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trlProps/ctrlProp2.xml" ContentType="application/vnd.ms-excel.controlproperties+xml"/>
  <Override PartName="/xl/drawings/drawing6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-15" windowWidth="20520" windowHeight="4065" tabRatio="914" firstSheet="1" activeTab="12"/>
  </bookViews>
  <sheets>
    <sheet name="PRESUPUESTOS" sheetId="4" r:id="rId1"/>
    <sheet name="POA" sheetId="22" r:id="rId2"/>
    <sheet name="Puntajes" sheetId="20" state="hidden" r:id="rId3"/>
    <sheet name="PROPONENTES" sheetId="5" r:id="rId4"/>
    <sheet name="Cap Financiera y Organizacional" sheetId="14" r:id="rId5"/>
    <sheet name="CRC" sheetId="6" r:id="rId6"/>
    <sheet name="Puntaje Exp" sheetId="21" r:id="rId7"/>
    <sheet name="Puntaje CF" sheetId="19" r:id="rId8"/>
    <sheet name="Puntaje CT" sheetId="18" r:id="rId9"/>
    <sheet name="EXPER.GRAL" sheetId="7" r:id="rId10"/>
    <sheet name="EXPERIENCIA" sheetId="9" r:id="rId11"/>
    <sheet name="RESUMEN TECN" sheetId="10" r:id="rId12"/>
    <sheet name="Resultado Evaluación" sheetId="13" r:id="rId13"/>
    <sheet name="Fac.Cal-M1" sheetId="15" r:id="rId14"/>
    <sheet name="RESUMEN-Fac.Cal" sheetId="16" r:id="rId15"/>
    <sheet name="SALARIOS" sheetId="12" r:id="rId16"/>
    <sheet name="SMLM" sheetId="8" state="veryHidden" r:id="rId17"/>
    <sheet name="Hoja1" sheetId="23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13" hidden="1">'Fac.Cal-M1'!#REF!</definedName>
    <definedName name="_xlnm._FilterDatabase" localSheetId="3" hidden="1">PROPONENTES!$C$11:$U$17</definedName>
    <definedName name="_xlnm._FilterDatabase" localSheetId="16" hidden="1">SMLM!#REF!</definedName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 Financiera y Organizacional'!$A$1:$V$73</definedName>
    <definedName name="_xlnm.Print_Area" localSheetId="5">CRC!$A$1:$L$24</definedName>
    <definedName name="_xlnm.Print_Area" localSheetId="9">EXPER.GRAL!$A$1:$S$44</definedName>
    <definedName name="_xlnm.Print_Area" localSheetId="10">EXPERIENCIA!$B$1:$J$22</definedName>
    <definedName name="_xlnm.Print_Area" localSheetId="13">'Fac.Cal-M1'!$B$1:$J$28</definedName>
    <definedName name="_xlnm.Print_Area" localSheetId="1">POA!$A$1:$F$16</definedName>
    <definedName name="_xlnm.Print_Area" localSheetId="0">PRESUPUESTOS!$B$1:$E$13</definedName>
    <definedName name="_xlnm.Print_Area" localSheetId="7">'Puntaje CF'!$A$1:$I$19</definedName>
    <definedName name="_xlnm.Print_Area" localSheetId="8">'Puntaje CT'!$A$1:$G$20</definedName>
    <definedName name="_xlnm.Print_Area" localSheetId="6">'Puntaje Exp'!$A$1:$J$21</definedName>
    <definedName name="_xlnm.Print_Area" localSheetId="12">'Resultado Evaluación'!$A$1:$I$25</definedName>
    <definedName name="_xlnm.Print_Area" localSheetId="11">'RESUMEN TECN'!$A$1:$I$28</definedName>
    <definedName name="_xlnm.Print_Area" localSheetId="14">'RESUMEN-Fac.Cal'!$B$1:$E$23</definedName>
    <definedName name="_xlnm.Print_Area" localSheetId="15">SALARIOS!$A$1:$E$27</definedName>
    <definedName name="ase">'[1]FORMULA 1'!#REF!</definedName>
    <definedName name="CapFinanciera1" localSheetId="1">[2]Puntajes!$C$12</definedName>
    <definedName name="CapFinanciera1" localSheetId="6">[2]Puntajes!$C$12</definedName>
    <definedName name="CapFinanciera1">Puntajes!$C$12</definedName>
    <definedName name="CapFinanciera2" localSheetId="1">[2]Puntajes!$C$13</definedName>
    <definedName name="CapFinanciera2" localSheetId="6">[2]Puntajes!$C$13</definedName>
    <definedName name="CapFinanciera2">Puntajes!$C$13</definedName>
    <definedName name="CapFinanciera3" localSheetId="1">[2]Puntajes!$C$14</definedName>
    <definedName name="CapFinanciera3" localSheetId="6">[2]Puntajes!$C$14</definedName>
    <definedName name="CapFinanciera3">Puntajes!$C$14</definedName>
    <definedName name="CapFinanciera4" localSheetId="1">[2]Puntajes!$C$15</definedName>
    <definedName name="CapFinanciera4" localSheetId="6">[2]Puntajes!$C$15</definedName>
    <definedName name="CapFinanciera4">Puntajes!$C$15</definedName>
    <definedName name="CapTecnica1" localSheetId="1">[2]Puntajes!$G$4</definedName>
    <definedName name="CapTecnica1" localSheetId="6">[2]Puntajes!$G$4</definedName>
    <definedName name="CapTecnica1">Puntajes!$G$4</definedName>
    <definedName name="CapTecnica2" localSheetId="1">[2]Puntajes!$G$5</definedName>
    <definedName name="CapTecnica2" localSheetId="6">[2]Puntajes!$G$5</definedName>
    <definedName name="CapTecnica2">Puntajes!$G$5</definedName>
    <definedName name="CUMPLIMIENTO">SMLM!$H$22:$H$23</definedName>
    <definedName name="DDDA">[3]SMLM!$H$14</definedName>
    <definedName name="DEPENDENCIAS" localSheetId="13">[4]LISTAS!$B$2:$B$16</definedName>
    <definedName name="DEPENDENCIAS" localSheetId="12">[5]DEPENDENCIAS!$B$1:$B$13</definedName>
    <definedName name="DEPENDENCIAS" localSheetId="14">[4]LISTAS!$B$2:$B$16</definedName>
    <definedName name="DEPENDENCIAS">SMLM!$H$3:$H$11</definedName>
    <definedName name="ESCONDIDO">#REF!</definedName>
    <definedName name="Estado">[4]LISTAS!$E$2:$E$3</definedName>
    <definedName name="Experiencia1" localSheetId="1">[2]Puntajes!$C$4</definedName>
    <definedName name="Experiencia1" localSheetId="6">[2]Puntajes!$C$4</definedName>
    <definedName name="Experiencia1">Puntajes!$C$4</definedName>
    <definedName name="Experiencia2" localSheetId="1">[2]Puntajes!$C$5</definedName>
    <definedName name="Experiencia2" localSheetId="6">[2]Puntajes!$C$5</definedName>
    <definedName name="Experiencia2">Puntajes!$C$5</definedName>
    <definedName name="Experiencia3" localSheetId="1">[2]Puntajes!$C$6</definedName>
    <definedName name="Experiencia3" localSheetId="6">[2]Puntajes!$C$6</definedName>
    <definedName name="Experiencia3">Puntajes!$C$6</definedName>
    <definedName name="FECHACIERRE">EXPER.GRAL!$R$12</definedName>
    <definedName name="FECHAMIN">EXPER.GRAL!$Q$12</definedName>
    <definedName name="FIIF">'[1]FORMULA 1'!#REF!</definedName>
    <definedName name="FRRUUU">'[6]FORMULA 1'!#REF!</definedName>
    <definedName name="hide">#REF!</definedName>
    <definedName name="inf">#REF!</definedName>
    <definedName name="JERARQUIA">'[6]FORMULA 1'!#REF!</definedName>
    <definedName name="NONO">'[1]FORMULA 1'!#REF!</definedName>
    <definedName name="ORDEN">'[6]FORMULA 1'!#REF!</definedName>
    <definedName name="PlazoM1">POA!$C$2</definedName>
    <definedName name="PlazoM2">POA!$C$12</definedName>
    <definedName name="PlazoM3">POA!$C$13</definedName>
    <definedName name="PlazoM4">POA!$C$14</definedName>
    <definedName name="PO">CRC!#REF!</definedName>
    <definedName name="PORPOM">[4]EXPERIENCIA!$P$14</definedName>
    <definedName name="PPPPP">#REF!</definedName>
    <definedName name="PRO">#REF!</definedName>
    <definedName name="prueba" localSheetId="1">#REF!</definedName>
    <definedName name="prueba" localSheetId="6">#REF!</definedName>
    <definedName name="prueba" localSheetId="2">#REF!</definedName>
    <definedName name="prueba">#REF!</definedName>
    <definedName name="PUNTOS">#REF!</definedName>
    <definedName name="PUNTOS2">#REF!</definedName>
    <definedName name="rrrrrrrr">'[1]FORMULA 1'!#REF!</definedName>
    <definedName name="rryyy">'[1]FORMULA 1'!#REF!</definedName>
    <definedName name="SALACTUAL" localSheetId="1">POA!$F$2</definedName>
    <definedName name="SALACTUAL">SALARIOS!$D$19</definedName>
    <definedName name="SINO" localSheetId="13">[4]LISTAS!$F$2:$F$5</definedName>
    <definedName name="SINO" localSheetId="14">[4]LISTAS!$F$2:$F$5</definedName>
    <definedName name="SINO">SMLM!$H$26:$H$28</definedName>
    <definedName name="TIPO_D_K">[4]LISTAS!$D$2:$D$4</definedName>
    <definedName name="TIPO_PROPIEDAD">SMLM!$H$17:$H$19</definedName>
    <definedName name="_xlnm.Print_Titles" localSheetId="5">CRC!$1:$12</definedName>
    <definedName name="_xlnm.Print_Titles" localSheetId="9">EXPER.GRAL!$1:$12</definedName>
    <definedName name="_xlnm.Print_Titles" localSheetId="13">'Fac.Cal-M1'!$8:$17</definedName>
    <definedName name="_xlnm.Print_Titles" localSheetId="3">PROPONENTES!$1:$11</definedName>
    <definedName name="TTTTTTTTTTTTTTTTT">'[6]FORMULA 1'!#REF!</definedName>
    <definedName name="uyi">#REF!</definedName>
    <definedName name="VADDD">#REF!</definedName>
    <definedName name="VALORES">#REF!</definedName>
    <definedName name="VALORES1">#REF!</definedName>
    <definedName name="wwqqq">'[6]FORMULA 1'!#REF!</definedName>
    <definedName name="YTREEE">#REF!</definedName>
    <definedName name="Z_00EF4F74_F9E2_492F_AEA5_03A6F90E7A6E_.wvu.FilterData" localSheetId="3" hidden="1">PROPONENTES!$C$11:$U$17</definedName>
    <definedName name="Z_11BD6D60_D1A9_4D22_AAB6_7B101F019150_.wvu.FilterData" localSheetId="3" hidden="1">PROPONENTES!$C$11:$U$17</definedName>
    <definedName name="Z_13FBDCFC_D827_4520_A9D4_7B1DBF46535B_.wvu.FilterData" localSheetId="3" hidden="1">PROPONENTES!$C$11:$U$17</definedName>
    <definedName name="Z_1CD06B4D_56F5_4E25_A3E8_E197DBF04E79_.wvu.FilterData" localSheetId="3" hidden="1">PROPONENTES!$C$11:$U$17</definedName>
    <definedName name="Z_36FD1D0B_FD67_4BE1_BAEE_151876051644_.wvu.PrintArea" localSheetId="13" hidden="1">'Fac.Cal-M1'!$B$8:$J$18</definedName>
    <definedName name="Z_4FD7B380_97FE_41A2_99C1_9E1A481B7C5B_.wvu.PrintArea" localSheetId="11" hidden="1">'RESUMEN TECN'!$B$1:$G$16</definedName>
    <definedName name="Z_4FD7B380_97FE_41A2_99C1_9E1A481B7C5B_.wvu.PrintTitles" localSheetId="10" hidden="1">EXPERIENCIA!$1:$14</definedName>
    <definedName name="Z_4FD7B380_97FE_41A2_99C1_9E1A481B7C5B_.wvu.PrintTitles" localSheetId="3" hidden="1">PROPONENTES!$1:$10</definedName>
    <definedName name="Z_4FD7B380_97FE_41A2_99C1_9E1A481B7C5B_.wvu.Rows" localSheetId="0" hidden="1">PRESUPUESTOS!#REF!</definedName>
    <definedName name="Z_52F59514_34F3_4352_A05C_5BB41CEA0827_.wvu.FilterData" localSheetId="3" hidden="1">PROPONENTES!$C$11:$U$17</definedName>
    <definedName name="Z_57591DBC_B804_4CA7_AA77_59493D1063DD_.wvu.FilterData" localSheetId="3" hidden="1">PROPONENTES!$C$11:$U$17</definedName>
    <definedName name="Z_598F57E1_6679_468D_A54C_B7D7BD92026E_.wvu.PrintArea" localSheetId="13" hidden="1">'Fac.Cal-M1'!$B$8:$J$18</definedName>
    <definedName name="Z_66FF8151_5B7E_43FC_892D_8CA6BF800F5A_.wvu.FilterData" localSheetId="3" hidden="1">PROPONENTES!$C$11:$U$17</definedName>
    <definedName name="Z_6E71BEFB_61B2_401E_9961_32884E4CD56C_.wvu.FilterData" localSheetId="3" hidden="1">PROPONENTES!$C$11:$U$17</definedName>
    <definedName name="Z_79E42767_630A_469D_8A1A_9C7F9BBC4C34_.wvu.FilterData" localSheetId="3" hidden="1">PROPONENTES!$C$11:$U$17</definedName>
    <definedName name="Z_7D523D68_76CB_45C0_B9DD_75A4CC6903D7_.wvu.PrintArea" localSheetId="13" hidden="1">'Fac.Cal-M1'!$B$8:$J$18</definedName>
    <definedName name="Z_8A41C4AE_E784_4BC8_9C60_9582A747BEF0_.wvu.PrintArea" localSheetId="13" hidden="1">'Fac.Cal-M1'!$B$8:$J$18</definedName>
    <definedName name="Z_9182DDC1_7EB4_4F63_926A_DEA9ADF243F3_.wvu.PrintArea" localSheetId="13" hidden="1">'Fac.Cal-M1'!$B$8:$J$18</definedName>
    <definedName name="Z_9F94E489_9692_4C63_A554_7FBA98A324C0_.wvu.Cols" localSheetId="9" hidden="1">EXPER.GRAL!$C:$C</definedName>
    <definedName name="Z_9F94E489_9692_4C63_A554_7FBA98A324C0_.wvu.FilterData" localSheetId="3" hidden="1">PROPONENTES!$C$11:$U$17</definedName>
    <definedName name="Z_9F94E489_9692_4C63_A554_7FBA98A324C0_.wvu.PrintArea" localSheetId="9" hidden="1">EXPER.GRAL!$B$1:$R$26</definedName>
    <definedName name="Z_9F94E489_9692_4C63_A554_7FBA98A324C0_.wvu.PrintTitles" localSheetId="9" hidden="1">EXPER.GRAL!$1:$13</definedName>
    <definedName name="Z_B11F0B59_33A5_455A_9188_E654E3F3DBD9_.wvu.FilterData" localSheetId="3" hidden="1">PROPONENTES!$C$11:$U$17</definedName>
    <definedName name="Z_B2E23012_3637_467B_8059_2A5A9B8E348F_.wvu.FilterData" localSheetId="3" hidden="1">PROPONENTES!$C$11:$U$17</definedName>
    <definedName name="Z_DC3CA17E_103C_4351_B2ED_8ED8C3F346A6_.wvu.FilterData" localSheetId="3" hidden="1">PROPONENTES!$C$11:$U$17</definedName>
    <definedName name="Z_DDA08836_FFF7_4F47_B058_4616FC9BD320_.wvu.PrintArea" localSheetId="11" hidden="1">'RESUMEN TECN'!$B$1:$G$16</definedName>
    <definedName name="Z_DDA08836_FFF7_4F47_B058_4616FC9BD320_.wvu.PrintTitles" localSheetId="10" hidden="1">EXPERIENCIA!$1:$14</definedName>
    <definedName name="Z_DDA08836_FFF7_4F47_B058_4616FC9BD320_.wvu.PrintTitles" localSheetId="3" hidden="1">PROPONENTES!$1:$10</definedName>
    <definedName name="Z_DDA08836_FFF7_4F47_B058_4616FC9BD320_.wvu.Rows" localSheetId="0" hidden="1">PRESUPUESTOS!#REF!</definedName>
    <definedName name="Z_E6AD8EE0_BBAB_4CFB_8638_83691A2972F2_.wvu.FilterData" localSheetId="3" hidden="1">PROPONENTES!$C$11:$U$17</definedName>
    <definedName name="Z_F015D3C4_D633_4CA9_B37D_CF0073137F39_.wvu.FilterData" localSheetId="3" hidden="1">PROPONENTES!$C$11:$U$17</definedName>
  </definedNames>
  <calcPr calcId="145621" concurrentCalc="0"/>
</workbook>
</file>

<file path=xl/calcChain.xml><?xml version="1.0" encoding="utf-8"?>
<calcChain xmlns="http://schemas.openxmlformats.org/spreadsheetml/2006/main">
  <c r="O21" i="7" l="1"/>
  <c r="P21" i="7"/>
  <c r="O20" i="7"/>
  <c r="P20" i="7"/>
  <c r="O19" i="7"/>
  <c r="P19" i="7"/>
  <c r="P18" i="7"/>
  <c r="E14" i="7"/>
  <c r="B12" i="14"/>
  <c r="D9" i="21"/>
  <c r="B2" i="22"/>
  <c r="G9" i="21"/>
  <c r="H9" i="21"/>
  <c r="I9" i="21"/>
  <c r="G13" i="6"/>
  <c r="E29" i="7"/>
  <c r="E27" i="12"/>
  <c r="E26" i="12"/>
  <c r="E12" i="5"/>
  <c r="D2" i="22"/>
  <c r="S12" i="5"/>
  <c r="F21" i="6"/>
  <c r="F13" i="6"/>
  <c r="G12" i="14"/>
  <c r="I18" i="15"/>
  <c r="W21" i="7"/>
  <c r="W20" i="7"/>
  <c r="W19" i="7"/>
  <c r="W18" i="7"/>
  <c r="Q20" i="7"/>
  <c r="M20" i="7"/>
  <c r="R20" i="7"/>
  <c r="Q19" i="7"/>
  <c r="M19" i="7"/>
  <c r="R19" i="7"/>
  <c r="D13" i="6"/>
  <c r="J12" i="14"/>
  <c r="K12" i="14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G14" i="8"/>
  <c r="H14" i="8"/>
  <c r="E14" i="8"/>
  <c r="E13" i="8"/>
  <c r="E12" i="8"/>
  <c r="E11" i="8"/>
  <c r="E10" i="8"/>
  <c r="E9" i="8"/>
  <c r="E8" i="8"/>
  <c r="E7" i="8"/>
  <c r="E6" i="8"/>
  <c r="E5" i="8"/>
  <c r="E4" i="8"/>
  <c r="E3" i="8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C23" i="16"/>
  <c r="C22" i="16"/>
  <c r="C21" i="16"/>
  <c r="C14" i="16"/>
  <c r="B14" i="16"/>
  <c r="B6" i="16"/>
  <c r="B4" i="16"/>
  <c r="B1" i="16"/>
  <c r="I27" i="15"/>
  <c r="D23" i="16"/>
  <c r="C27" i="15"/>
  <c r="H27" i="15"/>
  <c r="I26" i="15"/>
  <c r="D22" i="16"/>
  <c r="C26" i="15"/>
  <c r="H26" i="15"/>
  <c r="I25" i="15"/>
  <c r="D21" i="16"/>
  <c r="C25" i="15"/>
  <c r="H25" i="15"/>
  <c r="D14" i="16"/>
  <c r="C18" i="15"/>
  <c r="H18" i="15"/>
  <c r="B18" i="15"/>
  <c r="D15" i="15"/>
  <c r="B6" i="15"/>
  <c r="B4" i="15"/>
  <c r="B3" i="15"/>
  <c r="B1" i="15"/>
  <c r="B15" i="13"/>
  <c r="A6" i="13"/>
  <c r="A4" i="13"/>
  <c r="A2" i="13"/>
  <c r="A1" i="13"/>
  <c r="F29" i="10"/>
  <c r="E29" i="10"/>
  <c r="D29" i="10"/>
  <c r="C29" i="10"/>
  <c r="F28" i="10"/>
  <c r="E28" i="10"/>
  <c r="D28" i="10"/>
  <c r="C28" i="10"/>
  <c r="F27" i="10"/>
  <c r="E27" i="10"/>
  <c r="D27" i="10"/>
  <c r="C27" i="10"/>
  <c r="C20" i="10"/>
  <c r="B6" i="10"/>
  <c r="B3" i="10"/>
  <c r="B2" i="10"/>
  <c r="B2" i="15"/>
  <c r="B2" i="16"/>
  <c r="B1" i="10"/>
  <c r="C16" i="9"/>
  <c r="B16" i="9"/>
  <c r="B6" i="9"/>
  <c r="B3" i="9"/>
  <c r="B2" i="9"/>
  <c r="B1" i="9"/>
  <c r="A40" i="7"/>
  <c r="Q21" i="7"/>
  <c r="M21" i="7"/>
  <c r="O18" i="7"/>
  <c r="M18" i="7"/>
  <c r="A24" i="7"/>
  <c r="B5" i="7"/>
  <c r="B3" i="7"/>
  <c r="B2" i="7"/>
  <c r="B1" i="7"/>
  <c r="C9" i="18"/>
  <c r="C2" i="18"/>
  <c r="D778" i="19"/>
  <c r="E778" i="19"/>
  <c r="D777" i="19"/>
  <c r="D776" i="19"/>
  <c r="D775" i="19"/>
  <c r="F775" i="19"/>
  <c r="D774" i="19"/>
  <c r="F774" i="19"/>
  <c r="D773" i="19"/>
  <c r="D772" i="19"/>
  <c r="D771" i="19"/>
  <c r="F771" i="19"/>
  <c r="D770" i="19"/>
  <c r="F770" i="19"/>
  <c r="D769" i="19"/>
  <c r="D768" i="19"/>
  <c r="D767" i="19"/>
  <c r="F767" i="19"/>
  <c r="D766" i="19"/>
  <c r="F766" i="19"/>
  <c r="D765" i="19"/>
  <c r="D764" i="19"/>
  <c r="D763" i="19"/>
  <c r="F763" i="19"/>
  <c r="D762" i="19"/>
  <c r="F762" i="19"/>
  <c r="D761" i="19"/>
  <c r="D760" i="19"/>
  <c r="D759" i="19"/>
  <c r="E759" i="19"/>
  <c r="D758" i="19"/>
  <c r="D757" i="19"/>
  <c r="D756" i="19"/>
  <c r="D755" i="19"/>
  <c r="F755" i="19"/>
  <c r="D754" i="19"/>
  <c r="F754" i="19"/>
  <c r="D753" i="19"/>
  <c r="D752" i="19"/>
  <c r="E752" i="19"/>
  <c r="D751" i="19"/>
  <c r="E751" i="19"/>
  <c r="D750" i="19"/>
  <c r="D749" i="19"/>
  <c r="D748" i="19"/>
  <c r="E748" i="19"/>
  <c r="D747" i="19"/>
  <c r="E747" i="19"/>
  <c r="D746" i="19"/>
  <c r="D745" i="19"/>
  <c r="D744" i="19"/>
  <c r="D743" i="19"/>
  <c r="F743" i="19"/>
  <c r="D742" i="19"/>
  <c r="F742" i="19"/>
  <c r="D741" i="19"/>
  <c r="D740" i="19"/>
  <c r="D739" i="19"/>
  <c r="E739" i="19"/>
  <c r="D738" i="19"/>
  <c r="E738" i="19"/>
  <c r="D737" i="19"/>
  <c r="D736" i="19"/>
  <c r="E736" i="19"/>
  <c r="D735" i="19"/>
  <c r="D734" i="19"/>
  <c r="F734" i="19"/>
  <c r="D733" i="19"/>
  <c r="D732" i="19"/>
  <c r="D731" i="19"/>
  <c r="E731" i="19"/>
  <c r="D730" i="19"/>
  <c r="D729" i="19"/>
  <c r="D728" i="19"/>
  <c r="D727" i="19"/>
  <c r="D726" i="19"/>
  <c r="E726" i="19"/>
  <c r="D725" i="19"/>
  <c r="D724" i="19"/>
  <c r="D723" i="19"/>
  <c r="D722" i="19"/>
  <c r="F722" i="19"/>
  <c r="D721" i="19"/>
  <c r="F721" i="19"/>
  <c r="D720" i="19"/>
  <c r="E720" i="19"/>
  <c r="D719" i="19"/>
  <c r="E719" i="19"/>
  <c r="D718" i="19"/>
  <c r="E718" i="19"/>
  <c r="D717" i="19"/>
  <c r="D716" i="19"/>
  <c r="D715" i="19"/>
  <c r="D714" i="19"/>
  <c r="F714" i="19"/>
  <c r="D713" i="19"/>
  <c r="D712" i="19"/>
  <c r="F712" i="19"/>
  <c r="D711" i="19"/>
  <c r="F711" i="19"/>
  <c r="D710" i="19"/>
  <c r="F710" i="19"/>
  <c r="D709" i="19"/>
  <c r="E709" i="19"/>
  <c r="D708" i="19"/>
  <c r="F708" i="19"/>
  <c r="D707" i="19"/>
  <c r="E707" i="19"/>
  <c r="D706" i="19"/>
  <c r="D705" i="19"/>
  <c r="D704" i="19"/>
  <c r="F704" i="19"/>
  <c r="D703" i="19"/>
  <c r="E703" i="19"/>
  <c r="D702" i="19"/>
  <c r="D701" i="19"/>
  <c r="D700" i="19"/>
  <c r="F700" i="19"/>
  <c r="D699" i="19"/>
  <c r="E699" i="19"/>
  <c r="D698" i="19"/>
  <c r="D697" i="19"/>
  <c r="D696" i="19"/>
  <c r="F696" i="19"/>
  <c r="D695" i="19"/>
  <c r="E695" i="19"/>
  <c r="D694" i="19"/>
  <c r="D693" i="19"/>
  <c r="D692" i="19"/>
  <c r="F692" i="19"/>
  <c r="D691" i="19"/>
  <c r="D690" i="19"/>
  <c r="D689" i="19"/>
  <c r="D688" i="19"/>
  <c r="F688" i="19"/>
  <c r="D687" i="19"/>
  <c r="E687" i="19"/>
  <c r="D686" i="19"/>
  <c r="D685" i="19"/>
  <c r="D684" i="19"/>
  <c r="F684" i="19"/>
  <c r="D683" i="19"/>
  <c r="E683" i="19"/>
  <c r="D682" i="19"/>
  <c r="D681" i="19"/>
  <c r="D680" i="19"/>
  <c r="D679" i="19"/>
  <c r="E679" i="19"/>
  <c r="D678" i="19"/>
  <c r="D677" i="19"/>
  <c r="E677" i="19"/>
  <c r="D676" i="19"/>
  <c r="F676" i="19"/>
  <c r="D675" i="19"/>
  <c r="E675" i="19"/>
  <c r="D674" i="19"/>
  <c r="D673" i="19"/>
  <c r="E673" i="19"/>
  <c r="D672" i="19"/>
  <c r="F672" i="19"/>
  <c r="D671" i="19"/>
  <c r="E671" i="19"/>
  <c r="D670" i="19"/>
  <c r="D669" i="19"/>
  <c r="D668" i="19"/>
  <c r="F668" i="19"/>
  <c r="D667" i="19"/>
  <c r="F667" i="19"/>
  <c r="D666" i="19"/>
  <c r="F666" i="19"/>
  <c r="D665" i="19"/>
  <c r="F665" i="19"/>
  <c r="D664" i="19"/>
  <c r="F664" i="19"/>
  <c r="D663" i="19"/>
  <c r="D662" i="19"/>
  <c r="D661" i="19"/>
  <c r="F661" i="19"/>
  <c r="D660" i="19"/>
  <c r="F660" i="19"/>
  <c r="D659" i="19"/>
  <c r="D658" i="19"/>
  <c r="D657" i="19"/>
  <c r="F657" i="19"/>
  <c r="D656" i="19"/>
  <c r="E656" i="19"/>
  <c r="D655" i="19"/>
  <c r="D654" i="19"/>
  <c r="D653" i="19"/>
  <c r="F653" i="19"/>
  <c r="D652" i="19"/>
  <c r="F652" i="19"/>
  <c r="D651" i="19"/>
  <c r="D650" i="19"/>
  <c r="D649" i="19"/>
  <c r="F649" i="19"/>
  <c r="D648" i="19"/>
  <c r="F648" i="19"/>
  <c r="D647" i="19"/>
  <c r="D646" i="19"/>
  <c r="D645" i="19"/>
  <c r="F645" i="19"/>
  <c r="D644" i="19"/>
  <c r="F644" i="19"/>
  <c r="D643" i="19"/>
  <c r="D642" i="19"/>
  <c r="E642" i="19"/>
  <c r="D641" i="19"/>
  <c r="E641" i="19"/>
  <c r="D640" i="19"/>
  <c r="D639" i="19"/>
  <c r="D638" i="19"/>
  <c r="E638" i="19"/>
  <c r="D637" i="19"/>
  <c r="E637" i="19"/>
  <c r="D636" i="19"/>
  <c r="D635" i="19"/>
  <c r="D634" i="19"/>
  <c r="D633" i="19"/>
  <c r="F633" i="19"/>
  <c r="D632" i="19"/>
  <c r="F632" i="19"/>
  <c r="D631" i="19"/>
  <c r="E631" i="19"/>
  <c r="D630" i="19"/>
  <c r="F630" i="19"/>
  <c r="D629" i="19"/>
  <c r="F629" i="19"/>
  <c r="D628" i="19"/>
  <c r="F628" i="19"/>
  <c r="D627" i="19"/>
  <c r="E627" i="19"/>
  <c r="D626" i="19"/>
  <c r="F626" i="19"/>
  <c r="D625" i="19"/>
  <c r="D624" i="19"/>
  <c r="E624" i="19"/>
  <c r="D623" i="19"/>
  <c r="D622" i="19"/>
  <c r="D621" i="19"/>
  <c r="D620" i="19"/>
  <c r="D619" i="19"/>
  <c r="D618" i="19"/>
  <c r="D617" i="19"/>
  <c r="D616" i="19"/>
  <c r="E616" i="19"/>
  <c r="D615" i="19"/>
  <c r="D614" i="19"/>
  <c r="D613" i="19"/>
  <c r="E613" i="19"/>
  <c r="D612" i="19"/>
  <c r="E612" i="19"/>
  <c r="D611" i="19"/>
  <c r="F611" i="19"/>
  <c r="D610" i="19"/>
  <c r="D609" i="19"/>
  <c r="E609" i="19"/>
  <c r="D608" i="19"/>
  <c r="F608" i="19"/>
  <c r="D607" i="19"/>
  <c r="D606" i="19"/>
  <c r="F606" i="19"/>
  <c r="D605" i="19"/>
  <c r="E605" i="19"/>
  <c r="D604" i="19"/>
  <c r="D603" i="19"/>
  <c r="D602" i="19"/>
  <c r="E602" i="19"/>
  <c r="D601" i="19"/>
  <c r="E601" i="19"/>
  <c r="D600" i="19"/>
  <c r="D599" i="19"/>
  <c r="E599" i="19"/>
  <c r="D598" i="19"/>
  <c r="E598" i="19"/>
  <c r="D597" i="19"/>
  <c r="E597" i="19"/>
  <c r="D596" i="19"/>
  <c r="D595" i="19"/>
  <c r="E595" i="19"/>
  <c r="D594" i="19"/>
  <c r="E594" i="19"/>
  <c r="D593" i="19"/>
  <c r="E593" i="19"/>
  <c r="D592" i="19"/>
  <c r="D591" i="19"/>
  <c r="D590" i="19"/>
  <c r="F590" i="19"/>
  <c r="D589" i="19"/>
  <c r="F589" i="19"/>
  <c r="D588" i="19"/>
  <c r="D587" i="19"/>
  <c r="D586" i="19"/>
  <c r="E586" i="19"/>
  <c r="D585" i="19"/>
  <c r="E585" i="19"/>
  <c r="D584" i="19"/>
  <c r="D583" i="19"/>
  <c r="D582" i="19"/>
  <c r="E582" i="19"/>
  <c r="D581" i="19"/>
  <c r="D580" i="19"/>
  <c r="D579" i="19"/>
  <c r="E579" i="19"/>
  <c r="D578" i="19"/>
  <c r="F578" i="19"/>
  <c r="D577" i="19"/>
  <c r="F577" i="19"/>
  <c r="D576" i="19"/>
  <c r="D575" i="19"/>
  <c r="D574" i="19"/>
  <c r="F574" i="19"/>
  <c r="D573" i="19"/>
  <c r="F573" i="19"/>
  <c r="D572" i="19"/>
  <c r="D571" i="19"/>
  <c r="D570" i="19"/>
  <c r="D569" i="19"/>
  <c r="F569" i="19"/>
  <c r="D568" i="19"/>
  <c r="D567" i="19"/>
  <c r="D566" i="19"/>
  <c r="F566" i="19"/>
  <c r="D565" i="19"/>
  <c r="F565" i="19"/>
  <c r="D564" i="19"/>
  <c r="D563" i="19"/>
  <c r="D562" i="19"/>
  <c r="E562" i="19"/>
  <c r="D561" i="19"/>
  <c r="E561" i="19"/>
  <c r="D560" i="19"/>
  <c r="D559" i="19"/>
  <c r="D558" i="19"/>
  <c r="F558" i="19"/>
  <c r="D557" i="19"/>
  <c r="F557" i="19"/>
  <c r="D556" i="19"/>
  <c r="D555" i="19"/>
  <c r="D554" i="19"/>
  <c r="E554" i="19"/>
  <c r="D553" i="19"/>
  <c r="E553" i="19"/>
  <c r="D552" i="19"/>
  <c r="D551" i="19"/>
  <c r="E551" i="19"/>
  <c r="D550" i="19"/>
  <c r="E550" i="19"/>
  <c r="D549" i="19"/>
  <c r="D548" i="19"/>
  <c r="D547" i="19"/>
  <c r="D546" i="19"/>
  <c r="F546" i="19"/>
  <c r="D545" i="19"/>
  <c r="F545" i="19"/>
  <c r="D544" i="19"/>
  <c r="D543" i="19"/>
  <c r="D542" i="19"/>
  <c r="E542" i="19"/>
  <c r="D541" i="19"/>
  <c r="D540" i="19"/>
  <c r="D539" i="19"/>
  <c r="E539" i="19"/>
  <c r="D538" i="19"/>
  <c r="F538" i="19"/>
  <c r="D537" i="19"/>
  <c r="D536" i="19"/>
  <c r="D535" i="19"/>
  <c r="D534" i="19"/>
  <c r="F534" i="19"/>
  <c r="D533" i="19"/>
  <c r="F533" i="19"/>
  <c r="D532" i="19"/>
  <c r="D531" i="19"/>
  <c r="E531" i="19"/>
  <c r="D530" i="19"/>
  <c r="E530" i="19"/>
  <c r="D529" i="19"/>
  <c r="E529" i="19"/>
  <c r="D528" i="19"/>
  <c r="D527" i="19"/>
  <c r="E527" i="19"/>
  <c r="D526" i="19"/>
  <c r="D525" i="19"/>
  <c r="F525" i="19"/>
  <c r="D524" i="19"/>
  <c r="D523" i="19"/>
  <c r="E523" i="19"/>
  <c r="D522" i="19"/>
  <c r="E522" i="19"/>
  <c r="D521" i="19"/>
  <c r="D520" i="19"/>
  <c r="D519" i="19"/>
  <c r="E519" i="19"/>
  <c r="D518" i="19"/>
  <c r="E518" i="19"/>
  <c r="D517" i="19"/>
  <c r="D516" i="19"/>
  <c r="D515" i="19"/>
  <c r="D514" i="19"/>
  <c r="E514" i="19"/>
  <c r="D513" i="19"/>
  <c r="E513" i="19"/>
  <c r="D512" i="19"/>
  <c r="D511" i="19"/>
  <c r="E511" i="19"/>
  <c r="D510" i="19"/>
  <c r="F510" i="19"/>
  <c r="D509" i="19"/>
  <c r="E509" i="19"/>
  <c r="D508" i="19"/>
  <c r="D507" i="19"/>
  <c r="E507" i="19"/>
  <c r="D506" i="19"/>
  <c r="F506" i="19"/>
  <c r="D505" i="19"/>
  <c r="F505" i="19"/>
  <c r="D504" i="19"/>
  <c r="D503" i="19"/>
  <c r="E503" i="19"/>
  <c r="D502" i="19"/>
  <c r="E502" i="19"/>
  <c r="D501" i="19"/>
  <c r="D500" i="19"/>
  <c r="D499" i="19"/>
  <c r="E499" i="19"/>
  <c r="D498" i="19"/>
  <c r="F498" i="19"/>
  <c r="D497" i="19"/>
  <c r="F497" i="19"/>
  <c r="D496" i="19"/>
  <c r="D495" i="19"/>
  <c r="D494" i="19"/>
  <c r="F494" i="19"/>
  <c r="D493" i="19"/>
  <c r="D492" i="19"/>
  <c r="D491" i="19"/>
  <c r="E491" i="19"/>
  <c r="D490" i="19"/>
  <c r="F490" i="19"/>
  <c r="D489" i="19"/>
  <c r="E489" i="19"/>
  <c r="D488" i="19"/>
  <c r="D487" i="19"/>
  <c r="E487" i="19"/>
  <c r="D486" i="19"/>
  <c r="F486" i="19"/>
  <c r="D485" i="19"/>
  <c r="F485" i="19"/>
  <c r="D484" i="19"/>
  <c r="D483" i="19"/>
  <c r="D482" i="19"/>
  <c r="D481" i="19"/>
  <c r="E481" i="19"/>
  <c r="D480" i="19"/>
  <c r="D479" i="19"/>
  <c r="E479" i="19"/>
  <c r="D478" i="19"/>
  <c r="F478" i="19"/>
  <c r="D477" i="19"/>
  <c r="F477" i="19"/>
  <c r="D476" i="19"/>
  <c r="D475" i="19"/>
  <c r="D474" i="19"/>
  <c r="F474" i="19"/>
  <c r="D473" i="19"/>
  <c r="F473" i="19"/>
  <c r="D472" i="19"/>
  <c r="D471" i="19"/>
  <c r="D470" i="19"/>
  <c r="F470" i="19"/>
  <c r="D469" i="19"/>
  <c r="F469" i="19"/>
  <c r="D468" i="19"/>
  <c r="D467" i="19"/>
  <c r="D466" i="19"/>
  <c r="F466" i="19"/>
  <c r="D465" i="19"/>
  <c r="F465" i="19"/>
  <c r="D464" i="19"/>
  <c r="D463" i="19"/>
  <c r="E463" i="19"/>
  <c r="D462" i="19"/>
  <c r="F462" i="19"/>
  <c r="D461" i="19"/>
  <c r="F461" i="19"/>
  <c r="D460" i="19"/>
  <c r="D459" i="19"/>
  <c r="D458" i="19"/>
  <c r="F458" i="19"/>
  <c r="D457" i="19"/>
  <c r="F457" i="19"/>
  <c r="D456" i="19"/>
  <c r="D455" i="19"/>
  <c r="E455" i="19"/>
  <c r="D454" i="19"/>
  <c r="F454" i="19"/>
  <c r="D453" i="19"/>
  <c r="F453" i="19"/>
  <c r="D452" i="19"/>
  <c r="D451" i="19"/>
  <c r="D450" i="19"/>
  <c r="F450" i="19"/>
  <c r="D449" i="19"/>
  <c r="D448" i="19"/>
  <c r="D447" i="19"/>
  <c r="D446" i="19"/>
  <c r="E446" i="19"/>
  <c r="D445" i="19"/>
  <c r="F445" i="19"/>
  <c r="D444" i="19"/>
  <c r="D443" i="19"/>
  <c r="E443" i="19"/>
  <c r="D442" i="19"/>
  <c r="E442" i="19"/>
  <c r="D441" i="19"/>
  <c r="F441" i="19"/>
  <c r="D440" i="19"/>
  <c r="D439" i="19"/>
  <c r="D438" i="19"/>
  <c r="D437" i="19"/>
  <c r="F437" i="19"/>
  <c r="D436" i="19"/>
  <c r="D435" i="19"/>
  <c r="E435" i="19"/>
  <c r="D434" i="19"/>
  <c r="E434" i="19"/>
  <c r="D433" i="19"/>
  <c r="F433" i="19"/>
  <c r="D432" i="19"/>
  <c r="D431" i="19"/>
  <c r="D430" i="19"/>
  <c r="E430" i="19"/>
  <c r="D429" i="19"/>
  <c r="F429" i="19"/>
  <c r="D428" i="19"/>
  <c r="D427" i="19"/>
  <c r="D426" i="19"/>
  <c r="F426" i="19"/>
  <c r="D425" i="19"/>
  <c r="E425" i="19"/>
  <c r="D424" i="19"/>
  <c r="D423" i="19"/>
  <c r="D422" i="19"/>
  <c r="F422" i="19"/>
  <c r="D421" i="19"/>
  <c r="E421" i="19"/>
  <c r="D420" i="19"/>
  <c r="D419" i="19"/>
  <c r="E419" i="19"/>
  <c r="D418" i="19"/>
  <c r="E418" i="19"/>
  <c r="D417" i="19"/>
  <c r="F417" i="19"/>
  <c r="D416" i="19"/>
  <c r="D415" i="19"/>
  <c r="D414" i="19"/>
  <c r="F414" i="19"/>
  <c r="D413" i="19"/>
  <c r="F413" i="19"/>
  <c r="D412" i="19"/>
  <c r="D411" i="19"/>
  <c r="E411" i="19"/>
  <c r="D410" i="19"/>
  <c r="E410" i="19"/>
  <c r="D409" i="19"/>
  <c r="F409" i="19"/>
  <c r="D408" i="19"/>
  <c r="D407" i="19"/>
  <c r="D406" i="19"/>
  <c r="F406" i="19"/>
  <c r="D405" i="19"/>
  <c r="D404" i="19"/>
  <c r="D403" i="19"/>
  <c r="D402" i="19"/>
  <c r="F402" i="19"/>
  <c r="D401" i="19"/>
  <c r="F401" i="19"/>
  <c r="D400" i="19"/>
  <c r="D399" i="19"/>
  <c r="E399" i="19"/>
  <c r="D398" i="19"/>
  <c r="E398" i="19"/>
  <c r="D397" i="19"/>
  <c r="E397" i="19"/>
  <c r="D396" i="19"/>
  <c r="D395" i="19"/>
  <c r="D394" i="19"/>
  <c r="D393" i="19"/>
  <c r="F393" i="19"/>
  <c r="D392" i="19"/>
  <c r="D391" i="19"/>
  <c r="E391" i="19"/>
  <c r="D390" i="19"/>
  <c r="E390" i="19"/>
  <c r="D389" i="19"/>
  <c r="E389" i="19"/>
  <c r="D388" i="19"/>
  <c r="D387" i="19"/>
  <c r="D386" i="19"/>
  <c r="F386" i="19"/>
  <c r="D385" i="19"/>
  <c r="E385" i="19"/>
  <c r="D384" i="19"/>
  <c r="D383" i="19"/>
  <c r="D382" i="19"/>
  <c r="E382" i="19"/>
  <c r="D381" i="19"/>
  <c r="E381" i="19"/>
  <c r="D380" i="19"/>
  <c r="D379" i="19"/>
  <c r="D378" i="19"/>
  <c r="F378" i="19"/>
  <c r="D377" i="19"/>
  <c r="D376" i="19"/>
  <c r="D375" i="19"/>
  <c r="E375" i="19"/>
  <c r="D374" i="19"/>
  <c r="F374" i="19"/>
  <c r="D373" i="19"/>
  <c r="F373" i="19"/>
  <c r="D372" i="19"/>
  <c r="D371" i="19"/>
  <c r="D370" i="19"/>
  <c r="F370" i="19"/>
  <c r="D369" i="19"/>
  <c r="F369" i="19"/>
  <c r="D368" i="19"/>
  <c r="D367" i="19"/>
  <c r="E367" i="19"/>
  <c r="D366" i="19"/>
  <c r="F366" i="19"/>
  <c r="D365" i="19"/>
  <c r="F365" i="19"/>
  <c r="D364" i="19"/>
  <c r="D363" i="19"/>
  <c r="D362" i="19"/>
  <c r="F362" i="19"/>
  <c r="D361" i="19"/>
  <c r="D360" i="19"/>
  <c r="D359" i="19"/>
  <c r="D358" i="19"/>
  <c r="F358" i="19"/>
  <c r="D357" i="19"/>
  <c r="F357" i="19"/>
  <c r="D356" i="19"/>
  <c r="D355" i="19"/>
  <c r="E355" i="19"/>
  <c r="D354" i="19"/>
  <c r="F354" i="19"/>
  <c r="D353" i="19"/>
  <c r="F353" i="19"/>
  <c r="D352" i="19"/>
  <c r="D351" i="19"/>
  <c r="D350" i="19"/>
  <c r="D349" i="19"/>
  <c r="F349" i="19"/>
  <c r="D348" i="19"/>
  <c r="D347" i="19"/>
  <c r="E347" i="19"/>
  <c r="D346" i="19"/>
  <c r="F346" i="19"/>
  <c r="D345" i="19"/>
  <c r="F345" i="19"/>
  <c r="D344" i="19"/>
  <c r="D343" i="19"/>
  <c r="D342" i="19"/>
  <c r="F342" i="19"/>
  <c r="D341" i="19"/>
  <c r="D340" i="19"/>
  <c r="D339" i="19"/>
  <c r="D338" i="19"/>
  <c r="F338" i="19"/>
  <c r="D337" i="19"/>
  <c r="F337" i="19"/>
  <c r="D336" i="19"/>
  <c r="D335" i="19"/>
  <c r="D334" i="19"/>
  <c r="F334" i="19"/>
  <c r="D333" i="19"/>
  <c r="E333" i="19"/>
  <c r="D332" i="19"/>
  <c r="D331" i="19"/>
  <c r="E331" i="19"/>
  <c r="D330" i="19"/>
  <c r="E330" i="19"/>
  <c r="D329" i="19"/>
  <c r="E329" i="19"/>
  <c r="D328" i="19"/>
  <c r="D327" i="19"/>
  <c r="D326" i="19"/>
  <c r="F326" i="19"/>
  <c r="D325" i="19"/>
  <c r="F325" i="19"/>
  <c r="D324" i="19"/>
  <c r="D323" i="19"/>
  <c r="E323" i="19"/>
  <c r="D322" i="19"/>
  <c r="E322" i="19"/>
  <c r="D321" i="19"/>
  <c r="E321" i="19"/>
  <c r="D320" i="19"/>
  <c r="D319" i="19"/>
  <c r="D318" i="19"/>
  <c r="F318" i="19"/>
  <c r="D317" i="19"/>
  <c r="D316" i="19"/>
  <c r="D315" i="19"/>
  <c r="D314" i="19"/>
  <c r="F314" i="19"/>
  <c r="D313" i="19"/>
  <c r="F313" i="19"/>
  <c r="D312" i="19"/>
  <c r="D311" i="19"/>
  <c r="E311" i="19"/>
  <c r="D310" i="19"/>
  <c r="D309" i="19"/>
  <c r="E309" i="19"/>
  <c r="D308" i="19"/>
  <c r="D307" i="19"/>
  <c r="D306" i="19"/>
  <c r="D305" i="19"/>
  <c r="F305" i="19"/>
  <c r="D304" i="19"/>
  <c r="E304" i="19"/>
  <c r="D303" i="19"/>
  <c r="F303" i="19"/>
  <c r="D302" i="19"/>
  <c r="F302" i="19"/>
  <c r="D301" i="19"/>
  <c r="F301" i="19"/>
  <c r="D300" i="19"/>
  <c r="E300" i="19"/>
  <c r="D299" i="19"/>
  <c r="F299" i="19"/>
  <c r="D298" i="19"/>
  <c r="E298" i="19"/>
  <c r="D297" i="19"/>
  <c r="F297" i="19"/>
  <c r="D296" i="19"/>
  <c r="F296" i="19"/>
  <c r="D295" i="19"/>
  <c r="D294" i="19"/>
  <c r="D293" i="19"/>
  <c r="E293" i="19"/>
  <c r="D292" i="19"/>
  <c r="F292" i="19"/>
  <c r="D291" i="19"/>
  <c r="D290" i="19"/>
  <c r="D289" i="19"/>
  <c r="E289" i="19"/>
  <c r="D288" i="19"/>
  <c r="E288" i="19"/>
  <c r="D287" i="19"/>
  <c r="D286" i="19"/>
  <c r="D285" i="19"/>
  <c r="E285" i="19"/>
  <c r="D284" i="19"/>
  <c r="D283" i="19"/>
  <c r="D282" i="19"/>
  <c r="D281" i="19"/>
  <c r="E281" i="19"/>
  <c r="D280" i="19"/>
  <c r="F280" i="19"/>
  <c r="D279" i="19"/>
  <c r="D278" i="19"/>
  <c r="D277" i="19"/>
  <c r="E277" i="19"/>
  <c r="D276" i="19"/>
  <c r="E276" i="19"/>
  <c r="D275" i="19"/>
  <c r="D274" i="19"/>
  <c r="D273" i="19"/>
  <c r="D272" i="19"/>
  <c r="F272" i="19"/>
  <c r="D271" i="19"/>
  <c r="E271" i="19"/>
  <c r="D270" i="19"/>
  <c r="D269" i="19"/>
  <c r="E269" i="19"/>
  <c r="D268" i="19"/>
  <c r="F268" i="19"/>
  <c r="D267" i="19"/>
  <c r="E267" i="19"/>
  <c r="D266" i="19"/>
  <c r="D265" i="19"/>
  <c r="E265" i="19"/>
  <c r="D264" i="19"/>
  <c r="E264" i="19"/>
  <c r="D263" i="19"/>
  <c r="E263" i="19"/>
  <c r="D262" i="19"/>
  <c r="D261" i="19"/>
  <c r="E261" i="19"/>
  <c r="D260" i="19"/>
  <c r="F260" i="19"/>
  <c r="D259" i="19"/>
  <c r="E259" i="19"/>
  <c r="D258" i="19"/>
  <c r="D257" i="19"/>
  <c r="E257" i="19"/>
  <c r="D256" i="19"/>
  <c r="F256" i="19"/>
  <c r="D255" i="19"/>
  <c r="E255" i="19"/>
  <c r="D254" i="19"/>
  <c r="D253" i="19"/>
  <c r="E253" i="19"/>
  <c r="D252" i="19"/>
  <c r="E252" i="19"/>
  <c r="D251" i="19"/>
  <c r="D250" i="19"/>
  <c r="D249" i="19"/>
  <c r="E249" i="19"/>
  <c r="D248" i="19"/>
  <c r="E248" i="19"/>
  <c r="D247" i="19"/>
  <c r="D246" i="19"/>
  <c r="D245" i="19"/>
  <c r="E245" i="19"/>
  <c r="D244" i="19"/>
  <c r="E244" i="19"/>
  <c r="D243" i="19"/>
  <c r="D242" i="19"/>
  <c r="D241" i="19"/>
  <c r="E241" i="19"/>
  <c r="D240" i="19"/>
  <c r="D239" i="19"/>
  <c r="D238" i="19"/>
  <c r="D237" i="19"/>
  <c r="E237" i="19"/>
  <c r="D236" i="19"/>
  <c r="F236" i="19"/>
  <c r="D235" i="19"/>
  <c r="F235" i="19"/>
  <c r="D234" i="19"/>
  <c r="D233" i="19"/>
  <c r="D232" i="19"/>
  <c r="F232" i="19"/>
  <c r="D231" i="19"/>
  <c r="D230" i="19"/>
  <c r="D229" i="19"/>
  <c r="D228" i="19"/>
  <c r="F228" i="19"/>
  <c r="D227" i="19"/>
  <c r="F227" i="19"/>
  <c r="D226" i="19"/>
  <c r="D225" i="19"/>
  <c r="D224" i="19"/>
  <c r="F224" i="19"/>
  <c r="D223" i="19"/>
  <c r="F223" i="19"/>
  <c r="D222" i="19"/>
  <c r="D221" i="19"/>
  <c r="F221" i="19"/>
  <c r="D220" i="19"/>
  <c r="E220" i="19"/>
  <c r="D219" i="19"/>
  <c r="F219" i="19"/>
  <c r="D218" i="19"/>
  <c r="D217" i="19"/>
  <c r="D216" i="19"/>
  <c r="F216" i="19"/>
  <c r="D215" i="19"/>
  <c r="E215" i="19"/>
  <c r="D214" i="19"/>
  <c r="F214" i="19"/>
  <c r="D213" i="19"/>
  <c r="D212" i="19"/>
  <c r="E212" i="19"/>
  <c r="D211" i="19"/>
  <c r="F211" i="19"/>
  <c r="D210" i="19"/>
  <c r="F210" i="19"/>
  <c r="D209" i="19"/>
  <c r="D208" i="19"/>
  <c r="E208" i="19"/>
  <c r="D207" i="19"/>
  <c r="D206" i="19"/>
  <c r="F206" i="19"/>
  <c r="D205" i="19"/>
  <c r="D204" i="19"/>
  <c r="E204" i="19"/>
  <c r="D203" i="19"/>
  <c r="F203" i="19"/>
  <c r="D202" i="19"/>
  <c r="F202" i="19"/>
  <c r="D201" i="19"/>
  <c r="D200" i="19"/>
  <c r="E200" i="19"/>
  <c r="D199" i="19"/>
  <c r="F199" i="19"/>
  <c r="D198" i="19"/>
  <c r="F198" i="19"/>
  <c r="D197" i="19"/>
  <c r="D196" i="19"/>
  <c r="D195" i="19"/>
  <c r="F195" i="19"/>
  <c r="D194" i="19"/>
  <c r="F194" i="19"/>
  <c r="D193" i="19"/>
  <c r="D192" i="19"/>
  <c r="E192" i="19"/>
  <c r="D191" i="19"/>
  <c r="F191" i="19"/>
  <c r="D190" i="19"/>
  <c r="F190" i="19"/>
  <c r="D189" i="19"/>
  <c r="D188" i="19"/>
  <c r="E188" i="19"/>
  <c r="D187" i="19"/>
  <c r="F187" i="19"/>
  <c r="D186" i="19"/>
  <c r="F186" i="19"/>
  <c r="D185" i="19"/>
  <c r="D184" i="19"/>
  <c r="E184" i="19"/>
  <c r="D183" i="19"/>
  <c r="F183" i="19"/>
  <c r="D182" i="19"/>
  <c r="F182" i="19"/>
  <c r="D181" i="19"/>
  <c r="D180" i="19"/>
  <c r="E180" i="19"/>
  <c r="D179" i="19"/>
  <c r="F179" i="19"/>
  <c r="D178" i="19"/>
  <c r="F178" i="19"/>
  <c r="D177" i="19"/>
  <c r="D176" i="19"/>
  <c r="E176" i="19"/>
  <c r="D175" i="19"/>
  <c r="F175" i="19"/>
  <c r="D174" i="19"/>
  <c r="D173" i="19"/>
  <c r="D172" i="19"/>
  <c r="E172" i="19"/>
  <c r="D171" i="19"/>
  <c r="F171" i="19"/>
  <c r="D170" i="19"/>
  <c r="F170" i="19"/>
  <c r="D169" i="19"/>
  <c r="D168" i="19"/>
  <c r="E168" i="19"/>
  <c r="D167" i="19"/>
  <c r="E167" i="19"/>
  <c r="D166" i="19"/>
  <c r="F166" i="19"/>
  <c r="D165" i="19"/>
  <c r="D164" i="19"/>
  <c r="E164" i="19"/>
  <c r="D163" i="19"/>
  <c r="D162" i="19"/>
  <c r="F162" i="19"/>
  <c r="D161" i="19"/>
  <c r="D160" i="19"/>
  <c r="E160" i="19"/>
  <c r="D159" i="19"/>
  <c r="E159" i="19"/>
  <c r="D158" i="19"/>
  <c r="F158" i="19"/>
  <c r="D157" i="19"/>
  <c r="D156" i="19"/>
  <c r="E156" i="19"/>
  <c r="D155" i="19"/>
  <c r="E155" i="19"/>
  <c r="D154" i="19"/>
  <c r="F154" i="19"/>
  <c r="D153" i="19"/>
  <c r="D152" i="19"/>
  <c r="D151" i="19"/>
  <c r="E151" i="19"/>
  <c r="D150" i="19"/>
  <c r="F150" i="19"/>
  <c r="D149" i="19"/>
  <c r="D148" i="19"/>
  <c r="E148" i="19"/>
  <c r="D147" i="19"/>
  <c r="E147" i="19"/>
  <c r="D146" i="19"/>
  <c r="F146" i="19"/>
  <c r="D145" i="19"/>
  <c r="D144" i="19"/>
  <c r="E144" i="19"/>
  <c r="D143" i="19"/>
  <c r="E143" i="19"/>
  <c r="D142" i="19"/>
  <c r="F142" i="19"/>
  <c r="D141" i="19"/>
  <c r="D140" i="19"/>
  <c r="E140" i="19"/>
  <c r="D139" i="19"/>
  <c r="E139" i="19"/>
  <c r="D138" i="19"/>
  <c r="F138" i="19"/>
  <c r="D137" i="19"/>
  <c r="D136" i="19"/>
  <c r="E136" i="19"/>
  <c r="D135" i="19"/>
  <c r="E135" i="19"/>
  <c r="D134" i="19"/>
  <c r="F134" i="19"/>
  <c r="D133" i="19"/>
  <c r="D132" i="19"/>
  <c r="E132" i="19"/>
  <c r="D131" i="19"/>
  <c r="E131" i="19"/>
  <c r="D130" i="19"/>
  <c r="D129" i="19"/>
  <c r="D128" i="19"/>
  <c r="E128" i="19"/>
  <c r="D127" i="19"/>
  <c r="E127" i="19"/>
  <c r="D126" i="19"/>
  <c r="F126" i="19"/>
  <c r="D125" i="19"/>
  <c r="D124" i="19"/>
  <c r="E124" i="19"/>
  <c r="D123" i="19"/>
  <c r="E123" i="19"/>
  <c r="D122" i="19"/>
  <c r="F122" i="19"/>
  <c r="D121" i="19"/>
  <c r="D120" i="19"/>
  <c r="E120" i="19"/>
  <c r="D119" i="19"/>
  <c r="D118" i="19"/>
  <c r="F118" i="19"/>
  <c r="D117" i="19"/>
  <c r="D116" i="19"/>
  <c r="E116" i="19"/>
  <c r="D115" i="19"/>
  <c r="E115" i="19"/>
  <c r="D107" i="19"/>
  <c r="F107" i="19"/>
  <c r="D106" i="19"/>
  <c r="D105" i="19"/>
  <c r="E105" i="19"/>
  <c r="D104" i="19"/>
  <c r="E104" i="19"/>
  <c r="D103" i="19"/>
  <c r="F103" i="19"/>
  <c r="D102" i="19"/>
  <c r="D96" i="19"/>
  <c r="E96" i="19"/>
  <c r="D95" i="19"/>
  <c r="E95" i="19"/>
  <c r="D94" i="19"/>
  <c r="F94" i="19"/>
  <c r="D93" i="19"/>
  <c r="D92" i="19"/>
  <c r="E92" i="19"/>
  <c r="D91" i="19"/>
  <c r="E91" i="19"/>
  <c r="D85" i="19"/>
  <c r="F85" i="19"/>
  <c r="D84" i="19"/>
  <c r="D83" i="19"/>
  <c r="E83" i="19"/>
  <c r="D82" i="19"/>
  <c r="E82" i="19"/>
  <c r="D81" i="19"/>
  <c r="F81" i="19"/>
  <c r="D80" i="19"/>
  <c r="D79" i="19"/>
  <c r="E79" i="19"/>
  <c r="D74" i="19"/>
  <c r="E74" i="19"/>
  <c r="D73" i="19"/>
  <c r="F73" i="19"/>
  <c r="D72" i="19"/>
  <c r="D71" i="19"/>
  <c r="E71" i="19"/>
  <c r="D70" i="19"/>
  <c r="F70" i="19"/>
  <c r="D69" i="19"/>
  <c r="F69" i="19"/>
  <c r="D68" i="19"/>
  <c r="D67" i="19"/>
  <c r="F67" i="19"/>
  <c r="D63" i="19"/>
  <c r="E63" i="19"/>
  <c r="D62" i="19"/>
  <c r="F62" i="19"/>
  <c r="D61" i="19"/>
  <c r="D60" i="19"/>
  <c r="E60" i="19"/>
  <c r="D59" i="19"/>
  <c r="F59" i="19"/>
  <c r="D58" i="19"/>
  <c r="F58" i="19"/>
  <c r="D57" i="19"/>
  <c r="D52" i="19"/>
  <c r="F52" i="19"/>
  <c r="D51" i="19"/>
  <c r="E51" i="19"/>
  <c r="D50" i="19"/>
  <c r="F50" i="19"/>
  <c r="D49" i="19"/>
  <c r="D48" i="19"/>
  <c r="F48" i="19"/>
  <c r="D47" i="19"/>
  <c r="F47" i="19"/>
  <c r="D46" i="19"/>
  <c r="F46" i="19"/>
  <c r="D45" i="19"/>
  <c r="F9" i="19"/>
  <c r="E9" i="19"/>
  <c r="C9" i="19"/>
  <c r="C2" i="19"/>
  <c r="E755" i="21"/>
  <c r="D755" i="21"/>
  <c r="E754" i="21"/>
  <c r="D754" i="21"/>
  <c r="G754" i="21"/>
  <c r="E753" i="21"/>
  <c r="D753" i="21"/>
  <c r="E752" i="21"/>
  <c r="D752" i="21"/>
  <c r="H752" i="21"/>
  <c r="E751" i="21"/>
  <c r="D751" i="21"/>
  <c r="E750" i="21"/>
  <c r="D750" i="21"/>
  <c r="G750" i="21"/>
  <c r="E749" i="21"/>
  <c r="D749" i="21"/>
  <c r="E748" i="21"/>
  <c r="D748" i="21"/>
  <c r="E747" i="21"/>
  <c r="D747" i="21"/>
  <c r="E746" i="21"/>
  <c r="D746" i="21"/>
  <c r="I745" i="21"/>
  <c r="E745" i="21"/>
  <c r="D745" i="21"/>
  <c r="E744" i="21"/>
  <c r="D744" i="21"/>
  <c r="E743" i="21"/>
  <c r="D743" i="21"/>
  <c r="E742" i="21"/>
  <c r="D742" i="21"/>
  <c r="E741" i="21"/>
  <c r="D741" i="21"/>
  <c r="I741" i="21"/>
  <c r="E740" i="21"/>
  <c r="D740" i="21"/>
  <c r="E739" i="21"/>
  <c r="D739" i="21"/>
  <c r="E738" i="21"/>
  <c r="D738" i="21"/>
  <c r="E737" i="21"/>
  <c r="D737" i="21"/>
  <c r="I737" i="21"/>
  <c r="E736" i="21"/>
  <c r="D736" i="21"/>
  <c r="E735" i="21"/>
  <c r="D735" i="21"/>
  <c r="I734" i="21"/>
  <c r="E734" i="21"/>
  <c r="D734" i="21"/>
  <c r="E733" i="21"/>
  <c r="D733" i="21"/>
  <c r="E732" i="21"/>
  <c r="D732" i="21"/>
  <c r="E731" i="21"/>
  <c r="D731" i="21"/>
  <c r="E730" i="21"/>
  <c r="D730" i="21"/>
  <c r="E729" i="21"/>
  <c r="D729" i="21"/>
  <c r="E728" i="21"/>
  <c r="D728" i="21"/>
  <c r="E727" i="21"/>
  <c r="D727" i="21"/>
  <c r="E726" i="21"/>
  <c r="D726" i="21"/>
  <c r="E725" i="21"/>
  <c r="D725" i="21"/>
  <c r="E724" i="21"/>
  <c r="D724" i="21"/>
  <c r="I723" i="21"/>
  <c r="E723" i="21"/>
  <c r="D723" i="21"/>
  <c r="E722" i="21"/>
  <c r="D722" i="21"/>
  <c r="E721" i="21"/>
  <c r="D721" i="21"/>
  <c r="I721" i="21"/>
  <c r="E720" i="21"/>
  <c r="D720" i="21"/>
  <c r="E719" i="21"/>
  <c r="D719" i="21"/>
  <c r="E718" i="21"/>
  <c r="D718" i="21"/>
  <c r="E717" i="21"/>
  <c r="D717" i="21"/>
  <c r="I717" i="21"/>
  <c r="E716" i="21"/>
  <c r="D716" i="21"/>
  <c r="E715" i="21"/>
  <c r="D715" i="21"/>
  <c r="E714" i="21"/>
  <c r="D714" i="21"/>
  <c r="E713" i="21"/>
  <c r="D713" i="21"/>
  <c r="I713" i="21"/>
  <c r="I712" i="21"/>
  <c r="E712" i="21"/>
  <c r="D712" i="21"/>
  <c r="E711" i="21"/>
  <c r="D711" i="21"/>
  <c r="E710" i="21"/>
  <c r="D710" i="21"/>
  <c r="E709" i="21"/>
  <c r="D709" i="21"/>
  <c r="E708" i="21"/>
  <c r="D708" i="21"/>
  <c r="E707" i="21"/>
  <c r="D707" i="21"/>
  <c r="E706" i="21"/>
  <c r="D706" i="21"/>
  <c r="E705" i="21"/>
  <c r="D705" i="21"/>
  <c r="H705" i="21"/>
  <c r="E704" i="21"/>
  <c r="D704" i="21"/>
  <c r="E703" i="21"/>
  <c r="D703" i="21"/>
  <c r="E702" i="21"/>
  <c r="D702" i="21"/>
  <c r="I701" i="21"/>
  <c r="E701" i="21"/>
  <c r="D701" i="21"/>
  <c r="G701" i="21"/>
  <c r="E700" i="21"/>
  <c r="D700" i="21"/>
  <c r="G700" i="21"/>
  <c r="E699" i="21"/>
  <c r="D699" i="21"/>
  <c r="I699" i="21"/>
  <c r="E698" i="21"/>
  <c r="D698" i="21"/>
  <c r="I698" i="21"/>
  <c r="E697" i="21"/>
  <c r="D697" i="21"/>
  <c r="I697" i="21"/>
  <c r="E696" i="21"/>
  <c r="D696" i="21"/>
  <c r="E695" i="21"/>
  <c r="D695" i="21"/>
  <c r="E694" i="21"/>
  <c r="D694" i="21"/>
  <c r="E693" i="21"/>
  <c r="D693" i="21"/>
  <c r="E692" i="21"/>
  <c r="D692" i="21"/>
  <c r="G692" i="21"/>
  <c r="E691" i="21"/>
  <c r="D691" i="21"/>
  <c r="I691" i="21"/>
  <c r="I690" i="21"/>
  <c r="E690" i="21"/>
  <c r="D690" i="21"/>
  <c r="G690" i="21"/>
  <c r="E689" i="21"/>
  <c r="D689" i="21"/>
  <c r="H689" i="21"/>
  <c r="E688" i="21"/>
  <c r="D688" i="21"/>
  <c r="E687" i="21"/>
  <c r="D687" i="21"/>
  <c r="E686" i="21"/>
  <c r="D686" i="21"/>
  <c r="E685" i="21"/>
  <c r="D685" i="21"/>
  <c r="E684" i="21"/>
  <c r="D684" i="21"/>
  <c r="E683" i="21"/>
  <c r="D683" i="21"/>
  <c r="E682" i="21"/>
  <c r="D682" i="21"/>
  <c r="H682" i="21"/>
  <c r="E681" i="21"/>
  <c r="D681" i="21"/>
  <c r="H681" i="21"/>
  <c r="E680" i="21"/>
  <c r="D680" i="21"/>
  <c r="I679" i="21"/>
  <c r="E679" i="21"/>
  <c r="D679" i="21"/>
  <c r="E678" i="21"/>
  <c r="D678" i="21"/>
  <c r="E677" i="21"/>
  <c r="D677" i="21"/>
  <c r="E676" i="21"/>
  <c r="D676" i="21"/>
  <c r="G676" i="21"/>
  <c r="E675" i="21"/>
  <c r="D675" i="21"/>
  <c r="I675" i="21"/>
  <c r="E674" i="21"/>
  <c r="D674" i="21"/>
  <c r="I674" i="21"/>
  <c r="E673" i="21"/>
  <c r="D673" i="21"/>
  <c r="I673" i="21"/>
  <c r="E672" i="21"/>
  <c r="D672" i="21"/>
  <c r="E671" i="21"/>
  <c r="D671" i="21"/>
  <c r="E670" i="21"/>
  <c r="D670" i="21"/>
  <c r="E669" i="21"/>
  <c r="D669" i="21"/>
  <c r="I668" i="21"/>
  <c r="E668" i="21"/>
  <c r="D668" i="21"/>
  <c r="E667" i="21"/>
  <c r="D667" i="21"/>
  <c r="E666" i="21"/>
  <c r="D666" i="21"/>
  <c r="H666" i="21"/>
  <c r="E665" i="21"/>
  <c r="D665" i="21"/>
  <c r="E664" i="21"/>
  <c r="D664" i="21"/>
  <c r="E663" i="21"/>
  <c r="D663" i="21"/>
  <c r="E662" i="21"/>
  <c r="D662" i="21"/>
  <c r="E661" i="21"/>
  <c r="D661" i="21"/>
  <c r="E660" i="21"/>
  <c r="D660" i="21"/>
  <c r="E659" i="21"/>
  <c r="D659" i="21"/>
  <c r="E658" i="21"/>
  <c r="D658" i="21"/>
  <c r="H658" i="21"/>
  <c r="I657" i="21"/>
  <c r="E657" i="21"/>
  <c r="D657" i="21"/>
  <c r="G657" i="21"/>
  <c r="E656" i="21"/>
  <c r="D656" i="21"/>
  <c r="E655" i="21"/>
  <c r="D655" i="21"/>
  <c r="E654" i="21"/>
  <c r="D654" i="21"/>
  <c r="E653" i="21"/>
  <c r="D653" i="21"/>
  <c r="E652" i="21"/>
  <c r="D652" i="21"/>
  <c r="E651" i="21"/>
  <c r="D651" i="21"/>
  <c r="E650" i="21"/>
  <c r="D650" i="21"/>
  <c r="I650" i="21"/>
  <c r="E649" i="21"/>
  <c r="D649" i="21"/>
  <c r="I649" i="21"/>
  <c r="E648" i="21"/>
  <c r="D648" i="21"/>
  <c r="H648" i="21"/>
  <c r="E647" i="21"/>
  <c r="D647" i="21"/>
  <c r="I647" i="21"/>
  <c r="I646" i="21"/>
  <c r="E646" i="21"/>
  <c r="D646" i="21"/>
  <c r="H646" i="21"/>
  <c r="E645" i="21"/>
  <c r="D645" i="21"/>
  <c r="H645" i="21"/>
  <c r="E644" i="21"/>
  <c r="D644" i="21"/>
  <c r="E643" i="21"/>
  <c r="D643" i="21"/>
  <c r="E642" i="21"/>
  <c r="D642" i="21"/>
  <c r="H642" i="21"/>
  <c r="E641" i="21"/>
  <c r="D641" i="21"/>
  <c r="H641" i="21"/>
  <c r="E640" i="21"/>
  <c r="D640" i="21"/>
  <c r="E639" i="21"/>
  <c r="D639" i="21"/>
  <c r="E638" i="21"/>
  <c r="D638" i="21"/>
  <c r="E637" i="21"/>
  <c r="D637" i="21"/>
  <c r="E636" i="21"/>
  <c r="D636" i="21"/>
  <c r="I635" i="21"/>
  <c r="E635" i="21"/>
  <c r="D635" i="21"/>
  <c r="H635" i="21"/>
  <c r="E634" i="21"/>
  <c r="D634" i="21"/>
  <c r="E633" i="21"/>
  <c r="D633" i="21"/>
  <c r="E632" i="21"/>
  <c r="D632" i="21"/>
  <c r="H632" i="21"/>
  <c r="E631" i="21"/>
  <c r="D631" i="21"/>
  <c r="I631" i="21"/>
  <c r="E630" i="21"/>
  <c r="D630" i="21"/>
  <c r="I630" i="21"/>
  <c r="E629" i="21"/>
  <c r="D629" i="21"/>
  <c r="G629" i="21"/>
  <c r="E628" i="21"/>
  <c r="D628" i="21"/>
  <c r="H628" i="21"/>
  <c r="E627" i="21"/>
  <c r="D627" i="21"/>
  <c r="I627" i="21"/>
  <c r="E626" i="21"/>
  <c r="D626" i="21"/>
  <c r="I626" i="21"/>
  <c r="E625" i="21"/>
  <c r="D625" i="21"/>
  <c r="I624" i="21"/>
  <c r="E624" i="21"/>
  <c r="D624" i="21"/>
  <c r="E623" i="21"/>
  <c r="D623" i="21"/>
  <c r="E622" i="21"/>
  <c r="D622" i="21"/>
  <c r="H622" i="21"/>
  <c r="E621" i="21"/>
  <c r="D621" i="21"/>
  <c r="E620" i="21"/>
  <c r="D620" i="21"/>
  <c r="E619" i="21"/>
  <c r="D619" i="21"/>
  <c r="E618" i="21"/>
  <c r="D618" i="21"/>
  <c r="E617" i="21"/>
  <c r="D617" i="21"/>
  <c r="E616" i="21"/>
  <c r="D616" i="21"/>
  <c r="E615" i="21"/>
  <c r="D615" i="21"/>
  <c r="E614" i="21"/>
  <c r="D614" i="21"/>
  <c r="H614" i="21"/>
  <c r="I613" i="21"/>
  <c r="E613" i="21"/>
  <c r="D613" i="21"/>
  <c r="E612" i="21"/>
  <c r="D612" i="21"/>
  <c r="G612" i="21"/>
  <c r="E611" i="21"/>
  <c r="D611" i="21"/>
  <c r="I611" i="21"/>
  <c r="E610" i="21"/>
  <c r="D610" i="21"/>
  <c r="I610" i="21"/>
  <c r="E609" i="21"/>
  <c r="D609" i="21"/>
  <c r="E608" i="21"/>
  <c r="D608" i="21"/>
  <c r="G608" i="21"/>
  <c r="E607" i="21"/>
  <c r="D607" i="21"/>
  <c r="E606" i="21"/>
  <c r="D606" i="21"/>
  <c r="E605" i="21"/>
  <c r="D605" i="21"/>
  <c r="I605" i="21"/>
  <c r="E604" i="21"/>
  <c r="D604" i="21"/>
  <c r="E603" i="21"/>
  <c r="D603" i="21"/>
  <c r="I602" i="21"/>
  <c r="E602" i="21"/>
  <c r="D602" i="21"/>
  <c r="E601" i="21"/>
  <c r="D601" i="21"/>
  <c r="E600" i="21"/>
  <c r="D600" i="21"/>
  <c r="E599" i="21"/>
  <c r="D599" i="21"/>
  <c r="E598" i="21"/>
  <c r="D598" i="21"/>
  <c r="E597" i="21"/>
  <c r="D597" i="21"/>
  <c r="E596" i="21"/>
  <c r="D596" i="21"/>
  <c r="E595" i="21"/>
  <c r="D595" i="21"/>
  <c r="E594" i="21"/>
  <c r="D594" i="21"/>
  <c r="H594" i="21"/>
  <c r="E593" i="21"/>
  <c r="D593" i="21"/>
  <c r="E592" i="21"/>
  <c r="D592" i="21"/>
  <c r="I591" i="21"/>
  <c r="E591" i="21"/>
  <c r="D591" i="21"/>
  <c r="E590" i="21"/>
  <c r="D590" i="21"/>
  <c r="E589" i="21"/>
  <c r="D589" i="21"/>
  <c r="I589" i="21"/>
  <c r="E588" i="21"/>
  <c r="D588" i="21"/>
  <c r="E587" i="21"/>
  <c r="D587" i="21"/>
  <c r="E586" i="21"/>
  <c r="D586" i="21"/>
  <c r="E585" i="21"/>
  <c r="D585" i="21"/>
  <c r="I585" i="21"/>
  <c r="E584" i="21"/>
  <c r="D584" i="21"/>
  <c r="E583" i="21"/>
  <c r="D583" i="21"/>
  <c r="E582" i="21"/>
  <c r="D582" i="21"/>
  <c r="E581" i="21"/>
  <c r="D581" i="21"/>
  <c r="I581" i="21"/>
  <c r="I580" i="21"/>
  <c r="E580" i="21"/>
  <c r="D580" i="21"/>
  <c r="E579" i="21"/>
  <c r="D579" i="21"/>
  <c r="E578" i="21"/>
  <c r="D578" i="21"/>
  <c r="E577" i="21"/>
  <c r="D577" i="21"/>
  <c r="E576" i="21"/>
  <c r="D576" i="21"/>
  <c r="E575" i="21"/>
  <c r="D575" i="21"/>
  <c r="E574" i="21"/>
  <c r="D574" i="21"/>
  <c r="H574" i="21"/>
  <c r="E573" i="21"/>
  <c r="D573" i="21"/>
  <c r="E572" i="21"/>
  <c r="D572" i="21"/>
  <c r="E571" i="21"/>
  <c r="D571" i="21"/>
  <c r="E570" i="21"/>
  <c r="D570" i="21"/>
  <c r="I569" i="21"/>
  <c r="E569" i="21"/>
  <c r="D569" i="21"/>
  <c r="G569" i="21"/>
  <c r="E568" i="21"/>
  <c r="D568" i="21"/>
  <c r="G568" i="21"/>
  <c r="E567" i="21"/>
  <c r="D567" i="21"/>
  <c r="I567" i="21"/>
  <c r="E566" i="21"/>
  <c r="D566" i="21"/>
  <c r="I566" i="21"/>
  <c r="E565" i="21"/>
  <c r="D565" i="21"/>
  <c r="I565" i="21"/>
  <c r="E564" i="21"/>
  <c r="D564" i="21"/>
  <c r="E563" i="21"/>
  <c r="D563" i="21"/>
  <c r="E562" i="21"/>
  <c r="D562" i="21"/>
  <c r="E561" i="21"/>
  <c r="D561" i="21"/>
  <c r="E560" i="21"/>
  <c r="D560" i="21"/>
  <c r="G560" i="21"/>
  <c r="E559" i="21"/>
  <c r="D559" i="21"/>
  <c r="I559" i="21"/>
  <c r="I558" i="21"/>
  <c r="E558" i="21"/>
  <c r="D558" i="21"/>
  <c r="H558" i="21"/>
  <c r="E557" i="21"/>
  <c r="D557" i="21"/>
  <c r="H557" i="21"/>
  <c r="E556" i="21"/>
  <c r="D556" i="21"/>
  <c r="E555" i="21"/>
  <c r="D555" i="21"/>
  <c r="E554" i="21"/>
  <c r="D554" i="21"/>
  <c r="E553" i="21"/>
  <c r="D553" i="21"/>
  <c r="E552" i="21"/>
  <c r="D552" i="21"/>
  <c r="E551" i="21"/>
  <c r="D551" i="21"/>
  <c r="E550" i="21"/>
  <c r="D550" i="21"/>
  <c r="H550" i="21"/>
  <c r="E549" i="21"/>
  <c r="D549" i="21"/>
  <c r="H549" i="21"/>
  <c r="E548" i="21"/>
  <c r="D548" i="21"/>
  <c r="I547" i="21"/>
  <c r="E547" i="21"/>
  <c r="D547" i="21"/>
  <c r="H547" i="21"/>
  <c r="E546" i="21"/>
  <c r="D546" i="21"/>
  <c r="E545" i="21"/>
  <c r="D545" i="21"/>
  <c r="E544" i="21"/>
  <c r="D544" i="21"/>
  <c r="E543" i="21"/>
  <c r="D543" i="21"/>
  <c r="E542" i="21"/>
  <c r="D542" i="21"/>
  <c r="I542" i="21"/>
  <c r="E541" i="21"/>
  <c r="D541" i="21"/>
  <c r="I541" i="21"/>
  <c r="E540" i="21"/>
  <c r="D540" i="21"/>
  <c r="H540" i="21"/>
  <c r="E539" i="21"/>
  <c r="D539" i="21"/>
  <c r="I539" i="21"/>
  <c r="E538" i="21"/>
  <c r="D538" i="21"/>
  <c r="E537" i="21"/>
  <c r="D537" i="21"/>
  <c r="I536" i="21"/>
  <c r="E536" i="21"/>
  <c r="D536" i="21"/>
  <c r="E535" i="21"/>
  <c r="D535" i="21"/>
  <c r="E534" i="21"/>
  <c r="D534" i="21"/>
  <c r="H534" i="21"/>
  <c r="E533" i="21"/>
  <c r="D533" i="21"/>
  <c r="H533" i="21"/>
  <c r="E532" i="21"/>
  <c r="D532" i="21"/>
  <c r="E531" i="21"/>
  <c r="D531" i="21"/>
  <c r="E530" i="21"/>
  <c r="D530" i="21"/>
  <c r="E529" i="21"/>
  <c r="D529" i="21"/>
  <c r="E528" i="21"/>
  <c r="D528" i="21"/>
  <c r="E527" i="21"/>
  <c r="D527" i="21"/>
  <c r="E526" i="21"/>
  <c r="D526" i="21"/>
  <c r="I525" i="21"/>
  <c r="E525" i="21"/>
  <c r="D525" i="21"/>
  <c r="G525" i="21"/>
  <c r="E524" i="21"/>
  <c r="D524" i="21"/>
  <c r="E523" i="21"/>
  <c r="D523" i="21"/>
  <c r="E522" i="21"/>
  <c r="D522" i="21"/>
  <c r="E521" i="21"/>
  <c r="D521" i="21"/>
  <c r="E520" i="21"/>
  <c r="D520" i="21"/>
  <c r="E519" i="21"/>
  <c r="D519" i="21"/>
  <c r="E518" i="21"/>
  <c r="D518" i="21"/>
  <c r="E517" i="21"/>
  <c r="D517" i="21"/>
  <c r="E516" i="21"/>
  <c r="D516" i="21"/>
  <c r="E515" i="21"/>
  <c r="D515" i="21"/>
  <c r="I514" i="21"/>
  <c r="E514" i="21"/>
  <c r="D514" i="21"/>
  <c r="E513" i="21"/>
  <c r="D513" i="21"/>
  <c r="E512" i="21"/>
  <c r="D512" i="21"/>
  <c r="E511" i="21"/>
  <c r="D511" i="21"/>
  <c r="E510" i="21"/>
  <c r="D510" i="21"/>
  <c r="E509" i="21"/>
  <c r="D509" i="21"/>
  <c r="H509" i="21"/>
  <c r="E508" i="21"/>
  <c r="D508" i="21"/>
  <c r="E507" i="21"/>
  <c r="D507" i="21"/>
  <c r="E506" i="21"/>
  <c r="D506" i="21"/>
  <c r="E505" i="21"/>
  <c r="D505" i="21"/>
  <c r="H505" i="21"/>
  <c r="E504" i="21"/>
  <c r="D504" i="21"/>
  <c r="I503" i="21"/>
  <c r="E503" i="21"/>
  <c r="D503" i="21"/>
  <c r="H503" i="21"/>
  <c r="E502" i="21"/>
  <c r="D502" i="21"/>
  <c r="E501" i="21"/>
  <c r="D501" i="21"/>
  <c r="E500" i="21"/>
  <c r="D500" i="21"/>
  <c r="E499" i="21"/>
  <c r="D499" i="21"/>
  <c r="E498" i="21"/>
  <c r="D498" i="21"/>
  <c r="I498" i="21"/>
  <c r="E497" i="21"/>
  <c r="D497" i="21"/>
  <c r="I497" i="21"/>
  <c r="E496" i="21"/>
  <c r="D496" i="21"/>
  <c r="H496" i="21"/>
  <c r="E495" i="21"/>
  <c r="D495" i="21"/>
  <c r="I495" i="21"/>
  <c r="E494" i="21"/>
  <c r="D494" i="21"/>
  <c r="E493" i="21"/>
  <c r="D493" i="21"/>
  <c r="H493" i="21"/>
  <c r="I492" i="21"/>
  <c r="E492" i="21"/>
  <c r="D492" i="21"/>
  <c r="E491" i="21"/>
  <c r="D491" i="21"/>
  <c r="E490" i="21"/>
  <c r="D490" i="21"/>
  <c r="E489" i="21"/>
  <c r="D489" i="21"/>
  <c r="H489" i="21"/>
  <c r="E488" i="21"/>
  <c r="D488" i="21"/>
  <c r="E487" i="21"/>
  <c r="D487" i="21"/>
  <c r="E486" i="21"/>
  <c r="D486" i="21"/>
  <c r="G486" i="21"/>
  <c r="E485" i="21"/>
  <c r="D485" i="21"/>
  <c r="H485" i="21"/>
  <c r="E484" i="21"/>
  <c r="D484" i="21"/>
  <c r="E483" i="21"/>
  <c r="D483" i="21"/>
  <c r="E482" i="21"/>
  <c r="D482" i="21"/>
  <c r="G482" i="21"/>
  <c r="I481" i="21"/>
  <c r="E481" i="21"/>
  <c r="D481" i="21"/>
  <c r="G481" i="21"/>
  <c r="E480" i="21"/>
  <c r="D480" i="21"/>
  <c r="E479" i="21"/>
  <c r="D479" i="21"/>
  <c r="E478" i="21"/>
  <c r="D478" i="21"/>
  <c r="E477" i="21"/>
  <c r="D477" i="21"/>
  <c r="E476" i="21"/>
  <c r="D476" i="21"/>
  <c r="E475" i="21"/>
  <c r="D475" i="21"/>
  <c r="E474" i="21"/>
  <c r="D474" i="21"/>
  <c r="E473" i="21"/>
  <c r="D473" i="21"/>
  <c r="E472" i="21"/>
  <c r="D472" i="21"/>
  <c r="E471" i="21"/>
  <c r="D471" i="21"/>
  <c r="I470" i="21"/>
  <c r="E470" i="21"/>
  <c r="D470" i="21"/>
  <c r="E469" i="21"/>
  <c r="D469" i="21"/>
  <c r="E468" i="21"/>
  <c r="D468" i="21"/>
  <c r="E467" i="21"/>
  <c r="D467" i="21"/>
  <c r="E466" i="21"/>
  <c r="D466" i="21"/>
  <c r="G466" i="21"/>
  <c r="E465" i="21"/>
  <c r="D465" i="21"/>
  <c r="H465" i="21"/>
  <c r="E464" i="21"/>
  <c r="D464" i="21"/>
  <c r="E463" i="21"/>
  <c r="D463" i="21"/>
  <c r="E462" i="21"/>
  <c r="D462" i="21"/>
  <c r="E461" i="21"/>
  <c r="D461" i="21"/>
  <c r="E460" i="21"/>
  <c r="D460" i="21"/>
  <c r="I459" i="21"/>
  <c r="E459" i="21"/>
  <c r="D459" i="21"/>
  <c r="H459" i="21"/>
  <c r="E458" i="21"/>
  <c r="D458" i="21"/>
  <c r="I458" i="21"/>
  <c r="E457" i="21"/>
  <c r="D457" i="21"/>
  <c r="I457" i="21"/>
  <c r="E456" i="21"/>
  <c r="D456" i="21"/>
  <c r="E455" i="21"/>
  <c r="D455" i="21"/>
  <c r="E454" i="21"/>
  <c r="D454" i="21"/>
  <c r="E453" i="21"/>
  <c r="D453" i="21"/>
  <c r="E452" i="21"/>
  <c r="D452" i="21"/>
  <c r="G452" i="21"/>
  <c r="E451" i="21"/>
  <c r="D451" i="21"/>
  <c r="I451" i="21"/>
  <c r="E450" i="21"/>
  <c r="D450" i="21"/>
  <c r="E449" i="21"/>
  <c r="D449" i="21"/>
  <c r="I449" i="21"/>
  <c r="I448" i="21"/>
  <c r="E448" i="21"/>
  <c r="D448" i="21"/>
  <c r="E447" i="21"/>
  <c r="D447" i="21"/>
  <c r="E446" i="21"/>
  <c r="D446" i="21"/>
  <c r="E445" i="21"/>
  <c r="D445" i="21"/>
  <c r="E444" i="21"/>
  <c r="D444" i="21"/>
  <c r="E443" i="21"/>
  <c r="D443" i="21"/>
  <c r="E442" i="21"/>
  <c r="D442" i="21"/>
  <c r="H442" i="21"/>
  <c r="E441" i="21"/>
  <c r="D441" i="21"/>
  <c r="H441" i="21"/>
  <c r="E440" i="21"/>
  <c r="D440" i="21"/>
  <c r="E439" i="21"/>
  <c r="D439" i="21"/>
  <c r="E438" i="21"/>
  <c r="D438" i="21"/>
  <c r="I437" i="21"/>
  <c r="E437" i="21"/>
  <c r="D437" i="21"/>
  <c r="H437" i="21"/>
  <c r="E436" i="21"/>
  <c r="D436" i="21"/>
  <c r="I436" i="21"/>
  <c r="E435" i="21"/>
  <c r="D435" i="21"/>
  <c r="I435" i="21"/>
  <c r="E434" i="21"/>
  <c r="D434" i="21"/>
  <c r="E433" i="21"/>
  <c r="D433" i="21"/>
  <c r="E432" i="21"/>
  <c r="D432" i="21"/>
  <c r="E431" i="21"/>
  <c r="D431" i="21"/>
  <c r="E430" i="21"/>
  <c r="D430" i="21"/>
  <c r="I430" i="21"/>
  <c r="E429" i="21"/>
  <c r="D429" i="21"/>
  <c r="I429" i="21"/>
  <c r="E428" i="21"/>
  <c r="D428" i="21"/>
  <c r="I428" i="21"/>
  <c r="E427" i="21"/>
  <c r="D427" i="21"/>
  <c r="I427" i="21"/>
  <c r="I426" i="21"/>
  <c r="E426" i="21"/>
  <c r="D426" i="21"/>
  <c r="E425" i="21"/>
  <c r="D425" i="21"/>
  <c r="E424" i="21"/>
  <c r="D424" i="21"/>
  <c r="E423" i="21"/>
  <c r="D423" i="21"/>
  <c r="E422" i="21"/>
  <c r="D422" i="21"/>
  <c r="E421" i="21"/>
  <c r="D421" i="21"/>
  <c r="H421" i="21"/>
  <c r="E420" i="21"/>
  <c r="D420" i="21"/>
  <c r="E419" i="21"/>
  <c r="D419" i="21"/>
  <c r="E418" i="21"/>
  <c r="D418" i="21"/>
  <c r="E417" i="21"/>
  <c r="D417" i="21"/>
  <c r="E416" i="21"/>
  <c r="D416" i="21"/>
  <c r="I415" i="21"/>
  <c r="E415" i="21"/>
  <c r="D415" i="21"/>
  <c r="E414" i="21"/>
  <c r="D414" i="21"/>
  <c r="I414" i="21"/>
  <c r="E413" i="21"/>
  <c r="D413" i="21"/>
  <c r="I413" i="21"/>
  <c r="E412" i="21"/>
  <c r="D412" i="21"/>
  <c r="I412" i="21"/>
  <c r="E411" i="21"/>
  <c r="D411" i="21"/>
  <c r="I411" i="21"/>
  <c r="E410" i="21"/>
  <c r="D410" i="21"/>
  <c r="E409" i="21"/>
  <c r="D409" i="21"/>
  <c r="E408" i="21"/>
  <c r="D408" i="21"/>
  <c r="E407" i="21"/>
  <c r="D407" i="21"/>
  <c r="I407" i="21"/>
  <c r="E406" i="21"/>
  <c r="D406" i="21"/>
  <c r="I406" i="21"/>
  <c r="E405" i="21"/>
  <c r="D405" i="21"/>
  <c r="H405" i="21"/>
  <c r="I404" i="21"/>
  <c r="E404" i="21"/>
  <c r="D404" i="21"/>
  <c r="E403" i="21"/>
  <c r="D403" i="21"/>
  <c r="E402" i="21"/>
  <c r="D402" i="21"/>
  <c r="E401" i="21"/>
  <c r="D401" i="21"/>
  <c r="E400" i="21"/>
  <c r="D400" i="21"/>
  <c r="E399" i="21"/>
  <c r="D399" i="21"/>
  <c r="E398" i="21"/>
  <c r="D398" i="21"/>
  <c r="H398" i="21"/>
  <c r="E397" i="21"/>
  <c r="D397" i="21"/>
  <c r="E396" i="21"/>
  <c r="D396" i="21"/>
  <c r="E395" i="21"/>
  <c r="D395" i="21"/>
  <c r="E394" i="21"/>
  <c r="D394" i="21"/>
  <c r="I393" i="21"/>
  <c r="E393" i="21"/>
  <c r="D393" i="21"/>
  <c r="E392" i="21"/>
  <c r="D392" i="21"/>
  <c r="E391" i="21"/>
  <c r="D391" i="21"/>
  <c r="I391" i="21"/>
  <c r="E390" i="21"/>
  <c r="D390" i="21"/>
  <c r="I390" i="21"/>
  <c r="E389" i="21"/>
  <c r="D389" i="21"/>
  <c r="H389" i="21"/>
  <c r="E388" i="21"/>
  <c r="D388" i="21"/>
  <c r="I388" i="21"/>
  <c r="E387" i="21"/>
  <c r="D387" i="21"/>
  <c r="E386" i="21"/>
  <c r="D386" i="21"/>
  <c r="E385" i="21"/>
  <c r="D385" i="21"/>
  <c r="E384" i="21"/>
  <c r="D384" i="21"/>
  <c r="E383" i="21"/>
  <c r="D383" i="21"/>
  <c r="I383" i="21"/>
  <c r="I382" i="21"/>
  <c r="E382" i="21"/>
  <c r="D382" i="21"/>
  <c r="H382" i="21"/>
  <c r="E381" i="21"/>
  <c r="D381" i="21"/>
  <c r="E380" i="21"/>
  <c r="D380" i="21"/>
  <c r="E379" i="21"/>
  <c r="D379" i="21"/>
  <c r="E378" i="21"/>
  <c r="D378" i="21"/>
  <c r="E377" i="21"/>
  <c r="D377" i="21"/>
  <c r="E376" i="21"/>
  <c r="D376" i="21"/>
  <c r="E375" i="21"/>
  <c r="D375" i="21"/>
  <c r="E374" i="21"/>
  <c r="D374" i="21"/>
  <c r="H374" i="21"/>
  <c r="E373" i="21"/>
  <c r="D373" i="21"/>
  <c r="E372" i="21"/>
  <c r="D372" i="21"/>
  <c r="I371" i="21"/>
  <c r="E371" i="21"/>
  <c r="D371" i="21"/>
  <c r="E370" i="21"/>
  <c r="D370" i="21"/>
  <c r="E369" i="21"/>
  <c r="D369" i="21"/>
  <c r="E368" i="21"/>
  <c r="D368" i="21"/>
  <c r="E367" i="21"/>
  <c r="D367" i="21"/>
  <c r="I367" i="21"/>
  <c r="E366" i="21"/>
  <c r="D366" i="21"/>
  <c r="I366" i="21"/>
  <c r="E365" i="21"/>
  <c r="D365" i="21"/>
  <c r="H365" i="21"/>
  <c r="E364" i="21"/>
  <c r="D364" i="21"/>
  <c r="I364" i="21"/>
  <c r="E363" i="21"/>
  <c r="D363" i="21"/>
  <c r="E362" i="21"/>
  <c r="D362" i="21"/>
  <c r="E361" i="21"/>
  <c r="D361" i="21"/>
  <c r="I360" i="21"/>
  <c r="E360" i="21"/>
  <c r="D360" i="21"/>
  <c r="E359" i="21"/>
  <c r="D359" i="21"/>
  <c r="E358" i="21"/>
  <c r="D358" i="21"/>
  <c r="H358" i="21"/>
  <c r="E357" i="21"/>
  <c r="D357" i="21"/>
  <c r="E356" i="21"/>
  <c r="D356" i="21"/>
  <c r="E355" i="21"/>
  <c r="D355" i="21"/>
  <c r="E354" i="21"/>
  <c r="D354" i="21"/>
  <c r="E353" i="21"/>
  <c r="D353" i="21"/>
  <c r="E352" i="21"/>
  <c r="D352" i="21"/>
  <c r="E351" i="21"/>
  <c r="D351" i="21"/>
  <c r="E350" i="21"/>
  <c r="D350" i="21"/>
  <c r="H350" i="21"/>
  <c r="I349" i="21"/>
  <c r="E349" i="21"/>
  <c r="D349" i="21"/>
  <c r="H349" i="21"/>
  <c r="E348" i="21"/>
  <c r="D348" i="21"/>
  <c r="I348" i="21"/>
  <c r="E347" i="21"/>
  <c r="D347" i="21"/>
  <c r="E346" i="21"/>
  <c r="D346" i="21"/>
  <c r="E345" i="21"/>
  <c r="D345" i="21"/>
  <c r="E344" i="21"/>
  <c r="D344" i="21"/>
  <c r="E343" i="21"/>
  <c r="D343" i="21"/>
  <c r="I343" i="21"/>
  <c r="E342" i="21"/>
  <c r="D342" i="21"/>
  <c r="I342" i="21"/>
  <c r="E341" i="21"/>
  <c r="D341" i="21"/>
  <c r="H341" i="21"/>
  <c r="E340" i="21"/>
  <c r="D340" i="21"/>
  <c r="I340" i="21"/>
  <c r="E339" i="21"/>
  <c r="D339" i="21"/>
  <c r="I338" i="21"/>
  <c r="E338" i="21"/>
  <c r="D338" i="21"/>
  <c r="E337" i="21"/>
  <c r="D337" i="21"/>
  <c r="E336" i="21"/>
  <c r="D336" i="21"/>
  <c r="E335" i="21"/>
  <c r="D335" i="21"/>
  <c r="E334" i="21"/>
  <c r="D334" i="21"/>
  <c r="E333" i="21"/>
  <c r="D333" i="21"/>
  <c r="E332" i="21"/>
  <c r="D332" i="21"/>
  <c r="E331" i="21"/>
  <c r="D331" i="21"/>
  <c r="E330" i="21"/>
  <c r="D330" i="21"/>
  <c r="E329" i="21"/>
  <c r="D329" i="21"/>
  <c r="E328" i="21"/>
  <c r="D328" i="21"/>
  <c r="I327" i="21"/>
  <c r="E327" i="21"/>
  <c r="D327" i="21"/>
  <c r="H327" i="21"/>
  <c r="E326" i="21"/>
  <c r="D326" i="21"/>
  <c r="E325" i="21"/>
  <c r="D325" i="21"/>
  <c r="E324" i="21"/>
  <c r="D324" i="21"/>
  <c r="E323" i="21"/>
  <c r="D323" i="21"/>
  <c r="I323" i="21"/>
  <c r="E322" i="21"/>
  <c r="D322" i="21"/>
  <c r="E321" i="21"/>
  <c r="D321" i="21"/>
  <c r="E320" i="21"/>
  <c r="D320" i="21"/>
  <c r="E319" i="21"/>
  <c r="D319" i="21"/>
  <c r="I319" i="21"/>
  <c r="E318" i="21"/>
  <c r="D318" i="21"/>
  <c r="E317" i="21"/>
  <c r="D317" i="21"/>
  <c r="I316" i="21"/>
  <c r="E316" i="21"/>
  <c r="D316" i="21"/>
  <c r="E315" i="21"/>
  <c r="D315" i="21"/>
  <c r="E314" i="21"/>
  <c r="D314" i="21"/>
  <c r="H314" i="21"/>
  <c r="E313" i="21"/>
  <c r="D313" i="21"/>
  <c r="E312" i="21"/>
  <c r="D312" i="21"/>
  <c r="E311" i="21"/>
  <c r="D311" i="21"/>
  <c r="E310" i="21"/>
  <c r="D310" i="21"/>
  <c r="E309" i="21"/>
  <c r="D309" i="21"/>
  <c r="E308" i="21"/>
  <c r="D308" i="21"/>
  <c r="G308" i="21"/>
  <c r="E307" i="21"/>
  <c r="D307" i="21"/>
  <c r="H307" i="21"/>
  <c r="E306" i="21"/>
  <c r="D306" i="21"/>
  <c r="I305" i="21"/>
  <c r="E305" i="21"/>
  <c r="D305" i="21"/>
  <c r="E304" i="21"/>
  <c r="D304" i="21"/>
  <c r="E303" i="21"/>
  <c r="D303" i="21"/>
  <c r="E302" i="21"/>
  <c r="D302" i="21"/>
  <c r="G302" i="21"/>
  <c r="E301" i="21"/>
  <c r="D301" i="21"/>
  <c r="H301" i="21"/>
  <c r="E300" i="21"/>
  <c r="D300" i="21"/>
  <c r="I300" i="21"/>
  <c r="E299" i="21"/>
  <c r="D299" i="21"/>
  <c r="E298" i="21"/>
  <c r="D298" i="21"/>
  <c r="E297" i="21"/>
  <c r="D297" i="21"/>
  <c r="E296" i="21"/>
  <c r="D296" i="21"/>
  <c r="E295" i="21"/>
  <c r="D295" i="21"/>
  <c r="H295" i="21"/>
  <c r="I294" i="21"/>
  <c r="E294" i="21"/>
  <c r="D294" i="21"/>
  <c r="E293" i="21"/>
  <c r="D293" i="21"/>
  <c r="E292" i="21"/>
  <c r="D292" i="21"/>
  <c r="E291" i="21"/>
  <c r="D291" i="21"/>
  <c r="I291" i="21"/>
  <c r="E290" i="21"/>
  <c r="D290" i="21"/>
  <c r="E289" i="21"/>
  <c r="D289" i="21"/>
  <c r="E288" i="21"/>
  <c r="D288" i="21"/>
  <c r="E287" i="21"/>
  <c r="D287" i="21"/>
  <c r="I287" i="21"/>
  <c r="E286" i="21"/>
  <c r="D286" i="21"/>
  <c r="E285" i="21"/>
  <c r="D285" i="21"/>
  <c r="E284" i="21"/>
  <c r="D284" i="21"/>
  <c r="I283" i="21"/>
  <c r="E283" i="21"/>
  <c r="D283" i="21"/>
  <c r="E282" i="21"/>
  <c r="D282" i="21"/>
  <c r="E281" i="21"/>
  <c r="D281" i="21"/>
  <c r="E280" i="21"/>
  <c r="D280" i="21"/>
  <c r="E279" i="21"/>
  <c r="D279" i="21"/>
  <c r="E278" i="21"/>
  <c r="D278" i="21"/>
  <c r="E277" i="21"/>
  <c r="D277" i="21"/>
  <c r="E276" i="21"/>
  <c r="D276" i="21"/>
  <c r="E275" i="21"/>
  <c r="D275" i="21"/>
  <c r="E274" i="21"/>
  <c r="D274" i="21"/>
  <c r="E273" i="21"/>
  <c r="D273" i="21"/>
  <c r="I272" i="21"/>
  <c r="E272" i="21"/>
  <c r="D272" i="21"/>
  <c r="E271" i="21"/>
  <c r="D271" i="21"/>
  <c r="I271" i="21"/>
  <c r="E270" i="21"/>
  <c r="D270" i="21"/>
  <c r="E269" i="21"/>
  <c r="D269" i="21"/>
  <c r="E268" i="21"/>
  <c r="D268" i="21"/>
  <c r="E267" i="21"/>
  <c r="D267" i="21"/>
  <c r="I267" i="21"/>
  <c r="E266" i="21"/>
  <c r="D266" i="21"/>
  <c r="E265" i="21"/>
  <c r="D265" i="21"/>
  <c r="E264" i="21"/>
  <c r="D264" i="21"/>
  <c r="E263" i="21"/>
  <c r="D263" i="21"/>
  <c r="I263" i="21"/>
  <c r="E262" i="21"/>
  <c r="D262" i="21"/>
  <c r="I261" i="21"/>
  <c r="E261" i="21"/>
  <c r="D261" i="21"/>
  <c r="E260" i="21"/>
  <c r="D260" i="21"/>
  <c r="E259" i="21"/>
  <c r="D259" i="21"/>
  <c r="E258" i="21"/>
  <c r="D258" i="21"/>
  <c r="E257" i="21"/>
  <c r="D257" i="21"/>
  <c r="E256" i="21"/>
  <c r="D256" i="21"/>
  <c r="E255" i="21"/>
  <c r="D255" i="21"/>
  <c r="E254" i="21"/>
  <c r="D254" i="21"/>
  <c r="E253" i="21"/>
  <c r="D253" i="21"/>
  <c r="E252" i="21"/>
  <c r="D252" i="21"/>
  <c r="E251" i="21"/>
  <c r="D251" i="21"/>
  <c r="I250" i="21"/>
  <c r="E250" i="21"/>
  <c r="D250" i="21"/>
  <c r="E249" i="21"/>
  <c r="D249" i="21"/>
  <c r="E248" i="21"/>
  <c r="D248" i="21"/>
  <c r="E247" i="21"/>
  <c r="D247" i="21"/>
  <c r="I247" i="21"/>
  <c r="E246" i="21"/>
  <c r="D246" i="21"/>
  <c r="E245" i="21"/>
  <c r="D245" i="21"/>
  <c r="E244" i="21"/>
  <c r="D244" i="21"/>
  <c r="E243" i="21"/>
  <c r="D243" i="21"/>
  <c r="I243" i="21"/>
  <c r="E242" i="21"/>
  <c r="D242" i="21"/>
  <c r="E241" i="21"/>
  <c r="D241" i="21"/>
  <c r="E240" i="21"/>
  <c r="D240" i="21"/>
  <c r="I239" i="21"/>
  <c r="E239" i="21"/>
  <c r="D239" i="21"/>
  <c r="E238" i="21"/>
  <c r="D238" i="21"/>
  <c r="E237" i="21"/>
  <c r="D237" i="21"/>
  <c r="E236" i="21"/>
  <c r="D236" i="21"/>
  <c r="E235" i="21"/>
  <c r="D235" i="21"/>
  <c r="E234" i="21"/>
  <c r="D234" i="21"/>
  <c r="E233" i="21"/>
  <c r="D233" i="21"/>
  <c r="E232" i="21"/>
  <c r="D232" i="21"/>
  <c r="E231" i="21"/>
  <c r="D231" i="21"/>
  <c r="E230" i="21"/>
  <c r="D230" i="21"/>
  <c r="E229" i="21"/>
  <c r="D229" i="21"/>
  <c r="I228" i="21"/>
  <c r="E228" i="21"/>
  <c r="D228" i="21"/>
  <c r="E227" i="21"/>
  <c r="D227" i="21"/>
  <c r="I227" i="21"/>
  <c r="E226" i="21"/>
  <c r="D226" i="21"/>
  <c r="E225" i="21"/>
  <c r="D225" i="21"/>
  <c r="E224" i="21"/>
  <c r="D224" i="21"/>
  <c r="E223" i="21"/>
  <c r="D223" i="21"/>
  <c r="I223" i="21"/>
  <c r="E222" i="21"/>
  <c r="D222" i="21"/>
  <c r="E221" i="21"/>
  <c r="D221" i="21"/>
  <c r="E220" i="21"/>
  <c r="D220" i="21"/>
  <c r="E219" i="21"/>
  <c r="D219" i="21"/>
  <c r="I219" i="21"/>
  <c r="E218" i="21"/>
  <c r="D218" i="21"/>
  <c r="I217" i="21"/>
  <c r="E217" i="21"/>
  <c r="D217" i="21"/>
  <c r="E216" i="21"/>
  <c r="D216" i="21"/>
  <c r="E215" i="21"/>
  <c r="D215" i="21"/>
  <c r="E214" i="21"/>
  <c r="D214" i="21"/>
  <c r="E213" i="21"/>
  <c r="D213" i="21"/>
  <c r="E212" i="21"/>
  <c r="D212" i="21"/>
  <c r="E211" i="21"/>
  <c r="D211" i="21"/>
  <c r="E210" i="21"/>
  <c r="D210" i="21"/>
  <c r="E209" i="21"/>
  <c r="D209" i="21"/>
  <c r="E208" i="21"/>
  <c r="D208" i="21"/>
  <c r="E207" i="21"/>
  <c r="D207" i="21"/>
  <c r="I206" i="21"/>
  <c r="E206" i="21"/>
  <c r="D206" i="21"/>
  <c r="H206" i="21"/>
  <c r="E205" i="21"/>
  <c r="D205" i="21"/>
  <c r="E204" i="21"/>
  <c r="D204" i="21"/>
  <c r="E203" i="21"/>
  <c r="D203" i="21"/>
  <c r="I203" i="21"/>
  <c r="E202" i="21"/>
  <c r="D202" i="21"/>
  <c r="E201" i="21"/>
  <c r="D201" i="21"/>
  <c r="E200" i="21"/>
  <c r="D200" i="21"/>
  <c r="E199" i="21"/>
  <c r="D199" i="21"/>
  <c r="I199" i="21"/>
  <c r="E198" i="21"/>
  <c r="D198" i="21"/>
  <c r="E197" i="21"/>
  <c r="D197" i="21"/>
  <c r="E196" i="21"/>
  <c r="D196" i="21"/>
  <c r="I195" i="21"/>
  <c r="E195" i="21"/>
  <c r="D195" i="21"/>
  <c r="E194" i="21"/>
  <c r="D194" i="21"/>
  <c r="E193" i="21"/>
  <c r="D193" i="21"/>
  <c r="E192" i="21"/>
  <c r="D192" i="21"/>
  <c r="E191" i="21"/>
  <c r="D191" i="21"/>
  <c r="E190" i="21"/>
  <c r="D190" i="21"/>
  <c r="E189" i="21"/>
  <c r="D189" i="21"/>
  <c r="E188" i="21"/>
  <c r="D188" i="21"/>
  <c r="E187" i="21"/>
  <c r="D187" i="21"/>
  <c r="E186" i="21"/>
  <c r="D186" i="21"/>
  <c r="E185" i="21"/>
  <c r="D185" i="21"/>
  <c r="I184" i="21"/>
  <c r="E184" i="21"/>
  <c r="D184" i="21"/>
  <c r="E183" i="21"/>
  <c r="D183" i="21"/>
  <c r="I183" i="21"/>
  <c r="E182" i="21"/>
  <c r="D182" i="21"/>
  <c r="E181" i="21"/>
  <c r="D181" i="21"/>
  <c r="E180" i="21"/>
  <c r="D180" i="21"/>
  <c r="E179" i="21"/>
  <c r="D179" i="21"/>
  <c r="I179" i="21"/>
  <c r="E178" i="21"/>
  <c r="D178" i="21"/>
  <c r="E177" i="21"/>
  <c r="D177" i="21"/>
  <c r="E176" i="21"/>
  <c r="D176" i="21"/>
  <c r="E175" i="21"/>
  <c r="D175" i="21"/>
  <c r="I175" i="21"/>
  <c r="E174" i="21"/>
  <c r="D174" i="21"/>
  <c r="I173" i="21"/>
  <c r="E173" i="21"/>
  <c r="D173" i="21"/>
  <c r="E172" i="21"/>
  <c r="D172" i="21"/>
  <c r="E171" i="21"/>
  <c r="D171" i="21"/>
  <c r="E170" i="21"/>
  <c r="D170" i="21"/>
  <c r="E169" i="21"/>
  <c r="D169" i="21"/>
  <c r="E168" i="21"/>
  <c r="D168" i="21"/>
  <c r="E167" i="21"/>
  <c r="D167" i="21"/>
  <c r="E166" i="21"/>
  <c r="D166" i="21"/>
  <c r="E165" i="21"/>
  <c r="D165" i="21"/>
  <c r="E164" i="21"/>
  <c r="D164" i="21"/>
  <c r="E163" i="21"/>
  <c r="D163" i="21"/>
  <c r="I162" i="21"/>
  <c r="E162" i="21"/>
  <c r="D162" i="21"/>
  <c r="H162" i="21"/>
  <c r="E161" i="21"/>
  <c r="D161" i="21"/>
  <c r="E160" i="21"/>
  <c r="D160" i="21"/>
  <c r="E159" i="21"/>
  <c r="D159" i="21"/>
  <c r="I159" i="21"/>
  <c r="E158" i="21"/>
  <c r="D158" i="21"/>
  <c r="E157" i="21"/>
  <c r="D157" i="21"/>
  <c r="E156" i="21"/>
  <c r="D156" i="21"/>
  <c r="E155" i="21"/>
  <c r="D155" i="21"/>
  <c r="I155" i="21"/>
  <c r="E154" i="21"/>
  <c r="D154" i="21"/>
  <c r="E153" i="21"/>
  <c r="D153" i="21"/>
  <c r="E152" i="21"/>
  <c r="D152" i="21"/>
  <c r="I151" i="21"/>
  <c r="E151" i="21"/>
  <c r="D151" i="21"/>
  <c r="E150" i="21"/>
  <c r="D150" i="21"/>
  <c r="E149" i="21"/>
  <c r="D149" i="21"/>
  <c r="E148" i="21"/>
  <c r="D148" i="21"/>
  <c r="E147" i="21"/>
  <c r="D147" i="21"/>
  <c r="E146" i="21"/>
  <c r="D146" i="21"/>
  <c r="E145" i="21"/>
  <c r="D145" i="21"/>
  <c r="E144" i="21"/>
  <c r="D144" i="21"/>
  <c r="H144" i="21"/>
  <c r="E143" i="21"/>
  <c r="D143" i="21"/>
  <c r="H143" i="21"/>
  <c r="E142" i="21"/>
  <c r="D142" i="21"/>
  <c r="E141" i="21"/>
  <c r="D141" i="21"/>
  <c r="I140" i="21"/>
  <c r="E140" i="21"/>
  <c r="D140" i="21"/>
  <c r="E139" i="21"/>
  <c r="D139" i="21"/>
  <c r="E138" i="21"/>
  <c r="D138" i="21"/>
  <c r="G138" i="21"/>
  <c r="E137" i="21"/>
  <c r="D137" i="21"/>
  <c r="H137" i="21"/>
  <c r="E136" i="21"/>
  <c r="D136" i="21"/>
  <c r="I136" i="21"/>
  <c r="E135" i="21"/>
  <c r="D135" i="21"/>
  <c r="E134" i="21"/>
  <c r="D134" i="21"/>
  <c r="G134" i="21"/>
  <c r="E133" i="21"/>
  <c r="D133" i="21"/>
  <c r="H133" i="21"/>
  <c r="E132" i="21"/>
  <c r="D132" i="21"/>
  <c r="I132" i="21"/>
  <c r="E131" i="21"/>
  <c r="D131" i="21"/>
  <c r="E130" i="21"/>
  <c r="D130" i="21"/>
  <c r="G130" i="21"/>
  <c r="I129" i="21"/>
  <c r="E129" i="21"/>
  <c r="D129" i="21"/>
  <c r="E128" i="21"/>
  <c r="D128" i="21"/>
  <c r="H128" i="21"/>
  <c r="E127" i="21"/>
  <c r="D127" i="21"/>
  <c r="E126" i="21"/>
  <c r="D126" i="21"/>
  <c r="E125" i="21"/>
  <c r="D125" i="21"/>
  <c r="E124" i="21"/>
  <c r="D124" i="21"/>
  <c r="H124" i="21"/>
  <c r="E123" i="21"/>
  <c r="D123" i="21"/>
  <c r="E122" i="21"/>
  <c r="D122" i="21"/>
  <c r="E121" i="21"/>
  <c r="D121" i="21"/>
  <c r="E120" i="21"/>
  <c r="D120" i="21"/>
  <c r="H120" i="21"/>
  <c r="E119" i="21"/>
  <c r="D119" i="21"/>
  <c r="I118" i="21"/>
  <c r="E118" i="21"/>
  <c r="D118" i="21"/>
  <c r="G118" i="21"/>
  <c r="E117" i="21"/>
  <c r="D117" i="21"/>
  <c r="H117" i="21"/>
  <c r="E116" i="21"/>
  <c r="D116" i="21"/>
  <c r="I116" i="21"/>
  <c r="E115" i="21"/>
  <c r="D115" i="21"/>
  <c r="E114" i="21"/>
  <c r="D114" i="21"/>
  <c r="G114" i="21"/>
  <c r="E113" i="21"/>
  <c r="D113" i="21"/>
  <c r="H113" i="21"/>
  <c r="E112" i="21"/>
  <c r="D112" i="21"/>
  <c r="I112" i="21"/>
  <c r="E111" i="21"/>
  <c r="D111" i="21"/>
  <c r="E110" i="21"/>
  <c r="D110" i="21"/>
  <c r="G110" i="21"/>
  <c r="E109" i="21"/>
  <c r="D109" i="21"/>
  <c r="H109" i="21"/>
  <c r="E108" i="21"/>
  <c r="D108" i="21"/>
  <c r="I107" i="21"/>
  <c r="E107" i="21"/>
  <c r="D107" i="21"/>
  <c r="E106" i="21"/>
  <c r="D106" i="21"/>
  <c r="E105" i="21"/>
  <c r="D105" i="21"/>
  <c r="E104" i="21"/>
  <c r="D104" i="21"/>
  <c r="E103" i="21"/>
  <c r="D103" i="21"/>
  <c r="E102" i="21"/>
  <c r="D102" i="21"/>
  <c r="E101" i="21"/>
  <c r="D101" i="21"/>
  <c r="E100" i="21"/>
  <c r="D100" i="21"/>
  <c r="E99" i="21"/>
  <c r="D99" i="21"/>
  <c r="E98" i="21"/>
  <c r="D98" i="21"/>
  <c r="E97" i="21"/>
  <c r="D97" i="21"/>
  <c r="I96" i="21"/>
  <c r="E96" i="21"/>
  <c r="D96" i="21"/>
  <c r="D29" i="21"/>
  <c r="H29" i="21"/>
  <c r="D28" i="21"/>
  <c r="H28" i="21"/>
  <c r="D27" i="21"/>
  <c r="H27" i="21"/>
  <c r="D26" i="21"/>
  <c r="H26" i="21"/>
  <c r="D25" i="21"/>
  <c r="H25" i="21"/>
  <c r="D24" i="21"/>
  <c r="H24" i="21"/>
  <c r="D23" i="21"/>
  <c r="H23" i="21"/>
  <c r="D22" i="21"/>
  <c r="H22" i="21"/>
  <c r="C4" i="21"/>
  <c r="C3" i="21"/>
  <c r="B13" i="6"/>
  <c r="C9" i="21"/>
  <c r="L8" i="6"/>
  <c r="B5" i="6"/>
  <c r="B3" i="6"/>
  <c r="B2" i="6"/>
  <c r="B1" i="6"/>
  <c r="G55" i="14"/>
  <c r="H54" i="14"/>
  <c r="D54" i="14"/>
  <c r="S54" i="14"/>
  <c r="T54" i="14"/>
  <c r="G54" i="14"/>
  <c r="Q54" i="14"/>
  <c r="R54" i="14"/>
  <c r="I54" i="14"/>
  <c r="F54" i="14"/>
  <c r="L54" i="14"/>
  <c r="M54" i="14"/>
  <c r="E54" i="14"/>
  <c r="C54" i="14"/>
  <c r="J54" i="14"/>
  <c r="K54" i="14"/>
  <c r="B54" i="14"/>
  <c r="B55" i="14"/>
  <c r="G53" i="14"/>
  <c r="H52" i="14"/>
  <c r="D52" i="14"/>
  <c r="S52" i="14"/>
  <c r="T52" i="14"/>
  <c r="I52" i="14"/>
  <c r="N52" i="14"/>
  <c r="O52" i="14"/>
  <c r="G52" i="14"/>
  <c r="Q52" i="14"/>
  <c r="R52" i="14"/>
  <c r="U52" i="14"/>
  <c r="F52" i="14"/>
  <c r="E52" i="14"/>
  <c r="L52" i="14"/>
  <c r="M52" i="14"/>
  <c r="C52" i="14"/>
  <c r="J52" i="14"/>
  <c r="K52" i="14"/>
  <c r="P52" i="14"/>
  <c r="B52" i="14"/>
  <c r="B53" i="14"/>
  <c r="S12" i="14"/>
  <c r="T12" i="14"/>
  <c r="Q12" i="14"/>
  <c r="R12" i="14"/>
  <c r="N12" i="14"/>
  <c r="O12" i="14"/>
  <c r="L12" i="14"/>
  <c r="M12" i="14"/>
  <c r="P12" i="5"/>
  <c r="Q12" i="5"/>
  <c r="N12" i="5"/>
  <c r="O12" i="5"/>
  <c r="L12" i="5"/>
  <c r="M12" i="5"/>
  <c r="J12" i="5"/>
  <c r="K12" i="5"/>
  <c r="H12" i="5"/>
  <c r="I12" i="5"/>
  <c r="F12" i="5"/>
  <c r="P11" i="5"/>
  <c r="N11" i="5"/>
  <c r="L11" i="5"/>
  <c r="J11" i="5"/>
  <c r="H11" i="5"/>
  <c r="C5" i="5"/>
  <c r="A5" i="14"/>
  <c r="C3" i="5"/>
  <c r="A3" i="14"/>
  <c r="C2" i="5"/>
  <c r="A2" i="14"/>
  <c r="C1" i="5"/>
  <c r="A1" i="14"/>
  <c r="E13" i="4"/>
  <c r="C2" i="22"/>
  <c r="D13" i="4"/>
  <c r="H97" i="21"/>
  <c r="G98" i="21"/>
  <c r="I100" i="21"/>
  <c r="H101" i="21"/>
  <c r="G102" i="21"/>
  <c r="I104" i="21"/>
  <c r="H105" i="21"/>
  <c r="G106" i="21"/>
  <c r="H108" i="21"/>
  <c r="I119" i="21"/>
  <c r="I123" i="21"/>
  <c r="I127" i="21"/>
  <c r="H139" i="21"/>
  <c r="H140" i="21"/>
  <c r="H141" i="21"/>
  <c r="G142" i="21"/>
  <c r="I147" i="21"/>
  <c r="I148" i="21"/>
  <c r="H149" i="21"/>
  <c r="G150" i="21"/>
  <c r="H152" i="21"/>
  <c r="G154" i="21"/>
  <c r="H156" i="21"/>
  <c r="G158" i="21"/>
  <c r="H160" i="21"/>
  <c r="G162" i="21"/>
  <c r="I164" i="21"/>
  <c r="H165" i="21"/>
  <c r="I166" i="21"/>
  <c r="I168" i="21"/>
  <c r="H169" i="21"/>
  <c r="I170" i="21"/>
  <c r="I172" i="21"/>
  <c r="H173" i="21"/>
  <c r="G174" i="21"/>
  <c r="H176" i="21"/>
  <c r="G178" i="21"/>
  <c r="H180" i="21"/>
  <c r="G182" i="21"/>
  <c r="H184" i="21"/>
  <c r="H185" i="21"/>
  <c r="I186" i="21"/>
  <c r="I188" i="21"/>
  <c r="H189" i="21"/>
  <c r="I190" i="21"/>
  <c r="I192" i="21"/>
  <c r="H193" i="21"/>
  <c r="I194" i="21"/>
  <c r="H196" i="21"/>
  <c r="G198" i="21"/>
  <c r="H200" i="21"/>
  <c r="G202" i="21"/>
  <c r="H204" i="21"/>
  <c r="G206" i="21"/>
  <c r="I208" i="21"/>
  <c r="H209" i="21"/>
  <c r="I210" i="21"/>
  <c r="I212" i="21"/>
  <c r="H213" i="21"/>
  <c r="I214" i="21"/>
  <c r="I216" i="21"/>
  <c r="H217" i="21"/>
  <c r="G218" i="21"/>
  <c r="H220" i="21"/>
  <c r="G222" i="21"/>
  <c r="H224" i="21"/>
  <c r="G226" i="21"/>
  <c r="H228" i="21"/>
  <c r="H229" i="21"/>
  <c r="I230" i="21"/>
  <c r="I232" i="21"/>
  <c r="H233" i="21"/>
  <c r="I234" i="21"/>
  <c r="I236" i="21"/>
  <c r="H237" i="21"/>
  <c r="I238" i="21"/>
  <c r="H240" i="21"/>
  <c r="G242" i="21"/>
  <c r="H244" i="21"/>
  <c r="G246" i="21"/>
  <c r="H248" i="21"/>
  <c r="I252" i="21"/>
  <c r="H253" i="21"/>
  <c r="G254" i="21"/>
  <c r="I256" i="21"/>
  <c r="H257" i="21"/>
  <c r="G258" i="21"/>
  <c r="I260" i="21"/>
  <c r="H261" i="21"/>
  <c r="H264" i="21"/>
  <c r="H268" i="21"/>
  <c r="H272" i="21"/>
  <c r="H273" i="21"/>
  <c r="G274" i="21"/>
  <c r="I276" i="21"/>
  <c r="H277" i="21"/>
  <c r="G278" i="21"/>
  <c r="I280" i="21"/>
  <c r="H281" i="21"/>
  <c r="G282" i="21"/>
  <c r="H284" i="21"/>
  <c r="H288" i="21"/>
  <c r="H292" i="21"/>
  <c r="G296" i="21"/>
  <c r="H303" i="21"/>
  <c r="G304" i="21"/>
  <c r="G306" i="21"/>
  <c r="I311" i="21"/>
  <c r="H316" i="21"/>
  <c r="G318" i="21"/>
  <c r="G322" i="21"/>
  <c r="G326" i="21"/>
  <c r="I328" i="21"/>
  <c r="H329" i="21"/>
  <c r="I330" i="21"/>
  <c r="I332" i="21"/>
  <c r="H333" i="21"/>
  <c r="I334" i="21"/>
  <c r="I336" i="21"/>
  <c r="H337" i="21"/>
  <c r="H338" i="21"/>
  <c r="H346" i="21"/>
  <c r="I352" i="21"/>
  <c r="H353" i="21"/>
  <c r="I354" i="21"/>
  <c r="I355" i="21"/>
  <c r="H360" i="21"/>
  <c r="H362" i="21"/>
  <c r="H370" i="21"/>
  <c r="I376" i="21"/>
  <c r="H377" i="21"/>
  <c r="I378" i="21"/>
  <c r="I379" i="21"/>
  <c r="G382" i="21"/>
  <c r="H386" i="21"/>
  <c r="I394" i="21"/>
  <c r="I395" i="21"/>
  <c r="I400" i="21"/>
  <c r="H401" i="21"/>
  <c r="I402" i="21"/>
  <c r="I403" i="21"/>
  <c r="I416" i="21"/>
  <c r="I417" i="21"/>
  <c r="I418" i="21"/>
  <c r="I423" i="21"/>
  <c r="I424" i="21"/>
  <c r="I425" i="21"/>
  <c r="H426" i="21"/>
  <c r="H433" i="21"/>
  <c r="G438" i="21"/>
  <c r="I439" i="21"/>
  <c r="I445" i="21"/>
  <c r="I447" i="21"/>
  <c r="G448" i="21"/>
  <c r="H453" i="21"/>
  <c r="H454" i="21"/>
  <c r="I461" i="21"/>
  <c r="I462" i="21"/>
  <c r="I463" i="21"/>
  <c r="G464" i="21"/>
  <c r="I469" i="21"/>
  <c r="H470" i="21"/>
  <c r="H473" i="21"/>
  <c r="G474" i="21"/>
  <c r="H477" i="21"/>
  <c r="G478" i="21"/>
  <c r="I491" i="21"/>
  <c r="H492" i="21"/>
  <c r="H501" i="21"/>
  <c r="I507" i="21"/>
  <c r="H508" i="21"/>
  <c r="I511" i="21"/>
  <c r="H512" i="21"/>
  <c r="I513" i="21"/>
  <c r="H514" i="21"/>
  <c r="H517" i="21"/>
  <c r="H518" i="21"/>
  <c r="H521" i="21"/>
  <c r="H522" i="21"/>
  <c r="H525" i="21"/>
  <c r="I526" i="21"/>
  <c r="I527" i="21"/>
  <c r="H528" i="21"/>
  <c r="I529" i="21"/>
  <c r="I530" i="21"/>
  <c r="I535" i="21"/>
  <c r="H536" i="21"/>
  <c r="H537" i="21"/>
  <c r="H538" i="21"/>
  <c r="H545" i="21"/>
  <c r="H546" i="21"/>
  <c r="I551" i="21"/>
  <c r="H552" i="21"/>
  <c r="I553" i="21"/>
  <c r="I554" i="21"/>
  <c r="I555" i="21"/>
  <c r="G556" i="21"/>
  <c r="H561" i="21"/>
  <c r="H562" i="21"/>
  <c r="H569" i="21"/>
  <c r="I570" i="21"/>
  <c r="I571" i="21"/>
  <c r="I573" i="21"/>
  <c r="G576" i="21"/>
  <c r="I578" i="21"/>
  <c r="G580" i="21"/>
  <c r="H582" i="21"/>
  <c r="H586" i="21"/>
  <c r="H590" i="21"/>
  <c r="G592" i="21"/>
  <c r="I595" i="21"/>
  <c r="G596" i="21"/>
  <c r="I598" i="21"/>
  <c r="I599" i="21"/>
  <c r="G600" i="21"/>
  <c r="H606" i="21"/>
  <c r="I615" i="21"/>
  <c r="G616" i="21"/>
  <c r="I618" i="21"/>
  <c r="I619" i="21"/>
  <c r="H624" i="21"/>
  <c r="H634" i="21"/>
  <c r="I638" i="21"/>
  <c r="I643" i="21"/>
  <c r="H653" i="21"/>
  <c r="H654" i="21"/>
  <c r="I661" i="21"/>
  <c r="I662" i="21"/>
  <c r="I663" i="21"/>
  <c r="G664" i="21"/>
  <c r="H669" i="21"/>
  <c r="H670" i="21"/>
  <c r="H677" i="21"/>
  <c r="H678" i="21"/>
  <c r="G680" i="21"/>
  <c r="I685" i="21"/>
  <c r="I686" i="21"/>
  <c r="I687" i="21"/>
  <c r="G688" i="21"/>
  <c r="H693" i="21"/>
  <c r="G694" i="21"/>
  <c r="H701" i="21"/>
  <c r="I702" i="21"/>
  <c r="I703" i="21"/>
  <c r="G704" i="21"/>
  <c r="I706" i="21"/>
  <c r="I707" i="21"/>
  <c r="G708" i="21"/>
  <c r="I710" i="21"/>
  <c r="I711" i="21"/>
  <c r="G712" i="21"/>
  <c r="G714" i="21"/>
  <c r="G718" i="21"/>
  <c r="H722" i="21"/>
  <c r="G724" i="21"/>
  <c r="I726" i="21"/>
  <c r="I727" i="21"/>
  <c r="G728" i="21"/>
  <c r="I730" i="21"/>
  <c r="I731" i="21"/>
  <c r="G732" i="21"/>
  <c r="H738" i="21"/>
  <c r="H742" i="21"/>
  <c r="I743" i="21"/>
  <c r="H744" i="21"/>
  <c r="I746" i="21"/>
  <c r="I749" i="21"/>
  <c r="I751" i="21"/>
  <c r="I755" i="21"/>
  <c r="I99" i="21"/>
  <c r="G99" i="21"/>
  <c r="H100" i="21"/>
  <c r="I103" i="21"/>
  <c r="G103" i="21"/>
  <c r="H104" i="21"/>
  <c r="H107" i="21"/>
  <c r="G107" i="21"/>
  <c r="I108" i="21"/>
  <c r="H110" i="21"/>
  <c r="H114" i="21"/>
  <c r="H96" i="21"/>
  <c r="H98" i="21"/>
  <c r="H102" i="21"/>
  <c r="H106" i="21"/>
  <c r="I111" i="21"/>
  <c r="G111" i="21"/>
  <c r="H118" i="21"/>
  <c r="G119" i="21"/>
  <c r="H112" i="21"/>
  <c r="I115" i="21"/>
  <c r="G115" i="21"/>
  <c r="H116" i="21"/>
  <c r="I120" i="21"/>
  <c r="H121" i="21"/>
  <c r="G122" i="21"/>
  <c r="H122" i="21"/>
  <c r="I124" i="21"/>
  <c r="H125" i="21"/>
  <c r="G126" i="21"/>
  <c r="H126" i="21"/>
  <c r="I128" i="21"/>
  <c r="H129" i="21"/>
  <c r="I131" i="21"/>
  <c r="G131" i="21"/>
  <c r="H132" i="21"/>
  <c r="I135" i="21"/>
  <c r="G135" i="21"/>
  <c r="H136" i="21"/>
  <c r="I139" i="21"/>
  <c r="G139" i="21"/>
  <c r="I143" i="21"/>
  <c r="G143" i="21"/>
  <c r="I144" i="21"/>
  <c r="H145" i="21"/>
  <c r="G146" i="21"/>
  <c r="H146" i="21"/>
  <c r="H147" i="21"/>
  <c r="H148" i="21"/>
  <c r="H151" i="21"/>
  <c r="G151" i="21"/>
  <c r="I152" i="21"/>
  <c r="H153" i="21"/>
  <c r="I154" i="21"/>
  <c r="H154" i="21"/>
  <c r="I156" i="21"/>
  <c r="H157" i="21"/>
  <c r="I158" i="21"/>
  <c r="H158" i="21"/>
  <c r="I160" i="21"/>
  <c r="H161" i="21"/>
  <c r="I163" i="21"/>
  <c r="G163" i="21"/>
  <c r="H164" i="21"/>
  <c r="G166" i="21"/>
  <c r="I167" i="21"/>
  <c r="G167" i="21"/>
  <c r="H168" i="21"/>
  <c r="G170" i="21"/>
  <c r="I171" i="21"/>
  <c r="G171" i="21"/>
  <c r="H172" i="21"/>
  <c r="I174" i="21"/>
  <c r="H174" i="21"/>
  <c r="I176" i="21"/>
  <c r="H177" i="21"/>
  <c r="I178" i="21"/>
  <c r="H178" i="21"/>
  <c r="I180" i="21"/>
  <c r="H181" i="21"/>
  <c r="I182" i="21"/>
  <c r="H182" i="21"/>
  <c r="G184" i="21"/>
  <c r="G186" i="21"/>
  <c r="I187" i="21"/>
  <c r="G187" i="21"/>
  <c r="H188" i="21"/>
  <c r="G190" i="21"/>
  <c r="I191" i="21"/>
  <c r="G191" i="21"/>
  <c r="H192" i="21"/>
  <c r="G194" i="21"/>
  <c r="H195" i="21"/>
  <c r="G195" i="21"/>
  <c r="I196" i="21"/>
  <c r="H197" i="21"/>
  <c r="I198" i="21"/>
  <c r="H198" i="21"/>
  <c r="I200" i="21"/>
  <c r="H201" i="21"/>
  <c r="I202" i="21"/>
  <c r="H202" i="21"/>
  <c r="I204" i="21"/>
  <c r="H205" i="21"/>
  <c r="I207" i="21"/>
  <c r="G207" i="21"/>
  <c r="H208" i="21"/>
  <c r="G210" i="21"/>
  <c r="I211" i="21"/>
  <c r="G211" i="21"/>
  <c r="H212" i="21"/>
  <c r="G214" i="21"/>
  <c r="I215" i="21"/>
  <c r="G215" i="21"/>
  <c r="H216" i="21"/>
  <c r="I218" i="21"/>
  <c r="H218" i="21"/>
  <c r="I220" i="21"/>
  <c r="H221" i="21"/>
  <c r="I222" i="21"/>
  <c r="H222" i="21"/>
  <c r="I224" i="21"/>
  <c r="H225" i="21"/>
  <c r="I226" i="21"/>
  <c r="H226" i="21"/>
  <c r="G228" i="21"/>
  <c r="G230" i="21"/>
  <c r="I231" i="21"/>
  <c r="G231" i="21"/>
  <c r="H232" i="21"/>
  <c r="G234" i="21"/>
  <c r="I235" i="21"/>
  <c r="G235" i="21"/>
  <c r="H236" i="21"/>
  <c r="G238" i="21"/>
  <c r="H239" i="21"/>
  <c r="G239" i="21"/>
  <c r="I240" i="21"/>
  <c r="H241" i="21"/>
  <c r="I242" i="21"/>
  <c r="H242" i="21"/>
  <c r="I244" i="21"/>
  <c r="H245" i="21"/>
  <c r="I246" i="21"/>
  <c r="H246" i="21"/>
  <c r="I248" i="21"/>
  <c r="H249" i="21"/>
  <c r="G250" i="21"/>
  <c r="H250" i="21"/>
  <c r="I251" i="21"/>
  <c r="G251" i="21"/>
  <c r="H252" i="21"/>
  <c r="I255" i="21"/>
  <c r="G255" i="21"/>
  <c r="H256" i="21"/>
  <c r="I259" i="21"/>
  <c r="G259" i="21"/>
  <c r="H260" i="21"/>
  <c r="G262" i="21"/>
  <c r="H262" i="21"/>
  <c r="I264" i="21"/>
  <c r="H265" i="21"/>
  <c r="G266" i="21"/>
  <c r="H266" i="21"/>
  <c r="I268" i="21"/>
  <c r="H269" i="21"/>
  <c r="G270" i="21"/>
  <c r="H270" i="21"/>
  <c r="I275" i="21"/>
  <c r="G275" i="21"/>
  <c r="H276" i="21"/>
  <c r="I279" i="21"/>
  <c r="G279" i="21"/>
  <c r="H280" i="21"/>
  <c r="H283" i="21"/>
  <c r="G283" i="21"/>
  <c r="I284" i="21"/>
  <c r="H285" i="21"/>
  <c r="G286" i="21"/>
  <c r="H286" i="21"/>
  <c r="I288" i="21"/>
  <c r="H289" i="21"/>
  <c r="G290" i="21"/>
  <c r="H290" i="21"/>
  <c r="I292" i="21"/>
  <c r="H293" i="21"/>
  <c r="I299" i="21"/>
  <c r="H299" i="21"/>
  <c r="G299" i="21"/>
  <c r="G123" i="21"/>
  <c r="G127" i="21"/>
  <c r="H130" i="21"/>
  <c r="H134" i="21"/>
  <c r="H138" i="21"/>
  <c r="H142" i="21"/>
  <c r="G147" i="21"/>
  <c r="H150" i="21"/>
  <c r="G155" i="21"/>
  <c r="G159" i="21"/>
  <c r="H166" i="21"/>
  <c r="H170" i="21"/>
  <c r="G175" i="21"/>
  <c r="G179" i="21"/>
  <c r="G183" i="21"/>
  <c r="H186" i="21"/>
  <c r="H190" i="21"/>
  <c r="H194" i="21"/>
  <c r="G199" i="21"/>
  <c r="G203" i="21"/>
  <c r="H210" i="21"/>
  <c r="H214" i="21"/>
  <c r="G219" i="21"/>
  <c r="G223" i="21"/>
  <c r="G227" i="21"/>
  <c r="H230" i="21"/>
  <c r="H234" i="21"/>
  <c r="H238" i="21"/>
  <c r="G243" i="21"/>
  <c r="G247" i="21"/>
  <c r="H254" i="21"/>
  <c r="H258" i="21"/>
  <c r="G263" i="21"/>
  <c r="G267" i="21"/>
  <c r="G271" i="21"/>
  <c r="H274" i="21"/>
  <c r="H278" i="21"/>
  <c r="H282" i="21"/>
  <c r="G287" i="21"/>
  <c r="G291" i="21"/>
  <c r="H302" i="21"/>
  <c r="H306" i="21"/>
  <c r="G311" i="21"/>
  <c r="G319" i="21"/>
  <c r="G323" i="21"/>
  <c r="G327" i="21"/>
  <c r="H330" i="21"/>
  <c r="H334" i="21"/>
  <c r="G338" i="21"/>
  <c r="G342" i="21"/>
  <c r="G343" i="21"/>
  <c r="G354" i="21"/>
  <c r="G355" i="21"/>
  <c r="G366" i="21"/>
  <c r="G367" i="21"/>
  <c r="G378" i="21"/>
  <c r="G379" i="21"/>
  <c r="G383" i="21"/>
  <c r="G390" i="21"/>
  <c r="G391" i="21"/>
  <c r="G394" i="21"/>
  <c r="G395" i="21"/>
  <c r="G402" i="21"/>
  <c r="G403" i="21"/>
  <c r="G406" i="21"/>
  <c r="G407" i="21"/>
  <c r="G413" i="21"/>
  <c r="G414" i="21"/>
  <c r="G417" i="21"/>
  <c r="G418" i="21"/>
  <c r="G425" i="21"/>
  <c r="G426" i="21"/>
  <c r="G429" i="21"/>
  <c r="G430" i="21"/>
  <c r="G437" i="21"/>
  <c r="G445" i="21"/>
  <c r="H448" i="21"/>
  <c r="G449" i="21"/>
  <c r="H452" i="21"/>
  <c r="G457" i="21"/>
  <c r="G461" i="21"/>
  <c r="H464" i="21"/>
  <c r="G469" i="21"/>
  <c r="H481" i="21"/>
  <c r="G294" i="21"/>
  <c r="H294" i="21"/>
  <c r="I295" i="21"/>
  <c r="G295" i="21"/>
  <c r="I296" i="21"/>
  <c r="H297" i="21"/>
  <c r="G298" i="21"/>
  <c r="H298" i="21"/>
  <c r="G300" i="21"/>
  <c r="I303" i="21"/>
  <c r="G303" i="21"/>
  <c r="I304" i="21"/>
  <c r="H305" i="21"/>
  <c r="I307" i="21"/>
  <c r="G307" i="21"/>
  <c r="I308" i="21"/>
  <c r="H309" i="21"/>
  <c r="G310" i="21"/>
  <c r="H310" i="21"/>
  <c r="I312" i="21"/>
  <c r="H313" i="21"/>
  <c r="I314" i="21"/>
  <c r="G314" i="21"/>
  <c r="I315" i="21"/>
  <c r="G315" i="21"/>
  <c r="H317" i="21"/>
  <c r="I318" i="21"/>
  <c r="H318" i="21"/>
  <c r="I320" i="21"/>
  <c r="H321" i="21"/>
  <c r="I322" i="21"/>
  <c r="H322" i="21"/>
  <c r="I324" i="21"/>
  <c r="H325" i="21"/>
  <c r="I326" i="21"/>
  <c r="H326" i="21"/>
  <c r="G330" i="21"/>
  <c r="I331" i="21"/>
  <c r="G331" i="21"/>
  <c r="G334" i="21"/>
  <c r="I335" i="21"/>
  <c r="G335" i="21"/>
  <c r="I339" i="21"/>
  <c r="G339" i="21"/>
  <c r="H342" i="21"/>
  <c r="I344" i="21"/>
  <c r="H345" i="21"/>
  <c r="I346" i="21"/>
  <c r="G346" i="21"/>
  <c r="I347" i="21"/>
  <c r="G347" i="21"/>
  <c r="I350" i="21"/>
  <c r="G350" i="21"/>
  <c r="I351" i="21"/>
  <c r="G351" i="21"/>
  <c r="H354" i="21"/>
  <c r="I356" i="21"/>
  <c r="H357" i="21"/>
  <c r="I358" i="21"/>
  <c r="G358" i="21"/>
  <c r="I359" i="21"/>
  <c r="G359" i="21"/>
  <c r="H361" i="21"/>
  <c r="I362" i="21"/>
  <c r="G362" i="21"/>
  <c r="I363" i="21"/>
  <c r="G363" i="21"/>
  <c r="H366" i="21"/>
  <c r="I368" i="21"/>
  <c r="H369" i="21"/>
  <c r="I370" i="21"/>
  <c r="G370" i="21"/>
  <c r="H371" i="21"/>
  <c r="G371" i="21"/>
  <c r="I372" i="21"/>
  <c r="H373" i="21"/>
  <c r="I374" i="21"/>
  <c r="G374" i="21"/>
  <c r="I375" i="21"/>
  <c r="G375" i="21"/>
  <c r="H378" i="21"/>
  <c r="I380" i="21"/>
  <c r="H381" i="21"/>
  <c r="I384" i="21"/>
  <c r="H385" i="21"/>
  <c r="I386" i="21"/>
  <c r="G386" i="21"/>
  <c r="I387" i="21"/>
  <c r="G387" i="21"/>
  <c r="H390" i="21"/>
  <c r="I392" i="21"/>
  <c r="H393" i="21"/>
  <c r="H394" i="21"/>
  <c r="I396" i="21"/>
  <c r="H397" i="21"/>
  <c r="I398" i="21"/>
  <c r="G398" i="21"/>
  <c r="I399" i="21"/>
  <c r="G399" i="21"/>
  <c r="H402" i="21"/>
  <c r="H404" i="21"/>
  <c r="H406" i="21"/>
  <c r="I408" i="21"/>
  <c r="H409" i="21"/>
  <c r="I410" i="21"/>
  <c r="G410" i="21"/>
  <c r="H413" i="21"/>
  <c r="H415" i="21"/>
  <c r="H417" i="21"/>
  <c r="I419" i="21"/>
  <c r="I420" i="21"/>
  <c r="I421" i="21"/>
  <c r="G421" i="21"/>
  <c r="I422" i="21"/>
  <c r="G422" i="21"/>
  <c r="H425" i="21"/>
  <c r="H429" i="21"/>
  <c r="I431" i="21"/>
  <c r="I432" i="21"/>
  <c r="I433" i="21"/>
  <c r="G433" i="21"/>
  <c r="I434" i="21"/>
  <c r="G434" i="21"/>
  <c r="G440" i="21"/>
  <c r="I441" i="21"/>
  <c r="G441" i="21"/>
  <c r="I442" i="21"/>
  <c r="I443" i="21"/>
  <c r="G444" i="21"/>
  <c r="H444" i="21"/>
  <c r="H445" i="21"/>
  <c r="H449" i="21"/>
  <c r="I453" i="21"/>
  <c r="G453" i="21"/>
  <c r="I454" i="21"/>
  <c r="I455" i="21"/>
  <c r="G456" i="21"/>
  <c r="H456" i="21"/>
  <c r="H457" i="21"/>
  <c r="H458" i="21"/>
  <c r="G460" i="21"/>
  <c r="H460" i="21"/>
  <c r="H461" i="21"/>
  <c r="G462" i="21"/>
  <c r="I465" i="21"/>
  <c r="G465" i="21"/>
  <c r="I466" i="21"/>
  <c r="I467" i="21"/>
  <c r="G468" i="21"/>
  <c r="H468" i="21"/>
  <c r="H469" i="21"/>
  <c r="G470" i="21"/>
  <c r="I471" i="21"/>
  <c r="H472" i="21"/>
  <c r="I473" i="21"/>
  <c r="G473" i="21"/>
  <c r="I474" i="21"/>
  <c r="I475" i="21"/>
  <c r="H476" i="21"/>
  <c r="I477" i="21"/>
  <c r="G477" i="21"/>
  <c r="I478" i="21"/>
  <c r="I479" i="21"/>
  <c r="H480" i="21"/>
  <c r="G497" i="21"/>
  <c r="G498" i="21"/>
  <c r="I509" i="21"/>
  <c r="G509" i="21"/>
  <c r="I510" i="21"/>
  <c r="G510" i="21"/>
  <c r="H513" i="21"/>
  <c r="G514" i="21"/>
  <c r="I515" i="21"/>
  <c r="H516" i="21"/>
  <c r="I517" i="21"/>
  <c r="G517" i="21"/>
  <c r="I518" i="21"/>
  <c r="I519" i="21"/>
  <c r="H520" i="21"/>
  <c r="I521" i="21"/>
  <c r="G521" i="21"/>
  <c r="I522" i="21"/>
  <c r="I523" i="21"/>
  <c r="H524" i="21"/>
  <c r="H526" i="21"/>
  <c r="H529" i="21"/>
  <c r="H530" i="21"/>
  <c r="I531" i="21"/>
  <c r="H532" i="21"/>
  <c r="I533" i="21"/>
  <c r="G533" i="21"/>
  <c r="I534" i="21"/>
  <c r="G534" i="21"/>
  <c r="I537" i="21"/>
  <c r="G537" i="21"/>
  <c r="I538" i="21"/>
  <c r="G538" i="21"/>
  <c r="H541" i="21"/>
  <c r="H542" i="21"/>
  <c r="I543" i="21"/>
  <c r="H544" i="21"/>
  <c r="I545" i="21"/>
  <c r="G545" i="21"/>
  <c r="I546" i="21"/>
  <c r="G546" i="21"/>
  <c r="H548" i="21"/>
  <c r="I549" i="21"/>
  <c r="G549" i="21"/>
  <c r="I550" i="21"/>
  <c r="G550" i="21"/>
  <c r="H553" i="21"/>
  <c r="H554" i="21"/>
  <c r="I557" i="21"/>
  <c r="G557" i="21"/>
  <c r="I561" i="21"/>
  <c r="G561" i="21"/>
  <c r="I562" i="21"/>
  <c r="I563" i="21"/>
  <c r="G564" i="21"/>
  <c r="H564" i="21"/>
  <c r="H565" i="21"/>
  <c r="H566" i="21"/>
  <c r="H570" i="21"/>
  <c r="G573" i="21"/>
  <c r="I577" i="21"/>
  <c r="G577" i="21"/>
  <c r="H578" i="21"/>
  <c r="I582" i="21"/>
  <c r="I583" i="21"/>
  <c r="G584" i="21"/>
  <c r="H584" i="21"/>
  <c r="I586" i="21"/>
  <c r="I587" i="21"/>
  <c r="G588" i="21"/>
  <c r="H588" i="21"/>
  <c r="I590" i="21"/>
  <c r="H591" i="21"/>
  <c r="I593" i="21"/>
  <c r="G593" i="21"/>
  <c r="I597" i="21"/>
  <c r="G597" i="21"/>
  <c r="H598" i="21"/>
  <c r="I601" i="21"/>
  <c r="G601" i="21"/>
  <c r="H602" i="21"/>
  <c r="I603" i="21"/>
  <c r="G604" i="21"/>
  <c r="H604" i="21"/>
  <c r="I606" i="21"/>
  <c r="I607" i="21"/>
  <c r="H608" i="21"/>
  <c r="H612" i="21"/>
  <c r="I617" i="21"/>
  <c r="G617" i="21"/>
  <c r="H618" i="21"/>
  <c r="H620" i="21"/>
  <c r="G621" i="21"/>
  <c r="I622" i="21"/>
  <c r="I623" i="21"/>
  <c r="G623" i="21"/>
  <c r="G625" i="21"/>
  <c r="G626" i="21"/>
  <c r="G630" i="21"/>
  <c r="G633" i="21"/>
  <c r="I634" i="21"/>
  <c r="G634" i="21"/>
  <c r="G635" i="21"/>
  <c r="H636" i="21"/>
  <c r="G637" i="21"/>
  <c r="H637" i="21"/>
  <c r="H638" i="21"/>
  <c r="I639" i="21"/>
  <c r="H640" i="21"/>
  <c r="I641" i="21"/>
  <c r="G641" i="21"/>
  <c r="I642" i="21"/>
  <c r="G642" i="21"/>
  <c r="G649" i="21"/>
  <c r="I651" i="21"/>
  <c r="H652" i="21"/>
  <c r="I653" i="21"/>
  <c r="G653" i="21"/>
  <c r="I654" i="21"/>
  <c r="I655" i="21"/>
  <c r="G656" i="21"/>
  <c r="H656" i="21"/>
  <c r="H657" i="21"/>
  <c r="I482" i="21"/>
  <c r="I483" i="21"/>
  <c r="H484" i="21"/>
  <c r="I485" i="21"/>
  <c r="G485" i="21"/>
  <c r="I486" i="21"/>
  <c r="I487" i="21"/>
  <c r="H488" i="21"/>
  <c r="I489" i="21"/>
  <c r="G489" i="21"/>
  <c r="I490" i="21"/>
  <c r="G490" i="21"/>
  <c r="I493" i="21"/>
  <c r="G493" i="21"/>
  <c r="I494" i="21"/>
  <c r="G494" i="21"/>
  <c r="H497" i="21"/>
  <c r="I499" i="21"/>
  <c r="H500" i="21"/>
  <c r="I501" i="21"/>
  <c r="G501" i="21"/>
  <c r="I502" i="21"/>
  <c r="G502" i="21"/>
  <c r="H504" i="21"/>
  <c r="I505" i="21"/>
  <c r="G505" i="21"/>
  <c r="I506" i="21"/>
  <c r="G506" i="21"/>
  <c r="G513" i="21"/>
  <c r="G529" i="21"/>
  <c r="G530" i="21"/>
  <c r="G541" i="21"/>
  <c r="G542" i="21"/>
  <c r="G553" i="21"/>
  <c r="H556" i="21"/>
  <c r="H560" i="21"/>
  <c r="G565" i="21"/>
  <c r="H568" i="21"/>
  <c r="G572" i="21"/>
  <c r="H572" i="21"/>
  <c r="I574" i="21"/>
  <c r="I575" i="21"/>
  <c r="H576" i="21"/>
  <c r="I579" i="21"/>
  <c r="H580" i="21"/>
  <c r="G581" i="21"/>
  <c r="G585" i="21"/>
  <c r="G589" i="21"/>
  <c r="H592" i="21"/>
  <c r="I594" i="21"/>
  <c r="H596" i="21"/>
  <c r="H600" i="21"/>
  <c r="G605" i="21"/>
  <c r="I609" i="21"/>
  <c r="G609" i="21"/>
  <c r="H610" i="21"/>
  <c r="H613" i="21"/>
  <c r="G613" i="21"/>
  <c r="I614" i="21"/>
  <c r="H616" i="21"/>
  <c r="G619" i="21"/>
  <c r="H626" i="21"/>
  <c r="G627" i="21"/>
  <c r="H630" i="21"/>
  <c r="G631" i="21"/>
  <c r="G638" i="21"/>
  <c r="H644" i="21"/>
  <c r="I645" i="21"/>
  <c r="G645" i="21"/>
  <c r="H649" i="21"/>
  <c r="H650" i="21"/>
  <c r="I658" i="21"/>
  <c r="I659" i="21"/>
  <c r="G660" i="21"/>
  <c r="H660" i="21"/>
  <c r="H661" i="21"/>
  <c r="H662" i="21"/>
  <c r="I665" i="21"/>
  <c r="G665" i="21"/>
  <c r="I666" i="21"/>
  <c r="I667" i="21"/>
  <c r="G668" i="21"/>
  <c r="H668" i="21"/>
  <c r="I669" i="21"/>
  <c r="G669" i="21"/>
  <c r="I670" i="21"/>
  <c r="I671" i="21"/>
  <c r="G672" i="21"/>
  <c r="H672" i="21"/>
  <c r="H673" i="21"/>
  <c r="H674" i="21"/>
  <c r="I677" i="21"/>
  <c r="G677" i="21"/>
  <c r="I678" i="21"/>
  <c r="H679" i="21"/>
  <c r="I681" i="21"/>
  <c r="G681" i="21"/>
  <c r="I682" i="21"/>
  <c r="I683" i="21"/>
  <c r="G684" i="21"/>
  <c r="H684" i="21"/>
  <c r="H685" i="21"/>
  <c r="G686" i="21"/>
  <c r="I689" i="21"/>
  <c r="G689" i="21"/>
  <c r="H690" i="21"/>
  <c r="I693" i="21"/>
  <c r="G693" i="21"/>
  <c r="I694" i="21"/>
  <c r="I695" i="21"/>
  <c r="G696" i="21"/>
  <c r="H696" i="21"/>
  <c r="H697" i="21"/>
  <c r="G698" i="21"/>
  <c r="G702" i="21"/>
  <c r="I705" i="21"/>
  <c r="G705" i="21"/>
  <c r="G706" i="21"/>
  <c r="I709" i="21"/>
  <c r="G709" i="21"/>
  <c r="G710" i="21"/>
  <c r="I714" i="21"/>
  <c r="I715" i="21"/>
  <c r="G716" i="21"/>
  <c r="H716" i="21"/>
  <c r="I718" i="21"/>
  <c r="I719" i="21"/>
  <c r="G720" i="21"/>
  <c r="H720" i="21"/>
  <c r="I722" i="21"/>
  <c r="H723" i="21"/>
  <c r="I725" i="21"/>
  <c r="G725" i="21"/>
  <c r="H726" i="21"/>
  <c r="I729" i="21"/>
  <c r="G729" i="21"/>
  <c r="H730" i="21"/>
  <c r="I733" i="21"/>
  <c r="G733" i="21"/>
  <c r="H734" i="21"/>
  <c r="I735" i="21"/>
  <c r="G736" i="21"/>
  <c r="H736" i="21"/>
  <c r="I738" i="21"/>
  <c r="I739" i="21"/>
  <c r="G740" i="21"/>
  <c r="H740" i="21"/>
  <c r="H745" i="21"/>
  <c r="G746" i="21"/>
  <c r="I747" i="21"/>
  <c r="G747" i="21"/>
  <c r="I750" i="21"/>
  <c r="H750" i="21"/>
  <c r="I754" i="21"/>
  <c r="H754" i="21"/>
  <c r="G661" i="21"/>
  <c r="H664" i="21"/>
  <c r="H665" i="21"/>
  <c r="G673" i="21"/>
  <c r="H676" i="21"/>
  <c r="H680" i="21"/>
  <c r="G685" i="21"/>
  <c r="H688" i="21"/>
  <c r="H692" i="21"/>
  <c r="G697" i="21"/>
  <c r="H700" i="21"/>
  <c r="H704" i="21"/>
  <c r="H708" i="21"/>
  <c r="H712" i="21"/>
  <c r="G713" i="21"/>
  <c r="G717" i="21"/>
  <c r="G721" i="21"/>
  <c r="H724" i="21"/>
  <c r="H728" i="21"/>
  <c r="H732" i="21"/>
  <c r="G737" i="21"/>
  <c r="G741" i="21"/>
  <c r="H746" i="21"/>
  <c r="G751" i="21"/>
  <c r="G755" i="21"/>
  <c r="U12" i="14"/>
  <c r="F20" i="10"/>
  <c r="E15" i="13"/>
  <c r="G9" i="19"/>
  <c r="E401" i="19"/>
  <c r="G401" i="19"/>
  <c r="E402" i="19"/>
  <c r="H402" i="19"/>
  <c r="E433" i="19"/>
  <c r="G433" i="19"/>
  <c r="F434" i="19"/>
  <c r="E393" i="19"/>
  <c r="G393" i="19"/>
  <c r="G29" i="21"/>
  <c r="E365" i="19"/>
  <c r="H365" i="19"/>
  <c r="E490" i="19"/>
  <c r="H490" i="19"/>
  <c r="E497" i="19"/>
  <c r="G497" i="19"/>
  <c r="E461" i="19"/>
  <c r="G461" i="19"/>
  <c r="E533" i="19"/>
  <c r="H533" i="19"/>
  <c r="F687" i="19"/>
  <c r="G25" i="21"/>
  <c r="F143" i="19"/>
  <c r="G143" i="19"/>
  <c r="E227" i="19"/>
  <c r="G227" i="19"/>
  <c r="E338" i="19"/>
  <c r="E345" i="19"/>
  <c r="G345" i="19"/>
  <c r="E774" i="19"/>
  <c r="G774" i="19"/>
  <c r="G23" i="21"/>
  <c r="G27" i="21"/>
  <c r="F63" i="19"/>
  <c r="G63" i="19"/>
  <c r="E67" i="19"/>
  <c r="H67" i="19"/>
  <c r="E223" i="19"/>
  <c r="G223" i="19"/>
  <c r="E235" i="19"/>
  <c r="G235" i="19"/>
  <c r="E256" i="19"/>
  <c r="H256" i="19"/>
  <c r="E260" i="19"/>
  <c r="E268" i="19"/>
  <c r="H268" i="19"/>
  <c r="E272" i="19"/>
  <c r="H272" i="19"/>
  <c r="E296" i="19"/>
  <c r="G296" i="19"/>
  <c r="E313" i="19"/>
  <c r="G313" i="19"/>
  <c r="E314" i="19"/>
  <c r="H314" i="19"/>
  <c r="E453" i="19"/>
  <c r="G453" i="19"/>
  <c r="E469" i="19"/>
  <c r="G469" i="19"/>
  <c r="E478" i="19"/>
  <c r="H478" i="19"/>
  <c r="E486" i="19"/>
  <c r="H486" i="19"/>
  <c r="E574" i="19"/>
  <c r="H574" i="19"/>
  <c r="E589" i="19"/>
  <c r="E657" i="19"/>
  <c r="H657" i="19"/>
  <c r="E664" i="19"/>
  <c r="H664" i="19"/>
  <c r="E325" i="19"/>
  <c r="G325" i="19"/>
  <c r="E326" i="19"/>
  <c r="H326" i="19"/>
  <c r="E353" i="19"/>
  <c r="H353" i="19"/>
  <c r="E373" i="19"/>
  <c r="G373" i="19"/>
  <c r="E422" i="19"/>
  <c r="H422" i="19"/>
  <c r="F425" i="19"/>
  <c r="G425" i="19"/>
  <c r="E426" i="19"/>
  <c r="H426" i="19"/>
  <c r="F430" i="19"/>
  <c r="G430" i="19"/>
  <c r="E506" i="19"/>
  <c r="G506" i="19"/>
  <c r="E510" i="19"/>
  <c r="G510" i="19"/>
  <c r="E545" i="19"/>
  <c r="H545" i="19"/>
  <c r="E546" i="19"/>
  <c r="H546" i="19"/>
  <c r="F707" i="19"/>
  <c r="G707" i="19"/>
  <c r="E710" i="19"/>
  <c r="G710" i="19"/>
  <c r="E767" i="19"/>
  <c r="G767" i="19"/>
  <c r="I22" i="21"/>
  <c r="I24" i="21"/>
  <c r="I26" i="21"/>
  <c r="I28" i="21"/>
  <c r="G22" i="21"/>
  <c r="I23" i="21"/>
  <c r="G24" i="21"/>
  <c r="I25" i="21"/>
  <c r="G26" i="21"/>
  <c r="I27" i="21"/>
  <c r="G28" i="21"/>
  <c r="I29" i="21"/>
  <c r="E47" i="19"/>
  <c r="G47" i="19"/>
  <c r="E59" i="19"/>
  <c r="G59" i="19"/>
  <c r="F82" i="19"/>
  <c r="G82" i="19"/>
  <c r="E216" i="19"/>
  <c r="H216" i="19"/>
  <c r="E219" i="19"/>
  <c r="G219" i="19"/>
  <c r="F231" i="19"/>
  <c r="E231" i="19"/>
  <c r="E299" i="19"/>
  <c r="G299" i="19"/>
  <c r="F300" i="19"/>
  <c r="G300" i="19"/>
  <c r="E301" i="19"/>
  <c r="H301" i="19"/>
  <c r="E318" i="19"/>
  <c r="H318" i="19"/>
  <c r="E334" i="19"/>
  <c r="G365" i="19"/>
  <c r="E386" i="19"/>
  <c r="G386" i="19"/>
  <c r="E406" i="19"/>
  <c r="H406" i="19"/>
  <c r="E413" i="19"/>
  <c r="G413" i="19"/>
  <c r="E414" i="19"/>
  <c r="H414" i="19"/>
  <c r="E441" i="19"/>
  <c r="G441" i="19"/>
  <c r="F442" i="19"/>
  <c r="H442" i="19"/>
  <c r="E473" i="19"/>
  <c r="G473" i="19"/>
  <c r="E474" i="19"/>
  <c r="H474" i="19"/>
  <c r="G533" i="19"/>
  <c r="E566" i="19"/>
  <c r="E578" i="19"/>
  <c r="H578" i="19"/>
  <c r="F585" i="19"/>
  <c r="G585" i="19"/>
  <c r="G589" i="19"/>
  <c r="F593" i="19"/>
  <c r="G593" i="19"/>
  <c r="F597" i="19"/>
  <c r="G597" i="19"/>
  <c r="F601" i="19"/>
  <c r="G601" i="19"/>
  <c r="E644" i="19"/>
  <c r="G644" i="19"/>
  <c r="E645" i="19"/>
  <c r="E652" i="19"/>
  <c r="G652" i="19"/>
  <c r="E653" i="19"/>
  <c r="G664" i="19"/>
  <c r="E666" i="19"/>
  <c r="G666" i="19"/>
  <c r="F671" i="19"/>
  <c r="G671" i="19"/>
  <c r="E672" i="19"/>
  <c r="F675" i="19"/>
  <c r="H675" i="19"/>
  <c r="E676" i="19"/>
  <c r="G676" i="19"/>
  <c r="F679" i="19"/>
  <c r="G679" i="19"/>
  <c r="F695" i="19"/>
  <c r="G695" i="19"/>
  <c r="E696" i="19"/>
  <c r="H696" i="19"/>
  <c r="F703" i="19"/>
  <c r="E712" i="19"/>
  <c r="H712" i="19"/>
  <c r="E722" i="19"/>
  <c r="G722" i="19"/>
  <c r="E734" i="19"/>
  <c r="G734" i="19"/>
  <c r="E755" i="19"/>
  <c r="E762" i="19"/>
  <c r="G762" i="19"/>
  <c r="E763" i="19"/>
  <c r="E48" i="19"/>
  <c r="H48" i="19"/>
  <c r="F51" i="19"/>
  <c r="G51" i="19"/>
  <c r="E52" i="19"/>
  <c r="H52" i="19"/>
  <c r="E70" i="19"/>
  <c r="G70" i="19"/>
  <c r="F71" i="19"/>
  <c r="H71" i="19"/>
  <c r="F74" i="19"/>
  <c r="G74" i="19"/>
  <c r="F83" i="19"/>
  <c r="H83" i="19"/>
  <c r="F92" i="19"/>
  <c r="H92" i="19"/>
  <c r="F96" i="19"/>
  <c r="H96" i="19"/>
  <c r="F105" i="19"/>
  <c r="H105" i="19"/>
  <c r="F116" i="19"/>
  <c r="H116" i="19"/>
  <c r="F120" i="19"/>
  <c r="H120" i="19"/>
  <c r="F124" i="19"/>
  <c r="H124" i="19"/>
  <c r="F128" i="19"/>
  <c r="H128" i="19"/>
  <c r="F131" i="19"/>
  <c r="G131" i="19"/>
  <c r="F135" i="19"/>
  <c r="G135" i="19"/>
  <c r="F139" i="19"/>
  <c r="G139" i="19"/>
  <c r="F144" i="19"/>
  <c r="H144" i="19"/>
  <c r="F148" i="19"/>
  <c r="H148" i="19"/>
  <c r="F156" i="19"/>
  <c r="H156" i="19"/>
  <c r="F159" i="19"/>
  <c r="G159" i="19"/>
  <c r="F167" i="19"/>
  <c r="G167" i="19"/>
  <c r="E199" i="19"/>
  <c r="H199" i="19"/>
  <c r="E203" i="19"/>
  <c r="H203" i="19"/>
  <c r="F215" i="19"/>
  <c r="G215" i="19"/>
  <c r="F60" i="19"/>
  <c r="H60" i="19"/>
  <c r="F79" i="19"/>
  <c r="H79" i="19"/>
  <c r="F91" i="19"/>
  <c r="G91" i="19"/>
  <c r="F95" i="19"/>
  <c r="G95" i="19"/>
  <c r="F104" i="19"/>
  <c r="G104" i="19"/>
  <c r="F115" i="19"/>
  <c r="G115" i="19"/>
  <c r="F123" i="19"/>
  <c r="G123" i="19"/>
  <c r="F127" i="19"/>
  <c r="G127" i="19"/>
  <c r="F132" i="19"/>
  <c r="H132" i="19"/>
  <c r="F136" i="19"/>
  <c r="H136" i="19"/>
  <c r="F140" i="19"/>
  <c r="H140" i="19"/>
  <c r="F147" i="19"/>
  <c r="G147" i="19"/>
  <c r="F151" i="19"/>
  <c r="G151" i="19"/>
  <c r="F155" i="19"/>
  <c r="G155" i="19"/>
  <c r="F160" i="19"/>
  <c r="H160" i="19"/>
  <c r="F164" i="19"/>
  <c r="H164" i="19"/>
  <c r="E171" i="19"/>
  <c r="G171" i="19"/>
  <c r="E175" i="19"/>
  <c r="G175" i="19"/>
  <c r="E179" i="19"/>
  <c r="G179" i="19"/>
  <c r="E183" i="19"/>
  <c r="G183" i="19"/>
  <c r="E187" i="19"/>
  <c r="G187" i="19"/>
  <c r="E191" i="19"/>
  <c r="G191" i="19"/>
  <c r="E195" i="19"/>
  <c r="G195" i="19"/>
  <c r="E211" i="19"/>
  <c r="G211" i="19"/>
  <c r="F217" i="19"/>
  <c r="E217" i="19"/>
  <c r="F168" i="19"/>
  <c r="H168" i="19"/>
  <c r="F172" i="19"/>
  <c r="H172" i="19"/>
  <c r="F176" i="19"/>
  <c r="H176" i="19"/>
  <c r="F180" i="19"/>
  <c r="H180" i="19"/>
  <c r="F184" i="19"/>
  <c r="H184" i="19"/>
  <c r="F188" i="19"/>
  <c r="H188" i="19"/>
  <c r="F192" i="19"/>
  <c r="H192" i="19"/>
  <c r="F200" i="19"/>
  <c r="H200" i="19"/>
  <c r="F204" i="19"/>
  <c r="H204" i="19"/>
  <c r="F208" i="19"/>
  <c r="H208" i="19"/>
  <c r="F212" i="19"/>
  <c r="H212" i="19"/>
  <c r="E221" i="19"/>
  <c r="G221" i="19"/>
  <c r="E224" i="19"/>
  <c r="G224" i="19"/>
  <c r="E228" i="19"/>
  <c r="H228" i="19"/>
  <c r="E232" i="19"/>
  <c r="H232" i="19"/>
  <c r="E236" i="19"/>
  <c r="H236" i="19"/>
  <c r="E239" i="19"/>
  <c r="E243" i="19"/>
  <c r="E247" i="19"/>
  <c r="F252" i="19"/>
  <c r="H252" i="19"/>
  <c r="F255" i="19"/>
  <c r="G255" i="19"/>
  <c r="F259" i="19"/>
  <c r="G259" i="19"/>
  <c r="F263" i="19"/>
  <c r="G263" i="19"/>
  <c r="F264" i="19"/>
  <c r="H264" i="19"/>
  <c r="F267" i="19"/>
  <c r="G267" i="19"/>
  <c r="F271" i="19"/>
  <c r="G271" i="19"/>
  <c r="E275" i="19"/>
  <c r="E279" i="19"/>
  <c r="E280" i="19"/>
  <c r="G280" i="19"/>
  <c r="E283" i="19"/>
  <c r="E287" i="19"/>
  <c r="E291" i="19"/>
  <c r="E292" i="19"/>
  <c r="H292" i="19"/>
  <c r="E297" i="19"/>
  <c r="G297" i="19"/>
  <c r="E302" i="19"/>
  <c r="G302" i="19"/>
  <c r="E303" i="19"/>
  <c r="H303" i="19"/>
  <c r="F304" i="19"/>
  <c r="H304" i="19"/>
  <c r="E305" i="19"/>
  <c r="G305" i="19"/>
  <c r="F322" i="19"/>
  <c r="H322" i="19"/>
  <c r="F330" i="19"/>
  <c r="H330" i="19"/>
  <c r="F333" i="19"/>
  <c r="G333" i="19"/>
  <c r="E337" i="19"/>
  <c r="G337" i="19"/>
  <c r="E341" i="19"/>
  <c r="E342" i="19"/>
  <c r="H342" i="19"/>
  <c r="E346" i="19"/>
  <c r="G346" i="19"/>
  <c r="E349" i="19"/>
  <c r="G349" i="19"/>
  <c r="E354" i="19"/>
  <c r="H354" i="19"/>
  <c r="E357" i="19"/>
  <c r="E358" i="19"/>
  <c r="G358" i="19"/>
  <c r="E362" i="19"/>
  <c r="G362" i="19"/>
  <c r="E366" i="19"/>
  <c r="H366" i="19"/>
  <c r="E369" i="19"/>
  <c r="G369" i="19"/>
  <c r="E370" i="19"/>
  <c r="H370" i="19"/>
  <c r="E374" i="19"/>
  <c r="E377" i="19"/>
  <c r="E378" i="19"/>
  <c r="H378" i="19"/>
  <c r="F381" i="19"/>
  <c r="G381" i="19"/>
  <c r="F385" i="19"/>
  <c r="G385" i="19"/>
  <c r="F390" i="19"/>
  <c r="H390" i="19"/>
  <c r="F398" i="19"/>
  <c r="E409" i="19"/>
  <c r="H409" i="19"/>
  <c r="E429" i="19"/>
  <c r="H429" i="19"/>
  <c r="F446" i="19"/>
  <c r="G446" i="19"/>
  <c r="F239" i="19"/>
  <c r="F243" i="19"/>
  <c r="F244" i="19"/>
  <c r="H244" i="19"/>
  <c r="F247" i="19"/>
  <c r="F248" i="19"/>
  <c r="H248" i="19"/>
  <c r="F275" i="19"/>
  <c r="F276" i="19"/>
  <c r="F279" i="19"/>
  <c r="F283" i="19"/>
  <c r="F287" i="19"/>
  <c r="F288" i="19"/>
  <c r="F291" i="19"/>
  <c r="G301" i="19"/>
  <c r="F309" i="19"/>
  <c r="G309" i="19"/>
  <c r="F321" i="19"/>
  <c r="G321" i="19"/>
  <c r="F329" i="19"/>
  <c r="G329" i="19"/>
  <c r="F341" i="19"/>
  <c r="F377" i="19"/>
  <c r="F382" i="19"/>
  <c r="F389" i="19"/>
  <c r="G389" i="19"/>
  <c r="F397" i="19"/>
  <c r="G397" i="19"/>
  <c r="E417" i="19"/>
  <c r="G417" i="19"/>
  <c r="E437" i="19"/>
  <c r="E445" i="19"/>
  <c r="G445" i="19"/>
  <c r="F410" i="19"/>
  <c r="H410" i="19"/>
  <c r="F418" i="19"/>
  <c r="H418" i="19"/>
  <c r="F421" i="19"/>
  <c r="G421" i="19"/>
  <c r="E450" i="19"/>
  <c r="H450" i="19"/>
  <c r="E454" i="19"/>
  <c r="H454" i="19"/>
  <c r="E457" i="19"/>
  <c r="G457" i="19"/>
  <c r="E458" i="19"/>
  <c r="E462" i="19"/>
  <c r="G462" i="19"/>
  <c r="E465" i="19"/>
  <c r="G465" i="19"/>
  <c r="E466" i="19"/>
  <c r="H466" i="19"/>
  <c r="E470" i="19"/>
  <c r="H470" i="19"/>
  <c r="E477" i="19"/>
  <c r="G477" i="19"/>
  <c r="F481" i="19"/>
  <c r="G481" i="19"/>
  <c r="E485" i="19"/>
  <c r="G485" i="19"/>
  <c r="F489" i="19"/>
  <c r="G489" i="19"/>
  <c r="E494" i="19"/>
  <c r="G494" i="19"/>
  <c r="E498" i="19"/>
  <c r="G498" i="19"/>
  <c r="E501" i="19"/>
  <c r="E505" i="19"/>
  <c r="G505" i="19"/>
  <c r="F509" i="19"/>
  <c r="G509" i="19"/>
  <c r="F513" i="19"/>
  <c r="G513" i="19"/>
  <c r="F514" i="19"/>
  <c r="H514" i="19"/>
  <c r="E517" i="19"/>
  <c r="E521" i="19"/>
  <c r="E525" i="19"/>
  <c r="G525" i="19"/>
  <c r="F529" i="19"/>
  <c r="G529" i="19"/>
  <c r="F530" i="19"/>
  <c r="H530" i="19"/>
  <c r="E534" i="19"/>
  <c r="H534" i="19"/>
  <c r="E538" i="19"/>
  <c r="H538" i="19"/>
  <c r="E541" i="19"/>
  <c r="E549" i="19"/>
  <c r="F553" i="19"/>
  <c r="H553" i="19"/>
  <c r="F554" i="19"/>
  <c r="H554" i="19"/>
  <c r="E557" i="19"/>
  <c r="G557" i="19"/>
  <c r="E558" i="19"/>
  <c r="F561" i="19"/>
  <c r="G561" i="19"/>
  <c r="F562" i="19"/>
  <c r="H562" i="19"/>
  <c r="E565" i="19"/>
  <c r="G565" i="19"/>
  <c r="E569" i="19"/>
  <c r="G569" i="19"/>
  <c r="E573" i="19"/>
  <c r="G573" i="19"/>
  <c r="E577" i="19"/>
  <c r="E590" i="19"/>
  <c r="F594" i="19"/>
  <c r="F598" i="19"/>
  <c r="F602" i="19"/>
  <c r="F605" i="19"/>
  <c r="G605" i="19"/>
  <c r="E606" i="19"/>
  <c r="E608" i="19"/>
  <c r="G608" i="19"/>
  <c r="F616" i="19"/>
  <c r="G616" i="19"/>
  <c r="E620" i="19"/>
  <c r="F624" i="19"/>
  <c r="G624" i="19"/>
  <c r="E626" i="19"/>
  <c r="H626" i="19"/>
  <c r="F627" i="19"/>
  <c r="H627" i="19"/>
  <c r="E628" i="19"/>
  <c r="G628" i="19"/>
  <c r="E629" i="19"/>
  <c r="E630" i="19"/>
  <c r="H630" i="19"/>
  <c r="F631" i="19"/>
  <c r="H631" i="19"/>
  <c r="E632" i="19"/>
  <c r="G632" i="19"/>
  <c r="E633" i="19"/>
  <c r="E640" i="19"/>
  <c r="E648" i="19"/>
  <c r="H648" i="19"/>
  <c r="E649" i="19"/>
  <c r="H649" i="19"/>
  <c r="F656" i="19"/>
  <c r="F501" i="19"/>
  <c r="F502" i="19"/>
  <c r="H502" i="19"/>
  <c r="F517" i="19"/>
  <c r="F518" i="19"/>
  <c r="H518" i="19"/>
  <c r="F521" i="19"/>
  <c r="F522" i="19"/>
  <c r="F541" i="19"/>
  <c r="F542" i="19"/>
  <c r="F549" i="19"/>
  <c r="F550" i="19"/>
  <c r="F582" i="19"/>
  <c r="H582" i="19"/>
  <c r="F586" i="19"/>
  <c r="H586" i="19"/>
  <c r="F612" i="19"/>
  <c r="G612" i="19"/>
  <c r="F620" i="19"/>
  <c r="F637" i="19"/>
  <c r="H637" i="19"/>
  <c r="F640" i="19"/>
  <c r="F641" i="19"/>
  <c r="H641" i="19"/>
  <c r="K16" i="9"/>
  <c r="E660" i="19"/>
  <c r="G660" i="19"/>
  <c r="E661" i="19"/>
  <c r="H661" i="19"/>
  <c r="E665" i="19"/>
  <c r="E668" i="19"/>
  <c r="G668" i="19"/>
  <c r="F683" i="19"/>
  <c r="G683" i="19"/>
  <c r="E684" i="19"/>
  <c r="H684" i="19"/>
  <c r="G687" i="19"/>
  <c r="E688" i="19"/>
  <c r="G688" i="19"/>
  <c r="E692" i="19"/>
  <c r="G692" i="19"/>
  <c r="F699" i="19"/>
  <c r="G699" i="19"/>
  <c r="E700" i="19"/>
  <c r="G700" i="19"/>
  <c r="G703" i="19"/>
  <c r="E704" i="19"/>
  <c r="G704" i="19"/>
  <c r="E708" i="19"/>
  <c r="H708" i="19"/>
  <c r="F709" i="19"/>
  <c r="H709" i="19"/>
  <c r="E711" i="19"/>
  <c r="G711" i="19"/>
  <c r="E714" i="19"/>
  <c r="G714" i="19"/>
  <c r="F726" i="19"/>
  <c r="G726" i="19"/>
  <c r="E730" i="19"/>
  <c r="F738" i="19"/>
  <c r="G738" i="19"/>
  <c r="F739" i="19"/>
  <c r="G739" i="19"/>
  <c r="E742" i="19"/>
  <c r="G742" i="19"/>
  <c r="E743" i="19"/>
  <c r="H743" i="19"/>
  <c r="E750" i="19"/>
  <c r="E754" i="19"/>
  <c r="G754" i="19"/>
  <c r="E758" i="19"/>
  <c r="E766" i="19"/>
  <c r="G766" i="19"/>
  <c r="E770" i="19"/>
  <c r="G770" i="19"/>
  <c r="E771" i="19"/>
  <c r="H771" i="19"/>
  <c r="E775" i="19"/>
  <c r="G775" i="19"/>
  <c r="F778" i="19"/>
  <c r="G778" i="19"/>
  <c r="B21" i="16"/>
  <c r="B22" i="16"/>
  <c r="B23" i="16"/>
  <c r="G672" i="19"/>
  <c r="F718" i="19"/>
  <c r="G718" i="19"/>
  <c r="F730" i="19"/>
  <c r="F731" i="19"/>
  <c r="G731" i="19"/>
  <c r="F747" i="19"/>
  <c r="G747" i="19"/>
  <c r="F750" i="19"/>
  <c r="F751" i="19"/>
  <c r="G751" i="19"/>
  <c r="F758" i="19"/>
  <c r="F759" i="19"/>
  <c r="G759" i="19"/>
  <c r="F13" i="4"/>
  <c r="P12" i="14"/>
  <c r="G15" i="13"/>
  <c r="U54" i="14"/>
  <c r="I97" i="21"/>
  <c r="I105" i="21"/>
  <c r="I133" i="21"/>
  <c r="I137" i="21"/>
  <c r="I141" i="21"/>
  <c r="I145" i="21"/>
  <c r="I149" i="21"/>
  <c r="I153" i="21"/>
  <c r="I157" i="21"/>
  <c r="I161" i="21"/>
  <c r="I165" i="21"/>
  <c r="I169" i="21"/>
  <c r="I177" i="21"/>
  <c r="I181" i="21"/>
  <c r="I185" i="21"/>
  <c r="I189" i="21"/>
  <c r="I193" i="21"/>
  <c r="I197" i="21"/>
  <c r="I201" i="21"/>
  <c r="I205" i="21"/>
  <c r="I209" i="21"/>
  <c r="I213" i="21"/>
  <c r="I221" i="21"/>
  <c r="I225" i="21"/>
  <c r="I229" i="21"/>
  <c r="I233" i="21"/>
  <c r="I237" i="21"/>
  <c r="I241" i="21"/>
  <c r="I245" i="21"/>
  <c r="I249" i="21"/>
  <c r="I253" i="21"/>
  <c r="I257" i="21"/>
  <c r="I265" i="21"/>
  <c r="I269" i="21"/>
  <c r="I273" i="21"/>
  <c r="I277" i="21"/>
  <c r="I281" i="21"/>
  <c r="I285" i="21"/>
  <c r="I289" i="21"/>
  <c r="I293" i="21"/>
  <c r="I297" i="21"/>
  <c r="I301" i="21"/>
  <c r="I309" i="21"/>
  <c r="I313" i="21"/>
  <c r="I317" i="21"/>
  <c r="I321" i="21"/>
  <c r="I325" i="21"/>
  <c r="I329" i="21"/>
  <c r="I333" i="21"/>
  <c r="I337" i="21"/>
  <c r="I341" i="21"/>
  <c r="I345" i="21"/>
  <c r="I353" i="21"/>
  <c r="I357" i="21"/>
  <c r="I361" i="21"/>
  <c r="I365" i="21"/>
  <c r="I369" i="21"/>
  <c r="I373" i="21"/>
  <c r="I377" i="21"/>
  <c r="I381" i="21"/>
  <c r="I385" i="21"/>
  <c r="I389" i="21"/>
  <c r="I397" i="21"/>
  <c r="I401" i="21"/>
  <c r="I405" i="21"/>
  <c r="I409" i="21"/>
  <c r="H410" i="21"/>
  <c r="G411" i="21"/>
  <c r="H414" i="21"/>
  <c r="G415" i="21"/>
  <c r="H418" i="21"/>
  <c r="G419" i="21"/>
  <c r="H422" i="21"/>
  <c r="G423" i="21"/>
  <c r="G427" i="21"/>
  <c r="H430" i="21"/>
  <c r="G431" i="21"/>
  <c r="H434" i="21"/>
  <c r="G435" i="21"/>
  <c r="H439" i="21"/>
  <c r="G439" i="21"/>
  <c r="I444" i="21"/>
  <c r="G12" i="5"/>
  <c r="R12" i="5"/>
  <c r="I101" i="21"/>
  <c r="I109" i="21"/>
  <c r="I117" i="21"/>
  <c r="I125" i="21"/>
  <c r="I98" i="21"/>
  <c r="H99" i="21"/>
  <c r="G100" i="21"/>
  <c r="I102" i="21"/>
  <c r="H103" i="21"/>
  <c r="G104" i="21"/>
  <c r="I106" i="21"/>
  <c r="G108" i="21"/>
  <c r="I110" i="21"/>
  <c r="H111" i="21"/>
  <c r="G112" i="21"/>
  <c r="I114" i="21"/>
  <c r="H115" i="21"/>
  <c r="G116" i="21"/>
  <c r="H119" i="21"/>
  <c r="G120" i="21"/>
  <c r="I122" i="21"/>
  <c r="H123" i="21"/>
  <c r="G124" i="21"/>
  <c r="I126" i="21"/>
  <c r="H127" i="21"/>
  <c r="G128" i="21"/>
  <c r="I130" i="21"/>
  <c r="H131" i="21"/>
  <c r="G132" i="21"/>
  <c r="I134" i="21"/>
  <c r="H135" i="21"/>
  <c r="G136" i="21"/>
  <c r="I138" i="21"/>
  <c r="G140" i="21"/>
  <c r="I142" i="21"/>
  <c r="G144" i="21"/>
  <c r="I146" i="21"/>
  <c r="G148" i="21"/>
  <c r="I150" i="21"/>
  <c r="G152" i="21"/>
  <c r="H155" i="21"/>
  <c r="G156" i="21"/>
  <c r="H159" i="21"/>
  <c r="G160" i="21"/>
  <c r="H163" i="21"/>
  <c r="G164" i="21"/>
  <c r="H167" i="21"/>
  <c r="G168" i="21"/>
  <c r="H171" i="21"/>
  <c r="G172" i="21"/>
  <c r="H175" i="21"/>
  <c r="G176" i="21"/>
  <c r="H179" i="21"/>
  <c r="G180" i="21"/>
  <c r="H183" i="21"/>
  <c r="H187" i="21"/>
  <c r="G188" i="21"/>
  <c r="H191" i="21"/>
  <c r="G192" i="21"/>
  <c r="G196" i="21"/>
  <c r="H199" i="21"/>
  <c r="G200" i="21"/>
  <c r="H203" i="21"/>
  <c r="G204" i="21"/>
  <c r="H207" i="21"/>
  <c r="G208" i="21"/>
  <c r="H211" i="21"/>
  <c r="G212" i="21"/>
  <c r="H215" i="21"/>
  <c r="G216" i="21"/>
  <c r="H219" i="21"/>
  <c r="G220" i="21"/>
  <c r="H223" i="21"/>
  <c r="G224" i="21"/>
  <c r="H227" i="21"/>
  <c r="H231" i="21"/>
  <c r="G232" i="21"/>
  <c r="H235" i="21"/>
  <c r="G236" i="21"/>
  <c r="G240" i="21"/>
  <c r="H243" i="21"/>
  <c r="G244" i="21"/>
  <c r="H247" i="21"/>
  <c r="G248" i="21"/>
  <c r="H251" i="21"/>
  <c r="G252" i="21"/>
  <c r="I254" i="21"/>
  <c r="H255" i="21"/>
  <c r="G256" i="21"/>
  <c r="I258" i="21"/>
  <c r="H259" i="21"/>
  <c r="G260" i="21"/>
  <c r="I262" i="21"/>
  <c r="H263" i="21"/>
  <c r="G264" i="21"/>
  <c r="I266" i="21"/>
  <c r="H267" i="21"/>
  <c r="G268" i="21"/>
  <c r="I270" i="21"/>
  <c r="H271" i="21"/>
  <c r="G272" i="21"/>
  <c r="I274" i="21"/>
  <c r="H275" i="21"/>
  <c r="G276" i="21"/>
  <c r="I278" i="21"/>
  <c r="H279" i="21"/>
  <c r="G280" i="21"/>
  <c r="I282" i="21"/>
  <c r="G284" i="21"/>
  <c r="I286" i="21"/>
  <c r="H287" i="21"/>
  <c r="G288" i="21"/>
  <c r="I290" i="21"/>
  <c r="H291" i="21"/>
  <c r="G292" i="21"/>
  <c r="I298" i="21"/>
  <c r="I302" i="21"/>
  <c r="I306" i="21"/>
  <c r="I310" i="21"/>
  <c r="H311" i="21"/>
  <c r="G312" i="21"/>
  <c r="H315" i="21"/>
  <c r="G316" i="21"/>
  <c r="H319" i="21"/>
  <c r="G320" i="21"/>
  <c r="H323" i="21"/>
  <c r="G324" i="21"/>
  <c r="G328" i="21"/>
  <c r="H331" i="21"/>
  <c r="G332" i="21"/>
  <c r="H335" i="21"/>
  <c r="G336" i="21"/>
  <c r="H339" i="21"/>
  <c r="G340" i="21"/>
  <c r="H343" i="21"/>
  <c r="G344" i="21"/>
  <c r="H347" i="21"/>
  <c r="G348" i="21"/>
  <c r="H351" i="21"/>
  <c r="G352" i="21"/>
  <c r="H355" i="21"/>
  <c r="G356" i="21"/>
  <c r="H359" i="21"/>
  <c r="G360" i="21"/>
  <c r="H363" i="21"/>
  <c r="G364" i="21"/>
  <c r="H367" i="21"/>
  <c r="G368" i="21"/>
  <c r="G372" i="21"/>
  <c r="H375" i="21"/>
  <c r="G376" i="21"/>
  <c r="H379" i="21"/>
  <c r="G380" i="21"/>
  <c r="H383" i="21"/>
  <c r="G384" i="21"/>
  <c r="H387" i="21"/>
  <c r="G388" i="21"/>
  <c r="H391" i="21"/>
  <c r="G392" i="21"/>
  <c r="H395" i="21"/>
  <c r="G396" i="21"/>
  <c r="H399" i="21"/>
  <c r="G400" i="21"/>
  <c r="H403" i="21"/>
  <c r="G404" i="21"/>
  <c r="H407" i="21"/>
  <c r="G408" i="21"/>
  <c r="H411" i="21"/>
  <c r="G412" i="21"/>
  <c r="G416" i="21"/>
  <c r="H419" i="21"/>
  <c r="G420" i="21"/>
  <c r="H423" i="21"/>
  <c r="G424" i="21"/>
  <c r="H427" i="21"/>
  <c r="G428" i="21"/>
  <c r="H431" i="21"/>
  <c r="G432" i="21"/>
  <c r="H435" i="21"/>
  <c r="G436" i="21"/>
  <c r="I438" i="21"/>
  <c r="H440" i="21"/>
  <c r="G442" i="21"/>
  <c r="I446" i="21"/>
  <c r="I113" i="21"/>
  <c r="I121" i="21"/>
  <c r="D9" i="18"/>
  <c r="F9" i="18"/>
  <c r="I13" i="6"/>
  <c r="D9" i="19"/>
  <c r="H9" i="19"/>
  <c r="H13" i="6"/>
  <c r="N54" i="14"/>
  <c r="O54" i="14"/>
  <c r="P54" i="14"/>
  <c r="C13" i="6"/>
  <c r="C3" i="18"/>
  <c r="C3" i="19"/>
  <c r="G96" i="21"/>
  <c r="G113" i="21"/>
  <c r="G117" i="21"/>
  <c r="G121" i="21"/>
  <c r="G125" i="21"/>
  <c r="G129" i="21"/>
  <c r="G133" i="21"/>
  <c r="G137" i="21"/>
  <c r="G141" i="21"/>
  <c r="G145" i="21"/>
  <c r="G149" i="21"/>
  <c r="G153" i="21"/>
  <c r="G157" i="21"/>
  <c r="G161" i="21"/>
  <c r="G165" i="21"/>
  <c r="G169" i="21"/>
  <c r="G173" i="21"/>
  <c r="G177" i="21"/>
  <c r="G181" i="21"/>
  <c r="G185" i="21"/>
  <c r="G189" i="21"/>
  <c r="G193" i="21"/>
  <c r="G197" i="21"/>
  <c r="G201" i="21"/>
  <c r="G205" i="21"/>
  <c r="G209" i="21"/>
  <c r="G213" i="21"/>
  <c r="G217" i="21"/>
  <c r="G221" i="21"/>
  <c r="G225" i="21"/>
  <c r="G229" i="21"/>
  <c r="G233" i="21"/>
  <c r="G237" i="21"/>
  <c r="G241" i="21"/>
  <c r="G245" i="21"/>
  <c r="G249" i="21"/>
  <c r="G253" i="21"/>
  <c r="G257" i="21"/>
  <c r="G261" i="21"/>
  <c r="G265" i="21"/>
  <c r="G269" i="21"/>
  <c r="G273" i="21"/>
  <c r="G277" i="21"/>
  <c r="G281" i="21"/>
  <c r="G285" i="21"/>
  <c r="G289" i="21"/>
  <c r="G293" i="21"/>
  <c r="H296" i="21"/>
  <c r="G297" i="21"/>
  <c r="H300" i="21"/>
  <c r="G301" i="21"/>
  <c r="H304" i="21"/>
  <c r="G305" i="21"/>
  <c r="H308" i="21"/>
  <c r="G309" i="21"/>
  <c r="H312" i="21"/>
  <c r="G313" i="21"/>
  <c r="G317" i="21"/>
  <c r="H320" i="21"/>
  <c r="G321" i="21"/>
  <c r="H324" i="21"/>
  <c r="G325" i="21"/>
  <c r="H328" i="21"/>
  <c r="G329" i="21"/>
  <c r="H332" i="21"/>
  <c r="G333" i="21"/>
  <c r="H336" i="21"/>
  <c r="G337" i="21"/>
  <c r="H340" i="21"/>
  <c r="G341" i="21"/>
  <c r="H344" i="21"/>
  <c r="G345" i="21"/>
  <c r="H348" i="21"/>
  <c r="G349" i="21"/>
  <c r="H352" i="21"/>
  <c r="G353" i="21"/>
  <c r="H356" i="21"/>
  <c r="G357" i="21"/>
  <c r="G361" i="21"/>
  <c r="H364" i="21"/>
  <c r="G365" i="21"/>
  <c r="H368" i="21"/>
  <c r="G369" i="21"/>
  <c r="H372" i="21"/>
  <c r="G373" i="21"/>
  <c r="H376" i="21"/>
  <c r="G377" i="21"/>
  <c r="H380" i="21"/>
  <c r="G381" i="21"/>
  <c r="H384" i="21"/>
  <c r="G385" i="21"/>
  <c r="H388" i="21"/>
  <c r="G389" i="21"/>
  <c r="H392" i="21"/>
  <c r="G393" i="21"/>
  <c r="H396" i="21"/>
  <c r="G397" i="21"/>
  <c r="H400" i="21"/>
  <c r="G401" i="21"/>
  <c r="G405" i="21"/>
  <c r="H408" i="21"/>
  <c r="G409" i="21"/>
  <c r="H412" i="21"/>
  <c r="H416" i="21"/>
  <c r="H420" i="21"/>
  <c r="H424" i="21"/>
  <c r="H428" i="21"/>
  <c r="H432" i="21"/>
  <c r="H436" i="21"/>
  <c r="I440" i="21"/>
  <c r="H443" i="21"/>
  <c r="G443" i="21"/>
  <c r="H446" i="21"/>
  <c r="G446" i="21"/>
  <c r="I450" i="21"/>
  <c r="G16" i="9"/>
  <c r="C4" i="18"/>
  <c r="C4" i="19"/>
  <c r="G97" i="21"/>
  <c r="G101" i="21"/>
  <c r="G105" i="21"/>
  <c r="G109" i="21"/>
  <c r="H447" i="21"/>
  <c r="G447" i="21"/>
  <c r="H450" i="21"/>
  <c r="G450" i="21"/>
  <c r="I452" i="21"/>
  <c r="G454" i="21"/>
  <c r="I456" i="21"/>
  <c r="G458" i="21"/>
  <c r="I460" i="21"/>
  <c r="I464" i="21"/>
  <c r="I468" i="21"/>
  <c r="I472" i="21"/>
  <c r="I476" i="21"/>
  <c r="I480" i="21"/>
  <c r="I484" i="21"/>
  <c r="I488" i="21"/>
  <c r="I496" i="21"/>
  <c r="I500" i="21"/>
  <c r="I504" i="21"/>
  <c r="I508" i="21"/>
  <c r="I512" i="21"/>
  <c r="I516" i="21"/>
  <c r="G518" i="21"/>
  <c r="I520" i="21"/>
  <c r="G522" i="21"/>
  <c r="I524" i="21"/>
  <c r="G526" i="21"/>
  <c r="I528" i="21"/>
  <c r="I532" i="21"/>
  <c r="I540" i="21"/>
  <c r="I544" i="21"/>
  <c r="I548" i="21"/>
  <c r="I552" i="21"/>
  <c r="G554" i="21"/>
  <c r="I556" i="21"/>
  <c r="G558" i="21"/>
  <c r="I560" i="21"/>
  <c r="G562" i="21"/>
  <c r="I564" i="21"/>
  <c r="G566" i="21"/>
  <c r="I568" i="21"/>
  <c r="G570" i="21"/>
  <c r="I572" i="21"/>
  <c r="H573" i="21"/>
  <c r="G574" i="21"/>
  <c r="I576" i="21"/>
  <c r="H577" i="21"/>
  <c r="G578" i="21"/>
  <c r="H581" i="21"/>
  <c r="G582" i="21"/>
  <c r="I584" i="21"/>
  <c r="H585" i="21"/>
  <c r="G586" i="21"/>
  <c r="I588" i="21"/>
  <c r="H589" i="21"/>
  <c r="G590" i="21"/>
  <c r="I592" i="21"/>
  <c r="H593" i="21"/>
  <c r="G594" i="21"/>
  <c r="I596" i="21"/>
  <c r="H597" i="21"/>
  <c r="G598" i="21"/>
  <c r="I600" i="21"/>
  <c r="H601" i="21"/>
  <c r="G602" i="21"/>
  <c r="I604" i="21"/>
  <c r="H605" i="21"/>
  <c r="G606" i="21"/>
  <c r="I608" i="21"/>
  <c r="H609" i="21"/>
  <c r="G610" i="21"/>
  <c r="I612" i="21"/>
  <c r="G614" i="21"/>
  <c r="I616" i="21"/>
  <c r="H617" i="21"/>
  <c r="G618" i="21"/>
  <c r="I620" i="21"/>
  <c r="H621" i="21"/>
  <c r="G622" i="21"/>
  <c r="H625" i="21"/>
  <c r="I628" i="21"/>
  <c r="H629" i="21"/>
  <c r="I632" i="21"/>
  <c r="H633" i="21"/>
  <c r="I636" i="21"/>
  <c r="I640" i="21"/>
  <c r="I644" i="21"/>
  <c r="G646" i="21"/>
  <c r="I648" i="21"/>
  <c r="G650" i="21"/>
  <c r="I652" i="21"/>
  <c r="G654" i="21"/>
  <c r="I656" i="21"/>
  <c r="G658" i="21"/>
  <c r="I660" i="21"/>
  <c r="G662" i="21"/>
  <c r="I664" i="21"/>
  <c r="G666" i="21"/>
  <c r="G670" i="21"/>
  <c r="I672" i="21"/>
  <c r="G674" i="21"/>
  <c r="I676" i="21"/>
  <c r="G678" i="21"/>
  <c r="I680" i="21"/>
  <c r="G682" i="21"/>
  <c r="I684" i="21"/>
  <c r="I688" i="21"/>
  <c r="I692" i="21"/>
  <c r="I696" i="21"/>
  <c r="I700" i="21"/>
  <c r="I704" i="21"/>
  <c r="I708" i="21"/>
  <c r="H709" i="21"/>
  <c r="H713" i="21"/>
  <c r="I716" i="21"/>
  <c r="H717" i="21"/>
  <c r="I720" i="21"/>
  <c r="H721" i="21"/>
  <c r="G722" i="21"/>
  <c r="I724" i="21"/>
  <c r="H725" i="21"/>
  <c r="G726" i="21"/>
  <c r="I728" i="21"/>
  <c r="H729" i="21"/>
  <c r="G730" i="21"/>
  <c r="I732" i="21"/>
  <c r="H733" i="21"/>
  <c r="G734" i="21"/>
  <c r="I736" i="21"/>
  <c r="H737" i="21"/>
  <c r="G738" i="21"/>
  <c r="I740" i="21"/>
  <c r="H741" i="21"/>
  <c r="G742" i="21"/>
  <c r="G743" i="21"/>
  <c r="H753" i="21"/>
  <c r="G753" i="21"/>
  <c r="F45" i="19"/>
  <c r="E45" i="19"/>
  <c r="H47" i="19"/>
  <c r="F57" i="19"/>
  <c r="E57" i="19"/>
  <c r="H438" i="21"/>
  <c r="G451" i="21"/>
  <c r="G455" i="21"/>
  <c r="G459" i="21"/>
  <c r="H462" i="21"/>
  <c r="G463" i="21"/>
  <c r="H466" i="21"/>
  <c r="G467" i="21"/>
  <c r="G471" i="21"/>
  <c r="H474" i="21"/>
  <c r="G475" i="21"/>
  <c r="H478" i="21"/>
  <c r="G479" i="21"/>
  <c r="H482" i="21"/>
  <c r="G483" i="21"/>
  <c r="H486" i="21"/>
  <c r="G487" i="21"/>
  <c r="H490" i="21"/>
  <c r="G491" i="21"/>
  <c r="H494" i="21"/>
  <c r="G495" i="21"/>
  <c r="H498" i="21"/>
  <c r="G499" i="21"/>
  <c r="H502" i="21"/>
  <c r="G503" i="21"/>
  <c r="H506" i="21"/>
  <c r="G507" i="21"/>
  <c r="H510" i="21"/>
  <c r="G511" i="21"/>
  <c r="G515" i="21"/>
  <c r="G519" i="21"/>
  <c r="G523" i="21"/>
  <c r="G527" i="21"/>
  <c r="G531" i="21"/>
  <c r="G535" i="21"/>
  <c r="G539" i="21"/>
  <c r="G543" i="21"/>
  <c r="G547" i="21"/>
  <c r="G551" i="21"/>
  <c r="G555" i="21"/>
  <c r="G559" i="21"/>
  <c r="G563" i="21"/>
  <c r="G567" i="21"/>
  <c r="G571" i="21"/>
  <c r="G575" i="21"/>
  <c r="G579" i="21"/>
  <c r="G583" i="21"/>
  <c r="G587" i="21"/>
  <c r="G591" i="21"/>
  <c r="G595" i="21"/>
  <c r="G599" i="21"/>
  <c r="G603" i="21"/>
  <c r="G607" i="21"/>
  <c r="G611" i="21"/>
  <c r="G615" i="21"/>
  <c r="I621" i="21"/>
  <c r="I625" i="21"/>
  <c r="I629" i="21"/>
  <c r="I633" i="21"/>
  <c r="I637" i="21"/>
  <c r="G639" i="21"/>
  <c r="G643" i="21"/>
  <c r="G647" i="21"/>
  <c r="G651" i="21"/>
  <c r="G655" i="21"/>
  <c r="G659" i="21"/>
  <c r="G663" i="21"/>
  <c r="G667" i="21"/>
  <c r="G671" i="21"/>
  <c r="G675" i="21"/>
  <c r="G679" i="21"/>
  <c r="G683" i="21"/>
  <c r="H686" i="21"/>
  <c r="G687" i="21"/>
  <c r="G691" i="21"/>
  <c r="H694" i="21"/>
  <c r="G695" i="21"/>
  <c r="H698" i="21"/>
  <c r="G699" i="21"/>
  <c r="H702" i="21"/>
  <c r="G703" i="21"/>
  <c r="H706" i="21"/>
  <c r="G707" i="21"/>
  <c r="H710" i="21"/>
  <c r="G711" i="21"/>
  <c r="H714" i="21"/>
  <c r="G715" i="21"/>
  <c r="H718" i="21"/>
  <c r="G719" i="21"/>
  <c r="G723" i="21"/>
  <c r="G727" i="21"/>
  <c r="G731" i="21"/>
  <c r="G735" i="21"/>
  <c r="G739" i="21"/>
  <c r="H749" i="21"/>
  <c r="G749" i="21"/>
  <c r="F72" i="19"/>
  <c r="E72" i="19"/>
  <c r="H451" i="21"/>
  <c r="H455" i="21"/>
  <c r="H463" i="21"/>
  <c r="H467" i="21"/>
  <c r="H471" i="21"/>
  <c r="G472" i="21"/>
  <c r="H475" i="21"/>
  <c r="G476" i="21"/>
  <c r="H479" i="21"/>
  <c r="G480" i="21"/>
  <c r="H483" i="21"/>
  <c r="G484" i="21"/>
  <c r="H487" i="21"/>
  <c r="G488" i="21"/>
  <c r="H491" i="21"/>
  <c r="G492" i="21"/>
  <c r="H495" i="21"/>
  <c r="G496" i="21"/>
  <c r="H499" i="21"/>
  <c r="G500" i="21"/>
  <c r="G504" i="21"/>
  <c r="H507" i="21"/>
  <c r="G508" i="21"/>
  <c r="H511" i="21"/>
  <c r="G512" i="21"/>
  <c r="H515" i="21"/>
  <c r="G516" i="21"/>
  <c r="H519" i="21"/>
  <c r="G520" i="21"/>
  <c r="H523" i="21"/>
  <c r="G524" i="21"/>
  <c r="H527" i="21"/>
  <c r="G528" i="21"/>
  <c r="H531" i="21"/>
  <c r="G532" i="21"/>
  <c r="H535" i="21"/>
  <c r="G536" i="21"/>
  <c r="H539" i="21"/>
  <c r="G540" i="21"/>
  <c r="H543" i="21"/>
  <c r="G544" i="21"/>
  <c r="G548" i="21"/>
  <c r="H551" i="21"/>
  <c r="G552" i="21"/>
  <c r="H555" i="21"/>
  <c r="H559" i="21"/>
  <c r="H563" i="21"/>
  <c r="H567" i="21"/>
  <c r="H571" i="21"/>
  <c r="H575" i="21"/>
  <c r="H579" i="21"/>
  <c r="H583" i="21"/>
  <c r="H587" i="21"/>
  <c r="H595" i="21"/>
  <c r="H599" i="21"/>
  <c r="H603" i="21"/>
  <c r="H607" i="21"/>
  <c r="H611" i="21"/>
  <c r="H615" i="21"/>
  <c r="H619" i="21"/>
  <c r="G620" i="21"/>
  <c r="H623" i="21"/>
  <c r="G624" i="21"/>
  <c r="H627" i="21"/>
  <c r="G628" i="21"/>
  <c r="H631" i="21"/>
  <c r="G632" i="21"/>
  <c r="G636" i="21"/>
  <c r="H639" i="21"/>
  <c r="G640" i="21"/>
  <c r="H643" i="21"/>
  <c r="G644" i="21"/>
  <c r="H647" i="21"/>
  <c r="G648" i="21"/>
  <c r="H651" i="21"/>
  <c r="G652" i="21"/>
  <c r="H655" i="21"/>
  <c r="H659" i="21"/>
  <c r="H663" i="21"/>
  <c r="H667" i="21"/>
  <c r="H671" i="21"/>
  <c r="H675" i="21"/>
  <c r="H683" i="21"/>
  <c r="H687" i="21"/>
  <c r="H691" i="21"/>
  <c r="H695" i="21"/>
  <c r="H699" i="21"/>
  <c r="H703" i="21"/>
  <c r="H707" i="21"/>
  <c r="H711" i="21"/>
  <c r="H715" i="21"/>
  <c r="H719" i="21"/>
  <c r="H727" i="21"/>
  <c r="H731" i="21"/>
  <c r="H735" i="21"/>
  <c r="H739" i="21"/>
  <c r="I742" i="21"/>
  <c r="H743" i="21"/>
  <c r="I744" i="21"/>
  <c r="I752" i="21"/>
  <c r="I753" i="21"/>
  <c r="F49" i="19"/>
  <c r="E49" i="19"/>
  <c r="F61" i="19"/>
  <c r="E61" i="19"/>
  <c r="F80" i="19"/>
  <c r="E80" i="19"/>
  <c r="G745" i="21"/>
  <c r="I748" i="21"/>
  <c r="F68" i="19"/>
  <c r="E68" i="19"/>
  <c r="F226" i="19"/>
  <c r="E226" i="19"/>
  <c r="F234" i="19"/>
  <c r="E234" i="19"/>
  <c r="F258" i="19"/>
  <c r="E258" i="19"/>
  <c r="F270" i="19"/>
  <c r="E270" i="19"/>
  <c r="F282" i="19"/>
  <c r="E282" i="19"/>
  <c r="F290" i="19"/>
  <c r="E290" i="19"/>
  <c r="E308" i="19"/>
  <c r="F308" i="19"/>
  <c r="F310" i="19"/>
  <c r="E310" i="19"/>
  <c r="F315" i="19"/>
  <c r="E315" i="19"/>
  <c r="F348" i="19"/>
  <c r="E348" i="19"/>
  <c r="F363" i="19"/>
  <c r="E363" i="19"/>
  <c r="F384" i="19"/>
  <c r="E384" i="19"/>
  <c r="F423" i="19"/>
  <c r="E423" i="19"/>
  <c r="F439" i="19"/>
  <c r="E439" i="19"/>
  <c r="F464" i="19"/>
  <c r="E464" i="19"/>
  <c r="G744" i="21"/>
  <c r="H747" i="21"/>
  <c r="G748" i="21"/>
  <c r="H751" i="21"/>
  <c r="G752" i="21"/>
  <c r="H755" i="21"/>
  <c r="E84" i="19"/>
  <c r="E93" i="19"/>
  <c r="E102" i="19"/>
  <c r="E106" i="19"/>
  <c r="E117" i="19"/>
  <c r="E121" i="19"/>
  <c r="E125" i="19"/>
  <c r="E129" i="19"/>
  <c r="E133" i="19"/>
  <c r="E137" i="19"/>
  <c r="E145" i="19"/>
  <c r="E149" i="19"/>
  <c r="E153" i="19"/>
  <c r="E157" i="19"/>
  <c r="E161" i="19"/>
  <c r="E165" i="19"/>
  <c r="E169" i="19"/>
  <c r="E173" i="19"/>
  <c r="E177" i="19"/>
  <c r="E181" i="19"/>
  <c r="E189" i="19"/>
  <c r="E193" i="19"/>
  <c r="E197" i="19"/>
  <c r="E201" i="19"/>
  <c r="E205" i="19"/>
  <c r="E209" i="19"/>
  <c r="E213" i="19"/>
  <c r="F220" i="19"/>
  <c r="H220" i="19"/>
  <c r="F225" i="19"/>
  <c r="F233" i="19"/>
  <c r="F238" i="19"/>
  <c r="E238" i="19"/>
  <c r="F250" i="19"/>
  <c r="E250" i="19"/>
  <c r="F254" i="19"/>
  <c r="E254" i="19"/>
  <c r="F266" i="19"/>
  <c r="E266" i="19"/>
  <c r="F278" i="19"/>
  <c r="E278" i="19"/>
  <c r="F286" i="19"/>
  <c r="E286" i="19"/>
  <c r="F343" i="19"/>
  <c r="E343" i="19"/>
  <c r="F356" i="19"/>
  <c r="E356" i="19"/>
  <c r="F415" i="19"/>
  <c r="E415" i="19"/>
  <c r="F456" i="19"/>
  <c r="E456" i="19"/>
  <c r="F488" i="19"/>
  <c r="E488" i="19"/>
  <c r="F543" i="19"/>
  <c r="E543" i="19"/>
  <c r="H748" i="21"/>
  <c r="E46" i="19"/>
  <c r="G46" i="19"/>
  <c r="E50" i="19"/>
  <c r="G50" i="19"/>
  <c r="E58" i="19"/>
  <c r="G58" i="19"/>
  <c r="E62" i="19"/>
  <c r="G62" i="19"/>
  <c r="G67" i="19"/>
  <c r="E69" i="19"/>
  <c r="G69" i="19"/>
  <c r="G71" i="19"/>
  <c r="E73" i="19"/>
  <c r="G73" i="19"/>
  <c r="H74" i="19"/>
  <c r="E81" i="19"/>
  <c r="G81" i="19"/>
  <c r="H82" i="19"/>
  <c r="F84" i="19"/>
  <c r="E85" i="19"/>
  <c r="G85" i="19"/>
  <c r="F93" i="19"/>
  <c r="E94" i="19"/>
  <c r="G94" i="19"/>
  <c r="F102" i="19"/>
  <c r="E103" i="19"/>
  <c r="G103" i="19"/>
  <c r="F106" i="19"/>
  <c r="E107" i="19"/>
  <c r="G107" i="19"/>
  <c r="F117" i="19"/>
  <c r="E118" i="19"/>
  <c r="G118" i="19"/>
  <c r="F121" i="19"/>
  <c r="E122" i="19"/>
  <c r="G122" i="19"/>
  <c r="F125" i="19"/>
  <c r="E126" i="19"/>
  <c r="G126" i="19"/>
  <c r="F129" i="19"/>
  <c r="F133" i="19"/>
  <c r="E134" i="19"/>
  <c r="G134" i="19"/>
  <c r="F137" i="19"/>
  <c r="E138" i="19"/>
  <c r="G138" i="19"/>
  <c r="E142" i="19"/>
  <c r="G142" i="19"/>
  <c r="G144" i="19"/>
  <c r="F145" i="19"/>
  <c r="E146" i="19"/>
  <c r="G146" i="19"/>
  <c r="F149" i="19"/>
  <c r="E150" i="19"/>
  <c r="G150" i="19"/>
  <c r="F153" i="19"/>
  <c r="E154" i="19"/>
  <c r="G154" i="19"/>
  <c r="G156" i="19"/>
  <c r="F157" i="19"/>
  <c r="E158" i="19"/>
  <c r="G158" i="19"/>
  <c r="F161" i="19"/>
  <c r="E162" i="19"/>
  <c r="G162" i="19"/>
  <c r="F165" i="19"/>
  <c r="E166" i="19"/>
  <c r="G166" i="19"/>
  <c r="F169" i="19"/>
  <c r="E170" i="19"/>
  <c r="G170" i="19"/>
  <c r="F173" i="19"/>
  <c r="G176" i="19"/>
  <c r="F177" i="19"/>
  <c r="E178" i="19"/>
  <c r="G178" i="19"/>
  <c r="F181" i="19"/>
  <c r="E182" i="19"/>
  <c r="G182" i="19"/>
  <c r="E186" i="19"/>
  <c r="G186" i="19"/>
  <c r="F189" i="19"/>
  <c r="E190" i="19"/>
  <c r="G190" i="19"/>
  <c r="F193" i="19"/>
  <c r="E194" i="19"/>
  <c r="G194" i="19"/>
  <c r="F197" i="19"/>
  <c r="E198" i="19"/>
  <c r="G198" i="19"/>
  <c r="F201" i="19"/>
  <c r="E202" i="19"/>
  <c r="G202" i="19"/>
  <c r="F205" i="19"/>
  <c r="E206" i="19"/>
  <c r="G206" i="19"/>
  <c r="F209" i="19"/>
  <c r="E210" i="19"/>
  <c r="G210" i="19"/>
  <c r="F213" i="19"/>
  <c r="E214" i="19"/>
  <c r="G214" i="19"/>
  <c r="G216" i="19"/>
  <c r="H224" i="19"/>
  <c r="E225" i="19"/>
  <c r="E233" i="19"/>
  <c r="F237" i="19"/>
  <c r="H237" i="19"/>
  <c r="F246" i="19"/>
  <c r="E246" i="19"/>
  <c r="H260" i="19"/>
  <c r="F274" i="19"/>
  <c r="E274" i="19"/>
  <c r="H296" i="19"/>
  <c r="F335" i="19"/>
  <c r="E335" i="19"/>
  <c r="F351" i="19"/>
  <c r="E351" i="19"/>
  <c r="F376" i="19"/>
  <c r="E376" i="19"/>
  <c r="F403" i="19"/>
  <c r="E403" i="19"/>
  <c r="F436" i="19"/>
  <c r="E436" i="19"/>
  <c r="F451" i="19"/>
  <c r="E451" i="19"/>
  <c r="F555" i="19"/>
  <c r="E555" i="19"/>
  <c r="F222" i="19"/>
  <c r="E222" i="19"/>
  <c r="F230" i="19"/>
  <c r="E230" i="19"/>
  <c r="H235" i="19"/>
  <c r="F242" i="19"/>
  <c r="E242" i="19"/>
  <c r="F294" i="19"/>
  <c r="E294" i="19"/>
  <c r="F307" i="19"/>
  <c r="E307" i="19"/>
  <c r="F327" i="19"/>
  <c r="E327" i="19"/>
  <c r="F368" i="19"/>
  <c r="E368" i="19"/>
  <c r="F431" i="19"/>
  <c r="E431" i="19"/>
  <c r="F444" i="19"/>
  <c r="E444" i="19"/>
  <c r="F483" i="19"/>
  <c r="E483" i="19"/>
  <c r="F547" i="19"/>
  <c r="E547" i="19"/>
  <c r="F568" i="19"/>
  <c r="E568" i="19"/>
  <c r="F617" i="19"/>
  <c r="E617" i="19"/>
  <c r="F622" i="19"/>
  <c r="E622" i="19"/>
  <c r="G236" i="19"/>
  <c r="F241" i="19"/>
  <c r="H241" i="19"/>
  <c r="G244" i="19"/>
  <c r="F245" i="19"/>
  <c r="H245" i="19"/>
  <c r="G248" i="19"/>
  <c r="F249" i="19"/>
  <c r="H249" i="19"/>
  <c r="G252" i="19"/>
  <c r="F253" i="19"/>
  <c r="H253" i="19"/>
  <c r="G256" i="19"/>
  <c r="F257" i="19"/>
  <c r="G257" i="19"/>
  <c r="G260" i="19"/>
  <c r="F261" i="19"/>
  <c r="H261" i="19"/>
  <c r="G264" i="19"/>
  <c r="F265" i="19"/>
  <c r="G265" i="19"/>
  <c r="G268" i="19"/>
  <c r="F269" i="19"/>
  <c r="G269" i="19"/>
  <c r="G272" i="19"/>
  <c r="F277" i="19"/>
  <c r="G277" i="19"/>
  <c r="F281" i="19"/>
  <c r="H281" i="19"/>
  <c r="F285" i="19"/>
  <c r="G285" i="19"/>
  <c r="F289" i="19"/>
  <c r="G289" i="19"/>
  <c r="F293" i="19"/>
  <c r="G293" i="19"/>
  <c r="F298" i="19"/>
  <c r="H298" i="19"/>
  <c r="F320" i="19"/>
  <c r="E320" i="19"/>
  <c r="H325" i="19"/>
  <c r="H334" i="19"/>
  <c r="F347" i="19"/>
  <c r="G347" i="19"/>
  <c r="F355" i="19"/>
  <c r="G355" i="19"/>
  <c r="F360" i="19"/>
  <c r="E360" i="19"/>
  <c r="F367" i="19"/>
  <c r="G367" i="19"/>
  <c r="F375" i="19"/>
  <c r="H375" i="19"/>
  <c r="F380" i="19"/>
  <c r="E380" i="19"/>
  <c r="F388" i="19"/>
  <c r="E388" i="19"/>
  <c r="F396" i="19"/>
  <c r="E396" i="19"/>
  <c r="F408" i="19"/>
  <c r="E408" i="19"/>
  <c r="H430" i="19"/>
  <c r="F435" i="19"/>
  <c r="H435" i="19"/>
  <c r="F443" i="19"/>
  <c r="G443" i="19"/>
  <c r="F448" i="19"/>
  <c r="E448" i="19"/>
  <c r="F455" i="19"/>
  <c r="G455" i="19"/>
  <c r="F463" i="19"/>
  <c r="G463" i="19"/>
  <c r="F484" i="19"/>
  <c r="E484" i="19"/>
  <c r="F495" i="19"/>
  <c r="E495" i="19"/>
  <c r="F500" i="19"/>
  <c r="E500" i="19"/>
  <c r="F531" i="19"/>
  <c r="G531" i="19"/>
  <c r="F535" i="19"/>
  <c r="E535" i="19"/>
  <c r="F551" i="19"/>
  <c r="G551" i="19"/>
  <c r="F571" i="19"/>
  <c r="E571" i="19"/>
  <c r="F650" i="19"/>
  <c r="E650" i="19"/>
  <c r="F662" i="19"/>
  <c r="E662" i="19"/>
  <c r="H299" i="19"/>
  <c r="F312" i="19"/>
  <c r="E312" i="19"/>
  <c r="F319" i="19"/>
  <c r="F324" i="19"/>
  <c r="E324" i="19"/>
  <c r="F332" i="19"/>
  <c r="E332" i="19"/>
  <c r="H338" i="19"/>
  <c r="F340" i="19"/>
  <c r="E340" i="19"/>
  <c r="H346" i="19"/>
  <c r="F359" i="19"/>
  <c r="F371" i="19"/>
  <c r="F379" i="19"/>
  <c r="F387" i="19"/>
  <c r="F392" i="19"/>
  <c r="E392" i="19"/>
  <c r="F395" i="19"/>
  <c r="F400" i="19"/>
  <c r="E400" i="19"/>
  <c r="F407" i="19"/>
  <c r="F412" i="19"/>
  <c r="E412" i="19"/>
  <c r="F420" i="19"/>
  <c r="E420" i="19"/>
  <c r="H425" i="19"/>
  <c r="F428" i="19"/>
  <c r="E428" i="19"/>
  <c r="H434" i="19"/>
  <c r="F447" i="19"/>
  <c r="F459" i="19"/>
  <c r="H461" i="19"/>
  <c r="F467" i="19"/>
  <c r="E467" i="19"/>
  <c r="F475" i="19"/>
  <c r="E475" i="19"/>
  <c r="F480" i="19"/>
  <c r="E480" i="19"/>
  <c r="F496" i="19"/>
  <c r="E496" i="19"/>
  <c r="F508" i="19"/>
  <c r="E508" i="19"/>
  <c r="F536" i="19"/>
  <c r="E536" i="19"/>
  <c r="F563" i="19"/>
  <c r="E563" i="19"/>
  <c r="F583" i="19"/>
  <c r="E583" i="19"/>
  <c r="F604" i="19"/>
  <c r="E604" i="19"/>
  <c r="F610" i="19"/>
  <c r="E610" i="19"/>
  <c r="E619" i="19"/>
  <c r="F619" i="19"/>
  <c r="F634" i="19"/>
  <c r="E634" i="19"/>
  <c r="H297" i="19"/>
  <c r="F311" i="19"/>
  <c r="H311" i="19"/>
  <c r="F316" i="19"/>
  <c r="E316" i="19"/>
  <c r="E319" i="19"/>
  <c r="F323" i="19"/>
  <c r="G323" i="19"/>
  <c r="F331" i="19"/>
  <c r="H331" i="19"/>
  <c r="F336" i="19"/>
  <c r="E336" i="19"/>
  <c r="F344" i="19"/>
  <c r="E344" i="19"/>
  <c r="F352" i="19"/>
  <c r="E352" i="19"/>
  <c r="H358" i="19"/>
  <c r="E359" i="19"/>
  <c r="F364" i="19"/>
  <c r="E364" i="19"/>
  <c r="E371" i="19"/>
  <c r="E379" i="19"/>
  <c r="H386" i="19"/>
  <c r="E387" i="19"/>
  <c r="F391" i="19"/>
  <c r="G391" i="19"/>
  <c r="E395" i="19"/>
  <c r="F399" i="19"/>
  <c r="G399" i="19"/>
  <c r="F404" i="19"/>
  <c r="E404" i="19"/>
  <c r="E407" i="19"/>
  <c r="F411" i="19"/>
  <c r="H411" i="19"/>
  <c r="F419" i="19"/>
  <c r="G419" i="19"/>
  <c r="F424" i="19"/>
  <c r="E424" i="19"/>
  <c r="F432" i="19"/>
  <c r="E432" i="19"/>
  <c r="F440" i="19"/>
  <c r="E440" i="19"/>
  <c r="E447" i="19"/>
  <c r="F452" i="19"/>
  <c r="E452" i="19"/>
  <c r="E459" i="19"/>
  <c r="F468" i="19"/>
  <c r="E468" i="19"/>
  <c r="F476" i="19"/>
  <c r="E476" i="19"/>
  <c r="F516" i="19"/>
  <c r="E516" i="19"/>
  <c r="F523" i="19"/>
  <c r="G523" i="19"/>
  <c r="F576" i="19"/>
  <c r="E576" i="19"/>
  <c r="F587" i="19"/>
  <c r="E587" i="19"/>
  <c r="F654" i="19"/>
  <c r="E654" i="19"/>
  <c r="F567" i="19"/>
  <c r="F575" i="19"/>
  <c r="F580" i="19"/>
  <c r="E580" i="19"/>
  <c r="F591" i="19"/>
  <c r="E607" i="19"/>
  <c r="F635" i="19"/>
  <c r="E635" i="19"/>
  <c r="F655" i="19"/>
  <c r="E655" i="19"/>
  <c r="F663" i="19"/>
  <c r="E663" i="19"/>
  <c r="F681" i="19"/>
  <c r="E681" i="19"/>
  <c r="G334" i="19"/>
  <c r="G338" i="19"/>
  <c r="G354" i="19"/>
  <c r="G402" i="19"/>
  <c r="G422" i="19"/>
  <c r="G434" i="19"/>
  <c r="F479" i="19"/>
  <c r="H479" i="19"/>
  <c r="F487" i="19"/>
  <c r="H487" i="19"/>
  <c r="F492" i="19"/>
  <c r="E492" i="19"/>
  <c r="H494" i="19"/>
  <c r="F499" i="19"/>
  <c r="H499" i="19"/>
  <c r="F507" i="19"/>
  <c r="H507" i="19"/>
  <c r="F512" i="19"/>
  <c r="E512" i="19"/>
  <c r="F520" i="19"/>
  <c r="E520" i="19"/>
  <c r="F528" i="19"/>
  <c r="E528" i="19"/>
  <c r="F540" i="19"/>
  <c r="E540" i="19"/>
  <c r="F560" i="19"/>
  <c r="E560" i="19"/>
  <c r="H566" i="19"/>
  <c r="E567" i="19"/>
  <c r="E575" i="19"/>
  <c r="F579" i="19"/>
  <c r="H579" i="19"/>
  <c r="H589" i="19"/>
  <c r="E591" i="19"/>
  <c r="F596" i="19"/>
  <c r="E596" i="19"/>
  <c r="F600" i="19"/>
  <c r="E600" i="19"/>
  <c r="F607" i="19"/>
  <c r="F609" i="19"/>
  <c r="G609" i="19"/>
  <c r="E611" i="19"/>
  <c r="H611" i="19"/>
  <c r="E615" i="19"/>
  <c r="F615" i="19"/>
  <c r="F618" i="19"/>
  <c r="E618" i="19"/>
  <c r="F621" i="19"/>
  <c r="E621" i="19"/>
  <c r="E623" i="19"/>
  <c r="F623" i="19"/>
  <c r="H672" i="19"/>
  <c r="H469" i="19"/>
  <c r="F472" i="19"/>
  <c r="E472" i="19"/>
  <c r="F491" i="19"/>
  <c r="H491" i="19"/>
  <c r="F503" i="19"/>
  <c r="H503" i="19"/>
  <c r="H506" i="19"/>
  <c r="F511" i="19"/>
  <c r="H511" i="19"/>
  <c r="F519" i="19"/>
  <c r="H519" i="19"/>
  <c r="F524" i="19"/>
  <c r="E524" i="19"/>
  <c r="F527" i="19"/>
  <c r="H527" i="19"/>
  <c r="F532" i="19"/>
  <c r="E532" i="19"/>
  <c r="F539" i="19"/>
  <c r="H539" i="19"/>
  <c r="F544" i="19"/>
  <c r="E544" i="19"/>
  <c r="F552" i="19"/>
  <c r="E552" i="19"/>
  <c r="F556" i="19"/>
  <c r="E556" i="19"/>
  <c r="F564" i="19"/>
  <c r="E564" i="19"/>
  <c r="F572" i="19"/>
  <c r="E572" i="19"/>
  <c r="F584" i="19"/>
  <c r="E584" i="19"/>
  <c r="F588" i="19"/>
  <c r="E588" i="19"/>
  <c r="F595" i="19"/>
  <c r="H595" i="19"/>
  <c r="F599" i="19"/>
  <c r="H599" i="19"/>
  <c r="F613" i="19"/>
  <c r="H613" i="19"/>
  <c r="F642" i="19"/>
  <c r="H642" i="19"/>
  <c r="F646" i="19"/>
  <c r="E646" i="19"/>
  <c r="E717" i="19"/>
  <c r="F717" i="19"/>
  <c r="F732" i="19"/>
  <c r="E732" i="19"/>
  <c r="G490" i="19"/>
  <c r="G502" i="19"/>
  <c r="G546" i="19"/>
  <c r="G566" i="19"/>
  <c r="G574" i="19"/>
  <c r="H585" i="19"/>
  <c r="H593" i="19"/>
  <c r="H601" i="19"/>
  <c r="F639" i="19"/>
  <c r="E639" i="19"/>
  <c r="H644" i="19"/>
  <c r="H645" i="19"/>
  <c r="H652" i="19"/>
  <c r="H653" i="19"/>
  <c r="H660" i="19"/>
  <c r="H676" i="19"/>
  <c r="F682" i="19"/>
  <c r="E682" i="19"/>
  <c r="F685" i="19"/>
  <c r="E685" i="19"/>
  <c r="F715" i="19"/>
  <c r="E715" i="19"/>
  <c r="F638" i="19"/>
  <c r="H638" i="19"/>
  <c r="F643" i="19"/>
  <c r="E643" i="19"/>
  <c r="F651" i="19"/>
  <c r="E651" i="19"/>
  <c r="F659" i="19"/>
  <c r="E659" i="19"/>
  <c r="H665" i="19"/>
  <c r="F689" i="19"/>
  <c r="E689" i="19"/>
  <c r="F705" i="19"/>
  <c r="E705" i="19"/>
  <c r="G641" i="19"/>
  <c r="G645" i="19"/>
  <c r="G649" i="19"/>
  <c r="G653" i="19"/>
  <c r="G657" i="19"/>
  <c r="H666" i="19"/>
  <c r="H668" i="19"/>
  <c r="F670" i="19"/>
  <c r="E670" i="19"/>
  <c r="F674" i="19"/>
  <c r="E674" i="19"/>
  <c r="F678" i="19"/>
  <c r="E678" i="19"/>
  <c r="F694" i="19"/>
  <c r="E694" i="19"/>
  <c r="F698" i="19"/>
  <c r="E698" i="19"/>
  <c r="H714" i="19"/>
  <c r="F719" i="19"/>
  <c r="H719" i="19"/>
  <c r="E721" i="19"/>
  <c r="G721" i="19"/>
  <c r="E725" i="19"/>
  <c r="F725" i="19"/>
  <c r="F728" i="19"/>
  <c r="E728" i="19"/>
  <c r="F752" i="19"/>
  <c r="G752" i="19"/>
  <c r="F756" i="19"/>
  <c r="E756" i="19"/>
  <c r="E777" i="19"/>
  <c r="F777" i="19"/>
  <c r="D19" i="18"/>
  <c r="F19" i="18"/>
  <c r="G665" i="19"/>
  <c r="E667" i="19"/>
  <c r="G667" i="19"/>
  <c r="F673" i="19"/>
  <c r="H673" i="19"/>
  <c r="F677" i="19"/>
  <c r="H677" i="19"/>
  <c r="F693" i="19"/>
  <c r="F697" i="19"/>
  <c r="F701" i="19"/>
  <c r="F716" i="19"/>
  <c r="F723" i="19"/>
  <c r="F740" i="19"/>
  <c r="F744" i="19"/>
  <c r="E744" i="19"/>
  <c r="F760" i="19"/>
  <c r="F764" i="19"/>
  <c r="E764" i="19"/>
  <c r="F772" i="19"/>
  <c r="E772" i="19"/>
  <c r="F686" i="19"/>
  <c r="E686" i="19"/>
  <c r="F690" i="19"/>
  <c r="E690" i="19"/>
  <c r="E693" i="19"/>
  <c r="E697" i="19"/>
  <c r="E701" i="19"/>
  <c r="F706" i="19"/>
  <c r="E706" i="19"/>
  <c r="E716" i="19"/>
  <c r="F720" i="19"/>
  <c r="G720" i="19"/>
  <c r="H722" i="19"/>
  <c r="E723" i="19"/>
  <c r="F727" i="19"/>
  <c r="E727" i="19"/>
  <c r="E729" i="19"/>
  <c r="F729" i="19"/>
  <c r="E740" i="19"/>
  <c r="E745" i="19"/>
  <c r="F745" i="19"/>
  <c r="E760" i="19"/>
  <c r="E765" i="19"/>
  <c r="F765" i="19"/>
  <c r="E773" i="19"/>
  <c r="F773" i="19"/>
  <c r="H687" i="19"/>
  <c r="H695" i="19"/>
  <c r="H699" i="19"/>
  <c r="H703" i="19"/>
  <c r="E737" i="19"/>
  <c r="F737" i="19"/>
  <c r="G743" i="19"/>
  <c r="E749" i="19"/>
  <c r="F749" i="19"/>
  <c r="G755" i="19"/>
  <c r="G763" i="19"/>
  <c r="G771" i="19"/>
  <c r="F776" i="19"/>
  <c r="E733" i="19"/>
  <c r="F733" i="19"/>
  <c r="F736" i="19"/>
  <c r="H736" i="19"/>
  <c r="E741" i="19"/>
  <c r="F741" i="19"/>
  <c r="F748" i="19"/>
  <c r="G748" i="19"/>
  <c r="E753" i="19"/>
  <c r="F753" i="19"/>
  <c r="E761" i="19"/>
  <c r="F761" i="19"/>
  <c r="E769" i="19"/>
  <c r="F769" i="19"/>
  <c r="H774" i="19"/>
  <c r="E776" i="19"/>
  <c r="F14" i="7"/>
  <c r="R21" i="7"/>
  <c r="H739" i="19"/>
  <c r="H747" i="19"/>
  <c r="H751" i="19"/>
  <c r="H755" i="19"/>
  <c r="H759" i="19"/>
  <c r="H763" i="19"/>
  <c r="O22" i="7"/>
  <c r="H16" i="9"/>
  <c r="I16" i="9"/>
  <c r="F29" i="7"/>
  <c r="O38" i="7"/>
  <c r="G27" i="10"/>
  <c r="G29" i="10"/>
  <c r="Q18" i="7"/>
  <c r="R18" i="7"/>
  <c r="R22" i="7"/>
  <c r="G28" i="10"/>
  <c r="E16" i="9"/>
  <c r="D16" i="9"/>
  <c r="F16" i="9"/>
  <c r="J16" i="9"/>
  <c r="E20" i="10"/>
  <c r="R38" i="7"/>
  <c r="H711" i="19"/>
  <c r="G684" i="19"/>
  <c r="G514" i="19"/>
  <c r="H557" i="19"/>
  <c r="G450" i="19"/>
  <c r="H710" i="19"/>
  <c r="H679" i="19"/>
  <c r="G534" i="19"/>
  <c r="G486" i="19"/>
  <c r="H565" i="19"/>
  <c r="H473" i="19"/>
  <c r="G442" i="19"/>
  <c r="G378" i="19"/>
  <c r="G314" i="19"/>
  <c r="H510" i="19"/>
  <c r="H457" i="19"/>
  <c r="H446" i="19"/>
  <c r="H369" i="19"/>
  <c r="H462" i="19"/>
  <c r="H401" i="19"/>
  <c r="H219" i="19"/>
  <c r="G208" i="19"/>
  <c r="G172" i="19"/>
  <c r="G52" i="19"/>
  <c r="G48" i="19"/>
  <c r="H283" i="19"/>
  <c r="H766" i="19"/>
  <c r="H754" i="19"/>
  <c r="H734" i="19"/>
  <c r="H671" i="19"/>
  <c r="H704" i="19"/>
  <c r="G586" i="19"/>
  <c r="G554" i="19"/>
  <c r="G538" i="19"/>
  <c r="G518" i="19"/>
  <c r="G474" i="19"/>
  <c r="H497" i="19"/>
  <c r="G454" i="19"/>
  <c r="G410" i="19"/>
  <c r="G370" i="19"/>
  <c r="G326" i="19"/>
  <c r="H359" i="19"/>
  <c r="H441" i="19"/>
  <c r="H433" i="19"/>
  <c r="H373" i="19"/>
  <c r="H345" i="19"/>
  <c r="H413" i="19"/>
  <c r="H393" i="19"/>
  <c r="G292" i="19"/>
  <c r="H280" i="19"/>
  <c r="H227" i="19"/>
  <c r="H302" i="19"/>
  <c r="H223" i="19"/>
  <c r="G184" i="19"/>
  <c r="G160" i="19"/>
  <c r="G132" i="19"/>
  <c r="G116" i="19"/>
  <c r="H63" i="19"/>
  <c r="H730" i="19"/>
  <c r="G377" i="19"/>
  <c r="G758" i="19"/>
  <c r="H750" i="19"/>
  <c r="G696" i="19"/>
  <c r="G675" i="19"/>
  <c r="G545" i="19"/>
  <c r="H313" i="19"/>
  <c r="H775" i="19"/>
  <c r="H767" i="19"/>
  <c r="H731" i="19"/>
  <c r="H770" i="19"/>
  <c r="H762" i="19"/>
  <c r="H742" i="19"/>
  <c r="H707" i="19"/>
  <c r="G712" i="19"/>
  <c r="H628" i="19"/>
  <c r="H597" i="19"/>
  <c r="G578" i="19"/>
  <c r="G478" i="19"/>
  <c r="G470" i="19"/>
  <c r="H505" i="19"/>
  <c r="H498" i="19"/>
  <c r="H525" i="19"/>
  <c r="H465" i="19"/>
  <c r="G426" i="19"/>
  <c r="G414" i="19"/>
  <c r="G406" i="19"/>
  <c r="G330" i="19"/>
  <c r="G318" i="19"/>
  <c r="H349" i="19"/>
  <c r="H305" i="19"/>
  <c r="H300" i="19"/>
  <c r="H362" i="19"/>
  <c r="H215" i="19"/>
  <c r="G188" i="19"/>
  <c r="G164" i="19"/>
  <c r="H159" i="19"/>
  <c r="G148" i="19"/>
  <c r="G83" i="19"/>
  <c r="H59" i="19"/>
  <c r="H231" i="19"/>
  <c r="G723" i="19"/>
  <c r="G740" i="19"/>
  <c r="H716" i="19"/>
  <c r="H697" i="19"/>
  <c r="G530" i="19"/>
  <c r="H683" i="19"/>
  <c r="H692" i="19"/>
  <c r="H632" i="19"/>
  <c r="H605" i="19"/>
  <c r="G582" i="19"/>
  <c r="G562" i="19"/>
  <c r="H569" i="19"/>
  <c r="H620" i="19"/>
  <c r="H575" i="19"/>
  <c r="G353" i="19"/>
  <c r="G631" i="19"/>
  <c r="G245" i="19"/>
  <c r="G553" i="19"/>
  <c r="H541" i="19"/>
  <c r="H521" i="19"/>
  <c r="H501" i="19"/>
  <c r="H387" i="19"/>
  <c r="H550" i="19"/>
  <c r="G550" i="19"/>
  <c r="H542" i="19"/>
  <c r="G542" i="19"/>
  <c r="H522" i="19"/>
  <c r="G522" i="19"/>
  <c r="G656" i="19"/>
  <c r="H656" i="19"/>
  <c r="H633" i="19"/>
  <c r="G633" i="19"/>
  <c r="H629" i="19"/>
  <c r="G629" i="19"/>
  <c r="H606" i="19"/>
  <c r="G606" i="19"/>
  <c r="H602" i="19"/>
  <c r="G602" i="19"/>
  <c r="H590" i="19"/>
  <c r="G590" i="19"/>
  <c r="H598" i="19"/>
  <c r="G598" i="19"/>
  <c r="H594" i="19"/>
  <c r="G594" i="19"/>
  <c r="G577" i="19"/>
  <c r="H577" i="19"/>
  <c r="H558" i="19"/>
  <c r="G558" i="19"/>
  <c r="H458" i="19"/>
  <c r="G458" i="19"/>
  <c r="G437" i="19"/>
  <c r="H437" i="19"/>
  <c r="H382" i="19"/>
  <c r="G382" i="19"/>
  <c r="H288" i="19"/>
  <c r="G288" i="19"/>
  <c r="H276" i="19"/>
  <c r="G276" i="19"/>
  <c r="H398" i="19"/>
  <c r="G398" i="19"/>
  <c r="H374" i="19"/>
  <c r="G374" i="19"/>
  <c r="G357" i="19"/>
  <c r="H357" i="19"/>
  <c r="G342" i="19"/>
  <c r="H447" i="19"/>
  <c r="H395" i="19"/>
  <c r="H379" i="19"/>
  <c r="H453" i="19"/>
  <c r="H337" i="19"/>
  <c r="G303" i="19"/>
  <c r="G228" i="19"/>
  <c r="H221" i="19"/>
  <c r="G200" i="19"/>
  <c r="G180" i="19"/>
  <c r="G177" i="19"/>
  <c r="H143" i="19"/>
  <c r="G140" i="19"/>
  <c r="H131" i="19"/>
  <c r="G124" i="19"/>
  <c r="G96" i="19"/>
  <c r="G79" i="19"/>
  <c r="H70" i="19"/>
  <c r="H549" i="19"/>
  <c r="H517" i="19"/>
  <c r="H291" i="19"/>
  <c r="H279" i="19"/>
  <c r="H243" i="19"/>
  <c r="G203" i="19"/>
  <c r="H233" i="19"/>
  <c r="H567" i="19"/>
  <c r="G708" i="19"/>
  <c r="H700" i="19"/>
  <c r="H688" i="19"/>
  <c r="G661" i="19"/>
  <c r="G637" i="19"/>
  <c r="G466" i="19"/>
  <c r="H608" i="19"/>
  <c r="H485" i="19"/>
  <c r="H477" i="19"/>
  <c r="H573" i="19"/>
  <c r="G418" i="19"/>
  <c r="G390" i="19"/>
  <c r="G366" i="19"/>
  <c r="G322" i="19"/>
  <c r="H445" i="19"/>
  <c r="G304" i="19"/>
  <c r="G232" i="19"/>
  <c r="G212" i="19"/>
  <c r="G204" i="19"/>
  <c r="G192" i="19"/>
  <c r="G168" i="19"/>
  <c r="G136" i="19"/>
  <c r="G128" i="19"/>
  <c r="G120" i="19"/>
  <c r="G105" i="19"/>
  <c r="G92" i="19"/>
  <c r="G60" i="19"/>
  <c r="H239" i="19"/>
  <c r="G729" i="19"/>
  <c r="H693" i="19"/>
  <c r="G615" i="19"/>
  <c r="H468" i="19"/>
  <c r="G634" i="19"/>
  <c r="G583" i="19"/>
  <c r="G563" i="19"/>
  <c r="H496" i="19"/>
  <c r="G480" i="19"/>
  <c r="G475" i="19"/>
  <c r="G467" i="19"/>
  <c r="G400" i="19"/>
  <c r="H568" i="19"/>
  <c r="G547" i="19"/>
  <c r="G483" i="19"/>
  <c r="G348" i="19"/>
  <c r="G308" i="19"/>
  <c r="H286" i="19"/>
  <c r="H308" i="19"/>
  <c r="G199" i="19"/>
  <c r="G607" i="19"/>
  <c r="H776" i="19"/>
  <c r="G646" i="19"/>
  <c r="G575" i="19"/>
  <c r="G464" i="19"/>
  <c r="H384" i="19"/>
  <c r="G363" i="19"/>
  <c r="G290" i="19"/>
  <c r="H282" i="19"/>
  <c r="G234" i="19"/>
  <c r="H718" i="19"/>
  <c r="G709" i="19"/>
  <c r="H738" i="19"/>
  <c r="H127" i="19"/>
  <c r="H123" i="19"/>
  <c r="H115" i="19"/>
  <c r="H104" i="19"/>
  <c r="H95" i="19"/>
  <c r="H91" i="19"/>
  <c r="H167" i="19"/>
  <c r="H51" i="19"/>
  <c r="G773" i="19"/>
  <c r="H727" i="19"/>
  <c r="G697" i="19"/>
  <c r="H756" i="19"/>
  <c r="G717" i="19"/>
  <c r="H646" i="19"/>
  <c r="G623" i="19"/>
  <c r="G621" i="19"/>
  <c r="G611" i="19"/>
  <c r="G681" i="19"/>
  <c r="H663" i="19"/>
  <c r="G635" i="19"/>
  <c r="G580" i="19"/>
  <c r="G654" i="19"/>
  <c r="G587" i="19"/>
  <c r="G576" i="19"/>
  <c r="H523" i="19"/>
  <c r="G476" i="19"/>
  <c r="H242" i="19"/>
  <c r="H250" i="19"/>
  <c r="H265" i="19"/>
  <c r="G341" i="19"/>
  <c r="G737" i="19"/>
  <c r="H728" i="19"/>
  <c r="H694" i="19"/>
  <c r="G705" i="19"/>
  <c r="G689" i="19"/>
  <c r="H732" i="19"/>
  <c r="H443" i="19"/>
  <c r="H367" i="19"/>
  <c r="H355" i="19"/>
  <c r="H634" i="19"/>
  <c r="G619" i="19"/>
  <c r="G610" i="19"/>
  <c r="H604" i="19"/>
  <c r="H583" i="19"/>
  <c r="H563" i="19"/>
  <c r="G392" i="19"/>
  <c r="G261" i="19"/>
  <c r="H662" i="19"/>
  <c r="H650" i="19"/>
  <c r="G571" i="19"/>
  <c r="H551" i="19"/>
  <c r="G535" i="19"/>
  <c r="H531" i="19"/>
  <c r="H484" i="19"/>
  <c r="H408" i="19"/>
  <c r="H360" i="19"/>
  <c r="H622" i="19"/>
  <c r="H617" i="19"/>
  <c r="H547" i="19"/>
  <c r="H483" i="19"/>
  <c r="G220" i="19"/>
  <c r="G233" i="19"/>
  <c r="G106" i="19"/>
  <c r="G456" i="19"/>
  <c r="G286" i="19"/>
  <c r="G278" i="19"/>
  <c r="G266" i="19"/>
  <c r="G250" i="19"/>
  <c r="H238" i="19"/>
  <c r="G640" i="19"/>
  <c r="G549" i="19"/>
  <c r="G517" i="19"/>
  <c r="H513" i="19"/>
  <c r="H509" i="19"/>
  <c r="G501" i="19"/>
  <c r="H489" i="19"/>
  <c r="G409" i="19"/>
  <c r="H275" i="19"/>
  <c r="H247" i="19"/>
  <c r="G231" i="19"/>
  <c r="H748" i="19"/>
  <c r="G395" i="19"/>
  <c r="G387" i="19"/>
  <c r="H189" i="19"/>
  <c r="H177" i="19"/>
  <c r="G125" i="19"/>
  <c r="G117" i="19"/>
  <c r="G102" i="19"/>
  <c r="G84" i="19"/>
  <c r="G750" i="19"/>
  <c r="G620" i="19"/>
  <c r="G287" i="19"/>
  <c r="G275" i="19"/>
  <c r="G247" i="19"/>
  <c r="G239" i="19"/>
  <c r="H773" i="19"/>
  <c r="H723" i="19"/>
  <c r="G772" i="19"/>
  <c r="G764" i="19"/>
  <c r="H777" i="19"/>
  <c r="G756" i="19"/>
  <c r="G728" i="19"/>
  <c r="H721" i="19"/>
  <c r="H685" i="19"/>
  <c r="G732" i="19"/>
  <c r="H654" i="19"/>
  <c r="H587" i="19"/>
  <c r="G516" i="19"/>
  <c r="H459" i="19"/>
  <c r="H407" i="19"/>
  <c r="H319" i="19"/>
  <c r="H508" i="19"/>
  <c r="G496" i="19"/>
  <c r="G428" i="19"/>
  <c r="G420" i="19"/>
  <c r="G412" i="19"/>
  <c r="G340" i="19"/>
  <c r="G332" i="19"/>
  <c r="G324" i="19"/>
  <c r="G312" i="19"/>
  <c r="G281" i="19"/>
  <c r="G500" i="19"/>
  <c r="G495" i="19"/>
  <c r="G444" i="19"/>
  <c r="G431" i="19"/>
  <c r="G327" i="19"/>
  <c r="H307" i="19"/>
  <c r="H285" i="19"/>
  <c r="H436" i="19"/>
  <c r="G246" i="19"/>
  <c r="H543" i="19"/>
  <c r="H488" i="19"/>
  <c r="H278" i="19"/>
  <c r="H254" i="19"/>
  <c r="G173" i="19"/>
  <c r="H165" i="19"/>
  <c r="H149" i="19"/>
  <c r="H315" i="19"/>
  <c r="H310" i="19"/>
  <c r="H270" i="19"/>
  <c r="H61" i="19"/>
  <c r="G45" i="19"/>
  <c r="G730" i="19"/>
  <c r="G627" i="19"/>
  <c r="H624" i="19"/>
  <c r="G541" i="19"/>
  <c r="G521" i="19"/>
  <c r="H421" i="19"/>
  <c r="H417" i="19"/>
  <c r="H287" i="19"/>
  <c r="G291" i="19"/>
  <c r="G283" i="19"/>
  <c r="G279" i="19"/>
  <c r="G243" i="19"/>
  <c r="G217" i="19"/>
  <c r="H139" i="19"/>
  <c r="H135" i="19"/>
  <c r="G693" i="19"/>
  <c r="G567" i="19"/>
  <c r="H277" i="19"/>
  <c r="H419" i="19"/>
  <c r="G760" i="19"/>
  <c r="H729" i="19"/>
  <c r="H720" i="19"/>
  <c r="G706" i="19"/>
  <c r="H701" i="19"/>
  <c r="H772" i="19"/>
  <c r="H764" i="19"/>
  <c r="G744" i="19"/>
  <c r="H740" i="19"/>
  <c r="G777" i="19"/>
  <c r="G725" i="19"/>
  <c r="G719" i="19"/>
  <c r="H705" i="19"/>
  <c r="H689" i="19"/>
  <c r="G715" i="19"/>
  <c r="H715" i="19"/>
  <c r="H682" i="19"/>
  <c r="H717" i="19"/>
  <c r="G613" i="19"/>
  <c r="G539" i="19"/>
  <c r="G527" i="19"/>
  <c r="G519" i="19"/>
  <c r="G511" i="19"/>
  <c r="G503" i="19"/>
  <c r="G491" i="19"/>
  <c r="H609" i="19"/>
  <c r="H591" i="19"/>
  <c r="G507" i="19"/>
  <c r="G499" i="19"/>
  <c r="H681" i="19"/>
  <c r="H655" i="19"/>
  <c r="H607" i="19"/>
  <c r="H576" i="19"/>
  <c r="H516" i="19"/>
  <c r="H463" i="19"/>
  <c r="H455" i="19"/>
  <c r="H371" i="19"/>
  <c r="H347" i="19"/>
  <c r="G331" i="19"/>
  <c r="G316" i="19"/>
  <c r="G311" i="19"/>
  <c r="H610" i="19"/>
  <c r="G536" i="19"/>
  <c r="G508" i="19"/>
  <c r="H480" i="19"/>
  <c r="H475" i="19"/>
  <c r="H467" i="19"/>
  <c r="H500" i="19"/>
  <c r="H495" i="19"/>
  <c r="G448" i="19"/>
  <c r="G408" i="19"/>
  <c r="G375" i="19"/>
  <c r="G360" i="19"/>
  <c r="G568" i="19"/>
  <c r="H444" i="19"/>
  <c r="H431" i="19"/>
  <c r="H368" i="19"/>
  <c r="H327" i="19"/>
  <c r="G307" i="19"/>
  <c r="G555" i="19"/>
  <c r="G451" i="19"/>
  <c r="G436" i="19"/>
  <c r="H403" i="19"/>
  <c r="H376" i="19"/>
  <c r="H351" i="19"/>
  <c r="H335" i="19"/>
  <c r="H266" i="19"/>
  <c r="H257" i="19"/>
  <c r="G238" i="19"/>
  <c r="G237" i="19"/>
  <c r="H225" i="19"/>
  <c r="G133" i="19"/>
  <c r="G488" i="19"/>
  <c r="H456" i="19"/>
  <c r="G415" i="19"/>
  <c r="H356" i="19"/>
  <c r="H343" i="19"/>
  <c r="H293" i="19"/>
  <c r="G254" i="19"/>
  <c r="G209" i="19"/>
  <c r="H201" i="19"/>
  <c r="G193" i="19"/>
  <c r="H181" i="19"/>
  <c r="H169" i="19"/>
  <c r="G161" i="19"/>
  <c r="H153" i="19"/>
  <c r="G145" i="19"/>
  <c r="H134" i="19"/>
  <c r="H129" i="19"/>
  <c r="G121" i="19"/>
  <c r="H106" i="19"/>
  <c r="G93" i="19"/>
  <c r="H62" i="19"/>
  <c r="H464" i="19"/>
  <c r="G439" i="19"/>
  <c r="G423" i="19"/>
  <c r="G384" i="19"/>
  <c r="H348" i="19"/>
  <c r="H290" i="19"/>
  <c r="G270" i="19"/>
  <c r="G258" i="19"/>
  <c r="H234" i="19"/>
  <c r="G226" i="19"/>
  <c r="G68" i="19"/>
  <c r="H80" i="19"/>
  <c r="G61" i="19"/>
  <c r="H49" i="19"/>
  <c r="G49" i="19"/>
  <c r="G72" i="19"/>
  <c r="H57" i="19"/>
  <c r="H758" i="19"/>
  <c r="H778" i="19"/>
  <c r="H726" i="19"/>
  <c r="H640" i="19"/>
  <c r="G630" i="19"/>
  <c r="G626" i="19"/>
  <c r="H612" i="19"/>
  <c r="G648" i="19"/>
  <c r="H616" i="19"/>
  <c r="H561" i="19"/>
  <c r="H529" i="19"/>
  <c r="H481" i="19"/>
  <c r="H397" i="19"/>
  <c r="H389" i="19"/>
  <c r="H377" i="19"/>
  <c r="H341" i="19"/>
  <c r="H329" i="19"/>
  <c r="H321" i="19"/>
  <c r="H309" i="19"/>
  <c r="G429" i="19"/>
  <c r="H385" i="19"/>
  <c r="H381" i="19"/>
  <c r="H333" i="19"/>
  <c r="H271" i="19"/>
  <c r="H267" i="19"/>
  <c r="H263" i="19"/>
  <c r="H259" i="19"/>
  <c r="H255" i="19"/>
  <c r="H217" i="19"/>
  <c r="H211" i="19"/>
  <c r="H195" i="19"/>
  <c r="H191" i="19"/>
  <c r="H187" i="19"/>
  <c r="H183" i="19"/>
  <c r="H179" i="19"/>
  <c r="H175" i="19"/>
  <c r="H171" i="19"/>
  <c r="H155" i="19"/>
  <c r="H151" i="19"/>
  <c r="H147" i="19"/>
  <c r="G727" i="19"/>
  <c r="G447" i="19"/>
  <c r="G407" i="19"/>
  <c r="G359" i="19"/>
  <c r="G213" i="19"/>
  <c r="H205" i="19"/>
  <c r="G197" i="19"/>
  <c r="H178" i="19"/>
  <c r="G157" i="19"/>
  <c r="G137" i="19"/>
  <c r="H50" i="19"/>
  <c r="G310" i="19"/>
  <c r="G282" i="19"/>
  <c r="E13" i="6"/>
  <c r="K13" i="6"/>
  <c r="H761" i="19"/>
  <c r="G761" i="19"/>
  <c r="G651" i="19"/>
  <c r="H651" i="19"/>
  <c r="G600" i="19"/>
  <c r="H600" i="19"/>
  <c r="G560" i="19"/>
  <c r="H560" i="19"/>
  <c r="G591" i="19"/>
  <c r="H452" i="19"/>
  <c r="G452" i="19"/>
  <c r="H336" i="19"/>
  <c r="G336" i="19"/>
  <c r="G319" i="19"/>
  <c r="H320" i="19"/>
  <c r="G320" i="19"/>
  <c r="H399" i="19"/>
  <c r="H222" i="19"/>
  <c r="G222" i="19"/>
  <c r="H391" i="19"/>
  <c r="H213" i="19"/>
  <c r="H197" i="19"/>
  <c r="H161" i="19"/>
  <c r="H145" i="19"/>
  <c r="H125" i="19"/>
  <c r="H102" i="19"/>
  <c r="G153" i="19"/>
  <c r="G189" i="19"/>
  <c r="G169" i="19"/>
  <c r="R39" i="7"/>
  <c r="G736" i="19"/>
  <c r="H749" i="19"/>
  <c r="H737" i="19"/>
  <c r="G765" i="19"/>
  <c r="G745" i="19"/>
  <c r="G686" i="19"/>
  <c r="H760" i="19"/>
  <c r="H744" i="19"/>
  <c r="G677" i="19"/>
  <c r="H667" i="19"/>
  <c r="G694" i="19"/>
  <c r="G678" i="19"/>
  <c r="H678" i="19"/>
  <c r="G670" i="19"/>
  <c r="H670" i="19"/>
  <c r="H686" i="19"/>
  <c r="G638" i="19"/>
  <c r="G685" i="19"/>
  <c r="G642" i="19"/>
  <c r="G595" i="19"/>
  <c r="H584" i="19"/>
  <c r="G584" i="19"/>
  <c r="G556" i="19"/>
  <c r="H556" i="19"/>
  <c r="G544" i="19"/>
  <c r="H544" i="19"/>
  <c r="H532" i="19"/>
  <c r="G532" i="19"/>
  <c r="H524" i="19"/>
  <c r="G524" i="19"/>
  <c r="G663" i="19"/>
  <c r="G579" i="19"/>
  <c r="G520" i="19"/>
  <c r="H520" i="19"/>
  <c r="G487" i="19"/>
  <c r="H635" i="19"/>
  <c r="H476" i="19"/>
  <c r="G468" i="19"/>
  <c r="G411" i="19"/>
  <c r="G404" i="19"/>
  <c r="H352" i="19"/>
  <c r="G352" i="19"/>
  <c r="H344" i="19"/>
  <c r="G344" i="19"/>
  <c r="H619" i="19"/>
  <c r="G604" i="19"/>
  <c r="H536" i="19"/>
  <c r="H412" i="19"/>
  <c r="H400" i="19"/>
  <c r="H392" i="19"/>
  <c r="H324" i="19"/>
  <c r="H312" i="19"/>
  <c r="G241" i="19"/>
  <c r="G662" i="19"/>
  <c r="G650" i="19"/>
  <c r="H571" i="19"/>
  <c r="H535" i="19"/>
  <c r="G484" i="19"/>
  <c r="G435" i="19"/>
  <c r="H388" i="19"/>
  <c r="G388" i="19"/>
  <c r="G622" i="19"/>
  <c r="G368" i="19"/>
  <c r="H294" i="19"/>
  <c r="H555" i="19"/>
  <c r="H451" i="19"/>
  <c r="G403" i="19"/>
  <c r="G351" i="19"/>
  <c r="G335" i="19"/>
  <c r="H289" i="19"/>
  <c r="H274" i="19"/>
  <c r="H269" i="19"/>
  <c r="H226" i="19"/>
  <c r="G543" i="19"/>
  <c r="H415" i="19"/>
  <c r="G343" i="19"/>
  <c r="G225" i="19"/>
  <c r="H210" i="19"/>
  <c r="H202" i="19"/>
  <c r="H194" i="19"/>
  <c r="H186" i="19"/>
  <c r="H166" i="19"/>
  <c r="H158" i="19"/>
  <c r="H150" i="19"/>
  <c r="H142" i="19"/>
  <c r="H122" i="19"/>
  <c r="H107" i="19"/>
  <c r="H94" i="19"/>
  <c r="H81" i="19"/>
  <c r="H58" i="19"/>
  <c r="H439" i="19"/>
  <c r="H423" i="19"/>
  <c r="H363" i="19"/>
  <c r="H323" i="19"/>
  <c r="G315" i="19"/>
  <c r="H209" i="19"/>
  <c r="H193" i="19"/>
  <c r="H173" i="19"/>
  <c r="H157" i="19"/>
  <c r="H137" i="19"/>
  <c r="H121" i="19"/>
  <c r="H93" i="19"/>
  <c r="G129" i="19"/>
  <c r="G205" i="19"/>
  <c r="G149" i="19"/>
  <c r="H72" i="19"/>
  <c r="H45" i="19"/>
  <c r="G181" i="19"/>
  <c r="G165" i="19"/>
  <c r="H68" i="19"/>
  <c r="H769" i="19"/>
  <c r="G769" i="19"/>
  <c r="G733" i="19"/>
  <c r="H733" i="19"/>
  <c r="G776" i="19"/>
  <c r="G659" i="19"/>
  <c r="H659" i="19"/>
  <c r="G639" i="19"/>
  <c r="H639" i="19"/>
  <c r="H753" i="19"/>
  <c r="G753" i="19"/>
  <c r="G716" i="19"/>
  <c r="G701" i="19"/>
  <c r="H752" i="19"/>
  <c r="H725" i="19"/>
  <c r="H643" i="19"/>
  <c r="G643" i="19"/>
  <c r="H706" i="19"/>
  <c r="G655" i="19"/>
  <c r="H623" i="19"/>
  <c r="H618" i="19"/>
  <c r="G596" i="19"/>
  <c r="H596" i="19"/>
  <c r="G540" i="19"/>
  <c r="H540" i="19"/>
  <c r="G528" i="19"/>
  <c r="H528" i="19"/>
  <c r="G492" i="19"/>
  <c r="H492" i="19"/>
  <c r="H448" i="19"/>
  <c r="H424" i="19"/>
  <c r="G424" i="19"/>
  <c r="H364" i="19"/>
  <c r="G364" i="19"/>
  <c r="G298" i="19"/>
  <c r="G459" i="19"/>
  <c r="G379" i="19"/>
  <c r="G371" i="19"/>
  <c r="G253" i="19"/>
  <c r="H396" i="19"/>
  <c r="G396" i="19"/>
  <c r="G617" i="19"/>
  <c r="G242" i="19"/>
  <c r="G376" i="19"/>
  <c r="G356" i="19"/>
  <c r="H316" i="19"/>
  <c r="H258" i="19"/>
  <c r="H182" i="19"/>
  <c r="H138" i="19"/>
  <c r="H73" i="19"/>
  <c r="H133" i="19"/>
  <c r="H117" i="19"/>
  <c r="H84" i="19"/>
  <c r="G201" i="19"/>
  <c r="G80" i="19"/>
  <c r="G57" i="19"/>
  <c r="G749" i="19"/>
  <c r="H741" i="19"/>
  <c r="G741" i="19"/>
  <c r="H765" i="19"/>
  <c r="H745" i="19"/>
  <c r="G690" i="19"/>
  <c r="G673" i="19"/>
  <c r="H698" i="19"/>
  <c r="G698" i="19"/>
  <c r="G674" i="19"/>
  <c r="H674" i="19"/>
  <c r="G682" i="19"/>
  <c r="G599" i="19"/>
  <c r="H588" i="19"/>
  <c r="G588" i="19"/>
  <c r="H580" i="19"/>
  <c r="H572" i="19"/>
  <c r="G572" i="19"/>
  <c r="H564" i="19"/>
  <c r="G564" i="19"/>
  <c r="H552" i="19"/>
  <c r="G552" i="19"/>
  <c r="H472" i="19"/>
  <c r="G472" i="19"/>
  <c r="H690" i="19"/>
  <c r="H621" i="19"/>
  <c r="G618" i="19"/>
  <c r="H615" i="19"/>
  <c r="G512" i="19"/>
  <c r="H512" i="19"/>
  <c r="G479" i="19"/>
  <c r="H440" i="19"/>
  <c r="G440" i="19"/>
  <c r="H432" i="19"/>
  <c r="G432" i="19"/>
  <c r="H428" i="19"/>
  <c r="H420" i="19"/>
  <c r="H340" i="19"/>
  <c r="H332" i="19"/>
  <c r="G249" i="19"/>
  <c r="H380" i="19"/>
  <c r="G380" i="19"/>
  <c r="H404" i="19"/>
  <c r="G294" i="19"/>
  <c r="H230" i="19"/>
  <c r="G230" i="19"/>
  <c r="G274" i="19"/>
  <c r="H246" i="19"/>
  <c r="H214" i="19"/>
  <c r="H206" i="19"/>
  <c r="H198" i="19"/>
  <c r="H190" i="19"/>
  <c r="H170" i="19"/>
  <c r="H162" i="19"/>
  <c r="H154" i="19"/>
  <c r="H146" i="19"/>
  <c r="H126" i="19"/>
  <c r="H118" i="19"/>
  <c r="H103" i="19"/>
  <c r="H85" i="19"/>
  <c r="H69" i="19"/>
  <c r="H46" i="19"/>
  <c r="R23" i="7"/>
  <c r="S24" i="7"/>
  <c r="S40" i="7"/>
  <c r="D20" i="10"/>
  <c r="G20" i="10"/>
  <c r="C15" i="13"/>
  <c r="D15" i="13"/>
  <c r="F15" i="13"/>
  <c r="H15" i="13"/>
  <c r="I14" i="10"/>
  <c r="I13" i="10"/>
  <c r="I12" i="10"/>
  <c r="H23" i="13"/>
  <c r="H22" i="13"/>
  <c r="H24" i="13"/>
  <c r="I15" i="10"/>
  <c r="H25" i="13"/>
</calcChain>
</file>

<file path=xl/sharedStrings.xml><?xml version="1.0" encoding="utf-8"?>
<sst xmlns="http://schemas.openxmlformats.org/spreadsheetml/2006/main" count="335" uniqueCount="211">
  <si>
    <t>INSTITUTO NACIONAL DE VÍAS</t>
  </si>
  <si>
    <t>MODULO
No.</t>
  </si>
  <si>
    <t>PRESUPUESTO
OFICIAL</t>
  </si>
  <si>
    <t>PLAZO</t>
  </si>
  <si>
    <t>LISTADO DE PROPONENTES</t>
  </si>
  <si>
    <t>PROPONENTE</t>
  </si>
  <si>
    <t>POM TOTAL</t>
  </si>
  <si>
    <t>POM</t>
  </si>
  <si>
    <t>PROPUESTA No.</t>
  </si>
  <si>
    <t>OBSERVACIONES</t>
  </si>
  <si>
    <t>NUMERO</t>
  </si>
  <si>
    <t xml:space="preserve"> </t>
  </si>
  <si>
    <t>DETERMINACIÓN DEL PROMEDIO DE LA FACTURACIÓN MENSUAL PARA ACREDITACION DE LA EXPERIENCIA GENERAL</t>
  </si>
  <si>
    <t>fecha cierre</t>
  </si>
  <si>
    <t>PROPONENTE:</t>
  </si>
  <si>
    <t>Contrato o Resolución</t>
  </si>
  <si>
    <t>Integrante que aporta experiencia</t>
  </si>
  <si>
    <t>Tiempo Total</t>
  </si>
  <si>
    <t>Valor total del Contrato (Bas+Ajs+IVA)</t>
  </si>
  <si>
    <t>No.</t>
  </si>
  <si>
    <t>Objeto</t>
  </si>
  <si>
    <t>(smml)</t>
  </si>
  <si>
    <t>OBSERVACIONES:</t>
  </si>
  <si>
    <r>
      <rPr>
        <b/>
        <sz val="10"/>
        <rFont val="Symbol"/>
        <family val="1"/>
        <charset val="2"/>
      </rPr>
      <t>S</t>
    </r>
    <r>
      <rPr>
        <b/>
        <sz val="10"/>
        <rFont val="Arial"/>
        <family val="2"/>
      </rPr>
      <t>PFM =</t>
    </r>
  </si>
  <si>
    <t>PERIODO</t>
  </si>
  <si>
    <t>SMLM</t>
  </si>
  <si>
    <t>CUADRO No. 3</t>
  </si>
  <si>
    <t>RESUMEN EVALUACIÓN DE LA EXPERIENCIA GENERAL</t>
  </si>
  <si>
    <t>RESULTADO DE LA EVALUACIÓN TÉCNICA</t>
  </si>
  <si>
    <t>EXPERIENCIA</t>
  </si>
  <si>
    <t>ADMISIBLE</t>
  </si>
  <si>
    <t>NO ADMISIBLE</t>
  </si>
  <si>
    <t>TOTAL</t>
  </si>
  <si>
    <t>ADMISIBLE?</t>
  </si>
  <si>
    <t>CUADRO No. 4</t>
  </si>
  <si>
    <t>Fecha minima</t>
  </si>
  <si>
    <t>PENDIENTE</t>
  </si>
  <si>
    <t>CUADRO No. 5</t>
  </si>
  <si>
    <t xml:space="preserve">CUADRO 1 </t>
  </si>
  <si>
    <t>DEPENDENCIAS</t>
  </si>
  <si>
    <t>ID</t>
  </si>
  <si>
    <t>INCREMENTO 
%</t>
  </si>
  <si>
    <t>SALARIO ACTUAL</t>
  </si>
  <si>
    <t>FECHA ACTUAL</t>
  </si>
  <si>
    <t>CUADRO 2</t>
  </si>
  <si>
    <t>(%)</t>
  </si>
  <si>
    <t>No. De orden</t>
  </si>
  <si>
    <t>Entidad Contratante</t>
  </si>
  <si>
    <t>(SI/NO)</t>
  </si>
  <si>
    <t xml:space="preserve">ADMISIBLE Experiencia General </t>
  </si>
  <si>
    <t>(meses)</t>
  </si>
  <si>
    <t>(dd-mm-aa)</t>
  </si>
  <si>
    <t>($)</t>
  </si>
  <si>
    <t>(Bas+Ajs+IVA)
($)</t>
  </si>
  <si>
    <t>OBSERVACIONES A LOS CONTRATOS</t>
  </si>
  <si>
    <t>CONDICIÓN FINAL EXPERIENCIA:</t>
  </si>
  <si>
    <t>Fecha de Iniciación</t>
  </si>
  <si>
    <t>Tiempo de Suspensión</t>
  </si>
  <si>
    <t>Fecha de Terminación</t>
  </si>
  <si>
    <t>PFM
PROPONENTE</t>
  </si>
  <si>
    <t>PROPUESTA
NÚMERO</t>
  </si>
  <si>
    <t>CALIFICACION
OBTENIDA</t>
  </si>
  <si>
    <t>CAPACIDAD 
RESIDUAL</t>
  </si>
  <si>
    <t>(smml/mes)</t>
  </si>
  <si>
    <t>TIPO_PROPIEDAD</t>
  </si>
  <si>
    <t>CUMPLIMIENTO</t>
  </si>
  <si>
    <t>CUMPLE</t>
  </si>
  <si>
    <t>NO CUMPLE</t>
  </si>
  <si>
    <t>SINO</t>
  </si>
  <si>
    <t>SI</t>
  </si>
  <si>
    <t>NO</t>
  </si>
  <si>
    <t>NA</t>
  </si>
  <si>
    <t xml:space="preserve">VALIDACIÓN DE LA PARTICIPACIÓN INTEGRANTE </t>
  </si>
  <si>
    <t>(Mínimo 20%- Máx 100%)</t>
  </si>
  <si>
    <t>PRESUPUESTO OFICIAL</t>
  </si>
  <si>
    <t>PLAZO   MESES</t>
  </si>
  <si>
    <t xml:space="preserve">POM 
</t>
  </si>
  <si>
    <t>PROPUESTA NÚMERO</t>
  </si>
  <si>
    <t>RESUMEN DE LA EVALUACIÓN DE LAS PROPUESTAS</t>
  </si>
  <si>
    <t>EVALUACIÓN TÉCNICA</t>
  </si>
  <si>
    <t>CAPACIDAD FINANCIERA</t>
  </si>
  <si>
    <t>RESULTADO EVALUACIÓN</t>
  </si>
  <si>
    <t>CAPACIDAD RESIDUAL DE CONTRATACIÓN</t>
  </si>
  <si>
    <t>EXPERIENCIA GENERAL</t>
  </si>
  <si>
    <t>RECHAZO</t>
  </si>
  <si>
    <t>EVALUACIÓN FINANCIERA</t>
  </si>
  <si>
    <t>CIFRAS FINANCIERAS  - RUP ACTUALIZADO</t>
  </si>
  <si>
    <t>INDICE-LIQUIDEZ</t>
  </si>
  <si>
    <t>INDICE-ENDEUDAMIENTO</t>
  </si>
  <si>
    <t>OFERTA</t>
  </si>
  <si>
    <t>ACTIVO CORRIENTE</t>
  </si>
  <si>
    <t>ACTIVO TOTAL</t>
  </si>
  <si>
    <t>PASIVO CORRIENTE</t>
  </si>
  <si>
    <t>PASIVO TOTAL</t>
  </si>
  <si>
    <t>CAPACIDAD FINANCIERA   ADMISIBLE/NO ADMISIBLE</t>
  </si>
  <si>
    <t>Req. Min. Solvencia: &gt; =</t>
  </si>
  <si>
    <t>RESULTADO</t>
  </si>
  <si>
    <t>INDICADOR</t>
  </si>
  <si>
    <t>PONDERACIÓN DEL FACTOR DE CALIDAD</t>
  </si>
  <si>
    <t>Información Factor de calidad</t>
  </si>
  <si>
    <t>RELACIÓN DE EQUIPO</t>
  </si>
  <si>
    <t>PUNTAJE 
(Puntos)</t>
  </si>
  <si>
    <t>Validez (SI/NO)</t>
  </si>
  <si>
    <t>PUNTAJE OBTENIDO</t>
  </si>
  <si>
    <t xml:space="preserve"> (SI / NO / NA)</t>
  </si>
  <si>
    <t>FOLIO</t>
  </si>
  <si>
    <t>CUADRO No. 6</t>
  </si>
  <si>
    <t>RESUMEN PONDERACIÓN DEL FACTOR DE CALIDAD</t>
  </si>
  <si>
    <t>CALIFICACIÓN TÉCNICA TOTAL</t>
  </si>
  <si>
    <t>CR REQUERIDO</t>
  </si>
  <si>
    <t>CAPACIDAD RESIDUAL PARA LA CONTRATACION DE OBRAS (CR)</t>
  </si>
  <si>
    <t>PATRIMONIO</t>
  </si>
  <si>
    <t>CAPACIDAD TÉCNICA</t>
  </si>
  <si>
    <t>PRESUPUESTO</t>
  </si>
  <si>
    <t>OBJETO DEL PROYECTO</t>
  </si>
  <si>
    <t>ENTIDAD CONTRATANTE</t>
  </si>
  <si>
    <t>FORMAS DE EJECUCIÓN</t>
  </si>
  <si>
    <t>I, C, UT, OTRA</t>
  </si>
  <si>
    <t>Valor total del Contrato (Bas+Adición+Ajs+IVA) DE QUIEN APORTA EXPERIENCIA</t>
  </si>
  <si>
    <t>ADMISIBLE EXPERIENCIA GENERAL</t>
  </si>
  <si>
    <t>CAPACIDAD ORGANIZACIONAL</t>
  </si>
  <si>
    <t>CO</t>
  </si>
  <si>
    <t>E</t>
  </si>
  <si>
    <t>CF</t>
  </si>
  <si>
    <t>CT</t>
  </si>
  <si>
    <t>SALDO DE CONTRATOS EN EJECUCIÓN</t>
  </si>
  <si>
    <t>SCE</t>
  </si>
  <si>
    <t>RENTABILIDAD DEL PATRIMONIO</t>
  </si>
  <si>
    <t>Fórmula: ROE=Utilidad Operacional/Patrimonio*100%</t>
  </si>
  <si>
    <t>Req. Min.: &gt; =</t>
  </si>
  <si>
    <t>RENTABILIDAD DEL ACTIVO</t>
  </si>
  <si>
    <t>Fórmula: ROE=Utilidad Operacional/Activo Total*100%</t>
  </si>
  <si>
    <t>VALOR TOTAL EJECUTADO</t>
  </si>
  <si>
    <t>CALIFICACIÓN</t>
  </si>
  <si>
    <t>PFM</t>
  </si>
  <si>
    <t>VTE</t>
  </si>
  <si>
    <t>CALIFICACIÓN EXPERIENCIA</t>
  </si>
  <si>
    <t>ORGANIZACIONAL</t>
  </si>
  <si>
    <t>EVALUACIÓN ORGANIZACIONAL</t>
  </si>
  <si>
    <t>CAPACIDAD ORGANIZACIONAL   ADMISIBLE/NO ADMISIBLE</t>
  </si>
  <si>
    <t>GASTOS INTERESES</t>
  </si>
  <si>
    <t>RAZÓN COBERTURA DE INTERESES</t>
  </si>
  <si>
    <t>Fórmula: RCI=Utilidad Operacional/Gastos Intereses</t>
  </si>
  <si>
    <t xml:space="preserve">Req. Min. &gt;= </t>
  </si>
  <si>
    <t>CAPACIDAD RESIDUAL DEL PROCESO DE CONTRATACIÓN</t>
  </si>
  <si>
    <t>Certificación de no estar reportado en el RUIA últimos tres años</t>
  </si>
  <si>
    <t>FACTOR CALIDAD PUNTOS</t>
  </si>
  <si>
    <t>APOYO INDUSTRIA NACIONAL PUNTOS</t>
  </si>
  <si>
    <t>Fórmula: Endeudamiento=Pas.T/Act.T&lt;=70%</t>
  </si>
  <si>
    <t>PRESUPUESTO OFICIAL MENSUAL (POM)</t>
  </si>
  <si>
    <t>VALOR FACTURADO ACTUALIZADO    (VFA)</t>
  </si>
  <si>
    <r>
      <t>PROMEDIO DE FACTURACIÓN MENSUAL       (PFM)</t>
    </r>
    <r>
      <rPr>
        <b/>
        <vertAlign val="subscript"/>
        <sz val="8"/>
        <rFont val="Arial"/>
        <family val="2"/>
      </rPr>
      <t xml:space="preserve">i </t>
    </r>
    <r>
      <rPr>
        <b/>
        <sz val="8"/>
        <rFont val="Arial"/>
        <family val="2"/>
      </rPr>
      <t>=VFA</t>
    </r>
    <r>
      <rPr>
        <b/>
        <vertAlign val="subscript"/>
        <sz val="8"/>
        <rFont val="Arial"/>
        <family val="2"/>
      </rPr>
      <t>i</t>
    </r>
    <r>
      <rPr>
        <b/>
        <sz val="8"/>
        <rFont val="Arial"/>
        <family val="2"/>
      </rPr>
      <t>/n</t>
    </r>
    <r>
      <rPr>
        <b/>
        <vertAlign val="subscript"/>
        <sz val="8"/>
        <rFont val="Arial"/>
        <family val="2"/>
      </rPr>
      <t>i</t>
    </r>
  </si>
  <si>
    <t>SALARIOS</t>
  </si>
  <si>
    <t>INSTITUTO NACIONAL DE VIAS</t>
  </si>
  <si>
    <t>PUNTAJE POR EXPERIENCIA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</si>
  <si>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</si>
  <si>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</si>
  <si>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</si>
  <si>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</si>
  <si>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</si>
  <si>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</si>
  <si>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rup proc. Ad. Firm</t>
  </si>
  <si>
    <t>falta anexo 1a</t>
  </si>
  <si>
    <t>rup ilegible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</si>
  <si>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</si>
  <si>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</si>
  <si>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</si>
  <si>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</si>
  <si>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</si>
  <si>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</si>
  <si>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</si>
  <si>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</si>
  <si>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</si>
  <si>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rup incompleto</t>
  </si>
  <si>
    <t>Mayor a</t>
  </si>
  <si>
    <t>Menor o Igual a</t>
  </si>
  <si>
    <t>Puntaje</t>
  </si>
  <si>
    <t>Desde</t>
  </si>
  <si>
    <t>Hasta</t>
  </si>
  <si>
    <t>Mayores</t>
  </si>
  <si>
    <t>Modulo</t>
  </si>
  <si>
    <t>PO</t>
  </si>
  <si>
    <t>N</t>
  </si>
  <si>
    <t>Anticipo</t>
  </si>
  <si>
    <t>UTILIDAD OPERACIONAL</t>
  </si>
  <si>
    <t>DIRECCIÓN TERRITORIAL PUTUMAYO</t>
  </si>
  <si>
    <t>Req. Min. Endeudamiento: &lt; =</t>
  </si>
  <si>
    <t>CAPACIDAD RESIDUAL DEL PROPONENTE (4.5.3 PLIEGO DE CONDICIONES)</t>
  </si>
  <si>
    <t>(Mínimo 25%- Máx 100%)</t>
  </si>
  <si>
    <t xml:space="preserve"> -</t>
  </si>
  <si>
    <t>OBJETO: MANTENIMIENTO RUTINARIO VÍAS A CARGO DEL INSTITUTO NACIONAL DEL VÍAS DIRECCIÓN TERRITORIAL PUTUMAYO.</t>
  </si>
  <si>
    <t>VALOR BASICO</t>
  </si>
  <si>
    <t>Fórmula: Liquidez=AC/PC&gt;=0,42</t>
  </si>
  <si>
    <t>SMMLV 2019</t>
  </si>
  <si>
    <t>"La Recolección · 'de Datos e Información en Campo, relacionados con las Actividades Ejecutadas en el Tramo a Intervenir, que concluyan en la realización de (1) UN Informe Mensual Entregable, que relacione los Porcentajes, Kilómetros y Rendimientos de las Actividades en Condiciones Normales y por Eventos Imprevistos que se Presenten",</t>
  </si>
  <si>
    <t>LP-DT-PUT-002-2019</t>
  </si>
  <si>
    <t>I</t>
  </si>
  <si>
    <t>Mantenimiento Rutinario Carretera1003 Pasto - El Pepino,   PR 62+000 (San Pedro) - PR 88+0000 (Año Nuevo)</t>
  </si>
  <si>
    <t>COOPERATIVA DE TRABAJO ASOCIADO EL REFUGIO DEL TRAMPOLYN</t>
  </si>
  <si>
    <t xml:space="preserve">Mantenimiento Rutinario en las vías acargo del Instituto Nacional de Vías, Dirección Territorial Putumayo, Modulo 
10, Grupo 10 CODIGO 1003 sector Pasto – El Pepino, PR 88+0000 (Año Nuevo) – PR 113+0000 (FILO DE HAMBRE) </t>
  </si>
  <si>
    <t xml:space="preserve">Mantenimiento Rutinario en las vías acargo del Instituto Nacional de Vías, Dirección Territorial Putumayo, Ruta 1003 sector Pasto – El Pepino, PR33+0000 (La Piscicultura) – PR 62+0000 (San Pedro)longitud de 29,55 Kms </t>
  </si>
  <si>
    <t xml:space="preserve">Mantenimiento Rutinario de algunas víasa cargo del Instituto Nacional de Vías, Dirección Territorial Putumayo, grupo 20codigo via 1003 sector 2 (San Pedro-añonuevo) del PR 62-PR88 </t>
  </si>
  <si>
    <t xml:space="preserve">Mantenimiento rutinario de la carretera LaPiscicultura - El Pepino, Ruta 1003, viaPasto-Mocoa PR 88+0000 al PR  113+0000 en una longitud de 24,6 K.M </t>
  </si>
  <si>
    <t>1745/2016</t>
  </si>
  <si>
    <t>2834/2008</t>
  </si>
  <si>
    <t>691/2006</t>
  </si>
  <si>
    <t>1927/2001</t>
  </si>
  <si>
    <t>RUP - 17</t>
  </si>
  <si>
    <t>RUP - 3</t>
  </si>
  <si>
    <t>RUP - 4</t>
  </si>
  <si>
    <t>RUP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</si>
</sst>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 &quot;$&quot;\ * #,##0_ ;_ &quot;$&quot;\ * \-#,##0_ ;_ &quot;$&quot;\ * &quot;-&quot;_ ;_ @_ 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&quot;TOT.MOD=&quot;\ 0"/>
    <numFmt numFmtId="172" formatCode="&quot;KI.C. Como &quot;"/>
    <numFmt numFmtId="173" formatCode="mmmm\ d\,\ yyyy"/>
    <numFmt numFmtId="174" formatCode="&quot;No. &quot;#,##0"/>
    <numFmt numFmtId="175" formatCode="0.0"/>
    <numFmt numFmtId="176" formatCode="#,##0.0"/>
    <numFmt numFmtId="177" formatCode="&quot;POM x 80%= &quot;#,##0"/>
    <numFmt numFmtId="178" formatCode="0.000"/>
    <numFmt numFmtId="179" formatCode="&quot;Sí&quot;;&quot;Sí&quot;;&quot;No&quot;"/>
    <numFmt numFmtId="180" formatCode="&quot;MODULO&quot;\ #"/>
    <numFmt numFmtId="181" formatCode="_ * #,##0_ ;_ * \-#,##0_ ;_ * &quot;-&quot;??_ ;_ @_ "/>
    <numFmt numFmtId="182" formatCode="_-* #,##0\ &quot;Pts&quot;_-;\-* #,##0\ &quot;Pts&quot;_-;_-* &quot;-&quot;\ &quot;Pts&quot;_-;_-@_-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,##0.00\ &quot;€&quot;;[Red]\-#,##0.00\ &quot;€&quot;"/>
    <numFmt numFmtId="186" formatCode="_ &quot;$&quot;\ * #,##0_ ;_ &quot;$&quot;\ * \-#,##0_ ;_ &quot;$&quot;\ * &quot;-&quot;??_ ;_ @_ "/>
    <numFmt numFmtId="187" formatCode="0.0%"/>
    <numFmt numFmtId="188" formatCode="&quot;$&quot;#,##0.00"/>
    <numFmt numFmtId="189" formatCode="#,##0.00_ ;\-#,##0.00\ "/>
  </numFmts>
  <fonts count="9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"/>
      <name val="Arial"/>
      <family val="2"/>
    </font>
    <font>
      <sz val="10"/>
      <color indexed="10"/>
      <name val="Arial"/>
      <family val="2"/>
    </font>
    <font>
      <sz val="10"/>
      <color indexed="56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8"/>
      <name val="Sans Serif 10cpi"/>
      <family val="3"/>
    </font>
    <font>
      <sz val="6"/>
      <color indexed="10"/>
      <name val="Arial"/>
      <family val="2"/>
    </font>
    <font>
      <sz val="8"/>
      <color indexed="10"/>
      <name val="Arial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b/>
      <sz val="24"/>
      <name val="Arial"/>
      <family val="2"/>
    </font>
    <font>
      <b/>
      <sz val="10"/>
      <name val="Symbol"/>
      <family val="1"/>
      <charset val="2"/>
    </font>
    <font>
      <sz val="8"/>
      <color indexed="20"/>
      <name val="Arial"/>
      <family val="2"/>
    </font>
    <font>
      <b/>
      <sz val="12"/>
      <color indexed="12"/>
      <name val="Times New Roman"/>
      <family val="1"/>
    </font>
    <font>
      <b/>
      <u/>
      <sz val="12"/>
      <name val="Arial"/>
      <family val="2"/>
    </font>
    <font>
      <b/>
      <i/>
      <sz val="10"/>
      <name val="Arial"/>
      <family val="2"/>
    </font>
    <font>
      <b/>
      <vertAlign val="subscript"/>
      <sz val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10"/>
      <name val="Arial"/>
      <family val="2"/>
    </font>
    <font>
      <sz val="8"/>
      <name val="Calibri"/>
      <family val="2"/>
    </font>
    <font>
      <sz val="9"/>
      <color indexed="56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1"/>
      <color indexed="63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b/>
      <sz val="10"/>
      <color indexed="56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9"/>
      <name val="Calibri"/>
      <family val="2"/>
      <scheme val="minor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 Narrow"/>
      <family val="2"/>
    </font>
    <font>
      <b/>
      <sz val="6"/>
      <color indexed="10"/>
      <name val="Arial"/>
      <family val="2"/>
    </font>
    <font>
      <b/>
      <sz val="11"/>
      <name val="Calibri"/>
      <family val="2"/>
      <scheme val="minor"/>
    </font>
    <font>
      <sz val="8"/>
      <color rgb="FF000000"/>
      <name val="Arial"/>
      <family val="2"/>
    </font>
    <font>
      <sz val="10"/>
      <name val="Arial Narrow"/>
      <family val="2"/>
    </font>
    <font>
      <b/>
      <sz val="9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sz val="10"/>
      <color indexed="8"/>
      <name val="Cambria"/>
      <family val="1"/>
      <scheme val="maj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b/>
      <sz val="10"/>
      <color theme="1"/>
      <name val="Arial Narrow"/>
      <family val="2"/>
    </font>
    <font>
      <b/>
      <sz val="11"/>
      <color rgb="FF3D3D3D"/>
      <name val="Arial"/>
      <family val="2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9"/>
      <name val="Arial Narrow"/>
      <family val="2"/>
    </font>
    <font>
      <sz val="8.8000000000000007"/>
      <color rgb="FF485243"/>
      <name val="Verdana"/>
      <family val="2"/>
    </font>
    <font>
      <b/>
      <sz val="8.8000000000000007"/>
      <color rgb="FF485243"/>
      <name val="Verdana"/>
      <family val="2"/>
    </font>
    <font>
      <b/>
      <sz val="8"/>
      <name val="Arial Narrow"/>
      <family val="2"/>
    </font>
  </fonts>
  <fills count="4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66FFFF"/>
        <bgColor indexed="64"/>
      </patternFill>
    </fill>
  </fills>
  <borders count="11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BFC897"/>
      </left>
      <right style="medium">
        <color rgb="FFBFC897"/>
      </right>
      <top style="medium">
        <color rgb="FFBFC897"/>
      </top>
      <bottom style="medium">
        <color rgb="FFBFC897"/>
      </bottom>
      <diagonal/>
    </border>
  </borders>
  <cellStyleXfs count="96">
    <xf numFmtId="0" fontId="0" fillId="0" borderId="0"/>
    <xf numFmtId="43" fontId="47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46" fillId="0" borderId="0" applyFont="0" applyFill="0" applyBorder="0" applyAlignment="0" applyProtection="0"/>
    <xf numFmtId="170" fontId="39" fillId="0" borderId="0" applyFont="0" applyFill="0" applyBorder="0" applyAlignment="0" applyProtection="0"/>
    <xf numFmtId="44" fontId="3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5" fontId="46" fillId="0" borderId="0" applyFont="0" applyFill="0" applyBorder="0" applyAlignment="0" applyProtection="0"/>
    <xf numFmtId="182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73" fillId="33" borderId="0" applyNumberFormat="0" applyBorder="0" applyAlignment="0" applyProtection="0"/>
    <xf numFmtId="0" fontId="73" fillId="30" borderId="0" applyNumberFormat="0" applyBorder="0" applyAlignment="0" applyProtection="0"/>
    <xf numFmtId="0" fontId="73" fillId="31" borderId="0" applyNumberFormat="0" applyBorder="0" applyAlignment="0" applyProtection="0"/>
    <xf numFmtId="0" fontId="73" fillId="34" borderId="0" applyNumberFormat="0" applyBorder="0" applyAlignment="0" applyProtection="0"/>
    <xf numFmtId="0" fontId="73" fillId="35" borderId="0" applyNumberFormat="0" applyBorder="0" applyAlignment="0" applyProtection="0"/>
    <xf numFmtId="0" fontId="73" fillId="36" borderId="0" applyNumberFormat="0" applyBorder="0" applyAlignment="0" applyProtection="0"/>
    <xf numFmtId="0" fontId="74" fillId="25" borderId="0" applyNumberFormat="0" applyBorder="0" applyAlignment="0" applyProtection="0"/>
    <xf numFmtId="0" fontId="75" fillId="37" borderId="106" applyNumberFormat="0" applyAlignment="0" applyProtection="0"/>
    <xf numFmtId="0" fontId="76" fillId="38" borderId="107" applyNumberFormat="0" applyAlignment="0" applyProtection="0"/>
    <xf numFmtId="0" fontId="77" fillId="0" borderId="108" applyNumberFormat="0" applyFill="0" applyAlignment="0" applyProtection="0"/>
    <xf numFmtId="43" fontId="2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3" fillId="39" borderId="0" applyNumberFormat="0" applyBorder="0" applyAlignment="0" applyProtection="0"/>
    <xf numFmtId="0" fontId="73" fillId="40" borderId="0" applyNumberFormat="0" applyBorder="0" applyAlignment="0" applyProtection="0"/>
    <xf numFmtId="0" fontId="73" fillId="41" borderId="0" applyNumberFormat="0" applyBorder="0" applyAlignment="0" applyProtection="0"/>
    <xf numFmtId="0" fontId="73" fillId="34" borderId="0" applyNumberFormat="0" applyBorder="0" applyAlignment="0" applyProtection="0"/>
    <xf numFmtId="0" fontId="73" fillId="35" borderId="0" applyNumberFormat="0" applyBorder="0" applyAlignment="0" applyProtection="0"/>
    <xf numFmtId="0" fontId="73" fillId="42" borderId="0" applyNumberFormat="0" applyBorder="0" applyAlignment="0" applyProtection="0"/>
    <xf numFmtId="0" fontId="79" fillId="28" borderId="106" applyNumberFormat="0" applyAlignment="0" applyProtection="0"/>
    <xf numFmtId="0" fontId="80" fillId="24" borderId="0" applyNumberFormat="0" applyBorder="0" applyAlignment="0" applyProtection="0"/>
    <xf numFmtId="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9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81" fillId="43" borderId="0" applyNumberFormat="0" applyBorder="0" applyAlignment="0" applyProtection="0"/>
    <xf numFmtId="0" fontId="49" fillId="0" borderId="0"/>
    <xf numFmtId="0" fontId="2" fillId="44" borderId="109" applyNumberFormat="0" applyFont="0" applyAlignment="0" applyProtection="0"/>
    <xf numFmtId="9" fontId="2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82" fillId="37" borderId="110" applyNumberFormat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11" applyNumberFormat="0" applyFill="0" applyAlignment="0" applyProtection="0"/>
    <xf numFmtId="0" fontId="78" fillId="0" borderId="112" applyNumberFormat="0" applyFill="0" applyAlignment="0" applyProtection="0"/>
    <xf numFmtId="0" fontId="33" fillId="0" borderId="113" applyNumberFormat="0" applyFill="0" applyAlignment="0" applyProtection="0"/>
    <xf numFmtId="164" fontId="49" fillId="0" borderId="0" applyFont="0" applyFill="0" applyBorder="0" applyAlignment="0" applyProtection="0"/>
  </cellStyleXfs>
  <cellXfs count="729">
    <xf numFmtId="0" fontId="0" fillId="0" borderId="0" xfId="0"/>
    <xf numFmtId="1" fontId="3" fillId="0" borderId="0" xfId="20" applyNumberFormat="1" applyFont="1" applyAlignment="1">
      <alignment horizontal="centerContinuous" vertical="center" wrapText="1"/>
    </xf>
    <xf numFmtId="1" fontId="4" fillId="0" borderId="0" xfId="20" applyNumberFormat="1" applyFont="1" applyAlignment="1">
      <alignment horizontal="centerContinuous" vertical="center" wrapText="1"/>
    </xf>
    <xf numFmtId="1" fontId="4" fillId="0" borderId="0" xfId="20" applyNumberFormat="1" applyFont="1" applyAlignment="1">
      <alignment vertical="center" wrapText="1"/>
    </xf>
    <xf numFmtId="0" fontId="5" fillId="0" borderId="0" xfId="20" applyFont="1"/>
    <xf numFmtId="1" fontId="6" fillId="0" borderId="0" xfId="20" applyNumberFormat="1" applyFont="1" applyAlignment="1">
      <alignment horizontal="centerContinuous" vertical="center" wrapText="1"/>
    </xf>
    <xf numFmtId="1" fontId="7" fillId="0" borderId="0" xfId="20" applyNumberFormat="1" applyFont="1" applyAlignment="1">
      <alignment horizontal="centerContinuous" vertical="center" wrapText="1"/>
    </xf>
    <xf numFmtId="1" fontId="7" fillId="0" borderId="0" xfId="20" applyNumberFormat="1" applyFont="1" applyAlignment="1">
      <alignment vertical="center" wrapText="1"/>
    </xf>
    <xf numFmtId="1" fontId="9" fillId="0" borderId="0" xfId="20" applyNumberFormat="1" applyFont="1" applyAlignment="1">
      <alignment horizontal="centerContinuous" vertical="center" wrapText="1"/>
    </xf>
    <xf numFmtId="1" fontId="9" fillId="0" borderId="0" xfId="20" applyNumberFormat="1" applyFont="1" applyAlignment="1">
      <alignment vertical="center" wrapText="1"/>
    </xf>
    <xf numFmtId="1" fontId="10" fillId="0" borderId="0" xfId="20" applyNumberFormat="1" applyFont="1" applyAlignment="1">
      <alignment horizontal="centerContinuous" vertical="center" wrapText="1"/>
    </xf>
    <xf numFmtId="1" fontId="10" fillId="0" borderId="0" xfId="20" applyNumberFormat="1" applyFont="1" applyAlignment="1">
      <alignment vertical="center" wrapText="1"/>
    </xf>
    <xf numFmtId="0" fontId="5" fillId="0" borderId="0" xfId="20" applyFont="1" applyAlignment="1">
      <alignment horizontal="center" vertical="center"/>
    </xf>
    <xf numFmtId="0" fontId="2" fillId="0" borderId="0" xfId="20" applyFont="1" applyAlignment="1">
      <alignment horizontal="centerContinuous"/>
    </xf>
    <xf numFmtId="0" fontId="2" fillId="0" borderId="0" xfId="20" applyFont="1" applyAlignment="1">
      <alignment horizontal="centerContinuous" vertical="center"/>
    </xf>
    <xf numFmtId="0" fontId="2" fillId="0" borderId="0" xfId="20" applyFont="1"/>
    <xf numFmtId="0" fontId="2" fillId="0" borderId="0" xfId="20" applyAlignment="1">
      <alignment horizontal="centerContinuous" vertical="center"/>
    </xf>
    <xf numFmtId="0" fontId="9" fillId="0" borderId="0" xfId="20" applyFont="1" applyAlignment="1">
      <alignment horizontal="centerContinuous" vertical="center" wrapText="1"/>
    </xf>
    <xf numFmtId="0" fontId="14" fillId="0" borderId="0" xfId="20" applyFont="1" applyBorder="1" applyAlignment="1">
      <alignment horizontal="centerContinuous" vertical="center"/>
    </xf>
    <xf numFmtId="0" fontId="2" fillId="0" borderId="0" xfId="20" applyAlignment="1">
      <alignment horizontal="centerContinuous"/>
    </xf>
    <xf numFmtId="0" fontId="2" fillId="0" borderId="0" xfId="20"/>
    <xf numFmtId="1" fontId="15" fillId="0" borderId="0" xfId="20" applyNumberFormat="1" applyFont="1" applyAlignment="1">
      <alignment horizontal="centerContinuous" vertical="center" wrapText="1"/>
    </xf>
    <xf numFmtId="1" fontId="16" fillId="0" borderId="0" xfId="20" applyNumberFormat="1" applyFont="1" applyAlignment="1">
      <alignment horizontal="centerContinuous" vertical="center" wrapText="1"/>
    </xf>
    <xf numFmtId="1" fontId="2" fillId="0" borderId="0" xfId="20" applyNumberFormat="1" applyAlignment="1">
      <alignment horizontal="centerContinuous" vertical="center"/>
    </xf>
    <xf numFmtId="0" fontId="2" fillId="0" borderId="0" xfId="20" applyAlignment="1">
      <alignment horizontal="center" vertical="center"/>
    </xf>
    <xf numFmtId="0" fontId="17" fillId="0" borderId="0" xfId="20" applyFont="1"/>
    <xf numFmtId="1" fontId="2" fillId="0" borderId="0" xfId="20" applyNumberFormat="1"/>
    <xf numFmtId="0" fontId="6" fillId="0" borderId="0" xfId="31" applyFont="1" applyAlignment="1" applyProtection="1">
      <alignment horizontal="centerContinuous" vertical="center" wrapText="1"/>
      <protection hidden="1"/>
    </xf>
    <xf numFmtId="0" fontId="5" fillId="0" borderId="0" xfId="31" applyFont="1" applyAlignment="1" applyProtection="1">
      <alignment horizontal="centerContinuous" vertical="center"/>
      <protection hidden="1"/>
    </xf>
    <xf numFmtId="0" fontId="2" fillId="0" borderId="0" xfId="31" applyProtection="1">
      <protection hidden="1"/>
    </xf>
    <xf numFmtId="0" fontId="2" fillId="0" borderId="0" xfId="31" applyAlignment="1" applyProtection="1">
      <alignment horizontal="centerContinuous"/>
      <protection hidden="1"/>
    </xf>
    <xf numFmtId="0" fontId="20" fillId="2" borderId="1" xfId="31" applyNumberFormat="1" applyFont="1" applyFill="1" applyBorder="1" applyAlignment="1" applyProtection="1">
      <alignment horizontal="centerContinuous" vertical="center" wrapText="1"/>
      <protection locked="0"/>
    </xf>
    <xf numFmtId="0" fontId="5" fillId="0" borderId="0" xfId="31" applyFont="1" applyAlignment="1" applyProtection="1">
      <alignment vertical="center"/>
      <protection hidden="1"/>
    </xf>
    <xf numFmtId="0" fontId="2" fillId="0" borderId="0" xfId="31" applyAlignment="1" applyProtection="1">
      <alignment horizontal="centerContinuous" vertical="center"/>
      <protection hidden="1"/>
    </xf>
    <xf numFmtId="4" fontId="2" fillId="0" borderId="0" xfId="31" applyNumberFormat="1" applyProtection="1">
      <protection hidden="1"/>
    </xf>
    <xf numFmtId="1" fontId="7" fillId="0" borderId="0" xfId="18" applyNumberFormat="1" applyFont="1" applyAlignment="1">
      <alignment horizontal="centerContinuous" vertical="center" wrapText="1"/>
    </xf>
    <xf numFmtId="0" fontId="4" fillId="0" borderId="0" xfId="18" applyFont="1" applyAlignment="1">
      <alignment horizontal="centerContinuous" vertical="center" wrapText="1"/>
    </xf>
    <xf numFmtId="0" fontId="2" fillId="0" borderId="0" xfId="18" applyAlignment="1">
      <alignment horizontal="centerContinuous" vertical="center" wrapText="1"/>
    </xf>
    <xf numFmtId="0" fontId="2" fillId="0" borderId="0" xfId="18" applyAlignment="1">
      <alignment horizontal="centerContinuous"/>
    </xf>
    <xf numFmtId="0" fontId="2" fillId="0" borderId="0" xfId="18" applyAlignment="1">
      <alignment horizontal="centerContinuous" vertical="center"/>
    </xf>
    <xf numFmtId="0" fontId="2" fillId="0" borderId="0" xfId="18"/>
    <xf numFmtId="0" fontId="7" fillId="0" borderId="0" xfId="18" applyFont="1" applyAlignment="1">
      <alignment horizontal="centerContinuous" vertical="center" wrapText="1"/>
    </xf>
    <xf numFmtId="0" fontId="9" fillId="0" borderId="0" xfId="18" applyFont="1" applyAlignment="1">
      <alignment horizontal="centerContinuous" vertical="center" wrapText="1"/>
    </xf>
    <xf numFmtId="0" fontId="2" fillId="0" borderId="0" xfId="18" applyFont="1" applyAlignment="1">
      <alignment horizontal="centerContinuous" vertical="center" wrapText="1"/>
    </xf>
    <xf numFmtId="0" fontId="2" fillId="0" borderId="0" xfId="18" applyAlignment="1">
      <alignment wrapText="1"/>
    </xf>
    <xf numFmtId="0" fontId="2" fillId="0" borderId="0" xfId="18" applyAlignment="1">
      <alignment horizontal="center" vertical="center"/>
    </xf>
    <xf numFmtId="173" fontId="5" fillId="0" borderId="0" xfId="18" applyNumberFormat="1" applyFont="1" applyFill="1" applyAlignment="1">
      <alignment horizontal="center"/>
    </xf>
    <xf numFmtId="173" fontId="5" fillId="0" borderId="0" xfId="18" applyNumberFormat="1" applyFont="1" applyFill="1" applyAlignment="1">
      <alignment horizontal="center" wrapText="1"/>
    </xf>
    <xf numFmtId="173" fontId="5" fillId="0" borderId="0" xfId="18" applyNumberFormat="1" applyFont="1" applyFill="1" applyBorder="1" applyAlignment="1">
      <alignment horizontal="center"/>
    </xf>
    <xf numFmtId="0" fontId="2" fillId="0" borderId="0" xfId="18" applyFont="1" applyFill="1"/>
    <xf numFmtId="0" fontId="2" fillId="0" borderId="0" xfId="18" applyFont="1" applyFill="1" applyAlignment="1">
      <alignment wrapText="1"/>
    </xf>
    <xf numFmtId="0" fontId="11" fillId="0" borderId="0" xfId="18" applyFont="1"/>
    <xf numFmtId="0" fontId="11" fillId="0" borderId="0" xfId="18" applyFont="1" applyAlignment="1">
      <alignment wrapText="1"/>
    </xf>
    <xf numFmtId="0" fontId="11" fillId="0" borderId="0" xfId="18" applyFont="1" applyAlignment="1">
      <alignment horizontal="center" vertical="center"/>
    </xf>
    <xf numFmtId="0" fontId="24" fillId="0" borderId="0" xfId="18" applyFont="1"/>
    <xf numFmtId="0" fontId="2" fillId="0" borderId="0" xfId="18" applyAlignment="1">
      <alignment vertical="center"/>
    </xf>
    <xf numFmtId="0" fontId="2" fillId="0" borderId="0" xfId="18" applyFill="1"/>
    <xf numFmtId="0" fontId="13" fillId="0" borderId="0" xfId="18" applyFont="1" applyAlignment="1">
      <alignment horizontal="center"/>
    </xf>
    <xf numFmtId="173" fontId="19" fillId="0" borderId="0" xfId="18" applyNumberFormat="1" applyFont="1" applyAlignment="1">
      <alignment horizontal="center"/>
    </xf>
    <xf numFmtId="173" fontId="27" fillId="0" borderId="0" xfId="18" applyNumberFormat="1" applyFont="1" applyAlignment="1">
      <alignment horizontal="center"/>
    </xf>
    <xf numFmtId="4" fontId="27" fillId="0" borderId="0" xfId="18" applyNumberFormat="1" applyFont="1"/>
    <xf numFmtId="14" fontId="24" fillId="0" borderId="0" xfId="18" applyNumberFormat="1" applyFont="1"/>
    <xf numFmtId="3" fontId="2" fillId="0" borderId="0" xfId="18" applyNumberFormat="1"/>
    <xf numFmtId="1" fontId="3" fillId="0" borderId="0" xfId="18" applyNumberFormat="1" applyFont="1" applyAlignment="1" applyProtection="1">
      <alignment horizontal="centerContinuous" vertical="center" wrapText="1"/>
      <protection hidden="1"/>
    </xf>
    <xf numFmtId="0" fontId="2" fillId="0" borderId="0" xfId="18" applyProtection="1">
      <protection hidden="1"/>
    </xf>
    <xf numFmtId="0" fontId="28" fillId="0" borderId="0" xfId="18" applyFont="1" applyAlignment="1" applyProtection="1">
      <alignment horizontal="centerContinuous" vertical="center" wrapText="1"/>
      <protection hidden="1"/>
    </xf>
    <xf numFmtId="0" fontId="8" fillId="0" borderId="0" xfId="18" applyFont="1" applyAlignment="1" applyProtection="1">
      <alignment horizontal="centerContinuous" vertical="center" wrapText="1"/>
      <protection hidden="1"/>
    </xf>
    <xf numFmtId="0" fontId="3" fillId="0" borderId="0" xfId="18" applyFont="1" applyAlignment="1" applyProtection="1">
      <alignment horizontal="centerContinuous" vertical="center" wrapText="1"/>
      <protection hidden="1"/>
    </xf>
    <xf numFmtId="0" fontId="2" fillId="0" borderId="0" xfId="18" applyFont="1" applyAlignment="1" applyProtection="1">
      <alignment horizontal="centerContinuous"/>
      <protection hidden="1"/>
    </xf>
    <xf numFmtId="0" fontId="2" fillId="0" borderId="0" xfId="18" applyAlignment="1" applyProtection="1">
      <alignment horizontal="centerContinuous" vertical="center"/>
      <protection hidden="1"/>
    </xf>
    <xf numFmtId="3" fontId="2" fillId="0" borderId="0" xfId="18" applyNumberFormat="1" applyAlignment="1" applyProtection="1">
      <alignment horizontal="centerContinuous" vertical="center"/>
      <protection hidden="1"/>
    </xf>
    <xf numFmtId="0" fontId="5" fillId="0" borderId="0" xfId="18" applyFont="1" applyProtection="1">
      <protection hidden="1"/>
    </xf>
    <xf numFmtId="0" fontId="10" fillId="0" borderId="0" xfId="18" applyFont="1" applyProtection="1">
      <protection hidden="1"/>
    </xf>
    <xf numFmtId="0" fontId="2" fillId="0" borderId="0" xfId="18" applyFont="1" applyProtection="1">
      <protection hidden="1"/>
    </xf>
    <xf numFmtId="3" fontId="2" fillId="0" borderId="0" xfId="18" applyNumberFormat="1" applyProtection="1">
      <protection hidden="1"/>
    </xf>
    <xf numFmtId="0" fontId="29" fillId="0" borderId="0" xfId="20" applyFont="1" applyAlignment="1">
      <alignment horizontal="centerContinuous" vertical="center"/>
    </xf>
    <xf numFmtId="0" fontId="9" fillId="0" borderId="0" xfId="20" applyFont="1" applyAlignment="1">
      <alignment horizontal="centerContinuous" vertical="center"/>
    </xf>
    <xf numFmtId="0" fontId="7" fillId="0" borderId="0" xfId="20" applyFont="1" applyAlignment="1">
      <alignment horizontal="centerContinuous"/>
    </xf>
    <xf numFmtId="0" fontId="11" fillId="3" borderId="4" xfId="20" applyFont="1" applyFill="1" applyBorder="1" applyAlignment="1">
      <alignment horizontal="center" vertical="center" wrapText="1"/>
    </xf>
    <xf numFmtId="178" fontId="2" fillId="0" borderId="0" xfId="18" applyNumberFormat="1"/>
    <xf numFmtId="0" fontId="33" fillId="3" borderId="5" xfId="22" applyFont="1" applyFill="1" applyBorder="1" applyAlignment="1">
      <alignment horizontal="center" vertical="center"/>
    </xf>
    <xf numFmtId="0" fontId="32" fillId="3" borderId="6" xfId="22" applyFont="1" applyFill="1" applyBorder="1"/>
    <xf numFmtId="0" fontId="30" fillId="4" borderId="7" xfId="18" applyFont="1" applyFill="1" applyBorder="1"/>
    <xf numFmtId="0" fontId="2" fillId="0" borderId="8" xfId="18" applyFont="1" applyBorder="1"/>
    <xf numFmtId="0" fontId="30" fillId="4" borderId="9" xfId="18" applyFont="1" applyFill="1" applyBorder="1"/>
    <xf numFmtId="0" fontId="2" fillId="0" borderId="10" xfId="18" applyFont="1" applyBorder="1"/>
    <xf numFmtId="0" fontId="2" fillId="0" borderId="10" xfId="18" applyFont="1" applyFill="1" applyBorder="1"/>
    <xf numFmtId="0" fontId="2" fillId="0" borderId="10" xfId="18" applyBorder="1"/>
    <xf numFmtId="0" fontId="30" fillId="4" borderId="11" xfId="18" applyFont="1" applyFill="1" applyBorder="1"/>
    <xf numFmtId="0" fontId="2" fillId="0" borderId="12" xfId="18" applyBorder="1"/>
    <xf numFmtId="0" fontId="11" fillId="0" borderId="0" xfId="18" applyFont="1" applyAlignment="1">
      <alignment horizontal="centerContinuous" vertical="center"/>
    </xf>
    <xf numFmtId="3" fontId="11" fillId="0" borderId="0" xfId="18" applyNumberFormat="1" applyFont="1" applyAlignment="1">
      <alignment horizontal="centerContinuous" vertical="center"/>
    </xf>
    <xf numFmtId="178" fontId="11" fillId="0" borderId="0" xfId="18" applyNumberFormat="1" applyFont="1" applyAlignment="1">
      <alignment horizontal="center" vertical="center" wrapText="1"/>
    </xf>
    <xf numFmtId="0" fontId="16" fillId="5" borderId="14" xfId="18" applyFont="1" applyFill="1" applyBorder="1" applyAlignment="1">
      <alignment vertical="center"/>
    </xf>
    <xf numFmtId="174" fontId="23" fillId="5" borderId="0" xfId="18" applyNumberFormat="1" applyFont="1" applyFill="1" applyAlignment="1">
      <alignment horizontal="center"/>
    </xf>
    <xf numFmtId="0" fontId="16" fillId="5" borderId="0" xfId="18" applyFont="1" applyFill="1" applyAlignment="1">
      <alignment horizontal="left" vertical="center"/>
    </xf>
    <xf numFmtId="0" fontId="24" fillId="5" borderId="0" xfId="18" applyFont="1" applyFill="1"/>
    <xf numFmtId="0" fontId="11" fillId="3" borderId="15" xfId="18" applyFont="1" applyFill="1" applyBorder="1" applyAlignment="1">
      <alignment horizontal="center" vertical="center" wrapText="1"/>
    </xf>
    <xf numFmtId="0" fontId="11" fillId="3" borderId="16" xfId="18" applyFont="1" applyFill="1" applyBorder="1" applyAlignment="1">
      <alignment horizontal="center" vertical="center" wrapText="1"/>
    </xf>
    <xf numFmtId="0" fontId="11" fillId="3" borderId="17" xfId="18" applyFont="1" applyFill="1" applyBorder="1" applyAlignment="1">
      <alignment horizontal="center" vertical="center" wrapText="1"/>
    </xf>
    <xf numFmtId="0" fontId="2" fillId="0" borderId="0" xfId="18" applyAlignment="1">
      <alignment horizontal="centerContinuous" wrapText="1"/>
    </xf>
    <xf numFmtId="3" fontId="11" fillId="3" borderId="16" xfId="18" applyNumberFormat="1" applyFont="1" applyFill="1" applyBorder="1" applyAlignment="1" applyProtection="1">
      <alignment horizontal="center" vertical="center" wrapText="1"/>
      <protection hidden="1"/>
    </xf>
    <xf numFmtId="0" fontId="11" fillId="3" borderId="18" xfId="18" applyFont="1" applyFill="1" applyBorder="1" applyAlignment="1" applyProtection="1">
      <alignment horizontal="center" vertical="center" wrapText="1"/>
      <protection hidden="1"/>
    </xf>
    <xf numFmtId="0" fontId="0" fillId="3" borderId="17" xfId="0" applyFill="1" applyBorder="1" applyAlignment="1">
      <alignment horizontal="center" vertical="center"/>
    </xf>
    <xf numFmtId="0" fontId="11" fillId="0" borderId="19" xfId="18" applyFont="1" applyBorder="1" applyAlignment="1" applyProtection="1">
      <alignment horizontal="centerContinuous"/>
      <protection hidden="1"/>
    </xf>
    <xf numFmtId="0" fontId="11" fillId="0" borderId="20" xfId="18" applyFont="1" applyBorder="1" applyAlignment="1" applyProtection="1">
      <alignment horizontal="center" vertical="center"/>
      <protection hidden="1"/>
    </xf>
    <xf numFmtId="3" fontId="11" fillId="0" borderId="20" xfId="18" applyNumberFormat="1" applyFont="1" applyBorder="1" applyAlignment="1" applyProtection="1">
      <alignment horizontal="center" vertical="center"/>
      <protection hidden="1"/>
    </xf>
    <xf numFmtId="0" fontId="11" fillId="0" borderId="21" xfId="18" applyFont="1" applyBorder="1" applyAlignment="1" applyProtection="1">
      <alignment horizontal="center" vertical="center"/>
      <protection hidden="1"/>
    </xf>
    <xf numFmtId="14" fontId="9" fillId="0" borderId="22" xfId="18" applyNumberFormat="1" applyFont="1" applyBorder="1" applyAlignment="1">
      <alignment horizontal="center"/>
    </xf>
    <xf numFmtId="3" fontId="9" fillId="0" borderId="23" xfId="18" applyNumberFormat="1" applyFont="1" applyBorder="1" applyAlignment="1">
      <alignment horizontal="center"/>
    </xf>
    <xf numFmtId="0" fontId="11" fillId="3" borderId="5" xfId="18" applyFont="1" applyFill="1" applyBorder="1" applyAlignment="1">
      <alignment horizontal="centerContinuous" vertical="center"/>
    </xf>
    <xf numFmtId="0" fontId="11" fillId="3" borderId="6" xfId="18" applyFont="1" applyFill="1" applyBorder="1" applyAlignment="1">
      <alignment horizontal="centerContinuous" vertical="center"/>
    </xf>
    <xf numFmtId="14" fontId="9" fillId="0" borderId="24" xfId="18" applyNumberFormat="1" applyFont="1" applyBorder="1" applyAlignment="1">
      <alignment horizontal="center"/>
    </xf>
    <xf numFmtId="14" fontId="9" fillId="0" borderId="25" xfId="18" applyNumberFormat="1" applyFont="1" applyBorder="1" applyAlignment="1">
      <alignment horizontal="center"/>
    </xf>
    <xf numFmtId="14" fontId="9" fillId="0" borderId="26" xfId="18" applyNumberFormat="1" applyFont="1" applyBorder="1" applyAlignment="1">
      <alignment horizontal="center"/>
    </xf>
    <xf numFmtId="0" fontId="11" fillId="3" borderId="27" xfId="18" applyFont="1" applyFill="1" applyBorder="1" applyAlignment="1">
      <alignment horizontal="centerContinuous" vertical="center"/>
    </xf>
    <xf numFmtId="14" fontId="9" fillId="0" borderId="28" xfId="18" applyNumberFormat="1" applyFont="1" applyBorder="1" applyAlignment="1">
      <alignment horizontal="center"/>
    </xf>
    <xf numFmtId="14" fontId="9" fillId="0" borderId="29" xfId="18" applyNumberFormat="1" applyFont="1" applyBorder="1" applyAlignment="1">
      <alignment horizontal="center"/>
    </xf>
    <xf numFmtId="0" fontId="11" fillId="3" borderId="30" xfId="18" applyFont="1" applyFill="1" applyBorder="1" applyAlignment="1">
      <alignment horizontal="center" vertical="center" wrapText="1"/>
    </xf>
    <xf numFmtId="9" fontId="22" fillId="0" borderId="5" xfId="34" applyFont="1" applyFill="1" applyBorder="1" applyAlignment="1">
      <alignment horizontal="center" vertical="center"/>
    </xf>
    <xf numFmtId="15" fontId="22" fillId="0" borderId="6" xfId="18" applyNumberFormat="1" applyFont="1" applyFill="1" applyBorder="1" applyAlignment="1">
      <alignment horizontal="center" vertical="center"/>
    </xf>
    <xf numFmtId="15" fontId="36" fillId="6" borderId="22" xfId="34" applyNumberFormat="1" applyFont="1" applyFill="1" applyBorder="1" applyAlignment="1">
      <alignment horizontal="center" vertical="center"/>
    </xf>
    <xf numFmtId="15" fontId="36" fillId="6" borderId="23" xfId="18" applyNumberFormat="1" applyFont="1" applyFill="1" applyBorder="1" applyAlignment="1">
      <alignment horizontal="center" vertical="center"/>
    </xf>
    <xf numFmtId="174" fontId="23" fillId="0" borderId="0" xfId="18" applyNumberFormat="1" applyFont="1" applyFill="1" applyAlignment="1">
      <alignment horizontal="center"/>
    </xf>
    <xf numFmtId="0" fontId="24" fillId="0" borderId="0" xfId="18" applyFont="1" applyFill="1" applyAlignment="1">
      <alignment horizontal="center" vertical="center"/>
    </xf>
    <xf numFmtId="0" fontId="24" fillId="0" borderId="0" xfId="18" applyFont="1" applyFill="1" applyAlignment="1">
      <alignment horizontal="centerContinuous" vertical="center"/>
    </xf>
    <xf numFmtId="0" fontId="12" fillId="0" borderId="0" xfId="20" applyFont="1" applyBorder="1" applyAlignment="1">
      <alignment horizontal="center" vertical="center" wrapText="1"/>
    </xf>
    <xf numFmtId="4" fontId="11" fillId="0" borderId="0" xfId="20" applyNumberFormat="1" applyFont="1" applyBorder="1" applyAlignment="1">
      <alignment horizontal="center" vertical="center" wrapText="1"/>
    </xf>
    <xf numFmtId="0" fontId="5" fillId="0" borderId="32" xfId="20" applyFont="1" applyBorder="1" applyAlignment="1">
      <alignment vertical="center"/>
    </xf>
    <xf numFmtId="0" fontId="5" fillId="0" borderId="14" xfId="20" applyFont="1" applyBorder="1" applyAlignment="1">
      <alignment vertical="center"/>
    </xf>
    <xf numFmtId="0" fontId="11" fillId="3" borderId="36" xfId="20" applyFont="1" applyFill="1" applyBorder="1" applyAlignment="1">
      <alignment horizontal="center" vertical="center"/>
    </xf>
    <xf numFmtId="173" fontId="27" fillId="0" borderId="0" xfId="0" applyNumberFormat="1" applyFont="1" applyAlignment="1">
      <alignment horizontal="center"/>
    </xf>
    <xf numFmtId="4" fontId="27" fillId="0" borderId="0" xfId="0" applyNumberFormat="1" applyFont="1"/>
    <xf numFmtId="2" fontId="0" fillId="0" borderId="0" xfId="0" applyNumberFormat="1"/>
    <xf numFmtId="0" fontId="5" fillId="0" borderId="37" xfId="18" applyFont="1" applyBorder="1" applyAlignment="1">
      <alignment vertical="center"/>
    </xf>
    <xf numFmtId="0" fontId="5" fillId="0" borderId="29" xfId="18" applyFont="1" applyBorder="1" applyAlignment="1">
      <alignment vertical="center"/>
    </xf>
    <xf numFmtId="0" fontId="2" fillId="0" borderId="38" xfId="18" applyBorder="1"/>
    <xf numFmtId="0" fontId="11" fillId="3" borderId="39" xfId="18" applyFont="1" applyFill="1" applyBorder="1"/>
    <xf numFmtId="0" fontId="2" fillId="3" borderId="0" xfId="18" applyFill="1" applyBorder="1" applyAlignment="1">
      <alignment horizontal="center" vertical="center"/>
    </xf>
    <xf numFmtId="0" fontId="11" fillId="3" borderId="0" xfId="18" applyFont="1" applyFill="1" applyBorder="1" applyAlignment="1">
      <alignment vertical="center"/>
    </xf>
    <xf numFmtId="3" fontId="22" fillId="3" borderId="41" xfId="18" applyNumberFormat="1" applyFont="1" applyFill="1" applyBorder="1" applyAlignment="1">
      <alignment horizontal="center" vertical="center"/>
    </xf>
    <xf numFmtId="0" fontId="2" fillId="3" borderId="0" xfId="18" applyFill="1" applyBorder="1" applyAlignment="1">
      <alignment wrapText="1"/>
    </xf>
    <xf numFmtId="0" fontId="2" fillId="3" borderId="0" xfId="18" applyFill="1" applyBorder="1"/>
    <xf numFmtId="0" fontId="11" fillId="0" borderId="0" xfId="20" applyFont="1" applyBorder="1" applyAlignment="1">
      <alignment horizontal="center" vertical="center" wrapText="1"/>
    </xf>
    <xf numFmtId="0" fontId="11" fillId="3" borderId="42" xfId="20" applyFont="1" applyFill="1" applyBorder="1" applyAlignment="1">
      <alignment horizontal="center" vertical="center" wrapText="1"/>
    </xf>
    <xf numFmtId="4" fontId="11" fillId="3" borderId="2" xfId="20" applyNumberFormat="1" applyFont="1" applyFill="1" applyBorder="1" applyAlignment="1">
      <alignment horizontal="center" vertical="center" wrapText="1"/>
    </xf>
    <xf numFmtId="0" fontId="39" fillId="0" borderId="0" xfId="29"/>
    <xf numFmtId="1" fontId="3" fillId="0" borderId="0" xfId="29" applyNumberFormat="1" applyFont="1" applyAlignment="1">
      <alignment horizontal="center" vertical="center" wrapText="1"/>
    </xf>
    <xf numFmtId="0" fontId="11" fillId="0" borderId="43" xfId="29" applyFont="1" applyBorder="1" applyAlignment="1">
      <alignment horizontal="centerContinuous"/>
    </xf>
    <xf numFmtId="0" fontId="11" fillId="0" borderId="34" xfId="29" applyFont="1" applyBorder="1" applyAlignment="1">
      <alignment horizontal="center" vertical="center"/>
    </xf>
    <xf numFmtId="0" fontId="39" fillId="0" borderId="44" xfId="29" applyBorder="1"/>
    <xf numFmtId="0" fontId="2" fillId="0" borderId="0" xfId="29" applyFont="1"/>
    <xf numFmtId="0" fontId="39" fillId="0" borderId="0" xfId="29" applyAlignment="1">
      <alignment horizontal="center"/>
    </xf>
    <xf numFmtId="0" fontId="9" fillId="0" borderId="0" xfId="30" applyFont="1" applyFill="1"/>
    <xf numFmtId="0" fontId="2" fillId="0" borderId="0" xfId="30" applyFont="1" applyFill="1"/>
    <xf numFmtId="0" fontId="38" fillId="7" borderId="0" xfId="30" applyFont="1" applyFill="1" applyAlignment="1">
      <alignment horizontal="center" vertical="center"/>
    </xf>
    <xf numFmtId="0" fontId="38" fillId="0" borderId="0" xfId="30" applyFont="1" applyFill="1"/>
    <xf numFmtId="4" fontId="38" fillId="0" borderId="0" xfId="30" applyNumberFormat="1" applyFont="1" applyFill="1"/>
    <xf numFmtId="170" fontId="2" fillId="0" borderId="0" xfId="5" applyFont="1" applyFill="1"/>
    <xf numFmtId="0" fontId="2" fillId="0" borderId="0" xfId="30" applyFont="1" applyFill="1" applyAlignment="1">
      <alignment horizontal="center"/>
    </xf>
    <xf numFmtId="168" fontId="2" fillId="0" borderId="0" xfId="30" applyNumberFormat="1" applyFont="1" applyFill="1" applyAlignment="1">
      <alignment horizontal="center"/>
    </xf>
    <xf numFmtId="170" fontId="2" fillId="0" borderId="0" xfId="30" applyNumberFormat="1" applyFont="1" applyFill="1"/>
    <xf numFmtId="166" fontId="2" fillId="0" borderId="0" xfId="30" applyNumberFormat="1" applyFont="1" applyFill="1"/>
    <xf numFmtId="0" fontId="11" fillId="0" borderId="48" xfId="31" applyFont="1" applyBorder="1" applyAlignment="1" applyProtection="1">
      <alignment horizontal="center"/>
      <protection hidden="1"/>
    </xf>
    <xf numFmtId="0" fontId="11" fillId="0" borderId="49" xfId="31" applyFont="1" applyBorder="1" applyAlignment="1" applyProtection="1">
      <alignment horizontal="center" vertical="center"/>
      <protection hidden="1"/>
    </xf>
    <xf numFmtId="0" fontId="5" fillId="0" borderId="50" xfId="31" applyFont="1" applyBorder="1" applyAlignment="1" applyProtection="1">
      <alignment vertical="center"/>
      <protection hidden="1"/>
    </xf>
    <xf numFmtId="0" fontId="2" fillId="0" borderId="0" xfId="18" applyFont="1" applyAlignment="1">
      <alignment horizontal="center" vertical="center"/>
    </xf>
    <xf numFmtId="174" fontId="24" fillId="0" borderId="0" xfId="18" applyNumberFormat="1" applyFont="1" applyAlignment="1">
      <alignment horizontal="center" vertical="center"/>
    </xf>
    <xf numFmtId="174" fontId="2" fillId="0" borderId="0" xfId="18" applyNumberFormat="1" applyFont="1" applyFill="1" applyAlignment="1">
      <alignment horizontal="center" vertical="center"/>
    </xf>
    <xf numFmtId="174" fontId="2" fillId="0" borderId="0" xfId="18" applyNumberFormat="1" applyFont="1" applyAlignment="1">
      <alignment horizontal="center" vertical="center"/>
    </xf>
    <xf numFmtId="0" fontId="38" fillId="9" borderId="34" xfId="30" quotePrefix="1" applyFont="1" applyFill="1" applyBorder="1" applyAlignment="1">
      <alignment horizontal="left" vertical="center" wrapText="1"/>
    </xf>
    <xf numFmtId="4" fontId="38" fillId="10" borderId="34" xfId="33" applyNumberFormat="1" applyFont="1" applyFill="1" applyBorder="1" applyAlignment="1">
      <alignment horizontal="center" vertical="center"/>
    </xf>
    <xf numFmtId="0" fontId="38" fillId="9" borderId="34" xfId="30" applyFont="1" applyFill="1" applyBorder="1" applyAlignment="1">
      <alignment horizontal="center" vertical="center"/>
    </xf>
    <xf numFmtId="175" fontId="2" fillId="11" borderId="34" xfId="16" applyNumberFormat="1" applyFont="1" applyFill="1" applyBorder="1" applyAlignment="1">
      <alignment horizontal="center" vertical="center" wrapText="1"/>
    </xf>
    <xf numFmtId="9" fontId="5" fillId="11" borderId="34" xfId="34" applyFont="1" applyFill="1" applyBorder="1" applyAlignment="1">
      <alignment horizontal="center" vertical="center" wrapText="1"/>
    </xf>
    <xf numFmtId="9" fontId="5" fillId="0" borderId="34" xfId="34" applyFont="1" applyFill="1" applyBorder="1" applyAlignment="1">
      <alignment horizontal="center" vertical="center" wrapText="1"/>
    </xf>
    <xf numFmtId="1" fontId="2" fillId="0" borderId="43" xfId="29" applyNumberFormat="1" applyFont="1" applyBorder="1" applyAlignment="1">
      <alignment horizontal="center" vertical="center"/>
    </xf>
    <xf numFmtId="0" fontId="38" fillId="0" borderId="34" xfId="29" applyFont="1" applyBorder="1" applyAlignment="1">
      <alignment horizontal="left" vertical="center" wrapText="1"/>
    </xf>
    <xf numFmtId="0" fontId="2" fillId="0" borderId="0" xfId="17" applyFont="1" applyFill="1" applyAlignment="1">
      <alignment horizontal="center" vertical="center"/>
    </xf>
    <xf numFmtId="1" fontId="9" fillId="0" borderId="0" xfId="17" applyNumberFormat="1" applyFont="1" applyAlignment="1">
      <alignment horizontal="centerContinuous" vertical="center" wrapText="1"/>
    </xf>
    <xf numFmtId="0" fontId="4" fillId="0" borderId="0" xfId="17" applyFont="1" applyAlignment="1">
      <alignment horizontal="centerContinuous" vertical="center" wrapText="1"/>
    </xf>
    <xf numFmtId="0" fontId="2" fillId="0" borderId="0" xfId="17" applyAlignment="1">
      <alignment horizontal="centerContinuous" vertical="center" wrapText="1"/>
    </xf>
    <xf numFmtId="0" fontId="2" fillId="0" borderId="0" xfId="17"/>
    <xf numFmtId="0" fontId="7" fillId="0" borderId="0" xfId="17" applyFont="1" applyAlignment="1">
      <alignment horizontal="centerContinuous" vertical="center" wrapText="1"/>
    </xf>
    <xf numFmtId="0" fontId="9" fillId="0" borderId="0" xfId="17" applyFont="1" applyAlignment="1">
      <alignment horizontal="centerContinuous" vertical="center" wrapText="1"/>
    </xf>
    <xf numFmtId="0" fontId="48" fillId="0" borderId="0" xfId="17" applyFont="1" applyAlignment="1">
      <alignment horizontal="centerContinuous" vertical="center" wrapText="1"/>
    </xf>
    <xf numFmtId="0" fontId="2" fillId="0" borderId="0" xfId="23" applyFont="1"/>
    <xf numFmtId="1" fontId="4" fillId="0" borderId="0" xfId="23" applyNumberFormat="1" applyFont="1" applyAlignment="1">
      <alignment horizontal="centerContinuous" vertical="center" wrapText="1"/>
    </xf>
    <xf numFmtId="0" fontId="2" fillId="0" borderId="0" xfId="23" applyFont="1" applyAlignment="1">
      <alignment horizontal="centerContinuous"/>
    </xf>
    <xf numFmtId="0" fontId="22" fillId="3" borderId="5" xfId="23" applyFont="1" applyFill="1" applyBorder="1" applyAlignment="1">
      <alignment horizontal="center" vertical="center"/>
    </xf>
    <xf numFmtId="1" fontId="22" fillId="3" borderId="57" xfId="23" applyNumberFormat="1" applyFont="1" applyFill="1" applyBorder="1" applyAlignment="1">
      <alignment horizontal="center" vertical="center"/>
    </xf>
    <xf numFmtId="1" fontId="22" fillId="3" borderId="6" xfId="23" applyNumberFormat="1" applyFont="1" applyFill="1" applyBorder="1" applyAlignment="1">
      <alignment horizontal="center" vertical="center" wrapText="1"/>
    </xf>
    <xf numFmtId="0" fontId="50" fillId="0" borderId="0" xfId="16"/>
    <xf numFmtId="0" fontId="2" fillId="0" borderId="0" xfId="23" applyFont="1" applyFill="1" applyAlignment="1">
      <alignment horizontal="centerContinuous"/>
    </xf>
    <xf numFmtId="0" fontId="2" fillId="0" borderId="0" xfId="23" applyFont="1" applyFill="1" applyAlignment="1">
      <alignment horizontal="center"/>
    </xf>
    <xf numFmtId="0" fontId="22" fillId="14" borderId="15" xfId="23" applyFont="1" applyFill="1" applyBorder="1" applyAlignment="1">
      <alignment horizontal="center" vertical="center" wrapText="1"/>
    </xf>
    <xf numFmtId="0" fontId="2" fillId="0" borderId="58" xfId="23" applyFont="1" applyBorder="1"/>
    <xf numFmtId="0" fontId="2" fillId="0" borderId="59" xfId="23" applyFont="1" applyBorder="1"/>
    <xf numFmtId="0" fontId="52" fillId="0" borderId="39" xfId="18" applyFont="1" applyBorder="1" applyAlignment="1" applyProtection="1">
      <alignment horizontal="centerContinuous"/>
      <protection hidden="1"/>
    </xf>
    <xf numFmtId="0" fontId="11" fillId="0" borderId="0" xfId="18" applyFont="1" applyBorder="1" applyAlignment="1" applyProtection="1">
      <alignment horizontal="center" vertical="center"/>
      <protection hidden="1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38" fillId="7" borderId="0" xfId="30" applyFont="1" applyFill="1" applyBorder="1" applyAlignment="1">
      <alignment horizontal="center" vertical="center"/>
    </xf>
    <xf numFmtId="0" fontId="0" fillId="0" borderId="0" xfId="0"/>
    <xf numFmtId="0" fontId="9" fillId="0" borderId="0" xfId="18" applyFont="1" applyBorder="1" applyAlignment="1" applyProtection="1">
      <alignment horizontal="center"/>
      <protection hidden="1"/>
    </xf>
    <xf numFmtId="3" fontId="11" fillId="0" borderId="0" xfId="18" applyNumberFormat="1" applyFont="1" applyFill="1" applyBorder="1" applyAlignment="1" applyProtection="1">
      <alignment horizontal="center"/>
      <protection hidden="1"/>
    </xf>
    <xf numFmtId="0" fontId="9" fillId="0" borderId="0" xfId="18" applyFont="1" applyFill="1" applyBorder="1" applyAlignment="1" applyProtection="1">
      <alignment horizontal="center"/>
      <protection hidden="1"/>
    </xf>
    <xf numFmtId="3" fontId="34" fillId="0" borderId="0" xfId="18" applyNumberFormat="1" applyFont="1" applyFill="1" applyBorder="1" applyAlignment="1" applyProtection="1">
      <alignment horizontal="center"/>
      <protection hidden="1"/>
    </xf>
    <xf numFmtId="0" fontId="11" fillId="0" borderId="61" xfId="29" applyFont="1" applyBorder="1" applyAlignment="1">
      <alignment horizontal="center" vertical="center"/>
    </xf>
    <xf numFmtId="0" fontId="21" fillId="12" borderId="34" xfId="29" applyFont="1" applyFill="1" applyBorder="1" applyAlignment="1">
      <alignment horizontal="center" vertical="center"/>
    </xf>
    <xf numFmtId="0" fontId="2" fillId="0" borderId="64" xfId="23" applyFont="1" applyBorder="1"/>
    <xf numFmtId="0" fontId="50" fillId="0" borderId="64" xfId="16" applyBorder="1"/>
    <xf numFmtId="3" fontId="5" fillId="0" borderId="34" xfId="29" applyNumberFormat="1" applyFont="1" applyBorder="1" applyAlignment="1">
      <alignment horizontal="center" vertical="center"/>
    </xf>
    <xf numFmtId="0" fontId="2" fillId="0" borderId="31" xfId="17" applyBorder="1" applyAlignment="1">
      <alignment horizontal="center" vertical="center" wrapText="1"/>
    </xf>
    <xf numFmtId="0" fontId="0" fillId="0" borderId="0" xfId="0"/>
    <xf numFmtId="0" fontId="11" fillId="3" borderId="15" xfId="18" applyFont="1" applyFill="1" applyBorder="1" applyAlignment="1">
      <alignment horizontal="center" vertical="center" wrapText="1"/>
    </xf>
    <xf numFmtId="0" fontId="11" fillId="3" borderId="77" xfId="18" applyFont="1" applyFill="1" applyBorder="1" applyAlignment="1" applyProtection="1">
      <alignment horizontal="center" vertical="center" wrapText="1"/>
      <protection hidden="1"/>
    </xf>
    <xf numFmtId="0" fontId="11" fillId="3" borderId="78" xfId="18" applyFont="1" applyFill="1" applyBorder="1" applyAlignment="1" applyProtection="1">
      <alignment horizontal="center" vertical="center" wrapText="1"/>
      <protection hidden="1"/>
    </xf>
    <xf numFmtId="1" fontId="38" fillId="7" borderId="0" xfId="30" applyNumberFormat="1" applyFont="1" applyFill="1" applyAlignment="1">
      <alignment horizontal="center"/>
    </xf>
    <xf numFmtId="0" fontId="38" fillId="7" borderId="0" xfId="30" applyFont="1" applyFill="1" applyAlignment="1">
      <alignment horizontal="center" vertical="center"/>
    </xf>
    <xf numFmtId="0" fontId="11" fillId="0" borderId="0" xfId="18" applyFont="1" applyAlignment="1">
      <alignment horizontal="center" vertical="center"/>
    </xf>
    <xf numFmtId="0" fontId="5" fillId="0" borderId="0" xfId="18" applyFont="1" applyBorder="1" applyAlignment="1">
      <alignment vertical="center"/>
    </xf>
    <xf numFmtId="9" fontId="11" fillId="3" borderId="34" xfId="34" applyFont="1" applyFill="1" applyBorder="1" applyAlignment="1">
      <alignment horizontal="center" vertical="center" wrapText="1"/>
    </xf>
    <xf numFmtId="0" fontId="11" fillId="0" borderId="37" xfId="18" applyFont="1" applyBorder="1" applyAlignment="1" applyProtection="1">
      <alignment horizontal="centerContinuous"/>
      <protection hidden="1"/>
    </xf>
    <xf numFmtId="0" fontId="11" fillId="0" borderId="29" xfId="18" applyFont="1" applyBorder="1" applyAlignment="1" applyProtection="1">
      <alignment horizontal="center" vertical="center"/>
      <protection hidden="1"/>
    </xf>
    <xf numFmtId="0" fontId="11" fillId="0" borderId="38" xfId="18" applyFont="1" applyBorder="1" applyAlignment="1" applyProtection="1">
      <alignment horizontal="center" vertical="center"/>
      <protection hidden="1"/>
    </xf>
    <xf numFmtId="1" fontId="37" fillId="0" borderId="34" xfId="18" applyNumberFormat="1" applyFont="1" applyBorder="1" applyAlignment="1" applyProtection="1">
      <alignment horizontal="center" vertical="center"/>
      <protection hidden="1"/>
    </xf>
    <xf numFmtId="0" fontId="11" fillId="0" borderId="37" xfId="23" applyFont="1" applyBorder="1" applyAlignment="1">
      <alignment horizontal="centerContinuous"/>
    </xf>
    <xf numFmtId="0" fontId="11" fillId="0" borderId="29" xfId="23" applyFont="1" applyBorder="1" applyAlignment="1">
      <alignment horizontal="center" vertical="center"/>
    </xf>
    <xf numFmtId="0" fontId="2" fillId="0" borderId="38" xfId="23" applyFont="1" applyBorder="1"/>
    <xf numFmtId="10" fontId="38" fillId="10" borderId="34" xfId="33" applyNumberFormat="1" applyFont="1" applyFill="1" applyBorder="1" applyAlignment="1">
      <alignment horizontal="center" vertical="center"/>
    </xf>
    <xf numFmtId="0" fontId="0" fillId="3" borderId="83" xfId="0" applyFill="1" applyBorder="1" applyAlignment="1">
      <alignment horizontal="center" vertical="center"/>
    </xf>
    <xf numFmtId="3" fontId="11" fillId="3" borderId="18" xfId="18" applyNumberFormat="1" applyFont="1" applyFill="1" applyBorder="1" applyAlignment="1" applyProtection="1">
      <alignment horizontal="center" vertical="center" wrapText="1"/>
      <protection hidden="1"/>
    </xf>
    <xf numFmtId="9" fontId="38" fillId="10" borderId="34" xfId="33" applyNumberFormat="1" applyFont="1" applyFill="1" applyBorder="1" applyAlignment="1">
      <alignment horizontal="center" vertical="center"/>
    </xf>
    <xf numFmtId="0" fontId="11" fillId="19" borderId="13" xfId="18" applyFont="1" applyFill="1" applyBorder="1" applyAlignment="1">
      <alignment horizontal="center" vertical="center" wrapText="1"/>
    </xf>
    <xf numFmtId="0" fontId="11" fillId="19" borderId="47" xfId="18" applyFont="1" applyFill="1" applyBorder="1" applyAlignment="1">
      <alignment horizontal="center" vertical="center" wrapText="1"/>
    </xf>
    <xf numFmtId="0" fontId="11" fillId="0" borderId="0" xfId="18" applyFont="1" applyBorder="1" applyAlignment="1" applyProtection="1">
      <alignment horizontal="center" vertical="center" wrapText="1"/>
      <protection hidden="1"/>
    </xf>
    <xf numFmtId="0" fontId="11" fillId="3" borderId="16" xfId="18" applyFont="1" applyFill="1" applyBorder="1" applyAlignment="1">
      <alignment horizontal="center" vertical="center" wrapText="1"/>
    </xf>
    <xf numFmtId="170" fontId="38" fillId="0" borderId="34" xfId="5" applyFont="1" applyFill="1" applyBorder="1" applyAlignment="1">
      <alignment horizontal="center" vertical="center" wrapText="1"/>
    </xf>
    <xf numFmtId="2" fontId="43" fillId="0" borderId="34" xfId="30" applyNumberFormat="1" applyFont="1" applyFill="1" applyBorder="1" applyAlignment="1">
      <alignment horizontal="center" vertical="center" wrapText="1"/>
    </xf>
    <xf numFmtId="10" fontId="38" fillId="0" borderId="34" xfId="5" applyNumberFormat="1" applyFont="1" applyFill="1" applyBorder="1" applyAlignment="1">
      <alignment horizontal="center" vertical="center" wrapText="1"/>
    </xf>
    <xf numFmtId="10" fontId="43" fillId="0" borderId="34" xfId="30" applyNumberFormat="1" applyFont="1" applyFill="1" applyBorder="1" applyAlignment="1">
      <alignment horizontal="center" vertical="center" wrapText="1"/>
    </xf>
    <xf numFmtId="0" fontId="43" fillId="0" borderId="34" xfId="30" applyFont="1" applyFill="1" applyBorder="1" applyAlignment="1">
      <alignment horizontal="center" vertical="center" wrapText="1"/>
    </xf>
    <xf numFmtId="1" fontId="5" fillId="0" borderId="43" xfId="20" applyNumberFormat="1" applyFont="1" applyFill="1" applyBorder="1" applyAlignment="1">
      <alignment horizontal="center" vertical="center"/>
    </xf>
    <xf numFmtId="4" fontId="45" fillId="0" borderId="34" xfId="18" applyNumberFormat="1" applyFont="1" applyBorder="1" applyAlignment="1">
      <alignment horizontal="justify" vertical="center" wrapText="1"/>
    </xf>
    <xf numFmtId="0" fontId="0" fillId="0" borderId="0" xfId="0"/>
    <xf numFmtId="0" fontId="50" fillId="0" borderId="71" xfId="16" applyBorder="1"/>
    <xf numFmtId="0" fontId="17" fillId="0" borderId="0" xfId="20" applyFont="1" applyAlignment="1">
      <alignment vertical="center"/>
    </xf>
    <xf numFmtId="0" fontId="2" fillId="0" borderId="0" xfId="20" applyAlignment="1">
      <alignment vertical="center"/>
    </xf>
    <xf numFmtId="0" fontId="17" fillId="0" borderId="0" xfId="20" applyFont="1" applyFill="1" applyAlignment="1">
      <alignment vertical="center"/>
    </xf>
    <xf numFmtId="0" fontId="2" fillId="0" borderId="0" xfId="20" applyFill="1" applyAlignment="1">
      <alignment vertical="center"/>
    </xf>
    <xf numFmtId="1" fontId="5" fillId="17" borderId="43" xfId="20" applyNumberFormat="1" applyFont="1" applyFill="1" applyBorder="1" applyAlignment="1">
      <alignment horizontal="center" vertical="center"/>
    </xf>
    <xf numFmtId="0" fontId="2" fillId="0" borderId="0" xfId="20" applyFont="1" applyAlignment="1">
      <alignment horizontal="center" vertical="center"/>
    </xf>
    <xf numFmtId="0" fontId="2" fillId="0" borderId="0" xfId="20" applyFill="1" applyAlignment="1">
      <alignment horizontal="center" vertical="center"/>
    </xf>
    <xf numFmtId="170" fontId="38" fillId="20" borderId="34" xfId="5" applyFont="1" applyFill="1" applyBorder="1" applyAlignment="1">
      <alignment horizontal="center" vertical="center" wrapText="1"/>
    </xf>
    <xf numFmtId="0" fontId="43" fillId="20" borderId="34" xfId="30" applyFont="1" applyFill="1" applyBorder="1" applyAlignment="1">
      <alignment horizontal="center" vertical="center" wrapText="1"/>
    </xf>
    <xf numFmtId="2" fontId="43" fillId="20" borderId="34" xfId="30" applyNumberFormat="1" applyFont="1" applyFill="1" applyBorder="1" applyAlignment="1">
      <alignment horizontal="center" vertical="center" wrapText="1"/>
    </xf>
    <xf numFmtId="10" fontId="38" fillId="20" borderId="34" xfId="5" applyNumberFormat="1" applyFont="1" applyFill="1" applyBorder="1" applyAlignment="1">
      <alignment horizontal="center" vertical="center" wrapText="1"/>
    </xf>
    <xf numFmtId="10" fontId="43" fillId="20" borderId="34" xfId="30" applyNumberFormat="1" applyFont="1" applyFill="1" applyBorder="1" applyAlignment="1">
      <alignment horizontal="center" vertical="center" wrapText="1"/>
    </xf>
    <xf numFmtId="0" fontId="38" fillId="13" borderId="0" xfId="30" applyFont="1" applyFill="1"/>
    <xf numFmtId="0" fontId="9" fillId="13" borderId="0" xfId="30" applyFont="1" applyFill="1"/>
    <xf numFmtId="0" fontId="2" fillId="13" borderId="0" xfId="30" applyFont="1" applyFill="1"/>
    <xf numFmtId="0" fontId="18" fillId="0" borderId="0" xfId="31" applyFont="1" applyFill="1" applyAlignment="1" applyProtection="1">
      <alignment horizontal="justify" vertical="center"/>
      <protection locked="0"/>
    </xf>
    <xf numFmtId="0" fontId="57" fillId="0" borderId="0" xfId="31" applyFont="1" applyFill="1" applyAlignment="1" applyProtection="1">
      <alignment horizontal="justify" vertical="center"/>
      <protection locked="0"/>
    </xf>
    <xf numFmtId="0" fontId="2" fillId="0" borderId="0" xfId="31" applyFill="1" applyProtection="1">
      <protection hidden="1"/>
    </xf>
    <xf numFmtId="0" fontId="9" fillId="0" borderId="0" xfId="31" applyFont="1" applyFill="1" applyProtection="1">
      <protection hidden="1"/>
    </xf>
    <xf numFmtId="44" fontId="9" fillId="20" borderId="34" xfId="6" applyFont="1" applyFill="1" applyBorder="1" applyAlignment="1" applyProtection="1">
      <alignment horizontal="left" vertical="center" wrapText="1"/>
      <protection hidden="1"/>
    </xf>
    <xf numFmtId="0" fontId="9" fillId="20" borderId="34" xfId="18" applyFont="1" applyFill="1" applyBorder="1" applyAlignment="1">
      <alignment horizontal="center" vertical="center" wrapText="1"/>
    </xf>
    <xf numFmtId="1" fontId="37" fillId="0" borderId="34" xfId="18" applyNumberFormat="1" applyFont="1" applyBorder="1" applyAlignment="1" applyProtection="1">
      <alignment horizontal="left" vertical="center" wrapText="1"/>
      <protection hidden="1"/>
    </xf>
    <xf numFmtId="0" fontId="5" fillId="0" borderId="0" xfId="20" applyFont="1" applyAlignment="1">
      <alignment vertical="center"/>
    </xf>
    <xf numFmtId="4" fontId="5" fillId="0" borderId="0" xfId="20" applyNumberFormat="1" applyFont="1" applyAlignment="1">
      <alignment vertical="center"/>
    </xf>
    <xf numFmtId="44" fontId="5" fillId="0" borderId="0" xfId="20" applyNumberFormat="1" applyFont="1" applyAlignment="1">
      <alignment vertical="center"/>
    </xf>
    <xf numFmtId="176" fontId="9" fillId="0" borderId="34" xfId="40" applyNumberFormat="1" applyFont="1" applyFill="1" applyBorder="1" applyAlignment="1">
      <alignment horizontal="center" vertical="center" wrapText="1"/>
    </xf>
    <xf numFmtId="186" fontId="9" fillId="0" borderId="34" xfId="42" applyNumberFormat="1" applyFont="1" applyFill="1" applyBorder="1" applyAlignment="1">
      <alignment horizontal="right" vertical="center" wrapText="1"/>
    </xf>
    <xf numFmtId="0" fontId="44" fillId="0" borderId="34" xfId="18" applyFont="1" applyFill="1" applyBorder="1" applyAlignment="1">
      <alignment horizontal="center" vertical="center" wrapText="1"/>
    </xf>
    <xf numFmtId="9" fontId="44" fillId="0" borderId="34" xfId="34" applyFont="1" applyFill="1" applyBorder="1" applyAlignment="1">
      <alignment horizontal="center" vertical="center" wrapText="1"/>
    </xf>
    <xf numFmtId="15" fontId="44" fillId="0" borderId="34" xfId="18" applyNumberFormat="1" applyFont="1" applyFill="1" applyBorder="1" applyAlignment="1">
      <alignment horizontal="center" vertical="center" wrapText="1"/>
    </xf>
    <xf numFmtId="0" fontId="58" fillId="0" borderId="34" xfId="0" applyFont="1" applyBorder="1" applyAlignment="1">
      <alignment horizontal="center" vertical="center" wrapText="1"/>
    </xf>
    <xf numFmtId="0" fontId="58" fillId="0" borderId="34" xfId="18" applyFont="1" applyFill="1" applyBorder="1" applyAlignment="1">
      <alignment horizontal="center" vertical="center" wrapText="1"/>
    </xf>
    <xf numFmtId="0" fontId="9" fillId="0" borderId="0" xfId="18" applyFont="1" applyProtection="1">
      <protection hidden="1"/>
    </xf>
    <xf numFmtId="0" fontId="60" fillId="13" borderId="0" xfId="12" applyFont="1" applyFill="1" applyBorder="1"/>
    <xf numFmtId="170" fontId="60" fillId="13" borderId="0" xfId="44" applyFont="1" applyFill="1" applyBorder="1"/>
    <xf numFmtId="9" fontId="60" fillId="13" borderId="0" xfId="45" applyFont="1" applyFill="1" applyBorder="1"/>
    <xf numFmtId="0" fontId="60" fillId="13" borderId="0" xfId="12" applyNumberFormat="1" applyFont="1" applyFill="1" applyBorder="1" applyAlignment="1">
      <alignment horizontal="center" vertical="center" wrapText="1"/>
    </xf>
    <xf numFmtId="10" fontId="56" fillId="13" borderId="0" xfId="18" applyNumberFormat="1" applyFont="1" applyFill="1" applyBorder="1" applyAlignment="1">
      <alignment horizontal="center" vertical="center" wrapText="1"/>
    </xf>
    <xf numFmtId="170" fontId="56" fillId="13" borderId="0" xfId="18" applyNumberFormat="1" applyFont="1" applyFill="1" applyBorder="1" applyAlignment="1">
      <alignment horizontal="center" vertical="center" wrapText="1"/>
    </xf>
    <xf numFmtId="181" fontId="61" fillId="13" borderId="0" xfId="44" applyNumberFormat="1" applyFont="1" applyFill="1" applyBorder="1" applyAlignment="1">
      <alignment horizontal="center" vertical="center"/>
    </xf>
    <xf numFmtId="0" fontId="2" fillId="13" borderId="0" xfId="12" applyFill="1"/>
    <xf numFmtId="170" fontId="0" fillId="13" borderId="0" xfId="44" applyFont="1" applyFill="1"/>
    <xf numFmtId="9" fontId="0" fillId="13" borderId="0" xfId="45" applyFont="1" applyFill="1"/>
    <xf numFmtId="0" fontId="9" fillId="20" borderId="66" xfId="12" applyFont="1" applyFill="1" applyBorder="1" applyAlignment="1">
      <alignment horizontal="center" vertical="center"/>
    </xf>
    <xf numFmtId="0" fontId="56" fillId="4" borderId="79" xfId="20" applyNumberFormat="1" applyFont="1" applyFill="1" applyBorder="1" applyAlignment="1">
      <alignment horizontal="center" vertical="center" wrapText="1"/>
    </xf>
    <xf numFmtId="10" fontId="56" fillId="4" borderId="36" xfId="18" applyNumberFormat="1" applyFont="1" applyFill="1" applyBorder="1" applyAlignment="1">
      <alignment horizontal="center" vertical="center" wrapText="1"/>
    </xf>
    <xf numFmtId="170" fontId="56" fillId="4" borderId="36" xfId="18" applyNumberFormat="1" applyFont="1" applyFill="1" applyBorder="1" applyAlignment="1">
      <alignment horizontal="center" vertical="center" wrapText="1"/>
    </xf>
    <xf numFmtId="4" fontId="62" fillId="4" borderId="85" xfId="44" applyNumberFormat="1" applyFont="1" applyFill="1" applyBorder="1" applyAlignment="1">
      <alignment horizontal="center" vertical="center" wrapText="1"/>
    </xf>
    <xf numFmtId="170" fontId="56" fillId="4" borderId="51" xfId="44" applyFont="1" applyFill="1" applyBorder="1" applyAlignment="1">
      <alignment horizontal="center" vertical="center" wrapText="1"/>
    </xf>
    <xf numFmtId="170" fontId="9" fillId="13" borderId="0" xfId="44" applyFont="1" applyFill="1" applyAlignment="1">
      <alignment horizontal="center" vertical="center"/>
    </xf>
    <xf numFmtId="9" fontId="9" fillId="13" borderId="0" xfId="45" applyFont="1" applyFill="1" applyAlignment="1">
      <alignment horizontal="center" vertical="center"/>
    </xf>
    <xf numFmtId="0" fontId="9" fillId="13" borderId="0" xfId="12" applyFont="1" applyFill="1" applyAlignment="1">
      <alignment horizontal="center" vertical="center"/>
    </xf>
    <xf numFmtId="0" fontId="9" fillId="13" borderId="0" xfId="12" applyFont="1" applyFill="1" applyBorder="1" applyAlignment="1">
      <alignment horizontal="center" vertical="center"/>
    </xf>
    <xf numFmtId="0" fontId="9" fillId="13" borderId="65" xfId="12" applyFont="1" applyFill="1" applyBorder="1" applyAlignment="1">
      <alignment horizontal="center" vertical="center"/>
    </xf>
    <xf numFmtId="0" fontId="60" fillId="7" borderId="43" xfId="20" applyNumberFormat="1" applyFont="1" applyFill="1" applyBorder="1" applyAlignment="1">
      <alignment horizontal="center" vertical="center" wrapText="1"/>
    </xf>
    <xf numFmtId="10" fontId="56" fillId="7" borderId="34" xfId="18" applyNumberFormat="1" applyFont="1" applyFill="1" applyBorder="1" applyAlignment="1">
      <alignment horizontal="center" vertical="center" wrapText="1"/>
    </xf>
    <xf numFmtId="170" fontId="56" fillId="4" borderId="34" xfId="18" applyNumberFormat="1" applyFont="1" applyFill="1" applyBorder="1" applyAlignment="1">
      <alignment horizontal="center" vertical="center" wrapText="1"/>
    </xf>
    <xf numFmtId="4" fontId="56" fillId="7" borderId="35" xfId="44" applyNumberFormat="1" applyFont="1" applyFill="1" applyBorder="1" applyAlignment="1">
      <alignment horizontal="center" vertical="center" wrapText="1"/>
    </xf>
    <xf numFmtId="4" fontId="56" fillId="7" borderId="44" xfId="44" applyNumberFormat="1" applyFont="1" applyFill="1" applyBorder="1" applyAlignment="1">
      <alignment horizontal="center" vertical="center" wrapText="1"/>
    </xf>
    <xf numFmtId="0" fontId="60" fillId="7" borderId="82" xfId="20" applyNumberFormat="1" applyFont="1" applyFill="1" applyBorder="1" applyAlignment="1">
      <alignment horizontal="center" vertical="center" wrapText="1"/>
    </xf>
    <xf numFmtId="10" fontId="56" fillId="7" borderId="60" xfId="18" applyNumberFormat="1" applyFont="1" applyFill="1" applyBorder="1" applyAlignment="1">
      <alignment horizontal="center" vertical="center" wrapText="1"/>
    </xf>
    <xf numFmtId="170" fontId="56" fillId="4" borderId="60" xfId="18" applyNumberFormat="1" applyFont="1" applyFill="1" applyBorder="1" applyAlignment="1">
      <alignment horizontal="center" vertical="center" wrapText="1"/>
    </xf>
    <xf numFmtId="4" fontId="56" fillId="7" borderId="90" xfId="44" applyNumberFormat="1" applyFont="1" applyFill="1" applyBorder="1" applyAlignment="1">
      <alignment horizontal="center" vertical="center" wrapText="1"/>
    </xf>
    <xf numFmtId="4" fontId="56" fillId="7" borderId="87" xfId="44" applyNumberFormat="1" applyFont="1" applyFill="1" applyBorder="1" applyAlignment="1">
      <alignment horizontal="center" vertical="center" wrapText="1"/>
    </xf>
    <xf numFmtId="0" fontId="53" fillId="13" borderId="0" xfId="12" applyFont="1" applyFill="1"/>
    <xf numFmtId="168" fontId="2" fillId="13" borderId="0" xfId="12" applyNumberFormat="1" applyFont="1" applyFill="1" applyAlignment="1">
      <alignment horizontal="center"/>
    </xf>
    <xf numFmtId="4" fontId="56" fillId="13" borderId="0" xfId="18" applyNumberFormat="1" applyFont="1" applyFill="1" applyBorder="1" applyAlignment="1">
      <alignment horizontal="center" vertical="center" wrapText="1"/>
    </xf>
    <xf numFmtId="0" fontId="11" fillId="21" borderId="36" xfId="18" applyFont="1" applyFill="1" applyBorder="1" applyAlignment="1">
      <alignment horizontal="center" vertical="center" wrapText="1"/>
    </xf>
    <xf numFmtId="0" fontId="11" fillId="21" borderId="51" xfId="18" applyFont="1" applyFill="1" applyBorder="1" applyAlignment="1">
      <alignment horizontal="center" vertical="center" wrapText="1"/>
    </xf>
    <xf numFmtId="0" fontId="2" fillId="13" borderId="0" xfId="12" applyFill="1" applyAlignment="1">
      <alignment horizontal="center" vertical="center"/>
    </xf>
    <xf numFmtId="168" fontId="2" fillId="13" borderId="0" xfId="12" applyNumberFormat="1" applyFont="1" applyFill="1" applyAlignment="1">
      <alignment horizontal="center" vertical="center"/>
    </xf>
    <xf numFmtId="4" fontId="56" fillId="7" borderId="34" xfId="44" applyNumberFormat="1" applyFont="1" applyFill="1" applyBorder="1" applyAlignment="1">
      <alignment horizontal="center" vertical="center" wrapText="1"/>
    </xf>
    <xf numFmtId="4" fontId="56" fillId="7" borderId="60" xfId="44" applyNumberFormat="1" applyFont="1" applyFill="1" applyBorder="1" applyAlignment="1">
      <alignment horizontal="center" vertical="center" wrapText="1"/>
    </xf>
    <xf numFmtId="0" fontId="63" fillId="7" borderId="43" xfId="20" applyNumberFormat="1" applyFont="1" applyFill="1" applyBorder="1" applyAlignment="1">
      <alignment horizontal="center" vertical="center" wrapText="1"/>
    </xf>
    <xf numFmtId="0" fontId="9" fillId="20" borderId="91" xfId="12" applyFont="1" applyFill="1" applyBorder="1" applyAlignment="1">
      <alignment horizontal="center" vertical="center"/>
    </xf>
    <xf numFmtId="0" fontId="9" fillId="20" borderId="93" xfId="12" applyFont="1" applyFill="1" applyBorder="1" applyAlignment="1">
      <alignment horizontal="center" vertical="center"/>
    </xf>
    <xf numFmtId="0" fontId="2" fillId="13" borderId="94" xfId="12" applyFill="1" applyBorder="1" applyAlignment="1">
      <alignment horizontal="center" vertical="center"/>
    </xf>
    <xf numFmtId="0" fontId="2" fillId="13" borderId="95" xfId="12" applyFill="1" applyBorder="1" applyAlignment="1">
      <alignment horizontal="center" vertical="center"/>
    </xf>
    <xf numFmtId="0" fontId="2" fillId="13" borderId="96" xfId="12" applyFill="1" applyBorder="1" applyAlignment="1">
      <alignment horizontal="center" vertical="center"/>
    </xf>
    <xf numFmtId="0" fontId="2" fillId="13" borderId="96" xfId="12" applyFont="1" applyFill="1" applyBorder="1" applyAlignment="1">
      <alignment horizontal="center" vertical="center"/>
    </xf>
    <xf numFmtId="0" fontId="2" fillId="13" borderId="49" xfId="12" applyFill="1" applyBorder="1" applyAlignment="1">
      <alignment horizontal="center" vertical="center"/>
    </xf>
    <xf numFmtId="0" fontId="2" fillId="13" borderId="49" xfId="12" applyFont="1" applyFill="1" applyBorder="1" applyAlignment="1">
      <alignment horizontal="center" vertical="center"/>
    </xf>
    <xf numFmtId="2" fontId="2" fillId="13" borderId="95" xfId="12" applyNumberFormat="1" applyFill="1" applyBorder="1" applyAlignment="1">
      <alignment horizontal="center" vertical="center"/>
    </xf>
    <xf numFmtId="2" fontId="2" fillId="13" borderId="97" xfId="12" applyNumberFormat="1" applyFill="1" applyBorder="1" applyAlignment="1">
      <alignment horizontal="center" vertical="center"/>
    </xf>
    <xf numFmtId="0" fontId="2" fillId="13" borderId="97" xfId="12" applyFont="1" applyFill="1" applyBorder="1" applyAlignment="1">
      <alignment horizontal="center" vertical="center"/>
    </xf>
    <xf numFmtId="0" fontId="2" fillId="13" borderId="97" xfId="12" applyFill="1" applyBorder="1" applyAlignment="1">
      <alignment horizontal="center" vertical="center"/>
    </xf>
    <xf numFmtId="10" fontId="56" fillId="4" borderId="63" xfId="18" applyNumberFormat="1" applyFont="1" applyFill="1" applyBorder="1" applyAlignment="1">
      <alignment horizontal="center" vertical="center" wrapText="1"/>
    </xf>
    <xf numFmtId="170" fontId="56" fillId="4" borderId="63" xfId="18" applyNumberFormat="1" applyFont="1" applyFill="1" applyBorder="1" applyAlignment="1">
      <alignment horizontal="center" vertical="center" wrapText="1"/>
    </xf>
    <xf numFmtId="4" fontId="62" fillId="4" borderId="98" xfId="44" applyNumberFormat="1" applyFont="1" applyFill="1" applyBorder="1" applyAlignment="1">
      <alignment horizontal="center" vertical="center" wrapText="1"/>
    </xf>
    <xf numFmtId="170" fontId="56" fillId="4" borderId="99" xfId="44" applyFont="1" applyFill="1" applyBorder="1" applyAlignment="1">
      <alignment horizontal="center" vertical="center" wrapText="1"/>
    </xf>
    <xf numFmtId="10" fontId="56" fillId="4" borderId="34" xfId="18" applyNumberFormat="1" applyFont="1" applyFill="1" applyBorder="1" applyAlignment="1">
      <alignment horizontal="center" vertical="center" wrapText="1"/>
    </xf>
    <xf numFmtId="0" fontId="9" fillId="20" borderId="34" xfId="12" applyFont="1" applyFill="1" applyBorder="1" applyAlignment="1">
      <alignment horizontal="center" vertical="center"/>
    </xf>
    <xf numFmtId="0" fontId="9" fillId="20" borderId="53" xfId="12" applyFont="1" applyFill="1" applyBorder="1" applyAlignment="1">
      <alignment horizontal="center" vertical="center"/>
    </xf>
    <xf numFmtId="9" fontId="2" fillId="13" borderId="0" xfId="12" applyNumberFormat="1" applyFill="1"/>
    <xf numFmtId="0" fontId="2" fillId="0" borderId="34" xfId="12" applyBorder="1" applyAlignment="1">
      <alignment horizontal="center" vertical="center"/>
    </xf>
    <xf numFmtId="170" fontId="2" fillId="13" borderId="34" xfId="44" applyFont="1" applyFill="1" applyBorder="1" applyAlignment="1">
      <alignment horizontal="center" vertical="center"/>
    </xf>
    <xf numFmtId="0" fontId="2" fillId="13" borderId="34" xfId="12" applyFill="1" applyBorder="1" applyAlignment="1">
      <alignment horizontal="center" vertical="center"/>
    </xf>
    <xf numFmtId="169" fontId="0" fillId="13" borderId="0" xfId="8" applyFont="1" applyFill="1" applyAlignment="1">
      <alignment horizontal="center" vertical="center"/>
    </xf>
    <xf numFmtId="169" fontId="0" fillId="13" borderId="66" xfId="8" applyFont="1" applyFill="1" applyBorder="1" applyAlignment="1">
      <alignment horizontal="center" vertical="center"/>
    </xf>
    <xf numFmtId="169" fontId="2" fillId="13" borderId="0" xfId="12" applyNumberFormat="1" applyFill="1"/>
    <xf numFmtId="44" fontId="2" fillId="13" borderId="0" xfId="12" applyNumberFormat="1" applyFill="1"/>
    <xf numFmtId="170" fontId="0" fillId="13" borderId="0" xfId="44" applyFont="1" applyFill="1" applyAlignment="1">
      <alignment horizontal="center" vertical="center"/>
    </xf>
    <xf numFmtId="4" fontId="2" fillId="13" borderId="34" xfId="12" applyNumberFormat="1" applyFill="1" applyBorder="1" applyAlignment="1">
      <alignment horizontal="center" vertical="center"/>
    </xf>
    <xf numFmtId="9" fontId="43" fillId="0" borderId="34" xfId="33" applyFont="1" applyFill="1" applyBorder="1" applyAlignment="1">
      <alignment horizontal="center" vertical="center" wrapText="1"/>
    </xf>
    <xf numFmtId="175" fontId="56" fillId="4" borderId="88" xfId="20" applyNumberFormat="1" applyFont="1" applyFill="1" applyBorder="1" applyAlignment="1">
      <alignment horizontal="center" vertical="center" wrapText="1"/>
    </xf>
    <xf numFmtId="175" fontId="56" fillId="4" borderId="43" xfId="20" applyNumberFormat="1" applyFont="1" applyFill="1" applyBorder="1" applyAlignment="1">
      <alignment horizontal="center" vertical="center" wrapText="1"/>
    </xf>
    <xf numFmtId="4" fontId="56" fillId="7" borderId="51" xfId="44" applyNumberFormat="1" applyFont="1" applyFill="1" applyBorder="1" applyAlignment="1">
      <alignment horizontal="center" vertical="center" wrapText="1"/>
    </xf>
    <xf numFmtId="175" fontId="56" fillId="4" borderId="82" xfId="20" applyNumberFormat="1" applyFont="1" applyFill="1" applyBorder="1" applyAlignment="1">
      <alignment horizontal="center" vertical="center" wrapText="1"/>
    </xf>
    <xf numFmtId="10" fontId="56" fillId="4" borderId="60" xfId="18" applyNumberFormat="1" applyFont="1" applyFill="1" applyBorder="1" applyAlignment="1">
      <alignment horizontal="center" vertical="center" wrapText="1"/>
    </xf>
    <xf numFmtId="175" fontId="60" fillId="7" borderId="43" xfId="20" applyNumberFormat="1" applyFont="1" applyFill="1" applyBorder="1" applyAlignment="1">
      <alignment horizontal="center" vertical="center" wrapText="1"/>
    </xf>
    <xf numFmtId="175" fontId="60" fillId="7" borderId="82" xfId="20" applyNumberFormat="1" applyFont="1" applyFill="1" applyBorder="1" applyAlignment="1">
      <alignment horizontal="center" vertical="center" wrapText="1"/>
    </xf>
    <xf numFmtId="175" fontId="56" fillId="4" borderId="79" xfId="20" applyNumberFormat="1" applyFont="1" applyFill="1" applyBorder="1" applyAlignment="1">
      <alignment horizontal="center" vertical="center" wrapText="1"/>
    </xf>
    <xf numFmtId="175" fontId="2" fillId="13" borderId="0" xfId="12" applyNumberFormat="1" applyFill="1"/>
    <xf numFmtId="4" fontId="56" fillId="4" borderId="63" xfId="44" applyNumberFormat="1" applyFont="1" applyFill="1" applyBorder="1" applyAlignment="1">
      <alignment horizontal="center" vertical="center" wrapText="1"/>
    </xf>
    <xf numFmtId="4" fontId="56" fillId="4" borderId="34" xfId="44" applyNumberFormat="1" applyFont="1" applyFill="1" applyBorder="1" applyAlignment="1">
      <alignment horizontal="center" vertical="center" wrapText="1"/>
    </xf>
    <xf numFmtId="0" fontId="60" fillId="13" borderId="0" xfId="12" applyFont="1" applyFill="1" applyBorder="1" applyAlignment="1">
      <alignment horizontal="left" vertical="center" wrapText="1"/>
    </xf>
    <xf numFmtId="170" fontId="56" fillId="4" borderId="63" xfId="44" applyFont="1" applyFill="1" applyBorder="1" applyAlignment="1">
      <alignment horizontal="left" vertical="center" wrapText="1"/>
    </xf>
    <xf numFmtId="170" fontId="56" fillId="4" borderId="34" xfId="44" applyFont="1" applyFill="1" applyBorder="1" applyAlignment="1">
      <alignment horizontal="left" vertical="center" wrapText="1"/>
    </xf>
    <xf numFmtId="170" fontId="56" fillId="4" borderId="61" xfId="44" applyFont="1" applyFill="1" applyBorder="1" applyAlignment="1">
      <alignment horizontal="left" vertical="center" wrapText="1"/>
    </xf>
    <xf numFmtId="0" fontId="2" fillId="13" borderId="0" xfId="12" applyFill="1" applyAlignment="1">
      <alignment horizontal="left"/>
    </xf>
    <xf numFmtId="170" fontId="56" fillId="4" borderId="60" xfId="44" applyFont="1" applyFill="1" applyBorder="1" applyAlignment="1">
      <alignment horizontal="left" vertical="center" wrapText="1"/>
    </xf>
    <xf numFmtId="170" fontId="56" fillId="4" borderId="62" xfId="44" applyFont="1" applyFill="1" applyBorder="1" applyAlignment="1">
      <alignment horizontal="left" vertical="center" wrapText="1"/>
    </xf>
    <xf numFmtId="170" fontId="60" fillId="0" borderId="34" xfId="44" applyFont="1" applyFill="1" applyBorder="1" applyAlignment="1">
      <alignment horizontal="left" vertical="center" wrapText="1"/>
    </xf>
    <xf numFmtId="170" fontId="60" fillId="0" borderId="60" xfId="44" applyFont="1" applyFill="1" applyBorder="1" applyAlignment="1">
      <alignment horizontal="left" vertical="center" wrapText="1"/>
    </xf>
    <xf numFmtId="170" fontId="56" fillId="4" borderId="36" xfId="44" applyFont="1" applyFill="1" applyBorder="1" applyAlignment="1">
      <alignment horizontal="left" vertical="center" wrapText="1"/>
    </xf>
    <xf numFmtId="170" fontId="63" fillId="0" borderId="34" xfId="44" applyFont="1" applyFill="1" applyBorder="1" applyAlignment="1">
      <alignment horizontal="left" vertical="center" wrapText="1"/>
    </xf>
    <xf numFmtId="4" fontId="56" fillId="7" borderId="36" xfId="44" applyNumberFormat="1" applyFont="1" applyFill="1" applyBorder="1" applyAlignment="1">
      <alignment horizontal="center" vertical="center" wrapText="1"/>
    </xf>
    <xf numFmtId="4" fontId="56" fillId="7" borderId="85" xfId="44" applyNumberFormat="1" applyFont="1" applyFill="1" applyBorder="1" applyAlignment="1">
      <alignment horizontal="center" vertical="center" wrapText="1"/>
    </xf>
    <xf numFmtId="170" fontId="56" fillId="4" borderId="46" xfId="44" applyFont="1" applyFill="1" applyBorder="1" applyAlignment="1">
      <alignment horizontal="left" vertical="center" wrapText="1"/>
    </xf>
    <xf numFmtId="170" fontId="44" fillId="20" borderId="34" xfId="30" applyNumberFormat="1" applyFont="1" applyFill="1" applyBorder="1" applyAlignment="1">
      <alignment horizontal="center" vertical="center" wrapText="1"/>
    </xf>
    <xf numFmtId="9" fontId="38" fillId="0" borderId="34" xfId="30" applyNumberFormat="1" applyFont="1" applyFill="1" applyBorder="1" applyAlignment="1">
      <alignment horizontal="center" vertical="center"/>
    </xf>
    <xf numFmtId="0" fontId="38" fillId="8" borderId="34" xfId="30" applyFont="1" applyFill="1" applyBorder="1" applyAlignment="1">
      <alignment horizontal="center" vertical="center" wrapText="1"/>
    </xf>
    <xf numFmtId="0" fontId="2" fillId="0" borderId="34" xfId="30" applyFont="1" applyFill="1" applyBorder="1"/>
    <xf numFmtId="175" fontId="5" fillId="0" borderId="34" xfId="20" applyNumberFormat="1" applyFont="1" applyFill="1" applyBorder="1" applyAlignment="1">
      <alignment horizontal="center" vertical="center"/>
    </xf>
    <xf numFmtId="175" fontId="44" fillId="20" borderId="34" xfId="20" applyNumberFormat="1" applyFont="1" applyFill="1" applyBorder="1" applyAlignment="1">
      <alignment horizontal="center" vertical="center"/>
    </xf>
    <xf numFmtId="1" fontId="44" fillId="20" borderId="34" xfId="18" applyNumberFormat="1" applyFont="1" applyFill="1" applyBorder="1" applyAlignment="1" applyProtection="1">
      <alignment horizontal="left" vertical="center" wrapText="1"/>
      <protection hidden="1"/>
    </xf>
    <xf numFmtId="0" fontId="56" fillId="4" borderId="103" xfId="20" applyNumberFormat="1" applyFont="1" applyFill="1" applyBorder="1" applyAlignment="1">
      <alignment horizontal="center" vertical="center" wrapText="1"/>
    </xf>
    <xf numFmtId="4" fontId="56" fillId="4" borderId="62" xfId="44" applyNumberFormat="1" applyFont="1" applyFill="1" applyBorder="1" applyAlignment="1">
      <alignment horizontal="center" vertical="center" wrapText="1"/>
    </xf>
    <xf numFmtId="4" fontId="56" fillId="7" borderId="61" xfId="44" applyNumberFormat="1" applyFont="1" applyFill="1" applyBorder="1" applyAlignment="1">
      <alignment horizontal="center" vertical="center" wrapText="1"/>
    </xf>
    <xf numFmtId="4" fontId="56" fillId="7" borderId="86" xfId="44" applyNumberFormat="1" applyFont="1" applyFill="1" applyBorder="1" applyAlignment="1">
      <alignment horizontal="center" vertical="center" wrapText="1"/>
    </xf>
    <xf numFmtId="4" fontId="56" fillId="7" borderId="104" xfId="44" applyNumberFormat="1" applyFont="1" applyFill="1" applyBorder="1" applyAlignment="1">
      <alignment horizontal="center" vertical="center" wrapText="1"/>
    </xf>
    <xf numFmtId="4" fontId="56" fillId="20" borderId="44" xfId="44" applyNumberFormat="1" applyFont="1" applyFill="1" applyBorder="1" applyAlignment="1">
      <alignment horizontal="center" vertical="center" wrapText="1"/>
    </xf>
    <xf numFmtId="4" fontId="56" fillId="4" borderId="60" xfId="44" applyNumberFormat="1" applyFont="1" applyFill="1" applyBorder="1" applyAlignment="1">
      <alignment horizontal="center" vertical="center" wrapText="1"/>
    </xf>
    <xf numFmtId="4" fontId="56" fillId="20" borderId="87" xfId="44" applyNumberFormat="1" applyFont="1" applyFill="1" applyBorder="1" applyAlignment="1">
      <alignment horizontal="center" vertical="center" wrapText="1"/>
    </xf>
    <xf numFmtId="0" fontId="0" fillId="0" borderId="0" xfId="0"/>
    <xf numFmtId="0" fontId="11" fillId="3" borderId="53" xfId="20" applyNumberFormat="1" applyFont="1" applyFill="1" applyBorder="1" applyAlignment="1">
      <alignment horizontal="center" vertical="center"/>
    </xf>
    <xf numFmtId="1" fontId="5" fillId="0" borderId="79" xfId="20" applyNumberFormat="1" applyFont="1" applyFill="1" applyBorder="1" applyAlignment="1">
      <alignment horizontal="center" vertical="center"/>
    </xf>
    <xf numFmtId="1" fontId="5" fillId="17" borderId="82" xfId="20" applyNumberFormat="1" applyFont="1" applyFill="1" applyBorder="1" applyAlignment="1">
      <alignment horizontal="center" vertical="center"/>
    </xf>
    <xf numFmtId="0" fontId="38" fillId="0" borderId="34" xfId="30" applyFont="1" applyFill="1" applyBorder="1"/>
    <xf numFmtId="0" fontId="44" fillId="20" borderId="34" xfId="30" applyFont="1" applyFill="1" applyBorder="1"/>
    <xf numFmtId="167" fontId="5" fillId="0" borderId="36" xfId="20" applyNumberFormat="1" applyFont="1" applyFill="1" applyBorder="1" applyAlignment="1">
      <alignment vertical="center"/>
    </xf>
    <xf numFmtId="175" fontId="5" fillId="0" borderId="36" xfId="20" applyNumberFormat="1" applyFont="1" applyFill="1" applyBorder="1" applyAlignment="1">
      <alignment horizontal="center" vertical="center"/>
    </xf>
    <xf numFmtId="4" fontId="5" fillId="0" borderId="36" xfId="20" applyNumberFormat="1" applyFont="1" applyFill="1" applyBorder="1" applyAlignment="1">
      <alignment horizontal="center" vertical="center"/>
    </xf>
    <xf numFmtId="0" fontId="5" fillId="0" borderId="36" xfId="20" applyFont="1" applyFill="1" applyBorder="1" applyAlignment="1">
      <alignment horizontal="center" vertical="center"/>
    </xf>
    <xf numFmtId="4" fontId="5" fillId="0" borderId="36" xfId="20" applyNumberFormat="1" applyFont="1" applyFill="1" applyBorder="1" applyAlignment="1">
      <alignment vertical="center"/>
    </xf>
    <xf numFmtId="0" fontId="11" fillId="17" borderId="34" xfId="0" applyFont="1" applyFill="1" applyBorder="1" applyAlignment="1">
      <alignment horizontal="left" vertical="center" wrapText="1"/>
    </xf>
    <xf numFmtId="167" fontId="5" fillId="17" borderId="34" xfId="20" applyNumberFormat="1" applyFont="1" applyFill="1" applyBorder="1" applyAlignment="1">
      <alignment vertical="center"/>
    </xf>
    <xf numFmtId="175" fontId="5" fillId="17" borderId="34" xfId="20" applyNumberFormat="1" applyFont="1" applyFill="1" applyBorder="1" applyAlignment="1">
      <alignment horizontal="center" vertical="center"/>
    </xf>
    <xf numFmtId="4" fontId="5" fillId="17" borderId="34" xfId="20" applyNumberFormat="1" applyFont="1" applyFill="1" applyBorder="1" applyAlignment="1">
      <alignment horizontal="center" vertical="center"/>
    </xf>
    <xf numFmtId="0" fontId="5" fillId="17" borderId="34" xfId="20" applyFont="1" applyFill="1" applyBorder="1" applyAlignment="1">
      <alignment horizontal="center" vertical="center"/>
    </xf>
    <xf numFmtId="4" fontId="5" fillId="17" borderId="34" xfId="20" applyNumberFormat="1" applyFont="1" applyFill="1" applyBorder="1" applyAlignment="1">
      <alignment vertical="center"/>
    </xf>
    <xf numFmtId="3" fontId="5" fillId="17" borderId="44" xfId="20" applyNumberFormat="1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left" vertical="center" wrapText="1"/>
    </xf>
    <xf numFmtId="167" fontId="5" fillId="0" borderId="34" xfId="20" applyNumberFormat="1" applyFont="1" applyFill="1" applyBorder="1" applyAlignment="1">
      <alignment vertical="center"/>
    </xf>
    <xf numFmtId="4" fontId="5" fillId="0" borderId="34" xfId="20" applyNumberFormat="1" applyFont="1" applyFill="1" applyBorder="1" applyAlignment="1">
      <alignment horizontal="center" vertical="center"/>
    </xf>
    <xf numFmtId="0" fontId="5" fillId="0" borderId="34" xfId="20" applyFont="1" applyFill="1" applyBorder="1" applyAlignment="1">
      <alignment horizontal="center" vertical="center"/>
    </xf>
    <xf numFmtId="4" fontId="5" fillId="0" borderId="34" xfId="20" applyNumberFormat="1" applyFont="1" applyFill="1" applyBorder="1" applyAlignment="1">
      <alignment vertical="center"/>
    </xf>
    <xf numFmtId="3" fontId="5" fillId="0" borderId="44" xfId="20" applyNumberFormat="1" applyFont="1" applyFill="1" applyBorder="1" applyAlignment="1">
      <alignment horizontal="center" vertical="center"/>
    </xf>
    <xf numFmtId="0" fontId="11" fillId="17" borderId="60" xfId="0" applyFont="1" applyFill="1" applyBorder="1" applyAlignment="1">
      <alignment horizontal="left" vertical="center" wrapText="1"/>
    </xf>
    <xf numFmtId="167" fontId="5" fillId="17" borderId="60" xfId="20" applyNumberFormat="1" applyFont="1" applyFill="1" applyBorder="1" applyAlignment="1">
      <alignment vertical="center"/>
    </xf>
    <xf numFmtId="175" fontId="5" fillId="17" borderId="60" xfId="20" applyNumberFormat="1" applyFont="1" applyFill="1" applyBorder="1" applyAlignment="1">
      <alignment horizontal="center" vertical="center"/>
    </xf>
    <xf numFmtId="4" fontId="5" fillId="17" borderId="60" xfId="20" applyNumberFormat="1" applyFont="1" applyFill="1" applyBorder="1" applyAlignment="1">
      <alignment horizontal="center" vertical="center"/>
    </xf>
    <xf numFmtId="0" fontId="5" fillId="17" borderId="60" xfId="20" applyFont="1" applyFill="1" applyBorder="1" applyAlignment="1">
      <alignment horizontal="center" vertical="center"/>
    </xf>
    <xf numFmtId="3" fontId="5" fillId="17" borderId="87" xfId="20" applyNumberFormat="1" applyFont="1" applyFill="1" applyBorder="1" applyAlignment="1">
      <alignment horizontal="center" vertical="center"/>
    </xf>
    <xf numFmtId="1" fontId="64" fillId="0" borderId="31" xfId="18" applyNumberFormat="1" applyFont="1" applyBorder="1" applyAlignment="1" applyProtection="1">
      <alignment horizontal="center" vertical="center" wrapText="1"/>
      <protection hidden="1"/>
    </xf>
    <xf numFmtId="1" fontId="64" fillId="13" borderId="34" xfId="18" applyNumberFormat="1" applyFont="1" applyFill="1" applyBorder="1" applyAlignment="1" applyProtection="1">
      <alignment vertical="center" wrapText="1"/>
      <protection hidden="1"/>
    </xf>
    <xf numFmtId="4" fontId="65" fillId="13" borderId="35" xfId="18" applyNumberFormat="1" applyFont="1" applyFill="1" applyBorder="1" applyAlignment="1" applyProtection="1">
      <alignment horizontal="center" vertical="center" wrapText="1"/>
      <protection hidden="1"/>
    </xf>
    <xf numFmtId="176" fontId="64" fillId="13" borderId="35" xfId="18" applyNumberFormat="1" applyFont="1" applyFill="1" applyBorder="1" applyAlignment="1" applyProtection="1">
      <alignment horizontal="center" vertical="center" wrapText="1"/>
      <protection hidden="1"/>
    </xf>
    <xf numFmtId="3" fontId="66" fillId="0" borderId="3" xfId="18" applyNumberFormat="1" applyFont="1" applyBorder="1" applyAlignment="1" applyProtection="1">
      <alignment horizontal="center" vertical="center" wrapText="1"/>
      <protection hidden="1"/>
    </xf>
    <xf numFmtId="44" fontId="65" fillId="0" borderId="52" xfId="6" applyFont="1" applyBorder="1" applyAlignment="1">
      <alignment horizontal="center" vertical="center" wrapText="1"/>
    </xf>
    <xf numFmtId="44" fontId="64" fillId="13" borderId="35" xfId="18" applyNumberFormat="1" applyFont="1" applyFill="1" applyBorder="1" applyAlignment="1" applyProtection="1">
      <alignment horizontal="center" vertical="center" wrapText="1"/>
      <protection hidden="1"/>
    </xf>
    <xf numFmtId="1" fontId="64" fillId="20" borderId="31" xfId="18" applyNumberFormat="1" applyFont="1" applyFill="1" applyBorder="1" applyAlignment="1" applyProtection="1">
      <alignment horizontal="center" vertical="center" wrapText="1"/>
      <protection hidden="1"/>
    </xf>
    <xf numFmtId="1" fontId="64" fillId="20" borderId="34" xfId="18" applyNumberFormat="1" applyFont="1" applyFill="1" applyBorder="1" applyAlignment="1" applyProtection="1">
      <alignment vertical="center" wrapText="1"/>
      <protection hidden="1"/>
    </xf>
    <xf numFmtId="4" fontId="65" fillId="20" borderId="35" xfId="18" applyNumberFormat="1" applyFont="1" applyFill="1" applyBorder="1" applyAlignment="1" applyProtection="1">
      <alignment horizontal="center" vertical="center" wrapText="1"/>
      <protection hidden="1"/>
    </xf>
    <xf numFmtId="176" fontId="64" fillId="20" borderId="35" xfId="18" applyNumberFormat="1" applyFont="1" applyFill="1" applyBorder="1" applyAlignment="1" applyProtection="1">
      <alignment horizontal="center" vertical="center" wrapText="1"/>
      <protection hidden="1"/>
    </xf>
    <xf numFmtId="3" fontId="66" fillId="20" borderId="3" xfId="18" applyNumberFormat="1" applyFont="1" applyFill="1" applyBorder="1" applyAlignment="1" applyProtection="1">
      <alignment horizontal="center" vertical="center" wrapText="1"/>
      <protection hidden="1"/>
    </xf>
    <xf numFmtId="44" fontId="65" fillId="20" borderId="52" xfId="6" applyFont="1" applyFill="1" applyBorder="1" applyAlignment="1">
      <alignment horizontal="center" vertical="center" wrapText="1"/>
    </xf>
    <xf numFmtId="44" fontId="64" fillId="20" borderId="35" xfId="18" applyNumberFormat="1" applyFont="1" applyFill="1" applyBorder="1" applyAlignment="1" applyProtection="1">
      <alignment horizontal="center" vertical="center" wrapText="1"/>
      <protection hidden="1"/>
    </xf>
    <xf numFmtId="176" fontId="65" fillId="20" borderId="35" xfId="18" applyNumberFormat="1" applyFont="1" applyFill="1" applyBorder="1" applyAlignment="1" applyProtection="1">
      <alignment horizontal="center" vertical="center" wrapText="1"/>
      <protection hidden="1"/>
    </xf>
    <xf numFmtId="1" fontId="64" fillId="0" borderId="34" xfId="18" applyNumberFormat="1" applyFont="1" applyBorder="1" applyAlignment="1" applyProtection="1">
      <alignment vertical="center" wrapText="1"/>
      <protection hidden="1"/>
    </xf>
    <xf numFmtId="176" fontId="65" fillId="13" borderId="35" xfId="18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29" applyFont="1" applyBorder="1" applyAlignment="1">
      <alignment horizontal="center"/>
    </xf>
    <xf numFmtId="0" fontId="21" fillId="12" borderId="79" xfId="29" applyFont="1" applyFill="1" applyBorder="1" applyAlignment="1">
      <alignment horizontal="center" vertical="center"/>
    </xf>
    <xf numFmtId="0" fontId="21" fillId="12" borderId="43" xfId="29" applyFont="1" applyFill="1" applyBorder="1" applyAlignment="1">
      <alignment horizontal="center" vertical="center"/>
    </xf>
    <xf numFmtId="1" fontId="2" fillId="0" borderId="51" xfId="29" applyNumberFormat="1" applyFont="1" applyBorder="1" applyAlignment="1">
      <alignment horizontal="center"/>
    </xf>
    <xf numFmtId="1" fontId="2" fillId="0" borderId="44" xfId="29" applyNumberFormat="1" applyFont="1" applyBorder="1" applyAlignment="1">
      <alignment horizontal="center"/>
    </xf>
    <xf numFmtId="1" fontId="2" fillId="0" borderId="87" xfId="29" applyNumberFormat="1" applyFont="1" applyBorder="1" applyAlignment="1">
      <alignment horizontal="center"/>
    </xf>
    <xf numFmtId="0" fontId="67" fillId="0" borderId="3" xfId="23" applyFont="1" applyFill="1" applyBorder="1" applyAlignment="1">
      <alignment horizontal="left" vertical="justify" wrapText="1"/>
    </xf>
    <xf numFmtId="1" fontId="67" fillId="0" borderId="31" xfId="23" applyNumberFormat="1" applyFont="1" applyFill="1" applyBorder="1" applyAlignment="1">
      <alignment horizontal="center" vertical="center" wrapText="1"/>
    </xf>
    <xf numFmtId="1" fontId="68" fillId="0" borderId="34" xfId="23" applyNumberFormat="1" applyFont="1" applyFill="1" applyBorder="1" applyAlignment="1">
      <alignment vertical="center" wrapText="1"/>
    </xf>
    <xf numFmtId="0" fontId="67" fillId="0" borderId="34" xfId="23" applyFont="1" applyFill="1" applyBorder="1" applyAlignment="1">
      <alignment horizontal="center" vertical="center" wrapText="1"/>
    </xf>
    <xf numFmtId="3" fontId="68" fillId="0" borderId="34" xfId="23" applyNumberFormat="1" applyFont="1" applyFill="1" applyBorder="1" applyAlignment="1">
      <alignment horizontal="center" vertical="center" wrapText="1"/>
    </xf>
    <xf numFmtId="1" fontId="67" fillId="0" borderId="34" xfId="18" applyNumberFormat="1" applyFont="1" applyBorder="1" applyAlignment="1" applyProtection="1">
      <alignment horizontal="center" vertical="center"/>
      <protection hidden="1"/>
    </xf>
    <xf numFmtId="1" fontId="67" fillId="0" borderId="34" xfId="18" applyNumberFormat="1" applyFont="1" applyBorder="1" applyAlignment="1" applyProtection="1">
      <alignment horizontal="left" vertical="center" wrapText="1"/>
      <protection hidden="1"/>
    </xf>
    <xf numFmtId="1" fontId="68" fillId="0" borderId="34" xfId="18" applyNumberFormat="1" applyFont="1" applyBorder="1" applyAlignment="1" applyProtection="1">
      <alignment horizontal="center" vertical="center"/>
      <protection hidden="1"/>
    </xf>
    <xf numFmtId="1" fontId="68" fillId="0" borderId="34" xfId="18" applyNumberFormat="1" applyFont="1" applyBorder="1" applyAlignment="1" applyProtection="1">
      <alignment horizontal="left" vertical="center" wrapText="1"/>
      <protection hidden="1"/>
    </xf>
    <xf numFmtId="3" fontId="11" fillId="0" borderId="43" xfId="29" applyNumberFormat="1" applyFont="1" applyBorder="1" applyAlignment="1">
      <alignment horizontal="center"/>
    </xf>
    <xf numFmtId="3" fontId="11" fillId="0" borderId="82" xfId="29" applyNumberFormat="1" applyFont="1" applyBorder="1" applyAlignment="1">
      <alignment horizontal="center"/>
    </xf>
    <xf numFmtId="0" fontId="9" fillId="0" borderId="51" xfId="18" applyFont="1" applyBorder="1" applyAlignment="1" applyProtection="1">
      <alignment horizontal="center"/>
      <protection hidden="1"/>
    </xf>
    <xf numFmtId="0" fontId="9" fillId="0" borderId="44" xfId="18" applyFont="1" applyBorder="1" applyAlignment="1" applyProtection="1">
      <alignment horizontal="center"/>
      <protection hidden="1"/>
    </xf>
    <xf numFmtId="0" fontId="9" fillId="3" borderId="87" xfId="18" applyFont="1" applyFill="1" applyBorder="1" applyAlignment="1" applyProtection="1">
      <alignment horizontal="center"/>
      <protection hidden="1"/>
    </xf>
    <xf numFmtId="4" fontId="5" fillId="17" borderId="60" xfId="20" applyNumberFormat="1" applyFont="1" applyFill="1" applyBorder="1" applyAlignment="1">
      <alignment vertical="center"/>
    </xf>
    <xf numFmtId="0" fontId="67" fillId="0" borderId="3" xfId="23" applyFont="1" applyFill="1" applyBorder="1" applyAlignment="1">
      <alignment horizontal="left" vertical="center" wrapText="1"/>
    </xf>
    <xf numFmtId="0" fontId="11" fillId="21" borderId="62" xfId="18" applyFont="1" applyFill="1" applyBorder="1" applyAlignment="1">
      <alignment horizontal="center" vertical="center" wrapText="1"/>
    </xf>
    <xf numFmtId="0" fontId="11" fillId="21" borderId="105" xfId="18" applyFont="1" applyFill="1" applyBorder="1" applyAlignment="1">
      <alignment horizontal="center" vertical="center" wrapText="1"/>
    </xf>
    <xf numFmtId="175" fontId="38" fillId="22" borderId="34" xfId="20" applyNumberFormat="1" applyFont="1" applyFill="1" applyBorder="1" applyAlignment="1">
      <alignment horizontal="center" vertical="center"/>
    </xf>
    <xf numFmtId="1" fontId="38" fillId="22" borderId="34" xfId="18" applyNumberFormat="1" applyFont="1" applyFill="1" applyBorder="1" applyAlignment="1" applyProtection="1">
      <alignment horizontal="left" vertical="center" wrapText="1"/>
      <protection hidden="1"/>
    </xf>
    <xf numFmtId="170" fontId="38" fillId="22" borderId="34" xfId="30" applyNumberFormat="1" applyFont="1" applyFill="1" applyBorder="1" applyAlignment="1">
      <alignment horizontal="center" vertical="center" wrapText="1"/>
    </xf>
    <xf numFmtId="3" fontId="5" fillId="18" borderId="34" xfId="20" applyNumberFormat="1" applyFont="1" applyFill="1" applyBorder="1" applyAlignment="1">
      <alignment horizontal="center" vertical="center"/>
    </xf>
    <xf numFmtId="175" fontId="56" fillId="0" borderId="43" xfId="20" applyNumberFormat="1" applyFont="1" applyFill="1" applyBorder="1" applyAlignment="1">
      <alignment horizontal="center" vertical="center" wrapText="1"/>
    </xf>
    <xf numFmtId="170" fontId="56" fillId="0" borderId="34" xfId="44" applyFont="1" applyFill="1" applyBorder="1" applyAlignment="1">
      <alignment horizontal="left" vertical="center" wrapText="1"/>
    </xf>
    <xf numFmtId="10" fontId="56" fillId="0" borderId="34" xfId="18" applyNumberFormat="1" applyFont="1" applyFill="1" applyBorder="1" applyAlignment="1">
      <alignment horizontal="center" vertical="center" wrapText="1"/>
    </xf>
    <xf numFmtId="170" fontId="56" fillId="0" borderId="34" xfId="18" applyNumberFormat="1" applyFont="1" applyFill="1" applyBorder="1" applyAlignment="1">
      <alignment horizontal="center" vertical="center" wrapText="1"/>
    </xf>
    <xf numFmtId="4" fontId="56" fillId="0" borderId="34" xfId="44" applyNumberFormat="1" applyFont="1" applyFill="1" applyBorder="1" applyAlignment="1">
      <alignment horizontal="center" vertical="center" wrapText="1"/>
    </xf>
    <xf numFmtId="4" fontId="56" fillId="0" borderId="44" xfId="44" applyNumberFormat="1" applyFont="1" applyFill="1" applyBorder="1" applyAlignment="1">
      <alignment horizontal="center" vertical="center" wrapText="1"/>
    </xf>
    <xf numFmtId="3" fontId="2" fillId="0" borderId="14" xfId="20" applyNumberFormat="1" applyFont="1" applyBorder="1" applyAlignment="1">
      <alignment horizontal="center" vertical="center"/>
    </xf>
    <xf numFmtId="0" fontId="2" fillId="0" borderId="33" xfId="20" applyFont="1" applyBorder="1" applyAlignment="1">
      <alignment vertical="center"/>
    </xf>
    <xf numFmtId="44" fontId="9" fillId="0" borderId="2" xfId="6" applyFont="1" applyBorder="1" applyAlignment="1">
      <alignment horizontal="center" vertical="center"/>
    </xf>
    <xf numFmtId="4" fontId="2" fillId="0" borderId="2" xfId="20" applyNumberFormat="1" applyFont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left" vertical="center" wrapText="1"/>
    </xf>
    <xf numFmtId="0" fontId="11" fillId="17" borderId="44" xfId="0" applyFont="1" applyFill="1" applyBorder="1" applyAlignment="1">
      <alignment horizontal="left" vertical="center" wrapText="1"/>
    </xf>
    <xf numFmtId="176" fontId="2" fillId="4" borderId="34" xfId="18" applyNumberFormat="1" applyFont="1" applyFill="1" applyBorder="1" applyAlignment="1">
      <alignment horizontal="center" vertical="center" wrapText="1"/>
    </xf>
    <xf numFmtId="176" fontId="2" fillId="0" borderId="34" xfId="18" applyNumberFormat="1" applyFont="1" applyFill="1" applyBorder="1" applyAlignment="1">
      <alignment horizontal="center" vertical="center" wrapText="1"/>
    </xf>
    <xf numFmtId="39" fontId="9" fillId="20" borderId="34" xfId="6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/>
    <xf numFmtId="3" fontId="5" fillId="0" borderId="34" xfId="20" applyNumberFormat="1" applyFont="1" applyFill="1" applyBorder="1" applyAlignment="1">
      <alignment horizontal="center" vertical="center"/>
    </xf>
    <xf numFmtId="187" fontId="43" fillId="0" borderId="34" xfId="33" applyNumberFormat="1" applyFont="1" applyFill="1" applyBorder="1" applyAlignment="1">
      <alignment horizontal="center" vertical="center" wrapText="1"/>
    </xf>
    <xf numFmtId="1" fontId="9" fillId="0" borderId="0" xfId="20" applyNumberFormat="1" applyFont="1" applyAlignment="1">
      <alignment horizontal="center" vertical="center" wrapText="1"/>
    </xf>
    <xf numFmtId="0" fontId="7" fillId="0" borderId="0" xfId="20" applyFont="1" applyAlignment="1">
      <alignment horizontal="center"/>
    </xf>
    <xf numFmtId="0" fontId="2" fillId="0" borderId="0" xfId="31" applyAlignment="1" applyProtection="1">
      <alignment horizontal="center"/>
      <protection hidden="1"/>
    </xf>
    <xf numFmtId="0" fontId="71" fillId="20" borderId="34" xfId="30" applyFont="1" applyFill="1" applyBorder="1" applyAlignment="1">
      <alignment horizontal="center" vertical="center" wrapText="1"/>
    </xf>
    <xf numFmtId="175" fontId="56" fillId="0" borderId="82" xfId="20" applyNumberFormat="1" applyFont="1" applyFill="1" applyBorder="1" applyAlignment="1">
      <alignment horizontal="center" vertical="center" wrapText="1"/>
    </xf>
    <xf numFmtId="170" fontId="56" fillId="0" borderId="60" xfId="44" applyFont="1" applyFill="1" applyBorder="1" applyAlignment="1">
      <alignment horizontal="left" vertical="center" wrapText="1"/>
    </xf>
    <xf numFmtId="170" fontId="56" fillId="0" borderId="60" xfId="18" applyNumberFormat="1" applyFont="1" applyFill="1" applyBorder="1" applyAlignment="1">
      <alignment horizontal="center" vertical="center" wrapText="1"/>
    </xf>
    <xf numFmtId="10" fontId="56" fillId="0" borderId="60" xfId="18" applyNumberFormat="1" applyFont="1" applyFill="1" applyBorder="1" applyAlignment="1">
      <alignment horizontal="center" vertical="center" wrapText="1"/>
    </xf>
    <xf numFmtId="4" fontId="56" fillId="0" borderId="60" xfId="44" applyNumberFormat="1" applyFont="1" applyFill="1" applyBorder="1" applyAlignment="1">
      <alignment horizontal="center" vertical="center" wrapText="1"/>
    </xf>
    <xf numFmtId="4" fontId="56" fillId="0" borderId="87" xfId="44" applyNumberFormat="1" applyFont="1" applyFill="1" applyBorder="1" applyAlignment="1">
      <alignment horizontal="center" vertical="center" wrapText="1"/>
    </xf>
    <xf numFmtId="175" fontId="60" fillId="0" borderId="43" xfId="20" applyNumberFormat="1" applyFont="1" applyFill="1" applyBorder="1" applyAlignment="1">
      <alignment horizontal="center" vertical="center" wrapText="1"/>
    </xf>
    <xf numFmtId="10" fontId="60" fillId="0" borderId="34" xfId="18" applyNumberFormat="1" applyFont="1" applyFill="1" applyBorder="1" applyAlignment="1">
      <alignment horizontal="center" vertical="center" wrapText="1"/>
    </xf>
    <xf numFmtId="170" fontId="60" fillId="0" borderId="34" xfId="18" applyNumberFormat="1" applyFont="1" applyFill="1" applyBorder="1" applyAlignment="1">
      <alignment horizontal="center" vertical="center" wrapText="1"/>
    </xf>
    <xf numFmtId="4" fontId="60" fillId="0" borderId="34" xfId="44" applyNumberFormat="1" applyFont="1" applyFill="1" applyBorder="1" applyAlignment="1">
      <alignment horizontal="center" vertical="center" wrapText="1"/>
    </xf>
    <xf numFmtId="4" fontId="60" fillId="0" borderId="44" xfId="44" applyNumberFormat="1" applyFont="1" applyFill="1" applyBorder="1" applyAlignment="1">
      <alignment horizontal="center" vertical="center" wrapText="1"/>
    </xf>
    <xf numFmtId="170" fontId="60" fillId="4" borderId="34" xfId="44" applyFont="1" applyFill="1" applyBorder="1" applyAlignment="1">
      <alignment horizontal="left" vertical="center" wrapText="1"/>
    </xf>
    <xf numFmtId="4" fontId="60" fillId="4" borderId="34" xfId="44" applyNumberFormat="1" applyFont="1" applyFill="1" applyBorder="1" applyAlignment="1">
      <alignment horizontal="center" vertical="center" wrapText="1"/>
    </xf>
    <xf numFmtId="4" fontId="60" fillId="7" borderId="34" xfId="44" applyNumberFormat="1" applyFont="1" applyFill="1" applyBorder="1" applyAlignment="1">
      <alignment horizontal="center" vertical="center" wrapText="1"/>
    </xf>
    <xf numFmtId="4" fontId="60" fillId="20" borderId="44" xfId="44" applyNumberFormat="1" applyFont="1" applyFill="1" applyBorder="1" applyAlignment="1">
      <alignment horizontal="center" vertical="center" wrapText="1"/>
    </xf>
    <xf numFmtId="175" fontId="60" fillId="4" borderId="43" xfId="20" applyNumberFormat="1" applyFont="1" applyFill="1" applyBorder="1" applyAlignment="1">
      <alignment horizontal="center" vertical="center" wrapText="1"/>
    </xf>
    <xf numFmtId="175" fontId="60" fillId="4" borderId="82" xfId="20" applyNumberFormat="1" applyFont="1" applyFill="1" applyBorder="1" applyAlignment="1">
      <alignment horizontal="center" vertical="center" wrapText="1"/>
    </xf>
    <xf numFmtId="170" fontId="60" fillId="4" borderId="60" xfId="44" applyFont="1" applyFill="1" applyBorder="1" applyAlignment="1">
      <alignment horizontal="left" vertical="center" wrapText="1"/>
    </xf>
    <xf numFmtId="4" fontId="60" fillId="20" borderId="87" xfId="44" applyNumberFormat="1" applyFont="1" applyFill="1" applyBorder="1" applyAlignment="1">
      <alignment horizontal="center" vertical="center" wrapText="1"/>
    </xf>
    <xf numFmtId="0" fontId="11" fillId="21" borderId="34" xfId="18" applyFont="1" applyFill="1" applyBorder="1" applyAlignment="1">
      <alignment horizontal="center" vertical="center" wrapText="1"/>
    </xf>
    <xf numFmtId="0" fontId="11" fillId="21" borderId="44" xfId="18" applyFont="1" applyFill="1" applyBorder="1" applyAlignment="1">
      <alignment horizontal="center" vertical="center" wrapText="1"/>
    </xf>
    <xf numFmtId="0" fontId="37" fillId="13" borderId="0" xfId="12" applyFont="1" applyFill="1"/>
    <xf numFmtId="170" fontId="22" fillId="13" borderId="0" xfId="44" applyFont="1" applyFill="1" applyAlignment="1">
      <alignment horizontal="center" vertical="center"/>
    </xf>
    <xf numFmtId="9" fontId="22" fillId="13" borderId="0" xfId="45" applyFont="1" applyFill="1" applyAlignment="1">
      <alignment horizontal="center" vertical="center"/>
    </xf>
    <xf numFmtId="0" fontId="22" fillId="13" borderId="0" xfId="12" applyFont="1" applyFill="1" applyAlignment="1">
      <alignment horizontal="center" vertical="center"/>
    </xf>
    <xf numFmtId="0" fontId="22" fillId="13" borderId="0" xfId="12" applyFont="1" applyFill="1" applyBorder="1" applyAlignment="1">
      <alignment horizontal="center" vertical="center"/>
    </xf>
    <xf numFmtId="3" fontId="61" fillId="4" borderId="34" xfId="44" applyNumberFormat="1" applyFont="1" applyFill="1" applyBorder="1" applyAlignment="1">
      <alignment horizontal="center" vertical="center" wrapText="1"/>
    </xf>
    <xf numFmtId="4" fontId="61" fillId="20" borderId="44" xfId="44" applyNumberFormat="1" applyFont="1" applyFill="1" applyBorder="1" applyAlignment="1">
      <alignment horizontal="center" vertical="center" wrapText="1"/>
    </xf>
    <xf numFmtId="170" fontId="72" fillId="13" borderId="0" xfId="44" applyFont="1" applyFill="1"/>
    <xf numFmtId="9" fontId="72" fillId="13" borderId="0" xfId="45" applyFont="1" applyFill="1"/>
    <xf numFmtId="3" fontId="61" fillId="4" borderId="60" xfId="44" applyNumberFormat="1" applyFont="1" applyFill="1" applyBorder="1" applyAlignment="1">
      <alignment horizontal="center" vertical="center" wrapText="1"/>
    </xf>
    <xf numFmtId="4" fontId="61" fillId="20" borderId="87" xfId="44" applyNumberFormat="1" applyFont="1" applyFill="1" applyBorder="1" applyAlignment="1">
      <alignment horizontal="center" vertical="center" wrapText="1"/>
    </xf>
    <xf numFmtId="188" fontId="9" fillId="0" borderId="34" xfId="42" applyNumberFormat="1" applyFont="1" applyFill="1" applyBorder="1" applyAlignment="1">
      <alignment horizontal="center" vertical="center" wrapText="1"/>
    </xf>
    <xf numFmtId="4" fontId="2" fillId="4" borderId="34" xfId="18" applyNumberFormat="1" applyFont="1" applyFill="1" applyBorder="1" applyAlignment="1">
      <alignment horizontal="center" vertical="center" wrapText="1"/>
    </xf>
    <xf numFmtId="0" fontId="58" fillId="0" borderId="34" xfId="0" applyFont="1" applyBorder="1" applyAlignment="1">
      <alignment horizontal="left" vertical="center" wrapText="1"/>
    </xf>
    <xf numFmtId="4" fontId="55" fillId="0" borderId="34" xfId="18" applyNumberFormat="1" applyFont="1" applyBorder="1" applyAlignment="1">
      <alignment horizontal="left" vertical="center" wrapText="1"/>
    </xf>
    <xf numFmtId="172" fontId="21" fillId="0" borderId="1" xfId="31" applyNumberFormat="1" applyFont="1" applyBorder="1" applyAlignment="1" applyProtection="1">
      <alignment horizontal="center" vertical="center" wrapText="1"/>
      <protection hidden="1"/>
    </xf>
    <xf numFmtId="175" fontId="9" fillId="20" borderId="34" xfId="20" applyNumberFormat="1" applyFont="1" applyFill="1" applyBorder="1" applyAlignment="1">
      <alignment horizontal="center" vertical="center"/>
    </xf>
    <xf numFmtId="1" fontId="9" fillId="20" borderId="34" xfId="18" applyNumberFormat="1" applyFont="1" applyFill="1" applyBorder="1" applyAlignment="1" applyProtection="1">
      <alignment horizontal="left" vertical="center" wrapText="1"/>
      <protection hidden="1"/>
    </xf>
    <xf numFmtId="44" fontId="9" fillId="20" borderId="34" xfId="6" applyFont="1" applyFill="1" applyBorder="1" applyAlignment="1" applyProtection="1">
      <alignment horizontal="right" vertical="center" wrapText="1"/>
      <protection hidden="1"/>
    </xf>
    <xf numFmtId="44" fontId="9" fillId="20" borderId="34" xfId="6" applyFont="1" applyFill="1" applyBorder="1" applyAlignment="1" applyProtection="1">
      <alignment horizontal="center" vertical="center" wrapText="1"/>
      <protection hidden="1"/>
    </xf>
    <xf numFmtId="175" fontId="2" fillId="20" borderId="34" xfId="20" applyNumberFormat="1" applyFont="1" applyFill="1" applyBorder="1" applyAlignment="1">
      <alignment horizontal="center" vertical="center"/>
    </xf>
    <xf numFmtId="1" fontId="2" fillId="20" borderId="34" xfId="18" applyNumberFormat="1" applyFont="1" applyFill="1" applyBorder="1" applyAlignment="1" applyProtection="1">
      <alignment horizontal="left" vertical="center" wrapText="1"/>
      <protection hidden="1"/>
    </xf>
    <xf numFmtId="0" fontId="71" fillId="0" borderId="34" xfId="30" applyFont="1" applyFill="1" applyBorder="1" applyAlignment="1">
      <alignment horizontal="left" vertical="center" wrapText="1"/>
    </xf>
    <xf numFmtId="0" fontId="71" fillId="20" borderId="34" xfId="30" applyFont="1" applyFill="1" applyBorder="1" applyAlignment="1">
      <alignment horizontal="left" vertical="center" wrapText="1"/>
    </xf>
    <xf numFmtId="0" fontId="53" fillId="0" borderId="34" xfId="30" applyFont="1" applyFill="1" applyBorder="1" applyAlignment="1">
      <alignment horizontal="left" vertical="center" wrapText="1"/>
    </xf>
    <xf numFmtId="0" fontId="9" fillId="0" borderId="34" xfId="30" applyFont="1" applyFill="1" applyBorder="1" applyAlignment="1">
      <alignment horizontal="left" vertical="center" wrapText="1"/>
    </xf>
    <xf numFmtId="0" fontId="38" fillId="9" borderId="34" xfId="30" quotePrefix="1" applyFont="1" applyFill="1" applyBorder="1" applyAlignment="1">
      <alignment horizontal="center" vertical="center" wrapText="1"/>
    </xf>
    <xf numFmtId="0" fontId="0" fillId="0" borderId="0" xfId="0"/>
    <xf numFmtId="176" fontId="37" fillId="0" borderId="34" xfId="18" applyNumberFormat="1" applyFont="1" applyFill="1" applyBorder="1" applyAlignment="1">
      <alignment horizontal="center" vertical="center" wrapText="1"/>
    </xf>
    <xf numFmtId="184" fontId="22" fillId="3" borderId="34" xfId="18" applyNumberFormat="1" applyFont="1" applyFill="1" applyBorder="1" applyAlignment="1">
      <alignment vertical="center"/>
    </xf>
    <xf numFmtId="0" fontId="0" fillId="0" borderId="0" xfId="0"/>
    <xf numFmtId="164" fontId="5" fillId="0" borderId="0" xfId="95" applyFont="1" applyAlignment="1">
      <alignment vertical="center"/>
    </xf>
    <xf numFmtId="0" fontId="87" fillId="0" borderId="114" xfId="17" applyFont="1" applyFill="1" applyBorder="1" applyAlignment="1">
      <alignment horizontal="center" vertical="center" wrapText="1"/>
    </xf>
    <xf numFmtId="0" fontId="87" fillId="0" borderId="114" xfId="17" applyFont="1" applyFill="1" applyBorder="1" applyAlignment="1">
      <alignment horizontal="justify" vertical="top" wrapText="1"/>
    </xf>
    <xf numFmtId="9" fontId="87" fillId="0" borderId="114" xfId="34" applyFont="1" applyFill="1" applyBorder="1" applyAlignment="1">
      <alignment horizontal="center" vertical="center" wrapText="1"/>
    </xf>
    <xf numFmtId="15" fontId="87" fillId="0" borderId="115" xfId="17" applyNumberFormat="1" applyFont="1" applyFill="1" applyBorder="1" applyAlignment="1">
      <alignment horizontal="center" vertical="center" wrapText="1"/>
    </xf>
    <xf numFmtId="175" fontId="87" fillId="0" borderId="115" xfId="17" applyNumberFormat="1" applyFont="1" applyFill="1" applyBorder="1" applyAlignment="1">
      <alignment horizontal="center" vertical="center" wrapText="1"/>
    </xf>
    <xf numFmtId="189" fontId="87" fillId="0" borderId="115" xfId="8" applyNumberFormat="1" applyFont="1" applyFill="1" applyBorder="1" applyAlignment="1">
      <alignment horizontal="right" vertical="center" wrapText="1"/>
    </xf>
    <xf numFmtId="4" fontId="2" fillId="0" borderId="0" xfId="18" applyNumberFormat="1" applyAlignment="1">
      <alignment vertical="center"/>
    </xf>
    <xf numFmtId="164" fontId="2" fillId="0" borderId="0" xfId="95" applyFont="1" applyAlignment="1">
      <alignment vertical="center"/>
    </xf>
    <xf numFmtId="9" fontId="87" fillId="7" borderId="114" xfId="34" applyFont="1" applyFill="1" applyBorder="1" applyAlignment="1">
      <alignment horizontal="center" vertical="center" wrapText="1"/>
    </xf>
    <xf numFmtId="15" fontId="88" fillId="0" borderId="116" xfId="0" applyNumberFormat="1" applyFont="1" applyBorder="1" applyAlignment="1">
      <alignment horizontal="center" vertical="center" wrapText="1"/>
    </xf>
    <xf numFmtId="0" fontId="90" fillId="0" borderId="114" xfId="17" applyFont="1" applyFill="1" applyBorder="1" applyAlignment="1">
      <alignment horizontal="center" vertical="center" wrapText="1"/>
    </xf>
    <xf numFmtId="9" fontId="90" fillId="0" borderId="114" xfId="34" applyFont="1" applyFill="1" applyBorder="1" applyAlignment="1">
      <alignment horizontal="center" vertical="center" wrapText="1"/>
    </xf>
    <xf numFmtId="15" fontId="90" fillId="0" borderId="115" xfId="17" applyNumberFormat="1" applyFont="1" applyFill="1" applyBorder="1" applyAlignment="1">
      <alignment horizontal="center" vertical="center" wrapText="1"/>
    </xf>
    <xf numFmtId="175" fontId="90" fillId="0" borderId="115" xfId="17" quotePrefix="1" applyNumberFormat="1" applyFont="1" applyFill="1" applyBorder="1" applyAlignment="1">
      <alignment horizontal="center" vertical="center" wrapText="1"/>
    </xf>
    <xf numFmtId="175" fontId="90" fillId="0" borderId="115" xfId="17" applyNumberFormat="1" applyFont="1" applyFill="1" applyBorder="1" applyAlignment="1">
      <alignment horizontal="center" vertical="center" wrapText="1"/>
    </xf>
    <xf numFmtId="169" fontId="90" fillId="0" borderId="115" xfId="8" applyFont="1" applyFill="1" applyBorder="1" applyAlignment="1">
      <alignment horizontal="right" vertical="center" wrapText="1"/>
    </xf>
    <xf numFmtId="3" fontId="5" fillId="0" borderId="36" xfId="20" applyNumberFormat="1" applyFont="1" applyFill="1" applyBorder="1" applyAlignment="1">
      <alignment horizontal="center" vertical="center"/>
    </xf>
    <xf numFmtId="44" fontId="89" fillId="0" borderId="116" xfId="6" applyFont="1" applyBorder="1" applyAlignment="1">
      <alignment horizontal="center" vertical="center" wrapText="1"/>
    </xf>
    <xf numFmtId="0" fontId="16" fillId="45" borderId="14" xfId="18" applyFont="1" applyFill="1" applyBorder="1" applyAlignment="1">
      <alignment vertical="center"/>
    </xf>
    <xf numFmtId="0" fontId="16" fillId="16" borderId="14" xfId="18" applyFont="1" applyFill="1" applyBorder="1" applyAlignment="1">
      <alignment vertical="center"/>
    </xf>
    <xf numFmtId="174" fontId="23" fillId="16" borderId="0" xfId="18" applyNumberFormat="1" applyFont="1" applyFill="1" applyAlignment="1">
      <alignment horizontal="center"/>
    </xf>
    <xf numFmtId="0" fontId="16" fillId="16" borderId="0" xfId="18" applyFont="1" applyFill="1" applyAlignment="1">
      <alignment horizontal="left" vertical="center"/>
    </xf>
    <xf numFmtId="0" fontId="24" fillId="16" borderId="0" xfId="18" applyFont="1" applyFill="1"/>
    <xf numFmtId="0" fontId="4" fillId="16" borderId="0" xfId="18" applyFont="1" applyFill="1" applyAlignment="1">
      <alignment horizontal="left" vertical="center"/>
    </xf>
    <xf numFmtId="0" fontId="56" fillId="0" borderId="114" xfId="17" applyFont="1" applyFill="1" applyBorder="1" applyAlignment="1">
      <alignment horizontal="justify" vertical="center" wrapText="1"/>
    </xf>
    <xf numFmtId="2" fontId="90" fillId="0" borderId="115" xfId="17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/>
    </xf>
    <xf numFmtId="171" fontId="9" fillId="0" borderId="67" xfId="20" applyNumberFormat="1" applyFont="1" applyBorder="1" applyAlignment="1">
      <alignment horizontal="center" vertical="center"/>
    </xf>
    <xf numFmtId="171" fontId="9" fillId="0" borderId="4" xfId="20" applyNumberFormat="1" applyFont="1" applyBorder="1" applyAlignment="1">
      <alignment horizontal="center" vertical="center"/>
    </xf>
    <xf numFmtId="4" fontId="7" fillId="0" borderId="53" xfId="20" applyNumberFormat="1" applyFont="1" applyBorder="1" applyAlignment="1">
      <alignment horizontal="justify" vertical="center" wrapText="1"/>
    </xf>
    <xf numFmtId="4" fontId="7" fillId="0" borderId="61" xfId="20" applyNumberFormat="1" applyFont="1" applyBorder="1" applyAlignment="1">
      <alignment horizontal="justify" vertical="center" wrapText="1"/>
    </xf>
    <xf numFmtId="175" fontId="9" fillId="0" borderId="53" xfId="20" applyNumberFormat="1" applyFont="1" applyBorder="1" applyAlignment="1">
      <alignment horizontal="center" vertical="center" wrapText="1"/>
    </xf>
    <xf numFmtId="175" fontId="9" fillId="0" borderId="61" xfId="20" applyNumberFormat="1" applyFont="1" applyBorder="1" applyAlignment="1">
      <alignment horizontal="center" vertical="center" wrapText="1"/>
    </xf>
    <xf numFmtId="0" fontId="22" fillId="0" borderId="53" xfId="20" applyFont="1" applyBorder="1" applyAlignment="1">
      <alignment horizontal="center" vertical="center"/>
    </xf>
    <xf numFmtId="0" fontId="22" fillId="0" borderId="61" xfId="20" applyFont="1" applyBorder="1" applyAlignment="1">
      <alignment horizontal="center" vertical="center"/>
    </xf>
    <xf numFmtId="44" fontId="9" fillId="0" borderId="53" xfId="6" applyFont="1" applyBorder="1" applyAlignment="1">
      <alignment horizontal="center" vertical="center" wrapText="1"/>
    </xf>
    <xf numFmtId="44" fontId="9" fillId="0" borderId="61" xfId="6" applyFont="1" applyBorder="1" applyAlignment="1">
      <alignment horizontal="center" vertical="center" wrapText="1"/>
    </xf>
    <xf numFmtId="0" fontId="9" fillId="13" borderId="91" xfId="12" applyFont="1" applyFill="1" applyBorder="1" applyAlignment="1">
      <alignment horizontal="center" vertical="center"/>
    </xf>
    <xf numFmtId="0" fontId="9" fillId="13" borderId="92" xfId="12" applyFont="1" applyFill="1" applyBorder="1" applyAlignment="1">
      <alignment horizontal="center" vertical="center"/>
    </xf>
    <xf numFmtId="0" fontId="9" fillId="13" borderId="93" xfId="12" applyFont="1" applyFill="1" applyBorder="1" applyAlignment="1">
      <alignment horizontal="center" vertical="center"/>
    </xf>
    <xf numFmtId="1" fontId="11" fillId="3" borderId="79" xfId="20" applyNumberFormat="1" applyFont="1" applyFill="1" applyBorder="1" applyAlignment="1">
      <alignment horizontal="center" vertical="center" wrapText="1"/>
    </xf>
    <xf numFmtId="1" fontId="11" fillId="3" borderId="101" xfId="20" applyNumberFormat="1" applyFont="1" applyFill="1" applyBorder="1" applyAlignment="1">
      <alignment horizontal="center" vertical="center" wrapText="1"/>
    </xf>
    <xf numFmtId="0" fontId="11" fillId="3" borderId="51" xfId="20" applyFont="1" applyFill="1" applyBorder="1" applyAlignment="1">
      <alignment horizontal="center" vertical="center"/>
    </xf>
    <xf numFmtId="0" fontId="11" fillId="3" borderId="102" xfId="20" applyFont="1" applyFill="1" applyBorder="1" applyAlignment="1">
      <alignment horizontal="center" vertical="center"/>
    </xf>
    <xf numFmtId="0" fontId="11" fillId="3" borderId="36" xfId="20" applyFont="1" applyFill="1" applyBorder="1" applyAlignment="1">
      <alignment horizontal="center" vertical="center"/>
    </xf>
    <xf numFmtId="0" fontId="11" fillId="3" borderId="53" xfId="20" applyFont="1" applyFill="1" applyBorder="1" applyAlignment="1">
      <alignment horizontal="center" vertical="center"/>
    </xf>
    <xf numFmtId="167" fontId="11" fillId="3" borderId="36" xfId="20" applyNumberFormat="1" applyFont="1" applyFill="1" applyBorder="1" applyAlignment="1">
      <alignment horizontal="center" vertical="center" wrapText="1"/>
    </xf>
    <xf numFmtId="167" fontId="11" fillId="3" borderId="53" xfId="20" applyNumberFormat="1" applyFont="1" applyFill="1" applyBorder="1" applyAlignment="1">
      <alignment horizontal="center" vertical="center" wrapText="1"/>
    </xf>
    <xf numFmtId="0" fontId="11" fillId="3" borderId="36" xfId="20" applyFont="1" applyFill="1" applyBorder="1" applyAlignment="1">
      <alignment horizontal="center" vertical="center" wrapText="1" shrinkToFit="1"/>
    </xf>
    <xf numFmtId="0" fontId="11" fillId="3" borderId="53" xfId="20" applyFont="1" applyFill="1" applyBorder="1" applyAlignment="1">
      <alignment horizontal="center" vertical="center" wrapText="1" shrinkToFit="1"/>
    </xf>
    <xf numFmtId="0" fontId="11" fillId="3" borderId="36" xfId="20" applyFont="1" applyFill="1" applyBorder="1" applyAlignment="1">
      <alignment horizontal="center" vertical="center" wrapText="1"/>
    </xf>
    <xf numFmtId="0" fontId="11" fillId="3" borderId="53" xfId="20" applyFont="1" applyFill="1" applyBorder="1" applyAlignment="1">
      <alignment horizontal="center" vertical="center" wrapText="1"/>
    </xf>
    <xf numFmtId="9" fontId="38" fillId="0" borderId="34" xfId="30" applyNumberFormat="1" applyFont="1" applyFill="1" applyBorder="1" applyAlignment="1">
      <alignment horizontal="center" vertical="center"/>
    </xf>
    <xf numFmtId="0" fontId="38" fillId="9" borderId="34" xfId="30" quotePrefix="1" applyFont="1" applyFill="1" applyBorder="1" applyAlignment="1">
      <alignment horizontal="center" vertical="center" wrapText="1"/>
    </xf>
    <xf numFmtId="0" fontId="38" fillId="9" borderId="34" xfId="30" applyFont="1" applyFill="1" applyBorder="1" applyAlignment="1">
      <alignment horizontal="center" vertical="center" wrapText="1"/>
    </xf>
    <xf numFmtId="0" fontId="38" fillId="9" borderId="34" xfId="30" applyFont="1" applyFill="1" applyBorder="1" applyAlignment="1">
      <alignment horizontal="center" vertical="center" textRotation="90" wrapText="1"/>
    </xf>
    <xf numFmtId="0" fontId="0" fillId="0" borderId="34" xfId="0" applyBorder="1"/>
    <xf numFmtId="0" fontId="2" fillId="16" borderId="34" xfId="30" applyFont="1" applyFill="1" applyBorder="1" applyAlignment="1">
      <alignment horizontal="center" vertical="center" wrapText="1"/>
    </xf>
    <xf numFmtId="0" fontId="42" fillId="8" borderId="34" xfId="30" applyFont="1" applyFill="1" applyBorder="1" applyAlignment="1">
      <alignment horizontal="center" vertical="center" wrapText="1"/>
    </xf>
    <xf numFmtId="168" fontId="38" fillId="8" borderId="34" xfId="30" applyNumberFormat="1" applyFont="1" applyFill="1" applyBorder="1" applyAlignment="1">
      <alignment horizontal="center" vertical="center" wrapText="1"/>
    </xf>
    <xf numFmtId="9" fontId="38" fillId="9" borderId="34" xfId="33" applyFont="1" applyFill="1" applyBorder="1" applyAlignment="1">
      <alignment horizontal="center" vertical="center" wrapText="1"/>
    </xf>
    <xf numFmtId="1" fontId="38" fillId="7" borderId="0" xfId="30" applyNumberFormat="1" applyFont="1" applyFill="1" applyAlignment="1">
      <alignment horizontal="center"/>
    </xf>
    <xf numFmtId="0" fontId="38" fillId="7" borderId="0" xfId="30" applyFont="1" applyFill="1" applyAlignment="1">
      <alignment horizontal="center" vertical="center"/>
    </xf>
    <xf numFmtId="1" fontId="38" fillId="7" borderId="0" xfId="30" applyNumberFormat="1" applyFont="1" applyFill="1" applyAlignment="1">
      <alignment horizontal="center" wrapText="1"/>
    </xf>
    <xf numFmtId="0" fontId="38" fillId="7" borderId="0" xfId="30" applyFont="1" applyFill="1" applyBorder="1" applyAlignment="1">
      <alignment horizontal="center" vertical="center"/>
    </xf>
    <xf numFmtId="0" fontId="38" fillId="8" borderId="34" xfId="30" applyFont="1" applyFill="1" applyBorder="1" applyAlignment="1">
      <alignment horizontal="center" vertical="center"/>
    </xf>
    <xf numFmtId="0" fontId="11" fillId="3" borderId="13" xfId="31" applyFont="1" applyFill="1" applyBorder="1" applyAlignment="1" applyProtection="1">
      <alignment horizontal="center" vertical="center" wrapText="1"/>
    </xf>
    <xf numFmtId="0" fontId="11" fillId="3" borderId="47" xfId="31" applyFont="1" applyFill="1" applyBorder="1" applyAlignment="1" applyProtection="1">
      <alignment horizontal="center" vertical="center" wrapText="1"/>
    </xf>
    <xf numFmtId="0" fontId="11" fillId="3" borderId="13" xfId="18" applyFont="1" applyFill="1" applyBorder="1" applyAlignment="1">
      <alignment horizontal="center" vertical="center" wrapText="1"/>
    </xf>
    <xf numFmtId="0" fontId="11" fillId="3" borderId="47" xfId="18" applyFont="1" applyFill="1" applyBorder="1" applyAlignment="1">
      <alignment horizontal="center" vertical="center" wrapText="1"/>
    </xf>
    <xf numFmtId="0" fontId="11" fillId="19" borderId="13" xfId="18" applyFont="1" applyFill="1" applyBorder="1" applyAlignment="1">
      <alignment horizontal="center" vertical="center" wrapText="1"/>
    </xf>
    <xf numFmtId="0" fontId="11" fillId="19" borderId="84" xfId="18" applyFont="1" applyFill="1" applyBorder="1" applyAlignment="1">
      <alignment horizontal="center" vertical="center" wrapText="1"/>
    </xf>
    <xf numFmtId="0" fontId="11" fillId="3" borderId="84" xfId="18" applyFont="1" applyFill="1" applyBorder="1" applyAlignment="1">
      <alignment horizontal="center" vertical="center" wrapText="1"/>
    </xf>
    <xf numFmtId="1" fontId="4" fillId="0" borderId="0" xfId="20" applyNumberFormat="1" applyFont="1" applyAlignment="1">
      <alignment horizontal="center" vertical="center" wrapText="1"/>
    </xf>
    <xf numFmtId="1" fontId="9" fillId="0" borderId="0" xfId="20" applyNumberFormat="1" applyFont="1" applyAlignment="1">
      <alignment horizontal="center" vertical="center" wrapText="1"/>
    </xf>
    <xf numFmtId="0" fontId="7" fillId="0" borderId="0" xfId="20" applyFont="1" applyAlignment="1">
      <alignment horizontal="center"/>
    </xf>
    <xf numFmtId="0" fontId="9" fillId="0" borderId="0" xfId="20" applyFont="1" applyAlignment="1">
      <alignment horizontal="center" vertical="center"/>
    </xf>
    <xf numFmtId="0" fontId="16" fillId="13" borderId="0" xfId="12" applyNumberFormat="1" applyFont="1" applyFill="1" applyBorder="1" applyAlignment="1">
      <alignment horizontal="center" vertical="center" wrapText="1"/>
    </xf>
    <xf numFmtId="1" fontId="41" fillId="13" borderId="0" xfId="12" applyNumberFormat="1" applyFont="1" applyFill="1" applyBorder="1" applyAlignment="1">
      <alignment horizontal="center" vertical="center" wrapText="1"/>
    </xf>
    <xf numFmtId="0" fontId="41" fillId="13" borderId="0" xfId="12" applyNumberFormat="1" applyFont="1" applyFill="1" applyBorder="1" applyAlignment="1">
      <alignment horizontal="center" vertical="center" wrapText="1"/>
    </xf>
    <xf numFmtId="1" fontId="9" fillId="13" borderId="0" xfId="12" applyNumberFormat="1" applyFont="1" applyFill="1" applyBorder="1" applyAlignment="1">
      <alignment horizontal="center" vertical="center" wrapText="1"/>
    </xf>
    <xf numFmtId="0" fontId="9" fillId="13" borderId="0" xfId="12" applyNumberFormat="1" applyFont="1" applyFill="1" applyBorder="1" applyAlignment="1">
      <alignment horizontal="center" vertical="center" wrapText="1"/>
    </xf>
    <xf numFmtId="0" fontId="11" fillId="21" borderId="88" xfId="20" applyFont="1" applyFill="1" applyBorder="1" applyAlignment="1">
      <alignment horizontal="center" vertical="center" textRotation="90" wrapText="1"/>
    </xf>
    <xf numFmtId="0" fontId="11" fillId="21" borderId="100" xfId="20" applyFont="1" applyFill="1" applyBorder="1" applyAlignment="1">
      <alignment horizontal="center" vertical="center" textRotation="90" wrapText="1"/>
    </xf>
    <xf numFmtId="9" fontId="22" fillId="21" borderId="63" xfId="45" applyFont="1" applyFill="1" applyBorder="1" applyAlignment="1">
      <alignment horizontal="center" vertical="center" wrapText="1"/>
    </xf>
    <xf numFmtId="9" fontId="22" fillId="21" borderId="62" xfId="45" applyFont="1" applyFill="1" applyBorder="1" applyAlignment="1">
      <alignment horizontal="center" vertical="center" wrapText="1"/>
    </xf>
    <xf numFmtId="4" fontId="11" fillId="21" borderId="63" xfId="18" applyNumberFormat="1" applyFont="1" applyFill="1" applyBorder="1" applyAlignment="1">
      <alignment horizontal="center" vertical="center" wrapText="1"/>
    </xf>
    <xf numFmtId="4" fontId="11" fillId="21" borderId="62" xfId="18" applyNumberFormat="1" applyFont="1" applyFill="1" applyBorder="1" applyAlignment="1">
      <alignment horizontal="center" vertical="center" wrapText="1"/>
    </xf>
    <xf numFmtId="0" fontId="11" fillId="21" borderId="85" xfId="18" applyFont="1" applyFill="1" applyBorder="1" applyAlignment="1">
      <alignment horizontal="center" vertical="center" wrapText="1"/>
    </xf>
    <xf numFmtId="0" fontId="11" fillId="21" borderId="89" xfId="18" applyFont="1" applyFill="1" applyBorder="1" applyAlignment="1">
      <alignment horizontal="center" vertical="center" wrapText="1"/>
    </xf>
    <xf numFmtId="0" fontId="11" fillId="21" borderId="79" xfId="20" applyFont="1" applyFill="1" applyBorder="1" applyAlignment="1">
      <alignment horizontal="center" vertical="center" textRotation="90" wrapText="1"/>
    </xf>
    <xf numFmtId="0" fontId="11" fillId="21" borderId="43" xfId="20" applyFont="1" applyFill="1" applyBorder="1" applyAlignment="1">
      <alignment horizontal="center" vertical="center" textRotation="90" wrapText="1"/>
    </xf>
    <xf numFmtId="9" fontId="22" fillId="21" borderId="36" xfId="45" applyFont="1" applyFill="1" applyBorder="1" applyAlignment="1">
      <alignment horizontal="center" vertical="center" wrapText="1"/>
    </xf>
    <xf numFmtId="9" fontId="22" fillId="21" borderId="34" xfId="45" applyFont="1" applyFill="1" applyBorder="1" applyAlignment="1">
      <alignment horizontal="center" vertical="center" wrapText="1"/>
    </xf>
    <xf numFmtId="4" fontId="11" fillId="21" borderId="36" xfId="18" applyNumberFormat="1" applyFont="1" applyFill="1" applyBorder="1" applyAlignment="1">
      <alignment horizontal="center" vertical="center" wrapText="1"/>
    </xf>
    <xf numFmtId="4" fontId="11" fillId="21" borderId="34" xfId="18" applyNumberFormat="1" applyFont="1" applyFill="1" applyBorder="1" applyAlignment="1">
      <alignment horizontal="center" vertical="center" wrapText="1"/>
    </xf>
    <xf numFmtId="0" fontId="11" fillId="21" borderId="36" xfId="18" applyFont="1" applyFill="1" applyBorder="1" applyAlignment="1">
      <alignment horizontal="center" vertical="center" wrapText="1"/>
    </xf>
    <xf numFmtId="0" fontId="11" fillId="21" borderId="34" xfId="18" applyFont="1" applyFill="1" applyBorder="1" applyAlignment="1">
      <alignment horizontal="center" vertical="center" wrapText="1"/>
    </xf>
    <xf numFmtId="4" fontId="9" fillId="0" borderId="70" xfId="18" applyNumberFormat="1" applyFont="1" applyFill="1" applyBorder="1" applyAlignment="1">
      <alignment horizontal="center" vertical="center" wrapText="1"/>
    </xf>
    <xf numFmtId="4" fontId="9" fillId="0" borderId="71" xfId="18" applyNumberFormat="1" applyFont="1" applyFill="1" applyBorder="1" applyAlignment="1">
      <alignment horizontal="center" vertical="center" wrapText="1"/>
    </xf>
    <xf numFmtId="177" fontId="25" fillId="11" borderId="45" xfId="18" applyNumberFormat="1" applyFont="1" applyFill="1" applyBorder="1" applyAlignment="1">
      <alignment horizontal="center" vertical="center"/>
    </xf>
    <xf numFmtId="177" fontId="25" fillId="11" borderId="47" xfId="18" applyNumberFormat="1" applyFont="1" applyFill="1" applyBorder="1" applyAlignment="1">
      <alignment horizontal="center" vertical="center"/>
    </xf>
    <xf numFmtId="177" fontId="25" fillId="11" borderId="72" xfId="18" applyNumberFormat="1" applyFont="1" applyFill="1" applyBorder="1" applyAlignment="1">
      <alignment horizontal="center" vertical="center"/>
    </xf>
    <xf numFmtId="0" fontId="7" fillId="3" borderId="47" xfId="18" applyFont="1" applyFill="1" applyBorder="1" applyAlignment="1">
      <alignment horizontal="center" vertical="center" wrapText="1"/>
    </xf>
    <xf numFmtId="0" fontId="11" fillId="3" borderId="6" xfId="18" applyFont="1" applyFill="1" applyBorder="1" applyAlignment="1">
      <alignment horizontal="center" vertical="center" wrapText="1"/>
    </xf>
    <xf numFmtId="0" fontId="11" fillId="3" borderId="23" xfId="18" applyFont="1" applyFill="1" applyBorder="1" applyAlignment="1">
      <alignment horizontal="center" vertical="center" wrapText="1"/>
    </xf>
    <xf numFmtId="0" fontId="11" fillId="3" borderId="57" xfId="18" applyFont="1" applyFill="1" applyBorder="1" applyAlignment="1">
      <alignment horizontal="center" vertical="center" wrapText="1"/>
    </xf>
    <xf numFmtId="0" fontId="11" fillId="3" borderId="15" xfId="18" applyFont="1" applyFill="1" applyBorder="1" applyAlignment="1">
      <alignment horizontal="center" vertical="center" wrapText="1"/>
    </xf>
    <xf numFmtId="0" fontId="9" fillId="3" borderId="68" xfId="18" applyFont="1" applyFill="1" applyBorder="1" applyAlignment="1">
      <alignment horizontal="center" vertical="center"/>
    </xf>
    <xf numFmtId="177" fontId="11" fillId="3" borderId="55" xfId="18" applyNumberFormat="1" applyFont="1" applyFill="1" applyBorder="1" applyAlignment="1">
      <alignment horizontal="center" vertical="center" wrapText="1"/>
    </xf>
    <xf numFmtId="177" fontId="11" fillId="3" borderId="69" xfId="18" applyNumberFormat="1" applyFont="1" applyFill="1" applyBorder="1" applyAlignment="1">
      <alignment horizontal="center" vertical="center" wrapText="1"/>
    </xf>
    <xf numFmtId="177" fontId="11" fillId="3" borderId="39" xfId="18" applyNumberFormat="1" applyFont="1" applyFill="1" applyBorder="1" applyAlignment="1">
      <alignment horizontal="center" vertical="center" wrapText="1"/>
    </xf>
    <xf numFmtId="177" fontId="11" fillId="3" borderId="0" xfId="18" applyNumberFormat="1" applyFont="1" applyFill="1" applyBorder="1" applyAlignment="1">
      <alignment horizontal="center" vertical="center" wrapText="1"/>
    </xf>
    <xf numFmtId="177" fontId="11" fillId="3" borderId="32" xfId="18" applyNumberFormat="1" applyFont="1" applyFill="1" applyBorder="1" applyAlignment="1">
      <alignment horizontal="center" vertical="center" wrapText="1"/>
    </xf>
    <xf numFmtId="177" fontId="11" fillId="3" borderId="14" xfId="18" applyNumberFormat="1" applyFont="1" applyFill="1" applyBorder="1" applyAlignment="1">
      <alignment horizontal="center" vertical="center" wrapText="1"/>
    </xf>
    <xf numFmtId="9" fontId="11" fillId="3" borderId="18" xfId="34" applyFont="1" applyFill="1" applyBorder="1" applyAlignment="1">
      <alignment horizontal="center" vertical="center" wrapText="1"/>
    </xf>
    <xf numFmtId="9" fontId="11" fillId="3" borderId="30" xfId="34" applyFont="1" applyFill="1" applyBorder="1" applyAlignment="1">
      <alignment horizontal="center" vertical="center" wrapText="1"/>
    </xf>
    <xf numFmtId="0" fontId="11" fillId="3" borderId="16" xfId="18" applyFont="1" applyFill="1" applyBorder="1" applyAlignment="1">
      <alignment horizontal="center" vertical="center" wrapText="1"/>
    </xf>
    <xf numFmtId="0" fontId="11" fillId="3" borderId="17" xfId="18" applyFont="1" applyFill="1" applyBorder="1" applyAlignment="1">
      <alignment horizontal="center" vertical="center" wrapText="1"/>
    </xf>
    <xf numFmtId="0" fontId="16" fillId="0" borderId="0" xfId="18" applyFont="1" applyAlignment="1">
      <alignment horizontal="center" vertical="center" wrapText="1"/>
    </xf>
    <xf numFmtId="0" fontId="11" fillId="3" borderId="73" xfId="18" applyFont="1" applyFill="1" applyBorder="1" applyAlignment="1">
      <alignment horizontal="center" vertical="center" wrapText="1"/>
    </xf>
    <xf numFmtId="0" fontId="11" fillId="3" borderId="74" xfId="18" applyFont="1" applyFill="1" applyBorder="1" applyAlignment="1">
      <alignment horizontal="center" vertical="center" wrapText="1"/>
    </xf>
    <xf numFmtId="0" fontId="11" fillId="0" borderId="39" xfId="18" applyFont="1" applyBorder="1" applyAlignment="1">
      <alignment horizontal="center" vertical="top" wrapText="1"/>
    </xf>
    <xf numFmtId="0" fontId="11" fillId="0" borderId="0" xfId="18" applyFont="1" applyBorder="1" applyAlignment="1">
      <alignment horizontal="center" vertical="top" wrapText="1"/>
    </xf>
    <xf numFmtId="0" fontId="11" fillId="0" borderId="40" xfId="18" applyFont="1" applyBorder="1" applyAlignment="1">
      <alignment horizontal="center" vertical="top" wrapText="1"/>
    </xf>
    <xf numFmtId="0" fontId="11" fillId="0" borderId="32" xfId="18" applyFont="1" applyBorder="1" applyAlignment="1">
      <alignment horizontal="center" vertical="top" wrapText="1"/>
    </xf>
    <xf numFmtId="0" fontId="11" fillId="0" borderId="14" xfId="18" applyFont="1" applyBorder="1" applyAlignment="1">
      <alignment horizontal="center" vertical="top" wrapText="1"/>
    </xf>
    <xf numFmtId="0" fontId="11" fillId="0" borderId="33" xfId="18" applyFont="1" applyBorder="1" applyAlignment="1">
      <alignment horizontal="center" vertical="top" wrapText="1"/>
    </xf>
    <xf numFmtId="0" fontId="11" fillId="3" borderId="5" xfId="18" applyFont="1" applyFill="1" applyBorder="1" applyAlignment="1">
      <alignment horizontal="center" vertical="center" wrapText="1"/>
    </xf>
    <xf numFmtId="0" fontId="11" fillId="3" borderId="22" xfId="18" applyFont="1" applyFill="1" applyBorder="1" applyAlignment="1">
      <alignment horizontal="center" vertical="center" wrapText="1"/>
    </xf>
    <xf numFmtId="0" fontId="0" fillId="0" borderId="0" xfId="0"/>
    <xf numFmtId="0" fontId="0" fillId="0" borderId="40" xfId="0" applyBorder="1"/>
    <xf numFmtId="0" fontId="0" fillId="0" borderId="39" xfId="0" applyBorder="1"/>
    <xf numFmtId="0" fontId="0" fillId="0" borderId="32" xfId="0" applyBorder="1"/>
    <xf numFmtId="0" fontId="0" fillId="0" borderId="14" xfId="0" applyBorder="1"/>
    <xf numFmtId="0" fontId="0" fillId="0" borderId="33" xfId="0" applyBorder="1"/>
    <xf numFmtId="0" fontId="11" fillId="3" borderId="16" xfId="18" applyFont="1" applyFill="1" applyBorder="1" applyAlignment="1" applyProtection="1">
      <alignment horizontal="center" vertical="center"/>
      <protection hidden="1"/>
    </xf>
    <xf numFmtId="0" fontId="11" fillId="3" borderId="17" xfId="18" applyFont="1" applyFill="1" applyBorder="1" applyAlignment="1" applyProtection="1">
      <alignment horizontal="center" vertical="center"/>
      <protection hidden="1"/>
    </xf>
    <xf numFmtId="0" fontId="11" fillId="3" borderId="75" xfId="18" applyFont="1" applyFill="1" applyBorder="1" applyAlignment="1" applyProtection="1">
      <alignment horizontal="center" vertical="center" wrapText="1"/>
      <protection hidden="1"/>
    </xf>
    <xf numFmtId="0" fontId="11" fillId="3" borderId="76" xfId="18" applyFont="1" applyFill="1" applyBorder="1" applyAlignment="1" applyProtection="1">
      <alignment horizontal="center" vertical="center" wrapText="1"/>
      <protection hidden="1"/>
    </xf>
    <xf numFmtId="0" fontId="11" fillId="3" borderId="13" xfId="18" applyFont="1" applyFill="1" applyBorder="1" applyAlignment="1" applyProtection="1">
      <alignment horizontal="center" vertical="center" wrapText="1"/>
      <protection hidden="1"/>
    </xf>
    <xf numFmtId="0" fontId="11" fillId="3" borderId="72" xfId="18" applyFont="1" applyFill="1" applyBorder="1" applyAlignment="1" applyProtection="1">
      <alignment horizontal="center" vertical="center" wrapText="1"/>
      <protection hidden="1"/>
    </xf>
    <xf numFmtId="0" fontId="11" fillId="3" borderId="77" xfId="18" applyFont="1" applyFill="1" applyBorder="1" applyAlignment="1" applyProtection="1">
      <alignment horizontal="center" vertical="center" wrapText="1"/>
      <protection hidden="1"/>
    </xf>
    <xf numFmtId="0" fontId="11" fillId="3" borderId="78" xfId="18" applyFont="1" applyFill="1" applyBorder="1" applyAlignment="1" applyProtection="1">
      <alignment horizontal="center" vertical="center" wrapText="1"/>
      <protection hidden="1"/>
    </xf>
    <xf numFmtId="0" fontId="11" fillId="3" borderId="16" xfId="18" applyFont="1" applyFill="1" applyBorder="1" applyAlignment="1" applyProtection="1">
      <alignment horizontal="center" vertical="center" wrapText="1"/>
      <protection hidden="1"/>
    </xf>
    <xf numFmtId="0" fontId="11" fillId="3" borderId="17" xfId="18" applyFont="1" applyFill="1" applyBorder="1" applyAlignment="1" applyProtection="1">
      <alignment horizontal="center" vertical="center" wrapText="1"/>
      <protection hidden="1"/>
    </xf>
    <xf numFmtId="1" fontId="3" fillId="0" borderId="0" xfId="29" applyNumberFormat="1" applyFont="1" applyAlignment="1">
      <alignment horizontal="center" vertical="center" wrapText="1"/>
    </xf>
    <xf numFmtId="0" fontId="41" fillId="0" borderId="0" xfId="29" applyFont="1" applyAlignment="1">
      <alignment horizontal="center"/>
    </xf>
    <xf numFmtId="1" fontId="41" fillId="0" borderId="0" xfId="29" applyNumberFormat="1" applyFont="1" applyAlignment="1">
      <alignment horizontal="center"/>
    </xf>
    <xf numFmtId="1" fontId="41" fillId="0" borderId="0" xfId="29" applyNumberFormat="1" applyFont="1" applyAlignment="1">
      <alignment horizontal="center" vertical="center" wrapText="1"/>
    </xf>
    <xf numFmtId="0" fontId="41" fillId="0" borderId="0" xfId="29" applyFont="1" applyAlignment="1">
      <alignment horizontal="center" vertical="center" wrapText="1"/>
    </xf>
    <xf numFmtId="0" fontId="22" fillId="0" borderId="36" xfId="29" applyFont="1" applyBorder="1" applyAlignment="1">
      <alignment horizontal="center" vertical="center" wrapText="1"/>
    </xf>
    <xf numFmtId="0" fontId="22" fillId="0" borderId="34" xfId="29" applyFont="1" applyBorder="1" applyAlignment="1">
      <alignment horizontal="center" vertical="center" wrapText="1"/>
    </xf>
    <xf numFmtId="0" fontId="22" fillId="0" borderId="51" xfId="29" applyFont="1" applyBorder="1" applyAlignment="1">
      <alignment horizontal="center" vertical="center" wrapText="1"/>
    </xf>
    <xf numFmtId="0" fontId="22" fillId="0" borderId="44" xfId="29" applyFont="1" applyBorder="1" applyAlignment="1">
      <alignment horizontal="center" vertical="center" wrapText="1"/>
    </xf>
    <xf numFmtId="0" fontId="22" fillId="0" borderId="79" xfId="29" applyFont="1" applyBorder="1" applyAlignment="1">
      <alignment horizontal="center" vertical="center" wrapText="1"/>
    </xf>
    <xf numFmtId="0" fontId="22" fillId="0" borderId="43" xfId="29" applyFont="1" applyBorder="1" applyAlignment="1">
      <alignment horizontal="center" vertical="center" wrapText="1"/>
    </xf>
    <xf numFmtId="0" fontId="22" fillId="0" borderId="35" xfId="29" applyFont="1" applyBorder="1" applyAlignment="1">
      <alignment horizontal="center" vertical="center" wrapText="1"/>
    </xf>
    <xf numFmtId="0" fontId="22" fillId="0" borderId="36" xfId="29" applyFont="1" applyBorder="1" applyAlignment="1">
      <alignment horizontal="center"/>
    </xf>
    <xf numFmtId="0" fontId="22" fillId="0" borderId="63" xfId="29" applyFont="1" applyBorder="1" applyAlignment="1">
      <alignment horizontal="center"/>
    </xf>
    <xf numFmtId="0" fontId="22" fillId="0" borderId="53" xfId="29" applyFont="1" applyBorder="1" applyAlignment="1">
      <alignment horizontal="center" vertical="center" wrapText="1"/>
    </xf>
    <xf numFmtId="0" fontId="22" fillId="0" borderId="61" xfId="29" applyFont="1" applyBorder="1" applyAlignment="1">
      <alignment horizontal="center" vertical="center" wrapText="1"/>
    </xf>
    <xf numFmtId="180" fontId="16" fillId="17" borderId="67" xfId="23" applyNumberFormat="1" applyFont="1" applyFill="1" applyBorder="1" applyAlignment="1">
      <alignment horizontal="center"/>
    </xf>
    <xf numFmtId="180" fontId="16" fillId="17" borderId="80" xfId="23" applyNumberFormat="1" applyFont="1" applyFill="1" applyBorder="1" applyAlignment="1">
      <alignment horizontal="center"/>
    </xf>
    <xf numFmtId="1" fontId="4" fillId="0" borderId="80" xfId="23" applyNumberFormat="1" applyFont="1" applyBorder="1" applyAlignment="1">
      <alignment horizontal="center" vertical="center" wrapText="1"/>
    </xf>
    <xf numFmtId="0" fontId="22" fillId="14" borderId="5" xfId="23" applyFont="1" applyFill="1" applyBorder="1" applyAlignment="1">
      <alignment horizontal="center" vertical="center" wrapText="1"/>
    </xf>
    <xf numFmtId="0" fontId="22" fillId="14" borderId="22" xfId="23" applyFont="1" applyFill="1" applyBorder="1" applyAlignment="1">
      <alignment horizontal="center" vertical="center" wrapText="1"/>
    </xf>
    <xf numFmtId="0" fontId="22" fillId="14" borderId="16" xfId="23" applyFont="1" applyFill="1" applyBorder="1" applyAlignment="1">
      <alignment horizontal="center" vertical="center" wrapText="1"/>
    </xf>
    <xf numFmtId="0" fontId="22" fillId="14" borderId="17" xfId="23" applyFont="1" applyFill="1" applyBorder="1" applyAlignment="1">
      <alignment horizontal="center" vertical="center" wrapText="1"/>
    </xf>
    <xf numFmtId="0" fontId="22" fillId="14" borderId="73" xfId="23" applyFont="1" applyFill="1" applyBorder="1" applyAlignment="1">
      <alignment horizontal="center" vertical="center" wrapText="1"/>
    </xf>
    <xf numFmtId="0" fontId="22" fillId="14" borderId="74" xfId="23" applyFont="1" applyFill="1" applyBorder="1" applyAlignment="1">
      <alignment horizontal="center" vertical="center" wrapText="1"/>
    </xf>
    <xf numFmtId="0" fontId="22" fillId="14" borderId="57" xfId="23" applyFont="1" applyFill="1" applyBorder="1" applyAlignment="1">
      <alignment horizontal="center" vertical="center" wrapText="1"/>
    </xf>
    <xf numFmtId="0" fontId="22" fillId="14" borderId="6" xfId="23" applyFont="1" applyFill="1" applyBorder="1" applyAlignment="1">
      <alignment horizontal="center" vertical="center" wrapText="1"/>
    </xf>
    <xf numFmtId="0" fontId="22" fillId="14" borderId="23" xfId="23" applyFont="1" applyFill="1" applyBorder="1" applyAlignment="1">
      <alignment horizontal="center" vertical="center" wrapText="1"/>
    </xf>
    <xf numFmtId="0" fontId="25" fillId="0" borderId="56" xfId="23" applyFont="1" applyFill="1" applyBorder="1" applyAlignment="1">
      <alignment horizontal="center" vertical="center" wrapText="1"/>
    </xf>
    <xf numFmtId="0" fontId="25" fillId="0" borderId="78" xfId="23" applyFont="1" applyFill="1" applyBorder="1" applyAlignment="1">
      <alignment horizontal="center" vertical="center" wrapText="1"/>
    </xf>
    <xf numFmtId="0" fontId="69" fillId="0" borderId="53" xfId="0" applyFont="1" applyBorder="1" applyAlignment="1">
      <alignment horizontal="justify" vertical="center" wrapText="1"/>
    </xf>
    <xf numFmtId="0" fontId="69" fillId="0" borderId="17" xfId="0" applyFont="1" applyBorder="1" applyAlignment="1">
      <alignment horizontal="justify" vertical="center" wrapText="1"/>
    </xf>
    <xf numFmtId="1" fontId="22" fillId="0" borderId="54" xfId="23" applyNumberFormat="1" applyFont="1" applyFill="1" applyBorder="1" applyAlignment="1">
      <alignment horizontal="center" vertical="center" wrapText="1"/>
    </xf>
    <xf numFmtId="1" fontId="22" fillId="0" borderId="76" xfId="23" applyNumberFormat="1" applyFont="1" applyFill="1" applyBorder="1" applyAlignment="1">
      <alignment horizontal="center" vertical="center" wrapText="1"/>
    </xf>
    <xf numFmtId="0" fontId="51" fillId="15" borderId="5" xfId="18" applyFont="1" applyFill="1" applyBorder="1" applyAlignment="1" applyProtection="1">
      <alignment horizontal="center" vertical="center" wrapText="1"/>
      <protection hidden="1"/>
    </xf>
    <xf numFmtId="0" fontId="51" fillId="15" borderId="81" xfId="18" applyFont="1" applyFill="1" applyBorder="1" applyAlignment="1" applyProtection="1">
      <alignment horizontal="center" vertical="center" wrapText="1"/>
      <protection hidden="1"/>
    </xf>
    <xf numFmtId="0" fontId="51" fillId="15" borderId="57" xfId="18" applyFont="1" applyFill="1" applyBorder="1" applyAlignment="1" applyProtection="1">
      <alignment horizontal="center" vertical="center"/>
      <protection hidden="1"/>
    </xf>
    <xf numFmtId="0" fontId="51" fillId="15" borderId="60" xfId="18" applyFont="1" applyFill="1" applyBorder="1" applyAlignment="1" applyProtection="1">
      <alignment horizontal="center" vertical="center"/>
      <protection hidden="1"/>
    </xf>
    <xf numFmtId="0" fontId="51" fillId="15" borderId="16" xfId="18" applyFont="1" applyFill="1" applyBorder="1" applyAlignment="1" applyProtection="1">
      <alignment horizontal="center" vertical="center" wrapText="1"/>
      <protection hidden="1"/>
    </xf>
    <xf numFmtId="0" fontId="51" fillId="15" borderId="46" xfId="18" applyFont="1" applyFill="1" applyBorder="1" applyAlignment="1" applyProtection="1">
      <alignment horizontal="center" vertical="center" wrapText="1"/>
      <protection hidden="1"/>
    </xf>
    <xf numFmtId="0" fontId="54" fillId="0" borderId="0" xfId="0" applyFont="1" applyAlignment="1">
      <alignment horizontal="center"/>
    </xf>
    <xf numFmtId="0" fontId="11" fillId="0" borderId="0" xfId="18" applyFont="1" applyAlignment="1">
      <alignment horizontal="center" vertical="center"/>
    </xf>
  </cellXfs>
  <cellStyles count="96">
    <cellStyle name="20% - Énfasis1 2" xfId="46"/>
    <cellStyle name="20% - Énfasis2 2" xfId="47"/>
    <cellStyle name="20% - Énfasis3 2" xfId="48"/>
    <cellStyle name="20% - Énfasis4 2" xfId="49"/>
    <cellStyle name="20% - Énfasis5 2" xfId="50"/>
    <cellStyle name="20% - Énfasis6 2" xfId="51"/>
    <cellStyle name="40% - Énfasis1 2" xfId="52"/>
    <cellStyle name="40% - Énfasis2 2" xfId="53"/>
    <cellStyle name="40% - Énfasis3 2" xfId="54"/>
    <cellStyle name="40% - Énfasis4 2" xfId="55"/>
    <cellStyle name="40% - Énfasis5 2" xfId="56"/>
    <cellStyle name="40% - Énfasis6 2" xfId="57"/>
    <cellStyle name="60% - Énfasis1 2" xfId="58"/>
    <cellStyle name="60% - Énfasis2 2" xfId="59"/>
    <cellStyle name="60% - Énfasis3 2" xfId="60"/>
    <cellStyle name="60% - Énfasis4 2" xfId="61"/>
    <cellStyle name="60% - Énfasis5 2" xfId="62"/>
    <cellStyle name="60% - Énfasis6 2" xfId="63"/>
    <cellStyle name="Buena 2" xfId="64"/>
    <cellStyle name="Cálculo 2" xfId="65"/>
    <cellStyle name="Celda de comprobación 2" xfId="66"/>
    <cellStyle name="Celda vinculada 2" xfId="67"/>
    <cellStyle name="Comma 2" xfId="68"/>
    <cellStyle name="Encabezado 4 2" xfId="69"/>
    <cellStyle name="Énfasis1 2" xfId="70"/>
    <cellStyle name="Énfasis2 2" xfId="71"/>
    <cellStyle name="Énfasis3 2" xfId="72"/>
    <cellStyle name="Énfasis4 2" xfId="73"/>
    <cellStyle name="Énfasis5 2" xfId="74"/>
    <cellStyle name="Énfasis6 2" xfId="75"/>
    <cellStyle name="Entrada 2" xfId="76"/>
    <cellStyle name="Incorrecto 2" xfId="77"/>
    <cellStyle name="Millares 2" xfId="1"/>
    <cellStyle name="Millares 2 2" xfId="2"/>
    <cellStyle name="Millares 2 2 2" xfId="78"/>
    <cellStyle name="Millares 2_Copia de proceso 070 anexos" xfId="3"/>
    <cellStyle name="Millares 3" xfId="43"/>
    <cellStyle name="Millares 4" xfId="44"/>
    <cellStyle name="Millares 5" xfId="4"/>
    <cellStyle name="Millares_EVALUACION FRA SA-MC-DT-ANT-005-2010" xfId="5"/>
    <cellStyle name="Moneda" xfId="6" builtinId="4"/>
    <cellStyle name="Moneda [0]" xfId="95" builtinId="7"/>
    <cellStyle name="Moneda 2" xfId="7"/>
    <cellStyle name="Moneda 2 2" xfId="8"/>
    <cellStyle name="Moneda 2 3" xfId="80"/>
    <cellStyle name="Moneda 3" xfId="9"/>
    <cellStyle name="Moneda 3 2" xfId="81"/>
    <cellStyle name="Moneda 4" xfId="82"/>
    <cellStyle name="Moneda 5" xfId="42"/>
    <cellStyle name="Moneda 5 2" xfId="79"/>
    <cellStyle name="Moneda 6" xfId="10"/>
    <cellStyle name="Moneda 6 2" xfId="11"/>
    <cellStyle name="Neutral 2" xfId="83"/>
    <cellStyle name="Normal" xfId="0" builtinId="0"/>
    <cellStyle name="Normal 11" xfId="12"/>
    <cellStyle name="Normal 13" xfId="13"/>
    <cellStyle name="Normal 14" xfId="14"/>
    <cellStyle name="Normal 15" xfId="15"/>
    <cellStyle name="Normal 2" xfId="16"/>
    <cellStyle name="Normal 2 10" xfId="17"/>
    <cellStyle name="Normal 2 2" xfId="18"/>
    <cellStyle name="Normal 2 5" xfId="40"/>
    <cellStyle name="Normal 2_Anexo Excel-Evaluación Técnica y Resumen" xfId="19"/>
    <cellStyle name="Normal 3" xfId="20"/>
    <cellStyle name="Normal 3 2" xfId="21"/>
    <cellStyle name="Normal 4" xfId="22"/>
    <cellStyle name="Normal 4 2" xfId="23"/>
    <cellStyle name="Normal 4 3" xfId="84"/>
    <cellStyle name="Normal 5" xfId="24"/>
    <cellStyle name="Normal 6" xfId="25"/>
    <cellStyle name="Normal 7" xfId="26"/>
    <cellStyle name="Normal 8" xfId="27"/>
    <cellStyle name="Normal 9" xfId="28"/>
    <cellStyle name="Normal_Anexo Excel-Evaluación Técnica y Resumen" xfId="29"/>
    <cellStyle name="Normal_EVALUACION FRA SA-MC-DT-ANT-005-2010" xfId="30"/>
    <cellStyle name="Normal_Kresidual" xfId="31"/>
    <cellStyle name="Notas 2" xfId="85"/>
    <cellStyle name="Porcentaje" xfId="33" builtinId="5"/>
    <cellStyle name="Porcentaje 2" xfId="32"/>
    <cellStyle name="Porcentaje 2 2" xfId="86"/>
    <cellStyle name="Porcentaje 3" xfId="45"/>
    <cellStyle name="Porcentual 2" xfId="34"/>
    <cellStyle name="Porcentual 2 10" xfId="35"/>
    <cellStyle name="Porcentual 2 2" xfId="36"/>
    <cellStyle name="Porcentual 2 7" xfId="41"/>
    <cellStyle name="Porcentual 3" xfId="37"/>
    <cellStyle name="Porcentual 3 2" xfId="87"/>
    <cellStyle name="Porcentual 4" xfId="38"/>
    <cellStyle name="Porcentual 7" xfId="39"/>
    <cellStyle name="Salida 2" xfId="88"/>
    <cellStyle name="Texto de advertencia 2" xfId="89"/>
    <cellStyle name="Texto explicativo 2" xfId="90"/>
    <cellStyle name="Título 2 2" xfId="92"/>
    <cellStyle name="Título 3 2" xfId="93"/>
    <cellStyle name="Título 4" xfId="91"/>
    <cellStyle name="Total 2" xfId="94"/>
  </cellStyles>
  <dxfs count="909"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ont>
        <b/>
        <i val="0"/>
        <color auto="1"/>
        <name val="Cambria"/>
        <scheme val="none"/>
      </font>
      <fill>
        <patternFill>
          <bgColor rgb="FF00FFFF"/>
        </patternFill>
      </fill>
    </dxf>
    <dxf>
      <font>
        <b val="0"/>
        <i val="0"/>
        <color auto="1"/>
        <name val="Cambria"/>
        <scheme val="none"/>
      </font>
      <fill>
        <patternFill>
          <bgColor rgb="FFFFC9C9"/>
        </patternFill>
      </fill>
    </dxf>
    <dxf>
      <font>
        <b val="0"/>
        <i val="0"/>
        <color auto="1"/>
        <name val="Cambria"/>
        <scheme val="none"/>
      </font>
      <fill>
        <patternFill>
          <bgColor rgb="FF99CC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ndense val="0"/>
        <extend val="0"/>
        <color indexed="14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ndense val="0"/>
        <extend val="0"/>
        <color indexed="14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8"/>
      </font>
      <fill>
        <patternFill>
          <bgColor indexed="44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8"/>
      </font>
      <fill>
        <patternFill>
          <bgColor indexed="44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ndense val="0"/>
        <extend val="0"/>
        <color indexed="18"/>
      </font>
      <fill>
        <patternFill>
          <bgColor indexed="44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  <color auto="1"/>
        <name val="Cambria"/>
        <scheme val="none"/>
      </font>
      <fill>
        <patternFill>
          <bgColor rgb="FFD0C5DD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00FFFF"/>
      <color rgb="FF66FF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480391</xdr:colOff>
      <xdr:row>16</xdr:row>
      <xdr:rowOff>115688</xdr:rowOff>
    </xdr:from>
    <xdr:to>
      <xdr:col>18</xdr:col>
      <xdr:colOff>239752</xdr:colOff>
      <xdr:row>24</xdr:row>
      <xdr:rowOff>143018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68" t="24185" r="14582" b="36456"/>
        <a:stretch/>
      </xdr:blipFill>
      <xdr:spPr>
        <a:xfrm>
          <a:off x="1863587" y="4795362"/>
          <a:ext cx="5606882" cy="23464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557893</xdr:colOff>
      <xdr:row>14</xdr:row>
      <xdr:rowOff>312964</xdr:rowOff>
    </xdr:from>
    <xdr:to>
      <xdr:col>4</xdr:col>
      <xdr:colOff>1415142</xdr:colOff>
      <xdr:row>19</xdr:row>
      <xdr:rowOff>13607</xdr:rowOff>
    </xdr:to>
    <xdr:pic>
      <xdr:nvPicPr>
        <xdr:cNvPr id="4" name="3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740" t="45579" r="36930" b="25027"/>
        <a:stretch/>
      </xdr:blipFill>
      <xdr:spPr>
        <a:xfrm>
          <a:off x="1034143" y="6177643"/>
          <a:ext cx="7198178" cy="21499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25</xdr:row>
      <xdr:rowOff>0</xdr:rowOff>
    </xdr:from>
    <xdr:to>
      <xdr:col>11</xdr:col>
      <xdr:colOff>521191</xdr:colOff>
      <xdr:row>46</xdr:row>
      <xdr:rowOff>202286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833" y="8826500"/>
          <a:ext cx="13009525" cy="731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123825</xdr:rowOff>
        </xdr:from>
        <xdr:to>
          <xdr:col>2</xdr:col>
          <xdr:colOff>9525</xdr:colOff>
          <xdr:row>4</xdr:row>
          <xdr:rowOff>19050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123825</xdr:rowOff>
        </xdr:from>
        <xdr:to>
          <xdr:col>2</xdr:col>
          <xdr:colOff>9525</xdr:colOff>
          <xdr:row>4</xdr:row>
          <xdr:rowOff>19050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2</xdr:col>
          <xdr:colOff>0</xdr:colOff>
          <xdr:row>4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111aaaaaformulas\ELEGIBILIDAD%20000-000-000%20-%202007-NFORMUL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%20AUXILIAR/Documents/PROCOM%20ING%20SAS/24)%20PROCESOS/SA-MC-DT-CAS-010-2015/PROCESO/Anexo%20%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CESOS\SA-MC-DT-NSA-001-20013\EVALUACION%20SA-MC-DT-NSA-001-20013\EVALUACION%20EXPERIENCIA%20SA-MC-DT-NSA-001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LECCION%20ABREVIADA%20DE%20MENOR%20CUANTIA\SA-MC-DT-CAL-004-2012\DA_PROCESO_12-11-920070_124002002_463473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Documents%20and%20Settings/gesquivel/Mis%20documentos/Evaluaci&#243;n%20de%20propuestas/Interventor&#237;as%20red%20terciaria/Copia%20de%20MATRIZ%20TECNICA%20COMPLET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olaya\TODOS\1111aaaaaformulas\ELEGIBILIDAD%20000-000-000%20-%202007-NFORMUL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4167150295</v>
          </cell>
          <cell r="C2">
            <v>3</v>
          </cell>
          <cell r="D2">
            <v>416715029.5</v>
          </cell>
        </row>
        <row r="3">
          <cell r="A3">
            <v>2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3</v>
          </cell>
          <cell r="B4">
            <v>0</v>
          </cell>
          <cell r="C4">
            <v>0</v>
          </cell>
          <cell r="D4">
            <v>0</v>
          </cell>
        </row>
        <row r="5">
          <cell r="A5">
            <v>4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</row>
        <row r="16">
          <cell r="D16">
            <v>0</v>
          </cell>
        </row>
      </sheetData>
      <sheetData sheetId="3" refreshError="1">
        <row r="4">
          <cell r="C4">
            <v>3</v>
          </cell>
          <cell r="D4">
            <v>60</v>
          </cell>
          <cell r="G4">
            <v>5</v>
          </cell>
          <cell r="H4">
            <v>20</v>
          </cell>
        </row>
        <row r="5">
          <cell r="C5">
            <v>6</v>
          </cell>
          <cell r="D5">
            <v>80</v>
          </cell>
          <cell r="G5">
            <v>10</v>
          </cell>
          <cell r="H5">
            <v>30</v>
          </cell>
        </row>
        <row r="6">
          <cell r="C6">
            <v>10</v>
          </cell>
          <cell r="D6">
            <v>100</v>
          </cell>
          <cell r="H6">
            <v>40</v>
          </cell>
        </row>
        <row r="7">
          <cell r="D7">
            <v>120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>
        <row r="12">
          <cell r="B12">
            <v>1</v>
          </cell>
          <cell r="C12" t="str">
            <v>CONVIAL S.A.S.</v>
          </cell>
          <cell r="D12">
            <v>1</v>
          </cell>
          <cell r="E12">
            <v>6053046144</v>
          </cell>
          <cell r="F12">
            <v>12281220650</v>
          </cell>
          <cell r="G12">
            <v>2192379442</v>
          </cell>
          <cell r="H12">
            <v>4939465837</v>
          </cell>
          <cell r="I12">
            <v>7341754813</v>
          </cell>
          <cell r="J12">
            <v>2558742901</v>
          </cell>
          <cell r="K12">
            <v>449501180</v>
          </cell>
          <cell r="L12">
            <v>1</v>
          </cell>
          <cell r="M12">
            <v>3</v>
          </cell>
          <cell r="N12" t="str">
            <v xml:space="preserve"> </v>
          </cell>
          <cell r="O12">
            <v>0</v>
          </cell>
          <cell r="P12">
            <v>4167150295</v>
          </cell>
          <cell r="Q12">
            <v>2.7609482318800178</v>
          </cell>
          <cell r="R12" t="str">
            <v>HABIL</v>
          </cell>
          <cell r="S12">
            <v>0.40219665274070293</v>
          </cell>
          <cell r="T12" t="str">
            <v>HABIL</v>
          </cell>
          <cell r="U12">
            <v>0</v>
          </cell>
          <cell r="V12">
            <v>5.6924053035856321</v>
          </cell>
          <cell r="W12" t="str">
            <v>HABIL</v>
          </cell>
          <cell r="X12" t="str">
            <v>HABIL</v>
          </cell>
        </row>
        <row r="13">
          <cell r="B13">
            <v>1.1000000000000001</v>
          </cell>
          <cell r="C13" t="str">
            <v>CONVIAL S.A.S.</v>
          </cell>
          <cell r="D13">
            <v>1</v>
          </cell>
          <cell r="E13">
            <v>6053046144</v>
          </cell>
          <cell r="F13">
            <v>12281220650</v>
          </cell>
          <cell r="G13">
            <v>2192379442</v>
          </cell>
          <cell r="H13">
            <v>4939465837</v>
          </cell>
          <cell r="I13">
            <v>7341754813</v>
          </cell>
          <cell r="J13">
            <v>2558742901</v>
          </cell>
          <cell r="K13">
            <v>449501180</v>
          </cell>
          <cell r="L13">
            <v>0</v>
          </cell>
          <cell r="M13" t="str">
            <v/>
          </cell>
          <cell r="N13" t="str">
            <v xml:space="preserve"> </v>
          </cell>
          <cell r="O13" t="str">
            <v/>
          </cell>
          <cell r="P13" t="str">
            <v/>
          </cell>
          <cell r="Q13">
            <v>0</v>
          </cell>
          <cell r="R13" t="str">
            <v/>
          </cell>
          <cell r="S13">
            <v>0</v>
          </cell>
          <cell r="T13" t="str">
            <v/>
          </cell>
          <cell r="U13" t="str">
            <v/>
          </cell>
          <cell r="V13">
            <v>0</v>
          </cell>
          <cell r="W13" t="str">
            <v/>
          </cell>
          <cell r="X13">
            <v>0</v>
          </cell>
        </row>
        <row r="14">
          <cell r="B14" t="str">
            <v/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 t="str">
            <v/>
          </cell>
          <cell r="N14" t="str">
            <v xml:space="preserve"> </v>
          </cell>
          <cell r="O14" t="str">
            <v/>
          </cell>
          <cell r="P14" t="str">
            <v/>
          </cell>
          <cell r="Q14">
            <v>0</v>
          </cell>
          <cell r="R14" t="str">
            <v/>
          </cell>
          <cell r="S14">
            <v>0</v>
          </cell>
          <cell r="T14" t="str">
            <v/>
          </cell>
          <cell r="U14" t="str">
            <v/>
          </cell>
          <cell r="V14">
            <v>0</v>
          </cell>
          <cell r="W14" t="str">
            <v/>
          </cell>
          <cell r="X14">
            <v>0</v>
          </cell>
        </row>
        <row r="15">
          <cell r="B15" t="str">
            <v/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 t="str">
            <v/>
          </cell>
          <cell r="N15">
            <v>0</v>
          </cell>
          <cell r="O15" t="str">
            <v/>
          </cell>
          <cell r="P15" t="str">
            <v/>
          </cell>
          <cell r="Q15">
            <v>0</v>
          </cell>
          <cell r="R15" t="str">
            <v/>
          </cell>
          <cell r="S15">
            <v>0</v>
          </cell>
          <cell r="T15" t="str">
            <v/>
          </cell>
          <cell r="U15" t="str">
            <v/>
          </cell>
          <cell r="V15">
            <v>0</v>
          </cell>
          <cell r="W15" t="str">
            <v/>
          </cell>
          <cell r="X15">
            <v>0</v>
          </cell>
        </row>
        <row r="16">
          <cell r="B16" t="str">
            <v/>
          </cell>
          <cell r="C16">
            <v>0</v>
          </cell>
          <cell r="D16">
            <v>0</v>
          </cell>
          <cell r="E16" t="str">
            <v/>
          </cell>
          <cell r="F16">
            <v>0</v>
          </cell>
          <cell r="G16" t="str">
            <v/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 t="str">
            <v/>
          </cell>
          <cell r="N16">
            <v>0</v>
          </cell>
          <cell r="O16" t="str">
            <v/>
          </cell>
          <cell r="P16" t="str">
            <v/>
          </cell>
          <cell r="Q16">
            <v>0</v>
          </cell>
          <cell r="R16" t="str">
            <v/>
          </cell>
          <cell r="S16">
            <v>0</v>
          </cell>
          <cell r="T16" t="str">
            <v/>
          </cell>
          <cell r="U16" t="str">
            <v/>
          </cell>
          <cell r="V16">
            <v>0</v>
          </cell>
          <cell r="W16" t="str">
            <v/>
          </cell>
          <cell r="X16">
            <v>0</v>
          </cell>
        </row>
        <row r="17">
          <cell r="B17" t="str">
            <v/>
          </cell>
          <cell r="C17">
            <v>0</v>
          </cell>
          <cell r="D17">
            <v>0</v>
          </cell>
          <cell r="E17" t="str">
            <v/>
          </cell>
          <cell r="F17">
            <v>0</v>
          </cell>
          <cell r="G17" t="str">
            <v/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 t="str">
            <v/>
          </cell>
          <cell r="N17">
            <v>0</v>
          </cell>
          <cell r="O17" t="str">
            <v/>
          </cell>
          <cell r="P17" t="str">
            <v/>
          </cell>
          <cell r="Q17">
            <v>0</v>
          </cell>
          <cell r="R17" t="str">
            <v/>
          </cell>
          <cell r="S17">
            <v>0</v>
          </cell>
          <cell r="T17" t="str">
            <v/>
          </cell>
          <cell r="U17" t="str">
            <v/>
          </cell>
          <cell r="V17">
            <v>0</v>
          </cell>
          <cell r="W17" t="str">
            <v/>
          </cell>
          <cell r="X17">
            <v>0</v>
          </cell>
        </row>
        <row r="18">
          <cell r="B18" t="str">
            <v/>
          </cell>
          <cell r="C18">
            <v>0</v>
          </cell>
          <cell r="D18">
            <v>0</v>
          </cell>
          <cell r="E18" t="str">
            <v/>
          </cell>
          <cell r="F18">
            <v>0</v>
          </cell>
          <cell r="G18" t="str">
            <v/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 t="str">
            <v/>
          </cell>
          <cell r="N18">
            <v>0</v>
          </cell>
          <cell r="O18" t="str">
            <v/>
          </cell>
          <cell r="P18" t="str">
            <v/>
          </cell>
          <cell r="Q18">
            <v>0</v>
          </cell>
          <cell r="R18" t="str">
            <v/>
          </cell>
          <cell r="S18">
            <v>0</v>
          </cell>
          <cell r="T18" t="str">
            <v/>
          </cell>
          <cell r="U18" t="str">
            <v/>
          </cell>
          <cell r="V18">
            <v>0</v>
          </cell>
          <cell r="W18" t="str">
            <v/>
          </cell>
          <cell r="X18">
            <v>0</v>
          </cell>
        </row>
        <row r="19">
          <cell r="B19" t="str">
            <v/>
          </cell>
          <cell r="C19">
            <v>0</v>
          </cell>
          <cell r="D19">
            <v>0</v>
          </cell>
          <cell r="E19" t="str">
            <v/>
          </cell>
          <cell r="F19">
            <v>0</v>
          </cell>
          <cell r="G19" t="str">
            <v/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 t="str">
            <v/>
          </cell>
          <cell r="N19">
            <v>0</v>
          </cell>
          <cell r="O19" t="str">
            <v/>
          </cell>
          <cell r="P19" t="str">
            <v/>
          </cell>
          <cell r="Q19">
            <v>0</v>
          </cell>
          <cell r="R19" t="str">
            <v/>
          </cell>
          <cell r="S19">
            <v>0</v>
          </cell>
          <cell r="T19" t="str">
            <v/>
          </cell>
          <cell r="U19" t="str">
            <v/>
          </cell>
          <cell r="V19">
            <v>0</v>
          </cell>
          <cell r="W19" t="str">
            <v/>
          </cell>
          <cell r="X19">
            <v>0</v>
          </cell>
        </row>
        <row r="20">
          <cell r="B20" t="str">
            <v/>
          </cell>
          <cell r="C20">
            <v>0</v>
          </cell>
          <cell r="D20">
            <v>0</v>
          </cell>
          <cell r="E20" t="str">
            <v/>
          </cell>
          <cell r="F20">
            <v>0</v>
          </cell>
          <cell r="G20" t="str">
            <v/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>
            <v>0</v>
          </cell>
          <cell r="O20" t="str">
            <v/>
          </cell>
          <cell r="P20" t="str">
            <v/>
          </cell>
          <cell r="Q20">
            <v>0</v>
          </cell>
          <cell r="R20" t="str">
            <v/>
          </cell>
          <cell r="S20">
            <v>0</v>
          </cell>
          <cell r="T20" t="str">
            <v/>
          </cell>
          <cell r="U20" t="str">
            <v/>
          </cell>
          <cell r="V20">
            <v>0</v>
          </cell>
          <cell r="W20" t="str">
            <v/>
          </cell>
          <cell r="X20">
            <v>0</v>
          </cell>
        </row>
        <row r="21">
          <cell r="B21" t="str">
            <v/>
          </cell>
          <cell r="C21">
            <v>0</v>
          </cell>
          <cell r="D21">
            <v>0</v>
          </cell>
          <cell r="E21" t="str">
            <v/>
          </cell>
          <cell r="F21">
            <v>0</v>
          </cell>
          <cell r="G21" t="str">
            <v/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>
            <v>0</v>
          </cell>
          <cell r="O21" t="str">
            <v/>
          </cell>
          <cell r="P21" t="str">
            <v/>
          </cell>
          <cell r="Q21">
            <v>0</v>
          </cell>
          <cell r="R21" t="str">
            <v/>
          </cell>
          <cell r="S21">
            <v>0</v>
          </cell>
          <cell r="T21" t="str">
            <v/>
          </cell>
          <cell r="U21" t="str">
            <v/>
          </cell>
          <cell r="V21">
            <v>0</v>
          </cell>
          <cell r="W21" t="str">
            <v/>
          </cell>
          <cell r="X21">
            <v>0</v>
          </cell>
        </row>
        <row r="22">
          <cell r="B22" t="str">
            <v/>
          </cell>
          <cell r="C22">
            <v>0</v>
          </cell>
          <cell r="D22">
            <v>0</v>
          </cell>
          <cell r="E22" t="str">
            <v/>
          </cell>
          <cell r="F22">
            <v>0</v>
          </cell>
          <cell r="G22" t="str">
            <v/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>
            <v>0</v>
          </cell>
          <cell r="O22" t="str">
            <v/>
          </cell>
          <cell r="P22" t="str">
            <v/>
          </cell>
          <cell r="Q22">
            <v>0</v>
          </cell>
          <cell r="R22" t="str">
            <v/>
          </cell>
          <cell r="S22">
            <v>0</v>
          </cell>
          <cell r="T22" t="str">
            <v/>
          </cell>
          <cell r="U22" t="str">
            <v/>
          </cell>
          <cell r="V22">
            <v>0</v>
          </cell>
          <cell r="W22" t="str">
            <v/>
          </cell>
          <cell r="X22">
            <v>0</v>
          </cell>
        </row>
        <row r="23">
          <cell r="B23">
            <v>2</v>
          </cell>
          <cell r="C23" t="str">
            <v>CONSORCIO VIC DROMOS</v>
          </cell>
          <cell r="D23">
            <v>1</v>
          </cell>
          <cell r="E23">
            <v>19310298148</v>
          </cell>
          <cell r="F23">
            <v>45979486554</v>
          </cell>
          <cell r="G23">
            <v>12152799048</v>
          </cell>
          <cell r="H23">
            <v>19900604620</v>
          </cell>
          <cell r="I23">
            <v>26078881934</v>
          </cell>
          <cell r="J23">
            <v>2831943682</v>
          </cell>
          <cell r="K23">
            <v>416206422</v>
          </cell>
          <cell r="L23">
            <v>1</v>
          </cell>
          <cell r="M23">
            <v>3</v>
          </cell>
          <cell r="N23" t="str">
            <v xml:space="preserve"> </v>
          </cell>
          <cell r="O23">
            <v>0</v>
          </cell>
          <cell r="P23">
            <v>4167150295</v>
          </cell>
          <cell r="Q23">
            <v>1.5889588951261329</v>
          </cell>
          <cell r="R23" t="str">
            <v>HABIL</v>
          </cell>
          <cell r="S23">
            <v>0.43281485095811145</v>
          </cell>
          <cell r="T23" t="str">
            <v>HABIL</v>
          </cell>
          <cell r="U23">
            <v>0</v>
          </cell>
          <cell r="V23">
            <v>6.8041806476498818</v>
          </cell>
          <cell r="W23" t="str">
            <v>HABIL</v>
          </cell>
          <cell r="X23" t="str">
            <v>HABIL</v>
          </cell>
        </row>
        <row r="24">
          <cell r="B24">
            <v>2.1</v>
          </cell>
          <cell r="C24" t="str">
            <v>VIC S.A.S.</v>
          </cell>
          <cell r="D24">
            <v>0.5</v>
          </cell>
          <cell r="E24">
            <v>1893054765</v>
          </cell>
          <cell r="F24">
            <v>3289853791</v>
          </cell>
          <cell r="G24">
            <v>934408738</v>
          </cell>
          <cell r="H24">
            <v>1194026279</v>
          </cell>
          <cell r="I24">
            <v>2095827512</v>
          </cell>
          <cell r="J24">
            <v>325915411</v>
          </cell>
          <cell r="K24">
            <v>73151927</v>
          </cell>
          <cell r="L24">
            <v>0</v>
          </cell>
          <cell r="M24" t="str">
            <v/>
          </cell>
          <cell r="N24" t="str">
            <v xml:space="preserve"> </v>
          </cell>
          <cell r="O24" t="str">
            <v/>
          </cell>
          <cell r="P24" t="str">
            <v/>
          </cell>
          <cell r="Q24">
            <v>0</v>
          </cell>
          <cell r="R24" t="str">
            <v/>
          </cell>
          <cell r="S24">
            <v>0</v>
          </cell>
          <cell r="T24" t="str">
            <v/>
          </cell>
          <cell r="U24" t="str">
            <v/>
          </cell>
          <cell r="V24">
            <v>0</v>
          </cell>
          <cell r="W24" t="str">
            <v/>
          </cell>
          <cell r="X24">
            <v>0</v>
          </cell>
        </row>
        <row r="25">
          <cell r="B25">
            <v>2.2000000000000002</v>
          </cell>
          <cell r="C25" t="str">
            <v>DROMOS PAVIMENTOS S.A.</v>
          </cell>
          <cell r="D25">
            <v>0.5</v>
          </cell>
          <cell r="E25">
            <v>17417243383</v>
          </cell>
          <cell r="F25">
            <v>42689632763</v>
          </cell>
          <cell r="G25">
            <v>11218390310</v>
          </cell>
          <cell r="H25">
            <v>18706578341</v>
          </cell>
          <cell r="I25">
            <v>23983054422</v>
          </cell>
          <cell r="J25">
            <v>2506028271</v>
          </cell>
          <cell r="K25">
            <v>343054495</v>
          </cell>
          <cell r="L25">
            <v>0</v>
          </cell>
          <cell r="M25" t="str">
            <v/>
          </cell>
          <cell r="N25" t="str">
            <v xml:space="preserve"> </v>
          </cell>
          <cell r="O25" t="str">
            <v/>
          </cell>
          <cell r="P25" t="str">
            <v/>
          </cell>
          <cell r="Q25">
            <v>0</v>
          </cell>
          <cell r="R25" t="str">
            <v/>
          </cell>
          <cell r="S25">
            <v>0</v>
          </cell>
          <cell r="T25" t="str">
            <v/>
          </cell>
          <cell r="U25" t="str">
            <v/>
          </cell>
          <cell r="V25">
            <v>0</v>
          </cell>
          <cell r="W25" t="str">
            <v/>
          </cell>
          <cell r="X25">
            <v>0</v>
          </cell>
        </row>
        <row r="26">
          <cell r="B26" t="str">
            <v/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>
            <v>0</v>
          </cell>
          <cell r="O26" t="str">
            <v/>
          </cell>
          <cell r="P26" t="str">
            <v/>
          </cell>
          <cell r="Q26">
            <v>0</v>
          </cell>
          <cell r="R26" t="str">
            <v/>
          </cell>
          <cell r="S26">
            <v>0</v>
          </cell>
          <cell r="T26" t="str">
            <v/>
          </cell>
          <cell r="U26" t="str">
            <v/>
          </cell>
          <cell r="V26">
            <v>0</v>
          </cell>
          <cell r="W26" t="str">
            <v/>
          </cell>
          <cell r="X26">
            <v>0</v>
          </cell>
        </row>
        <row r="27">
          <cell r="B27" t="str">
            <v/>
          </cell>
          <cell r="C27">
            <v>0</v>
          </cell>
          <cell r="D27">
            <v>0</v>
          </cell>
          <cell r="E27" t="str">
            <v/>
          </cell>
          <cell r="F27">
            <v>0</v>
          </cell>
          <cell r="G27" t="str">
            <v/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>
            <v>0</v>
          </cell>
          <cell r="O27" t="str">
            <v/>
          </cell>
          <cell r="P27" t="str">
            <v/>
          </cell>
          <cell r="Q27">
            <v>0</v>
          </cell>
          <cell r="R27" t="str">
            <v/>
          </cell>
          <cell r="S27">
            <v>0</v>
          </cell>
          <cell r="T27" t="str">
            <v/>
          </cell>
          <cell r="U27" t="str">
            <v/>
          </cell>
          <cell r="V27">
            <v>0</v>
          </cell>
          <cell r="W27" t="str">
            <v/>
          </cell>
          <cell r="X27">
            <v>0</v>
          </cell>
        </row>
        <row r="28">
          <cell r="B28" t="str">
            <v/>
          </cell>
          <cell r="C28">
            <v>0</v>
          </cell>
          <cell r="D28">
            <v>0</v>
          </cell>
          <cell r="E28" t="str">
            <v/>
          </cell>
          <cell r="F28">
            <v>0</v>
          </cell>
          <cell r="G28" t="str">
            <v/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>
            <v>0</v>
          </cell>
          <cell r="O28" t="str">
            <v/>
          </cell>
          <cell r="P28" t="str">
            <v/>
          </cell>
          <cell r="Q28">
            <v>0</v>
          </cell>
          <cell r="R28" t="str">
            <v/>
          </cell>
          <cell r="S28">
            <v>0</v>
          </cell>
          <cell r="T28" t="str">
            <v/>
          </cell>
          <cell r="U28" t="str">
            <v/>
          </cell>
          <cell r="V28">
            <v>0</v>
          </cell>
          <cell r="W28" t="str">
            <v/>
          </cell>
          <cell r="X28">
            <v>0</v>
          </cell>
        </row>
        <row r="29">
          <cell r="B29" t="str">
            <v/>
          </cell>
          <cell r="C29">
            <v>0</v>
          </cell>
          <cell r="D29">
            <v>0</v>
          </cell>
          <cell r="E29" t="str">
            <v/>
          </cell>
          <cell r="F29">
            <v>0</v>
          </cell>
          <cell r="G29" t="str">
            <v/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>
            <v>0</v>
          </cell>
          <cell r="O29" t="str">
            <v/>
          </cell>
          <cell r="P29" t="str">
            <v/>
          </cell>
          <cell r="Q29">
            <v>0</v>
          </cell>
          <cell r="R29" t="str">
            <v/>
          </cell>
          <cell r="S29">
            <v>0</v>
          </cell>
          <cell r="T29" t="str">
            <v/>
          </cell>
          <cell r="U29" t="str">
            <v/>
          </cell>
          <cell r="V29">
            <v>0</v>
          </cell>
          <cell r="W29" t="str">
            <v/>
          </cell>
          <cell r="X29">
            <v>0</v>
          </cell>
        </row>
        <row r="30">
          <cell r="B30" t="str">
            <v/>
          </cell>
          <cell r="C30">
            <v>0</v>
          </cell>
          <cell r="D30">
            <v>0</v>
          </cell>
          <cell r="E30" t="str">
            <v/>
          </cell>
          <cell r="F30">
            <v>0</v>
          </cell>
          <cell r="G30" t="str">
            <v/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>
            <v>0</v>
          </cell>
          <cell r="O30" t="str">
            <v/>
          </cell>
          <cell r="P30" t="str">
            <v/>
          </cell>
          <cell r="Q30">
            <v>0</v>
          </cell>
          <cell r="R30" t="str">
            <v/>
          </cell>
          <cell r="S30">
            <v>0</v>
          </cell>
          <cell r="T30" t="str">
            <v/>
          </cell>
          <cell r="U30" t="str">
            <v/>
          </cell>
          <cell r="V30">
            <v>0</v>
          </cell>
          <cell r="W30" t="str">
            <v/>
          </cell>
          <cell r="X30">
            <v>0</v>
          </cell>
        </row>
        <row r="31">
          <cell r="B31" t="str">
            <v/>
          </cell>
          <cell r="C31">
            <v>0</v>
          </cell>
          <cell r="D31">
            <v>0</v>
          </cell>
          <cell r="E31" t="str">
            <v/>
          </cell>
          <cell r="F31">
            <v>0</v>
          </cell>
          <cell r="G31" t="str">
            <v/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>
            <v>0</v>
          </cell>
          <cell r="O31" t="str">
            <v/>
          </cell>
          <cell r="P31" t="str">
            <v/>
          </cell>
          <cell r="Q31">
            <v>0</v>
          </cell>
          <cell r="R31" t="str">
            <v/>
          </cell>
          <cell r="S31">
            <v>0</v>
          </cell>
          <cell r="T31" t="str">
            <v/>
          </cell>
          <cell r="U31" t="str">
            <v/>
          </cell>
          <cell r="V31">
            <v>0</v>
          </cell>
          <cell r="W31" t="str">
            <v/>
          </cell>
          <cell r="X31">
            <v>0</v>
          </cell>
        </row>
        <row r="32">
          <cell r="B32" t="str">
            <v/>
          </cell>
          <cell r="C32">
            <v>0</v>
          </cell>
          <cell r="D32">
            <v>0</v>
          </cell>
          <cell r="E32" t="str">
            <v/>
          </cell>
          <cell r="F32">
            <v>0</v>
          </cell>
          <cell r="G32" t="str">
            <v/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>
            <v>0</v>
          </cell>
          <cell r="O32" t="str">
            <v/>
          </cell>
          <cell r="P32" t="str">
            <v/>
          </cell>
          <cell r="Q32">
            <v>0</v>
          </cell>
          <cell r="R32" t="str">
            <v/>
          </cell>
          <cell r="S32">
            <v>0</v>
          </cell>
          <cell r="T32" t="str">
            <v/>
          </cell>
          <cell r="U32" t="str">
            <v/>
          </cell>
          <cell r="V32">
            <v>0</v>
          </cell>
          <cell r="W32" t="str">
            <v/>
          </cell>
          <cell r="X32">
            <v>0</v>
          </cell>
        </row>
        <row r="33">
          <cell r="B33" t="str">
            <v/>
          </cell>
          <cell r="C33">
            <v>0</v>
          </cell>
          <cell r="D33">
            <v>0</v>
          </cell>
          <cell r="E33" t="str">
            <v/>
          </cell>
          <cell r="F33">
            <v>0</v>
          </cell>
          <cell r="G33" t="str">
            <v/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>
            <v>0</v>
          </cell>
          <cell r="O33" t="str">
            <v/>
          </cell>
          <cell r="P33" t="str">
            <v/>
          </cell>
          <cell r="Q33">
            <v>0</v>
          </cell>
          <cell r="R33" t="str">
            <v/>
          </cell>
          <cell r="S33">
            <v>0</v>
          </cell>
          <cell r="T33" t="str">
            <v/>
          </cell>
          <cell r="U33" t="str">
            <v/>
          </cell>
          <cell r="V33">
            <v>0</v>
          </cell>
          <cell r="W33" t="str">
            <v/>
          </cell>
          <cell r="X33">
            <v>0</v>
          </cell>
        </row>
        <row r="34">
          <cell r="B34">
            <v>3</v>
          </cell>
          <cell r="C34" t="str">
            <v>EQUIPOS CONSTRUCCIONES Y OBRAS S.A.</v>
          </cell>
          <cell r="D34">
            <v>1</v>
          </cell>
          <cell r="E34">
            <v>8410906369.0600004</v>
          </cell>
          <cell r="F34">
            <v>20515353964.650002</v>
          </cell>
          <cell r="G34">
            <v>2808408841.8800001</v>
          </cell>
          <cell r="H34">
            <v>5289970320.7600002</v>
          </cell>
          <cell r="I34">
            <v>15225383643.890001</v>
          </cell>
          <cell r="J34">
            <v>2351613363.1700001</v>
          </cell>
          <cell r="K34">
            <v>564863468.02999997</v>
          </cell>
          <cell r="L34">
            <v>1</v>
          </cell>
          <cell r="M34">
            <v>3</v>
          </cell>
          <cell r="N34" t="str">
            <v xml:space="preserve"> </v>
          </cell>
          <cell r="O34">
            <v>0</v>
          </cell>
          <cell r="P34">
            <v>4167150295</v>
          </cell>
          <cell r="Q34">
            <v>2.9949009715514165</v>
          </cell>
          <cell r="R34" t="str">
            <v>HABIL</v>
          </cell>
          <cell r="S34">
            <v>0.2578542066529852</v>
          </cell>
          <cell r="T34" t="str">
            <v>HABIL</v>
          </cell>
          <cell r="U34">
            <v>0</v>
          </cell>
          <cell r="V34">
            <v>4.1631535694305262</v>
          </cell>
          <cell r="W34" t="str">
            <v>HABIL</v>
          </cell>
          <cell r="X34" t="str">
            <v>HABIL</v>
          </cell>
        </row>
        <row r="35">
          <cell r="B35">
            <v>3.1</v>
          </cell>
          <cell r="C35" t="str">
            <v>EQUIPOS CONSTRUCCIONES Y OBRAS S.A.</v>
          </cell>
          <cell r="D35">
            <v>1</v>
          </cell>
          <cell r="E35">
            <v>8410906369.0600004</v>
          </cell>
          <cell r="F35">
            <v>20515353964.650002</v>
          </cell>
          <cell r="G35">
            <v>2808408841.8800001</v>
          </cell>
          <cell r="H35">
            <v>5289970320.7600002</v>
          </cell>
          <cell r="I35">
            <v>15225383643.890001</v>
          </cell>
          <cell r="J35">
            <v>2351613363.1700001</v>
          </cell>
          <cell r="K35">
            <v>564863468.02999997</v>
          </cell>
          <cell r="L35">
            <v>0</v>
          </cell>
          <cell r="M35" t="str">
            <v/>
          </cell>
          <cell r="N35" t="str">
            <v xml:space="preserve"> </v>
          </cell>
          <cell r="O35" t="str">
            <v/>
          </cell>
          <cell r="P35" t="str">
            <v/>
          </cell>
          <cell r="Q35">
            <v>0</v>
          </cell>
          <cell r="R35" t="str">
            <v/>
          </cell>
          <cell r="S35">
            <v>0</v>
          </cell>
          <cell r="T35" t="str">
            <v/>
          </cell>
          <cell r="U35" t="str">
            <v/>
          </cell>
          <cell r="V35">
            <v>0</v>
          </cell>
          <cell r="W35" t="str">
            <v/>
          </cell>
          <cell r="X35">
            <v>0</v>
          </cell>
        </row>
        <row r="36">
          <cell r="B36" t="str">
            <v/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 xml:space="preserve"> </v>
          </cell>
          <cell r="O36" t="str">
            <v/>
          </cell>
          <cell r="P36" t="str">
            <v/>
          </cell>
          <cell r="Q36">
            <v>0</v>
          </cell>
          <cell r="R36" t="str">
            <v/>
          </cell>
          <cell r="S36">
            <v>0</v>
          </cell>
          <cell r="T36" t="str">
            <v/>
          </cell>
          <cell r="U36" t="str">
            <v/>
          </cell>
          <cell r="V36">
            <v>0</v>
          </cell>
          <cell r="W36" t="str">
            <v/>
          </cell>
          <cell r="X36">
            <v>0</v>
          </cell>
        </row>
        <row r="37">
          <cell r="B37" t="str">
            <v/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>
            <v>0</v>
          </cell>
          <cell r="O37" t="str">
            <v/>
          </cell>
          <cell r="P37" t="str">
            <v/>
          </cell>
          <cell r="Q37">
            <v>0</v>
          </cell>
          <cell r="R37" t="str">
            <v/>
          </cell>
          <cell r="S37">
            <v>0</v>
          </cell>
          <cell r="T37" t="str">
            <v/>
          </cell>
          <cell r="U37" t="str">
            <v/>
          </cell>
          <cell r="V37">
            <v>0</v>
          </cell>
          <cell r="W37" t="str">
            <v/>
          </cell>
          <cell r="X37">
            <v>0</v>
          </cell>
        </row>
        <row r="38">
          <cell r="B38" t="str">
            <v/>
          </cell>
          <cell r="C38">
            <v>0</v>
          </cell>
          <cell r="D38">
            <v>0</v>
          </cell>
          <cell r="E38" t="str">
            <v/>
          </cell>
          <cell r="F38">
            <v>0</v>
          </cell>
          <cell r="G38" t="str">
            <v/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>
            <v>0</v>
          </cell>
          <cell r="O38" t="str">
            <v/>
          </cell>
          <cell r="P38" t="str">
            <v/>
          </cell>
          <cell r="Q38">
            <v>0</v>
          </cell>
          <cell r="R38" t="str">
            <v/>
          </cell>
          <cell r="S38">
            <v>0</v>
          </cell>
          <cell r="T38" t="str">
            <v/>
          </cell>
          <cell r="U38" t="str">
            <v/>
          </cell>
          <cell r="V38">
            <v>0</v>
          </cell>
          <cell r="W38" t="str">
            <v/>
          </cell>
          <cell r="X38">
            <v>0</v>
          </cell>
        </row>
        <row r="39">
          <cell r="B39" t="str">
            <v/>
          </cell>
          <cell r="C39">
            <v>0</v>
          </cell>
          <cell r="D39">
            <v>0</v>
          </cell>
          <cell r="E39" t="str">
            <v/>
          </cell>
          <cell r="F39">
            <v>0</v>
          </cell>
          <cell r="G39" t="str">
            <v/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>
            <v>0</v>
          </cell>
          <cell r="O39" t="str">
            <v/>
          </cell>
          <cell r="P39" t="str">
            <v/>
          </cell>
          <cell r="Q39">
            <v>0</v>
          </cell>
          <cell r="R39" t="str">
            <v/>
          </cell>
          <cell r="S39">
            <v>0</v>
          </cell>
          <cell r="T39" t="str">
            <v/>
          </cell>
          <cell r="U39" t="str">
            <v/>
          </cell>
          <cell r="V39">
            <v>0</v>
          </cell>
          <cell r="W39" t="str">
            <v/>
          </cell>
          <cell r="X39">
            <v>0</v>
          </cell>
        </row>
        <row r="40">
          <cell r="B40" t="str">
            <v/>
          </cell>
          <cell r="C40">
            <v>0</v>
          </cell>
          <cell r="D40">
            <v>0</v>
          </cell>
          <cell r="E40" t="str">
            <v/>
          </cell>
          <cell r="F40">
            <v>0</v>
          </cell>
          <cell r="G40" t="str">
            <v/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>
            <v>0</v>
          </cell>
          <cell r="O40" t="str">
            <v/>
          </cell>
          <cell r="P40" t="str">
            <v/>
          </cell>
          <cell r="Q40">
            <v>0</v>
          </cell>
          <cell r="R40" t="str">
            <v/>
          </cell>
          <cell r="S40">
            <v>0</v>
          </cell>
          <cell r="T40" t="str">
            <v/>
          </cell>
          <cell r="U40" t="str">
            <v/>
          </cell>
          <cell r="V40">
            <v>0</v>
          </cell>
          <cell r="W40" t="str">
            <v/>
          </cell>
          <cell r="X40">
            <v>0</v>
          </cell>
        </row>
        <row r="41">
          <cell r="B41" t="str">
            <v/>
          </cell>
          <cell r="C41">
            <v>0</v>
          </cell>
          <cell r="D41">
            <v>0</v>
          </cell>
          <cell r="E41" t="str">
            <v/>
          </cell>
          <cell r="F41">
            <v>0</v>
          </cell>
          <cell r="G41" t="str">
            <v/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>
            <v>0</v>
          </cell>
          <cell r="O41" t="str">
            <v/>
          </cell>
          <cell r="P41" t="str">
            <v/>
          </cell>
          <cell r="Q41">
            <v>0</v>
          </cell>
          <cell r="R41" t="str">
            <v/>
          </cell>
          <cell r="S41">
            <v>0</v>
          </cell>
          <cell r="T41" t="str">
            <v/>
          </cell>
          <cell r="U41" t="str">
            <v/>
          </cell>
          <cell r="V41">
            <v>0</v>
          </cell>
          <cell r="W41" t="str">
            <v/>
          </cell>
          <cell r="X41">
            <v>0</v>
          </cell>
        </row>
        <row r="42">
          <cell r="B42" t="str">
            <v/>
          </cell>
          <cell r="C42">
            <v>0</v>
          </cell>
          <cell r="D42">
            <v>0</v>
          </cell>
          <cell r="E42" t="str">
            <v/>
          </cell>
          <cell r="F42">
            <v>0</v>
          </cell>
          <cell r="G42" t="str">
            <v/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>
            <v>0</v>
          </cell>
          <cell r="O42" t="str">
            <v/>
          </cell>
          <cell r="P42" t="str">
            <v/>
          </cell>
          <cell r="Q42">
            <v>0</v>
          </cell>
          <cell r="R42" t="str">
            <v/>
          </cell>
          <cell r="S42">
            <v>0</v>
          </cell>
          <cell r="T42" t="str">
            <v/>
          </cell>
          <cell r="U42" t="str">
            <v/>
          </cell>
          <cell r="V42">
            <v>0</v>
          </cell>
          <cell r="W42" t="str">
            <v/>
          </cell>
          <cell r="X42">
            <v>0</v>
          </cell>
        </row>
        <row r="43">
          <cell r="B43" t="str">
            <v/>
          </cell>
          <cell r="C43">
            <v>0</v>
          </cell>
          <cell r="D43">
            <v>0</v>
          </cell>
          <cell r="E43" t="str">
            <v/>
          </cell>
          <cell r="F43">
            <v>0</v>
          </cell>
          <cell r="G43" t="str">
            <v/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>
            <v>0</v>
          </cell>
          <cell r="O43" t="str">
            <v/>
          </cell>
          <cell r="P43" t="str">
            <v/>
          </cell>
          <cell r="Q43">
            <v>0</v>
          </cell>
          <cell r="R43" t="str">
            <v/>
          </cell>
          <cell r="S43">
            <v>0</v>
          </cell>
          <cell r="T43" t="str">
            <v/>
          </cell>
          <cell r="U43" t="str">
            <v/>
          </cell>
          <cell r="V43">
            <v>0</v>
          </cell>
          <cell r="W43" t="str">
            <v/>
          </cell>
          <cell r="X43">
            <v>0</v>
          </cell>
        </row>
        <row r="44">
          <cell r="B44" t="str">
            <v/>
          </cell>
          <cell r="C44">
            <v>0</v>
          </cell>
          <cell r="D44">
            <v>0</v>
          </cell>
          <cell r="E44" t="str">
            <v/>
          </cell>
          <cell r="F44">
            <v>0</v>
          </cell>
          <cell r="G44" t="str">
            <v/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>
            <v>0</v>
          </cell>
          <cell r="O44" t="str">
            <v/>
          </cell>
          <cell r="P44" t="str">
            <v/>
          </cell>
          <cell r="Q44">
            <v>0</v>
          </cell>
          <cell r="R44" t="str">
            <v/>
          </cell>
          <cell r="S44">
            <v>0</v>
          </cell>
          <cell r="T44" t="str">
            <v/>
          </cell>
          <cell r="U44" t="str">
            <v/>
          </cell>
          <cell r="V44">
            <v>0</v>
          </cell>
          <cell r="W44" t="str">
            <v/>
          </cell>
          <cell r="X44">
            <v>0</v>
          </cell>
        </row>
        <row r="45">
          <cell r="B45">
            <v>4</v>
          </cell>
          <cell r="C45" t="str">
            <v>CONSORCIO IPV</v>
          </cell>
          <cell r="D45">
            <v>1</v>
          </cell>
          <cell r="E45">
            <v>5127406552</v>
          </cell>
          <cell r="F45">
            <v>7409140128</v>
          </cell>
          <cell r="G45">
            <v>108677433</v>
          </cell>
          <cell r="H45">
            <v>3450533432</v>
          </cell>
          <cell r="I45">
            <v>3958606696</v>
          </cell>
          <cell r="J45">
            <v>594969981</v>
          </cell>
          <cell r="K45">
            <v>73441217</v>
          </cell>
          <cell r="L45">
            <v>1</v>
          </cell>
          <cell r="M45">
            <v>3</v>
          </cell>
          <cell r="N45" t="str">
            <v xml:space="preserve"> </v>
          </cell>
          <cell r="O45">
            <v>0</v>
          </cell>
          <cell r="P45">
            <v>4167150295</v>
          </cell>
          <cell r="Q45">
            <v>47.180048428269373</v>
          </cell>
          <cell r="R45" t="str">
            <v>HABIL</v>
          </cell>
          <cell r="S45">
            <v>0.46571307498423925</v>
          </cell>
          <cell r="T45" t="str">
            <v>HABIL</v>
          </cell>
          <cell r="U45">
            <v>0</v>
          </cell>
          <cell r="V45">
            <v>8.1013088467746925</v>
          </cell>
          <cell r="W45" t="str">
            <v>HABIL</v>
          </cell>
          <cell r="X45" t="str">
            <v>HABIL</v>
          </cell>
        </row>
        <row r="46">
          <cell r="B46">
            <v>4.0999999999999996</v>
          </cell>
          <cell r="C46" t="str">
            <v>INGENIERIA DE PUENTES Y VIAS S.A.S.</v>
          </cell>
          <cell r="D46">
            <v>0.3</v>
          </cell>
          <cell r="E46">
            <v>2356947366</v>
          </cell>
          <cell r="F46">
            <v>2806947366</v>
          </cell>
          <cell r="G46">
            <v>75460790</v>
          </cell>
          <cell r="H46">
            <v>1664300957</v>
          </cell>
          <cell r="I46">
            <v>1142646409</v>
          </cell>
          <cell r="J46">
            <v>185884976</v>
          </cell>
          <cell r="K46">
            <v>47211217</v>
          </cell>
          <cell r="L46">
            <v>0</v>
          </cell>
          <cell r="M46" t="str">
            <v/>
          </cell>
          <cell r="N46" t="str">
            <v xml:space="preserve"> </v>
          </cell>
          <cell r="O46" t="str">
            <v/>
          </cell>
          <cell r="P46" t="str">
            <v/>
          </cell>
          <cell r="Q46">
            <v>0</v>
          </cell>
          <cell r="R46" t="str">
            <v/>
          </cell>
          <cell r="S46">
            <v>0</v>
          </cell>
          <cell r="T46" t="str">
            <v/>
          </cell>
          <cell r="U46" t="str">
            <v/>
          </cell>
          <cell r="V46">
            <v>0</v>
          </cell>
          <cell r="W46" t="str">
            <v/>
          </cell>
          <cell r="X46">
            <v>0</v>
          </cell>
        </row>
        <row r="47">
          <cell r="B47">
            <v>4.1999999999999993</v>
          </cell>
          <cell r="C47" t="str">
            <v>RENAN CARDOZO CARDOZO</v>
          </cell>
          <cell r="D47">
            <v>0.2</v>
          </cell>
          <cell r="E47">
            <v>1404885338</v>
          </cell>
          <cell r="F47">
            <v>2110854604</v>
          </cell>
          <cell r="G47">
            <v>25000000</v>
          </cell>
          <cell r="H47">
            <v>751163300</v>
          </cell>
          <cell r="I47">
            <v>1359691304</v>
          </cell>
          <cell r="J47">
            <v>256000000</v>
          </cell>
          <cell r="K47">
            <v>17500000</v>
          </cell>
          <cell r="L47">
            <v>0</v>
          </cell>
          <cell r="M47" t="str">
            <v/>
          </cell>
          <cell r="N47" t="str">
            <v xml:space="preserve"> </v>
          </cell>
          <cell r="O47" t="str">
            <v/>
          </cell>
          <cell r="P47" t="str">
            <v/>
          </cell>
          <cell r="Q47">
            <v>0</v>
          </cell>
          <cell r="R47" t="str">
            <v/>
          </cell>
          <cell r="S47">
            <v>0</v>
          </cell>
          <cell r="T47" t="str">
            <v/>
          </cell>
          <cell r="U47" t="str">
            <v/>
          </cell>
          <cell r="V47">
            <v>0</v>
          </cell>
          <cell r="W47" t="str">
            <v/>
          </cell>
          <cell r="X47">
            <v>0</v>
          </cell>
        </row>
        <row r="48">
          <cell r="B48">
            <v>4.2999999999999989</v>
          </cell>
          <cell r="C48" t="str">
            <v>OMAR CARDOZO CARDOZO</v>
          </cell>
          <cell r="D48">
            <v>0.2</v>
          </cell>
          <cell r="E48">
            <v>1012017040</v>
          </cell>
          <cell r="F48">
            <v>1769404040</v>
          </cell>
          <cell r="G48">
            <v>7610751</v>
          </cell>
          <cell r="H48">
            <v>1034463283</v>
          </cell>
          <cell r="I48">
            <v>734940757</v>
          </cell>
          <cell r="J48">
            <v>125654000</v>
          </cell>
          <cell r="K48">
            <v>8730000</v>
          </cell>
          <cell r="L48">
            <v>0</v>
          </cell>
          <cell r="M48" t="str">
            <v/>
          </cell>
          <cell r="N48">
            <v>0</v>
          </cell>
          <cell r="O48" t="str">
            <v/>
          </cell>
          <cell r="P48" t="str">
            <v/>
          </cell>
          <cell r="Q48">
            <v>0</v>
          </cell>
          <cell r="R48" t="str">
            <v/>
          </cell>
          <cell r="S48">
            <v>0</v>
          </cell>
          <cell r="T48" t="str">
            <v/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</row>
        <row r="49">
          <cell r="B49">
            <v>4.3999999999999986</v>
          </cell>
          <cell r="C49" t="str">
            <v>LUIS MORENO RUBIO</v>
          </cell>
          <cell r="D49">
            <v>0.3</v>
          </cell>
          <cell r="E49">
            <v>353556808</v>
          </cell>
          <cell r="F49">
            <v>721934118</v>
          </cell>
          <cell r="G49">
            <v>605892</v>
          </cell>
          <cell r="H49">
            <v>605892</v>
          </cell>
          <cell r="I49">
            <v>721328226</v>
          </cell>
          <cell r="J49">
            <v>27431005</v>
          </cell>
          <cell r="K49">
            <v>0</v>
          </cell>
          <cell r="L49">
            <v>0</v>
          </cell>
          <cell r="M49" t="str">
            <v/>
          </cell>
          <cell r="N49">
            <v>0</v>
          </cell>
          <cell r="O49" t="str">
            <v/>
          </cell>
          <cell r="P49" t="str">
            <v/>
          </cell>
          <cell r="Q49">
            <v>0</v>
          </cell>
          <cell r="R49" t="str">
            <v/>
          </cell>
          <cell r="S49">
            <v>0</v>
          </cell>
          <cell r="T49" t="str">
            <v/>
          </cell>
          <cell r="U49" t="str">
            <v/>
          </cell>
          <cell r="V49">
            <v>0</v>
          </cell>
          <cell r="W49" t="str">
            <v/>
          </cell>
          <cell r="X49">
            <v>0</v>
          </cell>
        </row>
        <row r="50">
          <cell r="B50" t="str">
            <v/>
          </cell>
          <cell r="C50">
            <v>0</v>
          </cell>
          <cell r="D50">
            <v>0</v>
          </cell>
          <cell r="E50" t="str">
            <v/>
          </cell>
          <cell r="F50">
            <v>0</v>
          </cell>
          <cell r="G50" t="str">
            <v/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 t="str">
            <v/>
          </cell>
          <cell r="N50">
            <v>0</v>
          </cell>
          <cell r="O50" t="str">
            <v/>
          </cell>
          <cell r="P50" t="str">
            <v/>
          </cell>
          <cell r="Q50">
            <v>0</v>
          </cell>
          <cell r="R50" t="str">
            <v/>
          </cell>
          <cell r="S50">
            <v>0</v>
          </cell>
          <cell r="T50" t="str">
            <v/>
          </cell>
          <cell r="U50" t="str">
            <v/>
          </cell>
          <cell r="V50">
            <v>0</v>
          </cell>
          <cell r="W50" t="str">
            <v/>
          </cell>
          <cell r="X50">
            <v>0</v>
          </cell>
        </row>
        <row r="51">
          <cell r="B51" t="str">
            <v/>
          </cell>
          <cell r="C51">
            <v>0</v>
          </cell>
          <cell r="D51">
            <v>0</v>
          </cell>
          <cell r="E51" t="str">
            <v/>
          </cell>
          <cell r="F51">
            <v>0</v>
          </cell>
          <cell r="G51" t="str">
            <v/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 t="str">
            <v/>
          </cell>
          <cell r="N51">
            <v>0</v>
          </cell>
          <cell r="O51" t="str">
            <v/>
          </cell>
          <cell r="P51" t="str">
            <v/>
          </cell>
          <cell r="Q51">
            <v>0</v>
          </cell>
          <cell r="R51" t="str">
            <v/>
          </cell>
          <cell r="S51">
            <v>0</v>
          </cell>
          <cell r="T51" t="str">
            <v/>
          </cell>
          <cell r="U51" t="str">
            <v/>
          </cell>
          <cell r="V51">
            <v>0</v>
          </cell>
          <cell r="W51" t="str">
            <v/>
          </cell>
          <cell r="X51">
            <v>0</v>
          </cell>
        </row>
        <row r="52">
          <cell r="B52" t="str">
            <v/>
          </cell>
          <cell r="C52">
            <v>0</v>
          </cell>
          <cell r="D52">
            <v>0</v>
          </cell>
          <cell r="E52" t="str">
            <v/>
          </cell>
          <cell r="F52">
            <v>0</v>
          </cell>
          <cell r="G52" t="str">
            <v/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 t="str">
            <v/>
          </cell>
          <cell r="N52">
            <v>0</v>
          </cell>
          <cell r="O52" t="str">
            <v/>
          </cell>
          <cell r="P52" t="str">
            <v/>
          </cell>
          <cell r="Q52">
            <v>0</v>
          </cell>
          <cell r="R52" t="str">
            <v/>
          </cell>
          <cell r="S52">
            <v>0</v>
          </cell>
          <cell r="T52" t="str">
            <v/>
          </cell>
          <cell r="U52" t="str">
            <v/>
          </cell>
          <cell r="V52">
            <v>0</v>
          </cell>
          <cell r="W52" t="str">
            <v/>
          </cell>
          <cell r="X52">
            <v>0</v>
          </cell>
        </row>
        <row r="53">
          <cell r="B53" t="str">
            <v/>
          </cell>
          <cell r="C53">
            <v>0</v>
          </cell>
          <cell r="D53">
            <v>0</v>
          </cell>
          <cell r="E53" t="str">
            <v/>
          </cell>
          <cell r="F53">
            <v>0</v>
          </cell>
          <cell r="G53" t="str">
            <v/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 t="str">
            <v/>
          </cell>
          <cell r="N53">
            <v>0</v>
          </cell>
          <cell r="O53" t="str">
            <v/>
          </cell>
          <cell r="P53" t="str">
            <v/>
          </cell>
          <cell r="Q53">
            <v>0</v>
          </cell>
          <cell r="R53" t="str">
            <v/>
          </cell>
          <cell r="S53">
            <v>0</v>
          </cell>
          <cell r="T53" t="str">
            <v/>
          </cell>
          <cell r="U53" t="str">
            <v/>
          </cell>
          <cell r="V53">
            <v>0</v>
          </cell>
          <cell r="W53" t="str">
            <v/>
          </cell>
          <cell r="X53">
            <v>0</v>
          </cell>
        </row>
        <row r="54">
          <cell r="B54" t="str">
            <v/>
          </cell>
          <cell r="C54">
            <v>0</v>
          </cell>
          <cell r="D54">
            <v>0</v>
          </cell>
          <cell r="E54" t="str">
            <v/>
          </cell>
          <cell r="F54">
            <v>0</v>
          </cell>
          <cell r="G54" t="str">
            <v/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 t="str">
            <v/>
          </cell>
          <cell r="N54">
            <v>0</v>
          </cell>
          <cell r="O54" t="str">
            <v/>
          </cell>
          <cell r="P54" t="str">
            <v/>
          </cell>
          <cell r="Q54">
            <v>0</v>
          </cell>
          <cell r="R54" t="str">
            <v/>
          </cell>
          <cell r="S54">
            <v>0</v>
          </cell>
          <cell r="T54" t="str">
            <v/>
          </cell>
          <cell r="U54" t="str">
            <v/>
          </cell>
          <cell r="V54">
            <v>0</v>
          </cell>
          <cell r="W54" t="str">
            <v/>
          </cell>
          <cell r="X54">
            <v>0</v>
          </cell>
        </row>
        <row r="55">
          <cell r="B55" t="str">
            <v/>
          </cell>
          <cell r="C55">
            <v>0</v>
          </cell>
          <cell r="D55">
            <v>0</v>
          </cell>
          <cell r="E55" t="str">
            <v/>
          </cell>
          <cell r="F55">
            <v>0</v>
          </cell>
          <cell r="G55" t="str">
            <v/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 t="str">
            <v/>
          </cell>
          <cell r="N55">
            <v>0</v>
          </cell>
          <cell r="O55" t="str">
            <v/>
          </cell>
          <cell r="P55" t="str">
            <v/>
          </cell>
          <cell r="Q55">
            <v>0</v>
          </cell>
          <cell r="R55" t="str">
            <v/>
          </cell>
          <cell r="S55">
            <v>0</v>
          </cell>
          <cell r="T55" t="str">
            <v/>
          </cell>
          <cell r="U55" t="str">
            <v/>
          </cell>
          <cell r="V55">
            <v>0</v>
          </cell>
          <cell r="W55" t="str">
            <v/>
          </cell>
          <cell r="X55">
            <v>0</v>
          </cell>
        </row>
        <row r="56">
          <cell r="B56">
            <v>5</v>
          </cell>
          <cell r="C56" t="str">
            <v>CONSORCIO VIAS COLOMBIA</v>
          </cell>
          <cell r="D56">
            <v>1</v>
          </cell>
          <cell r="E56">
            <v>59417730419.520004</v>
          </cell>
          <cell r="F56">
            <v>78744649874.759995</v>
          </cell>
          <cell r="G56">
            <v>24604033580.68</v>
          </cell>
          <cell r="H56">
            <v>34028787063.959999</v>
          </cell>
          <cell r="I56">
            <v>44715862810.799995</v>
          </cell>
          <cell r="J56">
            <v>6981773629.3899994</v>
          </cell>
          <cell r="K56">
            <v>392456899.55000001</v>
          </cell>
          <cell r="L56">
            <v>1</v>
          </cell>
          <cell r="M56">
            <v>3</v>
          </cell>
          <cell r="N56" t="str">
            <v xml:space="preserve"> </v>
          </cell>
          <cell r="O56">
            <v>0</v>
          </cell>
          <cell r="P56">
            <v>4167150295</v>
          </cell>
          <cell r="Q56">
            <v>2.4149589222710626</v>
          </cell>
          <cell r="R56" t="str">
            <v>HABIL</v>
          </cell>
          <cell r="S56">
            <v>0.43214094059826708</v>
          </cell>
          <cell r="T56" t="str">
            <v>HABIL</v>
          </cell>
          <cell r="U56">
            <v>0</v>
          </cell>
          <cell r="V56">
            <v>17.789911802787667</v>
          </cell>
          <cell r="W56" t="str">
            <v>HABIL</v>
          </cell>
          <cell r="X56" t="str">
            <v>HABIL</v>
          </cell>
        </row>
        <row r="57">
          <cell r="B57">
            <v>5.0999999999999996</v>
          </cell>
          <cell r="C57" t="str">
            <v>JV INGENIERIA Y CONSTRUCCIONES S.A.S.</v>
          </cell>
          <cell r="D57">
            <v>0.6</v>
          </cell>
          <cell r="E57">
            <v>3957725352</v>
          </cell>
          <cell r="F57">
            <v>4961731607</v>
          </cell>
          <cell r="G57">
            <v>659861429</v>
          </cell>
          <cell r="H57">
            <v>1974861729</v>
          </cell>
          <cell r="I57">
            <v>2986869878</v>
          </cell>
          <cell r="J57">
            <v>661240469</v>
          </cell>
          <cell r="K57">
            <v>49384693</v>
          </cell>
          <cell r="L57">
            <v>0</v>
          </cell>
          <cell r="M57" t="str">
            <v/>
          </cell>
          <cell r="N57" t="str">
            <v xml:space="preserve"> </v>
          </cell>
          <cell r="O57" t="str">
            <v/>
          </cell>
          <cell r="P57" t="str">
            <v/>
          </cell>
          <cell r="Q57">
            <v>0</v>
          </cell>
          <cell r="R57" t="str">
            <v/>
          </cell>
          <cell r="S57">
            <v>0</v>
          </cell>
          <cell r="T57" t="str">
            <v/>
          </cell>
          <cell r="U57" t="str">
            <v/>
          </cell>
          <cell r="V57">
            <v>0</v>
          </cell>
          <cell r="W57" t="str">
            <v/>
          </cell>
          <cell r="X57">
            <v>0</v>
          </cell>
        </row>
        <row r="58">
          <cell r="B58">
            <v>5.1999999999999993</v>
          </cell>
          <cell r="C58" t="str">
            <v>EXCAVACIONES JOBEPA SL SUCURSAL COLOMBIA</v>
          </cell>
          <cell r="D58">
            <v>0.2</v>
          </cell>
          <cell r="E58">
            <v>43457818842.730003</v>
          </cell>
          <cell r="F58">
            <v>60509261798.559998</v>
          </cell>
          <cell r="G58">
            <v>16688970523.41</v>
          </cell>
          <cell r="H58">
            <v>22825025240.080002</v>
          </cell>
          <cell r="I58">
            <v>37684236558.479996</v>
          </cell>
          <cell r="J58">
            <v>5893424431.3599997</v>
          </cell>
          <cell r="K58">
            <v>306012188.12</v>
          </cell>
          <cell r="L58">
            <v>0</v>
          </cell>
          <cell r="M58" t="str">
            <v/>
          </cell>
          <cell r="N58" t="str">
            <v xml:space="preserve"> </v>
          </cell>
          <cell r="O58" t="str">
            <v/>
          </cell>
          <cell r="P58" t="str">
            <v/>
          </cell>
          <cell r="Q58">
            <v>0</v>
          </cell>
          <cell r="R58" t="str">
            <v/>
          </cell>
          <cell r="S58">
            <v>0</v>
          </cell>
          <cell r="T58" t="str">
            <v/>
          </cell>
          <cell r="U58" t="str">
            <v/>
          </cell>
          <cell r="V58">
            <v>0</v>
          </cell>
          <cell r="W58" t="str">
            <v/>
          </cell>
          <cell r="X58">
            <v>0</v>
          </cell>
        </row>
        <row r="59">
          <cell r="B59">
            <v>5.2999999999999989</v>
          </cell>
          <cell r="C59" t="str">
            <v>VIALOBRA SL SUCURSAL COLOMBIA</v>
          </cell>
          <cell r="D59">
            <v>0.2</v>
          </cell>
          <cell r="E59">
            <v>12002186224.790001</v>
          </cell>
          <cell r="F59">
            <v>13273656469.200001</v>
          </cell>
          <cell r="G59">
            <v>7255201628.2700005</v>
          </cell>
          <cell r="H59">
            <v>9228900094.8799992</v>
          </cell>
          <cell r="I59">
            <v>4044756374.3200016</v>
          </cell>
          <cell r="J59">
            <v>427108729.02999997</v>
          </cell>
          <cell r="K59">
            <v>37060018.43</v>
          </cell>
          <cell r="L59">
            <v>0</v>
          </cell>
          <cell r="M59" t="str">
            <v/>
          </cell>
          <cell r="N59">
            <v>0</v>
          </cell>
          <cell r="O59" t="str">
            <v/>
          </cell>
          <cell r="P59" t="str">
            <v/>
          </cell>
          <cell r="Q59">
            <v>0</v>
          </cell>
          <cell r="R59" t="str">
            <v/>
          </cell>
          <cell r="S59">
            <v>0</v>
          </cell>
          <cell r="T59" t="str">
            <v/>
          </cell>
          <cell r="U59" t="str">
            <v/>
          </cell>
          <cell r="V59">
            <v>0</v>
          </cell>
          <cell r="W59" t="str">
            <v/>
          </cell>
          <cell r="X59">
            <v>0</v>
          </cell>
        </row>
        <row r="60">
          <cell r="B60" t="str">
            <v/>
          </cell>
          <cell r="C60">
            <v>0</v>
          </cell>
          <cell r="D60">
            <v>0</v>
          </cell>
          <cell r="E60" t="str">
            <v/>
          </cell>
          <cell r="F60">
            <v>0</v>
          </cell>
          <cell r="G60" t="str">
            <v/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 t="str">
            <v/>
          </cell>
          <cell r="N60">
            <v>0</v>
          </cell>
          <cell r="O60" t="str">
            <v/>
          </cell>
          <cell r="P60" t="str">
            <v/>
          </cell>
          <cell r="Q60">
            <v>0</v>
          </cell>
          <cell r="R60" t="str">
            <v/>
          </cell>
          <cell r="S60">
            <v>0</v>
          </cell>
          <cell r="T60" t="str">
            <v/>
          </cell>
          <cell r="U60" t="str">
            <v/>
          </cell>
          <cell r="V60">
            <v>0</v>
          </cell>
          <cell r="W60" t="str">
            <v/>
          </cell>
          <cell r="X60">
            <v>0</v>
          </cell>
        </row>
        <row r="61">
          <cell r="B61" t="str">
            <v/>
          </cell>
          <cell r="C61">
            <v>0</v>
          </cell>
          <cell r="D61">
            <v>0</v>
          </cell>
          <cell r="E61" t="str">
            <v/>
          </cell>
          <cell r="F61">
            <v>0</v>
          </cell>
          <cell r="G61" t="str">
            <v/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 t="str">
            <v/>
          </cell>
          <cell r="N61">
            <v>0</v>
          </cell>
          <cell r="O61" t="str">
            <v/>
          </cell>
          <cell r="P61" t="str">
            <v/>
          </cell>
          <cell r="Q61">
            <v>0</v>
          </cell>
          <cell r="R61" t="str">
            <v/>
          </cell>
          <cell r="S61">
            <v>0</v>
          </cell>
          <cell r="T61" t="str">
            <v/>
          </cell>
          <cell r="U61" t="str">
            <v/>
          </cell>
          <cell r="V61">
            <v>0</v>
          </cell>
          <cell r="W61" t="str">
            <v/>
          </cell>
          <cell r="X61">
            <v>0</v>
          </cell>
        </row>
        <row r="62">
          <cell r="B62" t="str">
            <v/>
          </cell>
          <cell r="C62">
            <v>0</v>
          </cell>
          <cell r="D62">
            <v>0</v>
          </cell>
          <cell r="E62" t="str">
            <v/>
          </cell>
          <cell r="F62">
            <v>0</v>
          </cell>
          <cell r="G62" t="str">
            <v/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 t="str">
            <v/>
          </cell>
          <cell r="N62">
            <v>0</v>
          </cell>
          <cell r="O62" t="str">
            <v/>
          </cell>
          <cell r="P62" t="str">
            <v/>
          </cell>
          <cell r="Q62">
            <v>0</v>
          </cell>
          <cell r="R62" t="str">
            <v/>
          </cell>
          <cell r="S62">
            <v>0</v>
          </cell>
          <cell r="T62" t="str">
            <v/>
          </cell>
          <cell r="U62" t="str">
            <v/>
          </cell>
          <cell r="V62">
            <v>0</v>
          </cell>
          <cell r="W62" t="str">
            <v/>
          </cell>
          <cell r="X62">
            <v>0</v>
          </cell>
        </row>
        <row r="63">
          <cell r="B63" t="str">
            <v/>
          </cell>
          <cell r="C63">
            <v>0</v>
          </cell>
          <cell r="D63">
            <v>0</v>
          </cell>
          <cell r="E63" t="str">
            <v/>
          </cell>
          <cell r="F63">
            <v>0</v>
          </cell>
          <cell r="G63" t="str">
            <v/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 t="str">
            <v/>
          </cell>
          <cell r="N63">
            <v>0</v>
          </cell>
          <cell r="O63" t="str">
            <v/>
          </cell>
          <cell r="P63" t="str">
            <v/>
          </cell>
          <cell r="Q63">
            <v>0</v>
          </cell>
          <cell r="R63" t="str">
            <v/>
          </cell>
          <cell r="S63">
            <v>0</v>
          </cell>
          <cell r="T63" t="str">
            <v/>
          </cell>
          <cell r="U63" t="str">
            <v/>
          </cell>
          <cell r="V63">
            <v>0</v>
          </cell>
          <cell r="W63" t="str">
            <v/>
          </cell>
          <cell r="X63">
            <v>0</v>
          </cell>
        </row>
        <row r="64">
          <cell r="B64" t="str">
            <v/>
          </cell>
          <cell r="C64">
            <v>0</v>
          </cell>
          <cell r="D64">
            <v>0</v>
          </cell>
          <cell r="E64" t="str">
            <v/>
          </cell>
          <cell r="F64">
            <v>0</v>
          </cell>
          <cell r="G64" t="str">
            <v/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 t="str">
            <v/>
          </cell>
          <cell r="N64">
            <v>0</v>
          </cell>
          <cell r="O64" t="str">
            <v/>
          </cell>
          <cell r="P64" t="str">
            <v/>
          </cell>
          <cell r="Q64">
            <v>0</v>
          </cell>
          <cell r="R64" t="str">
            <v/>
          </cell>
          <cell r="S64">
            <v>0</v>
          </cell>
          <cell r="T64" t="str">
            <v/>
          </cell>
          <cell r="U64" t="str">
            <v/>
          </cell>
          <cell r="V64">
            <v>0</v>
          </cell>
          <cell r="W64" t="str">
            <v/>
          </cell>
          <cell r="X64">
            <v>0</v>
          </cell>
        </row>
        <row r="65">
          <cell r="B65" t="str">
            <v/>
          </cell>
          <cell r="C65">
            <v>0</v>
          </cell>
          <cell r="D65">
            <v>0</v>
          </cell>
          <cell r="E65" t="str">
            <v/>
          </cell>
          <cell r="F65">
            <v>0</v>
          </cell>
          <cell r="G65" t="str">
            <v/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 t="str">
            <v/>
          </cell>
          <cell r="N65">
            <v>0</v>
          </cell>
          <cell r="O65" t="str">
            <v/>
          </cell>
          <cell r="P65" t="str">
            <v/>
          </cell>
          <cell r="Q65">
            <v>0</v>
          </cell>
          <cell r="R65" t="str">
            <v/>
          </cell>
          <cell r="S65">
            <v>0</v>
          </cell>
          <cell r="T65" t="str">
            <v/>
          </cell>
          <cell r="U65" t="str">
            <v/>
          </cell>
          <cell r="V65">
            <v>0</v>
          </cell>
          <cell r="W65" t="str">
            <v/>
          </cell>
          <cell r="X65">
            <v>0</v>
          </cell>
        </row>
        <row r="66">
          <cell r="B66" t="str">
            <v/>
          </cell>
          <cell r="C66">
            <v>0</v>
          </cell>
          <cell r="D66">
            <v>0</v>
          </cell>
          <cell r="E66" t="str">
            <v/>
          </cell>
          <cell r="F66">
            <v>0</v>
          </cell>
          <cell r="G66" t="str">
            <v/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 t="str">
            <v/>
          </cell>
          <cell r="N66">
            <v>0</v>
          </cell>
          <cell r="O66" t="str">
            <v/>
          </cell>
          <cell r="P66" t="str">
            <v/>
          </cell>
          <cell r="Q66">
            <v>0</v>
          </cell>
          <cell r="R66" t="str">
            <v/>
          </cell>
          <cell r="S66">
            <v>0</v>
          </cell>
          <cell r="T66" t="str">
            <v/>
          </cell>
          <cell r="U66" t="str">
            <v/>
          </cell>
          <cell r="V66">
            <v>0</v>
          </cell>
          <cell r="W66" t="str">
            <v/>
          </cell>
          <cell r="X66">
            <v>0</v>
          </cell>
        </row>
        <row r="67">
          <cell r="B67">
            <v>6</v>
          </cell>
          <cell r="C67" t="str">
            <v>CONSORCIO SALITRE BRICEÑO</v>
          </cell>
          <cell r="D67">
            <v>1</v>
          </cell>
          <cell r="E67">
            <v>13256970890</v>
          </cell>
          <cell r="F67">
            <v>20474261255</v>
          </cell>
          <cell r="G67">
            <v>10726944203</v>
          </cell>
          <cell r="H67">
            <v>11556143093</v>
          </cell>
          <cell r="I67">
            <v>8918118162</v>
          </cell>
          <cell r="J67">
            <v>1486974136</v>
          </cell>
          <cell r="K67">
            <v>136865617</v>
          </cell>
          <cell r="L67">
            <v>1</v>
          </cell>
          <cell r="M67">
            <v>3</v>
          </cell>
          <cell r="N67" t="str">
            <v xml:space="preserve"> </v>
          </cell>
          <cell r="O67">
            <v>0</v>
          </cell>
          <cell r="P67">
            <v>4167150295</v>
          </cell>
          <cell r="Q67">
            <v>1.2358571685580717</v>
          </cell>
          <cell r="R67" t="str">
            <v>HABIL</v>
          </cell>
          <cell r="S67">
            <v>0.56442295763798978</v>
          </cell>
          <cell r="T67" t="str">
            <v>HABIL</v>
          </cell>
          <cell r="U67">
            <v>0</v>
          </cell>
          <cell r="V67">
            <v>10.864482757565035</v>
          </cell>
          <cell r="W67" t="str">
            <v>HABIL</v>
          </cell>
          <cell r="X67" t="str">
            <v>HABIL</v>
          </cell>
        </row>
        <row r="68">
          <cell r="B68">
            <v>6.1</v>
          </cell>
          <cell r="C68" t="str">
            <v>GEOCING S.A.S.</v>
          </cell>
          <cell r="D68">
            <v>0.5</v>
          </cell>
          <cell r="E68">
            <v>3391878042</v>
          </cell>
          <cell r="F68">
            <v>4666016102</v>
          </cell>
          <cell r="G68">
            <v>1976694597</v>
          </cell>
          <cell r="H68">
            <v>2769323817</v>
          </cell>
          <cell r="I68">
            <v>1896692285</v>
          </cell>
          <cell r="J68">
            <v>982464382</v>
          </cell>
          <cell r="K68">
            <v>113248139</v>
          </cell>
          <cell r="L68">
            <v>0</v>
          </cell>
          <cell r="M68" t="str">
            <v/>
          </cell>
          <cell r="N68" t="str">
            <v xml:space="preserve"> </v>
          </cell>
          <cell r="O68" t="str">
            <v/>
          </cell>
          <cell r="P68" t="str">
            <v/>
          </cell>
          <cell r="Q68">
            <v>0</v>
          </cell>
          <cell r="R68" t="str">
            <v/>
          </cell>
          <cell r="S68">
            <v>0</v>
          </cell>
          <cell r="T68" t="str">
            <v/>
          </cell>
          <cell r="U68" t="str">
            <v/>
          </cell>
          <cell r="V68">
            <v>0</v>
          </cell>
          <cell r="W68" t="str">
            <v/>
          </cell>
          <cell r="X68">
            <v>0</v>
          </cell>
        </row>
        <row r="69">
          <cell r="B69">
            <v>6.1999999999999993</v>
          </cell>
          <cell r="C69" t="str">
            <v>URBAMED INFRAESTRUCTURAS SLU</v>
          </cell>
          <cell r="D69">
            <v>0.5</v>
          </cell>
          <cell r="E69">
            <v>9865092848</v>
          </cell>
          <cell r="F69">
            <v>15808245153</v>
          </cell>
          <cell r="G69">
            <v>8750249606</v>
          </cell>
          <cell r="H69">
            <v>8786819276</v>
          </cell>
          <cell r="I69">
            <v>7021425877</v>
          </cell>
          <cell r="J69">
            <v>504509754</v>
          </cell>
          <cell r="K69">
            <v>23617478</v>
          </cell>
          <cell r="L69">
            <v>0</v>
          </cell>
          <cell r="M69" t="str">
            <v/>
          </cell>
          <cell r="N69" t="str">
            <v xml:space="preserve"> </v>
          </cell>
          <cell r="O69" t="str">
            <v/>
          </cell>
          <cell r="P69" t="str">
            <v/>
          </cell>
          <cell r="Q69">
            <v>0</v>
          </cell>
          <cell r="R69" t="str">
            <v/>
          </cell>
          <cell r="S69">
            <v>0</v>
          </cell>
          <cell r="T69" t="str">
            <v/>
          </cell>
          <cell r="U69" t="str">
            <v/>
          </cell>
          <cell r="V69">
            <v>0</v>
          </cell>
          <cell r="W69" t="str">
            <v/>
          </cell>
          <cell r="X69">
            <v>0</v>
          </cell>
        </row>
        <row r="70">
          <cell r="B70" t="str">
            <v/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 t="str">
            <v/>
          </cell>
          <cell r="N70">
            <v>0</v>
          </cell>
          <cell r="O70" t="str">
            <v/>
          </cell>
          <cell r="P70" t="str">
            <v/>
          </cell>
          <cell r="Q70">
            <v>0</v>
          </cell>
          <cell r="R70" t="str">
            <v/>
          </cell>
          <cell r="S70">
            <v>0</v>
          </cell>
          <cell r="T70" t="str">
            <v/>
          </cell>
          <cell r="U70" t="str">
            <v/>
          </cell>
          <cell r="V70">
            <v>0</v>
          </cell>
          <cell r="W70" t="str">
            <v/>
          </cell>
          <cell r="X70">
            <v>0</v>
          </cell>
        </row>
        <row r="71">
          <cell r="B71" t="str">
            <v/>
          </cell>
          <cell r="C71">
            <v>0</v>
          </cell>
          <cell r="D71">
            <v>0</v>
          </cell>
          <cell r="E71" t="str">
            <v/>
          </cell>
          <cell r="F71">
            <v>0</v>
          </cell>
          <cell r="G71" t="str">
            <v/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 t="str">
            <v/>
          </cell>
          <cell r="N71">
            <v>0</v>
          </cell>
          <cell r="O71" t="str">
            <v/>
          </cell>
          <cell r="P71" t="str">
            <v/>
          </cell>
          <cell r="Q71">
            <v>0</v>
          </cell>
          <cell r="R71" t="str">
            <v/>
          </cell>
          <cell r="S71">
            <v>0</v>
          </cell>
          <cell r="T71" t="str">
            <v/>
          </cell>
          <cell r="U71" t="str">
            <v/>
          </cell>
          <cell r="V71">
            <v>0</v>
          </cell>
          <cell r="W71" t="str">
            <v/>
          </cell>
          <cell r="X71">
            <v>0</v>
          </cell>
        </row>
        <row r="72">
          <cell r="B72" t="str">
            <v/>
          </cell>
          <cell r="C72">
            <v>0</v>
          </cell>
          <cell r="D72">
            <v>0</v>
          </cell>
          <cell r="E72" t="str">
            <v/>
          </cell>
          <cell r="F72">
            <v>0</v>
          </cell>
          <cell r="G72" t="str">
            <v/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str">
            <v/>
          </cell>
          <cell r="N72">
            <v>0</v>
          </cell>
          <cell r="O72" t="str">
            <v/>
          </cell>
          <cell r="P72" t="str">
            <v/>
          </cell>
          <cell r="Q72">
            <v>0</v>
          </cell>
          <cell r="R72" t="str">
            <v/>
          </cell>
          <cell r="S72">
            <v>0</v>
          </cell>
          <cell r="T72" t="str">
            <v/>
          </cell>
          <cell r="U72" t="str">
            <v/>
          </cell>
          <cell r="V72">
            <v>0</v>
          </cell>
          <cell r="W72" t="str">
            <v/>
          </cell>
          <cell r="X72">
            <v>0</v>
          </cell>
        </row>
        <row r="73">
          <cell r="B73" t="str">
            <v/>
          </cell>
          <cell r="C73">
            <v>0</v>
          </cell>
          <cell r="D73">
            <v>0</v>
          </cell>
          <cell r="E73" t="str">
            <v/>
          </cell>
          <cell r="F73">
            <v>0</v>
          </cell>
          <cell r="G73" t="str">
            <v/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 t="str">
            <v/>
          </cell>
          <cell r="N73">
            <v>0</v>
          </cell>
          <cell r="O73" t="str">
            <v/>
          </cell>
          <cell r="P73" t="str">
            <v/>
          </cell>
          <cell r="Q73">
            <v>0</v>
          </cell>
          <cell r="R73" t="str">
            <v/>
          </cell>
          <cell r="S73">
            <v>0</v>
          </cell>
          <cell r="T73" t="str">
            <v/>
          </cell>
          <cell r="U73" t="str">
            <v/>
          </cell>
          <cell r="V73">
            <v>0</v>
          </cell>
          <cell r="W73" t="str">
            <v/>
          </cell>
          <cell r="X73">
            <v>0</v>
          </cell>
        </row>
        <row r="74">
          <cell r="B74" t="str">
            <v/>
          </cell>
          <cell r="C74">
            <v>0</v>
          </cell>
          <cell r="D74">
            <v>0</v>
          </cell>
          <cell r="E74" t="str">
            <v/>
          </cell>
          <cell r="F74">
            <v>0</v>
          </cell>
          <cell r="G74" t="str">
            <v/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 t="str">
            <v/>
          </cell>
          <cell r="N74">
            <v>0</v>
          </cell>
          <cell r="O74" t="str">
            <v/>
          </cell>
          <cell r="P74" t="str">
            <v/>
          </cell>
          <cell r="Q74">
            <v>0</v>
          </cell>
          <cell r="R74" t="str">
            <v/>
          </cell>
          <cell r="S74">
            <v>0</v>
          </cell>
          <cell r="T74" t="str">
            <v/>
          </cell>
          <cell r="U74" t="str">
            <v/>
          </cell>
          <cell r="V74">
            <v>0</v>
          </cell>
          <cell r="W74" t="str">
            <v/>
          </cell>
          <cell r="X74">
            <v>0</v>
          </cell>
        </row>
        <row r="75">
          <cell r="B75" t="str">
            <v/>
          </cell>
          <cell r="C75">
            <v>0</v>
          </cell>
          <cell r="D75">
            <v>0</v>
          </cell>
          <cell r="E75" t="str">
            <v/>
          </cell>
          <cell r="F75">
            <v>0</v>
          </cell>
          <cell r="G75" t="str">
            <v/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 t="str">
            <v/>
          </cell>
          <cell r="N75">
            <v>0</v>
          </cell>
          <cell r="O75" t="str">
            <v/>
          </cell>
          <cell r="P75" t="str">
            <v/>
          </cell>
          <cell r="Q75">
            <v>0</v>
          </cell>
          <cell r="R75" t="str">
            <v/>
          </cell>
          <cell r="S75">
            <v>0</v>
          </cell>
          <cell r="T75" t="str">
            <v/>
          </cell>
          <cell r="U75" t="str">
            <v/>
          </cell>
          <cell r="V75">
            <v>0</v>
          </cell>
          <cell r="W75" t="str">
            <v/>
          </cell>
          <cell r="X75">
            <v>0</v>
          </cell>
        </row>
        <row r="76">
          <cell r="B76" t="str">
            <v/>
          </cell>
          <cell r="C76">
            <v>0</v>
          </cell>
          <cell r="D76">
            <v>0</v>
          </cell>
          <cell r="E76" t="str">
            <v/>
          </cell>
          <cell r="F76">
            <v>0</v>
          </cell>
          <cell r="G76" t="str">
            <v/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/>
          </cell>
          <cell r="N76">
            <v>0</v>
          </cell>
          <cell r="O76" t="str">
            <v/>
          </cell>
          <cell r="P76" t="str">
            <v/>
          </cell>
          <cell r="Q76">
            <v>0</v>
          </cell>
          <cell r="R76" t="str">
            <v/>
          </cell>
          <cell r="S76">
            <v>0</v>
          </cell>
          <cell r="T76" t="str">
            <v/>
          </cell>
          <cell r="U76" t="str">
            <v/>
          </cell>
          <cell r="V76">
            <v>0</v>
          </cell>
          <cell r="W76" t="str">
            <v/>
          </cell>
          <cell r="X76">
            <v>0</v>
          </cell>
        </row>
        <row r="77">
          <cell r="B77" t="str">
            <v/>
          </cell>
          <cell r="C77">
            <v>0</v>
          </cell>
          <cell r="D77">
            <v>0</v>
          </cell>
          <cell r="E77" t="str">
            <v/>
          </cell>
          <cell r="F77">
            <v>0</v>
          </cell>
          <cell r="G77" t="str">
            <v/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 t="str">
            <v/>
          </cell>
          <cell r="N77">
            <v>0</v>
          </cell>
          <cell r="O77" t="str">
            <v/>
          </cell>
          <cell r="P77" t="str">
            <v/>
          </cell>
          <cell r="Q77">
            <v>0</v>
          </cell>
          <cell r="R77" t="str">
            <v/>
          </cell>
          <cell r="S77">
            <v>0</v>
          </cell>
          <cell r="T77" t="str">
            <v/>
          </cell>
          <cell r="U77" t="str">
            <v/>
          </cell>
          <cell r="V77">
            <v>0</v>
          </cell>
          <cell r="W77" t="str">
            <v/>
          </cell>
          <cell r="X77">
            <v>0</v>
          </cell>
        </row>
        <row r="78">
          <cell r="B78">
            <v>7</v>
          </cell>
          <cell r="C78" t="str">
            <v>CONSORCIO AC - AINCOL</v>
          </cell>
          <cell r="D78">
            <v>1</v>
          </cell>
          <cell r="E78">
            <v>13643706289</v>
          </cell>
          <cell r="F78">
            <v>14084106289</v>
          </cell>
          <cell r="G78">
            <v>288376786</v>
          </cell>
          <cell r="H78">
            <v>331613315</v>
          </cell>
          <cell r="I78">
            <v>13752492974</v>
          </cell>
          <cell r="J78">
            <v>1549471378</v>
          </cell>
          <cell r="K78">
            <v>14086949</v>
          </cell>
          <cell r="L78">
            <v>1</v>
          </cell>
          <cell r="M78">
            <v>3</v>
          </cell>
          <cell r="N78" t="str">
            <v xml:space="preserve"> </v>
          </cell>
          <cell r="O78">
            <v>0</v>
          </cell>
          <cell r="P78">
            <v>4167150295</v>
          </cell>
          <cell r="Q78">
            <v>47.312082495433593</v>
          </cell>
          <cell r="R78" t="str">
            <v>HABIL</v>
          </cell>
          <cell r="S78">
            <v>2.3545215308336417E-2</v>
          </cell>
          <cell r="T78" t="str">
            <v>HABIL</v>
          </cell>
          <cell r="U78">
            <v>0</v>
          </cell>
          <cell r="V78">
            <v>109.99339729277078</v>
          </cell>
          <cell r="W78" t="str">
            <v>HABIL</v>
          </cell>
          <cell r="X78" t="str">
            <v>HABIL</v>
          </cell>
        </row>
        <row r="79">
          <cell r="B79">
            <v>7.1</v>
          </cell>
          <cell r="C79" t="str">
            <v>AINCOL S.A.S.</v>
          </cell>
          <cell r="D79">
            <v>0.3</v>
          </cell>
          <cell r="E79">
            <v>10748663079</v>
          </cell>
          <cell r="F79">
            <v>11189063079</v>
          </cell>
          <cell r="G79">
            <v>235415000</v>
          </cell>
          <cell r="H79">
            <v>235415000</v>
          </cell>
          <cell r="I79">
            <v>10953648079</v>
          </cell>
          <cell r="J79">
            <v>1365506080</v>
          </cell>
          <cell r="K79">
            <v>9368521</v>
          </cell>
          <cell r="L79">
            <v>0</v>
          </cell>
          <cell r="M79" t="str">
            <v/>
          </cell>
          <cell r="N79" t="str">
            <v xml:space="preserve"> </v>
          </cell>
          <cell r="O79" t="str">
            <v/>
          </cell>
          <cell r="P79" t="str">
            <v/>
          </cell>
          <cell r="Q79">
            <v>0</v>
          </cell>
          <cell r="R79" t="str">
            <v/>
          </cell>
          <cell r="S79">
            <v>0</v>
          </cell>
          <cell r="T79" t="str">
            <v/>
          </cell>
          <cell r="U79" t="str">
            <v/>
          </cell>
          <cell r="V79">
            <v>0</v>
          </cell>
          <cell r="W79" t="str">
            <v/>
          </cell>
          <cell r="X79">
            <v>0</v>
          </cell>
        </row>
        <row r="80">
          <cell r="B80">
            <v>7.1999999999999993</v>
          </cell>
          <cell r="C80" t="str">
            <v>AC INGENIERIA Y CONSTRUCCIONES S.A.S.</v>
          </cell>
          <cell r="D80">
            <v>0.7</v>
          </cell>
          <cell r="E80">
            <v>2895043210</v>
          </cell>
          <cell r="F80">
            <v>2895043210</v>
          </cell>
          <cell r="G80">
            <v>52961786</v>
          </cell>
          <cell r="H80">
            <v>96198315</v>
          </cell>
          <cell r="I80">
            <v>2798844895</v>
          </cell>
          <cell r="J80">
            <v>183965298</v>
          </cell>
          <cell r="K80">
            <v>4718428</v>
          </cell>
          <cell r="L80">
            <v>0</v>
          </cell>
          <cell r="M80" t="str">
            <v/>
          </cell>
          <cell r="N80" t="str">
            <v xml:space="preserve"> </v>
          </cell>
          <cell r="O80" t="str">
            <v/>
          </cell>
          <cell r="P80" t="str">
            <v/>
          </cell>
          <cell r="Q80">
            <v>0</v>
          </cell>
          <cell r="R80" t="str">
            <v/>
          </cell>
          <cell r="S80">
            <v>0</v>
          </cell>
          <cell r="T80" t="str">
            <v/>
          </cell>
          <cell r="U80" t="str">
            <v/>
          </cell>
          <cell r="V80">
            <v>0</v>
          </cell>
          <cell r="W80" t="str">
            <v/>
          </cell>
          <cell r="X80">
            <v>0</v>
          </cell>
        </row>
        <row r="81">
          <cell r="B81" t="str">
            <v/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/>
          </cell>
          <cell r="N81">
            <v>0</v>
          </cell>
          <cell r="O81" t="str">
            <v/>
          </cell>
          <cell r="P81" t="str">
            <v/>
          </cell>
          <cell r="Q81">
            <v>0</v>
          </cell>
          <cell r="R81" t="str">
            <v/>
          </cell>
          <cell r="S81">
            <v>0</v>
          </cell>
          <cell r="T81" t="str">
            <v/>
          </cell>
          <cell r="U81" t="str">
            <v/>
          </cell>
          <cell r="V81">
            <v>0</v>
          </cell>
          <cell r="W81" t="str">
            <v/>
          </cell>
          <cell r="X81">
            <v>0</v>
          </cell>
        </row>
        <row r="82">
          <cell r="B82" t="str">
            <v/>
          </cell>
          <cell r="C82">
            <v>0</v>
          </cell>
          <cell r="D82">
            <v>0</v>
          </cell>
          <cell r="E82" t="str">
            <v/>
          </cell>
          <cell r="F82">
            <v>0</v>
          </cell>
          <cell r="G82" t="str">
            <v/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/>
          </cell>
          <cell r="N82">
            <v>0</v>
          </cell>
          <cell r="O82" t="str">
            <v/>
          </cell>
          <cell r="P82" t="str">
            <v/>
          </cell>
          <cell r="Q82">
            <v>0</v>
          </cell>
          <cell r="R82" t="str">
            <v/>
          </cell>
          <cell r="S82">
            <v>0</v>
          </cell>
          <cell r="T82" t="str">
            <v/>
          </cell>
          <cell r="U82" t="str">
            <v/>
          </cell>
          <cell r="V82">
            <v>0</v>
          </cell>
          <cell r="W82" t="str">
            <v/>
          </cell>
          <cell r="X82">
            <v>0</v>
          </cell>
        </row>
        <row r="83">
          <cell r="B83" t="str">
            <v/>
          </cell>
          <cell r="C83">
            <v>0</v>
          </cell>
          <cell r="D83">
            <v>0</v>
          </cell>
          <cell r="E83" t="str">
            <v/>
          </cell>
          <cell r="F83">
            <v>0</v>
          </cell>
          <cell r="G83" t="str">
            <v/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 t="str">
            <v/>
          </cell>
          <cell r="N83">
            <v>0</v>
          </cell>
          <cell r="O83" t="str">
            <v/>
          </cell>
          <cell r="P83" t="str">
            <v/>
          </cell>
          <cell r="Q83">
            <v>0</v>
          </cell>
          <cell r="R83" t="str">
            <v/>
          </cell>
          <cell r="S83">
            <v>0</v>
          </cell>
          <cell r="T83" t="str">
            <v/>
          </cell>
          <cell r="U83" t="str">
            <v/>
          </cell>
          <cell r="V83">
            <v>0</v>
          </cell>
          <cell r="W83" t="str">
            <v/>
          </cell>
          <cell r="X83">
            <v>0</v>
          </cell>
        </row>
        <row r="84">
          <cell r="B84" t="str">
            <v/>
          </cell>
          <cell r="C84">
            <v>0</v>
          </cell>
          <cell r="D84">
            <v>0</v>
          </cell>
          <cell r="E84" t="str">
            <v/>
          </cell>
          <cell r="F84">
            <v>0</v>
          </cell>
          <cell r="G84" t="str">
            <v/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 t="str">
            <v/>
          </cell>
          <cell r="N84">
            <v>0</v>
          </cell>
          <cell r="O84" t="str">
            <v/>
          </cell>
          <cell r="P84" t="str">
            <v/>
          </cell>
          <cell r="Q84">
            <v>0</v>
          </cell>
          <cell r="R84" t="str">
            <v/>
          </cell>
          <cell r="S84">
            <v>0</v>
          </cell>
          <cell r="T84" t="str">
            <v/>
          </cell>
          <cell r="U84" t="str">
            <v/>
          </cell>
          <cell r="V84">
            <v>0</v>
          </cell>
          <cell r="W84" t="str">
            <v/>
          </cell>
          <cell r="X84">
            <v>0</v>
          </cell>
        </row>
        <row r="85">
          <cell r="B85" t="str">
            <v/>
          </cell>
          <cell r="C85">
            <v>0</v>
          </cell>
          <cell r="D85">
            <v>0</v>
          </cell>
          <cell r="E85" t="str">
            <v/>
          </cell>
          <cell r="F85">
            <v>0</v>
          </cell>
          <cell r="G85" t="str">
            <v/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 t="str">
            <v/>
          </cell>
          <cell r="N85">
            <v>0</v>
          </cell>
          <cell r="O85" t="str">
            <v/>
          </cell>
          <cell r="P85" t="str">
            <v/>
          </cell>
          <cell r="Q85">
            <v>0</v>
          </cell>
          <cell r="R85" t="str">
            <v/>
          </cell>
          <cell r="S85">
            <v>0</v>
          </cell>
          <cell r="T85" t="str">
            <v/>
          </cell>
          <cell r="U85" t="str">
            <v/>
          </cell>
          <cell r="V85">
            <v>0</v>
          </cell>
          <cell r="W85" t="str">
            <v/>
          </cell>
          <cell r="X85">
            <v>0</v>
          </cell>
        </row>
        <row r="86">
          <cell r="B86" t="str">
            <v/>
          </cell>
          <cell r="C86">
            <v>0</v>
          </cell>
          <cell r="D86">
            <v>0</v>
          </cell>
          <cell r="E86" t="str">
            <v/>
          </cell>
          <cell r="F86">
            <v>0</v>
          </cell>
          <cell r="G86" t="str">
            <v/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 t="str">
            <v/>
          </cell>
          <cell r="N86">
            <v>0</v>
          </cell>
          <cell r="O86" t="str">
            <v/>
          </cell>
          <cell r="P86" t="str">
            <v/>
          </cell>
          <cell r="Q86">
            <v>0</v>
          </cell>
          <cell r="R86" t="str">
            <v/>
          </cell>
          <cell r="S86">
            <v>0</v>
          </cell>
          <cell r="T86" t="str">
            <v/>
          </cell>
          <cell r="U86" t="str">
            <v/>
          </cell>
          <cell r="V86">
            <v>0</v>
          </cell>
          <cell r="W86" t="str">
            <v/>
          </cell>
          <cell r="X86">
            <v>0</v>
          </cell>
        </row>
        <row r="87">
          <cell r="B87" t="str">
            <v/>
          </cell>
          <cell r="C87">
            <v>0</v>
          </cell>
          <cell r="D87">
            <v>0</v>
          </cell>
          <cell r="E87" t="str">
            <v/>
          </cell>
          <cell r="F87">
            <v>0</v>
          </cell>
          <cell r="G87" t="str">
            <v/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 t="str">
            <v/>
          </cell>
          <cell r="N87">
            <v>0</v>
          </cell>
          <cell r="O87" t="str">
            <v/>
          </cell>
          <cell r="P87" t="str">
            <v/>
          </cell>
          <cell r="Q87">
            <v>0</v>
          </cell>
          <cell r="R87" t="str">
            <v/>
          </cell>
          <cell r="S87">
            <v>0</v>
          </cell>
          <cell r="T87" t="str">
            <v/>
          </cell>
          <cell r="U87" t="str">
            <v/>
          </cell>
          <cell r="V87">
            <v>0</v>
          </cell>
          <cell r="W87" t="str">
            <v/>
          </cell>
          <cell r="X87">
            <v>0</v>
          </cell>
        </row>
        <row r="88">
          <cell r="B88" t="str">
            <v/>
          </cell>
          <cell r="C88">
            <v>0</v>
          </cell>
          <cell r="D88">
            <v>0</v>
          </cell>
          <cell r="E88" t="str">
            <v/>
          </cell>
          <cell r="F88">
            <v>0</v>
          </cell>
          <cell r="G88" t="str">
            <v/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 t="str">
            <v/>
          </cell>
          <cell r="N88">
            <v>0</v>
          </cell>
          <cell r="O88" t="str">
            <v/>
          </cell>
          <cell r="P88" t="str">
            <v/>
          </cell>
          <cell r="Q88">
            <v>0</v>
          </cell>
          <cell r="R88" t="str">
            <v/>
          </cell>
          <cell r="S88">
            <v>0</v>
          </cell>
          <cell r="T88" t="str">
            <v/>
          </cell>
          <cell r="U88" t="str">
            <v/>
          </cell>
          <cell r="V88">
            <v>0</v>
          </cell>
          <cell r="W88" t="str">
            <v/>
          </cell>
          <cell r="X88">
            <v>0</v>
          </cell>
        </row>
        <row r="89">
          <cell r="B89">
            <v>8</v>
          </cell>
          <cell r="C89" t="str">
            <v>CONSULTORIA Y CONSTRUCCION LTDA.</v>
          </cell>
          <cell r="D89">
            <v>1</v>
          </cell>
          <cell r="E89">
            <v>9298906000</v>
          </cell>
          <cell r="F89">
            <v>9911241000</v>
          </cell>
          <cell r="G89">
            <v>2275741000</v>
          </cell>
          <cell r="H89">
            <v>3673356000</v>
          </cell>
          <cell r="I89">
            <v>6237885000</v>
          </cell>
          <cell r="J89">
            <v>1097539000</v>
          </cell>
          <cell r="K89">
            <v>200364000</v>
          </cell>
          <cell r="L89">
            <v>1</v>
          </cell>
          <cell r="M89">
            <v>3</v>
          </cell>
          <cell r="N89" t="str">
            <v xml:space="preserve"> </v>
          </cell>
          <cell r="O89">
            <v>0</v>
          </cell>
          <cell r="P89">
            <v>4167150295</v>
          </cell>
          <cell r="Q89">
            <v>4.086100307548179</v>
          </cell>
          <cell r="R89" t="str">
            <v>HABIL</v>
          </cell>
          <cell r="S89">
            <v>0.37062523250115703</v>
          </cell>
          <cell r="T89" t="str">
            <v>HABIL</v>
          </cell>
          <cell r="U89">
            <v>0</v>
          </cell>
          <cell r="V89">
            <v>5.4777255395180768</v>
          </cell>
          <cell r="W89" t="str">
            <v>HABIL</v>
          </cell>
          <cell r="X89" t="str">
            <v>HABIL</v>
          </cell>
        </row>
        <row r="90">
          <cell r="B90">
            <v>8.1</v>
          </cell>
          <cell r="C90" t="str">
            <v>CONSULTORIA Y CONSTRUCCION LTDA.</v>
          </cell>
          <cell r="D90">
            <v>1</v>
          </cell>
          <cell r="E90">
            <v>9298906000</v>
          </cell>
          <cell r="F90">
            <v>9911241000</v>
          </cell>
          <cell r="G90">
            <v>2275741000</v>
          </cell>
          <cell r="H90">
            <v>3673356000</v>
          </cell>
          <cell r="I90">
            <v>6237885000</v>
          </cell>
          <cell r="J90">
            <v>1097539000</v>
          </cell>
          <cell r="K90">
            <v>200364000</v>
          </cell>
          <cell r="L90">
            <v>0</v>
          </cell>
          <cell r="M90" t="str">
            <v/>
          </cell>
          <cell r="N90" t="str">
            <v xml:space="preserve"> </v>
          </cell>
          <cell r="O90" t="str">
            <v/>
          </cell>
          <cell r="P90" t="str">
            <v/>
          </cell>
          <cell r="Q90">
            <v>0</v>
          </cell>
          <cell r="R90" t="str">
            <v/>
          </cell>
          <cell r="S90">
            <v>0</v>
          </cell>
          <cell r="T90" t="str">
            <v/>
          </cell>
          <cell r="U90" t="str">
            <v/>
          </cell>
          <cell r="V90">
            <v>0</v>
          </cell>
          <cell r="W90" t="str">
            <v/>
          </cell>
          <cell r="X90">
            <v>0</v>
          </cell>
        </row>
        <row r="91">
          <cell r="B91" t="str">
            <v/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 t="str">
            <v/>
          </cell>
          <cell r="N91" t="str">
            <v xml:space="preserve"> </v>
          </cell>
          <cell r="O91" t="str">
            <v/>
          </cell>
          <cell r="P91" t="str">
            <v/>
          </cell>
          <cell r="Q91">
            <v>0</v>
          </cell>
          <cell r="R91" t="str">
            <v/>
          </cell>
          <cell r="S91">
            <v>0</v>
          </cell>
          <cell r="T91" t="str">
            <v/>
          </cell>
          <cell r="U91" t="str">
            <v/>
          </cell>
          <cell r="V91">
            <v>0</v>
          </cell>
          <cell r="W91" t="str">
            <v/>
          </cell>
          <cell r="X91">
            <v>0</v>
          </cell>
        </row>
        <row r="92">
          <cell r="B92" t="str">
            <v/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 t="str">
            <v/>
          </cell>
          <cell r="N92">
            <v>0</v>
          </cell>
          <cell r="O92" t="str">
            <v/>
          </cell>
          <cell r="P92" t="str">
            <v/>
          </cell>
          <cell r="Q92">
            <v>0</v>
          </cell>
          <cell r="R92" t="str">
            <v/>
          </cell>
          <cell r="S92">
            <v>0</v>
          </cell>
          <cell r="T92" t="str">
            <v/>
          </cell>
          <cell r="U92" t="str">
            <v/>
          </cell>
          <cell r="V92">
            <v>0</v>
          </cell>
          <cell r="W92" t="str">
            <v/>
          </cell>
          <cell r="X92">
            <v>0</v>
          </cell>
        </row>
        <row r="93">
          <cell r="B93" t="str">
            <v/>
          </cell>
          <cell r="C93">
            <v>0</v>
          </cell>
          <cell r="D93">
            <v>0</v>
          </cell>
          <cell r="E93" t="str">
            <v/>
          </cell>
          <cell r="F93">
            <v>0</v>
          </cell>
          <cell r="G93" t="str">
            <v/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 t="str">
            <v/>
          </cell>
          <cell r="N93">
            <v>0</v>
          </cell>
          <cell r="O93" t="str">
            <v/>
          </cell>
          <cell r="P93" t="str">
            <v/>
          </cell>
          <cell r="Q93">
            <v>0</v>
          </cell>
          <cell r="R93" t="str">
            <v/>
          </cell>
          <cell r="S93">
            <v>0</v>
          </cell>
          <cell r="T93" t="str">
            <v/>
          </cell>
          <cell r="U93" t="str">
            <v/>
          </cell>
          <cell r="V93">
            <v>0</v>
          </cell>
          <cell r="W93" t="str">
            <v/>
          </cell>
          <cell r="X93">
            <v>0</v>
          </cell>
        </row>
        <row r="94">
          <cell r="B94" t="str">
            <v/>
          </cell>
          <cell r="C94">
            <v>0</v>
          </cell>
          <cell r="D94">
            <v>0</v>
          </cell>
          <cell r="E94" t="str">
            <v/>
          </cell>
          <cell r="F94">
            <v>0</v>
          </cell>
          <cell r="G94" t="str">
            <v/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 t="str">
            <v/>
          </cell>
          <cell r="N94">
            <v>0</v>
          </cell>
          <cell r="O94" t="str">
            <v/>
          </cell>
          <cell r="P94" t="str">
            <v/>
          </cell>
          <cell r="Q94">
            <v>0</v>
          </cell>
          <cell r="R94" t="str">
            <v/>
          </cell>
          <cell r="S94">
            <v>0</v>
          </cell>
          <cell r="T94" t="str">
            <v/>
          </cell>
          <cell r="U94" t="str">
            <v/>
          </cell>
          <cell r="V94">
            <v>0</v>
          </cell>
          <cell r="W94" t="str">
            <v/>
          </cell>
          <cell r="X94">
            <v>0</v>
          </cell>
        </row>
        <row r="95">
          <cell r="B95" t="str">
            <v/>
          </cell>
          <cell r="C95">
            <v>0</v>
          </cell>
          <cell r="D95">
            <v>0</v>
          </cell>
          <cell r="E95" t="str">
            <v/>
          </cell>
          <cell r="F95">
            <v>0</v>
          </cell>
          <cell r="G95" t="str">
            <v/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 t="str">
            <v/>
          </cell>
          <cell r="N95">
            <v>0</v>
          </cell>
          <cell r="O95" t="str">
            <v/>
          </cell>
          <cell r="P95" t="str">
            <v/>
          </cell>
          <cell r="Q95">
            <v>0</v>
          </cell>
          <cell r="R95" t="str">
            <v/>
          </cell>
          <cell r="S95">
            <v>0</v>
          </cell>
          <cell r="T95" t="str">
            <v/>
          </cell>
          <cell r="U95" t="str">
            <v/>
          </cell>
          <cell r="V95">
            <v>0</v>
          </cell>
          <cell r="W95" t="str">
            <v/>
          </cell>
          <cell r="X95">
            <v>0</v>
          </cell>
        </row>
        <row r="96">
          <cell r="B96" t="str">
            <v/>
          </cell>
          <cell r="C96">
            <v>0</v>
          </cell>
          <cell r="D96">
            <v>0</v>
          </cell>
          <cell r="E96" t="str">
            <v/>
          </cell>
          <cell r="F96">
            <v>0</v>
          </cell>
          <cell r="G96" t="str">
            <v/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 t="str">
            <v/>
          </cell>
          <cell r="N96">
            <v>0</v>
          </cell>
          <cell r="O96" t="str">
            <v/>
          </cell>
          <cell r="P96" t="str">
            <v/>
          </cell>
          <cell r="Q96">
            <v>0</v>
          </cell>
          <cell r="R96" t="str">
            <v/>
          </cell>
          <cell r="S96">
            <v>0</v>
          </cell>
          <cell r="T96" t="str">
            <v/>
          </cell>
          <cell r="U96" t="str">
            <v/>
          </cell>
          <cell r="V96">
            <v>0</v>
          </cell>
          <cell r="W96" t="str">
            <v/>
          </cell>
          <cell r="X96">
            <v>0</v>
          </cell>
        </row>
        <row r="97">
          <cell r="B97" t="str">
            <v/>
          </cell>
          <cell r="C97">
            <v>0</v>
          </cell>
          <cell r="D97">
            <v>0</v>
          </cell>
          <cell r="E97" t="str">
            <v/>
          </cell>
          <cell r="F97">
            <v>0</v>
          </cell>
          <cell r="G97" t="str">
            <v/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 t="str">
            <v/>
          </cell>
          <cell r="N97">
            <v>0</v>
          </cell>
          <cell r="O97" t="str">
            <v/>
          </cell>
          <cell r="P97" t="str">
            <v/>
          </cell>
          <cell r="Q97">
            <v>0</v>
          </cell>
          <cell r="R97" t="str">
            <v/>
          </cell>
          <cell r="S97">
            <v>0</v>
          </cell>
          <cell r="T97" t="str">
            <v/>
          </cell>
          <cell r="U97" t="str">
            <v/>
          </cell>
          <cell r="V97">
            <v>0</v>
          </cell>
          <cell r="W97" t="str">
            <v/>
          </cell>
          <cell r="X97">
            <v>0</v>
          </cell>
        </row>
        <row r="98">
          <cell r="B98" t="str">
            <v/>
          </cell>
          <cell r="C98">
            <v>0</v>
          </cell>
          <cell r="D98">
            <v>0</v>
          </cell>
          <cell r="E98" t="str">
            <v/>
          </cell>
          <cell r="F98">
            <v>0</v>
          </cell>
          <cell r="G98" t="str">
            <v/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 t="str">
            <v/>
          </cell>
          <cell r="N98">
            <v>0</v>
          </cell>
          <cell r="O98" t="str">
            <v/>
          </cell>
          <cell r="P98" t="str">
            <v/>
          </cell>
          <cell r="Q98">
            <v>0</v>
          </cell>
          <cell r="R98" t="str">
            <v/>
          </cell>
          <cell r="S98">
            <v>0</v>
          </cell>
          <cell r="T98" t="str">
            <v/>
          </cell>
          <cell r="U98" t="str">
            <v/>
          </cell>
          <cell r="V98">
            <v>0</v>
          </cell>
          <cell r="W98" t="str">
            <v/>
          </cell>
          <cell r="X98">
            <v>0</v>
          </cell>
        </row>
        <row r="99">
          <cell r="B99" t="str">
            <v/>
          </cell>
          <cell r="C99">
            <v>0</v>
          </cell>
          <cell r="D99">
            <v>0</v>
          </cell>
          <cell r="E99" t="str">
            <v/>
          </cell>
          <cell r="F99">
            <v>0</v>
          </cell>
          <cell r="G99" t="str">
            <v/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 t="str">
            <v/>
          </cell>
          <cell r="N99">
            <v>0</v>
          </cell>
          <cell r="O99" t="str">
            <v/>
          </cell>
          <cell r="P99" t="str">
            <v/>
          </cell>
          <cell r="Q99">
            <v>0</v>
          </cell>
          <cell r="R99" t="str">
            <v/>
          </cell>
          <cell r="S99">
            <v>0</v>
          </cell>
          <cell r="T99" t="str">
            <v/>
          </cell>
          <cell r="U99" t="str">
            <v/>
          </cell>
          <cell r="V99">
            <v>0</v>
          </cell>
          <cell r="W99" t="str">
            <v/>
          </cell>
          <cell r="X99">
            <v>0</v>
          </cell>
        </row>
        <row r="100">
          <cell r="B100">
            <v>9</v>
          </cell>
          <cell r="C100" t="str">
            <v>CONSORCIO INFRAESTRUCUTRA VIAL</v>
          </cell>
          <cell r="D100">
            <v>1</v>
          </cell>
          <cell r="E100">
            <v>13777073117</v>
          </cell>
          <cell r="F100">
            <v>18919808476</v>
          </cell>
          <cell r="G100">
            <v>1813666118</v>
          </cell>
          <cell r="H100">
            <v>6957305887</v>
          </cell>
          <cell r="I100">
            <v>11962502589</v>
          </cell>
          <cell r="J100">
            <v>1393195624</v>
          </cell>
          <cell r="K100">
            <v>18522981</v>
          </cell>
          <cell r="L100">
            <v>1</v>
          </cell>
          <cell r="M100">
            <v>3</v>
          </cell>
          <cell r="N100" t="str">
            <v xml:space="preserve"> </v>
          </cell>
          <cell r="O100">
            <v>0</v>
          </cell>
          <cell r="P100">
            <v>4167150295</v>
          </cell>
          <cell r="Q100">
            <v>7.5962565437306138</v>
          </cell>
          <cell r="R100" t="str">
            <v>HABIL</v>
          </cell>
          <cell r="S100">
            <v>0.36772602089632273</v>
          </cell>
          <cell r="T100" t="str">
            <v>HABIL</v>
          </cell>
          <cell r="U100">
            <v>0</v>
          </cell>
          <cell r="V100">
            <v>75.21443897178321</v>
          </cell>
          <cell r="W100" t="str">
            <v>HABIL</v>
          </cell>
          <cell r="X100" t="str">
            <v>HABIL</v>
          </cell>
        </row>
        <row r="101">
          <cell r="B101">
            <v>9.1</v>
          </cell>
          <cell r="C101" t="str">
            <v>VNF S.A.S</v>
          </cell>
          <cell r="D101">
            <v>0.8</v>
          </cell>
          <cell r="E101">
            <v>7530553117</v>
          </cell>
          <cell r="F101">
            <v>11666991476</v>
          </cell>
          <cell r="G101">
            <v>1727553118</v>
          </cell>
          <cell r="H101">
            <v>4729845887</v>
          </cell>
          <cell r="I101">
            <v>6937145589</v>
          </cell>
          <cell r="J101">
            <v>850785624</v>
          </cell>
          <cell r="K101">
            <v>4494981</v>
          </cell>
          <cell r="L101">
            <v>0</v>
          </cell>
          <cell r="M101" t="str">
            <v/>
          </cell>
          <cell r="N101" t="str">
            <v xml:space="preserve"> </v>
          </cell>
          <cell r="O101" t="str">
            <v/>
          </cell>
          <cell r="P101" t="str">
            <v/>
          </cell>
          <cell r="Q101">
            <v>0</v>
          </cell>
          <cell r="R101" t="str">
            <v/>
          </cell>
          <cell r="S101">
            <v>0</v>
          </cell>
          <cell r="T101" t="str">
            <v/>
          </cell>
          <cell r="U101" t="str">
            <v/>
          </cell>
          <cell r="V101">
            <v>0</v>
          </cell>
          <cell r="W101" t="str">
            <v/>
          </cell>
          <cell r="X101">
            <v>0</v>
          </cell>
        </row>
        <row r="102">
          <cell r="B102">
            <v>9.1999999999999993</v>
          </cell>
          <cell r="C102" t="str">
            <v>HORACIO VEGA CARDENAS</v>
          </cell>
          <cell r="D102">
            <v>0.2</v>
          </cell>
          <cell r="E102">
            <v>6246520000</v>
          </cell>
          <cell r="F102">
            <v>7252817000</v>
          </cell>
          <cell r="G102">
            <v>86113000</v>
          </cell>
          <cell r="H102">
            <v>2227460000</v>
          </cell>
          <cell r="I102">
            <v>5025357000</v>
          </cell>
          <cell r="J102">
            <v>542410000</v>
          </cell>
          <cell r="K102">
            <v>14028000</v>
          </cell>
          <cell r="L102">
            <v>0</v>
          </cell>
          <cell r="M102" t="str">
            <v/>
          </cell>
          <cell r="N102" t="str">
            <v xml:space="preserve"> </v>
          </cell>
          <cell r="O102" t="str">
            <v/>
          </cell>
          <cell r="P102" t="str">
            <v/>
          </cell>
          <cell r="Q102">
            <v>0</v>
          </cell>
          <cell r="R102" t="str">
            <v/>
          </cell>
          <cell r="S102">
            <v>0</v>
          </cell>
          <cell r="T102" t="str">
            <v/>
          </cell>
          <cell r="U102" t="str">
            <v/>
          </cell>
          <cell r="V102">
            <v>0</v>
          </cell>
          <cell r="W102" t="str">
            <v/>
          </cell>
          <cell r="X102">
            <v>0</v>
          </cell>
        </row>
        <row r="103">
          <cell r="B103" t="str">
            <v/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/>
          </cell>
          <cell r="N103">
            <v>0</v>
          </cell>
          <cell r="O103" t="str">
            <v/>
          </cell>
          <cell r="P103" t="str">
            <v/>
          </cell>
          <cell r="Q103">
            <v>0</v>
          </cell>
          <cell r="R103" t="str">
            <v/>
          </cell>
          <cell r="S103">
            <v>0</v>
          </cell>
          <cell r="T103" t="str">
            <v/>
          </cell>
          <cell r="U103" t="str">
            <v/>
          </cell>
          <cell r="V103">
            <v>0</v>
          </cell>
          <cell r="W103" t="str">
            <v/>
          </cell>
          <cell r="X103">
            <v>0</v>
          </cell>
        </row>
        <row r="104">
          <cell r="B104" t="str">
            <v/>
          </cell>
          <cell r="C104">
            <v>0</v>
          </cell>
          <cell r="D104">
            <v>0</v>
          </cell>
          <cell r="E104" t="str">
            <v/>
          </cell>
          <cell r="F104">
            <v>0</v>
          </cell>
          <cell r="G104" t="str">
            <v/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 t="str">
            <v/>
          </cell>
          <cell r="N104">
            <v>0</v>
          </cell>
          <cell r="O104" t="str">
            <v/>
          </cell>
          <cell r="P104" t="str">
            <v/>
          </cell>
          <cell r="Q104">
            <v>0</v>
          </cell>
          <cell r="R104" t="str">
            <v/>
          </cell>
          <cell r="S104">
            <v>0</v>
          </cell>
          <cell r="T104" t="str">
            <v/>
          </cell>
          <cell r="U104" t="str">
            <v/>
          </cell>
          <cell r="V104">
            <v>0</v>
          </cell>
          <cell r="W104" t="str">
            <v/>
          </cell>
          <cell r="X104">
            <v>0</v>
          </cell>
        </row>
        <row r="105">
          <cell r="B105" t="str">
            <v/>
          </cell>
          <cell r="C105">
            <v>0</v>
          </cell>
          <cell r="D105">
            <v>0</v>
          </cell>
          <cell r="E105" t="str">
            <v/>
          </cell>
          <cell r="F105">
            <v>0</v>
          </cell>
          <cell r="G105" t="str">
            <v/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 t="str">
            <v/>
          </cell>
          <cell r="N105">
            <v>0</v>
          </cell>
          <cell r="O105" t="str">
            <v/>
          </cell>
          <cell r="P105" t="str">
            <v/>
          </cell>
          <cell r="Q105">
            <v>0</v>
          </cell>
          <cell r="R105" t="str">
            <v/>
          </cell>
          <cell r="S105">
            <v>0</v>
          </cell>
          <cell r="T105" t="str">
            <v/>
          </cell>
          <cell r="U105" t="str">
            <v/>
          </cell>
          <cell r="V105">
            <v>0</v>
          </cell>
          <cell r="W105" t="str">
            <v/>
          </cell>
          <cell r="X105">
            <v>0</v>
          </cell>
        </row>
        <row r="106">
          <cell r="B106" t="str">
            <v/>
          </cell>
          <cell r="C106">
            <v>0</v>
          </cell>
          <cell r="D106">
            <v>0</v>
          </cell>
          <cell r="E106" t="str">
            <v/>
          </cell>
          <cell r="F106">
            <v>0</v>
          </cell>
          <cell r="G106" t="str">
            <v/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/>
          </cell>
          <cell r="N106">
            <v>0</v>
          </cell>
          <cell r="O106" t="str">
            <v/>
          </cell>
          <cell r="P106" t="str">
            <v/>
          </cell>
          <cell r="Q106">
            <v>0</v>
          </cell>
          <cell r="R106" t="str">
            <v/>
          </cell>
          <cell r="S106">
            <v>0</v>
          </cell>
          <cell r="T106" t="str">
            <v/>
          </cell>
          <cell r="U106" t="str">
            <v/>
          </cell>
          <cell r="V106">
            <v>0</v>
          </cell>
          <cell r="W106" t="str">
            <v/>
          </cell>
          <cell r="X106">
            <v>0</v>
          </cell>
        </row>
        <row r="107">
          <cell r="B107" t="str">
            <v/>
          </cell>
          <cell r="C107">
            <v>0</v>
          </cell>
          <cell r="D107">
            <v>0</v>
          </cell>
          <cell r="E107" t="str">
            <v/>
          </cell>
          <cell r="F107">
            <v>0</v>
          </cell>
          <cell r="G107" t="str">
            <v/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 t="str">
            <v/>
          </cell>
          <cell r="N107">
            <v>0</v>
          </cell>
          <cell r="O107" t="str">
            <v/>
          </cell>
          <cell r="P107" t="str">
            <v/>
          </cell>
          <cell r="Q107">
            <v>0</v>
          </cell>
          <cell r="R107" t="str">
            <v/>
          </cell>
          <cell r="S107">
            <v>0</v>
          </cell>
          <cell r="T107" t="str">
            <v/>
          </cell>
          <cell r="U107" t="str">
            <v/>
          </cell>
          <cell r="V107">
            <v>0</v>
          </cell>
          <cell r="W107" t="str">
            <v/>
          </cell>
          <cell r="X107">
            <v>0</v>
          </cell>
        </row>
        <row r="108">
          <cell r="B108" t="str">
            <v/>
          </cell>
          <cell r="C108">
            <v>0</v>
          </cell>
          <cell r="D108">
            <v>0</v>
          </cell>
          <cell r="E108" t="str">
            <v/>
          </cell>
          <cell r="F108">
            <v>0</v>
          </cell>
          <cell r="G108" t="str">
            <v/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/>
          </cell>
          <cell r="N108">
            <v>0</v>
          </cell>
          <cell r="O108" t="str">
            <v/>
          </cell>
          <cell r="P108" t="str">
            <v/>
          </cell>
          <cell r="Q108">
            <v>0</v>
          </cell>
          <cell r="R108" t="str">
            <v/>
          </cell>
          <cell r="S108">
            <v>0</v>
          </cell>
          <cell r="T108" t="str">
            <v/>
          </cell>
          <cell r="U108" t="str">
            <v/>
          </cell>
          <cell r="V108">
            <v>0</v>
          </cell>
          <cell r="W108" t="str">
            <v/>
          </cell>
          <cell r="X108">
            <v>0</v>
          </cell>
        </row>
        <row r="109">
          <cell r="B109" t="str">
            <v/>
          </cell>
          <cell r="C109">
            <v>0</v>
          </cell>
          <cell r="D109">
            <v>0</v>
          </cell>
          <cell r="E109" t="str">
            <v/>
          </cell>
          <cell r="F109">
            <v>0</v>
          </cell>
          <cell r="G109" t="str">
            <v/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 t="str">
            <v/>
          </cell>
          <cell r="N109">
            <v>0</v>
          </cell>
          <cell r="O109" t="str">
            <v/>
          </cell>
          <cell r="P109" t="str">
            <v/>
          </cell>
          <cell r="Q109">
            <v>0</v>
          </cell>
          <cell r="R109" t="str">
            <v/>
          </cell>
          <cell r="S109">
            <v>0</v>
          </cell>
          <cell r="T109" t="str">
            <v/>
          </cell>
          <cell r="U109" t="str">
            <v/>
          </cell>
          <cell r="V109">
            <v>0</v>
          </cell>
          <cell r="W109" t="str">
            <v/>
          </cell>
          <cell r="X109">
            <v>0</v>
          </cell>
        </row>
        <row r="110">
          <cell r="B110" t="str">
            <v/>
          </cell>
          <cell r="C110">
            <v>0</v>
          </cell>
          <cell r="D110">
            <v>0</v>
          </cell>
          <cell r="E110" t="str">
            <v/>
          </cell>
          <cell r="F110">
            <v>0</v>
          </cell>
          <cell r="G110" t="str">
            <v/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 t="str">
            <v/>
          </cell>
          <cell r="N110">
            <v>0</v>
          </cell>
          <cell r="O110" t="str">
            <v/>
          </cell>
          <cell r="P110" t="str">
            <v/>
          </cell>
          <cell r="Q110">
            <v>0</v>
          </cell>
          <cell r="R110" t="str">
            <v/>
          </cell>
          <cell r="S110">
            <v>0</v>
          </cell>
          <cell r="T110" t="str">
            <v/>
          </cell>
          <cell r="U110" t="str">
            <v/>
          </cell>
          <cell r="V110">
            <v>0</v>
          </cell>
          <cell r="W110" t="str">
            <v/>
          </cell>
          <cell r="X110">
            <v>0</v>
          </cell>
        </row>
        <row r="111">
          <cell r="B111">
            <v>10</v>
          </cell>
          <cell r="C111" t="str">
            <v>CONSORCIO AM 034</v>
          </cell>
          <cell r="D111">
            <v>1</v>
          </cell>
          <cell r="E111">
            <v>26593294195.650002</v>
          </cell>
          <cell r="F111">
            <v>41121494331.279999</v>
          </cell>
          <cell r="G111">
            <v>18337968512.279999</v>
          </cell>
          <cell r="H111">
            <v>23088912821.639999</v>
          </cell>
          <cell r="I111">
            <v>18032581509.639999</v>
          </cell>
          <cell r="J111">
            <v>1908871706.0999999</v>
          </cell>
          <cell r="K111">
            <v>641477208.67000008</v>
          </cell>
          <cell r="L111">
            <v>1</v>
          </cell>
          <cell r="M111">
            <v>3</v>
          </cell>
          <cell r="N111" t="str">
            <v xml:space="preserve"> </v>
          </cell>
          <cell r="O111">
            <v>0</v>
          </cell>
          <cell r="P111">
            <v>4167150295</v>
          </cell>
          <cell r="Q111">
            <v>1.4501766745777664</v>
          </cell>
          <cell r="R111" t="str">
            <v>HABIL</v>
          </cell>
          <cell r="S111">
            <v>0.561480393577937</v>
          </cell>
          <cell r="T111" t="str">
            <v>HABIL</v>
          </cell>
          <cell r="U111">
            <v>0</v>
          </cell>
          <cell r="V111">
            <v>2.9757436122442118</v>
          </cell>
          <cell r="W111" t="str">
            <v>HABIL</v>
          </cell>
          <cell r="X111" t="str">
            <v>HABIL</v>
          </cell>
        </row>
        <row r="112">
          <cell r="B112">
            <v>10.1</v>
          </cell>
          <cell r="C112" t="str">
            <v>ROGELIO ARDILA TORRES</v>
          </cell>
          <cell r="D112">
            <v>0.5</v>
          </cell>
          <cell r="E112">
            <v>4279139508</v>
          </cell>
          <cell r="F112">
            <v>7409302251</v>
          </cell>
          <cell r="G112">
            <v>471458818</v>
          </cell>
          <cell r="H112">
            <v>2991784876</v>
          </cell>
          <cell r="I112">
            <v>4417517375</v>
          </cell>
          <cell r="J112">
            <v>1052978421</v>
          </cell>
          <cell r="K112">
            <v>172169561</v>
          </cell>
          <cell r="L112">
            <v>0</v>
          </cell>
          <cell r="M112" t="str">
            <v/>
          </cell>
          <cell r="N112" t="str">
            <v xml:space="preserve"> </v>
          </cell>
          <cell r="O112" t="str">
            <v/>
          </cell>
          <cell r="P112" t="str">
            <v/>
          </cell>
          <cell r="Q112">
            <v>0</v>
          </cell>
          <cell r="R112" t="str">
            <v/>
          </cell>
          <cell r="S112">
            <v>0</v>
          </cell>
          <cell r="T112" t="str">
            <v/>
          </cell>
          <cell r="U112" t="str">
            <v/>
          </cell>
          <cell r="V112">
            <v>0</v>
          </cell>
          <cell r="W112" t="str">
            <v/>
          </cell>
          <cell r="X112">
            <v>0</v>
          </cell>
        </row>
        <row r="113">
          <cell r="B113">
            <v>10.199999999999999</v>
          </cell>
          <cell r="C113" t="str">
            <v>PAVIMENTACIONES MORALES SL</v>
          </cell>
          <cell r="D113">
            <v>0.5</v>
          </cell>
          <cell r="E113">
            <v>22314154687.650002</v>
          </cell>
          <cell r="F113">
            <v>33712192080.279999</v>
          </cell>
          <cell r="G113">
            <v>17866509694.279999</v>
          </cell>
          <cell r="H113">
            <v>20097127945.639999</v>
          </cell>
          <cell r="I113">
            <v>13615064134.639999</v>
          </cell>
          <cell r="J113">
            <v>855893285.10000002</v>
          </cell>
          <cell r="K113">
            <v>469307647.67000002</v>
          </cell>
          <cell r="L113">
            <v>0</v>
          </cell>
          <cell r="M113" t="str">
            <v/>
          </cell>
          <cell r="N113" t="str">
            <v xml:space="preserve"> </v>
          </cell>
          <cell r="O113" t="str">
            <v/>
          </cell>
          <cell r="P113" t="str">
            <v/>
          </cell>
          <cell r="Q113">
            <v>0</v>
          </cell>
          <cell r="R113" t="str">
            <v/>
          </cell>
          <cell r="S113">
            <v>0</v>
          </cell>
          <cell r="T113" t="str">
            <v/>
          </cell>
          <cell r="U113" t="str">
            <v/>
          </cell>
          <cell r="V113">
            <v>0</v>
          </cell>
          <cell r="W113" t="str">
            <v/>
          </cell>
          <cell r="X113">
            <v>0</v>
          </cell>
        </row>
        <row r="114">
          <cell r="B114" t="str">
            <v/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 t="str">
            <v/>
          </cell>
          <cell r="N114">
            <v>0</v>
          </cell>
          <cell r="O114" t="str">
            <v/>
          </cell>
          <cell r="P114" t="str">
            <v/>
          </cell>
          <cell r="Q114">
            <v>0</v>
          </cell>
          <cell r="R114" t="str">
            <v/>
          </cell>
          <cell r="S114">
            <v>0</v>
          </cell>
          <cell r="T114" t="str">
            <v/>
          </cell>
          <cell r="U114" t="str">
            <v/>
          </cell>
          <cell r="V114">
            <v>0</v>
          </cell>
          <cell r="W114" t="str">
            <v/>
          </cell>
          <cell r="X114">
            <v>0</v>
          </cell>
        </row>
        <row r="115">
          <cell r="B115" t="str">
            <v/>
          </cell>
          <cell r="C115">
            <v>0</v>
          </cell>
          <cell r="D115">
            <v>0</v>
          </cell>
          <cell r="E115" t="str">
            <v/>
          </cell>
          <cell r="F115">
            <v>0</v>
          </cell>
          <cell r="G115" t="str">
            <v/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 t="str">
            <v/>
          </cell>
          <cell r="N115">
            <v>0</v>
          </cell>
          <cell r="O115" t="str">
            <v/>
          </cell>
          <cell r="P115" t="str">
            <v/>
          </cell>
          <cell r="Q115">
            <v>0</v>
          </cell>
          <cell r="R115" t="str">
            <v/>
          </cell>
          <cell r="S115">
            <v>0</v>
          </cell>
          <cell r="T115" t="str">
            <v/>
          </cell>
          <cell r="U115" t="str">
            <v/>
          </cell>
          <cell r="V115">
            <v>0</v>
          </cell>
          <cell r="W115" t="str">
            <v/>
          </cell>
          <cell r="X115">
            <v>0</v>
          </cell>
        </row>
        <row r="116">
          <cell r="B116" t="str">
            <v/>
          </cell>
          <cell r="C116">
            <v>0</v>
          </cell>
          <cell r="D116">
            <v>0</v>
          </cell>
          <cell r="E116" t="str">
            <v/>
          </cell>
          <cell r="F116">
            <v>0</v>
          </cell>
          <cell r="G116" t="str">
            <v/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 t="str">
            <v/>
          </cell>
          <cell r="N116">
            <v>0</v>
          </cell>
          <cell r="O116" t="str">
            <v/>
          </cell>
          <cell r="P116" t="str">
            <v/>
          </cell>
          <cell r="Q116">
            <v>0</v>
          </cell>
          <cell r="R116" t="str">
            <v/>
          </cell>
          <cell r="S116">
            <v>0</v>
          </cell>
          <cell r="T116" t="str">
            <v/>
          </cell>
          <cell r="U116" t="str">
            <v/>
          </cell>
          <cell r="V116">
            <v>0</v>
          </cell>
          <cell r="W116" t="str">
            <v/>
          </cell>
          <cell r="X116">
            <v>0</v>
          </cell>
        </row>
        <row r="117">
          <cell r="B117" t="str">
            <v/>
          </cell>
          <cell r="C117">
            <v>0</v>
          </cell>
          <cell r="D117">
            <v>0</v>
          </cell>
          <cell r="E117" t="str">
            <v/>
          </cell>
          <cell r="F117">
            <v>0</v>
          </cell>
          <cell r="G117" t="str">
            <v/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 t="str">
            <v/>
          </cell>
          <cell r="N117">
            <v>0</v>
          </cell>
          <cell r="O117" t="str">
            <v/>
          </cell>
          <cell r="P117" t="str">
            <v/>
          </cell>
          <cell r="Q117">
            <v>0</v>
          </cell>
          <cell r="R117" t="str">
            <v/>
          </cell>
          <cell r="S117">
            <v>0</v>
          </cell>
          <cell r="T117" t="str">
            <v/>
          </cell>
          <cell r="U117" t="str">
            <v/>
          </cell>
          <cell r="V117">
            <v>0</v>
          </cell>
          <cell r="W117" t="str">
            <v/>
          </cell>
          <cell r="X117">
            <v>0</v>
          </cell>
        </row>
        <row r="118">
          <cell r="B118" t="str">
            <v/>
          </cell>
          <cell r="C118">
            <v>0</v>
          </cell>
          <cell r="D118">
            <v>0</v>
          </cell>
          <cell r="E118" t="str">
            <v/>
          </cell>
          <cell r="F118">
            <v>0</v>
          </cell>
          <cell r="G118" t="str">
            <v/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 t="str">
            <v/>
          </cell>
          <cell r="N118">
            <v>0</v>
          </cell>
          <cell r="O118" t="str">
            <v/>
          </cell>
          <cell r="P118" t="str">
            <v/>
          </cell>
          <cell r="Q118">
            <v>0</v>
          </cell>
          <cell r="R118" t="str">
            <v/>
          </cell>
          <cell r="S118">
            <v>0</v>
          </cell>
          <cell r="T118" t="str">
            <v/>
          </cell>
          <cell r="U118" t="str">
            <v/>
          </cell>
          <cell r="V118">
            <v>0</v>
          </cell>
          <cell r="W118" t="str">
            <v/>
          </cell>
          <cell r="X118">
            <v>0</v>
          </cell>
        </row>
        <row r="119">
          <cell r="B119" t="str">
            <v/>
          </cell>
          <cell r="C119">
            <v>0</v>
          </cell>
          <cell r="D119">
            <v>0</v>
          </cell>
          <cell r="E119" t="str">
            <v/>
          </cell>
          <cell r="F119">
            <v>0</v>
          </cell>
          <cell r="G119" t="str">
            <v/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 t="str">
            <v/>
          </cell>
          <cell r="N119">
            <v>0</v>
          </cell>
          <cell r="O119" t="str">
            <v/>
          </cell>
          <cell r="P119" t="str">
            <v/>
          </cell>
          <cell r="Q119">
            <v>0</v>
          </cell>
          <cell r="R119" t="str">
            <v/>
          </cell>
          <cell r="S119">
            <v>0</v>
          </cell>
          <cell r="T119" t="str">
            <v/>
          </cell>
          <cell r="U119" t="str">
            <v/>
          </cell>
          <cell r="V119">
            <v>0</v>
          </cell>
          <cell r="W119" t="str">
            <v/>
          </cell>
          <cell r="X119">
            <v>0</v>
          </cell>
        </row>
        <row r="120">
          <cell r="B120" t="str">
            <v/>
          </cell>
          <cell r="C120">
            <v>0</v>
          </cell>
          <cell r="D120">
            <v>0</v>
          </cell>
          <cell r="E120" t="str">
            <v/>
          </cell>
          <cell r="F120">
            <v>0</v>
          </cell>
          <cell r="G120" t="str">
            <v/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 t="str">
            <v/>
          </cell>
          <cell r="N120">
            <v>0</v>
          </cell>
          <cell r="O120" t="str">
            <v/>
          </cell>
          <cell r="P120" t="str">
            <v/>
          </cell>
          <cell r="Q120">
            <v>0</v>
          </cell>
          <cell r="R120" t="str">
            <v/>
          </cell>
          <cell r="S120">
            <v>0</v>
          </cell>
          <cell r="T120" t="str">
            <v/>
          </cell>
          <cell r="U120" t="str">
            <v/>
          </cell>
          <cell r="V120">
            <v>0</v>
          </cell>
          <cell r="W120" t="str">
            <v/>
          </cell>
          <cell r="X120">
            <v>0</v>
          </cell>
        </row>
        <row r="121">
          <cell r="B121" t="str">
            <v/>
          </cell>
          <cell r="C121">
            <v>0</v>
          </cell>
          <cell r="D121">
            <v>0</v>
          </cell>
          <cell r="E121" t="str">
            <v/>
          </cell>
          <cell r="F121">
            <v>0</v>
          </cell>
          <cell r="G121" t="str">
            <v/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 t="str">
            <v/>
          </cell>
          <cell r="N121">
            <v>0</v>
          </cell>
          <cell r="O121" t="str">
            <v/>
          </cell>
          <cell r="P121" t="str">
            <v/>
          </cell>
          <cell r="Q121">
            <v>0</v>
          </cell>
          <cell r="R121" t="str">
            <v/>
          </cell>
          <cell r="S121">
            <v>0</v>
          </cell>
          <cell r="T121" t="str">
            <v/>
          </cell>
          <cell r="U121" t="str">
            <v/>
          </cell>
          <cell r="V121">
            <v>0</v>
          </cell>
          <cell r="W121" t="str">
            <v/>
          </cell>
          <cell r="X121">
            <v>0</v>
          </cell>
        </row>
        <row r="122">
          <cell r="B122">
            <v>11</v>
          </cell>
          <cell r="C122" t="str">
            <v>CONSORCIO INTERVIAS CUNDINAMARCA 2014</v>
          </cell>
          <cell r="D122">
            <v>1</v>
          </cell>
          <cell r="E122">
            <v>2386153562</v>
          </cell>
          <cell r="F122">
            <v>2450877649</v>
          </cell>
          <cell r="G122">
            <v>305744751</v>
          </cell>
          <cell r="H122">
            <v>529963688</v>
          </cell>
          <cell r="I122">
            <v>1920913961</v>
          </cell>
          <cell r="J122">
            <v>277970287</v>
          </cell>
          <cell r="K122">
            <v>38148936.600000001</v>
          </cell>
          <cell r="L122">
            <v>1</v>
          </cell>
          <cell r="M122">
            <v>3</v>
          </cell>
          <cell r="N122" t="str">
            <v xml:space="preserve"> </v>
          </cell>
          <cell r="O122">
            <v>0</v>
          </cell>
          <cell r="P122">
            <v>4167150295</v>
          </cell>
          <cell r="Q122">
            <v>7.8043974727140943</v>
          </cell>
          <cell r="R122" t="str">
            <v>HABIL</v>
          </cell>
          <cell r="S122">
            <v>0.21623424907246358</v>
          </cell>
          <cell r="T122" t="str">
            <v>HABIL</v>
          </cell>
          <cell r="U122">
            <v>0</v>
          </cell>
          <cell r="V122">
            <v>7.2864491588475886</v>
          </cell>
          <cell r="W122" t="str">
            <v>HABIL</v>
          </cell>
          <cell r="X122" t="str">
            <v>HABIL</v>
          </cell>
        </row>
        <row r="123">
          <cell r="B123">
            <v>11.1</v>
          </cell>
          <cell r="C123" t="str">
            <v>MBM INGENIERIA S.A.S.</v>
          </cell>
          <cell r="D123">
            <v>0.4</v>
          </cell>
          <cell r="E123">
            <v>1420521431</v>
          </cell>
          <cell r="F123">
            <v>1447268745</v>
          </cell>
          <cell r="G123">
            <v>197338257</v>
          </cell>
          <cell r="H123">
            <v>197338257</v>
          </cell>
          <cell r="I123">
            <v>1249930488</v>
          </cell>
          <cell r="J123">
            <v>110001396</v>
          </cell>
          <cell r="K123">
            <v>1476406.6</v>
          </cell>
          <cell r="L123">
            <v>0</v>
          </cell>
          <cell r="M123" t="str">
            <v/>
          </cell>
          <cell r="N123" t="str">
            <v xml:space="preserve"> </v>
          </cell>
          <cell r="O123" t="str">
            <v/>
          </cell>
          <cell r="P123" t="str">
            <v/>
          </cell>
          <cell r="Q123">
            <v>0</v>
          </cell>
          <cell r="R123" t="str">
            <v/>
          </cell>
          <cell r="S123">
            <v>0</v>
          </cell>
          <cell r="T123" t="str">
            <v/>
          </cell>
          <cell r="U123" t="str">
            <v/>
          </cell>
          <cell r="V123">
            <v>0</v>
          </cell>
          <cell r="W123" t="str">
            <v/>
          </cell>
          <cell r="X123">
            <v>0</v>
          </cell>
        </row>
        <row r="124">
          <cell r="B124">
            <v>11.2</v>
          </cell>
          <cell r="C124" t="str">
            <v>GUEVARA BAQUERO CIA LTDA.</v>
          </cell>
          <cell r="D124">
            <v>0.4</v>
          </cell>
          <cell r="E124">
            <v>510173286</v>
          </cell>
          <cell r="F124">
            <v>510173286</v>
          </cell>
          <cell r="G124">
            <v>32638151</v>
          </cell>
          <cell r="H124">
            <v>32638151</v>
          </cell>
          <cell r="I124">
            <v>477535135</v>
          </cell>
          <cell r="J124">
            <v>48269067</v>
          </cell>
          <cell r="K124">
            <v>30201</v>
          </cell>
          <cell r="L124">
            <v>0</v>
          </cell>
          <cell r="M124" t="str">
            <v/>
          </cell>
          <cell r="N124" t="str">
            <v xml:space="preserve"> </v>
          </cell>
          <cell r="O124" t="str">
            <v/>
          </cell>
          <cell r="P124" t="str">
            <v/>
          </cell>
          <cell r="Q124">
            <v>0</v>
          </cell>
          <cell r="R124" t="str">
            <v/>
          </cell>
          <cell r="S124">
            <v>0</v>
          </cell>
          <cell r="T124" t="str">
            <v/>
          </cell>
          <cell r="U124" t="str">
            <v/>
          </cell>
          <cell r="V124">
            <v>0</v>
          </cell>
          <cell r="W124" t="str">
            <v/>
          </cell>
          <cell r="X124">
            <v>0</v>
          </cell>
        </row>
        <row r="125">
          <cell r="B125">
            <v>11.299999999999999</v>
          </cell>
          <cell r="C125" t="str">
            <v>VIGA INGENIERIA S.A.S.</v>
          </cell>
          <cell r="D125">
            <v>0.2</v>
          </cell>
          <cell r="E125">
            <v>455458845</v>
          </cell>
          <cell r="F125">
            <v>493435618</v>
          </cell>
          <cell r="G125">
            <v>75768343</v>
          </cell>
          <cell r="H125">
            <v>299987280</v>
          </cell>
          <cell r="I125">
            <v>193448338</v>
          </cell>
          <cell r="J125">
            <v>119699824</v>
          </cell>
          <cell r="K125">
            <v>36642329</v>
          </cell>
          <cell r="L125">
            <v>0</v>
          </cell>
          <cell r="M125" t="str">
            <v/>
          </cell>
          <cell r="N125">
            <v>0</v>
          </cell>
          <cell r="O125" t="str">
            <v/>
          </cell>
          <cell r="P125" t="str">
            <v/>
          </cell>
          <cell r="Q125">
            <v>0</v>
          </cell>
          <cell r="R125" t="str">
            <v/>
          </cell>
          <cell r="S125">
            <v>0</v>
          </cell>
          <cell r="T125" t="str">
            <v/>
          </cell>
          <cell r="U125" t="str">
            <v/>
          </cell>
          <cell r="V125">
            <v>0</v>
          </cell>
          <cell r="W125" t="str">
            <v/>
          </cell>
          <cell r="X125">
            <v>0</v>
          </cell>
        </row>
        <row r="126">
          <cell r="B126" t="str">
            <v/>
          </cell>
          <cell r="C126">
            <v>0</v>
          </cell>
          <cell r="D126">
            <v>0</v>
          </cell>
          <cell r="E126" t="str">
            <v/>
          </cell>
          <cell r="F126">
            <v>0</v>
          </cell>
          <cell r="G126" t="str">
            <v/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/>
          </cell>
          <cell r="N126">
            <v>0</v>
          </cell>
          <cell r="O126" t="str">
            <v/>
          </cell>
          <cell r="P126" t="str">
            <v/>
          </cell>
          <cell r="Q126">
            <v>0</v>
          </cell>
          <cell r="R126" t="str">
            <v/>
          </cell>
          <cell r="S126">
            <v>0</v>
          </cell>
          <cell r="T126" t="str">
            <v/>
          </cell>
          <cell r="U126" t="str">
            <v/>
          </cell>
          <cell r="V126">
            <v>0</v>
          </cell>
          <cell r="W126" t="str">
            <v/>
          </cell>
          <cell r="X126">
            <v>0</v>
          </cell>
        </row>
        <row r="127">
          <cell r="B127" t="str">
            <v/>
          </cell>
          <cell r="C127">
            <v>0</v>
          </cell>
          <cell r="D127">
            <v>0</v>
          </cell>
          <cell r="E127" t="str">
            <v/>
          </cell>
          <cell r="F127">
            <v>0</v>
          </cell>
          <cell r="G127" t="str">
            <v/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 t="str">
            <v/>
          </cell>
          <cell r="N127">
            <v>0</v>
          </cell>
          <cell r="O127" t="str">
            <v/>
          </cell>
          <cell r="P127" t="str">
            <v/>
          </cell>
          <cell r="Q127">
            <v>0</v>
          </cell>
          <cell r="R127" t="str">
            <v/>
          </cell>
          <cell r="S127">
            <v>0</v>
          </cell>
          <cell r="T127" t="str">
            <v/>
          </cell>
          <cell r="U127" t="str">
            <v/>
          </cell>
          <cell r="V127">
            <v>0</v>
          </cell>
          <cell r="W127" t="str">
            <v/>
          </cell>
          <cell r="X127">
            <v>0</v>
          </cell>
        </row>
        <row r="128">
          <cell r="B128" t="str">
            <v/>
          </cell>
          <cell r="C128">
            <v>0</v>
          </cell>
          <cell r="D128">
            <v>0</v>
          </cell>
          <cell r="E128" t="str">
            <v/>
          </cell>
          <cell r="F128">
            <v>0</v>
          </cell>
          <cell r="G128" t="str">
            <v/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 t="str">
            <v/>
          </cell>
          <cell r="N128">
            <v>0</v>
          </cell>
          <cell r="O128" t="str">
            <v/>
          </cell>
          <cell r="P128" t="str">
            <v/>
          </cell>
          <cell r="Q128">
            <v>0</v>
          </cell>
          <cell r="R128" t="str">
            <v/>
          </cell>
          <cell r="S128">
            <v>0</v>
          </cell>
          <cell r="T128" t="str">
            <v/>
          </cell>
          <cell r="U128" t="str">
            <v/>
          </cell>
          <cell r="V128">
            <v>0</v>
          </cell>
          <cell r="W128" t="str">
            <v/>
          </cell>
          <cell r="X128">
            <v>0</v>
          </cell>
        </row>
        <row r="129">
          <cell r="B129" t="str">
            <v/>
          </cell>
          <cell r="C129">
            <v>0</v>
          </cell>
          <cell r="D129">
            <v>0</v>
          </cell>
          <cell r="E129" t="str">
            <v/>
          </cell>
          <cell r="F129">
            <v>0</v>
          </cell>
          <cell r="G129" t="str">
            <v/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 t="str">
            <v/>
          </cell>
          <cell r="N129">
            <v>0</v>
          </cell>
          <cell r="O129" t="str">
            <v/>
          </cell>
          <cell r="P129" t="str">
            <v/>
          </cell>
          <cell r="Q129">
            <v>0</v>
          </cell>
          <cell r="R129" t="str">
            <v/>
          </cell>
          <cell r="S129">
            <v>0</v>
          </cell>
          <cell r="T129" t="str">
            <v/>
          </cell>
          <cell r="U129" t="str">
            <v/>
          </cell>
          <cell r="V129">
            <v>0</v>
          </cell>
          <cell r="W129" t="str">
            <v/>
          </cell>
          <cell r="X129">
            <v>0</v>
          </cell>
        </row>
        <row r="130">
          <cell r="B130" t="str">
            <v/>
          </cell>
          <cell r="C130">
            <v>0</v>
          </cell>
          <cell r="D130">
            <v>0</v>
          </cell>
          <cell r="E130" t="str">
            <v/>
          </cell>
          <cell r="F130">
            <v>0</v>
          </cell>
          <cell r="G130" t="str">
            <v/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 t="str">
            <v/>
          </cell>
          <cell r="N130">
            <v>0</v>
          </cell>
          <cell r="O130" t="str">
            <v/>
          </cell>
          <cell r="P130" t="str">
            <v/>
          </cell>
          <cell r="Q130">
            <v>0</v>
          </cell>
          <cell r="R130" t="str">
            <v/>
          </cell>
          <cell r="S130">
            <v>0</v>
          </cell>
          <cell r="T130" t="str">
            <v/>
          </cell>
          <cell r="U130" t="str">
            <v/>
          </cell>
          <cell r="V130">
            <v>0</v>
          </cell>
          <cell r="W130" t="str">
            <v/>
          </cell>
          <cell r="X130">
            <v>0</v>
          </cell>
        </row>
        <row r="131">
          <cell r="B131" t="str">
            <v/>
          </cell>
          <cell r="C131">
            <v>0</v>
          </cell>
          <cell r="D131">
            <v>0</v>
          </cell>
          <cell r="E131" t="str">
            <v/>
          </cell>
          <cell r="F131">
            <v>0</v>
          </cell>
          <cell r="G131" t="str">
            <v/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/>
          </cell>
          <cell r="N131">
            <v>0</v>
          </cell>
          <cell r="O131" t="str">
            <v/>
          </cell>
          <cell r="P131" t="str">
            <v/>
          </cell>
          <cell r="Q131">
            <v>0</v>
          </cell>
          <cell r="R131" t="str">
            <v/>
          </cell>
          <cell r="S131">
            <v>0</v>
          </cell>
          <cell r="T131" t="str">
            <v/>
          </cell>
          <cell r="U131" t="str">
            <v/>
          </cell>
          <cell r="V131">
            <v>0</v>
          </cell>
          <cell r="W131" t="str">
            <v/>
          </cell>
          <cell r="X131">
            <v>0</v>
          </cell>
        </row>
        <row r="132">
          <cell r="B132" t="str">
            <v/>
          </cell>
          <cell r="C132">
            <v>0</v>
          </cell>
          <cell r="D132">
            <v>0</v>
          </cell>
          <cell r="E132" t="str">
            <v/>
          </cell>
          <cell r="F132">
            <v>0</v>
          </cell>
          <cell r="G132" t="str">
            <v/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 t="str">
            <v/>
          </cell>
          <cell r="N132">
            <v>0</v>
          </cell>
          <cell r="O132" t="str">
            <v/>
          </cell>
          <cell r="P132" t="str">
            <v/>
          </cell>
          <cell r="Q132">
            <v>0</v>
          </cell>
          <cell r="R132" t="str">
            <v/>
          </cell>
          <cell r="S132">
            <v>0</v>
          </cell>
          <cell r="T132" t="str">
            <v/>
          </cell>
          <cell r="U132" t="str">
            <v/>
          </cell>
          <cell r="V132">
            <v>0</v>
          </cell>
          <cell r="W132" t="str">
            <v/>
          </cell>
          <cell r="X132">
            <v>0</v>
          </cell>
        </row>
        <row r="133">
          <cell r="B133">
            <v>12</v>
          </cell>
          <cell r="C133" t="str">
            <v>UNION TEMPORALSANTA MONICA</v>
          </cell>
          <cell r="D133">
            <v>1</v>
          </cell>
          <cell r="E133">
            <v>4526425249</v>
          </cell>
          <cell r="F133">
            <v>6030775390</v>
          </cell>
          <cell r="G133">
            <v>267900929</v>
          </cell>
          <cell r="H133">
            <v>1570888766</v>
          </cell>
          <cell r="I133">
            <v>4459886624</v>
          </cell>
          <cell r="J133">
            <v>339059271</v>
          </cell>
          <cell r="K133">
            <v>756200</v>
          </cell>
          <cell r="L133">
            <v>1</v>
          </cell>
          <cell r="M133">
            <v>3</v>
          </cell>
          <cell r="N133" t="str">
            <v xml:space="preserve"> </v>
          </cell>
          <cell r="O133">
            <v>0</v>
          </cell>
          <cell r="P133">
            <v>4167150295</v>
          </cell>
          <cell r="Q133">
            <v>16.895892320701883</v>
          </cell>
          <cell r="R133" t="str">
            <v>HABIL</v>
          </cell>
          <cell r="S133">
            <v>0.26047873853912507</v>
          </cell>
          <cell r="T133" t="str">
            <v>HABIL</v>
          </cell>
          <cell r="U133">
            <v>0</v>
          </cell>
          <cell r="V133">
            <v>448.37248214758</v>
          </cell>
          <cell r="W133" t="str">
            <v>HABIL</v>
          </cell>
          <cell r="X133" t="str">
            <v>HABIL</v>
          </cell>
        </row>
        <row r="134">
          <cell r="B134">
            <v>12.1</v>
          </cell>
          <cell r="C134" t="str">
            <v>EQUIPOS Y CONSTRUCCIONES VAREGO S.A.S.</v>
          </cell>
          <cell r="D134">
            <v>0.3</v>
          </cell>
          <cell r="E134">
            <v>1817327762</v>
          </cell>
          <cell r="F134">
            <v>1918948790</v>
          </cell>
          <cell r="G134">
            <v>109193747</v>
          </cell>
          <cell r="H134">
            <v>585711904</v>
          </cell>
          <cell r="I134">
            <v>1333236886</v>
          </cell>
          <cell r="J134">
            <v>110089595</v>
          </cell>
          <cell r="K134">
            <v>133200</v>
          </cell>
          <cell r="L134">
            <v>0</v>
          </cell>
          <cell r="M134" t="str">
            <v/>
          </cell>
          <cell r="N134" t="str">
            <v xml:space="preserve"> </v>
          </cell>
          <cell r="O134" t="str">
            <v/>
          </cell>
          <cell r="P134" t="str">
            <v/>
          </cell>
          <cell r="Q134">
            <v>0</v>
          </cell>
          <cell r="R134" t="str">
            <v/>
          </cell>
          <cell r="S134">
            <v>0</v>
          </cell>
          <cell r="T134" t="str">
            <v/>
          </cell>
          <cell r="U134" t="str">
            <v/>
          </cell>
          <cell r="V134">
            <v>0</v>
          </cell>
          <cell r="W134" t="str">
            <v/>
          </cell>
          <cell r="X134">
            <v>0</v>
          </cell>
        </row>
        <row r="135">
          <cell r="B135">
            <v>12.2</v>
          </cell>
          <cell r="C135" t="str">
            <v>VAREGO S.A.S.</v>
          </cell>
          <cell r="D135">
            <v>0.3</v>
          </cell>
          <cell r="E135">
            <v>870339760</v>
          </cell>
          <cell r="F135">
            <v>2095157830</v>
          </cell>
          <cell r="G135">
            <v>99005026</v>
          </cell>
          <cell r="H135">
            <v>897612073</v>
          </cell>
          <cell r="I135">
            <v>1197545757</v>
          </cell>
          <cell r="J135">
            <v>127669815</v>
          </cell>
          <cell r="K135">
            <v>418000</v>
          </cell>
          <cell r="L135">
            <v>0</v>
          </cell>
          <cell r="M135" t="str">
            <v/>
          </cell>
          <cell r="N135" t="str">
            <v xml:space="preserve"> </v>
          </cell>
          <cell r="O135" t="str">
            <v/>
          </cell>
          <cell r="P135" t="str">
            <v/>
          </cell>
          <cell r="Q135">
            <v>0</v>
          </cell>
          <cell r="R135" t="str">
            <v/>
          </cell>
          <cell r="S135">
            <v>0</v>
          </cell>
          <cell r="T135" t="str">
            <v/>
          </cell>
          <cell r="U135" t="str">
            <v/>
          </cell>
          <cell r="V135">
            <v>0</v>
          </cell>
          <cell r="W135" t="str">
            <v/>
          </cell>
          <cell r="X135">
            <v>0</v>
          </cell>
        </row>
        <row r="136">
          <cell r="B136">
            <v>12.299999999999999</v>
          </cell>
          <cell r="C136" t="str">
            <v>INCIVIAS LTDA.</v>
          </cell>
          <cell r="D136">
            <v>0.4</v>
          </cell>
          <cell r="E136">
            <v>1838757727</v>
          </cell>
          <cell r="F136">
            <v>2016668770</v>
          </cell>
          <cell r="G136">
            <v>59702156</v>
          </cell>
          <cell r="H136">
            <v>87564789</v>
          </cell>
          <cell r="I136">
            <v>1929103981</v>
          </cell>
          <cell r="J136">
            <v>101299861</v>
          </cell>
          <cell r="K136">
            <v>205000</v>
          </cell>
          <cell r="L136">
            <v>0</v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0</v>
          </cell>
          <cell r="R136" t="str">
            <v/>
          </cell>
          <cell r="S136">
            <v>0</v>
          </cell>
          <cell r="T136" t="str">
            <v/>
          </cell>
          <cell r="U136" t="str">
            <v/>
          </cell>
          <cell r="V136">
            <v>0</v>
          </cell>
          <cell r="W136" t="str">
            <v/>
          </cell>
          <cell r="X136">
            <v>0</v>
          </cell>
        </row>
        <row r="137">
          <cell r="B137" t="str">
            <v/>
          </cell>
          <cell r="C137">
            <v>0</v>
          </cell>
          <cell r="D137">
            <v>0</v>
          </cell>
          <cell r="E137" t="str">
            <v/>
          </cell>
          <cell r="F137">
            <v>0</v>
          </cell>
          <cell r="G137" t="str">
            <v/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 t="str">
            <v/>
          </cell>
          <cell r="N137">
            <v>0</v>
          </cell>
          <cell r="O137" t="str">
            <v/>
          </cell>
          <cell r="P137" t="str">
            <v/>
          </cell>
          <cell r="Q137">
            <v>0</v>
          </cell>
          <cell r="R137" t="str">
            <v/>
          </cell>
          <cell r="S137">
            <v>0</v>
          </cell>
          <cell r="T137" t="str">
            <v/>
          </cell>
          <cell r="U137" t="str">
            <v/>
          </cell>
          <cell r="V137">
            <v>0</v>
          </cell>
          <cell r="W137" t="str">
            <v/>
          </cell>
          <cell r="X137">
            <v>0</v>
          </cell>
        </row>
        <row r="138">
          <cell r="B138" t="str">
            <v/>
          </cell>
          <cell r="C138">
            <v>0</v>
          </cell>
          <cell r="D138">
            <v>0</v>
          </cell>
          <cell r="E138" t="str">
            <v/>
          </cell>
          <cell r="F138">
            <v>0</v>
          </cell>
          <cell r="G138" t="str">
            <v/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 t="str">
            <v/>
          </cell>
          <cell r="N138">
            <v>0</v>
          </cell>
          <cell r="O138" t="str">
            <v/>
          </cell>
          <cell r="P138" t="str">
            <v/>
          </cell>
          <cell r="Q138">
            <v>0</v>
          </cell>
          <cell r="R138" t="str">
            <v/>
          </cell>
          <cell r="S138">
            <v>0</v>
          </cell>
          <cell r="T138" t="str">
            <v/>
          </cell>
          <cell r="U138" t="str">
            <v/>
          </cell>
          <cell r="V138">
            <v>0</v>
          </cell>
          <cell r="W138" t="str">
            <v/>
          </cell>
          <cell r="X138">
            <v>0</v>
          </cell>
        </row>
        <row r="139">
          <cell r="B139" t="str">
            <v/>
          </cell>
          <cell r="C139">
            <v>0</v>
          </cell>
          <cell r="D139">
            <v>0</v>
          </cell>
          <cell r="E139" t="str">
            <v/>
          </cell>
          <cell r="F139">
            <v>0</v>
          </cell>
          <cell r="G139" t="str">
            <v/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 t="str">
            <v/>
          </cell>
          <cell r="N139">
            <v>0</v>
          </cell>
          <cell r="O139" t="str">
            <v/>
          </cell>
          <cell r="P139" t="str">
            <v/>
          </cell>
          <cell r="Q139">
            <v>0</v>
          </cell>
          <cell r="R139" t="str">
            <v/>
          </cell>
          <cell r="S139">
            <v>0</v>
          </cell>
          <cell r="T139" t="str">
            <v/>
          </cell>
          <cell r="U139" t="str">
            <v/>
          </cell>
          <cell r="V139">
            <v>0</v>
          </cell>
          <cell r="W139" t="str">
            <v/>
          </cell>
          <cell r="X139">
            <v>0</v>
          </cell>
        </row>
        <row r="140">
          <cell r="B140" t="str">
            <v/>
          </cell>
          <cell r="C140">
            <v>0</v>
          </cell>
          <cell r="D140">
            <v>0</v>
          </cell>
          <cell r="E140" t="str">
            <v/>
          </cell>
          <cell r="F140">
            <v>0</v>
          </cell>
          <cell r="G140" t="str">
            <v/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 t="str">
            <v/>
          </cell>
          <cell r="N140">
            <v>0</v>
          </cell>
          <cell r="O140" t="str">
            <v/>
          </cell>
          <cell r="P140" t="str">
            <v/>
          </cell>
          <cell r="Q140">
            <v>0</v>
          </cell>
          <cell r="R140" t="str">
            <v/>
          </cell>
          <cell r="S140">
            <v>0</v>
          </cell>
          <cell r="T140" t="str">
            <v/>
          </cell>
          <cell r="U140" t="str">
            <v/>
          </cell>
          <cell r="V140">
            <v>0</v>
          </cell>
          <cell r="W140" t="str">
            <v/>
          </cell>
          <cell r="X140">
            <v>0</v>
          </cell>
        </row>
        <row r="141">
          <cell r="B141" t="str">
            <v/>
          </cell>
          <cell r="C141">
            <v>0</v>
          </cell>
          <cell r="D141">
            <v>0</v>
          </cell>
          <cell r="E141" t="str">
            <v/>
          </cell>
          <cell r="F141">
            <v>0</v>
          </cell>
          <cell r="G141" t="str">
            <v/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 t="str">
            <v/>
          </cell>
          <cell r="N141">
            <v>0</v>
          </cell>
          <cell r="O141" t="str">
            <v/>
          </cell>
          <cell r="P141" t="str">
            <v/>
          </cell>
          <cell r="Q141">
            <v>0</v>
          </cell>
          <cell r="R141" t="str">
            <v/>
          </cell>
          <cell r="S141">
            <v>0</v>
          </cell>
          <cell r="T141" t="str">
            <v/>
          </cell>
          <cell r="U141" t="str">
            <v/>
          </cell>
          <cell r="V141">
            <v>0</v>
          </cell>
          <cell r="W141" t="str">
            <v/>
          </cell>
          <cell r="X141">
            <v>0</v>
          </cell>
        </row>
        <row r="142">
          <cell r="B142" t="str">
            <v/>
          </cell>
          <cell r="C142">
            <v>0</v>
          </cell>
          <cell r="D142">
            <v>0</v>
          </cell>
          <cell r="E142" t="str">
            <v/>
          </cell>
          <cell r="F142">
            <v>0</v>
          </cell>
          <cell r="G142" t="str">
            <v/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 t="str">
            <v/>
          </cell>
          <cell r="N142">
            <v>0</v>
          </cell>
          <cell r="O142" t="str">
            <v/>
          </cell>
          <cell r="P142" t="str">
            <v/>
          </cell>
          <cell r="Q142">
            <v>0</v>
          </cell>
          <cell r="R142" t="str">
            <v/>
          </cell>
          <cell r="S142">
            <v>0</v>
          </cell>
          <cell r="T142" t="str">
            <v/>
          </cell>
          <cell r="U142" t="str">
            <v/>
          </cell>
          <cell r="V142">
            <v>0</v>
          </cell>
          <cell r="W142" t="str">
            <v/>
          </cell>
          <cell r="X142">
            <v>0</v>
          </cell>
        </row>
        <row r="143">
          <cell r="B143" t="str">
            <v/>
          </cell>
          <cell r="C143">
            <v>0</v>
          </cell>
          <cell r="D143">
            <v>0</v>
          </cell>
          <cell r="E143" t="str">
            <v/>
          </cell>
          <cell r="F143">
            <v>0</v>
          </cell>
          <cell r="G143" t="str">
            <v/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 t="str">
            <v/>
          </cell>
          <cell r="N143">
            <v>0</v>
          </cell>
          <cell r="O143" t="str">
            <v/>
          </cell>
          <cell r="P143" t="str">
            <v/>
          </cell>
          <cell r="Q143">
            <v>0</v>
          </cell>
          <cell r="R143" t="str">
            <v/>
          </cell>
          <cell r="S143">
            <v>0</v>
          </cell>
          <cell r="T143" t="str">
            <v/>
          </cell>
          <cell r="U143" t="str">
            <v/>
          </cell>
          <cell r="V143">
            <v>0</v>
          </cell>
          <cell r="W143" t="str">
            <v/>
          </cell>
          <cell r="X143">
            <v>0</v>
          </cell>
        </row>
        <row r="144">
          <cell r="B144">
            <v>13</v>
          </cell>
          <cell r="C144" t="str">
            <v>CONSORCIO HD</v>
          </cell>
          <cell r="D144">
            <v>1</v>
          </cell>
          <cell r="E144">
            <v>3184170600</v>
          </cell>
          <cell r="F144">
            <v>3543508766</v>
          </cell>
          <cell r="G144">
            <v>557057400</v>
          </cell>
          <cell r="H144">
            <v>764888897</v>
          </cell>
          <cell r="I144">
            <v>2778619869</v>
          </cell>
          <cell r="J144">
            <v>204187195</v>
          </cell>
          <cell r="K144">
            <v>1638691</v>
          </cell>
          <cell r="L144">
            <v>1</v>
          </cell>
          <cell r="M144">
            <v>3</v>
          </cell>
          <cell r="N144" t="str">
            <v xml:space="preserve"> </v>
          </cell>
          <cell r="O144">
            <v>0</v>
          </cell>
          <cell r="P144">
            <v>4167150295</v>
          </cell>
          <cell r="Q144">
            <v>5.7160547548600915</v>
          </cell>
          <cell r="R144" t="str">
            <v>HABIL</v>
          </cell>
          <cell r="S144">
            <v>0.21585635806495421</v>
          </cell>
          <cell r="T144" t="str">
            <v>HABIL</v>
          </cell>
          <cell r="U144">
            <v>0</v>
          </cell>
          <cell r="V144">
            <v>124.60384233513213</v>
          </cell>
          <cell r="W144" t="str">
            <v>HABIL</v>
          </cell>
          <cell r="X144" t="str">
            <v>HABIL</v>
          </cell>
        </row>
        <row r="145">
          <cell r="B145">
            <v>13.1</v>
          </cell>
          <cell r="C145" t="str">
            <v>OLMEDA S.A.S</v>
          </cell>
          <cell r="D145">
            <v>0.33</v>
          </cell>
          <cell r="E145">
            <v>2438502512</v>
          </cell>
          <cell r="F145">
            <v>2458002512</v>
          </cell>
          <cell r="G145">
            <v>410044353</v>
          </cell>
          <cell r="H145">
            <v>520885643</v>
          </cell>
          <cell r="I145">
            <v>1937116869</v>
          </cell>
          <cell r="J145">
            <v>115402195</v>
          </cell>
          <cell r="K145">
            <v>14691</v>
          </cell>
          <cell r="L145">
            <v>0</v>
          </cell>
          <cell r="M145" t="str">
            <v/>
          </cell>
          <cell r="N145" t="str">
            <v xml:space="preserve"> </v>
          </cell>
          <cell r="O145" t="str">
            <v/>
          </cell>
          <cell r="P145" t="str">
            <v/>
          </cell>
          <cell r="Q145">
            <v>0</v>
          </cell>
          <cell r="R145" t="str">
            <v/>
          </cell>
          <cell r="S145">
            <v>0</v>
          </cell>
          <cell r="T145" t="str">
            <v/>
          </cell>
          <cell r="U145" t="str">
            <v/>
          </cell>
          <cell r="V145">
            <v>0</v>
          </cell>
          <cell r="W145" t="str">
            <v/>
          </cell>
          <cell r="X145">
            <v>0</v>
          </cell>
        </row>
        <row r="146">
          <cell r="B146">
            <v>13.2</v>
          </cell>
          <cell r="C146" t="str">
            <v>HD CONSTRUCCIONES S.A.S.</v>
          </cell>
          <cell r="D146">
            <v>0.33</v>
          </cell>
          <cell r="E146">
            <v>50000000</v>
          </cell>
          <cell r="F146">
            <v>50000000</v>
          </cell>
          <cell r="G146">
            <v>0</v>
          </cell>
          <cell r="H146">
            <v>0</v>
          </cell>
          <cell r="I146">
            <v>50000000</v>
          </cell>
          <cell r="J146">
            <v>0</v>
          </cell>
          <cell r="K146">
            <v>0</v>
          </cell>
          <cell r="L146">
            <v>0</v>
          </cell>
          <cell r="M146" t="str">
            <v/>
          </cell>
          <cell r="N146" t="str">
            <v xml:space="preserve"> </v>
          </cell>
          <cell r="O146" t="str">
            <v/>
          </cell>
          <cell r="P146" t="str">
            <v/>
          </cell>
          <cell r="Q146">
            <v>0</v>
          </cell>
          <cell r="R146" t="str">
            <v/>
          </cell>
          <cell r="S146">
            <v>0</v>
          </cell>
          <cell r="T146" t="str">
            <v/>
          </cell>
          <cell r="U146" t="str">
            <v/>
          </cell>
          <cell r="V146">
            <v>0</v>
          </cell>
          <cell r="W146" t="str">
            <v/>
          </cell>
          <cell r="X146">
            <v>0</v>
          </cell>
        </row>
        <row r="147">
          <cell r="B147">
            <v>13.299999999999999</v>
          </cell>
          <cell r="C147" t="str">
            <v>HECTOR GIRALDO JARAMILLO</v>
          </cell>
          <cell r="D147">
            <v>0.34</v>
          </cell>
          <cell r="E147">
            <v>695668088</v>
          </cell>
          <cell r="F147">
            <v>1035506254</v>
          </cell>
          <cell r="G147">
            <v>147013047</v>
          </cell>
          <cell r="H147">
            <v>244003254</v>
          </cell>
          <cell r="I147">
            <v>791503000</v>
          </cell>
          <cell r="J147">
            <v>88785000</v>
          </cell>
          <cell r="K147">
            <v>1624000</v>
          </cell>
          <cell r="L147">
            <v>0</v>
          </cell>
          <cell r="M147" t="str">
            <v/>
          </cell>
          <cell r="N147">
            <v>0</v>
          </cell>
          <cell r="O147" t="str">
            <v/>
          </cell>
          <cell r="P147" t="str">
            <v/>
          </cell>
          <cell r="Q147">
            <v>0</v>
          </cell>
          <cell r="R147" t="str">
            <v/>
          </cell>
          <cell r="S147">
            <v>0</v>
          </cell>
          <cell r="T147" t="str">
            <v/>
          </cell>
          <cell r="U147" t="str">
            <v/>
          </cell>
          <cell r="V147">
            <v>0</v>
          </cell>
          <cell r="W147" t="str">
            <v/>
          </cell>
          <cell r="X147">
            <v>0</v>
          </cell>
        </row>
        <row r="148">
          <cell r="B148" t="str">
            <v/>
          </cell>
          <cell r="C148">
            <v>0</v>
          </cell>
          <cell r="D148">
            <v>0</v>
          </cell>
          <cell r="E148" t="str">
            <v/>
          </cell>
          <cell r="F148">
            <v>0</v>
          </cell>
          <cell r="G148" t="str">
            <v/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 t="str">
            <v/>
          </cell>
          <cell r="N148">
            <v>0</v>
          </cell>
          <cell r="O148" t="str">
            <v/>
          </cell>
          <cell r="P148" t="str">
            <v/>
          </cell>
          <cell r="Q148">
            <v>0</v>
          </cell>
          <cell r="R148" t="str">
            <v/>
          </cell>
          <cell r="S148">
            <v>0</v>
          </cell>
          <cell r="T148" t="str">
            <v/>
          </cell>
          <cell r="U148" t="str">
            <v/>
          </cell>
          <cell r="V148">
            <v>0</v>
          </cell>
          <cell r="W148" t="str">
            <v/>
          </cell>
          <cell r="X148">
            <v>0</v>
          </cell>
        </row>
        <row r="149">
          <cell r="B149" t="str">
            <v/>
          </cell>
          <cell r="C149">
            <v>0</v>
          </cell>
          <cell r="D149">
            <v>0</v>
          </cell>
          <cell r="E149" t="str">
            <v/>
          </cell>
          <cell r="F149">
            <v>0</v>
          </cell>
          <cell r="G149" t="str">
            <v/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 t="str">
            <v/>
          </cell>
          <cell r="N149">
            <v>0</v>
          </cell>
          <cell r="O149" t="str">
            <v/>
          </cell>
          <cell r="P149" t="str">
            <v/>
          </cell>
          <cell r="Q149">
            <v>0</v>
          </cell>
          <cell r="R149" t="str">
            <v/>
          </cell>
          <cell r="S149">
            <v>0</v>
          </cell>
          <cell r="T149" t="str">
            <v/>
          </cell>
          <cell r="U149" t="str">
            <v/>
          </cell>
          <cell r="V149">
            <v>0</v>
          </cell>
          <cell r="W149" t="str">
            <v/>
          </cell>
          <cell r="X149">
            <v>0</v>
          </cell>
        </row>
        <row r="150">
          <cell r="B150" t="str">
            <v/>
          </cell>
          <cell r="C150">
            <v>0</v>
          </cell>
          <cell r="D150">
            <v>0</v>
          </cell>
          <cell r="E150" t="str">
            <v/>
          </cell>
          <cell r="F150">
            <v>0</v>
          </cell>
          <cell r="G150" t="str">
            <v/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 t="str">
            <v/>
          </cell>
          <cell r="N150">
            <v>0</v>
          </cell>
          <cell r="O150" t="str">
            <v/>
          </cell>
          <cell r="P150" t="str">
            <v/>
          </cell>
          <cell r="Q150">
            <v>0</v>
          </cell>
          <cell r="R150" t="str">
            <v/>
          </cell>
          <cell r="S150">
            <v>0</v>
          </cell>
          <cell r="T150" t="str">
            <v/>
          </cell>
          <cell r="U150" t="str">
            <v/>
          </cell>
          <cell r="V150">
            <v>0</v>
          </cell>
          <cell r="W150" t="str">
            <v/>
          </cell>
          <cell r="X150">
            <v>0</v>
          </cell>
        </row>
        <row r="151">
          <cell r="B151" t="str">
            <v/>
          </cell>
          <cell r="C151">
            <v>0</v>
          </cell>
          <cell r="D151">
            <v>0</v>
          </cell>
          <cell r="E151" t="str">
            <v/>
          </cell>
          <cell r="F151">
            <v>0</v>
          </cell>
          <cell r="G151" t="str">
            <v/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 t="str">
            <v/>
          </cell>
          <cell r="N151">
            <v>0</v>
          </cell>
          <cell r="O151" t="str">
            <v/>
          </cell>
          <cell r="P151" t="str">
            <v/>
          </cell>
          <cell r="Q151">
            <v>0</v>
          </cell>
          <cell r="R151" t="str">
            <v/>
          </cell>
          <cell r="S151">
            <v>0</v>
          </cell>
          <cell r="T151" t="str">
            <v/>
          </cell>
          <cell r="U151" t="str">
            <v/>
          </cell>
          <cell r="V151">
            <v>0</v>
          </cell>
          <cell r="W151" t="str">
            <v/>
          </cell>
          <cell r="X151">
            <v>0</v>
          </cell>
        </row>
        <row r="152">
          <cell r="B152" t="str">
            <v/>
          </cell>
          <cell r="C152">
            <v>0</v>
          </cell>
          <cell r="D152">
            <v>0</v>
          </cell>
          <cell r="E152" t="str">
            <v/>
          </cell>
          <cell r="F152">
            <v>0</v>
          </cell>
          <cell r="G152" t="str">
            <v/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 t="str">
            <v/>
          </cell>
          <cell r="N152">
            <v>0</v>
          </cell>
          <cell r="O152" t="str">
            <v/>
          </cell>
          <cell r="P152" t="str">
            <v/>
          </cell>
          <cell r="Q152">
            <v>0</v>
          </cell>
          <cell r="R152" t="str">
            <v/>
          </cell>
          <cell r="S152">
            <v>0</v>
          </cell>
          <cell r="T152" t="str">
            <v/>
          </cell>
          <cell r="U152" t="str">
            <v/>
          </cell>
          <cell r="V152">
            <v>0</v>
          </cell>
          <cell r="W152" t="str">
            <v/>
          </cell>
          <cell r="X152">
            <v>0</v>
          </cell>
        </row>
        <row r="153">
          <cell r="B153" t="str">
            <v/>
          </cell>
          <cell r="C153">
            <v>0</v>
          </cell>
          <cell r="D153">
            <v>0</v>
          </cell>
          <cell r="E153" t="str">
            <v/>
          </cell>
          <cell r="F153">
            <v>0</v>
          </cell>
          <cell r="G153" t="str">
            <v/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 t="str">
            <v/>
          </cell>
          <cell r="N153">
            <v>0</v>
          </cell>
          <cell r="O153" t="str">
            <v/>
          </cell>
          <cell r="P153" t="str">
            <v/>
          </cell>
          <cell r="Q153">
            <v>0</v>
          </cell>
          <cell r="R153" t="str">
            <v/>
          </cell>
          <cell r="S153">
            <v>0</v>
          </cell>
          <cell r="T153" t="str">
            <v/>
          </cell>
          <cell r="U153" t="str">
            <v/>
          </cell>
          <cell r="V153">
            <v>0</v>
          </cell>
          <cell r="W153" t="str">
            <v/>
          </cell>
          <cell r="X153">
            <v>0</v>
          </cell>
        </row>
        <row r="154">
          <cell r="B154" t="str">
            <v/>
          </cell>
          <cell r="C154">
            <v>0</v>
          </cell>
          <cell r="D154">
            <v>0</v>
          </cell>
          <cell r="E154" t="str">
            <v/>
          </cell>
          <cell r="F154">
            <v>0</v>
          </cell>
          <cell r="G154" t="str">
            <v/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 t="str">
            <v/>
          </cell>
          <cell r="N154">
            <v>0</v>
          </cell>
          <cell r="O154" t="str">
            <v/>
          </cell>
          <cell r="P154" t="str">
            <v/>
          </cell>
          <cell r="Q154">
            <v>0</v>
          </cell>
          <cell r="R154" t="str">
            <v/>
          </cell>
          <cell r="S154">
            <v>0</v>
          </cell>
          <cell r="T154" t="str">
            <v/>
          </cell>
          <cell r="U154" t="str">
            <v/>
          </cell>
          <cell r="V154">
            <v>0</v>
          </cell>
          <cell r="W154" t="str">
            <v/>
          </cell>
          <cell r="X154">
            <v>0</v>
          </cell>
        </row>
        <row r="155">
          <cell r="B155">
            <v>14</v>
          </cell>
          <cell r="C155" t="str">
            <v>CONSORCIO CONXIE 034-14</v>
          </cell>
          <cell r="D155">
            <v>1</v>
          </cell>
          <cell r="E155">
            <v>10849538445</v>
          </cell>
          <cell r="F155">
            <v>22978378347</v>
          </cell>
          <cell r="G155">
            <v>1984519030</v>
          </cell>
          <cell r="H155">
            <v>5643212780</v>
          </cell>
          <cell r="I155">
            <v>17335165567</v>
          </cell>
          <cell r="J155">
            <v>1001678291</v>
          </cell>
          <cell r="K155">
            <v>182674495</v>
          </cell>
          <cell r="L155">
            <v>1</v>
          </cell>
          <cell r="M155">
            <v>3</v>
          </cell>
          <cell r="N155" t="str">
            <v xml:space="preserve"> </v>
          </cell>
          <cell r="O155">
            <v>0</v>
          </cell>
          <cell r="P155">
            <v>4167150295</v>
          </cell>
          <cell r="Q155">
            <v>5.4670871284111593</v>
          </cell>
          <cell r="R155" t="str">
            <v>HABIL</v>
          </cell>
          <cell r="S155">
            <v>0.24558794771245307</v>
          </cell>
          <cell r="T155" t="str">
            <v>HABIL</v>
          </cell>
          <cell r="U155">
            <v>0</v>
          </cell>
          <cell r="V155">
            <v>5.483405283260808</v>
          </cell>
          <cell r="W155" t="str">
            <v>HABIL</v>
          </cell>
          <cell r="X155" t="str">
            <v>HABIL</v>
          </cell>
        </row>
        <row r="156">
          <cell r="B156">
            <v>14.1</v>
          </cell>
          <cell r="C156" t="str">
            <v>CONCREARMADO LTDA.</v>
          </cell>
          <cell r="D156">
            <v>0.5</v>
          </cell>
          <cell r="E156">
            <v>3252320445</v>
          </cell>
          <cell r="F156">
            <v>10059862347</v>
          </cell>
          <cell r="G156">
            <v>962999030</v>
          </cell>
          <cell r="H156">
            <v>4383239780</v>
          </cell>
          <cell r="I156">
            <v>5676622567</v>
          </cell>
          <cell r="J156">
            <v>789091291</v>
          </cell>
          <cell r="K156">
            <v>154840495</v>
          </cell>
          <cell r="L156">
            <v>0</v>
          </cell>
          <cell r="M156" t="str">
            <v/>
          </cell>
          <cell r="N156" t="str">
            <v xml:space="preserve"> </v>
          </cell>
          <cell r="O156" t="str">
            <v/>
          </cell>
          <cell r="P156" t="str">
            <v/>
          </cell>
          <cell r="Q156">
            <v>0</v>
          </cell>
          <cell r="R156" t="str">
            <v/>
          </cell>
          <cell r="S156">
            <v>0</v>
          </cell>
          <cell r="T156" t="str">
            <v/>
          </cell>
          <cell r="U156" t="str">
            <v/>
          </cell>
          <cell r="V156">
            <v>0</v>
          </cell>
          <cell r="W156" t="str">
            <v/>
          </cell>
          <cell r="X156">
            <v>0</v>
          </cell>
        </row>
        <row r="157">
          <cell r="B157">
            <v>14.2</v>
          </cell>
          <cell r="C157" t="str">
            <v>JAIME VARGAS GALINDO</v>
          </cell>
          <cell r="D157">
            <v>0.5</v>
          </cell>
          <cell r="E157">
            <v>7597218000</v>
          </cell>
          <cell r="F157">
            <v>12918516000</v>
          </cell>
          <cell r="G157">
            <v>1021520000</v>
          </cell>
          <cell r="H157">
            <v>1259973000</v>
          </cell>
          <cell r="I157">
            <v>11658543000</v>
          </cell>
          <cell r="J157">
            <v>212587000</v>
          </cell>
          <cell r="K157">
            <v>27834000</v>
          </cell>
          <cell r="L157">
            <v>0</v>
          </cell>
          <cell r="M157" t="str">
            <v/>
          </cell>
          <cell r="N157" t="str">
            <v xml:space="preserve"> </v>
          </cell>
          <cell r="O157" t="str">
            <v/>
          </cell>
          <cell r="P157" t="str">
            <v/>
          </cell>
          <cell r="Q157">
            <v>0</v>
          </cell>
          <cell r="R157" t="str">
            <v/>
          </cell>
          <cell r="S157">
            <v>0</v>
          </cell>
          <cell r="T157" t="str">
            <v/>
          </cell>
          <cell r="U157" t="str">
            <v/>
          </cell>
          <cell r="V157">
            <v>0</v>
          </cell>
          <cell r="W157" t="str">
            <v/>
          </cell>
          <cell r="X157">
            <v>0</v>
          </cell>
        </row>
        <row r="158">
          <cell r="B158" t="str">
            <v/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 t="str">
            <v/>
          </cell>
          <cell r="N158">
            <v>0</v>
          </cell>
          <cell r="O158" t="str">
            <v/>
          </cell>
          <cell r="P158" t="str">
            <v/>
          </cell>
          <cell r="Q158">
            <v>0</v>
          </cell>
          <cell r="R158" t="str">
            <v/>
          </cell>
          <cell r="S158">
            <v>0</v>
          </cell>
          <cell r="T158" t="str">
            <v/>
          </cell>
          <cell r="U158" t="str">
            <v/>
          </cell>
          <cell r="V158">
            <v>0</v>
          </cell>
          <cell r="W158" t="str">
            <v/>
          </cell>
          <cell r="X158">
            <v>0</v>
          </cell>
        </row>
        <row r="159">
          <cell r="B159" t="str">
            <v/>
          </cell>
          <cell r="C159">
            <v>0</v>
          </cell>
          <cell r="D159">
            <v>0</v>
          </cell>
          <cell r="E159" t="str">
            <v/>
          </cell>
          <cell r="F159">
            <v>0</v>
          </cell>
          <cell r="G159" t="str">
            <v/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 t="str">
            <v/>
          </cell>
          <cell r="N159">
            <v>0</v>
          </cell>
          <cell r="O159" t="str">
            <v/>
          </cell>
          <cell r="P159" t="str">
            <v/>
          </cell>
          <cell r="Q159">
            <v>0</v>
          </cell>
          <cell r="R159" t="str">
            <v/>
          </cell>
          <cell r="S159">
            <v>0</v>
          </cell>
          <cell r="T159" t="str">
            <v/>
          </cell>
          <cell r="U159" t="str">
            <v/>
          </cell>
          <cell r="V159">
            <v>0</v>
          </cell>
          <cell r="W159" t="str">
            <v/>
          </cell>
          <cell r="X159">
            <v>0</v>
          </cell>
        </row>
        <row r="160">
          <cell r="B160" t="str">
            <v/>
          </cell>
          <cell r="C160">
            <v>0</v>
          </cell>
          <cell r="D160">
            <v>0</v>
          </cell>
          <cell r="E160" t="str">
            <v/>
          </cell>
          <cell r="F160">
            <v>0</v>
          </cell>
          <cell r="G160" t="str">
            <v/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 t="str">
            <v/>
          </cell>
          <cell r="N160">
            <v>0</v>
          </cell>
          <cell r="O160" t="str">
            <v/>
          </cell>
          <cell r="P160" t="str">
            <v/>
          </cell>
          <cell r="Q160">
            <v>0</v>
          </cell>
          <cell r="R160" t="str">
            <v/>
          </cell>
          <cell r="S160">
            <v>0</v>
          </cell>
          <cell r="T160" t="str">
            <v/>
          </cell>
          <cell r="U160" t="str">
            <v/>
          </cell>
          <cell r="V160">
            <v>0</v>
          </cell>
          <cell r="W160" t="str">
            <v/>
          </cell>
          <cell r="X160">
            <v>0</v>
          </cell>
        </row>
        <row r="161">
          <cell r="B161" t="str">
            <v/>
          </cell>
          <cell r="C161">
            <v>0</v>
          </cell>
          <cell r="D161">
            <v>0</v>
          </cell>
          <cell r="E161" t="str">
            <v/>
          </cell>
          <cell r="F161">
            <v>0</v>
          </cell>
          <cell r="G161" t="str">
            <v/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 t="str">
            <v/>
          </cell>
          <cell r="N161">
            <v>0</v>
          </cell>
          <cell r="O161" t="str">
            <v/>
          </cell>
          <cell r="P161" t="str">
            <v/>
          </cell>
          <cell r="Q161">
            <v>0</v>
          </cell>
          <cell r="R161" t="str">
            <v/>
          </cell>
          <cell r="S161">
            <v>0</v>
          </cell>
          <cell r="T161" t="str">
            <v/>
          </cell>
          <cell r="U161" t="str">
            <v/>
          </cell>
          <cell r="V161">
            <v>0</v>
          </cell>
          <cell r="W161" t="str">
            <v/>
          </cell>
          <cell r="X161">
            <v>0</v>
          </cell>
        </row>
        <row r="162">
          <cell r="B162" t="str">
            <v/>
          </cell>
          <cell r="C162">
            <v>0</v>
          </cell>
          <cell r="D162">
            <v>0</v>
          </cell>
          <cell r="E162" t="str">
            <v/>
          </cell>
          <cell r="F162">
            <v>0</v>
          </cell>
          <cell r="G162" t="str">
            <v/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 t="str">
            <v/>
          </cell>
          <cell r="N162">
            <v>0</v>
          </cell>
          <cell r="O162" t="str">
            <v/>
          </cell>
          <cell r="P162" t="str">
            <v/>
          </cell>
          <cell r="Q162">
            <v>0</v>
          </cell>
          <cell r="R162" t="str">
            <v/>
          </cell>
          <cell r="S162">
            <v>0</v>
          </cell>
          <cell r="T162" t="str">
            <v/>
          </cell>
          <cell r="U162" t="str">
            <v/>
          </cell>
          <cell r="V162">
            <v>0</v>
          </cell>
          <cell r="W162" t="str">
            <v/>
          </cell>
          <cell r="X162">
            <v>0</v>
          </cell>
        </row>
        <row r="163">
          <cell r="B163" t="str">
            <v/>
          </cell>
          <cell r="C163">
            <v>0</v>
          </cell>
          <cell r="D163">
            <v>0</v>
          </cell>
          <cell r="E163" t="str">
            <v/>
          </cell>
          <cell r="F163">
            <v>0</v>
          </cell>
          <cell r="G163" t="str">
            <v/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R163" t="str">
            <v/>
          </cell>
          <cell r="S163">
            <v>0</v>
          </cell>
          <cell r="T163" t="str">
            <v/>
          </cell>
          <cell r="U163" t="str">
            <v/>
          </cell>
          <cell r="V163">
            <v>0</v>
          </cell>
          <cell r="W163" t="str">
            <v/>
          </cell>
          <cell r="X163">
            <v>0</v>
          </cell>
        </row>
        <row r="164">
          <cell r="B164" t="str">
            <v/>
          </cell>
          <cell r="C164">
            <v>0</v>
          </cell>
          <cell r="D164">
            <v>0</v>
          </cell>
          <cell r="E164" t="str">
            <v/>
          </cell>
          <cell r="F164">
            <v>0</v>
          </cell>
          <cell r="G164" t="str">
            <v/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 t="str">
            <v/>
          </cell>
          <cell r="N164">
            <v>0</v>
          </cell>
          <cell r="O164" t="str">
            <v/>
          </cell>
          <cell r="P164" t="str">
            <v/>
          </cell>
          <cell r="Q164">
            <v>0</v>
          </cell>
          <cell r="R164" t="str">
            <v/>
          </cell>
          <cell r="S164">
            <v>0</v>
          </cell>
          <cell r="T164" t="str">
            <v/>
          </cell>
          <cell r="U164" t="str">
            <v/>
          </cell>
          <cell r="V164">
            <v>0</v>
          </cell>
          <cell r="W164" t="str">
            <v/>
          </cell>
          <cell r="X164">
            <v>0</v>
          </cell>
        </row>
        <row r="165">
          <cell r="B165" t="str">
            <v/>
          </cell>
          <cell r="C165">
            <v>0</v>
          </cell>
          <cell r="D165">
            <v>0</v>
          </cell>
          <cell r="E165" t="str">
            <v/>
          </cell>
          <cell r="F165">
            <v>0</v>
          </cell>
          <cell r="G165" t="str">
            <v/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 t="str">
            <v/>
          </cell>
          <cell r="N165">
            <v>0</v>
          </cell>
          <cell r="O165" t="str">
            <v/>
          </cell>
          <cell r="P165" t="str">
            <v/>
          </cell>
          <cell r="Q165">
            <v>0</v>
          </cell>
          <cell r="R165" t="str">
            <v/>
          </cell>
          <cell r="S165">
            <v>0</v>
          </cell>
          <cell r="T165" t="str">
            <v/>
          </cell>
          <cell r="U165" t="str">
            <v/>
          </cell>
          <cell r="V165">
            <v>0</v>
          </cell>
          <cell r="W165" t="str">
            <v/>
          </cell>
          <cell r="X165">
            <v>0</v>
          </cell>
        </row>
        <row r="166">
          <cell r="B166">
            <v>15</v>
          </cell>
          <cell r="C166" t="str">
            <v>CONSORCIO BP LA CALERA</v>
          </cell>
          <cell r="D166">
            <v>1</v>
          </cell>
          <cell r="E166">
            <v>3825881396</v>
          </cell>
          <cell r="F166">
            <v>6605053223</v>
          </cell>
          <cell r="G166">
            <v>967704971</v>
          </cell>
          <cell r="H166">
            <v>2533968144</v>
          </cell>
          <cell r="I166">
            <v>4071085079</v>
          </cell>
          <cell r="J166">
            <v>850273236</v>
          </cell>
          <cell r="K166">
            <v>141371539</v>
          </cell>
          <cell r="L166">
            <v>1</v>
          </cell>
          <cell r="M166">
            <v>3</v>
          </cell>
          <cell r="N166" t="str">
            <v xml:space="preserve"> </v>
          </cell>
          <cell r="O166">
            <v>0</v>
          </cell>
          <cell r="P166">
            <v>4167150295</v>
          </cell>
          <cell r="Q166">
            <v>3.9535617886166672</v>
          </cell>
          <cell r="R166" t="str">
            <v>HABIL</v>
          </cell>
          <cell r="S166">
            <v>0.38364083656075032</v>
          </cell>
          <cell r="T166" t="str">
            <v>HABIL</v>
          </cell>
          <cell r="U166">
            <v>0</v>
          </cell>
          <cell r="V166">
            <v>6.0144583698703311</v>
          </cell>
          <cell r="W166" t="str">
            <v>HABIL</v>
          </cell>
          <cell r="X166" t="str">
            <v>HABIL</v>
          </cell>
        </row>
        <row r="167">
          <cell r="B167">
            <v>15.1</v>
          </cell>
          <cell r="C167" t="str">
            <v>PEDRO NAVARRO RODRIGUEZ</v>
          </cell>
          <cell r="D167">
            <v>0.25</v>
          </cell>
          <cell r="E167">
            <v>309959284</v>
          </cell>
          <cell r="F167">
            <v>691063484</v>
          </cell>
          <cell r="G167">
            <v>31948000</v>
          </cell>
          <cell r="H167">
            <v>31948000</v>
          </cell>
          <cell r="I167">
            <v>659115484</v>
          </cell>
          <cell r="J167">
            <v>36064110</v>
          </cell>
          <cell r="K167">
            <v>0</v>
          </cell>
          <cell r="L167">
            <v>0</v>
          </cell>
          <cell r="M167" t="str">
            <v/>
          </cell>
          <cell r="N167" t="str">
            <v xml:space="preserve"> </v>
          </cell>
          <cell r="O167" t="str">
            <v/>
          </cell>
          <cell r="P167" t="str">
            <v/>
          </cell>
          <cell r="Q167">
            <v>0</v>
          </cell>
          <cell r="R167" t="str">
            <v/>
          </cell>
          <cell r="S167">
            <v>0</v>
          </cell>
          <cell r="T167" t="str">
            <v/>
          </cell>
          <cell r="U167" t="str">
            <v/>
          </cell>
          <cell r="V167">
            <v>0</v>
          </cell>
          <cell r="W167" t="str">
            <v/>
          </cell>
          <cell r="X167">
            <v>0</v>
          </cell>
        </row>
        <row r="168">
          <cell r="B168">
            <v>15.2</v>
          </cell>
          <cell r="C168" t="str">
            <v>PAVIOBRAS S.A.S.</v>
          </cell>
          <cell r="D168">
            <v>0.25</v>
          </cell>
          <cell r="E168">
            <v>1433877421</v>
          </cell>
          <cell r="F168">
            <v>2128733246</v>
          </cell>
          <cell r="G168">
            <v>480788162</v>
          </cell>
          <cell r="H168">
            <v>480788162</v>
          </cell>
          <cell r="I168">
            <v>1647945084</v>
          </cell>
          <cell r="J168">
            <v>161339306</v>
          </cell>
          <cell r="K168">
            <v>0</v>
          </cell>
          <cell r="L168">
            <v>0</v>
          </cell>
          <cell r="M168" t="str">
            <v/>
          </cell>
          <cell r="N168" t="str">
            <v xml:space="preserve"> </v>
          </cell>
          <cell r="O168" t="str">
            <v/>
          </cell>
          <cell r="P168" t="str">
            <v/>
          </cell>
          <cell r="Q168">
            <v>0</v>
          </cell>
          <cell r="R168" t="str">
            <v/>
          </cell>
          <cell r="S168">
            <v>0</v>
          </cell>
          <cell r="T168" t="str">
            <v/>
          </cell>
          <cell r="U168" t="str">
            <v/>
          </cell>
          <cell r="V168">
            <v>0</v>
          </cell>
          <cell r="W168" t="str">
            <v/>
          </cell>
          <cell r="X168">
            <v>0</v>
          </cell>
        </row>
        <row r="169">
          <cell r="B169">
            <v>15.299999999999999</v>
          </cell>
          <cell r="C169" t="str">
            <v>BALLEN B Y CIA S.A.S.</v>
          </cell>
          <cell r="D169">
            <v>0.5</v>
          </cell>
          <cell r="E169">
            <v>2082044691</v>
          </cell>
          <cell r="F169">
            <v>3785256493</v>
          </cell>
          <cell r="G169">
            <v>454968809</v>
          </cell>
          <cell r="H169">
            <v>2021231982</v>
          </cell>
          <cell r="I169">
            <v>1764024511</v>
          </cell>
          <cell r="J169">
            <v>652869820</v>
          </cell>
          <cell r="K169">
            <v>141371539</v>
          </cell>
          <cell r="L169">
            <v>0</v>
          </cell>
          <cell r="M169" t="str">
            <v/>
          </cell>
          <cell r="N169">
            <v>0</v>
          </cell>
          <cell r="O169" t="str">
            <v/>
          </cell>
          <cell r="P169" t="str">
            <v/>
          </cell>
          <cell r="Q169">
            <v>0</v>
          </cell>
          <cell r="R169" t="str">
            <v/>
          </cell>
          <cell r="S169">
            <v>0</v>
          </cell>
          <cell r="T169" t="str">
            <v/>
          </cell>
          <cell r="U169" t="str">
            <v/>
          </cell>
          <cell r="V169">
            <v>0</v>
          </cell>
          <cell r="W169" t="str">
            <v/>
          </cell>
          <cell r="X169">
            <v>0</v>
          </cell>
        </row>
        <row r="170">
          <cell r="B170" t="str">
            <v/>
          </cell>
          <cell r="C170">
            <v>0</v>
          </cell>
          <cell r="D170">
            <v>0</v>
          </cell>
          <cell r="E170" t="str">
            <v/>
          </cell>
          <cell r="F170">
            <v>0</v>
          </cell>
          <cell r="G170" t="str">
            <v/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 t="str">
            <v/>
          </cell>
          <cell r="N170">
            <v>0</v>
          </cell>
          <cell r="O170" t="str">
            <v/>
          </cell>
          <cell r="P170" t="str">
            <v/>
          </cell>
          <cell r="Q170">
            <v>0</v>
          </cell>
          <cell r="R170" t="str">
            <v/>
          </cell>
          <cell r="S170">
            <v>0</v>
          </cell>
          <cell r="T170" t="str">
            <v/>
          </cell>
          <cell r="U170" t="str">
            <v/>
          </cell>
          <cell r="V170">
            <v>0</v>
          </cell>
          <cell r="W170" t="str">
            <v/>
          </cell>
          <cell r="X170">
            <v>0</v>
          </cell>
        </row>
        <row r="171">
          <cell r="B171" t="str">
            <v/>
          </cell>
          <cell r="C171">
            <v>0</v>
          </cell>
          <cell r="D171">
            <v>0</v>
          </cell>
          <cell r="E171" t="str">
            <v/>
          </cell>
          <cell r="F171">
            <v>0</v>
          </cell>
          <cell r="G171" t="str">
            <v/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 t="str">
            <v/>
          </cell>
          <cell r="N171">
            <v>0</v>
          </cell>
          <cell r="O171" t="str">
            <v/>
          </cell>
          <cell r="P171" t="str">
            <v/>
          </cell>
          <cell r="Q171">
            <v>0</v>
          </cell>
          <cell r="R171" t="str">
            <v/>
          </cell>
          <cell r="S171">
            <v>0</v>
          </cell>
          <cell r="T171" t="str">
            <v/>
          </cell>
          <cell r="U171" t="str">
            <v/>
          </cell>
          <cell r="V171">
            <v>0</v>
          </cell>
          <cell r="W171" t="str">
            <v/>
          </cell>
          <cell r="X171">
            <v>0</v>
          </cell>
        </row>
        <row r="172">
          <cell r="B172" t="str">
            <v/>
          </cell>
          <cell r="C172">
            <v>0</v>
          </cell>
          <cell r="D172">
            <v>0</v>
          </cell>
          <cell r="E172" t="str">
            <v/>
          </cell>
          <cell r="F172">
            <v>0</v>
          </cell>
          <cell r="G172" t="str">
            <v/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 t="str">
            <v/>
          </cell>
          <cell r="N172">
            <v>0</v>
          </cell>
          <cell r="O172" t="str">
            <v/>
          </cell>
          <cell r="P172" t="str">
            <v/>
          </cell>
          <cell r="Q172">
            <v>0</v>
          </cell>
          <cell r="R172" t="str">
            <v/>
          </cell>
          <cell r="S172">
            <v>0</v>
          </cell>
          <cell r="T172" t="str">
            <v/>
          </cell>
          <cell r="U172" t="str">
            <v/>
          </cell>
          <cell r="V172">
            <v>0</v>
          </cell>
          <cell r="W172" t="str">
            <v/>
          </cell>
          <cell r="X172">
            <v>0</v>
          </cell>
        </row>
        <row r="173">
          <cell r="B173" t="str">
            <v/>
          </cell>
          <cell r="C173">
            <v>0</v>
          </cell>
          <cell r="D173">
            <v>0</v>
          </cell>
          <cell r="E173" t="str">
            <v/>
          </cell>
          <cell r="F173">
            <v>0</v>
          </cell>
          <cell r="G173" t="str">
            <v/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 t="str">
            <v/>
          </cell>
          <cell r="N173">
            <v>0</v>
          </cell>
          <cell r="O173" t="str">
            <v/>
          </cell>
          <cell r="P173" t="str">
            <v/>
          </cell>
          <cell r="Q173">
            <v>0</v>
          </cell>
          <cell r="R173" t="str">
            <v/>
          </cell>
          <cell r="S173">
            <v>0</v>
          </cell>
          <cell r="T173" t="str">
            <v/>
          </cell>
          <cell r="U173" t="str">
            <v/>
          </cell>
          <cell r="V173">
            <v>0</v>
          </cell>
          <cell r="W173" t="str">
            <v/>
          </cell>
          <cell r="X173">
            <v>0</v>
          </cell>
        </row>
        <row r="174">
          <cell r="B174" t="str">
            <v/>
          </cell>
          <cell r="C174">
            <v>0</v>
          </cell>
          <cell r="D174">
            <v>0</v>
          </cell>
          <cell r="E174" t="str">
            <v/>
          </cell>
          <cell r="F174">
            <v>0</v>
          </cell>
          <cell r="G174" t="str">
            <v/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 t="str">
            <v/>
          </cell>
          <cell r="N174">
            <v>0</v>
          </cell>
          <cell r="O174" t="str">
            <v/>
          </cell>
          <cell r="P174" t="str">
            <v/>
          </cell>
          <cell r="Q174">
            <v>0</v>
          </cell>
          <cell r="R174" t="str">
            <v/>
          </cell>
          <cell r="S174">
            <v>0</v>
          </cell>
          <cell r="T174" t="str">
            <v/>
          </cell>
          <cell r="U174" t="str">
            <v/>
          </cell>
          <cell r="V174">
            <v>0</v>
          </cell>
          <cell r="W174" t="str">
            <v/>
          </cell>
          <cell r="X174">
            <v>0</v>
          </cell>
        </row>
        <row r="175">
          <cell r="B175" t="str">
            <v/>
          </cell>
          <cell r="C175">
            <v>0</v>
          </cell>
          <cell r="D175">
            <v>0</v>
          </cell>
          <cell r="E175" t="str">
            <v/>
          </cell>
          <cell r="F175">
            <v>0</v>
          </cell>
          <cell r="G175" t="str">
            <v/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 t="str">
            <v/>
          </cell>
          <cell r="N175">
            <v>0</v>
          </cell>
          <cell r="O175" t="str">
            <v/>
          </cell>
          <cell r="P175" t="str">
            <v/>
          </cell>
          <cell r="Q175">
            <v>0</v>
          </cell>
          <cell r="R175" t="str">
            <v/>
          </cell>
          <cell r="S175">
            <v>0</v>
          </cell>
          <cell r="T175" t="str">
            <v/>
          </cell>
          <cell r="U175" t="str">
            <v/>
          </cell>
          <cell r="V175">
            <v>0</v>
          </cell>
          <cell r="W175" t="str">
            <v/>
          </cell>
          <cell r="X175">
            <v>0</v>
          </cell>
        </row>
        <row r="176">
          <cell r="B176" t="str">
            <v/>
          </cell>
          <cell r="C176">
            <v>0</v>
          </cell>
          <cell r="D176">
            <v>0</v>
          </cell>
          <cell r="E176" t="str">
            <v/>
          </cell>
          <cell r="F176">
            <v>0</v>
          </cell>
          <cell r="G176" t="str">
            <v/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 t="str">
            <v/>
          </cell>
          <cell r="N176">
            <v>0</v>
          </cell>
          <cell r="O176" t="str">
            <v/>
          </cell>
          <cell r="P176" t="str">
            <v/>
          </cell>
          <cell r="Q176">
            <v>0</v>
          </cell>
          <cell r="R176" t="str">
            <v/>
          </cell>
          <cell r="S176">
            <v>0</v>
          </cell>
          <cell r="T176" t="str">
            <v/>
          </cell>
          <cell r="U176" t="str">
            <v/>
          </cell>
          <cell r="V176">
            <v>0</v>
          </cell>
          <cell r="W176" t="str">
            <v/>
          </cell>
          <cell r="X176">
            <v>0</v>
          </cell>
        </row>
        <row r="177">
          <cell r="B177">
            <v>16</v>
          </cell>
          <cell r="C177" t="str">
            <v>CONSORCIO SAN PABLO</v>
          </cell>
          <cell r="D177">
            <v>1</v>
          </cell>
          <cell r="E177">
            <v>114478871615</v>
          </cell>
          <cell r="F177">
            <v>151820944418</v>
          </cell>
          <cell r="G177">
            <v>52750978245</v>
          </cell>
          <cell r="H177">
            <v>89368120494</v>
          </cell>
          <cell r="I177">
            <v>62452823924</v>
          </cell>
          <cell r="J177">
            <v>5400407808</v>
          </cell>
          <cell r="K177">
            <v>2341098317</v>
          </cell>
          <cell r="L177">
            <v>1</v>
          </cell>
          <cell r="M177">
            <v>3</v>
          </cell>
          <cell r="N177" t="str">
            <v xml:space="preserve"> </v>
          </cell>
          <cell r="O177">
            <v>0</v>
          </cell>
          <cell r="P177">
            <v>4167150295</v>
          </cell>
          <cell r="Q177">
            <v>2.1701753298925954</v>
          </cell>
          <cell r="R177" t="str">
            <v>HABIL</v>
          </cell>
          <cell r="S177">
            <v>0.58864157930639538</v>
          </cell>
          <cell r="T177" t="str">
            <v>HABIL</v>
          </cell>
          <cell r="U177">
            <v>0</v>
          </cell>
          <cell r="V177">
            <v>2.3067838581509688</v>
          </cell>
          <cell r="W177" t="str">
            <v>HABIL</v>
          </cell>
          <cell r="X177" t="str">
            <v>HABIL</v>
          </cell>
        </row>
        <row r="178">
          <cell r="B178">
            <v>16.100000000000001</v>
          </cell>
          <cell r="C178" t="str">
            <v>ALCA INGENIERIA S.A.S.</v>
          </cell>
          <cell r="D178">
            <v>0.6</v>
          </cell>
          <cell r="E178">
            <v>16669734107</v>
          </cell>
          <cell r="F178">
            <v>29085486224</v>
          </cell>
          <cell r="G178">
            <v>8282217822</v>
          </cell>
          <cell r="H178">
            <v>17158922672</v>
          </cell>
          <cell r="I178">
            <v>11926563552</v>
          </cell>
          <cell r="J178">
            <v>2256803930</v>
          </cell>
          <cell r="K178">
            <v>207261263</v>
          </cell>
          <cell r="L178">
            <v>0</v>
          </cell>
          <cell r="M178" t="str">
            <v/>
          </cell>
          <cell r="N178" t="str">
            <v xml:space="preserve"> </v>
          </cell>
          <cell r="O178" t="str">
            <v/>
          </cell>
          <cell r="P178" t="str">
            <v/>
          </cell>
          <cell r="Q178">
            <v>0</v>
          </cell>
          <cell r="R178" t="str">
            <v/>
          </cell>
          <cell r="S178">
            <v>0</v>
          </cell>
          <cell r="T178" t="str">
            <v/>
          </cell>
          <cell r="U178" t="str">
            <v/>
          </cell>
          <cell r="V178">
            <v>0</v>
          </cell>
          <cell r="W178" t="str">
            <v/>
          </cell>
          <cell r="X178">
            <v>0</v>
          </cell>
        </row>
        <row r="179">
          <cell r="B179">
            <v>16.200000000000003</v>
          </cell>
          <cell r="C179" t="str">
            <v>TORRESCAMARA Y CIA DE OBRAS S.A. SUCURSAL COLOMBIA</v>
          </cell>
          <cell r="D179">
            <v>0.4</v>
          </cell>
          <cell r="E179">
            <v>97809137508</v>
          </cell>
          <cell r="F179">
            <v>122735458194</v>
          </cell>
          <cell r="G179">
            <v>44468760423</v>
          </cell>
          <cell r="H179">
            <v>72209197822</v>
          </cell>
          <cell r="I179">
            <v>50526260372</v>
          </cell>
          <cell r="J179">
            <v>3143603878</v>
          </cell>
          <cell r="K179">
            <v>2133837054</v>
          </cell>
          <cell r="L179">
            <v>0</v>
          </cell>
          <cell r="M179" t="str">
            <v/>
          </cell>
          <cell r="N179" t="str">
            <v xml:space="preserve"> </v>
          </cell>
          <cell r="O179" t="str">
            <v/>
          </cell>
          <cell r="P179" t="str">
            <v/>
          </cell>
          <cell r="Q179">
            <v>0</v>
          </cell>
          <cell r="R179" t="str">
            <v/>
          </cell>
          <cell r="S179">
            <v>0</v>
          </cell>
          <cell r="T179" t="str">
            <v/>
          </cell>
          <cell r="U179" t="str">
            <v/>
          </cell>
          <cell r="V179">
            <v>0</v>
          </cell>
          <cell r="W179" t="str">
            <v/>
          </cell>
          <cell r="X179">
            <v>0</v>
          </cell>
        </row>
        <row r="180">
          <cell r="B180" t="str">
            <v/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 t="str">
            <v/>
          </cell>
          <cell r="N180">
            <v>0</v>
          </cell>
          <cell r="O180" t="str">
            <v/>
          </cell>
          <cell r="P180" t="str">
            <v/>
          </cell>
          <cell r="Q180">
            <v>0</v>
          </cell>
          <cell r="R180" t="str">
            <v/>
          </cell>
          <cell r="S180">
            <v>0</v>
          </cell>
          <cell r="T180" t="str">
            <v/>
          </cell>
          <cell r="U180" t="str">
            <v/>
          </cell>
          <cell r="V180">
            <v>0</v>
          </cell>
          <cell r="W180" t="str">
            <v/>
          </cell>
          <cell r="X180">
            <v>0</v>
          </cell>
        </row>
        <row r="181">
          <cell r="B181" t="str">
            <v/>
          </cell>
          <cell r="C181">
            <v>0</v>
          </cell>
          <cell r="D181">
            <v>0</v>
          </cell>
          <cell r="E181" t="str">
            <v/>
          </cell>
          <cell r="F181">
            <v>0</v>
          </cell>
          <cell r="G181" t="str">
            <v/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/>
          </cell>
          <cell r="N181">
            <v>0</v>
          </cell>
          <cell r="O181" t="str">
            <v/>
          </cell>
          <cell r="P181" t="str">
            <v/>
          </cell>
          <cell r="Q181">
            <v>0</v>
          </cell>
          <cell r="R181" t="str">
            <v/>
          </cell>
          <cell r="S181">
            <v>0</v>
          </cell>
          <cell r="T181" t="str">
            <v/>
          </cell>
          <cell r="U181" t="str">
            <v/>
          </cell>
          <cell r="V181">
            <v>0</v>
          </cell>
          <cell r="W181" t="str">
            <v/>
          </cell>
          <cell r="X181">
            <v>0</v>
          </cell>
        </row>
        <row r="182">
          <cell r="B182" t="str">
            <v/>
          </cell>
          <cell r="C182">
            <v>0</v>
          </cell>
          <cell r="D182">
            <v>0</v>
          </cell>
          <cell r="E182" t="str">
            <v/>
          </cell>
          <cell r="F182">
            <v>0</v>
          </cell>
          <cell r="G182" t="str">
            <v/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  <cell r="P182" t="str">
            <v/>
          </cell>
          <cell r="Q182">
            <v>0</v>
          </cell>
          <cell r="R182" t="str">
            <v/>
          </cell>
          <cell r="S182">
            <v>0</v>
          </cell>
          <cell r="T182" t="str">
            <v/>
          </cell>
          <cell r="U182" t="str">
            <v/>
          </cell>
          <cell r="V182">
            <v>0</v>
          </cell>
          <cell r="W182" t="str">
            <v/>
          </cell>
          <cell r="X182">
            <v>0</v>
          </cell>
        </row>
        <row r="183">
          <cell r="B183" t="str">
            <v/>
          </cell>
          <cell r="C183">
            <v>0</v>
          </cell>
          <cell r="D183">
            <v>0</v>
          </cell>
          <cell r="E183" t="str">
            <v/>
          </cell>
          <cell r="F183">
            <v>0</v>
          </cell>
          <cell r="G183" t="str">
            <v/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 t="str">
            <v/>
          </cell>
          <cell r="N183">
            <v>0</v>
          </cell>
          <cell r="O183" t="str">
            <v/>
          </cell>
          <cell r="P183" t="str">
            <v/>
          </cell>
          <cell r="Q183">
            <v>0</v>
          </cell>
          <cell r="R183" t="str">
            <v/>
          </cell>
          <cell r="S183">
            <v>0</v>
          </cell>
          <cell r="T183" t="str">
            <v/>
          </cell>
          <cell r="U183" t="str">
            <v/>
          </cell>
          <cell r="V183">
            <v>0</v>
          </cell>
          <cell r="W183" t="str">
            <v/>
          </cell>
          <cell r="X183">
            <v>0</v>
          </cell>
        </row>
        <row r="184">
          <cell r="B184" t="str">
            <v/>
          </cell>
          <cell r="C184">
            <v>0</v>
          </cell>
          <cell r="D184">
            <v>0</v>
          </cell>
          <cell r="E184" t="str">
            <v/>
          </cell>
          <cell r="F184">
            <v>0</v>
          </cell>
          <cell r="G184" t="str">
            <v/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 t="str">
            <v/>
          </cell>
          <cell r="N184">
            <v>0</v>
          </cell>
          <cell r="O184" t="str">
            <v/>
          </cell>
          <cell r="P184" t="str">
            <v/>
          </cell>
          <cell r="Q184">
            <v>0</v>
          </cell>
          <cell r="R184" t="str">
            <v/>
          </cell>
          <cell r="S184">
            <v>0</v>
          </cell>
          <cell r="T184" t="str">
            <v/>
          </cell>
          <cell r="U184" t="str">
            <v/>
          </cell>
          <cell r="V184">
            <v>0</v>
          </cell>
          <cell r="W184" t="str">
            <v/>
          </cell>
          <cell r="X184">
            <v>0</v>
          </cell>
        </row>
        <row r="185">
          <cell r="B185" t="str">
            <v/>
          </cell>
          <cell r="C185">
            <v>0</v>
          </cell>
          <cell r="D185">
            <v>0</v>
          </cell>
          <cell r="E185" t="str">
            <v/>
          </cell>
          <cell r="F185">
            <v>0</v>
          </cell>
          <cell r="G185" t="str">
            <v/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 t="str">
            <v/>
          </cell>
          <cell r="N185">
            <v>0</v>
          </cell>
          <cell r="O185" t="str">
            <v/>
          </cell>
          <cell r="P185" t="str">
            <v/>
          </cell>
          <cell r="Q185">
            <v>0</v>
          </cell>
          <cell r="R185" t="str">
            <v/>
          </cell>
          <cell r="S185">
            <v>0</v>
          </cell>
          <cell r="T185" t="str">
            <v/>
          </cell>
          <cell r="U185" t="str">
            <v/>
          </cell>
          <cell r="V185">
            <v>0</v>
          </cell>
          <cell r="W185" t="str">
            <v/>
          </cell>
          <cell r="X185">
            <v>0</v>
          </cell>
        </row>
        <row r="186">
          <cell r="B186" t="str">
            <v/>
          </cell>
          <cell r="C186">
            <v>0</v>
          </cell>
          <cell r="D186">
            <v>0</v>
          </cell>
          <cell r="E186" t="str">
            <v/>
          </cell>
          <cell r="F186">
            <v>0</v>
          </cell>
          <cell r="G186" t="str">
            <v/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 t="str">
            <v/>
          </cell>
          <cell r="N186">
            <v>0</v>
          </cell>
          <cell r="O186" t="str">
            <v/>
          </cell>
          <cell r="P186" t="str">
            <v/>
          </cell>
          <cell r="Q186">
            <v>0</v>
          </cell>
          <cell r="R186" t="str">
            <v/>
          </cell>
          <cell r="S186">
            <v>0</v>
          </cell>
          <cell r="T186" t="str">
            <v/>
          </cell>
          <cell r="U186" t="str">
            <v/>
          </cell>
          <cell r="V186">
            <v>0</v>
          </cell>
          <cell r="W186" t="str">
            <v/>
          </cell>
          <cell r="X186">
            <v>0</v>
          </cell>
        </row>
        <row r="187">
          <cell r="B187" t="str">
            <v/>
          </cell>
          <cell r="C187">
            <v>0</v>
          </cell>
          <cell r="D187">
            <v>0</v>
          </cell>
          <cell r="E187" t="str">
            <v/>
          </cell>
          <cell r="F187">
            <v>0</v>
          </cell>
          <cell r="G187" t="str">
            <v/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 t="str">
            <v/>
          </cell>
          <cell r="N187">
            <v>0</v>
          </cell>
          <cell r="O187" t="str">
            <v/>
          </cell>
          <cell r="P187" t="str">
            <v/>
          </cell>
          <cell r="Q187">
            <v>0</v>
          </cell>
          <cell r="R187" t="str">
            <v/>
          </cell>
          <cell r="S187">
            <v>0</v>
          </cell>
          <cell r="T187" t="str">
            <v/>
          </cell>
          <cell r="U187" t="str">
            <v/>
          </cell>
          <cell r="V187">
            <v>0</v>
          </cell>
          <cell r="W187" t="str">
            <v/>
          </cell>
          <cell r="X187">
            <v>0</v>
          </cell>
        </row>
        <row r="188">
          <cell r="B188">
            <v>17</v>
          </cell>
          <cell r="C188" t="str">
            <v>CONSORCIO LA CALERA CUNDINAMARCA</v>
          </cell>
          <cell r="D188">
            <v>1</v>
          </cell>
          <cell r="E188">
            <v>7733546759</v>
          </cell>
          <cell r="F188">
            <v>15056086091</v>
          </cell>
          <cell r="G188">
            <v>662438548</v>
          </cell>
          <cell r="H188">
            <v>6125999246</v>
          </cell>
          <cell r="I188">
            <v>8930086845</v>
          </cell>
          <cell r="J188">
            <v>1406901344</v>
          </cell>
          <cell r="K188">
            <v>255551190</v>
          </cell>
          <cell r="L188">
            <v>1</v>
          </cell>
          <cell r="M188">
            <v>3</v>
          </cell>
          <cell r="N188" t="str">
            <v xml:space="preserve"> </v>
          </cell>
          <cell r="O188">
            <v>0</v>
          </cell>
          <cell r="P188">
            <v>4167150295</v>
          </cell>
          <cell r="Q188">
            <v>11.674361014087603</v>
          </cell>
          <cell r="R188" t="str">
            <v>HABIL</v>
          </cell>
          <cell r="S188">
            <v>0.4068786010503691</v>
          </cell>
          <cell r="T188" t="str">
            <v>HABIL</v>
          </cell>
          <cell r="U188">
            <v>0</v>
          </cell>
          <cell r="V188">
            <v>5.505360174609244</v>
          </cell>
          <cell r="W188" t="str">
            <v>HABIL</v>
          </cell>
          <cell r="X188" t="str">
            <v>HABIL</v>
          </cell>
        </row>
        <row r="189">
          <cell r="B189">
            <v>17.100000000000001</v>
          </cell>
          <cell r="C189" t="str">
            <v>JUAN SILVA RODRIGUEZ</v>
          </cell>
          <cell r="D189">
            <v>0.5</v>
          </cell>
          <cell r="E189">
            <v>3946319652</v>
          </cell>
          <cell r="F189">
            <v>7245031905</v>
          </cell>
          <cell r="G189">
            <v>209147914</v>
          </cell>
          <cell r="H189">
            <v>2418482838</v>
          </cell>
          <cell r="I189">
            <v>4826549067</v>
          </cell>
          <cell r="J189">
            <v>658416814</v>
          </cell>
          <cell r="K189">
            <v>108990375</v>
          </cell>
          <cell r="L189">
            <v>0</v>
          </cell>
          <cell r="M189" t="str">
            <v/>
          </cell>
          <cell r="N189" t="str">
            <v xml:space="preserve"> </v>
          </cell>
          <cell r="O189" t="str">
            <v/>
          </cell>
          <cell r="P189" t="str">
            <v/>
          </cell>
          <cell r="Q189">
            <v>0</v>
          </cell>
          <cell r="R189" t="str">
            <v/>
          </cell>
          <cell r="S189">
            <v>0</v>
          </cell>
          <cell r="T189" t="str">
            <v/>
          </cell>
          <cell r="U189" t="str">
            <v/>
          </cell>
          <cell r="V189">
            <v>0</v>
          </cell>
          <cell r="W189" t="str">
            <v/>
          </cell>
          <cell r="X189">
            <v>0</v>
          </cell>
        </row>
        <row r="190">
          <cell r="B190">
            <v>17.200000000000003</v>
          </cell>
          <cell r="C190" t="str">
            <v>FERNANDO JIMENEZ ROA</v>
          </cell>
          <cell r="D190">
            <v>0.5</v>
          </cell>
          <cell r="E190">
            <v>3787227107</v>
          </cell>
          <cell r="F190">
            <v>7811054186</v>
          </cell>
          <cell r="G190">
            <v>453290634</v>
          </cell>
          <cell r="H190">
            <v>3707516408</v>
          </cell>
          <cell r="I190">
            <v>4103537778</v>
          </cell>
          <cell r="J190">
            <v>748484530</v>
          </cell>
          <cell r="K190">
            <v>146560815</v>
          </cell>
          <cell r="L190">
            <v>0</v>
          </cell>
          <cell r="M190" t="str">
            <v/>
          </cell>
          <cell r="N190" t="str">
            <v xml:space="preserve"> </v>
          </cell>
          <cell r="O190" t="str">
            <v/>
          </cell>
          <cell r="P190" t="str">
            <v/>
          </cell>
          <cell r="Q190">
            <v>0</v>
          </cell>
          <cell r="R190" t="str">
            <v/>
          </cell>
          <cell r="S190">
            <v>0</v>
          </cell>
          <cell r="T190" t="str">
            <v/>
          </cell>
          <cell r="U190" t="str">
            <v/>
          </cell>
          <cell r="V190">
            <v>0</v>
          </cell>
          <cell r="W190" t="str">
            <v/>
          </cell>
          <cell r="X190">
            <v>0</v>
          </cell>
        </row>
        <row r="191">
          <cell r="B191" t="str">
            <v/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 t="str">
            <v/>
          </cell>
          <cell r="N191">
            <v>0</v>
          </cell>
          <cell r="O191" t="str">
            <v/>
          </cell>
          <cell r="P191" t="str">
            <v/>
          </cell>
          <cell r="Q191">
            <v>0</v>
          </cell>
          <cell r="R191" t="str">
            <v/>
          </cell>
          <cell r="S191">
            <v>0</v>
          </cell>
          <cell r="T191" t="str">
            <v/>
          </cell>
          <cell r="U191" t="str">
            <v/>
          </cell>
          <cell r="V191">
            <v>0</v>
          </cell>
          <cell r="W191" t="str">
            <v/>
          </cell>
          <cell r="X191">
            <v>0</v>
          </cell>
        </row>
        <row r="192">
          <cell r="B192" t="str">
            <v/>
          </cell>
          <cell r="C192">
            <v>0</v>
          </cell>
          <cell r="D192">
            <v>0</v>
          </cell>
          <cell r="E192" t="str">
            <v/>
          </cell>
          <cell r="F192">
            <v>0</v>
          </cell>
          <cell r="G192" t="str">
            <v/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  <cell r="P192" t="str">
            <v/>
          </cell>
          <cell r="Q192">
            <v>0</v>
          </cell>
          <cell r="R192" t="str">
            <v/>
          </cell>
          <cell r="S192">
            <v>0</v>
          </cell>
          <cell r="T192" t="str">
            <v/>
          </cell>
          <cell r="U192" t="str">
            <v/>
          </cell>
          <cell r="V192">
            <v>0</v>
          </cell>
          <cell r="W192" t="str">
            <v/>
          </cell>
          <cell r="X192">
            <v>0</v>
          </cell>
        </row>
        <row r="193">
          <cell r="B193" t="str">
            <v/>
          </cell>
          <cell r="C193">
            <v>0</v>
          </cell>
          <cell r="D193">
            <v>0</v>
          </cell>
          <cell r="E193" t="str">
            <v/>
          </cell>
          <cell r="F193">
            <v>0</v>
          </cell>
          <cell r="G193" t="str">
            <v/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 t="str">
            <v/>
          </cell>
          <cell r="N193">
            <v>0</v>
          </cell>
          <cell r="O193" t="str">
            <v/>
          </cell>
          <cell r="P193" t="str">
            <v/>
          </cell>
          <cell r="Q193">
            <v>0</v>
          </cell>
          <cell r="R193" t="str">
            <v/>
          </cell>
          <cell r="S193">
            <v>0</v>
          </cell>
          <cell r="T193" t="str">
            <v/>
          </cell>
          <cell r="U193" t="str">
            <v/>
          </cell>
          <cell r="V193">
            <v>0</v>
          </cell>
          <cell r="W193" t="str">
            <v/>
          </cell>
          <cell r="X193">
            <v>0</v>
          </cell>
        </row>
        <row r="194">
          <cell r="B194" t="str">
            <v/>
          </cell>
          <cell r="C194">
            <v>0</v>
          </cell>
          <cell r="D194">
            <v>0</v>
          </cell>
          <cell r="E194" t="str">
            <v/>
          </cell>
          <cell r="F194">
            <v>0</v>
          </cell>
          <cell r="G194" t="str">
            <v/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  <cell r="P194" t="str">
            <v/>
          </cell>
          <cell r="Q194">
            <v>0</v>
          </cell>
          <cell r="R194" t="str">
            <v/>
          </cell>
          <cell r="S194">
            <v>0</v>
          </cell>
          <cell r="T194" t="str">
            <v/>
          </cell>
          <cell r="U194" t="str">
            <v/>
          </cell>
          <cell r="V194">
            <v>0</v>
          </cell>
          <cell r="W194" t="str">
            <v/>
          </cell>
          <cell r="X194">
            <v>0</v>
          </cell>
        </row>
        <row r="195">
          <cell r="B195" t="str">
            <v/>
          </cell>
          <cell r="C195">
            <v>0</v>
          </cell>
          <cell r="D195">
            <v>0</v>
          </cell>
          <cell r="E195" t="str">
            <v/>
          </cell>
          <cell r="F195">
            <v>0</v>
          </cell>
          <cell r="G195" t="str">
            <v/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 t="str">
            <v/>
          </cell>
          <cell r="N195">
            <v>0</v>
          </cell>
          <cell r="O195" t="str">
            <v/>
          </cell>
          <cell r="P195" t="str">
            <v/>
          </cell>
          <cell r="Q195">
            <v>0</v>
          </cell>
          <cell r="R195" t="str">
            <v/>
          </cell>
          <cell r="S195">
            <v>0</v>
          </cell>
          <cell r="T195" t="str">
            <v/>
          </cell>
          <cell r="U195" t="str">
            <v/>
          </cell>
          <cell r="V195">
            <v>0</v>
          </cell>
          <cell r="W195" t="str">
            <v/>
          </cell>
          <cell r="X195">
            <v>0</v>
          </cell>
        </row>
        <row r="196">
          <cell r="B196" t="str">
            <v/>
          </cell>
          <cell r="C196">
            <v>0</v>
          </cell>
          <cell r="D196">
            <v>0</v>
          </cell>
          <cell r="E196" t="str">
            <v/>
          </cell>
          <cell r="F196">
            <v>0</v>
          </cell>
          <cell r="G196" t="str">
            <v/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 t="str">
            <v/>
          </cell>
          <cell r="N196">
            <v>0</v>
          </cell>
          <cell r="O196" t="str">
            <v/>
          </cell>
          <cell r="P196" t="str">
            <v/>
          </cell>
          <cell r="Q196">
            <v>0</v>
          </cell>
          <cell r="R196" t="str">
            <v/>
          </cell>
          <cell r="S196">
            <v>0</v>
          </cell>
          <cell r="T196" t="str">
            <v/>
          </cell>
          <cell r="U196" t="str">
            <v/>
          </cell>
          <cell r="V196">
            <v>0</v>
          </cell>
          <cell r="W196" t="str">
            <v/>
          </cell>
          <cell r="X196">
            <v>0</v>
          </cell>
        </row>
        <row r="197">
          <cell r="B197" t="str">
            <v/>
          </cell>
          <cell r="C197">
            <v>0</v>
          </cell>
          <cell r="D197">
            <v>0</v>
          </cell>
          <cell r="E197" t="str">
            <v/>
          </cell>
          <cell r="F197">
            <v>0</v>
          </cell>
          <cell r="G197" t="str">
            <v/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 t="str">
            <v/>
          </cell>
          <cell r="N197">
            <v>0</v>
          </cell>
          <cell r="O197" t="str">
            <v/>
          </cell>
          <cell r="P197" t="str">
            <v/>
          </cell>
          <cell r="Q197">
            <v>0</v>
          </cell>
          <cell r="R197" t="str">
            <v/>
          </cell>
          <cell r="S197">
            <v>0</v>
          </cell>
          <cell r="T197" t="str">
            <v/>
          </cell>
          <cell r="U197" t="str">
            <v/>
          </cell>
          <cell r="V197">
            <v>0</v>
          </cell>
          <cell r="W197" t="str">
            <v/>
          </cell>
          <cell r="X197">
            <v>0</v>
          </cell>
        </row>
        <row r="198">
          <cell r="B198" t="str">
            <v/>
          </cell>
          <cell r="C198">
            <v>0</v>
          </cell>
          <cell r="D198">
            <v>0</v>
          </cell>
          <cell r="E198" t="str">
            <v/>
          </cell>
          <cell r="F198">
            <v>0</v>
          </cell>
          <cell r="G198" t="str">
            <v/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 t="str">
            <v/>
          </cell>
          <cell r="N198">
            <v>0</v>
          </cell>
          <cell r="O198" t="str">
            <v/>
          </cell>
          <cell r="P198" t="str">
            <v/>
          </cell>
          <cell r="Q198">
            <v>0</v>
          </cell>
          <cell r="R198" t="str">
            <v/>
          </cell>
          <cell r="S198">
            <v>0</v>
          </cell>
          <cell r="T198" t="str">
            <v/>
          </cell>
          <cell r="U198" t="str">
            <v/>
          </cell>
          <cell r="V198">
            <v>0</v>
          </cell>
          <cell r="W198" t="str">
            <v/>
          </cell>
          <cell r="X198">
            <v>0</v>
          </cell>
        </row>
        <row r="199">
          <cell r="B199">
            <v>18</v>
          </cell>
          <cell r="C199" t="str">
            <v>CONSORCIO VIAS HN</v>
          </cell>
          <cell r="D199">
            <v>1</v>
          </cell>
          <cell r="E199">
            <v>3057443404</v>
          </cell>
          <cell r="F199">
            <v>3871581393</v>
          </cell>
          <cell r="G199">
            <v>171481447</v>
          </cell>
          <cell r="H199">
            <v>1005557786</v>
          </cell>
          <cell r="I199">
            <v>2866023607</v>
          </cell>
          <cell r="J199">
            <v>962920323</v>
          </cell>
          <cell r="K199">
            <v>104446419</v>
          </cell>
          <cell r="L199">
            <v>1</v>
          </cell>
          <cell r="M199">
            <v>3</v>
          </cell>
          <cell r="N199" t="str">
            <v xml:space="preserve"> </v>
          </cell>
          <cell r="O199">
            <v>0</v>
          </cell>
          <cell r="P199">
            <v>4167150295</v>
          </cell>
          <cell r="Q199">
            <v>17.829587150614607</v>
          </cell>
          <cell r="R199" t="str">
            <v>HABIL</v>
          </cell>
          <cell r="S199">
            <v>0.25972792095191266</v>
          </cell>
          <cell r="T199" t="str">
            <v>HABIL</v>
          </cell>
          <cell r="U199">
            <v>0</v>
          </cell>
          <cell r="V199">
            <v>9.2192756077161437</v>
          </cell>
          <cell r="W199" t="str">
            <v>HABIL</v>
          </cell>
          <cell r="X199" t="str">
            <v>HABIL</v>
          </cell>
        </row>
        <row r="200">
          <cell r="B200">
            <v>18.100000000000001</v>
          </cell>
          <cell r="C200" t="str">
            <v>LUIS FERNANDO HOYOS PEREZ</v>
          </cell>
          <cell r="D200">
            <v>0.6</v>
          </cell>
          <cell r="E200">
            <v>2255677333</v>
          </cell>
          <cell r="F200">
            <v>2447443322</v>
          </cell>
          <cell r="G200">
            <v>139077085</v>
          </cell>
          <cell r="H200">
            <v>627632642</v>
          </cell>
          <cell r="I200">
            <v>1819810680</v>
          </cell>
          <cell r="J200">
            <v>659966876</v>
          </cell>
          <cell r="K200">
            <v>94569876</v>
          </cell>
          <cell r="L200">
            <v>0</v>
          </cell>
          <cell r="M200" t="str">
            <v/>
          </cell>
          <cell r="N200" t="str">
            <v xml:space="preserve"> </v>
          </cell>
          <cell r="O200" t="str">
            <v/>
          </cell>
          <cell r="P200" t="str">
            <v/>
          </cell>
          <cell r="Q200">
            <v>0</v>
          </cell>
          <cell r="R200" t="str">
            <v/>
          </cell>
          <cell r="S200">
            <v>0</v>
          </cell>
          <cell r="T200" t="str">
            <v/>
          </cell>
          <cell r="U200" t="str">
            <v/>
          </cell>
          <cell r="V200">
            <v>0</v>
          </cell>
          <cell r="W200" t="str">
            <v/>
          </cell>
          <cell r="X200">
            <v>0</v>
          </cell>
        </row>
        <row r="201">
          <cell r="B201">
            <v>18.200000000000003</v>
          </cell>
          <cell r="C201" t="str">
            <v>VICTOR RAUL NEIRA DELBASTO</v>
          </cell>
          <cell r="D201">
            <v>0.4</v>
          </cell>
          <cell r="E201">
            <v>801766071</v>
          </cell>
          <cell r="F201">
            <v>1424138071</v>
          </cell>
          <cell r="G201">
            <v>32404362</v>
          </cell>
          <cell r="H201">
            <v>377925144</v>
          </cell>
          <cell r="I201">
            <v>1046212927</v>
          </cell>
          <cell r="J201">
            <v>302953447</v>
          </cell>
          <cell r="K201">
            <v>9876543</v>
          </cell>
          <cell r="L201">
            <v>0</v>
          </cell>
          <cell r="M201" t="str">
            <v/>
          </cell>
          <cell r="N201" t="str">
            <v xml:space="preserve"> </v>
          </cell>
          <cell r="O201" t="str">
            <v/>
          </cell>
          <cell r="P201" t="str">
            <v/>
          </cell>
          <cell r="Q201">
            <v>0</v>
          </cell>
          <cell r="R201" t="str">
            <v/>
          </cell>
          <cell r="S201">
            <v>0</v>
          </cell>
          <cell r="T201" t="str">
            <v/>
          </cell>
          <cell r="U201" t="str">
            <v/>
          </cell>
          <cell r="V201">
            <v>0</v>
          </cell>
          <cell r="W201" t="str">
            <v/>
          </cell>
          <cell r="X201">
            <v>0</v>
          </cell>
        </row>
        <row r="202">
          <cell r="B202" t="str">
            <v/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 t="str">
            <v/>
          </cell>
          <cell r="N202">
            <v>0</v>
          </cell>
          <cell r="O202" t="str">
            <v/>
          </cell>
          <cell r="P202" t="str">
            <v/>
          </cell>
          <cell r="Q202">
            <v>0</v>
          </cell>
          <cell r="R202" t="str">
            <v/>
          </cell>
          <cell r="S202">
            <v>0</v>
          </cell>
          <cell r="T202" t="str">
            <v/>
          </cell>
          <cell r="U202" t="str">
            <v/>
          </cell>
          <cell r="V202">
            <v>0</v>
          </cell>
          <cell r="W202" t="str">
            <v/>
          </cell>
          <cell r="X202">
            <v>0</v>
          </cell>
        </row>
        <row r="203">
          <cell r="B203" t="str">
            <v/>
          </cell>
          <cell r="C203">
            <v>0</v>
          </cell>
          <cell r="D203">
            <v>0</v>
          </cell>
          <cell r="E203" t="str">
            <v/>
          </cell>
          <cell r="F203">
            <v>0</v>
          </cell>
          <cell r="G203" t="str">
            <v/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  <cell r="P203" t="str">
            <v/>
          </cell>
          <cell r="Q203">
            <v>0</v>
          </cell>
          <cell r="R203" t="str">
            <v/>
          </cell>
          <cell r="S203">
            <v>0</v>
          </cell>
          <cell r="T203" t="str">
            <v/>
          </cell>
          <cell r="U203" t="str">
            <v/>
          </cell>
          <cell r="V203">
            <v>0</v>
          </cell>
          <cell r="W203" t="str">
            <v/>
          </cell>
          <cell r="X203">
            <v>0</v>
          </cell>
        </row>
        <row r="204">
          <cell r="B204" t="str">
            <v/>
          </cell>
          <cell r="C204">
            <v>0</v>
          </cell>
          <cell r="D204">
            <v>0</v>
          </cell>
          <cell r="E204" t="str">
            <v/>
          </cell>
          <cell r="F204">
            <v>0</v>
          </cell>
          <cell r="G204" t="str">
            <v/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  <cell r="P204" t="str">
            <v/>
          </cell>
          <cell r="Q204">
            <v>0</v>
          </cell>
          <cell r="R204" t="str">
            <v/>
          </cell>
          <cell r="S204">
            <v>0</v>
          </cell>
          <cell r="T204" t="str">
            <v/>
          </cell>
          <cell r="U204" t="str">
            <v/>
          </cell>
          <cell r="V204">
            <v>0</v>
          </cell>
          <cell r="W204" t="str">
            <v/>
          </cell>
          <cell r="X204">
            <v>0</v>
          </cell>
        </row>
        <row r="205">
          <cell r="B205" t="str">
            <v/>
          </cell>
          <cell r="C205">
            <v>0</v>
          </cell>
          <cell r="D205">
            <v>0</v>
          </cell>
          <cell r="E205" t="str">
            <v/>
          </cell>
          <cell r="F205">
            <v>0</v>
          </cell>
          <cell r="G205" t="str">
            <v/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 t="str">
            <v/>
          </cell>
          <cell r="N205">
            <v>0</v>
          </cell>
          <cell r="O205" t="str">
            <v/>
          </cell>
          <cell r="P205" t="str">
            <v/>
          </cell>
          <cell r="Q205">
            <v>0</v>
          </cell>
          <cell r="R205" t="str">
            <v/>
          </cell>
          <cell r="S205">
            <v>0</v>
          </cell>
          <cell r="T205" t="str">
            <v/>
          </cell>
          <cell r="U205" t="str">
            <v/>
          </cell>
          <cell r="V205">
            <v>0</v>
          </cell>
          <cell r="W205" t="str">
            <v/>
          </cell>
          <cell r="X205">
            <v>0</v>
          </cell>
        </row>
        <row r="206">
          <cell r="B206" t="str">
            <v/>
          </cell>
          <cell r="C206">
            <v>0</v>
          </cell>
          <cell r="D206">
            <v>0</v>
          </cell>
          <cell r="E206" t="str">
            <v/>
          </cell>
          <cell r="F206">
            <v>0</v>
          </cell>
          <cell r="G206" t="str">
            <v/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/>
          </cell>
          <cell r="N206">
            <v>0</v>
          </cell>
          <cell r="O206" t="str">
            <v/>
          </cell>
          <cell r="P206" t="str">
            <v/>
          </cell>
          <cell r="Q206">
            <v>0</v>
          </cell>
          <cell r="R206" t="str">
            <v/>
          </cell>
          <cell r="S206">
            <v>0</v>
          </cell>
          <cell r="T206" t="str">
            <v/>
          </cell>
          <cell r="U206" t="str">
            <v/>
          </cell>
          <cell r="V206">
            <v>0</v>
          </cell>
          <cell r="W206" t="str">
            <v/>
          </cell>
          <cell r="X206">
            <v>0</v>
          </cell>
        </row>
        <row r="207">
          <cell r="B207" t="str">
            <v/>
          </cell>
          <cell r="C207">
            <v>0</v>
          </cell>
          <cell r="D207">
            <v>0</v>
          </cell>
          <cell r="E207" t="str">
            <v/>
          </cell>
          <cell r="F207">
            <v>0</v>
          </cell>
          <cell r="G207" t="str">
            <v/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 t="str">
            <v/>
          </cell>
          <cell r="N207">
            <v>0</v>
          </cell>
          <cell r="O207" t="str">
            <v/>
          </cell>
          <cell r="P207" t="str">
            <v/>
          </cell>
          <cell r="Q207">
            <v>0</v>
          </cell>
          <cell r="R207" t="str">
            <v/>
          </cell>
          <cell r="S207">
            <v>0</v>
          </cell>
          <cell r="T207" t="str">
            <v/>
          </cell>
          <cell r="U207" t="str">
            <v/>
          </cell>
          <cell r="V207">
            <v>0</v>
          </cell>
          <cell r="W207" t="str">
            <v/>
          </cell>
          <cell r="X207">
            <v>0</v>
          </cell>
        </row>
        <row r="208">
          <cell r="B208" t="str">
            <v/>
          </cell>
          <cell r="C208">
            <v>0</v>
          </cell>
          <cell r="D208">
            <v>0</v>
          </cell>
          <cell r="E208" t="str">
            <v/>
          </cell>
          <cell r="F208">
            <v>0</v>
          </cell>
          <cell r="G208" t="str">
            <v/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 t="str">
            <v/>
          </cell>
          <cell r="N208">
            <v>0</v>
          </cell>
          <cell r="O208" t="str">
            <v/>
          </cell>
          <cell r="P208" t="str">
            <v/>
          </cell>
          <cell r="Q208">
            <v>0</v>
          </cell>
          <cell r="R208" t="str">
            <v/>
          </cell>
          <cell r="S208">
            <v>0</v>
          </cell>
          <cell r="T208" t="str">
            <v/>
          </cell>
          <cell r="U208" t="str">
            <v/>
          </cell>
          <cell r="V208">
            <v>0</v>
          </cell>
          <cell r="W208" t="str">
            <v/>
          </cell>
          <cell r="X208">
            <v>0</v>
          </cell>
        </row>
        <row r="209">
          <cell r="B209" t="str">
            <v/>
          </cell>
          <cell r="C209">
            <v>0</v>
          </cell>
          <cell r="D209">
            <v>0</v>
          </cell>
          <cell r="E209" t="str">
            <v/>
          </cell>
          <cell r="F209">
            <v>0</v>
          </cell>
          <cell r="G209" t="str">
            <v/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 t="str">
            <v/>
          </cell>
          <cell r="N209">
            <v>0</v>
          </cell>
          <cell r="O209" t="str">
            <v/>
          </cell>
          <cell r="P209" t="str">
            <v/>
          </cell>
          <cell r="Q209">
            <v>0</v>
          </cell>
          <cell r="R209" t="str">
            <v/>
          </cell>
          <cell r="S209">
            <v>0</v>
          </cell>
          <cell r="T209" t="str">
            <v/>
          </cell>
          <cell r="U209" t="str">
            <v/>
          </cell>
          <cell r="V209">
            <v>0</v>
          </cell>
          <cell r="W209" t="str">
            <v/>
          </cell>
          <cell r="X209">
            <v>0</v>
          </cell>
        </row>
        <row r="210">
          <cell r="B210">
            <v>19</v>
          </cell>
          <cell r="C210" t="str">
            <v>EXPLANAN S.A.</v>
          </cell>
          <cell r="D210">
            <v>1</v>
          </cell>
          <cell r="E210">
            <v>21479698000</v>
          </cell>
          <cell r="F210">
            <v>30219613000</v>
          </cell>
          <cell r="G210">
            <v>9926421000</v>
          </cell>
          <cell r="H210">
            <v>11554963000</v>
          </cell>
          <cell r="I210">
            <v>18664650000</v>
          </cell>
          <cell r="J210">
            <v>3388397000</v>
          </cell>
          <cell r="K210">
            <v>350015000</v>
          </cell>
          <cell r="L210">
            <v>1</v>
          </cell>
          <cell r="M210">
            <v>3</v>
          </cell>
          <cell r="N210" t="str">
            <v xml:space="preserve"> </v>
          </cell>
          <cell r="O210">
            <v>0</v>
          </cell>
          <cell r="P210">
            <v>4167150295</v>
          </cell>
          <cell r="Q210">
            <v>2.1638914972475982</v>
          </cell>
          <cell r="R210" t="str">
            <v>HABIL</v>
          </cell>
          <cell r="S210">
            <v>0.38236634598861341</v>
          </cell>
          <cell r="T210" t="str">
            <v>HABIL</v>
          </cell>
          <cell r="U210">
            <v>0</v>
          </cell>
          <cell r="V210">
            <v>9.6807193977400967</v>
          </cell>
          <cell r="W210" t="str">
            <v>HABIL</v>
          </cell>
          <cell r="X210" t="str">
            <v>HABIL</v>
          </cell>
        </row>
        <row r="211">
          <cell r="B211">
            <v>19.100000000000001</v>
          </cell>
          <cell r="C211" t="str">
            <v>EXPLANAN S.A.</v>
          </cell>
          <cell r="D211">
            <v>1</v>
          </cell>
          <cell r="E211">
            <v>21479698000</v>
          </cell>
          <cell r="F211">
            <v>30219613000</v>
          </cell>
          <cell r="G211">
            <v>9926421000</v>
          </cell>
          <cell r="H211">
            <v>11554963000</v>
          </cell>
          <cell r="I211">
            <v>18664650000</v>
          </cell>
          <cell r="J211">
            <v>3388397000</v>
          </cell>
          <cell r="K211">
            <v>350015000</v>
          </cell>
          <cell r="L211">
            <v>0</v>
          </cell>
          <cell r="M211" t="str">
            <v/>
          </cell>
          <cell r="N211" t="str">
            <v xml:space="preserve"> </v>
          </cell>
          <cell r="O211" t="str">
            <v/>
          </cell>
          <cell r="P211" t="str">
            <v/>
          </cell>
          <cell r="Q211">
            <v>0</v>
          </cell>
          <cell r="R211" t="str">
            <v/>
          </cell>
          <cell r="S211">
            <v>0</v>
          </cell>
          <cell r="T211" t="str">
            <v/>
          </cell>
          <cell r="U211" t="str">
            <v/>
          </cell>
          <cell r="V211">
            <v>0</v>
          </cell>
          <cell r="W211" t="str">
            <v/>
          </cell>
          <cell r="X211">
            <v>0</v>
          </cell>
        </row>
        <row r="212">
          <cell r="B212" t="str">
            <v/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 t="str">
            <v/>
          </cell>
          <cell r="N212" t="str">
            <v xml:space="preserve"> </v>
          </cell>
          <cell r="O212" t="str">
            <v/>
          </cell>
          <cell r="P212" t="str">
            <v/>
          </cell>
          <cell r="Q212">
            <v>0</v>
          </cell>
          <cell r="R212" t="str">
            <v/>
          </cell>
          <cell r="S212">
            <v>0</v>
          </cell>
          <cell r="T212" t="str">
            <v/>
          </cell>
          <cell r="U212" t="str">
            <v/>
          </cell>
          <cell r="V212">
            <v>0</v>
          </cell>
          <cell r="W212" t="str">
            <v/>
          </cell>
          <cell r="X212">
            <v>0</v>
          </cell>
        </row>
        <row r="213">
          <cell r="B213" t="str">
            <v/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 t="str">
            <v/>
          </cell>
          <cell r="N213">
            <v>0</v>
          </cell>
          <cell r="O213" t="str">
            <v/>
          </cell>
          <cell r="P213" t="str">
            <v/>
          </cell>
          <cell r="Q213">
            <v>0</v>
          </cell>
          <cell r="R213" t="str">
            <v/>
          </cell>
          <cell r="S213">
            <v>0</v>
          </cell>
          <cell r="T213" t="str">
            <v/>
          </cell>
          <cell r="U213" t="str">
            <v/>
          </cell>
          <cell r="V213">
            <v>0</v>
          </cell>
          <cell r="W213" t="str">
            <v/>
          </cell>
          <cell r="X213">
            <v>0</v>
          </cell>
        </row>
        <row r="214">
          <cell r="B214" t="str">
            <v/>
          </cell>
          <cell r="C214">
            <v>0</v>
          </cell>
          <cell r="D214">
            <v>0</v>
          </cell>
          <cell r="E214" t="str">
            <v/>
          </cell>
          <cell r="F214">
            <v>0</v>
          </cell>
          <cell r="G214" t="str">
            <v/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 t="str">
            <v/>
          </cell>
          <cell r="N214">
            <v>0</v>
          </cell>
          <cell r="O214" t="str">
            <v/>
          </cell>
          <cell r="P214" t="str">
            <v/>
          </cell>
          <cell r="Q214">
            <v>0</v>
          </cell>
          <cell r="R214" t="str">
            <v/>
          </cell>
          <cell r="S214">
            <v>0</v>
          </cell>
          <cell r="T214" t="str">
            <v/>
          </cell>
          <cell r="U214" t="str">
            <v/>
          </cell>
          <cell r="V214">
            <v>0</v>
          </cell>
          <cell r="W214" t="str">
            <v/>
          </cell>
          <cell r="X214">
            <v>0</v>
          </cell>
        </row>
        <row r="215">
          <cell r="B215" t="str">
            <v/>
          </cell>
          <cell r="C215">
            <v>0</v>
          </cell>
          <cell r="D215">
            <v>0</v>
          </cell>
          <cell r="E215" t="str">
            <v/>
          </cell>
          <cell r="F215">
            <v>0</v>
          </cell>
          <cell r="G215" t="str">
            <v/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/>
          </cell>
          <cell r="N215">
            <v>0</v>
          </cell>
          <cell r="O215" t="str">
            <v/>
          </cell>
          <cell r="P215" t="str">
            <v/>
          </cell>
          <cell r="Q215">
            <v>0</v>
          </cell>
          <cell r="R215" t="str">
            <v/>
          </cell>
          <cell r="S215">
            <v>0</v>
          </cell>
          <cell r="T215" t="str">
            <v/>
          </cell>
          <cell r="U215" t="str">
            <v/>
          </cell>
          <cell r="V215">
            <v>0</v>
          </cell>
          <cell r="W215" t="str">
            <v/>
          </cell>
          <cell r="X215">
            <v>0</v>
          </cell>
        </row>
        <row r="216">
          <cell r="B216" t="str">
            <v/>
          </cell>
          <cell r="C216">
            <v>0</v>
          </cell>
          <cell r="D216">
            <v>0</v>
          </cell>
          <cell r="E216" t="str">
            <v/>
          </cell>
          <cell r="F216">
            <v>0</v>
          </cell>
          <cell r="G216" t="str">
            <v/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 t="str">
            <v/>
          </cell>
          <cell r="N216">
            <v>0</v>
          </cell>
          <cell r="O216" t="str">
            <v/>
          </cell>
          <cell r="P216" t="str">
            <v/>
          </cell>
          <cell r="Q216">
            <v>0</v>
          </cell>
          <cell r="R216" t="str">
            <v/>
          </cell>
          <cell r="S216">
            <v>0</v>
          </cell>
          <cell r="T216" t="str">
            <v/>
          </cell>
          <cell r="U216" t="str">
            <v/>
          </cell>
          <cell r="V216">
            <v>0</v>
          </cell>
          <cell r="W216" t="str">
            <v/>
          </cell>
          <cell r="X216">
            <v>0</v>
          </cell>
        </row>
        <row r="217">
          <cell r="B217" t="str">
            <v/>
          </cell>
          <cell r="C217">
            <v>0</v>
          </cell>
          <cell r="D217">
            <v>0</v>
          </cell>
          <cell r="E217" t="str">
            <v/>
          </cell>
          <cell r="F217">
            <v>0</v>
          </cell>
          <cell r="G217" t="str">
            <v/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  <cell r="P217" t="str">
            <v/>
          </cell>
          <cell r="Q217">
            <v>0</v>
          </cell>
          <cell r="R217" t="str">
            <v/>
          </cell>
          <cell r="S217">
            <v>0</v>
          </cell>
          <cell r="T217" t="str">
            <v/>
          </cell>
          <cell r="U217" t="str">
            <v/>
          </cell>
          <cell r="V217">
            <v>0</v>
          </cell>
          <cell r="W217" t="str">
            <v/>
          </cell>
          <cell r="X217">
            <v>0</v>
          </cell>
        </row>
        <row r="218">
          <cell r="B218" t="str">
            <v/>
          </cell>
          <cell r="C218">
            <v>0</v>
          </cell>
          <cell r="D218">
            <v>0</v>
          </cell>
          <cell r="E218" t="str">
            <v/>
          </cell>
          <cell r="F218">
            <v>0</v>
          </cell>
          <cell r="G218" t="str">
            <v/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  <cell r="P218" t="str">
            <v/>
          </cell>
          <cell r="Q218">
            <v>0</v>
          </cell>
          <cell r="R218" t="str">
            <v/>
          </cell>
          <cell r="S218">
            <v>0</v>
          </cell>
          <cell r="T218" t="str">
            <v/>
          </cell>
          <cell r="U218" t="str">
            <v/>
          </cell>
          <cell r="V218">
            <v>0</v>
          </cell>
          <cell r="W218" t="str">
            <v/>
          </cell>
          <cell r="X218">
            <v>0</v>
          </cell>
        </row>
        <row r="219">
          <cell r="B219" t="str">
            <v/>
          </cell>
          <cell r="C219">
            <v>0</v>
          </cell>
          <cell r="D219">
            <v>0</v>
          </cell>
          <cell r="E219" t="str">
            <v/>
          </cell>
          <cell r="F219">
            <v>0</v>
          </cell>
          <cell r="G219" t="str">
            <v/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 t="str">
            <v/>
          </cell>
          <cell r="N219">
            <v>0</v>
          </cell>
          <cell r="O219" t="str">
            <v/>
          </cell>
          <cell r="P219" t="str">
            <v/>
          </cell>
          <cell r="Q219">
            <v>0</v>
          </cell>
          <cell r="R219" t="str">
            <v/>
          </cell>
          <cell r="S219">
            <v>0</v>
          </cell>
          <cell r="T219" t="str">
            <v/>
          </cell>
          <cell r="U219" t="str">
            <v/>
          </cell>
          <cell r="V219">
            <v>0</v>
          </cell>
          <cell r="W219" t="str">
            <v/>
          </cell>
          <cell r="X219">
            <v>0</v>
          </cell>
        </row>
        <row r="220">
          <cell r="B220" t="str">
            <v/>
          </cell>
          <cell r="C220">
            <v>0</v>
          </cell>
          <cell r="D220">
            <v>0</v>
          </cell>
          <cell r="E220" t="str">
            <v/>
          </cell>
          <cell r="F220">
            <v>0</v>
          </cell>
          <cell r="G220" t="str">
            <v/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/>
          </cell>
          <cell r="N220">
            <v>0</v>
          </cell>
          <cell r="O220" t="str">
            <v/>
          </cell>
          <cell r="P220" t="str">
            <v/>
          </cell>
          <cell r="Q220">
            <v>0</v>
          </cell>
          <cell r="R220" t="str">
            <v/>
          </cell>
          <cell r="S220">
            <v>0</v>
          </cell>
          <cell r="T220" t="str">
            <v/>
          </cell>
          <cell r="U220" t="str">
            <v/>
          </cell>
          <cell r="V220">
            <v>0</v>
          </cell>
          <cell r="W220" t="str">
            <v/>
          </cell>
          <cell r="X220">
            <v>0</v>
          </cell>
        </row>
        <row r="221">
          <cell r="B221">
            <v>20</v>
          </cell>
          <cell r="C221" t="str">
            <v>CONSORCIO VIAL LA CALERA</v>
          </cell>
          <cell r="D221">
            <v>1</v>
          </cell>
          <cell r="E221">
            <v>6956141997</v>
          </cell>
          <cell r="F221">
            <v>7765369525</v>
          </cell>
          <cell r="G221">
            <v>1963013234</v>
          </cell>
          <cell r="H221">
            <v>5264903114</v>
          </cell>
          <cell r="I221">
            <v>2500466411</v>
          </cell>
          <cell r="J221">
            <v>749477085</v>
          </cell>
          <cell r="K221">
            <v>8043839</v>
          </cell>
          <cell r="L221">
            <v>1</v>
          </cell>
          <cell r="M221">
            <v>3</v>
          </cell>
          <cell r="N221" t="str">
            <v xml:space="preserve"> </v>
          </cell>
          <cell r="O221">
            <v>0</v>
          </cell>
          <cell r="P221">
            <v>4167150295</v>
          </cell>
          <cell r="Q221">
            <v>3.5436042287018021</v>
          </cell>
          <cell r="R221" t="str">
            <v>HABIL</v>
          </cell>
          <cell r="S221">
            <v>0.67799775619821523</v>
          </cell>
          <cell r="T221" t="str">
            <v>HABIL</v>
          </cell>
          <cell r="U221">
            <v>0</v>
          </cell>
          <cell r="V221">
            <v>93.174053458802447</v>
          </cell>
          <cell r="W221" t="str">
            <v>HABIL</v>
          </cell>
          <cell r="X221" t="str">
            <v>HABIL</v>
          </cell>
        </row>
        <row r="222">
          <cell r="B222">
            <v>20.100000000000001</v>
          </cell>
          <cell r="C222" t="str">
            <v>ARMANDO VALENCIA VALENCIA</v>
          </cell>
          <cell r="D222">
            <v>0.6</v>
          </cell>
          <cell r="E222">
            <v>5590151157</v>
          </cell>
          <cell r="F222">
            <v>6211621163</v>
          </cell>
          <cell r="G222">
            <v>1292864654</v>
          </cell>
          <cell r="H222">
            <v>4323768830</v>
          </cell>
          <cell r="I222">
            <v>1887852333</v>
          </cell>
          <cell r="J222">
            <v>670228859</v>
          </cell>
          <cell r="K222">
            <v>7343726</v>
          </cell>
          <cell r="L222">
            <v>0</v>
          </cell>
          <cell r="M222" t="str">
            <v/>
          </cell>
          <cell r="N222" t="str">
            <v xml:space="preserve"> </v>
          </cell>
          <cell r="O222" t="str">
            <v/>
          </cell>
          <cell r="P222" t="str">
            <v/>
          </cell>
          <cell r="Q222">
            <v>0</v>
          </cell>
          <cell r="R222" t="str">
            <v/>
          </cell>
          <cell r="S222">
            <v>0</v>
          </cell>
          <cell r="T222" t="str">
            <v/>
          </cell>
          <cell r="U222" t="str">
            <v/>
          </cell>
          <cell r="V222">
            <v>0</v>
          </cell>
          <cell r="W222" t="str">
            <v/>
          </cell>
          <cell r="X222">
            <v>0</v>
          </cell>
        </row>
        <row r="223">
          <cell r="B223">
            <v>20.200000000000003</v>
          </cell>
          <cell r="C223" t="str">
            <v>OLGA VELEZ MESA</v>
          </cell>
          <cell r="D223">
            <v>0.4</v>
          </cell>
          <cell r="E223">
            <v>1365990840</v>
          </cell>
          <cell r="F223">
            <v>1553748362</v>
          </cell>
          <cell r="G223">
            <v>670148580</v>
          </cell>
          <cell r="H223">
            <v>941134284</v>
          </cell>
          <cell r="I223">
            <v>612614078</v>
          </cell>
          <cell r="J223">
            <v>79248226</v>
          </cell>
          <cell r="K223">
            <v>700113</v>
          </cell>
          <cell r="L223">
            <v>0</v>
          </cell>
          <cell r="M223" t="str">
            <v/>
          </cell>
          <cell r="N223" t="str">
            <v xml:space="preserve"> </v>
          </cell>
          <cell r="O223" t="str">
            <v/>
          </cell>
          <cell r="P223" t="str">
            <v/>
          </cell>
          <cell r="Q223">
            <v>0</v>
          </cell>
          <cell r="R223" t="str">
            <v/>
          </cell>
          <cell r="S223">
            <v>0</v>
          </cell>
          <cell r="T223" t="str">
            <v/>
          </cell>
          <cell r="U223" t="str">
            <v/>
          </cell>
          <cell r="V223">
            <v>0</v>
          </cell>
          <cell r="W223" t="str">
            <v/>
          </cell>
          <cell r="X223">
            <v>0</v>
          </cell>
        </row>
        <row r="224">
          <cell r="B224" t="str">
            <v/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 t="str">
            <v/>
          </cell>
          <cell r="N224">
            <v>0</v>
          </cell>
          <cell r="O224" t="str">
            <v/>
          </cell>
          <cell r="P224" t="str">
            <v/>
          </cell>
          <cell r="Q224">
            <v>0</v>
          </cell>
          <cell r="R224" t="str">
            <v/>
          </cell>
          <cell r="S224">
            <v>0</v>
          </cell>
          <cell r="T224" t="str">
            <v/>
          </cell>
          <cell r="U224" t="str">
            <v/>
          </cell>
          <cell r="V224">
            <v>0</v>
          </cell>
          <cell r="W224" t="str">
            <v/>
          </cell>
          <cell r="X224">
            <v>0</v>
          </cell>
        </row>
        <row r="225">
          <cell r="B225" t="str">
            <v/>
          </cell>
          <cell r="C225">
            <v>0</v>
          </cell>
          <cell r="D225">
            <v>0</v>
          </cell>
          <cell r="E225" t="str">
            <v/>
          </cell>
          <cell r="F225">
            <v>0</v>
          </cell>
          <cell r="G225" t="str">
            <v/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/>
          </cell>
          <cell r="N225">
            <v>0</v>
          </cell>
          <cell r="O225" t="str">
            <v/>
          </cell>
          <cell r="P225" t="str">
            <v/>
          </cell>
          <cell r="Q225">
            <v>0</v>
          </cell>
          <cell r="R225" t="str">
            <v/>
          </cell>
          <cell r="S225">
            <v>0</v>
          </cell>
          <cell r="T225" t="str">
            <v/>
          </cell>
          <cell r="U225" t="str">
            <v/>
          </cell>
          <cell r="V225">
            <v>0</v>
          </cell>
          <cell r="W225" t="str">
            <v/>
          </cell>
          <cell r="X225">
            <v>0</v>
          </cell>
        </row>
        <row r="226">
          <cell r="B226" t="str">
            <v/>
          </cell>
          <cell r="C226">
            <v>0</v>
          </cell>
          <cell r="D226">
            <v>0</v>
          </cell>
          <cell r="E226" t="str">
            <v/>
          </cell>
          <cell r="F226">
            <v>0</v>
          </cell>
          <cell r="G226" t="str">
            <v/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 t="str">
            <v/>
          </cell>
          <cell r="N226">
            <v>0</v>
          </cell>
          <cell r="O226" t="str">
            <v/>
          </cell>
          <cell r="P226" t="str">
            <v/>
          </cell>
          <cell r="Q226">
            <v>0</v>
          </cell>
          <cell r="R226" t="str">
            <v/>
          </cell>
          <cell r="S226">
            <v>0</v>
          </cell>
          <cell r="T226" t="str">
            <v/>
          </cell>
          <cell r="U226" t="str">
            <v/>
          </cell>
          <cell r="V226">
            <v>0</v>
          </cell>
          <cell r="W226" t="str">
            <v/>
          </cell>
          <cell r="X226">
            <v>0</v>
          </cell>
        </row>
        <row r="227">
          <cell r="B227" t="str">
            <v/>
          </cell>
          <cell r="C227">
            <v>0</v>
          </cell>
          <cell r="D227">
            <v>0</v>
          </cell>
          <cell r="E227" t="str">
            <v/>
          </cell>
          <cell r="F227">
            <v>0</v>
          </cell>
          <cell r="G227" t="str">
            <v/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  <cell r="P227" t="str">
            <v/>
          </cell>
          <cell r="Q227">
            <v>0</v>
          </cell>
          <cell r="R227" t="str">
            <v/>
          </cell>
          <cell r="S227">
            <v>0</v>
          </cell>
          <cell r="T227" t="str">
            <v/>
          </cell>
          <cell r="U227" t="str">
            <v/>
          </cell>
          <cell r="V227">
            <v>0</v>
          </cell>
          <cell r="W227" t="str">
            <v/>
          </cell>
          <cell r="X227">
            <v>0</v>
          </cell>
        </row>
        <row r="228">
          <cell r="B228" t="str">
            <v/>
          </cell>
          <cell r="C228">
            <v>0</v>
          </cell>
          <cell r="D228">
            <v>0</v>
          </cell>
          <cell r="E228" t="str">
            <v/>
          </cell>
          <cell r="F228">
            <v>0</v>
          </cell>
          <cell r="G228" t="str">
            <v/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 t="str">
            <v/>
          </cell>
          <cell r="N228">
            <v>0</v>
          </cell>
          <cell r="O228" t="str">
            <v/>
          </cell>
          <cell r="P228" t="str">
            <v/>
          </cell>
          <cell r="Q228">
            <v>0</v>
          </cell>
          <cell r="R228" t="str">
            <v/>
          </cell>
          <cell r="S228">
            <v>0</v>
          </cell>
          <cell r="T228" t="str">
            <v/>
          </cell>
          <cell r="U228" t="str">
            <v/>
          </cell>
          <cell r="V228">
            <v>0</v>
          </cell>
          <cell r="W228" t="str">
            <v/>
          </cell>
          <cell r="X228">
            <v>0</v>
          </cell>
        </row>
        <row r="229">
          <cell r="B229" t="str">
            <v/>
          </cell>
          <cell r="C229">
            <v>0</v>
          </cell>
          <cell r="D229">
            <v>0</v>
          </cell>
          <cell r="E229" t="str">
            <v/>
          </cell>
          <cell r="F229">
            <v>0</v>
          </cell>
          <cell r="G229" t="str">
            <v/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 t="str">
            <v/>
          </cell>
          <cell r="N229">
            <v>0</v>
          </cell>
          <cell r="O229" t="str">
            <v/>
          </cell>
          <cell r="P229" t="str">
            <v/>
          </cell>
          <cell r="Q229">
            <v>0</v>
          </cell>
          <cell r="R229" t="str">
            <v/>
          </cell>
          <cell r="S229">
            <v>0</v>
          </cell>
          <cell r="T229" t="str">
            <v/>
          </cell>
          <cell r="U229" t="str">
            <v/>
          </cell>
          <cell r="V229">
            <v>0</v>
          </cell>
          <cell r="W229" t="str">
            <v/>
          </cell>
          <cell r="X229">
            <v>0</v>
          </cell>
        </row>
        <row r="230">
          <cell r="B230" t="str">
            <v/>
          </cell>
          <cell r="C230">
            <v>0</v>
          </cell>
          <cell r="D230">
            <v>0</v>
          </cell>
          <cell r="E230" t="str">
            <v/>
          </cell>
          <cell r="F230">
            <v>0</v>
          </cell>
          <cell r="G230" t="str">
            <v/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/>
          </cell>
          <cell r="N230">
            <v>0</v>
          </cell>
          <cell r="O230" t="str">
            <v/>
          </cell>
          <cell r="P230" t="str">
            <v/>
          </cell>
          <cell r="Q230">
            <v>0</v>
          </cell>
          <cell r="R230" t="str">
            <v/>
          </cell>
          <cell r="S230">
            <v>0</v>
          </cell>
          <cell r="T230" t="str">
            <v/>
          </cell>
          <cell r="U230" t="str">
            <v/>
          </cell>
          <cell r="V230">
            <v>0</v>
          </cell>
          <cell r="W230" t="str">
            <v/>
          </cell>
          <cell r="X230">
            <v>0</v>
          </cell>
        </row>
        <row r="231">
          <cell r="B231" t="str">
            <v/>
          </cell>
          <cell r="C231">
            <v>0</v>
          </cell>
          <cell r="D231">
            <v>0</v>
          </cell>
          <cell r="E231" t="str">
            <v/>
          </cell>
          <cell r="F231">
            <v>0</v>
          </cell>
          <cell r="G231" t="str">
            <v/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/>
          </cell>
          <cell r="N231">
            <v>0</v>
          </cell>
          <cell r="O231" t="str">
            <v/>
          </cell>
          <cell r="P231" t="str">
            <v/>
          </cell>
          <cell r="Q231">
            <v>0</v>
          </cell>
          <cell r="R231" t="str">
            <v/>
          </cell>
          <cell r="S231">
            <v>0</v>
          </cell>
          <cell r="T231" t="str">
            <v/>
          </cell>
          <cell r="U231" t="str">
            <v/>
          </cell>
          <cell r="V231">
            <v>0</v>
          </cell>
          <cell r="W231" t="str">
            <v/>
          </cell>
          <cell r="X231">
            <v>0</v>
          </cell>
        </row>
        <row r="232">
          <cell r="B232">
            <v>21</v>
          </cell>
          <cell r="C232" t="str">
            <v>CONSORCIO VIAL COLOMBIA 2014</v>
          </cell>
          <cell r="D232">
            <v>1</v>
          </cell>
          <cell r="E232">
            <v>9281687732</v>
          </cell>
          <cell r="F232">
            <v>16197795376</v>
          </cell>
          <cell r="G232">
            <v>868655852</v>
          </cell>
          <cell r="H232">
            <v>8574210045</v>
          </cell>
          <cell r="I232">
            <v>7623585331</v>
          </cell>
          <cell r="J232">
            <v>1692360252</v>
          </cell>
          <cell r="K232">
            <v>368359815</v>
          </cell>
          <cell r="L232">
            <v>1</v>
          </cell>
          <cell r="M232">
            <v>3</v>
          </cell>
          <cell r="N232" t="str">
            <v xml:space="preserve"> </v>
          </cell>
          <cell r="O232">
            <v>0</v>
          </cell>
          <cell r="P232">
            <v>4167150295</v>
          </cell>
          <cell r="Q232">
            <v>10.685115066720346</v>
          </cell>
          <cell r="R232" t="str">
            <v>HABIL</v>
          </cell>
          <cell r="S232">
            <v>0.52934426234969378</v>
          </cell>
          <cell r="T232" t="str">
            <v>HABIL</v>
          </cell>
          <cell r="U232">
            <v>0</v>
          </cell>
          <cell r="V232">
            <v>4.5943129057114982</v>
          </cell>
          <cell r="W232" t="str">
            <v>HABIL</v>
          </cell>
          <cell r="X232" t="str">
            <v>HABIL</v>
          </cell>
        </row>
        <row r="233">
          <cell r="B233">
            <v>21.1</v>
          </cell>
          <cell r="C233" t="str">
            <v>SARIA S.A.S.</v>
          </cell>
          <cell r="D233">
            <v>0.5</v>
          </cell>
          <cell r="E233">
            <v>5034888897</v>
          </cell>
          <cell r="F233">
            <v>8645489612</v>
          </cell>
          <cell r="G233">
            <v>601425869</v>
          </cell>
          <cell r="H233">
            <v>4811967561</v>
          </cell>
          <cell r="I233">
            <v>3833522051</v>
          </cell>
          <cell r="J233">
            <v>1284608266</v>
          </cell>
          <cell r="K233">
            <v>366488382</v>
          </cell>
          <cell r="L233">
            <v>0</v>
          </cell>
          <cell r="M233" t="str">
            <v/>
          </cell>
          <cell r="N233" t="str">
            <v xml:space="preserve"> </v>
          </cell>
          <cell r="O233" t="str">
            <v/>
          </cell>
          <cell r="P233" t="str">
            <v/>
          </cell>
          <cell r="Q233">
            <v>0</v>
          </cell>
          <cell r="R233" t="str">
            <v/>
          </cell>
          <cell r="S233">
            <v>0</v>
          </cell>
          <cell r="T233" t="str">
            <v/>
          </cell>
          <cell r="U233" t="str">
            <v/>
          </cell>
          <cell r="V233">
            <v>0</v>
          </cell>
          <cell r="W233" t="str">
            <v/>
          </cell>
          <cell r="X233">
            <v>0</v>
          </cell>
        </row>
        <row r="234">
          <cell r="B234">
            <v>21.200000000000003</v>
          </cell>
          <cell r="C234" t="str">
            <v>TRAINCO S.A.</v>
          </cell>
          <cell r="D234">
            <v>0.5</v>
          </cell>
          <cell r="E234">
            <v>4246798835</v>
          </cell>
          <cell r="F234">
            <v>7552305764</v>
          </cell>
          <cell r="G234">
            <v>267229983</v>
          </cell>
          <cell r="H234">
            <v>3762242484</v>
          </cell>
          <cell r="I234">
            <v>3790063280</v>
          </cell>
          <cell r="J234">
            <v>407751986</v>
          </cell>
          <cell r="K234">
            <v>1871433</v>
          </cell>
          <cell r="L234">
            <v>0</v>
          </cell>
          <cell r="M234" t="str">
            <v/>
          </cell>
          <cell r="N234" t="str">
            <v xml:space="preserve"> </v>
          </cell>
          <cell r="O234" t="str">
            <v/>
          </cell>
          <cell r="P234" t="str">
            <v/>
          </cell>
          <cell r="Q234">
            <v>0</v>
          </cell>
          <cell r="R234" t="str">
            <v/>
          </cell>
          <cell r="S234">
            <v>0</v>
          </cell>
          <cell r="T234" t="str">
            <v/>
          </cell>
          <cell r="U234" t="str">
            <v/>
          </cell>
          <cell r="V234">
            <v>0</v>
          </cell>
          <cell r="W234" t="str">
            <v/>
          </cell>
          <cell r="X234">
            <v>0</v>
          </cell>
        </row>
        <row r="235">
          <cell r="B235" t="str">
            <v/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 t="str">
            <v/>
          </cell>
          <cell r="S235">
            <v>0</v>
          </cell>
          <cell r="T235" t="str">
            <v/>
          </cell>
          <cell r="U235" t="str">
            <v/>
          </cell>
          <cell r="V235">
            <v>0</v>
          </cell>
          <cell r="W235" t="str">
            <v/>
          </cell>
          <cell r="X235">
            <v>0</v>
          </cell>
        </row>
        <row r="236">
          <cell r="B236" t="str">
            <v/>
          </cell>
          <cell r="C236">
            <v>0</v>
          </cell>
          <cell r="D236">
            <v>0</v>
          </cell>
          <cell r="E236" t="str">
            <v/>
          </cell>
          <cell r="F236">
            <v>0</v>
          </cell>
          <cell r="G236" t="str">
            <v/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 t="str">
            <v/>
          </cell>
          <cell r="S236">
            <v>0</v>
          </cell>
          <cell r="T236" t="str">
            <v/>
          </cell>
          <cell r="U236" t="str">
            <v/>
          </cell>
          <cell r="V236">
            <v>0</v>
          </cell>
          <cell r="W236" t="str">
            <v/>
          </cell>
          <cell r="X236">
            <v>0</v>
          </cell>
        </row>
        <row r="237">
          <cell r="B237" t="str">
            <v/>
          </cell>
          <cell r="C237">
            <v>0</v>
          </cell>
          <cell r="D237">
            <v>0</v>
          </cell>
          <cell r="E237" t="str">
            <v/>
          </cell>
          <cell r="F237">
            <v>0</v>
          </cell>
          <cell r="G237" t="str">
            <v/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 t="str">
            <v/>
          </cell>
          <cell r="S237">
            <v>0</v>
          </cell>
          <cell r="T237" t="str">
            <v/>
          </cell>
          <cell r="U237" t="str">
            <v/>
          </cell>
          <cell r="V237">
            <v>0</v>
          </cell>
          <cell r="W237" t="str">
            <v/>
          </cell>
          <cell r="X237">
            <v>0</v>
          </cell>
        </row>
        <row r="238">
          <cell r="B238" t="str">
            <v/>
          </cell>
          <cell r="C238">
            <v>0</v>
          </cell>
          <cell r="D238">
            <v>0</v>
          </cell>
          <cell r="E238" t="str">
            <v/>
          </cell>
          <cell r="F238">
            <v>0</v>
          </cell>
          <cell r="G238" t="str">
            <v/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 t="str">
            <v/>
          </cell>
          <cell r="S238">
            <v>0</v>
          </cell>
          <cell r="T238" t="str">
            <v/>
          </cell>
          <cell r="U238" t="str">
            <v/>
          </cell>
          <cell r="V238">
            <v>0</v>
          </cell>
          <cell r="W238" t="str">
            <v/>
          </cell>
          <cell r="X238">
            <v>0</v>
          </cell>
        </row>
        <row r="239">
          <cell r="B239" t="str">
            <v/>
          </cell>
          <cell r="C239">
            <v>0</v>
          </cell>
          <cell r="D239">
            <v>0</v>
          </cell>
          <cell r="E239" t="str">
            <v/>
          </cell>
          <cell r="F239">
            <v>0</v>
          </cell>
          <cell r="G239" t="str">
            <v/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 t="str">
            <v/>
          </cell>
          <cell r="N239">
            <v>0</v>
          </cell>
          <cell r="O239" t="str">
            <v/>
          </cell>
          <cell r="P239" t="str">
            <v/>
          </cell>
          <cell r="Q239">
            <v>0</v>
          </cell>
          <cell r="R239" t="str">
            <v/>
          </cell>
          <cell r="S239">
            <v>0</v>
          </cell>
          <cell r="T239" t="str">
            <v/>
          </cell>
          <cell r="U239" t="str">
            <v/>
          </cell>
          <cell r="V239">
            <v>0</v>
          </cell>
          <cell r="W239" t="str">
            <v/>
          </cell>
          <cell r="X239">
            <v>0</v>
          </cell>
        </row>
        <row r="240">
          <cell r="B240" t="str">
            <v/>
          </cell>
          <cell r="C240">
            <v>0</v>
          </cell>
          <cell r="D240">
            <v>0</v>
          </cell>
          <cell r="E240" t="str">
            <v/>
          </cell>
          <cell r="F240">
            <v>0</v>
          </cell>
          <cell r="G240" t="str">
            <v/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str">
            <v/>
          </cell>
          <cell r="N240">
            <v>0</v>
          </cell>
          <cell r="O240" t="str">
            <v/>
          </cell>
          <cell r="P240" t="str">
            <v/>
          </cell>
          <cell r="Q240">
            <v>0</v>
          </cell>
          <cell r="R240" t="str">
            <v/>
          </cell>
          <cell r="S240">
            <v>0</v>
          </cell>
          <cell r="T240" t="str">
            <v/>
          </cell>
          <cell r="U240" t="str">
            <v/>
          </cell>
          <cell r="V240">
            <v>0</v>
          </cell>
          <cell r="W240" t="str">
            <v/>
          </cell>
          <cell r="X240">
            <v>0</v>
          </cell>
        </row>
        <row r="241">
          <cell r="B241" t="str">
            <v/>
          </cell>
          <cell r="C241">
            <v>0</v>
          </cell>
          <cell r="D241">
            <v>0</v>
          </cell>
          <cell r="E241" t="str">
            <v/>
          </cell>
          <cell r="F241">
            <v>0</v>
          </cell>
          <cell r="G241" t="str">
            <v/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str">
            <v/>
          </cell>
          <cell r="N241">
            <v>0</v>
          </cell>
          <cell r="O241" t="str">
            <v/>
          </cell>
          <cell r="P241" t="str">
            <v/>
          </cell>
          <cell r="Q241">
            <v>0</v>
          </cell>
          <cell r="R241" t="str">
            <v/>
          </cell>
          <cell r="S241">
            <v>0</v>
          </cell>
          <cell r="T241" t="str">
            <v/>
          </cell>
          <cell r="U241" t="str">
            <v/>
          </cell>
          <cell r="V241">
            <v>0</v>
          </cell>
          <cell r="W241" t="str">
            <v/>
          </cell>
          <cell r="X241">
            <v>0</v>
          </cell>
        </row>
        <row r="242">
          <cell r="B242" t="str">
            <v/>
          </cell>
          <cell r="C242">
            <v>0</v>
          </cell>
          <cell r="D242">
            <v>0</v>
          </cell>
          <cell r="E242" t="str">
            <v/>
          </cell>
          <cell r="F242">
            <v>0</v>
          </cell>
          <cell r="G242" t="str">
            <v/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 t="str">
            <v/>
          </cell>
          <cell r="N242">
            <v>0</v>
          </cell>
          <cell r="O242" t="str">
            <v/>
          </cell>
          <cell r="P242" t="str">
            <v/>
          </cell>
          <cell r="Q242">
            <v>0</v>
          </cell>
          <cell r="R242" t="str">
            <v/>
          </cell>
          <cell r="S242">
            <v>0</v>
          </cell>
          <cell r="T242" t="str">
            <v/>
          </cell>
          <cell r="U242" t="str">
            <v/>
          </cell>
          <cell r="V242">
            <v>0</v>
          </cell>
          <cell r="W242" t="str">
            <v/>
          </cell>
          <cell r="X242">
            <v>0</v>
          </cell>
        </row>
        <row r="243">
          <cell r="B243">
            <v>22</v>
          </cell>
          <cell r="C243" t="str">
            <v>INGENIERIA Y CONSTRUCCIONES S.A.S</v>
          </cell>
          <cell r="D243">
            <v>1</v>
          </cell>
          <cell r="E243">
            <v>12881582000</v>
          </cell>
          <cell r="F243">
            <v>19442127000</v>
          </cell>
          <cell r="G243">
            <v>3570063000</v>
          </cell>
          <cell r="H243">
            <v>5603078000</v>
          </cell>
          <cell r="I243">
            <v>13839049000</v>
          </cell>
          <cell r="J243">
            <v>7852161000</v>
          </cell>
          <cell r="K243">
            <v>475280000</v>
          </cell>
          <cell r="L243">
            <v>1</v>
          </cell>
          <cell r="M243">
            <v>3</v>
          </cell>
          <cell r="N243" t="str">
            <v xml:space="preserve"> </v>
          </cell>
          <cell r="O243">
            <v>0</v>
          </cell>
          <cell r="P243">
            <v>4167150295</v>
          </cell>
          <cell r="Q243">
            <v>3.6082225999933333</v>
          </cell>
          <cell r="R243" t="str">
            <v>HABIL</v>
          </cell>
          <cell r="S243">
            <v>0.28819264476566786</v>
          </cell>
          <cell r="T243" t="str">
            <v>HABIL</v>
          </cell>
          <cell r="U243">
            <v>0</v>
          </cell>
          <cell r="V243">
            <v>16.521126493856254</v>
          </cell>
          <cell r="W243" t="str">
            <v>HABIL</v>
          </cell>
          <cell r="X243" t="str">
            <v>HABIL</v>
          </cell>
        </row>
        <row r="244">
          <cell r="B244">
            <v>22.1</v>
          </cell>
          <cell r="C244" t="str">
            <v>INGENIERIA Y CONSTRUCCIONES S.A.S</v>
          </cell>
          <cell r="D244">
            <v>1</v>
          </cell>
          <cell r="E244">
            <v>12881582000</v>
          </cell>
          <cell r="F244">
            <v>19442127000</v>
          </cell>
          <cell r="G244">
            <v>3570063000</v>
          </cell>
          <cell r="H244">
            <v>5603078000</v>
          </cell>
          <cell r="I244">
            <v>13839049000</v>
          </cell>
          <cell r="J244">
            <v>7852161000</v>
          </cell>
          <cell r="K244">
            <v>475280000</v>
          </cell>
          <cell r="L244">
            <v>0</v>
          </cell>
          <cell r="M244" t="str">
            <v/>
          </cell>
          <cell r="N244" t="str">
            <v xml:space="preserve"> </v>
          </cell>
          <cell r="O244" t="str">
            <v/>
          </cell>
          <cell r="P244" t="str">
            <v/>
          </cell>
          <cell r="Q244">
            <v>0</v>
          </cell>
          <cell r="R244" t="str">
            <v/>
          </cell>
          <cell r="S244">
            <v>0</v>
          </cell>
          <cell r="T244" t="str">
            <v/>
          </cell>
          <cell r="U244" t="str">
            <v/>
          </cell>
          <cell r="V244">
            <v>0</v>
          </cell>
          <cell r="W244" t="str">
            <v/>
          </cell>
          <cell r="X244">
            <v>0</v>
          </cell>
        </row>
        <row r="245">
          <cell r="B245" t="str">
            <v/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 t="str">
            <v/>
          </cell>
          <cell r="N245" t="str">
            <v xml:space="preserve"> </v>
          </cell>
          <cell r="O245" t="str">
            <v/>
          </cell>
          <cell r="P245" t="str">
            <v/>
          </cell>
          <cell r="Q245">
            <v>0</v>
          </cell>
          <cell r="R245" t="str">
            <v/>
          </cell>
          <cell r="S245">
            <v>0</v>
          </cell>
          <cell r="T245" t="str">
            <v/>
          </cell>
          <cell r="U245" t="str">
            <v/>
          </cell>
          <cell r="V245">
            <v>0</v>
          </cell>
          <cell r="W245" t="str">
            <v/>
          </cell>
          <cell r="X245">
            <v>0</v>
          </cell>
        </row>
        <row r="246">
          <cell r="B246" t="str">
            <v/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 t="str">
            <v/>
          </cell>
          <cell r="N246">
            <v>0</v>
          </cell>
          <cell r="O246" t="str">
            <v/>
          </cell>
          <cell r="P246" t="str">
            <v/>
          </cell>
          <cell r="Q246">
            <v>0</v>
          </cell>
          <cell r="R246" t="str">
            <v/>
          </cell>
          <cell r="S246">
            <v>0</v>
          </cell>
          <cell r="T246" t="str">
            <v/>
          </cell>
          <cell r="U246" t="str">
            <v/>
          </cell>
          <cell r="V246">
            <v>0</v>
          </cell>
          <cell r="W246" t="str">
            <v/>
          </cell>
          <cell r="X246">
            <v>0</v>
          </cell>
        </row>
        <row r="247">
          <cell r="B247" t="str">
            <v/>
          </cell>
          <cell r="C247">
            <v>0</v>
          </cell>
          <cell r="D247">
            <v>0</v>
          </cell>
          <cell r="E247" t="str">
            <v/>
          </cell>
          <cell r="F247">
            <v>0</v>
          </cell>
          <cell r="G247" t="str">
            <v/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/>
          </cell>
          <cell r="N247">
            <v>0</v>
          </cell>
          <cell r="O247" t="str">
            <v/>
          </cell>
          <cell r="P247" t="str">
            <v/>
          </cell>
          <cell r="Q247">
            <v>0</v>
          </cell>
          <cell r="R247" t="str">
            <v/>
          </cell>
          <cell r="S247">
            <v>0</v>
          </cell>
          <cell r="T247" t="str">
            <v/>
          </cell>
          <cell r="U247" t="str">
            <v/>
          </cell>
          <cell r="V247">
            <v>0</v>
          </cell>
          <cell r="W247" t="str">
            <v/>
          </cell>
          <cell r="X247">
            <v>0</v>
          </cell>
        </row>
        <row r="248">
          <cell r="B248" t="str">
            <v/>
          </cell>
          <cell r="C248">
            <v>0</v>
          </cell>
          <cell r="D248">
            <v>0</v>
          </cell>
          <cell r="E248" t="str">
            <v/>
          </cell>
          <cell r="F248">
            <v>0</v>
          </cell>
          <cell r="G248" t="str">
            <v/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 t="str">
            <v/>
          </cell>
          <cell r="N248">
            <v>0</v>
          </cell>
          <cell r="O248" t="str">
            <v/>
          </cell>
          <cell r="P248" t="str">
            <v/>
          </cell>
          <cell r="Q248">
            <v>0</v>
          </cell>
          <cell r="R248" t="str">
            <v/>
          </cell>
          <cell r="S248">
            <v>0</v>
          </cell>
          <cell r="T248" t="str">
            <v/>
          </cell>
          <cell r="U248" t="str">
            <v/>
          </cell>
          <cell r="V248">
            <v>0</v>
          </cell>
          <cell r="W248" t="str">
            <v/>
          </cell>
          <cell r="X248">
            <v>0</v>
          </cell>
        </row>
        <row r="249">
          <cell r="B249" t="str">
            <v/>
          </cell>
          <cell r="C249">
            <v>0</v>
          </cell>
          <cell r="D249">
            <v>0</v>
          </cell>
          <cell r="E249" t="str">
            <v/>
          </cell>
          <cell r="F249">
            <v>0</v>
          </cell>
          <cell r="G249" t="str">
            <v/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 t="str">
            <v/>
          </cell>
          <cell r="N249">
            <v>0</v>
          </cell>
          <cell r="O249" t="str">
            <v/>
          </cell>
          <cell r="P249" t="str">
            <v/>
          </cell>
          <cell r="Q249">
            <v>0</v>
          </cell>
          <cell r="R249" t="str">
            <v/>
          </cell>
          <cell r="S249">
            <v>0</v>
          </cell>
          <cell r="T249" t="str">
            <v/>
          </cell>
          <cell r="U249" t="str">
            <v/>
          </cell>
          <cell r="V249">
            <v>0</v>
          </cell>
          <cell r="W249" t="str">
            <v/>
          </cell>
          <cell r="X249">
            <v>0</v>
          </cell>
        </row>
        <row r="250">
          <cell r="B250" t="str">
            <v/>
          </cell>
          <cell r="C250">
            <v>0</v>
          </cell>
          <cell r="D250">
            <v>0</v>
          </cell>
          <cell r="E250" t="str">
            <v/>
          </cell>
          <cell r="F250">
            <v>0</v>
          </cell>
          <cell r="G250" t="str">
            <v/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/>
          </cell>
          <cell r="N250">
            <v>0</v>
          </cell>
          <cell r="O250" t="str">
            <v/>
          </cell>
          <cell r="P250" t="str">
            <v/>
          </cell>
          <cell r="Q250">
            <v>0</v>
          </cell>
          <cell r="R250" t="str">
            <v/>
          </cell>
          <cell r="S250">
            <v>0</v>
          </cell>
          <cell r="T250" t="str">
            <v/>
          </cell>
          <cell r="U250" t="str">
            <v/>
          </cell>
          <cell r="V250">
            <v>0</v>
          </cell>
          <cell r="W250" t="str">
            <v/>
          </cell>
          <cell r="X250">
            <v>0</v>
          </cell>
        </row>
        <row r="251">
          <cell r="B251" t="str">
            <v/>
          </cell>
          <cell r="C251">
            <v>0</v>
          </cell>
          <cell r="D251">
            <v>0</v>
          </cell>
          <cell r="E251" t="str">
            <v/>
          </cell>
          <cell r="F251">
            <v>0</v>
          </cell>
          <cell r="G251" t="str">
            <v/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 t="str">
            <v/>
          </cell>
          <cell r="N251">
            <v>0</v>
          </cell>
          <cell r="O251" t="str">
            <v/>
          </cell>
          <cell r="P251" t="str">
            <v/>
          </cell>
          <cell r="Q251">
            <v>0</v>
          </cell>
          <cell r="R251" t="str">
            <v/>
          </cell>
          <cell r="S251">
            <v>0</v>
          </cell>
          <cell r="T251" t="str">
            <v/>
          </cell>
          <cell r="U251" t="str">
            <v/>
          </cell>
          <cell r="V251">
            <v>0</v>
          </cell>
          <cell r="W251" t="str">
            <v/>
          </cell>
          <cell r="X251">
            <v>0</v>
          </cell>
        </row>
        <row r="252">
          <cell r="B252" t="str">
            <v/>
          </cell>
          <cell r="C252">
            <v>0</v>
          </cell>
          <cell r="D252">
            <v>0</v>
          </cell>
          <cell r="E252" t="str">
            <v/>
          </cell>
          <cell r="F252">
            <v>0</v>
          </cell>
          <cell r="G252" t="str">
            <v/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 t="str">
            <v/>
          </cell>
          <cell r="N252">
            <v>0</v>
          </cell>
          <cell r="O252" t="str">
            <v/>
          </cell>
          <cell r="P252" t="str">
            <v/>
          </cell>
          <cell r="Q252">
            <v>0</v>
          </cell>
          <cell r="R252" t="str">
            <v/>
          </cell>
          <cell r="S252">
            <v>0</v>
          </cell>
          <cell r="T252" t="str">
            <v/>
          </cell>
          <cell r="U252" t="str">
            <v/>
          </cell>
          <cell r="V252">
            <v>0</v>
          </cell>
          <cell r="W252" t="str">
            <v/>
          </cell>
          <cell r="X252">
            <v>0</v>
          </cell>
        </row>
        <row r="253">
          <cell r="B253" t="str">
            <v/>
          </cell>
          <cell r="C253">
            <v>0</v>
          </cell>
          <cell r="D253">
            <v>0</v>
          </cell>
          <cell r="E253" t="str">
            <v/>
          </cell>
          <cell r="F253">
            <v>0</v>
          </cell>
          <cell r="G253" t="str">
            <v/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 t="str">
            <v/>
          </cell>
          <cell r="N253">
            <v>0</v>
          </cell>
          <cell r="O253" t="str">
            <v/>
          </cell>
          <cell r="P253" t="str">
            <v/>
          </cell>
          <cell r="Q253">
            <v>0</v>
          </cell>
          <cell r="R253" t="str">
            <v/>
          </cell>
          <cell r="S253">
            <v>0</v>
          </cell>
          <cell r="T253" t="str">
            <v/>
          </cell>
          <cell r="U253" t="str">
            <v/>
          </cell>
          <cell r="V253">
            <v>0</v>
          </cell>
          <cell r="W253" t="str">
            <v/>
          </cell>
          <cell r="X253">
            <v>0</v>
          </cell>
        </row>
        <row r="254">
          <cell r="B254">
            <v>23</v>
          </cell>
          <cell r="C254" t="str">
            <v>CONSORCIO VIAL SUCRE 2014</v>
          </cell>
          <cell r="D254">
            <v>1</v>
          </cell>
          <cell r="E254">
            <v>10144244398</v>
          </cell>
          <cell r="F254">
            <v>17598450836</v>
          </cell>
          <cell r="G254">
            <v>1911444169</v>
          </cell>
          <cell r="H254">
            <v>7808497717</v>
          </cell>
          <cell r="I254">
            <v>9789953119</v>
          </cell>
          <cell r="J254">
            <v>1712874529</v>
          </cell>
          <cell r="K254">
            <v>50360601</v>
          </cell>
          <cell r="L254">
            <v>1</v>
          </cell>
          <cell r="M254">
            <v>3</v>
          </cell>
          <cell r="N254" t="str">
            <v xml:space="preserve"> </v>
          </cell>
          <cell r="O254">
            <v>0</v>
          </cell>
          <cell r="P254">
            <v>4167150295</v>
          </cell>
          <cell r="Q254">
            <v>5.3071099656063252</v>
          </cell>
          <cell r="R254" t="str">
            <v>HABIL</v>
          </cell>
          <cell r="S254">
            <v>0.44370369811339683</v>
          </cell>
          <cell r="T254" t="str">
            <v>HABIL</v>
          </cell>
          <cell r="U254">
            <v>0</v>
          </cell>
          <cell r="V254">
            <v>34.012193956938681</v>
          </cell>
          <cell r="W254" t="str">
            <v>HABIL</v>
          </cell>
          <cell r="X254" t="str">
            <v>HABIL</v>
          </cell>
        </row>
        <row r="255">
          <cell r="B255">
            <v>23.1</v>
          </cell>
          <cell r="C255" t="str">
            <v>PROVIAS S.A.S.</v>
          </cell>
          <cell r="D255">
            <v>0.75</v>
          </cell>
          <cell r="E255">
            <v>8954360950</v>
          </cell>
          <cell r="F255">
            <v>15718580388</v>
          </cell>
          <cell r="G255">
            <v>1784423787</v>
          </cell>
          <cell r="H255">
            <v>6968601420</v>
          </cell>
          <cell r="I255">
            <v>8749978968</v>
          </cell>
          <cell r="J255">
            <v>1459617549</v>
          </cell>
          <cell r="K255">
            <v>50089800</v>
          </cell>
          <cell r="L255">
            <v>0</v>
          </cell>
          <cell r="M255" t="str">
            <v/>
          </cell>
          <cell r="N255" t="str">
            <v xml:space="preserve"> </v>
          </cell>
          <cell r="O255" t="str">
            <v/>
          </cell>
          <cell r="P255" t="str">
            <v/>
          </cell>
          <cell r="Q255">
            <v>0</v>
          </cell>
          <cell r="R255" t="str">
            <v/>
          </cell>
          <cell r="S255">
            <v>0</v>
          </cell>
          <cell r="T255" t="str">
            <v/>
          </cell>
          <cell r="U255" t="str">
            <v/>
          </cell>
          <cell r="V255">
            <v>0</v>
          </cell>
          <cell r="W255" t="str">
            <v/>
          </cell>
          <cell r="X255">
            <v>0</v>
          </cell>
        </row>
        <row r="256">
          <cell r="B256">
            <v>23.200000000000003</v>
          </cell>
          <cell r="C256" t="str">
            <v>ICG PROYECTOS S.A.S.</v>
          </cell>
          <cell r="D256">
            <v>0.25</v>
          </cell>
          <cell r="E256">
            <v>1189883448</v>
          </cell>
          <cell r="F256">
            <v>1879870448</v>
          </cell>
          <cell r="G256">
            <v>127020382</v>
          </cell>
          <cell r="H256">
            <v>839896297</v>
          </cell>
          <cell r="I256">
            <v>1039974151</v>
          </cell>
          <cell r="J256">
            <v>253256980</v>
          </cell>
          <cell r="K256">
            <v>270801</v>
          </cell>
          <cell r="L256">
            <v>0</v>
          </cell>
          <cell r="M256" t="str">
            <v/>
          </cell>
          <cell r="N256" t="str">
            <v xml:space="preserve"> </v>
          </cell>
          <cell r="O256" t="str">
            <v/>
          </cell>
          <cell r="P256" t="str">
            <v/>
          </cell>
          <cell r="Q256">
            <v>0</v>
          </cell>
          <cell r="R256" t="str">
            <v/>
          </cell>
          <cell r="S256">
            <v>0</v>
          </cell>
          <cell r="T256" t="str">
            <v/>
          </cell>
          <cell r="U256" t="str">
            <v/>
          </cell>
          <cell r="V256">
            <v>0</v>
          </cell>
          <cell r="W256" t="str">
            <v/>
          </cell>
          <cell r="X256">
            <v>0</v>
          </cell>
        </row>
        <row r="257">
          <cell r="B257" t="str">
            <v/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 t="str">
            <v/>
          </cell>
          <cell r="N257">
            <v>0</v>
          </cell>
          <cell r="O257" t="str">
            <v/>
          </cell>
          <cell r="P257" t="str">
            <v/>
          </cell>
          <cell r="Q257">
            <v>0</v>
          </cell>
          <cell r="R257" t="str">
            <v/>
          </cell>
          <cell r="S257">
            <v>0</v>
          </cell>
          <cell r="T257" t="str">
            <v/>
          </cell>
          <cell r="U257" t="str">
            <v/>
          </cell>
          <cell r="V257">
            <v>0</v>
          </cell>
          <cell r="W257" t="str">
            <v/>
          </cell>
          <cell r="X257">
            <v>0</v>
          </cell>
        </row>
        <row r="258">
          <cell r="B258" t="str">
            <v/>
          </cell>
          <cell r="C258">
            <v>0</v>
          </cell>
          <cell r="D258">
            <v>0</v>
          </cell>
          <cell r="E258" t="str">
            <v/>
          </cell>
          <cell r="F258">
            <v>0</v>
          </cell>
          <cell r="G258" t="str">
            <v/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 t="str">
            <v/>
          </cell>
          <cell r="N258">
            <v>0</v>
          </cell>
          <cell r="O258" t="str">
            <v/>
          </cell>
          <cell r="P258" t="str">
            <v/>
          </cell>
          <cell r="Q258">
            <v>0</v>
          </cell>
          <cell r="R258" t="str">
            <v/>
          </cell>
          <cell r="S258">
            <v>0</v>
          </cell>
          <cell r="T258" t="str">
            <v/>
          </cell>
          <cell r="U258" t="str">
            <v/>
          </cell>
          <cell r="V258">
            <v>0</v>
          </cell>
          <cell r="W258" t="str">
            <v/>
          </cell>
          <cell r="X258">
            <v>0</v>
          </cell>
        </row>
        <row r="259">
          <cell r="B259" t="str">
            <v/>
          </cell>
          <cell r="C259">
            <v>0</v>
          </cell>
          <cell r="D259">
            <v>0</v>
          </cell>
          <cell r="E259" t="str">
            <v/>
          </cell>
          <cell r="F259">
            <v>0</v>
          </cell>
          <cell r="G259" t="str">
            <v/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 t="str">
            <v/>
          </cell>
          <cell r="N259">
            <v>0</v>
          </cell>
          <cell r="O259" t="str">
            <v/>
          </cell>
          <cell r="P259" t="str">
            <v/>
          </cell>
          <cell r="Q259">
            <v>0</v>
          </cell>
          <cell r="R259" t="str">
            <v/>
          </cell>
          <cell r="S259">
            <v>0</v>
          </cell>
          <cell r="T259" t="str">
            <v/>
          </cell>
          <cell r="U259" t="str">
            <v/>
          </cell>
          <cell r="V259">
            <v>0</v>
          </cell>
          <cell r="W259" t="str">
            <v/>
          </cell>
          <cell r="X259">
            <v>0</v>
          </cell>
        </row>
        <row r="260">
          <cell r="B260" t="str">
            <v/>
          </cell>
          <cell r="C260">
            <v>0</v>
          </cell>
          <cell r="D260">
            <v>0</v>
          </cell>
          <cell r="E260" t="str">
            <v/>
          </cell>
          <cell r="F260">
            <v>0</v>
          </cell>
          <cell r="G260" t="str">
            <v/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/>
          </cell>
          <cell r="N260">
            <v>0</v>
          </cell>
          <cell r="O260" t="str">
            <v/>
          </cell>
          <cell r="P260" t="str">
            <v/>
          </cell>
          <cell r="Q260">
            <v>0</v>
          </cell>
          <cell r="R260" t="str">
            <v/>
          </cell>
          <cell r="S260">
            <v>0</v>
          </cell>
          <cell r="T260" t="str">
            <v/>
          </cell>
          <cell r="U260" t="str">
            <v/>
          </cell>
          <cell r="V260">
            <v>0</v>
          </cell>
          <cell r="W260" t="str">
            <v/>
          </cell>
          <cell r="X260">
            <v>0</v>
          </cell>
        </row>
        <row r="261">
          <cell r="B261" t="str">
            <v/>
          </cell>
          <cell r="C261">
            <v>0</v>
          </cell>
          <cell r="D261">
            <v>0</v>
          </cell>
          <cell r="E261" t="str">
            <v/>
          </cell>
          <cell r="F261">
            <v>0</v>
          </cell>
          <cell r="G261" t="str">
            <v/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 t="str">
            <v/>
          </cell>
          <cell r="N261">
            <v>0</v>
          </cell>
          <cell r="O261" t="str">
            <v/>
          </cell>
          <cell r="P261" t="str">
            <v/>
          </cell>
          <cell r="Q261">
            <v>0</v>
          </cell>
          <cell r="R261" t="str">
            <v/>
          </cell>
          <cell r="S261">
            <v>0</v>
          </cell>
          <cell r="T261" t="str">
            <v/>
          </cell>
          <cell r="U261" t="str">
            <v/>
          </cell>
          <cell r="V261">
            <v>0</v>
          </cell>
          <cell r="W261" t="str">
            <v/>
          </cell>
          <cell r="X261">
            <v>0</v>
          </cell>
        </row>
        <row r="262">
          <cell r="B262" t="str">
            <v/>
          </cell>
          <cell r="C262">
            <v>0</v>
          </cell>
          <cell r="D262">
            <v>0</v>
          </cell>
          <cell r="E262" t="str">
            <v/>
          </cell>
          <cell r="F262">
            <v>0</v>
          </cell>
          <cell r="G262" t="str">
            <v/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 t="str">
            <v/>
          </cell>
          <cell r="N262">
            <v>0</v>
          </cell>
          <cell r="O262" t="str">
            <v/>
          </cell>
          <cell r="P262" t="str">
            <v/>
          </cell>
          <cell r="Q262">
            <v>0</v>
          </cell>
          <cell r="R262" t="str">
            <v/>
          </cell>
          <cell r="S262">
            <v>0</v>
          </cell>
          <cell r="T262" t="str">
            <v/>
          </cell>
          <cell r="U262" t="str">
            <v/>
          </cell>
          <cell r="V262">
            <v>0</v>
          </cell>
          <cell r="W262" t="str">
            <v/>
          </cell>
          <cell r="X262">
            <v>0</v>
          </cell>
        </row>
        <row r="263">
          <cell r="B263" t="str">
            <v/>
          </cell>
          <cell r="C263">
            <v>0</v>
          </cell>
          <cell r="D263">
            <v>0</v>
          </cell>
          <cell r="E263" t="str">
            <v/>
          </cell>
          <cell r="F263">
            <v>0</v>
          </cell>
          <cell r="G263" t="str">
            <v/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 t="str">
            <v/>
          </cell>
          <cell r="N263">
            <v>0</v>
          </cell>
          <cell r="O263" t="str">
            <v/>
          </cell>
          <cell r="P263" t="str">
            <v/>
          </cell>
          <cell r="Q263">
            <v>0</v>
          </cell>
          <cell r="R263" t="str">
            <v/>
          </cell>
          <cell r="S263">
            <v>0</v>
          </cell>
          <cell r="T263" t="str">
            <v/>
          </cell>
          <cell r="U263" t="str">
            <v/>
          </cell>
          <cell r="V263">
            <v>0</v>
          </cell>
          <cell r="W263" t="str">
            <v/>
          </cell>
          <cell r="X263">
            <v>0</v>
          </cell>
        </row>
        <row r="264">
          <cell r="B264" t="str">
            <v/>
          </cell>
          <cell r="C264">
            <v>0</v>
          </cell>
          <cell r="D264">
            <v>0</v>
          </cell>
          <cell r="E264" t="str">
            <v/>
          </cell>
          <cell r="F264">
            <v>0</v>
          </cell>
          <cell r="G264" t="str">
            <v/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 t="str">
            <v/>
          </cell>
          <cell r="N264">
            <v>0</v>
          </cell>
          <cell r="O264" t="str">
            <v/>
          </cell>
          <cell r="P264" t="str">
            <v/>
          </cell>
          <cell r="Q264">
            <v>0</v>
          </cell>
          <cell r="R264" t="str">
            <v/>
          </cell>
          <cell r="S264">
            <v>0</v>
          </cell>
          <cell r="T264" t="str">
            <v/>
          </cell>
          <cell r="U264" t="str">
            <v/>
          </cell>
          <cell r="V264">
            <v>0</v>
          </cell>
          <cell r="W264" t="str">
            <v/>
          </cell>
          <cell r="X264">
            <v>0</v>
          </cell>
        </row>
        <row r="265">
          <cell r="B265">
            <v>24</v>
          </cell>
          <cell r="C265" t="str">
            <v>INGENIERIA Y VIAS S.A.S.</v>
          </cell>
          <cell r="D265">
            <v>1</v>
          </cell>
          <cell r="E265">
            <v>30110750000</v>
          </cell>
          <cell r="F265">
            <v>42476775000</v>
          </cell>
          <cell r="G265">
            <v>14747981000</v>
          </cell>
          <cell r="H265">
            <v>24952658000</v>
          </cell>
          <cell r="I265">
            <v>17524117000</v>
          </cell>
          <cell r="J265">
            <v>3472836000</v>
          </cell>
          <cell r="K265">
            <v>498777000</v>
          </cell>
          <cell r="L265">
            <v>1</v>
          </cell>
          <cell r="M265">
            <v>3</v>
          </cell>
          <cell r="N265" t="str">
            <v xml:space="preserve"> </v>
          </cell>
          <cell r="O265">
            <v>0</v>
          </cell>
          <cell r="P265">
            <v>4167150295</v>
          </cell>
          <cell r="Q265">
            <v>2.0416862484430918</v>
          </cell>
          <cell r="R265" t="str">
            <v>HABIL</v>
          </cell>
          <cell r="S265">
            <v>0.58744238469139898</v>
          </cell>
          <cell r="T265" t="str">
            <v>HABIL</v>
          </cell>
          <cell r="U265">
            <v>0</v>
          </cell>
          <cell r="V265">
            <v>6.9627027709778115</v>
          </cell>
          <cell r="W265" t="str">
            <v>HABIL</v>
          </cell>
          <cell r="X265" t="str">
            <v>HABIL</v>
          </cell>
        </row>
        <row r="266">
          <cell r="B266">
            <v>24.1</v>
          </cell>
          <cell r="C266" t="str">
            <v>INGENIERIA Y VIAS S.A.S.</v>
          </cell>
          <cell r="D266">
            <v>1</v>
          </cell>
          <cell r="E266">
            <v>30110750000</v>
          </cell>
          <cell r="F266">
            <v>42476775000</v>
          </cell>
          <cell r="G266">
            <v>14747981000</v>
          </cell>
          <cell r="H266">
            <v>24952658000</v>
          </cell>
          <cell r="I266">
            <v>17524117000</v>
          </cell>
          <cell r="J266">
            <v>3472836000</v>
          </cell>
          <cell r="K266">
            <v>498777000</v>
          </cell>
          <cell r="L266">
            <v>0</v>
          </cell>
          <cell r="M266" t="str">
            <v/>
          </cell>
          <cell r="N266" t="str">
            <v xml:space="preserve"> </v>
          </cell>
          <cell r="O266" t="str">
            <v/>
          </cell>
          <cell r="P266" t="str">
            <v/>
          </cell>
          <cell r="Q266">
            <v>0</v>
          </cell>
          <cell r="R266" t="str">
            <v/>
          </cell>
          <cell r="S266">
            <v>0</v>
          </cell>
          <cell r="T266" t="str">
            <v/>
          </cell>
          <cell r="U266" t="str">
            <v/>
          </cell>
          <cell r="V266">
            <v>0</v>
          </cell>
          <cell r="W266" t="str">
            <v/>
          </cell>
          <cell r="X266">
            <v>0</v>
          </cell>
        </row>
        <row r="267">
          <cell r="B267" t="str">
            <v/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 t="str">
            <v/>
          </cell>
          <cell r="N267" t="str">
            <v xml:space="preserve"> </v>
          </cell>
          <cell r="O267" t="str">
            <v/>
          </cell>
          <cell r="P267" t="str">
            <v/>
          </cell>
          <cell r="Q267">
            <v>0</v>
          </cell>
          <cell r="R267" t="str">
            <v/>
          </cell>
          <cell r="S267">
            <v>0</v>
          </cell>
          <cell r="T267" t="str">
            <v/>
          </cell>
          <cell r="U267" t="str">
            <v/>
          </cell>
          <cell r="V267">
            <v>0</v>
          </cell>
          <cell r="W267" t="str">
            <v/>
          </cell>
          <cell r="X267">
            <v>0</v>
          </cell>
        </row>
        <row r="268">
          <cell r="B268" t="str">
            <v/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 t="str">
            <v/>
          </cell>
          <cell r="N268">
            <v>0</v>
          </cell>
          <cell r="O268" t="str">
            <v/>
          </cell>
          <cell r="P268" t="str">
            <v/>
          </cell>
          <cell r="Q268">
            <v>0</v>
          </cell>
          <cell r="R268" t="str">
            <v/>
          </cell>
          <cell r="S268">
            <v>0</v>
          </cell>
          <cell r="T268" t="str">
            <v/>
          </cell>
          <cell r="U268" t="str">
            <v/>
          </cell>
          <cell r="V268">
            <v>0</v>
          </cell>
          <cell r="W268" t="str">
            <v/>
          </cell>
          <cell r="X268">
            <v>0</v>
          </cell>
        </row>
        <row r="269">
          <cell r="B269" t="str">
            <v/>
          </cell>
          <cell r="C269">
            <v>0</v>
          </cell>
          <cell r="D269">
            <v>0</v>
          </cell>
          <cell r="E269" t="str">
            <v/>
          </cell>
          <cell r="F269">
            <v>0</v>
          </cell>
          <cell r="G269" t="str">
            <v/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 t="str">
            <v/>
          </cell>
          <cell r="N269">
            <v>0</v>
          </cell>
          <cell r="O269" t="str">
            <v/>
          </cell>
          <cell r="P269" t="str">
            <v/>
          </cell>
          <cell r="Q269">
            <v>0</v>
          </cell>
          <cell r="R269" t="str">
            <v/>
          </cell>
          <cell r="S269">
            <v>0</v>
          </cell>
          <cell r="T269" t="str">
            <v/>
          </cell>
          <cell r="U269" t="str">
            <v/>
          </cell>
          <cell r="V269">
            <v>0</v>
          </cell>
          <cell r="W269" t="str">
            <v/>
          </cell>
          <cell r="X269">
            <v>0</v>
          </cell>
        </row>
        <row r="270">
          <cell r="B270" t="str">
            <v/>
          </cell>
          <cell r="C270">
            <v>0</v>
          </cell>
          <cell r="D270">
            <v>0</v>
          </cell>
          <cell r="E270" t="str">
            <v/>
          </cell>
          <cell r="F270">
            <v>0</v>
          </cell>
          <cell r="G270" t="str">
            <v/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 t="str">
            <v/>
          </cell>
          <cell r="N270">
            <v>0</v>
          </cell>
          <cell r="O270" t="str">
            <v/>
          </cell>
          <cell r="P270" t="str">
            <v/>
          </cell>
          <cell r="Q270">
            <v>0</v>
          </cell>
          <cell r="R270" t="str">
            <v/>
          </cell>
          <cell r="S270">
            <v>0</v>
          </cell>
          <cell r="T270" t="str">
            <v/>
          </cell>
          <cell r="U270" t="str">
            <v/>
          </cell>
          <cell r="V270">
            <v>0</v>
          </cell>
          <cell r="W270" t="str">
            <v/>
          </cell>
          <cell r="X270">
            <v>0</v>
          </cell>
        </row>
        <row r="271">
          <cell r="B271" t="str">
            <v/>
          </cell>
          <cell r="C271">
            <v>0</v>
          </cell>
          <cell r="D271">
            <v>0</v>
          </cell>
          <cell r="E271" t="str">
            <v/>
          </cell>
          <cell r="F271">
            <v>0</v>
          </cell>
          <cell r="G271" t="str">
            <v/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 t="str">
            <v/>
          </cell>
          <cell r="N271">
            <v>0</v>
          </cell>
          <cell r="O271" t="str">
            <v/>
          </cell>
          <cell r="P271" t="str">
            <v/>
          </cell>
          <cell r="Q271">
            <v>0</v>
          </cell>
          <cell r="R271" t="str">
            <v/>
          </cell>
          <cell r="S271">
            <v>0</v>
          </cell>
          <cell r="T271" t="str">
            <v/>
          </cell>
          <cell r="U271" t="str">
            <v/>
          </cell>
          <cell r="V271">
            <v>0</v>
          </cell>
          <cell r="W271" t="str">
            <v/>
          </cell>
          <cell r="X271">
            <v>0</v>
          </cell>
        </row>
        <row r="272">
          <cell r="B272" t="str">
            <v/>
          </cell>
          <cell r="C272">
            <v>0</v>
          </cell>
          <cell r="D272">
            <v>0</v>
          </cell>
          <cell r="E272" t="str">
            <v/>
          </cell>
          <cell r="F272">
            <v>0</v>
          </cell>
          <cell r="G272" t="str">
            <v/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 t="str">
            <v/>
          </cell>
          <cell r="N272">
            <v>0</v>
          </cell>
          <cell r="O272" t="str">
            <v/>
          </cell>
          <cell r="P272" t="str">
            <v/>
          </cell>
          <cell r="Q272">
            <v>0</v>
          </cell>
          <cell r="R272" t="str">
            <v/>
          </cell>
          <cell r="S272">
            <v>0</v>
          </cell>
          <cell r="T272" t="str">
            <v/>
          </cell>
          <cell r="U272" t="str">
            <v/>
          </cell>
          <cell r="V272">
            <v>0</v>
          </cell>
          <cell r="W272" t="str">
            <v/>
          </cell>
          <cell r="X272">
            <v>0</v>
          </cell>
        </row>
        <row r="273">
          <cell r="B273" t="str">
            <v/>
          </cell>
          <cell r="C273">
            <v>0</v>
          </cell>
          <cell r="D273">
            <v>0</v>
          </cell>
          <cell r="E273" t="str">
            <v/>
          </cell>
          <cell r="F273">
            <v>0</v>
          </cell>
          <cell r="G273" t="str">
            <v/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 t="str">
            <v/>
          </cell>
          <cell r="N273">
            <v>0</v>
          </cell>
          <cell r="O273" t="str">
            <v/>
          </cell>
          <cell r="P273" t="str">
            <v/>
          </cell>
          <cell r="Q273">
            <v>0</v>
          </cell>
          <cell r="R273" t="str">
            <v/>
          </cell>
          <cell r="S273">
            <v>0</v>
          </cell>
          <cell r="T273" t="str">
            <v/>
          </cell>
          <cell r="U273" t="str">
            <v/>
          </cell>
          <cell r="V273">
            <v>0</v>
          </cell>
          <cell r="W273" t="str">
            <v/>
          </cell>
          <cell r="X273">
            <v>0</v>
          </cell>
        </row>
        <row r="274">
          <cell r="B274" t="str">
            <v/>
          </cell>
          <cell r="C274">
            <v>0</v>
          </cell>
          <cell r="D274">
            <v>0</v>
          </cell>
          <cell r="E274" t="str">
            <v/>
          </cell>
          <cell r="F274">
            <v>0</v>
          </cell>
          <cell r="G274" t="str">
            <v/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 t="str">
            <v/>
          </cell>
          <cell r="N274">
            <v>0</v>
          </cell>
          <cell r="O274" t="str">
            <v/>
          </cell>
          <cell r="P274" t="str">
            <v/>
          </cell>
          <cell r="Q274">
            <v>0</v>
          </cell>
          <cell r="R274" t="str">
            <v/>
          </cell>
          <cell r="S274">
            <v>0</v>
          </cell>
          <cell r="T274" t="str">
            <v/>
          </cell>
          <cell r="U274" t="str">
            <v/>
          </cell>
          <cell r="V274">
            <v>0</v>
          </cell>
          <cell r="W274" t="str">
            <v/>
          </cell>
          <cell r="X274">
            <v>0</v>
          </cell>
        </row>
        <row r="275">
          <cell r="B275" t="str">
            <v/>
          </cell>
          <cell r="C275">
            <v>0</v>
          </cell>
          <cell r="D275">
            <v>0</v>
          </cell>
          <cell r="E275" t="str">
            <v/>
          </cell>
          <cell r="F275">
            <v>0</v>
          </cell>
          <cell r="G275" t="str">
            <v/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 t="str">
            <v/>
          </cell>
          <cell r="N275">
            <v>0</v>
          </cell>
          <cell r="O275" t="str">
            <v/>
          </cell>
          <cell r="P275" t="str">
            <v/>
          </cell>
          <cell r="Q275">
            <v>0</v>
          </cell>
          <cell r="R275" t="str">
            <v/>
          </cell>
          <cell r="S275">
            <v>0</v>
          </cell>
          <cell r="T275" t="str">
            <v/>
          </cell>
          <cell r="U275" t="str">
            <v/>
          </cell>
          <cell r="V275">
            <v>0</v>
          </cell>
          <cell r="W275" t="str">
            <v/>
          </cell>
          <cell r="X275">
            <v>0</v>
          </cell>
        </row>
        <row r="276">
          <cell r="B276">
            <v>25</v>
          </cell>
          <cell r="C276" t="str">
            <v>GUSTAVO VELANDIA POVEDA</v>
          </cell>
          <cell r="D276">
            <v>1</v>
          </cell>
          <cell r="E276">
            <v>8644309114</v>
          </cell>
          <cell r="F276">
            <v>13404947114</v>
          </cell>
          <cell r="G276">
            <v>2884657125</v>
          </cell>
          <cell r="H276">
            <v>8133378611</v>
          </cell>
          <cell r="I276">
            <v>5271568503</v>
          </cell>
          <cell r="J276">
            <v>1480897003</v>
          </cell>
          <cell r="K276">
            <v>0</v>
          </cell>
          <cell r="L276">
            <v>1</v>
          </cell>
          <cell r="M276">
            <v>3</v>
          </cell>
          <cell r="N276" t="str">
            <v xml:space="preserve"> </v>
          </cell>
          <cell r="O276">
            <v>0</v>
          </cell>
          <cell r="P276">
            <v>4167150295</v>
          </cell>
          <cell r="Q276">
            <v>2.9966504646544432</v>
          </cell>
          <cell r="R276" t="str">
            <v>HABIL</v>
          </cell>
          <cell r="S276">
            <v>0.60674455048804898</v>
          </cell>
          <cell r="T276" t="str">
            <v>HABIL</v>
          </cell>
          <cell r="U276">
            <v>0</v>
          </cell>
          <cell r="V276">
            <v>0</v>
          </cell>
          <cell r="W276" t="str">
            <v>HABIL</v>
          </cell>
          <cell r="X276" t="str">
            <v>HABIL</v>
          </cell>
        </row>
        <row r="277">
          <cell r="B277">
            <v>25.1</v>
          </cell>
          <cell r="C277" t="str">
            <v>GUSTAVO VELANDIA POVEDA</v>
          </cell>
          <cell r="D277">
            <v>1</v>
          </cell>
          <cell r="E277">
            <v>8644309114</v>
          </cell>
          <cell r="F277">
            <v>13404947114</v>
          </cell>
          <cell r="G277">
            <v>2884657125</v>
          </cell>
          <cell r="H277">
            <v>8133378611</v>
          </cell>
          <cell r="I277">
            <v>5271568503</v>
          </cell>
          <cell r="J277">
            <v>1480897003</v>
          </cell>
          <cell r="K277">
            <v>0</v>
          </cell>
          <cell r="L277">
            <v>0</v>
          </cell>
          <cell r="M277" t="str">
            <v/>
          </cell>
          <cell r="N277" t="str">
            <v xml:space="preserve"> </v>
          </cell>
          <cell r="O277" t="str">
            <v/>
          </cell>
          <cell r="P277" t="str">
            <v/>
          </cell>
          <cell r="Q277">
            <v>0</v>
          </cell>
          <cell r="R277" t="str">
            <v/>
          </cell>
          <cell r="S277">
            <v>0</v>
          </cell>
          <cell r="T277" t="str">
            <v/>
          </cell>
          <cell r="U277" t="str">
            <v/>
          </cell>
          <cell r="V277">
            <v>0</v>
          </cell>
          <cell r="W277" t="str">
            <v/>
          </cell>
          <cell r="X277">
            <v>0</v>
          </cell>
        </row>
        <row r="278">
          <cell r="B278" t="str">
            <v/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 t="str">
            <v/>
          </cell>
          <cell r="N278" t="str">
            <v xml:space="preserve"> </v>
          </cell>
          <cell r="O278" t="str">
            <v/>
          </cell>
          <cell r="P278" t="str">
            <v/>
          </cell>
          <cell r="Q278">
            <v>0</v>
          </cell>
          <cell r="R278" t="str">
            <v/>
          </cell>
          <cell r="S278">
            <v>0</v>
          </cell>
          <cell r="T278" t="str">
            <v/>
          </cell>
          <cell r="U278" t="str">
            <v/>
          </cell>
          <cell r="V278">
            <v>0</v>
          </cell>
          <cell r="W278" t="str">
            <v/>
          </cell>
          <cell r="X278">
            <v>0</v>
          </cell>
        </row>
        <row r="279">
          <cell r="B279" t="str">
            <v/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 t="str">
            <v/>
          </cell>
          <cell r="N279">
            <v>0</v>
          </cell>
          <cell r="O279" t="str">
            <v/>
          </cell>
          <cell r="P279" t="str">
            <v/>
          </cell>
          <cell r="Q279">
            <v>0</v>
          </cell>
          <cell r="R279" t="str">
            <v/>
          </cell>
          <cell r="S279">
            <v>0</v>
          </cell>
          <cell r="T279" t="str">
            <v/>
          </cell>
          <cell r="U279" t="str">
            <v/>
          </cell>
          <cell r="V279">
            <v>0</v>
          </cell>
          <cell r="W279" t="str">
            <v/>
          </cell>
          <cell r="X279">
            <v>0</v>
          </cell>
        </row>
        <row r="280">
          <cell r="B280" t="str">
            <v/>
          </cell>
          <cell r="C280">
            <v>0</v>
          </cell>
          <cell r="D280">
            <v>0</v>
          </cell>
          <cell r="E280" t="str">
            <v/>
          </cell>
          <cell r="F280">
            <v>0</v>
          </cell>
          <cell r="G280" t="str">
            <v/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 t="str">
            <v/>
          </cell>
          <cell r="N280">
            <v>0</v>
          </cell>
          <cell r="O280" t="str">
            <v/>
          </cell>
          <cell r="P280" t="str">
            <v/>
          </cell>
          <cell r="Q280">
            <v>0</v>
          </cell>
          <cell r="R280" t="str">
            <v/>
          </cell>
          <cell r="S280">
            <v>0</v>
          </cell>
          <cell r="T280" t="str">
            <v/>
          </cell>
          <cell r="U280" t="str">
            <v/>
          </cell>
          <cell r="V280">
            <v>0</v>
          </cell>
          <cell r="W280" t="str">
            <v/>
          </cell>
          <cell r="X280">
            <v>0</v>
          </cell>
        </row>
        <row r="281">
          <cell r="B281" t="str">
            <v/>
          </cell>
          <cell r="C281">
            <v>0</v>
          </cell>
          <cell r="D281">
            <v>0</v>
          </cell>
          <cell r="E281" t="str">
            <v/>
          </cell>
          <cell r="F281">
            <v>0</v>
          </cell>
          <cell r="G281" t="str">
            <v/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 t="str">
            <v/>
          </cell>
          <cell r="N281">
            <v>0</v>
          </cell>
          <cell r="O281" t="str">
            <v/>
          </cell>
          <cell r="P281" t="str">
            <v/>
          </cell>
          <cell r="Q281">
            <v>0</v>
          </cell>
          <cell r="R281" t="str">
            <v/>
          </cell>
          <cell r="S281">
            <v>0</v>
          </cell>
          <cell r="T281" t="str">
            <v/>
          </cell>
          <cell r="U281" t="str">
            <v/>
          </cell>
          <cell r="V281">
            <v>0</v>
          </cell>
          <cell r="W281" t="str">
            <v/>
          </cell>
          <cell r="X281">
            <v>0</v>
          </cell>
        </row>
        <row r="282">
          <cell r="B282" t="str">
            <v/>
          </cell>
          <cell r="C282">
            <v>0</v>
          </cell>
          <cell r="D282">
            <v>0</v>
          </cell>
          <cell r="E282" t="str">
            <v/>
          </cell>
          <cell r="F282">
            <v>0</v>
          </cell>
          <cell r="G282" t="str">
            <v/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 t="str">
            <v/>
          </cell>
          <cell r="N282">
            <v>0</v>
          </cell>
          <cell r="O282" t="str">
            <v/>
          </cell>
          <cell r="P282" t="str">
            <v/>
          </cell>
          <cell r="Q282">
            <v>0</v>
          </cell>
          <cell r="R282" t="str">
            <v/>
          </cell>
          <cell r="S282">
            <v>0</v>
          </cell>
          <cell r="T282" t="str">
            <v/>
          </cell>
          <cell r="U282" t="str">
            <v/>
          </cell>
          <cell r="V282">
            <v>0</v>
          </cell>
          <cell r="W282" t="str">
            <v/>
          </cell>
          <cell r="X282">
            <v>0</v>
          </cell>
        </row>
        <row r="283">
          <cell r="B283" t="str">
            <v/>
          </cell>
          <cell r="C283">
            <v>0</v>
          </cell>
          <cell r="D283">
            <v>0</v>
          </cell>
          <cell r="E283" t="str">
            <v/>
          </cell>
          <cell r="F283">
            <v>0</v>
          </cell>
          <cell r="G283" t="str">
            <v/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 t="str">
            <v/>
          </cell>
          <cell r="N283">
            <v>0</v>
          </cell>
          <cell r="O283" t="str">
            <v/>
          </cell>
          <cell r="P283" t="str">
            <v/>
          </cell>
          <cell r="Q283">
            <v>0</v>
          </cell>
          <cell r="R283" t="str">
            <v/>
          </cell>
          <cell r="S283">
            <v>0</v>
          </cell>
          <cell r="T283" t="str">
            <v/>
          </cell>
          <cell r="U283" t="str">
            <v/>
          </cell>
          <cell r="V283">
            <v>0</v>
          </cell>
          <cell r="W283" t="str">
            <v/>
          </cell>
          <cell r="X283">
            <v>0</v>
          </cell>
        </row>
        <row r="284">
          <cell r="B284" t="str">
            <v/>
          </cell>
          <cell r="C284">
            <v>0</v>
          </cell>
          <cell r="D284">
            <v>0</v>
          </cell>
          <cell r="E284" t="str">
            <v/>
          </cell>
          <cell r="F284">
            <v>0</v>
          </cell>
          <cell r="G284" t="str">
            <v/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 t="str">
            <v/>
          </cell>
          <cell r="N284">
            <v>0</v>
          </cell>
          <cell r="O284" t="str">
            <v/>
          </cell>
          <cell r="P284" t="str">
            <v/>
          </cell>
          <cell r="Q284">
            <v>0</v>
          </cell>
          <cell r="R284" t="str">
            <v/>
          </cell>
          <cell r="S284">
            <v>0</v>
          </cell>
          <cell r="T284" t="str">
            <v/>
          </cell>
          <cell r="U284" t="str">
            <v/>
          </cell>
          <cell r="V284">
            <v>0</v>
          </cell>
          <cell r="W284" t="str">
            <v/>
          </cell>
          <cell r="X284">
            <v>0</v>
          </cell>
        </row>
        <row r="285">
          <cell r="B285" t="str">
            <v/>
          </cell>
          <cell r="C285">
            <v>0</v>
          </cell>
          <cell r="D285">
            <v>0</v>
          </cell>
          <cell r="E285" t="str">
            <v/>
          </cell>
          <cell r="F285">
            <v>0</v>
          </cell>
          <cell r="G285" t="str">
            <v/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 t="str">
            <v/>
          </cell>
          <cell r="N285">
            <v>0</v>
          </cell>
          <cell r="O285" t="str">
            <v/>
          </cell>
          <cell r="P285" t="str">
            <v/>
          </cell>
          <cell r="Q285">
            <v>0</v>
          </cell>
          <cell r="R285" t="str">
            <v/>
          </cell>
          <cell r="S285">
            <v>0</v>
          </cell>
          <cell r="T285" t="str">
            <v/>
          </cell>
          <cell r="U285" t="str">
            <v/>
          </cell>
          <cell r="V285">
            <v>0</v>
          </cell>
          <cell r="W285" t="str">
            <v/>
          </cell>
          <cell r="X285">
            <v>0</v>
          </cell>
        </row>
        <row r="286">
          <cell r="B286" t="str">
            <v/>
          </cell>
          <cell r="C286">
            <v>0</v>
          </cell>
          <cell r="D286">
            <v>0</v>
          </cell>
          <cell r="E286" t="str">
            <v/>
          </cell>
          <cell r="F286">
            <v>0</v>
          </cell>
          <cell r="G286" t="str">
            <v/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 t="str">
            <v/>
          </cell>
          <cell r="N286">
            <v>0</v>
          </cell>
          <cell r="O286" t="str">
            <v/>
          </cell>
          <cell r="P286" t="str">
            <v/>
          </cell>
          <cell r="Q286">
            <v>0</v>
          </cell>
          <cell r="R286" t="str">
            <v/>
          </cell>
          <cell r="S286">
            <v>0</v>
          </cell>
          <cell r="T286" t="str">
            <v/>
          </cell>
          <cell r="U286" t="str">
            <v/>
          </cell>
          <cell r="V286">
            <v>0</v>
          </cell>
          <cell r="W286" t="str">
            <v/>
          </cell>
          <cell r="X286">
            <v>0</v>
          </cell>
        </row>
        <row r="287">
          <cell r="B287">
            <v>26</v>
          </cell>
          <cell r="C287" t="str">
            <v>UNION TEMPORAL MACROVIAS</v>
          </cell>
          <cell r="D287">
            <v>1</v>
          </cell>
          <cell r="E287">
            <v>10216818057</v>
          </cell>
          <cell r="F287">
            <v>13038150450</v>
          </cell>
          <cell r="G287">
            <v>919723954</v>
          </cell>
          <cell r="H287">
            <v>5519655475</v>
          </cell>
          <cell r="I287">
            <v>7518494975</v>
          </cell>
          <cell r="J287">
            <v>1371572565</v>
          </cell>
          <cell r="K287">
            <v>138561805</v>
          </cell>
          <cell r="L287">
            <v>1</v>
          </cell>
          <cell r="M287">
            <v>3</v>
          </cell>
          <cell r="N287" t="str">
            <v xml:space="preserve"> </v>
          </cell>
          <cell r="O287">
            <v>0</v>
          </cell>
          <cell r="P287">
            <v>4167150295</v>
          </cell>
          <cell r="Q287">
            <v>11.108570144950253</v>
          </cell>
          <cell r="R287" t="str">
            <v>HABIL</v>
          </cell>
          <cell r="S287">
            <v>0.42334650886008146</v>
          </cell>
          <cell r="T287" t="str">
            <v>HABIL</v>
          </cell>
          <cell r="U287">
            <v>0</v>
          </cell>
          <cell r="V287">
            <v>9.8986337901703862</v>
          </cell>
          <cell r="W287" t="str">
            <v>HABIL</v>
          </cell>
          <cell r="X287" t="str">
            <v>HABIL</v>
          </cell>
        </row>
        <row r="288">
          <cell r="B288">
            <v>26.1</v>
          </cell>
          <cell r="C288" t="str">
            <v>SIBEL INGENIERIA S.A.S.</v>
          </cell>
          <cell r="D288">
            <v>0.34</v>
          </cell>
          <cell r="E288">
            <v>517223834</v>
          </cell>
          <cell r="F288">
            <v>966611679</v>
          </cell>
          <cell r="G288">
            <v>14757283</v>
          </cell>
          <cell r="H288">
            <v>239757283</v>
          </cell>
          <cell r="I288">
            <v>726854396</v>
          </cell>
          <cell r="J288">
            <v>16527156</v>
          </cell>
          <cell r="K288">
            <v>845200</v>
          </cell>
          <cell r="L288">
            <v>0</v>
          </cell>
          <cell r="M288" t="str">
            <v/>
          </cell>
          <cell r="N288" t="str">
            <v xml:space="preserve"> </v>
          </cell>
          <cell r="O288" t="str">
            <v/>
          </cell>
          <cell r="P288" t="str">
            <v/>
          </cell>
          <cell r="Q288">
            <v>0</v>
          </cell>
          <cell r="R288" t="str">
            <v/>
          </cell>
          <cell r="S288">
            <v>0</v>
          </cell>
          <cell r="T288" t="str">
            <v/>
          </cell>
          <cell r="U288" t="str">
            <v/>
          </cell>
          <cell r="V288">
            <v>0</v>
          </cell>
          <cell r="W288" t="str">
            <v/>
          </cell>
          <cell r="X288">
            <v>0</v>
          </cell>
        </row>
        <row r="289">
          <cell r="B289">
            <v>26.200000000000003</v>
          </cell>
          <cell r="C289" t="str">
            <v>MILTON RIVERA RINCON</v>
          </cell>
          <cell r="D289">
            <v>0.33</v>
          </cell>
          <cell r="E289">
            <v>7919607295</v>
          </cell>
          <cell r="F289">
            <v>9840759163</v>
          </cell>
          <cell r="G289">
            <v>880018349</v>
          </cell>
          <cell r="H289">
            <v>4846382410</v>
          </cell>
          <cell r="I289">
            <v>4994376753</v>
          </cell>
          <cell r="J289">
            <v>991045409</v>
          </cell>
          <cell r="K289">
            <v>133716605</v>
          </cell>
          <cell r="L289">
            <v>0</v>
          </cell>
          <cell r="M289" t="str">
            <v/>
          </cell>
          <cell r="N289" t="str">
            <v xml:space="preserve"> </v>
          </cell>
          <cell r="O289" t="str">
            <v/>
          </cell>
          <cell r="P289" t="str">
            <v/>
          </cell>
          <cell r="Q289">
            <v>0</v>
          </cell>
          <cell r="R289" t="str">
            <v/>
          </cell>
          <cell r="S289">
            <v>0</v>
          </cell>
          <cell r="T289" t="str">
            <v/>
          </cell>
          <cell r="U289" t="str">
            <v/>
          </cell>
          <cell r="V289">
            <v>0</v>
          </cell>
          <cell r="W289" t="str">
            <v/>
          </cell>
          <cell r="X289">
            <v>0</v>
          </cell>
        </row>
        <row r="290">
          <cell r="B290">
            <v>26.300000000000004</v>
          </cell>
          <cell r="C290" t="str">
            <v>YEBRAIL CADENA LOZANO</v>
          </cell>
          <cell r="D290">
            <v>0.33</v>
          </cell>
          <cell r="E290">
            <v>1779986928</v>
          </cell>
          <cell r="F290">
            <v>2230779608</v>
          </cell>
          <cell r="G290">
            <v>24948322</v>
          </cell>
          <cell r="H290">
            <v>433515782</v>
          </cell>
          <cell r="I290">
            <v>1797263826</v>
          </cell>
          <cell r="J290">
            <v>364000000</v>
          </cell>
          <cell r="K290">
            <v>4000000</v>
          </cell>
          <cell r="L290">
            <v>0</v>
          </cell>
          <cell r="M290" t="str">
            <v/>
          </cell>
          <cell r="N290">
            <v>0</v>
          </cell>
          <cell r="O290" t="str">
            <v/>
          </cell>
          <cell r="P290" t="str">
            <v/>
          </cell>
          <cell r="Q290">
            <v>0</v>
          </cell>
          <cell r="R290" t="str">
            <v/>
          </cell>
          <cell r="S290">
            <v>0</v>
          </cell>
          <cell r="T290" t="str">
            <v/>
          </cell>
          <cell r="U290" t="str">
            <v/>
          </cell>
          <cell r="V290">
            <v>0</v>
          </cell>
          <cell r="W290" t="str">
            <v/>
          </cell>
          <cell r="X290">
            <v>0</v>
          </cell>
        </row>
        <row r="291">
          <cell r="B291" t="str">
            <v/>
          </cell>
          <cell r="C291">
            <v>0</v>
          </cell>
          <cell r="D291">
            <v>0</v>
          </cell>
          <cell r="E291" t="str">
            <v/>
          </cell>
          <cell r="F291">
            <v>0</v>
          </cell>
          <cell r="G291" t="str">
            <v/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 t="str">
            <v/>
          </cell>
          <cell r="N291">
            <v>0</v>
          </cell>
          <cell r="O291" t="str">
            <v/>
          </cell>
          <cell r="P291" t="str">
            <v/>
          </cell>
          <cell r="Q291">
            <v>0</v>
          </cell>
          <cell r="R291" t="str">
            <v/>
          </cell>
          <cell r="S291">
            <v>0</v>
          </cell>
          <cell r="T291" t="str">
            <v/>
          </cell>
          <cell r="U291" t="str">
            <v/>
          </cell>
          <cell r="V291">
            <v>0</v>
          </cell>
          <cell r="W291" t="str">
            <v/>
          </cell>
          <cell r="X291">
            <v>0</v>
          </cell>
        </row>
        <row r="292">
          <cell r="B292" t="str">
            <v/>
          </cell>
          <cell r="C292">
            <v>0</v>
          </cell>
          <cell r="D292">
            <v>0</v>
          </cell>
          <cell r="E292" t="str">
            <v/>
          </cell>
          <cell r="F292">
            <v>0</v>
          </cell>
          <cell r="G292" t="str">
            <v/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 t="str">
            <v/>
          </cell>
          <cell r="N292">
            <v>0</v>
          </cell>
          <cell r="O292" t="str">
            <v/>
          </cell>
          <cell r="P292" t="str">
            <v/>
          </cell>
          <cell r="Q292">
            <v>0</v>
          </cell>
          <cell r="R292" t="str">
            <v/>
          </cell>
          <cell r="S292">
            <v>0</v>
          </cell>
          <cell r="T292" t="str">
            <v/>
          </cell>
          <cell r="U292" t="str">
            <v/>
          </cell>
          <cell r="V292">
            <v>0</v>
          </cell>
          <cell r="W292" t="str">
            <v/>
          </cell>
          <cell r="X292">
            <v>0</v>
          </cell>
        </row>
        <row r="293">
          <cell r="B293" t="str">
            <v/>
          </cell>
          <cell r="C293">
            <v>0</v>
          </cell>
          <cell r="D293">
            <v>0</v>
          </cell>
          <cell r="E293" t="str">
            <v/>
          </cell>
          <cell r="F293">
            <v>0</v>
          </cell>
          <cell r="G293" t="str">
            <v/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 t="str">
            <v/>
          </cell>
          <cell r="N293">
            <v>0</v>
          </cell>
          <cell r="O293" t="str">
            <v/>
          </cell>
          <cell r="P293" t="str">
            <v/>
          </cell>
          <cell r="Q293">
            <v>0</v>
          </cell>
          <cell r="R293" t="str">
            <v/>
          </cell>
          <cell r="S293">
            <v>0</v>
          </cell>
          <cell r="T293" t="str">
            <v/>
          </cell>
          <cell r="U293" t="str">
            <v/>
          </cell>
          <cell r="V293">
            <v>0</v>
          </cell>
          <cell r="W293" t="str">
            <v/>
          </cell>
          <cell r="X293">
            <v>0</v>
          </cell>
        </row>
        <row r="294">
          <cell r="B294" t="str">
            <v/>
          </cell>
          <cell r="C294">
            <v>0</v>
          </cell>
          <cell r="D294">
            <v>0</v>
          </cell>
          <cell r="E294" t="str">
            <v/>
          </cell>
          <cell r="F294">
            <v>0</v>
          </cell>
          <cell r="G294" t="str">
            <v/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 t="str">
            <v/>
          </cell>
          <cell r="N294">
            <v>0</v>
          </cell>
          <cell r="O294" t="str">
            <v/>
          </cell>
          <cell r="P294" t="str">
            <v/>
          </cell>
          <cell r="Q294">
            <v>0</v>
          </cell>
          <cell r="R294" t="str">
            <v/>
          </cell>
          <cell r="S294">
            <v>0</v>
          </cell>
          <cell r="T294" t="str">
            <v/>
          </cell>
          <cell r="U294" t="str">
            <v/>
          </cell>
          <cell r="V294">
            <v>0</v>
          </cell>
          <cell r="W294" t="str">
            <v/>
          </cell>
          <cell r="X294">
            <v>0</v>
          </cell>
        </row>
        <row r="295">
          <cell r="B295" t="str">
            <v/>
          </cell>
          <cell r="C295">
            <v>0</v>
          </cell>
          <cell r="D295">
            <v>0</v>
          </cell>
          <cell r="E295" t="str">
            <v/>
          </cell>
          <cell r="F295">
            <v>0</v>
          </cell>
          <cell r="G295" t="str">
            <v/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 t="str">
            <v/>
          </cell>
          <cell r="N295">
            <v>0</v>
          </cell>
          <cell r="O295" t="str">
            <v/>
          </cell>
          <cell r="P295" t="str">
            <v/>
          </cell>
          <cell r="Q295">
            <v>0</v>
          </cell>
          <cell r="R295" t="str">
            <v/>
          </cell>
          <cell r="S295">
            <v>0</v>
          </cell>
          <cell r="T295" t="str">
            <v/>
          </cell>
          <cell r="U295" t="str">
            <v/>
          </cell>
          <cell r="V295">
            <v>0</v>
          </cell>
          <cell r="W295" t="str">
            <v/>
          </cell>
          <cell r="X295">
            <v>0</v>
          </cell>
        </row>
        <row r="296">
          <cell r="B296" t="str">
            <v/>
          </cell>
          <cell r="C296">
            <v>0</v>
          </cell>
          <cell r="D296">
            <v>0</v>
          </cell>
          <cell r="E296" t="str">
            <v/>
          </cell>
          <cell r="F296">
            <v>0</v>
          </cell>
          <cell r="G296" t="str">
            <v/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 t="str">
            <v/>
          </cell>
          <cell r="N296">
            <v>0</v>
          </cell>
          <cell r="O296" t="str">
            <v/>
          </cell>
          <cell r="P296" t="str">
            <v/>
          </cell>
          <cell r="Q296">
            <v>0</v>
          </cell>
          <cell r="R296" t="str">
            <v/>
          </cell>
          <cell r="S296">
            <v>0</v>
          </cell>
          <cell r="T296" t="str">
            <v/>
          </cell>
          <cell r="U296" t="str">
            <v/>
          </cell>
          <cell r="V296">
            <v>0</v>
          </cell>
          <cell r="W296" t="str">
            <v/>
          </cell>
          <cell r="X296">
            <v>0</v>
          </cell>
        </row>
        <row r="297">
          <cell r="B297" t="str">
            <v/>
          </cell>
          <cell r="C297">
            <v>0</v>
          </cell>
          <cell r="D297">
            <v>0</v>
          </cell>
          <cell r="E297" t="str">
            <v/>
          </cell>
          <cell r="F297">
            <v>0</v>
          </cell>
          <cell r="G297" t="str">
            <v/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 t="str">
            <v/>
          </cell>
          <cell r="N297">
            <v>0</v>
          </cell>
          <cell r="O297" t="str">
            <v/>
          </cell>
          <cell r="P297" t="str">
            <v/>
          </cell>
          <cell r="Q297">
            <v>0</v>
          </cell>
          <cell r="R297" t="str">
            <v/>
          </cell>
          <cell r="S297">
            <v>0</v>
          </cell>
          <cell r="T297" t="str">
            <v/>
          </cell>
          <cell r="U297" t="str">
            <v/>
          </cell>
          <cell r="V297">
            <v>0</v>
          </cell>
          <cell r="W297" t="str">
            <v/>
          </cell>
          <cell r="X297">
            <v>0</v>
          </cell>
        </row>
        <row r="298">
          <cell r="B298">
            <v>27</v>
          </cell>
          <cell r="C298" t="str">
            <v>CONSORCIO LOS PATIOS 2014</v>
          </cell>
          <cell r="D298">
            <v>1</v>
          </cell>
          <cell r="E298">
            <v>2587802095</v>
          </cell>
          <cell r="F298">
            <v>4516003005</v>
          </cell>
          <cell r="G298">
            <v>89670455</v>
          </cell>
          <cell r="H298">
            <v>1873162698</v>
          </cell>
          <cell r="I298">
            <v>2642840307</v>
          </cell>
          <cell r="J298">
            <v>302710528</v>
          </cell>
          <cell r="K298">
            <v>1292140</v>
          </cell>
          <cell r="L298">
            <v>1</v>
          </cell>
          <cell r="M298">
            <v>3</v>
          </cell>
          <cell r="N298" t="str">
            <v xml:space="preserve"> </v>
          </cell>
          <cell r="O298">
            <v>0</v>
          </cell>
          <cell r="P298">
            <v>4167150295</v>
          </cell>
          <cell r="Q298">
            <v>28.859027145563161</v>
          </cell>
          <cell r="R298" t="str">
            <v>HABIL</v>
          </cell>
          <cell r="S298">
            <v>0.41478331522943707</v>
          </cell>
          <cell r="T298" t="str">
            <v>HABIL</v>
          </cell>
          <cell r="U298">
            <v>0</v>
          </cell>
          <cell r="V298">
            <v>234.27068893463556</v>
          </cell>
          <cell r="W298" t="str">
            <v>HABIL</v>
          </cell>
          <cell r="X298" t="str">
            <v>HABIL</v>
          </cell>
        </row>
        <row r="299">
          <cell r="B299">
            <v>27.1</v>
          </cell>
          <cell r="C299" t="str">
            <v>S Y M INGENIERIA S.A.S.</v>
          </cell>
          <cell r="D299">
            <v>0.4</v>
          </cell>
          <cell r="E299">
            <v>1946412532</v>
          </cell>
          <cell r="F299">
            <v>3174237780</v>
          </cell>
          <cell r="G299">
            <v>48037506</v>
          </cell>
          <cell r="H299">
            <v>1659778547</v>
          </cell>
          <cell r="I299">
            <v>1514459233</v>
          </cell>
          <cell r="J299">
            <v>132823340</v>
          </cell>
          <cell r="K299">
            <v>1292140</v>
          </cell>
          <cell r="L299">
            <v>0</v>
          </cell>
          <cell r="M299" t="str">
            <v/>
          </cell>
          <cell r="N299" t="str">
            <v xml:space="preserve"> </v>
          </cell>
          <cell r="O299" t="str">
            <v/>
          </cell>
          <cell r="P299" t="str">
            <v/>
          </cell>
          <cell r="Q299">
            <v>0</v>
          </cell>
          <cell r="R299" t="str">
            <v/>
          </cell>
          <cell r="S299">
            <v>0</v>
          </cell>
          <cell r="T299" t="str">
            <v/>
          </cell>
          <cell r="U299" t="str">
            <v/>
          </cell>
          <cell r="V299">
            <v>0</v>
          </cell>
          <cell r="W299" t="str">
            <v/>
          </cell>
          <cell r="X299">
            <v>0</v>
          </cell>
        </row>
        <row r="300">
          <cell r="B300">
            <v>27.200000000000003</v>
          </cell>
          <cell r="C300" t="str">
            <v>MACIAS MORA Y CIA. S. EN C.S.</v>
          </cell>
          <cell r="D300">
            <v>0.4</v>
          </cell>
          <cell r="E300">
            <v>420106867</v>
          </cell>
          <cell r="F300">
            <v>451990819</v>
          </cell>
          <cell r="G300">
            <v>32844949</v>
          </cell>
          <cell r="H300">
            <v>204596151</v>
          </cell>
          <cell r="I300">
            <v>247394668</v>
          </cell>
          <cell r="J300">
            <v>109691027</v>
          </cell>
          <cell r="K300">
            <v>0</v>
          </cell>
          <cell r="L300">
            <v>0</v>
          </cell>
          <cell r="M300" t="str">
            <v/>
          </cell>
          <cell r="N300" t="str">
            <v xml:space="preserve"> </v>
          </cell>
          <cell r="O300" t="str">
            <v/>
          </cell>
          <cell r="P300" t="str">
            <v/>
          </cell>
          <cell r="Q300">
            <v>0</v>
          </cell>
          <cell r="R300" t="str">
            <v/>
          </cell>
          <cell r="S300">
            <v>0</v>
          </cell>
          <cell r="T300" t="str">
            <v/>
          </cell>
          <cell r="U300" t="str">
            <v/>
          </cell>
          <cell r="V300">
            <v>0</v>
          </cell>
          <cell r="W300" t="str">
            <v/>
          </cell>
          <cell r="X300">
            <v>0</v>
          </cell>
        </row>
        <row r="301">
          <cell r="B301">
            <v>27.300000000000004</v>
          </cell>
          <cell r="C301" t="str">
            <v>ESTEBAN MACIAS VARGAS</v>
          </cell>
          <cell r="D301">
            <v>0.2</v>
          </cell>
          <cell r="E301">
            <v>221282696</v>
          </cell>
          <cell r="F301">
            <v>889774406</v>
          </cell>
          <cell r="G301">
            <v>8788000</v>
          </cell>
          <cell r="H301">
            <v>8788000</v>
          </cell>
          <cell r="I301">
            <v>880986406</v>
          </cell>
          <cell r="J301">
            <v>60196161</v>
          </cell>
          <cell r="K301">
            <v>0</v>
          </cell>
          <cell r="L301">
            <v>0</v>
          </cell>
          <cell r="M301" t="str">
            <v/>
          </cell>
          <cell r="N301">
            <v>0</v>
          </cell>
          <cell r="O301" t="str">
            <v/>
          </cell>
          <cell r="P301" t="str">
            <v/>
          </cell>
          <cell r="Q301">
            <v>0</v>
          </cell>
          <cell r="R301" t="str">
            <v/>
          </cell>
          <cell r="S301">
            <v>0</v>
          </cell>
          <cell r="T301" t="str">
            <v/>
          </cell>
          <cell r="U301" t="str">
            <v/>
          </cell>
          <cell r="V301">
            <v>0</v>
          </cell>
          <cell r="W301" t="str">
            <v/>
          </cell>
          <cell r="X301">
            <v>0</v>
          </cell>
        </row>
        <row r="302">
          <cell r="B302" t="str">
            <v/>
          </cell>
          <cell r="C302">
            <v>0</v>
          </cell>
          <cell r="D302">
            <v>0</v>
          </cell>
          <cell r="E302" t="str">
            <v/>
          </cell>
          <cell r="F302">
            <v>0</v>
          </cell>
          <cell r="G302" t="str">
            <v/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 t="str">
            <v/>
          </cell>
          <cell r="N302">
            <v>0</v>
          </cell>
          <cell r="O302" t="str">
            <v/>
          </cell>
          <cell r="P302" t="str">
            <v/>
          </cell>
          <cell r="Q302">
            <v>0</v>
          </cell>
          <cell r="R302" t="str">
            <v/>
          </cell>
          <cell r="S302">
            <v>0</v>
          </cell>
          <cell r="T302" t="str">
            <v/>
          </cell>
          <cell r="U302" t="str">
            <v/>
          </cell>
          <cell r="V302">
            <v>0</v>
          </cell>
          <cell r="W302" t="str">
            <v/>
          </cell>
          <cell r="X302">
            <v>0</v>
          </cell>
        </row>
        <row r="303">
          <cell r="B303" t="str">
            <v/>
          </cell>
          <cell r="C303">
            <v>0</v>
          </cell>
          <cell r="D303">
            <v>0</v>
          </cell>
          <cell r="E303" t="str">
            <v/>
          </cell>
          <cell r="F303">
            <v>0</v>
          </cell>
          <cell r="G303" t="str">
            <v/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 t="str">
            <v/>
          </cell>
          <cell r="N303">
            <v>0</v>
          </cell>
          <cell r="O303" t="str">
            <v/>
          </cell>
          <cell r="P303" t="str">
            <v/>
          </cell>
          <cell r="Q303">
            <v>0</v>
          </cell>
          <cell r="R303" t="str">
            <v/>
          </cell>
          <cell r="S303">
            <v>0</v>
          </cell>
          <cell r="T303" t="str">
            <v/>
          </cell>
          <cell r="U303" t="str">
            <v/>
          </cell>
          <cell r="V303">
            <v>0</v>
          </cell>
          <cell r="W303" t="str">
            <v/>
          </cell>
          <cell r="X303">
            <v>0</v>
          </cell>
        </row>
        <row r="304">
          <cell r="B304" t="str">
            <v/>
          </cell>
          <cell r="C304">
            <v>0</v>
          </cell>
          <cell r="D304">
            <v>0</v>
          </cell>
          <cell r="E304" t="str">
            <v/>
          </cell>
          <cell r="F304">
            <v>0</v>
          </cell>
          <cell r="G304" t="str">
            <v/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 t="str">
            <v/>
          </cell>
          <cell r="N304">
            <v>0</v>
          </cell>
          <cell r="O304" t="str">
            <v/>
          </cell>
          <cell r="P304" t="str">
            <v/>
          </cell>
          <cell r="Q304">
            <v>0</v>
          </cell>
          <cell r="R304" t="str">
            <v/>
          </cell>
          <cell r="S304">
            <v>0</v>
          </cell>
          <cell r="T304" t="str">
            <v/>
          </cell>
          <cell r="U304" t="str">
            <v/>
          </cell>
          <cell r="V304">
            <v>0</v>
          </cell>
          <cell r="W304" t="str">
            <v/>
          </cell>
          <cell r="X304">
            <v>0</v>
          </cell>
        </row>
        <row r="305">
          <cell r="B305" t="str">
            <v/>
          </cell>
          <cell r="C305">
            <v>0</v>
          </cell>
          <cell r="D305">
            <v>0</v>
          </cell>
          <cell r="E305" t="str">
            <v/>
          </cell>
          <cell r="F305">
            <v>0</v>
          </cell>
          <cell r="G305" t="str">
            <v/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 t="str">
            <v/>
          </cell>
          <cell r="N305">
            <v>0</v>
          </cell>
          <cell r="O305" t="str">
            <v/>
          </cell>
          <cell r="P305" t="str">
            <v/>
          </cell>
          <cell r="Q305">
            <v>0</v>
          </cell>
          <cell r="R305" t="str">
            <v/>
          </cell>
          <cell r="S305">
            <v>0</v>
          </cell>
          <cell r="T305" t="str">
            <v/>
          </cell>
          <cell r="U305" t="str">
            <v/>
          </cell>
          <cell r="V305">
            <v>0</v>
          </cell>
          <cell r="W305" t="str">
            <v/>
          </cell>
          <cell r="X305">
            <v>0</v>
          </cell>
        </row>
        <row r="306">
          <cell r="B306" t="str">
            <v/>
          </cell>
          <cell r="C306">
            <v>0</v>
          </cell>
          <cell r="D306">
            <v>0</v>
          </cell>
          <cell r="E306" t="str">
            <v/>
          </cell>
          <cell r="F306">
            <v>0</v>
          </cell>
          <cell r="G306" t="str">
            <v/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 t="str">
            <v/>
          </cell>
          <cell r="N306">
            <v>0</v>
          </cell>
          <cell r="O306" t="str">
            <v/>
          </cell>
          <cell r="P306" t="str">
            <v/>
          </cell>
          <cell r="Q306">
            <v>0</v>
          </cell>
          <cell r="R306" t="str">
            <v/>
          </cell>
          <cell r="S306">
            <v>0</v>
          </cell>
          <cell r="T306" t="str">
            <v/>
          </cell>
          <cell r="U306" t="str">
            <v/>
          </cell>
          <cell r="V306">
            <v>0</v>
          </cell>
          <cell r="W306" t="str">
            <v/>
          </cell>
          <cell r="X306">
            <v>0</v>
          </cell>
        </row>
        <row r="307">
          <cell r="B307" t="str">
            <v/>
          </cell>
          <cell r="C307">
            <v>0</v>
          </cell>
          <cell r="D307">
            <v>0</v>
          </cell>
          <cell r="E307" t="str">
            <v/>
          </cell>
          <cell r="F307">
            <v>0</v>
          </cell>
          <cell r="G307" t="str">
            <v/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/>
          </cell>
          <cell r="N307">
            <v>0</v>
          </cell>
          <cell r="O307" t="str">
            <v/>
          </cell>
          <cell r="P307" t="str">
            <v/>
          </cell>
          <cell r="Q307">
            <v>0</v>
          </cell>
          <cell r="R307" t="str">
            <v/>
          </cell>
          <cell r="S307">
            <v>0</v>
          </cell>
          <cell r="T307" t="str">
            <v/>
          </cell>
          <cell r="U307" t="str">
            <v/>
          </cell>
          <cell r="V307">
            <v>0</v>
          </cell>
          <cell r="W307" t="str">
            <v/>
          </cell>
          <cell r="X307">
            <v>0</v>
          </cell>
        </row>
        <row r="308">
          <cell r="B308" t="str">
            <v/>
          </cell>
          <cell r="C308">
            <v>0</v>
          </cell>
          <cell r="D308">
            <v>0</v>
          </cell>
          <cell r="E308" t="str">
            <v/>
          </cell>
          <cell r="F308">
            <v>0</v>
          </cell>
          <cell r="G308" t="str">
            <v/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 t="str">
            <v/>
          </cell>
          <cell r="N308">
            <v>0</v>
          </cell>
          <cell r="O308" t="str">
            <v/>
          </cell>
          <cell r="P308" t="str">
            <v/>
          </cell>
          <cell r="Q308">
            <v>0</v>
          </cell>
          <cell r="R308" t="str">
            <v/>
          </cell>
          <cell r="S308">
            <v>0</v>
          </cell>
          <cell r="T308" t="str">
            <v/>
          </cell>
          <cell r="U308" t="str">
            <v/>
          </cell>
          <cell r="V308">
            <v>0</v>
          </cell>
          <cell r="W308" t="str">
            <v/>
          </cell>
          <cell r="X308">
            <v>0</v>
          </cell>
        </row>
        <row r="309">
          <cell r="B309">
            <v>28</v>
          </cell>
          <cell r="C309" t="str">
            <v>SOFAN INGENIERIA S.A.S.</v>
          </cell>
          <cell r="D309">
            <v>1</v>
          </cell>
          <cell r="E309">
            <v>5803561978.6400003</v>
          </cell>
          <cell r="F309">
            <v>7850735822.8900003</v>
          </cell>
          <cell r="G309">
            <v>869346413.49000001</v>
          </cell>
          <cell r="H309">
            <v>1902335077.49</v>
          </cell>
          <cell r="I309">
            <v>5948400745.4000006</v>
          </cell>
          <cell r="J309">
            <v>1159541714.9300001</v>
          </cell>
          <cell r="K309">
            <v>68171528.400000006</v>
          </cell>
          <cell r="L309">
            <v>1</v>
          </cell>
          <cell r="M309">
            <v>3</v>
          </cell>
          <cell r="N309" t="str">
            <v xml:space="preserve"> </v>
          </cell>
          <cell r="O309">
            <v>0</v>
          </cell>
          <cell r="P309">
            <v>4167150295</v>
          </cell>
          <cell r="Q309">
            <v>6.675776064160134</v>
          </cell>
          <cell r="R309" t="str">
            <v>HABIL</v>
          </cell>
          <cell r="S309">
            <v>0.24231296535841343</v>
          </cell>
          <cell r="T309" t="str">
            <v>HABIL</v>
          </cell>
          <cell r="U309">
            <v>0</v>
          </cell>
          <cell r="V309">
            <v>17.009178789806917</v>
          </cell>
          <cell r="W309" t="str">
            <v>HABIL</v>
          </cell>
          <cell r="X309" t="str">
            <v>HABIL</v>
          </cell>
        </row>
        <row r="310">
          <cell r="B310">
            <v>28.1</v>
          </cell>
          <cell r="C310" t="str">
            <v>SOFAN INGENIERIA S.A.S.</v>
          </cell>
          <cell r="D310">
            <v>1</v>
          </cell>
          <cell r="E310">
            <v>5803561978.6400003</v>
          </cell>
          <cell r="F310">
            <v>7850735822.8900003</v>
          </cell>
          <cell r="G310">
            <v>869346413.49000001</v>
          </cell>
          <cell r="H310">
            <v>1902335077.49</v>
          </cell>
          <cell r="I310">
            <v>5948400745.4000006</v>
          </cell>
          <cell r="J310">
            <v>1159541714.9300001</v>
          </cell>
          <cell r="K310">
            <v>68171528.400000006</v>
          </cell>
          <cell r="L310">
            <v>0</v>
          </cell>
          <cell r="M310" t="str">
            <v/>
          </cell>
          <cell r="N310" t="str">
            <v xml:space="preserve"> </v>
          </cell>
          <cell r="O310" t="str">
            <v/>
          </cell>
          <cell r="P310" t="str">
            <v/>
          </cell>
          <cell r="Q310">
            <v>0</v>
          </cell>
          <cell r="R310" t="str">
            <v/>
          </cell>
          <cell r="S310">
            <v>0</v>
          </cell>
          <cell r="T310" t="str">
            <v/>
          </cell>
          <cell r="U310" t="str">
            <v/>
          </cell>
          <cell r="V310">
            <v>0</v>
          </cell>
          <cell r="W310" t="str">
            <v/>
          </cell>
          <cell r="X310">
            <v>0</v>
          </cell>
        </row>
        <row r="311">
          <cell r="B311" t="str">
            <v/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 t="str">
            <v/>
          </cell>
          <cell r="N311" t="str">
            <v xml:space="preserve"> </v>
          </cell>
          <cell r="O311" t="str">
            <v/>
          </cell>
          <cell r="P311" t="str">
            <v/>
          </cell>
          <cell r="Q311">
            <v>0</v>
          </cell>
          <cell r="R311" t="str">
            <v/>
          </cell>
          <cell r="S311">
            <v>0</v>
          </cell>
          <cell r="T311" t="str">
            <v/>
          </cell>
          <cell r="U311" t="str">
            <v/>
          </cell>
          <cell r="V311">
            <v>0</v>
          </cell>
          <cell r="W311" t="str">
            <v/>
          </cell>
          <cell r="X311">
            <v>0</v>
          </cell>
        </row>
        <row r="312">
          <cell r="B312" t="str">
            <v/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 t="str">
            <v/>
          </cell>
          <cell r="N312">
            <v>0</v>
          </cell>
          <cell r="O312" t="str">
            <v/>
          </cell>
          <cell r="P312" t="str">
            <v/>
          </cell>
          <cell r="Q312">
            <v>0</v>
          </cell>
          <cell r="R312" t="str">
            <v/>
          </cell>
          <cell r="S312">
            <v>0</v>
          </cell>
          <cell r="T312" t="str">
            <v/>
          </cell>
          <cell r="U312" t="str">
            <v/>
          </cell>
          <cell r="V312">
            <v>0</v>
          </cell>
          <cell r="W312" t="str">
            <v/>
          </cell>
          <cell r="X312">
            <v>0</v>
          </cell>
        </row>
        <row r="313">
          <cell r="B313" t="str">
            <v/>
          </cell>
          <cell r="C313">
            <v>0</v>
          </cell>
          <cell r="D313">
            <v>0</v>
          </cell>
          <cell r="E313" t="str">
            <v/>
          </cell>
          <cell r="F313">
            <v>0</v>
          </cell>
          <cell r="G313" t="str">
            <v/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/>
          </cell>
          <cell r="N313">
            <v>0</v>
          </cell>
          <cell r="O313" t="str">
            <v/>
          </cell>
          <cell r="P313" t="str">
            <v/>
          </cell>
          <cell r="Q313">
            <v>0</v>
          </cell>
          <cell r="R313" t="str">
            <v/>
          </cell>
          <cell r="S313">
            <v>0</v>
          </cell>
          <cell r="T313" t="str">
            <v/>
          </cell>
          <cell r="U313" t="str">
            <v/>
          </cell>
          <cell r="V313">
            <v>0</v>
          </cell>
          <cell r="W313" t="str">
            <v/>
          </cell>
          <cell r="X313">
            <v>0</v>
          </cell>
        </row>
        <row r="314">
          <cell r="B314" t="str">
            <v/>
          </cell>
          <cell r="C314">
            <v>0</v>
          </cell>
          <cell r="D314">
            <v>0</v>
          </cell>
          <cell r="E314" t="str">
            <v/>
          </cell>
          <cell r="F314">
            <v>0</v>
          </cell>
          <cell r="G314" t="str">
            <v/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 t="str">
            <v/>
          </cell>
          <cell r="N314">
            <v>0</v>
          </cell>
          <cell r="O314" t="str">
            <v/>
          </cell>
          <cell r="P314" t="str">
            <v/>
          </cell>
          <cell r="Q314">
            <v>0</v>
          </cell>
          <cell r="R314" t="str">
            <v/>
          </cell>
          <cell r="S314">
            <v>0</v>
          </cell>
          <cell r="T314" t="str">
            <v/>
          </cell>
          <cell r="U314" t="str">
            <v/>
          </cell>
          <cell r="V314">
            <v>0</v>
          </cell>
          <cell r="W314" t="str">
            <v/>
          </cell>
          <cell r="X314">
            <v>0</v>
          </cell>
        </row>
        <row r="315">
          <cell r="B315" t="str">
            <v/>
          </cell>
          <cell r="C315">
            <v>0</v>
          </cell>
          <cell r="D315">
            <v>0</v>
          </cell>
          <cell r="E315" t="str">
            <v/>
          </cell>
          <cell r="F315">
            <v>0</v>
          </cell>
          <cell r="G315" t="str">
            <v/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 t="str">
            <v/>
          </cell>
          <cell r="N315">
            <v>0</v>
          </cell>
          <cell r="O315" t="str">
            <v/>
          </cell>
          <cell r="P315" t="str">
            <v/>
          </cell>
          <cell r="Q315">
            <v>0</v>
          </cell>
          <cell r="R315" t="str">
            <v/>
          </cell>
          <cell r="S315">
            <v>0</v>
          </cell>
          <cell r="T315" t="str">
            <v/>
          </cell>
          <cell r="U315" t="str">
            <v/>
          </cell>
          <cell r="V315">
            <v>0</v>
          </cell>
          <cell r="W315" t="str">
            <v/>
          </cell>
          <cell r="X315">
            <v>0</v>
          </cell>
        </row>
        <row r="316">
          <cell r="B316" t="str">
            <v/>
          </cell>
          <cell r="C316">
            <v>0</v>
          </cell>
          <cell r="D316">
            <v>0</v>
          </cell>
          <cell r="E316" t="str">
            <v/>
          </cell>
          <cell r="F316">
            <v>0</v>
          </cell>
          <cell r="G316" t="str">
            <v/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 t="str">
            <v/>
          </cell>
          <cell r="N316">
            <v>0</v>
          </cell>
          <cell r="O316" t="str">
            <v/>
          </cell>
          <cell r="P316" t="str">
            <v/>
          </cell>
          <cell r="Q316">
            <v>0</v>
          </cell>
          <cell r="R316" t="str">
            <v/>
          </cell>
          <cell r="S316">
            <v>0</v>
          </cell>
          <cell r="T316" t="str">
            <v/>
          </cell>
          <cell r="U316" t="str">
            <v/>
          </cell>
          <cell r="V316">
            <v>0</v>
          </cell>
          <cell r="W316" t="str">
            <v/>
          </cell>
          <cell r="X316">
            <v>0</v>
          </cell>
        </row>
        <row r="317">
          <cell r="B317" t="str">
            <v/>
          </cell>
          <cell r="C317">
            <v>0</v>
          </cell>
          <cell r="D317">
            <v>0</v>
          </cell>
          <cell r="E317" t="str">
            <v/>
          </cell>
          <cell r="F317">
            <v>0</v>
          </cell>
          <cell r="G317" t="str">
            <v/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 t="str">
            <v/>
          </cell>
          <cell r="N317">
            <v>0</v>
          </cell>
          <cell r="O317" t="str">
            <v/>
          </cell>
          <cell r="P317" t="str">
            <v/>
          </cell>
          <cell r="Q317">
            <v>0</v>
          </cell>
          <cell r="R317" t="str">
            <v/>
          </cell>
          <cell r="S317">
            <v>0</v>
          </cell>
          <cell r="T317" t="str">
            <v/>
          </cell>
          <cell r="U317" t="str">
            <v/>
          </cell>
          <cell r="V317">
            <v>0</v>
          </cell>
          <cell r="W317" t="str">
            <v/>
          </cell>
          <cell r="X317">
            <v>0</v>
          </cell>
        </row>
        <row r="318">
          <cell r="B318" t="str">
            <v/>
          </cell>
          <cell r="C318">
            <v>0</v>
          </cell>
          <cell r="D318">
            <v>0</v>
          </cell>
          <cell r="E318" t="str">
            <v/>
          </cell>
          <cell r="F318">
            <v>0</v>
          </cell>
          <cell r="G318" t="str">
            <v/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 t="str">
            <v/>
          </cell>
          <cell r="N318">
            <v>0</v>
          </cell>
          <cell r="O318" t="str">
            <v/>
          </cell>
          <cell r="P318" t="str">
            <v/>
          </cell>
          <cell r="Q318">
            <v>0</v>
          </cell>
          <cell r="R318" t="str">
            <v/>
          </cell>
          <cell r="S318">
            <v>0</v>
          </cell>
          <cell r="T318" t="str">
            <v/>
          </cell>
          <cell r="U318" t="str">
            <v/>
          </cell>
          <cell r="V318">
            <v>0</v>
          </cell>
          <cell r="W318" t="str">
            <v/>
          </cell>
          <cell r="X318">
            <v>0</v>
          </cell>
        </row>
        <row r="319">
          <cell r="B319" t="str">
            <v/>
          </cell>
          <cell r="C319">
            <v>0</v>
          </cell>
          <cell r="D319">
            <v>0</v>
          </cell>
          <cell r="E319" t="str">
            <v/>
          </cell>
          <cell r="F319">
            <v>0</v>
          </cell>
          <cell r="G319" t="str">
            <v/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 t="str">
            <v/>
          </cell>
          <cell r="N319">
            <v>0</v>
          </cell>
          <cell r="O319" t="str">
            <v/>
          </cell>
          <cell r="P319" t="str">
            <v/>
          </cell>
          <cell r="Q319">
            <v>0</v>
          </cell>
          <cell r="R319" t="str">
            <v/>
          </cell>
          <cell r="S319">
            <v>0</v>
          </cell>
          <cell r="T319" t="str">
            <v/>
          </cell>
          <cell r="U319" t="str">
            <v/>
          </cell>
          <cell r="V319">
            <v>0</v>
          </cell>
          <cell r="W319" t="str">
            <v/>
          </cell>
          <cell r="X319">
            <v>0</v>
          </cell>
        </row>
        <row r="320">
          <cell r="B320">
            <v>29</v>
          </cell>
          <cell r="C320" t="str">
            <v>CARMELO JOAQUIN ROSALES AMELL</v>
          </cell>
          <cell r="D320">
            <v>1</v>
          </cell>
          <cell r="E320">
            <v>4499612881</v>
          </cell>
          <cell r="F320">
            <v>7931595804</v>
          </cell>
          <cell r="G320">
            <v>1532903553</v>
          </cell>
          <cell r="H320">
            <v>3089136694</v>
          </cell>
          <cell r="I320">
            <v>4842459110</v>
          </cell>
          <cell r="J320">
            <v>350786457</v>
          </cell>
          <cell r="K320">
            <v>137167269</v>
          </cell>
          <cell r="L320">
            <v>1</v>
          </cell>
          <cell r="M320">
            <v>3</v>
          </cell>
          <cell r="N320" t="str">
            <v xml:space="preserve"> </v>
          </cell>
          <cell r="O320">
            <v>0</v>
          </cell>
          <cell r="P320">
            <v>4167150295</v>
          </cell>
          <cell r="Q320">
            <v>2.9353528943121967</v>
          </cell>
          <cell r="R320" t="str">
            <v>HABIL</v>
          </cell>
          <cell r="S320">
            <v>0.38947227901377812</v>
          </cell>
          <cell r="T320" t="str">
            <v>HABIL</v>
          </cell>
          <cell r="U320">
            <v>0</v>
          </cell>
          <cell r="V320">
            <v>2.5573626970731627</v>
          </cell>
          <cell r="W320" t="str">
            <v>HABIL</v>
          </cell>
          <cell r="X320" t="str">
            <v>HABIL</v>
          </cell>
        </row>
        <row r="321">
          <cell r="B321">
            <v>29.1</v>
          </cell>
          <cell r="C321" t="str">
            <v>CARMELO JOAQUIN ROSALES AMELL</v>
          </cell>
          <cell r="D321">
            <v>1</v>
          </cell>
          <cell r="E321">
            <v>4499612881</v>
          </cell>
          <cell r="F321">
            <v>7931595804</v>
          </cell>
          <cell r="G321">
            <v>1532903553</v>
          </cell>
          <cell r="H321">
            <v>3089136694</v>
          </cell>
          <cell r="I321">
            <v>4842459110</v>
          </cell>
          <cell r="J321">
            <v>350786457</v>
          </cell>
          <cell r="K321">
            <v>137167269</v>
          </cell>
          <cell r="L321">
            <v>0</v>
          </cell>
          <cell r="M321" t="str">
            <v/>
          </cell>
          <cell r="N321" t="str">
            <v xml:space="preserve"> </v>
          </cell>
          <cell r="O321" t="str">
            <v/>
          </cell>
          <cell r="P321" t="str">
            <v/>
          </cell>
          <cell r="Q321">
            <v>0</v>
          </cell>
          <cell r="R321" t="str">
            <v/>
          </cell>
          <cell r="S321">
            <v>0</v>
          </cell>
          <cell r="T321" t="str">
            <v/>
          </cell>
          <cell r="U321" t="str">
            <v/>
          </cell>
          <cell r="V321">
            <v>0</v>
          </cell>
          <cell r="W321" t="str">
            <v/>
          </cell>
          <cell r="X321">
            <v>0</v>
          </cell>
        </row>
        <row r="322">
          <cell r="B322" t="str">
            <v/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 t="str">
            <v/>
          </cell>
          <cell r="N322" t="str">
            <v xml:space="preserve"> </v>
          </cell>
          <cell r="O322" t="str">
            <v/>
          </cell>
          <cell r="P322" t="str">
            <v/>
          </cell>
          <cell r="Q322">
            <v>0</v>
          </cell>
          <cell r="R322" t="str">
            <v/>
          </cell>
          <cell r="S322">
            <v>0</v>
          </cell>
          <cell r="T322" t="str">
            <v/>
          </cell>
          <cell r="U322" t="str">
            <v/>
          </cell>
          <cell r="V322">
            <v>0</v>
          </cell>
          <cell r="W322" t="str">
            <v/>
          </cell>
          <cell r="X322">
            <v>0</v>
          </cell>
        </row>
        <row r="323">
          <cell r="B323" t="str">
            <v/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 t="str">
            <v/>
          </cell>
          <cell r="N323">
            <v>0</v>
          </cell>
          <cell r="O323" t="str">
            <v/>
          </cell>
          <cell r="P323" t="str">
            <v/>
          </cell>
          <cell r="Q323">
            <v>0</v>
          </cell>
          <cell r="R323" t="str">
            <v/>
          </cell>
          <cell r="S323">
            <v>0</v>
          </cell>
          <cell r="T323" t="str">
            <v/>
          </cell>
          <cell r="U323" t="str">
            <v/>
          </cell>
          <cell r="V323">
            <v>0</v>
          </cell>
          <cell r="W323" t="str">
            <v/>
          </cell>
          <cell r="X323">
            <v>0</v>
          </cell>
        </row>
        <row r="324">
          <cell r="B324" t="str">
            <v/>
          </cell>
          <cell r="C324">
            <v>0</v>
          </cell>
          <cell r="D324">
            <v>0</v>
          </cell>
          <cell r="E324" t="str">
            <v/>
          </cell>
          <cell r="F324">
            <v>0</v>
          </cell>
          <cell r="G324" t="str">
            <v/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 t="str">
            <v/>
          </cell>
          <cell r="N324">
            <v>0</v>
          </cell>
          <cell r="O324" t="str">
            <v/>
          </cell>
          <cell r="P324" t="str">
            <v/>
          </cell>
          <cell r="Q324">
            <v>0</v>
          </cell>
          <cell r="R324" t="str">
            <v/>
          </cell>
          <cell r="S324">
            <v>0</v>
          </cell>
          <cell r="T324" t="str">
            <v/>
          </cell>
          <cell r="U324" t="str">
            <v/>
          </cell>
          <cell r="V324">
            <v>0</v>
          </cell>
          <cell r="W324" t="str">
            <v/>
          </cell>
          <cell r="X324">
            <v>0</v>
          </cell>
        </row>
        <row r="325">
          <cell r="B325" t="str">
            <v/>
          </cell>
          <cell r="C325">
            <v>0</v>
          </cell>
          <cell r="D325">
            <v>0</v>
          </cell>
          <cell r="E325" t="str">
            <v/>
          </cell>
          <cell r="F325">
            <v>0</v>
          </cell>
          <cell r="G325" t="str">
            <v/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 t="str">
            <v/>
          </cell>
          <cell r="N325">
            <v>0</v>
          </cell>
          <cell r="O325" t="str">
            <v/>
          </cell>
          <cell r="P325" t="str">
            <v/>
          </cell>
          <cell r="Q325">
            <v>0</v>
          </cell>
          <cell r="R325" t="str">
            <v/>
          </cell>
          <cell r="S325">
            <v>0</v>
          </cell>
          <cell r="T325" t="str">
            <v/>
          </cell>
          <cell r="U325" t="str">
            <v/>
          </cell>
          <cell r="V325">
            <v>0</v>
          </cell>
          <cell r="W325" t="str">
            <v/>
          </cell>
          <cell r="X325">
            <v>0</v>
          </cell>
        </row>
        <row r="326">
          <cell r="B326" t="str">
            <v/>
          </cell>
          <cell r="C326">
            <v>0</v>
          </cell>
          <cell r="D326">
            <v>0</v>
          </cell>
          <cell r="E326" t="str">
            <v/>
          </cell>
          <cell r="F326">
            <v>0</v>
          </cell>
          <cell r="G326" t="str">
            <v/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 t="str">
            <v/>
          </cell>
          <cell r="N326">
            <v>0</v>
          </cell>
          <cell r="O326" t="str">
            <v/>
          </cell>
          <cell r="P326" t="str">
            <v/>
          </cell>
          <cell r="Q326">
            <v>0</v>
          </cell>
          <cell r="R326" t="str">
            <v/>
          </cell>
          <cell r="S326">
            <v>0</v>
          </cell>
          <cell r="T326" t="str">
            <v/>
          </cell>
          <cell r="U326" t="str">
            <v/>
          </cell>
          <cell r="V326">
            <v>0</v>
          </cell>
          <cell r="W326" t="str">
            <v/>
          </cell>
          <cell r="X326">
            <v>0</v>
          </cell>
        </row>
        <row r="327">
          <cell r="B327" t="str">
            <v/>
          </cell>
          <cell r="C327">
            <v>0</v>
          </cell>
          <cell r="D327">
            <v>0</v>
          </cell>
          <cell r="E327" t="str">
            <v/>
          </cell>
          <cell r="F327">
            <v>0</v>
          </cell>
          <cell r="G327" t="str">
            <v/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 t="str">
            <v/>
          </cell>
          <cell r="N327">
            <v>0</v>
          </cell>
          <cell r="O327" t="str">
            <v/>
          </cell>
          <cell r="P327" t="str">
            <v/>
          </cell>
          <cell r="Q327">
            <v>0</v>
          </cell>
          <cell r="R327" t="str">
            <v/>
          </cell>
          <cell r="S327">
            <v>0</v>
          </cell>
          <cell r="T327" t="str">
            <v/>
          </cell>
          <cell r="U327" t="str">
            <v/>
          </cell>
          <cell r="V327">
            <v>0</v>
          </cell>
          <cell r="W327" t="str">
            <v/>
          </cell>
          <cell r="X327">
            <v>0</v>
          </cell>
        </row>
        <row r="328">
          <cell r="B328" t="str">
            <v/>
          </cell>
          <cell r="C328">
            <v>0</v>
          </cell>
          <cell r="D328">
            <v>0</v>
          </cell>
          <cell r="E328" t="str">
            <v/>
          </cell>
          <cell r="F328">
            <v>0</v>
          </cell>
          <cell r="G328" t="str">
            <v/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 t="str">
            <v/>
          </cell>
          <cell r="N328">
            <v>0</v>
          </cell>
          <cell r="O328" t="str">
            <v/>
          </cell>
          <cell r="P328" t="str">
            <v/>
          </cell>
          <cell r="Q328">
            <v>0</v>
          </cell>
          <cell r="R328" t="str">
            <v/>
          </cell>
          <cell r="S328">
            <v>0</v>
          </cell>
          <cell r="T328" t="str">
            <v/>
          </cell>
          <cell r="U328" t="str">
            <v/>
          </cell>
          <cell r="V328">
            <v>0</v>
          </cell>
          <cell r="W328" t="str">
            <v/>
          </cell>
          <cell r="X328">
            <v>0</v>
          </cell>
        </row>
        <row r="329">
          <cell r="B329" t="str">
            <v/>
          </cell>
          <cell r="C329">
            <v>0</v>
          </cell>
          <cell r="D329">
            <v>0</v>
          </cell>
          <cell r="E329" t="str">
            <v/>
          </cell>
          <cell r="F329">
            <v>0</v>
          </cell>
          <cell r="G329" t="str">
            <v/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 t="str">
            <v/>
          </cell>
          <cell r="N329">
            <v>0</v>
          </cell>
          <cell r="O329" t="str">
            <v/>
          </cell>
          <cell r="P329" t="str">
            <v/>
          </cell>
          <cell r="Q329">
            <v>0</v>
          </cell>
          <cell r="R329" t="str">
            <v/>
          </cell>
          <cell r="S329">
            <v>0</v>
          </cell>
          <cell r="T329" t="str">
            <v/>
          </cell>
          <cell r="U329" t="str">
            <v/>
          </cell>
          <cell r="V329">
            <v>0</v>
          </cell>
          <cell r="W329" t="str">
            <v/>
          </cell>
          <cell r="X329">
            <v>0</v>
          </cell>
        </row>
        <row r="330">
          <cell r="B330" t="str">
            <v/>
          </cell>
          <cell r="C330">
            <v>0</v>
          </cell>
          <cell r="D330">
            <v>0</v>
          </cell>
          <cell r="E330" t="str">
            <v/>
          </cell>
          <cell r="F330">
            <v>0</v>
          </cell>
          <cell r="G330" t="str">
            <v/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 t="str">
            <v/>
          </cell>
          <cell r="N330">
            <v>0</v>
          </cell>
          <cell r="O330" t="str">
            <v/>
          </cell>
          <cell r="P330" t="str">
            <v/>
          </cell>
          <cell r="Q330">
            <v>0</v>
          </cell>
          <cell r="R330" t="str">
            <v/>
          </cell>
          <cell r="S330">
            <v>0</v>
          </cell>
          <cell r="T330" t="str">
            <v/>
          </cell>
          <cell r="U330" t="str">
            <v/>
          </cell>
          <cell r="V330">
            <v>0</v>
          </cell>
          <cell r="W330" t="str">
            <v/>
          </cell>
          <cell r="X330">
            <v>0</v>
          </cell>
        </row>
        <row r="331">
          <cell r="B331">
            <v>30</v>
          </cell>
          <cell r="C331" t="str">
            <v>CONSORCIO MP - ML</v>
          </cell>
          <cell r="D331">
            <v>1</v>
          </cell>
          <cell r="E331">
            <v>11780411524</v>
          </cell>
          <cell r="F331">
            <v>21468535518</v>
          </cell>
          <cell r="G331">
            <v>1436128542</v>
          </cell>
          <cell r="H331">
            <v>5910856134</v>
          </cell>
          <cell r="I331">
            <v>15557679384</v>
          </cell>
          <cell r="J331">
            <v>1795039393</v>
          </cell>
          <cell r="K331">
            <v>0</v>
          </cell>
          <cell r="L331">
            <v>1</v>
          </cell>
          <cell r="M331">
            <v>3</v>
          </cell>
          <cell r="N331" t="str">
            <v xml:space="preserve"> </v>
          </cell>
          <cell r="O331">
            <v>0</v>
          </cell>
          <cell r="P331">
            <v>4167150295</v>
          </cell>
          <cell r="Q331">
            <v>8.2028949216441376</v>
          </cell>
          <cell r="R331" t="str">
            <v>HABIL</v>
          </cell>
          <cell r="S331">
            <v>0.27532647157250772</v>
          </cell>
          <cell r="T331" t="str">
            <v>HABIL</v>
          </cell>
          <cell r="U331">
            <v>0</v>
          </cell>
          <cell r="V331" t="e">
            <v>#DIV/0!</v>
          </cell>
          <cell r="W331" t="e">
            <v>#DIV/0!</v>
          </cell>
          <cell r="X331" t="e">
            <v>#DIV/0!</v>
          </cell>
        </row>
        <row r="332">
          <cell r="B332">
            <v>30.1</v>
          </cell>
          <cell r="C332" t="str">
            <v>CONSTRUCTORA MP S.A.</v>
          </cell>
          <cell r="D332">
            <v>0.5</v>
          </cell>
          <cell r="E332">
            <v>8654821672</v>
          </cell>
          <cell r="F332">
            <v>13774716119</v>
          </cell>
          <cell r="G332">
            <v>895919298</v>
          </cell>
          <cell r="H332">
            <v>3751139298</v>
          </cell>
          <cell r="I332">
            <v>10023576821</v>
          </cell>
          <cell r="J332">
            <v>1238926298</v>
          </cell>
          <cell r="K332">
            <v>0</v>
          </cell>
          <cell r="L332">
            <v>0</v>
          </cell>
          <cell r="M332" t="str">
            <v/>
          </cell>
          <cell r="N332" t="str">
            <v xml:space="preserve"> </v>
          </cell>
          <cell r="O332" t="str">
            <v/>
          </cell>
          <cell r="P332" t="str">
            <v/>
          </cell>
          <cell r="Q332">
            <v>0</v>
          </cell>
          <cell r="R332" t="str">
            <v/>
          </cell>
          <cell r="S332">
            <v>0</v>
          </cell>
          <cell r="T332" t="str">
            <v/>
          </cell>
          <cell r="U332" t="str">
            <v/>
          </cell>
          <cell r="V332">
            <v>0</v>
          </cell>
          <cell r="W332" t="str">
            <v/>
          </cell>
          <cell r="X332">
            <v>0</v>
          </cell>
        </row>
        <row r="333">
          <cell r="B333">
            <v>30.200000000000003</v>
          </cell>
          <cell r="C333" t="str">
            <v>ML INGENIEROS S.A.</v>
          </cell>
          <cell r="D333">
            <v>0.5</v>
          </cell>
          <cell r="E333">
            <v>3125589852</v>
          </cell>
          <cell r="F333">
            <v>7693819399</v>
          </cell>
          <cell r="G333">
            <v>540209244</v>
          </cell>
          <cell r="H333">
            <v>2159716836</v>
          </cell>
          <cell r="I333">
            <v>5534102563</v>
          </cell>
          <cell r="J333">
            <v>556113095</v>
          </cell>
          <cell r="K333">
            <v>0</v>
          </cell>
          <cell r="L333">
            <v>0</v>
          </cell>
          <cell r="M333" t="str">
            <v/>
          </cell>
          <cell r="N333" t="str">
            <v xml:space="preserve"> </v>
          </cell>
          <cell r="O333" t="str">
            <v/>
          </cell>
          <cell r="P333" t="str">
            <v/>
          </cell>
          <cell r="Q333">
            <v>0</v>
          </cell>
          <cell r="R333" t="str">
            <v/>
          </cell>
          <cell r="S333">
            <v>0</v>
          </cell>
          <cell r="T333" t="str">
            <v/>
          </cell>
          <cell r="U333" t="str">
            <v/>
          </cell>
          <cell r="V333">
            <v>0</v>
          </cell>
          <cell r="W333" t="str">
            <v/>
          </cell>
          <cell r="X333">
            <v>0</v>
          </cell>
        </row>
        <row r="334">
          <cell r="B334" t="str">
            <v/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 t="str">
            <v/>
          </cell>
          <cell r="N334">
            <v>0</v>
          </cell>
          <cell r="O334" t="str">
            <v/>
          </cell>
          <cell r="P334" t="str">
            <v/>
          </cell>
          <cell r="Q334">
            <v>0</v>
          </cell>
          <cell r="R334" t="str">
            <v/>
          </cell>
          <cell r="S334">
            <v>0</v>
          </cell>
          <cell r="T334" t="str">
            <v/>
          </cell>
          <cell r="U334" t="str">
            <v/>
          </cell>
          <cell r="V334">
            <v>0</v>
          </cell>
          <cell r="W334" t="str">
            <v/>
          </cell>
          <cell r="X334">
            <v>0</v>
          </cell>
        </row>
        <row r="335">
          <cell r="B335" t="str">
            <v/>
          </cell>
          <cell r="C335">
            <v>0</v>
          </cell>
          <cell r="D335">
            <v>0</v>
          </cell>
          <cell r="E335" t="str">
            <v/>
          </cell>
          <cell r="F335">
            <v>0</v>
          </cell>
          <cell r="G335" t="str">
            <v/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 t="str">
            <v/>
          </cell>
          <cell r="N335">
            <v>0</v>
          </cell>
          <cell r="O335" t="str">
            <v/>
          </cell>
          <cell r="P335" t="str">
            <v/>
          </cell>
          <cell r="Q335">
            <v>0</v>
          </cell>
          <cell r="R335" t="str">
            <v/>
          </cell>
          <cell r="S335">
            <v>0</v>
          </cell>
          <cell r="T335" t="str">
            <v/>
          </cell>
          <cell r="U335" t="str">
            <v/>
          </cell>
          <cell r="V335">
            <v>0</v>
          </cell>
          <cell r="W335" t="str">
            <v/>
          </cell>
          <cell r="X335">
            <v>0</v>
          </cell>
        </row>
        <row r="336">
          <cell r="B336" t="str">
            <v/>
          </cell>
          <cell r="C336">
            <v>0</v>
          </cell>
          <cell r="D336">
            <v>0</v>
          </cell>
          <cell r="E336" t="str">
            <v/>
          </cell>
          <cell r="F336">
            <v>0</v>
          </cell>
          <cell r="G336" t="str">
            <v/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 t="str">
            <v/>
          </cell>
          <cell r="N336">
            <v>0</v>
          </cell>
          <cell r="O336" t="str">
            <v/>
          </cell>
          <cell r="P336" t="str">
            <v/>
          </cell>
          <cell r="Q336">
            <v>0</v>
          </cell>
          <cell r="R336" t="str">
            <v/>
          </cell>
          <cell r="S336">
            <v>0</v>
          </cell>
          <cell r="T336" t="str">
            <v/>
          </cell>
          <cell r="U336" t="str">
            <v/>
          </cell>
          <cell r="V336">
            <v>0</v>
          </cell>
          <cell r="W336" t="str">
            <v/>
          </cell>
          <cell r="X336">
            <v>0</v>
          </cell>
        </row>
        <row r="337">
          <cell r="B337" t="str">
            <v/>
          </cell>
          <cell r="C337">
            <v>0</v>
          </cell>
          <cell r="D337">
            <v>0</v>
          </cell>
          <cell r="E337" t="str">
            <v/>
          </cell>
          <cell r="F337">
            <v>0</v>
          </cell>
          <cell r="G337" t="str">
            <v/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 t="str">
            <v/>
          </cell>
          <cell r="N337">
            <v>0</v>
          </cell>
          <cell r="O337" t="str">
            <v/>
          </cell>
          <cell r="P337" t="str">
            <v/>
          </cell>
          <cell r="Q337">
            <v>0</v>
          </cell>
          <cell r="R337" t="str">
            <v/>
          </cell>
          <cell r="S337">
            <v>0</v>
          </cell>
          <cell r="T337" t="str">
            <v/>
          </cell>
          <cell r="U337" t="str">
            <v/>
          </cell>
          <cell r="V337">
            <v>0</v>
          </cell>
          <cell r="W337" t="str">
            <v/>
          </cell>
          <cell r="X337">
            <v>0</v>
          </cell>
        </row>
        <row r="338">
          <cell r="B338" t="str">
            <v/>
          </cell>
          <cell r="C338">
            <v>0</v>
          </cell>
          <cell r="D338">
            <v>0</v>
          </cell>
          <cell r="E338" t="str">
            <v/>
          </cell>
          <cell r="F338">
            <v>0</v>
          </cell>
          <cell r="G338" t="str">
            <v/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 t="str">
            <v/>
          </cell>
          <cell r="N338">
            <v>0</v>
          </cell>
          <cell r="O338" t="str">
            <v/>
          </cell>
          <cell r="P338" t="str">
            <v/>
          </cell>
          <cell r="Q338">
            <v>0</v>
          </cell>
          <cell r="R338" t="str">
            <v/>
          </cell>
          <cell r="S338">
            <v>0</v>
          </cell>
          <cell r="T338" t="str">
            <v/>
          </cell>
          <cell r="U338" t="str">
            <v/>
          </cell>
          <cell r="V338">
            <v>0</v>
          </cell>
          <cell r="W338" t="str">
            <v/>
          </cell>
          <cell r="X338">
            <v>0</v>
          </cell>
        </row>
        <row r="339">
          <cell r="B339" t="str">
            <v/>
          </cell>
          <cell r="C339">
            <v>0</v>
          </cell>
          <cell r="D339">
            <v>0</v>
          </cell>
          <cell r="E339" t="str">
            <v/>
          </cell>
          <cell r="F339">
            <v>0</v>
          </cell>
          <cell r="G339" t="str">
            <v/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 t="str">
            <v/>
          </cell>
          <cell r="N339">
            <v>0</v>
          </cell>
          <cell r="O339" t="str">
            <v/>
          </cell>
          <cell r="P339" t="str">
            <v/>
          </cell>
          <cell r="Q339">
            <v>0</v>
          </cell>
          <cell r="R339" t="str">
            <v/>
          </cell>
          <cell r="S339">
            <v>0</v>
          </cell>
          <cell r="T339" t="str">
            <v/>
          </cell>
          <cell r="U339" t="str">
            <v/>
          </cell>
          <cell r="V339">
            <v>0</v>
          </cell>
          <cell r="W339" t="str">
            <v/>
          </cell>
          <cell r="X339">
            <v>0</v>
          </cell>
        </row>
        <row r="340">
          <cell r="B340" t="str">
            <v/>
          </cell>
          <cell r="C340">
            <v>0</v>
          </cell>
          <cell r="D340">
            <v>0</v>
          </cell>
          <cell r="E340" t="str">
            <v/>
          </cell>
          <cell r="F340">
            <v>0</v>
          </cell>
          <cell r="G340" t="str">
            <v/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 t="str">
            <v/>
          </cell>
          <cell r="N340">
            <v>0</v>
          </cell>
          <cell r="O340" t="str">
            <v/>
          </cell>
          <cell r="P340" t="str">
            <v/>
          </cell>
          <cell r="Q340">
            <v>0</v>
          </cell>
          <cell r="R340" t="str">
            <v/>
          </cell>
          <cell r="S340">
            <v>0</v>
          </cell>
          <cell r="T340" t="str">
            <v/>
          </cell>
          <cell r="U340" t="str">
            <v/>
          </cell>
          <cell r="V340">
            <v>0</v>
          </cell>
          <cell r="W340" t="str">
            <v/>
          </cell>
          <cell r="X340">
            <v>0</v>
          </cell>
        </row>
        <row r="341">
          <cell r="B341" t="str">
            <v/>
          </cell>
          <cell r="C341">
            <v>0</v>
          </cell>
          <cell r="D341">
            <v>0</v>
          </cell>
          <cell r="E341" t="str">
            <v/>
          </cell>
          <cell r="F341">
            <v>0</v>
          </cell>
          <cell r="G341" t="str">
            <v/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 t="str">
            <v/>
          </cell>
          <cell r="N341">
            <v>0</v>
          </cell>
          <cell r="O341" t="str">
            <v/>
          </cell>
          <cell r="P341" t="str">
            <v/>
          </cell>
          <cell r="Q341">
            <v>0</v>
          </cell>
          <cell r="R341" t="str">
            <v/>
          </cell>
          <cell r="S341">
            <v>0</v>
          </cell>
          <cell r="T341" t="str">
            <v/>
          </cell>
          <cell r="U341" t="str">
            <v/>
          </cell>
          <cell r="V341">
            <v>0</v>
          </cell>
          <cell r="W341" t="str">
            <v/>
          </cell>
          <cell r="X341">
            <v>0</v>
          </cell>
        </row>
        <row r="342">
          <cell r="B342">
            <v>31</v>
          </cell>
          <cell r="C342" t="str">
            <v>LATINCO S.A.</v>
          </cell>
          <cell r="D342">
            <v>1</v>
          </cell>
          <cell r="E342">
            <v>94052297000</v>
          </cell>
          <cell r="F342">
            <v>172113336000</v>
          </cell>
          <cell r="G342">
            <v>39328613000</v>
          </cell>
          <cell r="H342">
            <v>100649549000</v>
          </cell>
          <cell r="I342">
            <v>71463787000</v>
          </cell>
          <cell r="J342">
            <v>22940061000</v>
          </cell>
          <cell r="K342">
            <v>4039236000</v>
          </cell>
          <cell r="L342">
            <v>1</v>
          </cell>
          <cell r="M342">
            <v>3</v>
          </cell>
          <cell r="N342" t="str">
            <v xml:space="preserve"> </v>
          </cell>
          <cell r="O342">
            <v>0</v>
          </cell>
          <cell r="P342">
            <v>4167150295</v>
          </cell>
          <cell r="Q342">
            <v>2.3914470871372964</v>
          </cell>
          <cell r="R342" t="str">
            <v>HABIL</v>
          </cell>
          <cell r="S342">
            <v>0.58478646303154569</v>
          </cell>
          <cell r="T342" t="str">
            <v>HABIL</v>
          </cell>
          <cell r="U342">
            <v>0</v>
          </cell>
          <cell r="V342">
            <v>5.6793069283399138</v>
          </cell>
          <cell r="W342" t="str">
            <v>HABIL</v>
          </cell>
          <cell r="X342" t="str">
            <v>HABIL</v>
          </cell>
        </row>
        <row r="343">
          <cell r="B343">
            <v>31.1</v>
          </cell>
          <cell r="C343" t="str">
            <v>LATINCO S.A.</v>
          </cell>
          <cell r="D343">
            <v>1</v>
          </cell>
          <cell r="E343">
            <v>94052297000</v>
          </cell>
          <cell r="F343">
            <v>172113336000</v>
          </cell>
          <cell r="G343">
            <v>39328613000</v>
          </cell>
          <cell r="H343">
            <v>100649549000</v>
          </cell>
          <cell r="I343">
            <v>71463787000</v>
          </cell>
          <cell r="J343">
            <v>22940061000</v>
          </cell>
          <cell r="K343">
            <v>4039236000</v>
          </cell>
          <cell r="L343">
            <v>0</v>
          </cell>
          <cell r="M343" t="str">
            <v/>
          </cell>
          <cell r="N343" t="str">
            <v xml:space="preserve"> </v>
          </cell>
          <cell r="O343" t="str">
            <v/>
          </cell>
          <cell r="P343" t="str">
            <v/>
          </cell>
          <cell r="Q343">
            <v>0</v>
          </cell>
          <cell r="R343" t="str">
            <v/>
          </cell>
          <cell r="S343">
            <v>0</v>
          </cell>
          <cell r="T343" t="str">
            <v/>
          </cell>
          <cell r="U343" t="str">
            <v/>
          </cell>
          <cell r="V343">
            <v>0</v>
          </cell>
          <cell r="W343" t="str">
            <v/>
          </cell>
          <cell r="X343">
            <v>0</v>
          </cell>
        </row>
        <row r="344">
          <cell r="B344" t="str">
            <v/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 t="str">
            <v/>
          </cell>
          <cell r="N344" t="str">
            <v xml:space="preserve"> </v>
          </cell>
          <cell r="O344" t="str">
            <v/>
          </cell>
          <cell r="P344" t="str">
            <v/>
          </cell>
          <cell r="Q344">
            <v>0</v>
          </cell>
          <cell r="R344" t="str">
            <v/>
          </cell>
          <cell r="S344">
            <v>0</v>
          </cell>
          <cell r="T344" t="str">
            <v/>
          </cell>
          <cell r="U344" t="str">
            <v/>
          </cell>
          <cell r="V344">
            <v>0</v>
          </cell>
          <cell r="W344" t="str">
            <v/>
          </cell>
          <cell r="X344">
            <v>0</v>
          </cell>
        </row>
        <row r="345">
          <cell r="B345" t="str">
            <v/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 t="str">
            <v/>
          </cell>
          <cell r="N345">
            <v>0</v>
          </cell>
          <cell r="O345" t="str">
            <v/>
          </cell>
          <cell r="P345" t="str">
            <v/>
          </cell>
          <cell r="Q345">
            <v>0</v>
          </cell>
          <cell r="R345" t="str">
            <v/>
          </cell>
          <cell r="S345">
            <v>0</v>
          </cell>
          <cell r="T345" t="str">
            <v/>
          </cell>
          <cell r="U345" t="str">
            <v/>
          </cell>
          <cell r="V345">
            <v>0</v>
          </cell>
          <cell r="W345" t="str">
            <v/>
          </cell>
          <cell r="X345">
            <v>0</v>
          </cell>
        </row>
        <row r="346">
          <cell r="B346" t="str">
            <v/>
          </cell>
          <cell r="C346">
            <v>0</v>
          </cell>
          <cell r="D346">
            <v>0</v>
          </cell>
          <cell r="E346" t="str">
            <v/>
          </cell>
          <cell r="F346">
            <v>0</v>
          </cell>
          <cell r="G346" t="str">
            <v/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 t="str">
            <v/>
          </cell>
          <cell r="N346">
            <v>0</v>
          </cell>
          <cell r="O346" t="str">
            <v/>
          </cell>
          <cell r="P346" t="str">
            <v/>
          </cell>
          <cell r="Q346">
            <v>0</v>
          </cell>
          <cell r="R346" t="str">
            <v/>
          </cell>
          <cell r="S346">
            <v>0</v>
          </cell>
          <cell r="T346" t="str">
            <v/>
          </cell>
          <cell r="U346" t="str">
            <v/>
          </cell>
          <cell r="V346">
            <v>0</v>
          </cell>
          <cell r="W346" t="str">
            <v/>
          </cell>
          <cell r="X346">
            <v>0</v>
          </cell>
        </row>
        <row r="347">
          <cell r="B347" t="str">
            <v/>
          </cell>
          <cell r="C347">
            <v>0</v>
          </cell>
          <cell r="D347">
            <v>0</v>
          </cell>
          <cell r="E347" t="str">
            <v/>
          </cell>
          <cell r="F347">
            <v>0</v>
          </cell>
          <cell r="G347" t="str">
            <v/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 t="str">
            <v/>
          </cell>
          <cell r="N347">
            <v>0</v>
          </cell>
          <cell r="O347" t="str">
            <v/>
          </cell>
          <cell r="P347" t="str">
            <v/>
          </cell>
          <cell r="Q347">
            <v>0</v>
          </cell>
          <cell r="R347" t="str">
            <v/>
          </cell>
          <cell r="S347">
            <v>0</v>
          </cell>
          <cell r="T347" t="str">
            <v/>
          </cell>
          <cell r="U347" t="str">
            <v/>
          </cell>
          <cell r="V347">
            <v>0</v>
          </cell>
          <cell r="W347" t="str">
            <v/>
          </cell>
          <cell r="X347">
            <v>0</v>
          </cell>
        </row>
        <row r="348">
          <cell r="B348" t="str">
            <v/>
          </cell>
          <cell r="C348">
            <v>0</v>
          </cell>
          <cell r="D348">
            <v>0</v>
          </cell>
          <cell r="E348" t="str">
            <v/>
          </cell>
          <cell r="F348">
            <v>0</v>
          </cell>
          <cell r="G348" t="str">
            <v/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 t="str">
            <v/>
          </cell>
          <cell r="N348">
            <v>0</v>
          </cell>
          <cell r="O348" t="str">
            <v/>
          </cell>
          <cell r="P348" t="str">
            <v/>
          </cell>
          <cell r="Q348">
            <v>0</v>
          </cell>
          <cell r="R348" t="str">
            <v/>
          </cell>
          <cell r="S348">
            <v>0</v>
          </cell>
          <cell r="T348" t="str">
            <v/>
          </cell>
          <cell r="U348" t="str">
            <v/>
          </cell>
          <cell r="V348">
            <v>0</v>
          </cell>
          <cell r="W348" t="str">
            <v/>
          </cell>
          <cell r="X348">
            <v>0</v>
          </cell>
        </row>
        <row r="349">
          <cell r="B349" t="str">
            <v/>
          </cell>
          <cell r="C349">
            <v>0</v>
          </cell>
          <cell r="D349">
            <v>0</v>
          </cell>
          <cell r="E349" t="str">
            <v/>
          </cell>
          <cell r="F349">
            <v>0</v>
          </cell>
          <cell r="G349" t="str">
            <v/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 t="str">
            <v/>
          </cell>
          <cell r="N349">
            <v>0</v>
          </cell>
          <cell r="O349" t="str">
            <v/>
          </cell>
          <cell r="P349" t="str">
            <v/>
          </cell>
          <cell r="Q349">
            <v>0</v>
          </cell>
          <cell r="R349" t="str">
            <v/>
          </cell>
          <cell r="S349">
            <v>0</v>
          </cell>
          <cell r="T349" t="str">
            <v/>
          </cell>
          <cell r="U349" t="str">
            <v/>
          </cell>
          <cell r="V349">
            <v>0</v>
          </cell>
          <cell r="W349" t="str">
            <v/>
          </cell>
          <cell r="X349">
            <v>0</v>
          </cell>
        </row>
        <row r="350">
          <cell r="B350" t="str">
            <v/>
          </cell>
          <cell r="C350">
            <v>0</v>
          </cell>
          <cell r="D350">
            <v>0</v>
          </cell>
          <cell r="E350" t="str">
            <v/>
          </cell>
          <cell r="F350">
            <v>0</v>
          </cell>
          <cell r="G350" t="str">
            <v/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 t="str">
            <v/>
          </cell>
          <cell r="N350">
            <v>0</v>
          </cell>
          <cell r="O350" t="str">
            <v/>
          </cell>
          <cell r="P350" t="str">
            <v/>
          </cell>
          <cell r="Q350">
            <v>0</v>
          </cell>
          <cell r="R350" t="str">
            <v/>
          </cell>
          <cell r="S350">
            <v>0</v>
          </cell>
          <cell r="T350" t="str">
            <v/>
          </cell>
          <cell r="U350" t="str">
            <v/>
          </cell>
          <cell r="V350">
            <v>0</v>
          </cell>
          <cell r="W350" t="str">
            <v/>
          </cell>
          <cell r="X350">
            <v>0</v>
          </cell>
        </row>
        <row r="351">
          <cell r="B351" t="str">
            <v/>
          </cell>
          <cell r="C351">
            <v>0</v>
          </cell>
          <cell r="D351">
            <v>0</v>
          </cell>
          <cell r="E351" t="str">
            <v/>
          </cell>
          <cell r="F351">
            <v>0</v>
          </cell>
          <cell r="G351" t="str">
            <v/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 t="str">
            <v/>
          </cell>
          <cell r="N351">
            <v>0</v>
          </cell>
          <cell r="O351" t="str">
            <v/>
          </cell>
          <cell r="P351" t="str">
            <v/>
          </cell>
          <cell r="Q351">
            <v>0</v>
          </cell>
          <cell r="R351" t="str">
            <v/>
          </cell>
          <cell r="S351">
            <v>0</v>
          </cell>
          <cell r="T351" t="str">
            <v/>
          </cell>
          <cell r="U351" t="str">
            <v/>
          </cell>
          <cell r="V351">
            <v>0</v>
          </cell>
          <cell r="W351" t="str">
            <v/>
          </cell>
          <cell r="X351">
            <v>0</v>
          </cell>
        </row>
        <row r="352">
          <cell r="B352" t="str">
            <v/>
          </cell>
          <cell r="C352">
            <v>0</v>
          </cell>
          <cell r="D352">
            <v>0</v>
          </cell>
          <cell r="E352" t="str">
            <v/>
          </cell>
          <cell r="F352">
            <v>0</v>
          </cell>
          <cell r="G352" t="str">
            <v/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 t="str">
            <v/>
          </cell>
          <cell r="N352">
            <v>0</v>
          </cell>
          <cell r="O352" t="str">
            <v/>
          </cell>
          <cell r="P352" t="str">
            <v/>
          </cell>
          <cell r="Q352">
            <v>0</v>
          </cell>
          <cell r="R352" t="str">
            <v/>
          </cell>
          <cell r="S352">
            <v>0</v>
          </cell>
          <cell r="T352" t="str">
            <v/>
          </cell>
          <cell r="U352" t="str">
            <v/>
          </cell>
          <cell r="V352">
            <v>0</v>
          </cell>
          <cell r="W352" t="str">
            <v/>
          </cell>
          <cell r="X352">
            <v>0</v>
          </cell>
        </row>
        <row r="353">
          <cell r="B353">
            <v>32</v>
          </cell>
          <cell r="C353" t="str">
            <v>ICEIN S.A.S.</v>
          </cell>
          <cell r="D353">
            <v>1</v>
          </cell>
          <cell r="E353">
            <v>275657318297</v>
          </cell>
          <cell r="F353">
            <v>469904918263</v>
          </cell>
          <cell r="G353">
            <v>49741116169</v>
          </cell>
          <cell r="H353">
            <v>137839071489</v>
          </cell>
          <cell r="I353">
            <v>332065846774</v>
          </cell>
          <cell r="J353">
            <v>13103590281</v>
          </cell>
          <cell r="K353">
            <v>7455040218.1400003</v>
          </cell>
          <cell r="L353">
            <v>1</v>
          </cell>
          <cell r="M353">
            <v>3</v>
          </cell>
          <cell r="N353" t="str">
            <v xml:space="preserve"> </v>
          </cell>
          <cell r="O353">
            <v>0</v>
          </cell>
          <cell r="P353">
            <v>4167150295</v>
          </cell>
          <cell r="Q353">
            <v>5.5418402224917713</v>
          </cell>
          <cell r="R353" t="str">
            <v>HABIL</v>
          </cell>
          <cell r="S353">
            <v>0.29333396210986917</v>
          </cell>
          <cell r="T353" t="str">
            <v>HABIL</v>
          </cell>
          <cell r="U353">
            <v>0</v>
          </cell>
          <cell r="V353">
            <v>1.7576820375986231</v>
          </cell>
          <cell r="W353" t="str">
            <v>HABIL</v>
          </cell>
          <cell r="X353" t="str">
            <v>HABIL</v>
          </cell>
        </row>
        <row r="354">
          <cell r="B354">
            <v>32.1</v>
          </cell>
          <cell r="C354" t="str">
            <v>ICEIN S.A.S.</v>
          </cell>
          <cell r="D354">
            <v>1</v>
          </cell>
          <cell r="E354">
            <v>275657318297</v>
          </cell>
          <cell r="F354">
            <v>469904918263</v>
          </cell>
          <cell r="G354">
            <v>49741116169</v>
          </cell>
          <cell r="H354">
            <v>137839071489</v>
          </cell>
          <cell r="I354">
            <v>332065846774</v>
          </cell>
          <cell r="J354">
            <v>13103590281</v>
          </cell>
          <cell r="K354">
            <v>7455040218.1400003</v>
          </cell>
          <cell r="L354">
            <v>0</v>
          </cell>
          <cell r="M354" t="str">
            <v/>
          </cell>
          <cell r="N354" t="str">
            <v xml:space="preserve"> </v>
          </cell>
          <cell r="O354" t="str">
            <v/>
          </cell>
          <cell r="P354" t="str">
            <v/>
          </cell>
          <cell r="Q354">
            <v>0</v>
          </cell>
          <cell r="R354" t="str">
            <v/>
          </cell>
          <cell r="S354">
            <v>0</v>
          </cell>
          <cell r="T354" t="str">
            <v/>
          </cell>
          <cell r="U354" t="str">
            <v/>
          </cell>
          <cell r="V354">
            <v>0</v>
          </cell>
          <cell r="W354" t="str">
            <v/>
          </cell>
          <cell r="X354">
            <v>0</v>
          </cell>
        </row>
        <row r="355">
          <cell r="B355" t="str">
            <v/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 t="str">
            <v/>
          </cell>
          <cell r="N355" t="str">
            <v xml:space="preserve"> </v>
          </cell>
          <cell r="O355" t="str">
            <v/>
          </cell>
          <cell r="P355" t="str">
            <v/>
          </cell>
          <cell r="Q355">
            <v>0</v>
          </cell>
          <cell r="R355" t="str">
            <v/>
          </cell>
          <cell r="S355">
            <v>0</v>
          </cell>
          <cell r="T355" t="str">
            <v/>
          </cell>
          <cell r="U355" t="str">
            <v/>
          </cell>
          <cell r="V355">
            <v>0</v>
          </cell>
          <cell r="W355" t="str">
            <v/>
          </cell>
          <cell r="X355">
            <v>0</v>
          </cell>
        </row>
        <row r="356">
          <cell r="B356" t="str">
            <v/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 t="str">
            <v/>
          </cell>
          <cell r="N356">
            <v>0</v>
          </cell>
          <cell r="O356" t="str">
            <v/>
          </cell>
          <cell r="P356" t="str">
            <v/>
          </cell>
          <cell r="Q356">
            <v>0</v>
          </cell>
          <cell r="R356" t="str">
            <v/>
          </cell>
          <cell r="S356">
            <v>0</v>
          </cell>
          <cell r="T356" t="str">
            <v/>
          </cell>
          <cell r="U356" t="str">
            <v/>
          </cell>
          <cell r="V356">
            <v>0</v>
          </cell>
          <cell r="W356" t="str">
            <v/>
          </cell>
          <cell r="X356">
            <v>0</v>
          </cell>
        </row>
        <row r="357">
          <cell r="B357" t="str">
            <v/>
          </cell>
          <cell r="C357">
            <v>0</v>
          </cell>
          <cell r="D357">
            <v>0</v>
          </cell>
          <cell r="E357" t="str">
            <v/>
          </cell>
          <cell r="F357">
            <v>0</v>
          </cell>
          <cell r="G357" t="str">
            <v/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 t="str">
            <v/>
          </cell>
          <cell r="N357">
            <v>0</v>
          </cell>
          <cell r="O357" t="str">
            <v/>
          </cell>
          <cell r="P357" t="str">
            <v/>
          </cell>
          <cell r="Q357">
            <v>0</v>
          </cell>
          <cell r="R357" t="str">
            <v/>
          </cell>
          <cell r="S357">
            <v>0</v>
          </cell>
          <cell r="T357" t="str">
            <v/>
          </cell>
          <cell r="U357" t="str">
            <v/>
          </cell>
          <cell r="V357">
            <v>0</v>
          </cell>
          <cell r="W357" t="str">
            <v/>
          </cell>
          <cell r="X357">
            <v>0</v>
          </cell>
        </row>
        <row r="358">
          <cell r="B358" t="str">
            <v/>
          </cell>
          <cell r="C358">
            <v>0</v>
          </cell>
          <cell r="D358">
            <v>0</v>
          </cell>
          <cell r="E358" t="str">
            <v/>
          </cell>
          <cell r="F358">
            <v>0</v>
          </cell>
          <cell r="G358" t="str">
            <v/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 t="str">
            <v/>
          </cell>
          <cell r="N358">
            <v>0</v>
          </cell>
          <cell r="O358" t="str">
            <v/>
          </cell>
          <cell r="P358" t="str">
            <v/>
          </cell>
          <cell r="Q358">
            <v>0</v>
          </cell>
          <cell r="R358" t="str">
            <v/>
          </cell>
          <cell r="S358">
            <v>0</v>
          </cell>
          <cell r="T358" t="str">
            <v/>
          </cell>
          <cell r="U358" t="str">
            <v/>
          </cell>
          <cell r="V358">
            <v>0</v>
          </cell>
          <cell r="W358" t="str">
            <v/>
          </cell>
          <cell r="X358">
            <v>0</v>
          </cell>
        </row>
        <row r="359">
          <cell r="B359" t="str">
            <v/>
          </cell>
          <cell r="C359">
            <v>0</v>
          </cell>
          <cell r="D359">
            <v>0</v>
          </cell>
          <cell r="E359" t="str">
            <v/>
          </cell>
          <cell r="F359">
            <v>0</v>
          </cell>
          <cell r="G359" t="str">
            <v/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 t="str">
            <v/>
          </cell>
          <cell r="N359">
            <v>0</v>
          </cell>
          <cell r="O359" t="str">
            <v/>
          </cell>
          <cell r="P359" t="str">
            <v/>
          </cell>
          <cell r="Q359">
            <v>0</v>
          </cell>
          <cell r="R359" t="str">
            <v/>
          </cell>
          <cell r="S359">
            <v>0</v>
          </cell>
          <cell r="T359" t="str">
            <v/>
          </cell>
          <cell r="U359" t="str">
            <v/>
          </cell>
          <cell r="V359">
            <v>0</v>
          </cell>
          <cell r="W359" t="str">
            <v/>
          </cell>
          <cell r="X359">
            <v>0</v>
          </cell>
        </row>
        <row r="360">
          <cell r="B360" t="str">
            <v/>
          </cell>
          <cell r="C360">
            <v>0</v>
          </cell>
          <cell r="D360">
            <v>0</v>
          </cell>
          <cell r="E360" t="str">
            <v/>
          </cell>
          <cell r="F360">
            <v>0</v>
          </cell>
          <cell r="G360" t="str">
            <v/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 t="str">
            <v/>
          </cell>
          <cell r="N360">
            <v>0</v>
          </cell>
          <cell r="O360" t="str">
            <v/>
          </cell>
          <cell r="P360" t="str">
            <v/>
          </cell>
          <cell r="Q360">
            <v>0</v>
          </cell>
          <cell r="R360" t="str">
            <v/>
          </cell>
          <cell r="S360">
            <v>0</v>
          </cell>
          <cell r="T360" t="str">
            <v/>
          </cell>
          <cell r="U360" t="str">
            <v/>
          </cell>
          <cell r="V360">
            <v>0</v>
          </cell>
          <cell r="W360" t="str">
            <v/>
          </cell>
          <cell r="X360">
            <v>0</v>
          </cell>
        </row>
        <row r="361">
          <cell r="B361" t="str">
            <v/>
          </cell>
          <cell r="C361">
            <v>0</v>
          </cell>
          <cell r="D361">
            <v>0</v>
          </cell>
          <cell r="E361" t="str">
            <v/>
          </cell>
          <cell r="F361">
            <v>0</v>
          </cell>
          <cell r="G361" t="str">
            <v/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 t="str">
            <v/>
          </cell>
          <cell r="N361">
            <v>0</v>
          </cell>
          <cell r="O361" t="str">
            <v/>
          </cell>
          <cell r="P361" t="str">
            <v/>
          </cell>
          <cell r="Q361">
            <v>0</v>
          </cell>
          <cell r="R361" t="str">
            <v/>
          </cell>
          <cell r="S361">
            <v>0</v>
          </cell>
          <cell r="T361" t="str">
            <v/>
          </cell>
          <cell r="U361" t="str">
            <v/>
          </cell>
          <cell r="V361">
            <v>0</v>
          </cell>
          <cell r="W361" t="str">
            <v/>
          </cell>
          <cell r="X361">
            <v>0</v>
          </cell>
        </row>
        <row r="362">
          <cell r="B362" t="str">
            <v/>
          </cell>
          <cell r="C362">
            <v>0</v>
          </cell>
          <cell r="D362">
            <v>0</v>
          </cell>
          <cell r="E362" t="str">
            <v/>
          </cell>
          <cell r="F362">
            <v>0</v>
          </cell>
          <cell r="G362" t="str">
            <v/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 t="str">
            <v/>
          </cell>
          <cell r="N362">
            <v>0</v>
          </cell>
          <cell r="O362" t="str">
            <v/>
          </cell>
          <cell r="P362" t="str">
            <v/>
          </cell>
          <cell r="Q362">
            <v>0</v>
          </cell>
          <cell r="R362" t="str">
            <v/>
          </cell>
          <cell r="S362">
            <v>0</v>
          </cell>
          <cell r="T362" t="str">
            <v/>
          </cell>
          <cell r="U362" t="str">
            <v/>
          </cell>
          <cell r="V362">
            <v>0</v>
          </cell>
          <cell r="W362" t="str">
            <v/>
          </cell>
          <cell r="X362">
            <v>0</v>
          </cell>
        </row>
        <row r="363">
          <cell r="B363" t="str">
            <v/>
          </cell>
          <cell r="C363">
            <v>0</v>
          </cell>
          <cell r="D363">
            <v>0</v>
          </cell>
          <cell r="E363" t="str">
            <v/>
          </cell>
          <cell r="F363">
            <v>0</v>
          </cell>
          <cell r="G363" t="str">
            <v/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 t="str">
            <v/>
          </cell>
          <cell r="N363">
            <v>0</v>
          </cell>
          <cell r="O363" t="str">
            <v/>
          </cell>
          <cell r="P363" t="str">
            <v/>
          </cell>
          <cell r="Q363">
            <v>0</v>
          </cell>
          <cell r="R363" t="str">
            <v/>
          </cell>
          <cell r="S363">
            <v>0</v>
          </cell>
          <cell r="T363" t="str">
            <v/>
          </cell>
          <cell r="U363" t="str">
            <v/>
          </cell>
          <cell r="V363">
            <v>0</v>
          </cell>
          <cell r="W363" t="str">
            <v/>
          </cell>
          <cell r="X363">
            <v>0</v>
          </cell>
        </row>
        <row r="364">
          <cell r="B364">
            <v>33</v>
          </cell>
          <cell r="C364" t="str">
            <v>CONSTRUCCIONES E INVERSIONES BETA S.A.S.</v>
          </cell>
          <cell r="D364">
            <v>1</v>
          </cell>
          <cell r="E364">
            <v>58291300967.5</v>
          </cell>
          <cell r="F364">
            <v>65842434528.370003</v>
          </cell>
          <cell r="G364">
            <v>7049854058.8199997</v>
          </cell>
          <cell r="H364">
            <v>37390193914.339996</v>
          </cell>
          <cell r="I364">
            <v>28452240614.030006</v>
          </cell>
          <cell r="J364">
            <v>3195694613</v>
          </cell>
          <cell r="K364">
            <v>2257919291.7399998</v>
          </cell>
          <cell r="L364">
            <v>1</v>
          </cell>
          <cell r="M364">
            <v>3</v>
          </cell>
          <cell r="N364" t="str">
            <v xml:space="preserve"> </v>
          </cell>
          <cell r="O364">
            <v>0</v>
          </cell>
          <cell r="P364">
            <v>4167150295</v>
          </cell>
          <cell r="Q364">
            <v>8.2684408047528812</v>
          </cell>
          <cell r="R364" t="str">
            <v>HABIL</v>
          </cell>
          <cell r="S364">
            <v>0.56787380634033835</v>
          </cell>
          <cell r="T364" t="str">
            <v>HABIL</v>
          </cell>
          <cell r="U364">
            <v>0</v>
          </cell>
          <cell r="V364">
            <v>1.4153272106273254</v>
          </cell>
          <cell r="W364" t="str">
            <v>HABIL</v>
          </cell>
          <cell r="X364" t="str">
            <v>HABIL</v>
          </cell>
        </row>
        <row r="365">
          <cell r="B365">
            <v>33.1</v>
          </cell>
          <cell r="C365" t="str">
            <v>CONSTRUCCIONES E INVERSIONES BETA S.A.S.</v>
          </cell>
          <cell r="D365">
            <v>1</v>
          </cell>
          <cell r="E365">
            <v>58291300967.5</v>
          </cell>
          <cell r="F365">
            <v>65842434528.370003</v>
          </cell>
          <cell r="G365">
            <v>7049854058.8199997</v>
          </cell>
          <cell r="H365">
            <v>37390193914.339996</v>
          </cell>
          <cell r="I365">
            <v>28452240614.030006</v>
          </cell>
          <cell r="J365">
            <v>3195694613</v>
          </cell>
          <cell r="K365">
            <v>2257919291.7399998</v>
          </cell>
          <cell r="L365">
            <v>0</v>
          </cell>
          <cell r="M365" t="str">
            <v/>
          </cell>
          <cell r="N365" t="str">
            <v xml:space="preserve"> </v>
          </cell>
          <cell r="O365" t="str">
            <v/>
          </cell>
          <cell r="P365" t="str">
            <v/>
          </cell>
          <cell r="Q365">
            <v>0</v>
          </cell>
          <cell r="R365" t="str">
            <v/>
          </cell>
          <cell r="S365">
            <v>0</v>
          </cell>
          <cell r="T365" t="str">
            <v/>
          </cell>
          <cell r="U365" t="str">
            <v/>
          </cell>
          <cell r="V365">
            <v>0</v>
          </cell>
          <cell r="W365" t="str">
            <v/>
          </cell>
          <cell r="X365">
            <v>0</v>
          </cell>
        </row>
        <row r="366">
          <cell r="B366" t="str">
            <v/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 t="str">
            <v/>
          </cell>
          <cell r="N366" t="str">
            <v xml:space="preserve"> </v>
          </cell>
          <cell r="O366" t="str">
            <v/>
          </cell>
          <cell r="P366" t="str">
            <v/>
          </cell>
          <cell r="Q366">
            <v>0</v>
          </cell>
          <cell r="R366" t="str">
            <v/>
          </cell>
          <cell r="S366">
            <v>0</v>
          </cell>
          <cell r="T366" t="str">
            <v/>
          </cell>
          <cell r="U366" t="str">
            <v/>
          </cell>
          <cell r="V366">
            <v>0</v>
          </cell>
          <cell r="W366" t="str">
            <v/>
          </cell>
          <cell r="X366">
            <v>0</v>
          </cell>
        </row>
        <row r="367">
          <cell r="B367" t="str">
            <v/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 t="str">
            <v/>
          </cell>
          <cell r="N367">
            <v>0</v>
          </cell>
          <cell r="O367" t="str">
            <v/>
          </cell>
          <cell r="P367" t="str">
            <v/>
          </cell>
          <cell r="Q367">
            <v>0</v>
          </cell>
          <cell r="R367" t="str">
            <v/>
          </cell>
          <cell r="S367">
            <v>0</v>
          </cell>
          <cell r="T367" t="str">
            <v/>
          </cell>
          <cell r="U367" t="str">
            <v/>
          </cell>
          <cell r="V367">
            <v>0</v>
          </cell>
          <cell r="W367" t="str">
            <v/>
          </cell>
          <cell r="X367">
            <v>0</v>
          </cell>
        </row>
        <row r="368">
          <cell r="B368" t="str">
            <v/>
          </cell>
          <cell r="C368">
            <v>0</v>
          </cell>
          <cell r="D368">
            <v>0</v>
          </cell>
          <cell r="E368" t="str">
            <v/>
          </cell>
          <cell r="F368">
            <v>0</v>
          </cell>
          <cell r="G368" t="str">
            <v/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 t="str">
            <v/>
          </cell>
          <cell r="N368">
            <v>0</v>
          </cell>
          <cell r="O368" t="str">
            <v/>
          </cell>
          <cell r="P368" t="str">
            <v/>
          </cell>
          <cell r="Q368">
            <v>0</v>
          </cell>
          <cell r="R368" t="str">
            <v/>
          </cell>
          <cell r="S368">
            <v>0</v>
          </cell>
          <cell r="T368" t="str">
            <v/>
          </cell>
          <cell r="U368" t="str">
            <v/>
          </cell>
          <cell r="V368">
            <v>0</v>
          </cell>
          <cell r="W368" t="str">
            <v/>
          </cell>
          <cell r="X368">
            <v>0</v>
          </cell>
        </row>
        <row r="369">
          <cell r="B369" t="str">
            <v/>
          </cell>
          <cell r="C369">
            <v>0</v>
          </cell>
          <cell r="D369">
            <v>0</v>
          </cell>
          <cell r="E369" t="str">
            <v/>
          </cell>
          <cell r="F369">
            <v>0</v>
          </cell>
          <cell r="G369" t="str">
            <v/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 t="str">
            <v/>
          </cell>
          <cell r="N369">
            <v>0</v>
          </cell>
          <cell r="O369" t="str">
            <v/>
          </cell>
          <cell r="P369" t="str">
            <v/>
          </cell>
          <cell r="Q369">
            <v>0</v>
          </cell>
          <cell r="R369" t="str">
            <v/>
          </cell>
          <cell r="S369">
            <v>0</v>
          </cell>
          <cell r="T369" t="str">
            <v/>
          </cell>
          <cell r="U369" t="str">
            <v/>
          </cell>
          <cell r="V369">
            <v>0</v>
          </cell>
          <cell r="W369" t="str">
            <v/>
          </cell>
          <cell r="X369">
            <v>0</v>
          </cell>
        </row>
        <row r="370">
          <cell r="B370" t="str">
            <v/>
          </cell>
          <cell r="C370">
            <v>0</v>
          </cell>
          <cell r="D370">
            <v>0</v>
          </cell>
          <cell r="E370" t="str">
            <v/>
          </cell>
          <cell r="F370">
            <v>0</v>
          </cell>
          <cell r="G370" t="str">
            <v/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 t="str">
            <v/>
          </cell>
          <cell r="N370">
            <v>0</v>
          </cell>
          <cell r="O370" t="str">
            <v/>
          </cell>
          <cell r="P370" t="str">
            <v/>
          </cell>
          <cell r="Q370">
            <v>0</v>
          </cell>
          <cell r="R370" t="str">
            <v/>
          </cell>
          <cell r="S370">
            <v>0</v>
          </cell>
          <cell r="T370" t="str">
            <v/>
          </cell>
          <cell r="U370" t="str">
            <v/>
          </cell>
          <cell r="V370">
            <v>0</v>
          </cell>
          <cell r="W370" t="str">
            <v/>
          </cell>
          <cell r="X370">
            <v>0</v>
          </cell>
        </row>
        <row r="371">
          <cell r="B371" t="str">
            <v/>
          </cell>
          <cell r="C371">
            <v>0</v>
          </cell>
          <cell r="D371">
            <v>0</v>
          </cell>
          <cell r="E371" t="str">
            <v/>
          </cell>
          <cell r="F371">
            <v>0</v>
          </cell>
          <cell r="G371" t="str">
            <v/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 t="str">
            <v/>
          </cell>
          <cell r="N371">
            <v>0</v>
          </cell>
          <cell r="O371" t="str">
            <v/>
          </cell>
          <cell r="P371" t="str">
            <v/>
          </cell>
          <cell r="Q371">
            <v>0</v>
          </cell>
          <cell r="R371" t="str">
            <v/>
          </cell>
          <cell r="S371">
            <v>0</v>
          </cell>
          <cell r="T371" t="str">
            <v/>
          </cell>
          <cell r="U371" t="str">
            <v/>
          </cell>
          <cell r="V371">
            <v>0</v>
          </cell>
          <cell r="W371" t="str">
            <v/>
          </cell>
          <cell r="X371">
            <v>0</v>
          </cell>
        </row>
        <row r="372">
          <cell r="B372" t="str">
            <v/>
          </cell>
          <cell r="C372">
            <v>0</v>
          </cell>
          <cell r="D372">
            <v>0</v>
          </cell>
          <cell r="E372" t="str">
            <v/>
          </cell>
          <cell r="F372">
            <v>0</v>
          </cell>
          <cell r="G372" t="str">
            <v/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 t="str">
            <v/>
          </cell>
          <cell r="N372">
            <v>0</v>
          </cell>
          <cell r="O372" t="str">
            <v/>
          </cell>
          <cell r="P372" t="str">
            <v/>
          </cell>
          <cell r="Q372">
            <v>0</v>
          </cell>
          <cell r="R372" t="str">
            <v/>
          </cell>
          <cell r="S372">
            <v>0</v>
          </cell>
          <cell r="T372" t="str">
            <v/>
          </cell>
          <cell r="U372" t="str">
            <v/>
          </cell>
          <cell r="V372">
            <v>0</v>
          </cell>
          <cell r="W372" t="str">
            <v/>
          </cell>
          <cell r="X372">
            <v>0</v>
          </cell>
        </row>
        <row r="373">
          <cell r="B373" t="str">
            <v/>
          </cell>
          <cell r="C373">
            <v>0</v>
          </cell>
          <cell r="D373">
            <v>0</v>
          </cell>
          <cell r="E373" t="str">
            <v/>
          </cell>
          <cell r="F373">
            <v>0</v>
          </cell>
          <cell r="G373" t="str">
            <v/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 t="str">
            <v/>
          </cell>
          <cell r="N373">
            <v>0</v>
          </cell>
          <cell r="O373" t="str">
            <v/>
          </cell>
          <cell r="P373" t="str">
            <v/>
          </cell>
          <cell r="Q373">
            <v>0</v>
          </cell>
          <cell r="R373" t="str">
            <v/>
          </cell>
          <cell r="S373">
            <v>0</v>
          </cell>
          <cell r="T373" t="str">
            <v/>
          </cell>
          <cell r="U373" t="str">
            <v/>
          </cell>
          <cell r="V373">
            <v>0</v>
          </cell>
          <cell r="W373" t="str">
            <v/>
          </cell>
          <cell r="X373">
            <v>0</v>
          </cell>
        </row>
        <row r="374">
          <cell r="B374" t="str">
            <v/>
          </cell>
          <cell r="C374">
            <v>0</v>
          </cell>
          <cell r="D374">
            <v>0</v>
          </cell>
          <cell r="E374" t="str">
            <v/>
          </cell>
          <cell r="F374">
            <v>0</v>
          </cell>
          <cell r="G374" t="str">
            <v/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 t="str">
            <v/>
          </cell>
          <cell r="N374">
            <v>0</v>
          </cell>
          <cell r="O374" t="str">
            <v/>
          </cell>
          <cell r="P374" t="str">
            <v/>
          </cell>
          <cell r="Q374">
            <v>0</v>
          </cell>
          <cell r="R374" t="str">
            <v/>
          </cell>
          <cell r="S374">
            <v>0</v>
          </cell>
          <cell r="T374" t="str">
            <v/>
          </cell>
          <cell r="U374" t="str">
            <v/>
          </cell>
          <cell r="V374">
            <v>0</v>
          </cell>
          <cell r="W374" t="str">
            <v/>
          </cell>
          <cell r="X374">
            <v>0</v>
          </cell>
        </row>
        <row r="375">
          <cell r="B375">
            <v>34</v>
          </cell>
          <cell r="C375" t="str">
            <v>CI GRODCO S EN CA INGENIEROS CIVILES</v>
          </cell>
          <cell r="D375">
            <v>1</v>
          </cell>
          <cell r="E375">
            <v>206578272000</v>
          </cell>
          <cell r="F375">
            <v>256691877000</v>
          </cell>
          <cell r="G375">
            <v>80040795000</v>
          </cell>
          <cell r="H375">
            <v>127472571000</v>
          </cell>
          <cell r="I375">
            <v>129219306000</v>
          </cell>
          <cell r="J375">
            <v>10360224000</v>
          </cell>
          <cell r="K375">
            <v>4944965000</v>
          </cell>
          <cell r="L375">
            <v>1</v>
          </cell>
          <cell r="M375">
            <v>3</v>
          </cell>
          <cell r="N375" t="str">
            <v xml:space="preserve"> </v>
          </cell>
          <cell r="O375">
            <v>0</v>
          </cell>
          <cell r="P375">
            <v>4167150295</v>
          </cell>
          <cell r="Q375">
            <v>2.5809122960360402</v>
          </cell>
          <cell r="R375" t="str">
            <v>HABIL</v>
          </cell>
          <cell r="S375">
            <v>0.49659760367095684</v>
          </cell>
          <cell r="T375" t="str">
            <v>HABIL</v>
          </cell>
          <cell r="U375">
            <v>0</v>
          </cell>
          <cell r="V375">
            <v>2.0951056276434716</v>
          </cell>
          <cell r="W375" t="str">
            <v>HABIL</v>
          </cell>
          <cell r="X375" t="str">
            <v>HABIL</v>
          </cell>
        </row>
        <row r="376">
          <cell r="B376">
            <v>34.1</v>
          </cell>
          <cell r="C376" t="str">
            <v>CI GRODCO S EN CA INGENIEROS CIVILES</v>
          </cell>
          <cell r="D376">
            <v>1</v>
          </cell>
          <cell r="E376">
            <v>206578272000</v>
          </cell>
          <cell r="F376">
            <v>256691877000</v>
          </cell>
          <cell r="G376">
            <v>80040795000</v>
          </cell>
          <cell r="H376">
            <v>127472571000</v>
          </cell>
          <cell r="I376">
            <v>129219306000</v>
          </cell>
          <cell r="J376">
            <v>10360224000</v>
          </cell>
          <cell r="K376">
            <v>4944965000</v>
          </cell>
          <cell r="L376">
            <v>0</v>
          </cell>
          <cell r="M376" t="str">
            <v/>
          </cell>
          <cell r="N376" t="str">
            <v xml:space="preserve"> </v>
          </cell>
          <cell r="O376" t="str">
            <v/>
          </cell>
          <cell r="P376" t="str">
            <v/>
          </cell>
          <cell r="Q376">
            <v>0</v>
          </cell>
          <cell r="R376" t="str">
            <v/>
          </cell>
          <cell r="S376">
            <v>0</v>
          </cell>
          <cell r="T376" t="str">
            <v/>
          </cell>
          <cell r="U376" t="str">
            <v/>
          </cell>
          <cell r="V376">
            <v>0</v>
          </cell>
          <cell r="W376" t="str">
            <v/>
          </cell>
          <cell r="X376">
            <v>0</v>
          </cell>
        </row>
        <row r="377">
          <cell r="B377" t="str">
            <v/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 t="str">
            <v/>
          </cell>
          <cell r="N377" t="str">
            <v xml:space="preserve"> </v>
          </cell>
          <cell r="O377" t="str">
            <v/>
          </cell>
          <cell r="P377" t="str">
            <v/>
          </cell>
          <cell r="Q377">
            <v>0</v>
          </cell>
          <cell r="R377" t="str">
            <v/>
          </cell>
          <cell r="S377">
            <v>0</v>
          </cell>
          <cell r="T377" t="str">
            <v/>
          </cell>
          <cell r="U377" t="str">
            <v/>
          </cell>
          <cell r="V377">
            <v>0</v>
          </cell>
          <cell r="W377" t="str">
            <v/>
          </cell>
          <cell r="X377">
            <v>0</v>
          </cell>
        </row>
        <row r="378">
          <cell r="B378" t="str">
            <v/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 t="str">
            <v/>
          </cell>
          <cell r="N378">
            <v>0</v>
          </cell>
          <cell r="O378" t="str">
            <v/>
          </cell>
          <cell r="P378" t="str">
            <v/>
          </cell>
          <cell r="Q378">
            <v>0</v>
          </cell>
          <cell r="R378" t="str">
            <v/>
          </cell>
          <cell r="S378">
            <v>0</v>
          </cell>
          <cell r="T378" t="str">
            <v/>
          </cell>
          <cell r="U378" t="str">
            <v/>
          </cell>
          <cell r="V378">
            <v>0</v>
          </cell>
          <cell r="W378" t="str">
            <v/>
          </cell>
          <cell r="X378">
            <v>0</v>
          </cell>
        </row>
        <row r="379">
          <cell r="B379" t="str">
            <v/>
          </cell>
          <cell r="C379">
            <v>0</v>
          </cell>
          <cell r="D379">
            <v>0</v>
          </cell>
          <cell r="E379" t="str">
            <v/>
          </cell>
          <cell r="F379">
            <v>0</v>
          </cell>
          <cell r="G379" t="str">
            <v/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 t="str">
            <v/>
          </cell>
          <cell r="N379">
            <v>0</v>
          </cell>
          <cell r="O379" t="str">
            <v/>
          </cell>
          <cell r="P379" t="str">
            <v/>
          </cell>
          <cell r="Q379">
            <v>0</v>
          </cell>
          <cell r="R379" t="str">
            <v/>
          </cell>
          <cell r="S379">
            <v>0</v>
          </cell>
          <cell r="T379" t="str">
            <v/>
          </cell>
          <cell r="U379" t="str">
            <v/>
          </cell>
          <cell r="V379">
            <v>0</v>
          </cell>
          <cell r="W379" t="str">
            <v/>
          </cell>
          <cell r="X379">
            <v>0</v>
          </cell>
        </row>
        <row r="380">
          <cell r="B380" t="str">
            <v/>
          </cell>
          <cell r="C380">
            <v>0</v>
          </cell>
          <cell r="D380">
            <v>0</v>
          </cell>
          <cell r="E380" t="str">
            <v/>
          </cell>
          <cell r="F380">
            <v>0</v>
          </cell>
          <cell r="G380" t="str">
            <v/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/>
          </cell>
          <cell r="N380">
            <v>0</v>
          </cell>
          <cell r="O380" t="str">
            <v/>
          </cell>
          <cell r="P380" t="str">
            <v/>
          </cell>
          <cell r="Q380">
            <v>0</v>
          </cell>
          <cell r="R380" t="str">
            <v/>
          </cell>
          <cell r="S380">
            <v>0</v>
          </cell>
          <cell r="T380" t="str">
            <v/>
          </cell>
          <cell r="U380" t="str">
            <v/>
          </cell>
          <cell r="V380">
            <v>0</v>
          </cell>
          <cell r="W380" t="str">
            <v/>
          </cell>
          <cell r="X380">
            <v>0</v>
          </cell>
        </row>
        <row r="381">
          <cell r="B381" t="str">
            <v/>
          </cell>
          <cell r="C381">
            <v>0</v>
          </cell>
          <cell r="D381">
            <v>0</v>
          </cell>
          <cell r="E381" t="str">
            <v/>
          </cell>
          <cell r="F381">
            <v>0</v>
          </cell>
          <cell r="G381" t="str">
            <v/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 t="str">
            <v/>
          </cell>
          <cell r="N381">
            <v>0</v>
          </cell>
          <cell r="O381" t="str">
            <v/>
          </cell>
          <cell r="P381" t="str">
            <v/>
          </cell>
          <cell r="Q381">
            <v>0</v>
          </cell>
          <cell r="R381" t="str">
            <v/>
          </cell>
          <cell r="S381">
            <v>0</v>
          </cell>
          <cell r="T381" t="str">
            <v/>
          </cell>
          <cell r="U381" t="str">
            <v/>
          </cell>
          <cell r="V381">
            <v>0</v>
          </cell>
          <cell r="W381" t="str">
            <v/>
          </cell>
          <cell r="X381">
            <v>0</v>
          </cell>
        </row>
        <row r="382">
          <cell r="B382" t="str">
            <v/>
          </cell>
          <cell r="C382">
            <v>0</v>
          </cell>
          <cell r="D382">
            <v>0</v>
          </cell>
          <cell r="E382" t="str">
            <v/>
          </cell>
          <cell r="F382">
            <v>0</v>
          </cell>
          <cell r="G382" t="str">
            <v/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 t="str">
            <v/>
          </cell>
          <cell r="N382">
            <v>0</v>
          </cell>
          <cell r="O382" t="str">
            <v/>
          </cell>
          <cell r="P382" t="str">
            <v/>
          </cell>
          <cell r="Q382">
            <v>0</v>
          </cell>
          <cell r="R382" t="str">
            <v/>
          </cell>
          <cell r="S382">
            <v>0</v>
          </cell>
          <cell r="T382" t="str">
            <v/>
          </cell>
          <cell r="U382" t="str">
            <v/>
          </cell>
          <cell r="V382">
            <v>0</v>
          </cell>
          <cell r="W382" t="str">
            <v/>
          </cell>
          <cell r="X382">
            <v>0</v>
          </cell>
        </row>
        <row r="383">
          <cell r="B383" t="str">
            <v/>
          </cell>
          <cell r="C383">
            <v>0</v>
          </cell>
          <cell r="D383">
            <v>0</v>
          </cell>
          <cell r="E383" t="str">
            <v/>
          </cell>
          <cell r="F383">
            <v>0</v>
          </cell>
          <cell r="G383" t="str">
            <v/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 t="str">
            <v/>
          </cell>
          <cell r="N383">
            <v>0</v>
          </cell>
          <cell r="O383" t="str">
            <v/>
          </cell>
          <cell r="P383" t="str">
            <v/>
          </cell>
          <cell r="Q383">
            <v>0</v>
          </cell>
          <cell r="R383" t="str">
            <v/>
          </cell>
          <cell r="S383">
            <v>0</v>
          </cell>
          <cell r="T383" t="str">
            <v/>
          </cell>
          <cell r="U383" t="str">
            <v/>
          </cell>
          <cell r="V383">
            <v>0</v>
          </cell>
          <cell r="W383" t="str">
            <v/>
          </cell>
          <cell r="X383">
            <v>0</v>
          </cell>
        </row>
        <row r="384">
          <cell r="B384" t="str">
            <v/>
          </cell>
          <cell r="C384">
            <v>0</v>
          </cell>
          <cell r="D384">
            <v>0</v>
          </cell>
          <cell r="E384" t="str">
            <v/>
          </cell>
          <cell r="F384">
            <v>0</v>
          </cell>
          <cell r="G384" t="str">
            <v/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 t="str">
            <v/>
          </cell>
          <cell r="N384">
            <v>0</v>
          </cell>
          <cell r="O384" t="str">
            <v/>
          </cell>
          <cell r="P384" t="str">
            <v/>
          </cell>
          <cell r="Q384">
            <v>0</v>
          </cell>
          <cell r="R384" t="str">
            <v/>
          </cell>
          <cell r="S384">
            <v>0</v>
          </cell>
          <cell r="T384" t="str">
            <v/>
          </cell>
          <cell r="U384" t="str">
            <v/>
          </cell>
          <cell r="V384">
            <v>0</v>
          </cell>
          <cell r="W384" t="str">
            <v/>
          </cell>
          <cell r="X384">
            <v>0</v>
          </cell>
        </row>
        <row r="385">
          <cell r="B385" t="str">
            <v/>
          </cell>
          <cell r="C385">
            <v>0</v>
          </cell>
          <cell r="D385">
            <v>0</v>
          </cell>
          <cell r="E385" t="str">
            <v/>
          </cell>
          <cell r="F385">
            <v>0</v>
          </cell>
          <cell r="G385" t="str">
            <v/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 t="str">
            <v/>
          </cell>
          <cell r="N385">
            <v>0</v>
          </cell>
          <cell r="O385" t="str">
            <v/>
          </cell>
          <cell r="P385" t="str">
            <v/>
          </cell>
          <cell r="Q385">
            <v>0</v>
          </cell>
          <cell r="R385" t="str">
            <v/>
          </cell>
          <cell r="S385">
            <v>0</v>
          </cell>
          <cell r="T385" t="str">
            <v/>
          </cell>
          <cell r="U385" t="str">
            <v/>
          </cell>
          <cell r="V385">
            <v>0</v>
          </cell>
          <cell r="W385" t="str">
            <v/>
          </cell>
          <cell r="X385">
            <v>0</v>
          </cell>
        </row>
        <row r="386">
          <cell r="B386">
            <v>35</v>
          </cell>
          <cell r="C386" t="str">
            <v>MUVEK S.A.S</v>
          </cell>
          <cell r="D386">
            <v>1</v>
          </cell>
          <cell r="E386">
            <v>9581892867</v>
          </cell>
          <cell r="F386">
            <v>10707949702</v>
          </cell>
          <cell r="G386">
            <v>383855272</v>
          </cell>
          <cell r="H386">
            <v>690166665</v>
          </cell>
          <cell r="I386">
            <v>10017783037</v>
          </cell>
          <cell r="J386">
            <v>753528048</v>
          </cell>
          <cell r="K386">
            <v>5829681</v>
          </cell>
          <cell r="L386">
            <v>1</v>
          </cell>
          <cell r="M386">
            <v>3</v>
          </cell>
          <cell r="N386" t="str">
            <v xml:space="preserve"> </v>
          </cell>
          <cell r="O386">
            <v>0</v>
          </cell>
          <cell r="P386">
            <v>4167150295</v>
          </cell>
          <cell r="Q386">
            <v>24.962254177402571</v>
          </cell>
          <cell r="R386" t="str">
            <v>HABIL</v>
          </cell>
          <cell r="S386">
            <v>6.4453670796669194E-2</v>
          </cell>
          <cell r="T386" t="str">
            <v>HABIL</v>
          </cell>
          <cell r="U386">
            <v>0</v>
          </cell>
          <cell r="V386">
            <v>129.25716655851323</v>
          </cell>
          <cell r="W386" t="str">
            <v>HABIL</v>
          </cell>
          <cell r="X386" t="str">
            <v>HABIL</v>
          </cell>
        </row>
        <row r="387">
          <cell r="B387">
            <v>35.1</v>
          </cell>
          <cell r="C387" t="str">
            <v>MUVEK S.A.S</v>
          </cell>
          <cell r="D387">
            <v>1</v>
          </cell>
          <cell r="E387">
            <v>9581892867</v>
          </cell>
          <cell r="F387">
            <v>10707949702</v>
          </cell>
          <cell r="G387">
            <v>383855272</v>
          </cell>
          <cell r="H387">
            <v>690166665</v>
          </cell>
          <cell r="I387">
            <v>10017783037</v>
          </cell>
          <cell r="J387">
            <v>753528048</v>
          </cell>
          <cell r="K387">
            <v>5829681</v>
          </cell>
          <cell r="L387">
            <v>0</v>
          </cell>
          <cell r="M387" t="str">
            <v/>
          </cell>
          <cell r="N387" t="str">
            <v xml:space="preserve"> </v>
          </cell>
          <cell r="O387" t="str">
            <v/>
          </cell>
          <cell r="P387" t="str">
            <v/>
          </cell>
          <cell r="Q387">
            <v>0</v>
          </cell>
          <cell r="R387" t="str">
            <v/>
          </cell>
          <cell r="S387">
            <v>0</v>
          </cell>
          <cell r="T387" t="str">
            <v/>
          </cell>
          <cell r="U387" t="str">
            <v/>
          </cell>
          <cell r="V387">
            <v>0</v>
          </cell>
          <cell r="W387" t="str">
            <v/>
          </cell>
          <cell r="X387">
            <v>0</v>
          </cell>
        </row>
        <row r="388">
          <cell r="B388" t="str">
            <v/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 t="str">
            <v/>
          </cell>
          <cell r="N388" t="str">
            <v xml:space="preserve"> </v>
          </cell>
          <cell r="O388" t="str">
            <v/>
          </cell>
          <cell r="P388" t="str">
            <v/>
          </cell>
          <cell r="Q388">
            <v>0</v>
          </cell>
          <cell r="R388" t="str">
            <v/>
          </cell>
          <cell r="S388">
            <v>0</v>
          </cell>
          <cell r="T388" t="str">
            <v/>
          </cell>
          <cell r="U388" t="str">
            <v/>
          </cell>
          <cell r="V388">
            <v>0</v>
          </cell>
          <cell r="W388" t="str">
            <v/>
          </cell>
          <cell r="X388">
            <v>0</v>
          </cell>
        </row>
        <row r="389">
          <cell r="B389" t="str">
            <v/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 t="str">
            <v/>
          </cell>
          <cell r="N389">
            <v>0</v>
          </cell>
          <cell r="O389" t="str">
            <v/>
          </cell>
          <cell r="P389" t="str">
            <v/>
          </cell>
          <cell r="Q389">
            <v>0</v>
          </cell>
          <cell r="R389" t="str">
            <v/>
          </cell>
          <cell r="S389">
            <v>0</v>
          </cell>
          <cell r="T389" t="str">
            <v/>
          </cell>
          <cell r="U389" t="str">
            <v/>
          </cell>
          <cell r="V389">
            <v>0</v>
          </cell>
          <cell r="W389" t="str">
            <v/>
          </cell>
          <cell r="X389">
            <v>0</v>
          </cell>
        </row>
        <row r="390">
          <cell r="B390" t="str">
            <v/>
          </cell>
          <cell r="C390">
            <v>0</v>
          </cell>
          <cell r="D390">
            <v>0</v>
          </cell>
          <cell r="E390" t="str">
            <v/>
          </cell>
          <cell r="F390">
            <v>0</v>
          </cell>
          <cell r="G390" t="str">
            <v/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 t="str">
            <v/>
          </cell>
          <cell r="N390">
            <v>0</v>
          </cell>
          <cell r="O390" t="str">
            <v/>
          </cell>
          <cell r="P390" t="str">
            <v/>
          </cell>
          <cell r="Q390">
            <v>0</v>
          </cell>
          <cell r="R390" t="str">
            <v/>
          </cell>
          <cell r="S390">
            <v>0</v>
          </cell>
          <cell r="T390" t="str">
            <v/>
          </cell>
          <cell r="U390" t="str">
            <v/>
          </cell>
          <cell r="V390">
            <v>0</v>
          </cell>
          <cell r="W390" t="str">
            <v/>
          </cell>
          <cell r="X390">
            <v>0</v>
          </cell>
        </row>
        <row r="391">
          <cell r="B391" t="str">
            <v/>
          </cell>
          <cell r="C391">
            <v>0</v>
          </cell>
          <cell r="D391">
            <v>0</v>
          </cell>
          <cell r="E391" t="str">
            <v/>
          </cell>
          <cell r="F391">
            <v>0</v>
          </cell>
          <cell r="G391" t="str">
            <v/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 t="str">
            <v/>
          </cell>
          <cell r="N391">
            <v>0</v>
          </cell>
          <cell r="O391" t="str">
            <v/>
          </cell>
          <cell r="P391" t="str">
            <v/>
          </cell>
          <cell r="Q391">
            <v>0</v>
          </cell>
          <cell r="R391" t="str">
            <v/>
          </cell>
          <cell r="S391">
            <v>0</v>
          </cell>
          <cell r="T391" t="str">
            <v/>
          </cell>
          <cell r="U391" t="str">
            <v/>
          </cell>
          <cell r="V391">
            <v>0</v>
          </cell>
          <cell r="W391" t="str">
            <v/>
          </cell>
          <cell r="X391">
            <v>0</v>
          </cell>
        </row>
        <row r="392">
          <cell r="B392" t="str">
            <v/>
          </cell>
          <cell r="C392">
            <v>0</v>
          </cell>
          <cell r="D392">
            <v>0</v>
          </cell>
          <cell r="E392" t="str">
            <v/>
          </cell>
          <cell r="F392">
            <v>0</v>
          </cell>
          <cell r="G392" t="str">
            <v/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 t="str">
            <v/>
          </cell>
          <cell r="N392">
            <v>0</v>
          </cell>
          <cell r="O392" t="str">
            <v/>
          </cell>
          <cell r="P392" t="str">
            <v/>
          </cell>
          <cell r="Q392">
            <v>0</v>
          </cell>
          <cell r="R392" t="str">
            <v/>
          </cell>
          <cell r="S392">
            <v>0</v>
          </cell>
          <cell r="T392" t="str">
            <v/>
          </cell>
          <cell r="U392" t="str">
            <v/>
          </cell>
          <cell r="V392">
            <v>0</v>
          </cell>
          <cell r="W392" t="str">
            <v/>
          </cell>
          <cell r="X392">
            <v>0</v>
          </cell>
        </row>
        <row r="393">
          <cell r="B393" t="str">
            <v/>
          </cell>
          <cell r="C393">
            <v>0</v>
          </cell>
          <cell r="D393">
            <v>0</v>
          </cell>
          <cell r="E393" t="str">
            <v/>
          </cell>
          <cell r="F393">
            <v>0</v>
          </cell>
          <cell r="G393" t="str">
            <v/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 t="str">
            <v/>
          </cell>
          <cell r="N393">
            <v>0</v>
          </cell>
          <cell r="O393" t="str">
            <v/>
          </cell>
          <cell r="P393" t="str">
            <v/>
          </cell>
          <cell r="Q393">
            <v>0</v>
          </cell>
          <cell r="R393" t="str">
            <v/>
          </cell>
          <cell r="S393">
            <v>0</v>
          </cell>
          <cell r="T393" t="str">
            <v/>
          </cell>
          <cell r="U393" t="str">
            <v/>
          </cell>
          <cell r="V393">
            <v>0</v>
          </cell>
          <cell r="W393" t="str">
            <v/>
          </cell>
          <cell r="X393">
            <v>0</v>
          </cell>
        </row>
        <row r="394">
          <cell r="B394" t="str">
            <v/>
          </cell>
          <cell r="C394">
            <v>0</v>
          </cell>
          <cell r="D394">
            <v>0</v>
          </cell>
          <cell r="E394" t="str">
            <v/>
          </cell>
          <cell r="F394">
            <v>0</v>
          </cell>
          <cell r="G394" t="str">
            <v/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 t="str">
            <v/>
          </cell>
          <cell r="N394">
            <v>0</v>
          </cell>
          <cell r="O394" t="str">
            <v/>
          </cell>
          <cell r="P394" t="str">
            <v/>
          </cell>
          <cell r="Q394">
            <v>0</v>
          </cell>
          <cell r="R394" t="str">
            <v/>
          </cell>
          <cell r="S394">
            <v>0</v>
          </cell>
          <cell r="T394" t="str">
            <v/>
          </cell>
          <cell r="U394" t="str">
            <v/>
          </cell>
          <cell r="V394">
            <v>0</v>
          </cell>
          <cell r="W394" t="str">
            <v/>
          </cell>
          <cell r="X394">
            <v>0</v>
          </cell>
        </row>
        <row r="395">
          <cell r="B395" t="str">
            <v/>
          </cell>
          <cell r="C395">
            <v>0</v>
          </cell>
          <cell r="D395">
            <v>0</v>
          </cell>
          <cell r="E395" t="str">
            <v/>
          </cell>
          <cell r="F395">
            <v>0</v>
          </cell>
          <cell r="G395" t="str">
            <v/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 t="str">
            <v/>
          </cell>
          <cell r="N395">
            <v>0</v>
          </cell>
          <cell r="O395" t="str">
            <v/>
          </cell>
          <cell r="P395" t="str">
            <v/>
          </cell>
          <cell r="Q395">
            <v>0</v>
          </cell>
          <cell r="R395" t="str">
            <v/>
          </cell>
          <cell r="S395">
            <v>0</v>
          </cell>
          <cell r="T395" t="str">
            <v/>
          </cell>
          <cell r="U395" t="str">
            <v/>
          </cell>
          <cell r="V395">
            <v>0</v>
          </cell>
          <cell r="W395" t="str">
            <v/>
          </cell>
          <cell r="X395">
            <v>0</v>
          </cell>
        </row>
        <row r="396">
          <cell r="B396" t="str">
            <v/>
          </cell>
          <cell r="C396">
            <v>0</v>
          </cell>
          <cell r="D396">
            <v>0</v>
          </cell>
          <cell r="E396" t="str">
            <v/>
          </cell>
          <cell r="F396">
            <v>0</v>
          </cell>
          <cell r="G396" t="str">
            <v/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 t="str">
            <v/>
          </cell>
          <cell r="N396">
            <v>0</v>
          </cell>
          <cell r="O396" t="str">
            <v/>
          </cell>
          <cell r="P396" t="str">
            <v/>
          </cell>
          <cell r="Q396">
            <v>0</v>
          </cell>
          <cell r="R396" t="str">
            <v/>
          </cell>
          <cell r="S396">
            <v>0</v>
          </cell>
          <cell r="T396" t="str">
            <v/>
          </cell>
          <cell r="U396" t="str">
            <v/>
          </cell>
          <cell r="V396">
            <v>0</v>
          </cell>
          <cell r="W396" t="str">
            <v/>
          </cell>
          <cell r="X396">
            <v>0</v>
          </cell>
        </row>
        <row r="397">
          <cell r="B397">
            <v>36</v>
          </cell>
          <cell r="C397" t="str">
            <v>CONSORCIO SUCRE VIAL</v>
          </cell>
          <cell r="D397">
            <v>1</v>
          </cell>
          <cell r="E397">
            <v>44479874640</v>
          </cell>
          <cell r="F397">
            <v>52666611337</v>
          </cell>
          <cell r="G397">
            <v>884869547</v>
          </cell>
          <cell r="H397">
            <v>9824900089</v>
          </cell>
          <cell r="I397">
            <v>42841711248</v>
          </cell>
          <cell r="J397">
            <v>2955776863</v>
          </cell>
          <cell r="K397">
            <v>9779745</v>
          </cell>
          <cell r="L397">
            <v>1</v>
          </cell>
          <cell r="M397">
            <v>3</v>
          </cell>
          <cell r="N397" t="str">
            <v xml:space="preserve"> </v>
          </cell>
          <cell r="O397">
            <v>0</v>
          </cell>
          <cell r="P397">
            <v>4167150295</v>
          </cell>
          <cell r="Q397">
            <v>50.267154961769748</v>
          </cell>
          <cell r="R397" t="str">
            <v>HABIL</v>
          </cell>
          <cell r="S397">
            <v>0.1865489318485484</v>
          </cell>
          <cell r="T397" t="str">
            <v>HABIL</v>
          </cell>
          <cell r="U397">
            <v>0</v>
          </cell>
          <cell r="V397">
            <v>302.23455345717093</v>
          </cell>
          <cell r="W397" t="str">
            <v>HABIL</v>
          </cell>
          <cell r="X397" t="str">
            <v>HABIL</v>
          </cell>
        </row>
        <row r="398">
          <cell r="B398">
            <v>36.1</v>
          </cell>
          <cell r="C398" t="str">
            <v>CROMAS S.A.</v>
          </cell>
          <cell r="D398">
            <v>0.7</v>
          </cell>
          <cell r="E398">
            <v>36823961392</v>
          </cell>
          <cell r="F398">
            <v>43959246089</v>
          </cell>
          <cell r="G398">
            <v>654939547</v>
          </cell>
          <cell r="H398">
            <v>9094970089</v>
          </cell>
          <cell r="I398">
            <v>34864276000</v>
          </cell>
          <cell r="J398">
            <v>932561402</v>
          </cell>
          <cell r="K398">
            <v>2609745</v>
          </cell>
          <cell r="L398">
            <v>0</v>
          </cell>
          <cell r="M398" t="str">
            <v/>
          </cell>
          <cell r="N398" t="str">
            <v xml:space="preserve"> </v>
          </cell>
          <cell r="O398" t="str">
            <v/>
          </cell>
          <cell r="P398" t="str">
            <v/>
          </cell>
          <cell r="Q398">
            <v>0</v>
          </cell>
          <cell r="R398" t="str">
            <v/>
          </cell>
          <cell r="S398">
            <v>0</v>
          </cell>
          <cell r="T398" t="str">
            <v/>
          </cell>
          <cell r="U398" t="str">
            <v/>
          </cell>
          <cell r="V398">
            <v>0</v>
          </cell>
          <cell r="W398" t="str">
            <v/>
          </cell>
          <cell r="X398">
            <v>0</v>
          </cell>
        </row>
        <row r="399">
          <cell r="B399">
            <v>36.200000000000003</v>
          </cell>
          <cell r="C399" t="str">
            <v>OSCAR ANDRADE LARA</v>
          </cell>
          <cell r="D399">
            <v>0.3</v>
          </cell>
          <cell r="E399">
            <v>7655913248</v>
          </cell>
          <cell r="F399">
            <v>8707365248</v>
          </cell>
          <cell r="G399">
            <v>229930000</v>
          </cell>
          <cell r="H399">
            <v>729930000</v>
          </cell>
          <cell r="I399">
            <v>7977435248</v>
          </cell>
          <cell r="J399">
            <v>2023215461</v>
          </cell>
          <cell r="K399">
            <v>7170000</v>
          </cell>
          <cell r="L399">
            <v>0</v>
          </cell>
          <cell r="M399" t="str">
            <v/>
          </cell>
          <cell r="N399" t="str">
            <v xml:space="preserve"> </v>
          </cell>
          <cell r="O399" t="str">
            <v/>
          </cell>
          <cell r="P399" t="str">
            <v/>
          </cell>
          <cell r="Q399">
            <v>0</v>
          </cell>
          <cell r="R399" t="str">
            <v/>
          </cell>
          <cell r="S399">
            <v>0</v>
          </cell>
          <cell r="T399" t="str">
            <v/>
          </cell>
          <cell r="U399" t="str">
            <v/>
          </cell>
          <cell r="V399">
            <v>0</v>
          </cell>
          <cell r="W399" t="str">
            <v/>
          </cell>
          <cell r="X399">
            <v>0</v>
          </cell>
        </row>
        <row r="400">
          <cell r="B400" t="str">
            <v/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 t="str">
            <v/>
          </cell>
          <cell r="N400">
            <v>0</v>
          </cell>
          <cell r="O400" t="str">
            <v/>
          </cell>
          <cell r="P400" t="str">
            <v/>
          </cell>
          <cell r="Q400">
            <v>0</v>
          </cell>
          <cell r="R400" t="str">
            <v/>
          </cell>
          <cell r="S400">
            <v>0</v>
          </cell>
          <cell r="T400" t="str">
            <v/>
          </cell>
          <cell r="U400" t="str">
            <v/>
          </cell>
          <cell r="V400">
            <v>0</v>
          </cell>
          <cell r="W400" t="str">
            <v/>
          </cell>
          <cell r="X400">
            <v>0</v>
          </cell>
        </row>
        <row r="401">
          <cell r="B401" t="str">
            <v/>
          </cell>
          <cell r="C401">
            <v>0</v>
          </cell>
          <cell r="D401">
            <v>0</v>
          </cell>
          <cell r="E401" t="str">
            <v/>
          </cell>
          <cell r="F401">
            <v>0</v>
          </cell>
          <cell r="G401" t="str">
            <v/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 t="str">
            <v/>
          </cell>
          <cell r="N401">
            <v>0</v>
          </cell>
          <cell r="O401" t="str">
            <v/>
          </cell>
          <cell r="P401" t="str">
            <v/>
          </cell>
          <cell r="Q401">
            <v>0</v>
          </cell>
          <cell r="R401" t="str">
            <v/>
          </cell>
          <cell r="S401">
            <v>0</v>
          </cell>
          <cell r="T401" t="str">
            <v/>
          </cell>
          <cell r="U401" t="str">
            <v/>
          </cell>
          <cell r="V401">
            <v>0</v>
          </cell>
          <cell r="W401" t="str">
            <v/>
          </cell>
          <cell r="X401">
            <v>0</v>
          </cell>
        </row>
        <row r="402">
          <cell r="B402" t="str">
            <v/>
          </cell>
          <cell r="C402">
            <v>0</v>
          </cell>
          <cell r="D402">
            <v>0</v>
          </cell>
          <cell r="E402" t="str">
            <v/>
          </cell>
          <cell r="F402">
            <v>0</v>
          </cell>
          <cell r="G402" t="str">
            <v/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 t="str">
            <v/>
          </cell>
          <cell r="N402">
            <v>0</v>
          </cell>
          <cell r="O402" t="str">
            <v/>
          </cell>
          <cell r="P402" t="str">
            <v/>
          </cell>
          <cell r="Q402">
            <v>0</v>
          </cell>
          <cell r="R402" t="str">
            <v/>
          </cell>
          <cell r="S402">
            <v>0</v>
          </cell>
          <cell r="T402" t="str">
            <v/>
          </cell>
          <cell r="U402" t="str">
            <v/>
          </cell>
          <cell r="V402">
            <v>0</v>
          </cell>
          <cell r="W402" t="str">
            <v/>
          </cell>
          <cell r="X402">
            <v>0</v>
          </cell>
        </row>
        <row r="403">
          <cell r="B403" t="str">
            <v/>
          </cell>
          <cell r="C403">
            <v>0</v>
          </cell>
          <cell r="D403">
            <v>0</v>
          </cell>
          <cell r="E403" t="str">
            <v/>
          </cell>
          <cell r="F403">
            <v>0</v>
          </cell>
          <cell r="G403" t="str">
            <v/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 t="str">
            <v/>
          </cell>
          <cell r="N403">
            <v>0</v>
          </cell>
          <cell r="O403" t="str">
            <v/>
          </cell>
          <cell r="P403" t="str">
            <v/>
          </cell>
          <cell r="Q403">
            <v>0</v>
          </cell>
          <cell r="R403" t="str">
            <v/>
          </cell>
          <cell r="S403">
            <v>0</v>
          </cell>
          <cell r="T403" t="str">
            <v/>
          </cell>
          <cell r="U403" t="str">
            <v/>
          </cell>
          <cell r="V403">
            <v>0</v>
          </cell>
          <cell r="W403" t="str">
            <v/>
          </cell>
          <cell r="X403">
            <v>0</v>
          </cell>
        </row>
        <row r="404">
          <cell r="B404" t="str">
            <v/>
          </cell>
          <cell r="C404">
            <v>0</v>
          </cell>
          <cell r="D404">
            <v>0</v>
          </cell>
          <cell r="E404" t="str">
            <v/>
          </cell>
          <cell r="F404">
            <v>0</v>
          </cell>
          <cell r="G404" t="str">
            <v/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 t="str">
            <v/>
          </cell>
          <cell r="N404">
            <v>0</v>
          </cell>
          <cell r="O404" t="str">
            <v/>
          </cell>
          <cell r="P404" t="str">
            <v/>
          </cell>
          <cell r="Q404">
            <v>0</v>
          </cell>
          <cell r="R404" t="str">
            <v/>
          </cell>
          <cell r="S404">
            <v>0</v>
          </cell>
          <cell r="T404" t="str">
            <v/>
          </cell>
          <cell r="U404" t="str">
            <v/>
          </cell>
          <cell r="V404">
            <v>0</v>
          </cell>
          <cell r="W404" t="str">
            <v/>
          </cell>
          <cell r="X404">
            <v>0</v>
          </cell>
        </row>
        <row r="405">
          <cell r="B405" t="str">
            <v/>
          </cell>
          <cell r="C405">
            <v>0</v>
          </cell>
          <cell r="D405">
            <v>0</v>
          </cell>
          <cell r="E405" t="str">
            <v/>
          </cell>
          <cell r="F405">
            <v>0</v>
          </cell>
          <cell r="G405" t="str">
            <v/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/>
          </cell>
          <cell r="N405">
            <v>0</v>
          </cell>
          <cell r="O405" t="str">
            <v/>
          </cell>
          <cell r="P405" t="str">
            <v/>
          </cell>
          <cell r="Q405">
            <v>0</v>
          </cell>
          <cell r="R405" t="str">
            <v/>
          </cell>
          <cell r="S405">
            <v>0</v>
          </cell>
          <cell r="T405" t="str">
            <v/>
          </cell>
          <cell r="U405" t="str">
            <v/>
          </cell>
          <cell r="V405">
            <v>0</v>
          </cell>
          <cell r="W405" t="str">
            <v/>
          </cell>
          <cell r="X405">
            <v>0</v>
          </cell>
        </row>
        <row r="406">
          <cell r="B406" t="str">
            <v/>
          </cell>
          <cell r="C406">
            <v>0</v>
          </cell>
          <cell r="D406">
            <v>0</v>
          </cell>
          <cell r="E406" t="str">
            <v/>
          </cell>
          <cell r="F406">
            <v>0</v>
          </cell>
          <cell r="G406" t="str">
            <v/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 t="str">
            <v/>
          </cell>
          <cell r="N406">
            <v>0</v>
          </cell>
          <cell r="O406" t="str">
            <v/>
          </cell>
          <cell r="P406" t="str">
            <v/>
          </cell>
          <cell r="Q406">
            <v>0</v>
          </cell>
          <cell r="R406" t="str">
            <v/>
          </cell>
          <cell r="S406">
            <v>0</v>
          </cell>
          <cell r="T406" t="str">
            <v/>
          </cell>
          <cell r="U406" t="str">
            <v/>
          </cell>
          <cell r="V406">
            <v>0</v>
          </cell>
          <cell r="W406" t="str">
            <v/>
          </cell>
          <cell r="X406">
            <v>0</v>
          </cell>
        </row>
        <row r="407">
          <cell r="B407" t="str">
            <v/>
          </cell>
          <cell r="C407">
            <v>0</v>
          </cell>
          <cell r="D407">
            <v>0</v>
          </cell>
          <cell r="E407" t="str">
            <v/>
          </cell>
          <cell r="F407">
            <v>0</v>
          </cell>
          <cell r="G407" t="str">
            <v/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 t="str">
            <v/>
          </cell>
          <cell r="N407">
            <v>0</v>
          </cell>
          <cell r="O407" t="str">
            <v/>
          </cell>
          <cell r="P407" t="str">
            <v/>
          </cell>
          <cell r="Q407">
            <v>0</v>
          </cell>
          <cell r="R407" t="str">
            <v/>
          </cell>
          <cell r="S407">
            <v>0</v>
          </cell>
          <cell r="T407" t="str">
            <v/>
          </cell>
          <cell r="U407" t="str">
            <v/>
          </cell>
          <cell r="V407">
            <v>0</v>
          </cell>
          <cell r="W407" t="str">
            <v/>
          </cell>
          <cell r="X407">
            <v>0</v>
          </cell>
        </row>
        <row r="408">
          <cell r="B408">
            <v>37</v>
          </cell>
          <cell r="C408" t="str">
            <v xml:space="preserve">CONSORCIO SALITRE </v>
          </cell>
          <cell r="D408">
            <v>1</v>
          </cell>
          <cell r="E408">
            <v>26938610918</v>
          </cell>
          <cell r="F408">
            <v>31132634056</v>
          </cell>
          <cell r="G408">
            <v>17693256801</v>
          </cell>
          <cell r="H408">
            <v>23967076468</v>
          </cell>
          <cell r="I408">
            <v>7165557588</v>
          </cell>
          <cell r="J408">
            <v>2377899171</v>
          </cell>
          <cell r="K408">
            <v>167107289</v>
          </cell>
          <cell r="L408">
            <v>1</v>
          </cell>
          <cell r="M408">
            <v>3</v>
          </cell>
          <cell r="N408" t="str">
            <v xml:space="preserve"> </v>
          </cell>
          <cell r="O408">
            <v>0</v>
          </cell>
          <cell r="P408">
            <v>4167150295</v>
          </cell>
          <cell r="Q408">
            <v>1.5225354620115763</v>
          </cell>
          <cell r="R408" t="str">
            <v>HABIL</v>
          </cell>
          <cell r="S408">
            <v>0.7698377344136409</v>
          </cell>
          <cell r="T408" t="str">
            <v>NO HABIL</v>
          </cell>
          <cell r="U408">
            <v>0</v>
          </cell>
          <cell r="V408">
            <v>14.229775285265983</v>
          </cell>
          <cell r="W408" t="str">
            <v>HABIL</v>
          </cell>
          <cell r="X408" t="str">
            <v>NO HABIL</v>
          </cell>
        </row>
        <row r="409">
          <cell r="B409">
            <v>37.1</v>
          </cell>
          <cell r="C409" t="str">
            <v>CONSTRUCTORA CRD S.A.</v>
          </cell>
          <cell r="D409">
            <v>0.8</v>
          </cell>
          <cell r="E409">
            <v>11878764442</v>
          </cell>
          <cell r="F409">
            <v>16034573648</v>
          </cell>
          <cell r="G409">
            <v>3616916990</v>
          </cell>
          <cell r="H409">
            <v>9251988459</v>
          </cell>
          <cell r="I409">
            <v>6782585189</v>
          </cell>
          <cell r="J409">
            <v>1756271958</v>
          </cell>
          <cell r="K409">
            <v>167089932</v>
          </cell>
          <cell r="L409">
            <v>0</v>
          </cell>
          <cell r="M409" t="str">
            <v/>
          </cell>
          <cell r="N409" t="str">
            <v xml:space="preserve"> </v>
          </cell>
          <cell r="O409" t="str">
            <v/>
          </cell>
          <cell r="P409" t="str">
            <v/>
          </cell>
          <cell r="Q409">
            <v>0</v>
          </cell>
          <cell r="R409" t="str">
            <v/>
          </cell>
          <cell r="S409">
            <v>0</v>
          </cell>
          <cell r="T409" t="str">
            <v/>
          </cell>
          <cell r="U409" t="str">
            <v/>
          </cell>
          <cell r="V409">
            <v>0</v>
          </cell>
          <cell r="W409" t="str">
            <v/>
          </cell>
          <cell r="X409">
            <v>0</v>
          </cell>
        </row>
        <row r="410">
          <cell r="B410">
            <v>37.200000000000003</v>
          </cell>
          <cell r="C410" t="str">
            <v>CONSTRUCTORA S&amp;L S.A.S.</v>
          </cell>
          <cell r="D410">
            <v>0.2</v>
          </cell>
          <cell r="E410">
            <v>15059846476</v>
          </cell>
          <cell r="F410">
            <v>15098060408</v>
          </cell>
          <cell r="G410">
            <v>14076339811</v>
          </cell>
          <cell r="H410">
            <v>14715088009</v>
          </cell>
          <cell r="I410">
            <v>382972399</v>
          </cell>
          <cell r="J410">
            <v>621627213</v>
          </cell>
          <cell r="K410">
            <v>17357</v>
          </cell>
          <cell r="L410">
            <v>0</v>
          </cell>
          <cell r="M410" t="str">
            <v/>
          </cell>
          <cell r="N410" t="str">
            <v xml:space="preserve"> </v>
          </cell>
          <cell r="O410" t="str">
            <v/>
          </cell>
          <cell r="P410" t="str">
            <v/>
          </cell>
          <cell r="Q410">
            <v>0</v>
          </cell>
          <cell r="R410" t="str">
            <v/>
          </cell>
          <cell r="S410">
            <v>0</v>
          </cell>
          <cell r="T410" t="str">
            <v/>
          </cell>
          <cell r="U410" t="str">
            <v/>
          </cell>
          <cell r="V410">
            <v>0</v>
          </cell>
          <cell r="W410" t="str">
            <v/>
          </cell>
          <cell r="X410">
            <v>0</v>
          </cell>
        </row>
        <row r="411">
          <cell r="B411" t="str">
            <v/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 t="str">
            <v/>
          </cell>
          <cell r="N411">
            <v>0</v>
          </cell>
          <cell r="O411" t="str">
            <v/>
          </cell>
          <cell r="P411" t="str">
            <v/>
          </cell>
          <cell r="Q411">
            <v>0</v>
          </cell>
          <cell r="R411" t="str">
            <v/>
          </cell>
          <cell r="S411">
            <v>0</v>
          </cell>
          <cell r="T411" t="str">
            <v/>
          </cell>
          <cell r="U411" t="str">
            <v/>
          </cell>
          <cell r="V411">
            <v>0</v>
          </cell>
          <cell r="W411" t="str">
            <v/>
          </cell>
          <cell r="X411">
            <v>0</v>
          </cell>
        </row>
        <row r="412">
          <cell r="B412" t="str">
            <v/>
          </cell>
          <cell r="C412">
            <v>0</v>
          </cell>
          <cell r="D412">
            <v>0</v>
          </cell>
          <cell r="E412" t="str">
            <v/>
          </cell>
          <cell r="F412">
            <v>0</v>
          </cell>
          <cell r="G412" t="str">
            <v/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 t="str">
            <v/>
          </cell>
          <cell r="N412">
            <v>0</v>
          </cell>
          <cell r="O412" t="str">
            <v/>
          </cell>
          <cell r="P412" t="str">
            <v/>
          </cell>
          <cell r="Q412">
            <v>0</v>
          </cell>
          <cell r="R412" t="str">
            <v/>
          </cell>
          <cell r="S412">
            <v>0</v>
          </cell>
          <cell r="T412" t="str">
            <v/>
          </cell>
          <cell r="U412" t="str">
            <v/>
          </cell>
          <cell r="V412">
            <v>0</v>
          </cell>
          <cell r="W412" t="str">
            <v/>
          </cell>
          <cell r="X412">
            <v>0</v>
          </cell>
        </row>
        <row r="413">
          <cell r="B413" t="str">
            <v/>
          </cell>
          <cell r="C413">
            <v>0</v>
          </cell>
          <cell r="D413">
            <v>0</v>
          </cell>
          <cell r="E413" t="str">
            <v/>
          </cell>
          <cell r="F413">
            <v>0</v>
          </cell>
          <cell r="G413" t="str">
            <v/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 t="str">
            <v/>
          </cell>
          <cell r="N413">
            <v>0</v>
          </cell>
          <cell r="O413" t="str">
            <v/>
          </cell>
          <cell r="P413" t="str">
            <v/>
          </cell>
          <cell r="Q413">
            <v>0</v>
          </cell>
          <cell r="R413" t="str">
            <v/>
          </cell>
          <cell r="S413">
            <v>0</v>
          </cell>
          <cell r="T413" t="str">
            <v/>
          </cell>
          <cell r="U413" t="str">
            <v/>
          </cell>
          <cell r="V413">
            <v>0</v>
          </cell>
          <cell r="W413" t="str">
            <v/>
          </cell>
          <cell r="X413">
            <v>0</v>
          </cell>
        </row>
        <row r="414">
          <cell r="B414" t="str">
            <v/>
          </cell>
          <cell r="C414">
            <v>0</v>
          </cell>
          <cell r="D414">
            <v>0</v>
          </cell>
          <cell r="E414" t="str">
            <v/>
          </cell>
          <cell r="F414">
            <v>0</v>
          </cell>
          <cell r="G414" t="str">
            <v/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 t="str">
            <v/>
          </cell>
          <cell r="N414">
            <v>0</v>
          </cell>
          <cell r="O414" t="str">
            <v/>
          </cell>
          <cell r="P414" t="str">
            <v/>
          </cell>
          <cell r="Q414">
            <v>0</v>
          </cell>
          <cell r="R414" t="str">
            <v/>
          </cell>
          <cell r="S414">
            <v>0</v>
          </cell>
          <cell r="T414" t="str">
            <v/>
          </cell>
          <cell r="U414" t="str">
            <v/>
          </cell>
          <cell r="V414">
            <v>0</v>
          </cell>
          <cell r="W414" t="str">
            <v/>
          </cell>
          <cell r="X414">
            <v>0</v>
          </cell>
        </row>
        <row r="415">
          <cell r="B415" t="str">
            <v/>
          </cell>
          <cell r="C415">
            <v>0</v>
          </cell>
          <cell r="D415">
            <v>0</v>
          </cell>
          <cell r="E415" t="str">
            <v/>
          </cell>
          <cell r="F415">
            <v>0</v>
          </cell>
          <cell r="G415" t="str">
            <v/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 t="str">
            <v/>
          </cell>
          <cell r="N415">
            <v>0</v>
          </cell>
          <cell r="O415" t="str">
            <v/>
          </cell>
          <cell r="P415" t="str">
            <v/>
          </cell>
          <cell r="Q415">
            <v>0</v>
          </cell>
          <cell r="R415" t="str">
            <v/>
          </cell>
          <cell r="S415">
            <v>0</v>
          </cell>
          <cell r="T415" t="str">
            <v/>
          </cell>
          <cell r="U415" t="str">
            <v/>
          </cell>
          <cell r="V415">
            <v>0</v>
          </cell>
          <cell r="W415" t="str">
            <v/>
          </cell>
          <cell r="X415">
            <v>0</v>
          </cell>
        </row>
        <row r="416">
          <cell r="B416" t="str">
            <v/>
          </cell>
          <cell r="C416">
            <v>0</v>
          </cell>
          <cell r="D416">
            <v>0</v>
          </cell>
          <cell r="E416" t="str">
            <v/>
          </cell>
          <cell r="F416">
            <v>0</v>
          </cell>
          <cell r="G416" t="str">
            <v/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 t="str">
            <v/>
          </cell>
          <cell r="N416">
            <v>0</v>
          </cell>
          <cell r="O416" t="str">
            <v/>
          </cell>
          <cell r="P416" t="str">
            <v/>
          </cell>
          <cell r="Q416">
            <v>0</v>
          </cell>
          <cell r="R416" t="str">
            <v/>
          </cell>
          <cell r="S416">
            <v>0</v>
          </cell>
          <cell r="T416" t="str">
            <v/>
          </cell>
          <cell r="U416" t="str">
            <v/>
          </cell>
          <cell r="V416">
            <v>0</v>
          </cell>
          <cell r="W416" t="str">
            <v/>
          </cell>
          <cell r="X416">
            <v>0</v>
          </cell>
        </row>
        <row r="417">
          <cell r="B417" t="str">
            <v/>
          </cell>
          <cell r="C417">
            <v>0</v>
          </cell>
          <cell r="D417">
            <v>0</v>
          </cell>
          <cell r="E417" t="str">
            <v/>
          </cell>
          <cell r="F417">
            <v>0</v>
          </cell>
          <cell r="G417" t="str">
            <v/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 t="str">
            <v/>
          </cell>
          <cell r="N417">
            <v>0</v>
          </cell>
          <cell r="O417" t="str">
            <v/>
          </cell>
          <cell r="P417" t="str">
            <v/>
          </cell>
          <cell r="Q417">
            <v>0</v>
          </cell>
          <cell r="R417" t="str">
            <v/>
          </cell>
          <cell r="S417">
            <v>0</v>
          </cell>
          <cell r="T417" t="str">
            <v/>
          </cell>
          <cell r="U417" t="str">
            <v/>
          </cell>
          <cell r="V417">
            <v>0</v>
          </cell>
          <cell r="W417" t="str">
            <v/>
          </cell>
          <cell r="X417">
            <v>0</v>
          </cell>
        </row>
        <row r="418">
          <cell r="B418" t="str">
            <v/>
          </cell>
          <cell r="C418">
            <v>0</v>
          </cell>
          <cell r="D418">
            <v>0</v>
          </cell>
          <cell r="E418" t="str">
            <v/>
          </cell>
          <cell r="F418">
            <v>0</v>
          </cell>
          <cell r="G418" t="str">
            <v/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 t="str">
            <v/>
          </cell>
          <cell r="N418">
            <v>0</v>
          </cell>
          <cell r="O418" t="str">
            <v/>
          </cell>
          <cell r="P418" t="str">
            <v/>
          </cell>
          <cell r="Q418">
            <v>0</v>
          </cell>
          <cell r="R418" t="str">
            <v/>
          </cell>
          <cell r="S418">
            <v>0</v>
          </cell>
          <cell r="T418" t="str">
            <v/>
          </cell>
          <cell r="U418" t="str">
            <v/>
          </cell>
          <cell r="V418">
            <v>0</v>
          </cell>
          <cell r="W418" t="str">
            <v/>
          </cell>
          <cell r="X418">
            <v>0</v>
          </cell>
        </row>
        <row r="419">
          <cell r="B419">
            <v>38</v>
          </cell>
          <cell r="C419" t="str">
            <v>CONSORCIO PATIOS 444</v>
          </cell>
          <cell r="D419">
            <v>1</v>
          </cell>
          <cell r="E419">
            <v>15795141970.440001</v>
          </cell>
          <cell r="F419">
            <v>24157184991.610001</v>
          </cell>
          <cell r="G419">
            <v>5382826107.5100002</v>
          </cell>
          <cell r="H419">
            <v>14949816343.35</v>
          </cell>
          <cell r="I419">
            <v>9207368648.2600002</v>
          </cell>
          <cell r="J419">
            <v>1971663768.05</v>
          </cell>
          <cell r="K419">
            <v>1170349897.4300001</v>
          </cell>
          <cell r="L419">
            <v>1</v>
          </cell>
          <cell r="M419">
            <v>3</v>
          </cell>
          <cell r="N419" t="str">
            <v xml:space="preserve"> </v>
          </cell>
          <cell r="O419">
            <v>0</v>
          </cell>
          <cell r="P419">
            <v>4167150295</v>
          </cell>
          <cell r="Q419">
            <v>2.9343585794835478</v>
          </cell>
          <cell r="R419" t="str">
            <v>HABIL</v>
          </cell>
          <cell r="S419">
            <v>0.61885589519400541</v>
          </cell>
          <cell r="T419" t="str">
            <v>HABIL</v>
          </cell>
          <cell r="U419">
            <v>0</v>
          </cell>
          <cell r="V419">
            <v>1.6846788916542177</v>
          </cell>
          <cell r="W419" t="str">
            <v>HABIL</v>
          </cell>
          <cell r="X419" t="str">
            <v>HABIL</v>
          </cell>
        </row>
        <row r="420">
          <cell r="B420">
            <v>38.1</v>
          </cell>
          <cell r="C420" t="str">
            <v>CONSTRUSOCIAL S.A.S.</v>
          </cell>
          <cell r="D420">
            <v>0.3</v>
          </cell>
          <cell r="E420">
            <v>2537335136.4400001</v>
          </cell>
          <cell r="F420">
            <v>2766821660.6100001</v>
          </cell>
          <cell r="G420">
            <v>216259405.50999999</v>
          </cell>
          <cell r="H420">
            <v>1328973306.3499999</v>
          </cell>
          <cell r="I420">
            <v>1437848354.2600002</v>
          </cell>
          <cell r="J420">
            <v>616024602.04999995</v>
          </cell>
          <cell r="K420">
            <v>36639687.43</v>
          </cell>
          <cell r="L420">
            <v>0</v>
          </cell>
          <cell r="M420" t="str">
            <v/>
          </cell>
          <cell r="N420" t="str">
            <v xml:space="preserve"> </v>
          </cell>
          <cell r="O420" t="str">
            <v/>
          </cell>
          <cell r="P420" t="str">
            <v/>
          </cell>
          <cell r="Q420">
            <v>0</v>
          </cell>
          <cell r="R420" t="str">
            <v/>
          </cell>
          <cell r="S420">
            <v>0</v>
          </cell>
          <cell r="T420" t="str">
            <v/>
          </cell>
          <cell r="U420" t="str">
            <v/>
          </cell>
          <cell r="V420">
            <v>0</v>
          </cell>
          <cell r="W420" t="str">
            <v/>
          </cell>
          <cell r="X420">
            <v>0</v>
          </cell>
        </row>
        <row r="421">
          <cell r="B421">
            <v>38.200000000000003</v>
          </cell>
          <cell r="C421" t="str">
            <v>CORPOANDINA S.A.S.</v>
          </cell>
          <cell r="D421">
            <v>0.3</v>
          </cell>
          <cell r="E421">
            <v>3648060567</v>
          </cell>
          <cell r="F421">
            <v>6928822880</v>
          </cell>
          <cell r="G421">
            <v>1644480731</v>
          </cell>
          <cell r="H421">
            <v>4331610692</v>
          </cell>
          <cell r="I421">
            <v>2597212188</v>
          </cell>
          <cell r="J421">
            <v>346999877</v>
          </cell>
          <cell r="K421">
            <v>372855105</v>
          </cell>
          <cell r="L421">
            <v>0</v>
          </cell>
          <cell r="M421" t="str">
            <v/>
          </cell>
          <cell r="N421" t="str">
            <v xml:space="preserve"> </v>
          </cell>
          <cell r="O421" t="str">
            <v/>
          </cell>
          <cell r="P421" t="str">
            <v/>
          </cell>
          <cell r="Q421">
            <v>0</v>
          </cell>
          <cell r="R421" t="str">
            <v/>
          </cell>
          <cell r="S421">
            <v>0</v>
          </cell>
          <cell r="T421" t="str">
            <v/>
          </cell>
          <cell r="U421" t="str">
            <v/>
          </cell>
          <cell r="V421">
            <v>0</v>
          </cell>
          <cell r="W421" t="str">
            <v/>
          </cell>
          <cell r="X421">
            <v>0</v>
          </cell>
        </row>
        <row r="422">
          <cell r="B422">
            <v>38.300000000000004</v>
          </cell>
          <cell r="C422" t="str">
            <v>R&amp;U CONSTRUCTORES S.A.S.</v>
          </cell>
          <cell r="D422">
            <v>0.4</v>
          </cell>
          <cell r="E422">
            <v>9609746267</v>
          </cell>
          <cell r="F422">
            <v>14461540451</v>
          </cell>
          <cell r="G422">
            <v>3522085971</v>
          </cell>
          <cell r="H422">
            <v>9289232345</v>
          </cell>
          <cell r="I422">
            <v>5172308106</v>
          </cell>
          <cell r="J422">
            <v>1008639289</v>
          </cell>
          <cell r="K422">
            <v>760855105</v>
          </cell>
          <cell r="L422">
            <v>0</v>
          </cell>
          <cell r="M422" t="str">
            <v/>
          </cell>
          <cell r="N422">
            <v>0</v>
          </cell>
          <cell r="O422" t="str">
            <v/>
          </cell>
          <cell r="P422" t="str">
            <v/>
          </cell>
          <cell r="Q422">
            <v>0</v>
          </cell>
          <cell r="R422" t="str">
            <v/>
          </cell>
          <cell r="S422">
            <v>0</v>
          </cell>
          <cell r="T422" t="str">
            <v/>
          </cell>
          <cell r="U422" t="str">
            <v/>
          </cell>
          <cell r="V422">
            <v>0</v>
          </cell>
          <cell r="W422" t="str">
            <v/>
          </cell>
          <cell r="X422">
            <v>0</v>
          </cell>
        </row>
        <row r="423">
          <cell r="B423" t="str">
            <v/>
          </cell>
          <cell r="C423">
            <v>0</v>
          </cell>
          <cell r="D423">
            <v>0</v>
          </cell>
          <cell r="E423" t="str">
            <v/>
          </cell>
          <cell r="F423">
            <v>0</v>
          </cell>
          <cell r="G423" t="str">
            <v/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 t="str">
            <v/>
          </cell>
          <cell r="N423">
            <v>0</v>
          </cell>
          <cell r="O423" t="str">
            <v/>
          </cell>
          <cell r="P423" t="str">
            <v/>
          </cell>
          <cell r="Q423">
            <v>0</v>
          </cell>
          <cell r="R423" t="str">
            <v/>
          </cell>
          <cell r="S423">
            <v>0</v>
          </cell>
          <cell r="T423" t="str">
            <v/>
          </cell>
          <cell r="U423" t="str">
            <v/>
          </cell>
          <cell r="V423">
            <v>0</v>
          </cell>
          <cell r="W423" t="str">
            <v/>
          </cell>
          <cell r="X423">
            <v>0</v>
          </cell>
        </row>
        <row r="424">
          <cell r="B424" t="str">
            <v/>
          </cell>
          <cell r="C424">
            <v>0</v>
          </cell>
          <cell r="D424">
            <v>0</v>
          </cell>
          <cell r="E424" t="str">
            <v/>
          </cell>
          <cell r="F424">
            <v>0</v>
          </cell>
          <cell r="G424" t="str">
            <v/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 t="str">
            <v/>
          </cell>
          <cell r="N424">
            <v>0</v>
          </cell>
          <cell r="O424" t="str">
            <v/>
          </cell>
          <cell r="P424" t="str">
            <v/>
          </cell>
          <cell r="Q424">
            <v>0</v>
          </cell>
          <cell r="R424" t="str">
            <v/>
          </cell>
          <cell r="S424">
            <v>0</v>
          </cell>
          <cell r="T424" t="str">
            <v/>
          </cell>
          <cell r="U424" t="str">
            <v/>
          </cell>
          <cell r="V424">
            <v>0</v>
          </cell>
          <cell r="W424" t="str">
            <v/>
          </cell>
          <cell r="X424">
            <v>0</v>
          </cell>
        </row>
        <row r="425">
          <cell r="B425" t="str">
            <v/>
          </cell>
          <cell r="C425">
            <v>0</v>
          </cell>
          <cell r="D425">
            <v>0</v>
          </cell>
          <cell r="E425" t="str">
            <v/>
          </cell>
          <cell r="F425">
            <v>0</v>
          </cell>
          <cell r="G425" t="str">
            <v/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 t="str">
            <v/>
          </cell>
          <cell r="N425">
            <v>0</v>
          </cell>
          <cell r="O425" t="str">
            <v/>
          </cell>
          <cell r="P425" t="str">
            <v/>
          </cell>
          <cell r="Q425">
            <v>0</v>
          </cell>
          <cell r="R425" t="str">
            <v/>
          </cell>
          <cell r="S425">
            <v>0</v>
          </cell>
          <cell r="T425" t="str">
            <v/>
          </cell>
          <cell r="U425" t="str">
            <v/>
          </cell>
          <cell r="V425">
            <v>0</v>
          </cell>
          <cell r="W425" t="str">
            <v/>
          </cell>
          <cell r="X425">
            <v>0</v>
          </cell>
        </row>
        <row r="426">
          <cell r="B426" t="str">
            <v/>
          </cell>
          <cell r="C426">
            <v>0</v>
          </cell>
          <cell r="D426">
            <v>0</v>
          </cell>
          <cell r="E426" t="str">
            <v/>
          </cell>
          <cell r="F426">
            <v>0</v>
          </cell>
          <cell r="G426" t="str">
            <v/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 t="str">
            <v/>
          </cell>
          <cell r="N426">
            <v>0</v>
          </cell>
          <cell r="O426" t="str">
            <v/>
          </cell>
          <cell r="P426" t="str">
            <v/>
          </cell>
          <cell r="Q426">
            <v>0</v>
          </cell>
          <cell r="R426" t="str">
            <v/>
          </cell>
          <cell r="S426">
            <v>0</v>
          </cell>
          <cell r="T426" t="str">
            <v/>
          </cell>
          <cell r="U426" t="str">
            <v/>
          </cell>
          <cell r="V426">
            <v>0</v>
          </cell>
          <cell r="W426" t="str">
            <v/>
          </cell>
          <cell r="X426">
            <v>0</v>
          </cell>
        </row>
        <row r="427">
          <cell r="B427" t="str">
            <v/>
          </cell>
          <cell r="C427">
            <v>0</v>
          </cell>
          <cell r="D427">
            <v>0</v>
          </cell>
          <cell r="E427" t="str">
            <v/>
          </cell>
          <cell r="F427">
            <v>0</v>
          </cell>
          <cell r="G427" t="str">
            <v/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 t="str">
            <v/>
          </cell>
          <cell r="N427">
            <v>0</v>
          </cell>
          <cell r="O427" t="str">
            <v/>
          </cell>
          <cell r="P427" t="str">
            <v/>
          </cell>
          <cell r="Q427">
            <v>0</v>
          </cell>
          <cell r="R427" t="str">
            <v/>
          </cell>
          <cell r="S427">
            <v>0</v>
          </cell>
          <cell r="T427" t="str">
            <v/>
          </cell>
          <cell r="U427" t="str">
            <v/>
          </cell>
          <cell r="V427">
            <v>0</v>
          </cell>
          <cell r="W427" t="str">
            <v/>
          </cell>
          <cell r="X427">
            <v>0</v>
          </cell>
        </row>
        <row r="428">
          <cell r="B428" t="str">
            <v/>
          </cell>
          <cell r="C428">
            <v>0</v>
          </cell>
          <cell r="D428">
            <v>0</v>
          </cell>
          <cell r="E428" t="str">
            <v/>
          </cell>
          <cell r="F428">
            <v>0</v>
          </cell>
          <cell r="G428" t="str">
            <v/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 t="str">
            <v/>
          </cell>
          <cell r="N428">
            <v>0</v>
          </cell>
          <cell r="O428" t="str">
            <v/>
          </cell>
          <cell r="P428" t="str">
            <v/>
          </cell>
          <cell r="Q428">
            <v>0</v>
          </cell>
          <cell r="R428" t="str">
            <v/>
          </cell>
          <cell r="S428">
            <v>0</v>
          </cell>
          <cell r="T428" t="str">
            <v/>
          </cell>
          <cell r="U428" t="str">
            <v/>
          </cell>
          <cell r="V428">
            <v>0</v>
          </cell>
          <cell r="W428" t="str">
            <v/>
          </cell>
          <cell r="X428">
            <v>0</v>
          </cell>
        </row>
        <row r="429">
          <cell r="B429" t="str">
            <v/>
          </cell>
          <cell r="C429">
            <v>0</v>
          </cell>
          <cell r="D429">
            <v>0</v>
          </cell>
          <cell r="E429" t="str">
            <v/>
          </cell>
          <cell r="F429">
            <v>0</v>
          </cell>
          <cell r="G429" t="str">
            <v/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 t="str">
            <v/>
          </cell>
          <cell r="N429">
            <v>0</v>
          </cell>
          <cell r="O429" t="str">
            <v/>
          </cell>
          <cell r="P429" t="str">
            <v/>
          </cell>
          <cell r="Q429">
            <v>0</v>
          </cell>
          <cell r="R429" t="str">
            <v/>
          </cell>
          <cell r="S429">
            <v>0</v>
          </cell>
          <cell r="T429" t="str">
            <v/>
          </cell>
          <cell r="U429" t="str">
            <v/>
          </cell>
          <cell r="V429">
            <v>0</v>
          </cell>
          <cell r="W429" t="str">
            <v/>
          </cell>
          <cell r="X429">
            <v>0</v>
          </cell>
        </row>
        <row r="430">
          <cell r="B430">
            <v>39</v>
          </cell>
          <cell r="C430" t="str">
            <v>VIAS S.A.</v>
          </cell>
          <cell r="D430">
            <v>1</v>
          </cell>
          <cell r="E430">
            <v>15462013000</v>
          </cell>
          <cell r="F430">
            <v>20653339000</v>
          </cell>
          <cell r="G430">
            <v>6057921000</v>
          </cell>
          <cell r="H430">
            <v>10012287000</v>
          </cell>
          <cell r="I430">
            <v>10641052000</v>
          </cell>
          <cell r="J430">
            <v>1217476000</v>
          </cell>
          <cell r="K430">
            <v>290876000</v>
          </cell>
          <cell r="L430">
            <v>1</v>
          </cell>
          <cell r="M430">
            <v>3</v>
          </cell>
          <cell r="N430" t="str">
            <v xml:space="preserve"> </v>
          </cell>
          <cell r="O430">
            <v>0</v>
          </cell>
          <cell r="P430">
            <v>4167150295</v>
          </cell>
          <cell r="Q430">
            <v>2.5523629311111851</v>
          </cell>
          <cell r="R430" t="str">
            <v>HABIL</v>
          </cell>
          <cell r="S430">
            <v>0.4847781271590032</v>
          </cell>
          <cell r="T430" t="str">
            <v>HABIL</v>
          </cell>
          <cell r="U430">
            <v>0</v>
          </cell>
          <cell r="V430">
            <v>4.1855498562961539</v>
          </cell>
          <cell r="W430" t="str">
            <v>HABIL</v>
          </cell>
          <cell r="X430" t="str">
            <v>HABIL</v>
          </cell>
        </row>
        <row r="431">
          <cell r="B431">
            <v>39.1</v>
          </cell>
          <cell r="C431" t="str">
            <v>VIAS S.A.</v>
          </cell>
          <cell r="D431">
            <v>1</v>
          </cell>
          <cell r="E431">
            <v>15462013000</v>
          </cell>
          <cell r="F431">
            <v>20653339000</v>
          </cell>
          <cell r="G431">
            <v>6057921000</v>
          </cell>
          <cell r="H431">
            <v>10012287000</v>
          </cell>
          <cell r="I431">
            <v>10641052000</v>
          </cell>
          <cell r="J431">
            <v>1217476000</v>
          </cell>
          <cell r="K431">
            <v>290876000</v>
          </cell>
          <cell r="L431">
            <v>0</v>
          </cell>
          <cell r="M431" t="str">
            <v/>
          </cell>
          <cell r="N431" t="str">
            <v xml:space="preserve"> </v>
          </cell>
          <cell r="O431" t="str">
            <v/>
          </cell>
          <cell r="P431" t="str">
            <v/>
          </cell>
          <cell r="Q431">
            <v>0</v>
          </cell>
          <cell r="R431" t="str">
            <v/>
          </cell>
          <cell r="S431">
            <v>0</v>
          </cell>
          <cell r="T431" t="str">
            <v/>
          </cell>
          <cell r="U431" t="str">
            <v/>
          </cell>
          <cell r="V431">
            <v>0</v>
          </cell>
          <cell r="W431" t="str">
            <v/>
          </cell>
          <cell r="X431">
            <v>0</v>
          </cell>
        </row>
        <row r="432">
          <cell r="B432" t="str">
            <v/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 t="str">
            <v/>
          </cell>
          <cell r="N432" t="str">
            <v xml:space="preserve"> </v>
          </cell>
          <cell r="O432" t="str">
            <v/>
          </cell>
          <cell r="P432" t="str">
            <v/>
          </cell>
          <cell r="Q432">
            <v>0</v>
          </cell>
          <cell r="R432" t="str">
            <v/>
          </cell>
          <cell r="S432">
            <v>0</v>
          </cell>
          <cell r="T432" t="str">
            <v/>
          </cell>
          <cell r="U432" t="str">
            <v/>
          </cell>
          <cell r="V432">
            <v>0</v>
          </cell>
          <cell r="W432" t="str">
            <v/>
          </cell>
          <cell r="X432">
            <v>0</v>
          </cell>
        </row>
        <row r="433">
          <cell r="B433" t="str">
            <v/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 t="str">
            <v/>
          </cell>
          <cell r="N433">
            <v>0</v>
          </cell>
          <cell r="O433" t="str">
            <v/>
          </cell>
          <cell r="P433" t="str">
            <v/>
          </cell>
          <cell r="Q433">
            <v>0</v>
          </cell>
          <cell r="R433" t="str">
            <v/>
          </cell>
          <cell r="S433">
            <v>0</v>
          </cell>
          <cell r="T433" t="str">
            <v/>
          </cell>
          <cell r="U433" t="str">
            <v/>
          </cell>
          <cell r="V433">
            <v>0</v>
          </cell>
          <cell r="W433" t="str">
            <v/>
          </cell>
          <cell r="X433">
            <v>0</v>
          </cell>
        </row>
        <row r="434">
          <cell r="B434" t="str">
            <v/>
          </cell>
          <cell r="C434">
            <v>0</v>
          </cell>
          <cell r="D434">
            <v>0</v>
          </cell>
          <cell r="E434" t="str">
            <v/>
          </cell>
          <cell r="F434">
            <v>0</v>
          </cell>
          <cell r="G434" t="str">
            <v/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 t="str">
            <v/>
          </cell>
          <cell r="N434">
            <v>0</v>
          </cell>
          <cell r="O434" t="str">
            <v/>
          </cell>
          <cell r="P434" t="str">
            <v/>
          </cell>
          <cell r="Q434">
            <v>0</v>
          </cell>
          <cell r="R434" t="str">
            <v/>
          </cell>
          <cell r="S434">
            <v>0</v>
          </cell>
          <cell r="T434" t="str">
            <v/>
          </cell>
          <cell r="U434" t="str">
            <v/>
          </cell>
          <cell r="V434">
            <v>0</v>
          </cell>
          <cell r="W434" t="str">
            <v/>
          </cell>
          <cell r="X434">
            <v>0</v>
          </cell>
        </row>
        <row r="435">
          <cell r="B435" t="str">
            <v/>
          </cell>
          <cell r="C435">
            <v>0</v>
          </cell>
          <cell r="D435">
            <v>0</v>
          </cell>
          <cell r="E435" t="str">
            <v/>
          </cell>
          <cell r="F435">
            <v>0</v>
          </cell>
          <cell r="G435" t="str">
            <v/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 t="str">
            <v/>
          </cell>
          <cell r="N435">
            <v>0</v>
          </cell>
          <cell r="O435" t="str">
            <v/>
          </cell>
          <cell r="P435" t="str">
            <v/>
          </cell>
          <cell r="Q435">
            <v>0</v>
          </cell>
          <cell r="R435" t="str">
            <v/>
          </cell>
          <cell r="S435">
            <v>0</v>
          </cell>
          <cell r="T435" t="str">
            <v/>
          </cell>
          <cell r="U435" t="str">
            <v/>
          </cell>
          <cell r="V435">
            <v>0</v>
          </cell>
          <cell r="W435" t="str">
            <v/>
          </cell>
          <cell r="X435">
            <v>0</v>
          </cell>
        </row>
        <row r="436">
          <cell r="B436" t="str">
            <v/>
          </cell>
          <cell r="C436">
            <v>0</v>
          </cell>
          <cell r="D436">
            <v>0</v>
          </cell>
          <cell r="E436" t="str">
            <v/>
          </cell>
          <cell r="F436">
            <v>0</v>
          </cell>
          <cell r="G436" t="str">
            <v/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 t="str">
            <v/>
          </cell>
          <cell r="N436">
            <v>0</v>
          </cell>
          <cell r="O436" t="str">
            <v/>
          </cell>
          <cell r="P436" t="str">
            <v/>
          </cell>
          <cell r="Q436">
            <v>0</v>
          </cell>
          <cell r="R436" t="str">
            <v/>
          </cell>
          <cell r="S436">
            <v>0</v>
          </cell>
          <cell r="T436" t="str">
            <v/>
          </cell>
          <cell r="U436" t="str">
            <v/>
          </cell>
          <cell r="V436">
            <v>0</v>
          </cell>
          <cell r="W436" t="str">
            <v/>
          </cell>
          <cell r="X436">
            <v>0</v>
          </cell>
        </row>
        <row r="437">
          <cell r="B437" t="str">
            <v/>
          </cell>
          <cell r="C437">
            <v>0</v>
          </cell>
          <cell r="D437">
            <v>0</v>
          </cell>
          <cell r="E437" t="str">
            <v/>
          </cell>
          <cell r="F437">
            <v>0</v>
          </cell>
          <cell r="G437" t="str">
            <v/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 t="str">
            <v/>
          </cell>
          <cell r="N437">
            <v>0</v>
          </cell>
          <cell r="O437" t="str">
            <v/>
          </cell>
          <cell r="P437" t="str">
            <v/>
          </cell>
          <cell r="Q437">
            <v>0</v>
          </cell>
          <cell r="R437" t="str">
            <v/>
          </cell>
          <cell r="S437">
            <v>0</v>
          </cell>
          <cell r="T437" t="str">
            <v/>
          </cell>
          <cell r="U437" t="str">
            <v/>
          </cell>
          <cell r="V437">
            <v>0</v>
          </cell>
          <cell r="W437" t="str">
            <v/>
          </cell>
          <cell r="X437">
            <v>0</v>
          </cell>
        </row>
        <row r="438">
          <cell r="B438" t="str">
            <v/>
          </cell>
          <cell r="C438">
            <v>0</v>
          </cell>
          <cell r="D438">
            <v>0</v>
          </cell>
          <cell r="E438" t="str">
            <v/>
          </cell>
          <cell r="F438">
            <v>0</v>
          </cell>
          <cell r="G438" t="str">
            <v/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 t="str">
            <v/>
          </cell>
          <cell r="N438">
            <v>0</v>
          </cell>
          <cell r="O438" t="str">
            <v/>
          </cell>
          <cell r="P438" t="str">
            <v/>
          </cell>
          <cell r="Q438">
            <v>0</v>
          </cell>
          <cell r="R438" t="str">
            <v/>
          </cell>
          <cell r="S438">
            <v>0</v>
          </cell>
          <cell r="T438" t="str">
            <v/>
          </cell>
          <cell r="U438" t="str">
            <v/>
          </cell>
          <cell r="V438">
            <v>0</v>
          </cell>
          <cell r="W438" t="str">
            <v/>
          </cell>
          <cell r="X438">
            <v>0</v>
          </cell>
        </row>
        <row r="439">
          <cell r="B439" t="str">
            <v/>
          </cell>
          <cell r="C439">
            <v>0</v>
          </cell>
          <cell r="D439">
            <v>0</v>
          </cell>
          <cell r="E439" t="str">
            <v/>
          </cell>
          <cell r="F439">
            <v>0</v>
          </cell>
          <cell r="G439" t="str">
            <v/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 t="str">
            <v/>
          </cell>
          <cell r="N439">
            <v>0</v>
          </cell>
          <cell r="O439" t="str">
            <v/>
          </cell>
          <cell r="P439" t="str">
            <v/>
          </cell>
          <cell r="Q439">
            <v>0</v>
          </cell>
          <cell r="R439" t="str">
            <v/>
          </cell>
          <cell r="S439">
            <v>0</v>
          </cell>
          <cell r="T439" t="str">
            <v/>
          </cell>
          <cell r="U439" t="str">
            <v/>
          </cell>
          <cell r="V439">
            <v>0</v>
          </cell>
          <cell r="W439" t="str">
            <v/>
          </cell>
          <cell r="X439">
            <v>0</v>
          </cell>
        </row>
        <row r="440">
          <cell r="B440" t="str">
            <v/>
          </cell>
          <cell r="C440">
            <v>0</v>
          </cell>
          <cell r="D440">
            <v>0</v>
          </cell>
          <cell r="E440" t="str">
            <v/>
          </cell>
          <cell r="F440">
            <v>0</v>
          </cell>
          <cell r="G440" t="str">
            <v/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 t="str">
            <v/>
          </cell>
          <cell r="N440">
            <v>0</v>
          </cell>
          <cell r="O440" t="str">
            <v/>
          </cell>
          <cell r="P440" t="str">
            <v/>
          </cell>
          <cell r="Q440">
            <v>0</v>
          </cell>
          <cell r="R440" t="str">
            <v/>
          </cell>
          <cell r="S440">
            <v>0</v>
          </cell>
          <cell r="T440" t="str">
            <v/>
          </cell>
          <cell r="U440" t="str">
            <v/>
          </cell>
          <cell r="V440">
            <v>0</v>
          </cell>
          <cell r="W440" t="str">
            <v/>
          </cell>
          <cell r="X440">
            <v>0</v>
          </cell>
        </row>
        <row r="441">
          <cell r="B441">
            <v>40</v>
          </cell>
          <cell r="C441" t="str">
            <v>CONSTRUCCIONES Y TRACTORES S.A.</v>
          </cell>
          <cell r="D441">
            <v>1</v>
          </cell>
          <cell r="E441">
            <v>16998858000</v>
          </cell>
          <cell r="F441">
            <v>31504903000</v>
          </cell>
          <cell r="G441">
            <v>1876142000</v>
          </cell>
          <cell r="H441">
            <v>14366758000</v>
          </cell>
          <cell r="I441">
            <v>17138145000</v>
          </cell>
          <cell r="J441">
            <v>3023562000</v>
          </cell>
          <cell r="K441">
            <v>60869000</v>
          </cell>
          <cell r="L441">
            <v>1</v>
          </cell>
          <cell r="M441">
            <v>3</v>
          </cell>
          <cell r="N441" t="str">
            <v xml:space="preserve"> </v>
          </cell>
          <cell r="O441">
            <v>0</v>
          </cell>
          <cell r="P441">
            <v>4167150295</v>
          </cell>
          <cell r="Q441">
            <v>9.0605391276353284</v>
          </cell>
          <cell r="R441" t="str">
            <v>HABIL</v>
          </cell>
          <cell r="S441">
            <v>0.45601657621355002</v>
          </cell>
          <cell r="T441" t="str">
            <v>HABIL</v>
          </cell>
          <cell r="U441">
            <v>0</v>
          </cell>
          <cell r="V441">
            <v>49.673265537465703</v>
          </cell>
          <cell r="W441" t="str">
            <v>HABIL</v>
          </cell>
          <cell r="X441" t="str">
            <v>HABIL</v>
          </cell>
        </row>
        <row r="442">
          <cell r="B442">
            <v>40.1</v>
          </cell>
          <cell r="C442" t="str">
            <v>CONSTRUCCIONES Y TRACTORES S.A.</v>
          </cell>
          <cell r="D442">
            <v>1</v>
          </cell>
          <cell r="E442">
            <v>16998858000</v>
          </cell>
          <cell r="F442">
            <v>31504903000</v>
          </cell>
          <cell r="G442">
            <v>1876142000</v>
          </cell>
          <cell r="H442">
            <v>14366758000</v>
          </cell>
          <cell r="I442">
            <v>17138145000</v>
          </cell>
          <cell r="J442">
            <v>3023562000</v>
          </cell>
          <cell r="K442">
            <v>60869000</v>
          </cell>
          <cell r="L442">
            <v>0</v>
          </cell>
          <cell r="M442" t="str">
            <v/>
          </cell>
          <cell r="N442" t="str">
            <v xml:space="preserve"> </v>
          </cell>
          <cell r="O442" t="str">
            <v/>
          </cell>
          <cell r="P442" t="str">
            <v/>
          </cell>
          <cell r="Q442">
            <v>0</v>
          </cell>
          <cell r="R442" t="str">
            <v/>
          </cell>
          <cell r="S442">
            <v>0</v>
          </cell>
          <cell r="T442" t="str">
            <v/>
          </cell>
          <cell r="U442" t="str">
            <v/>
          </cell>
          <cell r="V442">
            <v>0</v>
          </cell>
          <cell r="W442" t="str">
            <v/>
          </cell>
          <cell r="X442">
            <v>0</v>
          </cell>
        </row>
        <row r="443">
          <cell r="B443" t="str">
            <v/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 t="str">
            <v/>
          </cell>
          <cell r="N443" t="str">
            <v xml:space="preserve"> </v>
          </cell>
          <cell r="O443" t="str">
            <v/>
          </cell>
          <cell r="P443" t="str">
            <v/>
          </cell>
          <cell r="Q443">
            <v>0</v>
          </cell>
          <cell r="R443" t="str">
            <v/>
          </cell>
          <cell r="S443">
            <v>0</v>
          </cell>
          <cell r="T443" t="str">
            <v/>
          </cell>
          <cell r="U443" t="str">
            <v/>
          </cell>
          <cell r="V443">
            <v>0</v>
          </cell>
          <cell r="W443" t="str">
            <v/>
          </cell>
          <cell r="X443">
            <v>0</v>
          </cell>
        </row>
        <row r="444">
          <cell r="B444" t="str">
            <v/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 t="str">
            <v/>
          </cell>
          <cell r="N444">
            <v>0</v>
          </cell>
          <cell r="O444" t="str">
            <v/>
          </cell>
          <cell r="P444" t="str">
            <v/>
          </cell>
          <cell r="Q444">
            <v>0</v>
          </cell>
          <cell r="R444" t="str">
            <v/>
          </cell>
          <cell r="S444">
            <v>0</v>
          </cell>
          <cell r="T444" t="str">
            <v/>
          </cell>
          <cell r="U444" t="str">
            <v/>
          </cell>
          <cell r="V444">
            <v>0</v>
          </cell>
          <cell r="W444" t="str">
            <v/>
          </cell>
          <cell r="X444">
            <v>0</v>
          </cell>
        </row>
        <row r="445">
          <cell r="B445" t="str">
            <v/>
          </cell>
          <cell r="C445">
            <v>0</v>
          </cell>
          <cell r="D445">
            <v>0</v>
          </cell>
          <cell r="E445" t="str">
            <v/>
          </cell>
          <cell r="F445">
            <v>0</v>
          </cell>
          <cell r="G445" t="str">
            <v/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 t="str">
            <v/>
          </cell>
          <cell r="N445">
            <v>0</v>
          </cell>
          <cell r="O445" t="str">
            <v/>
          </cell>
          <cell r="P445" t="str">
            <v/>
          </cell>
          <cell r="Q445">
            <v>0</v>
          </cell>
          <cell r="R445" t="str">
            <v/>
          </cell>
          <cell r="S445">
            <v>0</v>
          </cell>
          <cell r="T445" t="str">
            <v/>
          </cell>
          <cell r="U445" t="str">
            <v/>
          </cell>
          <cell r="V445">
            <v>0</v>
          </cell>
          <cell r="W445" t="str">
            <v/>
          </cell>
          <cell r="X445">
            <v>0</v>
          </cell>
        </row>
        <row r="446">
          <cell r="B446" t="str">
            <v/>
          </cell>
          <cell r="C446">
            <v>0</v>
          </cell>
          <cell r="D446">
            <v>0</v>
          </cell>
          <cell r="E446" t="str">
            <v/>
          </cell>
          <cell r="F446">
            <v>0</v>
          </cell>
          <cell r="G446" t="str">
            <v/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 t="str">
            <v/>
          </cell>
          <cell r="N446">
            <v>0</v>
          </cell>
          <cell r="O446" t="str">
            <v/>
          </cell>
          <cell r="P446" t="str">
            <v/>
          </cell>
          <cell r="Q446">
            <v>0</v>
          </cell>
          <cell r="R446" t="str">
            <v/>
          </cell>
          <cell r="S446">
            <v>0</v>
          </cell>
          <cell r="T446" t="str">
            <v/>
          </cell>
          <cell r="U446" t="str">
            <v/>
          </cell>
          <cell r="V446">
            <v>0</v>
          </cell>
          <cell r="W446" t="str">
            <v/>
          </cell>
          <cell r="X446">
            <v>0</v>
          </cell>
        </row>
        <row r="447">
          <cell r="B447" t="str">
            <v/>
          </cell>
          <cell r="C447">
            <v>0</v>
          </cell>
          <cell r="D447">
            <v>0</v>
          </cell>
          <cell r="E447" t="str">
            <v/>
          </cell>
          <cell r="F447">
            <v>0</v>
          </cell>
          <cell r="G447" t="str">
            <v/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 t="str">
            <v/>
          </cell>
          <cell r="N447">
            <v>0</v>
          </cell>
          <cell r="O447" t="str">
            <v/>
          </cell>
          <cell r="P447" t="str">
            <v/>
          </cell>
          <cell r="Q447">
            <v>0</v>
          </cell>
          <cell r="R447" t="str">
            <v/>
          </cell>
          <cell r="S447">
            <v>0</v>
          </cell>
          <cell r="T447" t="str">
            <v/>
          </cell>
          <cell r="U447" t="str">
            <v/>
          </cell>
          <cell r="V447">
            <v>0</v>
          </cell>
          <cell r="W447" t="str">
            <v/>
          </cell>
          <cell r="X447">
            <v>0</v>
          </cell>
        </row>
        <row r="448">
          <cell r="B448" t="str">
            <v/>
          </cell>
          <cell r="C448">
            <v>0</v>
          </cell>
          <cell r="D448">
            <v>0</v>
          </cell>
          <cell r="E448" t="str">
            <v/>
          </cell>
          <cell r="F448">
            <v>0</v>
          </cell>
          <cell r="G448" t="str">
            <v/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 t="str">
            <v/>
          </cell>
          <cell r="N448">
            <v>0</v>
          </cell>
          <cell r="O448" t="str">
            <v/>
          </cell>
          <cell r="P448" t="str">
            <v/>
          </cell>
          <cell r="Q448">
            <v>0</v>
          </cell>
          <cell r="R448" t="str">
            <v/>
          </cell>
          <cell r="S448">
            <v>0</v>
          </cell>
          <cell r="T448" t="str">
            <v/>
          </cell>
          <cell r="U448" t="str">
            <v/>
          </cell>
          <cell r="V448">
            <v>0</v>
          </cell>
          <cell r="W448" t="str">
            <v/>
          </cell>
          <cell r="X448">
            <v>0</v>
          </cell>
        </row>
        <row r="449">
          <cell r="B449" t="str">
            <v/>
          </cell>
          <cell r="C449">
            <v>0</v>
          </cell>
          <cell r="D449">
            <v>0</v>
          </cell>
          <cell r="E449" t="str">
            <v/>
          </cell>
          <cell r="F449">
            <v>0</v>
          </cell>
          <cell r="G449" t="str">
            <v/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 t="str">
            <v/>
          </cell>
          <cell r="N449">
            <v>0</v>
          </cell>
          <cell r="O449" t="str">
            <v/>
          </cell>
          <cell r="P449" t="str">
            <v/>
          </cell>
          <cell r="Q449">
            <v>0</v>
          </cell>
          <cell r="R449" t="str">
            <v/>
          </cell>
          <cell r="S449">
            <v>0</v>
          </cell>
          <cell r="T449" t="str">
            <v/>
          </cell>
          <cell r="U449" t="str">
            <v/>
          </cell>
          <cell r="V449">
            <v>0</v>
          </cell>
          <cell r="W449" t="str">
            <v/>
          </cell>
          <cell r="X449">
            <v>0</v>
          </cell>
        </row>
        <row r="450">
          <cell r="B450" t="str">
            <v/>
          </cell>
          <cell r="C450">
            <v>0</v>
          </cell>
          <cell r="D450">
            <v>0</v>
          </cell>
          <cell r="E450" t="str">
            <v/>
          </cell>
          <cell r="F450">
            <v>0</v>
          </cell>
          <cell r="G450" t="str">
            <v/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 t="str">
            <v/>
          </cell>
          <cell r="N450">
            <v>0</v>
          </cell>
          <cell r="O450" t="str">
            <v/>
          </cell>
          <cell r="P450" t="str">
            <v/>
          </cell>
          <cell r="Q450">
            <v>0</v>
          </cell>
          <cell r="R450" t="str">
            <v/>
          </cell>
          <cell r="S450">
            <v>0</v>
          </cell>
          <cell r="T450" t="str">
            <v/>
          </cell>
          <cell r="U450" t="str">
            <v/>
          </cell>
          <cell r="V450">
            <v>0</v>
          </cell>
          <cell r="W450" t="str">
            <v/>
          </cell>
          <cell r="X450">
            <v>0</v>
          </cell>
        </row>
        <row r="451">
          <cell r="B451" t="str">
            <v/>
          </cell>
          <cell r="C451">
            <v>0</v>
          </cell>
          <cell r="D451">
            <v>0</v>
          </cell>
          <cell r="E451" t="str">
            <v/>
          </cell>
          <cell r="F451">
            <v>0</v>
          </cell>
          <cell r="G451" t="str">
            <v/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 t="str">
            <v/>
          </cell>
          <cell r="N451">
            <v>0</v>
          </cell>
          <cell r="O451" t="str">
            <v/>
          </cell>
          <cell r="P451" t="str">
            <v/>
          </cell>
          <cell r="Q451">
            <v>0</v>
          </cell>
          <cell r="R451" t="str">
            <v/>
          </cell>
          <cell r="S451">
            <v>0</v>
          </cell>
          <cell r="T451" t="str">
            <v/>
          </cell>
          <cell r="U451" t="str">
            <v/>
          </cell>
          <cell r="V451">
            <v>0</v>
          </cell>
          <cell r="W451" t="str">
            <v/>
          </cell>
          <cell r="X451">
            <v>0</v>
          </cell>
        </row>
        <row r="452">
          <cell r="B452">
            <v>41</v>
          </cell>
          <cell r="C452" t="str">
            <v>RICARDO ORTIGOZA GONZALEZ</v>
          </cell>
          <cell r="D452">
            <v>1</v>
          </cell>
          <cell r="E452">
            <v>2764528966</v>
          </cell>
          <cell r="F452">
            <v>5019792603</v>
          </cell>
          <cell r="G452">
            <v>18620506</v>
          </cell>
          <cell r="H452">
            <v>1475755284</v>
          </cell>
          <cell r="I452">
            <v>3544037319</v>
          </cell>
          <cell r="J452">
            <v>506121116</v>
          </cell>
          <cell r="K452">
            <v>33317149</v>
          </cell>
          <cell r="L452">
            <v>1</v>
          </cell>
          <cell r="M452">
            <v>3</v>
          </cell>
          <cell r="N452" t="str">
            <v xml:space="preserve"> </v>
          </cell>
          <cell r="O452">
            <v>0</v>
          </cell>
          <cell r="P452">
            <v>4167150295</v>
          </cell>
          <cell r="Q452">
            <v>148.46690879399304</v>
          </cell>
          <cell r="R452" t="str">
            <v>HABIL</v>
          </cell>
          <cell r="S452">
            <v>0.29398730200885953</v>
          </cell>
          <cell r="T452" t="str">
            <v>HABIL</v>
          </cell>
          <cell r="U452">
            <v>0</v>
          </cell>
          <cell r="V452">
            <v>15.191009170682641</v>
          </cell>
          <cell r="W452" t="str">
            <v>HABIL</v>
          </cell>
          <cell r="X452" t="str">
            <v>HABIL</v>
          </cell>
        </row>
        <row r="453">
          <cell r="B453">
            <v>41.1</v>
          </cell>
          <cell r="C453" t="str">
            <v>RICARDO ORTIGOZA GONZALEZ</v>
          </cell>
          <cell r="D453">
            <v>1</v>
          </cell>
          <cell r="E453">
            <v>2764528966</v>
          </cell>
          <cell r="F453">
            <v>5019792603</v>
          </cell>
          <cell r="G453">
            <v>18620506</v>
          </cell>
          <cell r="H453">
            <v>1475755284</v>
          </cell>
          <cell r="I453">
            <v>3544037319</v>
          </cell>
          <cell r="J453">
            <v>506121116</v>
          </cell>
          <cell r="K453">
            <v>33317149</v>
          </cell>
          <cell r="L453">
            <v>0</v>
          </cell>
          <cell r="M453" t="str">
            <v/>
          </cell>
          <cell r="N453" t="str">
            <v xml:space="preserve"> </v>
          </cell>
          <cell r="O453" t="str">
            <v/>
          </cell>
          <cell r="P453" t="str">
            <v/>
          </cell>
          <cell r="Q453">
            <v>0</v>
          </cell>
          <cell r="R453" t="str">
            <v/>
          </cell>
          <cell r="S453">
            <v>0</v>
          </cell>
          <cell r="T453" t="str">
            <v/>
          </cell>
          <cell r="U453" t="str">
            <v/>
          </cell>
          <cell r="V453">
            <v>0</v>
          </cell>
          <cell r="W453" t="str">
            <v/>
          </cell>
          <cell r="X453">
            <v>0</v>
          </cell>
        </row>
        <row r="454">
          <cell r="B454" t="str">
            <v/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 t="str">
            <v/>
          </cell>
          <cell r="N454" t="str">
            <v xml:space="preserve"> </v>
          </cell>
          <cell r="O454" t="str">
            <v/>
          </cell>
          <cell r="P454" t="str">
            <v/>
          </cell>
          <cell r="Q454">
            <v>0</v>
          </cell>
          <cell r="R454" t="str">
            <v/>
          </cell>
          <cell r="S454">
            <v>0</v>
          </cell>
          <cell r="T454" t="str">
            <v/>
          </cell>
          <cell r="U454" t="str">
            <v/>
          </cell>
          <cell r="V454">
            <v>0</v>
          </cell>
          <cell r="W454" t="str">
            <v/>
          </cell>
          <cell r="X454">
            <v>0</v>
          </cell>
        </row>
        <row r="455">
          <cell r="B455" t="str">
            <v/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 t="str">
            <v/>
          </cell>
          <cell r="N455">
            <v>0</v>
          </cell>
          <cell r="O455" t="str">
            <v/>
          </cell>
          <cell r="P455" t="str">
            <v/>
          </cell>
          <cell r="Q455">
            <v>0</v>
          </cell>
          <cell r="R455" t="str">
            <v/>
          </cell>
          <cell r="S455">
            <v>0</v>
          </cell>
          <cell r="T455" t="str">
            <v/>
          </cell>
          <cell r="U455" t="str">
            <v/>
          </cell>
          <cell r="V455">
            <v>0</v>
          </cell>
          <cell r="W455" t="str">
            <v/>
          </cell>
          <cell r="X455">
            <v>0</v>
          </cell>
        </row>
        <row r="456">
          <cell r="B456" t="str">
            <v/>
          </cell>
          <cell r="C456">
            <v>0</v>
          </cell>
          <cell r="D456">
            <v>0</v>
          </cell>
          <cell r="E456" t="str">
            <v/>
          </cell>
          <cell r="F456">
            <v>0</v>
          </cell>
          <cell r="G456" t="str">
            <v/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 t="str">
            <v/>
          </cell>
          <cell r="N456">
            <v>0</v>
          </cell>
          <cell r="O456" t="str">
            <v/>
          </cell>
          <cell r="P456" t="str">
            <v/>
          </cell>
          <cell r="Q456">
            <v>0</v>
          </cell>
          <cell r="R456" t="str">
            <v/>
          </cell>
          <cell r="S456">
            <v>0</v>
          </cell>
          <cell r="T456" t="str">
            <v/>
          </cell>
          <cell r="U456" t="str">
            <v/>
          </cell>
          <cell r="V456">
            <v>0</v>
          </cell>
          <cell r="W456" t="str">
            <v/>
          </cell>
          <cell r="X456">
            <v>0</v>
          </cell>
        </row>
        <row r="457">
          <cell r="B457" t="str">
            <v/>
          </cell>
          <cell r="C457">
            <v>0</v>
          </cell>
          <cell r="D457">
            <v>0</v>
          </cell>
          <cell r="E457" t="str">
            <v/>
          </cell>
          <cell r="F457">
            <v>0</v>
          </cell>
          <cell r="G457" t="str">
            <v/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 t="str">
            <v/>
          </cell>
          <cell r="N457">
            <v>0</v>
          </cell>
          <cell r="O457" t="str">
            <v/>
          </cell>
          <cell r="P457" t="str">
            <v/>
          </cell>
          <cell r="Q457">
            <v>0</v>
          </cell>
          <cell r="R457" t="str">
            <v/>
          </cell>
          <cell r="S457">
            <v>0</v>
          </cell>
          <cell r="T457" t="str">
            <v/>
          </cell>
          <cell r="U457" t="str">
            <v/>
          </cell>
          <cell r="V457">
            <v>0</v>
          </cell>
          <cell r="W457" t="str">
            <v/>
          </cell>
          <cell r="X457">
            <v>0</v>
          </cell>
        </row>
        <row r="458">
          <cell r="B458" t="str">
            <v/>
          </cell>
          <cell r="C458">
            <v>0</v>
          </cell>
          <cell r="D458">
            <v>0</v>
          </cell>
          <cell r="E458" t="str">
            <v/>
          </cell>
          <cell r="F458">
            <v>0</v>
          </cell>
          <cell r="G458" t="str">
            <v/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 t="str">
            <v/>
          </cell>
          <cell r="N458">
            <v>0</v>
          </cell>
          <cell r="O458" t="str">
            <v/>
          </cell>
          <cell r="P458" t="str">
            <v/>
          </cell>
          <cell r="Q458">
            <v>0</v>
          </cell>
          <cell r="R458" t="str">
            <v/>
          </cell>
          <cell r="S458">
            <v>0</v>
          </cell>
          <cell r="T458" t="str">
            <v/>
          </cell>
          <cell r="U458" t="str">
            <v/>
          </cell>
          <cell r="V458">
            <v>0</v>
          </cell>
          <cell r="W458" t="str">
            <v/>
          </cell>
          <cell r="X458">
            <v>0</v>
          </cell>
        </row>
        <row r="459">
          <cell r="B459" t="str">
            <v/>
          </cell>
          <cell r="C459">
            <v>0</v>
          </cell>
          <cell r="D459">
            <v>0</v>
          </cell>
          <cell r="E459" t="str">
            <v/>
          </cell>
          <cell r="F459">
            <v>0</v>
          </cell>
          <cell r="G459" t="str">
            <v/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 t="str">
            <v/>
          </cell>
          <cell r="N459">
            <v>0</v>
          </cell>
          <cell r="O459" t="str">
            <v/>
          </cell>
          <cell r="P459" t="str">
            <v/>
          </cell>
          <cell r="Q459">
            <v>0</v>
          </cell>
          <cell r="R459" t="str">
            <v/>
          </cell>
          <cell r="S459">
            <v>0</v>
          </cell>
          <cell r="T459" t="str">
            <v/>
          </cell>
          <cell r="U459" t="str">
            <v/>
          </cell>
          <cell r="V459">
            <v>0</v>
          </cell>
          <cell r="W459" t="str">
            <v/>
          </cell>
          <cell r="X459">
            <v>0</v>
          </cell>
        </row>
        <row r="460">
          <cell r="B460" t="str">
            <v/>
          </cell>
          <cell r="C460">
            <v>0</v>
          </cell>
          <cell r="D460">
            <v>0</v>
          </cell>
          <cell r="E460" t="str">
            <v/>
          </cell>
          <cell r="F460">
            <v>0</v>
          </cell>
          <cell r="G460" t="str">
            <v/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 t="str">
            <v/>
          </cell>
          <cell r="N460">
            <v>0</v>
          </cell>
          <cell r="O460" t="str">
            <v/>
          </cell>
          <cell r="P460" t="str">
            <v/>
          </cell>
          <cell r="Q460">
            <v>0</v>
          </cell>
          <cell r="R460" t="str">
            <v/>
          </cell>
          <cell r="S460">
            <v>0</v>
          </cell>
          <cell r="T460" t="str">
            <v/>
          </cell>
          <cell r="U460" t="str">
            <v/>
          </cell>
          <cell r="V460">
            <v>0</v>
          </cell>
          <cell r="W460" t="str">
            <v/>
          </cell>
          <cell r="X460">
            <v>0</v>
          </cell>
        </row>
        <row r="461">
          <cell r="B461" t="str">
            <v/>
          </cell>
          <cell r="C461">
            <v>0</v>
          </cell>
          <cell r="D461">
            <v>0</v>
          </cell>
          <cell r="E461" t="str">
            <v/>
          </cell>
          <cell r="F461">
            <v>0</v>
          </cell>
          <cell r="G461" t="str">
            <v/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 t="str">
            <v/>
          </cell>
          <cell r="N461">
            <v>0</v>
          </cell>
          <cell r="O461" t="str">
            <v/>
          </cell>
          <cell r="P461" t="str">
            <v/>
          </cell>
          <cell r="Q461">
            <v>0</v>
          </cell>
          <cell r="R461" t="str">
            <v/>
          </cell>
          <cell r="S461">
            <v>0</v>
          </cell>
          <cell r="T461" t="str">
            <v/>
          </cell>
          <cell r="U461" t="str">
            <v/>
          </cell>
          <cell r="V461">
            <v>0</v>
          </cell>
          <cell r="W461" t="str">
            <v/>
          </cell>
          <cell r="X461">
            <v>0</v>
          </cell>
        </row>
        <row r="462">
          <cell r="B462" t="str">
            <v/>
          </cell>
          <cell r="C462">
            <v>0</v>
          </cell>
          <cell r="D462">
            <v>0</v>
          </cell>
          <cell r="E462" t="str">
            <v/>
          </cell>
          <cell r="F462">
            <v>0</v>
          </cell>
          <cell r="G462" t="str">
            <v/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 t="str">
            <v/>
          </cell>
          <cell r="N462">
            <v>0</v>
          </cell>
          <cell r="O462" t="str">
            <v/>
          </cell>
          <cell r="P462" t="str">
            <v/>
          </cell>
          <cell r="Q462">
            <v>0</v>
          </cell>
          <cell r="R462" t="str">
            <v/>
          </cell>
          <cell r="S462">
            <v>0</v>
          </cell>
          <cell r="T462" t="str">
            <v/>
          </cell>
          <cell r="U462" t="str">
            <v/>
          </cell>
          <cell r="V462">
            <v>0</v>
          </cell>
          <cell r="W462" t="str">
            <v/>
          </cell>
          <cell r="X462">
            <v>0</v>
          </cell>
        </row>
        <row r="463">
          <cell r="B463">
            <v>42</v>
          </cell>
          <cell r="C463" t="str">
            <v>CONSORCIO VIALES CUNDINAMARCA</v>
          </cell>
          <cell r="D463">
            <v>1</v>
          </cell>
          <cell r="E463">
            <v>13885117705</v>
          </cell>
          <cell r="F463">
            <v>20101453703</v>
          </cell>
          <cell r="G463">
            <v>1541429069</v>
          </cell>
          <cell r="H463">
            <v>10289686066</v>
          </cell>
          <cell r="I463">
            <v>9811767637</v>
          </cell>
          <cell r="J463">
            <v>2292775427</v>
          </cell>
          <cell r="K463">
            <v>596251963</v>
          </cell>
          <cell r="L463">
            <v>1</v>
          </cell>
          <cell r="M463">
            <v>3</v>
          </cell>
          <cell r="N463" t="str">
            <v xml:space="preserve"> </v>
          </cell>
          <cell r="O463">
            <v>0</v>
          </cell>
          <cell r="P463">
            <v>4167150295</v>
          </cell>
          <cell r="Q463">
            <v>9.0079511177299594</v>
          </cell>
          <cell r="R463" t="str">
            <v>HABIL</v>
          </cell>
          <cell r="S463">
            <v>0.51188765837688333</v>
          </cell>
          <cell r="T463" t="str">
            <v>HABIL</v>
          </cell>
          <cell r="U463">
            <v>0</v>
          </cell>
          <cell r="V463">
            <v>3.8453130040261185</v>
          </cell>
          <cell r="W463" t="str">
            <v>HABIL</v>
          </cell>
          <cell r="X463" t="str">
            <v>HABIL</v>
          </cell>
        </row>
        <row r="464">
          <cell r="B464">
            <v>42.1</v>
          </cell>
          <cell r="C464" t="str">
            <v>OLT CONSTRUCTORES S.A.S.</v>
          </cell>
          <cell r="D464">
            <v>0.6</v>
          </cell>
          <cell r="E464">
            <v>2775955694</v>
          </cell>
          <cell r="F464">
            <v>3131937805</v>
          </cell>
          <cell r="G464">
            <v>14956357</v>
          </cell>
          <cell r="H464">
            <v>131937805</v>
          </cell>
          <cell r="I464">
            <v>3000000000</v>
          </cell>
          <cell r="J464">
            <v>2093870818</v>
          </cell>
          <cell r="K464">
            <v>0</v>
          </cell>
          <cell r="L464">
            <v>0</v>
          </cell>
          <cell r="M464" t="str">
            <v/>
          </cell>
          <cell r="N464" t="str">
            <v xml:space="preserve"> </v>
          </cell>
          <cell r="O464" t="str">
            <v/>
          </cell>
          <cell r="P464" t="str">
            <v/>
          </cell>
          <cell r="Q464">
            <v>0</v>
          </cell>
          <cell r="R464" t="str">
            <v/>
          </cell>
          <cell r="S464">
            <v>0</v>
          </cell>
          <cell r="T464" t="str">
            <v/>
          </cell>
          <cell r="U464" t="str">
            <v/>
          </cell>
          <cell r="V464">
            <v>0</v>
          </cell>
          <cell r="W464" t="str">
            <v/>
          </cell>
          <cell r="X464">
            <v>0</v>
          </cell>
        </row>
        <row r="465">
          <cell r="B465">
            <v>42.2</v>
          </cell>
          <cell r="C465" t="str">
            <v>CONSTRUCCIONES MAJA S.A.S.</v>
          </cell>
          <cell r="D465">
            <v>0.4</v>
          </cell>
          <cell r="E465">
            <v>11109162011</v>
          </cell>
          <cell r="F465">
            <v>16969515898</v>
          </cell>
          <cell r="G465">
            <v>1526472712</v>
          </cell>
          <cell r="H465">
            <v>10157748261</v>
          </cell>
          <cell r="I465">
            <v>6811767637</v>
          </cell>
          <cell r="J465">
            <v>198904609</v>
          </cell>
          <cell r="K465">
            <v>596251963</v>
          </cell>
          <cell r="L465">
            <v>0</v>
          </cell>
          <cell r="M465" t="str">
            <v/>
          </cell>
          <cell r="N465" t="str">
            <v xml:space="preserve"> </v>
          </cell>
          <cell r="O465" t="str">
            <v/>
          </cell>
          <cell r="P465" t="str">
            <v/>
          </cell>
          <cell r="Q465">
            <v>0</v>
          </cell>
          <cell r="R465" t="str">
            <v/>
          </cell>
          <cell r="S465">
            <v>0</v>
          </cell>
          <cell r="T465" t="str">
            <v/>
          </cell>
          <cell r="U465" t="str">
            <v/>
          </cell>
          <cell r="V465">
            <v>0</v>
          </cell>
          <cell r="W465" t="str">
            <v/>
          </cell>
          <cell r="X465">
            <v>0</v>
          </cell>
        </row>
        <row r="466">
          <cell r="B466" t="str">
            <v/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 t="str">
            <v/>
          </cell>
          <cell r="N466">
            <v>0</v>
          </cell>
          <cell r="O466" t="str">
            <v/>
          </cell>
          <cell r="P466" t="str">
            <v/>
          </cell>
          <cell r="Q466">
            <v>0</v>
          </cell>
          <cell r="R466" t="str">
            <v/>
          </cell>
          <cell r="S466">
            <v>0</v>
          </cell>
          <cell r="T466" t="str">
            <v/>
          </cell>
          <cell r="U466" t="str">
            <v/>
          </cell>
          <cell r="V466">
            <v>0</v>
          </cell>
          <cell r="W466" t="str">
            <v/>
          </cell>
          <cell r="X466">
            <v>0</v>
          </cell>
        </row>
        <row r="467">
          <cell r="B467" t="str">
            <v/>
          </cell>
          <cell r="C467">
            <v>0</v>
          </cell>
          <cell r="D467">
            <v>0</v>
          </cell>
          <cell r="E467" t="str">
            <v/>
          </cell>
          <cell r="F467">
            <v>0</v>
          </cell>
          <cell r="G467" t="str">
            <v/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 t="str">
            <v/>
          </cell>
          <cell r="N467">
            <v>0</v>
          </cell>
          <cell r="O467" t="str">
            <v/>
          </cell>
          <cell r="P467" t="str">
            <v/>
          </cell>
          <cell r="Q467">
            <v>0</v>
          </cell>
          <cell r="R467" t="str">
            <v/>
          </cell>
          <cell r="S467">
            <v>0</v>
          </cell>
          <cell r="T467" t="str">
            <v/>
          </cell>
          <cell r="U467" t="str">
            <v/>
          </cell>
          <cell r="V467">
            <v>0</v>
          </cell>
          <cell r="W467" t="str">
            <v/>
          </cell>
          <cell r="X467">
            <v>0</v>
          </cell>
        </row>
        <row r="468">
          <cell r="B468" t="str">
            <v/>
          </cell>
          <cell r="C468">
            <v>0</v>
          </cell>
          <cell r="D468">
            <v>0</v>
          </cell>
          <cell r="E468" t="str">
            <v/>
          </cell>
          <cell r="F468">
            <v>0</v>
          </cell>
          <cell r="G468" t="str">
            <v/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 t="str">
            <v/>
          </cell>
          <cell r="N468">
            <v>0</v>
          </cell>
          <cell r="O468" t="str">
            <v/>
          </cell>
          <cell r="P468" t="str">
            <v/>
          </cell>
          <cell r="Q468">
            <v>0</v>
          </cell>
          <cell r="R468" t="str">
            <v/>
          </cell>
          <cell r="S468">
            <v>0</v>
          </cell>
          <cell r="T468" t="str">
            <v/>
          </cell>
          <cell r="U468" t="str">
            <v/>
          </cell>
          <cell r="V468">
            <v>0</v>
          </cell>
          <cell r="W468" t="str">
            <v/>
          </cell>
          <cell r="X468">
            <v>0</v>
          </cell>
        </row>
        <row r="469">
          <cell r="B469" t="str">
            <v/>
          </cell>
          <cell r="C469">
            <v>0</v>
          </cell>
          <cell r="D469">
            <v>0</v>
          </cell>
          <cell r="E469" t="str">
            <v/>
          </cell>
          <cell r="F469">
            <v>0</v>
          </cell>
          <cell r="G469" t="str">
            <v/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 t="str">
            <v/>
          </cell>
          <cell r="N469">
            <v>0</v>
          </cell>
          <cell r="O469" t="str">
            <v/>
          </cell>
          <cell r="P469" t="str">
            <v/>
          </cell>
          <cell r="Q469">
            <v>0</v>
          </cell>
          <cell r="R469" t="str">
            <v/>
          </cell>
          <cell r="S469">
            <v>0</v>
          </cell>
          <cell r="T469" t="str">
            <v/>
          </cell>
          <cell r="U469" t="str">
            <v/>
          </cell>
          <cell r="V469">
            <v>0</v>
          </cell>
          <cell r="W469" t="str">
            <v/>
          </cell>
          <cell r="X469">
            <v>0</v>
          </cell>
        </row>
        <row r="470">
          <cell r="B470" t="str">
            <v/>
          </cell>
          <cell r="C470">
            <v>0</v>
          </cell>
          <cell r="D470">
            <v>0</v>
          </cell>
          <cell r="E470" t="str">
            <v/>
          </cell>
          <cell r="F470">
            <v>0</v>
          </cell>
          <cell r="G470" t="str">
            <v/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 t="str">
            <v/>
          </cell>
          <cell r="N470">
            <v>0</v>
          </cell>
          <cell r="O470" t="str">
            <v/>
          </cell>
          <cell r="P470" t="str">
            <v/>
          </cell>
          <cell r="Q470">
            <v>0</v>
          </cell>
          <cell r="R470" t="str">
            <v/>
          </cell>
          <cell r="S470">
            <v>0</v>
          </cell>
          <cell r="T470" t="str">
            <v/>
          </cell>
          <cell r="U470" t="str">
            <v/>
          </cell>
          <cell r="V470">
            <v>0</v>
          </cell>
          <cell r="W470" t="str">
            <v/>
          </cell>
          <cell r="X470">
            <v>0</v>
          </cell>
        </row>
        <row r="471">
          <cell r="B471" t="str">
            <v/>
          </cell>
          <cell r="C471">
            <v>0</v>
          </cell>
          <cell r="D471">
            <v>0</v>
          </cell>
          <cell r="E471" t="str">
            <v/>
          </cell>
          <cell r="F471">
            <v>0</v>
          </cell>
          <cell r="G471" t="str">
            <v/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 t="str">
            <v/>
          </cell>
          <cell r="N471">
            <v>0</v>
          </cell>
          <cell r="O471" t="str">
            <v/>
          </cell>
          <cell r="P471" t="str">
            <v/>
          </cell>
          <cell r="Q471">
            <v>0</v>
          </cell>
          <cell r="R471" t="str">
            <v/>
          </cell>
          <cell r="S471">
            <v>0</v>
          </cell>
          <cell r="T471" t="str">
            <v/>
          </cell>
          <cell r="U471" t="str">
            <v/>
          </cell>
          <cell r="V471">
            <v>0</v>
          </cell>
          <cell r="W471" t="str">
            <v/>
          </cell>
          <cell r="X471">
            <v>0</v>
          </cell>
        </row>
        <row r="472">
          <cell r="B472" t="str">
            <v/>
          </cell>
          <cell r="C472">
            <v>0</v>
          </cell>
          <cell r="D472">
            <v>0</v>
          </cell>
          <cell r="E472" t="str">
            <v/>
          </cell>
          <cell r="F472">
            <v>0</v>
          </cell>
          <cell r="G472" t="str">
            <v/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 t="str">
            <v/>
          </cell>
          <cell r="N472">
            <v>0</v>
          </cell>
          <cell r="O472" t="str">
            <v/>
          </cell>
          <cell r="P472" t="str">
            <v/>
          </cell>
          <cell r="Q472">
            <v>0</v>
          </cell>
          <cell r="R472" t="str">
            <v/>
          </cell>
          <cell r="S472">
            <v>0</v>
          </cell>
          <cell r="T472" t="str">
            <v/>
          </cell>
          <cell r="U472" t="str">
            <v/>
          </cell>
          <cell r="V472">
            <v>0</v>
          </cell>
          <cell r="W472" t="str">
            <v/>
          </cell>
          <cell r="X472">
            <v>0</v>
          </cell>
        </row>
        <row r="473">
          <cell r="B473" t="str">
            <v/>
          </cell>
          <cell r="C473">
            <v>0</v>
          </cell>
          <cell r="D473">
            <v>0</v>
          </cell>
          <cell r="E473" t="str">
            <v/>
          </cell>
          <cell r="F473">
            <v>0</v>
          </cell>
          <cell r="G473" t="str">
            <v/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 t="str">
            <v/>
          </cell>
          <cell r="N473">
            <v>0</v>
          </cell>
          <cell r="O473" t="str">
            <v/>
          </cell>
          <cell r="P473" t="str">
            <v/>
          </cell>
          <cell r="Q473">
            <v>0</v>
          </cell>
          <cell r="R473" t="str">
            <v/>
          </cell>
          <cell r="S473">
            <v>0</v>
          </cell>
          <cell r="T473" t="str">
            <v/>
          </cell>
          <cell r="U473" t="str">
            <v/>
          </cell>
          <cell r="V473">
            <v>0</v>
          </cell>
          <cell r="W473" t="str">
            <v/>
          </cell>
          <cell r="X473">
            <v>0</v>
          </cell>
        </row>
        <row r="474">
          <cell r="B474">
            <v>43</v>
          </cell>
          <cell r="C474" t="str">
            <v>CONSORCIO LA CALERA 034</v>
          </cell>
          <cell r="D474">
            <v>0.99999999999999989</v>
          </cell>
          <cell r="E474">
            <v>270801826</v>
          </cell>
          <cell r="F474">
            <v>285743493</v>
          </cell>
          <cell r="G474">
            <v>26843.82</v>
          </cell>
          <cell r="H474">
            <v>96562321</v>
          </cell>
          <cell r="I474">
            <v>189181172</v>
          </cell>
          <cell r="J474">
            <v>124724856</v>
          </cell>
          <cell r="K474">
            <v>4684924</v>
          </cell>
          <cell r="L474">
            <v>1</v>
          </cell>
          <cell r="M474">
            <v>3</v>
          </cell>
          <cell r="N474" t="str">
            <v xml:space="preserve"> </v>
          </cell>
          <cell r="O474">
            <v>0</v>
          </cell>
          <cell r="P474">
            <v>4167150295</v>
          </cell>
          <cell r="Q474">
            <v>10088.051029994986</v>
          </cell>
          <cell r="R474" t="str">
            <v>HABIL</v>
          </cell>
          <cell r="S474">
            <v>0.33793357807101493</v>
          </cell>
          <cell r="T474" t="str">
            <v>HABIL</v>
          </cell>
          <cell r="U474">
            <v>0</v>
          </cell>
          <cell r="V474">
            <v>26.622599640890652</v>
          </cell>
          <cell r="W474" t="str">
            <v>HABIL</v>
          </cell>
          <cell r="X474" t="str">
            <v>HABIL</v>
          </cell>
        </row>
        <row r="475">
          <cell r="B475">
            <v>43.1</v>
          </cell>
          <cell r="C475" t="str">
            <v>JULIO ECHEVERRY SARMIENTO</v>
          </cell>
          <cell r="D475">
            <v>0.35</v>
          </cell>
          <cell r="E475">
            <v>270801826</v>
          </cell>
          <cell r="F475">
            <v>285743493</v>
          </cell>
          <cell r="G475">
            <v>26843.82</v>
          </cell>
          <cell r="H475">
            <v>96562321</v>
          </cell>
          <cell r="I475">
            <v>189181172</v>
          </cell>
          <cell r="J475">
            <v>124724856</v>
          </cell>
          <cell r="K475">
            <v>4684924</v>
          </cell>
          <cell r="L475">
            <v>0</v>
          </cell>
          <cell r="M475" t="str">
            <v/>
          </cell>
          <cell r="N475" t="str">
            <v xml:space="preserve"> </v>
          </cell>
          <cell r="O475" t="str">
            <v/>
          </cell>
          <cell r="P475" t="str">
            <v/>
          </cell>
          <cell r="Q475">
            <v>0</v>
          </cell>
          <cell r="R475" t="str">
            <v/>
          </cell>
          <cell r="S475">
            <v>0</v>
          </cell>
          <cell r="T475" t="str">
            <v/>
          </cell>
          <cell r="U475" t="str">
            <v/>
          </cell>
          <cell r="V475">
            <v>0</v>
          </cell>
          <cell r="W475" t="str">
            <v/>
          </cell>
          <cell r="X475">
            <v>0</v>
          </cell>
        </row>
        <row r="476">
          <cell r="B476">
            <v>43.2</v>
          </cell>
          <cell r="C476" t="str">
            <v>FRANKLIN PIRAGUA ROA</v>
          </cell>
          <cell r="D476">
            <v>0.3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 t="str">
            <v/>
          </cell>
          <cell r="N476" t="str">
            <v xml:space="preserve"> </v>
          </cell>
          <cell r="O476" t="str">
            <v/>
          </cell>
          <cell r="P476" t="str">
            <v/>
          </cell>
          <cell r="Q476">
            <v>0</v>
          </cell>
          <cell r="R476" t="str">
            <v/>
          </cell>
          <cell r="S476">
            <v>0</v>
          </cell>
          <cell r="T476" t="str">
            <v/>
          </cell>
          <cell r="U476" t="str">
            <v/>
          </cell>
          <cell r="V476">
            <v>0</v>
          </cell>
          <cell r="W476" t="str">
            <v/>
          </cell>
          <cell r="X476">
            <v>0</v>
          </cell>
        </row>
        <row r="477">
          <cell r="B477">
            <v>43.300000000000004</v>
          </cell>
          <cell r="C477" t="str">
            <v>CARLOS ARANGO SALAZAR</v>
          </cell>
          <cell r="D477">
            <v>0.35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 t="str">
            <v/>
          </cell>
          <cell r="N477">
            <v>0</v>
          </cell>
          <cell r="O477" t="str">
            <v/>
          </cell>
          <cell r="P477" t="str">
            <v/>
          </cell>
          <cell r="Q477">
            <v>0</v>
          </cell>
          <cell r="R477" t="str">
            <v/>
          </cell>
          <cell r="S477">
            <v>0</v>
          </cell>
          <cell r="T477" t="str">
            <v/>
          </cell>
          <cell r="U477" t="str">
            <v/>
          </cell>
          <cell r="V477">
            <v>0</v>
          </cell>
          <cell r="W477" t="str">
            <v/>
          </cell>
          <cell r="X477">
            <v>0</v>
          </cell>
        </row>
        <row r="478">
          <cell r="B478" t="str">
            <v/>
          </cell>
          <cell r="C478">
            <v>0</v>
          </cell>
          <cell r="D478">
            <v>0</v>
          </cell>
          <cell r="E478" t="str">
            <v/>
          </cell>
          <cell r="F478">
            <v>0</v>
          </cell>
          <cell r="G478" t="str">
            <v/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 t="str">
            <v/>
          </cell>
          <cell r="N478">
            <v>0</v>
          </cell>
          <cell r="O478" t="str">
            <v/>
          </cell>
          <cell r="P478" t="str">
            <v/>
          </cell>
          <cell r="Q478">
            <v>0</v>
          </cell>
          <cell r="R478" t="str">
            <v/>
          </cell>
          <cell r="S478">
            <v>0</v>
          </cell>
          <cell r="T478" t="str">
            <v/>
          </cell>
          <cell r="U478" t="str">
            <v/>
          </cell>
          <cell r="V478">
            <v>0</v>
          </cell>
          <cell r="W478" t="str">
            <v/>
          </cell>
          <cell r="X478">
            <v>0</v>
          </cell>
        </row>
        <row r="479">
          <cell r="B479" t="str">
            <v/>
          </cell>
          <cell r="C479">
            <v>0</v>
          </cell>
          <cell r="D479">
            <v>0</v>
          </cell>
          <cell r="E479" t="str">
            <v/>
          </cell>
          <cell r="F479">
            <v>0</v>
          </cell>
          <cell r="G479" t="str">
            <v/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 t="str">
            <v/>
          </cell>
          <cell r="N479">
            <v>0</v>
          </cell>
          <cell r="O479" t="str">
            <v/>
          </cell>
          <cell r="P479" t="str">
            <v/>
          </cell>
          <cell r="Q479">
            <v>0</v>
          </cell>
          <cell r="R479" t="str">
            <v/>
          </cell>
          <cell r="S479">
            <v>0</v>
          </cell>
          <cell r="T479" t="str">
            <v/>
          </cell>
          <cell r="U479" t="str">
            <v/>
          </cell>
          <cell r="V479">
            <v>0</v>
          </cell>
          <cell r="W479" t="str">
            <v/>
          </cell>
          <cell r="X479">
            <v>0</v>
          </cell>
        </row>
        <row r="480">
          <cell r="B480" t="str">
            <v/>
          </cell>
          <cell r="C480">
            <v>0</v>
          </cell>
          <cell r="D480">
            <v>0</v>
          </cell>
          <cell r="E480" t="str">
            <v/>
          </cell>
          <cell r="F480">
            <v>0</v>
          </cell>
          <cell r="G480" t="str">
            <v/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 t="str">
            <v/>
          </cell>
          <cell r="N480">
            <v>0</v>
          </cell>
          <cell r="O480" t="str">
            <v/>
          </cell>
          <cell r="P480" t="str">
            <v/>
          </cell>
          <cell r="Q480">
            <v>0</v>
          </cell>
          <cell r="R480" t="str">
            <v/>
          </cell>
          <cell r="S480">
            <v>0</v>
          </cell>
          <cell r="T480" t="str">
            <v/>
          </cell>
          <cell r="U480" t="str">
            <v/>
          </cell>
          <cell r="V480">
            <v>0</v>
          </cell>
          <cell r="W480" t="str">
            <v/>
          </cell>
          <cell r="X480">
            <v>0</v>
          </cell>
        </row>
        <row r="481">
          <cell r="B481" t="str">
            <v/>
          </cell>
          <cell r="C481">
            <v>0</v>
          </cell>
          <cell r="D481">
            <v>0</v>
          </cell>
          <cell r="E481" t="str">
            <v/>
          </cell>
          <cell r="F481">
            <v>0</v>
          </cell>
          <cell r="G481" t="str">
            <v/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 t="str">
            <v/>
          </cell>
          <cell r="N481">
            <v>0</v>
          </cell>
          <cell r="O481" t="str">
            <v/>
          </cell>
          <cell r="P481" t="str">
            <v/>
          </cell>
          <cell r="Q481">
            <v>0</v>
          </cell>
          <cell r="R481" t="str">
            <v/>
          </cell>
          <cell r="S481">
            <v>0</v>
          </cell>
          <cell r="T481" t="str">
            <v/>
          </cell>
          <cell r="U481" t="str">
            <v/>
          </cell>
          <cell r="V481">
            <v>0</v>
          </cell>
          <cell r="W481" t="str">
            <v/>
          </cell>
          <cell r="X481">
            <v>0</v>
          </cell>
        </row>
        <row r="482">
          <cell r="B482" t="str">
            <v/>
          </cell>
          <cell r="C482">
            <v>0</v>
          </cell>
          <cell r="D482">
            <v>0</v>
          </cell>
          <cell r="E482" t="str">
            <v/>
          </cell>
          <cell r="F482">
            <v>0</v>
          </cell>
          <cell r="G482" t="str">
            <v/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 t="str">
            <v/>
          </cell>
          <cell r="N482">
            <v>0</v>
          </cell>
          <cell r="O482" t="str">
            <v/>
          </cell>
          <cell r="P482" t="str">
            <v/>
          </cell>
          <cell r="Q482">
            <v>0</v>
          </cell>
          <cell r="R482" t="str">
            <v/>
          </cell>
          <cell r="S482">
            <v>0</v>
          </cell>
          <cell r="T482" t="str">
            <v/>
          </cell>
          <cell r="U482" t="str">
            <v/>
          </cell>
          <cell r="V482">
            <v>0</v>
          </cell>
          <cell r="W482" t="str">
            <v/>
          </cell>
          <cell r="X482">
            <v>0</v>
          </cell>
        </row>
        <row r="483">
          <cell r="B483" t="str">
            <v/>
          </cell>
          <cell r="C483">
            <v>0</v>
          </cell>
          <cell r="D483">
            <v>0</v>
          </cell>
          <cell r="E483" t="str">
            <v/>
          </cell>
          <cell r="F483">
            <v>0</v>
          </cell>
          <cell r="G483" t="str">
            <v/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 t="str">
            <v/>
          </cell>
          <cell r="N483">
            <v>0</v>
          </cell>
          <cell r="O483" t="str">
            <v/>
          </cell>
          <cell r="P483" t="str">
            <v/>
          </cell>
          <cell r="Q483">
            <v>0</v>
          </cell>
          <cell r="R483" t="str">
            <v/>
          </cell>
          <cell r="S483">
            <v>0</v>
          </cell>
          <cell r="T483" t="str">
            <v/>
          </cell>
          <cell r="U483" t="str">
            <v/>
          </cell>
          <cell r="V483">
            <v>0</v>
          </cell>
          <cell r="W483" t="str">
            <v/>
          </cell>
          <cell r="X483">
            <v>0</v>
          </cell>
        </row>
        <row r="484">
          <cell r="B484" t="str">
            <v/>
          </cell>
          <cell r="C484">
            <v>0</v>
          </cell>
          <cell r="D484">
            <v>0</v>
          </cell>
          <cell r="E484" t="str">
            <v/>
          </cell>
          <cell r="F484">
            <v>0</v>
          </cell>
          <cell r="G484" t="str">
            <v/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 t="str">
            <v/>
          </cell>
          <cell r="N484">
            <v>0</v>
          </cell>
          <cell r="O484" t="str">
            <v/>
          </cell>
          <cell r="P484" t="str">
            <v/>
          </cell>
          <cell r="Q484">
            <v>0</v>
          </cell>
          <cell r="R484" t="str">
            <v/>
          </cell>
          <cell r="S484">
            <v>0</v>
          </cell>
          <cell r="T484" t="str">
            <v/>
          </cell>
          <cell r="U484" t="str">
            <v/>
          </cell>
          <cell r="V484">
            <v>0</v>
          </cell>
          <cell r="W484" t="str">
            <v/>
          </cell>
          <cell r="X484">
            <v>0</v>
          </cell>
        </row>
        <row r="485">
          <cell r="B485">
            <v>44</v>
          </cell>
          <cell r="C485" t="str">
            <v>CONCRETOS Y ASFALTOS S.A.</v>
          </cell>
          <cell r="D485">
            <v>1</v>
          </cell>
          <cell r="E485">
            <v>54258671993</v>
          </cell>
          <cell r="F485">
            <v>213053851949</v>
          </cell>
          <cell r="G485">
            <v>25035712683</v>
          </cell>
          <cell r="H485">
            <v>70682961661</v>
          </cell>
          <cell r="I485">
            <v>142370890288</v>
          </cell>
          <cell r="J485">
            <v>9190120682</v>
          </cell>
          <cell r="K485">
            <v>4647435514</v>
          </cell>
          <cell r="L485">
            <v>1</v>
          </cell>
          <cell r="M485">
            <v>3</v>
          </cell>
          <cell r="N485" t="str">
            <v xml:space="preserve"> </v>
          </cell>
          <cell r="O485">
            <v>0</v>
          </cell>
          <cell r="P485">
            <v>4167150295</v>
          </cell>
          <cell r="Q485">
            <v>2.1672509458795344</v>
          </cell>
          <cell r="R485" t="str">
            <v>HABIL</v>
          </cell>
          <cell r="S485">
            <v>0.33176101260032514</v>
          </cell>
          <cell r="T485" t="str">
            <v>HABIL</v>
          </cell>
          <cell r="U485">
            <v>0</v>
          </cell>
          <cell r="V485">
            <v>1.9774606133459089</v>
          </cell>
          <cell r="W485" t="str">
            <v>HABIL</v>
          </cell>
          <cell r="X485" t="str">
            <v>HABIL</v>
          </cell>
        </row>
        <row r="486">
          <cell r="B486">
            <v>44.1</v>
          </cell>
          <cell r="C486" t="str">
            <v>CONCRETOS Y ASFALTOS S.A.</v>
          </cell>
          <cell r="D486">
            <v>1</v>
          </cell>
          <cell r="E486">
            <v>54258671993</v>
          </cell>
          <cell r="F486">
            <v>213053851949</v>
          </cell>
          <cell r="G486">
            <v>25035712683</v>
          </cell>
          <cell r="H486">
            <v>70682961661</v>
          </cell>
          <cell r="I486">
            <v>142370890288</v>
          </cell>
          <cell r="J486">
            <v>9190120682</v>
          </cell>
          <cell r="K486">
            <v>4647435514</v>
          </cell>
          <cell r="L486">
            <v>0</v>
          </cell>
          <cell r="M486" t="str">
            <v/>
          </cell>
          <cell r="N486" t="str">
            <v xml:space="preserve"> </v>
          </cell>
          <cell r="O486" t="str">
            <v/>
          </cell>
          <cell r="P486" t="str">
            <v/>
          </cell>
          <cell r="Q486">
            <v>0</v>
          </cell>
          <cell r="R486" t="str">
            <v/>
          </cell>
          <cell r="S486">
            <v>0</v>
          </cell>
          <cell r="T486" t="str">
            <v/>
          </cell>
          <cell r="U486" t="str">
            <v/>
          </cell>
          <cell r="V486">
            <v>0</v>
          </cell>
          <cell r="W486" t="str">
            <v/>
          </cell>
          <cell r="X486">
            <v>0</v>
          </cell>
        </row>
        <row r="487">
          <cell r="B487" t="str">
            <v/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 t="str">
            <v/>
          </cell>
          <cell r="N487" t="str">
            <v xml:space="preserve"> </v>
          </cell>
          <cell r="O487" t="str">
            <v/>
          </cell>
          <cell r="P487" t="str">
            <v/>
          </cell>
          <cell r="Q487">
            <v>0</v>
          </cell>
          <cell r="R487" t="str">
            <v/>
          </cell>
          <cell r="S487">
            <v>0</v>
          </cell>
          <cell r="T487" t="str">
            <v/>
          </cell>
          <cell r="U487" t="str">
            <v/>
          </cell>
          <cell r="V487">
            <v>0</v>
          </cell>
          <cell r="W487" t="str">
            <v/>
          </cell>
          <cell r="X487">
            <v>0</v>
          </cell>
        </row>
        <row r="488">
          <cell r="B488" t="str">
            <v/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 t="str">
            <v/>
          </cell>
          <cell r="N488">
            <v>0</v>
          </cell>
          <cell r="O488" t="str">
            <v/>
          </cell>
          <cell r="P488" t="str">
            <v/>
          </cell>
          <cell r="Q488">
            <v>0</v>
          </cell>
          <cell r="R488" t="str">
            <v/>
          </cell>
          <cell r="S488">
            <v>0</v>
          </cell>
          <cell r="T488" t="str">
            <v/>
          </cell>
          <cell r="U488" t="str">
            <v/>
          </cell>
          <cell r="V488">
            <v>0</v>
          </cell>
          <cell r="W488" t="str">
            <v/>
          </cell>
          <cell r="X488">
            <v>0</v>
          </cell>
        </row>
        <row r="489">
          <cell r="B489" t="str">
            <v/>
          </cell>
          <cell r="C489">
            <v>0</v>
          </cell>
          <cell r="D489">
            <v>0</v>
          </cell>
          <cell r="E489" t="str">
            <v/>
          </cell>
          <cell r="F489">
            <v>0</v>
          </cell>
          <cell r="G489" t="str">
            <v/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 t="str">
            <v/>
          </cell>
          <cell r="N489">
            <v>0</v>
          </cell>
          <cell r="O489" t="str">
            <v/>
          </cell>
          <cell r="P489" t="str">
            <v/>
          </cell>
          <cell r="Q489">
            <v>0</v>
          </cell>
          <cell r="R489" t="str">
            <v/>
          </cell>
          <cell r="S489">
            <v>0</v>
          </cell>
          <cell r="T489" t="str">
            <v/>
          </cell>
          <cell r="U489" t="str">
            <v/>
          </cell>
          <cell r="V489">
            <v>0</v>
          </cell>
          <cell r="W489" t="str">
            <v/>
          </cell>
          <cell r="X489">
            <v>0</v>
          </cell>
        </row>
        <row r="490">
          <cell r="B490" t="str">
            <v/>
          </cell>
          <cell r="C490">
            <v>0</v>
          </cell>
          <cell r="D490">
            <v>0</v>
          </cell>
          <cell r="E490" t="str">
            <v/>
          </cell>
          <cell r="F490">
            <v>0</v>
          </cell>
          <cell r="G490" t="str">
            <v/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 t="str">
            <v/>
          </cell>
          <cell r="N490">
            <v>0</v>
          </cell>
          <cell r="O490" t="str">
            <v/>
          </cell>
          <cell r="P490" t="str">
            <v/>
          </cell>
          <cell r="Q490">
            <v>0</v>
          </cell>
          <cell r="R490" t="str">
            <v/>
          </cell>
          <cell r="S490">
            <v>0</v>
          </cell>
          <cell r="T490" t="str">
            <v/>
          </cell>
          <cell r="U490" t="str">
            <v/>
          </cell>
          <cell r="V490">
            <v>0</v>
          </cell>
          <cell r="W490" t="str">
            <v/>
          </cell>
          <cell r="X490">
            <v>0</v>
          </cell>
        </row>
        <row r="491">
          <cell r="B491" t="str">
            <v/>
          </cell>
          <cell r="C491">
            <v>0</v>
          </cell>
          <cell r="D491">
            <v>0</v>
          </cell>
          <cell r="E491" t="str">
            <v/>
          </cell>
          <cell r="F491">
            <v>0</v>
          </cell>
          <cell r="G491" t="str">
            <v/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 t="str">
            <v/>
          </cell>
          <cell r="N491">
            <v>0</v>
          </cell>
          <cell r="O491" t="str">
            <v/>
          </cell>
          <cell r="P491" t="str">
            <v/>
          </cell>
          <cell r="Q491">
            <v>0</v>
          </cell>
          <cell r="R491" t="str">
            <v/>
          </cell>
          <cell r="S491">
            <v>0</v>
          </cell>
          <cell r="T491" t="str">
            <v/>
          </cell>
          <cell r="U491" t="str">
            <v/>
          </cell>
          <cell r="V491">
            <v>0</v>
          </cell>
          <cell r="W491" t="str">
            <v/>
          </cell>
          <cell r="X491">
            <v>0</v>
          </cell>
        </row>
        <row r="492">
          <cell r="B492" t="str">
            <v/>
          </cell>
          <cell r="C492">
            <v>0</v>
          </cell>
          <cell r="D492">
            <v>0</v>
          </cell>
          <cell r="E492" t="str">
            <v/>
          </cell>
          <cell r="F492">
            <v>0</v>
          </cell>
          <cell r="G492" t="str">
            <v/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 t="str">
            <v/>
          </cell>
          <cell r="N492">
            <v>0</v>
          </cell>
          <cell r="O492" t="str">
            <v/>
          </cell>
          <cell r="P492" t="str">
            <v/>
          </cell>
          <cell r="Q492">
            <v>0</v>
          </cell>
          <cell r="R492" t="str">
            <v/>
          </cell>
          <cell r="S492">
            <v>0</v>
          </cell>
          <cell r="T492" t="str">
            <v/>
          </cell>
          <cell r="U492" t="str">
            <v/>
          </cell>
          <cell r="V492">
            <v>0</v>
          </cell>
          <cell r="W492" t="str">
            <v/>
          </cell>
          <cell r="X492">
            <v>0</v>
          </cell>
        </row>
        <row r="493">
          <cell r="B493" t="str">
            <v/>
          </cell>
          <cell r="C493">
            <v>0</v>
          </cell>
          <cell r="D493">
            <v>0</v>
          </cell>
          <cell r="E493" t="str">
            <v/>
          </cell>
          <cell r="F493">
            <v>0</v>
          </cell>
          <cell r="G493" t="str">
            <v/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 t="str">
            <v/>
          </cell>
          <cell r="N493">
            <v>0</v>
          </cell>
          <cell r="O493" t="str">
            <v/>
          </cell>
          <cell r="P493" t="str">
            <v/>
          </cell>
          <cell r="Q493">
            <v>0</v>
          </cell>
          <cell r="R493" t="str">
            <v/>
          </cell>
          <cell r="S493">
            <v>0</v>
          </cell>
          <cell r="T493" t="str">
            <v/>
          </cell>
          <cell r="U493" t="str">
            <v/>
          </cell>
          <cell r="V493">
            <v>0</v>
          </cell>
          <cell r="W493" t="str">
            <v/>
          </cell>
          <cell r="X493">
            <v>0</v>
          </cell>
        </row>
        <row r="494">
          <cell r="B494" t="str">
            <v/>
          </cell>
          <cell r="C494">
            <v>0</v>
          </cell>
          <cell r="D494">
            <v>0</v>
          </cell>
          <cell r="E494" t="str">
            <v/>
          </cell>
          <cell r="F494">
            <v>0</v>
          </cell>
          <cell r="G494" t="str">
            <v/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 t="str">
            <v/>
          </cell>
          <cell r="N494">
            <v>0</v>
          </cell>
          <cell r="O494" t="str">
            <v/>
          </cell>
          <cell r="P494" t="str">
            <v/>
          </cell>
          <cell r="Q494">
            <v>0</v>
          </cell>
          <cell r="R494" t="str">
            <v/>
          </cell>
          <cell r="S494">
            <v>0</v>
          </cell>
          <cell r="T494" t="str">
            <v/>
          </cell>
          <cell r="U494" t="str">
            <v/>
          </cell>
          <cell r="V494">
            <v>0</v>
          </cell>
          <cell r="W494" t="str">
            <v/>
          </cell>
          <cell r="X494">
            <v>0</v>
          </cell>
        </row>
        <row r="495">
          <cell r="B495" t="str">
            <v/>
          </cell>
          <cell r="C495">
            <v>0</v>
          </cell>
          <cell r="D495">
            <v>0</v>
          </cell>
          <cell r="E495" t="str">
            <v/>
          </cell>
          <cell r="F495">
            <v>0</v>
          </cell>
          <cell r="G495" t="str">
            <v/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 t="str">
            <v/>
          </cell>
          <cell r="N495">
            <v>0</v>
          </cell>
          <cell r="O495" t="str">
            <v/>
          </cell>
          <cell r="P495" t="str">
            <v/>
          </cell>
          <cell r="Q495">
            <v>0</v>
          </cell>
          <cell r="R495" t="str">
            <v/>
          </cell>
          <cell r="S495">
            <v>0</v>
          </cell>
          <cell r="T495" t="str">
            <v/>
          </cell>
          <cell r="U495" t="str">
            <v/>
          </cell>
          <cell r="V495">
            <v>0</v>
          </cell>
          <cell r="W495" t="str">
            <v/>
          </cell>
          <cell r="X495">
            <v>0</v>
          </cell>
        </row>
        <row r="496">
          <cell r="B496">
            <v>45</v>
          </cell>
          <cell r="C496" t="str">
            <v>CONSORCIO INFRAESTRUCTURA GUASCA</v>
          </cell>
          <cell r="D496">
            <v>1</v>
          </cell>
          <cell r="E496">
            <v>18952813905</v>
          </cell>
          <cell r="F496">
            <v>26380853174</v>
          </cell>
          <cell r="G496">
            <v>6367175270</v>
          </cell>
          <cell r="H496">
            <v>14462003128</v>
          </cell>
          <cell r="I496">
            <v>11918850046</v>
          </cell>
          <cell r="J496">
            <v>2671446266</v>
          </cell>
          <cell r="K496">
            <v>350915062</v>
          </cell>
          <cell r="L496">
            <v>1</v>
          </cell>
          <cell r="M496">
            <v>3</v>
          </cell>
          <cell r="N496" t="str">
            <v xml:space="preserve"> </v>
          </cell>
          <cell r="O496">
            <v>0</v>
          </cell>
          <cell r="P496">
            <v>4167150295</v>
          </cell>
          <cell r="Q496">
            <v>2.9766439749663118</v>
          </cell>
          <cell r="R496" t="str">
            <v>HABIL</v>
          </cell>
          <cell r="S496">
            <v>0.54820073606464026</v>
          </cell>
          <cell r="T496" t="str">
            <v>HABIL</v>
          </cell>
          <cell r="U496">
            <v>0</v>
          </cell>
          <cell r="V496">
            <v>7.6128002336930187</v>
          </cell>
          <cell r="W496" t="str">
            <v>HABIL</v>
          </cell>
          <cell r="X496" t="str">
            <v>HABIL</v>
          </cell>
        </row>
        <row r="497">
          <cell r="B497">
            <v>45.1</v>
          </cell>
          <cell r="C497" t="str">
            <v>INFRAESTRUCTURA NACIONAL LTDA.</v>
          </cell>
          <cell r="D497">
            <v>0.3</v>
          </cell>
          <cell r="E497">
            <v>1537410811</v>
          </cell>
          <cell r="F497">
            <v>1557457350</v>
          </cell>
          <cell r="G497">
            <v>238652254</v>
          </cell>
          <cell r="H497">
            <v>702243808</v>
          </cell>
          <cell r="I497">
            <v>855213542</v>
          </cell>
          <cell r="J497">
            <v>307432452</v>
          </cell>
          <cell r="K497">
            <v>0</v>
          </cell>
          <cell r="L497">
            <v>0</v>
          </cell>
          <cell r="M497" t="str">
            <v/>
          </cell>
          <cell r="N497" t="str">
            <v xml:space="preserve"> </v>
          </cell>
          <cell r="O497" t="str">
            <v/>
          </cell>
          <cell r="P497" t="str">
            <v/>
          </cell>
          <cell r="Q497">
            <v>0</v>
          </cell>
          <cell r="R497" t="str">
            <v/>
          </cell>
          <cell r="S497">
            <v>0</v>
          </cell>
          <cell r="T497" t="str">
            <v/>
          </cell>
          <cell r="U497" t="str">
            <v/>
          </cell>
          <cell r="V497">
            <v>0</v>
          </cell>
          <cell r="W497" t="str">
            <v/>
          </cell>
          <cell r="X497">
            <v>0</v>
          </cell>
        </row>
        <row r="498">
          <cell r="B498">
            <v>45.2</v>
          </cell>
          <cell r="C498" t="str">
            <v>RB DE COLOMBIA S.A.</v>
          </cell>
          <cell r="D498">
            <v>0.3</v>
          </cell>
          <cell r="E498">
            <v>7055311908</v>
          </cell>
          <cell r="F498">
            <v>11333718056</v>
          </cell>
          <cell r="G498">
            <v>3503277862</v>
          </cell>
          <cell r="H498">
            <v>5061065162</v>
          </cell>
          <cell r="I498">
            <v>6272652894</v>
          </cell>
          <cell r="J498">
            <v>996205696</v>
          </cell>
          <cell r="K498">
            <v>64038777</v>
          </cell>
          <cell r="L498">
            <v>0</v>
          </cell>
          <cell r="M498" t="str">
            <v/>
          </cell>
          <cell r="N498" t="str">
            <v xml:space="preserve"> </v>
          </cell>
          <cell r="O498" t="str">
            <v/>
          </cell>
          <cell r="P498" t="str">
            <v/>
          </cell>
          <cell r="Q498">
            <v>0</v>
          </cell>
          <cell r="R498" t="str">
            <v/>
          </cell>
          <cell r="S498">
            <v>0</v>
          </cell>
          <cell r="T498" t="str">
            <v/>
          </cell>
          <cell r="U498" t="str">
            <v/>
          </cell>
          <cell r="V498">
            <v>0</v>
          </cell>
          <cell r="W498" t="str">
            <v/>
          </cell>
          <cell r="X498">
            <v>0</v>
          </cell>
        </row>
        <row r="499">
          <cell r="B499">
            <v>45.300000000000004</v>
          </cell>
          <cell r="C499" t="str">
            <v>YAMIL MONTENEGRO CALDERON</v>
          </cell>
          <cell r="D499">
            <v>0.4</v>
          </cell>
          <cell r="E499">
            <v>10360091186</v>
          </cell>
          <cell r="F499">
            <v>13489677768</v>
          </cell>
          <cell r="G499">
            <v>2625245154</v>
          </cell>
          <cell r="H499">
            <v>8698694158</v>
          </cell>
          <cell r="I499">
            <v>4790983610</v>
          </cell>
          <cell r="J499">
            <v>1367808118</v>
          </cell>
          <cell r="K499">
            <v>286876285</v>
          </cell>
          <cell r="L499">
            <v>0</v>
          </cell>
          <cell r="M499" t="str">
            <v/>
          </cell>
          <cell r="N499">
            <v>0</v>
          </cell>
          <cell r="O499" t="str">
            <v/>
          </cell>
          <cell r="P499" t="str">
            <v/>
          </cell>
          <cell r="Q499">
            <v>0</v>
          </cell>
          <cell r="R499" t="str">
            <v/>
          </cell>
          <cell r="S499">
            <v>0</v>
          </cell>
          <cell r="T499" t="str">
            <v/>
          </cell>
          <cell r="U499" t="str">
            <v/>
          </cell>
          <cell r="V499">
            <v>0</v>
          </cell>
          <cell r="W499" t="str">
            <v/>
          </cell>
          <cell r="X499">
            <v>0</v>
          </cell>
        </row>
        <row r="500">
          <cell r="B500" t="str">
            <v/>
          </cell>
          <cell r="C500">
            <v>0</v>
          </cell>
          <cell r="D500">
            <v>0</v>
          </cell>
          <cell r="E500" t="str">
            <v/>
          </cell>
          <cell r="F500">
            <v>0</v>
          </cell>
          <cell r="G500" t="str">
            <v/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 t="str">
            <v/>
          </cell>
          <cell r="N500">
            <v>0</v>
          </cell>
          <cell r="O500" t="str">
            <v/>
          </cell>
          <cell r="P500" t="str">
            <v/>
          </cell>
          <cell r="Q500">
            <v>0</v>
          </cell>
          <cell r="R500" t="str">
            <v/>
          </cell>
          <cell r="S500">
            <v>0</v>
          </cell>
          <cell r="T500" t="str">
            <v/>
          </cell>
          <cell r="U500" t="str">
            <v/>
          </cell>
          <cell r="V500">
            <v>0</v>
          </cell>
          <cell r="W500" t="str">
            <v/>
          </cell>
          <cell r="X500">
            <v>0</v>
          </cell>
        </row>
        <row r="501">
          <cell r="B501" t="str">
            <v/>
          </cell>
          <cell r="C501">
            <v>0</v>
          </cell>
          <cell r="D501">
            <v>0</v>
          </cell>
          <cell r="E501" t="str">
            <v/>
          </cell>
          <cell r="F501">
            <v>0</v>
          </cell>
          <cell r="G501" t="str">
            <v/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 t="str">
            <v/>
          </cell>
          <cell r="N501">
            <v>0</v>
          </cell>
          <cell r="O501" t="str">
            <v/>
          </cell>
          <cell r="P501" t="str">
            <v/>
          </cell>
          <cell r="Q501">
            <v>0</v>
          </cell>
          <cell r="R501" t="str">
            <v/>
          </cell>
          <cell r="S501">
            <v>0</v>
          </cell>
          <cell r="T501" t="str">
            <v/>
          </cell>
          <cell r="U501" t="str">
            <v/>
          </cell>
          <cell r="V501">
            <v>0</v>
          </cell>
          <cell r="W501" t="str">
            <v/>
          </cell>
          <cell r="X501">
            <v>0</v>
          </cell>
        </row>
        <row r="502">
          <cell r="B502" t="str">
            <v/>
          </cell>
          <cell r="C502">
            <v>0</v>
          </cell>
          <cell r="D502">
            <v>0</v>
          </cell>
          <cell r="E502" t="str">
            <v/>
          </cell>
          <cell r="F502">
            <v>0</v>
          </cell>
          <cell r="G502" t="str">
            <v/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 t="str">
            <v/>
          </cell>
          <cell r="N502">
            <v>0</v>
          </cell>
          <cell r="O502" t="str">
            <v/>
          </cell>
          <cell r="P502" t="str">
            <v/>
          </cell>
          <cell r="Q502">
            <v>0</v>
          </cell>
          <cell r="R502" t="str">
            <v/>
          </cell>
          <cell r="S502">
            <v>0</v>
          </cell>
          <cell r="T502" t="str">
            <v/>
          </cell>
          <cell r="U502" t="str">
            <v/>
          </cell>
          <cell r="V502">
            <v>0</v>
          </cell>
          <cell r="W502" t="str">
            <v/>
          </cell>
          <cell r="X502">
            <v>0</v>
          </cell>
        </row>
        <row r="503">
          <cell r="B503" t="str">
            <v/>
          </cell>
          <cell r="C503">
            <v>0</v>
          </cell>
          <cell r="D503">
            <v>0</v>
          </cell>
          <cell r="E503" t="str">
            <v/>
          </cell>
          <cell r="F503">
            <v>0</v>
          </cell>
          <cell r="G503" t="str">
            <v/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 t="str">
            <v/>
          </cell>
          <cell r="N503">
            <v>0</v>
          </cell>
          <cell r="O503" t="str">
            <v/>
          </cell>
          <cell r="P503" t="str">
            <v/>
          </cell>
          <cell r="Q503">
            <v>0</v>
          </cell>
          <cell r="R503" t="str">
            <v/>
          </cell>
          <cell r="S503">
            <v>0</v>
          </cell>
          <cell r="T503" t="str">
            <v/>
          </cell>
          <cell r="U503" t="str">
            <v/>
          </cell>
          <cell r="V503">
            <v>0</v>
          </cell>
          <cell r="W503" t="str">
            <v/>
          </cell>
          <cell r="X503">
            <v>0</v>
          </cell>
        </row>
        <row r="504">
          <cell r="B504" t="str">
            <v/>
          </cell>
          <cell r="C504">
            <v>0</v>
          </cell>
          <cell r="D504">
            <v>0</v>
          </cell>
          <cell r="E504" t="str">
            <v/>
          </cell>
          <cell r="F504">
            <v>0</v>
          </cell>
          <cell r="G504" t="str">
            <v/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 t="str">
            <v/>
          </cell>
          <cell r="N504">
            <v>0</v>
          </cell>
          <cell r="O504" t="str">
            <v/>
          </cell>
          <cell r="P504" t="str">
            <v/>
          </cell>
          <cell r="Q504">
            <v>0</v>
          </cell>
          <cell r="R504" t="str">
            <v/>
          </cell>
          <cell r="S504">
            <v>0</v>
          </cell>
          <cell r="T504" t="str">
            <v/>
          </cell>
          <cell r="U504" t="str">
            <v/>
          </cell>
          <cell r="V504">
            <v>0</v>
          </cell>
          <cell r="W504" t="str">
            <v/>
          </cell>
          <cell r="X504">
            <v>0</v>
          </cell>
        </row>
        <row r="505">
          <cell r="B505" t="str">
            <v/>
          </cell>
          <cell r="C505">
            <v>0</v>
          </cell>
          <cell r="D505">
            <v>0</v>
          </cell>
          <cell r="E505" t="str">
            <v/>
          </cell>
          <cell r="F505">
            <v>0</v>
          </cell>
          <cell r="G505" t="str">
            <v/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 t="str">
            <v/>
          </cell>
          <cell r="N505">
            <v>0</v>
          </cell>
          <cell r="O505" t="str">
            <v/>
          </cell>
          <cell r="P505" t="str">
            <v/>
          </cell>
          <cell r="Q505">
            <v>0</v>
          </cell>
          <cell r="R505" t="str">
            <v/>
          </cell>
          <cell r="S505">
            <v>0</v>
          </cell>
          <cell r="T505" t="str">
            <v/>
          </cell>
          <cell r="U505" t="str">
            <v/>
          </cell>
          <cell r="V505">
            <v>0</v>
          </cell>
          <cell r="W505" t="str">
            <v/>
          </cell>
          <cell r="X505">
            <v>0</v>
          </cell>
        </row>
        <row r="506">
          <cell r="B506" t="str">
            <v/>
          </cell>
          <cell r="C506">
            <v>0</v>
          </cell>
          <cell r="D506">
            <v>0</v>
          </cell>
          <cell r="E506" t="str">
            <v/>
          </cell>
          <cell r="F506">
            <v>0</v>
          </cell>
          <cell r="G506" t="str">
            <v/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 t="str">
            <v/>
          </cell>
          <cell r="N506">
            <v>0</v>
          </cell>
          <cell r="O506" t="str">
            <v/>
          </cell>
          <cell r="P506" t="str">
            <v/>
          </cell>
          <cell r="Q506">
            <v>0</v>
          </cell>
          <cell r="R506" t="str">
            <v/>
          </cell>
          <cell r="S506">
            <v>0</v>
          </cell>
          <cell r="T506" t="str">
            <v/>
          </cell>
          <cell r="U506" t="str">
            <v/>
          </cell>
          <cell r="V506">
            <v>0</v>
          </cell>
          <cell r="W506" t="str">
            <v/>
          </cell>
          <cell r="X506">
            <v>0</v>
          </cell>
        </row>
        <row r="507">
          <cell r="B507">
            <v>46</v>
          </cell>
          <cell r="C507" t="str">
            <v>RG INGENIERIA LTDA.</v>
          </cell>
          <cell r="D507">
            <v>1</v>
          </cell>
          <cell r="E507">
            <v>5855315545</v>
          </cell>
          <cell r="F507">
            <v>10983372284</v>
          </cell>
          <cell r="G507">
            <v>972351421</v>
          </cell>
          <cell r="H507">
            <v>3207676014</v>
          </cell>
          <cell r="I507">
            <v>7775696270</v>
          </cell>
          <cell r="J507">
            <v>1268905395</v>
          </cell>
          <cell r="K507">
            <v>94206697</v>
          </cell>
          <cell r="L507">
            <v>1</v>
          </cell>
          <cell r="M507">
            <v>3</v>
          </cell>
          <cell r="N507" t="str">
            <v xml:space="preserve"> </v>
          </cell>
          <cell r="O507">
            <v>0</v>
          </cell>
          <cell r="P507">
            <v>4167150295</v>
          </cell>
          <cell r="Q507">
            <v>6.0218100354892163</v>
          </cell>
          <cell r="R507" t="str">
            <v>HABIL</v>
          </cell>
          <cell r="S507">
            <v>0.29204837376520271</v>
          </cell>
          <cell r="T507" t="str">
            <v>HABIL</v>
          </cell>
          <cell r="U507">
            <v>0</v>
          </cell>
          <cell r="V507">
            <v>13.469375696294712</v>
          </cell>
          <cell r="W507" t="str">
            <v>HABIL</v>
          </cell>
          <cell r="X507" t="str">
            <v>HABIL</v>
          </cell>
        </row>
        <row r="508">
          <cell r="B508">
            <v>46.1</v>
          </cell>
          <cell r="C508" t="str">
            <v>RG INGENIERIA LTDA.</v>
          </cell>
          <cell r="D508">
            <v>1</v>
          </cell>
          <cell r="E508">
            <v>5855315545</v>
          </cell>
          <cell r="F508">
            <v>10983372284</v>
          </cell>
          <cell r="G508">
            <v>972351421</v>
          </cell>
          <cell r="H508">
            <v>3207676014</v>
          </cell>
          <cell r="I508">
            <v>7775696270</v>
          </cell>
          <cell r="J508">
            <v>1268905395</v>
          </cell>
          <cell r="K508">
            <v>94206697</v>
          </cell>
          <cell r="L508">
            <v>0</v>
          </cell>
          <cell r="M508" t="str">
            <v/>
          </cell>
          <cell r="N508" t="str">
            <v xml:space="preserve"> </v>
          </cell>
          <cell r="O508" t="str">
            <v/>
          </cell>
          <cell r="P508" t="str">
            <v/>
          </cell>
          <cell r="Q508">
            <v>0</v>
          </cell>
          <cell r="R508" t="str">
            <v/>
          </cell>
          <cell r="S508">
            <v>0</v>
          </cell>
          <cell r="T508" t="str">
            <v/>
          </cell>
          <cell r="U508" t="str">
            <v/>
          </cell>
          <cell r="V508">
            <v>0</v>
          </cell>
          <cell r="W508" t="str">
            <v/>
          </cell>
          <cell r="X508">
            <v>0</v>
          </cell>
        </row>
        <row r="509">
          <cell r="B509" t="str">
            <v/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 t="str">
            <v/>
          </cell>
          <cell r="N509" t="str">
            <v xml:space="preserve"> </v>
          </cell>
          <cell r="O509" t="str">
            <v/>
          </cell>
          <cell r="P509" t="str">
            <v/>
          </cell>
          <cell r="Q509">
            <v>0</v>
          </cell>
          <cell r="R509" t="str">
            <v/>
          </cell>
          <cell r="S509">
            <v>0</v>
          </cell>
          <cell r="T509" t="str">
            <v/>
          </cell>
          <cell r="U509" t="str">
            <v/>
          </cell>
          <cell r="V509">
            <v>0</v>
          </cell>
          <cell r="W509" t="str">
            <v/>
          </cell>
          <cell r="X509">
            <v>0</v>
          </cell>
        </row>
        <row r="510">
          <cell r="B510" t="str">
            <v/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/>
          </cell>
          <cell r="N510">
            <v>0</v>
          </cell>
          <cell r="O510" t="str">
            <v/>
          </cell>
          <cell r="P510" t="str">
            <v/>
          </cell>
          <cell r="Q510">
            <v>0</v>
          </cell>
          <cell r="R510" t="str">
            <v/>
          </cell>
          <cell r="S510">
            <v>0</v>
          </cell>
          <cell r="T510" t="str">
            <v/>
          </cell>
          <cell r="U510" t="str">
            <v/>
          </cell>
          <cell r="V510">
            <v>0</v>
          </cell>
          <cell r="W510" t="str">
            <v/>
          </cell>
          <cell r="X510">
            <v>0</v>
          </cell>
        </row>
        <row r="511">
          <cell r="B511" t="str">
            <v/>
          </cell>
          <cell r="C511">
            <v>0</v>
          </cell>
          <cell r="D511">
            <v>0</v>
          </cell>
          <cell r="E511" t="str">
            <v/>
          </cell>
          <cell r="F511">
            <v>0</v>
          </cell>
          <cell r="G511" t="str">
            <v/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 t="str">
            <v/>
          </cell>
          <cell r="N511">
            <v>0</v>
          </cell>
          <cell r="O511" t="str">
            <v/>
          </cell>
          <cell r="P511" t="str">
            <v/>
          </cell>
          <cell r="Q511">
            <v>0</v>
          </cell>
          <cell r="R511" t="str">
            <v/>
          </cell>
          <cell r="S511">
            <v>0</v>
          </cell>
          <cell r="T511" t="str">
            <v/>
          </cell>
          <cell r="U511" t="str">
            <v/>
          </cell>
          <cell r="V511">
            <v>0</v>
          </cell>
          <cell r="W511" t="str">
            <v/>
          </cell>
          <cell r="X511">
            <v>0</v>
          </cell>
        </row>
        <row r="512">
          <cell r="B512" t="str">
            <v/>
          </cell>
          <cell r="C512">
            <v>0</v>
          </cell>
          <cell r="D512">
            <v>0</v>
          </cell>
          <cell r="E512" t="str">
            <v/>
          </cell>
          <cell r="F512">
            <v>0</v>
          </cell>
          <cell r="G512" t="str">
            <v/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 t="str">
            <v/>
          </cell>
          <cell r="N512">
            <v>0</v>
          </cell>
          <cell r="O512" t="str">
            <v/>
          </cell>
          <cell r="P512" t="str">
            <v/>
          </cell>
          <cell r="Q512">
            <v>0</v>
          </cell>
          <cell r="R512" t="str">
            <v/>
          </cell>
          <cell r="S512">
            <v>0</v>
          </cell>
          <cell r="T512" t="str">
            <v/>
          </cell>
          <cell r="U512" t="str">
            <v/>
          </cell>
          <cell r="V512">
            <v>0</v>
          </cell>
          <cell r="W512" t="str">
            <v/>
          </cell>
          <cell r="X512">
            <v>0</v>
          </cell>
        </row>
        <row r="513">
          <cell r="B513" t="str">
            <v/>
          </cell>
          <cell r="C513">
            <v>0</v>
          </cell>
          <cell r="D513">
            <v>0</v>
          </cell>
          <cell r="E513" t="str">
            <v/>
          </cell>
          <cell r="F513">
            <v>0</v>
          </cell>
          <cell r="G513" t="str">
            <v/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 t="str">
            <v/>
          </cell>
          <cell r="N513">
            <v>0</v>
          </cell>
          <cell r="O513" t="str">
            <v/>
          </cell>
          <cell r="P513" t="str">
            <v/>
          </cell>
          <cell r="Q513">
            <v>0</v>
          </cell>
          <cell r="R513" t="str">
            <v/>
          </cell>
          <cell r="S513">
            <v>0</v>
          </cell>
          <cell r="T513" t="str">
            <v/>
          </cell>
          <cell r="U513" t="str">
            <v/>
          </cell>
          <cell r="V513">
            <v>0</v>
          </cell>
          <cell r="W513" t="str">
            <v/>
          </cell>
          <cell r="X513">
            <v>0</v>
          </cell>
        </row>
        <row r="514">
          <cell r="B514" t="str">
            <v/>
          </cell>
          <cell r="C514">
            <v>0</v>
          </cell>
          <cell r="D514">
            <v>0</v>
          </cell>
          <cell r="E514" t="str">
            <v/>
          </cell>
          <cell r="F514">
            <v>0</v>
          </cell>
          <cell r="G514" t="str">
            <v/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 t="str">
            <v/>
          </cell>
          <cell r="N514">
            <v>0</v>
          </cell>
          <cell r="O514" t="str">
            <v/>
          </cell>
          <cell r="P514" t="str">
            <v/>
          </cell>
          <cell r="Q514">
            <v>0</v>
          </cell>
          <cell r="R514" t="str">
            <v/>
          </cell>
          <cell r="S514">
            <v>0</v>
          </cell>
          <cell r="T514" t="str">
            <v/>
          </cell>
          <cell r="U514" t="str">
            <v/>
          </cell>
          <cell r="V514">
            <v>0</v>
          </cell>
          <cell r="W514" t="str">
            <v/>
          </cell>
          <cell r="X514">
            <v>0</v>
          </cell>
        </row>
        <row r="515">
          <cell r="B515" t="str">
            <v/>
          </cell>
          <cell r="C515">
            <v>0</v>
          </cell>
          <cell r="D515">
            <v>0</v>
          </cell>
          <cell r="E515" t="str">
            <v/>
          </cell>
          <cell r="F515">
            <v>0</v>
          </cell>
          <cell r="G515" t="str">
            <v/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 t="str">
            <v/>
          </cell>
          <cell r="N515">
            <v>0</v>
          </cell>
          <cell r="O515" t="str">
            <v/>
          </cell>
          <cell r="P515" t="str">
            <v/>
          </cell>
          <cell r="Q515">
            <v>0</v>
          </cell>
          <cell r="R515" t="str">
            <v/>
          </cell>
          <cell r="S515">
            <v>0</v>
          </cell>
          <cell r="T515" t="str">
            <v/>
          </cell>
          <cell r="U515" t="str">
            <v/>
          </cell>
          <cell r="V515">
            <v>0</v>
          </cell>
          <cell r="W515" t="str">
            <v/>
          </cell>
          <cell r="X515">
            <v>0</v>
          </cell>
        </row>
        <row r="516">
          <cell r="B516" t="str">
            <v/>
          </cell>
          <cell r="C516">
            <v>0</v>
          </cell>
          <cell r="D516">
            <v>0</v>
          </cell>
          <cell r="E516" t="str">
            <v/>
          </cell>
          <cell r="F516">
            <v>0</v>
          </cell>
          <cell r="G516" t="str">
            <v/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 t="str">
            <v/>
          </cell>
          <cell r="N516">
            <v>0</v>
          </cell>
          <cell r="O516" t="str">
            <v/>
          </cell>
          <cell r="P516" t="str">
            <v/>
          </cell>
          <cell r="Q516">
            <v>0</v>
          </cell>
          <cell r="R516" t="str">
            <v/>
          </cell>
          <cell r="S516">
            <v>0</v>
          </cell>
          <cell r="T516" t="str">
            <v/>
          </cell>
          <cell r="U516" t="str">
            <v/>
          </cell>
          <cell r="V516">
            <v>0</v>
          </cell>
          <cell r="W516" t="str">
            <v/>
          </cell>
          <cell r="X516">
            <v>0</v>
          </cell>
        </row>
        <row r="517">
          <cell r="B517" t="str">
            <v/>
          </cell>
          <cell r="C517">
            <v>0</v>
          </cell>
          <cell r="D517">
            <v>0</v>
          </cell>
          <cell r="E517" t="str">
            <v/>
          </cell>
          <cell r="F517">
            <v>0</v>
          </cell>
          <cell r="G517" t="str">
            <v/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 t="str">
            <v/>
          </cell>
          <cell r="N517">
            <v>0</v>
          </cell>
          <cell r="O517" t="str">
            <v/>
          </cell>
          <cell r="P517" t="str">
            <v/>
          </cell>
          <cell r="Q517">
            <v>0</v>
          </cell>
          <cell r="R517" t="str">
            <v/>
          </cell>
          <cell r="S517">
            <v>0</v>
          </cell>
          <cell r="T517" t="str">
            <v/>
          </cell>
          <cell r="U517" t="str">
            <v/>
          </cell>
          <cell r="V517">
            <v>0</v>
          </cell>
          <cell r="W517" t="str">
            <v/>
          </cell>
          <cell r="X517">
            <v>0</v>
          </cell>
        </row>
        <row r="518">
          <cell r="B518">
            <v>47</v>
          </cell>
          <cell r="C518" t="str">
            <v>CONSORCIO GAMA 034</v>
          </cell>
          <cell r="D518">
            <v>1</v>
          </cell>
          <cell r="E518">
            <v>11906883434</v>
          </cell>
          <cell r="F518">
            <v>16400113491</v>
          </cell>
          <cell r="G518">
            <v>2861302241</v>
          </cell>
          <cell r="H518">
            <v>8837287200</v>
          </cell>
          <cell r="I518">
            <v>7562826291</v>
          </cell>
          <cell r="J518">
            <v>1201050007</v>
          </cell>
          <cell r="K518">
            <v>100378600</v>
          </cell>
          <cell r="L518">
            <v>1</v>
          </cell>
          <cell r="M518">
            <v>3</v>
          </cell>
          <cell r="N518" t="str">
            <v xml:space="preserve"> </v>
          </cell>
          <cell r="O518">
            <v>0</v>
          </cell>
          <cell r="P518">
            <v>4167150295</v>
          </cell>
          <cell r="Q518">
            <v>4.1613511719889642</v>
          </cell>
          <cell r="R518" t="str">
            <v>HABIL</v>
          </cell>
          <cell r="S518">
            <v>0.53885524663287832</v>
          </cell>
          <cell r="T518" t="str">
            <v>HABIL</v>
          </cell>
          <cell r="U518">
            <v>0</v>
          </cell>
          <cell r="V518">
            <v>11.96519982346835</v>
          </cell>
          <cell r="W518" t="str">
            <v>HABIL</v>
          </cell>
          <cell r="X518" t="str">
            <v>HABIL</v>
          </cell>
        </row>
        <row r="519">
          <cell r="B519">
            <v>47.1</v>
          </cell>
          <cell r="C519" t="str">
            <v>GAMA INGENIEROS ARQUITECTOS S.A.S.</v>
          </cell>
          <cell r="D519">
            <v>0.8</v>
          </cell>
          <cell r="E519">
            <v>4948872434</v>
          </cell>
          <cell r="F519">
            <v>8319482491</v>
          </cell>
          <cell r="G519">
            <v>2757697241</v>
          </cell>
          <cell r="H519">
            <v>4401579200</v>
          </cell>
          <cell r="I519">
            <v>3917903291</v>
          </cell>
          <cell r="J519">
            <v>630027007</v>
          </cell>
          <cell r="K519">
            <v>52455600</v>
          </cell>
          <cell r="L519">
            <v>0</v>
          </cell>
          <cell r="M519" t="str">
            <v/>
          </cell>
          <cell r="N519" t="str">
            <v xml:space="preserve"> </v>
          </cell>
          <cell r="O519" t="str">
            <v/>
          </cell>
          <cell r="P519" t="str">
            <v/>
          </cell>
          <cell r="Q519">
            <v>0</v>
          </cell>
          <cell r="R519" t="str">
            <v/>
          </cell>
          <cell r="S519">
            <v>0</v>
          </cell>
          <cell r="T519" t="str">
            <v/>
          </cell>
          <cell r="U519" t="str">
            <v/>
          </cell>
          <cell r="V519">
            <v>0</v>
          </cell>
          <cell r="W519" t="str">
            <v/>
          </cell>
          <cell r="X519">
            <v>0</v>
          </cell>
        </row>
        <row r="520">
          <cell r="B520">
            <v>47.2</v>
          </cell>
          <cell r="C520" t="str">
            <v>JOSE GALAN GOMEZ</v>
          </cell>
          <cell r="D520">
            <v>0.2</v>
          </cell>
          <cell r="E520">
            <v>6958011000</v>
          </cell>
          <cell r="F520">
            <v>8080631000</v>
          </cell>
          <cell r="G520">
            <v>103605000</v>
          </cell>
          <cell r="H520">
            <v>4435708000</v>
          </cell>
          <cell r="I520">
            <v>3644923000</v>
          </cell>
          <cell r="J520">
            <v>571023000</v>
          </cell>
          <cell r="K520">
            <v>47923000</v>
          </cell>
          <cell r="L520">
            <v>0</v>
          </cell>
          <cell r="M520" t="str">
            <v/>
          </cell>
          <cell r="N520" t="str">
            <v xml:space="preserve"> </v>
          </cell>
          <cell r="O520" t="str">
            <v/>
          </cell>
          <cell r="P520" t="str">
            <v/>
          </cell>
          <cell r="Q520">
            <v>0</v>
          </cell>
          <cell r="R520" t="str">
            <v/>
          </cell>
          <cell r="S520">
            <v>0</v>
          </cell>
          <cell r="T520" t="str">
            <v/>
          </cell>
          <cell r="U520" t="str">
            <v/>
          </cell>
          <cell r="V520">
            <v>0</v>
          </cell>
          <cell r="W520" t="str">
            <v/>
          </cell>
          <cell r="X520">
            <v>0</v>
          </cell>
        </row>
        <row r="521">
          <cell r="B521" t="str">
            <v/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 t="str">
            <v/>
          </cell>
          <cell r="N521">
            <v>0</v>
          </cell>
          <cell r="O521" t="str">
            <v/>
          </cell>
          <cell r="P521" t="str">
            <v/>
          </cell>
          <cell r="Q521">
            <v>0</v>
          </cell>
          <cell r="R521" t="str">
            <v/>
          </cell>
          <cell r="S521">
            <v>0</v>
          </cell>
          <cell r="T521" t="str">
            <v/>
          </cell>
          <cell r="U521" t="str">
            <v/>
          </cell>
          <cell r="V521">
            <v>0</v>
          </cell>
          <cell r="W521" t="str">
            <v/>
          </cell>
          <cell r="X521">
            <v>0</v>
          </cell>
        </row>
        <row r="522">
          <cell r="B522" t="str">
            <v/>
          </cell>
          <cell r="C522">
            <v>0</v>
          </cell>
          <cell r="D522">
            <v>0</v>
          </cell>
          <cell r="E522" t="str">
            <v/>
          </cell>
          <cell r="F522">
            <v>0</v>
          </cell>
          <cell r="G522" t="str">
            <v/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 t="str">
            <v/>
          </cell>
          <cell r="N522">
            <v>0</v>
          </cell>
          <cell r="O522" t="str">
            <v/>
          </cell>
          <cell r="P522" t="str">
            <v/>
          </cell>
          <cell r="Q522">
            <v>0</v>
          </cell>
          <cell r="R522" t="str">
            <v/>
          </cell>
          <cell r="S522">
            <v>0</v>
          </cell>
          <cell r="T522" t="str">
            <v/>
          </cell>
          <cell r="U522" t="str">
            <v/>
          </cell>
          <cell r="V522">
            <v>0</v>
          </cell>
          <cell r="W522" t="str">
            <v/>
          </cell>
          <cell r="X522">
            <v>0</v>
          </cell>
        </row>
        <row r="523">
          <cell r="B523" t="str">
            <v/>
          </cell>
          <cell r="C523">
            <v>0</v>
          </cell>
          <cell r="D523">
            <v>0</v>
          </cell>
          <cell r="E523" t="str">
            <v/>
          </cell>
          <cell r="F523">
            <v>0</v>
          </cell>
          <cell r="G523" t="str">
            <v/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 t="str">
            <v/>
          </cell>
          <cell r="N523">
            <v>0</v>
          </cell>
          <cell r="O523" t="str">
            <v/>
          </cell>
          <cell r="P523" t="str">
            <v/>
          </cell>
          <cell r="Q523">
            <v>0</v>
          </cell>
          <cell r="R523" t="str">
            <v/>
          </cell>
          <cell r="S523">
            <v>0</v>
          </cell>
          <cell r="T523" t="str">
            <v/>
          </cell>
          <cell r="U523" t="str">
            <v/>
          </cell>
          <cell r="V523">
            <v>0</v>
          </cell>
          <cell r="W523" t="str">
            <v/>
          </cell>
          <cell r="X523">
            <v>0</v>
          </cell>
        </row>
        <row r="524">
          <cell r="B524" t="str">
            <v/>
          </cell>
          <cell r="C524">
            <v>0</v>
          </cell>
          <cell r="D524">
            <v>0</v>
          </cell>
          <cell r="E524" t="str">
            <v/>
          </cell>
          <cell r="F524">
            <v>0</v>
          </cell>
          <cell r="G524" t="str">
            <v/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 t="str">
            <v/>
          </cell>
          <cell r="N524">
            <v>0</v>
          </cell>
          <cell r="O524" t="str">
            <v/>
          </cell>
          <cell r="P524" t="str">
            <v/>
          </cell>
          <cell r="Q524">
            <v>0</v>
          </cell>
          <cell r="R524" t="str">
            <v/>
          </cell>
          <cell r="S524">
            <v>0</v>
          </cell>
          <cell r="T524" t="str">
            <v/>
          </cell>
          <cell r="U524" t="str">
            <v/>
          </cell>
          <cell r="V524">
            <v>0</v>
          </cell>
          <cell r="W524" t="str">
            <v/>
          </cell>
          <cell r="X524">
            <v>0</v>
          </cell>
        </row>
        <row r="525">
          <cell r="B525" t="str">
            <v/>
          </cell>
          <cell r="C525">
            <v>0</v>
          </cell>
          <cell r="D525">
            <v>0</v>
          </cell>
          <cell r="E525" t="str">
            <v/>
          </cell>
          <cell r="F525">
            <v>0</v>
          </cell>
          <cell r="G525" t="str">
            <v/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 t="str">
            <v/>
          </cell>
          <cell r="N525">
            <v>0</v>
          </cell>
          <cell r="O525" t="str">
            <v/>
          </cell>
          <cell r="P525" t="str">
            <v/>
          </cell>
          <cell r="Q525">
            <v>0</v>
          </cell>
          <cell r="R525" t="str">
            <v/>
          </cell>
          <cell r="S525">
            <v>0</v>
          </cell>
          <cell r="T525" t="str">
            <v/>
          </cell>
          <cell r="U525" t="str">
            <v/>
          </cell>
          <cell r="V525">
            <v>0</v>
          </cell>
          <cell r="W525" t="str">
            <v/>
          </cell>
          <cell r="X525">
            <v>0</v>
          </cell>
        </row>
        <row r="526">
          <cell r="B526" t="str">
            <v/>
          </cell>
          <cell r="C526">
            <v>0</v>
          </cell>
          <cell r="D526">
            <v>0</v>
          </cell>
          <cell r="E526" t="str">
            <v/>
          </cell>
          <cell r="F526">
            <v>0</v>
          </cell>
          <cell r="G526" t="str">
            <v/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 t="str">
            <v/>
          </cell>
          <cell r="N526">
            <v>0</v>
          </cell>
          <cell r="O526" t="str">
            <v/>
          </cell>
          <cell r="P526" t="str">
            <v/>
          </cell>
          <cell r="Q526">
            <v>0</v>
          </cell>
          <cell r="R526" t="str">
            <v/>
          </cell>
          <cell r="S526">
            <v>0</v>
          </cell>
          <cell r="T526" t="str">
            <v/>
          </cell>
          <cell r="U526" t="str">
            <v/>
          </cell>
          <cell r="V526">
            <v>0</v>
          </cell>
          <cell r="W526" t="str">
            <v/>
          </cell>
          <cell r="X526">
            <v>0</v>
          </cell>
        </row>
        <row r="527">
          <cell r="B527" t="str">
            <v/>
          </cell>
          <cell r="C527">
            <v>0</v>
          </cell>
          <cell r="D527">
            <v>0</v>
          </cell>
          <cell r="E527" t="str">
            <v/>
          </cell>
          <cell r="F527">
            <v>0</v>
          </cell>
          <cell r="G527" t="str">
            <v/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 t="str">
            <v/>
          </cell>
          <cell r="N527">
            <v>0</v>
          </cell>
          <cell r="O527" t="str">
            <v/>
          </cell>
          <cell r="P527" t="str">
            <v/>
          </cell>
          <cell r="Q527">
            <v>0</v>
          </cell>
          <cell r="R527" t="str">
            <v/>
          </cell>
          <cell r="S527">
            <v>0</v>
          </cell>
          <cell r="T527" t="str">
            <v/>
          </cell>
          <cell r="U527" t="str">
            <v/>
          </cell>
          <cell r="V527">
            <v>0</v>
          </cell>
          <cell r="W527" t="str">
            <v/>
          </cell>
          <cell r="X527">
            <v>0</v>
          </cell>
        </row>
        <row r="528">
          <cell r="B528" t="str">
            <v/>
          </cell>
          <cell r="C528">
            <v>0</v>
          </cell>
          <cell r="D528">
            <v>0</v>
          </cell>
          <cell r="E528" t="str">
            <v/>
          </cell>
          <cell r="F528">
            <v>0</v>
          </cell>
          <cell r="G528" t="str">
            <v/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 t="str">
            <v/>
          </cell>
          <cell r="N528">
            <v>0</v>
          </cell>
          <cell r="O528" t="str">
            <v/>
          </cell>
          <cell r="P528" t="str">
            <v/>
          </cell>
          <cell r="Q528">
            <v>0</v>
          </cell>
          <cell r="R528" t="str">
            <v/>
          </cell>
          <cell r="S528">
            <v>0</v>
          </cell>
          <cell r="T528" t="str">
            <v/>
          </cell>
          <cell r="U528" t="str">
            <v/>
          </cell>
          <cell r="V528">
            <v>0</v>
          </cell>
          <cell r="W528" t="str">
            <v/>
          </cell>
          <cell r="X528">
            <v>0</v>
          </cell>
        </row>
        <row r="529">
          <cell r="B529">
            <v>48</v>
          </cell>
          <cell r="C529">
            <v>0</v>
          </cell>
          <cell r="D529" t="str">
            <v/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1</v>
          </cell>
          <cell r="M529">
            <v>3</v>
          </cell>
          <cell r="N529" t="str">
            <v xml:space="preserve"> </v>
          </cell>
          <cell r="O529">
            <v>0</v>
          </cell>
          <cell r="P529">
            <v>4167150295</v>
          </cell>
          <cell r="Q529" t="e">
            <v>#DIV/0!</v>
          </cell>
          <cell r="R529" t="e">
            <v>#DIV/0!</v>
          </cell>
          <cell r="S529" t="e">
            <v>#DIV/0!</v>
          </cell>
          <cell r="T529" t="e">
            <v>#DIV/0!</v>
          </cell>
          <cell r="U529">
            <v>0</v>
          </cell>
          <cell r="V529" t="e">
            <v>#DIV/0!</v>
          </cell>
          <cell r="W529" t="e">
            <v>#DIV/0!</v>
          </cell>
          <cell r="X529" t="e">
            <v>#DIV/0!</v>
          </cell>
        </row>
        <row r="530">
          <cell r="B530" t="str">
            <v/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 t="str">
            <v/>
          </cell>
          <cell r="N530" t="str">
            <v xml:space="preserve"> </v>
          </cell>
          <cell r="O530" t="str">
            <v/>
          </cell>
          <cell r="P530" t="str">
            <v/>
          </cell>
          <cell r="Q530">
            <v>0</v>
          </cell>
          <cell r="R530" t="str">
            <v/>
          </cell>
          <cell r="S530">
            <v>0</v>
          </cell>
          <cell r="T530" t="str">
            <v/>
          </cell>
          <cell r="U530" t="str">
            <v/>
          </cell>
          <cell r="V530">
            <v>0</v>
          </cell>
          <cell r="W530" t="str">
            <v/>
          </cell>
          <cell r="X530">
            <v>0</v>
          </cell>
        </row>
        <row r="531">
          <cell r="B531" t="str">
            <v/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 t="str">
            <v/>
          </cell>
          <cell r="N531" t="str">
            <v xml:space="preserve"> </v>
          </cell>
          <cell r="O531" t="str">
            <v/>
          </cell>
          <cell r="P531" t="str">
            <v/>
          </cell>
          <cell r="Q531">
            <v>0</v>
          </cell>
          <cell r="R531" t="str">
            <v/>
          </cell>
          <cell r="S531">
            <v>0</v>
          </cell>
          <cell r="T531" t="str">
            <v/>
          </cell>
          <cell r="U531" t="str">
            <v/>
          </cell>
          <cell r="V531">
            <v>0</v>
          </cell>
          <cell r="W531" t="str">
            <v/>
          </cell>
          <cell r="X531">
            <v>0</v>
          </cell>
        </row>
        <row r="532">
          <cell r="B532" t="str">
            <v/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 t="str">
            <v/>
          </cell>
          <cell r="N532">
            <v>0</v>
          </cell>
          <cell r="O532" t="str">
            <v/>
          </cell>
          <cell r="P532" t="str">
            <v/>
          </cell>
          <cell r="Q532">
            <v>0</v>
          </cell>
          <cell r="R532" t="str">
            <v/>
          </cell>
          <cell r="S532">
            <v>0</v>
          </cell>
          <cell r="T532" t="str">
            <v/>
          </cell>
          <cell r="U532" t="str">
            <v/>
          </cell>
          <cell r="V532">
            <v>0</v>
          </cell>
          <cell r="W532" t="str">
            <v/>
          </cell>
          <cell r="X532">
            <v>0</v>
          </cell>
        </row>
        <row r="533">
          <cell r="B533" t="str">
            <v/>
          </cell>
          <cell r="C533">
            <v>0</v>
          </cell>
          <cell r="D533">
            <v>0</v>
          </cell>
          <cell r="E533" t="str">
            <v/>
          </cell>
          <cell r="F533">
            <v>0</v>
          </cell>
          <cell r="G533" t="str">
            <v/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 t="str">
            <v/>
          </cell>
          <cell r="N533">
            <v>0</v>
          </cell>
          <cell r="O533" t="str">
            <v/>
          </cell>
          <cell r="P533" t="str">
            <v/>
          </cell>
          <cell r="Q533">
            <v>0</v>
          </cell>
          <cell r="R533" t="str">
            <v/>
          </cell>
          <cell r="S533">
            <v>0</v>
          </cell>
          <cell r="T533" t="str">
            <v/>
          </cell>
          <cell r="U533" t="str">
            <v/>
          </cell>
          <cell r="V533">
            <v>0</v>
          </cell>
          <cell r="W533" t="str">
            <v/>
          </cell>
          <cell r="X533">
            <v>0</v>
          </cell>
        </row>
        <row r="534">
          <cell r="B534" t="str">
            <v/>
          </cell>
          <cell r="C534">
            <v>0</v>
          </cell>
          <cell r="D534">
            <v>0</v>
          </cell>
          <cell r="E534" t="str">
            <v/>
          </cell>
          <cell r="F534">
            <v>0</v>
          </cell>
          <cell r="G534" t="str">
            <v/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 t="str">
            <v/>
          </cell>
          <cell r="N534">
            <v>0</v>
          </cell>
          <cell r="O534" t="str">
            <v/>
          </cell>
          <cell r="P534" t="str">
            <v/>
          </cell>
          <cell r="Q534">
            <v>0</v>
          </cell>
          <cell r="R534" t="str">
            <v/>
          </cell>
          <cell r="S534">
            <v>0</v>
          </cell>
          <cell r="T534" t="str">
            <v/>
          </cell>
          <cell r="U534" t="str">
            <v/>
          </cell>
          <cell r="V534">
            <v>0</v>
          </cell>
          <cell r="W534" t="str">
            <v/>
          </cell>
          <cell r="X534">
            <v>0</v>
          </cell>
        </row>
        <row r="535">
          <cell r="B535" t="str">
            <v/>
          </cell>
          <cell r="C535">
            <v>0</v>
          </cell>
          <cell r="D535">
            <v>0</v>
          </cell>
          <cell r="E535" t="str">
            <v/>
          </cell>
          <cell r="F535">
            <v>0</v>
          </cell>
          <cell r="G535" t="str">
            <v/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 t="str">
            <v/>
          </cell>
          <cell r="N535">
            <v>0</v>
          </cell>
          <cell r="O535" t="str">
            <v/>
          </cell>
          <cell r="P535" t="str">
            <v/>
          </cell>
          <cell r="Q535">
            <v>0</v>
          </cell>
          <cell r="R535" t="str">
            <v/>
          </cell>
          <cell r="S535">
            <v>0</v>
          </cell>
          <cell r="T535" t="str">
            <v/>
          </cell>
          <cell r="U535" t="str">
            <v/>
          </cell>
          <cell r="V535">
            <v>0</v>
          </cell>
          <cell r="W535" t="str">
            <v/>
          </cell>
          <cell r="X535">
            <v>0</v>
          </cell>
        </row>
        <row r="536">
          <cell r="B536" t="str">
            <v/>
          </cell>
          <cell r="C536">
            <v>0</v>
          </cell>
          <cell r="D536">
            <v>0</v>
          </cell>
          <cell r="E536" t="str">
            <v/>
          </cell>
          <cell r="F536">
            <v>0</v>
          </cell>
          <cell r="G536" t="str">
            <v/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 t="str">
            <v/>
          </cell>
          <cell r="N536">
            <v>0</v>
          </cell>
          <cell r="O536" t="str">
            <v/>
          </cell>
          <cell r="P536" t="str">
            <v/>
          </cell>
          <cell r="Q536">
            <v>0</v>
          </cell>
          <cell r="R536" t="str">
            <v/>
          </cell>
          <cell r="S536">
            <v>0</v>
          </cell>
          <cell r="T536" t="str">
            <v/>
          </cell>
          <cell r="U536" t="str">
            <v/>
          </cell>
          <cell r="V536">
            <v>0</v>
          </cell>
          <cell r="W536" t="str">
            <v/>
          </cell>
          <cell r="X536">
            <v>0</v>
          </cell>
        </row>
        <row r="537">
          <cell r="B537" t="str">
            <v/>
          </cell>
          <cell r="C537">
            <v>0</v>
          </cell>
          <cell r="D537">
            <v>0</v>
          </cell>
          <cell r="E537" t="str">
            <v/>
          </cell>
          <cell r="F537">
            <v>0</v>
          </cell>
          <cell r="G537" t="str">
            <v/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 t="str">
            <v/>
          </cell>
          <cell r="N537">
            <v>0</v>
          </cell>
          <cell r="O537" t="str">
            <v/>
          </cell>
          <cell r="P537" t="str">
            <v/>
          </cell>
          <cell r="Q537">
            <v>0</v>
          </cell>
          <cell r="R537" t="str">
            <v/>
          </cell>
          <cell r="S537">
            <v>0</v>
          </cell>
          <cell r="T537" t="str">
            <v/>
          </cell>
          <cell r="U537" t="str">
            <v/>
          </cell>
          <cell r="V537">
            <v>0</v>
          </cell>
          <cell r="W537" t="str">
            <v/>
          </cell>
          <cell r="X537">
            <v>0</v>
          </cell>
        </row>
        <row r="538">
          <cell r="B538" t="str">
            <v/>
          </cell>
          <cell r="C538">
            <v>0</v>
          </cell>
          <cell r="D538">
            <v>0</v>
          </cell>
          <cell r="E538" t="str">
            <v/>
          </cell>
          <cell r="F538">
            <v>0</v>
          </cell>
          <cell r="G538" t="str">
            <v/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 t="str">
            <v/>
          </cell>
          <cell r="N538">
            <v>0</v>
          </cell>
          <cell r="O538" t="str">
            <v/>
          </cell>
          <cell r="P538" t="str">
            <v/>
          </cell>
          <cell r="Q538">
            <v>0</v>
          </cell>
          <cell r="R538" t="str">
            <v/>
          </cell>
          <cell r="S538">
            <v>0</v>
          </cell>
          <cell r="T538" t="str">
            <v/>
          </cell>
          <cell r="U538" t="str">
            <v/>
          </cell>
          <cell r="V538">
            <v>0</v>
          </cell>
          <cell r="W538" t="str">
            <v/>
          </cell>
          <cell r="X538">
            <v>0</v>
          </cell>
        </row>
        <row r="539">
          <cell r="B539" t="str">
            <v/>
          </cell>
          <cell r="C539">
            <v>0</v>
          </cell>
          <cell r="D539">
            <v>0</v>
          </cell>
          <cell r="E539" t="str">
            <v/>
          </cell>
          <cell r="F539">
            <v>0</v>
          </cell>
          <cell r="G539" t="str">
            <v/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 t="str">
            <v/>
          </cell>
          <cell r="N539">
            <v>0</v>
          </cell>
          <cell r="O539" t="str">
            <v/>
          </cell>
          <cell r="P539" t="str">
            <v/>
          </cell>
          <cell r="Q539">
            <v>0</v>
          </cell>
          <cell r="R539" t="str">
            <v/>
          </cell>
          <cell r="S539">
            <v>0</v>
          </cell>
          <cell r="T539" t="str">
            <v/>
          </cell>
          <cell r="U539" t="str">
            <v/>
          </cell>
          <cell r="V539">
            <v>0</v>
          </cell>
          <cell r="W539" t="str">
            <v/>
          </cell>
          <cell r="X539">
            <v>0</v>
          </cell>
        </row>
        <row r="540">
          <cell r="B540">
            <v>49</v>
          </cell>
          <cell r="C540">
            <v>0</v>
          </cell>
          <cell r="D540" t="str">
            <v/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1</v>
          </cell>
          <cell r="M540">
            <v>3</v>
          </cell>
          <cell r="N540" t="str">
            <v xml:space="preserve"> </v>
          </cell>
          <cell r="O540">
            <v>0</v>
          </cell>
          <cell r="P540">
            <v>4167150295</v>
          </cell>
          <cell r="Q540" t="e">
            <v>#DIV/0!</v>
          </cell>
          <cell r="R540" t="e">
            <v>#DIV/0!</v>
          </cell>
          <cell r="S540" t="e">
            <v>#DIV/0!</v>
          </cell>
          <cell r="T540" t="e">
            <v>#DIV/0!</v>
          </cell>
          <cell r="U540">
            <v>0</v>
          </cell>
          <cell r="V540" t="e">
            <v>#DIV/0!</v>
          </cell>
          <cell r="W540" t="e">
            <v>#DIV/0!</v>
          </cell>
          <cell r="X540" t="e">
            <v>#DIV/0!</v>
          </cell>
        </row>
        <row r="541">
          <cell r="B541" t="str">
            <v/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 t="str">
            <v/>
          </cell>
          <cell r="N541" t="str">
            <v xml:space="preserve"> </v>
          </cell>
          <cell r="O541" t="str">
            <v/>
          </cell>
          <cell r="P541" t="str">
            <v/>
          </cell>
          <cell r="Q541">
            <v>0</v>
          </cell>
          <cell r="R541" t="str">
            <v/>
          </cell>
          <cell r="S541">
            <v>0</v>
          </cell>
          <cell r="T541" t="str">
            <v/>
          </cell>
          <cell r="U541" t="str">
            <v/>
          </cell>
          <cell r="V541">
            <v>0</v>
          </cell>
          <cell r="W541" t="str">
            <v/>
          </cell>
          <cell r="X541">
            <v>0</v>
          </cell>
        </row>
        <row r="542">
          <cell r="B542" t="str">
            <v/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 t="str">
            <v/>
          </cell>
          <cell r="N542" t="str">
            <v xml:space="preserve"> </v>
          </cell>
          <cell r="O542" t="str">
            <v/>
          </cell>
          <cell r="P542" t="str">
            <v/>
          </cell>
          <cell r="Q542">
            <v>0</v>
          </cell>
          <cell r="R542" t="str">
            <v/>
          </cell>
          <cell r="S542">
            <v>0</v>
          </cell>
          <cell r="T542" t="str">
            <v/>
          </cell>
          <cell r="U542" t="str">
            <v/>
          </cell>
          <cell r="V542">
            <v>0</v>
          </cell>
          <cell r="W542" t="str">
            <v/>
          </cell>
          <cell r="X542">
            <v>0</v>
          </cell>
        </row>
        <row r="543">
          <cell r="B543" t="str">
            <v/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 t="str">
            <v/>
          </cell>
          <cell r="N543">
            <v>0</v>
          </cell>
          <cell r="O543" t="str">
            <v/>
          </cell>
          <cell r="P543" t="str">
            <v/>
          </cell>
          <cell r="Q543">
            <v>0</v>
          </cell>
          <cell r="R543" t="str">
            <v/>
          </cell>
          <cell r="S543">
            <v>0</v>
          </cell>
          <cell r="T543" t="str">
            <v/>
          </cell>
          <cell r="U543" t="str">
            <v/>
          </cell>
          <cell r="V543">
            <v>0</v>
          </cell>
          <cell r="W543" t="str">
            <v/>
          </cell>
          <cell r="X543">
            <v>0</v>
          </cell>
        </row>
        <row r="544">
          <cell r="B544" t="str">
            <v/>
          </cell>
          <cell r="C544">
            <v>0</v>
          </cell>
          <cell r="D544">
            <v>0</v>
          </cell>
          <cell r="E544" t="str">
            <v/>
          </cell>
          <cell r="F544">
            <v>0</v>
          </cell>
          <cell r="G544" t="str">
            <v/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 t="str">
            <v/>
          </cell>
          <cell r="N544">
            <v>0</v>
          </cell>
          <cell r="O544" t="str">
            <v/>
          </cell>
          <cell r="P544" t="str">
            <v/>
          </cell>
          <cell r="Q544">
            <v>0</v>
          </cell>
          <cell r="R544" t="str">
            <v/>
          </cell>
          <cell r="S544">
            <v>0</v>
          </cell>
          <cell r="T544" t="str">
            <v/>
          </cell>
          <cell r="U544" t="str">
            <v/>
          </cell>
          <cell r="V544">
            <v>0</v>
          </cell>
          <cell r="W544" t="str">
            <v/>
          </cell>
          <cell r="X544">
            <v>0</v>
          </cell>
        </row>
        <row r="545">
          <cell r="B545" t="str">
            <v/>
          </cell>
          <cell r="C545">
            <v>0</v>
          </cell>
          <cell r="D545">
            <v>0</v>
          </cell>
          <cell r="E545" t="str">
            <v/>
          </cell>
          <cell r="F545">
            <v>0</v>
          </cell>
          <cell r="G545" t="str">
            <v/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 t="str">
            <v/>
          </cell>
          <cell r="N545">
            <v>0</v>
          </cell>
          <cell r="O545" t="str">
            <v/>
          </cell>
          <cell r="P545" t="str">
            <v/>
          </cell>
          <cell r="Q545">
            <v>0</v>
          </cell>
          <cell r="R545" t="str">
            <v/>
          </cell>
          <cell r="S545">
            <v>0</v>
          </cell>
          <cell r="T545" t="str">
            <v/>
          </cell>
          <cell r="U545" t="str">
            <v/>
          </cell>
          <cell r="V545">
            <v>0</v>
          </cell>
          <cell r="W545" t="str">
            <v/>
          </cell>
          <cell r="X545">
            <v>0</v>
          </cell>
        </row>
        <row r="546">
          <cell r="B546" t="str">
            <v/>
          </cell>
          <cell r="C546">
            <v>0</v>
          </cell>
          <cell r="D546">
            <v>0</v>
          </cell>
          <cell r="E546" t="str">
            <v/>
          </cell>
          <cell r="F546">
            <v>0</v>
          </cell>
          <cell r="G546" t="str">
            <v/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 t="str">
            <v/>
          </cell>
          <cell r="N546">
            <v>0</v>
          </cell>
          <cell r="O546" t="str">
            <v/>
          </cell>
          <cell r="P546" t="str">
            <v/>
          </cell>
          <cell r="Q546">
            <v>0</v>
          </cell>
          <cell r="R546" t="str">
            <v/>
          </cell>
          <cell r="S546">
            <v>0</v>
          </cell>
          <cell r="T546" t="str">
            <v/>
          </cell>
          <cell r="U546" t="str">
            <v/>
          </cell>
          <cell r="V546">
            <v>0</v>
          </cell>
          <cell r="W546" t="str">
            <v/>
          </cell>
          <cell r="X546">
            <v>0</v>
          </cell>
        </row>
        <row r="547">
          <cell r="B547" t="str">
            <v/>
          </cell>
          <cell r="C547">
            <v>0</v>
          </cell>
          <cell r="D547">
            <v>0</v>
          </cell>
          <cell r="E547" t="str">
            <v/>
          </cell>
          <cell r="F547">
            <v>0</v>
          </cell>
          <cell r="G547" t="str">
            <v/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 t="str">
            <v/>
          </cell>
          <cell r="N547">
            <v>0</v>
          </cell>
          <cell r="O547" t="str">
            <v/>
          </cell>
          <cell r="P547" t="str">
            <v/>
          </cell>
          <cell r="Q547">
            <v>0</v>
          </cell>
          <cell r="R547" t="str">
            <v/>
          </cell>
          <cell r="S547">
            <v>0</v>
          </cell>
          <cell r="T547" t="str">
            <v/>
          </cell>
          <cell r="U547" t="str">
            <v/>
          </cell>
          <cell r="V547">
            <v>0</v>
          </cell>
          <cell r="W547" t="str">
            <v/>
          </cell>
          <cell r="X547">
            <v>0</v>
          </cell>
        </row>
        <row r="548">
          <cell r="B548" t="str">
            <v/>
          </cell>
          <cell r="C548">
            <v>0</v>
          </cell>
          <cell r="D548">
            <v>0</v>
          </cell>
          <cell r="E548" t="str">
            <v/>
          </cell>
          <cell r="F548">
            <v>0</v>
          </cell>
          <cell r="G548" t="str">
            <v/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 t="str">
            <v/>
          </cell>
          <cell r="N548">
            <v>0</v>
          </cell>
          <cell r="O548" t="str">
            <v/>
          </cell>
          <cell r="P548" t="str">
            <v/>
          </cell>
          <cell r="Q548">
            <v>0</v>
          </cell>
          <cell r="R548" t="str">
            <v/>
          </cell>
          <cell r="S548">
            <v>0</v>
          </cell>
          <cell r="T548" t="str">
            <v/>
          </cell>
          <cell r="U548" t="str">
            <v/>
          </cell>
          <cell r="V548">
            <v>0</v>
          </cell>
          <cell r="W548" t="str">
            <v/>
          </cell>
          <cell r="X548">
            <v>0</v>
          </cell>
        </row>
        <row r="549">
          <cell r="B549" t="str">
            <v/>
          </cell>
          <cell r="C549">
            <v>0</v>
          </cell>
          <cell r="D549">
            <v>0</v>
          </cell>
          <cell r="E549" t="str">
            <v/>
          </cell>
          <cell r="F549">
            <v>0</v>
          </cell>
          <cell r="G549" t="str">
            <v/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 t="str">
            <v/>
          </cell>
          <cell r="N549">
            <v>0</v>
          </cell>
          <cell r="O549" t="str">
            <v/>
          </cell>
          <cell r="P549" t="str">
            <v/>
          </cell>
          <cell r="Q549">
            <v>0</v>
          </cell>
          <cell r="R549" t="str">
            <v/>
          </cell>
          <cell r="S549">
            <v>0</v>
          </cell>
          <cell r="T549" t="str">
            <v/>
          </cell>
          <cell r="U549" t="str">
            <v/>
          </cell>
          <cell r="V549">
            <v>0</v>
          </cell>
          <cell r="W549" t="str">
            <v/>
          </cell>
          <cell r="X549">
            <v>0</v>
          </cell>
        </row>
        <row r="550">
          <cell r="B550" t="str">
            <v/>
          </cell>
          <cell r="C550">
            <v>0</v>
          </cell>
          <cell r="D550">
            <v>0</v>
          </cell>
          <cell r="E550" t="str">
            <v/>
          </cell>
          <cell r="F550">
            <v>0</v>
          </cell>
          <cell r="G550" t="str">
            <v/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 t="str">
            <v/>
          </cell>
          <cell r="N550">
            <v>0</v>
          </cell>
          <cell r="O550" t="str">
            <v/>
          </cell>
          <cell r="P550" t="str">
            <v/>
          </cell>
          <cell r="Q550">
            <v>0</v>
          </cell>
          <cell r="R550" t="str">
            <v/>
          </cell>
          <cell r="S550">
            <v>0</v>
          </cell>
          <cell r="T550" t="str">
            <v/>
          </cell>
          <cell r="U550" t="str">
            <v/>
          </cell>
          <cell r="V550">
            <v>0</v>
          </cell>
          <cell r="W550" t="str">
            <v/>
          </cell>
          <cell r="X550">
            <v>0</v>
          </cell>
        </row>
        <row r="551">
          <cell r="B551">
            <v>50</v>
          </cell>
          <cell r="C551">
            <v>0</v>
          </cell>
          <cell r="D551" t="str">
            <v/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1</v>
          </cell>
          <cell r="M551">
            <v>3</v>
          </cell>
          <cell r="N551" t="str">
            <v xml:space="preserve"> </v>
          </cell>
          <cell r="O551">
            <v>0</v>
          </cell>
          <cell r="P551">
            <v>4167150295</v>
          </cell>
          <cell r="Q551" t="e">
            <v>#DIV/0!</v>
          </cell>
          <cell r="R551" t="e">
            <v>#DIV/0!</v>
          </cell>
          <cell r="S551" t="e">
            <v>#DIV/0!</v>
          </cell>
          <cell r="T551" t="e">
            <v>#DIV/0!</v>
          </cell>
          <cell r="U551">
            <v>0</v>
          </cell>
          <cell r="V551" t="e">
            <v>#DIV/0!</v>
          </cell>
          <cell r="W551" t="e">
            <v>#DIV/0!</v>
          </cell>
          <cell r="X551" t="e">
            <v>#DIV/0!</v>
          </cell>
        </row>
        <row r="552">
          <cell r="B552" t="str">
            <v/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 t="str">
            <v/>
          </cell>
          <cell r="N552" t="str">
            <v xml:space="preserve"> </v>
          </cell>
          <cell r="O552" t="str">
            <v/>
          </cell>
          <cell r="P552" t="str">
            <v/>
          </cell>
          <cell r="Q552">
            <v>0</v>
          </cell>
          <cell r="R552" t="str">
            <v/>
          </cell>
          <cell r="S552">
            <v>0</v>
          </cell>
          <cell r="T552" t="str">
            <v/>
          </cell>
          <cell r="U552" t="str">
            <v/>
          </cell>
          <cell r="V552">
            <v>0</v>
          </cell>
          <cell r="W552" t="str">
            <v/>
          </cell>
          <cell r="X552">
            <v>0</v>
          </cell>
        </row>
        <row r="553">
          <cell r="B553" t="str">
            <v/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 t="str">
            <v/>
          </cell>
          <cell r="N553" t="str">
            <v xml:space="preserve"> </v>
          </cell>
          <cell r="O553" t="str">
            <v/>
          </cell>
          <cell r="P553" t="str">
            <v/>
          </cell>
          <cell r="Q553">
            <v>0</v>
          </cell>
          <cell r="R553" t="str">
            <v/>
          </cell>
          <cell r="S553">
            <v>0</v>
          </cell>
          <cell r="T553" t="str">
            <v/>
          </cell>
          <cell r="U553" t="str">
            <v/>
          </cell>
          <cell r="V553">
            <v>0</v>
          </cell>
          <cell r="W553" t="str">
            <v/>
          </cell>
          <cell r="X553">
            <v>0</v>
          </cell>
        </row>
        <row r="554">
          <cell r="B554" t="str">
            <v/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 t="str">
            <v/>
          </cell>
          <cell r="N554">
            <v>0</v>
          </cell>
          <cell r="O554" t="str">
            <v/>
          </cell>
          <cell r="P554" t="str">
            <v/>
          </cell>
          <cell r="Q554">
            <v>0</v>
          </cell>
          <cell r="R554" t="str">
            <v/>
          </cell>
          <cell r="S554">
            <v>0</v>
          </cell>
          <cell r="T554" t="str">
            <v/>
          </cell>
          <cell r="U554" t="str">
            <v/>
          </cell>
          <cell r="V554">
            <v>0</v>
          </cell>
          <cell r="W554" t="str">
            <v/>
          </cell>
          <cell r="X554">
            <v>0</v>
          </cell>
        </row>
        <row r="555">
          <cell r="B555" t="str">
            <v/>
          </cell>
          <cell r="C555">
            <v>0</v>
          </cell>
          <cell r="D555">
            <v>0</v>
          </cell>
          <cell r="E555" t="str">
            <v/>
          </cell>
          <cell r="F555">
            <v>0</v>
          </cell>
          <cell r="G555" t="str">
            <v/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 t="str">
            <v/>
          </cell>
          <cell r="N555">
            <v>0</v>
          </cell>
          <cell r="O555" t="str">
            <v/>
          </cell>
          <cell r="P555" t="str">
            <v/>
          </cell>
          <cell r="Q555">
            <v>0</v>
          </cell>
          <cell r="R555" t="str">
            <v/>
          </cell>
          <cell r="S555">
            <v>0</v>
          </cell>
          <cell r="T555" t="str">
            <v/>
          </cell>
          <cell r="U555" t="str">
            <v/>
          </cell>
          <cell r="V555">
            <v>0</v>
          </cell>
          <cell r="W555" t="str">
            <v/>
          </cell>
          <cell r="X555">
            <v>0</v>
          </cell>
        </row>
        <row r="556">
          <cell r="B556" t="str">
            <v/>
          </cell>
          <cell r="C556">
            <v>0</v>
          </cell>
          <cell r="D556">
            <v>0</v>
          </cell>
          <cell r="E556" t="str">
            <v/>
          </cell>
          <cell r="F556">
            <v>0</v>
          </cell>
          <cell r="G556" t="str">
            <v/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 t="str">
            <v/>
          </cell>
          <cell r="N556">
            <v>0</v>
          </cell>
          <cell r="O556" t="str">
            <v/>
          </cell>
          <cell r="P556" t="str">
            <v/>
          </cell>
          <cell r="Q556">
            <v>0</v>
          </cell>
          <cell r="R556" t="str">
            <v/>
          </cell>
          <cell r="S556">
            <v>0</v>
          </cell>
          <cell r="T556" t="str">
            <v/>
          </cell>
          <cell r="U556" t="str">
            <v/>
          </cell>
          <cell r="V556">
            <v>0</v>
          </cell>
          <cell r="W556" t="str">
            <v/>
          </cell>
          <cell r="X556">
            <v>0</v>
          </cell>
        </row>
        <row r="557">
          <cell r="B557" t="str">
            <v/>
          </cell>
          <cell r="C557">
            <v>0</v>
          </cell>
          <cell r="D557">
            <v>0</v>
          </cell>
          <cell r="E557" t="str">
            <v/>
          </cell>
          <cell r="F557">
            <v>0</v>
          </cell>
          <cell r="G557" t="str">
            <v/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 t="str">
            <v/>
          </cell>
          <cell r="N557">
            <v>0</v>
          </cell>
          <cell r="O557" t="str">
            <v/>
          </cell>
          <cell r="P557" t="str">
            <v/>
          </cell>
          <cell r="Q557">
            <v>0</v>
          </cell>
          <cell r="R557" t="str">
            <v/>
          </cell>
          <cell r="S557">
            <v>0</v>
          </cell>
          <cell r="T557" t="str">
            <v/>
          </cell>
          <cell r="U557" t="str">
            <v/>
          </cell>
          <cell r="V557">
            <v>0</v>
          </cell>
          <cell r="W557" t="str">
            <v/>
          </cell>
          <cell r="X557">
            <v>0</v>
          </cell>
        </row>
        <row r="558">
          <cell r="B558" t="str">
            <v/>
          </cell>
          <cell r="C558">
            <v>0</v>
          </cell>
          <cell r="D558">
            <v>0</v>
          </cell>
          <cell r="E558" t="str">
            <v/>
          </cell>
          <cell r="F558">
            <v>0</v>
          </cell>
          <cell r="G558" t="str">
            <v/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 t="str">
            <v/>
          </cell>
          <cell r="N558">
            <v>0</v>
          </cell>
          <cell r="O558" t="str">
            <v/>
          </cell>
          <cell r="P558" t="str">
            <v/>
          </cell>
          <cell r="Q558">
            <v>0</v>
          </cell>
          <cell r="R558" t="str">
            <v/>
          </cell>
          <cell r="S558">
            <v>0</v>
          </cell>
          <cell r="T558" t="str">
            <v/>
          </cell>
          <cell r="U558" t="str">
            <v/>
          </cell>
          <cell r="V558">
            <v>0</v>
          </cell>
          <cell r="W558" t="str">
            <v/>
          </cell>
          <cell r="X558">
            <v>0</v>
          </cell>
        </row>
        <row r="559">
          <cell r="B559" t="str">
            <v/>
          </cell>
          <cell r="C559">
            <v>0</v>
          </cell>
          <cell r="D559">
            <v>0</v>
          </cell>
          <cell r="E559" t="str">
            <v/>
          </cell>
          <cell r="F559">
            <v>0</v>
          </cell>
          <cell r="G559" t="str">
            <v/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 t="str">
            <v/>
          </cell>
          <cell r="N559">
            <v>0</v>
          </cell>
          <cell r="O559" t="str">
            <v/>
          </cell>
          <cell r="P559" t="str">
            <v/>
          </cell>
          <cell r="Q559">
            <v>0</v>
          </cell>
          <cell r="R559" t="str">
            <v/>
          </cell>
          <cell r="S559">
            <v>0</v>
          </cell>
          <cell r="T559" t="str">
            <v/>
          </cell>
          <cell r="U559" t="str">
            <v/>
          </cell>
          <cell r="V559">
            <v>0</v>
          </cell>
          <cell r="W559" t="str">
            <v/>
          </cell>
          <cell r="X559">
            <v>0</v>
          </cell>
        </row>
        <row r="560">
          <cell r="B560" t="str">
            <v/>
          </cell>
          <cell r="C560">
            <v>0</v>
          </cell>
          <cell r="D560">
            <v>0</v>
          </cell>
          <cell r="E560" t="str">
            <v/>
          </cell>
          <cell r="F560">
            <v>0</v>
          </cell>
          <cell r="G560" t="str">
            <v/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 t="str">
            <v/>
          </cell>
          <cell r="N560">
            <v>0</v>
          </cell>
          <cell r="O560" t="str">
            <v/>
          </cell>
          <cell r="P560" t="str">
            <v/>
          </cell>
          <cell r="Q560">
            <v>0</v>
          </cell>
          <cell r="R560" t="str">
            <v/>
          </cell>
          <cell r="S560">
            <v>0</v>
          </cell>
          <cell r="T560" t="str">
            <v/>
          </cell>
          <cell r="U560" t="str">
            <v/>
          </cell>
          <cell r="V560">
            <v>0</v>
          </cell>
          <cell r="W560" t="str">
            <v/>
          </cell>
          <cell r="X560">
            <v>0</v>
          </cell>
        </row>
        <row r="561">
          <cell r="B561" t="str">
            <v/>
          </cell>
          <cell r="C561">
            <v>0</v>
          </cell>
          <cell r="D561">
            <v>0</v>
          </cell>
          <cell r="E561" t="str">
            <v/>
          </cell>
          <cell r="F561">
            <v>0</v>
          </cell>
          <cell r="G561" t="str">
            <v/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 t="str">
            <v/>
          </cell>
          <cell r="N561">
            <v>0</v>
          </cell>
          <cell r="O561" t="str">
            <v/>
          </cell>
          <cell r="P561" t="str">
            <v/>
          </cell>
          <cell r="Q561">
            <v>0</v>
          </cell>
          <cell r="R561" t="str">
            <v/>
          </cell>
          <cell r="S561">
            <v>0</v>
          </cell>
          <cell r="T561" t="str">
            <v/>
          </cell>
          <cell r="U561" t="str">
            <v/>
          </cell>
          <cell r="V561">
            <v>0</v>
          </cell>
          <cell r="W561" t="str">
            <v/>
          </cell>
          <cell r="X561">
            <v>0</v>
          </cell>
        </row>
        <row r="562">
          <cell r="B562">
            <v>51</v>
          </cell>
          <cell r="C562">
            <v>0</v>
          </cell>
          <cell r="D562" t="str">
            <v/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1</v>
          </cell>
          <cell r="M562">
            <v>3</v>
          </cell>
          <cell r="N562" t="str">
            <v xml:space="preserve"> </v>
          </cell>
          <cell r="O562">
            <v>0</v>
          </cell>
          <cell r="P562">
            <v>4167150295</v>
          </cell>
          <cell r="Q562" t="e">
            <v>#DIV/0!</v>
          </cell>
          <cell r="R562" t="e">
            <v>#DIV/0!</v>
          </cell>
          <cell r="S562" t="e">
            <v>#DIV/0!</v>
          </cell>
          <cell r="T562" t="e">
            <v>#DIV/0!</v>
          </cell>
          <cell r="U562">
            <v>0</v>
          </cell>
          <cell r="V562" t="e">
            <v>#DIV/0!</v>
          </cell>
          <cell r="W562" t="e">
            <v>#DIV/0!</v>
          </cell>
          <cell r="X562" t="e">
            <v>#DIV/0!</v>
          </cell>
        </row>
        <row r="563">
          <cell r="B563" t="str">
            <v/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 t="str">
            <v/>
          </cell>
          <cell r="N563" t="str">
            <v xml:space="preserve"> </v>
          </cell>
          <cell r="O563" t="str">
            <v/>
          </cell>
          <cell r="P563" t="str">
            <v/>
          </cell>
          <cell r="Q563">
            <v>0</v>
          </cell>
          <cell r="R563" t="str">
            <v/>
          </cell>
          <cell r="S563">
            <v>0</v>
          </cell>
          <cell r="T563" t="str">
            <v/>
          </cell>
          <cell r="U563" t="str">
            <v/>
          </cell>
          <cell r="V563">
            <v>0</v>
          </cell>
          <cell r="W563" t="str">
            <v/>
          </cell>
          <cell r="X563">
            <v>0</v>
          </cell>
        </row>
        <row r="564">
          <cell r="B564" t="str">
            <v/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 t="str">
            <v/>
          </cell>
          <cell r="N564" t="str">
            <v xml:space="preserve"> </v>
          </cell>
          <cell r="O564" t="str">
            <v/>
          </cell>
          <cell r="P564" t="str">
            <v/>
          </cell>
          <cell r="Q564">
            <v>0</v>
          </cell>
          <cell r="R564" t="str">
            <v/>
          </cell>
          <cell r="S564">
            <v>0</v>
          </cell>
          <cell r="T564" t="str">
            <v/>
          </cell>
          <cell r="U564" t="str">
            <v/>
          </cell>
          <cell r="V564">
            <v>0</v>
          </cell>
          <cell r="W564" t="str">
            <v/>
          </cell>
          <cell r="X564">
            <v>0</v>
          </cell>
        </row>
        <row r="565">
          <cell r="B565" t="str">
            <v/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 t="str">
            <v/>
          </cell>
          <cell r="N565">
            <v>0</v>
          </cell>
          <cell r="O565" t="str">
            <v/>
          </cell>
          <cell r="P565" t="str">
            <v/>
          </cell>
          <cell r="Q565">
            <v>0</v>
          </cell>
          <cell r="R565" t="str">
            <v/>
          </cell>
          <cell r="S565">
            <v>0</v>
          </cell>
          <cell r="T565" t="str">
            <v/>
          </cell>
          <cell r="U565" t="str">
            <v/>
          </cell>
          <cell r="V565">
            <v>0</v>
          </cell>
          <cell r="W565" t="str">
            <v/>
          </cell>
          <cell r="X565">
            <v>0</v>
          </cell>
        </row>
        <row r="566">
          <cell r="B566" t="str">
            <v/>
          </cell>
          <cell r="C566">
            <v>0</v>
          </cell>
          <cell r="D566">
            <v>0</v>
          </cell>
          <cell r="E566" t="str">
            <v/>
          </cell>
          <cell r="F566">
            <v>0</v>
          </cell>
          <cell r="G566" t="str">
            <v/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 t="str">
            <v/>
          </cell>
          <cell r="N566">
            <v>0</v>
          </cell>
          <cell r="O566" t="str">
            <v/>
          </cell>
          <cell r="P566" t="str">
            <v/>
          </cell>
          <cell r="Q566">
            <v>0</v>
          </cell>
          <cell r="R566" t="str">
            <v/>
          </cell>
          <cell r="S566">
            <v>0</v>
          </cell>
          <cell r="T566" t="str">
            <v/>
          </cell>
          <cell r="U566" t="str">
            <v/>
          </cell>
          <cell r="V566">
            <v>0</v>
          </cell>
          <cell r="W566" t="str">
            <v/>
          </cell>
          <cell r="X566">
            <v>0</v>
          </cell>
        </row>
        <row r="567">
          <cell r="B567" t="str">
            <v/>
          </cell>
          <cell r="C567">
            <v>0</v>
          </cell>
          <cell r="D567">
            <v>0</v>
          </cell>
          <cell r="E567" t="str">
            <v/>
          </cell>
          <cell r="F567">
            <v>0</v>
          </cell>
          <cell r="G567" t="str">
            <v/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 t="str">
            <v/>
          </cell>
          <cell r="N567">
            <v>0</v>
          </cell>
          <cell r="O567" t="str">
            <v/>
          </cell>
          <cell r="P567" t="str">
            <v/>
          </cell>
          <cell r="Q567">
            <v>0</v>
          </cell>
          <cell r="R567" t="str">
            <v/>
          </cell>
          <cell r="S567">
            <v>0</v>
          </cell>
          <cell r="T567" t="str">
            <v/>
          </cell>
          <cell r="U567" t="str">
            <v/>
          </cell>
          <cell r="V567">
            <v>0</v>
          </cell>
          <cell r="W567" t="str">
            <v/>
          </cell>
          <cell r="X567">
            <v>0</v>
          </cell>
        </row>
        <row r="568">
          <cell r="B568" t="str">
            <v/>
          </cell>
          <cell r="C568">
            <v>0</v>
          </cell>
          <cell r="D568">
            <v>0</v>
          </cell>
          <cell r="E568" t="str">
            <v/>
          </cell>
          <cell r="F568">
            <v>0</v>
          </cell>
          <cell r="G568" t="str">
            <v/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 t="str">
            <v/>
          </cell>
          <cell r="N568">
            <v>0</v>
          </cell>
          <cell r="O568" t="str">
            <v/>
          </cell>
          <cell r="P568" t="str">
            <v/>
          </cell>
          <cell r="Q568">
            <v>0</v>
          </cell>
          <cell r="R568" t="str">
            <v/>
          </cell>
          <cell r="S568">
            <v>0</v>
          </cell>
          <cell r="T568" t="str">
            <v/>
          </cell>
          <cell r="U568" t="str">
            <v/>
          </cell>
          <cell r="V568">
            <v>0</v>
          </cell>
          <cell r="W568" t="str">
            <v/>
          </cell>
          <cell r="X568">
            <v>0</v>
          </cell>
        </row>
        <row r="569">
          <cell r="B569" t="str">
            <v/>
          </cell>
          <cell r="C569">
            <v>0</v>
          </cell>
          <cell r="D569">
            <v>0</v>
          </cell>
          <cell r="E569" t="str">
            <v/>
          </cell>
          <cell r="F569">
            <v>0</v>
          </cell>
          <cell r="G569" t="str">
            <v/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 t="str">
            <v/>
          </cell>
          <cell r="N569">
            <v>0</v>
          </cell>
          <cell r="O569" t="str">
            <v/>
          </cell>
          <cell r="P569" t="str">
            <v/>
          </cell>
          <cell r="Q569">
            <v>0</v>
          </cell>
          <cell r="R569" t="str">
            <v/>
          </cell>
          <cell r="S569">
            <v>0</v>
          </cell>
          <cell r="T569" t="str">
            <v/>
          </cell>
          <cell r="U569" t="str">
            <v/>
          </cell>
          <cell r="V569">
            <v>0</v>
          </cell>
          <cell r="W569" t="str">
            <v/>
          </cell>
          <cell r="X569">
            <v>0</v>
          </cell>
        </row>
        <row r="570">
          <cell r="B570" t="str">
            <v/>
          </cell>
          <cell r="C570">
            <v>0</v>
          </cell>
          <cell r="D570">
            <v>0</v>
          </cell>
          <cell r="E570" t="str">
            <v/>
          </cell>
          <cell r="F570">
            <v>0</v>
          </cell>
          <cell r="G570" t="str">
            <v/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 t="str">
            <v/>
          </cell>
          <cell r="N570">
            <v>0</v>
          </cell>
          <cell r="O570" t="str">
            <v/>
          </cell>
          <cell r="P570" t="str">
            <v/>
          </cell>
          <cell r="Q570">
            <v>0</v>
          </cell>
          <cell r="R570" t="str">
            <v/>
          </cell>
          <cell r="S570">
            <v>0</v>
          </cell>
          <cell r="T570" t="str">
            <v/>
          </cell>
          <cell r="U570" t="str">
            <v/>
          </cell>
          <cell r="V570">
            <v>0</v>
          </cell>
          <cell r="W570" t="str">
            <v/>
          </cell>
          <cell r="X570">
            <v>0</v>
          </cell>
        </row>
        <row r="571">
          <cell r="B571" t="str">
            <v/>
          </cell>
          <cell r="C571">
            <v>0</v>
          </cell>
          <cell r="D571">
            <v>0</v>
          </cell>
          <cell r="E571" t="str">
            <v/>
          </cell>
          <cell r="F571">
            <v>0</v>
          </cell>
          <cell r="G571" t="str">
            <v/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 t="str">
            <v/>
          </cell>
          <cell r="N571">
            <v>0</v>
          </cell>
          <cell r="O571" t="str">
            <v/>
          </cell>
          <cell r="P571" t="str">
            <v/>
          </cell>
          <cell r="Q571">
            <v>0</v>
          </cell>
          <cell r="R571" t="str">
            <v/>
          </cell>
          <cell r="S571">
            <v>0</v>
          </cell>
          <cell r="T571" t="str">
            <v/>
          </cell>
          <cell r="U571" t="str">
            <v/>
          </cell>
          <cell r="V571">
            <v>0</v>
          </cell>
          <cell r="W571" t="str">
            <v/>
          </cell>
          <cell r="X571">
            <v>0</v>
          </cell>
        </row>
        <row r="572">
          <cell r="B572" t="str">
            <v/>
          </cell>
          <cell r="C572">
            <v>0</v>
          </cell>
          <cell r="D572">
            <v>0</v>
          </cell>
          <cell r="E572" t="str">
            <v/>
          </cell>
          <cell r="F572">
            <v>0</v>
          </cell>
          <cell r="G572" t="str">
            <v/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 t="str">
            <v/>
          </cell>
          <cell r="N572">
            <v>0</v>
          </cell>
          <cell r="O572" t="str">
            <v/>
          </cell>
          <cell r="P572" t="str">
            <v/>
          </cell>
          <cell r="Q572">
            <v>0</v>
          </cell>
          <cell r="R572" t="str">
            <v/>
          </cell>
          <cell r="S572">
            <v>0</v>
          </cell>
          <cell r="T572" t="str">
            <v/>
          </cell>
          <cell r="U572" t="str">
            <v/>
          </cell>
          <cell r="V572">
            <v>0</v>
          </cell>
          <cell r="W572" t="str">
            <v/>
          </cell>
          <cell r="X572">
            <v>0</v>
          </cell>
        </row>
        <row r="573">
          <cell r="B573">
            <v>52</v>
          </cell>
          <cell r="C573">
            <v>0</v>
          </cell>
          <cell r="D573" t="str">
            <v/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1</v>
          </cell>
          <cell r="M573">
            <v>3</v>
          </cell>
          <cell r="N573" t="str">
            <v xml:space="preserve"> </v>
          </cell>
          <cell r="O573">
            <v>0</v>
          </cell>
          <cell r="P573">
            <v>4167150295</v>
          </cell>
          <cell r="Q573" t="e">
            <v>#DIV/0!</v>
          </cell>
          <cell r="R573" t="e">
            <v>#DIV/0!</v>
          </cell>
          <cell r="S573" t="e">
            <v>#DIV/0!</v>
          </cell>
          <cell r="T573" t="e">
            <v>#DIV/0!</v>
          </cell>
          <cell r="U573">
            <v>0</v>
          </cell>
          <cell r="V573" t="e">
            <v>#DIV/0!</v>
          </cell>
          <cell r="W573" t="e">
            <v>#DIV/0!</v>
          </cell>
          <cell r="X573" t="e">
            <v>#DIV/0!</v>
          </cell>
        </row>
        <row r="574">
          <cell r="B574" t="str">
            <v/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 t="str">
            <v/>
          </cell>
          <cell r="N574" t="str">
            <v xml:space="preserve"> </v>
          </cell>
          <cell r="O574" t="str">
            <v/>
          </cell>
          <cell r="P574" t="str">
            <v/>
          </cell>
          <cell r="Q574">
            <v>0</v>
          </cell>
          <cell r="R574" t="str">
            <v/>
          </cell>
          <cell r="S574">
            <v>0</v>
          </cell>
          <cell r="T574" t="str">
            <v/>
          </cell>
          <cell r="U574" t="str">
            <v/>
          </cell>
          <cell r="V574">
            <v>0</v>
          </cell>
          <cell r="W574" t="str">
            <v/>
          </cell>
          <cell r="X574">
            <v>0</v>
          </cell>
        </row>
        <row r="575">
          <cell r="B575" t="str">
            <v/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 t="str">
            <v/>
          </cell>
          <cell r="N575" t="str">
            <v xml:space="preserve"> </v>
          </cell>
          <cell r="O575" t="str">
            <v/>
          </cell>
          <cell r="P575" t="str">
            <v/>
          </cell>
          <cell r="Q575">
            <v>0</v>
          </cell>
          <cell r="R575" t="str">
            <v/>
          </cell>
          <cell r="S575">
            <v>0</v>
          </cell>
          <cell r="T575" t="str">
            <v/>
          </cell>
          <cell r="U575" t="str">
            <v/>
          </cell>
          <cell r="V575">
            <v>0</v>
          </cell>
          <cell r="W575" t="str">
            <v/>
          </cell>
          <cell r="X575">
            <v>0</v>
          </cell>
        </row>
        <row r="576">
          <cell r="B576" t="str">
            <v/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 t="str">
            <v/>
          </cell>
          <cell r="N576">
            <v>0</v>
          </cell>
          <cell r="O576" t="str">
            <v/>
          </cell>
          <cell r="P576" t="str">
            <v/>
          </cell>
          <cell r="Q576">
            <v>0</v>
          </cell>
          <cell r="R576" t="str">
            <v/>
          </cell>
          <cell r="S576">
            <v>0</v>
          </cell>
          <cell r="T576" t="str">
            <v/>
          </cell>
          <cell r="U576" t="str">
            <v/>
          </cell>
          <cell r="V576">
            <v>0</v>
          </cell>
          <cell r="W576" t="str">
            <v/>
          </cell>
          <cell r="X576">
            <v>0</v>
          </cell>
        </row>
        <row r="577">
          <cell r="B577" t="str">
            <v/>
          </cell>
          <cell r="C577">
            <v>0</v>
          </cell>
          <cell r="D577">
            <v>0</v>
          </cell>
          <cell r="E577" t="str">
            <v/>
          </cell>
          <cell r="F577">
            <v>0</v>
          </cell>
          <cell r="G577" t="str">
            <v/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 t="str">
            <v/>
          </cell>
          <cell r="N577">
            <v>0</v>
          </cell>
          <cell r="O577" t="str">
            <v/>
          </cell>
          <cell r="P577" t="str">
            <v/>
          </cell>
          <cell r="Q577">
            <v>0</v>
          </cell>
          <cell r="R577" t="str">
            <v/>
          </cell>
          <cell r="S577">
            <v>0</v>
          </cell>
          <cell r="T577" t="str">
            <v/>
          </cell>
          <cell r="U577" t="str">
            <v/>
          </cell>
          <cell r="V577">
            <v>0</v>
          </cell>
          <cell r="W577" t="str">
            <v/>
          </cell>
          <cell r="X577">
            <v>0</v>
          </cell>
        </row>
        <row r="578">
          <cell r="B578" t="str">
            <v/>
          </cell>
          <cell r="C578">
            <v>0</v>
          </cell>
          <cell r="D578">
            <v>0</v>
          </cell>
          <cell r="E578" t="str">
            <v/>
          </cell>
          <cell r="F578">
            <v>0</v>
          </cell>
          <cell r="G578" t="str">
            <v/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 t="str">
            <v/>
          </cell>
          <cell r="N578">
            <v>0</v>
          </cell>
          <cell r="O578" t="str">
            <v/>
          </cell>
          <cell r="P578" t="str">
            <v/>
          </cell>
          <cell r="Q578">
            <v>0</v>
          </cell>
          <cell r="R578" t="str">
            <v/>
          </cell>
          <cell r="S578">
            <v>0</v>
          </cell>
          <cell r="T578" t="str">
            <v/>
          </cell>
          <cell r="U578" t="str">
            <v/>
          </cell>
          <cell r="V578">
            <v>0</v>
          </cell>
          <cell r="W578" t="str">
            <v/>
          </cell>
          <cell r="X578">
            <v>0</v>
          </cell>
        </row>
        <row r="579">
          <cell r="B579" t="str">
            <v/>
          </cell>
          <cell r="C579">
            <v>0</v>
          </cell>
          <cell r="D579">
            <v>0</v>
          </cell>
          <cell r="E579" t="str">
            <v/>
          </cell>
          <cell r="F579">
            <v>0</v>
          </cell>
          <cell r="G579" t="str">
            <v/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 t="str">
            <v/>
          </cell>
          <cell r="N579">
            <v>0</v>
          </cell>
          <cell r="O579" t="str">
            <v/>
          </cell>
          <cell r="P579" t="str">
            <v/>
          </cell>
          <cell r="Q579">
            <v>0</v>
          </cell>
          <cell r="R579" t="str">
            <v/>
          </cell>
          <cell r="S579">
            <v>0</v>
          </cell>
          <cell r="T579" t="str">
            <v/>
          </cell>
          <cell r="U579" t="str">
            <v/>
          </cell>
          <cell r="V579">
            <v>0</v>
          </cell>
          <cell r="W579" t="str">
            <v/>
          </cell>
          <cell r="X579">
            <v>0</v>
          </cell>
        </row>
        <row r="580">
          <cell r="B580" t="str">
            <v/>
          </cell>
          <cell r="C580">
            <v>0</v>
          </cell>
          <cell r="D580">
            <v>0</v>
          </cell>
          <cell r="E580" t="str">
            <v/>
          </cell>
          <cell r="F580">
            <v>0</v>
          </cell>
          <cell r="G580" t="str">
            <v/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 t="str">
            <v/>
          </cell>
          <cell r="N580">
            <v>0</v>
          </cell>
          <cell r="O580" t="str">
            <v/>
          </cell>
          <cell r="P580" t="str">
            <v/>
          </cell>
          <cell r="Q580">
            <v>0</v>
          </cell>
          <cell r="R580" t="str">
            <v/>
          </cell>
          <cell r="S580">
            <v>0</v>
          </cell>
          <cell r="T580" t="str">
            <v/>
          </cell>
          <cell r="U580" t="str">
            <v/>
          </cell>
          <cell r="V580">
            <v>0</v>
          </cell>
          <cell r="W580" t="str">
            <v/>
          </cell>
          <cell r="X580">
            <v>0</v>
          </cell>
        </row>
        <row r="581">
          <cell r="B581" t="str">
            <v/>
          </cell>
          <cell r="C581">
            <v>0</v>
          </cell>
          <cell r="D581">
            <v>0</v>
          </cell>
          <cell r="E581" t="str">
            <v/>
          </cell>
          <cell r="F581">
            <v>0</v>
          </cell>
          <cell r="G581" t="str">
            <v/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 t="str">
            <v/>
          </cell>
          <cell r="N581">
            <v>0</v>
          </cell>
          <cell r="O581" t="str">
            <v/>
          </cell>
          <cell r="P581" t="str">
            <v/>
          </cell>
          <cell r="Q581">
            <v>0</v>
          </cell>
          <cell r="R581" t="str">
            <v/>
          </cell>
          <cell r="S581">
            <v>0</v>
          </cell>
          <cell r="T581" t="str">
            <v/>
          </cell>
          <cell r="U581" t="str">
            <v/>
          </cell>
          <cell r="V581">
            <v>0</v>
          </cell>
          <cell r="W581" t="str">
            <v/>
          </cell>
          <cell r="X581">
            <v>0</v>
          </cell>
        </row>
        <row r="582">
          <cell r="B582" t="str">
            <v/>
          </cell>
          <cell r="C582">
            <v>0</v>
          </cell>
          <cell r="D582">
            <v>0</v>
          </cell>
          <cell r="E582" t="str">
            <v/>
          </cell>
          <cell r="F582">
            <v>0</v>
          </cell>
          <cell r="G582" t="str">
            <v/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 t="str">
            <v/>
          </cell>
          <cell r="N582">
            <v>0</v>
          </cell>
          <cell r="O582" t="str">
            <v/>
          </cell>
          <cell r="P582" t="str">
            <v/>
          </cell>
          <cell r="Q582">
            <v>0</v>
          </cell>
          <cell r="R582" t="str">
            <v/>
          </cell>
          <cell r="S582">
            <v>0</v>
          </cell>
          <cell r="T582" t="str">
            <v/>
          </cell>
          <cell r="U582" t="str">
            <v/>
          </cell>
          <cell r="V582">
            <v>0</v>
          </cell>
          <cell r="W582" t="str">
            <v/>
          </cell>
          <cell r="X582">
            <v>0</v>
          </cell>
        </row>
        <row r="583">
          <cell r="B583" t="str">
            <v/>
          </cell>
          <cell r="C583">
            <v>0</v>
          </cell>
          <cell r="D583">
            <v>0</v>
          </cell>
          <cell r="E583" t="str">
            <v/>
          </cell>
          <cell r="F583">
            <v>0</v>
          </cell>
          <cell r="G583" t="str">
            <v/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 t="str">
            <v/>
          </cell>
          <cell r="N583">
            <v>0</v>
          </cell>
          <cell r="O583" t="str">
            <v/>
          </cell>
          <cell r="P583" t="str">
            <v/>
          </cell>
          <cell r="Q583">
            <v>0</v>
          </cell>
          <cell r="R583" t="str">
            <v/>
          </cell>
          <cell r="S583">
            <v>0</v>
          </cell>
          <cell r="T583" t="str">
            <v/>
          </cell>
          <cell r="U583" t="str">
            <v/>
          </cell>
          <cell r="V583">
            <v>0</v>
          </cell>
          <cell r="W583" t="str">
            <v/>
          </cell>
          <cell r="X583">
            <v>0</v>
          </cell>
        </row>
        <row r="584">
          <cell r="B584">
            <v>53</v>
          </cell>
          <cell r="C584">
            <v>0</v>
          </cell>
          <cell r="D584" t="str">
            <v/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</v>
          </cell>
          <cell r="M584">
            <v>3</v>
          </cell>
          <cell r="N584" t="str">
            <v xml:space="preserve"> </v>
          </cell>
          <cell r="O584">
            <v>0</v>
          </cell>
          <cell r="P584">
            <v>4167150295</v>
          </cell>
          <cell r="Q584" t="e">
            <v>#DIV/0!</v>
          </cell>
          <cell r="R584" t="e">
            <v>#DIV/0!</v>
          </cell>
          <cell r="S584" t="e">
            <v>#DIV/0!</v>
          </cell>
          <cell r="T584" t="e">
            <v>#DIV/0!</v>
          </cell>
          <cell r="U584">
            <v>0</v>
          </cell>
          <cell r="V584" t="e">
            <v>#DIV/0!</v>
          </cell>
          <cell r="W584" t="e">
            <v>#DIV/0!</v>
          </cell>
          <cell r="X584" t="e">
            <v>#DIV/0!</v>
          </cell>
        </row>
        <row r="585">
          <cell r="B585" t="str">
            <v/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 t="str">
            <v/>
          </cell>
          <cell r="N585" t="str">
            <v xml:space="preserve"> </v>
          </cell>
          <cell r="O585" t="str">
            <v/>
          </cell>
          <cell r="P585" t="str">
            <v/>
          </cell>
          <cell r="Q585">
            <v>0</v>
          </cell>
          <cell r="R585" t="str">
            <v/>
          </cell>
          <cell r="S585">
            <v>0</v>
          </cell>
          <cell r="T585" t="str">
            <v/>
          </cell>
          <cell r="U585" t="str">
            <v/>
          </cell>
          <cell r="V585">
            <v>0</v>
          </cell>
          <cell r="W585" t="str">
            <v/>
          </cell>
          <cell r="X585">
            <v>0</v>
          </cell>
        </row>
        <row r="586">
          <cell r="B586" t="str">
            <v/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 t="str">
            <v/>
          </cell>
          <cell r="N586" t="str">
            <v xml:space="preserve"> </v>
          </cell>
          <cell r="O586" t="str">
            <v/>
          </cell>
          <cell r="P586" t="str">
            <v/>
          </cell>
          <cell r="Q586">
            <v>0</v>
          </cell>
          <cell r="R586" t="str">
            <v/>
          </cell>
          <cell r="S586">
            <v>0</v>
          </cell>
          <cell r="T586" t="str">
            <v/>
          </cell>
          <cell r="U586" t="str">
            <v/>
          </cell>
          <cell r="V586">
            <v>0</v>
          </cell>
          <cell r="W586" t="str">
            <v/>
          </cell>
          <cell r="X586">
            <v>0</v>
          </cell>
        </row>
        <row r="587">
          <cell r="B587" t="str">
            <v/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 t="str">
            <v/>
          </cell>
          <cell r="N587">
            <v>0</v>
          </cell>
          <cell r="O587" t="str">
            <v/>
          </cell>
          <cell r="P587" t="str">
            <v/>
          </cell>
          <cell r="Q587">
            <v>0</v>
          </cell>
          <cell r="R587" t="str">
            <v/>
          </cell>
          <cell r="S587">
            <v>0</v>
          </cell>
          <cell r="T587" t="str">
            <v/>
          </cell>
          <cell r="U587" t="str">
            <v/>
          </cell>
          <cell r="V587">
            <v>0</v>
          </cell>
          <cell r="W587" t="str">
            <v/>
          </cell>
          <cell r="X587">
            <v>0</v>
          </cell>
        </row>
        <row r="588">
          <cell r="B588" t="str">
            <v/>
          </cell>
          <cell r="C588">
            <v>0</v>
          </cell>
          <cell r="D588">
            <v>0</v>
          </cell>
          <cell r="E588" t="str">
            <v/>
          </cell>
          <cell r="F588">
            <v>0</v>
          </cell>
          <cell r="G588" t="str">
            <v/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 t="str">
            <v/>
          </cell>
          <cell r="N588">
            <v>0</v>
          </cell>
          <cell r="O588" t="str">
            <v/>
          </cell>
          <cell r="P588" t="str">
            <v/>
          </cell>
          <cell r="Q588">
            <v>0</v>
          </cell>
          <cell r="R588" t="str">
            <v/>
          </cell>
          <cell r="S588">
            <v>0</v>
          </cell>
          <cell r="T588" t="str">
            <v/>
          </cell>
          <cell r="U588" t="str">
            <v/>
          </cell>
          <cell r="V588">
            <v>0</v>
          </cell>
          <cell r="W588" t="str">
            <v/>
          </cell>
          <cell r="X588">
            <v>0</v>
          </cell>
        </row>
        <row r="589">
          <cell r="B589" t="str">
            <v/>
          </cell>
          <cell r="C589">
            <v>0</v>
          </cell>
          <cell r="D589">
            <v>0</v>
          </cell>
          <cell r="E589" t="str">
            <v/>
          </cell>
          <cell r="F589">
            <v>0</v>
          </cell>
          <cell r="G589" t="str">
            <v/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 t="str">
            <v/>
          </cell>
          <cell r="N589">
            <v>0</v>
          </cell>
          <cell r="O589" t="str">
            <v/>
          </cell>
          <cell r="P589" t="str">
            <v/>
          </cell>
          <cell r="Q589">
            <v>0</v>
          </cell>
          <cell r="R589" t="str">
            <v/>
          </cell>
          <cell r="S589">
            <v>0</v>
          </cell>
          <cell r="T589" t="str">
            <v/>
          </cell>
          <cell r="U589" t="str">
            <v/>
          </cell>
          <cell r="V589">
            <v>0</v>
          </cell>
          <cell r="W589" t="str">
            <v/>
          </cell>
          <cell r="X589">
            <v>0</v>
          </cell>
        </row>
        <row r="590">
          <cell r="B590" t="str">
            <v/>
          </cell>
          <cell r="C590">
            <v>0</v>
          </cell>
          <cell r="D590">
            <v>0</v>
          </cell>
          <cell r="E590" t="str">
            <v/>
          </cell>
          <cell r="F590">
            <v>0</v>
          </cell>
          <cell r="G590" t="str">
            <v/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 t="str">
            <v/>
          </cell>
          <cell r="N590">
            <v>0</v>
          </cell>
          <cell r="O590" t="str">
            <v/>
          </cell>
          <cell r="P590" t="str">
            <v/>
          </cell>
          <cell r="Q590">
            <v>0</v>
          </cell>
          <cell r="R590" t="str">
            <v/>
          </cell>
          <cell r="S590">
            <v>0</v>
          </cell>
          <cell r="T590" t="str">
            <v/>
          </cell>
          <cell r="U590" t="str">
            <v/>
          </cell>
          <cell r="V590">
            <v>0</v>
          </cell>
          <cell r="W590" t="str">
            <v/>
          </cell>
          <cell r="X590">
            <v>0</v>
          </cell>
        </row>
        <row r="591">
          <cell r="B591" t="str">
            <v/>
          </cell>
          <cell r="C591">
            <v>0</v>
          </cell>
          <cell r="D591">
            <v>0</v>
          </cell>
          <cell r="E591" t="str">
            <v/>
          </cell>
          <cell r="F591">
            <v>0</v>
          </cell>
          <cell r="G591" t="str">
            <v/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 t="str">
            <v/>
          </cell>
          <cell r="N591">
            <v>0</v>
          </cell>
          <cell r="O591" t="str">
            <v/>
          </cell>
          <cell r="P591" t="str">
            <v/>
          </cell>
          <cell r="Q591">
            <v>0</v>
          </cell>
          <cell r="R591" t="str">
            <v/>
          </cell>
          <cell r="S591">
            <v>0</v>
          </cell>
          <cell r="T591" t="str">
            <v/>
          </cell>
          <cell r="U591" t="str">
            <v/>
          </cell>
          <cell r="V591">
            <v>0</v>
          </cell>
          <cell r="W591" t="str">
            <v/>
          </cell>
          <cell r="X591">
            <v>0</v>
          </cell>
        </row>
        <row r="592">
          <cell r="B592" t="str">
            <v/>
          </cell>
          <cell r="C592">
            <v>0</v>
          </cell>
          <cell r="D592">
            <v>0</v>
          </cell>
          <cell r="E592" t="str">
            <v/>
          </cell>
          <cell r="F592">
            <v>0</v>
          </cell>
          <cell r="G592" t="str">
            <v/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 t="str">
            <v/>
          </cell>
          <cell r="N592">
            <v>0</v>
          </cell>
          <cell r="O592" t="str">
            <v/>
          </cell>
          <cell r="P592" t="str">
            <v/>
          </cell>
          <cell r="Q592">
            <v>0</v>
          </cell>
          <cell r="R592" t="str">
            <v/>
          </cell>
          <cell r="S592">
            <v>0</v>
          </cell>
          <cell r="T592" t="str">
            <v/>
          </cell>
          <cell r="U592" t="str">
            <v/>
          </cell>
          <cell r="V592">
            <v>0</v>
          </cell>
          <cell r="W592" t="str">
            <v/>
          </cell>
          <cell r="X592">
            <v>0</v>
          </cell>
        </row>
        <row r="593">
          <cell r="B593" t="str">
            <v/>
          </cell>
          <cell r="C593">
            <v>0</v>
          </cell>
          <cell r="D593">
            <v>0</v>
          </cell>
          <cell r="E593" t="str">
            <v/>
          </cell>
          <cell r="F593">
            <v>0</v>
          </cell>
          <cell r="G593" t="str">
            <v/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 t="str">
            <v/>
          </cell>
          <cell r="N593">
            <v>0</v>
          </cell>
          <cell r="O593" t="str">
            <v/>
          </cell>
          <cell r="P593" t="str">
            <v/>
          </cell>
          <cell r="Q593">
            <v>0</v>
          </cell>
          <cell r="R593" t="str">
            <v/>
          </cell>
          <cell r="S593">
            <v>0</v>
          </cell>
          <cell r="T593" t="str">
            <v/>
          </cell>
          <cell r="U593" t="str">
            <v/>
          </cell>
          <cell r="V593">
            <v>0</v>
          </cell>
          <cell r="W593" t="str">
            <v/>
          </cell>
          <cell r="X593">
            <v>0</v>
          </cell>
        </row>
        <row r="594">
          <cell r="B594" t="str">
            <v/>
          </cell>
          <cell r="C594">
            <v>0</v>
          </cell>
          <cell r="D594">
            <v>0</v>
          </cell>
          <cell r="E594" t="str">
            <v/>
          </cell>
          <cell r="F594">
            <v>0</v>
          </cell>
          <cell r="G594" t="str">
            <v/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 t="str">
            <v/>
          </cell>
          <cell r="N594">
            <v>0</v>
          </cell>
          <cell r="O594" t="str">
            <v/>
          </cell>
          <cell r="P594" t="str">
            <v/>
          </cell>
          <cell r="Q594">
            <v>0</v>
          </cell>
          <cell r="R594" t="str">
            <v/>
          </cell>
          <cell r="S594">
            <v>0</v>
          </cell>
          <cell r="T594" t="str">
            <v/>
          </cell>
          <cell r="U594" t="str">
            <v/>
          </cell>
          <cell r="V594">
            <v>0</v>
          </cell>
          <cell r="W594" t="str">
            <v/>
          </cell>
          <cell r="X594">
            <v>0</v>
          </cell>
        </row>
        <row r="595">
          <cell r="B595">
            <v>54</v>
          </cell>
          <cell r="C595">
            <v>0</v>
          </cell>
          <cell r="D595" t="str">
            <v/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1</v>
          </cell>
          <cell r="M595">
            <v>3</v>
          </cell>
          <cell r="N595" t="str">
            <v xml:space="preserve"> </v>
          </cell>
          <cell r="O595">
            <v>0</v>
          </cell>
          <cell r="P595">
            <v>4167150295</v>
          </cell>
          <cell r="Q595" t="e">
            <v>#DIV/0!</v>
          </cell>
          <cell r="R595" t="e">
            <v>#DIV/0!</v>
          </cell>
          <cell r="S595" t="e">
            <v>#DIV/0!</v>
          </cell>
          <cell r="T595" t="e">
            <v>#DIV/0!</v>
          </cell>
          <cell r="U595">
            <v>0</v>
          </cell>
          <cell r="V595" t="e">
            <v>#DIV/0!</v>
          </cell>
          <cell r="W595" t="e">
            <v>#DIV/0!</v>
          </cell>
          <cell r="X595" t="e">
            <v>#DIV/0!</v>
          </cell>
        </row>
        <row r="596">
          <cell r="B596" t="str">
            <v/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 t="str">
            <v/>
          </cell>
          <cell r="N596" t="str">
            <v xml:space="preserve"> </v>
          </cell>
          <cell r="O596" t="str">
            <v/>
          </cell>
          <cell r="P596" t="str">
            <v/>
          </cell>
          <cell r="Q596">
            <v>0</v>
          </cell>
          <cell r="R596" t="str">
            <v/>
          </cell>
          <cell r="S596">
            <v>0</v>
          </cell>
          <cell r="T596" t="str">
            <v/>
          </cell>
          <cell r="U596" t="str">
            <v/>
          </cell>
          <cell r="V596">
            <v>0</v>
          </cell>
          <cell r="W596" t="str">
            <v/>
          </cell>
          <cell r="X596">
            <v>0</v>
          </cell>
        </row>
        <row r="597">
          <cell r="B597" t="str">
            <v/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 t="str">
            <v/>
          </cell>
          <cell r="N597" t="str">
            <v xml:space="preserve"> </v>
          </cell>
          <cell r="O597" t="str">
            <v/>
          </cell>
          <cell r="P597" t="str">
            <v/>
          </cell>
          <cell r="Q597">
            <v>0</v>
          </cell>
          <cell r="R597" t="str">
            <v/>
          </cell>
          <cell r="S597">
            <v>0</v>
          </cell>
          <cell r="T597" t="str">
            <v/>
          </cell>
          <cell r="U597" t="str">
            <v/>
          </cell>
          <cell r="V597">
            <v>0</v>
          </cell>
          <cell r="W597" t="str">
            <v/>
          </cell>
          <cell r="X597">
            <v>0</v>
          </cell>
        </row>
        <row r="598">
          <cell r="B598" t="str">
            <v/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 t="str">
            <v/>
          </cell>
          <cell r="N598">
            <v>0</v>
          </cell>
          <cell r="O598" t="str">
            <v/>
          </cell>
          <cell r="P598" t="str">
            <v/>
          </cell>
          <cell r="Q598">
            <v>0</v>
          </cell>
          <cell r="R598" t="str">
            <v/>
          </cell>
          <cell r="S598">
            <v>0</v>
          </cell>
          <cell r="T598" t="str">
            <v/>
          </cell>
          <cell r="U598" t="str">
            <v/>
          </cell>
          <cell r="V598">
            <v>0</v>
          </cell>
          <cell r="W598" t="str">
            <v/>
          </cell>
          <cell r="X598">
            <v>0</v>
          </cell>
        </row>
        <row r="599">
          <cell r="B599" t="str">
            <v/>
          </cell>
          <cell r="C599">
            <v>0</v>
          </cell>
          <cell r="D599">
            <v>0</v>
          </cell>
          <cell r="E599" t="str">
            <v/>
          </cell>
          <cell r="F599">
            <v>0</v>
          </cell>
          <cell r="G599" t="str">
            <v/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 t="str">
            <v/>
          </cell>
          <cell r="N599">
            <v>0</v>
          </cell>
          <cell r="O599" t="str">
            <v/>
          </cell>
          <cell r="P599" t="str">
            <v/>
          </cell>
          <cell r="Q599">
            <v>0</v>
          </cell>
          <cell r="R599" t="str">
            <v/>
          </cell>
          <cell r="S599">
            <v>0</v>
          </cell>
          <cell r="T599" t="str">
            <v/>
          </cell>
          <cell r="U599" t="str">
            <v/>
          </cell>
          <cell r="V599">
            <v>0</v>
          </cell>
          <cell r="W599" t="str">
            <v/>
          </cell>
          <cell r="X599">
            <v>0</v>
          </cell>
        </row>
        <row r="600">
          <cell r="B600" t="str">
            <v/>
          </cell>
          <cell r="C600">
            <v>0</v>
          </cell>
          <cell r="D600">
            <v>0</v>
          </cell>
          <cell r="E600" t="str">
            <v/>
          </cell>
          <cell r="F600">
            <v>0</v>
          </cell>
          <cell r="G600" t="str">
            <v/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 t="str">
            <v/>
          </cell>
          <cell r="N600">
            <v>0</v>
          </cell>
          <cell r="O600" t="str">
            <v/>
          </cell>
          <cell r="P600" t="str">
            <v/>
          </cell>
          <cell r="Q600">
            <v>0</v>
          </cell>
          <cell r="R600" t="str">
            <v/>
          </cell>
          <cell r="S600">
            <v>0</v>
          </cell>
          <cell r="T600" t="str">
            <v/>
          </cell>
          <cell r="U600" t="str">
            <v/>
          </cell>
          <cell r="V600">
            <v>0</v>
          </cell>
          <cell r="W600" t="str">
            <v/>
          </cell>
          <cell r="X600">
            <v>0</v>
          </cell>
        </row>
        <row r="601">
          <cell r="B601" t="str">
            <v/>
          </cell>
          <cell r="C601">
            <v>0</v>
          </cell>
          <cell r="D601">
            <v>0</v>
          </cell>
          <cell r="E601" t="str">
            <v/>
          </cell>
          <cell r="F601">
            <v>0</v>
          </cell>
          <cell r="G601" t="str">
            <v/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 t="str">
            <v/>
          </cell>
          <cell r="N601">
            <v>0</v>
          </cell>
          <cell r="O601" t="str">
            <v/>
          </cell>
          <cell r="P601" t="str">
            <v/>
          </cell>
          <cell r="Q601">
            <v>0</v>
          </cell>
          <cell r="R601" t="str">
            <v/>
          </cell>
          <cell r="S601">
            <v>0</v>
          </cell>
          <cell r="T601" t="str">
            <v/>
          </cell>
          <cell r="U601" t="str">
            <v/>
          </cell>
          <cell r="V601">
            <v>0</v>
          </cell>
          <cell r="W601" t="str">
            <v/>
          </cell>
          <cell r="X601">
            <v>0</v>
          </cell>
        </row>
        <row r="602">
          <cell r="B602" t="str">
            <v/>
          </cell>
          <cell r="C602">
            <v>0</v>
          </cell>
          <cell r="D602">
            <v>0</v>
          </cell>
          <cell r="E602" t="str">
            <v/>
          </cell>
          <cell r="F602">
            <v>0</v>
          </cell>
          <cell r="G602" t="str">
            <v/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 t="str">
            <v/>
          </cell>
          <cell r="N602">
            <v>0</v>
          </cell>
          <cell r="O602" t="str">
            <v/>
          </cell>
          <cell r="P602" t="str">
            <v/>
          </cell>
          <cell r="Q602">
            <v>0</v>
          </cell>
          <cell r="R602" t="str">
            <v/>
          </cell>
          <cell r="S602">
            <v>0</v>
          </cell>
          <cell r="T602" t="str">
            <v/>
          </cell>
          <cell r="U602" t="str">
            <v/>
          </cell>
          <cell r="V602">
            <v>0</v>
          </cell>
          <cell r="W602" t="str">
            <v/>
          </cell>
          <cell r="X602">
            <v>0</v>
          </cell>
        </row>
        <row r="603">
          <cell r="B603" t="str">
            <v/>
          </cell>
          <cell r="C603">
            <v>0</v>
          </cell>
          <cell r="D603">
            <v>0</v>
          </cell>
          <cell r="E603" t="str">
            <v/>
          </cell>
          <cell r="F603">
            <v>0</v>
          </cell>
          <cell r="G603" t="str">
            <v/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 t="str">
            <v/>
          </cell>
          <cell r="N603">
            <v>0</v>
          </cell>
          <cell r="O603" t="str">
            <v/>
          </cell>
          <cell r="P603" t="str">
            <v/>
          </cell>
          <cell r="Q603">
            <v>0</v>
          </cell>
          <cell r="R603" t="str">
            <v/>
          </cell>
          <cell r="S603">
            <v>0</v>
          </cell>
          <cell r="T603" t="str">
            <v/>
          </cell>
          <cell r="U603" t="str">
            <v/>
          </cell>
          <cell r="V603">
            <v>0</v>
          </cell>
          <cell r="W603" t="str">
            <v/>
          </cell>
          <cell r="X603">
            <v>0</v>
          </cell>
        </row>
        <row r="604">
          <cell r="B604" t="str">
            <v/>
          </cell>
          <cell r="C604">
            <v>0</v>
          </cell>
          <cell r="D604">
            <v>0</v>
          </cell>
          <cell r="E604" t="str">
            <v/>
          </cell>
          <cell r="F604">
            <v>0</v>
          </cell>
          <cell r="G604" t="str">
            <v/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 t="str">
            <v/>
          </cell>
          <cell r="N604">
            <v>0</v>
          </cell>
          <cell r="O604" t="str">
            <v/>
          </cell>
          <cell r="P604" t="str">
            <v/>
          </cell>
          <cell r="Q604">
            <v>0</v>
          </cell>
          <cell r="R604" t="str">
            <v/>
          </cell>
          <cell r="S604">
            <v>0</v>
          </cell>
          <cell r="T604" t="str">
            <v/>
          </cell>
          <cell r="U604" t="str">
            <v/>
          </cell>
          <cell r="V604">
            <v>0</v>
          </cell>
          <cell r="W604" t="str">
            <v/>
          </cell>
          <cell r="X604">
            <v>0</v>
          </cell>
        </row>
        <row r="605">
          <cell r="B605" t="str">
            <v/>
          </cell>
          <cell r="C605">
            <v>0</v>
          </cell>
          <cell r="D605">
            <v>0</v>
          </cell>
          <cell r="E605" t="str">
            <v/>
          </cell>
          <cell r="F605">
            <v>0</v>
          </cell>
          <cell r="G605" t="str">
            <v/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 t="str">
            <v/>
          </cell>
          <cell r="N605">
            <v>0</v>
          </cell>
          <cell r="O605" t="str">
            <v/>
          </cell>
          <cell r="P605" t="str">
            <v/>
          </cell>
          <cell r="Q605">
            <v>0</v>
          </cell>
          <cell r="R605" t="str">
            <v/>
          </cell>
          <cell r="S605">
            <v>0</v>
          </cell>
          <cell r="T605" t="str">
            <v/>
          </cell>
          <cell r="U605" t="str">
            <v/>
          </cell>
          <cell r="V605">
            <v>0</v>
          </cell>
          <cell r="W605" t="str">
            <v/>
          </cell>
          <cell r="X605">
            <v>0</v>
          </cell>
        </row>
        <row r="606">
          <cell r="B606">
            <v>55</v>
          </cell>
          <cell r="C606">
            <v>0</v>
          </cell>
          <cell r="D606" t="str">
            <v/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1</v>
          </cell>
          <cell r="M606">
            <v>3</v>
          </cell>
          <cell r="N606" t="str">
            <v xml:space="preserve"> </v>
          </cell>
          <cell r="O606">
            <v>0</v>
          </cell>
          <cell r="P606">
            <v>4167150295</v>
          </cell>
          <cell r="Q606" t="e">
            <v>#DIV/0!</v>
          </cell>
          <cell r="R606" t="e">
            <v>#DIV/0!</v>
          </cell>
          <cell r="S606" t="e">
            <v>#DIV/0!</v>
          </cell>
          <cell r="T606" t="e">
            <v>#DIV/0!</v>
          </cell>
          <cell r="U606">
            <v>0</v>
          </cell>
          <cell r="V606" t="e">
            <v>#DIV/0!</v>
          </cell>
          <cell r="W606" t="e">
            <v>#DIV/0!</v>
          </cell>
          <cell r="X606" t="e">
            <v>#DIV/0!</v>
          </cell>
        </row>
        <row r="607">
          <cell r="B607" t="str">
            <v/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 t="str">
            <v/>
          </cell>
          <cell r="N607" t="str">
            <v xml:space="preserve"> </v>
          </cell>
          <cell r="O607" t="str">
            <v/>
          </cell>
          <cell r="P607" t="str">
            <v/>
          </cell>
          <cell r="Q607">
            <v>0</v>
          </cell>
          <cell r="R607" t="str">
            <v/>
          </cell>
          <cell r="S607">
            <v>0</v>
          </cell>
          <cell r="T607" t="str">
            <v/>
          </cell>
          <cell r="U607" t="str">
            <v/>
          </cell>
          <cell r="V607">
            <v>0</v>
          </cell>
          <cell r="W607" t="str">
            <v/>
          </cell>
          <cell r="X607">
            <v>0</v>
          </cell>
        </row>
        <row r="608">
          <cell r="B608" t="str">
            <v/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 t="str">
            <v/>
          </cell>
          <cell r="N608" t="str">
            <v xml:space="preserve"> </v>
          </cell>
          <cell r="O608" t="str">
            <v/>
          </cell>
          <cell r="P608" t="str">
            <v/>
          </cell>
          <cell r="Q608">
            <v>0</v>
          </cell>
          <cell r="R608" t="str">
            <v/>
          </cell>
          <cell r="S608">
            <v>0</v>
          </cell>
          <cell r="T608" t="str">
            <v/>
          </cell>
          <cell r="U608" t="str">
            <v/>
          </cell>
          <cell r="V608">
            <v>0</v>
          </cell>
          <cell r="W608" t="str">
            <v/>
          </cell>
          <cell r="X608">
            <v>0</v>
          </cell>
        </row>
        <row r="609">
          <cell r="B609" t="str">
            <v/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 t="str">
            <v/>
          </cell>
          <cell r="N609">
            <v>0</v>
          </cell>
          <cell r="O609" t="str">
            <v/>
          </cell>
          <cell r="P609" t="str">
            <v/>
          </cell>
          <cell r="Q609">
            <v>0</v>
          </cell>
          <cell r="R609" t="str">
            <v/>
          </cell>
          <cell r="S609">
            <v>0</v>
          </cell>
          <cell r="T609" t="str">
            <v/>
          </cell>
          <cell r="U609" t="str">
            <v/>
          </cell>
          <cell r="V609">
            <v>0</v>
          </cell>
          <cell r="W609" t="str">
            <v/>
          </cell>
          <cell r="X609">
            <v>0</v>
          </cell>
        </row>
        <row r="610">
          <cell r="B610" t="str">
            <v/>
          </cell>
          <cell r="C610">
            <v>0</v>
          </cell>
          <cell r="D610">
            <v>0</v>
          </cell>
          <cell r="E610" t="str">
            <v/>
          </cell>
          <cell r="F610">
            <v>0</v>
          </cell>
          <cell r="G610" t="str">
            <v/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 t="str">
            <v/>
          </cell>
          <cell r="N610">
            <v>0</v>
          </cell>
          <cell r="O610" t="str">
            <v/>
          </cell>
          <cell r="P610" t="str">
            <v/>
          </cell>
          <cell r="Q610">
            <v>0</v>
          </cell>
          <cell r="R610" t="str">
            <v/>
          </cell>
          <cell r="S610">
            <v>0</v>
          </cell>
          <cell r="T610" t="str">
            <v/>
          </cell>
          <cell r="U610" t="str">
            <v/>
          </cell>
          <cell r="V610">
            <v>0</v>
          </cell>
          <cell r="W610" t="str">
            <v/>
          </cell>
          <cell r="X610">
            <v>0</v>
          </cell>
        </row>
        <row r="611">
          <cell r="B611" t="str">
            <v/>
          </cell>
          <cell r="C611">
            <v>0</v>
          </cell>
          <cell r="D611">
            <v>0</v>
          </cell>
          <cell r="E611" t="str">
            <v/>
          </cell>
          <cell r="F611">
            <v>0</v>
          </cell>
          <cell r="G611" t="str">
            <v/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 t="str">
            <v/>
          </cell>
          <cell r="N611">
            <v>0</v>
          </cell>
          <cell r="O611" t="str">
            <v/>
          </cell>
          <cell r="P611" t="str">
            <v/>
          </cell>
          <cell r="Q611">
            <v>0</v>
          </cell>
          <cell r="R611" t="str">
            <v/>
          </cell>
          <cell r="S611">
            <v>0</v>
          </cell>
          <cell r="T611" t="str">
            <v/>
          </cell>
          <cell r="U611" t="str">
            <v/>
          </cell>
          <cell r="V611">
            <v>0</v>
          </cell>
          <cell r="W611" t="str">
            <v/>
          </cell>
          <cell r="X611">
            <v>0</v>
          </cell>
        </row>
        <row r="612">
          <cell r="B612" t="str">
            <v/>
          </cell>
          <cell r="C612">
            <v>0</v>
          </cell>
          <cell r="D612">
            <v>0</v>
          </cell>
          <cell r="E612" t="str">
            <v/>
          </cell>
          <cell r="F612">
            <v>0</v>
          </cell>
          <cell r="G612" t="str">
            <v/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 t="str">
            <v/>
          </cell>
          <cell r="N612">
            <v>0</v>
          </cell>
          <cell r="O612" t="str">
            <v/>
          </cell>
          <cell r="P612" t="str">
            <v/>
          </cell>
          <cell r="Q612">
            <v>0</v>
          </cell>
          <cell r="R612" t="str">
            <v/>
          </cell>
          <cell r="S612">
            <v>0</v>
          </cell>
          <cell r="T612" t="str">
            <v/>
          </cell>
          <cell r="U612" t="str">
            <v/>
          </cell>
          <cell r="V612">
            <v>0</v>
          </cell>
          <cell r="W612" t="str">
            <v/>
          </cell>
          <cell r="X612">
            <v>0</v>
          </cell>
        </row>
        <row r="613">
          <cell r="B613" t="str">
            <v/>
          </cell>
          <cell r="C613">
            <v>0</v>
          </cell>
          <cell r="D613">
            <v>0</v>
          </cell>
          <cell r="E613" t="str">
            <v/>
          </cell>
          <cell r="F613">
            <v>0</v>
          </cell>
          <cell r="G613" t="str">
            <v/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 t="str">
            <v/>
          </cell>
          <cell r="N613">
            <v>0</v>
          </cell>
          <cell r="O613" t="str">
            <v/>
          </cell>
          <cell r="P613" t="str">
            <v/>
          </cell>
          <cell r="Q613">
            <v>0</v>
          </cell>
          <cell r="R613" t="str">
            <v/>
          </cell>
          <cell r="S613">
            <v>0</v>
          </cell>
          <cell r="T613" t="str">
            <v/>
          </cell>
          <cell r="U613" t="str">
            <v/>
          </cell>
          <cell r="V613">
            <v>0</v>
          </cell>
          <cell r="W613" t="str">
            <v/>
          </cell>
          <cell r="X613">
            <v>0</v>
          </cell>
        </row>
        <row r="614">
          <cell r="B614" t="str">
            <v/>
          </cell>
          <cell r="C614">
            <v>0</v>
          </cell>
          <cell r="D614">
            <v>0</v>
          </cell>
          <cell r="E614" t="str">
            <v/>
          </cell>
          <cell r="F614">
            <v>0</v>
          </cell>
          <cell r="G614" t="str">
            <v/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 t="str">
            <v/>
          </cell>
          <cell r="N614">
            <v>0</v>
          </cell>
          <cell r="O614" t="str">
            <v/>
          </cell>
          <cell r="P614" t="str">
            <v/>
          </cell>
          <cell r="Q614">
            <v>0</v>
          </cell>
          <cell r="R614" t="str">
            <v/>
          </cell>
          <cell r="S614">
            <v>0</v>
          </cell>
          <cell r="T614" t="str">
            <v/>
          </cell>
          <cell r="U614" t="str">
            <v/>
          </cell>
          <cell r="V614">
            <v>0</v>
          </cell>
          <cell r="W614" t="str">
            <v/>
          </cell>
          <cell r="X614">
            <v>0</v>
          </cell>
        </row>
        <row r="615">
          <cell r="B615" t="str">
            <v/>
          </cell>
          <cell r="C615">
            <v>0</v>
          </cell>
          <cell r="D615">
            <v>0</v>
          </cell>
          <cell r="E615" t="str">
            <v/>
          </cell>
          <cell r="F615">
            <v>0</v>
          </cell>
          <cell r="G615" t="str">
            <v/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 t="str">
            <v/>
          </cell>
          <cell r="N615">
            <v>0</v>
          </cell>
          <cell r="O615" t="str">
            <v/>
          </cell>
          <cell r="P615" t="str">
            <v/>
          </cell>
          <cell r="Q615">
            <v>0</v>
          </cell>
          <cell r="R615" t="str">
            <v/>
          </cell>
          <cell r="S615">
            <v>0</v>
          </cell>
          <cell r="T615" t="str">
            <v/>
          </cell>
          <cell r="U615" t="str">
            <v/>
          </cell>
          <cell r="V615">
            <v>0</v>
          </cell>
          <cell r="W615" t="str">
            <v/>
          </cell>
          <cell r="X615">
            <v>0</v>
          </cell>
        </row>
        <row r="616">
          <cell r="B616" t="str">
            <v/>
          </cell>
          <cell r="C616">
            <v>0</v>
          </cell>
          <cell r="D616">
            <v>0</v>
          </cell>
          <cell r="E616" t="str">
            <v/>
          </cell>
          <cell r="F616">
            <v>0</v>
          </cell>
          <cell r="G616" t="str">
            <v/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 t="str">
            <v/>
          </cell>
          <cell r="N616">
            <v>0</v>
          </cell>
          <cell r="O616" t="str">
            <v/>
          </cell>
          <cell r="P616" t="str">
            <v/>
          </cell>
          <cell r="Q616">
            <v>0</v>
          </cell>
          <cell r="R616" t="str">
            <v/>
          </cell>
          <cell r="S616">
            <v>0</v>
          </cell>
          <cell r="T616" t="str">
            <v/>
          </cell>
          <cell r="U616" t="str">
            <v/>
          </cell>
          <cell r="V616">
            <v>0</v>
          </cell>
          <cell r="W616" t="str">
            <v/>
          </cell>
          <cell r="X616">
            <v>0</v>
          </cell>
        </row>
        <row r="617">
          <cell r="B617">
            <v>56</v>
          </cell>
          <cell r="C617">
            <v>0</v>
          </cell>
          <cell r="D617" t="str">
            <v/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1</v>
          </cell>
          <cell r="M617">
            <v>3</v>
          </cell>
          <cell r="N617" t="str">
            <v xml:space="preserve"> </v>
          </cell>
          <cell r="O617">
            <v>0</v>
          </cell>
          <cell r="P617">
            <v>4167150295</v>
          </cell>
          <cell r="Q617" t="e">
            <v>#DIV/0!</v>
          </cell>
          <cell r="R617" t="e">
            <v>#DIV/0!</v>
          </cell>
          <cell r="S617" t="e">
            <v>#DIV/0!</v>
          </cell>
          <cell r="T617" t="e">
            <v>#DIV/0!</v>
          </cell>
          <cell r="U617">
            <v>0</v>
          </cell>
          <cell r="V617" t="e">
            <v>#DIV/0!</v>
          </cell>
          <cell r="W617" t="e">
            <v>#DIV/0!</v>
          </cell>
          <cell r="X617" t="e">
            <v>#DIV/0!</v>
          </cell>
        </row>
        <row r="618">
          <cell r="B618" t="str">
            <v/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 t="str">
            <v/>
          </cell>
          <cell r="N618" t="str">
            <v xml:space="preserve"> </v>
          </cell>
          <cell r="O618" t="str">
            <v/>
          </cell>
          <cell r="P618" t="str">
            <v/>
          </cell>
          <cell r="Q618">
            <v>0</v>
          </cell>
          <cell r="R618" t="str">
            <v/>
          </cell>
          <cell r="S618">
            <v>0</v>
          </cell>
          <cell r="T618" t="str">
            <v/>
          </cell>
          <cell r="U618" t="str">
            <v/>
          </cell>
          <cell r="V618">
            <v>0</v>
          </cell>
          <cell r="W618" t="str">
            <v/>
          </cell>
          <cell r="X618">
            <v>0</v>
          </cell>
        </row>
        <row r="619">
          <cell r="B619" t="str">
            <v/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 t="str">
            <v/>
          </cell>
          <cell r="N619" t="str">
            <v xml:space="preserve"> </v>
          </cell>
          <cell r="O619" t="str">
            <v/>
          </cell>
          <cell r="P619" t="str">
            <v/>
          </cell>
          <cell r="Q619">
            <v>0</v>
          </cell>
          <cell r="R619" t="str">
            <v/>
          </cell>
          <cell r="S619">
            <v>0</v>
          </cell>
          <cell r="T619" t="str">
            <v/>
          </cell>
          <cell r="U619" t="str">
            <v/>
          </cell>
          <cell r="V619">
            <v>0</v>
          </cell>
          <cell r="W619" t="str">
            <v/>
          </cell>
          <cell r="X619">
            <v>0</v>
          </cell>
        </row>
        <row r="620">
          <cell r="B620" t="str">
            <v/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 t="str">
            <v/>
          </cell>
          <cell r="N620">
            <v>0</v>
          </cell>
          <cell r="O620" t="str">
            <v/>
          </cell>
          <cell r="P620" t="str">
            <v/>
          </cell>
          <cell r="Q620">
            <v>0</v>
          </cell>
          <cell r="R620" t="str">
            <v/>
          </cell>
          <cell r="S620">
            <v>0</v>
          </cell>
          <cell r="T620" t="str">
            <v/>
          </cell>
          <cell r="U620" t="str">
            <v/>
          </cell>
          <cell r="V620">
            <v>0</v>
          </cell>
          <cell r="W620" t="str">
            <v/>
          </cell>
          <cell r="X620">
            <v>0</v>
          </cell>
        </row>
        <row r="621">
          <cell r="B621" t="str">
            <v/>
          </cell>
          <cell r="C621">
            <v>0</v>
          </cell>
          <cell r="D621">
            <v>0</v>
          </cell>
          <cell r="E621" t="str">
            <v/>
          </cell>
          <cell r="F621">
            <v>0</v>
          </cell>
          <cell r="G621" t="str">
            <v/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 t="str">
            <v/>
          </cell>
          <cell r="N621">
            <v>0</v>
          </cell>
          <cell r="O621" t="str">
            <v/>
          </cell>
          <cell r="P621" t="str">
            <v/>
          </cell>
          <cell r="Q621">
            <v>0</v>
          </cell>
          <cell r="R621" t="str">
            <v/>
          </cell>
          <cell r="S621">
            <v>0</v>
          </cell>
          <cell r="T621" t="str">
            <v/>
          </cell>
          <cell r="U621" t="str">
            <v/>
          </cell>
          <cell r="V621">
            <v>0</v>
          </cell>
          <cell r="W621" t="str">
            <v/>
          </cell>
          <cell r="X621">
            <v>0</v>
          </cell>
        </row>
        <row r="622">
          <cell r="B622" t="str">
            <v/>
          </cell>
          <cell r="C622">
            <v>0</v>
          </cell>
          <cell r="D622">
            <v>0</v>
          </cell>
          <cell r="E622" t="str">
            <v/>
          </cell>
          <cell r="F622">
            <v>0</v>
          </cell>
          <cell r="G622" t="str">
            <v/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 t="str">
            <v/>
          </cell>
          <cell r="N622">
            <v>0</v>
          </cell>
          <cell r="O622" t="str">
            <v/>
          </cell>
          <cell r="P622" t="str">
            <v/>
          </cell>
          <cell r="Q622">
            <v>0</v>
          </cell>
          <cell r="R622" t="str">
            <v/>
          </cell>
          <cell r="S622">
            <v>0</v>
          </cell>
          <cell r="T622" t="str">
            <v/>
          </cell>
          <cell r="U622" t="str">
            <v/>
          </cell>
          <cell r="V622">
            <v>0</v>
          </cell>
          <cell r="W622" t="str">
            <v/>
          </cell>
          <cell r="X622">
            <v>0</v>
          </cell>
        </row>
        <row r="623">
          <cell r="B623" t="str">
            <v/>
          </cell>
          <cell r="C623">
            <v>0</v>
          </cell>
          <cell r="D623">
            <v>0</v>
          </cell>
          <cell r="E623" t="str">
            <v/>
          </cell>
          <cell r="F623">
            <v>0</v>
          </cell>
          <cell r="G623" t="str">
            <v/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 t="str">
            <v/>
          </cell>
          <cell r="N623">
            <v>0</v>
          </cell>
          <cell r="O623" t="str">
            <v/>
          </cell>
          <cell r="P623" t="str">
            <v/>
          </cell>
          <cell r="Q623">
            <v>0</v>
          </cell>
          <cell r="R623" t="str">
            <v/>
          </cell>
          <cell r="S623">
            <v>0</v>
          </cell>
          <cell r="T623" t="str">
            <v/>
          </cell>
          <cell r="U623" t="str">
            <v/>
          </cell>
          <cell r="V623">
            <v>0</v>
          </cell>
          <cell r="W623" t="str">
            <v/>
          </cell>
          <cell r="X623">
            <v>0</v>
          </cell>
        </row>
        <row r="624">
          <cell r="B624" t="str">
            <v/>
          </cell>
          <cell r="C624">
            <v>0</v>
          </cell>
          <cell r="D624">
            <v>0</v>
          </cell>
          <cell r="E624" t="str">
            <v/>
          </cell>
          <cell r="F624">
            <v>0</v>
          </cell>
          <cell r="G624" t="str">
            <v/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 t="str">
            <v/>
          </cell>
          <cell r="N624">
            <v>0</v>
          </cell>
          <cell r="O624" t="str">
            <v/>
          </cell>
          <cell r="P624" t="str">
            <v/>
          </cell>
          <cell r="Q624">
            <v>0</v>
          </cell>
          <cell r="R624" t="str">
            <v/>
          </cell>
          <cell r="S624">
            <v>0</v>
          </cell>
          <cell r="T624" t="str">
            <v/>
          </cell>
          <cell r="U624" t="str">
            <v/>
          </cell>
          <cell r="V624">
            <v>0</v>
          </cell>
          <cell r="W624" t="str">
            <v/>
          </cell>
          <cell r="X624">
            <v>0</v>
          </cell>
        </row>
        <row r="625">
          <cell r="B625" t="str">
            <v/>
          </cell>
          <cell r="C625">
            <v>0</v>
          </cell>
          <cell r="D625">
            <v>0</v>
          </cell>
          <cell r="E625" t="str">
            <v/>
          </cell>
          <cell r="F625">
            <v>0</v>
          </cell>
          <cell r="G625" t="str">
            <v/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 t="str">
            <v/>
          </cell>
          <cell r="N625">
            <v>0</v>
          </cell>
          <cell r="O625" t="str">
            <v/>
          </cell>
          <cell r="P625" t="str">
            <v/>
          </cell>
          <cell r="Q625">
            <v>0</v>
          </cell>
          <cell r="R625" t="str">
            <v/>
          </cell>
          <cell r="S625">
            <v>0</v>
          </cell>
          <cell r="T625" t="str">
            <v/>
          </cell>
          <cell r="U625" t="str">
            <v/>
          </cell>
          <cell r="V625">
            <v>0</v>
          </cell>
          <cell r="W625" t="str">
            <v/>
          </cell>
          <cell r="X625">
            <v>0</v>
          </cell>
        </row>
        <row r="626">
          <cell r="B626" t="str">
            <v/>
          </cell>
          <cell r="C626">
            <v>0</v>
          </cell>
          <cell r="D626">
            <v>0</v>
          </cell>
          <cell r="E626" t="str">
            <v/>
          </cell>
          <cell r="F626">
            <v>0</v>
          </cell>
          <cell r="G626" t="str">
            <v/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 t="str">
            <v/>
          </cell>
          <cell r="N626">
            <v>0</v>
          </cell>
          <cell r="O626" t="str">
            <v/>
          </cell>
          <cell r="P626" t="str">
            <v/>
          </cell>
          <cell r="Q626">
            <v>0</v>
          </cell>
          <cell r="R626" t="str">
            <v/>
          </cell>
          <cell r="S626">
            <v>0</v>
          </cell>
          <cell r="T626" t="str">
            <v/>
          </cell>
          <cell r="U626" t="str">
            <v/>
          </cell>
          <cell r="V626">
            <v>0</v>
          </cell>
          <cell r="W626" t="str">
            <v/>
          </cell>
          <cell r="X626">
            <v>0</v>
          </cell>
        </row>
        <row r="627">
          <cell r="B627" t="str">
            <v/>
          </cell>
          <cell r="C627">
            <v>0</v>
          </cell>
          <cell r="D627">
            <v>0</v>
          </cell>
          <cell r="E627" t="str">
            <v/>
          </cell>
          <cell r="F627">
            <v>0</v>
          </cell>
          <cell r="G627" t="str">
            <v/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 t="str">
            <v/>
          </cell>
          <cell r="N627">
            <v>0</v>
          </cell>
          <cell r="O627" t="str">
            <v/>
          </cell>
          <cell r="P627" t="str">
            <v/>
          </cell>
          <cell r="Q627">
            <v>0</v>
          </cell>
          <cell r="R627" t="str">
            <v/>
          </cell>
          <cell r="S627">
            <v>0</v>
          </cell>
          <cell r="T627" t="str">
            <v/>
          </cell>
          <cell r="U627" t="str">
            <v/>
          </cell>
          <cell r="V627">
            <v>0</v>
          </cell>
          <cell r="W627" t="str">
            <v/>
          </cell>
          <cell r="X627">
            <v>0</v>
          </cell>
        </row>
        <row r="628">
          <cell r="B628">
            <v>57</v>
          </cell>
          <cell r="C628">
            <v>0</v>
          </cell>
          <cell r="D628" t="str">
            <v/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1</v>
          </cell>
          <cell r="M628">
            <v>3</v>
          </cell>
          <cell r="N628" t="str">
            <v xml:space="preserve"> </v>
          </cell>
          <cell r="O628">
            <v>0</v>
          </cell>
          <cell r="P628">
            <v>4167150295</v>
          </cell>
          <cell r="Q628" t="e">
            <v>#DIV/0!</v>
          </cell>
          <cell r="R628" t="e">
            <v>#DIV/0!</v>
          </cell>
          <cell r="S628" t="e">
            <v>#DIV/0!</v>
          </cell>
          <cell r="T628" t="e">
            <v>#DIV/0!</v>
          </cell>
          <cell r="U628">
            <v>0</v>
          </cell>
          <cell r="V628" t="e">
            <v>#DIV/0!</v>
          </cell>
          <cell r="W628" t="e">
            <v>#DIV/0!</v>
          </cell>
          <cell r="X628" t="e">
            <v>#DIV/0!</v>
          </cell>
        </row>
        <row r="629">
          <cell r="B629" t="str">
            <v/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 t="str">
            <v/>
          </cell>
          <cell r="N629" t="str">
            <v xml:space="preserve"> </v>
          </cell>
          <cell r="O629" t="str">
            <v/>
          </cell>
          <cell r="P629" t="str">
            <v/>
          </cell>
          <cell r="Q629">
            <v>0</v>
          </cell>
          <cell r="R629" t="str">
            <v/>
          </cell>
          <cell r="S629">
            <v>0</v>
          </cell>
          <cell r="T629" t="str">
            <v/>
          </cell>
          <cell r="U629" t="str">
            <v/>
          </cell>
          <cell r="V629">
            <v>0</v>
          </cell>
          <cell r="W629" t="str">
            <v/>
          </cell>
          <cell r="X629">
            <v>0</v>
          </cell>
        </row>
        <row r="630">
          <cell r="B630" t="str">
            <v/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 t="str">
            <v/>
          </cell>
          <cell r="N630" t="str">
            <v xml:space="preserve"> </v>
          </cell>
          <cell r="O630" t="str">
            <v/>
          </cell>
          <cell r="P630" t="str">
            <v/>
          </cell>
          <cell r="Q630">
            <v>0</v>
          </cell>
          <cell r="R630" t="str">
            <v/>
          </cell>
          <cell r="S630">
            <v>0</v>
          </cell>
          <cell r="T630" t="str">
            <v/>
          </cell>
          <cell r="U630" t="str">
            <v/>
          </cell>
          <cell r="V630">
            <v>0</v>
          </cell>
          <cell r="W630" t="str">
            <v/>
          </cell>
          <cell r="X630">
            <v>0</v>
          </cell>
        </row>
        <row r="631">
          <cell r="B631" t="str">
            <v/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 t="str">
            <v/>
          </cell>
          <cell r="N631">
            <v>0</v>
          </cell>
          <cell r="O631" t="str">
            <v/>
          </cell>
          <cell r="P631" t="str">
            <v/>
          </cell>
          <cell r="Q631">
            <v>0</v>
          </cell>
          <cell r="R631" t="str">
            <v/>
          </cell>
          <cell r="S631">
            <v>0</v>
          </cell>
          <cell r="T631" t="str">
            <v/>
          </cell>
          <cell r="U631" t="str">
            <v/>
          </cell>
          <cell r="V631">
            <v>0</v>
          </cell>
          <cell r="W631" t="str">
            <v/>
          </cell>
          <cell r="X631">
            <v>0</v>
          </cell>
        </row>
        <row r="632">
          <cell r="B632" t="str">
            <v/>
          </cell>
          <cell r="C632">
            <v>0</v>
          </cell>
          <cell r="D632">
            <v>0</v>
          </cell>
          <cell r="E632" t="str">
            <v/>
          </cell>
          <cell r="F632">
            <v>0</v>
          </cell>
          <cell r="G632" t="str">
            <v/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 t="str">
            <v/>
          </cell>
          <cell r="N632">
            <v>0</v>
          </cell>
          <cell r="O632" t="str">
            <v/>
          </cell>
          <cell r="P632" t="str">
            <v/>
          </cell>
          <cell r="Q632">
            <v>0</v>
          </cell>
          <cell r="R632" t="str">
            <v/>
          </cell>
          <cell r="S632">
            <v>0</v>
          </cell>
          <cell r="T632" t="str">
            <v/>
          </cell>
          <cell r="U632" t="str">
            <v/>
          </cell>
          <cell r="V632">
            <v>0</v>
          </cell>
          <cell r="W632" t="str">
            <v/>
          </cell>
          <cell r="X632">
            <v>0</v>
          </cell>
        </row>
        <row r="633">
          <cell r="B633" t="str">
            <v/>
          </cell>
          <cell r="C633">
            <v>0</v>
          </cell>
          <cell r="D633">
            <v>0</v>
          </cell>
          <cell r="E633" t="str">
            <v/>
          </cell>
          <cell r="F633">
            <v>0</v>
          </cell>
          <cell r="G633" t="str">
            <v/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 t="str">
            <v/>
          </cell>
          <cell r="N633">
            <v>0</v>
          </cell>
          <cell r="O633" t="str">
            <v/>
          </cell>
          <cell r="P633" t="str">
            <v/>
          </cell>
          <cell r="Q633">
            <v>0</v>
          </cell>
          <cell r="R633" t="str">
            <v/>
          </cell>
          <cell r="S633">
            <v>0</v>
          </cell>
          <cell r="T633" t="str">
            <v/>
          </cell>
          <cell r="U633" t="str">
            <v/>
          </cell>
          <cell r="V633">
            <v>0</v>
          </cell>
          <cell r="W633" t="str">
            <v/>
          </cell>
          <cell r="X633">
            <v>0</v>
          </cell>
        </row>
        <row r="634">
          <cell r="B634" t="str">
            <v/>
          </cell>
          <cell r="C634">
            <v>0</v>
          </cell>
          <cell r="D634">
            <v>0</v>
          </cell>
          <cell r="E634" t="str">
            <v/>
          </cell>
          <cell r="F634">
            <v>0</v>
          </cell>
          <cell r="G634" t="str">
            <v/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 t="str">
            <v/>
          </cell>
          <cell r="N634">
            <v>0</v>
          </cell>
          <cell r="O634" t="str">
            <v/>
          </cell>
          <cell r="P634" t="str">
            <v/>
          </cell>
          <cell r="Q634">
            <v>0</v>
          </cell>
          <cell r="R634" t="str">
            <v/>
          </cell>
          <cell r="S634">
            <v>0</v>
          </cell>
          <cell r="T634" t="str">
            <v/>
          </cell>
          <cell r="U634" t="str">
            <v/>
          </cell>
          <cell r="V634">
            <v>0</v>
          </cell>
          <cell r="W634" t="str">
            <v/>
          </cell>
          <cell r="X634">
            <v>0</v>
          </cell>
        </row>
        <row r="635">
          <cell r="B635" t="str">
            <v/>
          </cell>
          <cell r="C635">
            <v>0</v>
          </cell>
          <cell r="D635">
            <v>0</v>
          </cell>
          <cell r="E635" t="str">
            <v/>
          </cell>
          <cell r="F635">
            <v>0</v>
          </cell>
          <cell r="G635" t="str">
            <v/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 t="str">
            <v/>
          </cell>
          <cell r="N635">
            <v>0</v>
          </cell>
          <cell r="O635" t="str">
            <v/>
          </cell>
          <cell r="P635" t="str">
            <v/>
          </cell>
          <cell r="Q635">
            <v>0</v>
          </cell>
          <cell r="R635" t="str">
            <v/>
          </cell>
          <cell r="S635">
            <v>0</v>
          </cell>
          <cell r="T635" t="str">
            <v/>
          </cell>
          <cell r="U635" t="str">
            <v/>
          </cell>
          <cell r="V635">
            <v>0</v>
          </cell>
          <cell r="W635" t="str">
            <v/>
          </cell>
          <cell r="X635">
            <v>0</v>
          </cell>
        </row>
        <row r="636">
          <cell r="B636" t="str">
            <v/>
          </cell>
          <cell r="C636">
            <v>0</v>
          </cell>
          <cell r="D636">
            <v>0</v>
          </cell>
          <cell r="E636" t="str">
            <v/>
          </cell>
          <cell r="F636">
            <v>0</v>
          </cell>
          <cell r="G636" t="str">
            <v/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 t="str">
            <v/>
          </cell>
          <cell r="N636">
            <v>0</v>
          </cell>
          <cell r="O636" t="str">
            <v/>
          </cell>
          <cell r="P636" t="str">
            <v/>
          </cell>
          <cell r="Q636">
            <v>0</v>
          </cell>
          <cell r="R636" t="str">
            <v/>
          </cell>
          <cell r="S636">
            <v>0</v>
          </cell>
          <cell r="T636" t="str">
            <v/>
          </cell>
          <cell r="U636" t="str">
            <v/>
          </cell>
          <cell r="V636">
            <v>0</v>
          </cell>
          <cell r="W636" t="str">
            <v/>
          </cell>
          <cell r="X636">
            <v>0</v>
          </cell>
        </row>
        <row r="637">
          <cell r="B637" t="str">
            <v/>
          </cell>
          <cell r="C637">
            <v>0</v>
          </cell>
          <cell r="D637">
            <v>0</v>
          </cell>
          <cell r="E637" t="str">
            <v/>
          </cell>
          <cell r="F637">
            <v>0</v>
          </cell>
          <cell r="G637" t="str">
            <v/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 t="str">
            <v/>
          </cell>
          <cell r="N637">
            <v>0</v>
          </cell>
          <cell r="O637" t="str">
            <v/>
          </cell>
          <cell r="P637" t="str">
            <v/>
          </cell>
          <cell r="Q637">
            <v>0</v>
          </cell>
          <cell r="R637" t="str">
            <v/>
          </cell>
          <cell r="S637">
            <v>0</v>
          </cell>
          <cell r="T637" t="str">
            <v/>
          </cell>
          <cell r="U637" t="str">
            <v/>
          </cell>
          <cell r="V637">
            <v>0</v>
          </cell>
          <cell r="W637" t="str">
            <v/>
          </cell>
          <cell r="X637">
            <v>0</v>
          </cell>
        </row>
        <row r="638">
          <cell r="B638" t="str">
            <v/>
          </cell>
          <cell r="C638">
            <v>0</v>
          </cell>
          <cell r="D638">
            <v>0</v>
          </cell>
          <cell r="E638" t="str">
            <v/>
          </cell>
          <cell r="F638">
            <v>0</v>
          </cell>
          <cell r="G638" t="str">
            <v/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 t="str">
            <v/>
          </cell>
          <cell r="N638">
            <v>0</v>
          </cell>
          <cell r="O638" t="str">
            <v/>
          </cell>
          <cell r="P638" t="str">
            <v/>
          </cell>
          <cell r="Q638">
            <v>0</v>
          </cell>
          <cell r="R638" t="str">
            <v/>
          </cell>
          <cell r="S638">
            <v>0</v>
          </cell>
          <cell r="T638" t="str">
            <v/>
          </cell>
          <cell r="U638" t="str">
            <v/>
          </cell>
          <cell r="V638">
            <v>0</v>
          </cell>
          <cell r="W638" t="str">
            <v/>
          </cell>
          <cell r="X638">
            <v>0</v>
          </cell>
        </row>
        <row r="639">
          <cell r="B639">
            <v>58</v>
          </cell>
          <cell r="C639">
            <v>0</v>
          </cell>
          <cell r="D639" t="str">
            <v/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1</v>
          </cell>
          <cell r="M639">
            <v>3</v>
          </cell>
          <cell r="N639" t="str">
            <v xml:space="preserve"> </v>
          </cell>
          <cell r="O639">
            <v>0</v>
          </cell>
          <cell r="P639">
            <v>4167150295</v>
          </cell>
          <cell r="Q639" t="e">
            <v>#DIV/0!</v>
          </cell>
          <cell r="R639" t="e">
            <v>#DIV/0!</v>
          </cell>
          <cell r="S639" t="e">
            <v>#DIV/0!</v>
          </cell>
          <cell r="T639" t="e">
            <v>#DIV/0!</v>
          </cell>
          <cell r="U639">
            <v>0</v>
          </cell>
          <cell r="V639" t="e">
            <v>#DIV/0!</v>
          </cell>
          <cell r="W639" t="e">
            <v>#DIV/0!</v>
          </cell>
          <cell r="X639" t="e">
            <v>#DIV/0!</v>
          </cell>
        </row>
        <row r="640">
          <cell r="B640" t="str">
            <v/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 t="str">
            <v/>
          </cell>
          <cell r="N640" t="str">
            <v xml:space="preserve"> </v>
          </cell>
          <cell r="O640" t="str">
            <v/>
          </cell>
          <cell r="P640" t="str">
            <v/>
          </cell>
          <cell r="Q640">
            <v>0</v>
          </cell>
          <cell r="R640" t="str">
            <v/>
          </cell>
          <cell r="S640">
            <v>0</v>
          </cell>
          <cell r="T640" t="str">
            <v/>
          </cell>
          <cell r="U640" t="str">
            <v/>
          </cell>
          <cell r="V640">
            <v>0</v>
          </cell>
          <cell r="W640" t="str">
            <v/>
          </cell>
          <cell r="X640">
            <v>0</v>
          </cell>
        </row>
        <row r="641">
          <cell r="B641" t="str">
            <v/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 t="str">
            <v/>
          </cell>
          <cell r="N641" t="str">
            <v xml:space="preserve"> </v>
          </cell>
          <cell r="O641" t="str">
            <v/>
          </cell>
          <cell r="P641" t="str">
            <v/>
          </cell>
          <cell r="Q641">
            <v>0</v>
          </cell>
          <cell r="R641" t="str">
            <v/>
          </cell>
          <cell r="S641">
            <v>0</v>
          </cell>
          <cell r="T641" t="str">
            <v/>
          </cell>
          <cell r="U641" t="str">
            <v/>
          </cell>
          <cell r="V641">
            <v>0</v>
          </cell>
          <cell r="W641" t="str">
            <v/>
          </cell>
          <cell r="X641">
            <v>0</v>
          </cell>
        </row>
        <row r="642">
          <cell r="B642" t="str">
            <v/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 t="str">
            <v/>
          </cell>
          <cell r="N642">
            <v>0</v>
          </cell>
          <cell r="O642" t="str">
            <v/>
          </cell>
          <cell r="P642" t="str">
            <v/>
          </cell>
          <cell r="Q642">
            <v>0</v>
          </cell>
          <cell r="R642" t="str">
            <v/>
          </cell>
          <cell r="S642">
            <v>0</v>
          </cell>
          <cell r="T642" t="str">
            <v/>
          </cell>
          <cell r="U642" t="str">
            <v/>
          </cell>
          <cell r="V642">
            <v>0</v>
          </cell>
          <cell r="W642" t="str">
            <v/>
          </cell>
          <cell r="X642">
            <v>0</v>
          </cell>
        </row>
        <row r="643">
          <cell r="B643" t="str">
            <v/>
          </cell>
          <cell r="C643">
            <v>0</v>
          </cell>
          <cell r="D643">
            <v>0</v>
          </cell>
          <cell r="E643" t="str">
            <v/>
          </cell>
          <cell r="F643">
            <v>0</v>
          </cell>
          <cell r="G643" t="str">
            <v/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 t="str">
            <v/>
          </cell>
          <cell r="N643">
            <v>0</v>
          </cell>
          <cell r="O643" t="str">
            <v/>
          </cell>
          <cell r="P643" t="str">
            <v/>
          </cell>
          <cell r="Q643">
            <v>0</v>
          </cell>
          <cell r="R643" t="str">
            <v/>
          </cell>
          <cell r="S643">
            <v>0</v>
          </cell>
          <cell r="T643" t="str">
            <v/>
          </cell>
          <cell r="U643" t="str">
            <v/>
          </cell>
          <cell r="V643">
            <v>0</v>
          </cell>
          <cell r="W643" t="str">
            <v/>
          </cell>
          <cell r="X643">
            <v>0</v>
          </cell>
        </row>
        <row r="644">
          <cell r="B644" t="str">
            <v/>
          </cell>
          <cell r="C644">
            <v>0</v>
          </cell>
          <cell r="D644">
            <v>0</v>
          </cell>
          <cell r="E644" t="str">
            <v/>
          </cell>
          <cell r="F644">
            <v>0</v>
          </cell>
          <cell r="G644" t="str">
            <v/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 t="str">
            <v/>
          </cell>
          <cell r="N644">
            <v>0</v>
          </cell>
          <cell r="O644" t="str">
            <v/>
          </cell>
          <cell r="P644" t="str">
            <v/>
          </cell>
          <cell r="Q644">
            <v>0</v>
          </cell>
          <cell r="R644" t="str">
            <v/>
          </cell>
          <cell r="S644">
            <v>0</v>
          </cell>
          <cell r="T644" t="str">
            <v/>
          </cell>
          <cell r="U644" t="str">
            <v/>
          </cell>
          <cell r="V644">
            <v>0</v>
          </cell>
          <cell r="W644" t="str">
            <v/>
          </cell>
          <cell r="X644">
            <v>0</v>
          </cell>
        </row>
        <row r="645">
          <cell r="B645" t="str">
            <v/>
          </cell>
          <cell r="C645">
            <v>0</v>
          </cell>
          <cell r="D645">
            <v>0</v>
          </cell>
          <cell r="E645" t="str">
            <v/>
          </cell>
          <cell r="F645">
            <v>0</v>
          </cell>
          <cell r="G645" t="str">
            <v/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 t="str">
            <v/>
          </cell>
          <cell r="N645">
            <v>0</v>
          </cell>
          <cell r="O645" t="str">
            <v/>
          </cell>
          <cell r="P645" t="str">
            <v/>
          </cell>
          <cell r="Q645">
            <v>0</v>
          </cell>
          <cell r="R645" t="str">
            <v/>
          </cell>
          <cell r="S645">
            <v>0</v>
          </cell>
          <cell r="T645" t="str">
            <v/>
          </cell>
          <cell r="U645" t="str">
            <v/>
          </cell>
          <cell r="V645">
            <v>0</v>
          </cell>
          <cell r="W645" t="str">
            <v/>
          </cell>
          <cell r="X645">
            <v>0</v>
          </cell>
        </row>
        <row r="646">
          <cell r="B646" t="str">
            <v/>
          </cell>
          <cell r="C646">
            <v>0</v>
          </cell>
          <cell r="D646">
            <v>0</v>
          </cell>
          <cell r="E646" t="str">
            <v/>
          </cell>
          <cell r="F646">
            <v>0</v>
          </cell>
          <cell r="G646" t="str">
            <v/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 t="str">
            <v/>
          </cell>
          <cell r="N646">
            <v>0</v>
          </cell>
          <cell r="O646" t="str">
            <v/>
          </cell>
          <cell r="P646" t="str">
            <v/>
          </cell>
          <cell r="Q646">
            <v>0</v>
          </cell>
          <cell r="R646" t="str">
            <v/>
          </cell>
          <cell r="S646">
            <v>0</v>
          </cell>
          <cell r="T646" t="str">
            <v/>
          </cell>
          <cell r="U646" t="str">
            <v/>
          </cell>
          <cell r="V646">
            <v>0</v>
          </cell>
          <cell r="W646" t="str">
            <v/>
          </cell>
          <cell r="X646">
            <v>0</v>
          </cell>
        </row>
        <row r="647">
          <cell r="B647" t="str">
            <v/>
          </cell>
          <cell r="C647">
            <v>0</v>
          </cell>
          <cell r="D647">
            <v>0</v>
          </cell>
          <cell r="E647" t="str">
            <v/>
          </cell>
          <cell r="F647">
            <v>0</v>
          </cell>
          <cell r="G647" t="str">
            <v/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 t="str">
            <v/>
          </cell>
          <cell r="N647">
            <v>0</v>
          </cell>
          <cell r="O647" t="str">
            <v/>
          </cell>
          <cell r="P647" t="str">
            <v/>
          </cell>
          <cell r="Q647">
            <v>0</v>
          </cell>
          <cell r="R647" t="str">
            <v/>
          </cell>
          <cell r="S647">
            <v>0</v>
          </cell>
          <cell r="T647" t="str">
            <v/>
          </cell>
          <cell r="U647" t="str">
            <v/>
          </cell>
          <cell r="V647">
            <v>0</v>
          </cell>
          <cell r="W647" t="str">
            <v/>
          </cell>
          <cell r="X647">
            <v>0</v>
          </cell>
        </row>
        <row r="648">
          <cell r="B648" t="str">
            <v/>
          </cell>
          <cell r="C648">
            <v>0</v>
          </cell>
          <cell r="D648">
            <v>0</v>
          </cell>
          <cell r="E648" t="str">
            <v/>
          </cell>
          <cell r="F648">
            <v>0</v>
          </cell>
          <cell r="G648" t="str">
            <v/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 t="str">
            <v/>
          </cell>
          <cell r="N648">
            <v>0</v>
          </cell>
          <cell r="O648" t="str">
            <v/>
          </cell>
          <cell r="P648" t="str">
            <v/>
          </cell>
          <cell r="Q648">
            <v>0</v>
          </cell>
          <cell r="R648" t="str">
            <v/>
          </cell>
          <cell r="S648">
            <v>0</v>
          </cell>
          <cell r="T648" t="str">
            <v/>
          </cell>
          <cell r="U648" t="str">
            <v/>
          </cell>
          <cell r="V648">
            <v>0</v>
          </cell>
          <cell r="W648" t="str">
            <v/>
          </cell>
          <cell r="X648">
            <v>0</v>
          </cell>
        </row>
        <row r="649">
          <cell r="B649" t="str">
            <v/>
          </cell>
          <cell r="C649">
            <v>0</v>
          </cell>
          <cell r="D649">
            <v>0</v>
          </cell>
          <cell r="E649" t="str">
            <v/>
          </cell>
          <cell r="F649">
            <v>0</v>
          </cell>
          <cell r="G649" t="str">
            <v/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 t="str">
            <v/>
          </cell>
          <cell r="N649">
            <v>0</v>
          </cell>
          <cell r="O649" t="str">
            <v/>
          </cell>
          <cell r="P649" t="str">
            <v/>
          </cell>
          <cell r="Q649">
            <v>0</v>
          </cell>
          <cell r="R649" t="str">
            <v/>
          </cell>
          <cell r="S649">
            <v>0</v>
          </cell>
          <cell r="T649" t="str">
            <v/>
          </cell>
          <cell r="U649" t="str">
            <v/>
          </cell>
          <cell r="V649">
            <v>0</v>
          </cell>
          <cell r="W649" t="str">
            <v/>
          </cell>
          <cell r="X649">
            <v>0</v>
          </cell>
        </row>
        <row r="650">
          <cell r="B650">
            <v>59</v>
          </cell>
          <cell r="C650">
            <v>0</v>
          </cell>
          <cell r="D650" t="str">
            <v/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1</v>
          </cell>
          <cell r="M650">
            <v>3</v>
          </cell>
          <cell r="N650" t="str">
            <v xml:space="preserve"> </v>
          </cell>
          <cell r="O650">
            <v>0</v>
          </cell>
          <cell r="P650">
            <v>4167150295</v>
          </cell>
          <cell r="Q650" t="e">
            <v>#DIV/0!</v>
          </cell>
          <cell r="R650" t="e">
            <v>#DIV/0!</v>
          </cell>
          <cell r="S650" t="e">
            <v>#DIV/0!</v>
          </cell>
          <cell r="T650" t="e">
            <v>#DIV/0!</v>
          </cell>
          <cell r="U650">
            <v>0</v>
          </cell>
          <cell r="V650" t="e">
            <v>#DIV/0!</v>
          </cell>
          <cell r="W650" t="e">
            <v>#DIV/0!</v>
          </cell>
          <cell r="X650" t="e">
            <v>#DIV/0!</v>
          </cell>
        </row>
        <row r="651">
          <cell r="B651" t="str">
            <v/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 t="str">
            <v/>
          </cell>
          <cell r="N651" t="str">
            <v xml:space="preserve"> </v>
          </cell>
          <cell r="O651" t="str">
            <v/>
          </cell>
          <cell r="P651" t="str">
            <v/>
          </cell>
          <cell r="Q651">
            <v>0</v>
          </cell>
          <cell r="R651" t="str">
            <v/>
          </cell>
          <cell r="S651">
            <v>0</v>
          </cell>
          <cell r="T651" t="str">
            <v/>
          </cell>
          <cell r="U651" t="str">
            <v/>
          </cell>
          <cell r="V651">
            <v>0</v>
          </cell>
          <cell r="W651" t="str">
            <v/>
          </cell>
          <cell r="X651">
            <v>0</v>
          </cell>
        </row>
        <row r="652">
          <cell r="B652" t="str">
            <v/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 t="str">
            <v/>
          </cell>
          <cell r="N652" t="str">
            <v xml:space="preserve"> </v>
          </cell>
          <cell r="O652" t="str">
            <v/>
          </cell>
          <cell r="P652" t="str">
            <v/>
          </cell>
          <cell r="Q652">
            <v>0</v>
          </cell>
          <cell r="R652" t="str">
            <v/>
          </cell>
          <cell r="S652">
            <v>0</v>
          </cell>
          <cell r="T652" t="str">
            <v/>
          </cell>
          <cell r="U652" t="str">
            <v/>
          </cell>
          <cell r="V652">
            <v>0</v>
          </cell>
          <cell r="W652" t="str">
            <v/>
          </cell>
          <cell r="X652">
            <v>0</v>
          </cell>
        </row>
        <row r="653">
          <cell r="B653" t="str">
            <v/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 t="str">
            <v/>
          </cell>
          <cell r="N653">
            <v>0</v>
          </cell>
          <cell r="O653" t="str">
            <v/>
          </cell>
          <cell r="P653" t="str">
            <v/>
          </cell>
          <cell r="Q653">
            <v>0</v>
          </cell>
          <cell r="R653" t="str">
            <v/>
          </cell>
          <cell r="S653">
            <v>0</v>
          </cell>
          <cell r="T653" t="str">
            <v/>
          </cell>
          <cell r="U653" t="str">
            <v/>
          </cell>
          <cell r="V653">
            <v>0</v>
          </cell>
          <cell r="W653" t="str">
            <v/>
          </cell>
          <cell r="X653">
            <v>0</v>
          </cell>
        </row>
        <row r="654">
          <cell r="B654" t="str">
            <v/>
          </cell>
          <cell r="C654">
            <v>0</v>
          </cell>
          <cell r="D654">
            <v>0</v>
          </cell>
          <cell r="E654" t="str">
            <v/>
          </cell>
          <cell r="F654">
            <v>0</v>
          </cell>
          <cell r="G654" t="str">
            <v/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 t="str">
            <v/>
          </cell>
          <cell r="N654">
            <v>0</v>
          </cell>
          <cell r="O654" t="str">
            <v/>
          </cell>
          <cell r="P654" t="str">
            <v/>
          </cell>
          <cell r="Q654">
            <v>0</v>
          </cell>
          <cell r="R654" t="str">
            <v/>
          </cell>
          <cell r="S654">
            <v>0</v>
          </cell>
          <cell r="T654" t="str">
            <v/>
          </cell>
          <cell r="U654" t="str">
            <v/>
          </cell>
          <cell r="V654">
            <v>0</v>
          </cell>
          <cell r="W654" t="str">
            <v/>
          </cell>
          <cell r="X654">
            <v>0</v>
          </cell>
        </row>
        <row r="655">
          <cell r="B655" t="str">
            <v/>
          </cell>
          <cell r="C655">
            <v>0</v>
          </cell>
          <cell r="D655">
            <v>0</v>
          </cell>
          <cell r="E655" t="str">
            <v/>
          </cell>
          <cell r="F655">
            <v>0</v>
          </cell>
          <cell r="G655" t="str">
            <v/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 t="str">
            <v/>
          </cell>
          <cell r="N655">
            <v>0</v>
          </cell>
          <cell r="O655" t="str">
            <v/>
          </cell>
          <cell r="P655" t="str">
            <v/>
          </cell>
          <cell r="Q655">
            <v>0</v>
          </cell>
          <cell r="R655" t="str">
            <v/>
          </cell>
          <cell r="S655">
            <v>0</v>
          </cell>
          <cell r="T655" t="str">
            <v/>
          </cell>
          <cell r="U655" t="str">
            <v/>
          </cell>
          <cell r="V655">
            <v>0</v>
          </cell>
          <cell r="W655" t="str">
            <v/>
          </cell>
          <cell r="X655">
            <v>0</v>
          </cell>
        </row>
        <row r="656">
          <cell r="B656" t="str">
            <v/>
          </cell>
          <cell r="C656">
            <v>0</v>
          </cell>
          <cell r="D656">
            <v>0</v>
          </cell>
          <cell r="E656" t="str">
            <v/>
          </cell>
          <cell r="F656">
            <v>0</v>
          </cell>
          <cell r="G656" t="str">
            <v/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 t="str">
            <v/>
          </cell>
          <cell r="N656">
            <v>0</v>
          </cell>
          <cell r="O656" t="str">
            <v/>
          </cell>
          <cell r="P656" t="str">
            <v/>
          </cell>
          <cell r="Q656">
            <v>0</v>
          </cell>
          <cell r="R656" t="str">
            <v/>
          </cell>
          <cell r="S656">
            <v>0</v>
          </cell>
          <cell r="T656" t="str">
            <v/>
          </cell>
          <cell r="U656" t="str">
            <v/>
          </cell>
          <cell r="V656">
            <v>0</v>
          </cell>
          <cell r="W656" t="str">
            <v/>
          </cell>
          <cell r="X656">
            <v>0</v>
          </cell>
        </row>
        <row r="657">
          <cell r="B657" t="str">
            <v/>
          </cell>
          <cell r="C657">
            <v>0</v>
          </cell>
          <cell r="D657">
            <v>0</v>
          </cell>
          <cell r="E657" t="str">
            <v/>
          </cell>
          <cell r="F657">
            <v>0</v>
          </cell>
          <cell r="G657" t="str">
            <v/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 t="str">
            <v/>
          </cell>
          <cell r="N657">
            <v>0</v>
          </cell>
          <cell r="O657" t="str">
            <v/>
          </cell>
          <cell r="P657" t="str">
            <v/>
          </cell>
          <cell r="Q657">
            <v>0</v>
          </cell>
          <cell r="R657" t="str">
            <v/>
          </cell>
          <cell r="S657">
            <v>0</v>
          </cell>
          <cell r="T657" t="str">
            <v/>
          </cell>
          <cell r="U657" t="str">
            <v/>
          </cell>
          <cell r="V657">
            <v>0</v>
          </cell>
          <cell r="W657" t="str">
            <v/>
          </cell>
          <cell r="X657">
            <v>0</v>
          </cell>
        </row>
        <row r="658">
          <cell r="B658" t="str">
            <v/>
          </cell>
          <cell r="C658">
            <v>0</v>
          </cell>
          <cell r="D658">
            <v>0</v>
          </cell>
          <cell r="E658" t="str">
            <v/>
          </cell>
          <cell r="F658">
            <v>0</v>
          </cell>
          <cell r="G658" t="str">
            <v/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 t="str">
            <v/>
          </cell>
          <cell r="N658">
            <v>0</v>
          </cell>
          <cell r="O658" t="str">
            <v/>
          </cell>
          <cell r="P658" t="str">
            <v/>
          </cell>
          <cell r="Q658">
            <v>0</v>
          </cell>
          <cell r="R658" t="str">
            <v/>
          </cell>
          <cell r="S658">
            <v>0</v>
          </cell>
          <cell r="T658" t="str">
            <v/>
          </cell>
          <cell r="U658" t="str">
            <v/>
          </cell>
          <cell r="V658">
            <v>0</v>
          </cell>
          <cell r="W658" t="str">
            <v/>
          </cell>
          <cell r="X658">
            <v>0</v>
          </cell>
        </row>
        <row r="659">
          <cell r="B659" t="str">
            <v/>
          </cell>
          <cell r="C659">
            <v>0</v>
          </cell>
          <cell r="D659">
            <v>0</v>
          </cell>
          <cell r="E659" t="str">
            <v/>
          </cell>
          <cell r="F659">
            <v>0</v>
          </cell>
          <cell r="G659" t="str">
            <v/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 t="str">
            <v/>
          </cell>
          <cell r="N659">
            <v>0</v>
          </cell>
          <cell r="O659" t="str">
            <v/>
          </cell>
          <cell r="P659" t="str">
            <v/>
          </cell>
          <cell r="Q659">
            <v>0</v>
          </cell>
          <cell r="R659" t="str">
            <v/>
          </cell>
          <cell r="S659">
            <v>0</v>
          </cell>
          <cell r="T659" t="str">
            <v/>
          </cell>
          <cell r="U659" t="str">
            <v/>
          </cell>
          <cell r="V659">
            <v>0</v>
          </cell>
          <cell r="W659" t="str">
            <v/>
          </cell>
          <cell r="X659">
            <v>0</v>
          </cell>
        </row>
        <row r="660">
          <cell r="B660" t="str">
            <v/>
          </cell>
          <cell r="C660">
            <v>0</v>
          </cell>
          <cell r="D660">
            <v>0</v>
          </cell>
          <cell r="E660" t="str">
            <v/>
          </cell>
          <cell r="F660">
            <v>0</v>
          </cell>
          <cell r="G660" t="str">
            <v/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 t="str">
            <v/>
          </cell>
          <cell r="N660">
            <v>0</v>
          </cell>
          <cell r="O660" t="str">
            <v/>
          </cell>
          <cell r="P660" t="str">
            <v/>
          </cell>
          <cell r="Q660">
            <v>0</v>
          </cell>
          <cell r="R660" t="str">
            <v/>
          </cell>
          <cell r="S660">
            <v>0</v>
          </cell>
          <cell r="T660" t="str">
            <v/>
          </cell>
          <cell r="U660" t="str">
            <v/>
          </cell>
          <cell r="V660">
            <v>0</v>
          </cell>
          <cell r="W660" t="str">
            <v/>
          </cell>
          <cell r="X660">
            <v>0</v>
          </cell>
        </row>
        <row r="661">
          <cell r="B661">
            <v>60</v>
          </cell>
          <cell r="C661">
            <v>0</v>
          </cell>
          <cell r="D661" t="str">
            <v/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1</v>
          </cell>
          <cell r="M661">
            <v>3</v>
          </cell>
          <cell r="N661" t="str">
            <v xml:space="preserve"> </v>
          </cell>
          <cell r="O661">
            <v>0</v>
          </cell>
          <cell r="P661">
            <v>4167150295</v>
          </cell>
          <cell r="Q661" t="e">
            <v>#DIV/0!</v>
          </cell>
          <cell r="R661" t="e">
            <v>#DIV/0!</v>
          </cell>
          <cell r="S661" t="e">
            <v>#DIV/0!</v>
          </cell>
          <cell r="T661" t="e">
            <v>#DIV/0!</v>
          </cell>
          <cell r="U661">
            <v>0</v>
          </cell>
          <cell r="V661" t="e">
            <v>#DIV/0!</v>
          </cell>
          <cell r="W661" t="e">
            <v>#DIV/0!</v>
          </cell>
          <cell r="X661" t="e">
            <v>#DIV/0!</v>
          </cell>
        </row>
        <row r="662">
          <cell r="B662" t="str">
            <v/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 t="str">
            <v/>
          </cell>
          <cell r="N662" t="str">
            <v xml:space="preserve"> </v>
          </cell>
          <cell r="O662" t="str">
            <v/>
          </cell>
          <cell r="P662" t="str">
            <v/>
          </cell>
          <cell r="Q662">
            <v>0</v>
          </cell>
          <cell r="R662" t="str">
            <v/>
          </cell>
          <cell r="S662">
            <v>0</v>
          </cell>
          <cell r="T662" t="str">
            <v/>
          </cell>
          <cell r="U662" t="str">
            <v/>
          </cell>
          <cell r="V662">
            <v>0</v>
          </cell>
          <cell r="W662" t="str">
            <v/>
          </cell>
          <cell r="X662">
            <v>0</v>
          </cell>
        </row>
        <row r="663">
          <cell r="B663" t="str">
            <v/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 t="str">
            <v/>
          </cell>
          <cell r="N663" t="str">
            <v xml:space="preserve"> </v>
          </cell>
          <cell r="O663" t="str">
            <v/>
          </cell>
          <cell r="P663" t="str">
            <v/>
          </cell>
          <cell r="Q663">
            <v>0</v>
          </cell>
          <cell r="R663" t="str">
            <v/>
          </cell>
          <cell r="S663">
            <v>0</v>
          </cell>
          <cell r="T663" t="str">
            <v/>
          </cell>
          <cell r="U663" t="str">
            <v/>
          </cell>
          <cell r="V663">
            <v>0</v>
          </cell>
          <cell r="W663" t="str">
            <v/>
          </cell>
          <cell r="X663">
            <v>0</v>
          </cell>
        </row>
        <row r="664">
          <cell r="B664" t="str">
            <v/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 t="str">
            <v/>
          </cell>
          <cell r="N664">
            <v>0</v>
          </cell>
          <cell r="O664" t="str">
            <v/>
          </cell>
          <cell r="P664" t="str">
            <v/>
          </cell>
          <cell r="Q664">
            <v>0</v>
          </cell>
          <cell r="R664" t="str">
            <v/>
          </cell>
          <cell r="S664">
            <v>0</v>
          </cell>
          <cell r="T664" t="str">
            <v/>
          </cell>
          <cell r="U664" t="str">
            <v/>
          </cell>
          <cell r="V664">
            <v>0</v>
          </cell>
          <cell r="W664" t="str">
            <v/>
          </cell>
          <cell r="X664">
            <v>0</v>
          </cell>
        </row>
        <row r="665">
          <cell r="B665" t="str">
            <v/>
          </cell>
          <cell r="C665">
            <v>0</v>
          </cell>
          <cell r="D665">
            <v>0</v>
          </cell>
          <cell r="E665" t="str">
            <v/>
          </cell>
          <cell r="F665">
            <v>0</v>
          </cell>
          <cell r="G665" t="str">
            <v/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 t="str">
            <v/>
          </cell>
          <cell r="N665">
            <v>0</v>
          </cell>
          <cell r="O665" t="str">
            <v/>
          </cell>
          <cell r="P665" t="str">
            <v/>
          </cell>
          <cell r="Q665">
            <v>0</v>
          </cell>
          <cell r="R665" t="str">
            <v/>
          </cell>
          <cell r="S665">
            <v>0</v>
          </cell>
          <cell r="T665" t="str">
            <v/>
          </cell>
          <cell r="U665" t="str">
            <v/>
          </cell>
          <cell r="V665">
            <v>0</v>
          </cell>
          <cell r="W665" t="str">
            <v/>
          </cell>
          <cell r="X665">
            <v>0</v>
          </cell>
        </row>
        <row r="666">
          <cell r="B666" t="str">
            <v/>
          </cell>
          <cell r="C666">
            <v>0</v>
          </cell>
          <cell r="D666">
            <v>0</v>
          </cell>
          <cell r="E666" t="str">
            <v/>
          </cell>
          <cell r="F666">
            <v>0</v>
          </cell>
          <cell r="G666" t="str">
            <v/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 t="str">
            <v/>
          </cell>
          <cell r="N666">
            <v>0</v>
          </cell>
          <cell r="O666" t="str">
            <v/>
          </cell>
          <cell r="P666" t="str">
            <v/>
          </cell>
          <cell r="Q666">
            <v>0</v>
          </cell>
          <cell r="R666" t="str">
            <v/>
          </cell>
          <cell r="S666">
            <v>0</v>
          </cell>
          <cell r="T666" t="str">
            <v/>
          </cell>
          <cell r="U666" t="str">
            <v/>
          </cell>
          <cell r="V666">
            <v>0</v>
          </cell>
          <cell r="W666" t="str">
            <v/>
          </cell>
          <cell r="X666">
            <v>0</v>
          </cell>
        </row>
        <row r="667">
          <cell r="B667" t="str">
            <v/>
          </cell>
          <cell r="C667">
            <v>0</v>
          </cell>
          <cell r="D667">
            <v>0</v>
          </cell>
          <cell r="E667" t="str">
            <v/>
          </cell>
          <cell r="F667">
            <v>0</v>
          </cell>
          <cell r="G667" t="str">
            <v/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 t="str">
            <v/>
          </cell>
          <cell r="N667">
            <v>0</v>
          </cell>
          <cell r="O667" t="str">
            <v/>
          </cell>
          <cell r="P667" t="str">
            <v/>
          </cell>
          <cell r="Q667">
            <v>0</v>
          </cell>
          <cell r="R667" t="str">
            <v/>
          </cell>
          <cell r="S667">
            <v>0</v>
          </cell>
          <cell r="T667" t="str">
            <v/>
          </cell>
          <cell r="U667" t="str">
            <v/>
          </cell>
          <cell r="V667">
            <v>0</v>
          </cell>
          <cell r="W667" t="str">
            <v/>
          </cell>
          <cell r="X667">
            <v>0</v>
          </cell>
        </row>
        <row r="668">
          <cell r="B668" t="str">
            <v/>
          </cell>
          <cell r="C668">
            <v>0</v>
          </cell>
          <cell r="D668">
            <v>0</v>
          </cell>
          <cell r="E668" t="str">
            <v/>
          </cell>
          <cell r="F668">
            <v>0</v>
          </cell>
          <cell r="G668" t="str">
            <v/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 t="str">
            <v/>
          </cell>
          <cell r="N668">
            <v>0</v>
          </cell>
          <cell r="O668" t="str">
            <v/>
          </cell>
          <cell r="P668" t="str">
            <v/>
          </cell>
          <cell r="Q668">
            <v>0</v>
          </cell>
          <cell r="R668" t="str">
            <v/>
          </cell>
          <cell r="S668">
            <v>0</v>
          </cell>
          <cell r="T668" t="str">
            <v/>
          </cell>
          <cell r="U668" t="str">
            <v/>
          </cell>
          <cell r="V668">
            <v>0</v>
          </cell>
          <cell r="W668" t="str">
            <v/>
          </cell>
          <cell r="X668">
            <v>0</v>
          </cell>
        </row>
        <row r="669">
          <cell r="B669" t="str">
            <v/>
          </cell>
          <cell r="C669">
            <v>0</v>
          </cell>
          <cell r="D669">
            <v>0</v>
          </cell>
          <cell r="E669" t="str">
            <v/>
          </cell>
          <cell r="F669">
            <v>0</v>
          </cell>
          <cell r="G669" t="str">
            <v/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 t="str">
            <v/>
          </cell>
          <cell r="N669">
            <v>0</v>
          </cell>
          <cell r="O669" t="str">
            <v/>
          </cell>
          <cell r="P669" t="str">
            <v/>
          </cell>
          <cell r="Q669">
            <v>0</v>
          </cell>
          <cell r="R669" t="str">
            <v/>
          </cell>
          <cell r="S669">
            <v>0</v>
          </cell>
          <cell r="T669" t="str">
            <v/>
          </cell>
          <cell r="U669" t="str">
            <v/>
          </cell>
          <cell r="V669">
            <v>0</v>
          </cell>
          <cell r="W669" t="str">
            <v/>
          </cell>
          <cell r="X669">
            <v>0</v>
          </cell>
        </row>
        <row r="670">
          <cell r="B670" t="str">
            <v/>
          </cell>
          <cell r="C670">
            <v>0</v>
          </cell>
          <cell r="D670">
            <v>0</v>
          </cell>
          <cell r="E670" t="str">
            <v/>
          </cell>
          <cell r="F670">
            <v>0</v>
          </cell>
          <cell r="G670" t="str">
            <v/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 t="str">
            <v/>
          </cell>
          <cell r="N670">
            <v>0</v>
          </cell>
          <cell r="O670" t="str">
            <v/>
          </cell>
          <cell r="P670" t="str">
            <v/>
          </cell>
          <cell r="Q670">
            <v>0</v>
          </cell>
          <cell r="R670" t="str">
            <v/>
          </cell>
          <cell r="S670">
            <v>0</v>
          </cell>
          <cell r="T670" t="str">
            <v/>
          </cell>
          <cell r="U670" t="str">
            <v/>
          </cell>
          <cell r="V670">
            <v>0</v>
          </cell>
          <cell r="W670" t="str">
            <v/>
          </cell>
          <cell r="X670">
            <v>0</v>
          </cell>
        </row>
        <row r="671">
          <cell r="B671" t="str">
            <v/>
          </cell>
          <cell r="C671">
            <v>0</v>
          </cell>
          <cell r="D671">
            <v>0</v>
          </cell>
          <cell r="E671" t="str">
            <v/>
          </cell>
          <cell r="F671">
            <v>0</v>
          </cell>
          <cell r="G671" t="str">
            <v/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 t="str">
            <v/>
          </cell>
          <cell r="N671">
            <v>0</v>
          </cell>
          <cell r="O671" t="str">
            <v/>
          </cell>
          <cell r="P671" t="str">
            <v/>
          </cell>
          <cell r="Q671">
            <v>0</v>
          </cell>
          <cell r="R671" t="str">
            <v/>
          </cell>
          <cell r="S671">
            <v>0</v>
          </cell>
          <cell r="T671" t="str">
            <v/>
          </cell>
          <cell r="U671" t="str">
            <v/>
          </cell>
          <cell r="V671">
            <v>0</v>
          </cell>
          <cell r="W671" t="str">
            <v/>
          </cell>
          <cell r="X671">
            <v>0</v>
          </cell>
        </row>
        <row r="672">
          <cell r="B672">
            <v>61</v>
          </cell>
          <cell r="C672">
            <v>0</v>
          </cell>
          <cell r="D672" t="str">
            <v/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1</v>
          </cell>
          <cell r="M672">
            <v>3</v>
          </cell>
          <cell r="N672" t="str">
            <v xml:space="preserve"> </v>
          </cell>
          <cell r="O672">
            <v>0</v>
          </cell>
          <cell r="P672">
            <v>4167150295</v>
          </cell>
          <cell r="Q672" t="e">
            <v>#DIV/0!</v>
          </cell>
          <cell r="R672" t="e">
            <v>#DIV/0!</v>
          </cell>
          <cell r="S672" t="e">
            <v>#DIV/0!</v>
          </cell>
          <cell r="T672" t="e">
            <v>#DIV/0!</v>
          </cell>
          <cell r="U672">
            <v>0</v>
          </cell>
          <cell r="V672" t="e">
            <v>#DIV/0!</v>
          </cell>
          <cell r="W672" t="e">
            <v>#DIV/0!</v>
          </cell>
          <cell r="X672" t="e">
            <v>#DIV/0!</v>
          </cell>
        </row>
        <row r="673">
          <cell r="B673" t="str">
            <v/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 t="str">
            <v/>
          </cell>
          <cell r="N673" t="str">
            <v xml:space="preserve"> </v>
          </cell>
          <cell r="O673" t="str">
            <v/>
          </cell>
          <cell r="P673" t="str">
            <v/>
          </cell>
          <cell r="Q673">
            <v>0</v>
          </cell>
          <cell r="R673" t="str">
            <v/>
          </cell>
          <cell r="S673">
            <v>0</v>
          </cell>
          <cell r="T673" t="str">
            <v/>
          </cell>
          <cell r="U673" t="str">
            <v/>
          </cell>
          <cell r="V673">
            <v>0</v>
          </cell>
          <cell r="W673" t="str">
            <v/>
          </cell>
          <cell r="X673">
            <v>0</v>
          </cell>
        </row>
        <row r="674">
          <cell r="B674" t="str">
            <v/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 t="str">
            <v/>
          </cell>
          <cell r="N674" t="str">
            <v xml:space="preserve"> </v>
          </cell>
          <cell r="O674" t="str">
            <v/>
          </cell>
          <cell r="P674" t="str">
            <v/>
          </cell>
          <cell r="Q674">
            <v>0</v>
          </cell>
          <cell r="R674" t="str">
            <v/>
          </cell>
          <cell r="S674">
            <v>0</v>
          </cell>
          <cell r="T674" t="str">
            <v/>
          </cell>
          <cell r="U674" t="str">
            <v/>
          </cell>
          <cell r="V674">
            <v>0</v>
          </cell>
          <cell r="W674" t="str">
            <v/>
          </cell>
          <cell r="X674">
            <v>0</v>
          </cell>
        </row>
        <row r="675">
          <cell r="B675" t="str">
            <v/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 t="str">
            <v/>
          </cell>
          <cell r="N675">
            <v>0</v>
          </cell>
          <cell r="O675" t="str">
            <v/>
          </cell>
          <cell r="P675" t="str">
            <v/>
          </cell>
          <cell r="Q675">
            <v>0</v>
          </cell>
          <cell r="R675" t="str">
            <v/>
          </cell>
          <cell r="S675">
            <v>0</v>
          </cell>
          <cell r="T675" t="str">
            <v/>
          </cell>
          <cell r="U675" t="str">
            <v/>
          </cell>
          <cell r="V675">
            <v>0</v>
          </cell>
          <cell r="W675" t="str">
            <v/>
          </cell>
          <cell r="X675">
            <v>0</v>
          </cell>
        </row>
        <row r="676">
          <cell r="B676" t="str">
            <v/>
          </cell>
          <cell r="C676">
            <v>0</v>
          </cell>
          <cell r="D676">
            <v>0</v>
          </cell>
          <cell r="E676" t="str">
            <v/>
          </cell>
          <cell r="F676">
            <v>0</v>
          </cell>
          <cell r="G676" t="str">
            <v/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 t="str">
            <v/>
          </cell>
          <cell r="N676">
            <v>0</v>
          </cell>
          <cell r="O676" t="str">
            <v/>
          </cell>
          <cell r="P676" t="str">
            <v/>
          </cell>
          <cell r="Q676">
            <v>0</v>
          </cell>
          <cell r="R676" t="str">
            <v/>
          </cell>
          <cell r="S676">
            <v>0</v>
          </cell>
          <cell r="T676" t="str">
            <v/>
          </cell>
          <cell r="U676" t="str">
            <v/>
          </cell>
          <cell r="V676">
            <v>0</v>
          </cell>
          <cell r="W676" t="str">
            <v/>
          </cell>
          <cell r="X676">
            <v>0</v>
          </cell>
        </row>
        <row r="677">
          <cell r="B677" t="str">
            <v/>
          </cell>
          <cell r="C677">
            <v>0</v>
          </cell>
          <cell r="D677">
            <v>0</v>
          </cell>
          <cell r="E677" t="str">
            <v/>
          </cell>
          <cell r="F677">
            <v>0</v>
          </cell>
          <cell r="G677" t="str">
            <v/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 t="str">
            <v/>
          </cell>
          <cell r="N677">
            <v>0</v>
          </cell>
          <cell r="O677" t="str">
            <v/>
          </cell>
          <cell r="P677" t="str">
            <v/>
          </cell>
          <cell r="Q677">
            <v>0</v>
          </cell>
          <cell r="R677" t="str">
            <v/>
          </cell>
          <cell r="S677">
            <v>0</v>
          </cell>
          <cell r="T677" t="str">
            <v/>
          </cell>
          <cell r="U677" t="str">
            <v/>
          </cell>
          <cell r="V677">
            <v>0</v>
          </cell>
          <cell r="W677" t="str">
            <v/>
          </cell>
          <cell r="X677">
            <v>0</v>
          </cell>
        </row>
        <row r="678">
          <cell r="B678" t="str">
            <v/>
          </cell>
          <cell r="C678">
            <v>0</v>
          </cell>
          <cell r="D678">
            <v>0</v>
          </cell>
          <cell r="E678" t="str">
            <v/>
          </cell>
          <cell r="F678">
            <v>0</v>
          </cell>
          <cell r="G678" t="str">
            <v/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 t="str">
            <v/>
          </cell>
          <cell r="N678">
            <v>0</v>
          </cell>
          <cell r="O678" t="str">
            <v/>
          </cell>
          <cell r="P678" t="str">
            <v/>
          </cell>
          <cell r="Q678">
            <v>0</v>
          </cell>
          <cell r="R678" t="str">
            <v/>
          </cell>
          <cell r="S678">
            <v>0</v>
          </cell>
          <cell r="T678" t="str">
            <v/>
          </cell>
          <cell r="U678" t="str">
            <v/>
          </cell>
          <cell r="V678">
            <v>0</v>
          </cell>
          <cell r="W678" t="str">
            <v/>
          </cell>
          <cell r="X678">
            <v>0</v>
          </cell>
        </row>
        <row r="679">
          <cell r="B679" t="str">
            <v/>
          </cell>
          <cell r="C679">
            <v>0</v>
          </cell>
          <cell r="D679">
            <v>0</v>
          </cell>
          <cell r="E679" t="str">
            <v/>
          </cell>
          <cell r="F679">
            <v>0</v>
          </cell>
          <cell r="G679" t="str">
            <v/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 t="str">
            <v/>
          </cell>
          <cell r="N679">
            <v>0</v>
          </cell>
          <cell r="O679" t="str">
            <v/>
          </cell>
          <cell r="P679" t="str">
            <v/>
          </cell>
          <cell r="Q679">
            <v>0</v>
          </cell>
          <cell r="R679" t="str">
            <v/>
          </cell>
          <cell r="S679">
            <v>0</v>
          </cell>
          <cell r="T679" t="str">
            <v/>
          </cell>
          <cell r="U679" t="str">
            <v/>
          </cell>
          <cell r="V679">
            <v>0</v>
          </cell>
          <cell r="W679" t="str">
            <v/>
          </cell>
          <cell r="X679">
            <v>0</v>
          </cell>
        </row>
        <row r="680">
          <cell r="B680" t="str">
            <v/>
          </cell>
          <cell r="C680">
            <v>0</v>
          </cell>
          <cell r="D680">
            <v>0</v>
          </cell>
          <cell r="E680" t="str">
            <v/>
          </cell>
          <cell r="F680">
            <v>0</v>
          </cell>
          <cell r="G680" t="str">
            <v/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 t="str">
            <v/>
          </cell>
          <cell r="N680">
            <v>0</v>
          </cell>
          <cell r="O680" t="str">
            <v/>
          </cell>
          <cell r="P680" t="str">
            <v/>
          </cell>
          <cell r="Q680">
            <v>0</v>
          </cell>
          <cell r="R680" t="str">
            <v/>
          </cell>
          <cell r="S680">
            <v>0</v>
          </cell>
          <cell r="T680" t="str">
            <v/>
          </cell>
          <cell r="U680" t="str">
            <v/>
          </cell>
          <cell r="V680">
            <v>0</v>
          </cell>
          <cell r="W680" t="str">
            <v/>
          </cell>
          <cell r="X680">
            <v>0</v>
          </cell>
        </row>
        <row r="681">
          <cell r="B681" t="str">
            <v/>
          </cell>
          <cell r="C681">
            <v>0</v>
          </cell>
          <cell r="D681">
            <v>0</v>
          </cell>
          <cell r="E681" t="str">
            <v/>
          </cell>
          <cell r="F681">
            <v>0</v>
          </cell>
          <cell r="G681" t="str">
            <v/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 t="str">
            <v/>
          </cell>
          <cell r="N681">
            <v>0</v>
          </cell>
          <cell r="O681" t="str">
            <v/>
          </cell>
          <cell r="P681" t="str">
            <v/>
          </cell>
          <cell r="Q681">
            <v>0</v>
          </cell>
          <cell r="R681" t="str">
            <v/>
          </cell>
          <cell r="S681">
            <v>0</v>
          </cell>
          <cell r="T681" t="str">
            <v/>
          </cell>
          <cell r="U681" t="str">
            <v/>
          </cell>
          <cell r="V681">
            <v>0</v>
          </cell>
          <cell r="W681" t="str">
            <v/>
          </cell>
          <cell r="X681">
            <v>0</v>
          </cell>
        </row>
        <row r="682">
          <cell r="B682" t="str">
            <v/>
          </cell>
          <cell r="C682">
            <v>0</v>
          </cell>
          <cell r="D682">
            <v>0</v>
          </cell>
          <cell r="E682" t="str">
            <v/>
          </cell>
          <cell r="F682">
            <v>0</v>
          </cell>
          <cell r="G682" t="str">
            <v/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 t="str">
            <v/>
          </cell>
          <cell r="N682">
            <v>0</v>
          </cell>
          <cell r="O682" t="str">
            <v/>
          </cell>
          <cell r="P682" t="str">
            <v/>
          </cell>
          <cell r="Q682">
            <v>0</v>
          </cell>
          <cell r="R682" t="str">
            <v/>
          </cell>
          <cell r="S682">
            <v>0</v>
          </cell>
          <cell r="T682" t="str">
            <v/>
          </cell>
          <cell r="U682" t="str">
            <v/>
          </cell>
          <cell r="V682">
            <v>0</v>
          </cell>
          <cell r="W682" t="str">
            <v/>
          </cell>
          <cell r="X682">
            <v>0</v>
          </cell>
        </row>
        <row r="683">
          <cell r="B683">
            <v>62</v>
          </cell>
          <cell r="C683">
            <v>0</v>
          </cell>
          <cell r="D683" t="str">
            <v/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1</v>
          </cell>
          <cell r="M683">
            <v>3</v>
          </cell>
          <cell r="N683" t="str">
            <v xml:space="preserve"> </v>
          </cell>
          <cell r="O683">
            <v>0</v>
          </cell>
          <cell r="P683">
            <v>4167150295</v>
          </cell>
          <cell r="Q683" t="e">
            <v>#DIV/0!</v>
          </cell>
          <cell r="R683" t="e">
            <v>#DIV/0!</v>
          </cell>
          <cell r="S683" t="e">
            <v>#DIV/0!</v>
          </cell>
          <cell r="T683" t="e">
            <v>#DIV/0!</v>
          </cell>
          <cell r="U683">
            <v>0</v>
          </cell>
          <cell r="V683" t="e">
            <v>#DIV/0!</v>
          </cell>
          <cell r="W683" t="e">
            <v>#DIV/0!</v>
          </cell>
          <cell r="X683" t="e">
            <v>#DIV/0!</v>
          </cell>
        </row>
        <row r="684">
          <cell r="B684" t="str">
            <v/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 t="str">
            <v/>
          </cell>
          <cell r="N684" t="str">
            <v xml:space="preserve"> </v>
          </cell>
          <cell r="O684" t="str">
            <v/>
          </cell>
          <cell r="P684" t="str">
            <v/>
          </cell>
          <cell r="Q684">
            <v>0</v>
          </cell>
          <cell r="R684" t="str">
            <v/>
          </cell>
          <cell r="S684">
            <v>0</v>
          </cell>
          <cell r="T684" t="str">
            <v/>
          </cell>
          <cell r="U684" t="str">
            <v/>
          </cell>
          <cell r="V684">
            <v>0</v>
          </cell>
          <cell r="W684" t="str">
            <v/>
          </cell>
          <cell r="X684">
            <v>0</v>
          </cell>
        </row>
        <row r="685">
          <cell r="B685" t="str">
            <v/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 t="str">
            <v/>
          </cell>
          <cell r="N685" t="str">
            <v xml:space="preserve"> </v>
          </cell>
          <cell r="O685" t="str">
            <v/>
          </cell>
          <cell r="P685" t="str">
            <v/>
          </cell>
          <cell r="Q685">
            <v>0</v>
          </cell>
          <cell r="R685" t="str">
            <v/>
          </cell>
          <cell r="S685">
            <v>0</v>
          </cell>
          <cell r="T685" t="str">
            <v/>
          </cell>
          <cell r="U685" t="str">
            <v/>
          </cell>
          <cell r="V685">
            <v>0</v>
          </cell>
          <cell r="W685" t="str">
            <v/>
          </cell>
          <cell r="X685">
            <v>0</v>
          </cell>
        </row>
        <row r="686">
          <cell r="B686" t="str">
            <v/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 t="str">
            <v/>
          </cell>
          <cell r="N686">
            <v>0</v>
          </cell>
          <cell r="O686" t="str">
            <v/>
          </cell>
          <cell r="P686" t="str">
            <v/>
          </cell>
          <cell r="Q686">
            <v>0</v>
          </cell>
          <cell r="R686" t="str">
            <v/>
          </cell>
          <cell r="S686">
            <v>0</v>
          </cell>
          <cell r="T686" t="str">
            <v/>
          </cell>
          <cell r="U686" t="str">
            <v/>
          </cell>
          <cell r="V686">
            <v>0</v>
          </cell>
          <cell r="W686" t="str">
            <v/>
          </cell>
          <cell r="X686">
            <v>0</v>
          </cell>
        </row>
        <row r="687">
          <cell r="B687" t="str">
            <v/>
          </cell>
          <cell r="C687">
            <v>0</v>
          </cell>
          <cell r="D687">
            <v>0</v>
          </cell>
          <cell r="E687" t="str">
            <v/>
          </cell>
          <cell r="F687">
            <v>0</v>
          </cell>
          <cell r="G687" t="str">
            <v/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 t="str">
            <v/>
          </cell>
          <cell r="N687">
            <v>0</v>
          </cell>
          <cell r="O687" t="str">
            <v/>
          </cell>
          <cell r="P687" t="str">
            <v/>
          </cell>
          <cell r="Q687">
            <v>0</v>
          </cell>
          <cell r="R687" t="str">
            <v/>
          </cell>
          <cell r="S687">
            <v>0</v>
          </cell>
          <cell r="T687" t="str">
            <v/>
          </cell>
          <cell r="U687" t="str">
            <v/>
          </cell>
          <cell r="V687">
            <v>0</v>
          </cell>
          <cell r="W687" t="str">
            <v/>
          </cell>
          <cell r="X687">
            <v>0</v>
          </cell>
        </row>
        <row r="688">
          <cell r="B688" t="str">
            <v/>
          </cell>
          <cell r="C688">
            <v>0</v>
          </cell>
          <cell r="D688">
            <v>0</v>
          </cell>
          <cell r="E688" t="str">
            <v/>
          </cell>
          <cell r="F688">
            <v>0</v>
          </cell>
          <cell r="G688" t="str">
            <v/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 t="str">
            <v/>
          </cell>
          <cell r="N688">
            <v>0</v>
          </cell>
          <cell r="O688" t="str">
            <v/>
          </cell>
          <cell r="P688" t="str">
            <v/>
          </cell>
          <cell r="Q688">
            <v>0</v>
          </cell>
          <cell r="R688" t="str">
            <v/>
          </cell>
          <cell r="S688">
            <v>0</v>
          </cell>
          <cell r="T688" t="str">
            <v/>
          </cell>
          <cell r="U688" t="str">
            <v/>
          </cell>
          <cell r="V688">
            <v>0</v>
          </cell>
          <cell r="W688" t="str">
            <v/>
          </cell>
          <cell r="X688">
            <v>0</v>
          </cell>
        </row>
        <row r="689">
          <cell r="B689" t="str">
            <v/>
          </cell>
          <cell r="C689">
            <v>0</v>
          </cell>
          <cell r="D689">
            <v>0</v>
          </cell>
          <cell r="E689" t="str">
            <v/>
          </cell>
          <cell r="F689">
            <v>0</v>
          </cell>
          <cell r="G689" t="str">
            <v/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 t="str">
            <v/>
          </cell>
          <cell r="N689">
            <v>0</v>
          </cell>
          <cell r="O689" t="str">
            <v/>
          </cell>
          <cell r="P689" t="str">
            <v/>
          </cell>
          <cell r="Q689">
            <v>0</v>
          </cell>
          <cell r="R689" t="str">
            <v/>
          </cell>
          <cell r="S689">
            <v>0</v>
          </cell>
          <cell r="T689" t="str">
            <v/>
          </cell>
          <cell r="U689" t="str">
            <v/>
          </cell>
          <cell r="V689">
            <v>0</v>
          </cell>
          <cell r="W689" t="str">
            <v/>
          </cell>
          <cell r="X689">
            <v>0</v>
          </cell>
        </row>
        <row r="690">
          <cell r="B690" t="str">
            <v/>
          </cell>
          <cell r="C690">
            <v>0</v>
          </cell>
          <cell r="D690">
            <v>0</v>
          </cell>
          <cell r="E690" t="str">
            <v/>
          </cell>
          <cell r="F690">
            <v>0</v>
          </cell>
          <cell r="G690" t="str">
            <v/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 t="str">
            <v/>
          </cell>
          <cell r="N690">
            <v>0</v>
          </cell>
          <cell r="O690" t="str">
            <v/>
          </cell>
          <cell r="P690" t="str">
            <v/>
          </cell>
          <cell r="Q690">
            <v>0</v>
          </cell>
          <cell r="R690" t="str">
            <v/>
          </cell>
          <cell r="S690">
            <v>0</v>
          </cell>
          <cell r="T690" t="str">
            <v/>
          </cell>
          <cell r="U690" t="str">
            <v/>
          </cell>
          <cell r="V690">
            <v>0</v>
          </cell>
          <cell r="W690" t="str">
            <v/>
          </cell>
          <cell r="X690">
            <v>0</v>
          </cell>
        </row>
        <row r="691">
          <cell r="B691" t="str">
            <v/>
          </cell>
          <cell r="C691">
            <v>0</v>
          </cell>
          <cell r="D691">
            <v>0</v>
          </cell>
          <cell r="E691" t="str">
            <v/>
          </cell>
          <cell r="F691">
            <v>0</v>
          </cell>
          <cell r="G691" t="str">
            <v/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 t="str">
            <v/>
          </cell>
          <cell r="N691">
            <v>0</v>
          </cell>
          <cell r="O691" t="str">
            <v/>
          </cell>
          <cell r="P691" t="str">
            <v/>
          </cell>
          <cell r="Q691">
            <v>0</v>
          </cell>
          <cell r="R691" t="str">
            <v/>
          </cell>
          <cell r="S691">
            <v>0</v>
          </cell>
          <cell r="T691" t="str">
            <v/>
          </cell>
          <cell r="U691" t="str">
            <v/>
          </cell>
          <cell r="V691">
            <v>0</v>
          </cell>
          <cell r="W691" t="str">
            <v/>
          </cell>
          <cell r="X691">
            <v>0</v>
          </cell>
        </row>
        <row r="692">
          <cell r="B692" t="str">
            <v/>
          </cell>
          <cell r="C692">
            <v>0</v>
          </cell>
          <cell r="D692">
            <v>0</v>
          </cell>
          <cell r="E692" t="str">
            <v/>
          </cell>
          <cell r="F692">
            <v>0</v>
          </cell>
          <cell r="G692" t="str">
            <v/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 t="str">
            <v/>
          </cell>
          <cell r="N692">
            <v>0</v>
          </cell>
          <cell r="O692" t="str">
            <v/>
          </cell>
          <cell r="P692" t="str">
            <v/>
          </cell>
          <cell r="Q692">
            <v>0</v>
          </cell>
          <cell r="R692" t="str">
            <v/>
          </cell>
          <cell r="S692">
            <v>0</v>
          </cell>
          <cell r="T692" t="str">
            <v/>
          </cell>
          <cell r="U692" t="str">
            <v/>
          </cell>
          <cell r="V692">
            <v>0</v>
          </cell>
          <cell r="W692" t="str">
            <v/>
          </cell>
          <cell r="X692">
            <v>0</v>
          </cell>
        </row>
        <row r="693">
          <cell r="B693" t="str">
            <v/>
          </cell>
          <cell r="C693">
            <v>0</v>
          </cell>
          <cell r="D693">
            <v>0</v>
          </cell>
          <cell r="E693" t="str">
            <v/>
          </cell>
          <cell r="F693">
            <v>0</v>
          </cell>
          <cell r="G693" t="str">
            <v/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 t="str">
            <v/>
          </cell>
          <cell r="N693">
            <v>0</v>
          </cell>
          <cell r="O693" t="str">
            <v/>
          </cell>
          <cell r="P693" t="str">
            <v/>
          </cell>
          <cell r="Q693">
            <v>0</v>
          </cell>
          <cell r="R693" t="str">
            <v/>
          </cell>
          <cell r="S693">
            <v>0</v>
          </cell>
          <cell r="T693" t="str">
            <v/>
          </cell>
          <cell r="U693" t="str">
            <v/>
          </cell>
          <cell r="V693">
            <v>0</v>
          </cell>
          <cell r="W693" t="str">
            <v/>
          </cell>
          <cell r="X693">
            <v>0</v>
          </cell>
        </row>
        <row r="694">
          <cell r="B694">
            <v>63</v>
          </cell>
          <cell r="C694">
            <v>0</v>
          </cell>
          <cell r="D694" t="str">
            <v/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1</v>
          </cell>
          <cell r="M694">
            <v>3</v>
          </cell>
          <cell r="N694" t="str">
            <v xml:space="preserve"> </v>
          </cell>
          <cell r="O694">
            <v>0</v>
          </cell>
          <cell r="P694">
            <v>4167150295</v>
          </cell>
          <cell r="Q694" t="e">
            <v>#DIV/0!</v>
          </cell>
          <cell r="R694" t="e">
            <v>#DIV/0!</v>
          </cell>
          <cell r="S694" t="e">
            <v>#DIV/0!</v>
          </cell>
          <cell r="T694" t="e">
            <v>#DIV/0!</v>
          </cell>
          <cell r="U694">
            <v>0</v>
          </cell>
          <cell r="V694" t="e">
            <v>#DIV/0!</v>
          </cell>
          <cell r="W694" t="e">
            <v>#DIV/0!</v>
          </cell>
          <cell r="X694" t="e">
            <v>#DIV/0!</v>
          </cell>
        </row>
        <row r="695">
          <cell r="B695" t="str">
            <v/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 t="str">
            <v/>
          </cell>
          <cell r="N695" t="str">
            <v xml:space="preserve"> </v>
          </cell>
          <cell r="O695" t="str">
            <v/>
          </cell>
          <cell r="P695" t="str">
            <v/>
          </cell>
          <cell r="Q695">
            <v>0</v>
          </cell>
          <cell r="R695" t="str">
            <v/>
          </cell>
          <cell r="S695">
            <v>0</v>
          </cell>
          <cell r="T695" t="str">
            <v/>
          </cell>
          <cell r="U695" t="str">
            <v/>
          </cell>
          <cell r="V695">
            <v>0</v>
          </cell>
          <cell r="W695" t="str">
            <v/>
          </cell>
          <cell r="X695">
            <v>0</v>
          </cell>
        </row>
        <row r="696">
          <cell r="B696" t="str">
            <v/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 t="str">
            <v/>
          </cell>
          <cell r="N696" t="str">
            <v xml:space="preserve"> </v>
          </cell>
          <cell r="O696" t="str">
            <v/>
          </cell>
          <cell r="P696" t="str">
            <v/>
          </cell>
          <cell r="Q696">
            <v>0</v>
          </cell>
          <cell r="R696" t="str">
            <v/>
          </cell>
          <cell r="S696">
            <v>0</v>
          </cell>
          <cell r="T696" t="str">
            <v/>
          </cell>
          <cell r="U696" t="str">
            <v/>
          </cell>
          <cell r="V696">
            <v>0</v>
          </cell>
          <cell r="W696" t="str">
            <v/>
          </cell>
          <cell r="X696">
            <v>0</v>
          </cell>
        </row>
        <row r="697">
          <cell r="B697" t="str">
            <v/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 t="str">
            <v/>
          </cell>
          <cell r="N697">
            <v>0</v>
          </cell>
          <cell r="O697" t="str">
            <v/>
          </cell>
          <cell r="P697" t="str">
            <v/>
          </cell>
          <cell r="Q697">
            <v>0</v>
          </cell>
          <cell r="R697" t="str">
            <v/>
          </cell>
          <cell r="S697">
            <v>0</v>
          </cell>
          <cell r="T697" t="str">
            <v/>
          </cell>
          <cell r="U697" t="str">
            <v/>
          </cell>
          <cell r="V697">
            <v>0</v>
          </cell>
          <cell r="W697" t="str">
            <v/>
          </cell>
          <cell r="X697">
            <v>0</v>
          </cell>
        </row>
        <row r="698">
          <cell r="B698" t="str">
            <v/>
          </cell>
          <cell r="C698">
            <v>0</v>
          </cell>
          <cell r="D698">
            <v>0</v>
          </cell>
          <cell r="E698" t="str">
            <v/>
          </cell>
          <cell r="F698">
            <v>0</v>
          </cell>
          <cell r="G698" t="str">
            <v/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 t="str">
            <v/>
          </cell>
          <cell r="N698">
            <v>0</v>
          </cell>
          <cell r="O698" t="str">
            <v/>
          </cell>
          <cell r="P698" t="str">
            <v/>
          </cell>
          <cell r="Q698">
            <v>0</v>
          </cell>
          <cell r="R698" t="str">
            <v/>
          </cell>
          <cell r="S698">
            <v>0</v>
          </cell>
          <cell r="T698" t="str">
            <v/>
          </cell>
          <cell r="U698" t="str">
            <v/>
          </cell>
          <cell r="V698">
            <v>0</v>
          </cell>
          <cell r="W698" t="str">
            <v/>
          </cell>
          <cell r="X698">
            <v>0</v>
          </cell>
        </row>
        <row r="699">
          <cell r="B699" t="str">
            <v/>
          </cell>
          <cell r="C699">
            <v>0</v>
          </cell>
          <cell r="D699">
            <v>0</v>
          </cell>
          <cell r="E699" t="str">
            <v/>
          </cell>
          <cell r="F699">
            <v>0</v>
          </cell>
          <cell r="G699" t="str">
            <v/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 t="str">
            <v/>
          </cell>
          <cell r="N699">
            <v>0</v>
          </cell>
          <cell r="O699" t="str">
            <v/>
          </cell>
          <cell r="P699" t="str">
            <v/>
          </cell>
          <cell r="Q699">
            <v>0</v>
          </cell>
          <cell r="R699" t="str">
            <v/>
          </cell>
          <cell r="S699">
            <v>0</v>
          </cell>
          <cell r="T699" t="str">
            <v/>
          </cell>
          <cell r="U699" t="str">
            <v/>
          </cell>
          <cell r="V699">
            <v>0</v>
          </cell>
          <cell r="W699" t="str">
            <v/>
          </cell>
          <cell r="X699">
            <v>0</v>
          </cell>
        </row>
        <row r="700">
          <cell r="B700" t="str">
            <v/>
          </cell>
          <cell r="C700">
            <v>0</v>
          </cell>
          <cell r="D700">
            <v>0</v>
          </cell>
          <cell r="E700" t="str">
            <v/>
          </cell>
          <cell r="F700">
            <v>0</v>
          </cell>
          <cell r="G700" t="str">
            <v/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 t="str">
            <v/>
          </cell>
          <cell r="N700">
            <v>0</v>
          </cell>
          <cell r="O700" t="str">
            <v/>
          </cell>
          <cell r="P700" t="str">
            <v/>
          </cell>
          <cell r="Q700">
            <v>0</v>
          </cell>
          <cell r="R700" t="str">
            <v/>
          </cell>
          <cell r="S700">
            <v>0</v>
          </cell>
          <cell r="T700" t="str">
            <v/>
          </cell>
          <cell r="U700" t="str">
            <v/>
          </cell>
          <cell r="V700">
            <v>0</v>
          </cell>
          <cell r="W700" t="str">
            <v/>
          </cell>
          <cell r="X700">
            <v>0</v>
          </cell>
        </row>
        <row r="701">
          <cell r="B701" t="str">
            <v/>
          </cell>
          <cell r="C701">
            <v>0</v>
          </cell>
          <cell r="D701">
            <v>0</v>
          </cell>
          <cell r="E701" t="str">
            <v/>
          </cell>
          <cell r="F701">
            <v>0</v>
          </cell>
          <cell r="G701" t="str">
            <v/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 t="str">
            <v/>
          </cell>
          <cell r="N701">
            <v>0</v>
          </cell>
          <cell r="O701" t="str">
            <v/>
          </cell>
          <cell r="P701" t="str">
            <v/>
          </cell>
          <cell r="Q701">
            <v>0</v>
          </cell>
          <cell r="R701" t="str">
            <v/>
          </cell>
          <cell r="S701">
            <v>0</v>
          </cell>
          <cell r="T701" t="str">
            <v/>
          </cell>
          <cell r="U701" t="str">
            <v/>
          </cell>
          <cell r="V701">
            <v>0</v>
          </cell>
          <cell r="W701" t="str">
            <v/>
          </cell>
          <cell r="X701">
            <v>0</v>
          </cell>
        </row>
        <row r="702">
          <cell r="B702" t="str">
            <v/>
          </cell>
          <cell r="C702">
            <v>0</v>
          </cell>
          <cell r="D702">
            <v>0</v>
          </cell>
          <cell r="E702" t="str">
            <v/>
          </cell>
          <cell r="F702">
            <v>0</v>
          </cell>
          <cell r="G702" t="str">
            <v/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 t="str">
            <v/>
          </cell>
          <cell r="N702">
            <v>0</v>
          </cell>
          <cell r="O702" t="str">
            <v/>
          </cell>
          <cell r="P702" t="str">
            <v/>
          </cell>
          <cell r="Q702">
            <v>0</v>
          </cell>
          <cell r="R702" t="str">
            <v/>
          </cell>
          <cell r="S702">
            <v>0</v>
          </cell>
          <cell r="T702" t="str">
            <v/>
          </cell>
          <cell r="U702" t="str">
            <v/>
          </cell>
          <cell r="V702">
            <v>0</v>
          </cell>
          <cell r="W702" t="str">
            <v/>
          </cell>
          <cell r="X702">
            <v>0</v>
          </cell>
        </row>
        <row r="703">
          <cell r="B703" t="str">
            <v/>
          </cell>
          <cell r="C703">
            <v>0</v>
          </cell>
          <cell r="D703">
            <v>0</v>
          </cell>
          <cell r="E703" t="str">
            <v/>
          </cell>
          <cell r="F703">
            <v>0</v>
          </cell>
          <cell r="G703" t="str">
            <v/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 t="str">
            <v/>
          </cell>
          <cell r="N703">
            <v>0</v>
          </cell>
          <cell r="O703" t="str">
            <v/>
          </cell>
          <cell r="P703" t="str">
            <v/>
          </cell>
          <cell r="Q703">
            <v>0</v>
          </cell>
          <cell r="R703" t="str">
            <v/>
          </cell>
          <cell r="S703">
            <v>0</v>
          </cell>
          <cell r="T703" t="str">
            <v/>
          </cell>
          <cell r="U703" t="str">
            <v/>
          </cell>
          <cell r="V703">
            <v>0</v>
          </cell>
          <cell r="W703" t="str">
            <v/>
          </cell>
          <cell r="X703">
            <v>0</v>
          </cell>
        </row>
        <row r="704">
          <cell r="B704" t="str">
            <v/>
          </cell>
          <cell r="C704">
            <v>0</v>
          </cell>
          <cell r="D704">
            <v>0</v>
          </cell>
          <cell r="E704" t="str">
            <v/>
          </cell>
          <cell r="F704">
            <v>0</v>
          </cell>
          <cell r="G704" t="str">
            <v/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 t="str">
            <v/>
          </cell>
          <cell r="N704">
            <v>0</v>
          </cell>
          <cell r="O704" t="str">
            <v/>
          </cell>
          <cell r="P704" t="str">
            <v/>
          </cell>
          <cell r="Q704">
            <v>0</v>
          </cell>
          <cell r="R704" t="str">
            <v/>
          </cell>
          <cell r="S704">
            <v>0</v>
          </cell>
          <cell r="T704" t="str">
            <v/>
          </cell>
          <cell r="U704" t="str">
            <v/>
          </cell>
          <cell r="V704">
            <v>0</v>
          </cell>
          <cell r="W704" t="str">
            <v/>
          </cell>
          <cell r="X704">
            <v>0</v>
          </cell>
        </row>
        <row r="705">
          <cell r="B705">
            <v>64</v>
          </cell>
          <cell r="C705">
            <v>0</v>
          </cell>
          <cell r="D705" t="str">
            <v/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1</v>
          </cell>
          <cell r="M705">
            <v>3</v>
          </cell>
          <cell r="N705" t="str">
            <v xml:space="preserve"> </v>
          </cell>
          <cell r="O705">
            <v>0</v>
          </cell>
          <cell r="P705">
            <v>4167150295</v>
          </cell>
          <cell r="Q705" t="e">
            <v>#DIV/0!</v>
          </cell>
          <cell r="R705" t="e">
            <v>#DIV/0!</v>
          </cell>
          <cell r="S705" t="e">
            <v>#DIV/0!</v>
          </cell>
          <cell r="T705" t="e">
            <v>#DIV/0!</v>
          </cell>
          <cell r="U705">
            <v>0</v>
          </cell>
          <cell r="V705" t="e">
            <v>#DIV/0!</v>
          </cell>
          <cell r="W705" t="e">
            <v>#DIV/0!</v>
          </cell>
          <cell r="X705" t="e">
            <v>#DIV/0!</v>
          </cell>
        </row>
        <row r="706">
          <cell r="B706" t="str">
            <v/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 t="str">
            <v/>
          </cell>
          <cell r="N706" t="str">
            <v xml:space="preserve"> </v>
          </cell>
          <cell r="O706" t="str">
            <v/>
          </cell>
          <cell r="P706" t="str">
            <v/>
          </cell>
          <cell r="Q706">
            <v>0</v>
          </cell>
          <cell r="R706" t="str">
            <v/>
          </cell>
          <cell r="S706">
            <v>0</v>
          </cell>
          <cell r="T706" t="str">
            <v/>
          </cell>
          <cell r="U706" t="str">
            <v/>
          </cell>
          <cell r="V706">
            <v>0</v>
          </cell>
          <cell r="W706" t="str">
            <v/>
          </cell>
          <cell r="X706">
            <v>0</v>
          </cell>
        </row>
        <row r="707">
          <cell r="B707" t="str">
            <v/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 t="str">
            <v/>
          </cell>
          <cell r="N707" t="str">
            <v xml:space="preserve"> </v>
          </cell>
          <cell r="O707" t="str">
            <v/>
          </cell>
          <cell r="P707" t="str">
            <v/>
          </cell>
          <cell r="Q707">
            <v>0</v>
          </cell>
          <cell r="R707" t="str">
            <v/>
          </cell>
          <cell r="S707">
            <v>0</v>
          </cell>
          <cell r="T707" t="str">
            <v/>
          </cell>
          <cell r="U707" t="str">
            <v/>
          </cell>
          <cell r="V707">
            <v>0</v>
          </cell>
          <cell r="W707" t="str">
            <v/>
          </cell>
          <cell r="X707">
            <v>0</v>
          </cell>
        </row>
        <row r="708">
          <cell r="B708" t="str">
            <v/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 t="str">
            <v/>
          </cell>
          <cell r="N708">
            <v>0</v>
          </cell>
          <cell r="O708" t="str">
            <v/>
          </cell>
          <cell r="P708" t="str">
            <v/>
          </cell>
          <cell r="Q708">
            <v>0</v>
          </cell>
          <cell r="R708" t="str">
            <v/>
          </cell>
          <cell r="S708">
            <v>0</v>
          </cell>
          <cell r="T708" t="str">
            <v/>
          </cell>
          <cell r="U708" t="str">
            <v/>
          </cell>
          <cell r="V708">
            <v>0</v>
          </cell>
          <cell r="W708" t="str">
            <v/>
          </cell>
          <cell r="X708">
            <v>0</v>
          </cell>
        </row>
        <row r="709">
          <cell r="B709" t="str">
            <v/>
          </cell>
          <cell r="C709">
            <v>0</v>
          </cell>
          <cell r="D709">
            <v>0</v>
          </cell>
          <cell r="E709" t="str">
            <v/>
          </cell>
          <cell r="F709">
            <v>0</v>
          </cell>
          <cell r="G709" t="str">
            <v/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 t="str">
            <v/>
          </cell>
          <cell r="N709">
            <v>0</v>
          </cell>
          <cell r="O709" t="str">
            <v/>
          </cell>
          <cell r="P709" t="str">
            <v/>
          </cell>
          <cell r="Q709">
            <v>0</v>
          </cell>
          <cell r="R709" t="str">
            <v/>
          </cell>
          <cell r="S709">
            <v>0</v>
          </cell>
          <cell r="T709" t="str">
            <v/>
          </cell>
          <cell r="U709" t="str">
            <v/>
          </cell>
          <cell r="V709">
            <v>0</v>
          </cell>
          <cell r="W709" t="str">
            <v/>
          </cell>
          <cell r="X709">
            <v>0</v>
          </cell>
        </row>
        <row r="710">
          <cell r="B710" t="str">
            <v/>
          </cell>
          <cell r="C710">
            <v>0</v>
          </cell>
          <cell r="D710">
            <v>0</v>
          </cell>
          <cell r="E710" t="str">
            <v/>
          </cell>
          <cell r="F710">
            <v>0</v>
          </cell>
          <cell r="G710" t="str">
            <v/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 t="str">
            <v/>
          </cell>
          <cell r="N710">
            <v>0</v>
          </cell>
          <cell r="O710" t="str">
            <v/>
          </cell>
          <cell r="P710" t="str">
            <v/>
          </cell>
          <cell r="Q710">
            <v>0</v>
          </cell>
          <cell r="R710" t="str">
            <v/>
          </cell>
          <cell r="S710">
            <v>0</v>
          </cell>
          <cell r="T710" t="str">
            <v/>
          </cell>
          <cell r="U710" t="str">
            <v/>
          </cell>
          <cell r="V710">
            <v>0</v>
          </cell>
          <cell r="W710" t="str">
            <v/>
          </cell>
          <cell r="X710">
            <v>0</v>
          </cell>
        </row>
        <row r="711">
          <cell r="B711" t="str">
            <v/>
          </cell>
          <cell r="C711">
            <v>0</v>
          </cell>
          <cell r="D711">
            <v>0</v>
          </cell>
          <cell r="E711" t="str">
            <v/>
          </cell>
          <cell r="F711">
            <v>0</v>
          </cell>
          <cell r="G711" t="str">
            <v/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 t="str">
            <v/>
          </cell>
          <cell r="N711">
            <v>0</v>
          </cell>
          <cell r="O711" t="str">
            <v/>
          </cell>
          <cell r="P711" t="str">
            <v/>
          </cell>
          <cell r="Q711">
            <v>0</v>
          </cell>
          <cell r="R711" t="str">
            <v/>
          </cell>
          <cell r="S711">
            <v>0</v>
          </cell>
          <cell r="T711" t="str">
            <v/>
          </cell>
          <cell r="U711" t="str">
            <v/>
          </cell>
          <cell r="V711">
            <v>0</v>
          </cell>
          <cell r="W711" t="str">
            <v/>
          </cell>
          <cell r="X711">
            <v>0</v>
          </cell>
        </row>
        <row r="712">
          <cell r="B712" t="str">
            <v/>
          </cell>
          <cell r="C712">
            <v>0</v>
          </cell>
          <cell r="D712">
            <v>0</v>
          </cell>
          <cell r="E712" t="str">
            <v/>
          </cell>
          <cell r="F712">
            <v>0</v>
          </cell>
          <cell r="G712" t="str">
            <v/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 t="str">
            <v/>
          </cell>
          <cell r="N712">
            <v>0</v>
          </cell>
          <cell r="O712" t="str">
            <v/>
          </cell>
          <cell r="P712" t="str">
            <v/>
          </cell>
          <cell r="Q712">
            <v>0</v>
          </cell>
          <cell r="R712" t="str">
            <v/>
          </cell>
          <cell r="S712">
            <v>0</v>
          </cell>
          <cell r="T712" t="str">
            <v/>
          </cell>
          <cell r="U712" t="str">
            <v/>
          </cell>
          <cell r="V712">
            <v>0</v>
          </cell>
          <cell r="W712" t="str">
            <v/>
          </cell>
          <cell r="X712">
            <v>0</v>
          </cell>
        </row>
        <row r="713">
          <cell r="B713" t="str">
            <v/>
          </cell>
          <cell r="C713">
            <v>0</v>
          </cell>
          <cell r="D713">
            <v>0</v>
          </cell>
          <cell r="E713" t="str">
            <v/>
          </cell>
          <cell r="F713">
            <v>0</v>
          </cell>
          <cell r="G713" t="str">
            <v/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 t="str">
            <v/>
          </cell>
          <cell r="N713">
            <v>0</v>
          </cell>
          <cell r="O713" t="str">
            <v/>
          </cell>
          <cell r="P713" t="str">
            <v/>
          </cell>
          <cell r="Q713">
            <v>0</v>
          </cell>
          <cell r="R713" t="str">
            <v/>
          </cell>
          <cell r="S713">
            <v>0</v>
          </cell>
          <cell r="T713" t="str">
            <v/>
          </cell>
          <cell r="U713" t="str">
            <v/>
          </cell>
          <cell r="V713">
            <v>0</v>
          </cell>
          <cell r="W713" t="str">
            <v/>
          </cell>
          <cell r="X713">
            <v>0</v>
          </cell>
        </row>
        <row r="714">
          <cell r="B714" t="str">
            <v/>
          </cell>
          <cell r="C714">
            <v>0</v>
          </cell>
          <cell r="D714">
            <v>0</v>
          </cell>
          <cell r="E714" t="str">
            <v/>
          </cell>
          <cell r="F714">
            <v>0</v>
          </cell>
          <cell r="G714" t="str">
            <v/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 t="str">
            <v/>
          </cell>
          <cell r="N714">
            <v>0</v>
          </cell>
          <cell r="O714" t="str">
            <v/>
          </cell>
          <cell r="P714" t="str">
            <v/>
          </cell>
          <cell r="Q714">
            <v>0</v>
          </cell>
          <cell r="R714" t="str">
            <v/>
          </cell>
          <cell r="S714">
            <v>0</v>
          </cell>
          <cell r="T714" t="str">
            <v/>
          </cell>
          <cell r="U714" t="str">
            <v/>
          </cell>
          <cell r="V714">
            <v>0</v>
          </cell>
          <cell r="W714" t="str">
            <v/>
          </cell>
          <cell r="X714">
            <v>0</v>
          </cell>
        </row>
        <row r="715">
          <cell r="B715" t="str">
            <v/>
          </cell>
          <cell r="C715">
            <v>0</v>
          </cell>
          <cell r="D715">
            <v>0</v>
          </cell>
          <cell r="E715" t="str">
            <v/>
          </cell>
          <cell r="F715">
            <v>0</v>
          </cell>
          <cell r="G715" t="str">
            <v/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 t="str">
            <v/>
          </cell>
          <cell r="N715">
            <v>0</v>
          </cell>
          <cell r="O715" t="str">
            <v/>
          </cell>
          <cell r="P715" t="str">
            <v/>
          </cell>
          <cell r="Q715">
            <v>0</v>
          </cell>
          <cell r="R715" t="str">
            <v/>
          </cell>
          <cell r="S715">
            <v>0</v>
          </cell>
          <cell r="T715" t="str">
            <v/>
          </cell>
          <cell r="U715" t="str">
            <v/>
          </cell>
          <cell r="V715">
            <v>0</v>
          </cell>
          <cell r="W715" t="str">
            <v/>
          </cell>
          <cell r="X715">
            <v>0</v>
          </cell>
        </row>
        <row r="716">
          <cell r="B716">
            <v>65</v>
          </cell>
          <cell r="C716">
            <v>0</v>
          </cell>
          <cell r="D716" t="str">
            <v/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1</v>
          </cell>
          <cell r="M716">
            <v>3</v>
          </cell>
          <cell r="N716" t="str">
            <v xml:space="preserve"> </v>
          </cell>
          <cell r="O716">
            <v>0</v>
          </cell>
          <cell r="P716">
            <v>4167150295</v>
          </cell>
          <cell r="Q716" t="e">
            <v>#DIV/0!</v>
          </cell>
          <cell r="R716" t="e">
            <v>#DIV/0!</v>
          </cell>
          <cell r="S716" t="e">
            <v>#DIV/0!</v>
          </cell>
          <cell r="T716" t="e">
            <v>#DIV/0!</v>
          </cell>
          <cell r="U716">
            <v>0</v>
          </cell>
          <cell r="V716" t="e">
            <v>#DIV/0!</v>
          </cell>
          <cell r="W716" t="e">
            <v>#DIV/0!</v>
          </cell>
          <cell r="X716" t="e">
            <v>#DIV/0!</v>
          </cell>
        </row>
        <row r="717">
          <cell r="B717" t="str">
            <v/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 t="str">
            <v/>
          </cell>
          <cell r="N717" t="str">
            <v xml:space="preserve"> </v>
          </cell>
          <cell r="O717" t="str">
            <v/>
          </cell>
          <cell r="P717" t="str">
            <v/>
          </cell>
          <cell r="Q717">
            <v>0</v>
          </cell>
          <cell r="R717" t="str">
            <v/>
          </cell>
          <cell r="S717">
            <v>0</v>
          </cell>
          <cell r="T717" t="str">
            <v/>
          </cell>
          <cell r="U717" t="str">
            <v/>
          </cell>
          <cell r="V717">
            <v>0</v>
          </cell>
          <cell r="W717" t="str">
            <v/>
          </cell>
          <cell r="X717">
            <v>0</v>
          </cell>
        </row>
        <row r="718">
          <cell r="B718" t="str">
            <v/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 t="str">
            <v/>
          </cell>
          <cell r="N718" t="str">
            <v xml:space="preserve"> </v>
          </cell>
          <cell r="O718" t="str">
            <v/>
          </cell>
          <cell r="P718" t="str">
            <v/>
          </cell>
          <cell r="Q718">
            <v>0</v>
          </cell>
          <cell r="R718" t="str">
            <v/>
          </cell>
          <cell r="S718">
            <v>0</v>
          </cell>
          <cell r="T718" t="str">
            <v/>
          </cell>
          <cell r="U718" t="str">
            <v/>
          </cell>
          <cell r="V718">
            <v>0</v>
          </cell>
          <cell r="W718" t="str">
            <v/>
          </cell>
          <cell r="X718">
            <v>0</v>
          </cell>
        </row>
        <row r="719">
          <cell r="B719" t="str">
            <v/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 t="str">
            <v/>
          </cell>
          <cell r="N719">
            <v>0</v>
          </cell>
          <cell r="O719" t="str">
            <v/>
          </cell>
          <cell r="P719" t="str">
            <v/>
          </cell>
          <cell r="Q719">
            <v>0</v>
          </cell>
          <cell r="R719" t="str">
            <v/>
          </cell>
          <cell r="S719">
            <v>0</v>
          </cell>
          <cell r="T719" t="str">
            <v/>
          </cell>
          <cell r="U719" t="str">
            <v/>
          </cell>
          <cell r="V719">
            <v>0</v>
          </cell>
          <cell r="W719" t="str">
            <v/>
          </cell>
          <cell r="X719">
            <v>0</v>
          </cell>
        </row>
        <row r="720">
          <cell r="B720" t="str">
            <v/>
          </cell>
          <cell r="C720">
            <v>0</v>
          </cell>
          <cell r="D720">
            <v>0</v>
          </cell>
          <cell r="E720" t="str">
            <v/>
          </cell>
          <cell r="F720">
            <v>0</v>
          </cell>
          <cell r="G720" t="str">
            <v/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 t="str">
            <v/>
          </cell>
          <cell r="N720">
            <v>0</v>
          </cell>
          <cell r="O720" t="str">
            <v/>
          </cell>
          <cell r="P720" t="str">
            <v/>
          </cell>
          <cell r="Q720">
            <v>0</v>
          </cell>
          <cell r="R720" t="str">
            <v/>
          </cell>
          <cell r="S720">
            <v>0</v>
          </cell>
          <cell r="T720" t="str">
            <v/>
          </cell>
          <cell r="U720" t="str">
            <v/>
          </cell>
          <cell r="V720">
            <v>0</v>
          </cell>
          <cell r="W720" t="str">
            <v/>
          </cell>
          <cell r="X720">
            <v>0</v>
          </cell>
        </row>
        <row r="721">
          <cell r="B721" t="str">
            <v/>
          </cell>
          <cell r="C721">
            <v>0</v>
          </cell>
          <cell r="D721">
            <v>0</v>
          </cell>
          <cell r="E721" t="str">
            <v/>
          </cell>
          <cell r="F721">
            <v>0</v>
          </cell>
          <cell r="G721" t="str">
            <v/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 t="str">
            <v/>
          </cell>
          <cell r="N721">
            <v>0</v>
          </cell>
          <cell r="O721" t="str">
            <v/>
          </cell>
          <cell r="P721" t="str">
            <v/>
          </cell>
          <cell r="Q721">
            <v>0</v>
          </cell>
          <cell r="R721" t="str">
            <v/>
          </cell>
          <cell r="S721">
            <v>0</v>
          </cell>
          <cell r="T721" t="str">
            <v/>
          </cell>
          <cell r="U721" t="str">
            <v/>
          </cell>
          <cell r="V721">
            <v>0</v>
          </cell>
          <cell r="W721" t="str">
            <v/>
          </cell>
          <cell r="X721">
            <v>0</v>
          </cell>
        </row>
        <row r="722">
          <cell r="B722" t="str">
            <v/>
          </cell>
          <cell r="C722">
            <v>0</v>
          </cell>
          <cell r="D722">
            <v>0</v>
          </cell>
          <cell r="E722" t="str">
            <v/>
          </cell>
          <cell r="F722">
            <v>0</v>
          </cell>
          <cell r="G722" t="str">
            <v/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 t="str">
            <v/>
          </cell>
          <cell r="N722">
            <v>0</v>
          </cell>
          <cell r="O722" t="str">
            <v/>
          </cell>
          <cell r="P722" t="str">
            <v/>
          </cell>
          <cell r="Q722">
            <v>0</v>
          </cell>
          <cell r="R722" t="str">
            <v/>
          </cell>
          <cell r="S722">
            <v>0</v>
          </cell>
          <cell r="T722" t="str">
            <v/>
          </cell>
          <cell r="U722" t="str">
            <v/>
          </cell>
          <cell r="V722">
            <v>0</v>
          </cell>
          <cell r="W722" t="str">
            <v/>
          </cell>
          <cell r="X722">
            <v>0</v>
          </cell>
        </row>
        <row r="723">
          <cell r="B723" t="str">
            <v/>
          </cell>
          <cell r="C723">
            <v>0</v>
          </cell>
          <cell r="D723">
            <v>0</v>
          </cell>
          <cell r="E723" t="str">
            <v/>
          </cell>
          <cell r="F723">
            <v>0</v>
          </cell>
          <cell r="G723" t="str">
            <v/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 t="str">
            <v/>
          </cell>
          <cell r="N723">
            <v>0</v>
          </cell>
          <cell r="O723" t="str">
            <v/>
          </cell>
          <cell r="P723" t="str">
            <v/>
          </cell>
          <cell r="Q723">
            <v>0</v>
          </cell>
          <cell r="R723" t="str">
            <v/>
          </cell>
          <cell r="S723">
            <v>0</v>
          </cell>
          <cell r="T723" t="str">
            <v/>
          </cell>
          <cell r="U723" t="str">
            <v/>
          </cell>
          <cell r="V723">
            <v>0</v>
          </cell>
          <cell r="W723" t="str">
            <v/>
          </cell>
          <cell r="X723">
            <v>0</v>
          </cell>
        </row>
        <row r="724">
          <cell r="B724" t="str">
            <v/>
          </cell>
          <cell r="C724">
            <v>0</v>
          </cell>
          <cell r="D724">
            <v>0</v>
          </cell>
          <cell r="E724" t="str">
            <v/>
          </cell>
          <cell r="F724">
            <v>0</v>
          </cell>
          <cell r="G724" t="str">
            <v/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 t="str">
            <v/>
          </cell>
          <cell r="N724">
            <v>0</v>
          </cell>
          <cell r="O724" t="str">
            <v/>
          </cell>
          <cell r="P724" t="str">
            <v/>
          </cell>
          <cell r="Q724">
            <v>0</v>
          </cell>
          <cell r="R724" t="str">
            <v/>
          </cell>
          <cell r="S724">
            <v>0</v>
          </cell>
          <cell r="T724" t="str">
            <v/>
          </cell>
          <cell r="U724" t="str">
            <v/>
          </cell>
          <cell r="V724">
            <v>0</v>
          </cell>
          <cell r="W724" t="str">
            <v/>
          </cell>
          <cell r="X724">
            <v>0</v>
          </cell>
        </row>
        <row r="725">
          <cell r="B725" t="str">
            <v/>
          </cell>
          <cell r="C725">
            <v>0</v>
          </cell>
          <cell r="D725">
            <v>0</v>
          </cell>
          <cell r="E725" t="str">
            <v/>
          </cell>
          <cell r="F725">
            <v>0</v>
          </cell>
          <cell r="G725" t="str">
            <v/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 t="str">
            <v/>
          </cell>
          <cell r="N725">
            <v>0</v>
          </cell>
          <cell r="O725" t="str">
            <v/>
          </cell>
          <cell r="P725" t="str">
            <v/>
          </cell>
          <cell r="Q725">
            <v>0</v>
          </cell>
          <cell r="R725" t="str">
            <v/>
          </cell>
          <cell r="S725">
            <v>0</v>
          </cell>
          <cell r="T725" t="str">
            <v/>
          </cell>
          <cell r="U725" t="str">
            <v/>
          </cell>
          <cell r="V725">
            <v>0</v>
          </cell>
          <cell r="W725" t="str">
            <v/>
          </cell>
          <cell r="X725">
            <v>0</v>
          </cell>
        </row>
        <row r="726">
          <cell r="B726" t="str">
            <v/>
          </cell>
          <cell r="C726">
            <v>0</v>
          </cell>
          <cell r="D726">
            <v>0</v>
          </cell>
          <cell r="E726" t="str">
            <v/>
          </cell>
          <cell r="F726">
            <v>0</v>
          </cell>
          <cell r="G726" t="str">
            <v/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 t="str">
            <v/>
          </cell>
          <cell r="N726">
            <v>0</v>
          </cell>
          <cell r="O726" t="str">
            <v/>
          </cell>
          <cell r="P726" t="str">
            <v/>
          </cell>
          <cell r="Q726">
            <v>0</v>
          </cell>
          <cell r="R726" t="str">
            <v/>
          </cell>
          <cell r="S726">
            <v>0</v>
          </cell>
          <cell r="T726" t="str">
            <v/>
          </cell>
          <cell r="U726" t="str">
            <v/>
          </cell>
          <cell r="V726">
            <v>0</v>
          </cell>
          <cell r="W726" t="str">
            <v/>
          </cell>
          <cell r="X726">
            <v>0</v>
          </cell>
        </row>
        <row r="727">
          <cell r="B727">
            <v>66</v>
          </cell>
          <cell r="C727">
            <v>0</v>
          </cell>
          <cell r="D727" t="str">
            <v/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1</v>
          </cell>
          <cell r="M727">
            <v>3</v>
          </cell>
          <cell r="N727" t="str">
            <v xml:space="preserve"> </v>
          </cell>
          <cell r="O727">
            <v>0</v>
          </cell>
          <cell r="P727">
            <v>4167150295</v>
          </cell>
          <cell r="Q727" t="e">
            <v>#DIV/0!</v>
          </cell>
          <cell r="R727" t="e">
            <v>#DIV/0!</v>
          </cell>
          <cell r="S727" t="e">
            <v>#DIV/0!</v>
          </cell>
          <cell r="T727" t="e">
            <v>#DIV/0!</v>
          </cell>
          <cell r="U727">
            <v>0</v>
          </cell>
          <cell r="V727" t="e">
            <v>#DIV/0!</v>
          </cell>
          <cell r="W727" t="e">
            <v>#DIV/0!</v>
          </cell>
          <cell r="X727" t="e">
            <v>#DIV/0!</v>
          </cell>
        </row>
        <row r="728">
          <cell r="B728" t="str">
            <v/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 t="str">
            <v/>
          </cell>
          <cell r="N728" t="str">
            <v xml:space="preserve"> </v>
          </cell>
          <cell r="O728" t="str">
            <v/>
          </cell>
          <cell r="P728" t="str">
            <v/>
          </cell>
          <cell r="Q728">
            <v>0</v>
          </cell>
          <cell r="R728" t="str">
            <v/>
          </cell>
          <cell r="S728">
            <v>0</v>
          </cell>
          <cell r="T728" t="str">
            <v/>
          </cell>
          <cell r="U728" t="str">
            <v/>
          </cell>
          <cell r="V728">
            <v>0</v>
          </cell>
          <cell r="W728" t="str">
            <v/>
          </cell>
          <cell r="X728">
            <v>0</v>
          </cell>
        </row>
        <row r="729">
          <cell r="B729" t="str">
            <v/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 t="str">
            <v/>
          </cell>
          <cell r="N729" t="str">
            <v xml:space="preserve"> </v>
          </cell>
          <cell r="O729" t="str">
            <v/>
          </cell>
          <cell r="P729" t="str">
            <v/>
          </cell>
          <cell r="Q729">
            <v>0</v>
          </cell>
          <cell r="R729" t="str">
            <v/>
          </cell>
          <cell r="S729">
            <v>0</v>
          </cell>
          <cell r="T729" t="str">
            <v/>
          </cell>
          <cell r="U729" t="str">
            <v/>
          </cell>
          <cell r="V729">
            <v>0</v>
          </cell>
          <cell r="W729" t="str">
            <v/>
          </cell>
          <cell r="X729">
            <v>0</v>
          </cell>
        </row>
        <row r="730">
          <cell r="B730" t="str">
            <v/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 t="str">
            <v/>
          </cell>
          <cell r="N730">
            <v>0</v>
          </cell>
          <cell r="O730" t="str">
            <v/>
          </cell>
          <cell r="P730" t="str">
            <v/>
          </cell>
          <cell r="Q730">
            <v>0</v>
          </cell>
          <cell r="R730" t="str">
            <v/>
          </cell>
          <cell r="S730">
            <v>0</v>
          </cell>
          <cell r="T730" t="str">
            <v/>
          </cell>
          <cell r="U730" t="str">
            <v/>
          </cell>
          <cell r="V730">
            <v>0</v>
          </cell>
          <cell r="W730" t="str">
            <v/>
          </cell>
          <cell r="X730">
            <v>0</v>
          </cell>
        </row>
        <row r="731">
          <cell r="B731" t="str">
            <v/>
          </cell>
          <cell r="C731">
            <v>0</v>
          </cell>
          <cell r="D731">
            <v>0</v>
          </cell>
          <cell r="E731" t="str">
            <v/>
          </cell>
          <cell r="F731">
            <v>0</v>
          </cell>
          <cell r="G731" t="str">
            <v/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 t="str">
            <v/>
          </cell>
          <cell r="N731">
            <v>0</v>
          </cell>
          <cell r="O731" t="str">
            <v/>
          </cell>
          <cell r="P731" t="str">
            <v/>
          </cell>
          <cell r="Q731">
            <v>0</v>
          </cell>
          <cell r="R731" t="str">
            <v/>
          </cell>
          <cell r="S731">
            <v>0</v>
          </cell>
          <cell r="T731" t="str">
            <v/>
          </cell>
          <cell r="U731" t="str">
            <v/>
          </cell>
          <cell r="V731">
            <v>0</v>
          </cell>
          <cell r="W731" t="str">
            <v/>
          </cell>
          <cell r="X731">
            <v>0</v>
          </cell>
        </row>
        <row r="732">
          <cell r="B732" t="str">
            <v/>
          </cell>
          <cell r="C732">
            <v>0</v>
          </cell>
          <cell r="D732">
            <v>0</v>
          </cell>
          <cell r="E732" t="str">
            <v/>
          </cell>
          <cell r="F732">
            <v>0</v>
          </cell>
          <cell r="G732" t="str">
            <v/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 t="str">
            <v/>
          </cell>
          <cell r="N732">
            <v>0</v>
          </cell>
          <cell r="O732" t="str">
            <v/>
          </cell>
          <cell r="P732" t="str">
            <v/>
          </cell>
          <cell r="Q732">
            <v>0</v>
          </cell>
          <cell r="R732" t="str">
            <v/>
          </cell>
          <cell r="S732">
            <v>0</v>
          </cell>
          <cell r="T732" t="str">
            <v/>
          </cell>
          <cell r="U732" t="str">
            <v/>
          </cell>
          <cell r="V732">
            <v>0</v>
          </cell>
          <cell r="W732" t="str">
            <v/>
          </cell>
          <cell r="X732">
            <v>0</v>
          </cell>
        </row>
        <row r="733">
          <cell r="B733" t="str">
            <v/>
          </cell>
          <cell r="C733">
            <v>0</v>
          </cell>
          <cell r="D733">
            <v>0</v>
          </cell>
          <cell r="E733" t="str">
            <v/>
          </cell>
          <cell r="F733">
            <v>0</v>
          </cell>
          <cell r="G733" t="str">
            <v/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 t="str">
            <v/>
          </cell>
          <cell r="N733">
            <v>0</v>
          </cell>
          <cell r="O733" t="str">
            <v/>
          </cell>
          <cell r="P733" t="str">
            <v/>
          </cell>
          <cell r="Q733">
            <v>0</v>
          </cell>
          <cell r="R733" t="str">
            <v/>
          </cell>
          <cell r="S733">
            <v>0</v>
          </cell>
          <cell r="T733" t="str">
            <v/>
          </cell>
          <cell r="U733" t="str">
            <v/>
          </cell>
          <cell r="V733">
            <v>0</v>
          </cell>
          <cell r="W733" t="str">
            <v/>
          </cell>
          <cell r="X733">
            <v>0</v>
          </cell>
        </row>
        <row r="734">
          <cell r="B734" t="str">
            <v/>
          </cell>
          <cell r="C734">
            <v>0</v>
          </cell>
          <cell r="D734">
            <v>0</v>
          </cell>
          <cell r="E734" t="str">
            <v/>
          </cell>
          <cell r="F734">
            <v>0</v>
          </cell>
          <cell r="G734" t="str">
            <v/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 t="str">
            <v/>
          </cell>
          <cell r="N734">
            <v>0</v>
          </cell>
          <cell r="O734" t="str">
            <v/>
          </cell>
          <cell r="P734" t="str">
            <v/>
          </cell>
          <cell r="Q734">
            <v>0</v>
          </cell>
          <cell r="R734" t="str">
            <v/>
          </cell>
          <cell r="S734">
            <v>0</v>
          </cell>
          <cell r="T734" t="str">
            <v/>
          </cell>
          <cell r="U734" t="str">
            <v/>
          </cell>
          <cell r="V734">
            <v>0</v>
          </cell>
          <cell r="W734" t="str">
            <v/>
          </cell>
          <cell r="X734">
            <v>0</v>
          </cell>
        </row>
        <row r="735">
          <cell r="B735" t="str">
            <v/>
          </cell>
          <cell r="C735">
            <v>0</v>
          </cell>
          <cell r="D735">
            <v>0</v>
          </cell>
          <cell r="E735" t="str">
            <v/>
          </cell>
          <cell r="F735">
            <v>0</v>
          </cell>
          <cell r="G735" t="str">
            <v/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 t="str">
            <v/>
          </cell>
          <cell r="N735">
            <v>0</v>
          </cell>
          <cell r="O735" t="str">
            <v/>
          </cell>
          <cell r="P735" t="str">
            <v/>
          </cell>
          <cell r="Q735">
            <v>0</v>
          </cell>
          <cell r="R735" t="str">
            <v/>
          </cell>
          <cell r="S735">
            <v>0</v>
          </cell>
          <cell r="T735" t="str">
            <v/>
          </cell>
          <cell r="U735" t="str">
            <v/>
          </cell>
          <cell r="V735">
            <v>0</v>
          </cell>
          <cell r="W735" t="str">
            <v/>
          </cell>
          <cell r="X735">
            <v>0</v>
          </cell>
        </row>
        <row r="736">
          <cell r="B736" t="str">
            <v/>
          </cell>
          <cell r="C736">
            <v>0</v>
          </cell>
          <cell r="D736">
            <v>0</v>
          </cell>
          <cell r="E736" t="str">
            <v/>
          </cell>
          <cell r="F736">
            <v>0</v>
          </cell>
          <cell r="G736" t="str">
            <v/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 t="str">
            <v/>
          </cell>
          <cell r="N736">
            <v>0</v>
          </cell>
          <cell r="O736" t="str">
            <v/>
          </cell>
          <cell r="P736" t="str">
            <v/>
          </cell>
          <cell r="Q736">
            <v>0</v>
          </cell>
          <cell r="R736" t="str">
            <v/>
          </cell>
          <cell r="S736">
            <v>0</v>
          </cell>
          <cell r="T736" t="str">
            <v/>
          </cell>
          <cell r="U736" t="str">
            <v/>
          </cell>
          <cell r="V736">
            <v>0</v>
          </cell>
          <cell r="W736" t="str">
            <v/>
          </cell>
          <cell r="X736">
            <v>0</v>
          </cell>
        </row>
        <row r="737">
          <cell r="B737" t="str">
            <v/>
          </cell>
          <cell r="C737">
            <v>0</v>
          </cell>
          <cell r="D737">
            <v>0</v>
          </cell>
          <cell r="E737" t="str">
            <v/>
          </cell>
          <cell r="F737">
            <v>0</v>
          </cell>
          <cell r="G737" t="str">
            <v/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 t="str">
            <v/>
          </cell>
          <cell r="N737">
            <v>0</v>
          </cell>
          <cell r="O737" t="str">
            <v/>
          </cell>
          <cell r="P737" t="str">
            <v/>
          </cell>
          <cell r="Q737">
            <v>0</v>
          </cell>
          <cell r="R737" t="str">
            <v/>
          </cell>
          <cell r="S737">
            <v>0</v>
          </cell>
          <cell r="T737" t="str">
            <v/>
          </cell>
          <cell r="U737" t="str">
            <v/>
          </cell>
          <cell r="V737">
            <v>0</v>
          </cell>
          <cell r="W737" t="str">
            <v/>
          </cell>
          <cell r="X737">
            <v>0</v>
          </cell>
        </row>
        <row r="738">
          <cell r="B738">
            <v>67</v>
          </cell>
          <cell r="C738">
            <v>0</v>
          </cell>
          <cell r="D738" t="str">
            <v/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1</v>
          </cell>
          <cell r="M738">
            <v>3</v>
          </cell>
          <cell r="N738" t="str">
            <v xml:space="preserve"> </v>
          </cell>
          <cell r="O738">
            <v>0</v>
          </cell>
          <cell r="P738">
            <v>4167150295</v>
          </cell>
          <cell r="Q738" t="e">
            <v>#DIV/0!</v>
          </cell>
          <cell r="R738" t="e">
            <v>#DIV/0!</v>
          </cell>
          <cell r="S738" t="e">
            <v>#DIV/0!</v>
          </cell>
          <cell r="T738" t="e">
            <v>#DIV/0!</v>
          </cell>
          <cell r="U738">
            <v>0</v>
          </cell>
          <cell r="V738" t="e">
            <v>#DIV/0!</v>
          </cell>
          <cell r="W738" t="e">
            <v>#DIV/0!</v>
          </cell>
          <cell r="X738" t="e">
            <v>#DIV/0!</v>
          </cell>
        </row>
        <row r="739">
          <cell r="B739" t="str">
            <v/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 t="str">
            <v/>
          </cell>
          <cell r="N739" t="str">
            <v xml:space="preserve"> </v>
          </cell>
          <cell r="O739" t="str">
            <v/>
          </cell>
          <cell r="P739" t="str">
            <v/>
          </cell>
          <cell r="Q739">
            <v>0</v>
          </cell>
          <cell r="R739" t="str">
            <v/>
          </cell>
          <cell r="S739">
            <v>0</v>
          </cell>
          <cell r="T739" t="str">
            <v/>
          </cell>
          <cell r="U739" t="str">
            <v/>
          </cell>
          <cell r="V739">
            <v>0</v>
          </cell>
          <cell r="W739" t="str">
            <v/>
          </cell>
          <cell r="X739">
            <v>0</v>
          </cell>
        </row>
        <row r="740">
          <cell r="B740" t="str">
            <v/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 t="str">
            <v/>
          </cell>
          <cell r="N740" t="str">
            <v xml:space="preserve"> </v>
          </cell>
          <cell r="O740" t="str">
            <v/>
          </cell>
          <cell r="P740" t="str">
            <v/>
          </cell>
          <cell r="Q740">
            <v>0</v>
          </cell>
          <cell r="R740" t="str">
            <v/>
          </cell>
          <cell r="S740">
            <v>0</v>
          </cell>
          <cell r="T740" t="str">
            <v/>
          </cell>
          <cell r="U740" t="str">
            <v/>
          </cell>
          <cell r="V740">
            <v>0</v>
          </cell>
          <cell r="W740" t="str">
            <v/>
          </cell>
          <cell r="X740">
            <v>0</v>
          </cell>
        </row>
        <row r="741">
          <cell r="B741" t="str">
            <v/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 t="str">
            <v/>
          </cell>
          <cell r="N741">
            <v>0</v>
          </cell>
          <cell r="O741" t="str">
            <v/>
          </cell>
          <cell r="P741" t="str">
            <v/>
          </cell>
          <cell r="Q741">
            <v>0</v>
          </cell>
          <cell r="R741" t="str">
            <v/>
          </cell>
          <cell r="S741">
            <v>0</v>
          </cell>
          <cell r="T741" t="str">
            <v/>
          </cell>
          <cell r="U741" t="str">
            <v/>
          </cell>
          <cell r="V741">
            <v>0</v>
          </cell>
          <cell r="W741" t="str">
            <v/>
          </cell>
          <cell r="X741">
            <v>0</v>
          </cell>
        </row>
        <row r="742">
          <cell r="B742" t="str">
            <v/>
          </cell>
          <cell r="C742">
            <v>0</v>
          </cell>
          <cell r="D742">
            <v>0</v>
          </cell>
          <cell r="E742" t="str">
            <v/>
          </cell>
          <cell r="F742">
            <v>0</v>
          </cell>
          <cell r="G742" t="str">
            <v/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 t="str">
            <v/>
          </cell>
          <cell r="N742">
            <v>0</v>
          </cell>
          <cell r="O742" t="str">
            <v/>
          </cell>
          <cell r="P742" t="str">
            <v/>
          </cell>
          <cell r="Q742">
            <v>0</v>
          </cell>
          <cell r="R742" t="str">
            <v/>
          </cell>
          <cell r="S742">
            <v>0</v>
          </cell>
          <cell r="T742" t="str">
            <v/>
          </cell>
          <cell r="U742" t="str">
            <v/>
          </cell>
          <cell r="V742">
            <v>0</v>
          </cell>
          <cell r="W742" t="str">
            <v/>
          </cell>
          <cell r="X742">
            <v>0</v>
          </cell>
        </row>
        <row r="743">
          <cell r="B743" t="str">
            <v/>
          </cell>
          <cell r="C743">
            <v>0</v>
          </cell>
          <cell r="D743">
            <v>0</v>
          </cell>
          <cell r="E743" t="str">
            <v/>
          </cell>
          <cell r="F743">
            <v>0</v>
          </cell>
          <cell r="G743" t="str">
            <v/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 t="str">
            <v/>
          </cell>
          <cell r="N743">
            <v>0</v>
          </cell>
          <cell r="O743" t="str">
            <v/>
          </cell>
          <cell r="P743" t="str">
            <v/>
          </cell>
          <cell r="Q743">
            <v>0</v>
          </cell>
          <cell r="R743" t="str">
            <v/>
          </cell>
          <cell r="S743">
            <v>0</v>
          </cell>
          <cell r="T743" t="str">
            <v/>
          </cell>
          <cell r="U743" t="str">
            <v/>
          </cell>
          <cell r="V743">
            <v>0</v>
          </cell>
          <cell r="W743" t="str">
            <v/>
          </cell>
          <cell r="X743">
            <v>0</v>
          </cell>
        </row>
        <row r="744">
          <cell r="B744" t="str">
            <v/>
          </cell>
          <cell r="C744">
            <v>0</v>
          </cell>
          <cell r="D744">
            <v>0</v>
          </cell>
          <cell r="E744" t="str">
            <v/>
          </cell>
          <cell r="F744">
            <v>0</v>
          </cell>
          <cell r="G744" t="str">
            <v/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 t="str">
            <v/>
          </cell>
          <cell r="N744">
            <v>0</v>
          </cell>
          <cell r="O744" t="str">
            <v/>
          </cell>
          <cell r="P744" t="str">
            <v/>
          </cell>
          <cell r="Q744">
            <v>0</v>
          </cell>
          <cell r="R744" t="str">
            <v/>
          </cell>
          <cell r="S744">
            <v>0</v>
          </cell>
          <cell r="T744" t="str">
            <v/>
          </cell>
          <cell r="U744" t="str">
            <v/>
          </cell>
          <cell r="V744">
            <v>0</v>
          </cell>
          <cell r="W744" t="str">
            <v/>
          </cell>
          <cell r="X744">
            <v>0</v>
          </cell>
        </row>
        <row r="745">
          <cell r="B745" t="str">
            <v/>
          </cell>
          <cell r="C745">
            <v>0</v>
          </cell>
          <cell r="D745">
            <v>0</v>
          </cell>
          <cell r="E745" t="str">
            <v/>
          </cell>
          <cell r="F745">
            <v>0</v>
          </cell>
          <cell r="G745" t="str">
            <v/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 t="str">
            <v/>
          </cell>
          <cell r="N745">
            <v>0</v>
          </cell>
          <cell r="O745" t="str">
            <v/>
          </cell>
          <cell r="P745" t="str">
            <v/>
          </cell>
          <cell r="Q745">
            <v>0</v>
          </cell>
          <cell r="R745" t="str">
            <v/>
          </cell>
          <cell r="S745">
            <v>0</v>
          </cell>
          <cell r="T745" t="str">
            <v/>
          </cell>
          <cell r="U745" t="str">
            <v/>
          </cell>
          <cell r="V745">
            <v>0</v>
          </cell>
          <cell r="W745" t="str">
            <v/>
          </cell>
          <cell r="X745">
            <v>0</v>
          </cell>
        </row>
        <row r="746">
          <cell r="B746" t="str">
            <v/>
          </cell>
          <cell r="C746">
            <v>0</v>
          </cell>
          <cell r="D746">
            <v>0</v>
          </cell>
          <cell r="E746" t="str">
            <v/>
          </cell>
          <cell r="F746">
            <v>0</v>
          </cell>
          <cell r="G746" t="str">
            <v/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 t="str">
            <v/>
          </cell>
          <cell r="N746">
            <v>0</v>
          </cell>
          <cell r="O746" t="str">
            <v/>
          </cell>
          <cell r="P746" t="str">
            <v/>
          </cell>
          <cell r="Q746">
            <v>0</v>
          </cell>
          <cell r="R746" t="str">
            <v/>
          </cell>
          <cell r="S746">
            <v>0</v>
          </cell>
          <cell r="T746" t="str">
            <v/>
          </cell>
          <cell r="U746" t="str">
            <v/>
          </cell>
          <cell r="V746">
            <v>0</v>
          </cell>
          <cell r="W746" t="str">
            <v/>
          </cell>
          <cell r="X746">
            <v>0</v>
          </cell>
        </row>
        <row r="747">
          <cell r="B747" t="str">
            <v/>
          </cell>
          <cell r="C747">
            <v>0</v>
          </cell>
          <cell r="D747">
            <v>0</v>
          </cell>
          <cell r="E747" t="str">
            <v/>
          </cell>
          <cell r="F747">
            <v>0</v>
          </cell>
          <cell r="G747" t="str">
            <v/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 t="str">
            <v/>
          </cell>
          <cell r="N747">
            <v>0</v>
          </cell>
          <cell r="O747" t="str">
            <v/>
          </cell>
          <cell r="P747" t="str">
            <v/>
          </cell>
          <cell r="Q747">
            <v>0</v>
          </cell>
          <cell r="R747" t="str">
            <v/>
          </cell>
          <cell r="S747">
            <v>0</v>
          </cell>
          <cell r="T747" t="str">
            <v/>
          </cell>
          <cell r="U747" t="str">
            <v/>
          </cell>
          <cell r="V747">
            <v>0</v>
          </cell>
          <cell r="W747" t="str">
            <v/>
          </cell>
          <cell r="X747">
            <v>0</v>
          </cell>
        </row>
        <row r="748">
          <cell r="B748" t="str">
            <v/>
          </cell>
          <cell r="C748">
            <v>0</v>
          </cell>
          <cell r="D748">
            <v>0</v>
          </cell>
          <cell r="E748" t="str">
            <v/>
          </cell>
          <cell r="F748">
            <v>0</v>
          </cell>
          <cell r="G748" t="str">
            <v/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 t="str">
            <v/>
          </cell>
          <cell r="N748">
            <v>0</v>
          </cell>
          <cell r="O748" t="str">
            <v/>
          </cell>
          <cell r="P748" t="str">
            <v/>
          </cell>
          <cell r="Q748">
            <v>0</v>
          </cell>
          <cell r="R748" t="str">
            <v/>
          </cell>
          <cell r="S748">
            <v>0</v>
          </cell>
          <cell r="T748" t="str">
            <v/>
          </cell>
          <cell r="U748" t="str">
            <v/>
          </cell>
          <cell r="V748">
            <v>0</v>
          </cell>
          <cell r="W748" t="str">
            <v/>
          </cell>
          <cell r="X748">
            <v>0</v>
          </cell>
        </row>
        <row r="749">
          <cell r="B749">
            <v>68</v>
          </cell>
          <cell r="C749">
            <v>0</v>
          </cell>
          <cell r="D749" t="str">
            <v/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1</v>
          </cell>
          <cell r="M749">
            <v>3</v>
          </cell>
          <cell r="N749" t="str">
            <v xml:space="preserve"> </v>
          </cell>
          <cell r="O749">
            <v>0</v>
          </cell>
          <cell r="P749">
            <v>4167150295</v>
          </cell>
          <cell r="Q749" t="e">
            <v>#DIV/0!</v>
          </cell>
          <cell r="R749" t="e">
            <v>#DIV/0!</v>
          </cell>
          <cell r="S749" t="e">
            <v>#DIV/0!</v>
          </cell>
          <cell r="T749" t="e">
            <v>#DIV/0!</v>
          </cell>
          <cell r="U749">
            <v>0</v>
          </cell>
          <cell r="V749" t="e">
            <v>#DIV/0!</v>
          </cell>
          <cell r="W749" t="e">
            <v>#DIV/0!</v>
          </cell>
          <cell r="X749" t="e">
            <v>#DIV/0!</v>
          </cell>
        </row>
        <row r="750">
          <cell r="B750" t="str">
            <v/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 t="str">
            <v/>
          </cell>
          <cell r="N750" t="str">
            <v xml:space="preserve"> </v>
          </cell>
          <cell r="O750" t="str">
            <v/>
          </cell>
          <cell r="P750" t="str">
            <v/>
          </cell>
          <cell r="Q750">
            <v>0</v>
          </cell>
          <cell r="R750" t="str">
            <v/>
          </cell>
          <cell r="S750">
            <v>0</v>
          </cell>
          <cell r="T750" t="str">
            <v/>
          </cell>
          <cell r="U750" t="str">
            <v/>
          </cell>
          <cell r="V750">
            <v>0</v>
          </cell>
          <cell r="W750" t="str">
            <v/>
          </cell>
          <cell r="X750">
            <v>0</v>
          </cell>
        </row>
        <row r="751">
          <cell r="B751" t="str">
            <v/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 t="str">
            <v/>
          </cell>
          <cell r="N751" t="str">
            <v xml:space="preserve"> </v>
          </cell>
          <cell r="O751" t="str">
            <v/>
          </cell>
          <cell r="P751" t="str">
            <v/>
          </cell>
          <cell r="Q751">
            <v>0</v>
          </cell>
          <cell r="R751" t="str">
            <v/>
          </cell>
          <cell r="S751">
            <v>0</v>
          </cell>
          <cell r="T751" t="str">
            <v/>
          </cell>
          <cell r="U751" t="str">
            <v/>
          </cell>
          <cell r="V751">
            <v>0</v>
          </cell>
          <cell r="W751" t="str">
            <v/>
          </cell>
          <cell r="X751">
            <v>0</v>
          </cell>
        </row>
        <row r="752">
          <cell r="B752" t="str">
            <v/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 t="str">
            <v/>
          </cell>
          <cell r="N752">
            <v>0</v>
          </cell>
          <cell r="O752" t="str">
            <v/>
          </cell>
          <cell r="P752" t="str">
            <v/>
          </cell>
          <cell r="Q752">
            <v>0</v>
          </cell>
          <cell r="R752" t="str">
            <v/>
          </cell>
          <cell r="S752">
            <v>0</v>
          </cell>
          <cell r="T752" t="str">
            <v/>
          </cell>
          <cell r="U752" t="str">
            <v/>
          </cell>
          <cell r="V752">
            <v>0</v>
          </cell>
          <cell r="W752" t="str">
            <v/>
          </cell>
          <cell r="X752">
            <v>0</v>
          </cell>
        </row>
        <row r="753">
          <cell r="B753" t="str">
            <v/>
          </cell>
          <cell r="C753">
            <v>0</v>
          </cell>
          <cell r="D753">
            <v>0</v>
          </cell>
          <cell r="E753" t="str">
            <v/>
          </cell>
          <cell r="F753">
            <v>0</v>
          </cell>
          <cell r="G753" t="str">
            <v/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 t="str">
            <v/>
          </cell>
          <cell r="N753">
            <v>0</v>
          </cell>
          <cell r="O753" t="str">
            <v/>
          </cell>
          <cell r="P753" t="str">
            <v/>
          </cell>
          <cell r="Q753">
            <v>0</v>
          </cell>
          <cell r="R753" t="str">
            <v/>
          </cell>
          <cell r="S753">
            <v>0</v>
          </cell>
          <cell r="T753" t="str">
            <v/>
          </cell>
          <cell r="U753" t="str">
            <v/>
          </cell>
          <cell r="V753">
            <v>0</v>
          </cell>
          <cell r="W753" t="str">
            <v/>
          </cell>
          <cell r="X753">
            <v>0</v>
          </cell>
        </row>
        <row r="754">
          <cell r="B754" t="str">
            <v/>
          </cell>
          <cell r="C754">
            <v>0</v>
          </cell>
          <cell r="D754">
            <v>0</v>
          </cell>
          <cell r="E754" t="str">
            <v/>
          </cell>
          <cell r="F754">
            <v>0</v>
          </cell>
          <cell r="G754" t="str">
            <v/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 t="str">
            <v/>
          </cell>
          <cell r="N754">
            <v>0</v>
          </cell>
          <cell r="O754" t="str">
            <v/>
          </cell>
          <cell r="P754" t="str">
            <v/>
          </cell>
          <cell r="Q754">
            <v>0</v>
          </cell>
          <cell r="R754" t="str">
            <v/>
          </cell>
          <cell r="S754">
            <v>0</v>
          </cell>
          <cell r="T754" t="str">
            <v/>
          </cell>
          <cell r="U754" t="str">
            <v/>
          </cell>
          <cell r="V754">
            <v>0</v>
          </cell>
          <cell r="W754" t="str">
            <v/>
          </cell>
          <cell r="X754">
            <v>0</v>
          </cell>
        </row>
        <row r="755">
          <cell r="B755" t="str">
            <v/>
          </cell>
          <cell r="C755">
            <v>0</v>
          </cell>
          <cell r="D755">
            <v>0</v>
          </cell>
          <cell r="E755" t="str">
            <v/>
          </cell>
          <cell r="F755">
            <v>0</v>
          </cell>
          <cell r="G755" t="str">
            <v/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 t="str">
            <v/>
          </cell>
          <cell r="N755">
            <v>0</v>
          </cell>
          <cell r="O755" t="str">
            <v/>
          </cell>
          <cell r="P755" t="str">
            <v/>
          </cell>
          <cell r="Q755">
            <v>0</v>
          </cell>
          <cell r="R755" t="str">
            <v/>
          </cell>
          <cell r="S755">
            <v>0</v>
          </cell>
          <cell r="T755" t="str">
            <v/>
          </cell>
          <cell r="U755" t="str">
            <v/>
          </cell>
          <cell r="V755">
            <v>0</v>
          </cell>
          <cell r="W755" t="str">
            <v/>
          </cell>
          <cell r="X755">
            <v>0</v>
          </cell>
        </row>
        <row r="756">
          <cell r="B756" t="str">
            <v/>
          </cell>
          <cell r="C756">
            <v>0</v>
          </cell>
          <cell r="D756">
            <v>0</v>
          </cell>
          <cell r="E756" t="str">
            <v/>
          </cell>
          <cell r="F756">
            <v>0</v>
          </cell>
          <cell r="G756" t="str">
            <v/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 t="str">
            <v/>
          </cell>
          <cell r="N756">
            <v>0</v>
          </cell>
          <cell r="O756" t="str">
            <v/>
          </cell>
          <cell r="P756" t="str">
            <v/>
          </cell>
          <cell r="Q756">
            <v>0</v>
          </cell>
          <cell r="R756" t="str">
            <v/>
          </cell>
          <cell r="S756">
            <v>0</v>
          </cell>
          <cell r="T756" t="str">
            <v/>
          </cell>
          <cell r="U756" t="str">
            <v/>
          </cell>
          <cell r="V756">
            <v>0</v>
          </cell>
          <cell r="W756" t="str">
            <v/>
          </cell>
          <cell r="X756">
            <v>0</v>
          </cell>
        </row>
        <row r="757">
          <cell r="B757" t="str">
            <v/>
          </cell>
          <cell r="C757">
            <v>0</v>
          </cell>
          <cell r="D757">
            <v>0</v>
          </cell>
          <cell r="E757" t="str">
            <v/>
          </cell>
          <cell r="F757">
            <v>0</v>
          </cell>
          <cell r="G757" t="str">
            <v/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 t="str">
            <v/>
          </cell>
          <cell r="N757">
            <v>0</v>
          </cell>
          <cell r="O757" t="str">
            <v/>
          </cell>
          <cell r="P757" t="str">
            <v/>
          </cell>
          <cell r="Q757">
            <v>0</v>
          </cell>
          <cell r="R757" t="str">
            <v/>
          </cell>
          <cell r="S757">
            <v>0</v>
          </cell>
          <cell r="T757" t="str">
            <v/>
          </cell>
          <cell r="U757" t="str">
            <v/>
          </cell>
          <cell r="V757">
            <v>0</v>
          </cell>
          <cell r="W757" t="str">
            <v/>
          </cell>
          <cell r="X757">
            <v>0</v>
          </cell>
        </row>
        <row r="758">
          <cell r="B758" t="str">
            <v/>
          </cell>
          <cell r="C758">
            <v>0</v>
          </cell>
          <cell r="D758">
            <v>0</v>
          </cell>
          <cell r="E758" t="str">
            <v/>
          </cell>
          <cell r="F758">
            <v>0</v>
          </cell>
          <cell r="G758" t="str">
            <v/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 t="str">
            <v/>
          </cell>
          <cell r="N758">
            <v>0</v>
          </cell>
          <cell r="O758" t="str">
            <v/>
          </cell>
          <cell r="P758" t="str">
            <v/>
          </cell>
          <cell r="Q758">
            <v>0</v>
          </cell>
          <cell r="R758" t="str">
            <v/>
          </cell>
          <cell r="S758">
            <v>0</v>
          </cell>
          <cell r="T758" t="str">
            <v/>
          </cell>
          <cell r="U758" t="str">
            <v/>
          </cell>
          <cell r="V758">
            <v>0</v>
          </cell>
          <cell r="W758" t="str">
            <v/>
          </cell>
          <cell r="X758">
            <v>0</v>
          </cell>
        </row>
        <row r="759">
          <cell r="B759" t="str">
            <v/>
          </cell>
          <cell r="C759">
            <v>0</v>
          </cell>
          <cell r="D759">
            <v>0</v>
          </cell>
          <cell r="E759" t="str">
            <v/>
          </cell>
          <cell r="F759">
            <v>0</v>
          </cell>
          <cell r="G759" t="str">
            <v/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 t="str">
            <v/>
          </cell>
          <cell r="N759">
            <v>0</v>
          </cell>
          <cell r="O759" t="str">
            <v/>
          </cell>
          <cell r="P759" t="str">
            <v/>
          </cell>
          <cell r="Q759">
            <v>0</v>
          </cell>
          <cell r="R759" t="str">
            <v/>
          </cell>
          <cell r="S759">
            <v>0</v>
          </cell>
          <cell r="T759" t="str">
            <v/>
          </cell>
          <cell r="U759" t="str">
            <v/>
          </cell>
          <cell r="V759">
            <v>0</v>
          </cell>
          <cell r="W759" t="str">
            <v/>
          </cell>
          <cell r="X759">
            <v>0</v>
          </cell>
        </row>
        <row r="760">
          <cell r="B760">
            <v>69</v>
          </cell>
          <cell r="C760">
            <v>0</v>
          </cell>
          <cell r="D760" t="str">
            <v/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1</v>
          </cell>
          <cell r="M760">
            <v>3</v>
          </cell>
          <cell r="N760" t="str">
            <v xml:space="preserve"> </v>
          </cell>
          <cell r="O760">
            <v>0</v>
          </cell>
          <cell r="P760">
            <v>4167150295</v>
          </cell>
          <cell r="Q760" t="e">
            <v>#DIV/0!</v>
          </cell>
          <cell r="R760" t="e">
            <v>#DIV/0!</v>
          </cell>
          <cell r="S760" t="e">
            <v>#DIV/0!</v>
          </cell>
          <cell r="T760" t="e">
            <v>#DIV/0!</v>
          </cell>
          <cell r="U760">
            <v>0</v>
          </cell>
          <cell r="V760" t="e">
            <v>#DIV/0!</v>
          </cell>
          <cell r="W760" t="e">
            <v>#DIV/0!</v>
          </cell>
          <cell r="X760" t="e">
            <v>#DIV/0!</v>
          </cell>
        </row>
        <row r="761">
          <cell r="B761" t="str">
            <v/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 t="str">
            <v/>
          </cell>
          <cell r="N761" t="str">
            <v xml:space="preserve"> </v>
          </cell>
          <cell r="O761" t="str">
            <v/>
          </cell>
          <cell r="P761" t="str">
            <v/>
          </cell>
          <cell r="Q761">
            <v>0</v>
          </cell>
          <cell r="R761" t="str">
            <v/>
          </cell>
          <cell r="S761">
            <v>0</v>
          </cell>
          <cell r="T761" t="str">
            <v/>
          </cell>
          <cell r="U761" t="str">
            <v/>
          </cell>
          <cell r="V761">
            <v>0</v>
          </cell>
          <cell r="W761" t="str">
            <v/>
          </cell>
          <cell r="X761">
            <v>0</v>
          </cell>
        </row>
        <row r="762">
          <cell r="B762" t="str">
            <v/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 t="str">
            <v/>
          </cell>
          <cell r="N762" t="str">
            <v xml:space="preserve"> </v>
          </cell>
          <cell r="O762" t="str">
            <v/>
          </cell>
          <cell r="P762" t="str">
            <v/>
          </cell>
          <cell r="Q762">
            <v>0</v>
          </cell>
          <cell r="R762" t="str">
            <v/>
          </cell>
          <cell r="S762">
            <v>0</v>
          </cell>
          <cell r="T762" t="str">
            <v/>
          </cell>
          <cell r="U762" t="str">
            <v/>
          </cell>
          <cell r="V762">
            <v>0</v>
          </cell>
          <cell r="W762" t="str">
            <v/>
          </cell>
          <cell r="X762">
            <v>0</v>
          </cell>
        </row>
        <row r="763">
          <cell r="B763" t="str">
            <v/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 t="str">
            <v/>
          </cell>
          <cell r="N763">
            <v>0</v>
          </cell>
          <cell r="O763" t="str">
            <v/>
          </cell>
          <cell r="P763" t="str">
            <v/>
          </cell>
          <cell r="Q763">
            <v>0</v>
          </cell>
          <cell r="R763" t="str">
            <v/>
          </cell>
          <cell r="S763">
            <v>0</v>
          </cell>
          <cell r="T763" t="str">
            <v/>
          </cell>
          <cell r="U763" t="str">
            <v/>
          </cell>
          <cell r="V763">
            <v>0</v>
          </cell>
          <cell r="W763" t="str">
            <v/>
          </cell>
          <cell r="X763">
            <v>0</v>
          </cell>
        </row>
        <row r="764">
          <cell r="B764" t="str">
            <v/>
          </cell>
          <cell r="C764">
            <v>0</v>
          </cell>
          <cell r="D764">
            <v>0</v>
          </cell>
          <cell r="E764" t="str">
            <v/>
          </cell>
          <cell r="F764">
            <v>0</v>
          </cell>
          <cell r="G764" t="str">
            <v/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 t="str">
            <v/>
          </cell>
          <cell r="N764">
            <v>0</v>
          </cell>
          <cell r="O764" t="str">
            <v/>
          </cell>
          <cell r="P764" t="str">
            <v/>
          </cell>
          <cell r="Q764">
            <v>0</v>
          </cell>
          <cell r="R764" t="str">
            <v/>
          </cell>
          <cell r="S764">
            <v>0</v>
          </cell>
          <cell r="T764" t="str">
            <v/>
          </cell>
          <cell r="U764" t="str">
            <v/>
          </cell>
          <cell r="V764">
            <v>0</v>
          </cell>
          <cell r="W764" t="str">
            <v/>
          </cell>
          <cell r="X764">
            <v>0</v>
          </cell>
        </row>
        <row r="765">
          <cell r="B765" t="str">
            <v/>
          </cell>
          <cell r="C765">
            <v>0</v>
          </cell>
          <cell r="D765">
            <v>0</v>
          </cell>
          <cell r="E765" t="str">
            <v/>
          </cell>
          <cell r="F765">
            <v>0</v>
          </cell>
          <cell r="G765" t="str">
            <v/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 t="str">
            <v/>
          </cell>
          <cell r="N765">
            <v>0</v>
          </cell>
          <cell r="O765" t="str">
            <v/>
          </cell>
          <cell r="P765" t="str">
            <v/>
          </cell>
          <cell r="Q765">
            <v>0</v>
          </cell>
          <cell r="R765" t="str">
            <v/>
          </cell>
          <cell r="S765">
            <v>0</v>
          </cell>
          <cell r="T765" t="str">
            <v/>
          </cell>
          <cell r="U765" t="str">
            <v/>
          </cell>
          <cell r="V765">
            <v>0</v>
          </cell>
          <cell r="W765" t="str">
            <v/>
          </cell>
          <cell r="X765">
            <v>0</v>
          </cell>
        </row>
        <row r="766">
          <cell r="B766" t="str">
            <v/>
          </cell>
          <cell r="C766">
            <v>0</v>
          </cell>
          <cell r="D766">
            <v>0</v>
          </cell>
          <cell r="E766" t="str">
            <v/>
          </cell>
          <cell r="F766">
            <v>0</v>
          </cell>
          <cell r="G766" t="str">
            <v/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 t="str">
            <v/>
          </cell>
          <cell r="N766">
            <v>0</v>
          </cell>
          <cell r="O766" t="str">
            <v/>
          </cell>
          <cell r="P766" t="str">
            <v/>
          </cell>
          <cell r="Q766">
            <v>0</v>
          </cell>
          <cell r="R766" t="str">
            <v/>
          </cell>
          <cell r="S766">
            <v>0</v>
          </cell>
          <cell r="T766" t="str">
            <v/>
          </cell>
          <cell r="U766" t="str">
            <v/>
          </cell>
          <cell r="V766">
            <v>0</v>
          </cell>
          <cell r="W766" t="str">
            <v/>
          </cell>
          <cell r="X766">
            <v>0</v>
          </cell>
        </row>
        <row r="767">
          <cell r="B767" t="str">
            <v/>
          </cell>
          <cell r="C767">
            <v>0</v>
          </cell>
          <cell r="D767">
            <v>0</v>
          </cell>
          <cell r="E767" t="str">
            <v/>
          </cell>
          <cell r="F767">
            <v>0</v>
          </cell>
          <cell r="G767" t="str">
            <v/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 t="str">
            <v/>
          </cell>
          <cell r="N767">
            <v>0</v>
          </cell>
          <cell r="O767" t="str">
            <v/>
          </cell>
          <cell r="P767" t="str">
            <v/>
          </cell>
          <cell r="Q767">
            <v>0</v>
          </cell>
          <cell r="R767" t="str">
            <v/>
          </cell>
          <cell r="S767">
            <v>0</v>
          </cell>
          <cell r="T767" t="str">
            <v/>
          </cell>
          <cell r="U767" t="str">
            <v/>
          </cell>
          <cell r="V767">
            <v>0</v>
          </cell>
          <cell r="W767" t="str">
            <v/>
          </cell>
          <cell r="X767">
            <v>0</v>
          </cell>
        </row>
        <row r="768">
          <cell r="B768" t="str">
            <v/>
          </cell>
          <cell r="C768">
            <v>0</v>
          </cell>
          <cell r="D768">
            <v>0</v>
          </cell>
          <cell r="E768" t="str">
            <v/>
          </cell>
          <cell r="F768">
            <v>0</v>
          </cell>
          <cell r="G768" t="str">
            <v/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 t="str">
            <v/>
          </cell>
          <cell r="N768">
            <v>0</v>
          </cell>
          <cell r="O768" t="str">
            <v/>
          </cell>
          <cell r="P768" t="str">
            <v/>
          </cell>
          <cell r="Q768">
            <v>0</v>
          </cell>
          <cell r="R768" t="str">
            <v/>
          </cell>
          <cell r="S768">
            <v>0</v>
          </cell>
          <cell r="T768" t="str">
            <v/>
          </cell>
          <cell r="U768" t="str">
            <v/>
          </cell>
          <cell r="V768">
            <v>0</v>
          </cell>
          <cell r="W768" t="str">
            <v/>
          </cell>
          <cell r="X768">
            <v>0</v>
          </cell>
        </row>
        <row r="769">
          <cell r="B769" t="str">
            <v/>
          </cell>
          <cell r="C769">
            <v>0</v>
          </cell>
          <cell r="D769">
            <v>0</v>
          </cell>
          <cell r="E769" t="str">
            <v/>
          </cell>
          <cell r="F769">
            <v>0</v>
          </cell>
          <cell r="G769" t="str">
            <v/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 t="str">
            <v/>
          </cell>
          <cell r="N769">
            <v>0</v>
          </cell>
          <cell r="O769" t="str">
            <v/>
          </cell>
          <cell r="P769" t="str">
            <v/>
          </cell>
          <cell r="Q769">
            <v>0</v>
          </cell>
          <cell r="R769" t="str">
            <v/>
          </cell>
          <cell r="S769">
            <v>0</v>
          </cell>
          <cell r="T769" t="str">
            <v/>
          </cell>
          <cell r="U769" t="str">
            <v/>
          </cell>
          <cell r="V769">
            <v>0</v>
          </cell>
          <cell r="W769" t="str">
            <v/>
          </cell>
          <cell r="X769">
            <v>0</v>
          </cell>
        </row>
        <row r="770">
          <cell r="B770" t="str">
            <v/>
          </cell>
          <cell r="C770">
            <v>0</v>
          </cell>
          <cell r="D770">
            <v>0</v>
          </cell>
          <cell r="E770" t="str">
            <v/>
          </cell>
          <cell r="F770">
            <v>0</v>
          </cell>
          <cell r="G770" t="str">
            <v/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 t="str">
            <v/>
          </cell>
          <cell r="N770">
            <v>0</v>
          </cell>
          <cell r="O770" t="str">
            <v/>
          </cell>
          <cell r="P770" t="str">
            <v/>
          </cell>
          <cell r="Q770">
            <v>0</v>
          </cell>
          <cell r="R770" t="str">
            <v/>
          </cell>
          <cell r="S770">
            <v>0</v>
          </cell>
          <cell r="T770" t="str">
            <v/>
          </cell>
          <cell r="U770" t="str">
            <v/>
          </cell>
          <cell r="V770">
            <v>0</v>
          </cell>
          <cell r="W770" t="str">
            <v/>
          </cell>
          <cell r="X770">
            <v>0</v>
          </cell>
        </row>
        <row r="771">
          <cell r="B771">
            <v>70</v>
          </cell>
          <cell r="C771">
            <v>0</v>
          </cell>
          <cell r="D771" t="str">
            <v/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1</v>
          </cell>
          <cell r="M771">
            <v>3</v>
          </cell>
          <cell r="N771" t="str">
            <v xml:space="preserve"> </v>
          </cell>
          <cell r="O771">
            <v>0</v>
          </cell>
          <cell r="P771">
            <v>4167150295</v>
          </cell>
          <cell r="Q771" t="e">
            <v>#DIV/0!</v>
          </cell>
          <cell r="R771" t="e">
            <v>#DIV/0!</v>
          </cell>
          <cell r="S771" t="e">
            <v>#DIV/0!</v>
          </cell>
          <cell r="T771" t="e">
            <v>#DIV/0!</v>
          </cell>
          <cell r="U771">
            <v>0</v>
          </cell>
          <cell r="V771" t="e">
            <v>#DIV/0!</v>
          </cell>
          <cell r="W771" t="e">
            <v>#DIV/0!</v>
          </cell>
          <cell r="X771" t="e">
            <v>#DIV/0!</v>
          </cell>
        </row>
        <row r="772">
          <cell r="B772" t="str">
            <v/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 t="str">
            <v/>
          </cell>
          <cell r="N772" t="str">
            <v xml:space="preserve"> </v>
          </cell>
          <cell r="O772" t="str">
            <v/>
          </cell>
          <cell r="P772" t="str">
            <v/>
          </cell>
          <cell r="Q772">
            <v>0</v>
          </cell>
          <cell r="R772" t="str">
            <v/>
          </cell>
          <cell r="S772">
            <v>0</v>
          </cell>
          <cell r="T772" t="str">
            <v/>
          </cell>
          <cell r="U772" t="str">
            <v/>
          </cell>
          <cell r="V772">
            <v>0</v>
          </cell>
          <cell r="W772" t="str">
            <v/>
          </cell>
          <cell r="X772">
            <v>0</v>
          </cell>
        </row>
        <row r="773">
          <cell r="B773" t="str">
            <v/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 t="str">
            <v/>
          </cell>
          <cell r="N773" t="str">
            <v xml:space="preserve"> </v>
          </cell>
          <cell r="O773" t="str">
            <v/>
          </cell>
          <cell r="P773" t="str">
            <v/>
          </cell>
          <cell r="Q773">
            <v>0</v>
          </cell>
          <cell r="R773" t="str">
            <v/>
          </cell>
          <cell r="S773">
            <v>0</v>
          </cell>
          <cell r="T773" t="str">
            <v/>
          </cell>
          <cell r="U773" t="str">
            <v/>
          </cell>
          <cell r="V773">
            <v>0</v>
          </cell>
          <cell r="W773" t="str">
            <v/>
          </cell>
          <cell r="X773">
            <v>0</v>
          </cell>
        </row>
        <row r="774">
          <cell r="B774" t="str">
            <v/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 t="str">
            <v/>
          </cell>
          <cell r="N774">
            <v>0</v>
          </cell>
          <cell r="O774" t="str">
            <v/>
          </cell>
          <cell r="P774" t="str">
            <v/>
          </cell>
          <cell r="Q774">
            <v>0</v>
          </cell>
          <cell r="R774" t="str">
            <v/>
          </cell>
          <cell r="S774">
            <v>0</v>
          </cell>
          <cell r="T774" t="str">
            <v/>
          </cell>
          <cell r="U774" t="str">
            <v/>
          </cell>
          <cell r="V774">
            <v>0</v>
          </cell>
          <cell r="W774" t="str">
            <v/>
          </cell>
          <cell r="X774">
            <v>0</v>
          </cell>
        </row>
        <row r="775">
          <cell r="B775" t="str">
            <v/>
          </cell>
          <cell r="C775">
            <v>0</v>
          </cell>
          <cell r="D775">
            <v>0</v>
          </cell>
          <cell r="E775" t="str">
            <v/>
          </cell>
          <cell r="F775">
            <v>0</v>
          </cell>
          <cell r="G775" t="str">
            <v/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 t="str">
            <v/>
          </cell>
          <cell r="N775">
            <v>0</v>
          </cell>
          <cell r="O775" t="str">
            <v/>
          </cell>
          <cell r="P775" t="str">
            <v/>
          </cell>
          <cell r="Q775">
            <v>0</v>
          </cell>
          <cell r="R775" t="str">
            <v/>
          </cell>
          <cell r="S775">
            <v>0</v>
          </cell>
          <cell r="T775" t="str">
            <v/>
          </cell>
          <cell r="U775" t="str">
            <v/>
          </cell>
          <cell r="V775">
            <v>0</v>
          </cell>
          <cell r="W775" t="str">
            <v/>
          </cell>
          <cell r="X775">
            <v>0</v>
          </cell>
        </row>
        <row r="776">
          <cell r="B776" t="str">
            <v/>
          </cell>
          <cell r="C776">
            <v>0</v>
          </cell>
          <cell r="D776">
            <v>0</v>
          </cell>
          <cell r="E776" t="str">
            <v/>
          </cell>
          <cell r="F776">
            <v>0</v>
          </cell>
          <cell r="G776" t="str">
            <v/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 t="str">
            <v/>
          </cell>
          <cell r="N776">
            <v>0</v>
          </cell>
          <cell r="O776" t="str">
            <v/>
          </cell>
          <cell r="P776" t="str">
            <v/>
          </cell>
          <cell r="Q776">
            <v>0</v>
          </cell>
          <cell r="R776" t="str">
            <v/>
          </cell>
          <cell r="S776">
            <v>0</v>
          </cell>
          <cell r="T776" t="str">
            <v/>
          </cell>
          <cell r="U776" t="str">
            <v/>
          </cell>
          <cell r="V776">
            <v>0</v>
          </cell>
          <cell r="W776" t="str">
            <v/>
          </cell>
          <cell r="X776">
            <v>0</v>
          </cell>
        </row>
        <row r="777">
          <cell r="B777" t="str">
            <v/>
          </cell>
          <cell r="C777">
            <v>0</v>
          </cell>
          <cell r="D777">
            <v>0</v>
          </cell>
          <cell r="E777" t="str">
            <v/>
          </cell>
          <cell r="F777">
            <v>0</v>
          </cell>
          <cell r="G777" t="str">
            <v/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 t="str">
            <v/>
          </cell>
          <cell r="N777">
            <v>0</v>
          </cell>
          <cell r="O777" t="str">
            <v/>
          </cell>
          <cell r="P777" t="str">
            <v/>
          </cell>
          <cell r="Q777">
            <v>0</v>
          </cell>
          <cell r="R777" t="str">
            <v/>
          </cell>
          <cell r="S777">
            <v>0</v>
          </cell>
          <cell r="T777" t="str">
            <v/>
          </cell>
          <cell r="U777" t="str">
            <v/>
          </cell>
          <cell r="V777">
            <v>0</v>
          </cell>
          <cell r="W777" t="str">
            <v/>
          </cell>
          <cell r="X777">
            <v>0</v>
          </cell>
        </row>
        <row r="778">
          <cell r="B778" t="str">
            <v/>
          </cell>
          <cell r="C778">
            <v>0</v>
          </cell>
          <cell r="D778">
            <v>0</v>
          </cell>
          <cell r="E778" t="str">
            <v/>
          </cell>
          <cell r="F778">
            <v>0</v>
          </cell>
          <cell r="G778" t="str">
            <v/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 t="str">
            <v/>
          </cell>
          <cell r="N778">
            <v>0</v>
          </cell>
          <cell r="O778" t="str">
            <v/>
          </cell>
          <cell r="P778" t="str">
            <v/>
          </cell>
          <cell r="Q778">
            <v>0</v>
          </cell>
          <cell r="R778" t="str">
            <v/>
          </cell>
          <cell r="S778">
            <v>0</v>
          </cell>
          <cell r="T778" t="str">
            <v/>
          </cell>
          <cell r="U778" t="str">
            <v/>
          </cell>
          <cell r="V778">
            <v>0</v>
          </cell>
          <cell r="W778" t="str">
            <v/>
          </cell>
          <cell r="X778">
            <v>0</v>
          </cell>
        </row>
        <row r="779">
          <cell r="B779" t="str">
            <v/>
          </cell>
          <cell r="C779">
            <v>0</v>
          </cell>
          <cell r="D779">
            <v>0</v>
          </cell>
          <cell r="E779" t="str">
            <v/>
          </cell>
          <cell r="F779">
            <v>0</v>
          </cell>
          <cell r="G779" t="str">
            <v/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 t="str">
            <v/>
          </cell>
          <cell r="N779">
            <v>0</v>
          </cell>
          <cell r="O779" t="str">
            <v/>
          </cell>
          <cell r="P779" t="str">
            <v/>
          </cell>
          <cell r="Q779">
            <v>0</v>
          </cell>
          <cell r="R779" t="str">
            <v/>
          </cell>
          <cell r="S779">
            <v>0</v>
          </cell>
          <cell r="T779" t="str">
            <v/>
          </cell>
          <cell r="U779" t="str">
            <v/>
          </cell>
          <cell r="V779">
            <v>0</v>
          </cell>
          <cell r="W779" t="str">
            <v/>
          </cell>
          <cell r="X779">
            <v>0</v>
          </cell>
        </row>
        <row r="780">
          <cell r="B780" t="str">
            <v/>
          </cell>
          <cell r="C780">
            <v>0</v>
          </cell>
          <cell r="D780">
            <v>0</v>
          </cell>
          <cell r="E780" t="str">
            <v/>
          </cell>
          <cell r="F780">
            <v>0</v>
          </cell>
          <cell r="G780" t="str">
            <v/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 t="str">
            <v/>
          </cell>
          <cell r="N780">
            <v>0</v>
          </cell>
          <cell r="O780" t="str">
            <v/>
          </cell>
          <cell r="P780" t="str">
            <v/>
          </cell>
          <cell r="Q780">
            <v>0</v>
          </cell>
          <cell r="R780" t="str">
            <v/>
          </cell>
          <cell r="S780">
            <v>0</v>
          </cell>
          <cell r="T780" t="str">
            <v/>
          </cell>
          <cell r="U780" t="str">
            <v/>
          </cell>
          <cell r="V780">
            <v>0</v>
          </cell>
          <cell r="W780" t="str">
            <v/>
          </cell>
          <cell r="X780">
            <v>0</v>
          </cell>
        </row>
        <row r="781">
          <cell r="B781" t="str">
            <v/>
          </cell>
          <cell r="C781">
            <v>0</v>
          </cell>
          <cell r="D781">
            <v>0</v>
          </cell>
          <cell r="E781" t="str">
            <v/>
          </cell>
          <cell r="F781">
            <v>0</v>
          </cell>
          <cell r="G781" t="str">
            <v/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 t="str">
            <v/>
          </cell>
          <cell r="N781">
            <v>0</v>
          </cell>
          <cell r="O781" t="str">
            <v/>
          </cell>
          <cell r="P781" t="str">
            <v/>
          </cell>
          <cell r="Q781">
            <v>0</v>
          </cell>
          <cell r="R781" t="str">
            <v/>
          </cell>
          <cell r="S781">
            <v>0</v>
          </cell>
          <cell r="T781" t="str">
            <v/>
          </cell>
          <cell r="U781" t="str">
            <v/>
          </cell>
          <cell r="V781">
            <v>0</v>
          </cell>
          <cell r="W781" t="str">
            <v/>
          </cell>
          <cell r="X781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CR"/>
      <sheetName val="EXPER.GRAL"/>
      <sheetName val="RESUMEN EXPERIENCIA"/>
      <sheetName val="CAP. ORGANIZACION"/>
      <sheetName val="EVALUACION TECNICA"/>
      <sheetName val="Capacidad Financiera"/>
      <sheetName val="Resultado Evaluación"/>
      <sheetName val="FACTOR DE CALIDAD"/>
      <sheetName val="RESUMEN FACTOR CALIDAD"/>
      <sheetName val="SMLM"/>
      <sheetName val="APOYO INDUSTRIA NACIONAL"/>
      <sheetName val="RESUMEN APOYO INDUSTRIA NAC."/>
      <sheetName val="SALARIOS"/>
    </sheetNames>
    <sheetDataSet>
      <sheetData sheetId="0">
        <row r="2">
          <cell r="B2" t="str">
            <v>TERRITORIAL NORTE DE SANTANDER</v>
          </cell>
        </row>
      </sheetData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H14">
            <v>496900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KRC"/>
      <sheetName val="EXPERIENCIA"/>
      <sheetName val="RESUMEN-M1"/>
      <sheetName val="Fac.Cal-M1"/>
      <sheetName val="RESUMEN-Fac.Cal"/>
      <sheetName val="DATOS"/>
      <sheetName val="LISTAS"/>
      <sheetName val="SMLM"/>
    </sheetNames>
    <sheetDataSet>
      <sheetData sheetId="0" refreshError="1">
        <row r="1">
          <cell r="B1" t="str">
            <v>INSTITUTO NACIONAL DE VÍAS</v>
          </cell>
        </row>
      </sheetData>
      <sheetData sheetId="1" refreshError="1">
        <row r="14">
          <cell r="C14">
            <v>1</v>
          </cell>
        </row>
      </sheetData>
      <sheetData sheetId="2" refreshError="1"/>
      <sheetData sheetId="3" refreshError="1">
        <row r="14">
          <cell r="P14">
            <v>0.6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B2" t="str">
            <v>DIRECCIÓN GENERAL - OFICINA DE PREVENCIÓN Y ATENCIÓN DE EMERGENCIAS</v>
          </cell>
          <cell r="D2" t="str">
            <v>COMO CONSTRUCTOR</v>
          </cell>
          <cell r="E2" t="str">
            <v>PENDIENTE</v>
          </cell>
          <cell r="F2" t="str">
            <v>SI</v>
          </cell>
        </row>
        <row r="3">
          <cell r="B3" t="str">
            <v>SECRETARIA GENERAL ADMINISTRATIVA - SUBDIRECCIÓN ADMINISTRATIVA</v>
          </cell>
          <cell r="D3" t="str">
            <v>COMO CONSULTOR</v>
          </cell>
          <cell r="F3" t="str">
            <v>NO</v>
          </cell>
        </row>
        <row r="4">
          <cell r="B4" t="str">
            <v>SECRETARIA GENERAL ADMINISTRATIVA - SUBDIRECCIÓN FINANCIERA</v>
          </cell>
          <cell r="D4" t="str">
            <v>COMO PROVEDOR</v>
          </cell>
          <cell r="F4" t="str">
            <v>NA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CORTA"/>
      <sheetName val="PRESUPUESTOS"/>
      <sheetName val="PROPONENTES"/>
      <sheetName val="EXP.GENERAL"/>
      <sheetName val="RESUMEN EXP. GENERAL"/>
      <sheetName val="DEPENDENCIAS"/>
      <sheetName val="SMLM"/>
      <sheetName val="EXP. PROFESIONAL"/>
      <sheetName val="RESUMEN EXP. PROFESIONAL"/>
      <sheetName val="Profesiones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SECRETARIA GENERAL TECNICA - SUBDIRECCION RED NACIONAL DE CARRETERAS</v>
          </cell>
        </row>
        <row r="2">
          <cell r="B2" t="str">
            <v>SECRETARIA GENERAL TECNICA - SUBDIRECCION RED TERCIARIA Y FERREA</v>
          </cell>
        </row>
        <row r="3">
          <cell r="B3" t="str">
            <v>DIRECCION GENERAL - OFICINA DE PREVENCION Y ATENCION DE EMERGENCIAS</v>
          </cell>
        </row>
        <row r="4">
          <cell r="B4" t="str">
            <v>SECRETARIA GENERAL TECNICA - SUBDIRECCION DE APOYO TECNICO</v>
          </cell>
        </row>
        <row r="5">
          <cell r="B5" t="str">
            <v>SECRETARIA GENERAL TECNICA - SUBDIRECCION DE MEDIO AMBIENTE Y GESTION SOCIAL</v>
          </cell>
        </row>
        <row r="6">
          <cell r="B6" t="str">
            <v>SECRETARIA GENERAL TECNICA - SUBDIRECCION MARITIMA Y FLUVIAL</v>
          </cell>
        </row>
        <row r="7">
          <cell r="B7" t="str">
            <v>SECRETARIA GENERAL TECNICA - DIRECCIONES TERRITORIALES</v>
          </cell>
        </row>
        <row r="8">
          <cell r="B8" t="str">
            <v>SECRETARIA GENERAL ADMINISTRATIVA - SUBDIRECCION ADMINISTRATIVA</v>
          </cell>
        </row>
        <row r="9">
          <cell r="B9" t="str">
            <v>SECRETARIA GENERAL ADMINISTRATIVA - SUBDIRECCION FINANCIERA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00B050"/>
  </sheetPr>
  <dimension ref="B1:AA14"/>
  <sheetViews>
    <sheetView showGridLines="0" view="pageBreakPreview" zoomScale="90" zoomScaleNormal="100" zoomScaleSheetLayoutView="90" workbookViewId="0"/>
  </sheetViews>
  <sheetFormatPr baseColWidth="10" defaultColWidth="8.28515625" defaultRowHeight="11.25"/>
  <cols>
    <col min="1" max="1" width="2.5703125" style="269" customWidth="1"/>
    <col min="2" max="2" width="9.7109375" style="12" customWidth="1"/>
    <col min="3" max="3" width="64.5703125" style="12" bestFit="1" customWidth="1"/>
    <col min="4" max="4" width="25.140625" style="270" customWidth="1"/>
    <col min="5" max="5" width="19.42578125" style="269" customWidth="1"/>
    <col min="6" max="7" width="13.140625" style="269" customWidth="1"/>
    <col min="8" max="8" width="18.42578125" style="269" customWidth="1"/>
    <col min="9" max="253" width="13.140625" style="269" customWidth="1"/>
    <col min="254" max="16384" width="8.28515625" style="269"/>
  </cols>
  <sheetData>
    <row r="1" spans="2:27" ht="20.100000000000001" customHeight="1">
      <c r="B1" s="2" t="s">
        <v>0</v>
      </c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2:27" ht="20.100000000000001" customHeight="1">
      <c r="B2" s="8" t="s">
        <v>185</v>
      </c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 spans="2:27" ht="15" customHeight="1">
      <c r="B3" s="567" t="s">
        <v>195</v>
      </c>
      <c r="C3" s="567"/>
      <c r="D3" s="567"/>
      <c r="E3" s="56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2:27" ht="8.25" customHeight="1">
      <c r="B4" s="10"/>
      <c r="C4" s="10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2:27" ht="47.25" customHeight="1">
      <c r="B5" s="8" t="s">
        <v>190</v>
      </c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2:27" ht="35.450000000000003" customHeight="1">
      <c r="B6" s="75" t="s">
        <v>113</v>
      </c>
      <c r="C6" s="75"/>
      <c r="D6" s="75"/>
      <c r="E6" s="75"/>
    </row>
    <row r="7" spans="2:27" ht="12" thickBot="1"/>
    <row r="8" spans="2:27" ht="24" thickTop="1" thickBot="1">
      <c r="B8" s="144" t="s">
        <v>1</v>
      </c>
      <c r="C8" s="78" t="s">
        <v>114</v>
      </c>
      <c r="D8" s="145" t="s">
        <v>2</v>
      </c>
      <c r="E8" s="145" t="s">
        <v>3</v>
      </c>
    </row>
    <row r="9" spans="2:27" ht="12" thickTop="1">
      <c r="B9" s="126">
        <v>0</v>
      </c>
      <c r="C9" s="143"/>
      <c r="D9" s="127"/>
      <c r="E9" s="127"/>
    </row>
    <row r="10" spans="2:27" ht="13.5" customHeight="1">
      <c r="B10" s="574">
        <v>9</v>
      </c>
      <c r="C10" s="570" t="s">
        <v>197</v>
      </c>
      <c r="D10" s="576">
        <v>1325369398</v>
      </c>
      <c r="E10" s="572">
        <v>33</v>
      </c>
    </row>
    <row r="11" spans="2:27" ht="80.25" customHeight="1">
      <c r="B11" s="575"/>
      <c r="C11" s="571"/>
      <c r="D11" s="577"/>
      <c r="E11" s="573"/>
      <c r="G11" s="269" t="s">
        <v>191</v>
      </c>
      <c r="H11" s="540">
        <v>1113755797</v>
      </c>
    </row>
    <row r="12" spans="2:27" ht="27.75" customHeight="1" thickBot="1">
      <c r="B12" s="128"/>
      <c r="C12" s="129"/>
      <c r="D12" s="472"/>
      <c r="E12" s="473"/>
    </row>
    <row r="13" spans="2:27" ht="27.75" customHeight="1" thickTop="1" thickBot="1">
      <c r="B13" s="568" t="s">
        <v>32</v>
      </c>
      <c r="C13" s="569"/>
      <c r="D13" s="474">
        <f>SUM(D10:D11)</f>
        <v>1325369398</v>
      </c>
      <c r="E13" s="475">
        <f>+E10</f>
        <v>33</v>
      </c>
      <c r="F13" s="271">
        <f>D13/POA!SALACTUAL</f>
        <v>1600.463459225519</v>
      </c>
      <c r="G13" s="271"/>
    </row>
    <row r="14" spans="2:27" ht="12" thickTop="1">
      <c r="F14" s="271"/>
    </row>
  </sheetData>
  <mergeCells count="6">
    <mergeCell ref="B3:E3"/>
    <mergeCell ref="B13:C13"/>
    <mergeCell ref="C10:C11"/>
    <mergeCell ref="E10:E11"/>
    <mergeCell ref="B10:B11"/>
    <mergeCell ref="D10:D11"/>
  </mergeCells>
  <phoneticPr fontId="35" type="noConversion"/>
  <printOptions horizontalCentered="1"/>
  <pageMargins left="0.23622047244094491" right="0.23622047244094491" top="1.1023622047244095" bottom="0.74803149606299213" header="0.31496062992125984" footer="0.31496062992125984"/>
  <pageSetup orientation="landscape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6"/>
  <sheetViews>
    <sheetView view="pageBreakPreview" zoomScale="120" zoomScaleNormal="100" zoomScaleSheetLayoutView="120" workbookViewId="0"/>
  </sheetViews>
  <sheetFormatPr baseColWidth="10" defaultRowHeight="12.75"/>
  <cols>
    <col min="1" max="1" width="11.42578125" style="316"/>
    <col min="2" max="2" width="17.5703125" style="316" bestFit="1" customWidth="1"/>
    <col min="3" max="3" width="11.42578125" style="316"/>
    <col min="4" max="4" width="18.140625" style="316" customWidth="1"/>
    <col min="5" max="5" width="22.28515625" style="316" customWidth="1"/>
    <col min="6" max="6" width="17.5703125" style="316" customWidth="1"/>
    <col min="7" max="7" width="11.42578125" style="287"/>
    <col min="8" max="8" width="18.140625" style="287" bestFit="1" customWidth="1"/>
    <col min="9" max="16384" width="11.42578125" style="287"/>
  </cols>
  <sheetData>
    <row r="1" spans="1:9" ht="13.5" thickBot="1">
      <c r="A1" s="338" t="s">
        <v>180</v>
      </c>
      <c r="B1" s="338" t="s">
        <v>181</v>
      </c>
      <c r="C1" s="338" t="s">
        <v>182</v>
      </c>
      <c r="D1" s="338" t="s">
        <v>183</v>
      </c>
      <c r="E1" s="298"/>
      <c r="F1" s="339" t="s">
        <v>193</v>
      </c>
      <c r="I1" s="340"/>
    </row>
    <row r="2" spans="1:9" ht="15.75" thickBot="1">
      <c r="A2" s="341">
        <v>9</v>
      </c>
      <c r="B2" s="342">
        <f>+PRESUPUESTOS!D10</f>
        <v>1325369398</v>
      </c>
      <c r="C2" s="349">
        <f>+PRESUPUESTOS!E13</f>
        <v>33</v>
      </c>
      <c r="D2" s="342">
        <f>+PRESUPUESTOS!H11*0.4</f>
        <v>445502318.80000001</v>
      </c>
      <c r="E2" s="344"/>
      <c r="F2" s="345">
        <v>828116</v>
      </c>
      <c r="H2" s="346"/>
    </row>
    <row r="3" spans="1:9" ht="15">
      <c r="A3" s="341"/>
      <c r="B3" s="342"/>
      <c r="C3" s="343"/>
      <c r="D3" s="342"/>
      <c r="E3" s="344"/>
      <c r="F3" s="344"/>
      <c r="H3" s="347"/>
    </row>
    <row r="4" spans="1:9" ht="15">
      <c r="A4" s="341"/>
      <c r="B4" s="342"/>
      <c r="C4" s="343"/>
      <c r="D4" s="342"/>
      <c r="E4" s="344"/>
      <c r="F4" s="344"/>
    </row>
    <row r="5" spans="1:9" ht="15">
      <c r="A5" s="341"/>
      <c r="B5" s="342"/>
      <c r="C5" s="343"/>
      <c r="D5" s="342"/>
      <c r="E5" s="344"/>
      <c r="F5" s="344"/>
    </row>
    <row r="6" spans="1:9" ht="15">
      <c r="A6" s="341"/>
      <c r="B6" s="342"/>
      <c r="C6" s="343"/>
      <c r="D6" s="342"/>
      <c r="E6" s="344"/>
      <c r="F6" s="344"/>
    </row>
    <row r="7" spans="1:9" ht="15">
      <c r="A7" s="341"/>
      <c r="B7" s="342"/>
      <c r="C7" s="343"/>
      <c r="D7" s="342"/>
      <c r="E7" s="344"/>
      <c r="F7" s="344"/>
    </row>
    <row r="8" spans="1:9" ht="15">
      <c r="A8" s="341"/>
      <c r="B8" s="342"/>
      <c r="C8" s="343"/>
      <c r="D8" s="342"/>
      <c r="E8" s="344"/>
      <c r="F8" s="344"/>
    </row>
    <row r="9" spans="1:9" ht="15">
      <c r="A9" s="341"/>
      <c r="B9" s="342"/>
      <c r="C9" s="343"/>
      <c r="D9" s="342"/>
      <c r="E9" s="344"/>
      <c r="F9" s="344"/>
    </row>
    <row r="10" spans="1:9" ht="15">
      <c r="A10" s="341"/>
      <c r="B10" s="342"/>
      <c r="C10" s="343"/>
      <c r="D10" s="342"/>
      <c r="E10" s="344"/>
      <c r="F10" s="344"/>
    </row>
    <row r="11" spans="1:9" ht="15">
      <c r="A11" s="341"/>
      <c r="B11" s="342"/>
      <c r="C11" s="343"/>
      <c r="D11" s="342"/>
      <c r="E11" s="344"/>
      <c r="F11" s="344"/>
    </row>
    <row r="12" spans="1:9">
      <c r="A12" s="341"/>
      <c r="B12" s="342"/>
      <c r="C12" s="343"/>
      <c r="D12" s="342"/>
    </row>
    <row r="13" spans="1:9">
      <c r="A13" s="341"/>
      <c r="B13" s="342"/>
      <c r="C13" s="343"/>
      <c r="D13" s="342"/>
    </row>
    <row r="14" spans="1:9">
      <c r="A14" s="341"/>
      <c r="B14" s="342"/>
      <c r="C14" s="343"/>
      <c r="D14" s="342"/>
    </row>
    <row r="16" spans="1:9" ht="15">
      <c r="D16" s="348"/>
    </row>
  </sheetData>
  <pageMargins left="0.74803149606299213" right="0.74803149606299213" top="0.98425196850393704" bottom="0.98425196850393704" header="0" footer="0"/>
  <pageSetup scale="90" orientation="portrait" r:id="rId1"/>
  <headerFooter alignWithMargins="0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H16"/>
  <sheetViews>
    <sheetView workbookViewId="0">
      <selection activeCell="C28" sqref="C28"/>
    </sheetView>
  </sheetViews>
  <sheetFormatPr baseColWidth="10" defaultRowHeight="12.75"/>
  <cols>
    <col min="1" max="2" width="11.42578125" style="316"/>
    <col min="3" max="3" width="15.28515625" style="316" bestFit="1" customWidth="1"/>
    <col min="4" max="6" width="11.42578125" style="316"/>
    <col min="7" max="7" width="11.42578125" style="316" customWidth="1"/>
    <col min="8" max="16384" width="11.42578125" style="316"/>
  </cols>
  <sheetData>
    <row r="1" spans="2:8" ht="13.5" thickBot="1"/>
    <row r="2" spans="2:8" ht="13.5" thickBot="1">
      <c r="B2" s="578" t="s">
        <v>29</v>
      </c>
      <c r="C2" s="579"/>
      <c r="D2" s="580"/>
      <c r="F2" s="578" t="s">
        <v>112</v>
      </c>
      <c r="G2" s="579"/>
      <c r="H2" s="580"/>
    </row>
    <row r="3" spans="2:8" ht="13.5" thickBot="1">
      <c r="B3" s="321" t="s">
        <v>174</v>
      </c>
      <c r="C3" s="290" t="s">
        <v>175</v>
      </c>
      <c r="D3" s="322" t="s">
        <v>176</v>
      </c>
      <c r="F3" s="321" t="s">
        <v>177</v>
      </c>
      <c r="G3" s="290" t="s">
        <v>178</v>
      </c>
      <c r="H3" s="322" t="s">
        <v>176</v>
      </c>
    </row>
    <row r="4" spans="2:8">
      <c r="B4" s="323">
        <v>0</v>
      </c>
      <c r="C4" s="323">
        <v>3</v>
      </c>
      <c r="D4" s="323">
        <v>60</v>
      </c>
      <c r="F4" s="323">
        <v>1</v>
      </c>
      <c r="G4" s="323">
        <v>5</v>
      </c>
      <c r="H4" s="323">
        <v>20</v>
      </c>
    </row>
    <row r="5" spans="2:8">
      <c r="B5" s="324">
        <v>3</v>
      </c>
      <c r="C5" s="324">
        <v>6</v>
      </c>
      <c r="D5" s="324">
        <v>80</v>
      </c>
      <c r="F5" s="324">
        <v>6</v>
      </c>
      <c r="G5" s="324">
        <v>10</v>
      </c>
      <c r="H5" s="324">
        <v>30</v>
      </c>
    </row>
    <row r="6" spans="2:8" ht="13.5" thickBot="1">
      <c r="B6" s="324">
        <v>6</v>
      </c>
      <c r="C6" s="324">
        <v>10</v>
      </c>
      <c r="D6" s="324">
        <v>100</v>
      </c>
      <c r="F6" s="325">
        <v>11</v>
      </c>
      <c r="G6" s="326" t="s">
        <v>179</v>
      </c>
      <c r="H6" s="325">
        <v>40</v>
      </c>
    </row>
    <row r="7" spans="2:8" ht="13.5" thickBot="1">
      <c r="B7" s="325">
        <v>10</v>
      </c>
      <c r="C7" s="326" t="s">
        <v>179</v>
      </c>
      <c r="D7" s="325">
        <v>120</v>
      </c>
      <c r="F7" s="327"/>
      <c r="G7" s="328"/>
      <c r="H7" s="327"/>
    </row>
    <row r="9" spans="2:8" ht="13.5" thickBot="1"/>
    <row r="10" spans="2:8" ht="13.5" thickBot="1">
      <c r="B10" s="578" t="s">
        <v>80</v>
      </c>
      <c r="C10" s="579"/>
      <c r="D10" s="580"/>
    </row>
    <row r="11" spans="2:8" ht="13.5" thickBot="1">
      <c r="B11" s="321" t="s">
        <v>174</v>
      </c>
      <c r="C11" s="290" t="s">
        <v>175</v>
      </c>
      <c r="D11" s="322" t="s">
        <v>176</v>
      </c>
    </row>
    <row r="12" spans="2:8">
      <c r="B12" s="323">
        <v>0</v>
      </c>
      <c r="C12" s="323">
        <v>0.5</v>
      </c>
      <c r="D12" s="323">
        <v>20</v>
      </c>
    </row>
    <row r="13" spans="2:8">
      <c r="B13" s="324">
        <v>0.5</v>
      </c>
      <c r="C13" s="324">
        <v>0.75</v>
      </c>
      <c r="D13" s="324">
        <v>25</v>
      </c>
    </row>
    <row r="14" spans="2:8">
      <c r="B14" s="324">
        <v>0.75</v>
      </c>
      <c r="C14" s="329">
        <v>1</v>
      </c>
      <c r="D14" s="324">
        <v>30</v>
      </c>
    </row>
    <row r="15" spans="2:8">
      <c r="B15" s="330">
        <v>1</v>
      </c>
      <c r="C15" s="331">
        <v>1.5</v>
      </c>
      <c r="D15" s="332">
        <v>35</v>
      </c>
    </row>
    <row r="16" spans="2:8" ht="13.5" thickBot="1">
      <c r="B16" s="325">
        <v>1.5</v>
      </c>
      <c r="C16" s="326" t="s">
        <v>179</v>
      </c>
      <c r="D16" s="325">
        <v>40</v>
      </c>
    </row>
  </sheetData>
  <mergeCells count="3">
    <mergeCell ref="B2:D2"/>
    <mergeCell ref="F2:H2"/>
    <mergeCell ref="B10: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B050"/>
    <pageSetUpPr fitToPage="1"/>
  </sheetPr>
  <dimension ref="A1:W455"/>
  <sheetViews>
    <sheetView showGridLines="0" view="pageBreakPreview" zoomScale="115" zoomScaleNormal="100" zoomScaleSheetLayoutView="115" workbookViewId="0"/>
  </sheetViews>
  <sheetFormatPr baseColWidth="10" defaultColWidth="13.140625" defaultRowHeight="12.75"/>
  <cols>
    <col min="1" max="1" width="1.7109375" style="20" customWidth="1"/>
    <col min="2" max="2" width="7.7109375" style="24" customWidth="1"/>
    <col min="3" max="3" width="11.28515625" style="26" customWidth="1"/>
    <col min="4" max="4" width="37.85546875" style="20" customWidth="1"/>
    <col min="5" max="5" width="17.7109375" style="20" customWidth="1"/>
    <col min="6" max="6" width="8.140625" style="24" customWidth="1"/>
    <col min="7" max="7" width="11.85546875" style="20" customWidth="1"/>
    <col min="8" max="8" width="7.140625" style="24" hidden="1" customWidth="1"/>
    <col min="9" max="9" width="10.28515625" style="20" hidden="1" customWidth="1"/>
    <col min="10" max="10" width="8.140625" style="24" hidden="1" customWidth="1"/>
    <col min="11" max="11" width="9.28515625" style="20" hidden="1" customWidth="1"/>
    <col min="12" max="12" width="8.140625" style="24" hidden="1" customWidth="1"/>
    <col min="13" max="13" width="8.85546875" style="20" hidden="1" customWidth="1"/>
    <col min="14" max="15" width="8.140625" style="20" hidden="1" customWidth="1"/>
    <col min="16" max="16" width="8.140625" style="24" hidden="1" customWidth="1"/>
    <col min="17" max="17" width="9.5703125" style="20" hidden="1" customWidth="1"/>
    <col min="18" max="18" width="12" style="20" customWidth="1"/>
    <col min="19" max="19" width="16.140625" style="20" customWidth="1"/>
    <col min="20" max="20" width="1.7109375" style="20" customWidth="1"/>
    <col min="21" max="16384" width="13.140625" style="20"/>
  </cols>
  <sheetData>
    <row r="1" spans="1:19" s="15" customFormat="1" ht="20.100000000000001" customHeight="1">
      <c r="B1" s="252"/>
      <c r="C1" s="2" t="str">
        <f>PRESUPUESTOS!B1</f>
        <v>INSTITUTO NACIONAL DE VÍAS</v>
      </c>
      <c r="D1" s="5"/>
      <c r="E1" s="5"/>
      <c r="F1" s="2"/>
      <c r="G1" s="13"/>
      <c r="H1" s="14"/>
      <c r="I1" s="13"/>
      <c r="J1" s="14"/>
      <c r="K1" s="13"/>
      <c r="L1" s="14"/>
      <c r="M1" s="13"/>
      <c r="N1" s="13"/>
      <c r="O1" s="13"/>
      <c r="P1" s="14"/>
      <c r="Q1" s="13"/>
      <c r="R1" s="13"/>
      <c r="S1" s="13"/>
    </row>
    <row r="2" spans="1:19" s="15" customFormat="1" ht="20.100000000000001" customHeight="1">
      <c r="B2" s="252"/>
      <c r="C2" s="8" t="str">
        <f>PRESUPUESTOS!B2</f>
        <v>DIRECCIÓN TERRITORIAL PUTUMAYO</v>
      </c>
      <c r="D2" s="5"/>
      <c r="E2" s="5"/>
      <c r="F2" s="6"/>
      <c r="G2" s="13"/>
      <c r="H2" s="14"/>
      <c r="I2" s="13"/>
      <c r="J2" s="14"/>
      <c r="K2" s="13"/>
      <c r="L2" s="14"/>
      <c r="M2" s="13"/>
      <c r="N2" s="13"/>
      <c r="O2" s="13"/>
      <c r="P2" s="14"/>
      <c r="Q2" s="13"/>
      <c r="R2" s="13"/>
      <c r="S2" s="13"/>
    </row>
    <row r="3" spans="1:19" s="15" customFormat="1" ht="20.100000000000001" customHeight="1">
      <c r="B3" s="252"/>
      <c r="C3" s="8" t="str">
        <f>PRESUPUESTOS!B3</f>
        <v>LP-DT-PUT-002-2019</v>
      </c>
      <c r="D3" s="5"/>
      <c r="E3" s="5"/>
      <c r="F3" s="8"/>
      <c r="G3" s="13"/>
      <c r="H3" s="14"/>
      <c r="I3" s="13"/>
      <c r="J3" s="14"/>
      <c r="K3" s="13"/>
      <c r="L3" s="14"/>
      <c r="M3" s="13"/>
      <c r="N3" s="13"/>
      <c r="O3" s="13"/>
      <c r="P3" s="14"/>
      <c r="Q3" s="13"/>
      <c r="R3" s="13"/>
      <c r="S3" s="13"/>
    </row>
    <row r="4" spans="1:19" s="15" customFormat="1" ht="20.100000000000001" customHeight="1">
      <c r="B4" s="252"/>
      <c r="C4" s="8"/>
      <c r="D4" s="5"/>
      <c r="E4" s="5"/>
      <c r="F4" s="8"/>
      <c r="G4" s="13"/>
      <c r="H4" s="14"/>
      <c r="I4" s="13"/>
      <c r="J4" s="14"/>
      <c r="K4" s="13"/>
      <c r="L4" s="14"/>
      <c r="M4" s="13"/>
      <c r="N4" s="13"/>
      <c r="O4" s="13"/>
      <c r="P4" s="14"/>
      <c r="Q4" s="13"/>
      <c r="R4" s="13"/>
      <c r="S4" s="13"/>
    </row>
    <row r="5" spans="1:19" s="15" customFormat="1" ht="38.25" customHeight="1">
      <c r="B5" s="252"/>
      <c r="C5" s="8" t="str">
        <f>PRESUPUESTOS!B5</f>
        <v>OBJETO: MANTENIMIENTO RUTINARIO VÍAS A CARGO DEL INSTITUTO NACIONAL DEL VÍAS DIRECCIÓN TERRITORIAL PUTUMAYO.</v>
      </c>
      <c r="D5" s="5"/>
      <c r="E5" s="5"/>
      <c r="F5" s="10"/>
      <c r="G5" s="13"/>
      <c r="H5" s="14"/>
      <c r="I5" s="13"/>
      <c r="J5" s="14"/>
      <c r="K5" s="13"/>
      <c r="L5" s="14"/>
      <c r="M5" s="13"/>
      <c r="N5" s="13"/>
      <c r="O5" s="13"/>
      <c r="P5" s="14"/>
      <c r="Q5" s="13"/>
      <c r="R5" s="13"/>
      <c r="S5" s="13"/>
    </row>
    <row r="6" spans="1:19" s="15" customFormat="1" ht="9.75" customHeight="1">
      <c r="B6" s="252"/>
      <c r="C6" s="17"/>
      <c r="D6" s="5"/>
      <c r="E6" s="5"/>
      <c r="F6" s="8"/>
      <c r="G6" s="13"/>
      <c r="H6" s="14"/>
      <c r="I6" s="13"/>
      <c r="J6" s="14"/>
      <c r="K6" s="18"/>
      <c r="L6" s="14"/>
      <c r="M6" s="13"/>
      <c r="N6" s="13"/>
      <c r="O6" s="13"/>
      <c r="P6" s="14"/>
      <c r="Q6" s="13"/>
      <c r="R6" s="13"/>
      <c r="S6" s="13"/>
    </row>
    <row r="7" spans="1:19" ht="15.75" customHeight="1">
      <c r="C7" s="76" t="s">
        <v>38</v>
      </c>
      <c r="D7" s="1"/>
      <c r="E7" s="1"/>
      <c r="F7" s="8"/>
      <c r="G7" s="19"/>
      <c r="H7" s="16"/>
      <c r="I7" s="19"/>
      <c r="J7" s="16"/>
      <c r="K7" s="19"/>
      <c r="L7" s="16"/>
      <c r="M7" s="19"/>
      <c r="N7" s="19"/>
      <c r="O7" s="19"/>
      <c r="P7" s="16"/>
      <c r="Q7" s="19"/>
      <c r="R7" s="19"/>
      <c r="S7" s="19"/>
    </row>
    <row r="8" spans="1:19" ht="20.25" customHeight="1">
      <c r="C8" s="77" t="s">
        <v>4</v>
      </c>
      <c r="D8" s="21"/>
      <c r="E8" s="21"/>
      <c r="F8" s="22"/>
      <c r="G8" s="19"/>
      <c r="H8" s="16"/>
      <c r="I8" s="19"/>
      <c r="J8" s="16"/>
      <c r="K8" s="19"/>
      <c r="L8" s="16"/>
      <c r="M8" s="19"/>
      <c r="N8" s="19"/>
      <c r="O8" s="19"/>
      <c r="P8" s="16"/>
      <c r="Q8" s="19"/>
      <c r="R8" s="19"/>
      <c r="S8" s="19"/>
    </row>
    <row r="9" spans="1:19" ht="6" customHeight="1" thickBot="1">
      <c r="C9" s="23"/>
      <c r="D9" s="16"/>
    </row>
    <row r="10" spans="1:19" s="25" customFormat="1" ht="18" customHeight="1">
      <c r="B10" s="24"/>
      <c r="C10" s="581" t="s">
        <v>77</v>
      </c>
      <c r="D10" s="585" t="s">
        <v>5</v>
      </c>
      <c r="E10" s="587" t="s">
        <v>74</v>
      </c>
      <c r="F10" s="589" t="s">
        <v>75</v>
      </c>
      <c r="G10" s="591" t="s">
        <v>149</v>
      </c>
      <c r="H10" s="130" t="s">
        <v>3</v>
      </c>
      <c r="I10" s="130" t="s">
        <v>7</v>
      </c>
      <c r="J10" s="130" t="s">
        <v>3</v>
      </c>
      <c r="K10" s="130" t="s">
        <v>7</v>
      </c>
      <c r="L10" s="130" t="s">
        <v>3</v>
      </c>
      <c r="M10" s="130" t="s">
        <v>7</v>
      </c>
      <c r="N10" s="130" t="s">
        <v>3</v>
      </c>
      <c r="O10" s="130" t="s">
        <v>7</v>
      </c>
      <c r="P10" s="130" t="s">
        <v>3</v>
      </c>
      <c r="Q10" s="130" t="s">
        <v>7</v>
      </c>
      <c r="R10" s="585" t="s">
        <v>6</v>
      </c>
      <c r="S10" s="583" t="s">
        <v>109</v>
      </c>
    </row>
    <row r="11" spans="1:19" s="25" customFormat="1" ht="29.25" customHeight="1" thickBot="1">
      <c r="B11" s="24"/>
      <c r="C11" s="582"/>
      <c r="D11" s="586"/>
      <c r="E11" s="588"/>
      <c r="F11" s="590"/>
      <c r="G11" s="592"/>
      <c r="H11" s="392" t="e">
        <f>PRESUPUESTOS!#REF!</f>
        <v>#REF!</v>
      </c>
      <c r="I11" s="392"/>
      <c r="J11" s="392" t="e">
        <f>PRESUPUESTOS!#REF!</f>
        <v>#REF!</v>
      </c>
      <c r="K11" s="392"/>
      <c r="L11" s="392" t="e">
        <f>PRESUPUESTOS!#REF!</f>
        <v>#REF!</v>
      </c>
      <c r="M11" s="392"/>
      <c r="N11" s="392" t="e">
        <f>PRESUPUESTOS!#REF!</f>
        <v>#REF!</v>
      </c>
      <c r="O11" s="392"/>
      <c r="P11" s="392" t="e">
        <f>PRESUPUESTOS!#REF!</f>
        <v>#REF!</v>
      </c>
      <c r="Q11" s="392"/>
      <c r="R11" s="586"/>
      <c r="S11" s="584"/>
    </row>
    <row r="12" spans="1:19" s="250" customFormat="1" ht="37.5" customHeight="1">
      <c r="A12" s="249"/>
      <c r="B12" s="253">
        <v>6</v>
      </c>
      <c r="C12" s="393">
        <v>1</v>
      </c>
      <c r="D12" s="476" t="s">
        <v>198</v>
      </c>
      <c r="E12" s="397">
        <f>+PRESUPUESTOS!D10</f>
        <v>1325369398</v>
      </c>
      <c r="F12" s="398">
        <f>+PRESUPUESTOS!$E$10</f>
        <v>33</v>
      </c>
      <c r="G12" s="399">
        <f>E12/POA!SALACTUAL/F12</f>
        <v>48.498892703803605</v>
      </c>
      <c r="H12" s="400" t="e">
        <f>IF(#REF!="","",$H$11)</f>
        <v>#REF!</v>
      </c>
      <c r="I12" s="401" t="e">
        <f>IF(H12="",0,IF(LOOKUP(2,#REF!,#REF!)=2,PRESUPUESTOS!#REF!/H12,0)/SALACTUAL)</f>
        <v>#REF!</v>
      </c>
      <c r="J12" s="400" t="e">
        <f>IF(#REF!="","",$J$11)</f>
        <v>#REF!</v>
      </c>
      <c r="K12" s="401" t="e">
        <f>IF(J12="",0,IF(LOOKUP(3,#REF!,#REF!)=3,PRESUPUESTOS!#REF!/J12,0)/SALACTUAL)</f>
        <v>#REF!</v>
      </c>
      <c r="L12" s="400" t="e">
        <f>IF(#REF!="","",$L$11)</f>
        <v>#REF!</v>
      </c>
      <c r="M12" s="401" t="e">
        <f>IF(L12="",0,IF(LOOKUP(4,#REF!,#REF!)=4,PRESUPUESTOS!#REF!/L12,0)/SALACTUAL)</f>
        <v>#REF!</v>
      </c>
      <c r="N12" s="400" t="e">
        <f>IF(#REF!="","",$N$11)</f>
        <v>#REF!</v>
      </c>
      <c r="O12" s="401" t="e">
        <f>IF(N12="",0,IF(LOOKUP(5,#REF!,#REF!)=5,PRESUPUESTOS!#REF!/N12,0)/SALACTUAL)</f>
        <v>#REF!</v>
      </c>
      <c r="P12" s="400" t="e">
        <f>IF(#REF!="","",$P$11)</f>
        <v>#REF!</v>
      </c>
      <c r="Q12" s="401" t="e">
        <f>IF(P12="",0,IF(LOOKUP(6,#REF!,#REF!)=6,PRESUPUESTOS!#REF!/P12,0)/461500)</f>
        <v>#REF!</v>
      </c>
      <c r="R12" s="399">
        <f t="shared" ref="R12" si="0">G12</f>
        <v>48.498892703803605</v>
      </c>
      <c r="S12" s="557">
        <f>+(E12-AnticipoM1)*12/F12</f>
        <v>319951665.16363639</v>
      </c>
    </row>
    <row r="13" spans="1:19" s="248" customFormat="1" ht="28.5" customHeight="1">
      <c r="A13" s="247"/>
      <c r="B13" s="24"/>
      <c r="C13" s="251"/>
      <c r="D13" s="477"/>
      <c r="E13" s="403"/>
      <c r="F13" s="404"/>
      <c r="G13" s="405"/>
      <c r="H13" s="406"/>
      <c r="I13" s="407"/>
      <c r="J13" s="406"/>
      <c r="K13" s="407"/>
      <c r="L13" s="406"/>
      <c r="M13" s="407"/>
      <c r="N13" s="406"/>
      <c r="O13" s="407"/>
      <c r="P13" s="406"/>
      <c r="Q13" s="407"/>
      <c r="R13" s="405"/>
      <c r="S13" s="465"/>
    </row>
    <row r="14" spans="1:19" s="250" customFormat="1" ht="28.5" customHeight="1">
      <c r="A14" s="249"/>
      <c r="B14" s="253"/>
      <c r="C14" s="243"/>
      <c r="D14" s="409"/>
      <c r="E14" s="410"/>
      <c r="F14" s="380"/>
      <c r="G14" s="411"/>
      <c r="H14" s="412"/>
      <c r="I14" s="413"/>
      <c r="J14" s="412"/>
      <c r="K14" s="413"/>
      <c r="L14" s="412"/>
      <c r="M14" s="413"/>
      <c r="N14" s="412"/>
      <c r="O14" s="413"/>
      <c r="P14" s="412"/>
      <c r="Q14" s="413"/>
      <c r="R14" s="411"/>
      <c r="S14" s="482"/>
    </row>
    <row r="15" spans="1:19" s="248" customFormat="1" ht="28.5" customHeight="1">
      <c r="A15" s="247"/>
      <c r="B15" s="24"/>
      <c r="C15" s="251"/>
      <c r="D15" s="402"/>
      <c r="E15" s="403"/>
      <c r="F15" s="404"/>
      <c r="G15" s="405"/>
      <c r="H15" s="406"/>
      <c r="I15" s="407"/>
      <c r="J15" s="406"/>
      <c r="K15" s="407"/>
      <c r="L15" s="406"/>
      <c r="M15" s="407"/>
      <c r="N15" s="406"/>
      <c r="O15" s="407"/>
      <c r="P15" s="406"/>
      <c r="Q15" s="407"/>
      <c r="R15" s="405"/>
      <c r="S15" s="465"/>
    </row>
    <row r="16" spans="1:19" s="250" customFormat="1" ht="28.5" customHeight="1">
      <c r="A16" s="249"/>
      <c r="B16" s="253"/>
      <c r="C16" s="243"/>
      <c r="D16" s="409"/>
      <c r="E16" s="410"/>
      <c r="F16" s="380"/>
      <c r="G16" s="411"/>
      <c r="H16" s="412"/>
      <c r="I16" s="413"/>
      <c r="J16" s="412"/>
      <c r="K16" s="413"/>
      <c r="L16" s="412"/>
      <c r="M16" s="413"/>
      <c r="N16" s="412"/>
      <c r="O16" s="413"/>
      <c r="P16" s="412"/>
      <c r="Q16" s="413"/>
      <c r="R16" s="411"/>
      <c r="S16" s="482"/>
    </row>
    <row r="17" spans="1:23" s="248" customFormat="1" ht="28.5" customHeight="1">
      <c r="A17" s="247"/>
      <c r="B17" s="24"/>
      <c r="C17" s="251"/>
      <c r="D17" s="402"/>
      <c r="E17" s="403"/>
      <c r="F17" s="404"/>
      <c r="G17" s="405"/>
      <c r="H17" s="406"/>
      <c r="I17" s="407"/>
      <c r="J17" s="406"/>
      <c r="K17" s="407"/>
      <c r="L17" s="406"/>
      <c r="M17" s="407"/>
      <c r="N17" s="406"/>
      <c r="O17" s="407"/>
      <c r="P17" s="406"/>
      <c r="Q17" s="407"/>
      <c r="R17" s="405"/>
      <c r="S17" s="465"/>
    </row>
    <row r="18" spans="1:23" s="250" customFormat="1" ht="28.5" customHeight="1">
      <c r="A18" s="249"/>
      <c r="B18" s="253"/>
      <c r="C18" s="243"/>
      <c r="D18" s="409"/>
      <c r="E18" s="410"/>
      <c r="F18" s="380"/>
      <c r="G18" s="411"/>
      <c r="H18" s="412"/>
      <c r="I18" s="413"/>
      <c r="J18" s="412"/>
      <c r="K18" s="413"/>
      <c r="L18" s="412"/>
      <c r="M18" s="413"/>
      <c r="N18" s="412"/>
      <c r="O18" s="413"/>
      <c r="P18" s="412"/>
      <c r="Q18" s="413"/>
      <c r="R18" s="411"/>
      <c r="S18" s="482"/>
    </row>
    <row r="19" spans="1:23" ht="28.5" customHeight="1">
      <c r="A19" s="25"/>
      <c r="C19" s="251"/>
      <c r="D19" s="402"/>
      <c r="E19" s="403"/>
      <c r="F19" s="404"/>
      <c r="G19" s="405"/>
      <c r="H19" s="406"/>
      <c r="I19" s="407"/>
      <c r="J19" s="406"/>
      <c r="K19" s="407"/>
      <c r="L19" s="406"/>
      <c r="M19" s="407"/>
      <c r="N19" s="406"/>
      <c r="O19" s="407"/>
      <c r="P19" s="406"/>
      <c r="Q19" s="407"/>
      <c r="R19" s="405"/>
      <c r="S19" s="408"/>
    </row>
    <row r="20" spans="1:23" s="4" customFormat="1" ht="28.5" customHeight="1">
      <c r="B20" s="24"/>
      <c r="C20" s="243"/>
      <c r="D20" s="409"/>
      <c r="E20" s="410"/>
      <c r="F20" s="380"/>
      <c r="G20" s="411"/>
      <c r="H20" s="412"/>
      <c r="I20" s="413"/>
      <c r="J20" s="412"/>
      <c r="K20" s="413"/>
      <c r="L20" s="412"/>
      <c r="M20" s="413"/>
      <c r="N20" s="412"/>
      <c r="O20" s="413"/>
      <c r="P20" s="412"/>
      <c r="Q20" s="413"/>
      <c r="R20" s="411"/>
      <c r="S20" s="414"/>
      <c r="W20" s="4">
        <v>0</v>
      </c>
    </row>
    <row r="21" spans="1:23" s="4" customFormat="1" ht="28.5" customHeight="1" thickBot="1">
      <c r="B21" s="24"/>
      <c r="C21" s="394"/>
      <c r="D21" s="415"/>
      <c r="E21" s="416"/>
      <c r="F21" s="417"/>
      <c r="G21" s="418"/>
      <c r="H21" s="419"/>
      <c r="I21" s="458"/>
      <c r="J21" s="419"/>
      <c r="K21" s="458"/>
      <c r="L21" s="419"/>
      <c r="M21" s="458"/>
      <c r="N21" s="419"/>
      <c r="O21" s="458"/>
      <c r="P21" s="419"/>
      <c r="Q21" s="458"/>
      <c r="R21" s="418"/>
      <c r="S21" s="420"/>
    </row>
    <row r="22" spans="1:23" s="4" customFormat="1">
      <c r="B22" s="12"/>
      <c r="C22" s="26"/>
      <c r="D22" s="20"/>
      <c r="E22" s="20"/>
      <c r="F22" s="24"/>
      <c r="G22" s="20"/>
      <c r="H22" s="24"/>
      <c r="I22" s="20"/>
      <c r="J22" s="24"/>
      <c r="K22" s="20"/>
      <c r="L22" s="24"/>
      <c r="M22" s="20"/>
      <c r="N22" s="20"/>
      <c r="O22" s="20"/>
      <c r="P22" s="24"/>
      <c r="Q22" s="20"/>
      <c r="R22" s="20"/>
      <c r="S22" s="20"/>
    </row>
    <row r="23" spans="1:23" s="4" customFormat="1">
      <c r="B23" s="12"/>
      <c r="C23" s="26"/>
      <c r="D23" s="20"/>
      <c r="E23" s="20"/>
      <c r="F23" s="24"/>
      <c r="G23" s="20"/>
      <c r="H23" s="24"/>
      <c r="I23" s="20"/>
      <c r="J23" s="24"/>
      <c r="K23" s="20"/>
      <c r="L23" s="24"/>
      <c r="M23" s="20"/>
      <c r="N23" s="20"/>
      <c r="O23" s="20"/>
      <c r="P23" s="24"/>
      <c r="Q23" s="20"/>
      <c r="R23" s="20"/>
      <c r="S23" s="20"/>
    </row>
    <row r="24" spans="1:23" s="4" customFormat="1">
      <c r="B24" s="12"/>
      <c r="C24" s="26"/>
      <c r="D24" s="20"/>
      <c r="E24" s="20"/>
      <c r="F24" s="24"/>
      <c r="G24" s="20"/>
      <c r="H24" s="24"/>
      <c r="I24" s="20"/>
      <c r="J24" s="24"/>
      <c r="K24" s="20"/>
      <c r="L24" s="24"/>
      <c r="M24" s="20"/>
      <c r="N24" s="20"/>
      <c r="O24" s="20"/>
      <c r="P24" s="24"/>
      <c r="Q24" s="20"/>
      <c r="R24" s="20"/>
      <c r="S24" s="20"/>
    </row>
    <row r="25" spans="1:23" s="4" customFormat="1">
      <c r="B25" s="12"/>
      <c r="C25" s="26"/>
      <c r="D25" s="20"/>
      <c r="E25" s="20"/>
      <c r="F25" s="24"/>
      <c r="G25" s="20"/>
      <c r="H25" s="24"/>
      <c r="I25" s="20"/>
      <c r="J25" s="24"/>
      <c r="K25" s="20"/>
      <c r="L25" s="24"/>
      <c r="M25" s="20"/>
      <c r="N25" s="20"/>
      <c r="O25" s="20"/>
      <c r="P25" s="24"/>
      <c r="Q25" s="20"/>
      <c r="R25" s="20"/>
      <c r="S25" s="20"/>
    </row>
    <row r="26" spans="1:23" s="4" customFormat="1">
      <c r="B26" s="12"/>
      <c r="C26" s="26"/>
      <c r="D26" s="20"/>
      <c r="E26" s="20"/>
      <c r="F26" s="24"/>
      <c r="G26" s="20"/>
      <c r="H26" s="24"/>
      <c r="I26" s="20"/>
      <c r="J26" s="24"/>
      <c r="K26" s="20"/>
      <c r="L26" s="24"/>
      <c r="M26" s="20"/>
      <c r="N26" s="20"/>
      <c r="O26" s="20"/>
      <c r="P26" s="24"/>
      <c r="Q26" s="20"/>
      <c r="R26" s="20"/>
      <c r="S26" s="20"/>
    </row>
    <row r="27" spans="1:23" s="4" customFormat="1">
      <c r="B27" s="12"/>
      <c r="C27" s="26"/>
      <c r="D27" s="20"/>
      <c r="E27" s="20"/>
      <c r="F27" s="24"/>
      <c r="G27" s="20"/>
      <c r="H27" s="24"/>
      <c r="I27" s="20"/>
      <c r="J27" s="24"/>
      <c r="K27" s="20"/>
      <c r="L27" s="24"/>
      <c r="M27" s="20"/>
      <c r="N27" s="20"/>
      <c r="O27" s="20"/>
      <c r="P27" s="24"/>
      <c r="Q27" s="20"/>
      <c r="R27" s="20"/>
      <c r="S27" s="20"/>
    </row>
    <row r="28" spans="1:23" s="4" customFormat="1">
      <c r="B28" s="12"/>
      <c r="C28" s="26"/>
      <c r="D28" s="20"/>
      <c r="E28" s="20"/>
      <c r="F28" s="24"/>
      <c r="G28" s="20"/>
      <c r="H28" s="24"/>
      <c r="I28" s="20"/>
      <c r="J28" s="24"/>
      <c r="K28" s="20"/>
      <c r="L28" s="24"/>
      <c r="M28" s="20"/>
      <c r="N28" s="20"/>
      <c r="O28" s="20"/>
      <c r="P28" s="24"/>
      <c r="Q28" s="20"/>
      <c r="R28" s="20"/>
      <c r="S28" s="20"/>
    </row>
    <row r="29" spans="1:23" s="4" customFormat="1">
      <c r="B29" s="12"/>
      <c r="C29" s="26"/>
      <c r="D29" s="20"/>
      <c r="E29" s="20"/>
      <c r="F29" s="24"/>
      <c r="G29" s="20"/>
      <c r="H29" s="24"/>
      <c r="I29" s="20"/>
      <c r="J29" s="24"/>
      <c r="K29" s="20"/>
      <c r="L29" s="24"/>
      <c r="M29" s="20"/>
      <c r="N29" s="20"/>
      <c r="O29" s="20"/>
      <c r="P29" s="24"/>
      <c r="Q29" s="20"/>
      <c r="R29" s="20"/>
      <c r="S29" s="20"/>
    </row>
    <row r="30" spans="1:23" s="4" customFormat="1">
      <c r="B30" s="12"/>
      <c r="C30" s="26"/>
      <c r="D30" s="20"/>
      <c r="E30" s="20"/>
      <c r="F30" s="24"/>
      <c r="G30" s="20"/>
      <c r="H30" s="24"/>
      <c r="I30" s="20"/>
      <c r="J30" s="24"/>
      <c r="K30" s="20"/>
      <c r="L30" s="24"/>
      <c r="M30" s="20"/>
      <c r="N30" s="20"/>
      <c r="O30" s="20"/>
      <c r="P30" s="24"/>
      <c r="Q30" s="20"/>
      <c r="R30" s="20"/>
      <c r="S30" s="20"/>
    </row>
    <row r="31" spans="1:23" s="4" customFormat="1">
      <c r="B31" s="12"/>
      <c r="C31" s="26"/>
      <c r="D31" s="20"/>
      <c r="E31" s="20"/>
      <c r="F31" s="24"/>
      <c r="G31" s="20"/>
      <c r="H31" s="24"/>
      <c r="I31" s="20"/>
      <c r="J31" s="24"/>
      <c r="K31" s="20"/>
      <c r="L31" s="24"/>
      <c r="M31" s="20"/>
      <c r="N31" s="20"/>
      <c r="O31" s="20"/>
      <c r="P31" s="24"/>
      <c r="Q31" s="20"/>
      <c r="R31" s="20"/>
      <c r="S31" s="20"/>
    </row>
    <row r="32" spans="1:23" s="4" customFormat="1">
      <c r="B32" s="12"/>
      <c r="C32" s="26"/>
      <c r="D32" s="20"/>
      <c r="E32" s="20"/>
      <c r="F32" s="24"/>
      <c r="G32" s="20"/>
      <c r="H32" s="24"/>
      <c r="I32" s="20"/>
      <c r="J32" s="24"/>
      <c r="K32" s="20"/>
      <c r="L32" s="24"/>
      <c r="M32" s="20"/>
      <c r="N32" s="20"/>
      <c r="O32" s="20"/>
      <c r="P32" s="24"/>
      <c r="Q32" s="20"/>
      <c r="R32" s="20"/>
      <c r="S32" s="20"/>
    </row>
    <row r="33" spans="2:19" s="4" customFormat="1">
      <c r="B33" s="12"/>
      <c r="C33" s="26"/>
      <c r="D33" s="20"/>
      <c r="E33" s="20"/>
      <c r="F33" s="24"/>
      <c r="G33" s="20"/>
      <c r="H33" s="24"/>
      <c r="I33" s="20"/>
      <c r="J33" s="24"/>
      <c r="K33" s="20"/>
      <c r="L33" s="24"/>
      <c r="M33" s="20"/>
      <c r="N33" s="20"/>
      <c r="O33" s="20"/>
      <c r="P33" s="24"/>
      <c r="Q33" s="20"/>
      <c r="R33" s="20"/>
      <c r="S33" s="20"/>
    </row>
    <row r="34" spans="2:19" s="4" customFormat="1">
      <c r="B34" s="12"/>
      <c r="C34" s="26"/>
      <c r="D34" s="20"/>
      <c r="E34" s="20"/>
      <c r="F34" s="24"/>
      <c r="G34" s="20"/>
      <c r="H34" s="24"/>
      <c r="I34" s="20"/>
      <c r="J34" s="24"/>
      <c r="K34" s="20"/>
      <c r="L34" s="24"/>
      <c r="M34" s="20"/>
      <c r="N34" s="20"/>
      <c r="O34" s="20"/>
      <c r="P34" s="24"/>
      <c r="Q34" s="20"/>
      <c r="R34" s="20"/>
      <c r="S34" s="20"/>
    </row>
    <row r="35" spans="2:19" s="4" customFormat="1">
      <c r="B35" s="12"/>
      <c r="C35" s="26"/>
      <c r="D35" s="20"/>
      <c r="E35" s="20"/>
      <c r="F35" s="24"/>
      <c r="G35" s="20"/>
      <c r="H35" s="24"/>
      <c r="I35" s="20"/>
      <c r="J35" s="24"/>
      <c r="K35" s="20"/>
      <c r="L35" s="24"/>
      <c r="M35" s="20"/>
      <c r="N35" s="20"/>
      <c r="O35" s="20"/>
      <c r="P35" s="24"/>
      <c r="Q35" s="20"/>
      <c r="R35" s="20"/>
      <c r="S35" s="20"/>
    </row>
    <row r="36" spans="2:19" s="4" customFormat="1">
      <c r="B36" s="12"/>
      <c r="C36" s="26"/>
      <c r="D36" s="20"/>
      <c r="E36" s="20"/>
      <c r="F36" s="24"/>
      <c r="G36" s="20"/>
      <c r="H36" s="24"/>
      <c r="I36" s="20"/>
      <c r="J36" s="24"/>
      <c r="K36" s="20"/>
      <c r="L36" s="24"/>
      <c r="M36" s="20"/>
      <c r="N36" s="20"/>
      <c r="O36" s="20"/>
      <c r="P36" s="24"/>
      <c r="Q36" s="20"/>
      <c r="R36" s="20"/>
      <c r="S36" s="20"/>
    </row>
    <row r="37" spans="2:19" s="4" customFormat="1">
      <c r="B37" s="12"/>
      <c r="C37" s="26"/>
      <c r="D37" s="20"/>
      <c r="E37" s="20"/>
      <c r="F37" s="24"/>
      <c r="G37" s="20"/>
      <c r="H37" s="24"/>
      <c r="I37" s="20"/>
      <c r="J37" s="24"/>
      <c r="K37" s="20"/>
      <c r="L37" s="24"/>
      <c r="M37" s="20"/>
      <c r="N37" s="20"/>
      <c r="O37" s="20"/>
      <c r="P37" s="24"/>
      <c r="Q37" s="20"/>
      <c r="R37" s="20"/>
      <c r="S37" s="20"/>
    </row>
    <row r="38" spans="2:19" s="4" customFormat="1">
      <c r="B38" s="12"/>
      <c r="C38" s="26"/>
      <c r="D38" s="20"/>
      <c r="E38" s="20"/>
      <c r="F38" s="24"/>
      <c r="G38" s="20"/>
      <c r="H38" s="24"/>
      <c r="I38" s="20"/>
      <c r="J38" s="24"/>
      <c r="K38" s="20"/>
      <c r="L38" s="24"/>
      <c r="M38" s="20"/>
      <c r="N38" s="20"/>
      <c r="O38" s="20"/>
      <c r="P38" s="24"/>
      <c r="Q38" s="20"/>
      <c r="R38" s="20"/>
      <c r="S38" s="20"/>
    </row>
    <row r="39" spans="2:19" s="4" customFormat="1">
      <c r="B39" s="12"/>
      <c r="C39" s="26"/>
      <c r="D39" s="20"/>
      <c r="E39" s="20"/>
      <c r="F39" s="24"/>
      <c r="G39" s="20"/>
      <c r="H39" s="24"/>
      <c r="I39" s="20"/>
      <c r="J39" s="24"/>
      <c r="K39" s="20"/>
      <c r="L39" s="24"/>
      <c r="M39" s="20"/>
      <c r="N39" s="20"/>
      <c r="O39" s="20"/>
      <c r="P39" s="24"/>
      <c r="Q39" s="20"/>
      <c r="R39" s="20"/>
      <c r="S39" s="20"/>
    </row>
    <row r="40" spans="2:19" s="4" customFormat="1">
      <c r="B40" s="12"/>
      <c r="C40" s="26"/>
      <c r="D40" s="20"/>
      <c r="E40" s="20"/>
      <c r="F40" s="24"/>
      <c r="G40" s="20"/>
      <c r="H40" s="24"/>
      <c r="I40" s="20"/>
      <c r="J40" s="24"/>
      <c r="K40" s="20"/>
      <c r="L40" s="24"/>
      <c r="M40" s="20"/>
      <c r="N40" s="20"/>
      <c r="O40" s="20"/>
      <c r="P40" s="24"/>
      <c r="Q40" s="20"/>
      <c r="R40" s="20"/>
      <c r="S40" s="20"/>
    </row>
    <row r="41" spans="2:19" s="4" customFormat="1">
      <c r="B41" s="12"/>
      <c r="C41" s="26"/>
      <c r="D41" s="20"/>
      <c r="E41" s="20"/>
      <c r="F41" s="24"/>
      <c r="G41" s="20"/>
      <c r="H41" s="24"/>
      <c r="I41" s="20"/>
      <c r="J41" s="24"/>
      <c r="K41" s="20"/>
      <c r="L41" s="24"/>
      <c r="M41" s="20"/>
      <c r="N41" s="20"/>
      <c r="O41" s="20"/>
      <c r="P41" s="24"/>
      <c r="Q41" s="20"/>
      <c r="R41" s="20"/>
      <c r="S41" s="20"/>
    </row>
    <row r="42" spans="2:19" s="4" customFormat="1">
      <c r="B42" s="12"/>
      <c r="C42" s="26"/>
      <c r="D42" s="20"/>
      <c r="E42" s="20"/>
      <c r="F42" s="24"/>
      <c r="G42" s="20"/>
      <c r="H42" s="24"/>
      <c r="I42" s="20"/>
      <c r="J42" s="24"/>
      <c r="K42" s="20"/>
      <c r="L42" s="24"/>
      <c r="M42" s="20"/>
      <c r="N42" s="20"/>
      <c r="O42" s="20"/>
      <c r="P42" s="24"/>
      <c r="Q42" s="20"/>
      <c r="R42" s="20"/>
      <c r="S42" s="20"/>
    </row>
    <row r="43" spans="2:19" s="4" customFormat="1">
      <c r="B43" s="12"/>
      <c r="C43" s="26"/>
      <c r="D43" s="20"/>
      <c r="E43" s="20"/>
      <c r="F43" s="24"/>
      <c r="G43" s="20"/>
      <c r="H43" s="24"/>
      <c r="I43" s="20"/>
      <c r="J43" s="24"/>
      <c r="K43" s="20"/>
      <c r="L43" s="24"/>
      <c r="M43" s="20"/>
      <c r="N43" s="20"/>
      <c r="O43" s="20"/>
      <c r="P43" s="24"/>
      <c r="Q43" s="20"/>
      <c r="R43" s="20"/>
      <c r="S43" s="20"/>
    </row>
    <row r="44" spans="2:19" s="4" customFormat="1">
      <c r="B44" s="12"/>
      <c r="C44" s="26"/>
      <c r="D44" s="20"/>
      <c r="E44" s="20"/>
      <c r="F44" s="24"/>
      <c r="G44" s="20"/>
      <c r="H44" s="24"/>
      <c r="I44" s="20"/>
      <c r="J44" s="24"/>
      <c r="K44" s="20"/>
      <c r="L44" s="24"/>
      <c r="M44" s="20"/>
      <c r="N44" s="20"/>
      <c r="O44" s="20"/>
      <c r="P44" s="24"/>
      <c r="Q44" s="20"/>
      <c r="R44" s="20"/>
      <c r="S44" s="20"/>
    </row>
    <row r="45" spans="2:19" s="4" customFormat="1">
      <c r="B45" s="12"/>
      <c r="C45" s="26"/>
      <c r="D45" s="20"/>
      <c r="E45" s="20"/>
      <c r="F45" s="24"/>
      <c r="G45" s="20"/>
      <c r="H45" s="24"/>
      <c r="I45" s="20"/>
      <c r="J45" s="24"/>
      <c r="K45" s="20"/>
      <c r="L45" s="24"/>
      <c r="M45" s="20"/>
      <c r="N45" s="20"/>
      <c r="O45" s="20"/>
      <c r="P45" s="24"/>
      <c r="Q45" s="20"/>
      <c r="R45" s="20"/>
      <c r="S45" s="20"/>
    </row>
    <row r="46" spans="2:19" s="4" customFormat="1">
      <c r="B46" s="12"/>
      <c r="C46" s="26"/>
      <c r="D46" s="20"/>
      <c r="E46" s="20"/>
      <c r="F46" s="24"/>
      <c r="G46" s="20"/>
      <c r="H46" s="24"/>
      <c r="I46" s="20"/>
      <c r="J46" s="24"/>
      <c r="K46" s="20"/>
      <c r="L46" s="24"/>
      <c r="M46" s="20"/>
      <c r="N46" s="20"/>
      <c r="O46" s="20"/>
      <c r="P46" s="24"/>
      <c r="Q46" s="20"/>
      <c r="R46" s="20"/>
      <c r="S46" s="20"/>
    </row>
    <row r="47" spans="2:19" s="4" customFormat="1">
      <c r="B47" s="12"/>
      <c r="C47" s="26"/>
      <c r="D47" s="20"/>
      <c r="E47" s="20"/>
      <c r="F47" s="24"/>
      <c r="G47" s="20"/>
      <c r="H47" s="24"/>
      <c r="I47" s="20"/>
      <c r="J47" s="24"/>
      <c r="K47" s="20"/>
      <c r="L47" s="24"/>
      <c r="M47" s="20"/>
      <c r="N47" s="20"/>
      <c r="O47" s="20"/>
      <c r="P47" s="24"/>
      <c r="Q47" s="20"/>
      <c r="R47" s="20"/>
      <c r="S47" s="20"/>
    </row>
    <row r="48" spans="2:19" s="4" customFormat="1">
      <c r="B48" s="12"/>
      <c r="C48" s="26"/>
      <c r="D48" s="20"/>
      <c r="E48" s="20"/>
      <c r="F48" s="24"/>
      <c r="G48" s="20"/>
      <c r="H48" s="24"/>
      <c r="I48" s="20"/>
      <c r="J48" s="24"/>
      <c r="K48" s="20"/>
      <c r="L48" s="24"/>
      <c r="M48" s="20"/>
      <c r="N48" s="20"/>
      <c r="O48" s="20"/>
      <c r="P48" s="24"/>
      <c r="Q48" s="20"/>
      <c r="R48" s="20"/>
      <c r="S48" s="20"/>
    </row>
    <row r="49" spans="2:19" s="4" customFormat="1">
      <c r="B49" s="12"/>
      <c r="C49" s="26"/>
      <c r="D49" s="20"/>
      <c r="E49" s="20"/>
      <c r="F49" s="24"/>
      <c r="G49" s="20"/>
      <c r="H49" s="24"/>
      <c r="I49" s="20"/>
      <c r="J49" s="24"/>
      <c r="K49" s="20"/>
      <c r="L49" s="24"/>
      <c r="M49" s="20"/>
      <c r="N49" s="20"/>
      <c r="O49" s="20"/>
      <c r="P49" s="24"/>
      <c r="Q49" s="20"/>
      <c r="R49" s="20"/>
      <c r="S49" s="20"/>
    </row>
    <row r="50" spans="2:19" s="4" customFormat="1">
      <c r="B50" s="12"/>
      <c r="C50" s="26"/>
      <c r="D50" s="20"/>
      <c r="E50" s="20"/>
      <c r="F50" s="24"/>
      <c r="G50" s="20"/>
      <c r="H50" s="24"/>
      <c r="I50" s="20"/>
      <c r="J50" s="24"/>
      <c r="K50" s="20"/>
      <c r="L50" s="24"/>
      <c r="M50" s="20"/>
      <c r="N50" s="20"/>
      <c r="O50" s="20"/>
      <c r="P50" s="24"/>
      <c r="Q50" s="20"/>
      <c r="R50" s="20"/>
      <c r="S50" s="20"/>
    </row>
    <row r="51" spans="2:19" s="4" customFormat="1">
      <c r="B51" s="12"/>
      <c r="C51" s="26"/>
      <c r="D51" s="20"/>
      <c r="E51" s="20"/>
      <c r="F51" s="24"/>
      <c r="G51" s="20"/>
      <c r="H51" s="24"/>
      <c r="I51" s="20"/>
      <c r="J51" s="24"/>
      <c r="K51" s="20"/>
      <c r="L51" s="24"/>
      <c r="M51" s="20"/>
      <c r="N51" s="20"/>
      <c r="O51" s="20"/>
      <c r="P51" s="24"/>
      <c r="Q51" s="20"/>
      <c r="R51" s="20"/>
      <c r="S51" s="20"/>
    </row>
    <row r="52" spans="2:19" s="4" customFormat="1">
      <c r="B52" s="12"/>
      <c r="C52" s="26"/>
      <c r="D52" s="20"/>
      <c r="E52" s="20"/>
      <c r="F52" s="24"/>
      <c r="G52" s="20"/>
      <c r="H52" s="24"/>
      <c r="I52" s="20"/>
      <c r="J52" s="24"/>
      <c r="K52" s="20"/>
      <c r="L52" s="24"/>
      <c r="M52" s="20"/>
      <c r="N52" s="20"/>
      <c r="O52" s="20"/>
      <c r="P52" s="24"/>
      <c r="Q52" s="20"/>
      <c r="R52" s="20"/>
      <c r="S52" s="20"/>
    </row>
    <row r="53" spans="2:19" s="4" customFormat="1">
      <c r="B53" s="12"/>
      <c r="C53" s="26"/>
      <c r="D53" s="20"/>
      <c r="E53" s="20"/>
      <c r="F53" s="24"/>
      <c r="G53" s="20"/>
      <c r="H53" s="24"/>
      <c r="I53" s="20"/>
      <c r="J53" s="24"/>
      <c r="K53" s="20"/>
      <c r="L53" s="24"/>
      <c r="M53" s="20"/>
      <c r="N53" s="20"/>
      <c r="O53" s="20"/>
      <c r="P53" s="24"/>
      <c r="Q53" s="20"/>
      <c r="R53" s="20"/>
      <c r="S53" s="20"/>
    </row>
    <row r="54" spans="2:19" s="4" customFormat="1">
      <c r="B54" s="12"/>
      <c r="C54" s="26"/>
      <c r="D54" s="20"/>
      <c r="E54" s="20"/>
      <c r="F54" s="24"/>
      <c r="G54" s="20"/>
      <c r="H54" s="24"/>
      <c r="I54" s="20"/>
      <c r="J54" s="24"/>
      <c r="K54" s="20"/>
      <c r="L54" s="24"/>
      <c r="M54" s="20"/>
      <c r="N54" s="20"/>
      <c r="O54" s="20"/>
      <c r="P54" s="24"/>
      <c r="Q54" s="20"/>
      <c r="R54" s="20"/>
      <c r="S54" s="20"/>
    </row>
    <row r="55" spans="2:19" s="4" customFormat="1">
      <c r="B55" s="12"/>
      <c r="C55" s="26"/>
      <c r="D55" s="20"/>
      <c r="E55" s="20"/>
      <c r="F55" s="24"/>
      <c r="G55" s="20"/>
      <c r="H55" s="24"/>
      <c r="I55" s="20"/>
      <c r="J55" s="24"/>
      <c r="K55" s="20"/>
      <c r="L55" s="24"/>
      <c r="M55" s="20"/>
      <c r="N55" s="20"/>
      <c r="O55" s="20"/>
      <c r="P55" s="24"/>
      <c r="Q55" s="20"/>
      <c r="R55" s="20"/>
      <c r="S55" s="20"/>
    </row>
    <row r="56" spans="2:19" s="4" customFormat="1">
      <c r="B56" s="12"/>
      <c r="C56" s="26"/>
      <c r="D56" s="20"/>
      <c r="E56" s="20"/>
      <c r="F56" s="24"/>
      <c r="G56" s="20"/>
      <c r="H56" s="24"/>
      <c r="I56" s="20"/>
      <c r="J56" s="24"/>
      <c r="K56" s="20"/>
      <c r="L56" s="24"/>
      <c r="M56" s="20"/>
      <c r="N56" s="20"/>
      <c r="O56" s="20"/>
      <c r="P56" s="24"/>
      <c r="Q56" s="20"/>
      <c r="R56" s="20"/>
      <c r="S56" s="20"/>
    </row>
    <row r="57" spans="2:19" s="4" customFormat="1">
      <c r="B57" s="12"/>
      <c r="C57" s="26"/>
      <c r="D57" s="20"/>
      <c r="E57" s="20"/>
      <c r="F57" s="24"/>
      <c r="G57" s="20"/>
      <c r="H57" s="24"/>
      <c r="I57" s="20"/>
      <c r="J57" s="24"/>
      <c r="K57" s="20"/>
      <c r="L57" s="24"/>
      <c r="M57" s="20"/>
      <c r="N57" s="20"/>
      <c r="O57" s="20"/>
      <c r="P57" s="24"/>
      <c r="Q57" s="20"/>
      <c r="R57" s="20"/>
      <c r="S57" s="20"/>
    </row>
    <row r="58" spans="2:19" s="4" customFormat="1">
      <c r="B58" s="12"/>
      <c r="C58" s="26"/>
      <c r="D58" s="20"/>
      <c r="E58" s="20"/>
      <c r="F58" s="24"/>
      <c r="G58" s="20"/>
      <c r="H58" s="24"/>
      <c r="I58" s="20"/>
      <c r="J58" s="24"/>
      <c r="K58" s="20"/>
      <c r="L58" s="24"/>
      <c r="M58" s="20"/>
      <c r="N58" s="20"/>
      <c r="O58" s="20"/>
      <c r="P58" s="24"/>
      <c r="Q58" s="20"/>
      <c r="R58" s="20"/>
      <c r="S58" s="20"/>
    </row>
    <row r="59" spans="2:19" s="4" customFormat="1">
      <c r="B59" s="12"/>
      <c r="C59" s="26"/>
      <c r="D59" s="20"/>
      <c r="E59" s="20"/>
      <c r="F59" s="24"/>
      <c r="G59" s="20"/>
      <c r="H59" s="24"/>
      <c r="I59" s="20"/>
      <c r="J59" s="24"/>
      <c r="K59" s="20"/>
      <c r="L59" s="24"/>
      <c r="M59" s="20"/>
      <c r="N59" s="20"/>
      <c r="O59" s="20"/>
      <c r="P59" s="24"/>
      <c r="Q59" s="20"/>
      <c r="R59" s="20"/>
      <c r="S59" s="20"/>
    </row>
    <row r="60" spans="2:19" s="4" customFormat="1">
      <c r="B60" s="12"/>
      <c r="C60" s="26"/>
      <c r="D60" s="20"/>
      <c r="E60" s="20"/>
      <c r="F60" s="24"/>
      <c r="G60" s="20"/>
      <c r="H60" s="24"/>
      <c r="I60" s="20"/>
      <c r="J60" s="24"/>
      <c r="K60" s="20"/>
      <c r="L60" s="24"/>
      <c r="M60" s="20"/>
      <c r="N60" s="20"/>
      <c r="O60" s="20"/>
      <c r="P60" s="24"/>
      <c r="Q60" s="20"/>
      <c r="R60" s="20"/>
      <c r="S60" s="20"/>
    </row>
    <row r="61" spans="2:19" s="4" customFormat="1">
      <c r="B61" s="12"/>
      <c r="C61" s="26"/>
      <c r="D61" s="20"/>
      <c r="E61" s="20"/>
      <c r="F61" s="24"/>
      <c r="G61" s="20"/>
      <c r="H61" s="24"/>
      <c r="I61" s="20"/>
      <c r="J61" s="24"/>
      <c r="K61" s="20"/>
      <c r="L61" s="24"/>
      <c r="M61" s="20"/>
      <c r="N61" s="20"/>
      <c r="O61" s="20"/>
      <c r="P61" s="24"/>
      <c r="Q61" s="20"/>
      <c r="R61" s="20"/>
      <c r="S61" s="20"/>
    </row>
    <row r="62" spans="2:19" s="4" customFormat="1">
      <c r="B62" s="12"/>
      <c r="C62" s="26"/>
      <c r="D62" s="20"/>
      <c r="E62" s="20"/>
      <c r="F62" s="24"/>
      <c r="G62" s="20"/>
      <c r="H62" s="24"/>
      <c r="I62" s="20"/>
      <c r="J62" s="24"/>
      <c r="K62" s="20"/>
      <c r="L62" s="24"/>
      <c r="M62" s="20"/>
      <c r="N62" s="20"/>
      <c r="O62" s="20"/>
      <c r="P62" s="24"/>
      <c r="Q62" s="20"/>
      <c r="R62" s="20"/>
      <c r="S62" s="20"/>
    </row>
    <row r="63" spans="2:19" s="4" customFormat="1">
      <c r="B63" s="12"/>
      <c r="C63" s="26"/>
      <c r="D63" s="20"/>
      <c r="E63" s="20"/>
      <c r="F63" s="24"/>
      <c r="G63" s="20"/>
      <c r="H63" s="24"/>
      <c r="I63" s="20"/>
      <c r="J63" s="24"/>
      <c r="K63" s="20"/>
      <c r="L63" s="24"/>
      <c r="M63" s="20"/>
      <c r="N63" s="20"/>
      <c r="O63" s="20"/>
      <c r="P63" s="24"/>
      <c r="Q63" s="20"/>
      <c r="R63" s="20"/>
      <c r="S63" s="20"/>
    </row>
    <row r="64" spans="2:19" s="4" customFormat="1">
      <c r="B64" s="12"/>
      <c r="C64" s="26"/>
      <c r="D64" s="20"/>
      <c r="E64" s="20"/>
      <c r="F64" s="24"/>
      <c r="G64" s="20"/>
      <c r="H64" s="24"/>
      <c r="I64" s="20"/>
      <c r="J64" s="24"/>
      <c r="K64" s="20"/>
      <c r="L64" s="24"/>
      <c r="M64" s="20"/>
      <c r="N64" s="20"/>
      <c r="O64" s="20"/>
      <c r="P64" s="24"/>
      <c r="Q64" s="20"/>
      <c r="R64" s="20"/>
      <c r="S64" s="20"/>
    </row>
    <row r="65" spans="2:19" s="4" customFormat="1">
      <c r="B65" s="12"/>
      <c r="C65" s="26"/>
      <c r="D65" s="20"/>
      <c r="E65" s="20"/>
      <c r="F65" s="24"/>
      <c r="G65" s="20"/>
      <c r="H65" s="24"/>
      <c r="I65" s="20"/>
      <c r="J65" s="24"/>
      <c r="K65" s="20"/>
      <c r="L65" s="24"/>
      <c r="M65" s="20"/>
      <c r="N65" s="20"/>
      <c r="O65" s="20"/>
      <c r="P65" s="24"/>
      <c r="Q65" s="20"/>
      <c r="R65" s="20"/>
      <c r="S65" s="20"/>
    </row>
    <row r="66" spans="2:19" s="4" customFormat="1">
      <c r="B66" s="12"/>
      <c r="C66" s="26"/>
      <c r="D66" s="20"/>
      <c r="E66" s="20"/>
      <c r="F66" s="24"/>
      <c r="G66" s="20"/>
      <c r="H66" s="24"/>
      <c r="I66" s="20"/>
      <c r="J66" s="24"/>
      <c r="K66" s="20"/>
      <c r="L66" s="24"/>
      <c r="M66" s="20"/>
      <c r="N66" s="20"/>
      <c r="O66" s="20"/>
      <c r="P66" s="24"/>
      <c r="Q66" s="20"/>
      <c r="R66" s="20"/>
      <c r="S66" s="20"/>
    </row>
    <row r="67" spans="2:19" s="4" customFormat="1">
      <c r="B67" s="12"/>
      <c r="C67" s="26"/>
      <c r="D67" s="20"/>
      <c r="E67" s="20"/>
      <c r="F67" s="24"/>
      <c r="G67" s="20"/>
      <c r="H67" s="24"/>
      <c r="I67" s="20"/>
      <c r="J67" s="24"/>
      <c r="K67" s="20"/>
      <c r="L67" s="24"/>
      <c r="M67" s="20"/>
      <c r="N67" s="20"/>
      <c r="O67" s="20"/>
      <c r="P67" s="24"/>
      <c r="Q67" s="20"/>
      <c r="R67" s="20"/>
      <c r="S67" s="20"/>
    </row>
    <row r="68" spans="2:19" s="4" customFormat="1">
      <c r="B68" s="12"/>
      <c r="C68" s="26"/>
      <c r="D68" s="20"/>
      <c r="E68" s="20"/>
      <c r="F68" s="24"/>
      <c r="G68" s="20"/>
      <c r="H68" s="24"/>
      <c r="I68" s="20"/>
      <c r="J68" s="24"/>
      <c r="K68" s="20"/>
      <c r="L68" s="24"/>
      <c r="M68" s="20"/>
      <c r="N68" s="20"/>
      <c r="O68" s="20"/>
      <c r="P68" s="24"/>
      <c r="Q68" s="20"/>
      <c r="R68" s="20"/>
      <c r="S68" s="20"/>
    </row>
    <row r="69" spans="2:19" s="4" customFormat="1">
      <c r="B69" s="12"/>
      <c r="C69" s="26"/>
      <c r="D69" s="20"/>
      <c r="E69" s="20"/>
      <c r="F69" s="24"/>
      <c r="G69" s="20"/>
      <c r="H69" s="24"/>
      <c r="I69" s="20"/>
      <c r="J69" s="24"/>
      <c r="K69" s="20"/>
      <c r="L69" s="24"/>
      <c r="M69" s="20"/>
      <c r="N69" s="20"/>
      <c r="O69" s="20"/>
      <c r="P69" s="24"/>
      <c r="Q69" s="20"/>
      <c r="R69" s="20"/>
      <c r="S69" s="20"/>
    </row>
    <row r="70" spans="2:19" s="4" customFormat="1">
      <c r="B70" s="12"/>
      <c r="C70" s="26"/>
      <c r="D70" s="20"/>
      <c r="E70" s="20"/>
      <c r="F70" s="24"/>
      <c r="G70" s="20"/>
      <c r="H70" s="24"/>
      <c r="I70" s="20"/>
      <c r="J70" s="24"/>
      <c r="K70" s="20"/>
      <c r="L70" s="24"/>
      <c r="M70" s="20"/>
      <c r="N70" s="20"/>
      <c r="O70" s="20"/>
      <c r="P70" s="24"/>
      <c r="Q70" s="20"/>
      <c r="R70" s="20"/>
      <c r="S70" s="20"/>
    </row>
    <row r="71" spans="2:19" s="4" customFormat="1">
      <c r="B71" s="12"/>
      <c r="C71" s="26"/>
      <c r="D71" s="20"/>
      <c r="E71" s="20"/>
      <c r="F71" s="24"/>
      <c r="G71" s="20"/>
      <c r="H71" s="24"/>
      <c r="I71" s="20"/>
      <c r="J71" s="24"/>
      <c r="K71" s="20"/>
      <c r="L71" s="24"/>
      <c r="M71" s="20"/>
      <c r="N71" s="20"/>
      <c r="O71" s="20"/>
      <c r="P71" s="24"/>
      <c r="Q71" s="20"/>
      <c r="R71" s="20"/>
      <c r="S71" s="20"/>
    </row>
    <row r="72" spans="2:19" s="4" customFormat="1">
      <c r="B72" s="12"/>
      <c r="C72" s="26"/>
      <c r="D72" s="20"/>
      <c r="E72" s="20"/>
      <c r="F72" s="24"/>
      <c r="G72" s="20"/>
      <c r="H72" s="24"/>
      <c r="I72" s="20"/>
      <c r="J72" s="24"/>
      <c r="K72" s="20"/>
      <c r="L72" s="24"/>
      <c r="M72" s="20"/>
      <c r="N72" s="20"/>
      <c r="O72" s="20"/>
      <c r="P72" s="24"/>
      <c r="Q72" s="20"/>
      <c r="R72" s="20"/>
      <c r="S72" s="20"/>
    </row>
    <row r="73" spans="2:19" s="4" customFormat="1">
      <c r="B73" s="12"/>
      <c r="C73" s="26"/>
      <c r="D73" s="20"/>
      <c r="E73" s="20"/>
      <c r="F73" s="24"/>
      <c r="G73" s="20"/>
      <c r="H73" s="24"/>
      <c r="I73" s="20"/>
      <c r="J73" s="24"/>
      <c r="K73" s="20"/>
      <c r="L73" s="24"/>
      <c r="M73" s="20"/>
      <c r="N73" s="20"/>
      <c r="O73" s="20"/>
      <c r="P73" s="24"/>
      <c r="Q73" s="20"/>
      <c r="R73" s="20"/>
      <c r="S73" s="20"/>
    </row>
    <row r="74" spans="2:19" s="4" customFormat="1">
      <c r="B74" s="12"/>
      <c r="C74" s="26"/>
      <c r="D74" s="20"/>
      <c r="E74" s="20"/>
      <c r="F74" s="24"/>
      <c r="G74" s="20"/>
      <c r="H74" s="24"/>
      <c r="I74" s="20"/>
      <c r="J74" s="24"/>
      <c r="K74" s="20"/>
      <c r="L74" s="24"/>
      <c r="M74" s="20"/>
      <c r="N74" s="20"/>
      <c r="O74" s="20"/>
      <c r="P74" s="24"/>
      <c r="Q74" s="20"/>
      <c r="R74" s="20"/>
      <c r="S74" s="20"/>
    </row>
    <row r="75" spans="2:19" s="4" customFormat="1">
      <c r="B75" s="12"/>
      <c r="C75" s="26"/>
      <c r="D75" s="20"/>
      <c r="E75" s="20"/>
      <c r="F75" s="24"/>
      <c r="G75" s="20"/>
      <c r="H75" s="24"/>
      <c r="I75" s="20"/>
      <c r="J75" s="24"/>
      <c r="K75" s="20"/>
      <c r="L75" s="24"/>
      <c r="M75" s="20"/>
      <c r="N75" s="20"/>
      <c r="O75" s="20"/>
      <c r="P75" s="24"/>
      <c r="Q75" s="20"/>
      <c r="R75" s="20"/>
      <c r="S75" s="20"/>
    </row>
    <row r="76" spans="2:19" s="4" customFormat="1">
      <c r="B76" s="12"/>
      <c r="C76" s="26"/>
      <c r="D76" s="20"/>
      <c r="E76" s="20"/>
      <c r="F76" s="24"/>
      <c r="G76" s="20"/>
      <c r="H76" s="24"/>
      <c r="I76" s="20"/>
      <c r="J76" s="24"/>
      <c r="K76" s="20"/>
      <c r="L76" s="24"/>
      <c r="M76" s="20"/>
      <c r="N76" s="20"/>
      <c r="O76" s="20"/>
      <c r="P76" s="24"/>
      <c r="Q76" s="20"/>
      <c r="R76" s="20"/>
      <c r="S76" s="20"/>
    </row>
    <row r="77" spans="2:19" s="4" customFormat="1">
      <c r="B77" s="12"/>
      <c r="C77" s="26"/>
      <c r="D77" s="20"/>
      <c r="E77" s="20"/>
      <c r="F77" s="24"/>
      <c r="G77" s="20"/>
      <c r="H77" s="24"/>
      <c r="I77" s="20"/>
      <c r="J77" s="24"/>
      <c r="K77" s="20"/>
      <c r="L77" s="24"/>
      <c r="M77" s="20"/>
      <c r="N77" s="20"/>
      <c r="O77" s="20"/>
      <c r="P77" s="24"/>
      <c r="Q77" s="20"/>
      <c r="R77" s="20"/>
      <c r="S77" s="20"/>
    </row>
    <row r="78" spans="2:19" s="4" customFormat="1">
      <c r="B78" s="12"/>
      <c r="C78" s="26"/>
      <c r="D78" s="20"/>
      <c r="E78" s="20"/>
      <c r="F78" s="24"/>
      <c r="G78" s="20"/>
      <c r="H78" s="24"/>
      <c r="I78" s="20"/>
      <c r="J78" s="24"/>
      <c r="K78" s="20"/>
      <c r="L78" s="24"/>
      <c r="M78" s="20"/>
      <c r="N78" s="20"/>
      <c r="O78" s="20"/>
      <c r="P78" s="24"/>
      <c r="Q78" s="20"/>
      <c r="R78" s="20"/>
      <c r="S78" s="20"/>
    </row>
    <row r="79" spans="2:19" s="4" customFormat="1">
      <c r="B79" s="12"/>
      <c r="C79" s="26"/>
      <c r="D79" s="20"/>
      <c r="E79" s="20"/>
      <c r="F79" s="24"/>
      <c r="G79" s="20"/>
      <c r="H79" s="24"/>
      <c r="I79" s="20"/>
      <c r="J79" s="24"/>
      <c r="K79" s="20"/>
      <c r="L79" s="24"/>
      <c r="M79" s="20"/>
      <c r="N79" s="20"/>
      <c r="O79" s="20"/>
      <c r="P79" s="24"/>
      <c r="Q79" s="20"/>
      <c r="R79" s="20"/>
      <c r="S79" s="20"/>
    </row>
    <row r="80" spans="2:19" s="4" customFormat="1">
      <c r="B80" s="12"/>
      <c r="C80" s="26"/>
      <c r="D80" s="20"/>
      <c r="E80" s="20"/>
      <c r="F80" s="24"/>
      <c r="G80" s="20"/>
      <c r="H80" s="24"/>
      <c r="I80" s="20"/>
      <c r="J80" s="24"/>
      <c r="K80" s="20"/>
      <c r="L80" s="24"/>
      <c r="M80" s="20"/>
      <c r="N80" s="20"/>
      <c r="O80" s="20"/>
      <c r="P80" s="24"/>
      <c r="Q80" s="20"/>
      <c r="R80" s="20"/>
      <c r="S80" s="20"/>
    </row>
    <row r="81" spans="2:19" s="4" customFormat="1">
      <c r="B81" s="12"/>
      <c r="C81" s="26"/>
      <c r="D81" s="20"/>
      <c r="E81" s="20"/>
      <c r="F81" s="24"/>
      <c r="G81" s="20"/>
      <c r="H81" s="24"/>
      <c r="I81" s="20"/>
      <c r="J81" s="24"/>
      <c r="K81" s="20"/>
      <c r="L81" s="24"/>
      <c r="M81" s="20"/>
      <c r="N81" s="20"/>
      <c r="O81" s="20"/>
      <c r="P81" s="24"/>
      <c r="Q81" s="20"/>
      <c r="R81" s="20"/>
      <c r="S81" s="20"/>
    </row>
    <row r="82" spans="2:19" s="4" customFormat="1">
      <c r="B82" s="12"/>
      <c r="C82" s="26"/>
      <c r="D82" s="20"/>
      <c r="E82" s="20"/>
      <c r="F82" s="24"/>
      <c r="G82" s="20"/>
      <c r="H82" s="24"/>
      <c r="I82" s="20"/>
      <c r="J82" s="24"/>
      <c r="K82" s="20"/>
      <c r="L82" s="24"/>
      <c r="M82" s="20"/>
      <c r="N82" s="20"/>
      <c r="O82" s="20"/>
      <c r="P82" s="24"/>
      <c r="Q82" s="20"/>
      <c r="R82" s="20"/>
      <c r="S82" s="20"/>
    </row>
    <row r="83" spans="2:19" s="4" customFormat="1">
      <c r="B83" s="12"/>
      <c r="C83" s="26"/>
      <c r="D83" s="20"/>
      <c r="E83" s="20"/>
      <c r="F83" s="24"/>
      <c r="G83" s="20"/>
      <c r="H83" s="24"/>
      <c r="I83" s="20"/>
      <c r="J83" s="24"/>
      <c r="K83" s="20"/>
      <c r="L83" s="24"/>
      <c r="M83" s="20"/>
      <c r="N83" s="20"/>
      <c r="O83" s="20"/>
      <c r="P83" s="24"/>
      <c r="Q83" s="20"/>
      <c r="R83" s="20"/>
      <c r="S83" s="20"/>
    </row>
    <row r="84" spans="2:19" s="4" customFormat="1">
      <c r="B84" s="12"/>
      <c r="C84" s="26"/>
      <c r="D84" s="20"/>
      <c r="E84" s="20"/>
      <c r="F84" s="24"/>
      <c r="G84" s="20"/>
      <c r="H84" s="24"/>
      <c r="I84" s="20"/>
      <c r="J84" s="24"/>
      <c r="K84" s="20"/>
      <c r="L84" s="24"/>
      <c r="M84" s="20"/>
      <c r="N84" s="20"/>
      <c r="O84" s="20"/>
      <c r="P84" s="24"/>
      <c r="Q84" s="20"/>
      <c r="R84" s="20"/>
      <c r="S84" s="20"/>
    </row>
    <row r="85" spans="2:19" s="4" customFormat="1">
      <c r="B85" s="12"/>
      <c r="C85" s="26"/>
      <c r="D85" s="20"/>
      <c r="E85" s="20"/>
      <c r="F85" s="24"/>
      <c r="G85" s="20"/>
      <c r="H85" s="24"/>
      <c r="I85" s="20"/>
      <c r="J85" s="24"/>
      <c r="K85" s="20"/>
      <c r="L85" s="24"/>
      <c r="M85" s="20"/>
      <c r="N85" s="20"/>
      <c r="O85" s="20"/>
      <c r="P85" s="24"/>
      <c r="Q85" s="20"/>
      <c r="R85" s="20"/>
      <c r="S85" s="20"/>
    </row>
    <row r="86" spans="2:19" s="4" customFormat="1">
      <c r="B86" s="12"/>
      <c r="C86" s="26"/>
      <c r="D86" s="20"/>
      <c r="E86" s="20"/>
      <c r="F86" s="24"/>
      <c r="G86" s="20"/>
      <c r="H86" s="24"/>
      <c r="I86" s="20"/>
      <c r="J86" s="24"/>
      <c r="K86" s="20"/>
      <c r="L86" s="24"/>
      <c r="M86" s="20"/>
      <c r="N86" s="20"/>
      <c r="O86" s="20"/>
      <c r="P86" s="24"/>
      <c r="Q86" s="20"/>
      <c r="R86" s="20"/>
      <c r="S86" s="20"/>
    </row>
    <row r="87" spans="2:19" s="4" customFormat="1">
      <c r="B87" s="12"/>
      <c r="C87" s="26"/>
      <c r="D87" s="20"/>
      <c r="E87" s="20"/>
      <c r="F87" s="24"/>
      <c r="G87" s="20"/>
      <c r="H87" s="24"/>
      <c r="I87" s="20"/>
      <c r="J87" s="24"/>
      <c r="K87" s="20"/>
      <c r="L87" s="24"/>
      <c r="M87" s="20"/>
      <c r="N87" s="20"/>
      <c r="O87" s="20"/>
      <c r="P87" s="24"/>
      <c r="Q87" s="20"/>
      <c r="R87" s="20"/>
      <c r="S87" s="20"/>
    </row>
    <row r="88" spans="2:19" s="4" customFormat="1">
      <c r="B88" s="12"/>
      <c r="C88" s="26"/>
      <c r="D88" s="20"/>
      <c r="E88" s="20"/>
      <c r="F88" s="24"/>
      <c r="G88" s="20"/>
      <c r="H88" s="24"/>
      <c r="I88" s="20"/>
      <c r="J88" s="24"/>
      <c r="K88" s="20"/>
      <c r="L88" s="24"/>
      <c r="M88" s="20"/>
      <c r="N88" s="20"/>
      <c r="O88" s="20"/>
      <c r="P88" s="24"/>
      <c r="Q88" s="20"/>
      <c r="R88" s="20"/>
      <c r="S88" s="20"/>
    </row>
    <row r="89" spans="2:19" s="4" customFormat="1">
      <c r="B89" s="12"/>
      <c r="C89" s="26"/>
      <c r="D89" s="20"/>
      <c r="E89" s="20"/>
      <c r="F89" s="24"/>
      <c r="G89" s="20"/>
      <c r="H89" s="24"/>
      <c r="I89" s="20"/>
      <c r="J89" s="24"/>
      <c r="K89" s="20"/>
      <c r="L89" s="24"/>
      <c r="M89" s="20"/>
      <c r="N89" s="20"/>
      <c r="O89" s="20"/>
      <c r="P89" s="24"/>
      <c r="Q89" s="20"/>
      <c r="R89" s="20"/>
      <c r="S89" s="20"/>
    </row>
    <row r="90" spans="2:19" s="4" customFormat="1">
      <c r="B90" s="12"/>
      <c r="C90" s="26"/>
      <c r="D90" s="20"/>
      <c r="E90" s="20"/>
      <c r="F90" s="24"/>
      <c r="G90" s="20"/>
      <c r="H90" s="24"/>
      <c r="I90" s="20"/>
      <c r="J90" s="24"/>
      <c r="K90" s="20"/>
      <c r="L90" s="24"/>
      <c r="M90" s="20"/>
      <c r="N90" s="20"/>
      <c r="O90" s="20"/>
      <c r="P90" s="24"/>
      <c r="Q90" s="20"/>
      <c r="R90" s="20"/>
      <c r="S90" s="20"/>
    </row>
    <row r="91" spans="2:19" s="4" customFormat="1">
      <c r="B91" s="12"/>
      <c r="C91" s="26"/>
      <c r="D91" s="20"/>
      <c r="E91" s="20"/>
      <c r="F91" s="24"/>
      <c r="G91" s="20"/>
      <c r="H91" s="24"/>
      <c r="I91" s="20"/>
      <c r="J91" s="24"/>
      <c r="K91" s="20"/>
      <c r="L91" s="24"/>
      <c r="M91" s="20"/>
      <c r="N91" s="20"/>
      <c r="O91" s="20"/>
      <c r="P91" s="24"/>
      <c r="Q91" s="20"/>
      <c r="R91" s="20"/>
      <c r="S91" s="20"/>
    </row>
    <row r="92" spans="2:19" s="4" customFormat="1">
      <c r="B92" s="12"/>
      <c r="C92" s="26"/>
      <c r="D92" s="20"/>
      <c r="E92" s="20"/>
      <c r="F92" s="24"/>
      <c r="G92" s="20"/>
      <c r="H92" s="24"/>
      <c r="I92" s="20"/>
      <c r="J92" s="24"/>
      <c r="K92" s="20"/>
      <c r="L92" s="24"/>
      <c r="M92" s="20"/>
      <c r="N92" s="20"/>
      <c r="O92" s="20"/>
      <c r="P92" s="24"/>
      <c r="Q92" s="20"/>
      <c r="R92" s="20"/>
      <c r="S92" s="20"/>
    </row>
    <row r="93" spans="2:19" s="4" customFormat="1">
      <c r="B93" s="12"/>
      <c r="C93" s="26"/>
      <c r="D93" s="20"/>
      <c r="E93" s="20"/>
      <c r="F93" s="24"/>
      <c r="G93" s="20"/>
      <c r="H93" s="24"/>
      <c r="I93" s="20"/>
      <c r="J93" s="24"/>
      <c r="K93" s="20"/>
      <c r="L93" s="24"/>
      <c r="M93" s="20"/>
      <c r="N93" s="20"/>
      <c r="O93" s="20"/>
      <c r="P93" s="24"/>
      <c r="Q93" s="20"/>
      <c r="R93" s="20"/>
      <c r="S93" s="20"/>
    </row>
    <row r="94" spans="2:19" s="4" customFormat="1">
      <c r="B94" s="12"/>
      <c r="C94" s="26"/>
      <c r="D94" s="20"/>
      <c r="E94" s="20"/>
      <c r="F94" s="24"/>
      <c r="G94" s="20"/>
      <c r="H94" s="24"/>
      <c r="I94" s="20"/>
      <c r="J94" s="24"/>
      <c r="K94" s="20"/>
      <c r="L94" s="24"/>
      <c r="M94" s="20"/>
      <c r="N94" s="20"/>
      <c r="O94" s="20"/>
      <c r="P94" s="24"/>
      <c r="Q94" s="20"/>
      <c r="R94" s="20"/>
      <c r="S94" s="20"/>
    </row>
    <row r="95" spans="2:19" s="4" customFormat="1">
      <c r="B95" s="12"/>
      <c r="C95" s="26"/>
      <c r="D95" s="20"/>
      <c r="E95" s="20"/>
      <c r="F95" s="24"/>
      <c r="G95" s="20"/>
      <c r="H95" s="24"/>
      <c r="I95" s="20"/>
      <c r="J95" s="24"/>
      <c r="K95" s="20"/>
      <c r="L95" s="24"/>
      <c r="M95" s="20"/>
      <c r="N95" s="20"/>
      <c r="O95" s="20"/>
      <c r="P95" s="24"/>
      <c r="Q95" s="20"/>
      <c r="R95" s="20"/>
      <c r="S95" s="20"/>
    </row>
    <row r="96" spans="2:19" s="4" customFormat="1">
      <c r="B96" s="12"/>
      <c r="C96" s="26"/>
      <c r="D96" s="20"/>
      <c r="E96" s="20"/>
      <c r="F96" s="24"/>
      <c r="G96" s="20"/>
      <c r="H96" s="24"/>
      <c r="I96" s="20"/>
      <c r="J96" s="24"/>
      <c r="K96" s="20"/>
      <c r="L96" s="24"/>
      <c r="M96" s="20"/>
      <c r="N96" s="20"/>
      <c r="O96" s="20"/>
      <c r="P96" s="24"/>
      <c r="Q96" s="20"/>
      <c r="R96" s="20"/>
      <c r="S96" s="20"/>
    </row>
    <row r="97" spans="2:19" s="4" customFormat="1">
      <c r="B97" s="12"/>
      <c r="C97" s="26"/>
      <c r="D97" s="20"/>
      <c r="E97" s="20"/>
      <c r="F97" s="24"/>
      <c r="G97" s="20"/>
      <c r="H97" s="24"/>
      <c r="I97" s="20"/>
      <c r="J97" s="24"/>
      <c r="K97" s="20"/>
      <c r="L97" s="24"/>
      <c r="M97" s="20"/>
      <c r="N97" s="20"/>
      <c r="O97" s="20"/>
      <c r="P97" s="24"/>
      <c r="Q97" s="20"/>
      <c r="R97" s="20"/>
      <c r="S97" s="20"/>
    </row>
    <row r="98" spans="2:19" s="4" customFormat="1">
      <c r="B98" s="12"/>
      <c r="C98" s="26"/>
      <c r="D98" s="20"/>
      <c r="E98" s="20"/>
      <c r="F98" s="24"/>
      <c r="G98" s="20"/>
      <c r="H98" s="24"/>
      <c r="I98" s="20"/>
      <c r="J98" s="24"/>
      <c r="K98" s="20"/>
      <c r="L98" s="24"/>
      <c r="M98" s="20"/>
      <c r="N98" s="20"/>
      <c r="O98" s="20"/>
      <c r="P98" s="24"/>
      <c r="Q98" s="20"/>
      <c r="R98" s="20"/>
      <c r="S98" s="20"/>
    </row>
    <row r="99" spans="2:19" s="4" customFormat="1">
      <c r="B99" s="12"/>
      <c r="C99" s="26"/>
      <c r="D99" s="20"/>
      <c r="E99" s="20"/>
      <c r="F99" s="24"/>
      <c r="G99" s="20"/>
      <c r="H99" s="24"/>
      <c r="I99" s="20"/>
      <c r="J99" s="24"/>
      <c r="K99" s="20"/>
      <c r="L99" s="24"/>
      <c r="M99" s="20"/>
      <c r="N99" s="20"/>
      <c r="O99" s="20"/>
      <c r="P99" s="24"/>
      <c r="Q99" s="20"/>
      <c r="R99" s="20"/>
      <c r="S99" s="20"/>
    </row>
    <row r="100" spans="2:19" s="4" customFormat="1">
      <c r="B100" s="12"/>
      <c r="C100" s="26"/>
      <c r="D100" s="20"/>
      <c r="E100" s="20"/>
      <c r="F100" s="24"/>
      <c r="G100" s="20"/>
      <c r="H100" s="24"/>
      <c r="I100" s="20"/>
      <c r="J100" s="24"/>
      <c r="K100" s="20"/>
      <c r="L100" s="24"/>
      <c r="M100" s="20"/>
      <c r="N100" s="20"/>
      <c r="O100" s="20"/>
      <c r="P100" s="24"/>
      <c r="Q100" s="20"/>
      <c r="R100" s="20"/>
      <c r="S100" s="20"/>
    </row>
    <row r="101" spans="2:19" s="4" customFormat="1">
      <c r="B101" s="12"/>
      <c r="C101" s="26"/>
      <c r="D101" s="20"/>
      <c r="E101" s="20"/>
      <c r="F101" s="24"/>
      <c r="G101" s="20"/>
      <c r="H101" s="24"/>
      <c r="I101" s="20"/>
      <c r="J101" s="24"/>
      <c r="K101" s="20"/>
      <c r="L101" s="24"/>
      <c r="M101" s="20"/>
      <c r="N101" s="20"/>
      <c r="O101" s="20"/>
      <c r="P101" s="24"/>
      <c r="Q101" s="20"/>
      <c r="R101" s="20"/>
      <c r="S101" s="20"/>
    </row>
    <row r="102" spans="2:19" s="4" customFormat="1">
      <c r="B102" s="12"/>
      <c r="C102" s="26"/>
      <c r="D102" s="20"/>
      <c r="E102" s="20"/>
      <c r="F102" s="24"/>
      <c r="G102" s="20"/>
      <c r="H102" s="24"/>
      <c r="I102" s="20"/>
      <c r="J102" s="24"/>
      <c r="K102" s="20"/>
      <c r="L102" s="24"/>
      <c r="M102" s="20"/>
      <c r="N102" s="20"/>
      <c r="O102" s="20"/>
      <c r="P102" s="24"/>
      <c r="Q102" s="20"/>
      <c r="R102" s="20"/>
      <c r="S102" s="20"/>
    </row>
    <row r="103" spans="2:19" s="4" customFormat="1">
      <c r="B103" s="12"/>
      <c r="C103" s="26"/>
      <c r="D103" s="20"/>
      <c r="E103" s="20"/>
      <c r="F103" s="24"/>
      <c r="G103" s="20"/>
      <c r="H103" s="24"/>
      <c r="I103" s="20"/>
      <c r="J103" s="24"/>
      <c r="K103" s="20"/>
      <c r="L103" s="24"/>
      <c r="M103" s="20"/>
      <c r="N103" s="20"/>
      <c r="O103" s="20"/>
      <c r="P103" s="24"/>
      <c r="Q103" s="20"/>
      <c r="R103" s="20"/>
      <c r="S103" s="20"/>
    </row>
    <row r="104" spans="2:19" s="4" customFormat="1">
      <c r="B104" s="12"/>
      <c r="C104" s="26"/>
      <c r="D104" s="20"/>
      <c r="E104" s="20"/>
      <c r="F104" s="24"/>
      <c r="G104" s="20"/>
      <c r="H104" s="24"/>
      <c r="I104" s="20"/>
      <c r="J104" s="24"/>
      <c r="K104" s="20"/>
      <c r="L104" s="24"/>
      <c r="M104" s="20"/>
      <c r="N104" s="20"/>
      <c r="O104" s="20"/>
      <c r="P104" s="24"/>
      <c r="Q104" s="20"/>
      <c r="R104" s="20"/>
      <c r="S104" s="20"/>
    </row>
    <row r="105" spans="2:19" s="4" customFormat="1">
      <c r="B105" s="12"/>
      <c r="C105" s="26"/>
      <c r="D105" s="20"/>
      <c r="E105" s="20"/>
      <c r="F105" s="24"/>
      <c r="G105" s="20"/>
      <c r="H105" s="24"/>
      <c r="I105" s="20"/>
      <c r="J105" s="24"/>
      <c r="K105" s="20"/>
      <c r="L105" s="24"/>
      <c r="M105" s="20"/>
      <c r="N105" s="20"/>
      <c r="O105" s="20"/>
      <c r="P105" s="24"/>
      <c r="Q105" s="20"/>
      <c r="R105" s="20"/>
      <c r="S105" s="20"/>
    </row>
    <row r="106" spans="2:19" s="4" customFormat="1">
      <c r="B106" s="12"/>
      <c r="C106" s="26"/>
      <c r="D106" s="20"/>
      <c r="E106" s="20"/>
      <c r="F106" s="24"/>
      <c r="G106" s="20"/>
      <c r="H106" s="24"/>
      <c r="I106" s="20"/>
      <c r="J106" s="24"/>
      <c r="K106" s="20"/>
      <c r="L106" s="24"/>
      <c r="M106" s="20"/>
      <c r="N106" s="20"/>
      <c r="O106" s="20"/>
      <c r="P106" s="24"/>
      <c r="Q106" s="20"/>
      <c r="R106" s="20"/>
      <c r="S106" s="20"/>
    </row>
    <row r="107" spans="2:19" s="4" customFormat="1">
      <c r="B107" s="12"/>
      <c r="C107" s="26"/>
      <c r="D107" s="20"/>
      <c r="E107" s="20"/>
      <c r="F107" s="24"/>
      <c r="G107" s="20"/>
      <c r="H107" s="24"/>
      <c r="I107" s="20"/>
      <c r="J107" s="24"/>
      <c r="K107" s="20"/>
      <c r="L107" s="24"/>
      <c r="M107" s="20"/>
      <c r="N107" s="20"/>
      <c r="O107" s="20"/>
      <c r="P107" s="24"/>
      <c r="Q107" s="20"/>
      <c r="R107" s="20"/>
      <c r="S107" s="20"/>
    </row>
    <row r="108" spans="2:19" s="4" customFormat="1">
      <c r="B108" s="12"/>
      <c r="C108" s="26"/>
      <c r="D108" s="20"/>
      <c r="E108" s="20"/>
      <c r="F108" s="24"/>
      <c r="G108" s="20"/>
      <c r="H108" s="24"/>
      <c r="I108" s="20"/>
      <c r="J108" s="24"/>
      <c r="K108" s="20"/>
      <c r="L108" s="24"/>
      <c r="M108" s="20"/>
      <c r="N108" s="20"/>
      <c r="O108" s="20"/>
      <c r="P108" s="24"/>
      <c r="Q108" s="20"/>
      <c r="R108" s="20"/>
      <c r="S108" s="20"/>
    </row>
    <row r="109" spans="2:19" s="4" customFormat="1">
      <c r="B109" s="12"/>
      <c r="C109" s="26"/>
      <c r="D109" s="20"/>
      <c r="E109" s="20"/>
      <c r="F109" s="24"/>
      <c r="G109" s="20"/>
      <c r="H109" s="24"/>
      <c r="I109" s="20"/>
      <c r="J109" s="24"/>
      <c r="K109" s="20"/>
      <c r="L109" s="24"/>
      <c r="M109" s="20"/>
      <c r="N109" s="20"/>
      <c r="O109" s="20"/>
      <c r="P109" s="24"/>
      <c r="Q109" s="20"/>
      <c r="R109" s="20"/>
      <c r="S109" s="20"/>
    </row>
    <row r="110" spans="2:19" s="4" customFormat="1">
      <c r="B110" s="12"/>
      <c r="C110" s="26"/>
      <c r="D110" s="20"/>
      <c r="E110" s="20"/>
      <c r="F110" s="24"/>
      <c r="G110" s="20"/>
      <c r="H110" s="24"/>
      <c r="I110" s="20"/>
      <c r="J110" s="24"/>
      <c r="K110" s="20"/>
      <c r="L110" s="24"/>
      <c r="M110" s="20"/>
      <c r="N110" s="20"/>
      <c r="O110" s="20"/>
      <c r="P110" s="24"/>
      <c r="Q110" s="20"/>
      <c r="R110" s="20"/>
      <c r="S110" s="20"/>
    </row>
    <row r="111" spans="2:19" s="4" customFormat="1">
      <c r="B111" s="12"/>
      <c r="C111" s="26"/>
      <c r="D111" s="20"/>
      <c r="E111" s="20"/>
      <c r="F111" s="24"/>
      <c r="G111" s="20"/>
      <c r="H111" s="24"/>
      <c r="I111" s="20"/>
      <c r="J111" s="24"/>
      <c r="K111" s="20"/>
      <c r="L111" s="24"/>
      <c r="M111" s="20"/>
      <c r="N111" s="20"/>
      <c r="O111" s="20"/>
      <c r="P111" s="24"/>
      <c r="Q111" s="20"/>
      <c r="R111" s="20"/>
      <c r="S111" s="20"/>
    </row>
    <row r="112" spans="2:19" s="4" customFormat="1">
      <c r="B112" s="12"/>
      <c r="C112" s="26"/>
      <c r="D112" s="20"/>
      <c r="E112" s="20"/>
      <c r="F112" s="24"/>
      <c r="G112" s="20"/>
      <c r="H112" s="24"/>
      <c r="I112" s="20"/>
      <c r="J112" s="24"/>
      <c r="K112" s="20"/>
      <c r="L112" s="24"/>
      <c r="M112" s="20"/>
      <c r="N112" s="20"/>
      <c r="O112" s="20"/>
      <c r="P112" s="24"/>
      <c r="Q112" s="20"/>
      <c r="R112" s="20"/>
      <c r="S112" s="20"/>
    </row>
    <row r="113" spans="2:19" s="4" customFormat="1">
      <c r="B113" s="12"/>
      <c r="C113" s="26"/>
      <c r="D113" s="20"/>
      <c r="E113" s="20"/>
      <c r="F113" s="24"/>
      <c r="G113" s="20"/>
      <c r="H113" s="24"/>
      <c r="I113" s="20"/>
      <c r="J113" s="24"/>
      <c r="K113" s="20"/>
      <c r="L113" s="24"/>
      <c r="M113" s="20"/>
      <c r="N113" s="20"/>
      <c r="O113" s="20"/>
      <c r="P113" s="24"/>
      <c r="Q113" s="20"/>
      <c r="R113" s="20"/>
      <c r="S113" s="20"/>
    </row>
    <row r="114" spans="2:19" s="4" customFormat="1">
      <c r="B114" s="12"/>
      <c r="C114" s="26"/>
      <c r="D114" s="20"/>
      <c r="E114" s="20"/>
      <c r="F114" s="24"/>
      <c r="G114" s="20"/>
      <c r="H114" s="24"/>
      <c r="I114" s="20"/>
      <c r="J114" s="24"/>
      <c r="K114" s="20"/>
      <c r="L114" s="24"/>
      <c r="M114" s="20"/>
      <c r="N114" s="20"/>
      <c r="O114" s="20"/>
      <c r="P114" s="24"/>
      <c r="Q114" s="20"/>
      <c r="R114" s="20"/>
      <c r="S114" s="20"/>
    </row>
    <row r="115" spans="2:19" s="4" customFormat="1">
      <c r="B115" s="12"/>
      <c r="C115" s="26"/>
      <c r="D115" s="20"/>
      <c r="E115" s="20"/>
      <c r="F115" s="24"/>
      <c r="G115" s="20"/>
      <c r="H115" s="24"/>
      <c r="I115" s="20"/>
      <c r="J115" s="24"/>
      <c r="K115" s="20"/>
      <c r="L115" s="24"/>
      <c r="M115" s="20"/>
      <c r="N115" s="20"/>
      <c r="O115" s="20"/>
      <c r="P115" s="24"/>
      <c r="Q115" s="20"/>
      <c r="R115" s="20"/>
      <c r="S115" s="20"/>
    </row>
    <row r="116" spans="2:19" s="4" customFormat="1">
      <c r="B116" s="12"/>
      <c r="C116" s="26"/>
      <c r="D116" s="20"/>
      <c r="E116" s="20"/>
      <c r="F116" s="24"/>
      <c r="G116" s="20"/>
      <c r="H116" s="24"/>
      <c r="I116" s="20"/>
      <c r="J116" s="24"/>
      <c r="K116" s="20"/>
      <c r="L116" s="24"/>
      <c r="M116" s="20"/>
      <c r="N116" s="20"/>
      <c r="O116" s="20"/>
      <c r="P116" s="24"/>
      <c r="Q116" s="20"/>
      <c r="R116" s="20"/>
      <c r="S116" s="20"/>
    </row>
    <row r="117" spans="2:19" s="4" customFormat="1">
      <c r="B117" s="12"/>
      <c r="C117" s="26"/>
      <c r="D117" s="20"/>
      <c r="E117" s="20"/>
      <c r="F117" s="24"/>
      <c r="G117" s="20"/>
      <c r="H117" s="24"/>
      <c r="I117" s="20"/>
      <c r="J117" s="24"/>
      <c r="K117" s="20"/>
      <c r="L117" s="24"/>
      <c r="M117" s="20"/>
      <c r="N117" s="20"/>
      <c r="O117" s="20"/>
      <c r="P117" s="24"/>
      <c r="Q117" s="20"/>
      <c r="R117" s="20"/>
      <c r="S117" s="20"/>
    </row>
    <row r="118" spans="2:19" s="4" customFormat="1">
      <c r="B118" s="12"/>
      <c r="C118" s="26"/>
      <c r="D118" s="20"/>
      <c r="E118" s="20"/>
      <c r="F118" s="24"/>
      <c r="G118" s="20"/>
      <c r="H118" s="24"/>
      <c r="I118" s="20"/>
      <c r="J118" s="24"/>
      <c r="K118" s="20"/>
      <c r="L118" s="24"/>
      <c r="M118" s="20"/>
      <c r="N118" s="20"/>
      <c r="O118" s="20"/>
      <c r="P118" s="24"/>
      <c r="Q118" s="20"/>
      <c r="R118" s="20"/>
      <c r="S118" s="20"/>
    </row>
    <row r="119" spans="2:19" s="4" customFormat="1">
      <c r="B119" s="12"/>
      <c r="C119" s="26"/>
      <c r="D119" s="20"/>
      <c r="E119" s="20"/>
      <c r="F119" s="24"/>
      <c r="G119" s="20"/>
      <c r="H119" s="24"/>
      <c r="I119" s="20"/>
      <c r="J119" s="24"/>
      <c r="K119" s="20"/>
      <c r="L119" s="24"/>
      <c r="M119" s="20"/>
      <c r="N119" s="20"/>
      <c r="O119" s="20"/>
      <c r="P119" s="24"/>
      <c r="Q119" s="20"/>
      <c r="R119" s="20"/>
      <c r="S119" s="20"/>
    </row>
    <row r="120" spans="2:19" s="4" customFormat="1">
      <c r="B120" s="12"/>
      <c r="C120" s="26"/>
      <c r="D120" s="20"/>
      <c r="E120" s="20"/>
      <c r="F120" s="24"/>
      <c r="G120" s="20"/>
      <c r="H120" s="24"/>
      <c r="I120" s="20"/>
      <c r="J120" s="24"/>
      <c r="K120" s="20"/>
      <c r="L120" s="24"/>
      <c r="M120" s="20"/>
      <c r="N120" s="20"/>
      <c r="O120" s="20"/>
      <c r="P120" s="24"/>
      <c r="Q120" s="20"/>
      <c r="R120" s="20"/>
      <c r="S120" s="20"/>
    </row>
    <row r="121" spans="2:19" s="4" customFormat="1">
      <c r="B121" s="12"/>
      <c r="C121" s="26"/>
      <c r="D121" s="20"/>
      <c r="E121" s="20"/>
      <c r="F121" s="24"/>
      <c r="G121" s="20"/>
      <c r="H121" s="24"/>
      <c r="I121" s="20"/>
      <c r="J121" s="24"/>
      <c r="K121" s="20"/>
      <c r="L121" s="24"/>
      <c r="M121" s="20"/>
      <c r="N121" s="20"/>
      <c r="O121" s="20"/>
      <c r="P121" s="24"/>
      <c r="Q121" s="20"/>
      <c r="R121" s="20"/>
      <c r="S121" s="20"/>
    </row>
    <row r="122" spans="2:19" s="4" customFormat="1">
      <c r="B122" s="12"/>
      <c r="C122" s="26"/>
      <c r="D122" s="20"/>
      <c r="E122" s="20"/>
      <c r="F122" s="24"/>
      <c r="G122" s="20"/>
      <c r="H122" s="24"/>
      <c r="I122" s="20"/>
      <c r="J122" s="24"/>
      <c r="K122" s="20"/>
      <c r="L122" s="24"/>
      <c r="M122" s="20"/>
      <c r="N122" s="20"/>
      <c r="O122" s="20"/>
      <c r="P122" s="24"/>
      <c r="Q122" s="20"/>
      <c r="R122" s="20"/>
      <c r="S122" s="20"/>
    </row>
    <row r="123" spans="2:19" s="4" customFormat="1">
      <c r="B123" s="12"/>
      <c r="C123" s="26"/>
      <c r="D123" s="20"/>
      <c r="E123" s="20"/>
      <c r="F123" s="24"/>
      <c r="G123" s="20"/>
      <c r="H123" s="24"/>
      <c r="I123" s="20"/>
      <c r="J123" s="24"/>
      <c r="K123" s="20"/>
      <c r="L123" s="24"/>
      <c r="M123" s="20"/>
      <c r="N123" s="20"/>
      <c r="O123" s="20"/>
      <c r="P123" s="24"/>
      <c r="Q123" s="20"/>
      <c r="R123" s="20"/>
      <c r="S123" s="20"/>
    </row>
    <row r="124" spans="2:19" s="4" customFormat="1">
      <c r="B124" s="12"/>
      <c r="C124" s="26"/>
      <c r="D124" s="20"/>
      <c r="E124" s="20"/>
      <c r="F124" s="24"/>
      <c r="G124" s="20"/>
      <c r="H124" s="24"/>
      <c r="I124" s="20"/>
      <c r="J124" s="24"/>
      <c r="K124" s="20"/>
      <c r="L124" s="24"/>
      <c r="M124" s="20"/>
      <c r="N124" s="20"/>
      <c r="O124" s="20"/>
      <c r="P124" s="24"/>
      <c r="Q124" s="20"/>
      <c r="R124" s="20"/>
      <c r="S124" s="20"/>
    </row>
    <row r="125" spans="2:19" s="4" customFormat="1">
      <c r="B125" s="12"/>
      <c r="C125" s="26"/>
      <c r="D125" s="20"/>
      <c r="E125" s="20"/>
      <c r="F125" s="24"/>
      <c r="G125" s="20"/>
      <c r="H125" s="24"/>
      <c r="I125" s="20"/>
      <c r="J125" s="24"/>
      <c r="K125" s="20"/>
      <c r="L125" s="24"/>
      <c r="M125" s="20"/>
      <c r="N125" s="20"/>
      <c r="O125" s="20"/>
      <c r="P125" s="24"/>
      <c r="Q125" s="20"/>
      <c r="R125" s="20"/>
      <c r="S125" s="20"/>
    </row>
    <row r="126" spans="2:19" s="4" customFormat="1">
      <c r="B126" s="12"/>
      <c r="C126" s="26"/>
      <c r="D126" s="20"/>
      <c r="E126" s="20"/>
      <c r="F126" s="24"/>
      <c r="G126" s="20"/>
      <c r="H126" s="24"/>
      <c r="I126" s="20"/>
      <c r="J126" s="24"/>
      <c r="K126" s="20"/>
      <c r="L126" s="24"/>
      <c r="M126" s="20"/>
      <c r="N126" s="20"/>
      <c r="O126" s="20"/>
      <c r="P126" s="24"/>
      <c r="Q126" s="20"/>
      <c r="R126" s="20"/>
      <c r="S126" s="20"/>
    </row>
    <row r="127" spans="2:19" s="4" customFormat="1">
      <c r="B127" s="12"/>
      <c r="C127" s="26"/>
      <c r="D127" s="20"/>
      <c r="E127" s="20"/>
      <c r="F127" s="24"/>
      <c r="G127" s="20"/>
      <c r="H127" s="24"/>
      <c r="I127" s="20"/>
      <c r="J127" s="24"/>
      <c r="K127" s="20"/>
      <c r="L127" s="24"/>
      <c r="M127" s="20"/>
      <c r="N127" s="20"/>
      <c r="O127" s="20"/>
      <c r="P127" s="24"/>
      <c r="Q127" s="20"/>
      <c r="R127" s="20"/>
      <c r="S127" s="20"/>
    </row>
    <row r="128" spans="2:19" s="4" customFormat="1">
      <c r="B128" s="12"/>
      <c r="C128" s="26"/>
      <c r="D128" s="20"/>
      <c r="E128" s="20"/>
      <c r="F128" s="24"/>
      <c r="G128" s="20"/>
      <c r="H128" s="24"/>
      <c r="I128" s="20"/>
      <c r="J128" s="24"/>
      <c r="K128" s="20"/>
      <c r="L128" s="24"/>
      <c r="M128" s="20"/>
      <c r="N128" s="20"/>
      <c r="O128" s="20"/>
      <c r="P128" s="24"/>
      <c r="Q128" s="20"/>
      <c r="R128" s="20"/>
      <c r="S128" s="20"/>
    </row>
    <row r="129" spans="2:19" s="4" customFormat="1">
      <c r="B129" s="12"/>
      <c r="C129" s="26"/>
      <c r="D129" s="20"/>
      <c r="E129" s="20"/>
      <c r="F129" s="24"/>
      <c r="G129" s="20"/>
      <c r="H129" s="24"/>
      <c r="I129" s="20"/>
      <c r="J129" s="24"/>
      <c r="K129" s="20"/>
      <c r="L129" s="24"/>
      <c r="M129" s="20"/>
      <c r="N129" s="20"/>
      <c r="O129" s="20"/>
      <c r="P129" s="24"/>
      <c r="Q129" s="20"/>
      <c r="R129" s="20"/>
      <c r="S129" s="20"/>
    </row>
    <row r="130" spans="2:19" s="4" customFormat="1">
      <c r="B130" s="12"/>
      <c r="C130" s="26"/>
      <c r="D130" s="20"/>
      <c r="E130" s="20"/>
      <c r="F130" s="24"/>
      <c r="G130" s="20"/>
      <c r="H130" s="24"/>
      <c r="I130" s="20"/>
      <c r="J130" s="24"/>
      <c r="K130" s="20"/>
      <c r="L130" s="24"/>
      <c r="M130" s="20"/>
      <c r="N130" s="20"/>
      <c r="O130" s="20"/>
      <c r="P130" s="24"/>
      <c r="Q130" s="20"/>
      <c r="R130" s="20"/>
      <c r="S130" s="20"/>
    </row>
    <row r="131" spans="2:19" s="4" customFormat="1">
      <c r="B131" s="12"/>
      <c r="C131" s="26"/>
      <c r="D131" s="20"/>
      <c r="E131" s="20"/>
      <c r="F131" s="24"/>
      <c r="G131" s="20"/>
      <c r="H131" s="24"/>
      <c r="I131" s="20"/>
      <c r="J131" s="24"/>
      <c r="K131" s="20"/>
      <c r="L131" s="24"/>
      <c r="M131" s="20"/>
      <c r="N131" s="20"/>
      <c r="O131" s="20"/>
      <c r="P131" s="24"/>
      <c r="Q131" s="20"/>
      <c r="R131" s="20"/>
      <c r="S131" s="20"/>
    </row>
    <row r="132" spans="2:19" s="4" customFormat="1">
      <c r="B132" s="12"/>
      <c r="C132" s="26"/>
      <c r="D132" s="20"/>
      <c r="E132" s="20"/>
      <c r="F132" s="24"/>
      <c r="G132" s="20"/>
      <c r="H132" s="24"/>
      <c r="I132" s="20"/>
      <c r="J132" s="24"/>
      <c r="K132" s="20"/>
      <c r="L132" s="24"/>
      <c r="M132" s="20"/>
      <c r="N132" s="20"/>
      <c r="O132" s="20"/>
      <c r="P132" s="24"/>
      <c r="Q132" s="20"/>
      <c r="R132" s="20"/>
      <c r="S132" s="20"/>
    </row>
    <row r="133" spans="2:19" s="4" customFormat="1">
      <c r="B133" s="12"/>
      <c r="C133" s="26"/>
      <c r="D133" s="20"/>
      <c r="E133" s="20"/>
      <c r="F133" s="24"/>
      <c r="G133" s="20"/>
      <c r="H133" s="24"/>
      <c r="I133" s="20"/>
      <c r="J133" s="24"/>
      <c r="K133" s="20"/>
      <c r="L133" s="24"/>
      <c r="M133" s="20"/>
      <c r="N133" s="20"/>
      <c r="O133" s="20"/>
      <c r="P133" s="24"/>
      <c r="Q133" s="20"/>
      <c r="R133" s="20"/>
      <c r="S133" s="20"/>
    </row>
    <row r="134" spans="2:19" s="4" customFormat="1">
      <c r="B134" s="12"/>
      <c r="C134" s="26"/>
      <c r="D134" s="20"/>
      <c r="E134" s="20"/>
      <c r="F134" s="24"/>
      <c r="G134" s="20"/>
      <c r="H134" s="24"/>
      <c r="I134" s="20"/>
      <c r="J134" s="24"/>
      <c r="K134" s="20"/>
      <c r="L134" s="24"/>
      <c r="M134" s="20"/>
      <c r="N134" s="20"/>
      <c r="O134" s="20"/>
      <c r="P134" s="24"/>
      <c r="Q134" s="20"/>
      <c r="R134" s="20"/>
      <c r="S134" s="20"/>
    </row>
    <row r="135" spans="2:19" s="4" customFormat="1">
      <c r="B135" s="12"/>
      <c r="C135" s="26"/>
      <c r="D135" s="20"/>
      <c r="E135" s="20"/>
      <c r="F135" s="24"/>
      <c r="G135" s="20"/>
      <c r="H135" s="24"/>
      <c r="I135" s="20"/>
      <c r="J135" s="24"/>
      <c r="K135" s="20"/>
      <c r="L135" s="24"/>
      <c r="M135" s="20"/>
      <c r="N135" s="20"/>
      <c r="O135" s="20"/>
      <c r="P135" s="24"/>
      <c r="Q135" s="20"/>
      <c r="R135" s="20"/>
      <c r="S135" s="20"/>
    </row>
    <row r="136" spans="2:19" s="4" customFormat="1">
      <c r="B136" s="12"/>
      <c r="C136" s="26"/>
      <c r="D136" s="20"/>
      <c r="E136" s="20"/>
      <c r="F136" s="24"/>
      <c r="G136" s="20"/>
      <c r="H136" s="24"/>
      <c r="I136" s="20"/>
      <c r="J136" s="24"/>
      <c r="K136" s="20"/>
      <c r="L136" s="24"/>
      <c r="M136" s="20"/>
      <c r="N136" s="20"/>
      <c r="O136" s="20"/>
      <c r="P136" s="24"/>
      <c r="Q136" s="20"/>
      <c r="R136" s="20"/>
      <c r="S136" s="20"/>
    </row>
    <row r="137" spans="2:19" s="4" customFormat="1">
      <c r="B137" s="12"/>
      <c r="C137" s="26"/>
      <c r="D137" s="20"/>
      <c r="E137" s="20"/>
      <c r="F137" s="24"/>
      <c r="G137" s="20"/>
      <c r="H137" s="24"/>
      <c r="I137" s="20"/>
      <c r="J137" s="24"/>
      <c r="K137" s="20"/>
      <c r="L137" s="24"/>
      <c r="M137" s="20"/>
      <c r="N137" s="20"/>
      <c r="O137" s="20"/>
      <c r="P137" s="24"/>
      <c r="Q137" s="20"/>
      <c r="R137" s="20"/>
      <c r="S137" s="20"/>
    </row>
    <row r="138" spans="2:19" s="4" customFormat="1">
      <c r="B138" s="12"/>
      <c r="C138" s="26"/>
      <c r="D138" s="20"/>
      <c r="E138" s="20"/>
      <c r="F138" s="24"/>
      <c r="G138" s="20"/>
      <c r="H138" s="24"/>
      <c r="I138" s="20"/>
      <c r="J138" s="24"/>
      <c r="K138" s="20"/>
      <c r="L138" s="24"/>
      <c r="M138" s="20"/>
      <c r="N138" s="20"/>
      <c r="O138" s="20"/>
      <c r="P138" s="24"/>
      <c r="Q138" s="20"/>
      <c r="R138" s="20"/>
      <c r="S138" s="20"/>
    </row>
    <row r="139" spans="2:19" s="4" customFormat="1">
      <c r="B139" s="12"/>
      <c r="C139" s="26"/>
      <c r="D139" s="20"/>
      <c r="E139" s="20"/>
      <c r="F139" s="24"/>
      <c r="G139" s="20"/>
      <c r="H139" s="24"/>
      <c r="I139" s="20"/>
      <c r="J139" s="24"/>
      <c r="K139" s="20"/>
      <c r="L139" s="24"/>
      <c r="M139" s="20"/>
      <c r="N139" s="20"/>
      <c r="O139" s="20"/>
      <c r="P139" s="24"/>
      <c r="Q139" s="20"/>
      <c r="R139" s="20"/>
      <c r="S139" s="20"/>
    </row>
    <row r="140" spans="2:19" s="4" customFormat="1">
      <c r="B140" s="12"/>
      <c r="C140" s="26"/>
      <c r="D140" s="20"/>
      <c r="E140" s="20"/>
      <c r="F140" s="24"/>
      <c r="G140" s="20"/>
      <c r="H140" s="24"/>
      <c r="I140" s="20"/>
      <c r="J140" s="24"/>
      <c r="K140" s="20"/>
      <c r="L140" s="24"/>
      <c r="M140" s="20"/>
      <c r="N140" s="20"/>
      <c r="O140" s="20"/>
      <c r="P140" s="24"/>
      <c r="Q140" s="20"/>
      <c r="R140" s="20"/>
      <c r="S140" s="20"/>
    </row>
    <row r="141" spans="2:19" s="4" customFormat="1">
      <c r="B141" s="12"/>
      <c r="C141" s="26"/>
      <c r="D141" s="20"/>
      <c r="E141" s="20"/>
      <c r="F141" s="24"/>
      <c r="G141" s="20"/>
      <c r="H141" s="24"/>
      <c r="I141" s="20"/>
      <c r="J141" s="24"/>
      <c r="K141" s="20"/>
      <c r="L141" s="24"/>
      <c r="M141" s="20"/>
      <c r="N141" s="20"/>
      <c r="O141" s="20"/>
      <c r="P141" s="24"/>
      <c r="Q141" s="20"/>
      <c r="R141" s="20"/>
      <c r="S141" s="20"/>
    </row>
    <row r="142" spans="2:19" s="4" customFormat="1">
      <c r="B142" s="12"/>
      <c r="C142" s="26"/>
      <c r="D142" s="20"/>
      <c r="E142" s="20"/>
      <c r="F142" s="24"/>
      <c r="G142" s="20"/>
      <c r="H142" s="24"/>
      <c r="I142" s="20"/>
      <c r="J142" s="24"/>
      <c r="K142" s="20"/>
      <c r="L142" s="24"/>
      <c r="M142" s="20"/>
      <c r="N142" s="20"/>
      <c r="O142" s="20"/>
      <c r="P142" s="24"/>
      <c r="Q142" s="20"/>
      <c r="R142" s="20"/>
      <c r="S142" s="20"/>
    </row>
    <row r="143" spans="2:19" s="4" customFormat="1">
      <c r="B143" s="12"/>
      <c r="C143" s="26"/>
      <c r="D143" s="20"/>
      <c r="E143" s="20"/>
      <c r="F143" s="24"/>
      <c r="G143" s="20"/>
      <c r="H143" s="24"/>
      <c r="I143" s="20"/>
      <c r="J143" s="24"/>
      <c r="K143" s="20"/>
      <c r="L143" s="24"/>
      <c r="M143" s="20"/>
      <c r="N143" s="20"/>
      <c r="O143" s="20"/>
      <c r="P143" s="24"/>
      <c r="Q143" s="20"/>
      <c r="R143" s="20"/>
      <c r="S143" s="20"/>
    </row>
    <row r="144" spans="2:19" s="4" customFormat="1">
      <c r="B144" s="12"/>
      <c r="C144" s="26"/>
      <c r="D144" s="20"/>
      <c r="E144" s="20"/>
      <c r="F144" s="24"/>
      <c r="G144" s="20"/>
      <c r="H144" s="24"/>
      <c r="I144" s="20"/>
      <c r="J144" s="24"/>
      <c r="K144" s="20"/>
      <c r="L144" s="24"/>
      <c r="M144" s="20"/>
      <c r="N144" s="20"/>
      <c r="O144" s="20"/>
      <c r="P144" s="24"/>
      <c r="Q144" s="20"/>
      <c r="R144" s="20"/>
      <c r="S144" s="20"/>
    </row>
    <row r="145" spans="2:19" s="4" customFormat="1">
      <c r="B145" s="12"/>
      <c r="C145" s="26"/>
      <c r="D145" s="20"/>
      <c r="E145" s="20"/>
      <c r="F145" s="24"/>
      <c r="G145" s="20"/>
      <c r="H145" s="24"/>
      <c r="I145" s="20"/>
      <c r="J145" s="24"/>
      <c r="K145" s="20"/>
      <c r="L145" s="24"/>
      <c r="M145" s="20"/>
      <c r="N145" s="20"/>
      <c r="O145" s="20"/>
      <c r="P145" s="24"/>
      <c r="Q145" s="20"/>
      <c r="R145" s="20"/>
      <c r="S145" s="20"/>
    </row>
    <row r="146" spans="2:19" s="4" customFormat="1">
      <c r="B146" s="12"/>
      <c r="C146" s="26"/>
      <c r="D146" s="20"/>
      <c r="E146" s="20"/>
      <c r="F146" s="24"/>
      <c r="G146" s="20"/>
      <c r="H146" s="24"/>
      <c r="I146" s="20"/>
      <c r="J146" s="24"/>
      <c r="K146" s="20"/>
      <c r="L146" s="24"/>
      <c r="M146" s="20"/>
      <c r="N146" s="20"/>
      <c r="O146" s="20"/>
      <c r="P146" s="24"/>
      <c r="Q146" s="20"/>
      <c r="R146" s="20"/>
      <c r="S146" s="20"/>
    </row>
    <row r="147" spans="2:19" s="4" customFormat="1">
      <c r="B147" s="12"/>
      <c r="C147" s="26"/>
      <c r="D147" s="20"/>
      <c r="E147" s="20"/>
      <c r="F147" s="24"/>
      <c r="G147" s="20"/>
      <c r="H147" s="24"/>
      <c r="I147" s="20"/>
      <c r="J147" s="24"/>
      <c r="K147" s="20"/>
      <c r="L147" s="24"/>
      <c r="M147" s="20"/>
      <c r="N147" s="20"/>
      <c r="O147" s="20"/>
      <c r="P147" s="24"/>
      <c r="Q147" s="20"/>
      <c r="R147" s="20"/>
      <c r="S147" s="20"/>
    </row>
    <row r="148" spans="2:19" s="4" customFormat="1">
      <c r="B148" s="12"/>
      <c r="C148" s="26"/>
      <c r="D148" s="20"/>
      <c r="E148" s="20"/>
      <c r="F148" s="24"/>
      <c r="G148" s="20"/>
      <c r="H148" s="24"/>
      <c r="I148" s="20"/>
      <c r="J148" s="24"/>
      <c r="K148" s="20"/>
      <c r="L148" s="24"/>
      <c r="M148" s="20"/>
      <c r="N148" s="20"/>
      <c r="O148" s="20"/>
      <c r="P148" s="24"/>
      <c r="Q148" s="20"/>
      <c r="R148" s="20"/>
      <c r="S148" s="20"/>
    </row>
    <row r="149" spans="2:19" s="4" customFormat="1">
      <c r="B149" s="12"/>
      <c r="C149" s="26"/>
      <c r="D149" s="20"/>
      <c r="E149" s="20"/>
      <c r="F149" s="24"/>
      <c r="G149" s="20"/>
      <c r="H149" s="24"/>
      <c r="I149" s="20"/>
      <c r="J149" s="24"/>
      <c r="K149" s="20"/>
      <c r="L149" s="24"/>
      <c r="M149" s="20"/>
      <c r="N149" s="20"/>
      <c r="O149" s="20"/>
      <c r="P149" s="24"/>
      <c r="Q149" s="20"/>
      <c r="R149" s="20"/>
      <c r="S149" s="20"/>
    </row>
    <row r="150" spans="2:19" s="4" customFormat="1">
      <c r="B150" s="12"/>
      <c r="C150" s="26"/>
      <c r="D150" s="20"/>
      <c r="E150" s="20"/>
      <c r="F150" s="24"/>
      <c r="G150" s="20"/>
      <c r="H150" s="24"/>
      <c r="I150" s="20"/>
      <c r="J150" s="24"/>
      <c r="K150" s="20"/>
      <c r="L150" s="24"/>
      <c r="M150" s="20"/>
      <c r="N150" s="20"/>
      <c r="O150" s="20"/>
      <c r="P150" s="24"/>
      <c r="Q150" s="20"/>
      <c r="R150" s="20"/>
      <c r="S150" s="20"/>
    </row>
    <row r="151" spans="2:19" s="4" customFormat="1">
      <c r="B151" s="12"/>
      <c r="C151" s="26"/>
      <c r="D151" s="20"/>
      <c r="E151" s="20"/>
      <c r="F151" s="24"/>
      <c r="G151" s="20"/>
      <c r="H151" s="24"/>
      <c r="I151" s="20"/>
      <c r="J151" s="24"/>
      <c r="K151" s="20"/>
      <c r="L151" s="24"/>
      <c r="M151" s="20"/>
      <c r="N151" s="20"/>
      <c r="O151" s="20"/>
      <c r="P151" s="24"/>
      <c r="Q151" s="20"/>
      <c r="R151" s="20"/>
      <c r="S151" s="20"/>
    </row>
    <row r="152" spans="2:19" s="4" customFormat="1">
      <c r="B152" s="12"/>
      <c r="C152" s="26"/>
      <c r="D152" s="20"/>
      <c r="E152" s="20"/>
      <c r="F152" s="24"/>
      <c r="G152" s="20"/>
      <c r="H152" s="24"/>
      <c r="I152" s="20"/>
      <c r="J152" s="24"/>
      <c r="K152" s="20"/>
      <c r="L152" s="24"/>
      <c r="M152" s="20"/>
      <c r="N152" s="20"/>
      <c r="O152" s="20"/>
      <c r="P152" s="24"/>
      <c r="Q152" s="20"/>
      <c r="R152" s="20"/>
      <c r="S152" s="20"/>
    </row>
    <row r="153" spans="2:19" s="4" customFormat="1">
      <c r="B153" s="12"/>
      <c r="C153" s="26"/>
      <c r="D153" s="20"/>
      <c r="E153" s="20"/>
      <c r="F153" s="24"/>
      <c r="G153" s="20"/>
      <c r="H153" s="24"/>
      <c r="I153" s="20"/>
      <c r="J153" s="24"/>
      <c r="K153" s="20"/>
      <c r="L153" s="24"/>
      <c r="M153" s="20"/>
      <c r="N153" s="20"/>
      <c r="O153" s="20"/>
      <c r="P153" s="24"/>
      <c r="Q153" s="20"/>
      <c r="R153" s="20"/>
      <c r="S153" s="20"/>
    </row>
    <row r="154" spans="2:19" s="4" customFormat="1">
      <c r="B154" s="12"/>
      <c r="C154" s="26"/>
      <c r="D154" s="20"/>
      <c r="E154" s="20"/>
      <c r="F154" s="24"/>
      <c r="G154" s="20"/>
      <c r="H154" s="24"/>
      <c r="I154" s="20"/>
      <c r="J154" s="24"/>
      <c r="K154" s="20"/>
      <c r="L154" s="24"/>
      <c r="M154" s="20"/>
      <c r="N154" s="20"/>
      <c r="O154" s="20"/>
      <c r="P154" s="24"/>
      <c r="Q154" s="20"/>
      <c r="R154" s="20"/>
      <c r="S154" s="20"/>
    </row>
    <row r="155" spans="2:19" s="4" customFormat="1">
      <c r="B155" s="12"/>
      <c r="C155" s="26"/>
      <c r="D155" s="20"/>
      <c r="E155" s="20"/>
      <c r="F155" s="24"/>
      <c r="G155" s="20"/>
      <c r="H155" s="24"/>
      <c r="I155" s="20"/>
      <c r="J155" s="24"/>
      <c r="K155" s="20"/>
      <c r="L155" s="24"/>
      <c r="M155" s="20"/>
      <c r="N155" s="20"/>
      <c r="O155" s="20"/>
      <c r="P155" s="24"/>
      <c r="Q155" s="20"/>
      <c r="R155" s="20"/>
      <c r="S155" s="20"/>
    </row>
    <row r="156" spans="2:19" s="4" customFormat="1">
      <c r="B156" s="12"/>
      <c r="C156" s="26"/>
      <c r="D156" s="20"/>
      <c r="E156" s="20"/>
      <c r="F156" s="24"/>
      <c r="G156" s="20"/>
      <c r="H156" s="24"/>
      <c r="I156" s="20"/>
      <c r="J156" s="24"/>
      <c r="K156" s="20"/>
      <c r="L156" s="24"/>
      <c r="M156" s="20"/>
      <c r="N156" s="20"/>
      <c r="O156" s="20"/>
      <c r="P156" s="24"/>
      <c r="Q156" s="20"/>
      <c r="R156" s="20"/>
      <c r="S156" s="20"/>
    </row>
    <row r="157" spans="2:19" s="4" customFormat="1">
      <c r="B157" s="12"/>
      <c r="C157" s="26"/>
      <c r="D157" s="20"/>
      <c r="E157" s="20"/>
      <c r="F157" s="24"/>
      <c r="G157" s="20"/>
      <c r="H157" s="24"/>
      <c r="I157" s="20"/>
      <c r="J157" s="24"/>
      <c r="K157" s="20"/>
      <c r="L157" s="24"/>
      <c r="M157" s="20"/>
      <c r="N157" s="20"/>
      <c r="O157" s="20"/>
      <c r="P157" s="24"/>
      <c r="Q157" s="20"/>
      <c r="R157" s="20"/>
      <c r="S157" s="20"/>
    </row>
    <row r="158" spans="2:19" s="4" customFormat="1">
      <c r="B158" s="12"/>
      <c r="C158" s="26"/>
      <c r="D158" s="20"/>
      <c r="E158" s="20"/>
      <c r="F158" s="24"/>
      <c r="G158" s="20"/>
      <c r="H158" s="24"/>
      <c r="I158" s="20"/>
      <c r="J158" s="24"/>
      <c r="K158" s="20"/>
      <c r="L158" s="24"/>
      <c r="M158" s="20"/>
      <c r="N158" s="20"/>
      <c r="O158" s="20"/>
      <c r="P158" s="24"/>
      <c r="Q158" s="20"/>
      <c r="R158" s="20"/>
      <c r="S158" s="20"/>
    </row>
    <row r="159" spans="2:19" s="4" customFormat="1">
      <c r="B159" s="12"/>
      <c r="C159" s="26"/>
      <c r="D159" s="20"/>
      <c r="E159" s="20"/>
      <c r="F159" s="24"/>
      <c r="G159" s="20"/>
      <c r="H159" s="24"/>
      <c r="I159" s="20"/>
      <c r="J159" s="24"/>
      <c r="K159" s="20"/>
      <c r="L159" s="24"/>
      <c r="M159" s="20"/>
      <c r="N159" s="20"/>
      <c r="O159" s="20"/>
      <c r="P159" s="24"/>
      <c r="Q159" s="20"/>
      <c r="R159" s="20"/>
      <c r="S159" s="20"/>
    </row>
    <row r="160" spans="2:19" s="4" customFormat="1">
      <c r="B160" s="12"/>
      <c r="C160" s="26"/>
      <c r="D160" s="20"/>
      <c r="E160" s="20"/>
      <c r="F160" s="24"/>
      <c r="G160" s="20"/>
      <c r="H160" s="24"/>
      <c r="I160" s="20"/>
      <c r="J160" s="24"/>
      <c r="K160" s="20"/>
      <c r="L160" s="24"/>
      <c r="M160" s="20"/>
      <c r="N160" s="20"/>
      <c r="O160" s="20"/>
      <c r="P160" s="24"/>
      <c r="Q160" s="20"/>
      <c r="R160" s="20"/>
      <c r="S160" s="20"/>
    </row>
    <row r="161" spans="2:19" s="4" customFormat="1">
      <c r="B161" s="12"/>
      <c r="C161" s="26"/>
      <c r="D161" s="20"/>
      <c r="E161" s="20"/>
      <c r="F161" s="24"/>
      <c r="G161" s="20"/>
      <c r="H161" s="24"/>
      <c r="I161" s="20"/>
      <c r="J161" s="24"/>
      <c r="K161" s="20"/>
      <c r="L161" s="24"/>
      <c r="M161" s="20"/>
      <c r="N161" s="20"/>
      <c r="O161" s="20"/>
      <c r="P161" s="24"/>
      <c r="Q161" s="20"/>
      <c r="R161" s="20"/>
      <c r="S161" s="20"/>
    </row>
    <row r="162" spans="2:19" s="4" customFormat="1">
      <c r="B162" s="12"/>
      <c r="C162" s="26"/>
      <c r="D162" s="20"/>
      <c r="E162" s="20"/>
      <c r="F162" s="24"/>
      <c r="G162" s="20"/>
      <c r="H162" s="24"/>
      <c r="I162" s="20"/>
      <c r="J162" s="24"/>
      <c r="K162" s="20"/>
      <c r="L162" s="24"/>
      <c r="M162" s="20"/>
      <c r="N162" s="20"/>
      <c r="O162" s="20"/>
      <c r="P162" s="24"/>
      <c r="Q162" s="20"/>
      <c r="R162" s="20"/>
      <c r="S162" s="20"/>
    </row>
    <row r="163" spans="2:19" s="4" customFormat="1">
      <c r="B163" s="12"/>
      <c r="C163" s="26"/>
      <c r="D163" s="20"/>
      <c r="E163" s="20"/>
      <c r="F163" s="24"/>
      <c r="G163" s="20"/>
      <c r="H163" s="24"/>
      <c r="I163" s="20"/>
      <c r="J163" s="24"/>
      <c r="K163" s="20"/>
      <c r="L163" s="24"/>
      <c r="M163" s="20"/>
      <c r="N163" s="20"/>
      <c r="O163" s="20"/>
      <c r="P163" s="24"/>
      <c r="Q163" s="20"/>
      <c r="R163" s="20"/>
      <c r="S163" s="20"/>
    </row>
    <row r="164" spans="2:19" s="4" customFormat="1">
      <c r="B164" s="12"/>
      <c r="C164" s="26"/>
      <c r="D164" s="20"/>
      <c r="E164" s="20"/>
      <c r="F164" s="24"/>
      <c r="G164" s="20"/>
      <c r="H164" s="24"/>
      <c r="I164" s="20"/>
      <c r="J164" s="24"/>
      <c r="K164" s="20"/>
      <c r="L164" s="24"/>
      <c r="M164" s="20"/>
      <c r="N164" s="20"/>
      <c r="O164" s="20"/>
      <c r="P164" s="24"/>
      <c r="Q164" s="20"/>
      <c r="R164" s="20"/>
      <c r="S164" s="20"/>
    </row>
    <row r="165" spans="2:19" s="4" customFormat="1">
      <c r="B165" s="12"/>
      <c r="C165" s="26"/>
      <c r="D165" s="20"/>
      <c r="E165" s="20"/>
      <c r="F165" s="24"/>
      <c r="G165" s="20"/>
      <c r="H165" s="24"/>
      <c r="I165" s="20"/>
      <c r="J165" s="24"/>
      <c r="K165" s="20"/>
      <c r="L165" s="24"/>
      <c r="M165" s="20"/>
      <c r="N165" s="20"/>
      <c r="O165" s="20"/>
      <c r="P165" s="24"/>
      <c r="Q165" s="20"/>
      <c r="R165" s="20"/>
      <c r="S165" s="20"/>
    </row>
    <row r="166" spans="2:19" s="4" customFormat="1">
      <c r="B166" s="12"/>
      <c r="C166" s="26"/>
      <c r="D166" s="20"/>
      <c r="E166" s="20"/>
      <c r="F166" s="24"/>
      <c r="G166" s="20"/>
      <c r="H166" s="24"/>
      <c r="I166" s="20"/>
      <c r="J166" s="24"/>
      <c r="K166" s="20"/>
      <c r="L166" s="24"/>
      <c r="M166" s="20"/>
      <c r="N166" s="20"/>
      <c r="O166" s="20"/>
      <c r="P166" s="24"/>
      <c r="Q166" s="20"/>
      <c r="R166" s="20"/>
      <c r="S166" s="20"/>
    </row>
    <row r="167" spans="2:19" s="4" customFormat="1">
      <c r="B167" s="12"/>
      <c r="C167" s="26"/>
      <c r="D167" s="20"/>
      <c r="E167" s="20"/>
      <c r="F167" s="24"/>
      <c r="G167" s="20"/>
      <c r="H167" s="24"/>
      <c r="I167" s="20"/>
      <c r="J167" s="24"/>
      <c r="K167" s="20"/>
      <c r="L167" s="24"/>
      <c r="M167" s="20"/>
      <c r="N167" s="20"/>
      <c r="O167" s="20"/>
      <c r="P167" s="24"/>
      <c r="Q167" s="20"/>
      <c r="R167" s="20"/>
      <c r="S167" s="20"/>
    </row>
    <row r="168" spans="2:19" s="4" customFormat="1">
      <c r="B168" s="12"/>
      <c r="C168" s="26"/>
      <c r="D168" s="20"/>
      <c r="E168" s="20"/>
      <c r="F168" s="24"/>
      <c r="G168" s="20"/>
      <c r="H168" s="24"/>
      <c r="I168" s="20"/>
      <c r="J168" s="24"/>
      <c r="K168" s="20"/>
      <c r="L168" s="24"/>
      <c r="M168" s="20"/>
      <c r="N168" s="20"/>
      <c r="O168" s="20"/>
      <c r="P168" s="24"/>
      <c r="Q168" s="20"/>
      <c r="R168" s="20"/>
      <c r="S168" s="20"/>
    </row>
    <row r="169" spans="2:19" s="4" customFormat="1">
      <c r="B169" s="12"/>
      <c r="C169" s="26"/>
      <c r="D169" s="20"/>
      <c r="E169" s="20"/>
      <c r="F169" s="24"/>
      <c r="G169" s="20"/>
      <c r="H169" s="24"/>
      <c r="I169" s="20"/>
      <c r="J169" s="24"/>
      <c r="K169" s="20"/>
      <c r="L169" s="24"/>
      <c r="M169" s="20"/>
      <c r="N169" s="20"/>
      <c r="O169" s="20"/>
      <c r="P169" s="24"/>
      <c r="Q169" s="20"/>
      <c r="R169" s="20"/>
      <c r="S169" s="20"/>
    </row>
    <row r="170" spans="2:19" s="4" customFormat="1">
      <c r="B170" s="12"/>
      <c r="C170" s="26"/>
      <c r="D170" s="20"/>
      <c r="E170" s="20"/>
      <c r="F170" s="24"/>
      <c r="G170" s="20"/>
      <c r="H170" s="24"/>
      <c r="I170" s="20"/>
      <c r="J170" s="24"/>
      <c r="K170" s="20"/>
      <c r="L170" s="24"/>
      <c r="M170" s="20"/>
      <c r="N170" s="20"/>
      <c r="O170" s="20"/>
      <c r="P170" s="24"/>
      <c r="Q170" s="20"/>
      <c r="R170" s="20"/>
      <c r="S170" s="20"/>
    </row>
    <row r="171" spans="2:19" s="4" customFormat="1">
      <c r="B171" s="12"/>
      <c r="C171" s="26"/>
      <c r="D171" s="20"/>
      <c r="E171" s="20"/>
      <c r="F171" s="24"/>
      <c r="G171" s="20"/>
      <c r="H171" s="24"/>
      <c r="I171" s="20"/>
      <c r="J171" s="24"/>
      <c r="K171" s="20"/>
      <c r="L171" s="24"/>
      <c r="M171" s="20"/>
      <c r="N171" s="20"/>
      <c r="O171" s="20"/>
      <c r="P171" s="24"/>
      <c r="Q171" s="20"/>
      <c r="R171" s="20"/>
      <c r="S171" s="20"/>
    </row>
    <row r="172" spans="2:19" s="4" customFormat="1">
      <c r="B172" s="12"/>
      <c r="C172" s="26"/>
      <c r="D172" s="20"/>
      <c r="E172" s="20"/>
      <c r="F172" s="24"/>
      <c r="G172" s="20"/>
      <c r="H172" s="24"/>
      <c r="I172" s="20"/>
      <c r="J172" s="24"/>
      <c r="K172" s="20"/>
      <c r="L172" s="24"/>
      <c r="M172" s="20"/>
      <c r="N172" s="20"/>
      <c r="O172" s="20"/>
      <c r="P172" s="24"/>
      <c r="Q172" s="20"/>
      <c r="R172" s="20"/>
      <c r="S172" s="20"/>
    </row>
    <row r="173" spans="2:19" s="4" customFormat="1">
      <c r="B173" s="12"/>
      <c r="C173" s="26"/>
      <c r="D173" s="20"/>
      <c r="E173" s="20"/>
      <c r="F173" s="24"/>
      <c r="G173" s="20"/>
      <c r="H173" s="24"/>
      <c r="I173" s="20"/>
      <c r="J173" s="24"/>
      <c r="K173" s="20"/>
      <c r="L173" s="24"/>
      <c r="M173" s="20"/>
      <c r="N173" s="20"/>
      <c r="O173" s="20"/>
      <c r="P173" s="24"/>
      <c r="Q173" s="20"/>
      <c r="R173" s="20"/>
      <c r="S173" s="20"/>
    </row>
    <row r="174" spans="2:19" s="4" customFormat="1">
      <c r="B174" s="12"/>
      <c r="C174" s="26"/>
      <c r="D174" s="20"/>
      <c r="E174" s="20"/>
      <c r="F174" s="24"/>
      <c r="G174" s="20"/>
      <c r="H174" s="24"/>
      <c r="I174" s="20"/>
      <c r="J174" s="24"/>
      <c r="K174" s="20"/>
      <c r="L174" s="24"/>
      <c r="M174" s="20"/>
      <c r="N174" s="20"/>
      <c r="O174" s="20"/>
      <c r="P174" s="24"/>
      <c r="Q174" s="20"/>
      <c r="R174" s="20"/>
      <c r="S174" s="20"/>
    </row>
    <row r="175" spans="2:19" s="4" customFormat="1">
      <c r="B175" s="12"/>
      <c r="C175" s="26"/>
      <c r="D175" s="20"/>
      <c r="E175" s="20"/>
      <c r="F175" s="24"/>
      <c r="G175" s="20"/>
      <c r="H175" s="24"/>
      <c r="I175" s="20"/>
      <c r="J175" s="24"/>
      <c r="K175" s="20"/>
      <c r="L175" s="24"/>
      <c r="M175" s="20"/>
      <c r="N175" s="20"/>
      <c r="O175" s="20"/>
      <c r="P175" s="24"/>
      <c r="Q175" s="20"/>
      <c r="R175" s="20"/>
      <c r="S175" s="20"/>
    </row>
    <row r="176" spans="2:19" s="4" customFormat="1">
      <c r="B176" s="12"/>
      <c r="C176" s="26"/>
      <c r="D176" s="20"/>
      <c r="E176" s="20"/>
      <c r="F176" s="24"/>
      <c r="G176" s="20"/>
      <c r="H176" s="24"/>
      <c r="I176" s="20"/>
      <c r="J176" s="24"/>
      <c r="K176" s="20"/>
      <c r="L176" s="24"/>
      <c r="M176" s="20"/>
      <c r="N176" s="20"/>
      <c r="O176" s="20"/>
      <c r="P176" s="24"/>
      <c r="Q176" s="20"/>
      <c r="R176" s="20"/>
      <c r="S176" s="20"/>
    </row>
    <row r="177" spans="2:19" s="4" customFormat="1">
      <c r="B177" s="12"/>
      <c r="C177" s="26"/>
      <c r="D177" s="20"/>
      <c r="E177" s="20"/>
      <c r="F177" s="24"/>
      <c r="G177" s="20"/>
      <c r="H177" s="24"/>
      <c r="I177" s="20"/>
      <c r="J177" s="24"/>
      <c r="K177" s="20"/>
      <c r="L177" s="24"/>
      <c r="M177" s="20"/>
      <c r="N177" s="20"/>
      <c r="O177" s="20"/>
      <c r="P177" s="24"/>
      <c r="Q177" s="20"/>
      <c r="R177" s="20"/>
      <c r="S177" s="20"/>
    </row>
    <row r="178" spans="2:19" s="4" customFormat="1">
      <c r="B178" s="12"/>
      <c r="C178" s="26"/>
      <c r="D178" s="20"/>
      <c r="E178" s="20"/>
      <c r="F178" s="24"/>
      <c r="G178" s="20"/>
      <c r="H178" s="24"/>
      <c r="I178" s="20"/>
      <c r="J178" s="24"/>
      <c r="K178" s="20"/>
      <c r="L178" s="24"/>
      <c r="M178" s="20"/>
      <c r="N178" s="20"/>
      <c r="O178" s="20"/>
      <c r="P178" s="24"/>
      <c r="Q178" s="20"/>
      <c r="R178" s="20"/>
      <c r="S178" s="20"/>
    </row>
    <row r="179" spans="2:19" s="4" customFormat="1">
      <c r="B179" s="12"/>
      <c r="C179" s="26"/>
      <c r="D179" s="20"/>
      <c r="E179" s="20"/>
      <c r="F179" s="24"/>
      <c r="G179" s="20"/>
      <c r="H179" s="24"/>
      <c r="I179" s="20"/>
      <c r="J179" s="24"/>
      <c r="K179" s="20"/>
      <c r="L179" s="24"/>
      <c r="M179" s="20"/>
      <c r="N179" s="20"/>
      <c r="O179" s="20"/>
      <c r="P179" s="24"/>
      <c r="Q179" s="20"/>
      <c r="R179" s="20"/>
      <c r="S179" s="20"/>
    </row>
    <row r="180" spans="2:19" s="4" customFormat="1">
      <c r="B180" s="12"/>
      <c r="C180" s="26"/>
      <c r="D180" s="20"/>
      <c r="E180" s="20"/>
      <c r="F180" s="24"/>
      <c r="G180" s="20"/>
      <c r="H180" s="24"/>
      <c r="I180" s="20"/>
      <c r="J180" s="24"/>
      <c r="K180" s="20"/>
      <c r="L180" s="24"/>
      <c r="M180" s="20"/>
      <c r="N180" s="20"/>
      <c r="O180" s="20"/>
      <c r="P180" s="24"/>
      <c r="Q180" s="20"/>
      <c r="R180" s="20"/>
      <c r="S180" s="20"/>
    </row>
    <row r="181" spans="2:19" s="4" customFormat="1">
      <c r="B181" s="12"/>
      <c r="C181" s="26"/>
      <c r="D181" s="20"/>
      <c r="E181" s="20"/>
      <c r="F181" s="24"/>
      <c r="G181" s="20"/>
      <c r="H181" s="24"/>
      <c r="I181" s="20"/>
      <c r="J181" s="24"/>
      <c r="K181" s="20"/>
      <c r="L181" s="24"/>
      <c r="M181" s="20"/>
      <c r="N181" s="20"/>
      <c r="O181" s="20"/>
      <c r="P181" s="24"/>
      <c r="Q181" s="20"/>
      <c r="R181" s="20"/>
      <c r="S181" s="20"/>
    </row>
    <row r="182" spans="2:19" s="4" customFormat="1">
      <c r="B182" s="12"/>
      <c r="C182" s="26"/>
      <c r="D182" s="20"/>
      <c r="E182" s="20"/>
      <c r="F182" s="24"/>
      <c r="G182" s="20"/>
      <c r="H182" s="24"/>
      <c r="I182" s="20"/>
      <c r="J182" s="24"/>
      <c r="K182" s="20"/>
      <c r="L182" s="24"/>
      <c r="M182" s="20"/>
      <c r="N182" s="20"/>
      <c r="O182" s="20"/>
      <c r="P182" s="24"/>
      <c r="Q182" s="20"/>
      <c r="R182" s="20"/>
      <c r="S182" s="20"/>
    </row>
    <row r="183" spans="2:19" s="4" customFormat="1">
      <c r="B183" s="12"/>
      <c r="C183" s="26"/>
      <c r="D183" s="20"/>
      <c r="E183" s="20"/>
      <c r="F183" s="24"/>
      <c r="G183" s="20"/>
      <c r="H183" s="24"/>
      <c r="I183" s="20"/>
      <c r="J183" s="24"/>
      <c r="K183" s="20"/>
      <c r="L183" s="24"/>
      <c r="M183" s="20"/>
      <c r="N183" s="20"/>
      <c r="O183" s="20"/>
      <c r="P183" s="24"/>
      <c r="Q183" s="20"/>
      <c r="R183" s="20"/>
      <c r="S183" s="20"/>
    </row>
    <row r="184" spans="2:19" s="4" customFormat="1">
      <c r="B184" s="12"/>
      <c r="C184" s="26"/>
      <c r="D184" s="20"/>
      <c r="E184" s="20"/>
      <c r="F184" s="24"/>
      <c r="G184" s="20"/>
      <c r="H184" s="24"/>
      <c r="I184" s="20"/>
      <c r="J184" s="24"/>
      <c r="K184" s="20"/>
      <c r="L184" s="24"/>
      <c r="M184" s="20"/>
      <c r="N184" s="20"/>
      <c r="O184" s="20"/>
      <c r="P184" s="24"/>
      <c r="Q184" s="20"/>
      <c r="R184" s="20"/>
      <c r="S184" s="20"/>
    </row>
    <row r="185" spans="2:19" s="4" customFormat="1">
      <c r="B185" s="12"/>
      <c r="C185" s="26"/>
      <c r="D185" s="20"/>
      <c r="E185" s="20"/>
      <c r="F185" s="24"/>
      <c r="G185" s="20"/>
      <c r="H185" s="24"/>
      <c r="I185" s="20"/>
      <c r="J185" s="24"/>
      <c r="K185" s="20"/>
      <c r="L185" s="24"/>
      <c r="M185" s="20"/>
      <c r="N185" s="20"/>
      <c r="O185" s="20"/>
      <c r="P185" s="24"/>
      <c r="Q185" s="20"/>
      <c r="R185" s="20"/>
      <c r="S185" s="20"/>
    </row>
    <row r="186" spans="2:19" s="4" customFormat="1">
      <c r="B186" s="12"/>
      <c r="C186" s="26"/>
      <c r="D186" s="20"/>
      <c r="E186" s="20"/>
      <c r="F186" s="24"/>
      <c r="G186" s="20"/>
      <c r="H186" s="24"/>
      <c r="I186" s="20"/>
      <c r="J186" s="24"/>
      <c r="K186" s="20"/>
      <c r="L186" s="24"/>
      <c r="M186" s="20"/>
      <c r="N186" s="20"/>
      <c r="O186" s="20"/>
      <c r="P186" s="24"/>
      <c r="Q186" s="20"/>
      <c r="R186" s="20"/>
      <c r="S186" s="20"/>
    </row>
    <row r="187" spans="2:19" s="4" customFormat="1">
      <c r="B187" s="12"/>
      <c r="C187" s="26"/>
      <c r="D187" s="20"/>
      <c r="E187" s="20"/>
      <c r="F187" s="24"/>
      <c r="G187" s="20"/>
      <c r="H187" s="24"/>
      <c r="I187" s="20"/>
      <c r="J187" s="24"/>
      <c r="K187" s="20"/>
      <c r="L187" s="24"/>
      <c r="M187" s="20"/>
      <c r="N187" s="20"/>
      <c r="O187" s="20"/>
      <c r="P187" s="24"/>
      <c r="Q187" s="20"/>
      <c r="R187" s="20"/>
      <c r="S187" s="20"/>
    </row>
    <row r="188" spans="2:19" s="4" customFormat="1">
      <c r="B188" s="12"/>
      <c r="C188" s="26"/>
      <c r="D188" s="20"/>
      <c r="E188" s="20"/>
      <c r="F188" s="24"/>
      <c r="G188" s="20"/>
      <c r="H188" s="24"/>
      <c r="I188" s="20"/>
      <c r="J188" s="24"/>
      <c r="K188" s="20"/>
      <c r="L188" s="24"/>
      <c r="M188" s="20"/>
      <c r="N188" s="20"/>
      <c r="O188" s="20"/>
      <c r="P188" s="24"/>
      <c r="Q188" s="20"/>
      <c r="R188" s="20"/>
      <c r="S188" s="20"/>
    </row>
    <row r="189" spans="2:19" s="4" customFormat="1">
      <c r="B189" s="12"/>
      <c r="C189" s="26"/>
      <c r="D189" s="20"/>
      <c r="E189" s="20"/>
      <c r="F189" s="24"/>
      <c r="G189" s="20"/>
      <c r="H189" s="24"/>
      <c r="I189" s="20"/>
      <c r="J189" s="24"/>
      <c r="K189" s="20"/>
      <c r="L189" s="24"/>
      <c r="M189" s="20"/>
      <c r="N189" s="20"/>
      <c r="O189" s="20"/>
      <c r="P189" s="24"/>
      <c r="Q189" s="20"/>
      <c r="R189" s="20"/>
      <c r="S189" s="20"/>
    </row>
    <row r="190" spans="2:19" s="4" customFormat="1">
      <c r="B190" s="12"/>
      <c r="C190" s="26"/>
      <c r="D190" s="20"/>
      <c r="E190" s="20"/>
      <c r="F190" s="24"/>
      <c r="G190" s="20"/>
      <c r="H190" s="24"/>
      <c r="I190" s="20"/>
      <c r="J190" s="24"/>
      <c r="K190" s="20"/>
      <c r="L190" s="24"/>
      <c r="M190" s="20"/>
      <c r="N190" s="20"/>
      <c r="O190" s="20"/>
      <c r="P190" s="24"/>
      <c r="Q190" s="20"/>
      <c r="R190" s="20"/>
      <c r="S190" s="20"/>
    </row>
    <row r="191" spans="2:19" s="4" customFormat="1">
      <c r="B191" s="12"/>
      <c r="C191" s="26"/>
      <c r="D191" s="20"/>
      <c r="E191" s="20"/>
      <c r="F191" s="24"/>
      <c r="G191" s="20"/>
      <c r="H191" s="24"/>
      <c r="I191" s="20"/>
      <c r="J191" s="24"/>
      <c r="K191" s="20"/>
      <c r="L191" s="24"/>
      <c r="M191" s="20"/>
      <c r="N191" s="20"/>
      <c r="O191" s="20"/>
      <c r="P191" s="24"/>
      <c r="Q191" s="20"/>
      <c r="R191" s="20"/>
      <c r="S191" s="20"/>
    </row>
    <row r="192" spans="2:19" s="4" customFormat="1">
      <c r="B192" s="12"/>
      <c r="C192" s="26"/>
      <c r="D192" s="20"/>
      <c r="E192" s="20"/>
      <c r="F192" s="24"/>
      <c r="G192" s="20"/>
      <c r="H192" s="24"/>
      <c r="I192" s="20"/>
      <c r="J192" s="24"/>
      <c r="K192" s="20"/>
      <c r="L192" s="24"/>
      <c r="M192" s="20"/>
      <c r="N192" s="20"/>
      <c r="O192" s="20"/>
      <c r="P192" s="24"/>
      <c r="Q192" s="20"/>
      <c r="R192" s="20"/>
      <c r="S192" s="20"/>
    </row>
    <row r="193" spans="2:19" s="4" customFormat="1">
      <c r="B193" s="12"/>
      <c r="C193" s="26"/>
      <c r="D193" s="20"/>
      <c r="E193" s="20"/>
      <c r="F193" s="24"/>
      <c r="G193" s="20"/>
      <c r="H193" s="24"/>
      <c r="I193" s="20"/>
      <c r="J193" s="24"/>
      <c r="K193" s="20"/>
      <c r="L193" s="24"/>
      <c r="M193" s="20"/>
      <c r="N193" s="20"/>
      <c r="O193" s="20"/>
      <c r="P193" s="24"/>
      <c r="Q193" s="20"/>
      <c r="R193" s="20"/>
      <c r="S193" s="20"/>
    </row>
    <row r="194" spans="2:19" s="4" customFormat="1">
      <c r="B194" s="12"/>
      <c r="C194" s="26"/>
      <c r="D194" s="20"/>
      <c r="E194" s="20"/>
      <c r="F194" s="24"/>
      <c r="G194" s="20"/>
      <c r="H194" s="24"/>
      <c r="I194" s="20"/>
      <c r="J194" s="24"/>
      <c r="K194" s="20"/>
      <c r="L194" s="24"/>
      <c r="M194" s="20"/>
      <c r="N194" s="20"/>
      <c r="O194" s="20"/>
      <c r="P194" s="24"/>
      <c r="Q194" s="20"/>
      <c r="R194" s="20"/>
      <c r="S194" s="20"/>
    </row>
    <row r="195" spans="2:19" s="4" customFormat="1">
      <c r="B195" s="12"/>
      <c r="C195" s="26"/>
      <c r="D195" s="20"/>
      <c r="E195" s="20"/>
      <c r="F195" s="24"/>
      <c r="G195" s="20"/>
      <c r="H195" s="24"/>
      <c r="I195" s="20"/>
      <c r="J195" s="24"/>
      <c r="K195" s="20"/>
      <c r="L195" s="24"/>
      <c r="M195" s="20"/>
      <c r="N195" s="20"/>
      <c r="O195" s="20"/>
      <c r="P195" s="24"/>
      <c r="Q195" s="20"/>
      <c r="R195" s="20"/>
      <c r="S195" s="20"/>
    </row>
    <row r="196" spans="2:19" s="4" customFormat="1">
      <c r="B196" s="12"/>
      <c r="C196" s="26"/>
      <c r="D196" s="20"/>
      <c r="E196" s="20"/>
      <c r="F196" s="24"/>
      <c r="G196" s="20"/>
      <c r="H196" s="24"/>
      <c r="I196" s="20"/>
      <c r="J196" s="24"/>
      <c r="K196" s="20"/>
      <c r="L196" s="24"/>
      <c r="M196" s="20"/>
      <c r="N196" s="20"/>
      <c r="O196" s="20"/>
      <c r="P196" s="24"/>
      <c r="Q196" s="20"/>
      <c r="R196" s="20"/>
      <c r="S196" s="20"/>
    </row>
    <row r="197" spans="2:19" s="4" customFormat="1">
      <c r="B197" s="12"/>
      <c r="C197" s="26"/>
      <c r="D197" s="20"/>
      <c r="E197" s="20"/>
      <c r="F197" s="24"/>
      <c r="G197" s="20"/>
      <c r="H197" s="24"/>
      <c r="I197" s="20"/>
      <c r="J197" s="24"/>
      <c r="K197" s="20"/>
      <c r="L197" s="24"/>
      <c r="M197" s="20"/>
      <c r="N197" s="20"/>
      <c r="O197" s="20"/>
      <c r="P197" s="24"/>
      <c r="Q197" s="20"/>
      <c r="R197" s="20"/>
      <c r="S197" s="20"/>
    </row>
    <row r="198" spans="2:19" s="4" customFormat="1">
      <c r="B198" s="12"/>
      <c r="C198" s="26"/>
      <c r="D198" s="20"/>
      <c r="E198" s="20"/>
      <c r="F198" s="24"/>
      <c r="G198" s="20"/>
      <c r="H198" s="24"/>
      <c r="I198" s="20"/>
      <c r="J198" s="24"/>
      <c r="K198" s="20"/>
      <c r="L198" s="24"/>
      <c r="M198" s="20"/>
      <c r="N198" s="20"/>
      <c r="O198" s="20"/>
      <c r="P198" s="24"/>
      <c r="Q198" s="20"/>
      <c r="R198" s="20"/>
      <c r="S198" s="20"/>
    </row>
    <row r="199" spans="2:19" s="4" customFormat="1">
      <c r="B199" s="12"/>
      <c r="C199" s="26"/>
      <c r="D199" s="20"/>
      <c r="E199" s="20"/>
      <c r="F199" s="24"/>
      <c r="G199" s="20"/>
      <c r="H199" s="24"/>
      <c r="I199" s="20"/>
      <c r="J199" s="24"/>
      <c r="K199" s="20"/>
      <c r="L199" s="24"/>
      <c r="M199" s="20"/>
      <c r="N199" s="20"/>
      <c r="O199" s="20"/>
      <c r="P199" s="24"/>
      <c r="Q199" s="20"/>
      <c r="R199" s="20"/>
      <c r="S199" s="20"/>
    </row>
    <row r="200" spans="2:19" s="4" customFormat="1">
      <c r="B200" s="12"/>
      <c r="C200" s="26"/>
      <c r="D200" s="20"/>
      <c r="E200" s="20"/>
      <c r="F200" s="24"/>
      <c r="G200" s="20"/>
      <c r="H200" s="24"/>
      <c r="I200" s="20"/>
      <c r="J200" s="24"/>
      <c r="K200" s="20"/>
      <c r="L200" s="24"/>
      <c r="M200" s="20"/>
      <c r="N200" s="20"/>
      <c r="O200" s="20"/>
      <c r="P200" s="24"/>
      <c r="Q200" s="20"/>
      <c r="R200" s="20"/>
      <c r="S200" s="20"/>
    </row>
    <row r="201" spans="2:19" s="4" customFormat="1">
      <c r="B201" s="12"/>
      <c r="C201" s="26"/>
      <c r="D201" s="20"/>
      <c r="E201" s="20"/>
      <c r="F201" s="24"/>
      <c r="G201" s="20"/>
      <c r="H201" s="24"/>
      <c r="I201" s="20"/>
      <c r="J201" s="24"/>
      <c r="K201" s="20"/>
      <c r="L201" s="24"/>
      <c r="M201" s="20"/>
      <c r="N201" s="20"/>
      <c r="O201" s="20"/>
      <c r="P201" s="24"/>
      <c r="Q201" s="20"/>
      <c r="R201" s="20"/>
      <c r="S201" s="20"/>
    </row>
    <row r="202" spans="2:19" s="4" customFormat="1">
      <c r="B202" s="12"/>
      <c r="C202" s="26"/>
      <c r="D202" s="20"/>
      <c r="E202" s="20"/>
      <c r="F202" s="24"/>
      <c r="G202" s="20"/>
      <c r="H202" s="24"/>
      <c r="I202" s="20"/>
      <c r="J202" s="24"/>
      <c r="K202" s="20"/>
      <c r="L202" s="24"/>
      <c r="M202" s="20"/>
      <c r="N202" s="20"/>
      <c r="O202" s="20"/>
      <c r="P202" s="24"/>
      <c r="Q202" s="20"/>
      <c r="R202" s="20"/>
      <c r="S202" s="20"/>
    </row>
    <row r="203" spans="2:19" s="4" customFormat="1">
      <c r="B203" s="12"/>
      <c r="C203" s="26"/>
      <c r="D203" s="20"/>
      <c r="E203" s="20"/>
      <c r="F203" s="24"/>
      <c r="G203" s="20"/>
      <c r="H203" s="24"/>
      <c r="I203" s="20"/>
      <c r="J203" s="24"/>
      <c r="K203" s="20"/>
      <c r="L203" s="24"/>
      <c r="M203" s="20"/>
      <c r="N203" s="20"/>
      <c r="O203" s="20"/>
      <c r="P203" s="24"/>
      <c r="Q203" s="20"/>
      <c r="R203" s="20"/>
      <c r="S203" s="20"/>
    </row>
    <row r="204" spans="2:19" s="4" customFormat="1">
      <c r="B204" s="12"/>
      <c r="C204" s="26"/>
      <c r="D204" s="20"/>
      <c r="E204" s="20"/>
      <c r="F204" s="24"/>
      <c r="G204" s="20"/>
      <c r="H204" s="24"/>
      <c r="I204" s="20"/>
      <c r="J204" s="24"/>
      <c r="K204" s="20"/>
      <c r="L204" s="24"/>
      <c r="M204" s="20"/>
      <c r="N204" s="20"/>
      <c r="O204" s="20"/>
      <c r="P204" s="24"/>
      <c r="Q204" s="20"/>
      <c r="R204" s="20"/>
      <c r="S204" s="20"/>
    </row>
    <row r="205" spans="2:19" s="4" customFormat="1">
      <c r="B205" s="12"/>
      <c r="C205" s="26"/>
      <c r="D205" s="20"/>
      <c r="E205" s="20"/>
      <c r="F205" s="24"/>
      <c r="G205" s="20"/>
      <c r="H205" s="24"/>
      <c r="I205" s="20"/>
      <c r="J205" s="24"/>
      <c r="K205" s="20"/>
      <c r="L205" s="24"/>
      <c r="M205" s="20"/>
      <c r="N205" s="20"/>
      <c r="O205" s="20"/>
      <c r="P205" s="24"/>
      <c r="Q205" s="20"/>
      <c r="R205" s="20"/>
      <c r="S205" s="20"/>
    </row>
    <row r="206" spans="2:19" s="4" customFormat="1">
      <c r="B206" s="12"/>
      <c r="C206" s="26"/>
      <c r="D206" s="20"/>
      <c r="E206" s="20"/>
      <c r="F206" s="24"/>
      <c r="G206" s="20"/>
      <c r="H206" s="24"/>
      <c r="I206" s="20"/>
      <c r="J206" s="24"/>
      <c r="K206" s="20"/>
      <c r="L206" s="24"/>
      <c r="M206" s="20"/>
      <c r="N206" s="20"/>
      <c r="O206" s="20"/>
      <c r="P206" s="24"/>
      <c r="Q206" s="20"/>
      <c r="R206" s="20"/>
      <c r="S206" s="20"/>
    </row>
    <row r="207" spans="2:19" s="4" customFormat="1">
      <c r="B207" s="12"/>
      <c r="C207" s="26"/>
      <c r="D207" s="20"/>
      <c r="E207" s="20"/>
      <c r="F207" s="24"/>
      <c r="G207" s="20"/>
      <c r="H207" s="24"/>
      <c r="I207" s="20"/>
      <c r="J207" s="24"/>
      <c r="K207" s="20"/>
      <c r="L207" s="24"/>
      <c r="M207" s="20"/>
      <c r="N207" s="20"/>
      <c r="O207" s="20"/>
      <c r="P207" s="24"/>
      <c r="Q207" s="20"/>
      <c r="R207" s="20"/>
      <c r="S207" s="20"/>
    </row>
    <row r="208" spans="2:19" s="4" customFormat="1">
      <c r="B208" s="12"/>
      <c r="C208" s="26"/>
      <c r="D208" s="20"/>
      <c r="E208" s="20"/>
      <c r="F208" s="24"/>
      <c r="G208" s="20"/>
      <c r="H208" s="24"/>
      <c r="I208" s="20"/>
      <c r="J208" s="24"/>
      <c r="K208" s="20"/>
      <c r="L208" s="24"/>
      <c r="M208" s="20"/>
      <c r="N208" s="20"/>
      <c r="O208" s="20"/>
      <c r="P208" s="24"/>
      <c r="Q208" s="20"/>
      <c r="R208" s="20"/>
      <c r="S208" s="20"/>
    </row>
    <row r="209" spans="2:19" s="4" customFormat="1">
      <c r="B209" s="12"/>
      <c r="C209" s="26"/>
      <c r="D209" s="20"/>
      <c r="E209" s="20"/>
      <c r="F209" s="24"/>
      <c r="G209" s="20"/>
      <c r="H209" s="24"/>
      <c r="I209" s="20"/>
      <c r="J209" s="24"/>
      <c r="K209" s="20"/>
      <c r="L209" s="24"/>
      <c r="M209" s="20"/>
      <c r="N209" s="20"/>
      <c r="O209" s="20"/>
      <c r="P209" s="24"/>
      <c r="Q209" s="20"/>
      <c r="R209" s="20"/>
      <c r="S209" s="20"/>
    </row>
    <row r="210" spans="2:19" s="4" customFormat="1">
      <c r="B210" s="12"/>
      <c r="C210" s="26"/>
      <c r="D210" s="20"/>
      <c r="E210" s="20"/>
      <c r="F210" s="24"/>
      <c r="G210" s="20"/>
      <c r="H210" s="24"/>
      <c r="I210" s="20"/>
      <c r="J210" s="24"/>
      <c r="K210" s="20"/>
      <c r="L210" s="24"/>
      <c r="M210" s="20"/>
      <c r="N210" s="20"/>
      <c r="O210" s="20"/>
      <c r="P210" s="24"/>
      <c r="Q210" s="20"/>
      <c r="R210" s="20"/>
      <c r="S210" s="20"/>
    </row>
    <row r="211" spans="2:19" s="4" customFormat="1">
      <c r="B211" s="12"/>
      <c r="C211" s="26"/>
      <c r="D211" s="20"/>
      <c r="E211" s="20"/>
      <c r="F211" s="24"/>
      <c r="G211" s="20"/>
      <c r="H211" s="24"/>
      <c r="I211" s="20"/>
      <c r="J211" s="24"/>
      <c r="K211" s="20"/>
      <c r="L211" s="24"/>
      <c r="M211" s="20"/>
      <c r="N211" s="20"/>
      <c r="O211" s="20"/>
      <c r="P211" s="24"/>
      <c r="Q211" s="20"/>
      <c r="R211" s="20"/>
      <c r="S211" s="20"/>
    </row>
    <row r="212" spans="2:19" s="4" customFormat="1">
      <c r="B212" s="12"/>
      <c r="C212" s="26"/>
      <c r="D212" s="20"/>
      <c r="E212" s="20"/>
      <c r="F212" s="24"/>
      <c r="G212" s="20"/>
      <c r="H212" s="24"/>
      <c r="I212" s="20"/>
      <c r="J212" s="24"/>
      <c r="K212" s="20"/>
      <c r="L212" s="24"/>
      <c r="M212" s="20"/>
      <c r="N212" s="20"/>
      <c r="O212" s="20"/>
      <c r="P212" s="24"/>
      <c r="Q212" s="20"/>
      <c r="R212" s="20"/>
      <c r="S212" s="20"/>
    </row>
    <row r="213" spans="2:19" s="4" customFormat="1">
      <c r="B213" s="12"/>
      <c r="C213" s="26"/>
      <c r="D213" s="20"/>
      <c r="E213" s="20"/>
      <c r="F213" s="24"/>
      <c r="G213" s="20"/>
      <c r="H213" s="24"/>
      <c r="I213" s="20"/>
      <c r="J213" s="24"/>
      <c r="K213" s="20"/>
      <c r="L213" s="24"/>
      <c r="M213" s="20"/>
      <c r="N213" s="20"/>
      <c r="O213" s="20"/>
      <c r="P213" s="24"/>
      <c r="Q213" s="20"/>
      <c r="R213" s="20"/>
      <c r="S213" s="20"/>
    </row>
    <row r="214" spans="2:19" s="4" customFormat="1">
      <c r="B214" s="12"/>
      <c r="C214" s="26"/>
      <c r="D214" s="20"/>
      <c r="E214" s="20"/>
      <c r="F214" s="24"/>
      <c r="G214" s="20"/>
      <c r="H214" s="24"/>
      <c r="I214" s="20"/>
      <c r="J214" s="24"/>
      <c r="K214" s="20"/>
      <c r="L214" s="24"/>
      <c r="M214" s="20"/>
      <c r="N214" s="20"/>
      <c r="O214" s="20"/>
      <c r="P214" s="24"/>
      <c r="Q214" s="20"/>
      <c r="R214" s="20"/>
      <c r="S214" s="20"/>
    </row>
    <row r="215" spans="2:19" s="4" customFormat="1">
      <c r="B215" s="12"/>
      <c r="C215" s="26"/>
      <c r="D215" s="20"/>
      <c r="E215" s="20"/>
      <c r="F215" s="24"/>
      <c r="G215" s="20"/>
      <c r="H215" s="24"/>
      <c r="I215" s="20"/>
      <c r="J215" s="24"/>
      <c r="K215" s="20"/>
      <c r="L215" s="24"/>
      <c r="M215" s="20"/>
      <c r="N215" s="20"/>
      <c r="O215" s="20"/>
      <c r="P215" s="24"/>
      <c r="Q215" s="20"/>
      <c r="R215" s="20"/>
      <c r="S215" s="20"/>
    </row>
    <row r="216" spans="2:19" s="4" customFormat="1">
      <c r="B216" s="12"/>
      <c r="C216" s="26"/>
      <c r="D216" s="20"/>
      <c r="E216" s="20"/>
      <c r="F216" s="24"/>
      <c r="G216" s="20"/>
      <c r="H216" s="24"/>
      <c r="I216" s="20"/>
      <c r="J216" s="24"/>
      <c r="K216" s="20"/>
      <c r="L216" s="24"/>
      <c r="M216" s="20"/>
      <c r="N216" s="20"/>
      <c r="O216" s="20"/>
      <c r="P216" s="24"/>
      <c r="Q216" s="20"/>
      <c r="R216" s="20"/>
      <c r="S216" s="20"/>
    </row>
    <row r="217" spans="2:19" s="4" customFormat="1">
      <c r="B217" s="12"/>
      <c r="C217" s="26"/>
      <c r="D217" s="20"/>
      <c r="E217" s="20"/>
      <c r="F217" s="24"/>
      <c r="G217" s="20"/>
      <c r="H217" s="24"/>
      <c r="I217" s="20"/>
      <c r="J217" s="24"/>
      <c r="K217" s="20"/>
      <c r="L217" s="24"/>
      <c r="M217" s="20"/>
      <c r="N217" s="20"/>
      <c r="O217" s="20"/>
      <c r="P217" s="24"/>
      <c r="Q217" s="20"/>
      <c r="R217" s="20"/>
      <c r="S217" s="20"/>
    </row>
    <row r="218" spans="2:19" s="4" customFormat="1">
      <c r="B218" s="12"/>
      <c r="C218" s="26"/>
      <c r="D218" s="20"/>
      <c r="E218" s="20"/>
      <c r="F218" s="24"/>
      <c r="G218" s="20"/>
      <c r="H218" s="24"/>
      <c r="I218" s="20"/>
      <c r="J218" s="24"/>
      <c r="K218" s="20"/>
      <c r="L218" s="24"/>
      <c r="M218" s="20"/>
      <c r="N218" s="20"/>
      <c r="O218" s="20"/>
      <c r="P218" s="24"/>
      <c r="Q218" s="20"/>
      <c r="R218" s="20"/>
      <c r="S218" s="20"/>
    </row>
    <row r="219" spans="2:19" s="4" customFormat="1">
      <c r="B219" s="12"/>
      <c r="C219" s="26"/>
      <c r="D219" s="20"/>
      <c r="E219" s="20"/>
      <c r="F219" s="24"/>
      <c r="G219" s="20"/>
      <c r="H219" s="24"/>
      <c r="I219" s="20"/>
      <c r="J219" s="24"/>
      <c r="K219" s="20"/>
      <c r="L219" s="24"/>
      <c r="M219" s="20"/>
      <c r="N219" s="20"/>
      <c r="O219" s="20"/>
      <c r="P219" s="24"/>
      <c r="Q219" s="20"/>
      <c r="R219" s="20"/>
      <c r="S219" s="20"/>
    </row>
    <row r="220" spans="2:19" s="4" customFormat="1">
      <c r="B220" s="12"/>
      <c r="C220" s="26"/>
      <c r="D220" s="20"/>
      <c r="E220" s="20"/>
      <c r="F220" s="24"/>
      <c r="G220" s="20"/>
      <c r="H220" s="24"/>
      <c r="I220" s="20"/>
      <c r="J220" s="24"/>
      <c r="K220" s="20"/>
      <c r="L220" s="24"/>
      <c r="M220" s="20"/>
      <c r="N220" s="20"/>
      <c r="O220" s="20"/>
      <c r="P220" s="24"/>
      <c r="Q220" s="20"/>
      <c r="R220" s="20"/>
      <c r="S220" s="20"/>
    </row>
    <row r="221" spans="2:19" s="4" customFormat="1">
      <c r="B221" s="12"/>
      <c r="C221" s="26"/>
      <c r="D221" s="20"/>
      <c r="E221" s="20"/>
      <c r="F221" s="24"/>
      <c r="G221" s="20"/>
      <c r="H221" s="24"/>
      <c r="I221" s="20"/>
      <c r="J221" s="24"/>
      <c r="K221" s="20"/>
      <c r="L221" s="24"/>
      <c r="M221" s="20"/>
      <c r="N221" s="20"/>
      <c r="O221" s="20"/>
      <c r="P221" s="24"/>
      <c r="Q221" s="20"/>
      <c r="R221" s="20"/>
      <c r="S221" s="20"/>
    </row>
    <row r="222" spans="2:19" s="4" customFormat="1">
      <c r="B222" s="12"/>
      <c r="C222" s="26"/>
      <c r="D222" s="20"/>
      <c r="E222" s="20"/>
      <c r="F222" s="24"/>
      <c r="G222" s="20"/>
      <c r="H222" s="24"/>
      <c r="I222" s="20"/>
      <c r="J222" s="24"/>
      <c r="K222" s="20"/>
      <c r="L222" s="24"/>
      <c r="M222" s="20"/>
      <c r="N222" s="20"/>
      <c r="O222" s="20"/>
      <c r="P222" s="24"/>
      <c r="Q222" s="20"/>
      <c r="R222" s="20"/>
      <c r="S222" s="20"/>
    </row>
    <row r="223" spans="2:19" s="4" customFormat="1">
      <c r="B223" s="12"/>
      <c r="C223" s="26"/>
      <c r="D223" s="20"/>
      <c r="E223" s="20"/>
      <c r="F223" s="24"/>
      <c r="G223" s="20"/>
      <c r="H223" s="24"/>
      <c r="I223" s="20"/>
      <c r="J223" s="24"/>
      <c r="K223" s="20"/>
      <c r="L223" s="24"/>
      <c r="M223" s="20"/>
      <c r="N223" s="20"/>
      <c r="O223" s="20"/>
      <c r="P223" s="24"/>
      <c r="Q223" s="20"/>
      <c r="R223" s="20"/>
      <c r="S223" s="20"/>
    </row>
    <row r="224" spans="2:19" s="4" customFormat="1">
      <c r="B224" s="12"/>
      <c r="C224" s="26"/>
      <c r="D224" s="20"/>
      <c r="E224" s="20"/>
      <c r="F224" s="24"/>
      <c r="G224" s="20"/>
      <c r="H224" s="24"/>
      <c r="I224" s="20"/>
      <c r="J224" s="24"/>
      <c r="K224" s="20"/>
      <c r="L224" s="24"/>
      <c r="M224" s="20"/>
      <c r="N224" s="20"/>
      <c r="O224" s="20"/>
      <c r="P224" s="24"/>
      <c r="Q224" s="20"/>
      <c r="R224" s="20"/>
      <c r="S224" s="20"/>
    </row>
    <row r="225" spans="2:19" s="4" customFormat="1">
      <c r="B225" s="12"/>
      <c r="C225" s="26"/>
      <c r="D225" s="20"/>
      <c r="E225" s="20"/>
      <c r="F225" s="24"/>
      <c r="G225" s="20"/>
      <c r="H225" s="24"/>
      <c r="I225" s="20"/>
      <c r="J225" s="24"/>
      <c r="K225" s="20"/>
      <c r="L225" s="24"/>
      <c r="M225" s="20"/>
      <c r="N225" s="20"/>
      <c r="O225" s="20"/>
      <c r="P225" s="24"/>
      <c r="Q225" s="20"/>
      <c r="R225" s="20"/>
      <c r="S225" s="20"/>
    </row>
    <row r="226" spans="2:19" s="4" customFormat="1">
      <c r="B226" s="12"/>
      <c r="C226" s="26"/>
      <c r="D226" s="20"/>
      <c r="E226" s="20"/>
      <c r="F226" s="24"/>
      <c r="G226" s="20"/>
      <c r="H226" s="24"/>
      <c r="I226" s="20"/>
      <c r="J226" s="24"/>
      <c r="K226" s="20"/>
      <c r="L226" s="24"/>
      <c r="M226" s="20"/>
      <c r="N226" s="20"/>
      <c r="O226" s="20"/>
      <c r="P226" s="24"/>
      <c r="Q226" s="20"/>
      <c r="R226" s="20"/>
      <c r="S226" s="20"/>
    </row>
    <row r="227" spans="2:19" s="4" customFormat="1">
      <c r="B227" s="12"/>
      <c r="C227" s="26"/>
      <c r="D227" s="20"/>
      <c r="E227" s="20"/>
      <c r="F227" s="24"/>
      <c r="G227" s="20"/>
      <c r="H227" s="24"/>
      <c r="I227" s="20"/>
      <c r="J227" s="24"/>
      <c r="K227" s="20"/>
      <c r="L227" s="24"/>
      <c r="M227" s="20"/>
      <c r="N227" s="20"/>
      <c r="O227" s="20"/>
      <c r="P227" s="24"/>
      <c r="Q227" s="20"/>
      <c r="R227" s="20"/>
      <c r="S227" s="20"/>
    </row>
    <row r="228" spans="2:19" s="4" customFormat="1">
      <c r="B228" s="12"/>
      <c r="C228" s="26"/>
      <c r="D228" s="20"/>
      <c r="E228" s="20"/>
      <c r="F228" s="24"/>
      <c r="G228" s="20"/>
      <c r="H228" s="24"/>
      <c r="I228" s="20"/>
      <c r="J228" s="24"/>
      <c r="K228" s="20"/>
      <c r="L228" s="24"/>
      <c r="M228" s="20"/>
      <c r="N228" s="20"/>
      <c r="O228" s="20"/>
      <c r="P228" s="24"/>
      <c r="Q228" s="20"/>
      <c r="R228" s="20"/>
      <c r="S228" s="20"/>
    </row>
    <row r="229" spans="2:19" s="4" customFormat="1">
      <c r="B229" s="12"/>
      <c r="C229" s="26"/>
      <c r="D229" s="20"/>
      <c r="E229" s="20"/>
      <c r="F229" s="24"/>
      <c r="G229" s="20"/>
      <c r="H229" s="24"/>
      <c r="I229" s="20"/>
      <c r="J229" s="24"/>
      <c r="K229" s="20"/>
      <c r="L229" s="24"/>
      <c r="M229" s="20"/>
      <c r="N229" s="20"/>
      <c r="O229" s="20"/>
      <c r="P229" s="24"/>
      <c r="Q229" s="20"/>
      <c r="R229" s="20"/>
      <c r="S229" s="20"/>
    </row>
    <row r="230" spans="2:19" s="4" customFormat="1">
      <c r="B230" s="12"/>
      <c r="C230" s="26"/>
      <c r="D230" s="20"/>
      <c r="E230" s="20"/>
      <c r="F230" s="24"/>
      <c r="G230" s="20"/>
      <c r="H230" s="24"/>
      <c r="I230" s="20"/>
      <c r="J230" s="24"/>
      <c r="K230" s="20"/>
      <c r="L230" s="24"/>
      <c r="M230" s="20"/>
      <c r="N230" s="20"/>
      <c r="O230" s="20"/>
      <c r="P230" s="24"/>
      <c r="Q230" s="20"/>
      <c r="R230" s="20"/>
      <c r="S230" s="20"/>
    </row>
    <row r="231" spans="2:19" s="4" customFormat="1">
      <c r="B231" s="12"/>
      <c r="C231" s="26"/>
      <c r="D231" s="20"/>
      <c r="E231" s="20"/>
      <c r="F231" s="24"/>
      <c r="G231" s="20"/>
      <c r="H231" s="24"/>
      <c r="I231" s="20"/>
      <c r="J231" s="24"/>
      <c r="K231" s="20"/>
      <c r="L231" s="24"/>
      <c r="M231" s="20"/>
      <c r="N231" s="20"/>
      <c r="O231" s="20"/>
      <c r="P231" s="24"/>
      <c r="Q231" s="20"/>
      <c r="R231" s="20"/>
      <c r="S231" s="20"/>
    </row>
    <row r="232" spans="2:19" s="4" customFormat="1">
      <c r="B232" s="12"/>
      <c r="C232" s="26"/>
      <c r="D232" s="20"/>
      <c r="E232" s="20"/>
      <c r="F232" s="24"/>
      <c r="G232" s="20"/>
      <c r="H232" s="24"/>
      <c r="I232" s="20"/>
      <c r="J232" s="24"/>
      <c r="K232" s="20"/>
      <c r="L232" s="24"/>
      <c r="M232" s="20"/>
      <c r="N232" s="20"/>
      <c r="O232" s="20"/>
      <c r="P232" s="24"/>
      <c r="Q232" s="20"/>
      <c r="R232" s="20"/>
      <c r="S232" s="20"/>
    </row>
    <row r="233" spans="2:19" s="4" customFormat="1">
      <c r="B233" s="12"/>
      <c r="C233" s="26"/>
      <c r="D233" s="20"/>
      <c r="E233" s="20"/>
      <c r="F233" s="24"/>
      <c r="G233" s="20"/>
      <c r="H233" s="24"/>
      <c r="I233" s="20"/>
      <c r="J233" s="24"/>
      <c r="K233" s="20"/>
      <c r="L233" s="24"/>
      <c r="M233" s="20"/>
      <c r="N233" s="20"/>
      <c r="O233" s="20"/>
      <c r="P233" s="24"/>
      <c r="Q233" s="20"/>
      <c r="R233" s="20"/>
      <c r="S233" s="20"/>
    </row>
    <row r="234" spans="2:19" s="4" customFormat="1">
      <c r="B234" s="12"/>
      <c r="C234" s="26"/>
      <c r="D234" s="20"/>
      <c r="E234" s="20"/>
      <c r="F234" s="24"/>
      <c r="G234" s="20"/>
      <c r="H234" s="24"/>
      <c r="I234" s="20"/>
      <c r="J234" s="24"/>
      <c r="K234" s="20"/>
      <c r="L234" s="24"/>
      <c r="M234" s="20"/>
      <c r="N234" s="20"/>
      <c r="O234" s="20"/>
      <c r="P234" s="24"/>
      <c r="Q234" s="20"/>
      <c r="R234" s="20"/>
      <c r="S234" s="20"/>
    </row>
    <row r="235" spans="2:19" s="4" customFormat="1">
      <c r="B235" s="12"/>
      <c r="C235" s="26"/>
      <c r="D235" s="20"/>
      <c r="E235" s="20"/>
      <c r="F235" s="24"/>
      <c r="G235" s="20"/>
      <c r="H235" s="24"/>
      <c r="I235" s="20"/>
      <c r="J235" s="24"/>
      <c r="K235" s="20"/>
      <c r="L235" s="24"/>
      <c r="M235" s="20"/>
      <c r="N235" s="20"/>
      <c r="O235" s="20"/>
      <c r="P235" s="24"/>
      <c r="Q235" s="20"/>
      <c r="R235" s="20"/>
      <c r="S235" s="20"/>
    </row>
    <row r="236" spans="2:19" s="4" customFormat="1">
      <c r="B236" s="12"/>
      <c r="C236" s="26"/>
      <c r="D236" s="20"/>
      <c r="E236" s="20"/>
      <c r="F236" s="24"/>
      <c r="G236" s="20"/>
      <c r="H236" s="24"/>
      <c r="I236" s="20"/>
      <c r="J236" s="24"/>
      <c r="K236" s="20"/>
      <c r="L236" s="24"/>
      <c r="M236" s="20"/>
      <c r="N236" s="20"/>
      <c r="O236" s="20"/>
      <c r="P236" s="24"/>
      <c r="Q236" s="20"/>
      <c r="R236" s="20"/>
      <c r="S236" s="20"/>
    </row>
    <row r="237" spans="2:19" s="4" customFormat="1">
      <c r="B237" s="12"/>
      <c r="C237" s="26"/>
      <c r="D237" s="20"/>
      <c r="E237" s="20"/>
      <c r="F237" s="24"/>
      <c r="G237" s="20"/>
      <c r="H237" s="24"/>
      <c r="I237" s="20"/>
      <c r="J237" s="24"/>
      <c r="K237" s="20"/>
      <c r="L237" s="24"/>
      <c r="M237" s="20"/>
      <c r="N237" s="20"/>
      <c r="O237" s="20"/>
      <c r="P237" s="24"/>
      <c r="Q237" s="20"/>
      <c r="R237" s="20"/>
      <c r="S237" s="20"/>
    </row>
    <row r="238" spans="2:19" s="4" customFormat="1">
      <c r="B238" s="12"/>
      <c r="C238" s="26"/>
      <c r="D238" s="20"/>
      <c r="E238" s="20"/>
      <c r="F238" s="24"/>
      <c r="G238" s="20"/>
      <c r="H238" s="24"/>
      <c r="I238" s="20"/>
      <c r="J238" s="24"/>
      <c r="K238" s="20"/>
      <c r="L238" s="24"/>
      <c r="M238" s="20"/>
      <c r="N238" s="20"/>
      <c r="O238" s="20"/>
      <c r="P238" s="24"/>
      <c r="Q238" s="20"/>
      <c r="R238" s="20"/>
      <c r="S238" s="20"/>
    </row>
    <row r="239" spans="2:19" s="4" customFormat="1">
      <c r="B239" s="12"/>
      <c r="C239" s="26"/>
      <c r="D239" s="20"/>
      <c r="E239" s="20"/>
      <c r="F239" s="24"/>
      <c r="G239" s="20"/>
      <c r="H239" s="24"/>
      <c r="I239" s="20"/>
      <c r="J239" s="24"/>
      <c r="K239" s="20"/>
      <c r="L239" s="24"/>
      <c r="M239" s="20"/>
      <c r="N239" s="20"/>
      <c r="O239" s="20"/>
      <c r="P239" s="24"/>
      <c r="Q239" s="20"/>
      <c r="R239" s="20"/>
      <c r="S239" s="20"/>
    </row>
    <row r="240" spans="2:19" s="4" customFormat="1">
      <c r="B240" s="12"/>
      <c r="C240" s="26"/>
      <c r="D240" s="20"/>
      <c r="E240" s="20"/>
      <c r="F240" s="24"/>
      <c r="G240" s="20"/>
      <c r="H240" s="24"/>
      <c r="I240" s="20"/>
      <c r="J240" s="24"/>
      <c r="K240" s="20"/>
      <c r="L240" s="24"/>
      <c r="M240" s="20"/>
      <c r="N240" s="20"/>
      <c r="O240" s="20"/>
      <c r="P240" s="24"/>
      <c r="Q240" s="20"/>
      <c r="R240" s="20"/>
      <c r="S240" s="20"/>
    </row>
    <row r="241" spans="2:19" s="4" customFormat="1">
      <c r="B241" s="12"/>
      <c r="C241" s="26"/>
      <c r="D241" s="20"/>
      <c r="E241" s="20"/>
      <c r="F241" s="24"/>
      <c r="G241" s="20"/>
      <c r="H241" s="24"/>
      <c r="I241" s="20"/>
      <c r="J241" s="24"/>
      <c r="K241" s="20"/>
      <c r="L241" s="24"/>
      <c r="M241" s="20"/>
      <c r="N241" s="20"/>
      <c r="O241" s="20"/>
      <c r="P241" s="24"/>
      <c r="Q241" s="20"/>
      <c r="R241" s="20"/>
      <c r="S241" s="20"/>
    </row>
    <row r="242" spans="2:19" s="4" customFormat="1">
      <c r="B242" s="12"/>
      <c r="C242" s="26"/>
      <c r="D242" s="20"/>
      <c r="E242" s="20"/>
      <c r="F242" s="24"/>
      <c r="G242" s="20"/>
      <c r="H242" s="24"/>
      <c r="I242" s="20"/>
      <c r="J242" s="24"/>
      <c r="K242" s="20"/>
      <c r="L242" s="24"/>
      <c r="M242" s="20"/>
      <c r="N242" s="20"/>
      <c r="O242" s="20"/>
      <c r="P242" s="24"/>
      <c r="Q242" s="20"/>
      <c r="R242" s="20"/>
      <c r="S242" s="20"/>
    </row>
    <row r="243" spans="2:19" s="4" customFormat="1">
      <c r="B243" s="12"/>
      <c r="C243" s="26"/>
      <c r="D243" s="20"/>
      <c r="E243" s="20"/>
      <c r="F243" s="24"/>
      <c r="G243" s="20"/>
      <c r="H243" s="24"/>
      <c r="I243" s="20"/>
      <c r="J243" s="24"/>
      <c r="K243" s="20"/>
      <c r="L243" s="24"/>
      <c r="M243" s="20"/>
      <c r="N243" s="20"/>
      <c r="O243" s="20"/>
      <c r="P243" s="24"/>
      <c r="Q243" s="20"/>
      <c r="R243" s="20"/>
      <c r="S243" s="20"/>
    </row>
    <row r="244" spans="2:19" s="4" customFormat="1">
      <c r="B244" s="12"/>
      <c r="C244" s="26"/>
      <c r="D244" s="20"/>
      <c r="E244" s="20"/>
      <c r="F244" s="24"/>
      <c r="G244" s="20"/>
      <c r="H244" s="24"/>
      <c r="I244" s="20"/>
      <c r="J244" s="24"/>
      <c r="K244" s="20"/>
      <c r="L244" s="24"/>
      <c r="M244" s="20"/>
      <c r="N244" s="20"/>
      <c r="O244" s="20"/>
      <c r="P244" s="24"/>
      <c r="Q244" s="20"/>
      <c r="R244" s="20"/>
      <c r="S244" s="20"/>
    </row>
    <row r="245" spans="2:19" s="4" customFormat="1">
      <c r="B245" s="12"/>
      <c r="C245" s="26"/>
      <c r="D245" s="20"/>
      <c r="E245" s="20"/>
      <c r="F245" s="24"/>
      <c r="G245" s="20"/>
      <c r="H245" s="24"/>
      <c r="I245" s="20"/>
      <c r="J245" s="24"/>
      <c r="K245" s="20"/>
      <c r="L245" s="24"/>
      <c r="M245" s="20"/>
      <c r="N245" s="20"/>
      <c r="O245" s="20"/>
      <c r="P245" s="24"/>
      <c r="Q245" s="20"/>
      <c r="R245" s="20"/>
      <c r="S245" s="20"/>
    </row>
    <row r="246" spans="2:19" s="4" customFormat="1">
      <c r="B246" s="12"/>
      <c r="C246" s="26"/>
      <c r="D246" s="20"/>
      <c r="E246" s="20"/>
      <c r="F246" s="24"/>
      <c r="G246" s="20"/>
      <c r="H246" s="24"/>
      <c r="I246" s="20"/>
      <c r="J246" s="24"/>
      <c r="K246" s="20"/>
      <c r="L246" s="24"/>
      <c r="M246" s="20"/>
      <c r="N246" s="20"/>
      <c r="O246" s="20"/>
      <c r="P246" s="24"/>
      <c r="Q246" s="20"/>
      <c r="R246" s="20"/>
      <c r="S246" s="20"/>
    </row>
    <row r="247" spans="2:19" s="4" customFormat="1">
      <c r="B247" s="12"/>
      <c r="C247" s="26"/>
      <c r="D247" s="20"/>
      <c r="E247" s="20"/>
      <c r="F247" s="24"/>
      <c r="G247" s="20"/>
      <c r="H247" s="24"/>
      <c r="I247" s="20"/>
      <c r="J247" s="24"/>
      <c r="K247" s="20"/>
      <c r="L247" s="24"/>
      <c r="M247" s="20"/>
      <c r="N247" s="20"/>
      <c r="O247" s="20"/>
      <c r="P247" s="24"/>
      <c r="Q247" s="20"/>
      <c r="R247" s="20"/>
      <c r="S247" s="20"/>
    </row>
    <row r="248" spans="2:19" s="4" customFormat="1">
      <c r="B248" s="12"/>
      <c r="C248" s="26"/>
      <c r="D248" s="20"/>
      <c r="E248" s="20"/>
      <c r="F248" s="24"/>
      <c r="G248" s="20"/>
      <c r="H248" s="24"/>
      <c r="I248" s="20"/>
      <c r="J248" s="24"/>
      <c r="K248" s="20"/>
      <c r="L248" s="24"/>
      <c r="M248" s="20"/>
      <c r="N248" s="20"/>
      <c r="O248" s="20"/>
      <c r="P248" s="24"/>
      <c r="Q248" s="20"/>
      <c r="R248" s="20"/>
      <c r="S248" s="20"/>
    </row>
    <row r="249" spans="2:19" s="4" customFormat="1">
      <c r="B249" s="12"/>
      <c r="C249" s="26"/>
      <c r="D249" s="20"/>
      <c r="E249" s="20"/>
      <c r="F249" s="24"/>
      <c r="G249" s="20"/>
      <c r="H249" s="24"/>
      <c r="I249" s="20"/>
      <c r="J249" s="24"/>
      <c r="K249" s="20"/>
      <c r="L249" s="24"/>
      <c r="M249" s="20"/>
      <c r="N249" s="20"/>
      <c r="O249" s="20"/>
      <c r="P249" s="24"/>
      <c r="Q249" s="20"/>
      <c r="R249" s="20"/>
      <c r="S249" s="20"/>
    </row>
    <row r="250" spans="2:19" s="4" customFormat="1">
      <c r="B250" s="12"/>
      <c r="C250" s="26"/>
      <c r="D250" s="20"/>
      <c r="E250" s="20"/>
      <c r="F250" s="24"/>
      <c r="G250" s="20"/>
      <c r="H250" s="24"/>
      <c r="I250" s="20"/>
      <c r="J250" s="24"/>
      <c r="K250" s="20"/>
      <c r="L250" s="24"/>
      <c r="M250" s="20"/>
      <c r="N250" s="20"/>
      <c r="O250" s="20"/>
      <c r="P250" s="24"/>
      <c r="Q250" s="20"/>
      <c r="R250" s="20"/>
      <c r="S250" s="20"/>
    </row>
    <row r="251" spans="2:19" s="4" customFormat="1">
      <c r="B251" s="12"/>
      <c r="C251" s="26"/>
      <c r="D251" s="20"/>
      <c r="E251" s="20"/>
      <c r="F251" s="24"/>
      <c r="G251" s="20"/>
      <c r="H251" s="24"/>
      <c r="I251" s="20"/>
      <c r="J251" s="24"/>
      <c r="K251" s="20"/>
      <c r="L251" s="24"/>
      <c r="M251" s="20"/>
      <c r="N251" s="20"/>
      <c r="O251" s="20"/>
      <c r="P251" s="24"/>
      <c r="Q251" s="20"/>
      <c r="R251" s="20"/>
      <c r="S251" s="20"/>
    </row>
    <row r="252" spans="2:19" s="4" customFormat="1">
      <c r="B252" s="12"/>
      <c r="C252" s="26"/>
      <c r="D252" s="20"/>
      <c r="E252" s="20"/>
      <c r="F252" s="24"/>
      <c r="G252" s="20"/>
      <c r="H252" s="24"/>
      <c r="I252" s="20"/>
      <c r="J252" s="24"/>
      <c r="K252" s="20"/>
      <c r="L252" s="24"/>
      <c r="M252" s="20"/>
      <c r="N252" s="20"/>
      <c r="O252" s="20"/>
      <c r="P252" s="24"/>
      <c r="Q252" s="20"/>
      <c r="R252" s="20"/>
      <c r="S252" s="20"/>
    </row>
    <row r="253" spans="2:19" s="4" customFormat="1">
      <c r="B253" s="12"/>
      <c r="C253" s="26"/>
      <c r="D253" s="20"/>
      <c r="E253" s="20"/>
      <c r="F253" s="24"/>
      <c r="G253" s="20"/>
      <c r="H253" s="24"/>
      <c r="I253" s="20"/>
      <c r="J253" s="24"/>
      <c r="K253" s="20"/>
      <c r="L253" s="24"/>
      <c r="M253" s="20"/>
      <c r="N253" s="20"/>
      <c r="O253" s="20"/>
      <c r="P253" s="24"/>
      <c r="Q253" s="20"/>
      <c r="R253" s="20"/>
      <c r="S253" s="20"/>
    </row>
    <row r="254" spans="2:19" s="4" customFormat="1">
      <c r="B254" s="12"/>
      <c r="C254" s="26"/>
      <c r="D254" s="20"/>
      <c r="E254" s="20"/>
      <c r="F254" s="24"/>
      <c r="G254" s="20"/>
      <c r="H254" s="24"/>
      <c r="I254" s="20"/>
      <c r="J254" s="24"/>
      <c r="K254" s="20"/>
      <c r="L254" s="24"/>
      <c r="M254" s="20"/>
      <c r="N254" s="20"/>
      <c r="O254" s="20"/>
      <c r="P254" s="24"/>
      <c r="Q254" s="20"/>
      <c r="R254" s="20"/>
      <c r="S254" s="20"/>
    </row>
    <row r="255" spans="2:19" s="4" customFormat="1">
      <c r="B255" s="12"/>
      <c r="C255" s="26"/>
      <c r="D255" s="20"/>
      <c r="E255" s="20"/>
      <c r="F255" s="24"/>
      <c r="G255" s="20"/>
      <c r="H255" s="24"/>
      <c r="I255" s="20"/>
      <c r="J255" s="24"/>
      <c r="K255" s="20"/>
      <c r="L255" s="24"/>
      <c r="M255" s="20"/>
      <c r="N255" s="20"/>
      <c r="O255" s="20"/>
      <c r="P255" s="24"/>
      <c r="Q255" s="20"/>
      <c r="R255" s="20"/>
      <c r="S255" s="20"/>
    </row>
    <row r="256" spans="2:19" s="4" customFormat="1">
      <c r="B256" s="12"/>
      <c r="C256" s="26"/>
      <c r="D256" s="20"/>
      <c r="E256" s="20"/>
      <c r="F256" s="24"/>
      <c r="G256" s="20"/>
      <c r="H256" s="24"/>
      <c r="I256" s="20"/>
      <c r="J256" s="24"/>
      <c r="K256" s="20"/>
      <c r="L256" s="24"/>
      <c r="M256" s="20"/>
      <c r="N256" s="20"/>
      <c r="O256" s="20"/>
      <c r="P256" s="24"/>
      <c r="Q256" s="20"/>
      <c r="R256" s="20"/>
      <c r="S256" s="20"/>
    </row>
    <row r="257" spans="2:19" s="4" customFormat="1">
      <c r="B257" s="12"/>
      <c r="C257" s="26"/>
      <c r="D257" s="20"/>
      <c r="E257" s="20"/>
      <c r="F257" s="24"/>
      <c r="G257" s="20"/>
      <c r="H257" s="24"/>
      <c r="I257" s="20"/>
      <c r="J257" s="24"/>
      <c r="K257" s="20"/>
      <c r="L257" s="24"/>
      <c r="M257" s="20"/>
      <c r="N257" s="20"/>
      <c r="O257" s="20"/>
      <c r="P257" s="24"/>
      <c r="Q257" s="20"/>
      <c r="R257" s="20"/>
      <c r="S257" s="20"/>
    </row>
    <row r="258" spans="2:19" s="4" customFormat="1">
      <c r="B258" s="12"/>
      <c r="C258" s="26"/>
      <c r="D258" s="20"/>
      <c r="E258" s="20"/>
      <c r="F258" s="24"/>
      <c r="G258" s="20"/>
      <c r="H258" s="24"/>
      <c r="I258" s="20"/>
      <c r="J258" s="24"/>
      <c r="K258" s="20"/>
      <c r="L258" s="24"/>
      <c r="M258" s="20"/>
      <c r="N258" s="20"/>
      <c r="O258" s="20"/>
      <c r="P258" s="24"/>
      <c r="Q258" s="20"/>
      <c r="R258" s="20"/>
      <c r="S258" s="20"/>
    </row>
    <row r="259" spans="2:19" s="4" customFormat="1">
      <c r="B259" s="12"/>
      <c r="C259" s="26"/>
      <c r="D259" s="20"/>
      <c r="E259" s="20"/>
      <c r="F259" s="24"/>
      <c r="G259" s="20"/>
      <c r="H259" s="24"/>
      <c r="I259" s="20"/>
      <c r="J259" s="24"/>
      <c r="K259" s="20"/>
      <c r="L259" s="24"/>
      <c r="M259" s="20"/>
      <c r="N259" s="20"/>
      <c r="O259" s="20"/>
      <c r="P259" s="24"/>
      <c r="Q259" s="20"/>
      <c r="R259" s="20"/>
      <c r="S259" s="20"/>
    </row>
    <row r="260" spans="2:19" s="4" customFormat="1">
      <c r="B260" s="12"/>
      <c r="C260" s="26"/>
      <c r="D260" s="20"/>
      <c r="E260" s="20"/>
      <c r="F260" s="24"/>
      <c r="G260" s="20"/>
      <c r="H260" s="24"/>
      <c r="I260" s="20"/>
      <c r="J260" s="24"/>
      <c r="K260" s="20"/>
      <c r="L260" s="24"/>
      <c r="M260" s="20"/>
      <c r="N260" s="20"/>
      <c r="O260" s="20"/>
      <c r="P260" s="24"/>
      <c r="Q260" s="20"/>
      <c r="R260" s="20"/>
      <c r="S260" s="20"/>
    </row>
    <row r="261" spans="2:19" s="4" customFormat="1">
      <c r="B261" s="12"/>
      <c r="C261" s="26"/>
      <c r="D261" s="20"/>
      <c r="E261" s="20"/>
      <c r="F261" s="24"/>
      <c r="G261" s="20"/>
      <c r="H261" s="24"/>
      <c r="I261" s="20"/>
      <c r="J261" s="24"/>
      <c r="K261" s="20"/>
      <c r="L261" s="24"/>
      <c r="M261" s="20"/>
      <c r="N261" s="20"/>
      <c r="O261" s="20"/>
      <c r="P261" s="24"/>
      <c r="Q261" s="20"/>
      <c r="R261" s="20"/>
      <c r="S261" s="20"/>
    </row>
    <row r="262" spans="2:19" s="4" customFormat="1">
      <c r="B262" s="12"/>
      <c r="C262" s="26"/>
      <c r="D262" s="20"/>
      <c r="E262" s="20"/>
      <c r="F262" s="24"/>
      <c r="G262" s="20"/>
      <c r="H262" s="24"/>
      <c r="I262" s="20"/>
      <c r="J262" s="24"/>
      <c r="K262" s="20"/>
      <c r="L262" s="24"/>
      <c r="M262" s="20"/>
      <c r="N262" s="20"/>
      <c r="O262" s="20"/>
      <c r="P262" s="24"/>
      <c r="Q262" s="20"/>
      <c r="R262" s="20"/>
      <c r="S262" s="20"/>
    </row>
    <row r="263" spans="2:19" s="4" customFormat="1">
      <c r="B263" s="12"/>
      <c r="C263" s="26"/>
      <c r="D263" s="20"/>
      <c r="E263" s="20"/>
      <c r="F263" s="24"/>
      <c r="G263" s="20"/>
      <c r="H263" s="24"/>
      <c r="I263" s="20"/>
      <c r="J263" s="24"/>
      <c r="K263" s="20"/>
      <c r="L263" s="24"/>
      <c r="M263" s="20"/>
      <c r="N263" s="20"/>
      <c r="O263" s="20"/>
      <c r="P263" s="24"/>
      <c r="Q263" s="20"/>
      <c r="R263" s="20"/>
      <c r="S263" s="20"/>
    </row>
    <row r="264" spans="2:19" s="4" customFormat="1">
      <c r="B264" s="12"/>
      <c r="C264" s="26"/>
      <c r="D264" s="20"/>
      <c r="E264" s="20"/>
      <c r="F264" s="24"/>
      <c r="G264" s="20"/>
      <c r="H264" s="24"/>
      <c r="I264" s="20"/>
      <c r="J264" s="24"/>
      <c r="K264" s="20"/>
      <c r="L264" s="24"/>
      <c r="M264" s="20"/>
      <c r="N264" s="20"/>
      <c r="O264" s="20"/>
      <c r="P264" s="24"/>
      <c r="Q264" s="20"/>
      <c r="R264" s="20"/>
      <c r="S264" s="20"/>
    </row>
    <row r="265" spans="2:19" s="4" customFormat="1">
      <c r="B265" s="12"/>
      <c r="C265" s="26"/>
      <c r="D265" s="20"/>
      <c r="E265" s="20"/>
      <c r="F265" s="24"/>
      <c r="G265" s="20"/>
      <c r="H265" s="24"/>
      <c r="I265" s="20"/>
      <c r="J265" s="24"/>
      <c r="K265" s="20"/>
      <c r="L265" s="24"/>
      <c r="M265" s="20"/>
      <c r="N265" s="20"/>
      <c r="O265" s="20"/>
      <c r="P265" s="24"/>
      <c r="Q265" s="20"/>
      <c r="R265" s="20"/>
      <c r="S265" s="20"/>
    </row>
    <row r="266" spans="2:19" s="4" customFormat="1">
      <c r="B266" s="12"/>
      <c r="C266" s="26"/>
      <c r="D266" s="20"/>
      <c r="E266" s="20"/>
      <c r="F266" s="24"/>
      <c r="G266" s="20"/>
      <c r="H266" s="24"/>
      <c r="I266" s="20"/>
      <c r="J266" s="24"/>
      <c r="K266" s="20"/>
      <c r="L266" s="24"/>
      <c r="M266" s="20"/>
      <c r="N266" s="20"/>
      <c r="O266" s="20"/>
      <c r="P266" s="24"/>
      <c r="Q266" s="20"/>
      <c r="R266" s="20"/>
      <c r="S266" s="20"/>
    </row>
    <row r="267" spans="2:19" s="4" customFormat="1">
      <c r="B267" s="12"/>
      <c r="C267" s="26"/>
      <c r="D267" s="20"/>
      <c r="E267" s="20"/>
      <c r="F267" s="24"/>
      <c r="G267" s="20"/>
      <c r="H267" s="24"/>
      <c r="I267" s="20"/>
      <c r="J267" s="24"/>
      <c r="K267" s="20"/>
      <c r="L267" s="24"/>
      <c r="M267" s="20"/>
      <c r="N267" s="20"/>
      <c r="O267" s="20"/>
      <c r="P267" s="24"/>
      <c r="Q267" s="20"/>
      <c r="R267" s="20"/>
      <c r="S267" s="20"/>
    </row>
    <row r="268" spans="2:19" s="4" customFormat="1">
      <c r="B268" s="12"/>
      <c r="C268" s="26"/>
      <c r="D268" s="20"/>
      <c r="E268" s="20"/>
      <c r="F268" s="24"/>
      <c r="G268" s="20"/>
      <c r="H268" s="24"/>
      <c r="I268" s="20"/>
      <c r="J268" s="24"/>
      <c r="K268" s="20"/>
      <c r="L268" s="24"/>
      <c r="M268" s="20"/>
      <c r="N268" s="20"/>
      <c r="O268" s="20"/>
      <c r="P268" s="24"/>
      <c r="Q268" s="20"/>
      <c r="R268" s="20"/>
      <c r="S268" s="20"/>
    </row>
    <row r="269" spans="2:19" s="4" customFormat="1">
      <c r="B269" s="12"/>
      <c r="C269" s="26"/>
      <c r="D269" s="20"/>
      <c r="E269" s="20"/>
      <c r="F269" s="24"/>
      <c r="G269" s="20"/>
      <c r="H269" s="24"/>
      <c r="I269" s="20"/>
      <c r="J269" s="24"/>
      <c r="K269" s="20"/>
      <c r="L269" s="24"/>
      <c r="M269" s="20"/>
      <c r="N269" s="20"/>
      <c r="O269" s="20"/>
      <c r="P269" s="24"/>
      <c r="Q269" s="20"/>
      <c r="R269" s="20"/>
      <c r="S269" s="20"/>
    </row>
    <row r="270" spans="2:19" s="4" customFormat="1">
      <c r="B270" s="12"/>
      <c r="C270" s="26"/>
      <c r="D270" s="20"/>
      <c r="E270" s="20"/>
      <c r="F270" s="24"/>
      <c r="G270" s="20"/>
      <c r="H270" s="24"/>
      <c r="I270" s="20"/>
      <c r="J270" s="24"/>
      <c r="K270" s="20"/>
      <c r="L270" s="24"/>
      <c r="M270" s="20"/>
      <c r="N270" s="20"/>
      <c r="O270" s="20"/>
      <c r="P270" s="24"/>
      <c r="Q270" s="20"/>
      <c r="R270" s="20"/>
      <c r="S270" s="20"/>
    </row>
    <row r="271" spans="2:19" s="4" customFormat="1">
      <c r="B271" s="12"/>
      <c r="C271" s="26"/>
      <c r="D271" s="20"/>
      <c r="E271" s="20"/>
      <c r="F271" s="24"/>
      <c r="G271" s="20"/>
      <c r="H271" s="24"/>
      <c r="I271" s="20"/>
      <c r="J271" s="24"/>
      <c r="K271" s="20"/>
      <c r="L271" s="24"/>
      <c r="M271" s="20"/>
      <c r="N271" s="20"/>
      <c r="O271" s="20"/>
      <c r="P271" s="24"/>
      <c r="Q271" s="20"/>
      <c r="R271" s="20"/>
      <c r="S271" s="20"/>
    </row>
    <row r="272" spans="2:19" s="4" customFormat="1">
      <c r="B272" s="12"/>
      <c r="C272" s="26"/>
      <c r="D272" s="20"/>
      <c r="E272" s="20"/>
      <c r="F272" s="24"/>
      <c r="G272" s="20"/>
      <c r="H272" s="24"/>
      <c r="I272" s="20"/>
      <c r="J272" s="24"/>
      <c r="K272" s="20"/>
      <c r="L272" s="24"/>
      <c r="M272" s="20"/>
      <c r="N272" s="20"/>
      <c r="O272" s="20"/>
      <c r="P272" s="24"/>
      <c r="Q272" s="20"/>
      <c r="R272" s="20"/>
      <c r="S272" s="20"/>
    </row>
    <row r="273" spans="2:19" s="4" customFormat="1">
      <c r="B273" s="12"/>
      <c r="C273" s="26"/>
      <c r="D273" s="20"/>
      <c r="E273" s="20"/>
      <c r="F273" s="24"/>
      <c r="G273" s="20"/>
      <c r="H273" s="24"/>
      <c r="I273" s="20"/>
      <c r="J273" s="24"/>
      <c r="K273" s="20"/>
      <c r="L273" s="24"/>
      <c r="M273" s="20"/>
      <c r="N273" s="20"/>
      <c r="O273" s="20"/>
      <c r="P273" s="24"/>
      <c r="Q273" s="20"/>
      <c r="R273" s="20"/>
      <c r="S273" s="20"/>
    </row>
    <row r="274" spans="2:19" s="4" customFormat="1">
      <c r="B274" s="12"/>
      <c r="C274" s="26"/>
      <c r="D274" s="20"/>
      <c r="E274" s="20"/>
      <c r="F274" s="24"/>
      <c r="G274" s="20"/>
      <c r="H274" s="24"/>
      <c r="I274" s="20"/>
      <c r="J274" s="24"/>
      <c r="K274" s="20"/>
      <c r="L274" s="24"/>
      <c r="M274" s="20"/>
      <c r="N274" s="20"/>
      <c r="O274" s="20"/>
      <c r="P274" s="24"/>
      <c r="Q274" s="20"/>
      <c r="R274" s="20"/>
      <c r="S274" s="20"/>
    </row>
    <row r="275" spans="2:19" s="4" customFormat="1">
      <c r="B275" s="12"/>
      <c r="C275" s="26"/>
      <c r="D275" s="20"/>
      <c r="E275" s="20"/>
      <c r="F275" s="24"/>
      <c r="G275" s="20"/>
      <c r="H275" s="24"/>
      <c r="I275" s="20"/>
      <c r="J275" s="24"/>
      <c r="K275" s="20"/>
      <c r="L275" s="24"/>
      <c r="M275" s="20"/>
      <c r="N275" s="20"/>
      <c r="O275" s="20"/>
      <c r="P275" s="24"/>
      <c r="Q275" s="20"/>
      <c r="R275" s="20"/>
      <c r="S275" s="20"/>
    </row>
    <row r="276" spans="2:19" s="4" customFormat="1">
      <c r="B276" s="12"/>
      <c r="C276" s="26"/>
      <c r="D276" s="20"/>
      <c r="E276" s="20"/>
      <c r="F276" s="24"/>
      <c r="G276" s="20"/>
      <c r="H276" s="24"/>
      <c r="I276" s="20"/>
      <c r="J276" s="24"/>
      <c r="K276" s="20"/>
      <c r="L276" s="24"/>
      <c r="M276" s="20"/>
      <c r="N276" s="20"/>
      <c r="O276" s="20"/>
      <c r="P276" s="24"/>
      <c r="Q276" s="20"/>
      <c r="R276" s="20"/>
      <c r="S276" s="20"/>
    </row>
    <row r="277" spans="2:19" s="4" customFormat="1">
      <c r="B277" s="12"/>
      <c r="C277" s="26"/>
      <c r="D277" s="20"/>
      <c r="E277" s="20"/>
      <c r="F277" s="24"/>
      <c r="G277" s="20"/>
      <c r="H277" s="24"/>
      <c r="I277" s="20"/>
      <c r="J277" s="24"/>
      <c r="K277" s="20"/>
      <c r="L277" s="24"/>
      <c r="M277" s="20"/>
      <c r="N277" s="20"/>
      <c r="O277" s="20"/>
      <c r="P277" s="24"/>
      <c r="Q277" s="20"/>
      <c r="R277" s="20"/>
      <c r="S277" s="20"/>
    </row>
    <row r="278" spans="2:19" s="4" customFormat="1">
      <c r="B278" s="12"/>
      <c r="C278" s="26"/>
      <c r="D278" s="20"/>
      <c r="E278" s="20"/>
      <c r="F278" s="24"/>
      <c r="G278" s="20"/>
      <c r="H278" s="24"/>
      <c r="I278" s="20"/>
      <c r="J278" s="24"/>
      <c r="K278" s="20"/>
      <c r="L278" s="24"/>
      <c r="M278" s="20"/>
      <c r="N278" s="20"/>
      <c r="O278" s="20"/>
      <c r="P278" s="24"/>
      <c r="Q278" s="20"/>
      <c r="R278" s="20"/>
      <c r="S278" s="20"/>
    </row>
    <row r="279" spans="2:19" s="4" customFormat="1">
      <c r="B279" s="12"/>
      <c r="C279" s="26"/>
      <c r="D279" s="20"/>
      <c r="E279" s="20"/>
      <c r="F279" s="24"/>
      <c r="G279" s="20"/>
      <c r="H279" s="24"/>
      <c r="I279" s="20"/>
      <c r="J279" s="24"/>
      <c r="K279" s="20"/>
      <c r="L279" s="24"/>
      <c r="M279" s="20"/>
      <c r="N279" s="20"/>
      <c r="O279" s="20"/>
      <c r="P279" s="24"/>
      <c r="Q279" s="20"/>
      <c r="R279" s="20"/>
      <c r="S279" s="20"/>
    </row>
    <row r="280" spans="2:19" s="4" customFormat="1">
      <c r="B280" s="12"/>
      <c r="C280" s="26"/>
      <c r="D280" s="20"/>
      <c r="E280" s="20"/>
      <c r="F280" s="24"/>
      <c r="G280" s="20"/>
      <c r="H280" s="24"/>
      <c r="I280" s="20"/>
      <c r="J280" s="24"/>
      <c r="K280" s="20"/>
      <c r="L280" s="24"/>
      <c r="M280" s="20"/>
      <c r="N280" s="20"/>
      <c r="O280" s="20"/>
      <c r="P280" s="24"/>
      <c r="Q280" s="20"/>
      <c r="R280" s="20"/>
      <c r="S280" s="20"/>
    </row>
    <row r="281" spans="2:19" s="4" customFormat="1">
      <c r="B281" s="12"/>
      <c r="C281" s="26"/>
      <c r="D281" s="20"/>
      <c r="E281" s="20"/>
      <c r="F281" s="24"/>
      <c r="G281" s="20"/>
      <c r="H281" s="24"/>
      <c r="I281" s="20"/>
      <c r="J281" s="24"/>
      <c r="K281" s="20"/>
      <c r="L281" s="24"/>
      <c r="M281" s="20"/>
      <c r="N281" s="20"/>
      <c r="O281" s="20"/>
      <c r="P281" s="24"/>
      <c r="Q281" s="20"/>
      <c r="R281" s="20"/>
      <c r="S281" s="20"/>
    </row>
    <row r="282" spans="2:19" s="4" customFormat="1">
      <c r="B282" s="12"/>
      <c r="C282" s="26"/>
      <c r="D282" s="20"/>
      <c r="E282" s="20"/>
      <c r="F282" s="24"/>
      <c r="G282" s="20"/>
      <c r="H282" s="24"/>
      <c r="I282" s="20"/>
      <c r="J282" s="24"/>
      <c r="K282" s="20"/>
      <c r="L282" s="24"/>
      <c r="M282" s="20"/>
      <c r="N282" s="20"/>
      <c r="O282" s="20"/>
      <c r="P282" s="24"/>
      <c r="Q282" s="20"/>
      <c r="R282" s="20"/>
      <c r="S282" s="20"/>
    </row>
    <row r="283" spans="2:19" s="4" customFormat="1">
      <c r="B283" s="12"/>
      <c r="C283" s="26"/>
      <c r="D283" s="20"/>
      <c r="E283" s="20"/>
      <c r="F283" s="24"/>
      <c r="G283" s="20"/>
      <c r="H283" s="24"/>
      <c r="I283" s="20"/>
      <c r="J283" s="24"/>
      <c r="K283" s="20"/>
      <c r="L283" s="24"/>
      <c r="M283" s="20"/>
      <c r="N283" s="20"/>
      <c r="O283" s="20"/>
      <c r="P283" s="24"/>
      <c r="Q283" s="20"/>
      <c r="R283" s="20"/>
      <c r="S283" s="20"/>
    </row>
    <row r="284" spans="2:19" s="4" customFormat="1">
      <c r="B284" s="12"/>
      <c r="C284" s="26"/>
      <c r="D284" s="20"/>
      <c r="E284" s="20"/>
      <c r="F284" s="24"/>
      <c r="G284" s="20"/>
      <c r="H284" s="24"/>
      <c r="I284" s="20"/>
      <c r="J284" s="24"/>
      <c r="K284" s="20"/>
      <c r="L284" s="24"/>
      <c r="M284" s="20"/>
      <c r="N284" s="20"/>
      <c r="O284" s="20"/>
      <c r="P284" s="24"/>
      <c r="Q284" s="20"/>
      <c r="R284" s="20"/>
      <c r="S284" s="20"/>
    </row>
    <row r="285" spans="2:19" s="4" customFormat="1">
      <c r="B285" s="12"/>
      <c r="C285" s="26"/>
      <c r="D285" s="20"/>
      <c r="E285" s="20"/>
      <c r="F285" s="24"/>
      <c r="G285" s="20"/>
      <c r="H285" s="24"/>
      <c r="I285" s="20"/>
      <c r="J285" s="24"/>
      <c r="K285" s="20"/>
      <c r="L285" s="24"/>
      <c r="M285" s="20"/>
      <c r="N285" s="20"/>
      <c r="O285" s="20"/>
      <c r="P285" s="24"/>
      <c r="Q285" s="20"/>
      <c r="R285" s="20"/>
      <c r="S285" s="20"/>
    </row>
    <row r="286" spans="2:19" s="4" customFormat="1">
      <c r="B286" s="12"/>
      <c r="C286" s="26"/>
      <c r="D286" s="20"/>
      <c r="E286" s="20"/>
      <c r="F286" s="24"/>
      <c r="G286" s="20"/>
      <c r="H286" s="24"/>
      <c r="I286" s="20"/>
      <c r="J286" s="24"/>
      <c r="K286" s="20"/>
      <c r="L286" s="24"/>
      <c r="M286" s="20"/>
      <c r="N286" s="20"/>
      <c r="O286" s="20"/>
      <c r="P286" s="24"/>
      <c r="Q286" s="20"/>
      <c r="R286" s="20"/>
      <c r="S286" s="20"/>
    </row>
    <row r="287" spans="2:19" s="4" customFormat="1">
      <c r="B287" s="12"/>
      <c r="C287" s="26"/>
      <c r="D287" s="20"/>
      <c r="E287" s="20"/>
      <c r="F287" s="24"/>
      <c r="G287" s="20"/>
      <c r="H287" s="24"/>
      <c r="I287" s="20"/>
      <c r="J287" s="24"/>
      <c r="K287" s="20"/>
      <c r="L287" s="24"/>
      <c r="M287" s="20"/>
      <c r="N287" s="20"/>
      <c r="O287" s="20"/>
      <c r="P287" s="24"/>
      <c r="Q287" s="20"/>
      <c r="R287" s="20"/>
      <c r="S287" s="20"/>
    </row>
    <row r="288" spans="2:19" s="4" customFormat="1">
      <c r="B288" s="12"/>
      <c r="C288" s="26"/>
      <c r="D288" s="20"/>
      <c r="E288" s="20"/>
      <c r="F288" s="24"/>
      <c r="G288" s="20"/>
      <c r="H288" s="24"/>
      <c r="I288" s="20"/>
      <c r="J288" s="24"/>
      <c r="K288" s="20"/>
      <c r="L288" s="24"/>
      <c r="M288" s="20"/>
      <c r="N288" s="20"/>
      <c r="O288" s="20"/>
      <c r="P288" s="24"/>
      <c r="Q288" s="20"/>
      <c r="R288" s="20"/>
      <c r="S288" s="20"/>
    </row>
    <row r="289" spans="2:19" s="4" customFormat="1">
      <c r="B289" s="12"/>
      <c r="C289" s="26"/>
      <c r="D289" s="20"/>
      <c r="E289" s="20"/>
      <c r="F289" s="24"/>
      <c r="G289" s="20"/>
      <c r="H289" s="24"/>
      <c r="I289" s="20"/>
      <c r="J289" s="24"/>
      <c r="K289" s="20"/>
      <c r="L289" s="24"/>
      <c r="M289" s="20"/>
      <c r="N289" s="20"/>
      <c r="O289" s="20"/>
      <c r="P289" s="24"/>
      <c r="Q289" s="20"/>
      <c r="R289" s="20"/>
      <c r="S289" s="20"/>
    </row>
    <row r="290" spans="2:19" s="4" customFormat="1">
      <c r="B290" s="12"/>
      <c r="C290" s="26"/>
      <c r="D290" s="20"/>
      <c r="E290" s="20"/>
      <c r="F290" s="24"/>
      <c r="G290" s="20"/>
      <c r="H290" s="24"/>
      <c r="I290" s="20"/>
      <c r="J290" s="24"/>
      <c r="K290" s="20"/>
      <c r="L290" s="24"/>
      <c r="M290" s="20"/>
      <c r="N290" s="20"/>
      <c r="O290" s="20"/>
      <c r="P290" s="24"/>
      <c r="Q290" s="20"/>
      <c r="R290" s="20"/>
      <c r="S290" s="20"/>
    </row>
    <row r="291" spans="2:19" s="4" customFormat="1">
      <c r="B291" s="12"/>
      <c r="C291" s="26"/>
      <c r="D291" s="20"/>
      <c r="E291" s="20"/>
      <c r="F291" s="24"/>
      <c r="G291" s="20"/>
      <c r="H291" s="24"/>
      <c r="I291" s="20"/>
      <c r="J291" s="24"/>
      <c r="K291" s="20"/>
      <c r="L291" s="24"/>
      <c r="M291" s="20"/>
      <c r="N291" s="20"/>
      <c r="O291" s="20"/>
      <c r="P291" s="24"/>
      <c r="Q291" s="20"/>
      <c r="R291" s="20"/>
      <c r="S291" s="20"/>
    </row>
    <row r="292" spans="2:19" s="4" customFormat="1">
      <c r="B292" s="12"/>
      <c r="C292" s="26"/>
      <c r="D292" s="20"/>
      <c r="E292" s="20"/>
      <c r="F292" s="24"/>
      <c r="G292" s="20"/>
      <c r="H292" s="24"/>
      <c r="I292" s="20"/>
      <c r="J292" s="24"/>
      <c r="K292" s="20"/>
      <c r="L292" s="24"/>
      <c r="M292" s="20"/>
      <c r="N292" s="20"/>
      <c r="O292" s="20"/>
      <c r="P292" s="24"/>
      <c r="Q292" s="20"/>
      <c r="R292" s="20"/>
      <c r="S292" s="20"/>
    </row>
    <row r="293" spans="2:19" s="4" customFormat="1">
      <c r="B293" s="12"/>
      <c r="C293" s="26"/>
      <c r="D293" s="20"/>
      <c r="E293" s="20"/>
      <c r="F293" s="24"/>
      <c r="G293" s="20"/>
      <c r="H293" s="24"/>
      <c r="I293" s="20"/>
      <c r="J293" s="24"/>
      <c r="K293" s="20"/>
      <c r="L293" s="24"/>
      <c r="M293" s="20"/>
      <c r="N293" s="20"/>
      <c r="O293" s="20"/>
      <c r="P293" s="24"/>
      <c r="Q293" s="20"/>
      <c r="R293" s="20"/>
      <c r="S293" s="20"/>
    </row>
    <row r="294" spans="2:19" s="4" customFormat="1">
      <c r="B294" s="12"/>
      <c r="C294" s="26"/>
      <c r="D294" s="20"/>
      <c r="E294" s="20"/>
      <c r="F294" s="24"/>
      <c r="G294" s="20"/>
      <c r="H294" s="24"/>
      <c r="I294" s="20"/>
      <c r="J294" s="24"/>
      <c r="K294" s="20"/>
      <c r="L294" s="24"/>
      <c r="M294" s="20"/>
      <c r="N294" s="20"/>
      <c r="O294" s="20"/>
      <c r="P294" s="24"/>
      <c r="Q294" s="20"/>
      <c r="R294" s="20"/>
      <c r="S294" s="20"/>
    </row>
    <row r="295" spans="2:19" s="4" customFormat="1">
      <c r="B295" s="12"/>
      <c r="C295" s="26"/>
      <c r="D295" s="20"/>
      <c r="E295" s="20"/>
      <c r="F295" s="24"/>
      <c r="G295" s="20"/>
      <c r="H295" s="24"/>
      <c r="I295" s="20"/>
      <c r="J295" s="24"/>
      <c r="K295" s="20"/>
      <c r="L295" s="24"/>
      <c r="M295" s="20"/>
      <c r="N295" s="20"/>
      <c r="O295" s="20"/>
      <c r="P295" s="24"/>
      <c r="Q295" s="20"/>
      <c r="R295" s="20"/>
      <c r="S295" s="20"/>
    </row>
    <row r="296" spans="2:19" s="4" customFormat="1">
      <c r="B296" s="12"/>
      <c r="C296" s="26"/>
      <c r="D296" s="20"/>
      <c r="E296" s="20"/>
      <c r="F296" s="24"/>
      <c r="G296" s="20"/>
      <c r="H296" s="24"/>
      <c r="I296" s="20"/>
      <c r="J296" s="24"/>
      <c r="K296" s="20"/>
      <c r="L296" s="24"/>
      <c r="M296" s="20"/>
      <c r="N296" s="20"/>
      <c r="O296" s="20"/>
      <c r="P296" s="24"/>
      <c r="Q296" s="20"/>
      <c r="R296" s="20"/>
      <c r="S296" s="20"/>
    </row>
    <row r="297" spans="2:19" s="4" customFormat="1">
      <c r="B297" s="12"/>
      <c r="C297" s="26"/>
      <c r="D297" s="20"/>
      <c r="E297" s="20"/>
      <c r="F297" s="24"/>
      <c r="G297" s="20"/>
      <c r="H297" s="24"/>
      <c r="I297" s="20"/>
      <c r="J297" s="24"/>
      <c r="K297" s="20"/>
      <c r="L297" s="24"/>
      <c r="M297" s="20"/>
      <c r="N297" s="20"/>
      <c r="O297" s="20"/>
      <c r="P297" s="24"/>
      <c r="Q297" s="20"/>
      <c r="R297" s="20"/>
      <c r="S297" s="20"/>
    </row>
    <row r="298" spans="2:19" s="4" customFormat="1">
      <c r="B298" s="12"/>
      <c r="C298" s="26"/>
      <c r="D298" s="20"/>
      <c r="E298" s="20"/>
      <c r="F298" s="24"/>
      <c r="G298" s="20"/>
      <c r="H298" s="24"/>
      <c r="I298" s="20"/>
      <c r="J298" s="24"/>
      <c r="K298" s="20"/>
      <c r="L298" s="24"/>
      <c r="M298" s="20"/>
      <c r="N298" s="20"/>
      <c r="O298" s="20"/>
      <c r="P298" s="24"/>
      <c r="Q298" s="20"/>
      <c r="R298" s="20"/>
      <c r="S298" s="20"/>
    </row>
    <row r="299" spans="2:19" s="4" customFormat="1">
      <c r="B299" s="12"/>
      <c r="C299" s="26"/>
      <c r="D299" s="20"/>
      <c r="E299" s="20"/>
      <c r="F299" s="24"/>
      <c r="G299" s="20"/>
      <c r="H299" s="24"/>
      <c r="I299" s="20"/>
      <c r="J299" s="24"/>
      <c r="K299" s="20"/>
      <c r="L299" s="24"/>
      <c r="M299" s="20"/>
      <c r="N299" s="20"/>
      <c r="O299" s="20"/>
      <c r="P299" s="24"/>
      <c r="Q299" s="20"/>
      <c r="R299" s="20"/>
      <c r="S299" s="20"/>
    </row>
    <row r="300" spans="2:19" s="4" customFormat="1">
      <c r="B300" s="12"/>
      <c r="C300" s="26"/>
      <c r="D300" s="20"/>
      <c r="E300" s="20"/>
      <c r="F300" s="24"/>
      <c r="G300" s="20"/>
      <c r="H300" s="24"/>
      <c r="I300" s="20"/>
      <c r="J300" s="24"/>
      <c r="K300" s="20"/>
      <c r="L300" s="24"/>
      <c r="M300" s="20"/>
      <c r="N300" s="20"/>
      <c r="O300" s="20"/>
      <c r="P300" s="24"/>
      <c r="Q300" s="20"/>
      <c r="R300" s="20"/>
      <c r="S300" s="20"/>
    </row>
    <row r="301" spans="2:19" s="4" customFormat="1">
      <c r="B301" s="12"/>
      <c r="C301" s="26"/>
      <c r="D301" s="20"/>
      <c r="E301" s="20"/>
      <c r="F301" s="24"/>
      <c r="G301" s="20"/>
      <c r="H301" s="24"/>
      <c r="I301" s="20"/>
      <c r="J301" s="24"/>
      <c r="K301" s="20"/>
      <c r="L301" s="24"/>
      <c r="M301" s="20"/>
      <c r="N301" s="20"/>
      <c r="O301" s="20"/>
      <c r="P301" s="24"/>
      <c r="Q301" s="20"/>
      <c r="R301" s="20"/>
      <c r="S301" s="20"/>
    </row>
    <row r="302" spans="2:19" s="4" customFormat="1">
      <c r="B302" s="12"/>
      <c r="C302" s="26"/>
      <c r="D302" s="20"/>
      <c r="E302" s="20"/>
      <c r="F302" s="24"/>
      <c r="G302" s="20"/>
      <c r="H302" s="24"/>
      <c r="I302" s="20"/>
      <c r="J302" s="24"/>
      <c r="K302" s="20"/>
      <c r="L302" s="24"/>
      <c r="M302" s="20"/>
      <c r="N302" s="20"/>
      <c r="O302" s="20"/>
      <c r="P302" s="24"/>
      <c r="Q302" s="20"/>
      <c r="R302" s="20"/>
      <c r="S302" s="20"/>
    </row>
    <row r="303" spans="2:19" s="4" customFormat="1">
      <c r="B303" s="12"/>
      <c r="C303" s="26"/>
      <c r="D303" s="20"/>
      <c r="E303" s="20"/>
      <c r="F303" s="24"/>
      <c r="G303" s="20"/>
      <c r="H303" s="24"/>
      <c r="I303" s="20"/>
      <c r="J303" s="24"/>
      <c r="K303" s="20"/>
      <c r="L303" s="24"/>
      <c r="M303" s="20"/>
      <c r="N303" s="20"/>
      <c r="O303" s="20"/>
      <c r="P303" s="24"/>
      <c r="Q303" s="20"/>
      <c r="R303" s="20"/>
      <c r="S303" s="20"/>
    </row>
    <row r="304" spans="2:19" s="4" customFormat="1">
      <c r="B304" s="12"/>
      <c r="C304" s="26"/>
      <c r="D304" s="20"/>
      <c r="E304" s="20"/>
      <c r="F304" s="24"/>
      <c r="G304" s="20"/>
      <c r="H304" s="24"/>
      <c r="I304" s="20"/>
      <c r="J304" s="24"/>
      <c r="K304" s="20"/>
      <c r="L304" s="24"/>
      <c r="M304" s="20"/>
      <c r="N304" s="20"/>
      <c r="O304" s="20"/>
      <c r="P304" s="24"/>
      <c r="Q304" s="20"/>
      <c r="R304" s="20"/>
      <c r="S304" s="20"/>
    </row>
    <row r="305" spans="2:19" s="4" customFormat="1">
      <c r="B305" s="12"/>
      <c r="C305" s="26"/>
      <c r="D305" s="20"/>
      <c r="E305" s="20"/>
      <c r="F305" s="24"/>
      <c r="G305" s="20"/>
      <c r="H305" s="24"/>
      <c r="I305" s="20"/>
      <c r="J305" s="24"/>
      <c r="K305" s="20"/>
      <c r="L305" s="24"/>
      <c r="M305" s="20"/>
      <c r="N305" s="20"/>
      <c r="O305" s="20"/>
      <c r="P305" s="24"/>
      <c r="Q305" s="20"/>
      <c r="R305" s="20"/>
      <c r="S305" s="20"/>
    </row>
    <row r="306" spans="2:19" s="4" customFormat="1">
      <c r="B306" s="12"/>
      <c r="C306" s="26"/>
      <c r="D306" s="20"/>
      <c r="E306" s="20"/>
      <c r="F306" s="24"/>
      <c r="G306" s="20"/>
      <c r="H306" s="24"/>
      <c r="I306" s="20"/>
      <c r="J306" s="24"/>
      <c r="K306" s="20"/>
      <c r="L306" s="24"/>
      <c r="M306" s="20"/>
      <c r="N306" s="20"/>
      <c r="O306" s="20"/>
      <c r="P306" s="24"/>
      <c r="Q306" s="20"/>
      <c r="R306" s="20"/>
      <c r="S306" s="20"/>
    </row>
    <row r="307" spans="2:19" s="4" customFormat="1">
      <c r="B307" s="12"/>
      <c r="C307" s="26"/>
      <c r="D307" s="20"/>
      <c r="E307" s="20"/>
      <c r="F307" s="24"/>
      <c r="G307" s="20"/>
      <c r="H307" s="24"/>
      <c r="I307" s="20"/>
      <c r="J307" s="24"/>
      <c r="K307" s="20"/>
      <c r="L307" s="24"/>
      <c r="M307" s="20"/>
      <c r="N307" s="20"/>
      <c r="O307" s="20"/>
      <c r="P307" s="24"/>
      <c r="Q307" s="20"/>
      <c r="R307" s="20"/>
      <c r="S307" s="20"/>
    </row>
    <row r="308" spans="2:19" s="4" customFormat="1">
      <c r="B308" s="12"/>
      <c r="C308" s="26"/>
      <c r="D308" s="20"/>
      <c r="E308" s="20"/>
      <c r="F308" s="24"/>
      <c r="G308" s="20"/>
      <c r="H308" s="24"/>
      <c r="I308" s="20"/>
      <c r="J308" s="24"/>
      <c r="K308" s="20"/>
      <c r="L308" s="24"/>
      <c r="M308" s="20"/>
      <c r="N308" s="20"/>
      <c r="O308" s="20"/>
      <c r="P308" s="24"/>
      <c r="Q308" s="20"/>
      <c r="R308" s="20"/>
      <c r="S308" s="20"/>
    </row>
    <row r="309" spans="2:19" s="4" customFormat="1">
      <c r="B309" s="12"/>
      <c r="C309" s="26"/>
      <c r="D309" s="20"/>
      <c r="E309" s="20"/>
      <c r="F309" s="24"/>
      <c r="G309" s="20"/>
      <c r="H309" s="24"/>
      <c r="I309" s="20"/>
      <c r="J309" s="24"/>
      <c r="K309" s="20"/>
      <c r="L309" s="24"/>
      <c r="M309" s="20"/>
      <c r="N309" s="20"/>
      <c r="O309" s="20"/>
      <c r="P309" s="24"/>
      <c r="Q309" s="20"/>
      <c r="R309" s="20"/>
      <c r="S309" s="20"/>
    </row>
    <row r="310" spans="2:19" s="4" customFormat="1">
      <c r="B310" s="12"/>
      <c r="C310" s="26"/>
      <c r="D310" s="20"/>
      <c r="E310" s="20"/>
      <c r="F310" s="24"/>
      <c r="G310" s="20"/>
      <c r="H310" s="24"/>
      <c r="I310" s="20"/>
      <c r="J310" s="24"/>
      <c r="K310" s="20"/>
      <c r="L310" s="24"/>
      <c r="M310" s="20"/>
      <c r="N310" s="20"/>
      <c r="O310" s="20"/>
      <c r="P310" s="24"/>
      <c r="Q310" s="20"/>
      <c r="R310" s="20"/>
      <c r="S310" s="20"/>
    </row>
    <row r="311" spans="2:19" s="4" customFormat="1">
      <c r="B311" s="12"/>
      <c r="C311" s="26"/>
      <c r="D311" s="20"/>
      <c r="E311" s="20"/>
      <c r="F311" s="24"/>
      <c r="G311" s="20"/>
      <c r="H311" s="24"/>
      <c r="I311" s="20"/>
      <c r="J311" s="24"/>
      <c r="K311" s="20"/>
      <c r="L311" s="24"/>
      <c r="M311" s="20"/>
      <c r="N311" s="20"/>
      <c r="O311" s="20"/>
      <c r="P311" s="24"/>
      <c r="Q311" s="20"/>
      <c r="R311" s="20"/>
      <c r="S311" s="20"/>
    </row>
    <row r="312" spans="2:19" s="4" customFormat="1">
      <c r="B312" s="12"/>
      <c r="C312" s="26"/>
      <c r="D312" s="20"/>
      <c r="E312" s="20"/>
      <c r="F312" s="24"/>
      <c r="G312" s="20"/>
      <c r="H312" s="24"/>
      <c r="I312" s="20"/>
      <c r="J312" s="24"/>
      <c r="K312" s="20"/>
      <c r="L312" s="24"/>
      <c r="M312" s="20"/>
      <c r="N312" s="20"/>
      <c r="O312" s="20"/>
      <c r="P312" s="24"/>
      <c r="Q312" s="20"/>
      <c r="R312" s="20"/>
      <c r="S312" s="20"/>
    </row>
    <row r="313" spans="2:19" s="4" customFormat="1">
      <c r="B313" s="12"/>
      <c r="C313" s="26"/>
      <c r="D313" s="20"/>
      <c r="E313" s="20"/>
      <c r="F313" s="24"/>
      <c r="G313" s="20"/>
      <c r="H313" s="24"/>
      <c r="I313" s="20"/>
      <c r="J313" s="24"/>
      <c r="K313" s="20"/>
      <c r="L313" s="24"/>
      <c r="M313" s="20"/>
      <c r="N313" s="20"/>
      <c r="O313" s="20"/>
      <c r="P313" s="24"/>
      <c r="Q313" s="20"/>
      <c r="R313" s="20"/>
      <c r="S313" s="20"/>
    </row>
    <row r="314" spans="2:19" s="4" customFormat="1">
      <c r="B314" s="12"/>
      <c r="C314" s="26"/>
      <c r="D314" s="20"/>
      <c r="E314" s="20"/>
      <c r="F314" s="24"/>
      <c r="G314" s="20"/>
      <c r="H314" s="24"/>
      <c r="I314" s="20"/>
      <c r="J314" s="24"/>
      <c r="K314" s="20"/>
      <c r="L314" s="24"/>
      <c r="M314" s="20"/>
      <c r="N314" s="20"/>
      <c r="O314" s="20"/>
      <c r="P314" s="24"/>
      <c r="Q314" s="20"/>
      <c r="R314" s="20"/>
      <c r="S314" s="20"/>
    </row>
    <row r="315" spans="2:19" s="4" customFormat="1">
      <c r="B315" s="12"/>
      <c r="C315" s="26"/>
      <c r="D315" s="20"/>
      <c r="E315" s="20"/>
      <c r="F315" s="24"/>
      <c r="G315" s="20"/>
      <c r="H315" s="24"/>
      <c r="I315" s="20"/>
      <c r="J315" s="24"/>
      <c r="K315" s="20"/>
      <c r="L315" s="24"/>
      <c r="M315" s="20"/>
      <c r="N315" s="20"/>
      <c r="O315" s="20"/>
      <c r="P315" s="24"/>
      <c r="Q315" s="20"/>
      <c r="R315" s="20"/>
      <c r="S315" s="20"/>
    </row>
    <row r="316" spans="2:19" s="4" customFormat="1">
      <c r="B316" s="12"/>
      <c r="C316" s="26"/>
      <c r="D316" s="20"/>
      <c r="E316" s="20"/>
      <c r="F316" s="24"/>
      <c r="G316" s="20"/>
      <c r="H316" s="24"/>
      <c r="I316" s="20"/>
      <c r="J316" s="24"/>
      <c r="K316" s="20"/>
      <c r="L316" s="24"/>
      <c r="M316" s="20"/>
      <c r="N316" s="20"/>
      <c r="O316" s="20"/>
      <c r="P316" s="24"/>
      <c r="Q316" s="20"/>
      <c r="R316" s="20"/>
      <c r="S316" s="20"/>
    </row>
    <row r="317" spans="2:19" s="4" customFormat="1">
      <c r="B317" s="12"/>
      <c r="C317" s="26"/>
      <c r="D317" s="20"/>
      <c r="E317" s="20"/>
      <c r="F317" s="24"/>
      <c r="G317" s="20"/>
      <c r="H317" s="24"/>
      <c r="I317" s="20"/>
      <c r="J317" s="24"/>
      <c r="K317" s="20"/>
      <c r="L317" s="24"/>
      <c r="M317" s="20"/>
      <c r="N317" s="20"/>
      <c r="O317" s="20"/>
      <c r="P317" s="24"/>
      <c r="Q317" s="20"/>
      <c r="R317" s="20"/>
      <c r="S317" s="20"/>
    </row>
    <row r="318" spans="2:19" s="4" customFormat="1">
      <c r="B318" s="12"/>
      <c r="C318" s="26"/>
      <c r="D318" s="20"/>
      <c r="E318" s="20"/>
      <c r="F318" s="24"/>
      <c r="G318" s="20"/>
      <c r="H318" s="24"/>
      <c r="I318" s="20"/>
      <c r="J318" s="24"/>
      <c r="K318" s="20"/>
      <c r="L318" s="24"/>
      <c r="M318" s="20"/>
      <c r="N318" s="20"/>
      <c r="O318" s="20"/>
      <c r="P318" s="24"/>
      <c r="Q318" s="20"/>
      <c r="R318" s="20"/>
      <c r="S318" s="20"/>
    </row>
    <row r="319" spans="2:19" s="4" customFormat="1">
      <c r="B319" s="12"/>
      <c r="C319" s="26"/>
      <c r="D319" s="20"/>
      <c r="E319" s="20"/>
      <c r="F319" s="24"/>
      <c r="G319" s="20"/>
      <c r="H319" s="24"/>
      <c r="I319" s="20"/>
      <c r="J319" s="24"/>
      <c r="K319" s="20"/>
      <c r="L319" s="24"/>
      <c r="M319" s="20"/>
      <c r="N319" s="20"/>
      <c r="O319" s="20"/>
      <c r="P319" s="24"/>
      <c r="Q319" s="20"/>
      <c r="R319" s="20"/>
      <c r="S319" s="20"/>
    </row>
    <row r="320" spans="2:19" s="4" customFormat="1">
      <c r="B320" s="12"/>
      <c r="C320" s="26"/>
      <c r="D320" s="20"/>
      <c r="E320" s="20"/>
      <c r="F320" s="24"/>
      <c r="G320" s="20"/>
      <c r="H320" s="24"/>
      <c r="I320" s="20"/>
      <c r="J320" s="24"/>
      <c r="K320" s="20"/>
      <c r="L320" s="24"/>
      <c r="M320" s="20"/>
      <c r="N320" s="20"/>
      <c r="O320" s="20"/>
      <c r="P320" s="24"/>
      <c r="Q320" s="20"/>
      <c r="R320" s="20"/>
      <c r="S320" s="20"/>
    </row>
    <row r="321" spans="2:19" s="4" customFormat="1">
      <c r="B321" s="12"/>
      <c r="C321" s="26"/>
      <c r="D321" s="20"/>
      <c r="E321" s="20"/>
      <c r="F321" s="24"/>
      <c r="G321" s="20"/>
      <c r="H321" s="24"/>
      <c r="I321" s="20"/>
      <c r="J321" s="24"/>
      <c r="K321" s="20"/>
      <c r="L321" s="24"/>
      <c r="M321" s="20"/>
      <c r="N321" s="20"/>
      <c r="O321" s="20"/>
      <c r="P321" s="24"/>
      <c r="Q321" s="20"/>
      <c r="R321" s="20"/>
      <c r="S321" s="20"/>
    </row>
    <row r="322" spans="2:19" s="4" customFormat="1">
      <c r="B322" s="12"/>
      <c r="C322" s="26"/>
      <c r="D322" s="20"/>
      <c r="E322" s="20"/>
      <c r="F322" s="24"/>
      <c r="G322" s="20"/>
      <c r="H322" s="24"/>
      <c r="I322" s="20"/>
      <c r="J322" s="24"/>
      <c r="K322" s="20"/>
      <c r="L322" s="24"/>
      <c r="M322" s="20"/>
      <c r="N322" s="20"/>
      <c r="O322" s="20"/>
      <c r="P322" s="24"/>
      <c r="Q322" s="20"/>
      <c r="R322" s="20"/>
      <c r="S322" s="20"/>
    </row>
    <row r="323" spans="2:19" s="4" customFormat="1">
      <c r="B323" s="12"/>
      <c r="C323" s="26"/>
      <c r="D323" s="20"/>
      <c r="E323" s="20"/>
      <c r="F323" s="24"/>
      <c r="G323" s="20"/>
      <c r="H323" s="24"/>
      <c r="I323" s="20"/>
      <c r="J323" s="24"/>
      <c r="K323" s="20"/>
      <c r="L323" s="24"/>
      <c r="M323" s="20"/>
      <c r="N323" s="20"/>
      <c r="O323" s="20"/>
      <c r="P323" s="24"/>
      <c r="Q323" s="20"/>
      <c r="R323" s="20"/>
      <c r="S323" s="20"/>
    </row>
    <row r="324" spans="2:19" s="4" customFormat="1">
      <c r="B324" s="12"/>
      <c r="C324" s="26"/>
      <c r="D324" s="20"/>
      <c r="E324" s="20"/>
      <c r="F324" s="24"/>
      <c r="G324" s="20"/>
      <c r="H324" s="24"/>
      <c r="I324" s="20"/>
      <c r="J324" s="24"/>
      <c r="K324" s="20"/>
      <c r="L324" s="24"/>
      <c r="M324" s="20"/>
      <c r="N324" s="20"/>
      <c r="O324" s="20"/>
      <c r="P324" s="24"/>
      <c r="Q324" s="20"/>
      <c r="R324" s="20"/>
      <c r="S324" s="20"/>
    </row>
    <row r="325" spans="2:19" s="4" customFormat="1">
      <c r="B325" s="12"/>
      <c r="C325" s="26"/>
      <c r="D325" s="20"/>
      <c r="E325" s="20"/>
      <c r="F325" s="24"/>
      <c r="G325" s="20"/>
      <c r="H325" s="24"/>
      <c r="I325" s="20"/>
      <c r="J325" s="24"/>
      <c r="K325" s="20"/>
      <c r="L325" s="24"/>
      <c r="M325" s="20"/>
      <c r="N325" s="20"/>
      <c r="O325" s="20"/>
      <c r="P325" s="24"/>
      <c r="Q325" s="20"/>
      <c r="R325" s="20"/>
      <c r="S325" s="20"/>
    </row>
    <row r="326" spans="2:19" s="4" customFormat="1">
      <c r="B326" s="12"/>
      <c r="C326" s="26"/>
      <c r="D326" s="20"/>
      <c r="E326" s="20"/>
      <c r="F326" s="24"/>
      <c r="G326" s="20"/>
      <c r="H326" s="24"/>
      <c r="I326" s="20"/>
      <c r="J326" s="24"/>
      <c r="K326" s="20"/>
      <c r="L326" s="24"/>
      <c r="M326" s="20"/>
      <c r="N326" s="20"/>
      <c r="O326" s="20"/>
      <c r="P326" s="24"/>
      <c r="Q326" s="20"/>
      <c r="R326" s="20"/>
      <c r="S326" s="20"/>
    </row>
    <row r="327" spans="2:19" s="4" customFormat="1">
      <c r="B327" s="12"/>
      <c r="C327" s="26"/>
      <c r="D327" s="20"/>
      <c r="E327" s="20"/>
      <c r="F327" s="24"/>
      <c r="G327" s="20"/>
      <c r="H327" s="24"/>
      <c r="I327" s="20"/>
      <c r="J327" s="24"/>
      <c r="K327" s="20"/>
      <c r="L327" s="24"/>
      <c r="M327" s="20"/>
      <c r="N327" s="20"/>
      <c r="O327" s="20"/>
      <c r="P327" s="24"/>
      <c r="Q327" s="20"/>
      <c r="R327" s="20"/>
      <c r="S327" s="20"/>
    </row>
    <row r="328" spans="2:19" s="4" customFormat="1">
      <c r="B328" s="12"/>
      <c r="C328" s="26"/>
      <c r="D328" s="20"/>
      <c r="E328" s="20"/>
      <c r="F328" s="24"/>
      <c r="G328" s="20"/>
      <c r="H328" s="24"/>
      <c r="I328" s="20"/>
      <c r="J328" s="24"/>
      <c r="K328" s="20"/>
      <c r="L328" s="24"/>
      <c r="M328" s="20"/>
      <c r="N328" s="20"/>
      <c r="O328" s="20"/>
      <c r="P328" s="24"/>
      <c r="Q328" s="20"/>
      <c r="R328" s="20"/>
      <c r="S328" s="20"/>
    </row>
    <row r="329" spans="2:19" s="4" customFormat="1">
      <c r="B329" s="12"/>
      <c r="C329" s="26"/>
      <c r="D329" s="20"/>
      <c r="E329" s="20"/>
      <c r="F329" s="24"/>
      <c r="G329" s="20"/>
      <c r="H329" s="24"/>
      <c r="I329" s="20"/>
      <c r="J329" s="24"/>
      <c r="K329" s="20"/>
      <c r="L329" s="24"/>
      <c r="M329" s="20"/>
      <c r="N329" s="20"/>
      <c r="O329" s="20"/>
      <c r="P329" s="24"/>
      <c r="Q329" s="20"/>
      <c r="R329" s="20"/>
      <c r="S329" s="20"/>
    </row>
    <row r="330" spans="2:19" s="4" customFormat="1">
      <c r="B330" s="12"/>
      <c r="C330" s="26"/>
      <c r="D330" s="20"/>
      <c r="E330" s="20"/>
      <c r="F330" s="24"/>
      <c r="G330" s="20"/>
      <c r="H330" s="24"/>
      <c r="I330" s="20"/>
      <c r="J330" s="24"/>
      <c r="K330" s="20"/>
      <c r="L330" s="24"/>
      <c r="M330" s="20"/>
      <c r="N330" s="20"/>
      <c r="O330" s="20"/>
      <c r="P330" s="24"/>
      <c r="Q330" s="20"/>
      <c r="R330" s="20"/>
      <c r="S330" s="20"/>
    </row>
    <row r="331" spans="2:19" s="4" customFormat="1">
      <c r="B331" s="12"/>
      <c r="C331" s="26"/>
      <c r="D331" s="20"/>
      <c r="E331" s="20"/>
      <c r="F331" s="24"/>
      <c r="G331" s="20"/>
      <c r="H331" s="24"/>
      <c r="I331" s="20"/>
      <c r="J331" s="24"/>
      <c r="K331" s="20"/>
      <c r="L331" s="24"/>
      <c r="M331" s="20"/>
      <c r="N331" s="20"/>
      <c r="O331" s="20"/>
      <c r="P331" s="24"/>
      <c r="Q331" s="20"/>
      <c r="R331" s="20"/>
      <c r="S331" s="20"/>
    </row>
    <row r="332" spans="2:19" s="4" customFormat="1">
      <c r="B332" s="12"/>
      <c r="C332" s="26"/>
      <c r="D332" s="20"/>
      <c r="E332" s="20"/>
      <c r="F332" s="24"/>
      <c r="G332" s="20"/>
      <c r="H332" s="24"/>
      <c r="I332" s="20"/>
      <c r="J332" s="24"/>
      <c r="K332" s="20"/>
      <c r="L332" s="24"/>
      <c r="M332" s="20"/>
      <c r="N332" s="20"/>
      <c r="O332" s="20"/>
      <c r="P332" s="24"/>
      <c r="Q332" s="20"/>
      <c r="R332" s="20"/>
      <c r="S332" s="20"/>
    </row>
    <row r="333" spans="2:19" s="4" customFormat="1">
      <c r="B333" s="12"/>
      <c r="C333" s="26"/>
      <c r="D333" s="20"/>
      <c r="E333" s="20"/>
      <c r="F333" s="24"/>
      <c r="G333" s="20"/>
      <c r="H333" s="24"/>
      <c r="I333" s="20"/>
      <c r="J333" s="24"/>
      <c r="K333" s="20"/>
      <c r="L333" s="24"/>
      <c r="M333" s="20"/>
      <c r="N333" s="20"/>
      <c r="O333" s="20"/>
      <c r="P333" s="24"/>
      <c r="Q333" s="20"/>
      <c r="R333" s="20"/>
      <c r="S333" s="20"/>
    </row>
    <row r="334" spans="2:19" s="4" customFormat="1">
      <c r="B334" s="12"/>
      <c r="C334" s="26"/>
      <c r="D334" s="20"/>
      <c r="E334" s="20"/>
      <c r="F334" s="24"/>
      <c r="G334" s="20"/>
      <c r="H334" s="24"/>
      <c r="I334" s="20"/>
      <c r="J334" s="24"/>
      <c r="K334" s="20"/>
      <c r="L334" s="24"/>
      <c r="M334" s="20"/>
      <c r="N334" s="20"/>
      <c r="O334" s="20"/>
      <c r="P334" s="24"/>
      <c r="Q334" s="20"/>
      <c r="R334" s="20"/>
      <c r="S334" s="20"/>
    </row>
    <row r="335" spans="2:19" s="4" customFormat="1">
      <c r="B335" s="12"/>
      <c r="C335" s="26"/>
      <c r="D335" s="20"/>
      <c r="E335" s="20"/>
      <c r="F335" s="24"/>
      <c r="G335" s="20"/>
      <c r="H335" s="24"/>
      <c r="I335" s="20"/>
      <c r="J335" s="24"/>
      <c r="K335" s="20"/>
      <c r="L335" s="24"/>
      <c r="M335" s="20"/>
      <c r="N335" s="20"/>
      <c r="O335" s="20"/>
      <c r="P335" s="24"/>
      <c r="Q335" s="20"/>
      <c r="R335" s="20"/>
      <c r="S335" s="20"/>
    </row>
    <row r="336" spans="2:19" s="4" customFormat="1">
      <c r="B336" s="12"/>
      <c r="C336" s="26"/>
      <c r="D336" s="20"/>
      <c r="E336" s="20"/>
      <c r="F336" s="24"/>
      <c r="G336" s="20"/>
      <c r="H336" s="24"/>
      <c r="I336" s="20"/>
      <c r="J336" s="24"/>
      <c r="K336" s="20"/>
      <c r="L336" s="24"/>
      <c r="M336" s="20"/>
      <c r="N336" s="20"/>
      <c r="O336" s="20"/>
      <c r="P336" s="24"/>
      <c r="Q336" s="20"/>
      <c r="R336" s="20"/>
      <c r="S336" s="20"/>
    </row>
    <row r="337" spans="2:19" s="4" customFormat="1">
      <c r="B337" s="12"/>
      <c r="C337" s="26"/>
      <c r="D337" s="20"/>
      <c r="E337" s="20"/>
      <c r="F337" s="24"/>
      <c r="G337" s="20"/>
      <c r="H337" s="24"/>
      <c r="I337" s="20"/>
      <c r="J337" s="24"/>
      <c r="K337" s="20"/>
      <c r="L337" s="24"/>
      <c r="M337" s="20"/>
      <c r="N337" s="20"/>
      <c r="O337" s="20"/>
      <c r="P337" s="24"/>
      <c r="Q337" s="20"/>
      <c r="R337" s="20"/>
      <c r="S337" s="20"/>
    </row>
    <row r="338" spans="2:19" s="4" customFormat="1">
      <c r="B338" s="12"/>
      <c r="C338" s="26"/>
      <c r="D338" s="20"/>
      <c r="E338" s="20"/>
      <c r="F338" s="24"/>
      <c r="G338" s="20"/>
      <c r="H338" s="24"/>
      <c r="I338" s="20"/>
      <c r="J338" s="24"/>
      <c r="K338" s="20"/>
      <c r="L338" s="24"/>
      <c r="M338" s="20"/>
      <c r="N338" s="20"/>
      <c r="O338" s="20"/>
      <c r="P338" s="24"/>
      <c r="Q338" s="20"/>
      <c r="R338" s="20"/>
      <c r="S338" s="20"/>
    </row>
    <row r="339" spans="2:19" s="4" customFormat="1">
      <c r="B339" s="12"/>
      <c r="C339" s="26"/>
      <c r="D339" s="20"/>
      <c r="E339" s="20"/>
      <c r="F339" s="24"/>
      <c r="G339" s="20"/>
      <c r="H339" s="24"/>
      <c r="I339" s="20"/>
      <c r="J339" s="24"/>
      <c r="K339" s="20"/>
      <c r="L339" s="24"/>
      <c r="M339" s="20"/>
      <c r="N339" s="20"/>
      <c r="O339" s="20"/>
      <c r="P339" s="24"/>
      <c r="Q339" s="20"/>
      <c r="R339" s="20"/>
      <c r="S339" s="20"/>
    </row>
    <row r="340" spans="2:19" s="4" customFormat="1">
      <c r="B340" s="12"/>
      <c r="C340" s="26"/>
      <c r="D340" s="20"/>
      <c r="E340" s="20"/>
      <c r="F340" s="24"/>
      <c r="G340" s="20"/>
      <c r="H340" s="24"/>
      <c r="I340" s="20"/>
      <c r="J340" s="24"/>
      <c r="K340" s="20"/>
      <c r="L340" s="24"/>
      <c r="M340" s="20"/>
      <c r="N340" s="20"/>
      <c r="O340" s="20"/>
      <c r="P340" s="24"/>
      <c r="Q340" s="20"/>
      <c r="R340" s="20"/>
      <c r="S340" s="20"/>
    </row>
    <row r="341" spans="2:19" s="4" customFormat="1">
      <c r="B341" s="12"/>
      <c r="C341" s="26"/>
      <c r="D341" s="20"/>
      <c r="E341" s="20"/>
      <c r="F341" s="24"/>
      <c r="G341" s="20"/>
      <c r="H341" s="24"/>
      <c r="I341" s="20"/>
      <c r="J341" s="24"/>
      <c r="K341" s="20"/>
      <c r="L341" s="24"/>
      <c r="M341" s="20"/>
      <c r="N341" s="20"/>
      <c r="O341" s="20"/>
      <c r="P341" s="24"/>
      <c r="Q341" s="20"/>
      <c r="R341" s="20"/>
      <c r="S341" s="20"/>
    </row>
    <row r="342" spans="2:19" s="4" customFormat="1">
      <c r="B342" s="12"/>
      <c r="C342" s="26"/>
      <c r="D342" s="20"/>
      <c r="E342" s="20"/>
      <c r="F342" s="24"/>
      <c r="G342" s="20"/>
      <c r="H342" s="24"/>
      <c r="I342" s="20"/>
      <c r="J342" s="24"/>
      <c r="K342" s="20"/>
      <c r="L342" s="24"/>
      <c r="M342" s="20"/>
      <c r="N342" s="20"/>
      <c r="O342" s="20"/>
      <c r="P342" s="24"/>
      <c r="Q342" s="20"/>
      <c r="R342" s="20"/>
      <c r="S342" s="20"/>
    </row>
    <row r="343" spans="2:19" s="4" customFormat="1">
      <c r="B343" s="12"/>
      <c r="C343" s="26"/>
      <c r="D343" s="20"/>
      <c r="E343" s="20"/>
      <c r="F343" s="24"/>
      <c r="G343" s="20"/>
      <c r="H343" s="24"/>
      <c r="I343" s="20"/>
      <c r="J343" s="24"/>
      <c r="K343" s="20"/>
      <c r="L343" s="24"/>
      <c r="M343" s="20"/>
      <c r="N343" s="20"/>
      <c r="O343" s="20"/>
      <c r="P343" s="24"/>
      <c r="Q343" s="20"/>
      <c r="R343" s="20"/>
      <c r="S343" s="20"/>
    </row>
    <row r="344" spans="2:19" s="4" customFormat="1">
      <c r="B344" s="12"/>
      <c r="C344" s="26"/>
      <c r="D344" s="20"/>
      <c r="E344" s="20"/>
      <c r="F344" s="24"/>
      <c r="G344" s="20"/>
      <c r="H344" s="24"/>
      <c r="I344" s="20"/>
      <c r="J344" s="24"/>
      <c r="K344" s="20"/>
      <c r="L344" s="24"/>
      <c r="M344" s="20"/>
      <c r="N344" s="20"/>
      <c r="O344" s="20"/>
      <c r="P344" s="24"/>
      <c r="Q344" s="20"/>
      <c r="R344" s="20"/>
      <c r="S344" s="20"/>
    </row>
    <row r="345" spans="2:19" s="4" customFormat="1">
      <c r="B345" s="12"/>
      <c r="C345" s="26"/>
      <c r="D345" s="20"/>
      <c r="E345" s="20"/>
      <c r="F345" s="24"/>
      <c r="G345" s="20"/>
      <c r="H345" s="24"/>
      <c r="I345" s="20"/>
      <c r="J345" s="24"/>
      <c r="K345" s="20"/>
      <c r="L345" s="24"/>
      <c r="M345" s="20"/>
      <c r="N345" s="20"/>
      <c r="O345" s="20"/>
      <c r="P345" s="24"/>
      <c r="Q345" s="20"/>
      <c r="R345" s="20"/>
      <c r="S345" s="20"/>
    </row>
    <row r="346" spans="2:19" s="4" customFormat="1">
      <c r="B346" s="12"/>
      <c r="C346" s="26"/>
      <c r="D346" s="20"/>
      <c r="E346" s="20"/>
      <c r="F346" s="24"/>
      <c r="G346" s="20"/>
      <c r="H346" s="24"/>
      <c r="I346" s="20"/>
      <c r="J346" s="24"/>
      <c r="K346" s="20"/>
      <c r="L346" s="24"/>
      <c r="M346" s="20"/>
      <c r="N346" s="20"/>
      <c r="O346" s="20"/>
      <c r="P346" s="24"/>
      <c r="Q346" s="20"/>
      <c r="R346" s="20"/>
      <c r="S346" s="20"/>
    </row>
    <row r="347" spans="2:19" s="4" customFormat="1">
      <c r="B347" s="12"/>
      <c r="C347" s="26"/>
      <c r="D347" s="20"/>
      <c r="E347" s="20"/>
      <c r="F347" s="24"/>
      <c r="G347" s="20"/>
      <c r="H347" s="24"/>
      <c r="I347" s="20"/>
      <c r="J347" s="24"/>
      <c r="K347" s="20"/>
      <c r="L347" s="24"/>
      <c r="M347" s="20"/>
      <c r="N347" s="20"/>
      <c r="O347" s="20"/>
      <c r="P347" s="24"/>
      <c r="Q347" s="20"/>
      <c r="R347" s="20"/>
      <c r="S347" s="20"/>
    </row>
    <row r="348" spans="2:19" s="4" customFormat="1">
      <c r="B348" s="12"/>
      <c r="C348" s="26"/>
      <c r="D348" s="20"/>
      <c r="E348" s="20"/>
      <c r="F348" s="24"/>
      <c r="G348" s="20"/>
      <c r="H348" s="24"/>
      <c r="I348" s="20"/>
      <c r="J348" s="24"/>
      <c r="K348" s="20"/>
      <c r="L348" s="24"/>
      <c r="M348" s="20"/>
      <c r="N348" s="20"/>
      <c r="O348" s="20"/>
      <c r="P348" s="24"/>
      <c r="Q348" s="20"/>
      <c r="R348" s="20"/>
      <c r="S348" s="20"/>
    </row>
    <row r="349" spans="2:19" s="4" customFormat="1">
      <c r="B349" s="12"/>
      <c r="C349" s="26"/>
      <c r="D349" s="20"/>
      <c r="E349" s="20"/>
      <c r="F349" s="24"/>
      <c r="G349" s="20"/>
      <c r="H349" s="24"/>
      <c r="I349" s="20"/>
      <c r="J349" s="24"/>
      <c r="K349" s="20"/>
      <c r="L349" s="24"/>
      <c r="M349" s="20"/>
      <c r="N349" s="20"/>
      <c r="O349" s="20"/>
      <c r="P349" s="24"/>
      <c r="Q349" s="20"/>
      <c r="R349" s="20"/>
      <c r="S349" s="20"/>
    </row>
    <row r="350" spans="2:19" s="4" customFormat="1">
      <c r="B350" s="12"/>
      <c r="C350" s="26"/>
      <c r="D350" s="20"/>
      <c r="E350" s="20"/>
      <c r="F350" s="24"/>
      <c r="G350" s="20"/>
      <c r="H350" s="24"/>
      <c r="I350" s="20"/>
      <c r="J350" s="24"/>
      <c r="K350" s="20"/>
      <c r="L350" s="24"/>
      <c r="M350" s="20"/>
      <c r="N350" s="20"/>
      <c r="O350" s="20"/>
      <c r="P350" s="24"/>
      <c r="Q350" s="20"/>
      <c r="R350" s="20"/>
      <c r="S350" s="20"/>
    </row>
    <row r="351" spans="2:19" s="4" customFormat="1">
      <c r="B351" s="12"/>
      <c r="C351" s="26"/>
      <c r="D351" s="20"/>
      <c r="E351" s="20"/>
      <c r="F351" s="24"/>
      <c r="G351" s="20"/>
      <c r="H351" s="24"/>
      <c r="I351" s="20"/>
      <c r="J351" s="24"/>
      <c r="K351" s="20"/>
      <c r="L351" s="24"/>
      <c r="M351" s="20"/>
      <c r="N351" s="20"/>
      <c r="O351" s="20"/>
      <c r="P351" s="24"/>
      <c r="Q351" s="20"/>
      <c r="R351" s="20"/>
      <c r="S351" s="20"/>
    </row>
    <row r="352" spans="2:19" s="4" customFormat="1">
      <c r="B352" s="12"/>
      <c r="C352" s="26"/>
      <c r="D352" s="20"/>
      <c r="E352" s="20"/>
      <c r="F352" s="24"/>
      <c r="G352" s="20"/>
      <c r="H352" s="24"/>
      <c r="I352" s="20"/>
      <c r="J352" s="24"/>
      <c r="K352" s="20"/>
      <c r="L352" s="24"/>
      <c r="M352" s="20"/>
      <c r="N352" s="20"/>
      <c r="O352" s="20"/>
      <c r="P352" s="24"/>
      <c r="Q352" s="20"/>
      <c r="R352" s="20"/>
      <c r="S352" s="20"/>
    </row>
    <row r="353" spans="2:19" s="4" customFormat="1">
      <c r="B353" s="12"/>
      <c r="C353" s="26"/>
      <c r="D353" s="20"/>
      <c r="E353" s="20"/>
      <c r="F353" s="24"/>
      <c r="G353" s="20"/>
      <c r="H353" s="24"/>
      <c r="I353" s="20"/>
      <c r="J353" s="24"/>
      <c r="K353" s="20"/>
      <c r="L353" s="24"/>
      <c r="M353" s="20"/>
      <c r="N353" s="20"/>
      <c r="O353" s="20"/>
      <c r="P353" s="24"/>
      <c r="Q353" s="20"/>
      <c r="R353" s="20"/>
      <c r="S353" s="20"/>
    </row>
    <row r="354" spans="2:19" s="4" customFormat="1">
      <c r="B354" s="12"/>
      <c r="C354" s="26"/>
      <c r="D354" s="20"/>
      <c r="E354" s="20"/>
      <c r="F354" s="24"/>
      <c r="G354" s="20"/>
      <c r="H354" s="24"/>
      <c r="I354" s="20"/>
      <c r="J354" s="24"/>
      <c r="K354" s="20"/>
      <c r="L354" s="24"/>
      <c r="M354" s="20"/>
      <c r="N354" s="20"/>
      <c r="O354" s="20"/>
      <c r="P354" s="24"/>
      <c r="Q354" s="20"/>
      <c r="R354" s="20"/>
      <c r="S354" s="20"/>
    </row>
    <row r="355" spans="2:19" s="4" customFormat="1">
      <c r="B355" s="12"/>
      <c r="C355" s="26"/>
      <c r="D355" s="20"/>
      <c r="E355" s="20"/>
      <c r="F355" s="24"/>
      <c r="G355" s="20"/>
      <c r="H355" s="24"/>
      <c r="I355" s="20"/>
      <c r="J355" s="24"/>
      <c r="K355" s="20"/>
      <c r="L355" s="24"/>
      <c r="M355" s="20"/>
      <c r="N355" s="20"/>
      <c r="O355" s="20"/>
      <c r="P355" s="24"/>
      <c r="Q355" s="20"/>
      <c r="R355" s="20"/>
      <c r="S355" s="20"/>
    </row>
    <row r="356" spans="2:19" s="4" customFormat="1">
      <c r="B356" s="12"/>
      <c r="C356" s="26"/>
      <c r="D356" s="20"/>
      <c r="E356" s="20"/>
      <c r="F356" s="24"/>
      <c r="G356" s="20"/>
      <c r="H356" s="24"/>
      <c r="I356" s="20"/>
      <c r="J356" s="24"/>
      <c r="K356" s="20"/>
      <c r="L356" s="24"/>
      <c r="M356" s="20"/>
      <c r="N356" s="20"/>
      <c r="O356" s="20"/>
      <c r="P356" s="24"/>
      <c r="Q356" s="20"/>
      <c r="R356" s="20"/>
      <c r="S356" s="20"/>
    </row>
    <row r="357" spans="2:19" s="4" customFormat="1">
      <c r="B357" s="12"/>
      <c r="C357" s="26"/>
      <c r="D357" s="20"/>
      <c r="E357" s="20"/>
      <c r="F357" s="24"/>
      <c r="G357" s="20"/>
      <c r="H357" s="24"/>
      <c r="I357" s="20"/>
      <c r="J357" s="24"/>
      <c r="K357" s="20"/>
      <c r="L357" s="24"/>
      <c r="M357" s="20"/>
      <c r="N357" s="20"/>
      <c r="O357" s="20"/>
      <c r="P357" s="24"/>
      <c r="Q357" s="20"/>
      <c r="R357" s="20"/>
      <c r="S357" s="20"/>
    </row>
    <row r="358" spans="2:19" s="4" customFormat="1">
      <c r="B358" s="12"/>
      <c r="C358" s="26"/>
      <c r="D358" s="20"/>
      <c r="E358" s="20"/>
      <c r="F358" s="24"/>
      <c r="G358" s="20"/>
      <c r="H358" s="24"/>
      <c r="I358" s="20"/>
      <c r="J358" s="24"/>
      <c r="K358" s="20"/>
      <c r="L358" s="24"/>
      <c r="M358" s="20"/>
      <c r="N358" s="20"/>
      <c r="O358" s="20"/>
      <c r="P358" s="24"/>
      <c r="Q358" s="20"/>
      <c r="R358" s="20"/>
      <c r="S358" s="20"/>
    </row>
    <row r="359" spans="2:19" s="4" customFormat="1">
      <c r="B359" s="12"/>
      <c r="C359" s="26"/>
      <c r="D359" s="20"/>
      <c r="E359" s="20"/>
      <c r="F359" s="24"/>
      <c r="G359" s="20"/>
      <c r="H359" s="24"/>
      <c r="I359" s="20"/>
      <c r="J359" s="24"/>
      <c r="K359" s="20"/>
      <c r="L359" s="24"/>
      <c r="M359" s="20"/>
      <c r="N359" s="20"/>
      <c r="O359" s="20"/>
      <c r="P359" s="24"/>
      <c r="Q359" s="20"/>
      <c r="R359" s="20"/>
      <c r="S359" s="20"/>
    </row>
    <row r="360" spans="2:19" s="4" customFormat="1">
      <c r="B360" s="12"/>
      <c r="C360" s="26"/>
      <c r="D360" s="20"/>
      <c r="E360" s="20"/>
      <c r="F360" s="24"/>
      <c r="G360" s="20"/>
      <c r="H360" s="24"/>
      <c r="I360" s="20"/>
      <c r="J360" s="24"/>
      <c r="K360" s="20"/>
      <c r="L360" s="24"/>
      <c r="M360" s="20"/>
      <c r="N360" s="20"/>
      <c r="O360" s="20"/>
      <c r="P360" s="24"/>
      <c r="Q360" s="20"/>
      <c r="R360" s="20"/>
      <c r="S360" s="20"/>
    </row>
    <row r="361" spans="2:19" s="4" customFormat="1">
      <c r="B361" s="12"/>
      <c r="C361" s="26"/>
      <c r="D361" s="20"/>
      <c r="E361" s="20"/>
      <c r="F361" s="24"/>
      <c r="G361" s="20"/>
      <c r="H361" s="24"/>
      <c r="I361" s="20"/>
      <c r="J361" s="24"/>
      <c r="K361" s="20"/>
      <c r="L361" s="24"/>
      <c r="M361" s="20"/>
      <c r="N361" s="20"/>
      <c r="O361" s="20"/>
      <c r="P361" s="24"/>
      <c r="Q361" s="20"/>
      <c r="R361" s="20"/>
      <c r="S361" s="20"/>
    </row>
    <row r="362" spans="2:19" s="4" customFormat="1">
      <c r="B362" s="12"/>
      <c r="C362" s="26"/>
      <c r="D362" s="20"/>
      <c r="E362" s="20"/>
      <c r="F362" s="24"/>
      <c r="G362" s="20"/>
      <c r="H362" s="24"/>
      <c r="I362" s="20"/>
      <c r="J362" s="24"/>
      <c r="K362" s="20"/>
      <c r="L362" s="24"/>
      <c r="M362" s="20"/>
      <c r="N362" s="20"/>
      <c r="O362" s="20"/>
      <c r="P362" s="24"/>
      <c r="Q362" s="20"/>
      <c r="R362" s="20"/>
      <c r="S362" s="20"/>
    </row>
    <row r="363" spans="2:19" s="4" customFormat="1">
      <c r="B363" s="12"/>
      <c r="C363" s="26"/>
      <c r="D363" s="20"/>
      <c r="E363" s="20"/>
      <c r="F363" s="24"/>
      <c r="G363" s="20"/>
      <c r="H363" s="24"/>
      <c r="I363" s="20"/>
      <c r="J363" s="24"/>
      <c r="K363" s="20"/>
      <c r="L363" s="24"/>
      <c r="M363" s="20"/>
      <c r="N363" s="20"/>
      <c r="O363" s="20"/>
      <c r="P363" s="24"/>
      <c r="Q363" s="20"/>
      <c r="R363" s="20"/>
      <c r="S363" s="20"/>
    </row>
    <row r="364" spans="2:19" s="4" customFormat="1">
      <c r="B364" s="12"/>
      <c r="C364" s="26"/>
      <c r="D364" s="20"/>
      <c r="E364" s="20"/>
      <c r="F364" s="24"/>
      <c r="G364" s="20"/>
      <c r="H364" s="24"/>
      <c r="I364" s="20"/>
      <c r="J364" s="24"/>
      <c r="K364" s="20"/>
      <c r="L364" s="24"/>
      <c r="M364" s="20"/>
      <c r="N364" s="20"/>
      <c r="O364" s="20"/>
      <c r="P364" s="24"/>
      <c r="Q364" s="20"/>
      <c r="R364" s="20"/>
      <c r="S364" s="20"/>
    </row>
    <row r="365" spans="2:19" s="4" customFormat="1">
      <c r="B365" s="12"/>
      <c r="C365" s="26"/>
      <c r="D365" s="20"/>
      <c r="E365" s="20"/>
      <c r="F365" s="24"/>
      <c r="G365" s="20"/>
      <c r="H365" s="24"/>
      <c r="I365" s="20"/>
      <c r="J365" s="24"/>
      <c r="K365" s="20"/>
      <c r="L365" s="24"/>
      <c r="M365" s="20"/>
      <c r="N365" s="20"/>
      <c r="O365" s="20"/>
      <c r="P365" s="24"/>
      <c r="Q365" s="20"/>
      <c r="R365" s="20"/>
      <c r="S365" s="20"/>
    </row>
    <row r="366" spans="2:19" s="4" customFormat="1">
      <c r="B366" s="12"/>
      <c r="C366" s="26"/>
      <c r="D366" s="20"/>
      <c r="E366" s="20"/>
      <c r="F366" s="24"/>
      <c r="G366" s="20"/>
      <c r="H366" s="24"/>
      <c r="I366" s="20"/>
      <c r="J366" s="24"/>
      <c r="K366" s="20"/>
      <c r="L366" s="24"/>
      <c r="M366" s="20"/>
      <c r="N366" s="20"/>
      <c r="O366" s="20"/>
      <c r="P366" s="24"/>
      <c r="Q366" s="20"/>
      <c r="R366" s="20"/>
      <c r="S366" s="20"/>
    </row>
    <row r="367" spans="2:19" s="4" customFormat="1">
      <c r="B367" s="12"/>
      <c r="C367" s="26"/>
      <c r="D367" s="20"/>
      <c r="E367" s="20"/>
      <c r="F367" s="24"/>
      <c r="G367" s="20"/>
      <c r="H367" s="24"/>
      <c r="I367" s="20"/>
      <c r="J367" s="24"/>
      <c r="K367" s="20"/>
      <c r="L367" s="24"/>
      <c r="M367" s="20"/>
      <c r="N367" s="20"/>
      <c r="O367" s="20"/>
      <c r="P367" s="24"/>
      <c r="Q367" s="20"/>
      <c r="R367" s="20"/>
      <c r="S367" s="20"/>
    </row>
    <row r="368" spans="2:19" s="4" customFormat="1">
      <c r="B368" s="12"/>
      <c r="C368" s="26"/>
      <c r="D368" s="20"/>
      <c r="E368" s="20"/>
      <c r="F368" s="24"/>
      <c r="G368" s="20"/>
      <c r="H368" s="24"/>
      <c r="I368" s="20"/>
      <c r="J368" s="24"/>
      <c r="K368" s="20"/>
      <c r="L368" s="24"/>
      <c r="M368" s="20"/>
      <c r="N368" s="20"/>
      <c r="O368" s="20"/>
      <c r="P368" s="24"/>
      <c r="Q368" s="20"/>
      <c r="R368" s="20"/>
      <c r="S368" s="20"/>
    </row>
    <row r="369" spans="2:19" s="4" customFormat="1">
      <c r="B369" s="12"/>
      <c r="C369" s="26"/>
      <c r="D369" s="20"/>
      <c r="E369" s="20"/>
      <c r="F369" s="24"/>
      <c r="G369" s="20"/>
      <c r="H369" s="24"/>
      <c r="I369" s="20"/>
      <c r="J369" s="24"/>
      <c r="K369" s="20"/>
      <c r="L369" s="24"/>
      <c r="M369" s="20"/>
      <c r="N369" s="20"/>
      <c r="O369" s="20"/>
      <c r="P369" s="24"/>
      <c r="Q369" s="20"/>
      <c r="R369" s="20"/>
      <c r="S369" s="20"/>
    </row>
    <row r="370" spans="2:19" s="4" customFormat="1">
      <c r="B370" s="12"/>
      <c r="C370" s="26"/>
      <c r="D370" s="20"/>
      <c r="E370" s="20"/>
      <c r="F370" s="24"/>
      <c r="G370" s="20"/>
      <c r="H370" s="24"/>
      <c r="I370" s="20"/>
      <c r="J370" s="24"/>
      <c r="K370" s="20"/>
      <c r="L370" s="24"/>
      <c r="M370" s="20"/>
      <c r="N370" s="20"/>
      <c r="O370" s="20"/>
      <c r="P370" s="24"/>
      <c r="Q370" s="20"/>
      <c r="R370" s="20"/>
      <c r="S370" s="20"/>
    </row>
    <row r="371" spans="2:19" s="4" customFormat="1">
      <c r="B371" s="12"/>
      <c r="C371" s="26"/>
      <c r="D371" s="20"/>
      <c r="E371" s="20"/>
      <c r="F371" s="24"/>
      <c r="G371" s="20"/>
      <c r="H371" s="24"/>
      <c r="I371" s="20"/>
      <c r="J371" s="24"/>
      <c r="K371" s="20"/>
      <c r="L371" s="24"/>
      <c r="M371" s="20"/>
      <c r="N371" s="20"/>
      <c r="O371" s="20"/>
      <c r="P371" s="24"/>
      <c r="Q371" s="20"/>
      <c r="R371" s="20"/>
      <c r="S371" s="20"/>
    </row>
    <row r="372" spans="2:19" s="4" customFormat="1">
      <c r="B372" s="12"/>
      <c r="C372" s="26"/>
      <c r="D372" s="20"/>
      <c r="E372" s="20"/>
      <c r="F372" s="24"/>
      <c r="G372" s="20"/>
      <c r="H372" s="24"/>
      <c r="I372" s="20"/>
      <c r="J372" s="24"/>
      <c r="K372" s="20"/>
      <c r="L372" s="24"/>
      <c r="M372" s="20"/>
      <c r="N372" s="20"/>
      <c r="O372" s="20"/>
      <c r="P372" s="24"/>
      <c r="Q372" s="20"/>
      <c r="R372" s="20"/>
      <c r="S372" s="20"/>
    </row>
    <row r="373" spans="2:19" s="4" customFormat="1">
      <c r="B373" s="12"/>
      <c r="C373" s="26"/>
      <c r="D373" s="20"/>
      <c r="E373" s="20"/>
      <c r="F373" s="24"/>
      <c r="G373" s="20"/>
      <c r="H373" s="24"/>
      <c r="I373" s="20"/>
      <c r="J373" s="24"/>
      <c r="K373" s="20"/>
      <c r="L373" s="24"/>
      <c r="M373" s="20"/>
      <c r="N373" s="20"/>
      <c r="O373" s="20"/>
      <c r="P373" s="24"/>
      <c r="Q373" s="20"/>
      <c r="R373" s="20"/>
      <c r="S373" s="20"/>
    </row>
    <row r="374" spans="2:19" s="4" customFormat="1">
      <c r="B374" s="12"/>
      <c r="C374" s="26"/>
      <c r="D374" s="20"/>
      <c r="E374" s="20"/>
      <c r="F374" s="24"/>
      <c r="G374" s="20"/>
      <c r="H374" s="24"/>
      <c r="I374" s="20"/>
      <c r="J374" s="24"/>
      <c r="K374" s="20"/>
      <c r="L374" s="24"/>
      <c r="M374" s="20"/>
      <c r="N374" s="20"/>
      <c r="O374" s="20"/>
      <c r="P374" s="24"/>
      <c r="Q374" s="20"/>
      <c r="R374" s="20"/>
      <c r="S374" s="20"/>
    </row>
    <row r="375" spans="2:19" s="4" customFormat="1">
      <c r="B375" s="12"/>
      <c r="C375" s="26"/>
      <c r="D375" s="20"/>
      <c r="E375" s="20"/>
      <c r="F375" s="24"/>
      <c r="G375" s="20"/>
      <c r="H375" s="24"/>
      <c r="I375" s="20"/>
      <c r="J375" s="24"/>
      <c r="K375" s="20"/>
      <c r="L375" s="24"/>
      <c r="M375" s="20"/>
      <c r="N375" s="20"/>
      <c r="O375" s="20"/>
      <c r="P375" s="24"/>
      <c r="Q375" s="20"/>
      <c r="R375" s="20"/>
      <c r="S375" s="20"/>
    </row>
    <row r="376" spans="2:19" s="4" customFormat="1">
      <c r="B376" s="12"/>
      <c r="C376" s="26"/>
      <c r="D376" s="20"/>
      <c r="E376" s="20"/>
      <c r="F376" s="24"/>
      <c r="G376" s="20"/>
      <c r="H376" s="24"/>
      <c r="I376" s="20"/>
      <c r="J376" s="24"/>
      <c r="K376" s="20"/>
      <c r="L376" s="24"/>
      <c r="M376" s="20"/>
      <c r="N376" s="20"/>
      <c r="O376" s="20"/>
      <c r="P376" s="24"/>
      <c r="Q376" s="20"/>
      <c r="R376" s="20"/>
      <c r="S376" s="20"/>
    </row>
    <row r="377" spans="2:19" s="4" customFormat="1">
      <c r="B377" s="12"/>
      <c r="C377" s="26"/>
      <c r="D377" s="20"/>
      <c r="E377" s="20"/>
      <c r="F377" s="24"/>
      <c r="G377" s="20"/>
      <c r="H377" s="24"/>
      <c r="I377" s="20"/>
      <c r="J377" s="24"/>
      <c r="K377" s="20"/>
      <c r="L377" s="24"/>
      <c r="M377" s="20"/>
      <c r="N377" s="20"/>
      <c r="O377" s="20"/>
      <c r="P377" s="24"/>
      <c r="Q377" s="20"/>
      <c r="R377" s="20"/>
      <c r="S377" s="20"/>
    </row>
    <row r="378" spans="2:19" s="4" customFormat="1">
      <c r="B378" s="12"/>
      <c r="C378" s="26"/>
      <c r="D378" s="20"/>
      <c r="E378" s="20"/>
      <c r="F378" s="24"/>
      <c r="G378" s="20"/>
      <c r="H378" s="24"/>
      <c r="I378" s="20"/>
      <c r="J378" s="24"/>
      <c r="K378" s="20"/>
      <c r="L378" s="24"/>
      <c r="M378" s="20"/>
      <c r="N378" s="20"/>
      <c r="O378" s="20"/>
      <c r="P378" s="24"/>
      <c r="Q378" s="20"/>
      <c r="R378" s="20"/>
      <c r="S378" s="20"/>
    </row>
    <row r="379" spans="2:19" s="4" customFormat="1">
      <c r="B379" s="12"/>
      <c r="C379" s="26"/>
      <c r="D379" s="20"/>
      <c r="E379" s="20"/>
      <c r="F379" s="24"/>
      <c r="G379" s="20"/>
      <c r="H379" s="24"/>
      <c r="I379" s="20"/>
      <c r="J379" s="24"/>
      <c r="K379" s="20"/>
      <c r="L379" s="24"/>
      <c r="M379" s="20"/>
      <c r="N379" s="20"/>
      <c r="O379" s="20"/>
      <c r="P379" s="24"/>
      <c r="Q379" s="20"/>
      <c r="R379" s="20"/>
      <c r="S379" s="20"/>
    </row>
    <row r="380" spans="2:19" s="4" customFormat="1">
      <c r="B380" s="12"/>
      <c r="C380" s="26"/>
      <c r="D380" s="20"/>
      <c r="E380" s="20"/>
      <c r="F380" s="24"/>
      <c r="G380" s="20"/>
      <c r="H380" s="24"/>
      <c r="I380" s="20"/>
      <c r="J380" s="24"/>
      <c r="K380" s="20"/>
      <c r="L380" s="24"/>
      <c r="M380" s="20"/>
      <c r="N380" s="20"/>
      <c r="O380" s="20"/>
      <c r="P380" s="24"/>
      <c r="Q380" s="20"/>
      <c r="R380" s="20"/>
      <c r="S380" s="20"/>
    </row>
    <row r="381" spans="2:19" s="4" customFormat="1">
      <c r="B381" s="12"/>
      <c r="C381" s="26"/>
      <c r="D381" s="20"/>
      <c r="E381" s="20"/>
      <c r="F381" s="24"/>
      <c r="G381" s="20"/>
      <c r="H381" s="24"/>
      <c r="I381" s="20"/>
      <c r="J381" s="24"/>
      <c r="K381" s="20"/>
      <c r="L381" s="24"/>
      <c r="M381" s="20"/>
      <c r="N381" s="20"/>
      <c r="O381" s="20"/>
      <c r="P381" s="24"/>
      <c r="Q381" s="20"/>
      <c r="R381" s="20"/>
      <c r="S381" s="20"/>
    </row>
    <row r="382" spans="2:19" s="4" customFormat="1">
      <c r="B382" s="12"/>
      <c r="C382" s="26"/>
      <c r="D382" s="20"/>
      <c r="E382" s="20"/>
      <c r="F382" s="24"/>
      <c r="G382" s="20"/>
      <c r="H382" s="24"/>
      <c r="I382" s="20"/>
      <c r="J382" s="24"/>
      <c r="K382" s="20"/>
      <c r="L382" s="24"/>
      <c r="M382" s="20"/>
      <c r="N382" s="20"/>
      <c r="O382" s="20"/>
      <c r="P382" s="24"/>
      <c r="Q382" s="20"/>
      <c r="R382" s="20"/>
      <c r="S382" s="20"/>
    </row>
    <row r="383" spans="2:19" s="4" customFormat="1">
      <c r="B383" s="12"/>
      <c r="C383" s="26"/>
      <c r="D383" s="20"/>
      <c r="E383" s="20"/>
      <c r="F383" s="24"/>
      <c r="G383" s="20"/>
      <c r="H383" s="24"/>
      <c r="I383" s="20"/>
      <c r="J383" s="24"/>
      <c r="K383" s="20"/>
      <c r="L383" s="24"/>
      <c r="M383" s="20"/>
      <c r="N383" s="20"/>
      <c r="O383" s="20"/>
      <c r="P383" s="24"/>
      <c r="Q383" s="20"/>
      <c r="R383" s="20"/>
      <c r="S383" s="20"/>
    </row>
    <row r="384" spans="2:19" s="4" customFormat="1">
      <c r="B384" s="12"/>
      <c r="C384" s="26"/>
      <c r="D384" s="20"/>
      <c r="E384" s="20"/>
      <c r="F384" s="24"/>
      <c r="G384" s="20"/>
      <c r="H384" s="24"/>
      <c r="I384" s="20"/>
      <c r="J384" s="24"/>
      <c r="K384" s="20"/>
      <c r="L384" s="24"/>
      <c r="M384" s="20"/>
      <c r="N384" s="20"/>
      <c r="O384" s="20"/>
      <c r="P384" s="24"/>
      <c r="Q384" s="20"/>
      <c r="R384" s="20"/>
      <c r="S384" s="20"/>
    </row>
    <row r="385" spans="2:19" s="4" customFormat="1">
      <c r="B385" s="12"/>
      <c r="C385" s="26"/>
      <c r="D385" s="20"/>
      <c r="E385" s="20"/>
      <c r="F385" s="24"/>
      <c r="G385" s="20"/>
      <c r="H385" s="24"/>
      <c r="I385" s="20"/>
      <c r="J385" s="24"/>
      <c r="K385" s="20"/>
      <c r="L385" s="24"/>
      <c r="M385" s="20"/>
      <c r="N385" s="20"/>
      <c r="O385" s="20"/>
      <c r="P385" s="24"/>
      <c r="Q385" s="20"/>
      <c r="R385" s="20"/>
      <c r="S385" s="20"/>
    </row>
    <row r="386" spans="2:19" s="4" customFormat="1">
      <c r="B386" s="12"/>
      <c r="C386" s="26"/>
      <c r="D386" s="20"/>
      <c r="E386" s="20"/>
      <c r="F386" s="24"/>
      <c r="G386" s="20"/>
      <c r="H386" s="24"/>
      <c r="I386" s="20"/>
      <c r="J386" s="24"/>
      <c r="K386" s="20"/>
      <c r="L386" s="24"/>
      <c r="M386" s="20"/>
      <c r="N386" s="20"/>
      <c r="O386" s="20"/>
      <c r="P386" s="24"/>
      <c r="Q386" s="20"/>
      <c r="R386" s="20"/>
      <c r="S386" s="20"/>
    </row>
    <row r="387" spans="2:19" s="4" customFormat="1">
      <c r="B387" s="12"/>
      <c r="C387" s="26"/>
      <c r="D387" s="20"/>
      <c r="E387" s="20"/>
      <c r="F387" s="24"/>
      <c r="G387" s="20"/>
      <c r="H387" s="24"/>
      <c r="I387" s="20"/>
      <c r="J387" s="24"/>
      <c r="K387" s="20"/>
      <c r="L387" s="24"/>
      <c r="M387" s="20"/>
      <c r="N387" s="20"/>
      <c r="O387" s="20"/>
      <c r="P387" s="24"/>
      <c r="Q387" s="20"/>
      <c r="R387" s="20"/>
      <c r="S387" s="20"/>
    </row>
    <row r="388" spans="2:19" s="4" customFormat="1">
      <c r="B388" s="12"/>
      <c r="C388" s="26"/>
      <c r="D388" s="20"/>
      <c r="E388" s="20"/>
      <c r="F388" s="24"/>
      <c r="G388" s="20"/>
      <c r="H388" s="24"/>
      <c r="I388" s="20"/>
      <c r="J388" s="24"/>
      <c r="K388" s="20"/>
      <c r="L388" s="24"/>
      <c r="M388" s="20"/>
      <c r="N388" s="20"/>
      <c r="O388" s="20"/>
      <c r="P388" s="24"/>
      <c r="Q388" s="20"/>
      <c r="R388" s="20"/>
      <c r="S388" s="20"/>
    </row>
    <row r="389" spans="2:19" s="4" customFormat="1">
      <c r="B389" s="12"/>
      <c r="C389" s="26"/>
      <c r="D389" s="20"/>
      <c r="E389" s="20"/>
      <c r="F389" s="24"/>
      <c r="G389" s="20"/>
      <c r="H389" s="24"/>
      <c r="I389" s="20"/>
      <c r="J389" s="24"/>
      <c r="K389" s="20"/>
      <c r="L389" s="24"/>
      <c r="M389" s="20"/>
      <c r="N389" s="20"/>
      <c r="O389" s="20"/>
      <c r="P389" s="24"/>
      <c r="Q389" s="20"/>
      <c r="R389" s="20"/>
      <c r="S389" s="20"/>
    </row>
    <row r="390" spans="2:19" s="4" customFormat="1">
      <c r="B390" s="12"/>
      <c r="C390" s="26"/>
      <c r="D390" s="20"/>
      <c r="E390" s="20"/>
      <c r="F390" s="24"/>
      <c r="G390" s="20"/>
      <c r="H390" s="24"/>
      <c r="I390" s="20"/>
      <c r="J390" s="24"/>
      <c r="K390" s="20"/>
      <c r="L390" s="24"/>
      <c r="M390" s="20"/>
      <c r="N390" s="20"/>
      <c r="O390" s="20"/>
      <c r="P390" s="24"/>
      <c r="Q390" s="20"/>
      <c r="R390" s="20"/>
      <c r="S390" s="20"/>
    </row>
    <row r="391" spans="2:19" s="4" customFormat="1">
      <c r="B391" s="12"/>
      <c r="C391" s="26"/>
      <c r="D391" s="20"/>
      <c r="E391" s="20"/>
      <c r="F391" s="24"/>
      <c r="G391" s="20"/>
      <c r="H391" s="24"/>
      <c r="I391" s="20"/>
      <c r="J391" s="24"/>
      <c r="K391" s="20"/>
      <c r="L391" s="24"/>
      <c r="M391" s="20"/>
      <c r="N391" s="20"/>
      <c r="O391" s="20"/>
      <c r="P391" s="24"/>
      <c r="Q391" s="20"/>
      <c r="R391" s="20"/>
      <c r="S391" s="20"/>
    </row>
    <row r="392" spans="2:19" s="4" customFormat="1">
      <c r="B392" s="12"/>
      <c r="C392" s="26"/>
      <c r="D392" s="20"/>
      <c r="E392" s="20"/>
      <c r="F392" s="24"/>
      <c r="G392" s="20"/>
      <c r="H392" s="24"/>
      <c r="I392" s="20"/>
      <c r="J392" s="24"/>
      <c r="K392" s="20"/>
      <c r="L392" s="24"/>
      <c r="M392" s="20"/>
      <c r="N392" s="20"/>
      <c r="O392" s="20"/>
      <c r="P392" s="24"/>
      <c r="Q392" s="20"/>
      <c r="R392" s="20"/>
      <c r="S392" s="20"/>
    </row>
    <row r="393" spans="2:19" s="4" customFormat="1">
      <c r="B393" s="12"/>
      <c r="C393" s="26"/>
      <c r="D393" s="20"/>
      <c r="E393" s="20"/>
      <c r="F393" s="24"/>
      <c r="G393" s="20"/>
      <c r="H393" s="24"/>
      <c r="I393" s="20"/>
      <c r="J393" s="24"/>
      <c r="K393" s="20"/>
      <c r="L393" s="24"/>
      <c r="M393" s="20"/>
      <c r="N393" s="20"/>
      <c r="O393" s="20"/>
      <c r="P393" s="24"/>
      <c r="Q393" s="20"/>
      <c r="R393" s="20"/>
      <c r="S393" s="20"/>
    </row>
    <row r="394" spans="2:19" s="4" customFormat="1">
      <c r="B394" s="12"/>
      <c r="C394" s="26"/>
      <c r="D394" s="20"/>
      <c r="E394" s="20"/>
      <c r="F394" s="24"/>
      <c r="G394" s="20"/>
      <c r="H394" s="24"/>
      <c r="I394" s="20"/>
      <c r="J394" s="24"/>
      <c r="K394" s="20"/>
      <c r="L394" s="24"/>
      <c r="M394" s="20"/>
      <c r="N394" s="20"/>
      <c r="O394" s="20"/>
      <c r="P394" s="24"/>
      <c r="Q394" s="20"/>
      <c r="R394" s="20"/>
      <c r="S394" s="20"/>
    </row>
    <row r="395" spans="2:19" s="4" customFormat="1">
      <c r="B395" s="12"/>
      <c r="C395" s="26"/>
      <c r="D395" s="20"/>
      <c r="E395" s="20"/>
      <c r="F395" s="24"/>
      <c r="G395" s="20"/>
      <c r="H395" s="24"/>
      <c r="I395" s="20"/>
      <c r="J395" s="24"/>
      <c r="K395" s="20"/>
      <c r="L395" s="24"/>
      <c r="M395" s="20"/>
      <c r="N395" s="20"/>
      <c r="O395" s="20"/>
      <c r="P395" s="24"/>
      <c r="Q395" s="20"/>
      <c r="R395" s="20"/>
      <c r="S395" s="20"/>
    </row>
    <row r="396" spans="2:19" s="4" customFormat="1">
      <c r="B396" s="12"/>
      <c r="C396" s="26"/>
      <c r="D396" s="20"/>
      <c r="E396" s="20"/>
      <c r="F396" s="24"/>
      <c r="G396" s="20"/>
      <c r="H396" s="24"/>
      <c r="I396" s="20"/>
      <c r="J396" s="24"/>
      <c r="K396" s="20"/>
      <c r="L396" s="24"/>
      <c r="M396" s="20"/>
      <c r="N396" s="20"/>
      <c r="O396" s="20"/>
      <c r="P396" s="24"/>
      <c r="Q396" s="20"/>
      <c r="R396" s="20"/>
      <c r="S396" s="20"/>
    </row>
    <row r="397" spans="2:19" s="4" customFormat="1">
      <c r="B397" s="12"/>
      <c r="C397" s="26"/>
      <c r="D397" s="20"/>
      <c r="E397" s="20"/>
      <c r="F397" s="24"/>
      <c r="G397" s="20"/>
      <c r="H397" s="24"/>
      <c r="I397" s="20"/>
      <c r="J397" s="24"/>
      <c r="K397" s="20"/>
      <c r="L397" s="24"/>
      <c r="M397" s="20"/>
      <c r="N397" s="20"/>
      <c r="O397" s="20"/>
      <c r="P397" s="24"/>
      <c r="Q397" s="20"/>
      <c r="R397" s="20"/>
      <c r="S397" s="20"/>
    </row>
    <row r="398" spans="2:19" s="4" customFormat="1">
      <c r="B398" s="12"/>
      <c r="C398" s="26"/>
      <c r="D398" s="20"/>
      <c r="E398" s="20"/>
      <c r="F398" s="24"/>
      <c r="G398" s="20"/>
      <c r="H398" s="24"/>
      <c r="I398" s="20"/>
      <c r="J398" s="24"/>
      <c r="K398" s="20"/>
      <c r="L398" s="24"/>
      <c r="M398" s="20"/>
      <c r="N398" s="20"/>
      <c r="O398" s="20"/>
      <c r="P398" s="24"/>
      <c r="Q398" s="20"/>
      <c r="R398" s="20"/>
      <c r="S398" s="20"/>
    </row>
    <row r="399" spans="2:19" s="4" customFormat="1">
      <c r="B399" s="12"/>
      <c r="C399" s="26"/>
      <c r="D399" s="20"/>
      <c r="E399" s="20"/>
      <c r="F399" s="24"/>
      <c r="G399" s="20"/>
      <c r="H399" s="24"/>
      <c r="I399" s="20"/>
      <c r="J399" s="24"/>
      <c r="K399" s="20"/>
      <c r="L399" s="24"/>
      <c r="M399" s="20"/>
      <c r="N399" s="20"/>
      <c r="O399" s="20"/>
      <c r="P399" s="24"/>
      <c r="Q399" s="20"/>
      <c r="R399" s="20"/>
      <c r="S399" s="20"/>
    </row>
    <row r="400" spans="2:19" s="4" customFormat="1">
      <c r="B400" s="12"/>
      <c r="C400" s="26"/>
      <c r="D400" s="20"/>
      <c r="E400" s="20"/>
      <c r="F400" s="24"/>
      <c r="G400" s="20"/>
      <c r="H400" s="24"/>
      <c r="I400" s="20"/>
      <c r="J400" s="24"/>
      <c r="K400" s="20"/>
      <c r="L400" s="24"/>
      <c r="M400" s="20"/>
      <c r="N400" s="20"/>
      <c r="O400" s="20"/>
      <c r="P400" s="24"/>
      <c r="Q400" s="20"/>
      <c r="R400" s="20"/>
      <c r="S400" s="20"/>
    </row>
    <row r="401" spans="2:19" s="4" customFormat="1">
      <c r="B401" s="12"/>
      <c r="C401" s="26"/>
      <c r="D401" s="20"/>
      <c r="E401" s="20"/>
      <c r="F401" s="24"/>
      <c r="G401" s="20"/>
      <c r="H401" s="24"/>
      <c r="I401" s="20"/>
      <c r="J401" s="24"/>
      <c r="K401" s="20"/>
      <c r="L401" s="24"/>
      <c r="M401" s="20"/>
      <c r="N401" s="20"/>
      <c r="O401" s="20"/>
      <c r="P401" s="24"/>
      <c r="Q401" s="20"/>
      <c r="R401" s="20"/>
      <c r="S401" s="20"/>
    </row>
    <row r="402" spans="2:19" s="4" customFormat="1">
      <c r="B402" s="12"/>
      <c r="C402" s="26"/>
      <c r="D402" s="20"/>
      <c r="E402" s="20"/>
      <c r="F402" s="24"/>
      <c r="G402" s="20"/>
      <c r="H402" s="24"/>
      <c r="I402" s="20"/>
      <c r="J402" s="24"/>
      <c r="K402" s="20"/>
      <c r="L402" s="24"/>
      <c r="M402" s="20"/>
      <c r="N402" s="20"/>
      <c r="O402" s="20"/>
      <c r="P402" s="24"/>
      <c r="Q402" s="20"/>
      <c r="R402" s="20"/>
      <c r="S402" s="20"/>
    </row>
    <row r="403" spans="2:19" s="4" customFormat="1">
      <c r="B403" s="12"/>
      <c r="C403" s="26"/>
      <c r="D403" s="20"/>
      <c r="E403" s="20"/>
      <c r="F403" s="24"/>
      <c r="G403" s="20"/>
      <c r="H403" s="24"/>
      <c r="I403" s="20"/>
      <c r="J403" s="24"/>
      <c r="K403" s="20"/>
      <c r="L403" s="24"/>
      <c r="M403" s="20"/>
      <c r="N403" s="20"/>
      <c r="O403" s="20"/>
      <c r="P403" s="24"/>
      <c r="Q403" s="20"/>
      <c r="R403" s="20"/>
      <c r="S403" s="20"/>
    </row>
    <row r="404" spans="2:19" s="4" customFormat="1">
      <c r="B404" s="12"/>
      <c r="C404" s="26"/>
      <c r="D404" s="20"/>
      <c r="E404" s="20"/>
      <c r="F404" s="24"/>
      <c r="G404" s="20"/>
      <c r="H404" s="24"/>
      <c r="I404" s="20"/>
      <c r="J404" s="24"/>
      <c r="K404" s="20"/>
      <c r="L404" s="24"/>
      <c r="M404" s="20"/>
      <c r="N404" s="20"/>
      <c r="O404" s="20"/>
      <c r="P404" s="24"/>
      <c r="Q404" s="20"/>
      <c r="R404" s="20"/>
      <c r="S404" s="20"/>
    </row>
    <row r="405" spans="2:19" s="4" customFormat="1">
      <c r="B405" s="12"/>
      <c r="C405" s="26"/>
      <c r="D405" s="20"/>
      <c r="E405" s="20"/>
      <c r="F405" s="24"/>
      <c r="G405" s="20"/>
      <c r="H405" s="24"/>
      <c r="I405" s="20"/>
      <c r="J405" s="24"/>
      <c r="K405" s="20"/>
      <c r="L405" s="24"/>
      <c r="M405" s="20"/>
      <c r="N405" s="20"/>
      <c r="O405" s="20"/>
      <c r="P405" s="24"/>
      <c r="Q405" s="20"/>
      <c r="R405" s="20"/>
      <c r="S405" s="20"/>
    </row>
    <row r="406" spans="2:19" s="4" customFormat="1">
      <c r="B406" s="12"/>
      <c r="C406" s="26"/>
      <c r="D406" s="20"/>
      <c r="E406" s="20"/>
      <c r="F406" s="24"/>
      <c r="G406" s="20"/>
      <c r="H406" s="24"/>
      <c r="I406" s="20"/>
      <c r="J406" s="24"/>
      <c r="K406" s="20"/>
      <c r="L406" s="24"/>
      <c r="M406" s="20"/>
      <c r="N406" s="20"/>
      <c r="O406" s="20"/>
      <c r="P406" s="24"/>
      <c r="Q406" s="20"/>
      <c r="R406" s="20"/>
      <c r="S406" s="20"/>
    </row>
    <row r="407" spans="2:19" s="4" customFormat="1">
      <c r="B407" s="12"/>
      <c r="C407" s="26"/>
      <c r="D407" s="20"/>
      <c r="E407" s="20"/>
      <c r="F407" s="24"/>
      <c r="G407" s="20"/>
      <c r="H407" s="24"/>
      <c r="I407" s="20"/>
      <c r="J407" s="24"/>
      <c r="K407" s="20"/>
      <c r="L407" s="24"/>
      <c r="M407" s="20"/>
      <c r="N407" s="20"/>
      <c r="O407" s="20"/>
      <c r="P407" s="24"/>
      <c r="Q407" s="20"/>
      <c r="R407" s="20"/>
      <c r="S407" s="20"/>
    </row>
    <row r="408" spans="2:19" s="4" customFormat="1">
      <c r="B408" s="12"/>
      <c r="C408" s="26"/>
      <c r="D408" s="20"/>
      <c r="E408" s="20"/>
      <c r="F408" s="24"/>
      <c r="G408" s="20"/>
      <c r="H408" s="24"/>
      <c r="I408" s="20"/>
      <c r="J408" s="24"/>
      <c r="K408" s="20"/>
      <c r="L408" s="24"/>
      <c r="M408" s="20"/>
      <c r="N408" s="20"/>
      <c r="O408" s="20"/>
      <c r="P408" s="24"/>
      <c r="Q408" s="20"/>
      <c r="R408" s="20"/>
      <c r="S408" s="20"/>
    </row>
    <row r="409" spans="2:19" s="4" customFormat="1">
      <c r="B409" s="12"/>
      <c r="C409" s="26"/>
      <c r="D409" s="20"/>
      <c r="E409" s="20"/>
      <c r="F409" s="24"/>
      <c r="G409" s="20"/>
      <c r="H409" s="24"/>
      <c r="I409" s="20"/>
      <c r="J409" s="24"/>
      <c r="K409" s="20"/>
      <c r="L409" s="24"/>
      <c r="M409" s="20"/>
      <c r="N409" s="20"/>
      <c r="O409" s="20"/>
      <c r="P409" s="24"/>
      <c r="Q409" s="20"/>
      <c r="R409" s="20"/>
      <c r="S409" s="20"/>
    </row>
    <row r="410" spans="2:19" s="4" customFormat="1">
      <c r="B410" s="12"/>
      <c r="C410" s="26"/>
      <c r="D410" s="20"/>
      <c r="E410" s="20"/>
      <c r="F410" s="24"/>
      <c r="G410" s="20"/>
      <c r="H410" s="24"/>
      <c r="I410" s="20"/>
      <c r="J410" s="24"/>
      <c r="K410" s="20"/>
      <c r="L410" s="24"/>
      <c r="M410" s="20"/>
      <c r="N410" s="20"/>
      <c r="O410" s="20"/>
      <c r="P410" s="24"/>
      <c r="Q410" s="20"/>
      <c r="R410" s="20"/>
      <c r="S410" s="20"/>
    </row>
    <row r="411" spans="2:19" s="4" customFormat="1">
      <c r="B411" s="12"/>
      <c r="C411" s="26"/>
      <c r="D411" s="20"/>
      <c r="E411" s="20"/>
      <c r="F411" s="24"/>
      <c r="G411" s="20"/>
      <c r="H411" s="24"/>
      <c r="I411" s="20"/>
      <c r="J411" s="24"/>
      <c r="K411" s="20"/>
      <c r="L411" s="24"/>
      <c r="M411" s="20"/>
      <c r="N411" s="20"/>
      <c r="O411" s="20"/>
      <c r="P411" s="24"/>
      <c r="Q411" s="20"/>
      <c r="R411" s="20"/>
      <c r="S411" s="20"/>
    </row>
    <row r="412" spans="2:19" s="4" customFormat="1">
      <c r="B412" s="12"/>
      <c r="C412" s="26"/>
      <c r="D412" s="20"/>
      <c r="E412" s="20"/>
      <c r="F412" s="24"/>
      <c r="G412" s="20"/>
      <c r="H412" s="24"/>
      <c r="I412" s="20"/>
      <c r="J412" s="24"/>
      <c r="K412" s="20"/>
      <c r="L412" s="24"/>
      <c r="M412" s="20"/>
      <c r="N412" s="20"/>
      <c r="O412" s="20"/>
      <c r="P412" s="24"/>
      <c r="Q412" s="20"/>
      <c r="R412" s="20"/>
      <c r="S412" s="20"/>
    </row>
    <row r="413" spans="2:19" s="4" customFormat="1">
      <c r="B413" s="12"/>
      <c r="C413" s="26"/>
      <c r="D413" s="20"/>
      <c r="E413" s="20"/>
      <c r="F413" s="24"/>
      <c r="G413" s="20"/>
      <c r="H413" s="24"/>
      <c r="I413" s="20"/>
      <c r="J413" s="24"/>
      <c r="K413" s="20"/>
      <c r="L413" s="24"/>
      <c r="M413" s="20"/>
      <c r="N413" s="20"/>
      <c r="O413" s="20"/>
      <c r="P413" s="24"/>
      <c r="Q413" s="20"/>
      <c r="R413" s="20"/>
      <c r="S413" s="20"/>
    </row>
    <row r="414" spans="2:19" s="4" customFormat="1">
      <c r="B414" s="12"/>
      <c r="C414" s="26"/>
      <c r="D414" s="20"/>
      <c r="E414" s="20"/>
      <c r="F414" s="24"/>
      <c r="G414" s="20"/>
      <c r="H414" s="24"/>
      <c r="I414" s="20"/>
      <c r="J414" s="24"/>
      <c r="K414" s="20"/>
      <c r="L414" s="24"/>
      <c r="M414" s="20"/>
      <c r="N414" s="20"/>
      <c r="O414" s="20"/>
      <c r="P414" s="24"/>
      <c r="Q414" s="20"/>
      <c r="R414" s="20"/>
      <c r="S414" s="20"/>
    </row>
    <row r="415" spans="2:19" s="4" customFormat="1">
      <c r="B415" s="12"/>
      <c r="C415" s="26"/>
      <c r="D415" s="20"/>
      <c r="E415" s="20"/>
      <c r="F415" s="24"/>
      <c r="G415" s="20"/>
      <c r="H415" s="24"/>
      <c r="I415" s="20"/>
      <c r="J415" s="24"/>
      <c r="K415" s="20"/>
      <c r="L415" s="24"/>
      <c r="M415" s="20"/>
      <c r="N415" s="20"/>
      <c r="O415" s="20"/>
      <c r="P415" s="24"/>
      <c r="Q415" s="20"/>
      <c r="R415" s="20"/>
      <c r="S415" s="20"/>
    </row>
    <row r="416" spans="2:19" s="4" customFormat="1">
      <c r="B416" s="12"/>
      <c r="C416" s="26"/>
      <c r="D416" s="20"/>
      <c r="E416" s="20"/>
      <c r="F416" s="24"/>
      <c r="G416" s="20"/>
      <c r="H416" s="24"/>
      <c r="I416" s="20"/>
      <c r="J416" s="24"/>
      <c r="K416" s="20"/>
      <c r="L416" s="24"/>
      <c r="M416" s="20"/>
      <c r="N416" s="20"/>
      <c r="O416" s="20"/>
      <c r="P416" s="24"/>
      <c r="Q416" s="20"/>
      <c r="R416" s="20"/>
      <c r="S416" s="20"/>
    </row>
    <row r="417" spans="2:19" s="4" customFormat="1">
      <c r="B417" s="12"/>
      <c r="C417" s="26"/>
      <c r="D417" s="20"/>
      <c r="E417" s="20"/>
      <c r="F417" s="24"/>
      <c r="G417" s="20"/>
      <c r="H417" s="24"/>
      <c r="I417" s="20"/>
      <c r="J417" s="24"/>
      <c r="K417" s="20"/>
      <c r="L417" s="24"/>
      <c r="M417" s="20"/>
      <c r="N417" s="20"/>
      <c r="O417" s="20"/>
      <c r="P417" s="24"/>
      <c r="Q417" s="20"/>
      <c r="R417" s="20"/>
      <c r="S417" s="20"/>
    </row>
    <row r="418" spans="2:19" s="4" customFormat="1">
      <c r="B418" s="12"/>
      <c r="C418" s="26"/>
      <c r="D418" s="20"/>
      <c r="E418" s="20"/>
      <c r="F418" s="24"/>
      <c r="G418" s="20"/>
      <c r="H418" s="24"/>
      <c r="I418" s="20"/>
      <c r="J418" s="24"/>
      <c r="K418" s="20"/>
      <c r="L418" s="24"/>
      <c r="M418" s="20"/>
      <c r="N418" s="20"/>
      <c r="O418" s="20"/>
      <c r="P418" s="24"/>
      <c r="Q418" s="20"/>
      <c r="R418" s="20"/>
      <c r="S418" s="20"/>
    </row>
    <row r="419" spans="2:19" s="4" customFormat="1">
      <c r="B419" s="12"/>
      <c r="C419" s="26"/>
      <c r="D419" s="20"/>
      <c r="E419" s="20"/>
      <c r="F419" s="24"/>
      <c r="G419" s="20"/>
      <c r="H419" s="24"/>
      <c r="I419" s="20"/>
      <c r="J419" s="24"/>
      <c r="K419" s="20"/>
      <c r="L419" s="24"/>
      <c r="M419" s="20"/>
      <c r="N419" s="20"/>
      <c r="O419" s="20"/>
      <c r="P419" s="24"/>
      <c r="Q419" s="20"/>
      <c r="R419" s="20"/>
      <c r="S419" s="20"/>
    </row>
    <row r="420" spans="2:19" s="4" customFormat="1">
      <c r="B420" s="12"/>
      <c r="C420" s="26"/>
      <c r="D420" s="20"/>
      <c r="E420" s="20"/>
      <c r="F420" s="24"/>
      <c r="G420" s="20"/>
      <c r="H420" s="24"/>
      <c r="I420" s="20"/>
      <c r="J420" s="24"/>
      <c r="K420" s="20"/>
      <c r="L420" s="24"/>
      <c r="M420" s="20"/>
      <c r="N420" s="20"/>
      <c r="O420" s="20"/>
      <c r="P420" s="24"/>
      <c r="Q420" s="20"/>
      <c r="R420" s="20"/>
      <c r="S420" s="20"/>
    </row>
    <row r="421" spans="2:19" s="4" customFormat="1">
      <c r="B421" s="12"/>
      <c r="C421" s="26"/>
      <c r="D421" s="20"/>
      <c r="E421" s="20"/>
      <c r="F421" s="24"/>
      <c r="G421" s="20"/>
      <c r="H421" s="24"/>
      <c r="I421" s="20"/>
      <c r="J421" s="24"/>
      <c r="K421" s="20"/>
      <c r="L421" s="24"/>
      <c r="M421" s="20"/>
      <c r="N421" s="20"/>
      <c r="O421" s="20"/>
      <c r="P421" s="24"/>
      <c r="Q421" s="20"/>
      <c r="R421" s="20"/>
      <c r="S421" s="20"/>
    </row>
    <row r="422" spans="2:19" s="4" customFormat="1">
      <c r="B422" s="12"/>
      <c r="C422" s="26"/>
      <c r="D422" s="20"/>
      <c r="E422" s="20"/>
      <c r="F422" s="24"/>
      <c r="G422" s="20"/>
      <c r="H422" s="24"/>
      <c r="I422" s="20"/>
      <c r="J422" s="24"/>
      <c r="K422" s="20"/>
      <c r="L422" s="24"/>
      <c r="M422" s="20"/>
      <c r="N422" s="20"/>
      <c r="O422" s="20"/>
      <c r="P422" s="24"/>
      <c r="Q422" s="20"/>
      <c r="R422" s="20"/>
      <c r="S422" s="20"/>
    </row>
    <row r="423" spans="2:19" s="4" customFormat="1">
      <c r="B423" s="12"/>
      <c r="C423" s="26"/>
      <c r="D423" s="20"/>
      <c r="E423" s="20"/>
      <c r="F423" s="24"/>
      <c r="G423" s="20"/>
      <c r="H423" s="24"/>
      <c r="I423" s="20"/>
      <c r="J423" s="24"/>
      <c r="K423" s="20"/>
      <c r="L423" s="24"/>
      <c r="M423" s="20"/>
      <c r="N423" s="20"/>
      <c r="O423" s="20"/>
      <c r="P423" s="24"/>
      <c r="Q423" s="20"/>
      <c r="R423" s="20"/>
      <c r="S423" s="20"/>
    </row>
    <row r="424" spans="2:19" s="4" customFormat="1">
      <c r="B424" s="12"/>
      <c r="C424" s="26"/>
      <c r="D424" s="20"/>
      <c r="E424" s="20"/>
      <c r="F424" s="24"/>
      <c r="G424" s="20"/>
      <c r="H424" s="24"/>
      <c r="I424" s="20"/>
      <c r="J424" s="24"/>
      <c r="K424" s="20"/>
      <c r="L424" s="24"/>
      <c r="M424" s="20"/>
      <c r="N424" s="20"/>
      <c r="O424" s="20"/>
      <c r="P424" s="24"/>
      <c r="Q424" s="20"/>
      <c r="R424" s="20"/>
      <c r="S424" s="20"/>
    </row>
    <row r="425" spans="2:19" s="4" customFormat="1">
      <c r="B425" s="12"/>
      <c r="C425" s="26"/>
      <c r="D425" s="20"/>
      <c r="E425" s="20"/>
      <c r="F425" s="24"/>
      <c r="G425" s="20"/>
      <c r="H425" s="24"/>
      <c r="I425" s="20"/>
      <c r="J425" s="24"/>
      <c r="K425" s="20"/>
      <c r="L425" s="24"/>
      <c r="M425" s="20"/>
      <c r="N425" s="20"/>
      <c r="O425" s="20"/>
      <c r="P425" s="24"/>
      <c r="Q425" s="20"/>
      <c r="R425" s="20"/>
      <c r="S425" s="20"/>
    </row>
    <row r="426" spans="2:19" s="4" customFormat="1">
      <c r="B426" s="12"/>
      <c r="C426" s="26"/>
      <c r="D426" s="20"/>
      <c r="E426" s="20"/>
      <c r="F426" s="24"/>
      <c r="G426" s="20"/>
      <c r="H426" s="24"/>
      <c r="I426" s="20"/>
      <c r="J426" s="24"/>
      <c r="K426" s="20"/>
      <c r="L426" s="24"/>
      <c r="M426" s="20"/>
      <c r="N426" s="20"/>
      <c r="O426" s="20"/>
      <c r="P426" s="24"/>
      <c r="Q426" s="20"/>
      <c r="R426" s="20"/>
      <c r="S426" s="20"/>
    </row>
    <row r="427" spans="2:19" s="4" customFormat="1">
      <c r="B427" s="12"/>
      <c r="C427" s="26"/>
      <c r="D427" s="20"/>
      <c r="E427" s="20"/>
      <c r="F427" s="24"/>
      <c r="G427" s="20"/>
      <c r="H427" s="24"/>
      <c r="I427" s="20"/>
      <c r="J427" s="24"/>
      <c r="K427" s="20"/>
      <c r="L427" s="24"/>
      <c r="M427" s="20"/>
      <c r="N427" s="20"/>
      <c r="O427" s="20"/>
      <c r="P427" s="24"/>
      <c r="Q427" s="20"/>
      <c r="R427" s="20"/>
      <c r="S427" s="20"/>
    </row>
    <row r="428" spans="2:19" s="4" customFormat="1">
      <c r="B428" s="12"/>
      <c r="C428" s="26"/>
      <c r="D428" s="20"/>
      <c r="E428" s="20"/>
      <c r="F428" s="24"/>
      <c r="G428" s="20"/>
      <c r="H428" s="24"/>
      <c r="I428" s="20"/>
      <c r="J428" s="24"/>
      <c r="K428" s="20"/>
      <c r="L428" s="24"/>
      <c r="M428" s="20"/>
      <c r="N428" s="20"/>
      <c r="O428" s="20"/>
      <c r="P428" s="24"/>
      <c r="Q428" s="20"/>
      <c r="R428" s="20"/>
      <c r="S428" s="20"/>
    </row>
    <row r="429" spans="2:19" s="4" customFormat="1">
      <c r="B429" s="12"/>
      <c r="C429" s="26"/>
      <c r="D429" s="20"/>
      <c r="E429" s="20"/>
      <c r="F429" s="24"/>
      <c r="G429" s="20"/>
      <c r="H429" s="24"/>
      <c r="I429" s="20"/>
      <c r="J429" s="24"/>
      <c r="K429" s="20"/>
      <c r="L429" s="24"/>
      <c r="M429" s="20"/>
      <c r="N429" s="20"/>
      <c r="O429" s="20"/>
      <c r="P429" s="24"/>
      <c r="Q429" s="20"/>
      <c r="R429" s="20"/>
      <c r="S429" s="20"/>
    </row>
    <row r="430" spans="2:19" s="4" customFormat="1">
      <c r="B430" s="12"/>
      <c r="C430" s="26"/>
      <c r="D430" s="20"/>
      <c r="E430" s="20"/>
      <c r="F430" s="24"/>
      <c r="G430" s="20"/>
      <c r="H430" s="24"/>
      <c r="I430" s="20"/>
      <c r="J430" s="24"/>
      <c r="K430" s="20"/>
      <c r="L430" s="24"/>
      <c r="M430" s="20"/>
      <c r="N430" s="20"/>
      <c r="O430" s="20"/>
      <c r="P430" s="24"/>
      <c r="Q430" s="20"/>
      <c r="R430" s="20"/>
      <c r="S430" s="20"/>
    </row>
    <row r="431" spans="2:19" s="4" customFormat="1">
      <c r="B431" s="12"/>
      <c r="C431" s="26"/>
      <c r="D431" s="20"/>
      <c r="E431" s="20"/>
      <c r="F431" s="24"/>
      <c r="G431" s="20"/>
      <c r="H431" s="24"/>
      <c r="I431" s="20"/>
      <c r="J431" s="24"/>
      <c r="K431" s="20"/>
      <c r="L431" s="24"/>
      <c r="M431" s="20"/>
      <c r="N431" s="20"/>
      <c r="O431" s="20"/>
      <c r="P431" s="24"/>
      <c r="Q431" s="20"/>
      <c r="R431" s="20"/>
      <c r="S431" s="20"/>
    </row>
    <row r="432" spans="2:19" s="4" customFormat="1">
      <c r="B432" s="12"/>
      <c r="C432" s="26"/>
      <c r="D432" s="20"/>
      <c r="E432" s="20"/>
      <c r="F432" s="24"/>
      <c r="G432" s="20"/>
      <c r="H432" s="24"/>
      <c r="I432" s="20"/>
      <c r="J432" s="24"/>
      <c r="K432" s="20"/>
      <c r="L432" s="24"/>
      <c r="M432" s="20"/>
      <c r="N432" s="20"/>
      <c r="O432" s="20"/>
      <c r="P432" s="24"/>
      <c r="Q432" s="20"/>
      <c r="R432" s="20"/>
      <c r="S432" s="20"/>
    </row>
    <row r="433" spans="2:19" s="4" customFormat="1">
      <c r="B433" s="12"/>
      <c r="C433" s="26"/>
      <c r="D433" s="20"/>
      <c r="E433" s="20"/>
      <c r="F433" s="24"/>
      <c r="G433" s="20"/>
      <c r="H433" s="24"/>
      <c r="I433" s="20"/>
      <c r="J433" s="24"/>
      <c r="K433" s="20"/>
      <c r="L433" s="24"/>
      <c r="M433" s="20"/>
      <c r="N433" s="20"/>
      <c r="O433" s="20"/>
      <c r="P433" s="24"/>
      <c r="Q433" s="20"/>
      <c r="R433" s="20"/>
      <c r="S433" s="20"/>
    </row>
    <row r="434" spans="2:19" s="4" customFormat="1">
      <c r="B434" s="12"/>
      <c r="C434" s="26"/>
      <c r="D434" s="20"/>
      <c r="E434" s="20"/>
      <c r="F434" s="24"/>
      <c r="G434" s="20"/>
      <c r="H434" s="24"/>
      <c r="I434" s="20"/>
      <c r="J434" s="24"/>
      <c r="K434" s="20"/>
      <c r="L434" s="24"/>
      <c r="M434" s="20"/>
      <c r="N434" s="20"/>
      <c r="O434" s="20"/>
      <c r="P434" s="24"/>
      <c r="Q434" s="20"/>
      <c r="R434" s="20"/>
      <c r="S434" s="20"/>
    </row>
    <row r="435" spans="2:19" s="4" customFormat="1">
      <c r="B435" s="12"/>
      <c r="C435" s="26"/>
      <c r="D435" s="20"/>
      <c r="E435" s="20"/>
      <c r="F435" s="24"/>
      <c r="G435" s="20"/>
      <c r="H435" s="24"/>
      <c r="I435" s="20"/>
      <c r="J435" s="24"/>
      <c r="K435" s="20"/>
      <c r="L435" s="24"/>
      <c r="M435" s="20"/>
      <c r="N435" s="20"/>
      <c r="O435" s="20"/>
      <c r="P435" s="24"/>
      <c r="Q435" s="20"/>
      <c r="R435" s="20"/>
      <c r="S435" s="20"/>
    </row>
    <row r="436" spans="2:19" s="4" customFormat="1">
      <c r="B436" s="12"/>
      <c r="C436" s="26"/>
      <c r="D436" s="20"/>
      <c r="E436" s="20"/>
      <c r="F436" s="24"/>
      <c r="G436" s="20"/>
      <c r="H436" s="24"/>
      <c r="I436" s="20"/>
      <c r="J436" s="24"/>
      <c r="K436" s="20"/>
      <c r="L436" s="24"/>
      <c r="M436" s="20"/>
      <c r="N436" s="20"/>
      <c r="O436" s="20"/>
      <c r="P436" s="24"/>
      <c r="Q436" s="20"/>
      <c r="R436" s="20"/>
      <c r="S436" s="20"/>
    </row>
    <row r="437" spans="2:19" s="4" customFormat="1">
      <c r="B437" s="12"/>
      <c r="C437" s="26"/>
      <c r="D437" s="20"/>
      <c r="E437" s="20"/>
      <c r="F437" s="24"/>
      <c r="G437" s="20"/>
      <c r="H437" s="24"/>
      <c r="I437" s="20"/>
      <c r="J437" s="24"/>
      <c r="K437" s="20"/>
      <c r="L437" s="24"/>
      <c r="M437" s="20"/>
      <c r="N437" s="20"/>
      <c r="O437" s="20"/>
      <c r="P437" s="24"/>
      <c r="Q437" s="20"/>
      <c r="R437" s="20"/>
      <c r="S437" s="20"/>
    </row>
    <row r="438" spans="2:19" s="4" customFormat="1">
      <c r="B438" s="12"/>
      <c r="C438" s="26"/>
      <c r="D438" s="20"/>
      <c r="E438" s="20"/>
      <c r="F438" s="24"/>
      <c r="G438" s="20"/>
      <c r="H438" s="24"/>
      <c r="I438" s="20"/>
      <c r="J438" s="24"/>
      <c r="K438" s="20"/>
      <c r="L438" s="24"/>
      <c r="M438" s="20"/>
      <c r="N438" s="20"/>
      <c r="O438" s="20"/>
      <c r="P438" s="24"/>
      <c r="Q438" s="20"/>
      <c r="R438" s="20"/>
      <c r="S438" s="20"/>
    </row>
    <row r="439" spans="2:19" s="4" customFormat="1">
      <c r="B439" s="12"/>
      <c r="C439" s="26"/>
      <c r="D439" s="20"/>
      <c r="E439" s="20"/>
      <c r="F439" s="24"/>
      <c r="G439" s="20"/>
      <c r="H439" s="24"/>
      <c r="I439" s="20"/>
      <c r="J439" s="24"/>
      <c r="K439" s="20"/>
      <c r="L439" s="24"/>
      <c r="M439" s="20"/>
      <c r="N439" s="20"/>
      <c r="O439" s="20"/>
      <c r="P439" s="24"/>
      <c r="Q439" s="20"/>
      <c r="R439" s="20"/>
      <c r="S439" s="20"/>
    </row>
    <row r="440" spans="2:19" s="4" customFormat="1">
      <c r="B440" s="12"/>
      <c r="C440" s="26"/>
      <c r="D440" s="20"/>
      <c r="E440" s="20"/>
      <c r="F440" s="24"/>
      <c r="G440" s="20"/>
      <c r="H440" s="24"/>
      <c r="I440" s="20"/>
      <c r="J440" s="24"/>
      <c r="K440" s="20"/>
      <c r="L440" s="24"/>
      <c r="M440" s="20"/>
      <c r="N440" s="20"/>
      <c r="O440" s="20"/>
      <c r="P440" s="24"/>
      <c r="Q440" s="20"/>
      <c r="R440" s="20"/>
      <c r="S440" s="20"/>
    </row>
    <row r="441" spans="2:19" s="4" customFormat="1">
      <c r="B441" s="12"/>
      <c r="C441" s="26"/>
      <c r="D441" s="20"/>
      <c r="E441" s="20"/>
      <c r="F441" s="24"/>
      <c r="G441" s="20"/>
      <c r="H441" s="24"/>
      <c r="I441" s="20"/>
      <c r="J441" s="24"/>
      <c r="K441" s="20"/>
      <c r="L441" s="24"/>
      <c r="M441" s="20"/>
      <c r="N441" s="20"/>
      <c r="O441" s="20"/>
      <c r="P441" s="24"/>
      <c r="Q441" s="20"/>
      <c r="R441" s="20"/>
      <c r="S441" s="20"/>
    </row>
    <row r="442" spans="2:19" s="4" customFormat="1">
      <c r="B442" s="12"/>
      <c r="C442" s="26"/>
      <c r="D442" s="20"/>
      <c r="E442" s="20"/>
      <c r="F442" s="24"/>
      <c r="G442" s="20"/>
      <c r="H442" s="24"/>
      <c r="I442" s="20"/>
      <c r="J442" s="24"/>
      <c r="K442" s="20"/>
      <c r="L442" s="24"/>
      <c r="M442" s="20"/>
      <c r="N442" s="20"/>
      <c r="O442" s="20"/>
      <c r="P442" s="24"/>
      <c r="Q442" s="20"/>
      <c r="R442" s="20"/>
      <c r="S442" s="20"/>
    </row>
    <row r="443" spans="2:19" s="4" customFormat="1">
      <c r="B443" s="12"/>
      <c r="C443" s="26"/>
      <c r="D443" s="20"/>
      <c r="E443" s="20"/>
      <c r="F443" s="24"/>
      <c r="G443" s="20"/>
      <c r="H443" s="24"/>
      <c r="I443" s="20"/>
      <c r="J443" s="24"/>
      <c r="K443" s="20"/>
      <c r="L443" s="24"/>
      <c r="M443" s="20"/>
      <c r="N443" s="20"/>
      <c r="O443" s="20"/>
      <c r="P443" s="24"/>
      <c r="Q443" s="20"/>
      <c r="R443" s="20"/>
      <c r="S443" s="20"/>
    </row>
    <row r="444" spans="2:19" s="4" customFormat="1">
      <c r="B444" s="12"/>
      <c r="C444" s="26"/>
      <c r="D444" s="20"/>
      <c r="E444" s="20"/>
      <c r="F444" s="24"/>
      <c r="G444" s="20"/>
      <c r="H444" s="24"/>
      <c r="I444" s="20"/>
      <c r="J444" s="24"/>
      <c r="K444" s="20"/>
      <c r="L444" s="24"/>
      <c r="M444" s="20"/>
      <c r="N444" s="20"/>
      <c r="O444" s="20"/>
      <c r="P444" s="24"/>
      <c r="Q444" s="20"/>
      <c r="R444" s="20"/>
      <c r="S444" s="20"/>
    </row>
    <row r="445" spans="2:19" s="4" customFormat="1">
      <c r="B445" s="12"/>
      <c r="C445" s="26"/>
      <c r="D445" s="20"/>
      <c r="E445" s="20"/>
      <c r="F445" s="24"/>
      <c r="G445" s="20"/>
      <c r="H445" s="24"/>
      <c r="I445" s="20"/>
      <c r="J445" s="24"/>
      <c r="K445" s="20"/>
      <c r="L445" s="24"/>
      <c r="M445" s="20"/>
      <c r="N445" s="20"/>
      <c r="O445" s="20"/>
      <c r="P445" s="24"/>
      <c r="Q445" s="20"/>
      <c r="R445" s="20"/>
      <c r="S445" s="20"/>
    </row>
    <row r="446" spans="2:19" s="4" customFormat="1">
      <c r="B446" s="12"/>
      <c r="C446" s="26"/>
      <c r="D446" s="20"/>
      <c r="E446" s="20"/>
      <c r="F446" s="24"/>
      <c r="G446" s="20"/>
      <c r="H446" s="24"/>
      <c r="I446" s="20"/>
      <c r="J446" s="24"/>
      <c r="K446" s="20"/>
      <c r="L446" s="24"/>
      <c r="M446" s="20"/>
      <c r="N446" s="20"/>
      <c r="O446" s="20"/>
      <c r="P446" s="24"/>
      <c r="Q446" s="20"/>
      <c r="R446" s="20"/>
      <c r="S446" s="20"/>
    </row>
    <row r="447" spans="2:19" s="4" customFormat="1">
      <c r="B447" s="12"/>
      <c r="C447" s="26"/>
      <c r="D447" s="20"/>
      <c r="E447" s="20"/>
      <c r="F447" s="24"/>
      <c r="G447" s="20"/>
      <c r="H447" s="24"/>
      <c r="I447" s="20"/>
      <c r="J447" s="24"/>
      <c r="K447" s="20"/>
      <c r="L447" s="24"/>
      <c r="M447" s="20"/>
      <c r="N447" s="20"/>
      <c r="O447" s="20"/>
      <c r="P447" s="24"/>
      <c r="Q447" s="20"/>
      <c r="R447" s="20"/>
      <c r="S447" s="20"/>
    </row>
    <row r="448" spans="2:19" s="4" customFormat="1">
      <c r="B448" s="12"/>
      <c r="C448" s="26"/>
      <c r="D448" s="20"/>
      <c r="E448" s="20"/>
      <c r="F448" s="24"/>
      <c r="G448" s="20"/>
      <c r="H448" s="24"/>
      <c r="I448" s="20"/>
      <c r="J448" s="24"/>
      <c r="K448" s="20"/>
      <c r="L448" s="24"/>
      <c r="M448" s="20"/>
      <c r="N448" s="20"/>
      <c r="O448" s="20"/>
      <c r="P448" s="24"/>
      <c r="Q448" s="20"/>
      <c r="R448" s="20"/>
      <c r="S448" s="20"/>
    </row>
    <row r="449" spans="2:19" s="4" customFormat="1">
      <c r="B449" s="12"/>
      <c r="C449" s="26"/>
      <c r="D449" s="20"/>
      <c r="E449" s="20"/>
      <c r="F449" s="24"/>
      <c r="G449" s="20"/>
      <c r="H449" s="24"/>
      <c r="I449" s="20"/>
      <c r="J449" s="24"/>
      <c r="K449" s="20"/>
      <c r="L449" s="24"/>
      <c r="M449" s="20"/>
      <c r="N449" s="20"/>
      <c r="O449" s="20"/>
      <c r="P449" s="24"/>
      <c r="Q449" s="20"/>
      <c r="R449" s="20"/>
      <c r="S449" s="20"/>
    </row>
    <row r="450" spans="2:19" s="4" customFormat="1">
      <c r="B450" s="12"/>
      <c r="C450" s="26"/>
      <c r="D450" s="20"/>
      <c r="E450" s="20"/>
      <c r="F450" s="24"/>
      <c r="G450" s="20"/>
      <c r="H450" s="24"/>
      <c r="I450" s="20"/>
      <c r="J450" s="24"/>
      <c r="K450" s="20"/>
      <c r="L450" s="24"/>
      <c r="M450" s="20"/>
      <c r="N450" s="20"/>
      <c r="O450" s="20"/>
      <c r="P450" s="24"/>
      <c r="Q450" s="20"/>
      <c r="R450" s="20"/>
      <c r="S450" s="20"/>
    </row>
    <row r="451" spans="2:19" s="4" customFormat="1">
      <c r="B451" s="12"/>
      <c r="C451" s="26"/>
      <c r="D451" s="20"/>
      <c r="E451" s="20"/>
      <c r="F451" s="24"/>
      <c r="G451" s="20"/>
      <c r="H451" s="24"/>
      <c r="I451" s="20"/>
      <c r="J451" s="24"/>
      <c r="K451" s="20"/>
      <c r="L451" s="24"/>
      <c r="M451" s="20"/>
      <c r="N451" s="20"/>
      <c r="O451" s="20"/>
      <c r="P451" s="24"/>
      <c r="Q451" s="20"/>
      <c r="R451" s="20"/>
      <c r="S451" s="20"/>
    </row>
    <row r="452" spans="2:19" s="4" customFormat="1">
      <c r="B452" s="12"/>
      <c r="C452" s="26"/>
      <c r="D452" s="20"/>
      <c r="E452" s="20"/>
      <c r="F452" s="24"/>
      <c r="G452" s="20"/>
      <c r="H452" s="24"/>
      <c r="I452" s="20"/>
      <c r="J452" s="24"/>
      <c r="K452" s="20"/>
      <c r="L452" s="24"/>
      <c r="M452" s="20"/>
      <c r="N452" s="20"/>
      <c r="O452" s="20"/>
      <c r="P452" s="24"/>
      <c r="Q452" s="20"/>
      <c r="R452" s="20"/>
      <c r="S452" s="20"/>
    </row>
    <row r="453" spans="2:19" s="4" customFormat="1">
      <c r="B453" s="12"/>
      <c r="C453" s="26"/>
      <c r="D453" s="20"/>
      <c r="E453" s="20"/>
      <c r="F453" s="24"/>
      <c r="G453" s="20"/>
      <c r="H453" s="24"/>
      <c r="I453" s="20"/>
      <c r="J453" s="24"/>
      <c r="K453" s="20"/>
      <c r="L453" s="24"/>
      <c r="M453" s="20"/>
      <c r="N453" s="20"/>
      <c r="O453" s="20"/>
      <c r="P453" s="24"/>
      <c r="Q453" s="20"/>
      <c r="R453" s="20"/>
      <c r="S453" s="20"/>
    </row>
    <row r="454" spans="2:19" s="4" customFormat="1">
      <c r="B454" s="12"/>
      <c r="C454" s="26"/>
      <c r="D454" s="20"/>
      <c r="E454" s="20"/>
      <c r="F454" s="24"/>
      <c r="G454" s="20"/>
      <c r="H454" s="24"/>
      <c r="I454" s="20"/>
      <c r="J454" s="24"/>
      <c r="K454" s="20"/>
      <c r="L454" s="24"/>
      <c r="M454" s="20"/>
      <c r="N454" s="20"/>
      <c r="O454" s="20"/>
      <c r="P454" s="24"/>
      <c r="Q454" s="20"/>
      <c r="R454" s="20"/>
      <c r="S454" s="20"/>
    </row>
    <row r="455" spans="2:19" s="4" customFormat="1">
      <c r="B455" s="12"/>
      <c r="C455" s="26"/>
      <c r="D455" s="20"/>
      <c r="E455" s="20"/>
      <c r="F455" s="24"/>
      <c r="G455" s="20"/>
      <c r="H455" s="24"/>
      <c r="I455" s="20"/>
      <c r="J455" s="24"/>
      <c r="K455" s="20"/>
      <c r="L455" s="24"/>
      <c r="M455" s="20"/>
      <c r="N455" s="20"/>
      <c r="O455" s="20"/>
      <c r="P455" s="24"/>
      <c r="Q455" s="20"/>
      <c r="R455" s="20"/>
      <c r="S455" s="20"/>
    </row>
  </sheetData>
  <sheetProtection selectLockedCells="1"/>
  <mergeCells count="7">
    <mergeCell ref="C10:C11"/>
    <mergeCell ref="S10:S11"/>
    <mergeCell ref="D10:D11"/>
    <mergeCell ref="E10:E11"/>
    <mergeCell ref="F10:F11"/>
    <mergeCell ref="G10:G11"/>
    <mergeCell ref="R10:R11"/>
  </mergeCells>
  <phoneticPr fontId="35" type="noConversion"/>
  <conditionalFormatting sqref="C12:C13 E12:S12 E13:R13 G14:G18 R14:R18 S13:S18">
    <cfRule type="expression" dxfId="908" priority="25" stopIfTrue="1">
      <formula>MOD(ROW(),2)</formula>
    </cfRule>
  </conditionalFormatting>
  <conditionalFormatting sqref="C14:C21 E19:S21 E14:F18 H14:Q18">
    <cfRule type="expression" dxfId="907" priority="5" stopIfTrue="1">
      <formula>MOD(ROW(),2)</formula>
    </cfRule>
  </conditionalFormatting>
  <conditionalFormatting sqref="D16:D21">
    <cfRule type="cellIs" dxfId="906" priority="4" stopIfTrue="1" operator="equal">
      <formula>"NO ADMISIBLE"</formula>
    </cfRule>
  </conditionalFormatting>
  <conditionalFormatting sqref="D14:D15">
    <cfRule type="cellIs" dxfId="905" priority="2" stopIfTrue="1" operator="equal">
      <formula>"NO ADMISIBLE"</formula>
    </cfRule>
  </conditionalFormatting>
  <conditionalFormatting sqref="D12:D13">
    <cfRule type="cellIs" dxfId="904" priority="1" stopIfTrue="1" operator="equal">
      <formula>"NO ADMISIBLE"</formula>
    </cfRule>
  </conditionalFormatting>
  <printOptions horizontalCentered="1"/>
  <pageMargins left="0.23622047244094491" right="0.23622047244094491" top="0.98425196850393704" bottom="0.55118110236220474" header="0.31496062992125984" footer="0.31496062992125984"/>
  <pageSetup scale="66" orientation="landscape" r:id="rId1"/>
  <headerFooter alignWithMargins="0">
    <oddFooter>&amp;L&amp;"Arial,Normal"&amp;9&amp;F&amp;A&amp;C&amp;"Arial,Normal"&amp;10&amp;P de &amp;N&amp;R&amp;"Arial,Normal"&amp;9INSTITUTO NACIONAL DE VIAS&amp;D</oddFooter>
  </headerFooter>
  <rowBreaks count="2" manualBreakCount="2">
    <brk id="34" max="16383" man="1"/>
    <brk id="91" max="16383" man="1"/>
  </rowBreaks>
  <colBreaks count="2" manualBreakCount="2">
    <brk id="25" max="1048575" man="1"/>
    <brk id="38" max="1048575" man="1"/>
  </colBreaks>
  <ignoredErrors>
    <ignoredError sqref="Q12 H12 J12 L12 N12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B050"/>
    <pageSetUpPr fitToPage="1"/>
  </sheetPr>
  <dimension ref="A1:XFD67"/>
  <sheetViews>
    <sheetView showGridLines="0" view="pageBreakPreview" topLeftCell="A7" zoomScale="70" zoomScaleNormal="80" zoomScaleSheetLayoutView="70" workbookViewId="0">
      <selection activeCell="A12" sqref="A12"/>
    </sheetView>
  </sheetViews>
  <sheetFormatPr baseColWidth="10" defaultRowHeight="18" customHeight="1"/>
  <cols>
    <col min="1" max="1" width="7.140625" style="159" bestFit="1" customWidth="1"/>
    <col min="2" max="2" width="46.28515625" style="154" customWidth="1"/>
    <col min="3" max="3" width="24.5703125" style="154" bestFit="1" customWidth="1"/>
    <col min="4" max="4" width="24.28515625" style="159" bestFit="1" customWidth="1"/>
    <col min="5" max="5" width="24.85546875" style="159" bestFit="1" customWidth="1"/>
    <col min="6" max="7" width="23.5703125" style="159" bestFit="1" customWidth="1"/>
    <col min="8" max="8" width="30.28515625" style="159" bestFit="1" customWidth="1"/>
    <col min="9" max="9" width="22.28515625" style="159" customWidth="1"/>
    <col min="10" max="10" width="25.28515625" style="160" customWidth="1"/>
    <col min="11" max="11" width="14" style="160" customWidth="1"/>
    <col min="12" max="12" width="16.28515625" style="160" customWidth="1"/>
    <col min="13" max="13" width="13.7109375" style="160" customWidth="1"/>
    <col min="14" max="14" width="16.28515625" style="160" customWidth="1"/>
    <col min="15" max="15" width="13.7109375" style="160" customWidth="1"/>
    <col min="16" max="16" width="16.42578125" style="159" customWidth="1"/>
    <col min="17" max="17" width="16.85546875" style="160" customWidth="1"/>
    <col min="18" max="18" width="15.28515625" style="160" customWidth="1"/>
    <col min="19" max="19" width="16.28515625" style="160" customWidth="1"/>
    <col min="20" max="20" width="13.7109375" style="160" customWidth="1"/>
    <col min="21" max="21" width="19.140625" style="159" customWidth="1"/>
    <col min="22" max="22" width="30.85546875" style="154" customWidth="1"/>
    <col min="23" max="23" width="19.42578125" style="261" bestFit="1" customWidth="1"/>
    <col min="24" max="24" width="15.28515625" style="261" bestFit="1" customWidth="1"/>
    <col min="25" max="16384" width="11.42578125" style="261"/>
  </cols>
  <sheetData>
    <row r="1" spans="1:16384" s="260" customFormat="1" ht="15">
      <c r="A1" s="602" t="str">
        <f>+PROPONENTES!C1</f>
        <v>INSTITUTO NACIONAL DE VÍAS</v>
      </c>
      <c r="B1" s="602"/>
      <c r="C1" s="602"/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218"/>
      <c r="R1" s="218"/>
      <c r="S1" s="218"/>
      <c r="T1" s="218"/>
      <c r="U1" s="218"/>
      <c r="V1" s="153"/>
    </row>
    <row r="2" spans="1:16384" s="260" customFormat="1" ht="15">
      <c r="A2" s="602" t="str">
        <f>+PROPONENTES!C2</f>
        <v>DIRECCIÓN TERRITORIAL PUTUMAYO</v>
      </c>
      <c r="B2" s="602"/>
      <c r="C2" s="602"/>
      <c r="D2" s="602"/>
      <c r="E2" s="602"/>
      <c r="F2" s="602"/>
      <c r="G2" s="602"/>
      <c r="H2" s="602"/>
      <c r="I2" s="602"/>
      <c r="J2" s="602"/>
      <c r="K2" s="602"/>
      <c r="L2" s="602"/>
      <c r="M2" s="602"/>
      <c r="N2" s="602"/>
      <c r="O2" s="602"/>
      <c r="P2" s="602"/>
      <c r="Q2" s="218"/>
      <c r="R2" s="218"/>
      <c r="S2" s="218"/>
      <c r="T2" s="218"/>
      <c r="U2" s="218"/>
      <c r="V2" s="153"/>
    </row>
    <row r="3" spans="1:16384" ht="18" customHeight="1">
      <c r="A3" s="602" t="str">
        <f>+PROPONENTES!C3</f>
        <v>LP-DT-PUT-002-2019</v>
      </c>
      <c r="B3" s="602"/>
      <c r="C3" s="602"/>
      <c r="D3" s="602"/>
      <c r="E3" s="602"/>
      <c r="F3" s="602"/>
      <c r="G3" s="602"/>
      <c r="H3" s="602"/>
      <c r="I3" s="602"/>
      <c r="J3" s="602"/>
      <c r="K3" s="602"/>
      <c r="L3" s="602"/>
      <c r="M3" s="602"/>
      <c r="N3" s="602"/>
      <c r="O3" s="602"/>
      <c r="P3" s="602"/>
      <c r="Q3" s="218"/>
      <c r="R3" s="218"/>
      <c r="S3" s="218"/>
      <c r="T3" s="218"/>
      <c r="U3" s="218"/>
    </row>
    <row r="4" spans="1:16384" ht="18" customHeight="1">
      <c r="A4" s="603" t="s">
        <v>85</v>
      </c>
      <c r="B4" s="603"/>
      <c r="C4" s="603"/>
      <c r="D4" s="603"/>
      <c r="E4" s="603"/>
      <c r="F4" s="603"/>
      <c r="G4" s="603"/>
      <c r="H4" s="603"/>
      <c r="I4" s="603"/>
      <c r="J4" s="603"/>
      <c r="K4" s="603"/>
      <c r="L4" s="603"/>
      <c r="M4" s="603"/>
      <c r="N4" s="603"/>
      <c r="O4" s="603"/>
      <c r="P4" s="603"/>
      <c r="Q4" s="219"/>
      <c r="R4" s="219"/>
      <c r="S4" s="219"/>
      <c r="T4" s="219"/>
      <c r="U4" s="219"/>
    </row>
    <row r="5" spans="1:16384" ht="48.75" customHeight="1">
      <c r="A5" s="604" t="str">
        <f>+PROPONENTES!C5</f>
        <v>OBJETO: MANTENIMIENTO RUTINARIO VÍAS A CARGO DEL INSTITUTO NACIONAL DEL VÍAS DIRECCIÓN TERRITORIAL PUTUMAYO.</v>
      </c>
      <c r="B5" s="604"/>
      <c r="C5" s="604"/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218"/>
      <c r="R5" s="218"/>
      <c r="S5" s="218"/>
      <c r="T5" s="218"/>
      <c r="U5" s="218"/>
    </row>
    <row r="6" spans="1:16384" ht="36.75" customHeight="1">
      <c r="A6" s="155"/>
      <c r="B6" s="155"/>
      <c r="C6" s="155"/>
      <c r="D6" s="155"/>
      <c r="E6" s="605"/>
      <c r="F6" s="605"/>
      <c r="G6" s="202"/>
      <c r="H6" s="202"/>
      <c r="I6" s="202"/>
      <c r="J6" s="155"/>
      <c r="K6" s="155"/>
      <c r="L6" s="155"/>
      <c r="M6" s="155"/>
      <c r="N6" s="219"/>
      <c r="O6" s="219"/>
      <c r="P6" s="155"/>
      <c r="Q6" s="219"/>
      <c r="R6" s="219"/>
      <c r="S6" s="219"/>
      <c r="T6" s="219"/>
      <c r="U6" s="219"/>
    </row>
    <row r="7" spans="1:16384" ht="44.25" customHeight="1">
      <c r="A7" s="599"/>
      <c r="B7" s="599"/>
      <c r="C7" s="606" t="s">
        <v>86</v>
      </c>
      <c r="D7" s="606"/>
      <c r="E7" s="606"/>
      <c r="F7" s="606"/>
      <c r="G7" s="606"/>
      <c r="H7" s="606"/>
      <c r="I7" s="606"/>
      <c r="J7" s="600" t="s">
        <v>87</v>
      </c>
      <c r="K7" s="600"/>
      <c r="L7" s="600" t="s">
        <v>88</v>
      </c>
      <c r="M7" s="600"/>
      <c r="N7" s="600" t="s">
        <v>141</v>
      </c>
      <c r="O7" s="600"/>
      <c r="P7" s="378" t="s">
        <v>85</v>
      </c>
      <c r="Q7" s="600" t="s">
        <v>127</v>
      </c>
      <c r="R7" s="600"/>
      <c r="S7" s="600" t="s">
        <v>130</v>
      </c>
      <c r="T7" s="600"/>
      <c r="U7" s="378" t="s">
        <v>138</v>
      </c>
      <c r="V7" s="598" t="s">
        <v>9</v>
      </c>
    </row>
    <row r="8" spans="1:16384" ht="54" customHeight="1">
      <c r="A8" s="596" t="s">
        <v>89</v>
      </c>
      <c r="B8" s="601" t="s">
        <v>5</v>
      </c>
      <c r="C8" s="601" t="s">
        <v>90</v>
      </c>
      <c r="D8" s="595" t="s">
        <v>91</v>
      </c>
      <c r="E8" s="595" t="s">
        <v>92</v>
      </c>
      <c r="F8" s="595" t="s">
        <v>93</v>
      </c>
      <c r="G8" s="595" t="s">
        <v>111</v>
      </c>
      <c r="H8" s="595" t="s">
        <v>184</v>
      </c>
      <c r="I8" s="595" t="s">
        <v>140</v>
      </c>
      <c r="J8" s="594" t="s">
        <v>192</v>
      </c>
      <c r="K8" s="594"/>
      <c r="L8" s="594" t="s">
        <v>148</v>
      </c>
      <c r="M8" s="594"/>
      <c r="N8" s="594" t="s">
        <v>142</v>
      </c>
      <c r="O8" s="594"/>
      <c r="P8" s="595" t="s">
        <v>94</v>
      </c>
      <c r="Q8" s="594" t="s">
        <v>128</v>
      </c>
      <c r="R8" s="594"/>
      <c r="S8" s="594" t="s">
        <v>131</v>
      </c>
      <c r="T8" s="594"/>
      <c r="U8" s="595" t="s">
        <v>139</v>
      </c>
      <c r="V8" s="598"/>
    </row>
    <row r="9" spans="1:16384" ht="28.9" customHeight="1">
      <c r="A9" s="596"/>
      <c r="B9" s="601"/>
      <c r="C9" s="601"/>
      <c r="D9" s="594"/>
      <c r="E9" s="595"/>
      <c r="F9" s="594"/>
      <c r="G9" s="597"/>
      <c r="H9" s="597"/>
      <c r="I9" s="597"/>
      <c r="J9" s="170" t="s">
        <v>95</v>
      </c>
      <c r="K9" s="171">
        <v>0.42</v>
      </c>
      <c r="L9" s="170" t="s">
        <v>186</v>
      </c>
      <c r="M9" s="233">
        <v>0.7</v>
      </c>
      <c r="N9" s="535" t="s">
        <v>143</v>
      </c>
      <c r="O9" s="171">
        <v>1</v>
      </c>
      <c r="P9" s="595"/>
      <c r="Q9" s="170" t="s">
        <v>129</v>
      </c>
      <c r="R9" s="230">
        <v>0</v>
      </c>
      <c r="S9" s="170" t="s">
        <v>129</v>
      </c>
      <c r="T9" s="230">
        <v>0</v>
      </c>
      <c r="U9" s="595"/>
      <c r="V9" s="598"/>
    </row>
    <row r="10" spans="1:16384" ht="24" customHeight="1">
      <c r="A10" s="596"/>
      <c r="B10" s="601"/>
      <c r="C10" s="601"/>
      <c r="D10" s="594"/>
      <c r="E10" s="595"/>
      <c r="F10" s="594"/>
      <c r="G10" s="597"/>
      <c r="H10" s="597"/>
      <c r="I10" s="597"/>
      <c r="J10" s="172" t="s">
        <v>97</v>
      </c>
      <c r="K10" s="172" t="s">
        <v>96</v>
      </c>
      <c r="L10" s="172" t="s">
        <v>97</v>
      </c>
      <c r="M10" s="172" t="s">
        <v>96</v>
      </c>
      <c r="N10" s="172" t="s">
        <v>97</v>
      </c>
      <c r="O10" s="172" t="s">
        <v>96</v>
      </c>
      <c r="P10" s="595"/>
      <c r="Q10" s="172" t="s">
        <v>97</v>
      </c>
      <c r="R10" s="172" t="s">
        <v>96</v>
      </c>
      <c r="S10" s="172" t="s">
        <v>97</v>
      </c>
      <c r="T10" s="172" t="s">
        <v>96</v>
      </c>
      <c r="U10" s="595"/>
      <c r="V10" s="598"/>
    </row>
    <row r="11" spans="1:16384" ht="18" customHeight="1">
      <c r="A11" s="593"/>
      <c r="B11" s="593"/>
      <c r="C11" s="593"/>
      <c r="D11" s="593"/>
      <c r="E11" s="593"/>
      <c r="F11" s="593"/>
      <c r="G11" s="593"/>
      <c r="H11" s="593"/>
      <c r="I11" s="593"/>
      <c r="J11" s="593"/>
      <c r="K11" s="593"/>
      <c r="L11" s="593"/>
      <c r="M11" s="593"/>
      <c r="N11" s="593"/>
      <c r="O11" s="593"/>
      <c r="P11" s="593"/>
      <c r="Q11" s="377"/>
      <c r="R11" s="377"/>
      <c r="S11" s="377"/>
      <c r="T11" s="377"/>
      <c r="U11" s="377"/>
      <c r="V11" s="37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</row>
    <row r="12" spans="1:16384" s="153" customFormat="1" ht="64.5" customHeight="1">
      <c r="A12" s="462">
        <v>1</v>
      </c>
      <c r="B12" s="463" t="str">
        <f>+PROPONENTES!D12</f>
        <v>COOPERATIVA DE TRABAJO ASOCIADO EL REFUGIO DEL TRAMPOLYN</v>
      </c>
      <c r="C12" s="464">
        <v>46983526</v>
      </c>
      <c r="D12" s="464">
        <v>96983526</v>
      </c>
      <c r="E12" s="464">
        <v>9135839</v>
      </c>
      <c r="F12" s="464">
        <v>9135839</v>
      </c>
      <c r="G12" s="464">
        <f>+D12-F12</f>
        <v>87847687</v>
      </c>
      <c r="H12" s="464">
        <v>2927260</v>
      </c>
      <c r="I12" s="464">
        <v>0</v>
      </c>
      <c r="J12" s="238">
        <f>SUM(C12/E12)</f>
        <v>5.1427707953259683</v>
      </c>
      <c r="K12" s="242" t="str">
        <f>+IF(J12&gt;=$K$9,"ADMISIBLE","NO ADMISIBLE")</f>
        <v>ADMISIBLE</v>
      </c>
      <c r="L12" s="350">
        <f>SUM(F12/D12)</f>
        <v>9.4199905662328678E-2</v>
      </c>
      <c r="M12" s="242" t="str">
        <f>+IF(L12&lt;=$M$9,"ADMISIBLE","NO ADMISIBLE")</f>
        <v>ADMISIBLE</v>
      </c>
      <c r="N12" s="239" t="str">
        <f>IF(I12=0,"",H12/I12)</f>
        <v/>
      </c>
      <c r="O12" s="242" t="str">
        <f>+IF(I12=0,"ADMISIBLE",IF(N12&gt;=$O$9,"ADMISIBLE","NO ADMISIBLE"))</f>
        <v>ADMISIBLE</v>
      </c>
      <c r="P12" s="242" t="str">
        <f>+IF(K12="NO ADMISIBLE","NO ADMISIBLE",IF(M12="NO ADMISIBLE","NO ADMISIBLE",IF(O12="NO ADMISIBLE","NO ADMISIBLE","ADMISIBLE")))</f>
        <v>ADMISIBLE</v>
      </c>
      <c r="Q12" s="240">
        <f>H12/G12</f>
        <v>3.3321992871593764E-2</v>
      </c>
      <c r="R12" s="242" t="str">
        <f>+IF(Q12&gt;=$R$9,"ADMISIBLE","NO ADMISIBLE")</f>
        <v>ADMISIBLE</v>
      </c>
      <c r="S12" s="241">
        <f>H12/D12</f>
        <v>3.018306428660884E-2</v>
      </c>
      <c r="T12" s="242" t="str">
        <f>+IF(S12&gt;=$T$9,"ADMISIBLE","NO ADMISIBLE")</f>
        <v>ADMISIBLE</v>
      </c>
      <c r="U12" s="242" t="str">
        <f>+IF(R12="NO ADMISIBLE","NO ADMISIBLE",IF(T12="NO ADMISIBLE","NO ADMISIBLE","ADMISIBLE"))</f>
        <v>ADMISIBLE</v>
      </c>
      <c r="V12" s="395"/>
      <c r="W12" s="157"/>
      <c r="X12" s="156"/>
      <c r="Y12" s="156"/>
      <c r="Z12" s="156"/>
      <c r="AA12" s="156"/>
      <c r="AB12" s="156"/>
      <c r="AC12" s="156"/>
      <c r="AD12" s="156"/>
      <c r="AE12" s="156"/>
      <c r="AF12" s="156"/>
    </row>
    <row r="13" spans="1:16384" s="259" customFormat="1" ht="38.25" customHeight="1">
      <c r="A13" s="462"/>
      <c r="B13" s="463"/>
      <c r="C13" s="464"/>
      <c r="D13" s="464"/>
      <c r="E13" s="464"/>
      <c r="F13" s="464"/>
      <c r="G13" s="464"/>
      <c r="H13" s="464"/>
      <c r="I13" s="464"/>
      <c r="J13" s="238"/>
      <c r="K13" s="242"/>
      <c r="L13" s="350"/>
      <c r="M13" s="242"/>
      <c r="N13" s="239"/>
      <c r="O13" s="242"/>
      <c r="P13" s="242"/>
      <c r="Q13" s="240"/>
      <c r="R13" s="242"/>
      <c r="S13" s="241"/>
      <c r="T13" s="242"/>
      <c r="U13" s="242"/>
      <c r="V13" s="395"/>
      <c r="W13" s="157"/>
      <c r="X13" s="156"/>
      <c r="Y13" s="156"/>
      <c r="Z13" s="156"/>
      <c r="AA13" s="156"/>
      <c r="AB13" s="156"/>
      <c r="AC13" s="156"/>
      <c r="AD13" s="156"/>
      <c r="AE13" s="156"/>
      <c r="AF13" s="156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153"/>
      <c r="BK13" s="153"/>
      <c r="BL13" s="153"/>
      <c r="BM13" s="153"/>
      <c r="BN13" s="153"/>
      <c r="BO13" s="153"/>
      <c r="BP13" s="153"/>
      <c r="BQ13" s="153"/>
      <c r="BR13" s="153"/>
      <c r="BS13" s="153"/>
      <c r="BT13" s="153"/>
      <c r="BU13" s="153"/>
      <c r="BV13" s="153"/>
      <c r="BW13" s="153"/>
      <c r="BX13" s="153"/>
      <c r="BY13" s="153"/>
      <c r="BZ13" s="153"/>
      <c r="CA13" s="153"/>
      <c r="CB13" s="153"/>
      <c r="CC13" s="153"/>
      <c r="CD13" s="153"/>
      <c r="CE13" s="153"/>
      <c r="CF13" s="153"/>
      <c r="CG13" s="153"/>
      <c r="CH13" s="153"/>
      <c r="CI13" s="153"/>
      <c r="CJ13" s="153"/>
      <c r="CK13" s="153"/>
      <c r="CL13" s="153"/>
      <c r="CM13" s="153"/>
      <c r="CN13" s="153"/>
      <c r="CO13" s="153"/>
      <c r="CP13" s="153"/>
      <c r="CQ13" s="153"/>
      <c r="CR13" s="153"/>
      <c r="CS13" s="153"/>
      <c r="CT13" s="153"/>
      <c r="CU13" s="153"/>
      <c r="CV13" s="153"/>
      <c r="CW13" s="153"/>
      <c r="CX13" s="153"/>
      <c r="CY13" s="153"/>
      <c r="CZ13" s="153"/>
      <c r="DA13" s="153"/>
      <c r="DB13" s="153"/>
      <c r="DC13" s="153"/>
      <c r="DD13" s="153"/>
      <c r="DE13" s="153"/>
      <c r="DF13" s="153"/>
      <c r="DG13" s="153"/>
      <c r="DH13" s="153"/>
      <c r="DI13" s="153"/>
      <c r="DJ13" s="153"/>
      <c r="DK13" s="153"/>
      <c r="DL13" s="153"/>
      <c r="DM13" s="153"/>
      <c r="DN13" s="153"/>
      <c r="DO13" s="153"/>
      <c r="DP13" s="153"/>
      <c r="DQ13" s="153"/>
      <c r="DR13" s="153"/>
      <c r="DS13" s="153"/>
      <c r="DT13" s="153"/>
      <c r="DU13" s="153"/>
      <c r="DV13" s="153"/>
      <c r="DW13" s="153"/>
      <c r="DX13" s="153"/>
      <c r="DY13" s="153"/>
      <c r="DZ13" s="153"/>
      <c r="EA13" s="153"/>
      <c r="EB13" s="153"/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3"/>
      <c r="EU13" s="153"/>
      <c r="EV13" s="153"/>
      <c r="EW13" s="153"/>
      <c r="EX13" s="153"/>
      <c r="EY13" s="153"/>
      <c r="EZ13" s="153"/>
      <c r="FA13" s="153"/>
      <c r="FB13" s="153"/>
      <c r="FC13" s="153"/>
      <c r="FD13" s="153"/>
      <c r="FE13" s="153"/>
      <c r="FF13" s="153"/>
      <c r="FG13" s="153"/>
      <c r="FH13" s="153"/>
      <c r="FI13" s="153"/>
      <c r="FJ13" s="153"/>
      <c r="FK13" s="153"/>
      <c r="FL13" s="153"/>
      <c r="FM13" s="153"/>
      <c r="FN13" s="153"/>
      <c r="FO13" s="153"/>
      <c r="FP13" s="153"/>
      <c r="FQ13" s="153"/>
      <c r="FR13" s="153"/>
      <c r="FS13" s="153"/>
      <c r="FT13" s="153"/>
      <c r="FU13" s="153"/>
      <c r="FV13" s="153"/>
      <c r="FW13" s="153"/>
      <c r="FX13" s="153"/>
      <c r="FY13" s="153"/>
      <c r="FZ13" s="153"/>
      <c r="GA13" s="153"/>
      <c r="GB13" s="153"/>
      <c r="GC13" s="153"/>
      <c r="GD13" s="153"/>
      <c r="GE13" s="153"/>
      <c r="GF13" s="153"/>
      <c r="GG13" s="153"/>
      <c r="GH13" s="153"/>
      <c r="GI13" s="153"/>
      <c r="GJ13" s="153"/>
      <c r="GK13" s="153"/>
      <c r="GL13" s="153"/>
      <c r="GM13" s="153"/>
      <c r="GN13" s="153"/>
      <c r="GO13" s="153"/>
      <c r="GP13" s="153"/>
      <c r="GQ13" s="153"/>
      <c r="GR13" s="153"/>
      <c r="GS13" s="153"/>
      <c r="GT13" s="153"/>
      <c r="GU13" s="153"/>
      <c r="GV13" s="153"/>
      <c r="GW13" s="153"/>
      <c r="GX13" s="153"/>
      <c r="GY13" s="153"/>
      <c r="GZ13" s="153"/>
      <c r="HA13" s="153"/>
      <c r="HB13" s="153"/>
      <c r="HC13" s="153"/>
      <c r="HD13" s="153"/>
      <c r="HE13" s="153"/>
      <c r="HF13" s="153"/>
      <c r="HG13" s="153"/>
      <c r="HH13" s="153"/>
      <c r="HI13" s="153"/>
      <c r="HJ13" s="153"/>
      <c r="HK13" s="153"/>
      <c r="HL13" s="153"/>
      <c r="HM13" s="153"/>
      <c r="HN13" s="153"/>
      <c r="HO13" s="153"/>
      <c r="HP13" s="153"/>
      <c r="HQ13" s="153"/>
      <c r="HR13" s="153"/>
      <c r="HS13" s="153"/>
      <c r="HT13" s="153"/>
      <c r="HU13" s="153"/>
      <c r="HV13" s="153"/>
      <c r="HW13" s="153"/>
      <c r="HX13" s="153"/>
      <c r="HY13" s="153"/>
      <c r="HZ13" s="153"/>
      <c r="IA13" s="153"/>
      <c r="IB13" s="153"/>
      <c r="IC13" s="153"/>
      <c r="ID13" s="153"/>
      <c r="IE13" s="153"/>
      <c r="IF13" s="153"/>
      <c r="IG13" s="153"/>
      <c r="IH13" s="153"/>
      <c r="II13" s="153"/>
      <c r="IJ13" s="153"/>
      <c r="IK13" s="153"/>
      <c r="IL13" s="153"/>
      <c r="IM13" s="153"/>
      <c r="IN13" s="153"/>
      <c r="IO13" s="153"/>
      <c r="IP13" s="153"/>
      <c r="IQ13" s="153"/>
      <c r="IR13" s="153"/>
      <c r="IS13" s="153"/>
      <c r="IT13" s="153"/>
      <c r="IU13" s="153"/>
      <c r="IV13" s="153"/>
      <c r="IW13" s="153"/>
      <c r="IX13" s="153"/>
      <c r="IY13" s="153"/>
      <c r="IZ13" s="153"/>
      <c r="JA13" s="153"/>
      <c r="JB13" s="153"/>
      <c r="JC13" s="153"/>
      <c r="JD13" s="153"/>
      <c r="JE13" s="153"/>
      <c r="JF13" s="153"/>
      <c r="JG13" s="153"/>
      <c r="JH13" s="153"/>
      <c r="JI13" s="153"/>
      <c r="JJ13" s="153"/>
      <c r="JK13" s="153"/>
      <c r="JL13" s="153"/>
      <c r="JM13" s="153"/>
      <c r="JN13" s="153"/>
      <c r="JO13" s="153"/>
      <c r="JP13" s="153"/>
      <c r="JQ13" s="153"/>
      <c r="JR13" s="153"/>
      <c r="JS13" s="153"/>
      <c r="JT13" s="153"/>
      <c r="JU13" s="153"/>
      <c r="JV13" s="153"/>
      <c r="JW13" s="153"/>
      <c r="JX13" s="153"/>
      <c r="JY13" s="153"/>
      <c r="JZ13" s="153"/>
      <c r="KA13" s="153"/>
      <c r="KB13" s="153"/>
      <c r="KC13" s="153"/>
      <c r="KD13" s="153"/>
      <c r="KE13" s="153"/>
      <c r="KF13" s="153"/>
      <c r="KG13" s="153"/>
      <c r="KH13" s="153"/>
      <c r="KI13" s="153"/>
      <c r="KJ13" s="153"/>
      <c r="KK13" s="153"/>
      <c r="KL13" s="153"/>
      <c r="KM13" s="153"/>
      <c r="KN13" s="153"/>
      <c r="KO13" s="153"/>
      <c r="KP13" s="153"/>
      <c r="KQ13" s="153"/>
      <c r="KR13" s="153"/>
      <c r="KS13" s="153"/>
      <c r="KT13" s="153"/>
      <c r="KU13" s="153"/>
      <c r="KV13" s="153"/>
      <c r="KW13" s="153"/>
      <c r="KX13" s="153"/>
      <c r="KY13" s="153"/>
      <c r="KZ13" s="153"/>
      <c r="LA13" s="153"/>
      <c r="LB13" s="153"/>
      <c r="LC13" s="153"/>
      <c r="LD13" s="153"/>
      <c r="LE13" s="153"/>
      <c r="LF13" s="153"/>
      <c r="LG13" s="153"/>
      <c r="LH13" s="153"/>
      <c r="LI13" s="153"/>
      <c r="LJ13" s="153"/>
      <c r="LK13" s="153"/>
      <c r="LL13" s="153"/>
      <c r="LM13" s="153"/>
      <c r="LN13" s="153"/>
      <c r="LO13" s="153"/>
      <c r="LP13" s="153"/>
      <c r="LQ13" s="153"/>
      <c r="LR13" s="153"/>
      <c r="LS13" s="153"/>
      <c r="LT13" s="153"/>
      <c r="LU13" s="153"/>
      <c r="LV13" s="153"/>
      <c r="LW13" s="153"/>
      <c r="LX13" s="153"/>
      <c r="LY13" s="153"/>
      <c r="LZ13" s="153"/>
      <c r="MA13" s="153"/>
      <c r="MB13" s="153"/>
      <c r="MC13" s="153"/>
      <c r="MD13" s="153"/>
      <c r="ME13" s="153"/>
      <c r="MF13" s="153"/>
      <c r="MG13" s="153"/>
      <c r="MH13" s="153"/>
      <c r="MI13" s="153"/>
      <c r="MJ13" s="153"/>
      <c r="MK13" s="153"/>
      <c r="ML13" s="153"/>
      <c r="MM13" s="153"/>
      <c r="MN13" s="153"/>
      <c r="MO13" s="153"/>
      <c r="MP13" s="153"/>
      <c r="MQ13" s="153"/>
      <c r="MR13" s="153"/>
      <c r="MS13" s="153"/>
      <c r="MT13" s="153"/>
      <c r="MU13" s="153"/>
      <c r="MV13" s="153"/>
      <c r="MW13" s="153"/>
      <c r="MX13" s="153"/>
      <c r="MY13" s="153"/>
      <c r="MZ13" s="153"/>
      <c r="NA13" s="153"/>
      <c r="NB13" s="153"/>
      <c r="NC13" s="153"/>
      <c r="ND13" s="153"/>
      <c r="NE13" s="153"/>
      <c r="NF13" s="153"/>
      <c r="NG13" s="153"/>
      <c r="NH13" s="153"/>
      <c r="NI13" s="153"/>
      <c r="NJ13" s="153"/>
      <c r="NK13" s="153"/>
      <c r="NL13" s="153"/>
      <c r="NM13" s="153"/>
      <c r="NN13" s="153"/>
      <c r="NO13" s="153"/>
      <c r="NP13" s="153"/>
      <c r="NQ13" s="153"/>
      <c r="NR13" s="153"/>
      <c r="NS13" s="153"/>
      <c r="NT13" s="153"/>
      <c r="NU13" s="153"/>
      <c r="NV13" s="153"/>
      <c r="NW13" s="153"/>
      <c r="NX13" s="153"/>
      <c r="NY13" s="153"/>
      <c r="NZ13" s="153"/>
      <c r="OA13" s="153"/>
      <c r="OB13" s="153"/>
      <c r="OC13" s="153"/>
      <c r="OD13" s="153"/>
      <c r="OE13" s="153"/>
      <c r="OF13" s="153"/>
      <c r="OG13" s="153"/>
      <c r="OH13" s="153"/>
      <c r="OI13" s="153"/>
      <c r="OJ13" s="153"/>
      <c r="OK13" s="153"/>
      <c r="OL13" s="153"/>
      <c r="OM13" s="153"/>
      <c r="ON13" s="153"/>
      <c r="OO13" s="153"/>
      <c r="OP13" s="153"/>
      <c r="OQ13" s="153"/>
      <c r="OR13" s="153"/>
      <c r="OS13" s="153"/>
      <c r="OT13" s="153"/>
      <c r="OU13" s="153"/>
      <c r="OV13" s="153"/>
      <c r="OW13" s="153"/>
      <c r="OX13" s="153"/>
      <c r="OY13" s="153"/>
      <c r="OZ13" s="153"/>
      <c r="PA13" s="153"/>
      <c r="PB13" s="153"/>
      <c r="PC13" s="153"/>
      <c r="PD13" s="153"/>
      <c r="PE13" s="153"/>
      <c r="PF13" s="153"/>
      <c r="PG13" s="153"/>
      <c r="PH13" s="153"/>
      <c r="PI13" s="153"/>
      <c r="PJ13" s="153"/>
      <c r="PK13" s="153"/>
      <c r="PL13" s="153"/>
      <c r="PM13" s="153"/>
      <c r="PN13" s="153"/>
      <c r="PO13" s="153"/>
      <c r="PP13" s="153"/>
      <c r="PQ13" s="153"/>
      <c r="PR13" s="153"/>
      <c r="PS13" s="153"/>
      <c r="PT13" s="153"/>
      <c r="PU13" s="153"/>
      <c r="PV13" s="153"/>
      <c r="PW13" s="153"/>
      <c r="PX13" s="153"/>
      <c r="PY13" s="153"/>
      <c r="PZ13" s="153"/>
      <c r="QA13" s="153"/>
      <c r="QB13" s="153"/>
      <c r="QC13" s="153"/>
      <c r="QD13" s="153"/>
      <c r="QE13" s="153"/>
      <c r="QF13" s="153"/>
      <c r="QG13" s="153"/>
      <c r="QH13" s="153"/>
      <c r="QI13" s="153"/>
      <c r="QJ13" s="153"/>
      <c r="QK13" s="153"/>
      <c r="QL13" s="153"/>
      <c r="QM13" s="153"/>
      <c r="QN13" s="153"/>
      <c r="QO13" s="153"/>
      <c r="QP13" s="153"/>
      <c r="QQ13" s="153"/>
      <c r="QR13" s="153"/>
      <c r="QS13" s="153"/>
      <c r="QT13" s="153"/>
      <c r="QU13" s="153"/>
      <c r="QV13" s="153"/>
      <c r="QW13" s="153"/>
      <c r="QX13" s="153"/>
      <c r="QY13" s="153"/>
      <c r="QZ13" s="153"/>
      <c r="RA13" s="153"/>
      <c r="RB13" s="153"/>
      <c r="RC13" s="153"/>
      <c r="RD13" s="153"/>
      <c r="RE13" s="153"/>
      <c r="RF13" s="153"/>
      <c r="RG13" s="153"/>
      <c r="RH13" s="153"/>
      <c r="RI13" s="153"/>
      <c r="RJ13" s="153"/>
      <c r="RK13" s="153"/>
      <c r="RL13" s="153"/>
      <c r="RM13" s="153"/>
      <c r="RN13" s="153"/>
      <c r="RO13" s="153"/>
      <c r="RP13" s="153"/>
      <c r="RQ13" s="153"/>
      <c r="RR13" s="153"/>
      <c r="RS13" s="153"/>
      <c r="RT13" s="153"/>
      <c r="RU13" s="153"/>
      <c r="RV13" s="153"/>
      <c r="RW13" s="153"/>
      <c r="RX13" s="153"/>
      <c r="RY13" s="153"/>
      <c r="RZ13" s="153"/>
      <c r="SA13" s="153"/>
      <c r="SB13" s="153"/>
      <c r="SC13" s="153"/>
      <c r="SD13" s="153"/>
      <c r="SE13" s="153"/>
      <c r="SF13" s="153"/>
      <c r="SG13" s="153"/>
      <c r="SH13" s="153"/>
      <c r="SI13" s="153"/>
      <c r="SJ13" s="153"/>
      <c r="SK13" s="153"/>
      <c r="SL13" s="153"/>
      <c r="SM13" s="153"/>
      <c r="SN13" s="153"/>
      <c r="SO13" s="153"/>
      <c r="SP13" s="153"/>
      <c r="SQ13" s="153"/>
      <c r="SR13" s="153"/>
      <c r="SS13" s="153"/>
      <c r="ST13" s="153"/>
      <c r="SU13" s="153"/>
      <c r="SV13" s="153"/>
      <c r="SW13" s="153"/>
      <c r="SX13" s="153"/>
      <c r="SY13" s="153"/>
      <c r="SZ13" s="153"/>
      <c r="TA13" s="153"/>
      <c r="TB13" s="153"/>
      <c r="TC13" s="153"/>
      <c r="TD13" s="153"/>
      <c r="TE13" s="153"/>
      <c r="TF13" s="153"/>
      <c r="TG13" s="153"/>
      <c r="TH13" s="153"/>
      <c r="TI13" s="153"/>
      <c r="TJ13" s="153"/>
      <c r="TK13" s="153"/>
      <c r="TL13" s="153"/>
      <c r="TM13" s="153"/>
      <c r="TN13" s="153"/>
      <c r="TO13" s="153"/>
      <c r="TP13" s="153"/>
      <c r="TQ13" s="153"/>
      <c r="TR13" s="153"/>
      <c r="TS13" s="153"/>
      <c r="TT13" s="153"/>
      <c r="TU13" s="153"/>
      <c r="TV13" s="153"/>
      <c r="TW13" s="153"/>
      <c r="TX13" s="153"/>
      <c r="TY13" s="153"/>
      <c r="TZ13" s="153"/>
      <c r="UA13" s="153"/>
      <c r="UB13" s="153"/>
      <c r="UC13" s="153"/>
      <c r="UD13" s="153"/>
      <c r="UE13" s="153"/>
      <c r="UF13" s="153"/>
      <c r="UG13" s="153"/>
      <c r="UH13" s="153"/>
      <c r="UI13" s="153"/>
      <c r="UJ13" s="153"/>
      <c r="UK13" s="153"/>
      <c r="UL13" s="153"/>
      <c r="UM13" s="153"/>
      <c r="UN13" s="153"/>
      <c r="UO13" s="153"/>
      <c r="UP13" s="153"/>
      <c r="UQ13" s="153"/>
      <c r="UR13" s="153"/>
      <c r="US13" s="153"/>
      <c r="UT13" s="153"/>
      <c r="UU13" s="153"/>
      <c r="UV13" s="153"/>
      <c r="UW13" s="153"/>
      <c r="UX13" s="153"/>
      <c r="UY13" s="153"/>
      <c r="UZ13" s="153"/>
      <c r="VA13" s="153"/>
      <c r="VB13" s="153"/>
      <c r="VC13" s="153"/>
      <c r="VD13" s="153"/>
      <c r="VE13" s="153"/>
      <c r="VF13" s="153"/>
      <c r="VG13" s="153"/>
      <c r="VH13" s="153"/>
      <c r="VI13" s="153"/>
      <c r="VJ13" s="153"/>
      <c r="VK13" s="153"/>
      <c r="VL13" s="153"/>
      <c r="VM13" s="153"/>
      <c r="VN13" s="153"/>
      <c r="VO13" s="153"/>
      <c r="VP13" s="153"/>
      <c r="VQ13" s="153"/>
      <c r="VR13" s="153"/>
      <c r="VS13" s="153"/>
      <c r="VT13" s="153"/>
      <c r="VU13" s="153"/>
      <c r="VV13" s="153"/>
      <c r="VW13" s="153"/>
      <c r="VX13" s="153"/>
      <c r="VY13" s="153"/>
      <c r="VZ13" s="153"/>
      <c r="WA13" s="153"/>
      <c r="WB13" s="153"/>
      <c r="WC13" s="153"/>
      <c r="WD13" s="153"/>
      <c r="WE13" s="153"/>
      <c r="WF13" s="153"/>
      <c r="WG13" s="153"/>
      <c r="WH13" s="153"/>
      <c r="WI13" s="153"/>
      <c r="WJ13" s="153"/>
      <c r="WK13" s="153"/>
      <c r="WL13" s="153"/>
      <c r="WM13" s="153"/>
      <c r="WN13" s="153"/>
      <c r="WO13" s="153"/>
      <c r="WP13" s="153"/>
      <c r="WQ13" s="153"/>
      <c r="WR13" s="153"/>
      <c r="WS13" s="153"/>
      <c r="WT13" s="153"/>
      <c r="WU13" s="153"/>
      <c r="WV13" s="153"/>
      <c r="WW13" s="153"/>
      <c r="WX13" s="153"/>
      <c r="WY13" s="153"/>
      <c r="WZ13" s="153"/>
      <c r="XA13" s="153"/>
      <c r="XB13" s="153"/>
      <c r="XC13" s="153"/>
      <c r="XD13" s="153"/>
      <c r="XE13" s="153"/>
      <c r="XF13" s="153"/>
      <c r="XG13" s="153"/>
      <c r="XH13" s="153"/>
      <c r="XI13" s="153"/>
      <c r="XJ13" s="153"/>
      <c r="XK13" s="153"/>
      <c r="XL13" s="153"/>
      <c r="XM13" s="153"/>
      <c r="XN13" s="153"/>
      <c r="XO13" s="153"/>
      <c r="XP13" s="153"/>
      <c r="XQ13" s="153"/>
      <c r="XR13" s="153"/>
      <c r="XS13" s="153"/>
      <c r="XT13" s="153"/>
      <c r="XU13" s="153"/>
      <c r="XV13" s="153"/>
      <c r="XW13" s="153"/>
      <c r="XX13" s="153"/>
      <c r="XY13" s="153"/>
      <c r="XZ13" s="153"/>
      <c r="YA13" s="153"/>
      <c r="YB13" s="153"/>
      <c r="YC13" s="153"/>
      <c r="YD13" s="153"/>
      <c r="YE13" s="153"/>
      <c r="YF13" s="153"/>
      <c r="YG13" s="153"/>
      <c r="YH13" s="153"/>
      <c r="YI13" s="153"/>
      <c r="YJ13" s="153"/>
      <c r="YK13" s="153"/>
      <c r="YL13" s="153"/>
      <c r="YM13" s="153"/>
      <c r="YN13" s="153"/>
      <c r="YO13" s="153"/>
      <c r="YP13" s="153"/>
      <c r="YQ13" s="153"/>
      <c r="YR13" s="153"/>
      <c r="YS13" s="153"/>
      <c r="YT13" s="153"/>
      <c r="YU13" s="153"/>
      <c r="YV13" s="153"/>
      <c r="YW13" s="153"/>
      <c r="YX13" s="153"/>
      <c r="YY13" s="153"/>
      <c r="YZ13" s="153"/>
      <c r="ZA13" s="153"/>
      <c r="ZB13" s="153"/>
      <c r="ZC13" s="153"/>
      <c r="ZD13" s="153"/>
      <c r="ZE13" s="153"/>
      <c r="ZF13" s="153"/>
      <c r="ZG13" s="153"/>
      <c r="ZH13" s="153"/>
      <c r="ZI13" s="153"/>
      <c r="ZJ13" s="153"/>
      <c r="ZK13" s="153"/>
      <c r="ZL13" s="153"/>
      <c r="ZM13" s="153"/>
      <c r="ZN13" s="153"/>
      <c r="ZO13" s="153"/>
      <c r="ZP13" s="153"/>
      <c r="ZQ13" s="153"/>
      <c r="ZR13" s="153"/>
      <c r="ZS13" s="153"/>
      <c r="ZT13" s="153"/>
      <c r="ZU13" s="153"/>
      <c r="ZV13" s="153"/>
      <c r="ZW13" s="153"/>
      <c r="ZX13" s="153"/>
      <c r="ZY13" s="153"/>
      <c r="ZZ13" s="153"/>
      <c r="AAA13" s="153"/>
      <c r="AAB13" s="153"/>
      <c r="AAC13" s="153"/>
      <c r="AAD13" s="153"/>
      <c r="AAE13" s="153"/>
      <c r="AAF13" s="153"/>
      <c r="AAG13" s="153"/>
      <c r="AAH13" s="153"/>
      <c r="AAI13" s="153"/>
      <c r="AAJ13" s="153"/>
      <c r="AAK13" s="153"/>
      <c r="AAL13" s="153"/>
      <c r="AAM13" s="153"/>
      <c r="AAN13" s="153"/>
      <c r="AAO13" s="153"/>
      <c r="AAP13" s="153"/>
      <c r="AAQ13" s="153"/>
      <c r="AAR13" s="153"/>
      <c r="AAS13" s="153"/>
      <c r="AAT13" s="153"/>
      <c r="AAU13" s="153"/>
      <c r="AAV13" s="153"/>
      <c r="AAW13" s="153"/>
      <c r="AAX13" s="153"/>
      <c r="AAY13" s="153"/>
      <c r="AAZ13" s="153"/>
      <c r="ABA13" s="153"/>
      <c r="ABB13" s="153"/>
      <c r="ABC13" s="153"/>
      <c r="ABD13" s="153"/>
      <c r="ABE13" s="153"/>
      <c r="ABF13" s="153"/>
      <c r="ABG13" s="153"/>
      <c r="ABH13" s="153"/>
      <c r="ABI13" s="153"/>
      <c r="ABJ13" s="153"/>
      <c r="ABK13" s="153"/>
      <c r="ABL13" s="153"/>
      <c r="ABM13" s="153"/>
      <c r="ABN13" s="153"/>
      <c r="ABO13" s="153"/>
      <c r="ABP13" s="153"/>
      <c r="ABQ13" s="153"/>
      <c r="ABR13" s="153"/>
      <c r="ABS13" s="153"/>
      <c r="ABT13" s="153"/>
      <c r="ABU13" s="153"/>
      <c r="ABV13" s="153"/>
      <c r="ABW13" s="153"/>
      <c r="ABX13" s="153"/>
      <c r="ABY13" s="153"/>
      <c r="ABZ13" s="153"/>
      <c r="ACA13" s="153"/>
      <c r="ACB13" s="153"/>
      <c r="ACC13" s="153"/>
      <c r="ACD13" s="153"/>
      <c r="ACE13" s="153"/>
      <c r="ACF13" s="153"/>
      <c r="ACG13" s="153"/>
      <c r="ACH13" s="153"/>
      <c r="ACI13" s="153"/>
      <c r="ACJ13" s="153"/>
      <c r="ACK13" s="153"/>
      <c r="ACL13" s="153"/>
      <c r="ACM13" s="153"/>
      <c r="ACN13" s="153"/>
      <c r="ACO13" s="153"/>
      <c r="ACP13" s="153"/>
      <c r="ACQ13" s="153"/>
      <c r="ACR13" s="153"/>
      <c r="ACS13" s="153"/>
      <c r="ACT13" s="153"/>
      <c r="ACU13" s="153"/>
      <c r="ACV13" s="153"/>
      <c r="ACW13" s="153"/>
      <c r="ACX13" s="153"/>
      <c r="ACY13" s="153"/>
      <c r="ACZ13" s="153"/>
      <c r="ADA13" s="153"/>
      <c r="ADB13" s="153"/>
      <c r="ADC13" s="153"/>
      <c r="ADD13" s="153"/>
      <c r="ADE13" s="153"/>
      <c r="ADF13" s="153"/>
      <c r="ADG13" s="153"/>
      <c r="ADH13" s="153"/>
      <c r="ADI13" s="153"/>
      <c r="ADJ13" s="153"/>
      <c r="ADK13" s="153"/>
      <c r="ADL13" s="153"/>
      <c r="ADM13" s="153"/>
      <c r="ADN13" s="153"/>
      <c r="ADO13" s="153"/>
      <c r="ADP13" s="153"/>
      <c r="ADQ13" s="153"/>
      <c r="ADR13" s="153"/>
      <c r="ADS13" s="153"/>
      <c r="ADT13" s="153"/>
      <c r="ADU13" s="153"/>
      <c r="ADV13" s="153"/>
      <c r="ADW13" s="153"/>
      <c r="ADX13" s="153"/>
      <c r="ADY13" s="153"/>
      <c r="ADZ13" s="153"/>
      <c r="AEA13" s="153"/>
      <c r="AEB13" s="153"/>
      <c r="AEC13" s="153"/>
      <c r="AED13" s="153"/>
      <c r="AEE13" s="153"/>
      <c r="AEF13" s="153"/>
      <c r="AEG13" s="153"/>
      <c r="AEH13" s="153"/>
      <c r="AEI13" s="153"/>
      <c r="AEJ13" s="153"/>
      <c r="AEK13" s="153"/>
      <c r="AEL13" s="153"/>
      <c r="AEM13" s="153"/>
      <c r="AEN13" s="153"/>
      <c r="AEO13" s="153"/>
      <c r="AEP13" s="153"/>
      <c r="AEQ13" s="153"/>
      <c r="AER13" s="153"/>
      <c r="AES13" s="153"/>
      <c r="AET13" s="153"/>
      <c r="AEU13" s="153"/>
      <c r="AEV13" s="153"/>
      <c r="AEW13" s="153"/>
      <c r="AEX13" s="153"/>
      <c r="AEY13" s="153"/>
      <c r="AEZ13" s="153"/>
      <c r="AFA13" s="153"/>
      <c r="AFB13" s="153"/>
      <c r="AFC13" s="153"/>
      <c r="AFD13" s="153"/>
      <c r="AFE13" s="153"/>
      <c r="AFF13" s="153"/>
      <c r="AFG13" s="153"/>
      <c r="AFH13" s="153"/>
      <c r="AFI13" s="153"/>
      <c r="AFJ13" s="153"/>
      <c r="AFK13" s="153"/>
      <c r="AFL13" s="153"/>
      <c r="AFM13" s="153"/>
      <c r="AFN13" s="153"/>
      <c r="AFO13" s="153"/>
      <c r="AFP13" s="153"/>
      <c r="AFQ13" s="153"/>
      <c r="AFR13" s="153"/>
      <c r="AFS13" s="153"/>
      <c r="AFT13" s="153"/>
      <c r="AFU13" s="153"/>
      <c r="AFV13" s="153"/>
      <c r="AFW13" s="153"/>
      <c r="AFX13" s="153"/>
      <c r="AFY13" s="153"/>
      <c r="AFZ13" s="153"/>
      <c r="AGA13" s="153"/>
      <c r="AGB13" s="153"/>
      <c r="AGC13" s="153"/>
      <c r="AGD13" s="153"/>
      <c r="AGE13" s="153"/>
      <c r="AGF13" s="153"/>
      <c r="AGG13" s="153"/>
      <c r="AGH13" s="153"/>
      <c r="AGI13" s="153"/>
      <c r="AGJ13" s="153"/>
      <c r="AGK13" s="153"/>
      <c r="AGL13" s="153"/>
      <c r="AGM13" s="153"/>
      <c r="AGN13" s="153"/>
      <c r="AGO13" s="153"/>
      <c r="AGP13" s="153"/>
      <c r="AGQ13" s="153"/>
      <c r="AGR13" s="153"/>
      <c r="AGS13" s="153"/>
      <c r="AGT13" s="153"/>
      <c r="AGU13" s="153"/>
      <c r="AGV13" s="153"/>
      <c r="AGW13" s="153"/>
      <c r="AGX13" s="153"/>
      <c r="AGY13" s="153"/>
      <c r="AGZ13" s="153"/>
      <c r="AHA13" s="153"/>
      <c r="AHB13" s="153"/>
      <c r="AHC13" s="153"/>
      <c r="AHD13" s="153"/>
      <c r="AHE13" s="153"/>
      <c r="AHF13" s="153"/>
      <c r="AHG13" s="153"/>
      <c r="AHH13" s="153"/>
      <c r="AHI13" s="153"/>
      <c r="AHJ13" s="153"/>
      <c r="AHK13" s="153"/>
      <c r="AHL13" s="153"/>
      <c r="AHM13" s="153"/>
      <c r="AHN13" s="153"/>
      <c r="AHO13" s="153"/>
      <c r="AHP13" s="153"/>
      <c r="AHQ13" s="153"/>
      <c r="AHR13" s="153"/>
      <c r="AHS13" s="153"/>
      <c r="AHT13" s="153"/>
      <c r="AHU13" s="153"/>
      <c r="AHV13" s="153"/>
      <c r="AHW13" s="153"/>
      <c r="AHX13" s="153"/>
      <c r="AHY13" s="153"/>
      <c r="AHZ13" s="153"/>
      <c r="AIA13" s="153"/>
      <c r="AIB13" s="153"/>
      <c r="AIC13" s="153"/>
      <c r="AID13" s="153"/>
      <c r="AIE13" s="153"/>
      <c r="AIF13" s="153"/>
      <c r="AIG13" s="153"/>
      <c r="AIH13" s="153"/>
      <c r="AII13" s="153"/>
      <c r="AIJ13" s="153"/>
      <c r="AIK13" s="153"/>
      <c r="AIL13" s="153"/>
      <c r="AIM13" s="153"/>
      <c r="AIN13" s="153"/>
      <c r="AIO13" s="153"/>
      <c r="AIP13" s="153"/>
      <c r="AIQ13" s="153"/>
      <c r="AIR13" s="153"/>
      <c r="AIS13" s="153"/>
      <c r="AIT13" s="153"/>
      <c r="AIU13" s="153"/>
      <c r="AIV13" s="153"/>
      <c r="AIW13" s="153"/>
      <c r="AIX13" s="153"/>
      <c r="AIY13" s="153"/>
      <c r="AIZ13" s="153"/>
      <c r="AJA13" s="153"/>
      <c r="AJB13" s="153"/>
      <c r="AJC13" s="153"/>
      <c r="AJD13" s="153"/>
      <c r="AJE13" s="153"/>
      <c r="AJF13" s="153"/>
      <c r="AJG13" s="153"/>
      <c r="AJH13" s="153"/>
      <c r="AJI13" s="153"/>
      <c r="AJJ13" s="153"/>
      <c r="AJK13" s="153"/>
      <c r="AJL13" s="153"/>
      <c r="AJM13" s="153"/>
      <c r="AJN13" s="153"/>
      <c r="AJO13" s="153"/>
      <c r="AJP13" s="153"/>
      <c r="AJQ13" s="153"/>
      <c r="AJR13" s="153"/>
      <c r="AJS13" s="153"/>
      <c r="AJT13" s="153"/>
      <c r="AJU13" s="153"/>
      <c r="AJV13" s="153"/>
      <c r="AJW13" s="153"/>
      <c r="AJX13" s="153"/>
      <c r="AJY13" s="153"/>
      <c r="AJZ13" s="153"/>
      <c r="AKA13" s="153"/>
      <c r="AKB13" s="153"/>
      <c r="AKC13" s="153"/>
      <c r="AKD13" s="153"/>
      <c r="AKE13" s="153"/>
      <c r="AKF13" s="153"/>
      <c r="AKG13" s="153"/>
      <c r="AKH13" s="153"/>
      <c r="AKI13" s="153"/>
      <c r="AKJ13" s="153"/>
      <c r="AKK13" s="153"/>
      <c r="AKL13" s="153"/>
      <c r="AKM13" s="153"/>
      <c r="AKN13" s="153"/>
      <c r="AKO13" s="153"/>
      <c r="AKP13" s="153"/>
      <c r="AKQ13" s="153"/>
      <c r="AKR13" s="153"/>
      <c r="AKS13" s="153"/>
      <c r="AKT13" s="153"/>
      <c r="AKU13" s="153"/>
      <c r="AKV13" s="153"/>
      <c r="AKW13" s="153"/>
      <c r="AKX13" s="153"/>
      <c r="AKY13" s="153"/>
      <c r="AKZ13" s="153"/>
      <c r="ALA13" s="153"/>
      <c r="ALB13" s="153"/>
      <c r="ALC13" s="153"/>
      <c r="ALD13" s="153"/>
      <c r="ALE13" s="153"/>
      <c r="ALF13" s="153"/>
      <c r="ALG13" s="153"/>
      <c r="ALH13" s="153"/>
      <c r="ALI13" s="153"/>
      <c r="ALJ13" s="153"/>
      <c r="ALK13" s="153"/>
      <c r="ALL13" s="153"/>
      <c r="ALM13" s="153"/>
      <c r="ALN13" s="153"/>
      <c r="ALO13" s="153"/>
      <c r="ALP13" s="153"/>
      <c r="ALQ13" s="153"/>
      <c r="ALR13" s="153"/>
      <c r="ALS13" s="153"/>
      <c r="ALT13" s="153"/>
      <c r="ALU13" s="153"/>
      <c r="ALV13" s="153"/>
      <c r="ALW13" s="153"/>
      <c r="ALX13" s="153"/>
      <c r="ALY13" s="153"/>
      <c r="ALZ13" s="153"/>
      <c r="AMA13" s="153"/>
      <c r="AMB13" s="153"/>
      <c r="AMC13" s="153"/>
      <c r="AMD13" s="153"/>
      <c r="AME13" s="153"/>
      <c r="AMF13" s="153"/>
      <c r="AMG13" s="153"/>
      <c r="AMH13" s="153"/>
      <c r="AMI13" s="153"/>
      <c r="AMJ13" s="153"/>
      <c r="AMK13" s="153"/>
      <c r="AML13" s="153"/>
      <c r="AMM13" s="153"/>
      <c r="AMN13" s="153"/>
      <c r="AMO13" s="153"/>
      <c r="AMP13" s="153"/>
      <c r="AMQ13" s="153"/>
      <c r="AMR13" s="153"/>
      <c r="AMS13" s="153"/>
      <c r="AMT13" s="153"/>
      <c r="AMU13" s="153"/>
      <c r="AMV13" s="153"/>
      <c r="AMW13" s="153"/>
      <c r="AMX13" s="153"/>
      <c r="AMY13" s="153"/>
      <c r="AMZ13" s="153"/>
      <c r="ANA13" s="153"/>
      <c r="ANB13" s="153"/>
      <c r="ANC13" s="153"/>
      <c r="AND13" s="153"/>
      <c r="ANE13" s="153"/>
      <c r="ANF13" s="153"/>
      <c r="ANG13" s="153"/>
      <c r="ANH13" s="153"/>
      <c r="ANI13" s="153"/>
      <c r="ANJ13" s="153"/>
      <c r="ANK13" s="153"/>
      <c r="ANL13" s="153"/>
      <c r="ANM13" s="153"/>
      <c r="ANN13" s="153"/>
      <c r="ANO13" s="153"/>
      <c r="ANP13" s="153"/>
      <c r="ANQ13" s="153"/>
      <c r="ANR13" s="153"/>
      <c r="ANS13" s="153"/>
      <c r="ANT13" s="153"/>
      <c r="ANU13" s="153"/>
      <c r="ANV13" s="153"/>
      <c r="ANW13" s="153"/>
      <c r="ANX13" s="153"/>
      <c r="ANY13" s="153"/>
      <c r="ANZ13" s="153"/>
      <c r="AOA13" s="153"/>
      <c r="AOB13" s="153"/>
      <c r="AOC13" s="153"/>
      <c r="AOD13" s="153"/>
      <c r="AOE13" s="153"/>
      <c r="AOF13" s="153"/>
      <c r="AOG13" s="153"/>
      <c r="AOH13" s="153"/>
      <c r="AOI13" s="153"/>
      <c r="AOJ13" s="153"/>
      <c r="AOK13" s="153"/>
      <c r="AOL13" s="153"/>
      <c r="AOM13" s="153"/>
      <c r="AON13" s="153"/>
      <c r="AOO13" s="153"/>
      <c r="AOP13" s="153"/>
      <c r="AOQ13" s="153"/>
      <c r="AOR13" s="153"/>
      <c r="AOS13" s="153"/>
      <c r="AOT13" s="153"/>
      <c r="AOU13" s="153"/>
      <c r="AOV13" s="153"/>
      <c r="AOW13" s="153"/>
      <c r="AOX13" s="153"/>
      <c r="AOY13" s="153"/>
      <c r="AOZ13" s="153"/>
      <c r="APA13" s="153"/>
      <c r="APB13" s="153"/>
      <c r="APC13" s="153"/>
      <c r="APD13" s="153"/>
      <c r="APE13" s="153"/>
      <c r="APF13" s="153"/>
      <c r="APG13" s="153"/>
      <c r="APH13" s="153"/>
      <c r="API13" s="153"/>
      <c r="APJ13" s="153"/>
      <c r="APK13" s="153"/>
      <c r="APL13" s="153"/>
      <c r="APM13" s="153"/>
      <c r="APN13" s="153"/>
      <c r="APO13" s="153"/>
      <c r="APP13" s="153"/>
      <c r="APQ13" s="153"/>
      <c r="APR13" s="153"/>
      <c r="APS13" s="153"/>
      <c r="APT13" s="153"/>
      <c r="APU13" s="153"/>
      <c r="APV13" s="153"/>
      <c r="APW13" s="153"/>
      <c r="APX13" s="153"/>
      <c r="APY13" s="153"/>
      <c r="APZ13" s="153"/>
      <c r="AQA13" s="153"/>
      <c r="AQB13" s="153"/>
      <c r="AQC13" s="153"/>
      <c r="AQD13" s="153"/>
      <c r="AQE13" s="153"/>
      <c r="AQF13" s="153"/>
      <c r="AQG13" s="153"/>
      <c r="AQH13" s="153"/>
      <c r="AQI13" s="153"/>
      <c r="AQJ13" s="153"/>
      <c r="AQK13" s="153"/>
      <c r="AQL13" s="153"/>
      <c r="AQM13" s="153"/>
      <c r="AQN13" s="153"/>
      <c r="AQO13" s="153"/>
      <c r="AQP13" s="153"/>
      <c r="AQQ13" s="153"/>
      <c r="AQR13" s="153"/>
      <c r="AQS13" s="153"/>
      <c r="AQT13" s="153"/>
      <c r="AQU13" s="153"/>
      <c r="AQV13" s="153"/>
      <c r="AQW13" s="153"/>
      <c r="AQX13" s="153"/>
      <c r="AQY13" s="153"/>
      <c r="AQZ13" s="153"/>
      <c r="ARA13" s="153"/>
      <c r="ARB13" s="153"/>
      <c r="ARC13" s="153"/>
      <c r="ARD13" s="153"/>
      <c r="ARE13" s="153"/>
      <c r="ARF13" s="153"/>
      <c r="ARG13" s="153"/>
      <c r="ARH13" s="153"/>
      <c r="ARI13" s="153"/>
      <c r="ARJ13" s="153"/>
      <c r="ARK13" s="153"/>
      <c r="ARL13" s="153"/>
      <c r="ARM13" s="153"/>
      <c r="ARN13" s="153"/>
      <c r="ARO13" s="153"/>
      <c r="ARP13" s="153"/>
      <c r="ARQ13" s="153"/>
      <c r="ARR13" s="153"/>
      <c r="ARS13" s="153"/>
      <c r="ART13" s="153"/>
      <c r="ARU13" s="153"/>
      <c r="ARV13" s="153"/>
      <c r="ARW13" s="153"/>
      <c r="ARX13" s="153"/>
      <c r="ARY13" s="153"/>
      <c r="ARZ13" s="153"/>
      <c r="ASA13" s="153"/>
      <c r="ASB13" s="153"/>
      <c r="ASC13" s="153"/>
      <c r="ASD13" s="153"/>
      <c r="ASE13" s="153"/>
      <c r="ASF13" s="153"/>
      <c r="ASG13" s="153"/>
      <c r="ASH13" s="153"/>
      <c r="ASI13" s="153"/>
      <c r="ASJ13" s="153"/>
      <c r="ASK13" s="153"/>
      <c r="ASL13" s="153"/>
      <c r="ASM13" s="153"/>
      <c r="ASN13" s="153"/>
      <c r="ASO13" s="153"/>
      <c r="ASP13" s="153"/>
      <c r="ASQ13" s="153"/>
      <c r="ASR13" s="153"/>
      <c r="ASS13" s="153"/>
      <c r="AST13" s="153"/>
      <c r="ASU13" s="153"/>
      <c r="ASV13" s="153"/>
      <c r="ASW13" s="153"/>
      <c r="ASX13" s="153"/>
      <c r="ASY13" s="153"/>
      <c r="ASZ13" s="153"/>
      <c r="ATA13" s="153"/>
      <c r="ATB13" s="153"/>
      <c r="ATC13" s="153"/>
      <c r="ATD13" s="153"/>
      <c r="ATE13" s="153"/>
      <c r="ATF13" s="153"/>
      <c r="ATG13" s="153"/>
      <c r="ATH13" s="153"/>
      <c r="ATI13" s="153"/>
      <c r="ATJ13" s="153"/>
      <c r="ATK13" s="153"/>
      <c r="ATL13" s="153"/>
      <c r="ATM13" s="153"/>
      <c r="ATN13" s="153"/>
      <c r="ATO13" s="153"/>
      <c r="ATP13" s="153"/>
      <c r="ATQ13" s="153"/>
      <c r="ATR13" s="153"/>
      <c r="ATS13" s="153"/>
      <c r="ATT13" s="153"/>
      <c r="ATU13" s="153"/>
      <c r="ATV13" s="153"/>
      <c r="ATW13" s="153"/>
      <c r="ATX13" s="153"/>
      <c r="ATY13" s="153"/>
      <c r="ATZ13" s="153"/>
      <c r="AUA13" s="153"/>
      <c r="AUB13" s="153"/>
      <c r="AUC13" s="153"/>
      <c r="AUD13" s="153"/>
      <c r="AUE13" s="153"/>
      <c r="AUF13" s="153"/>
      <c r="AUG13" s="153"/>
      <c r="AUH13" s="153"/>
      <c r="AUI13" s="153"/>
      <c r="AUJ13" s="153"/>
      <c r="AUK13" s="153"/>
      <c r="AUL13" s="153"/>
      <c r="AUM13" s="153"/>
      <c r="AUN13" s="153"/>
      <c r="AUO13" s="153"/>
      <c r="AUP13" s="153"/>
      <c r="AUQ13" s="153"/>
      <c r="AUR13" s="153"/>
      <c r="AUS13" s="153"/>
      <c r="AUT13" s="153"/>
      <c r="AUU13" s="153"/>
      <c r="AUV13" s="153"/>
      <c r="AUW13" s="153"/>
      <c r="AUX13" s="153"/>
      <c r="AUY13" s="153"/>
      <c r="AUZ13" s="153"/>
      <c r="AVA13" s="153"/>
      <c r="AVB13" s="153"/>
      <c r="AVC13" s="153"/>
      <c r="AVD13" s="153"/>
      <c r="AVE13" s="153"/>
      <c r="AVF13" s="153"/>
      <c r="AVG13" s="153"/>
      <c r="AVH13" s="153"/>
      <c r="AVI13" s="153"/>
      <c r="AVJ13" s="153"/>
      <c r="AVK13" s="153"/>
      <c r="AVL13" s="153"/>
      <c r="AVM13" s="153"/>
      <c r="AVN13" s="153"/>
      <c r="AVO13" s="153"/>
      <c r="AVP13" s="153"/>
      <c r="AVQ13" s="153"/>
      <c r="AVR13" s="153"/>
      <c r="AVS13" s="153"/>
      <c r="AVT13" s="153"/>
      <c r="AVU13" s="153"/>
      <c r="AVV13" s="153"/>
      <c r="AVW13" s="153"/>
      <c r="AVX13" s="153"/>
      <c r="AVY13" s="153"/>
      <c r="AVZ13" s="153"/>
      <c r="AWA13" s="153"/>
      <c r="AWB13" s="153"/>
      <c r="AWC13" s="153"/>
      <c r="AWD13" s="153"/>
      <c r="AWE13" s="153"/>
      <c r="AWF13" s="153"/>
      <c r="AWG13" s="153"/>
      <c r="AWH13" s="153"/>
      <c r="AWI13" s="153"/>
      <c r="AWJ13" s="153"/>
      <c r="AWK13" s="153"/>
      <c r="AWL13" s="153"/>
      <c r="AWM13" s="153"/>
      <c r="AWN13" s="153"/>
      <c r="AWO13" s="153"/>
      <c r="AWP13" s="153"/>
      <c r="AWQ13" s="153"/>
      <c r="AWR13" s="153"/>
      <c r="AWS13" s="153"/>
      <c r="AWT13" s="153"/>
      <c r="AWU13" s="153"/>
      <c r="AWV13" s="153"/>
      <c r="AWW13" s="153"/>
      <c r="AWX13" s="153"/>
      <c r="AWY13" s="153"/>
      <c r="AWZ13" s="153"/>
      <c r="AXA13" s="153"/>
      <c r="AXB13" s="153"/>
      <c r="AXC13" s="153"/>
      <c r="AXD13" s="153"/>
      <c r="AXE13" s="153"/>
      <c r="AXF13" s="153"/>
      <c r="AXG13" s="153"/>
      <c r="AXH13" s="153"/>
      <c r="AXI13" s="153"/>
      <c r="AXJ13" s="153"/>
      <c r="AXK13" s="153"/>
      <c r="AXL13" s="153"/>
      <c r="AXM13" s="153"/>
      <c r="AXN13" s="153"/>
      <c r="AXO13" s="153"/>
      <c r="AXP13" s="153"/>
      <c r="AXQ13" s="153"/>
      <c r="AXR13" s="153"/>
      <c r="AXS13" s="153"/>
      <c r="AXT13" s="153"/>
      <c r="AXU13" s="153"/>
      <c r="AXV13" s="153"/>
      <c r="AXW13" s="153"/>
      <c r="AXX13" s="153"/>
      <c r="AXY13" s="153"/>
      <c r="AXZ13" s="153"/>
      <c r="AYA13" s="153"/>
      <c r="AYB13" s="153"/>
      <c r="AYC13" s="153"/>
      <c r="AYD13" s="153"/>
      <c r="AYE13" s="153"/>
      <c r="AYF13" s="153"/>
      <c r="AYG13" s="153"/>
      <c r="AYH13" s="153"/>
      <c r="AYI13" s="153"/>
      <c r="AYJ13" s="153"/>
      <c r="AYK13" s="153"/>
      <c r="AYL13" s="153"/>
      <c r="AYM13" s="153"/>
      <c r="AYN13" s="153"/>
      <c r="AYO13" s="153"/>
      <c r="AYP13" s="153"/>
      <c r="AYQ13" s="153"/>
      <c r="AYR13" s="153"/>
      <c r="AYS13" s="153"/>
      <c r="AYT13" s="153"/>
      <c r="AYU13" s="153"/>
      <c r="AYV13" s="153"/>
      <c r="AYW13" s="153"/>
      <c r="AYX13" s="153"/>
      <c r="AYY13" s="153"/>
      <c r="AYZ13" s="153"/>
      <c r="AZA13" s="153"/>
      <c r="AZB13" s="153"/>
      <c r="AZC13" s="153"/>
      <c r="AZD13" s="153"/>
      <c r="AZE13" s="153"/>
      <c r="AZF13" s="153"/>
      <c r="AZG13" s="153"/>
      <c r="AZH13" s="153"/>
      <c r="AZI13" s="153"/>
      <c r="AZJ13" s="153"/>
      <c r="AZK13" s="153"/>
      <c r="AZL13" s="153"/>
      <c r="AZM13" s="153"/>
      <c r="AZN13" s="153"/>
      <c r="AZO13" s="153"/>
      <c r="AZP13" s="153"/>
      <c r="AZQ13" s="153"/>
      <c r="AZR13" s="153"/>
      <c r="AZS13" s="153"/>
      <c r="AZT13" s="153"/>
      <c r="AZU13" s="153"/>
      <c r="AZV13" s="153"/>
      <c r="AZW13" s="153"/>
      <c r="AZX13" s="153"/>
      <c r="AZY13" s="153"/>
      <c r="AZZ13" s="153"/>
      <c r="BAA13" s="153"/>
      <c r="BAB13" s="153"/>
      <c r="BAC13" s="153"/>
      <c r="BAD13" s="153"/>
      <c r="BAE13" s="153"/>
      <c r="BAF13" s="153"/>
      <c r="BAG13" s="153"/>
      <c r="BAH13" s="153"/>
      <c r="BAI13" s="153"/>
      <c r="BAJ13" s="153"/>
      <c r="BAK13" s="153"/>
      <c r="BAL13" s="153"/>
      <c r="BAM13" s="153"/>
      <c r="BAN13" s="153"/>
      <c r="BAO13" s="153"/>
      <c r="BAP13" s="153"/>
      <c r="BAQ13" s="153"/>
      <c r="BAR13" s="153"/>
      <c r="BAS13" s="153"/>
      <c r="BAT13" s="153"/>
      <c r="BAU13" s="153"/>
      <c r="BAV13" s="153"/>
      <c r="BAW13" s="153"/>
      <c r="BAX13" s="153"/>
      <c r="BAY13" s="153"/>
      <c r="BAZ13" s="153"/>
      <c r="BBA13" s="153"/>
      <c r="BBB13" s="153"/>
      <c r="BBC13" s="153"/>
      <c r="BBD13" s="153"/>
      <c r="BBE13" s="153"/>
      <c r="BBF13" s="153"/>
      <c r="BBG13" s="153"/>
      <c r="BBH13" s="153"/>
      <c r="BBI13" s="153"/>
      <c r="BBJ13" s="153"/>
      <c r="BBK13" s="153"/>
      <c r="BBL13" s="153"/>
      <c r="BBM13" s="153"/>
      <c r="BBN13" s="153"/>
      <c r="BBO13" s="153"/>
      <c r="BBP13" s="153"/>
      <c r="BBQ13" s="153"/>
      <c r="BBR13" s="153"/>
      <c r="BBS13" s="153"/>
      <c r="BBT13" s="153"/>
      <c r="BBU13" s="153"/>
      <c r="BBV13" s="153"/>
      <c r="BBW13" s="153"/>
      <c r="BBX13" s="153"/>
      <c r="BBY13" s="153"/>
      <c r="BBZ13" s="153"/>
      <c r="BCA13" s="153"/>
      <c r="BCB13" s="153"/>
      <c r="BCC13" s="153"/>
      <c r="BCD13" s="153"/>
      <c r="BCE13" s="153"/>
      <c r="BCF13" s="153"/>
      <c r="BCG13" s="153"/>
      <c r="BCH13" s="153"/>
      <c r="BCI13" s="153"/>
      <c r="BCJ13" s="153"/>
      <c r="BCK13" s="153"/>
      <c r="BCL13" s="153"/>
      <c r="BCM13" s="153"/>
      <c r="BCN13" s="153"/>
      <c r="BCO13" s="153"/>
      <c r="BCP13" s="153"/>
      <c r="BCQ13" s="153"/>
      <c r="BCR13" s="153"/>
      <c r="BCS13" s="153"/>
      <c r="BCT13" s="153"/>
      <c r="BCU13" s="153"/>
      <c r="BCV13" s="153"/>
      <c r="BCW13" s="153"/>
      <c r="BCX13" s="153"/>
      <c r="BCY13" s="153"/>
      <c r="BCZ13" s="153"/>
      <c r="BDA13" s="153"/>
      <c r="BDB13" s="153"/>
      <c r="BDC13" s="153"/>
      <c r="BDD13" s="153"/>
      <c r="BDE13" s="153"/>
      <c r="BDF13" s="153"/>
      <c r="BDG13" s="153"/>
      <c r="BDH13" s="153"/>
      <c r="BDI13" s="153"/>
      <c r="BDJ13" s="153"/>
      <c r="BDK13" s="153"/>
      <c r="BDL13" s="153"/>
      <c r="BDM13" s="153"/>
      <c r="BDN13" s="153"/>
      <c r="BDO13" s="153"/>
      <c r="BDP13" s="153"/>
      <c r="BDQ13" s="153"/>
      <c r="BDR13" s="153"/>
      <c r="BDS13" s="153"/>
      <c r="BDT13" s="153"/>
      <c r="BDU13" s="153"/>
      <c r="BDV13" s="153"/>
      <c r="BDW13" s="153"/>
      <c r="BDX13" s="153"/>
      <c r="BDY13" s="153"/>
      <c r="BDZ13" s="153"/>
      <c r="BEA13" s="153"/>
      <c r="BEB13" s="153"/>
      <c r="BEC13" s="153"/>
      <c r="BED13" s="153"/>
      <c r="BEE13" s="153"/>
      <c r="BEF13" s="153"/>
      <c r="BEG13" s="153"/>
      <c r="BEH13" s="153"/>
      <c r="BEI13" s="153"/>
      <c r="BEJ13" s="153"/>
      <c r="BEK13" s="153"/>
      <c r="BEL13" s="153"/>
      <c r="BEM13" s="153"/>
      <c r="BEN13" s="153"/>
      <c r="BEO13" s="153"/>
      <c r="BEP13" s="153"/>
      <c r="BEQ13" s="153"/>
      <c r="BER13" s="153"/>
      <c r="BES13" s="153"/>
      <c r="BET13" s="153"/>
      <c r="BEU13" s="153"/>
      <c r="BEV13" s="153"/>
      <c r="BEW13" s="153"/>
      <c r="BEX13" s="153"/>
      <c r="BEY13" s="153"/>
      <c r="BEZ13" s="153"/>
      <c r="BFA13" s="153"/>
      <c r="BFB13" s="153"/>
      <c r="BFC13" s="153"/>
      <c r="BFD13" s="153"/>
      <c r="BFE13" s="153"/>
      <c r="BFF13" s="153"/>
      <c r="BFG13" s="153"/>
      <c r="BFH13" s="153"/>
      <c r="BFI13" s="153"/>
      <c r="BFJ13" s="153"/>
      <c r="BFK13" s="153"/>
      <c r="BFL13" s="153"/>
      <c r="BFM13" s="153"/>
      <c r="BFN13" s="153"/>
      <c r="BFO13" s="153"/>
      <c r="BFP13" s="153"/>
      <c r="BFQ13" s="153"/>
      <c r="BFR13" s="153"/>
      <c r="BFS13" s="153"/>
      <c r="BFT13" s="153"/>
      <c r="BFU13" s="153"/>
      <c r="BFV13" s="153"/>
      <c r="BFW13" s="153"/>
      <c r="BFX13" s="153"/>
      <c r="BFY13" s="153"/>
      <c r="BFZ13" s="153"/>
      <c r="BGA13" s="153"/>
      <c r="BGB13" s="153"/>
      <c r="BGC13" s="153"/>
      <c r="BGD13" s="153"/>
      <c r="BGE13" s="153"/>
      <c r="BGF13" s="153"/>
      <c r="BGG13" s="153"/>
      <c r="BGH13" s="153"/>
      <c r="BGI13" s="153"/>
      <c r="BGJ13" s="153"/>
      <c r="BGK13" s="153"/>
      <c r="BGL13" s="153"/>
      <c r="BGM13" s="153"/>
      <c r="BGN13" s="153"/>
      <c r="BGO13" s="153"/>
      <c r="BGP13" s="153"/>
      <c r="BGQ13" s="153"/>
      <c r="BGR13" s="153"/>
      <c r="BGS13" s="153"/>
      <c r="BGT13" s="153"/>
      <c r="BGU13" s="153"/>
      <c r="BGV13" s="153"/>
      <c r="BGW13" s="153"/>
      <c r="BGX13" s="153"/>
      <c r="BGY13" s="153"/>
      <c r="BGZ13" s="153"/>
      <c r="BHA13" s="153"/>
      <c r="BHB13" s="153"/>
      <c r="BHC13" s="153"/>
      <c r="BHD13" s="153"/>
      <c r="BHE13" s="153"/>
      <c r="BHF13" s="153"/>
      <c r="BHG13" s="153"/>
      <c r="BHH13" s="153"/>
      <c r="BHI13" s="153"/>
      <c r="BHJ13" s="153"/>
      <c r="BHK13" s="153"/>
      <c r="BHL13" s="153"/>
      <c r="BHM13" s="153"/>
      <c r="BHN13" s="153"/>
      <c r="BHO13" s="153"/>
      <c r="BHP13" s="153"/>
      <c r="BHQ13" s="153"/>
      <c r="BHR13" s="153"/>
      <c r="BHS13" s="153"/>
      <c r="BHT13" s="153"/>
      <c r="BHU13" s="153"/>
      <c r="BHV13" s="153"/>
      <c r="BHW13" s="153"/>
      <c r="BHX13" s="153"/>
      <c r="BHY13" s="153"/>
      <c r="BHZ13" s="153"/>
      <c r="BIA13" s="153"/>
      <c r="BIB13" s="153"/>
      <c r="BIC13" s="153"/>
      <c r="BID13" s="153"/>
      <c r="BIE13" s="153"/>
      <c r="BIF13" s="153"/>
      <c r="BIG13" s="153"/>
      <c r="BIH13" s="153"/>
      <c r="BII13" s="153"/>
      <c r="BIJ13" s="153"/>
      <c r="BIK13" s="153"/>
      <c r="BIL13" s="153"/>
      <c r="BIM13" s="153"/>
      <c r="BIN13" s="153"/>
      <c r="BIO13" s="153"/>
      <c r="BIP13" s="153"/>
      <c r="BIQ13" s="153"/>
      <c r="BIR13" s="153"/>
      <c r="BIS13" s="153"/>
      <c r="BIT13" s="153"/>
      <c r="BIU13" s="153"/>
      <c r="BIV13" s="153"/>
      <c r="BIW13" s="153"/>
      <c r="BIX13" s="153"/>
      <c r="BIY13" s="153"/>
      <c r="BIZ13" s="153"/>
      <c r="BJA13" s="153"/>
      <c r="BJB13" s="153"/>
      <c r="BJC13" s="153"/>
      <c r="BJD13" s="153"/>
      <c r="BJE13" s="153"/>
      <c r="BJF13" s="153"/>
      <c r="BJG13" s="153"/>
      <c r="BJH13" s="153"/>
      <c r="BJI13" s="153"/>
      <c r="BJJ13" s="153"/>
      <c r="BJK13" s="153"/>
      <c r="BJL13" s="153"/>
      <c r="BJM13" s="153"/>
      <c r="BJN13" s="153"/>
      <c r="BJO13" s="153"/>
      <c r="BJP13" s="153"/>
      <c r="BJQ13" s="153"/>
      <c r="BJR13" s="153"/>
      <c r="BJS13" s="153"/>
      <c r="BJT13" s="153"/>
      <c r="BJU13" s="153"/>
      <c r="BJV13" s="153"/>
      <c r="BJW13" s="153"/>
      <c r="BJX13" s="153"/>
      <c r="BJY13" s="153"/>
      <c r="BJZ13" s="153"/>
      <c r="BKA13" s="153"/>
      <c r="BKB13" s="153"/>
      <c r="BKC13" s="153"/>
      <c r="BKD13" s="153"/>
      <c r="BKE13" s="153"/>
      <c r="BKF13" s="153"/>
      <c r="BKG13" s="153"/>
      <c r="BKH13" s="153"/>
      <c r="BKI13" s="153"/>
      <c r="BKJ13" s="153"/>
      <c r="BKK13" s="153"/>
      <c r="BKL13" s="153"/>
      <c r="BKM13" s="153"/>
      <c r="BKN13" s="153"/>
      <c r="BKO13" s="153"/>
      <c r="BKP13" s="153"/>
      <c r="BKQ13" s="153"/>
      <c r="BKR13" s="153"/>
      <c r="BKS13" s="153"/>
      <c r="BKT13" s="153"/>
      <c r="BKU13" s="153"/>
      <c r="BKV13" s="153"/>
      <c r="BKW13" s="153"/>
      <c r="BKX13" s="153"/>
      <c r="BKY13" s="153"/>
      <c r="BKZ13" s="153"/>
      <c r="BLA13" s="153"/>
      <c r="BLB13" s="153"/>
      <c r="BLC13" s="153"/>
      <c r="BLD13" s="153"/>
      <c r="BLE13" s="153"/>
      <c r="BLF13" s="153"/>
      <c r="BLG13" s="153"/>
      <c r="BLH13" s="153"/>
      <c r="BLI13" s="153"/>
      <c r="BLJ13" s="153"/>
      <c r="BLK13" s="153"/>
      <c r="BLL13" s="153"/>
      <c r="BLM13" s="153"/>
      <c r="BLN13" s="153"/>
      <c r="BLO13" s="153"/>
      <c r="BLP13" s="153"/>
      <c r="BLQ13" s="153"/>
      <c r="BLR13" s="153"/>
      <c r="BLS13" s="153"/>
      <c r="BLT13" s="153"/>
      <c r="BLU13" s="153"/>
      <c r="BLV13" s="153"/>
      <c r="BLW13" s="153"/>
      <c r="BLX13" s="153"/>
      <c r="BLY13" s="153"/>
      <c r="BLZ13" s="153"/>
      <c r="BMA13" s="153"/>
      <c r="BMB13" s="153"/>
      <c r="BMC13" s="153"/>
      <c r="BMD13" s="153"/>
      <c r="BME13" s="153"/>
      <c r="BMF13" s="153"/>
      <c r="BMG13" s="153"/>
      <c r="BMH13" s="153"/>
      <c r="BMI13" s="153"/>
      <c r="BMJ13" s="153"/>
      <c r="BMK13" s="153"/>
      <c r="BML13" s="153"/>
      <c r="BMM13" s="153"/>
      <c r="BMN13" s="153"/>
      <c r="BMO13" s="153"/>
      <c r="BMP13" s="153"/>
      <c r="BMQ13" s="153"/>
      <c r="BMR13" s="153"/>
      <c r="BMS13" s="153"/>
      <c r="BMT13" s="153"/>
      <c r="BMU13" s="153"/>
      <c r="BMV13" s="153"/>
      <c r="BMW13" s="153"/>
      <c r="BMX13" s="153"/>
      <c r="BMY13" s="153"/>
      <c r="BMZ13" s="153"/>
      <c r="BNA13" s="153"/>
      <c r="BNB13" s="153"/>
      <c r="BNC13" s="153"/>
      <c r="BND13" s="153"/>
      <c r="BNE13" s="153"/>
      <c r="BNF13" s="153"/>
      <c r="BNG13" s="153"/>
      <c r="BNH13" s="153"/>
      <c r="BNI13" s="153"/>
      <c r="BNJ13" s="153"/>
      <c r="BNK13" s="153"/>
      <c r="BNL13" s="153"/>
      <c r="BNM13" s="153"/>
      <c r="BNN13" s="153"/>
      <c r="BNO13" s="153"/>
      <c r="BNP13" s="153"/>
      <c r="BNQ13" s="153"/>
      <c r="BNR13" s="153"/>
      <c r="BNS13" s="153"/>
      <c r="BNT13" s="153"/>
      <c r="BNU13" s="153"/>
      <c r="BNV13" s="153"/>
      <c r="BNW13" s="153"/>
      <c r="BNX13" s="153"/>
      <c r="BNY13" s="153"/>
      <c r="BNZ13" s="153"/>
      <c r="BOA13" s="153"/>
      <c r="BOB13" s="153"/>
      <c r="BOC13" s="153"/>
      <c r="BOD13" s="153"/>
      <c r="BOE13" s="153"/>
      <c r="BOF13" s="153"/>
      <c r="BOG13" s="153"/>
      <c r="BOH13" s="153"/>
      <c r="BOI13" s="153"/>
      <c r="BOJ13" s="153"/>
      <c r="BOK13" s="153"/>
      <c r="BOL13" s="153"/>
      <c r="BOM13" s="153"/>
      <c r="BON13" s="153"/>
      <c r="BOO13" s="153"/>
      <c r="BOP13" s="153"/>
      <c r="BOQ13" s="153"/>
      <c r="BOR13" s="153"/>
      <c r="BOS13" s="153"/>
      <c r="BOT13" s="153"/>
      <c r="BOU13" s="153"/>
      <c r="BOV13" s="153"/>
      <c r="BOW13" s="153"/>
      <c r="BOX13" s="153"/>
      <c r="BOY13" s="153"/>
      <c r="BOZ13" s="153"/>
      <c r="BPA13" s="153"/>
      <c r="BPB13" s="153"/>
      <c r="BPC13" s="153"/>
      <c r="BPD13" s="153"/>
      <c r="BPE13" s="153"/>
      <c r="BPF13" s="153"/>
      <c r="BPG13" s="153"/>
      <c r="BPH13" s="153"/>
      <c r="BPI13" s="153"/>
      <c r="BPJ13" s="153"/>
      <c r="BPK13" s="153"/>
      <c r="BPL13" s="153"/>
      <c r="BPM13" s="153"/>
      <c r="BPN13" s="153"/>
      <c r="BPO13" s="153"/>
      <c r="BPP13" s="153"/>
      <c r="BPQ13" s="153"/>
      <c r="BPR13" s="153"/>
      <c r="BPS13" s="153"/>
      <c r="BPT13" s="153"/>
      <c r="BPU13" s="153"/>
      <c r="BPV13" s="153"/>
      <c r="BPW13" s="153"/>
      <c r="BPX13" s="153"/>
      <c r="BPY13" s="153"/>
      <c r="BPZ13" s="153"/>
      <c r="BQA13" s="153"/>
      <c r="BQB13" s="153"/>
      <c r="BQC13" s="153"/>
      <c r="BQD13" s="153"/>
      <c r="BQE13" s="153"/>
      <c r="BQF13" s="153"/>
      <c r="BQG13" s="153"/>
      <c r="BQH13" s="153"/>
      <c r="BQI13" s="153"/>
      <c r="BQJ13" s="153"/>
      <c r="BQK13" s="153"/>
      <c r="BQL13" s="153"/>
      <c r="BQM13" s="153"/>
      <c r="BQN13" s="153"/>
      <c r="BQO13" s="153"/>
      <c r="BQP13" s="153"/>
      <c r="BQQ13" s="153"/>
      <c r="BQR13" s="153"/>
      <c r="BQS13" s="153"/>
      <c r="BQT13" s="153"/>
      <c r="BQU13" s="153"/>
      <c r="BQV13" s="153"/>
      <c r="BQW13" s="153"/>
      <c r="BQX13" s="153"/>
      <c r="BQY13" s="153"/>
      <c r="BQZ13" s="153"/>
      <c r="BRA13" s="153"/>
      <c r="BRB13" s="153"/>
      <c r="BRC13" s="153"/>
      <c r="BRD13" s="153"/>
      <c r="BRE13" s="153"/>
      <c r="BRF13" s="153"/>
      <c r="BRG13" s="153"/>
      <c r="BRH13" s="153"/>
      <c r="BRI13" s="153"/>
      <c r="BRJ13" s="153"/>
      <c r="BRK13" s="153"/>
      <c r="BRL13" s="153"/>
      <c r="BRM13" s="153"/>
      <c r="BRN13" s="153"/>
      <c r="BRO13" s="153"/>
      <c r="BRP13" s="153"/>
      <c r="BRQ13" s="153"/>
      <c r="BRR13" s="153"/>
      <c r="BRS13" s="153"/>
      <c r="BRT13" s="153"/>
      <c r="BRU13" s="153"/>
      <c r="BRV13" s="153"/>
      <c r="BRW13" s="153"/>
      <c r="BRX13" s="153"/>
      <c r="BRY13" s="153"/>
      <c r="BRZ13" s="153"/>
      <c r="BSA13" s="153"/>
      <c r="BSB13" s="153"/>
      <c r="BSC13" s="153"/>
      <c r="BSD13" s="153"/>
      <c r="BSE13" s="153"/>
      <c r="BSF13" s="153"/>
      <c r="BSG13" s="153"/>
      <c r="BSH13" s="153"/>
      <c r="BSI13" s="153"/>
      <c r="BSJ13" s="153"/>
      <c r="BSK13" s="153"/>
      <c r="BSL13" s="153"/>
      <c r="BSM13" s="153"/>
      <c r="BSN13" s="153"/>
      <c r="BSO13" s="153"/>
      <c r="BSP13" s="153"/>
      <c r="BSQ13" s="153"/>
      <c r="BSR13" s="153"/>
      <c r="BSS13" s="153"/>
      <c r="BST13" s="153"/>
      <c r="BSU13" s="153"/>
      <c r="BSV13" s="153"/>
      <c r="BSW13" s="153"/>
      <c r="BSX13" s="153"/>
      <c r="BSY13" s="153"/>
      <c r="BSZ13" s="153"/>
      <c r="BTA13" s="153"/>
      <c r="BTB13" s="153"/>
      <c r="BTC13" s="153"/>
      <c r="BTD13" s="153"/>
      <c r="BTE13" s="153"/>
      <c r="BTF13" s="153"/>
      <c r="BTG13" s="153"/>
      <c r="BTH13" s="153"/>
      <c r="BTI13" s="153"/>
      <c r="BTJ13" s="153"/>
      <c r="BTK13" s="153"/>
      <c r="BTL13" s="153"/>
      <c r="BTM13" s="153"/>
      <c r="BTN13" s="153"/>
      <c r="BTO13" s="153"/>
      <c r="BTP13" s="153"/>
      <c r="BTQ13" s="153"/>
      <c r="BTR13" s="153"/>
      <c r="BTS13" s="153"/>
      <c r="BTT13" s="153"/>
      <c r="BTU13" s="153"/>
      <c r="BTV13" s="153"/>
      <c r="BTW13" s="153"/>
      <c r="BTX13" s="153"/>
      <c r="BTY13" s="153"/>
      <c r="BTZ13" s="153"/>
      <c r="BUA13" s="153"/>
      <c r="BUB13" s="153"/>
      <c r="BUC13" s="153"/>
      <c r="BUD13" s="153"/>
      <c r="BUE13" s="153"/>
      <c r="BUF13" s="153"/>
      <c r="BUG13" s="153"/>
      <c r="BUH13" s="153"/>
      <c r="BUI13" s="153"/>
      <c r="BUJ13" s="153"/>
      <c r="BUK13" s="153"/>
      <c r="BUL13" s="153"/>
      <c r="BUM13" s="153"/>
      <c r="BUN13" s="153"/>
      <c r="BUO13" s="153"/>
      <c r="BUP13" s="153"/>
      <c r="BUQ13" s="153"/>
      <c r="BUR13" s="153"/>
      <c r="BUS13" s="153"/>
      <c r="BUT13" s="153"/>
      <c r="BUU13" s="153"/>
      <c r="BUV13" s="153"/>
      <c r="BUW13" s="153"/>
      <c r="BUX13" s="153"/>
      <c r="BUY13" s="153"/>
      <c r="BUZ13" s="153"/>
      <c r="BVA13" s="153"/>
      <c r="BVB13" s="153"/>
      <c r="BVC13" s="153"/>
      <c r="BVD13" s="153"/>
      <c r="BVE13" s="153"/>
      <c r="BVF13" s="153"/>
      <c r="BVG13" s="153"/>
      <c r="BVH13" s="153"/>
      <c r="BVI13" s="153"/>
      <c r="BVJ13" s="153"/>
      <c r="BVK13" s="153"/>
      <c r="BVL13" s="153"/>
      <c r="BVM13" s="153"/>
      <c r="BVN13" s="153"/>
      <c r="BVO13" s="153"/>
      <c r="BVP13" s="153"/>
      <c r="BVQ13" s="153"/>
      <c r="BVR13" s="153"/>
      <c r="BVS13" s="153"/>
      <c r="BVT13" s="153"/>
      <c r="BVU13" s="153"/>
      <c r="BVV13" s="153"/>
      <c r="BVW13" s="153"/>
      <c r="BVX13" s="153"/>
      <c r="BVY13" s="153"/>
      <c r="BVZ13" s="153"/>
      <c r="BWA13" s="153"/>
      <c r="BWB13" s="153"/>
      <c r="BWC13" s="153"/>
      <c r="BWD13" s="153"/>
      <c r="BWE13" s="153"/>
      <c r="BWF13" s="153"/>
      <c r="BWG13" s="153"/>
      <c r="BWH13" s="153"/>
      <c r="BWI13" s="153"/>
      <c r="BWJ13" s="153"/>
      <c r="BWK13" s="153"/>
      <c r="BWL13" s="153"/>
      <c r="BWM13" s="153"/>
      <c r="BWN13" s="153"/>
      <c r="BWO13" s="153"/>
      <c r="BWP13" s="153"/>
      <c r="BWQ13" s="153"/>
      <c r="BWR13" s="153"/>
      <c r="BWS13" s="153"/>
      <c r="BWT13" s="153"/>
      <c r="BWU13" s="153"/>
      <c r="BWV13" s="153"/>
      <c r="BWW13" s="153"/>
      <c r="BWX13" s="153"/>
      <c r="BWY13" s="153"/>
      <c r="BWZ13" s="153"/>
      <c r="BXA13" s="153"/>
      <c r="BXB13" s="153"/>
      <c r="BXC13" s="153"/>
      <c r="BXD13" s="153"/>
      <c r="BXE13" s="153"/>
      <c r="BXF13" s="153"/>
      <c r="BXG13" s="153"/>
      <c r="BXH13" s="153"/>
      <c r="BXI13" s="153"/>
      <c r="BXJ13" s="153"/>
      <c r="BXK13" s="153"/>
      <c r="BXL13" s="153"/>
      <c r="BXM13" s="153"/>
      <c r="BXN13" s="153"/>
      <c r="BXO13" s="153"/>
      <c r="BXP13" s="153"/>
      <c r="BXQ13" s="153"/>
      <c r="BXR13" s="153"/>
      <c r="BXS13" s="153"/>
      <c r="BXT13" s="153"/>
      <c r="BXU13" s="153"/>
      <c r="BXV13" s="153"/>
      <c r="BXW13" s="153"/>
      <c r="BXX13" s="153"/>
      <c r="BXY13" s="153"/>
      <c r="BXZ13" s="153"/>
      <c r="BYA13" s="153"/>
      <c r="BYB13" s="153"/>
      <c r="BYC13" s="153"/>
      <c r="BYD13" s="153"/>
      <c r="BYE13" s="153"/>
      <c r="BYF13" s="153"/>
      <c r="BYG13" s="153"/>
      <c r="BYH13" s="153"/>
      <c r="BYI13" s="153"/>
      <c r="BYJ13" s="153"/>
      <c r="BYK13" s="153"/>
      <c r="BYL13" s="153"/>
      <c r="BYM13" s="153"/>
      <c r="BYN13" s="153"/>
      <c r="BYO13" s="153"/>
      <c r="BYP13" s="153"/>
      <c r="BYQ13" s="153"/>
      <c r="BYR13" s="153"/>
      <c r="BYS13" s="153"/>
      <c r="BYT13" s="153"/>
      <c r="BYU13" s="153"/>
      <c r="BYV13" s="153"/>
      <c r="BYW13" s="153"/>
      <c r="BYX13" s="153"/>
      <c r="BYY13" s="153"/>
      <c r="BYZ13" s="153"/>
      <c r="BZA13" s="153"/>
      <c r="BZB13" s="153"/>
      <c r="BZC13" s="153"/>
      <c r="BZD13" s="153"/>
      <c r="BZE13" s="153"/>
      <c r="BZF13" s="153"/>
      <c r="BZG13" s="153"/>
      <c r="BZH13" s="153"/>
      <c r="BZI13" s="153"/>
      <c r="BZJ13" s="153"/>
      <c r="BZK13" s="153"/>
      <c r="BZL13" s="153"/>
      <c r="BZM13" s="153"/>
      <c r="BZN13" s="153"/>
      <c r="BZO13" s="153"/>
      <c r="BZP13" s="153"/>
      <c r="BZQ13" s="153"/>
      <c r="BZR13" s="153"/>
      <c r="BZS13" s="153"/>
      <c r="BZT13" s="153"/>
      <c r="BZU13" s="153"/>
      <c r="BZV13" s="153"/>
      <c r="BZW13" s="153"/>
      <c r="BZX13" s="153"/>
      <c r="BZY13" s="153"/>
      <c r="BZZ13" s="153"/>
      <c r="CAA13" s="153"/>
      <c r="CAB13" s="153"/>
      <c r="CAC13" s="153"/>
      <c r="CAD13" s="153"/>
      <c r="CAE13" s="153"/>
      <c r="CAF13" s="153"/>
      <c r="CAG13" s="153"/>
      <c r="CAH13" s="153"/>
      <c r="CAI13" s="153"/>
      <c r="CAJ13" s="153"/>
      <c r="CAK13" s="153"/>
      <c r="CAL13" s="153"/>
      <c r="CAM13" s="153"/>
      <c r="CAN13" s="153"/>
      <c r="CAO13" s="153"/>
      <c r="CAP13" s="153"/>
      <c r="CAQ13" s="153"/>
      <c r="CAR13" s="153"/>
      <c r="CAS13" s="153"/>
      <c r="CAT13" s="153"/>
      <c r="CAU13" s="153"/>
      <c r="CAV13" s="153"/>
      <c r="CAW13" s="153"/>
      <c r="CAX13" s="153"/>
      <c r="CAY13" s="153"/>
      <c r="CAZ13" s="153"/>
      <c r="CBA13" s="153"/>
      <c r="CBB13" s="153"/>
      <c r="CBC13" s="153"/>
      <c r="CBD13" s="153"/>
      <c r="CBE13" s="153"/>
      <c r="CBF13" s="153"/>
      <c r="CBG13" s="153"/>
      <c r="CBH13" s="153"/>
      <c r="CBI13" s="153"/>
      <c r="CBJ13" s="153"/>
      <c r="CBK13" s="153"/>
      <c r="CBL13" s="153"/>
      <c r="CBM13" s="153"/>
      <c r="CBN13" s="153"/>
      <c r="CBO13" s="153"/>
      <c r="CBP13" s="153"/>
      <c r="CBQ13" s="153"/>
      <c r="CBR13" s="153"/>
      <c r="CBS13" s="153"/>
      <c r="CBT13" s="153"/>
      <c r="CBU13" s="153"/>
      <c r="CBV13" s="153"/>
      <c r="CBW13" s="153"/>
      <c r="CBX13" s="153"/>
      <c r="CBY13" s="153"/>
      <c r="CBZ13" s="153"/>
      <c r="CCA13" s="153"/>
      <c r="CCB13" s="153"/>
      <c r="CCC13" s="153"/>
      <c r="CCD13" s="153"/>
      <c r="CCE13" s="153"/>
      <c r="CCF13" s="153"/>
      <c r="CCG13" s="153"/>
      <c r="CCH13" s="153"/>
      <c r="CCI13" s="153"/>
      <c r="CCJ13" s="153"/>
      <c r="CCK13" s="153"/>
      <c r="CCL13" s="153"/>
      <c r="CCM13" s="153"/>
      <c r="CCN13" s="153"/>
      <c r="CCO13" s="153"/>
      <c r="CCP13" s="153"/>
      <c r="CCQ13" s="153"/>
      <c r="CCR13" s="153"/>
      <c r="CCS13" s="153"/>
      <c r="CCT13" s="153"/>
      <c r="CCU13" s="153"/>
      <c r="CCV13" s="153"/>
      <c r="CCW13" s="153"/>
      <c r="CCX13" s="153"/>
      <c r="CCY13" s="153"/>
      <c r="CCZ13" s="153"/>
      <c r="CDA13" s="153"/>
      <c r="CDB13" s="153"/>
      <c r="CDC13" s="153"/>
      <c r="CDD13" s="153"/>
      <c r="CDE13" s="153"/>
      <c r="CDF13" s="153"/>
      <c r="CDG13" s="153"/>
      <c r="CDH13" s="153"/>
      <c r="CDI13" s="153"/>
      <c r="CDJ13" s="153"/>
      <c r="CDK13" s="153"/>
      <c r="CDL13" s="153"/>
      <c r="CDM13" s="153"/>
      <c r="CDN13" s="153"/>
      <c r="CDO13" s="153"/>
      <c r="CDP13" s="153"/>
      <c r="CDQ13" s="153"/>
      <c r="CDR13" s="153"/>
      <c r="CDS13" s="153"/>
      <c r="CDT13" s="153"/>
      <c r="CDU13" s="153"/>
      <c r="CDV13" s="153"/>
      <c r="CDW13" s="153"/>
      <c r="CDX13" s="153"/>
      <c r="CDY13" s="153"/>
      <c r="CDZ13" s="153"/>
      <c r="CEA13" s="153"/>
      <c r="CEB13" s="153"/>
      <c r="CEC13" s="153"/>
      <c r="CED13" s="153"/>
      <c r="CEE13" s="153"/>
      <c r="CEF13" s="153"/>
      <c r="CEG13" s="153"/>
      <c r="CEH13" s="153"/>
      <c r="CEI13" s="153"/>
      <c r="CEJ13" s="153"/>
      <c r="CEK13" s="153"/>
      <c r="CEL13" s="153"/>
      <c r="CEM13" s="153"/>
      <c r="CEN13" s="153"/>
      <c r="CEO13" s="153"/>
      <c r="CEP13" s="153"/>
      <c r="CEQ13" s="153"/>
      <c r="CER13" s="153"/>
      <c r="CES13" s="153"/>
      <c r="CET13" s="153"/>
      <c r="CEU13" s="153"/>
      <c r="CEV13" s="153"/>
      <c r="CEW13" s="153"/>
      <c r="CEX13" s="153"/>
      <c r="CEY13" s="153"/>
      <c r="CEZ13" s="153"/>
      <c r="CFA13" s="153"/>
      <c r="CFB13" s="153"/>
      <c r="CFC13" s="153"/>
      <c r="CFD13" s="153"/>
      <c r="CFE13" s="153"/>
      <c r="CFF13" s="153"/>
      <c r="CFG13" s="153"/>
      <c r="CFH13" s="153"/>
      <c r="CFI13" s="153"/>
      <c r="CFJ13" s="153"/>
      <c r="CFK13" s="153"/>
      <c r="CFL13" s="153"/>
      <c r="CFM13" s="153"/>
      <c r="CFN13" s="153"/>
      <c r="CFO13" s="153"/>
      <c r="CFP13" s="153"/>
      <c r="CFQ13" s="153"/>
      <c r="CFR13" s="153"/>
      <c r="CFS13" s="153"/>
      <c r="CFT13" s="153"/>
      <c r="CFU13" s="153"/>
      <c r="CFV13" s="153"/>
      <c r="CFW13" s="153"/>
      <c r="CFX13" s="153"/>
      <c r="CFY13" s="153"/>
      <c r="CFZ13" s="153"/>
      <c r="CGA13" s="153"/>
      <c r="CGB13" s="153"/>
      <c r="CGC13" s="153"/>
      <c r="CGD13" s="153"/>
      <c r="CGE13" s="153"/>
      <c r="CGF13" s="153"/>
      <c r="CGG13" s="153"/>
      <c r="CGH13" s="153"/>
      <c r="CGI13" s="153"/>
      <c r="CGJ13" s="153"/>
      <c r="CGK13" s="153"/>
      <c r="CGL13" s="153"/>
      <c r="CGM13" s="153"/>
      <c r="CGN13" s="153"/>
      <c r="CGO13" s="153"/>
      <c r="CGP13" s="153"/>
      <c r="CGQ13" s="153"/>
      <c r="CGR13" s="153"/>
      <c r="CGS13" s="153"/>
      <c r="CGT13" s="153"/>
      <c r="CGU13" s="153"/>
      <c r="CGV13" s="153"/>
      <c r="CGW13" s="153"/>
      <c r="CGX13" s="153"/>
      <c r="CGY13" s="153"/>
      <c r="CGZ13" s="153"/>
      <c r="CHA13" s="153"/>
      <c r="CHB13" s="153"/>
      <c r="CHC13" s="153"/>
      <c r="CHD13" s="153"/>
      <c r="CHE13" s="153"/>
      <c r="CHF13" s="153"/>
      <c r="CHG13" s="153"/>
      <c r="CHH13" s="153"/>
      <c r="CHI13" s="153"/>
      <c r="CHJ13" s="153"/>
      <c r="CHK13" s="153"/>
      <c r="CHL13" s="153"/>
      <c r="CHM13" s="153"/>
      <c r="CHN13" s="153"/>
      <c r="CHO13" s="153"/>
      <c r="CHP13" s="153"/>
      <c r="CHQ13" s="153"/>
      <c r="CHR13" s="153"/>
      <c r="CHS13" s="153"/>
      <c r="CHT13" s="153"/>
      <c r="CHU13" s="153"/>
      <c r="CHV13" s="153"/>
      <c r="CHW13" s="153"/>
      <c r="CHX13" s="153"/>
      <c r="CHY13" s="153"/>
      <c r="CHZ13" s="153"/>
      <c r="CIA13" s="153"/>
      <c r="CIB13" s="153"/>
      <c r="CIC13" s="153"/>
      <c r="CID13" s="153"/>
      <c r="CIE13" s="153"/>
      <c r="CIF13" s="153"/>
      <c r="CIG13" s="153"/>
      <c r="CIH13" s="153"/>
      <c r="CII13" s="153"/>
      <c r="CIJ13" s="153"/>
      <c r="CIK13" s="153"/>
      <c r="CIL13" s="153"/>
      <c r="CIM13" s="153"/>
      <c r="CIN13" s="153"/>
      <c r="CIO13" s="153"/>
      <c r="CIP13" s="153"/>
      <c r="CIQ13" s="153"/>
      <c r="CIR13" s="153"/>
      <c r="CIS13" s="153"/>
      <c r="CIT13" s="153"/>
      <c r="CIU13" s="153"/>
      <c r="CIV13" s="153"/>
      <c r="CIW13" s="153"/>
      <c r="CIX13" s="153"/>
      <c r="CIY13" s="153"/>
      <c r="CIZ13" s="153"/>
      <c r="CJA13" s="153"/>
      <c r="CJB13" s="153"/>
      <c r="CJC13" s="153"/>
      <c r="CJD13" s="153"/>
      <c r="CJE13" s="153"/>
      <c r="CJF13" s="153"/>
      <c r="CJG13" s="153"/>
      <c r="CJH13" s="153"/>
      <c r="CJI13" s="153"/>
      <c r="CJJ13" s="153"/>
      <c r="CJK13" s="153"/>
      <c r="CJL13" s="153"/>
      <c r="CJM13" s="153"/>
      <c r="CJN13" s="153"/>
      <c r="CJO13" s="153"/>
      <c r="CJP13" s="153"/>
      <c r="CJQ13" s="153"/>
      <c r="CJR13" s="153"/>
      <c r="CJS13" s="153"/>
      <c r="CJT13" s="153"/>
      <c r="CJU13" s="153"/>
      <c r="CJV13" s="153"/>
      <c r="CJW13" s="153"/>
      <c r="CJX13" s="153"/>
      <c r="CJY13" s="153"/>
      <c r="CJZ13" s="153"/>
      <c r="CKA13" s="153"/>
      <c r="CKB13" s="153"/>
      <c r="CKC13" s="153"/>
      <c r="CKD13" s="153"/>
      <c r="CKE13" s="153"/>
      <c r="CKF13" s="153"/>
      <c r="CKG13" s="153"/>
      <c r="CKH13" s="153"/>
      <c r="CKI13" s="153"/>
      <c r="CKJ13" s="153"/>
      <c r="CKK13" s="153"/>
      <c r="CKL13" s="153"/>
      <c r="CKM13" s="153"/>
      <c r="CKN13" s="153"/>
      <c r="CKO13" s="153"/>
      <c r="CKP13" s="153"/>
      <c r="CKQ13" s="153"/>
      <c r="CKR13" s="153"/>
      <c r="CKS13" s="153"/>
      <c r="CKT13" s="153"/>
      <c r="CKU13" s="153"/>
      <c r="CKV13" s="153"/>
      <c r="CKW13" s="153"/>
      <c r="CKX13" s="153"/>
      <c r="CKY13" s="153"/>
      <c r="CKZ13" s="153"/>
      <c r="CLA13" s="153"/>
      <c r="CLB13" s="153"/>
      <c r="CLC13" s="153"/>
      <c r="CLD13" s="153"/>
      <c r="CLE13" s="153"/>
      <c r="CLF13" s="153"/>
      <c r="CLG13" s="153"/>
      <c r="CLH13" s="153"/>
      <c r="CLI13" s="153"/>
      <c r="CLJ13" s="153"/>
      <c r="CLK13" s="153"/>
      <c r="CLL13" s="153"/>
      <c r="CLM13" s="153"/>
      <c r="CLN13" s="153"/>
      <c r="CLO13" s="153"/>
      <c r="CLP13" s="153"/>
      <c r="CLQ13" s="153"/>
      <c r="CLR13" s="153"/>
      <c r="CLS13" s="153"/>
      <c r="CLT13" s="153"/>
      <c r="CLU13" s="153"/>
      <c r="CLV13" s="153"/>
      <c r="CLW13" s="153"/>
      <c r="CLX13" s="153"/>
      <c r="CLY13" s="153"/>
      <c r="CLZ13" s="153"/>
      <c r="CMA13" s="153"/>
      <c r="CMB13" s="153"/>
      <c r="CMC13" s="153"/>
      <c r="CMD13" s="153"/>
      <c r="CME13" s="153"/>
      <c r="CMF13" s="153"/>
      <c r="CMG13" s="153"/>
      <c r="CMH13" s="153"/>
      <c r="CMI13" s="153"/>
      <c r="CMJ13" s="153"/>
      <c r="CMK13" s="153"/>
      <c r="CML13" s="153"/>
      <c r="CMM13" s="153"/>
      <c r="CMN13" s="153"/>
      <c r="CMO13" s="153"/>
      <c r="CMP13" s="153"/>
      <c r="CMQ13" s="153"/>
      <c r="CMR13" s="153"/>
      <c r="CMS13" s="153"/>
      <c r="CMT13" s="153"/>
      <c r="CMU13" s="153"/>
      <c r="CMV13" s="153"/>
      <c r="CMW13" s="153"/>
      <c r="CMX13" s="153"/>
      <c r="CMY13" s="153"/>
      <c r="CMZ13" s="153"/>
      <c r="CNA13" s="153"/>
      <c r="CNB13" s="153"/>
      <c r="CNC13" s="153"/>
      <c r="CND13" s="153"/>
      <c r="CNE13" s="153"/>
      <c r="CNF13" s="153"/>
      <c r="CNG13" s="153"/>
      <c r="CNH13" s="153"/>
      <c r="CNI13" s="153"/>
      <c r="CNJ13" s="153"/>
      <c r="CNK13" s="153"/>
      <c r="CNL13" s="153"/>
      <c r="CNM13" s="153"/>
      <c r="CNN13" s="153"/>
      <c r="CNO13" s="153"/>
      <c r="CNP13" s="153"/>
      <c r="CNQ13" s="153"/>
      <c r="CNR13" s="153"/>
      <c r="CNS13" s="153"/>
      <c r="CNT13" s="153"/>
      <c r="CNU13" s="153"/>
      <c r="CNV13" s="153"/>
      <c r="CNW13" s="153"/>
      <c r="CNX13" s="153"/>
      <c r="CNY13" s="153"/>
      <c r="CNZ13" s="153"/>
      <c r="COA13" s="153"/>
      <c r="COB13" s="153"/>
      <c r="COC13" s="153"/>
      <c r="COD13" s="153"/>
      <c r="COE13" s="153"/>
      <c r="COF13" s="153"/>
      <c r="COG13" s="153"/>
      <c r="COH13" s="153"/>
      <c r="COI13" s="153"/>
      <c r="COJ13" s="153"/>
      <c r="COK13" s="153"/>
      <c r="COL13" s="153"/>
      <c r="COM13" s="153"/>
      <c r="CON13" s="153"/>
      <c r="COO13" s="153"/>
      <c r="COP13" s="153"/>
      <c r="COQ13" s="153"/>
      <c r="COR13" s="153"/>
      <c r="COS13" s="153"/>
      <c r="COT13" s="153"/>
      <c r="COU13" s="153"/>
      <c r="COV13" s="153"/>
      <c r="COW13" s="153"/>
      <c r="COX13" s="153"/>
      <c r="COY13" s="153"/>
      <c r="COZ13" s="153"/>
      <c r="CPA13" s="153"/>
      <c r="CPB13" s="153"/>
      <c r="CPC13" s="153"/>
      <c r="CPD13" s="153"/>
      <c r="CPE13" s="153"/>
      <c r="CPF13" s="153"/>
      <c r="CPG13" s="153"/>
      <c r="CPH13" s="153"/>
      <c r="CPI13" s="153"/>
      <c r="CPJ13" s="153"/>
      <c r="CPK13" s="153"/>
      <c r="CPL13" s="153"/>
      <c r="CPM13" s="153"/>
      <c r="CPN13" s="153"/>
      <c r="CPO13" s="153"/>
      <c r="CPP13" s="153"/>
      <c r="CPQ13" s="153"/>
      <c r="CPR13" s="153"/>
      <c r="CPS13" s="153"/>
      <c r="CPT13" s="153"/>
      <c r="CPU13" s="153"/>
      <c r="CPV13" s="153"/>
      <c r="CPW13" s="153"/>
      <c r="CPX13" s="153"/>
      <c r="CPY13" s="153"/>
      <c r="CPZ13" s="153"/>
      <c r="CQA13" s="153"/>
      <c r="CQB13" s="153"/>
      <c r="CQC13" s="153"/>
      <c r="CQD13" s="153"/>
      <c r="CQE13" s="153"/>
      <c r="CQF13" s="153"/>
      <c r="CQG13" s="153"/>
      <c r="CQH13" s="153"/>
      <c r="CQI13" s="153"/>
      <c r="CQJ13" s="153"/>
      <c r="CQK13" s="153"/>
      <c r="CQL13" s="153"/>
      <c r="CQM13" s="153"/>
      <c r="CQN13" s="153"/>
      <c r="CQO13" s="153"/>
      <c r="CQP13" s="153"/>
      <c r="CQQ13" s="153"/>
      <c r="CQR13" s="153"/>
      <c r="CQS13" s="153"/>
      <c r="CQT13" s="153"/>
      <c r="CQU13" s="153"/>
      <c r="CQV13" s="153"/>
      <c r="CQW13" s="153"/>
      <c r="CQX13" s="153"/>
      <c r="CQY13" s="153"/>
      <c r="CQZ13" s="153"/>
      <c r="CRA13" s="153"/>
      <c r="CRB13" s="153"/>
      <c r="CRC13" s="153"/>
      <c r="CRD13" s="153"/>
      <c r="CRE13" s="153"/>
      <c r="CRF13" s="153"/>
      <c r="CRG13" s="153"/>
      <c r="CRH13" s="153"/>
      <c r="CRI13" s="153"/>
      <c r="CRJ13" s="153"/>
      <c r="CRK13" s="153"/>
      <c r="CRL13" s="153"/>
      <c r="CRM13" s="153"/>
      <c r="CRN13" s="153"/>
      <c r="CRO13" s="153"/>
      <c r="CRP13" s="153"/>
      <c r="CRQ13" s="153"/>
      <c r="CRR13" s="153"/>
      <c r="CRS13" s="153"/>
      <c r="CRT13" s="153"/>
      <c r="CRU13" s="153"/>
      <c r="CRV13" s="153"/>
      <c r="CRW13" s="153"/>
      <c r="CRX13" s="153"/>
      <c r="CRY13" s="153"/>
      <c r="CRZ13" s="153"/>
      <c r="CSA13" s="153"/>
      <c r="CSB13" s="153"/>
      <c r="CSC13" s="153"/>
      <c r="CSD13" s="153"/>
      <c r="CSE13" s="153"/>
      <c r="CSF13" s="153"/>
      <c r="CSG13" s="153"/>
      <c r="CSH13" s="153"/>
      <c r="CSI13" s="153"/>
      <c r="CSJ13" s="153"/>
      <c r="CSK13" s="153"/>
      <c r="CSL13" s="153"/>
      <c r="CSM13" s="153"/>
      <c r="CSN13" s="153"/>
      <c r="CSO13" s="153"/>
      <c r="CSP13" s="153"/>
      <c r="CSQ13" s="153"/>
      <c r="CSR13" s="153"/>
      <c r="CSS13" s="153"/>
      <c r="CST13" s="153"/>
      <c r="CSU13" s="153"/>
      <c r="CSV13" s="153"/>
      <c r="CSW13" s="153"/>
      <c r="CSX13" s="153"/>
      <c r="CSY13" s="153"/>
      <c r="CSZ13" s="153"/>
      <c r="CTA13" s="153"/>
      <c r="CTB13" s="153"/>
      <c r="CTC13" s="153"/>
      <c r="CTD13" s="153"/>
      <c r="CTE13" s="153"/>
      <c r="CTF13" s="153"/>
      <c r="CTG13" s="153"/>
      <c r="CTH13" s="153"/>
      <c r="CTI13" s="153"/>
      <c r="CTJ13" s="153"/>
      <c r="CTK13" s="153"/>
      <c r="CTL13" s="153"/>
      <c r="CTM13" s="153"/>
      <c r="CTN13" s="153"/>
      <c r="CTO13" s="153"/>
      <c r="CTP13" s="153"/>
      <c r="CTQ13" s="153"/>
      <c r="CTR13" s="153"/>
      <c r="CTS13" s="153"/>
      <c r="CTT13" s="153"/>
      <c r="CTU13" s="153"/>
      <c r="CTV13" s="153"/>
      <c r="CTW13" s="153"/>
      <c r="CTX13" s="153"/>
      <c r="CTY13" s="153"/>
      <c r="CTZ13" s="153"/>
      <c r="CUA13" s="153"/>
      <c r="CUB13" s="153"/>
      <c r="CUC13" s="153"/>
      <c r="CUD13" s="153"/>
      <c r="CUE13" s="153"/>
      <c r="CUF13" s="153"/>
      <c r="CUG13" s="153"/>
      <c r="CUH13" s="153"/>
      <c r="CUI13" s="153"/>
      <c r="CUJ13" s="153"/>
      <c r="CUK13" s="153"/>
      <c r="CUL13" s="153"/>
      <c r="CUM13" s="153"/>
      <c r="CUN13" s="153"/>
      <c r="CUO13" s="153"/>
      <c r="CUP13" s="153"/>
      <c r="CUQ13" s="153"/>
      <c r="CUR13" s="153"/>
      <c r="CUS13" s="153"/>
      <c r="CUT13" s="153"/>
      <c r="CUU13" s="153"/>
      <c r="CUV13" s="153"/>
      <c r="CUW13" s="153"/>
      <c r="CUX13" s="153"/>
      <c r="CUY13" s="153"/>
      <c r="CUZ13" s="153"/>
      <c r="CVA13" s="153"/>
      <c r="CVB13" s="153"/>
      <c r="CVC13" s="153"/>
      <c r="CVD13" s="153"/>
      <c r="CVE13" s="153"/>
      <c r="CVF13" s="153"/>
      <c r="CVG13" s="153"/>
      <c r="CVH13" s="153"/>
      <c r="CVI13" s="153"/>
      <c r="CVJ13" s="153"/>
      <c r="CVK13" s="153"/>
      <c r="CVL13" s="153"/>
      <c r="CVM13" s="153"/>
      <c r="CVN13" s="153"/>
      <c r="CVO13" s="153"/>
      <c r="CVP13" s="153"/>
      <c r="CVQ13" s="153"/>
      <c r="CVR13" s="153"/>
      <c r="CVS13" s="153"/>
      <c r="CVT13" s="153"/>
      <c r="CVU13" s="153"/>
      <c r="CVV13" s="153"/>
      <c r="CVW13" s="153"/>
      <c r="CVX13" s="153"/>
      <c r="CVY13" s="153"/>
      <c r="CVZ13" s="153"/>
      <c r="CWA13" s="153"/>
      <c r="CWB13" s="153"/>
      <c r="CWC13" s="153"/>
      <c r="CWD13" s="153"/>
      <c r="CWE13" s="153"/>
      <c r="CWF13" s="153"/>
      <c r="CWG13" s="153"/>
      <c r="CWH13" s="153"/>
      <c r="CWI13" s="153"/>
      <c r="CWJ13" s="153"/>
      <c r="CWK13" s="153"/>
      <c r="CWL13" s="153"/>
      <c r="CWM13" s="153"/>
      <c r="CWN13" s="153"/>
      <c r="CWO13" s="153"/>
      <c r="CWP13" s="153"/>
      <c r="CWQ13" s="153"/>
      <c r="CWR13" s="153"/>
      <c r="CWS13" s="153"/>
      <c r="CWT13" s="153"/>
      <c r="CWU13" s="153"/>
      <c r="CWV13" s="153"/>
      <c r="CWW13" s="153"/>
      <c r="CWX13" s="153"/>
      <c r="CWY13" s="153"/>
      <c r="CWZ13" s="153"/>
      <c r="CXA13" s="153"/>
      <c r="CXB13" s="153"/>
      <c r="CXC13" s="153"/>
      <c r="CXD13" s="153"/>
      <c r="CXE13" s="153"/>
      <c r="CXF13" s="153"/>
      <c r="CXG13" s="153"/>
      <c r="CXH13" s="153"/>
      <c r="CXI13" s="153"/>
      <c r="CXJ13" s="153"/>
      <c r="CXK13" s="153"/>
      <c r="CXL13" s="153"/>
      <c r="CXM13" s="153"/>
      <c r="CXN13" s="153"/>
      <c r="CXO13" s="153"/>
      <c r="CXP13" s="153"/>
      <c r="CXQ13" s="153"/>
      <c r="CXR13" s="153"/>
      <c r="CXS13" s="153"/>
      <c r="CXT13" s="153"/>
      <c r="CXU13" s="153"/>
      <c r="CXV13" s="153"/>
      <c r="CXW13" s="153"/>
      <c r="CXX13" s="153"/>
      <c r="CXY13" s="153"/>
      <c r="CXZ13" s="153"/>
      <c r="CYA13" s="153"/>
      <c r="CYB13" s="153"/>
      <c r="CYC13" s="153"/>
      <c r="CYD13" s="153"/>
      <c r="CYE13" s="153"/>
      <c r="CYF13" s="153"/>
      <c r="CYG13" s="153"/>
      <c r="CYH13" s="153"/>
      <c r="CYI13" s="153"/>
      <c r="CYJ13" s="153"/>
      <c r="CYK13" s="153"/>
      <c r="CYL13" s="153"/>
      <c r="CYM13" s="153"/>
      <c r="CYN13" s="153"/>
      <c r="CYO13" s="153"/>
      <c r="CYP13" s="153"/>
      <c r="CYQ13" s="153"/>
      <c r="CYR13" s="153"/>
      <c r="CYS13" s="153"/>
      <c r="CYT13" s="153"/>
      <c r="CYU13" s="153"/>
      <c r="CYV13" s="153"/>
      <c r="CYW13" s="153"/>
      <c r="CYX13" s="153"/>
      <c r="CYY13" s="153"/>
      <c r="CYZ13" s="153"/>
      <c r="CZA13" s="153"/>
      <c r="CZB13" s="153"/>
      <c r="CZC13" s="153"/>
      <c r="CZD13" s="153"/>
      <c r="CZE13" s="153"/>
      <c r="CZF13" s="153"/>
      <c r="CZG13" s="153"/>
      <c r="CZH13" s="153"/>
      <c r="CZI13" s="153"/>
      <c r="CZJ13" s="153"/>
      <c r="CZK13" s="153"/>
      <c r="CZL13" s="153"/>
      <c r="CZM13" s="153"/>
      <c r="CZN13" s="153"/>
      <c r="CZO13" s="153"/>
      <c r="CZP13" s="153"/>
      <c r="CZQ13" s="153"/>
      <c r="CZR13" s="153"/>
      <c r="CZS13" s="153"/>
      <c r="CZT13" s="153"/>
      <c r="CZU13" s="153"/>
      <c r="CZV13" s="153"/>
      <c r="CZW13" s="153"/>
      <c r="CZX13" s="153"/>
      <c r="CZY13" s="153"/>
      <c r="CZZ13" s="153"/>
      <c r="DAA13" s="153"/>
      <c r="DAB13" s="153"/>
      <c r="DAC13" s="153"/>
      <c r="DAD13" s="153"/>
      <c r="DAE13" s="153"/>
      <c r="DAF13" s="153"/>
      <c r="DAG13" s="153"/>
      <c r="DAH13" s="153"/>
      <c r="DAI13" s="153"/>
      <c r="DAJ13" s="153"/>
      <c r="DAK13" s="153"/>
      <c r="DAL13" s="153"/>
      <c r="DAM13" s="153"/>
      <c r="DAN13" s="153"/>
      <c r="DAO13" s="153"/>
      <c r="DAP13" s="153"/>
      <c r="DAQ13" s="153"/>
      <c r="DAR13" s="153"/>
      <c r="DAS13" s="153"/>
      <c r="DAT13" s="153"/>
      <c r="DAU13" s="153"/>
      <c r="DAV13" s="153"/>
      <c r="DAW13" s="153"/>
      <c r="DAX13" s="153"/>
      <c r="DAY13" s="153"/>
      <c r="DAZ13" s="153"/>
      <c r="DBA13" s="153"/>
      <c r="DBB13" s="153"/>
      <c r="DBC13" s="153"/>
      <c r="DBD13" s="153"/>
      <c r="DBE13" s="153"/>
      <c r="DBF13" s="153"/>
      <c r="DBG13" s="153"/>
      <c r="DBH13" s="153"/>
      <c r="DBI13" s="153"/>
      <c r="DBJ13" s="153"/>
      <c r="DBK13" s="153"/>
      <c r="DBL13" s="153"/>
      <c r="DBM13" s="153"/>
      <c r="DBN13" s="153"/>
      <c r="DBO13" s="153"/>
      <c r="DBP13" s="153"/>
      <c r="DBQ13" s="153"/>
      <c r="DBR13" s="153"/>
      <c r="DBS13" s="153"/>
      <c r="DBT13" s="153"/>
      <c r="DBU13" s="153"/>
      <c r="DBV13" s="153"/>
      <c r="DBW13" s="153"/>
      <c r="DBX13" s="153"/>
      <c r="DBY13" s="153"/>
      <c r="DBZ13" s="153"/>
      <c r="DCA13" s="153"/>
      <c r="DCB13" s="153"/>
      <c r="DCC13" s="153"/>
      <c r="DCD13" s="153"/>
      <c r="DCE13" s="153"/>
      <c r="DCF13" s="153"/>
      <c r="DCG13" s="153"/>
      <c r="DCH13" s="153"/>
      <c r="DCI13" s="153"/>
      <c r="DCJ13" s="153"/>
      <c r="DCK13" s="153"/>
      <c r="DCL13" s="153"/>
      <c r="DCM13" s="153"/>
      <c r="DCN13" s="153"/>
      <c r="DCO13" s="153"/>
      <c r="DCP13" s="153"/>
      <c r="DCQ13" s="153"/>
      <c r="DCR13" s="153"/>
      <c r="DCS13" s="153"/>
      <c r="DCT13" s="153"/>
      <c r="DCU13" s="153"/>
      <c r="DCV13" s="153"/>
      <c r="DCW13" s="153"/>
      <c r="DCX13" s="153"/>
      <c r="DCY13" s="153"/>
      <c r="DCZ13" s="153"/>
      <c r="DDA13" s="153"/>
      <c r="DDB13" s="153"/>
      <c r="DDC13" s="153"/>
      <c r="DDD13" s="153"/>
      <c r="DDE13" s="153"/>
      <c r="DDF13" s="153"/>
      <c r="DDG13" s="153"/>
      <c r="DDH13" s="153"/>
      <c r="DDI13" s="153"/>
      <c r="DDJ13" s="153"/>
      <c r="DDK13" s="153"/>
      <c r="DDL13" s="153"/>
      <c r="DDM13" s="153"/>
      <c r="DDN13" s="153"/>
      <c r="DDO13" s="153"/>
      <c r="DDP13" s="153"/>
      <c r="DDQ13" s="153"/>
      <c r="DDR13" s="153"/>
      <c r="DDS13" s="153"/>
      <c r="DDT13" s="153"/>
      <c r="DDU13" s="153"/>
      <c r="DDV13" s="153"/>
      <c r="DDW13" s="153"/>
      <c r="DDX13" s="153"/>
      <c r="DDY13" s="153"/>
      <c r="DDZ13" s="153"/>
      <c r="DEA13" s="153"/>
      <c r="DEB13" s="153"/>
      <c r="DEC13" s="153"/>
      <c r="DED13" s="153"/>
      <c r="DEE13" s="153"/>
      <c r="DEF13" s="153"/>
      <c r="DEG13" s="153"/>
      <c r="DEH13" s="153"/>
      <c r="DEI13" s="153"/>
      <c r="DEJ13" s="153"/>
      <c r="DEK13" s="153"/>
      <c r="DEL13" s="153"/>
      <c r="DEM13" s="153"/>
      <c r="DEN13" s="153"/>
      <c r="DEO13" s="153"/>
      <c r="DEP13" s="153"/>
      <c r="DEQ13" s="153"/>
      <c r="DER13" s="153"/>
      <c r="DES13" s="153"/>
      <c r="DET13" s="153"/>
      <c r="DEU13" s="153"/>
      <c r="DEV13" s="153"/>
      <c r="DEW13" s="153"/>
      <c r="DEX13" s="153"/>
      <c r="DEY13" s="153"/>
      <c r="DEZ13" s="153"/>
      <c r="DFA13" s="153"/>
      <c r="DFB13" s="153"/>
      <c r="DFC13" s="153"/>
      <c r="DFD13" s="153"/>
      <c r="DFE13" s="153"/>
      <c r="DFF13" s="153"/>
      <c r="DFG13" s="153"/>
      <c r="DFH13" s="153"/>
      <c r="DFI13" s="153"/>
      <c r="DFJ13" s="153"/>
      <c r="DFK13" s="153"/>
      <c r="DFL13" s="153"/>
      <c r="DFM13" s="153"/>
      <c r="DFN13" s="153"/>
      <c r="DFO13" s="153"/>
      <c r="DFP13" s="153"/>
      <c r="DFQ13" s="153"/>
      <c r="DFR13" s="153"/>
      <c r="DFS13" s="153"/>
      <c r="DFT13" s="153"/>
      <c r="DFU13" s="153"/>
      <c r="DFV13" s="153"/>
      <c r="DFW13" s="153"/>
      <c r="DFX13" s="153"/>
      <c r="DFY13" s="153"/>
      <c r="DFZ13" s="153"/>
      <c r="DGA13" s="153"/>
      <c r="DGB13" s="153"/>
      <c r="DGC13" s="153"/>
      <c r="DGD13" s="153"/>
      <c r="DGE13" s="153"/>
      <c r="DGF13" s="153"/>
      <c r="DGG13" s="153"/>
      <c r="DGH13" s="153"/>
      <c r="DGI13" s="153"/>
      <c r="DGJ13" s="153"/>
      <c r="DGK13" s="153"/>
      <c r="DGL13" s="153"/>
      <c r="DGM13" s="153"/>
      <c r="DGN13" s="153"/>
      <c r="DGO13" s="153"/>
      <c r="DGP13" s="153"/>
      <c r="DGQ13" s="153"/>
      <c r="DGR13" s="153"/>
      <c r="DGS13" s="153"/>
      <c r="DGT13" s="153"/>
      <c r="DGU13" s="153"/>
      <c r="DGV13" s="153"/>
      <c r="DGW13" s="153"/>
      <c r="DGX13" s="153"/>
      <c r="DGY13" s="153"/>
      <c r="DGZ13" s="153"/>
      <c r="DHA13" s="153"/>
      <c r="DHB13" s="153"/>
      <c r="DHC13" s="153"/>
      <c r="DHD13" s="153"/>
      <c r="DHE13" s="153"/>
      <c r="DHF13" s="153"/>
      <c r="DHG13" s="153"/>
      <c r="DHH13" s="153"/>
      <c r="DHI13" s="153"/>
      <c r="DHJ13" s="153"/>
      <c r="DHK13" s="153"/>
      <c r="DHL13" s="153"/>
      <c r="DHM13" s="153"/>
      <c r="DHN13" s="153"/>
      <c r="DHO13" s="153"/>
      <c r="DHP13" s="153"/>
      <c r="DHQ13" s="153"/>
      <c r="DHR13" s="153"/>
      <c r="DHS13" s="153"/>
      <c r="DHT13" s="153"/>
      <c r="DHU13" s="153"/>
      <c r="DHV13" s="153"/>
      <c r="DHW13" s="153"/>
      <c r="DHX13" s="153"/>
      <c r="DHY13" s="153"/>
      <c r="DHZ13" s="153"/>
      <c r="DIA13" s="153"/>
      <c r="DIB13" s="153"/>
      <c r="DIC13" s="153"/>
      <c r="DID13" s="153"/>
      <c r="DIE13" s="153"/>
      <c r="DIF13" s="153"/>
      <c r="DIG13" s="153"/>
      <c r="DIH13" s="153"/>
      <c r="DII13" s="153"/>
      <c r="DIJ13" s="153"/>
      <c r="DIK13" s="153"/>
      <c r="DIL13" s="153"/>
      <c r="DIM13" s="153"/>
      <c r="DIN13" s="153"/>
      <c r="DIO13" s="153"/>
      <c r="DIP13" s="153"/>
      <c r="DIQ13" s="153"/>
      <c r="DIR13" s="153"/>
      <c r="DIS13" s="153"/>
      <c r="DIT13" s="153"/>
      <c r="DIU13" s="153"/>
      <c r="DIV13" s="153"/>
      <c r="DIW13" s="153"/>
      <c r="DIX13" s="153"/>
      <c r="DIY13" s="153"/>
      <c r="DIZ13" s="153"/>
      <c r="DJA13" s="153"/>
      <c r="DJB13" s="153"/>
      <c r="DJC13" s="153"/>
      <c r="DJD13" s="153"/>
      <c r="DJE13" s="153"/>
      <c r="DJF13" s="153"/>
      <c r="DJG13" s="153"/>
      <c r="DJH13" s="153"/>
      <c r="DJI13" s="153"/>
      <c r="DJJ13" s="153"/>
      <c r="DJK13" s="153"/>
      <c r="DJL13" s="153"/>
      <c r="DJM13" s="153"/>
      <c r="DJN13" s="153"/>
      <c r="DJO13" s="153"/>
      <c r="DJP13" s="153"/>
      <c r="DJQ13" s="153"/>
      <c r="DJR13" s="153"/>
      <c r="DJS13" s="153"/>
      <c r="DJT13" s="153"/>
      <c r="DJU13" s="153"/>
      <c r="DJV13" s="153"/>
      <c r="DJW13" s="153"/>
      <c r="DJX13" s="153"/>
      <c r="DJY13" s="153"/>
      <c r="DJZ13" s="153"/>
      <c r="DKA13" s="153"/>
      <c r="DKB13" s="153"/>
      <c r="DKC13" s="153"/>
      <c r="DKD13" s="153"/>
      <c r="DKE13" s="153"/>
      <c r="DKF13" s="153"/>
      <c r="DKG13" s="153"/>
      <c r="DKH13" s="153"/>
      <c r="DKI13" s="153"/>
      <c r="DKJ13" s="153"/>
      <c r="DKK13" s="153"/>
      <c r="DKL13" s="153"/>
      <c r="DKM13" s="153"/>
      <c r="DKN13" s="153"/>
      <c r="DKO13" s="153"/>
      <c r="DKP13" s="153"/>
      <c r="DKQ13" s="153"/>
      <c r="DKR13" s="153"/>
      <c r="DKS13" s="153"/>
      <c r="DKT13" s="153"/>
      <c r="DKU13" s="153"/>
      <c r="DKV13" s="153"/>
      <c r="DKW13" s="153"/>
      <c r="DKX13" s="153"/>
      <c r="DKY13" s="153"/>
      <c r="DKZ13" s="153"/>
      <c r="DLA13" s="153"/>
      <c r="DLB13" s="153"/>
      <c r="DLC13" s="153"/>
      <c r="DLD13" s="153"/>
      <c r="DLE13" s="153"/>
      <c r="DLF13" s="153"/>
      <c r="DLG13" s="153"/>
      <c r="DLH13" s="153"/>
      <c r="DLI13" s="153"/>
      <c r="DLJ13" s="153"/>
      <c r="DLK13" s="153"/>
      <c r="DLL13" s="153"/>
      <c r="DLM13" s="153"/>
      <c r="DLN13" s="153"/>
      <c r="DLO13" s="153"/>
      <c r="DLP13" s="153"/>
      <c r="DLQ13" s="153"/>
      <c r="DLR13" s="153"/>
      <c r="DLS13" s="153"/>
      <c r="DLT13" s="153"/>
      <c r="DLU13" s="153"/>
      <c r="DLV13" s="153"/>
      <c r="DLW13" s="153"/>
      <c r="DLX13" s="153"/>
      <c r="DLY13" s="153"/>
      <c r="DLZ13" s="153"/>
      <c r="DMA13" s="153"/>
      <c r="DMB13" s="153"/>
      <c r="DMC13" s="153"/>
      <c r="DMD13" s="153"/>
      <c r="DME13" s="153"/>
      <c r="DMF13" s="153"/>
      <c r="DMG13" s="153"/>
      <c r="DMH13" s="153"/>
      <c r="DMI13" s="153"/>
      <c r="DMJ13" s="153"/>
      <c r="DMK13" s="153"/>
      <c r="DML13" s="153"/>
      <c r="DMM13" s="153"/>
      <c r="DMN13" s="153"/>
      <c r="DMO13" s="153"/>
      <c r="DMP13" s="153"/>
      <c r="DMQ13" s="153"/>
      <c r="DMR13" s="153"/>
      <c r="DMS13" s="153"/>
      <c r="DMT13" s="153"/>
      <c r="DMU13" s="153"/>
      <c r="DMV13" s="153"/>
      <c r="DMW13" s="153"/>
      <c r="DMX13" s="153"/>
      <c r="DMY13" s="153"/>
      <c r="DMZ13" s="153"/>
      <c r="DNA13" s="153"/>
      <c r="DNB13" s="153"/>
      <c r="DNC13" s="153"/>
      <c r="DND13" s="153"/>
      <c r="DNE13" s="153"/>
      <c r="DNF13" s="153"/>
      <c r="DNG13" s="153"/>
      <c r="DNH13" s="153"/>
      <c r="DNI13" s="153"/>
      <c r="DNJ13" s="153"/>
      <c r="DNK13" s="153"/>
      <c r="DNL13" s="153"/>
      <c r="DNM13" s="153"/>
      <c r="DNN13" s="153"/>
      <c r="DNO13" s="153"/>
      <c r="DNP13" s="153"/>
      <c r="DNQ13" s="153"/>
      <c r="DNR13" s="153"/>
      <c r="DNS13" s="153"/>
      <c r="DNT13" s="153"/>
      <c r="DNU13" s="153"/>
      <c r="DNV13" s="153"/>
      <c r="DNW13" s="153"/>
      <c r="DNX13" s="153"/>
      <c r="DNY13" s="153"/>
      <c r="DNZ13" s="153"/>
      <c r="DOA13" s="153"/>
      <c r="DOB13" s="153"/>
      <c r="DOC13" s="153"/>
      <c r="DOD13" s="153"/>
      <c r="DOE13" s="153"/>
      <c r="DOF13" s="153"/>
      <c r="DOG13" s="153"/>
      <c r="DOH13" s="153"/>
      <c r="DOI13" s="153"/>
      <c r="DOJ13" s="153"/>
      <c r="DOK13" s="153"/>
      <c r="DOL13" s="153"/>
      <c r="DOM13" s="153"/>
      <c r="DON13" s="153"/>
      <c r="DOO13" s="153"/>
      <c r="DOP13" s="153"/>
      <c r="DOQ13" s="153"/>
      <c r="DOR13" s="153"/>
      <c r="DOS13" s="153"/>
      <c r="DOT13" s="153"/>
      <c r="DOU13" s="153"/>
      <c r="DOV13" s="153"/>
      <c r="DOW13" s="153"/>
      <c r="DOX13" s="153"/>
      <c r="DOY13" s="153"/>
      <c r="DOZ13" s="153"/>
      <c r="DPA13" s="153"/>
      <c r="DPB13" s="153"/>
      <c r="DPC13" s="153"/>
      <c r="DPD13" s="153"/>
      <c r="DPE13" s="153"/>
      <c r="DPF13" s="153"/>
      <c r="DPG13" s="153"/>
      <c r="DPH13" s="153"/>
      <c r="DPI13" s="153"/>
      <c r="DPJ13" s="153"/>
      <c r="DPK13" s="153"/>
      <c r="DPL13" s="153"/>
      <c r="DPM13" s="153"/>
      <c r="DPN13" s="153"/>
      <c r="DPO13" s="153"/>
      <c r="DPP13" s="153"/>
      <c r="DPQ13" s="153"/>
      <c r="DPR13" s="153"/>
      <c r="DPS13" s="153"/>
      <c r="DPT13" s="153"/>
      <c r="DPU13" s="153"/>
      <c r="DPV13" s="153"/>
      <c r="DPW13" s="153"/>
      <c r="DPX13" s="153"/>
      <c r="DPY13" s="153"/>
      <c r="DPZ13" s="153"/>
      <c r="DQA13" s="153"/>
      <c r="DQB13" s="153"/>
      <c r="DQC13" s="153"/>
      <c r="DQD13" s="153"/>
      <c r="DQE13" s="153"/>
      <c r="DQF13" s="153"/>
      <c r="DQG13" s="153"/>
      <c r="DQH13" s="153"/>
      <c r="DQI13" s="153"/>
      <c r="DQJ13" s="153"/>
      <c r="DQK13" s="153"/>
      <c r="DQL13" s="153"/>
      <c r="DQM13" s="153"/>
      <c r="DQN13" s="153"/>
      <c r="DQO13" s="153"/>
      <c r="DQP13" s="153"/>
      <c r="DQQ13" s="153"/>
      <c r="DQR13" s="153"/>
      <c r="DQS13" s="153"/>
      <c r="DQT13" s="153"/>
      <c r="DQU13" s="153"/>
      <c r="DQV13" s="153"/>
      <c r="DQW13" s="153"/>
      <c r="DQX13" s="153"/>
      <c r="DQY13" s="153"/>
      <c r="DQZ13" s="153"/>
      <c r="DRA13" s="153"/>
      <c r="DRB13" s="153"/>
      <c r="DRC13" s="153"/>
      <c r="DRD13" s="153"/>
      <c r="DRE13" s="153"/>
      <c r="DRF13" s="153"/>
      <c r="DRG13" s="153"/>
      <c r="DRH13" s="153"/>
      <c r="DRI13" s="153"/>
      <c r="DRJ13" s="153"/>
      <c r="DRK13" s="153"/>
      <c r="DRL13" s="153"/>
      <c r="DRM13" s="153"/>
      <c r="DRN13" s="153"/>
      <c r="DRO13" s="153"/>
      <c r="DRP13" s="153"/>
      <c r="DRQ13" s="153"/>
      <c r="DRR13" s="153"/>
      <c r="DRS13" s="153"/>
      <c r="DRT13" s="153"/>
      <c r="DRU13" s="153"/>
      <c r="DRV13" s="153"/>
      <c r="DRW13" s="153"/>
      <c r="DRX13" s="153"/>
      <c r="DRY13" s="153"/>
      <c r="DRZ13" s="153"/>
      <c r="DSA13" s="153"/>
      <c r="DSB13" s="153"/>
      <c r="DSC13" s="153"/>
      <c r="DSD13" s="153"/>
      <c r="DSE13" s="153"/>
      <c r="DSF13" s="153"/>
      <c r="DSG13" s="153"/>
      <c r="DSH13" s="153"/>
      <c r="DSI13" s="153"/>
      <c r="DSJ13" s="153"/>
      <c r="DSK13" s="153"/>
      <c r="DSL13" s="153"/>
      <c r="DSM13" s="153"/>
      <c r="DSN13" s="153"/>
      <c r="DSO13" s="153"/>
      <c r="DSP13" s="153"/>
      <c r="DSQ13" s="153"/>
      <c r="DSR13" s="153"/>
      <c r="DSS13" s="153"/>
      <c r="DST13" s="153"/>
      <c r="DSU13" s="153"/>
      <c r="DSV13" s="153"/>
      <c r="DSW13" s="153"/>
      <c r="DSX13" s="153"/>
      <c r="DSY13" s="153"/>
      <c r="DSZ13" s="153"/>
      <c r="DTA13" s="153"/>
      <c r="DTB13" s="153"/>
      <c r="DTC13" s="153"/>
      <c r="DTD13" s="153"/>
      <c r="DTE13" s="153"/>
      <c r="DTF13" s="153"/>
      <c r="DTG13" s="153"/>
      <c r="DTH13" s="153"/>
      <c r="DTI13" s="153"/>
      <c r="DTJ13" s="153"/>
      <c r="DTK13" s="153"/>
      <c r="DTL13" s="153"/>
      <c r="DTM13" s="153"/>
      <c r="DTN13" s="153"/>
      <c r="DTO13" s="153"/>
      <c r="DTP13" s="153"/>
      <c r="DTQ13" s="153"/>
      <c r="DTR13" s="153"/>
      <c r="DTS13" s="153"/>
      <c r="DTT13" s="153"/>
      <c r="DTU13" s="153"/>
      <c r="DTV13" s="153"/>
      <c r="DTW13" s="153"/>
      <c r="DTX13" s="153"/>
      <c r="DTY13" s="153"/>
      <c r="DTZ13" s="153"/>
      <c r="DUA13" s="153"/>
      <c r="DUB13" s="153"/>
      <c r="DUC13" s="153"/>
      <c r="DUD13" s="153"/>
      <c r="DUE13" s="153"/>
      <c r="DUF13" s="153"/>
      <c r="DUG13" s="153"/>
      <c r="DUH13" s="153"/>
      <c r="DUI13" s="153"/>
      <c r="DUJ13" s="153"/>
      <c r="DUK13" s="153"/>
      <c r="DUL13" s="153"/>
      <c r="DUM13" s="153"/>
      <c r="DUN13" s="153"/>
      <c r="DUO13" s="153"/>
      <c r="DUP13" s="153"/>
      <c r="DUQ13" s="153"/>
      <c r="DUR13" s="153"/>
      <c r="DUS13" s="153"/>
      <c r="DUT13" s="153"/>
      <c r="DUU13" s="153"/>
      <c r="DUV13" s="153"/>
      <c r="DUW13" s="153"/>
      <c r="DUX13" s="153"/>
      <c r="DUY13" s="153"/>
      <c r="DUZ13" s="153"/>
      <c r="DVA13" s="153"/>
      <c r="DVB13" s="153"/>
      <c r="DVC13" s="153"/>
      <c r="DVD13" s="153"/>
      <c r="DVE13" s="153"/>
      <c r="DVF13" s="153"/>
      <c r="DVG13" s="153"/>
      <c r="DVH13" s="153"/>
      <c r="DVI13" s="153"/>
      <c r="DVJ13" s="153"/>
      <c r="DVK13" s="153"/>
      <c r="DVL13" s="153"/>
      <c r="DVM13" s="153"/>
      <c r="DVN13" s="153"/>
      <c r="DVO13" s="153"/>
      <c r="DVP13" s="153"/>
      <c r="DVQ13" s="153"/>
      <c r="DVR13" s="153"/>
      <c r="DVS13" s="153"/>
      <c r="DVT13" s="153"/>
      <c r="DVU13" s="153"/>
      <c r="DVV13" s="153"/>
      <c r="DVW13" s="153"/>
      <c r="DVX13" s="153"/>
      <c r="DVY13" s="153"/>
      <c r="DVZ13" s="153"/>
      <c r="DWA13" s="153"/>
      <c r="DWB13" s="153"/>
      <c r="DWC13" s="153"/>
      <c r="DWD13" s="153"/>
      <c r="DWE13" s="153"/>
      <c r="DWF13" s="153"/>
      <c r="DWG13" s="153"/>
      <c r="DWH13" s="153"/>
      <c r="DWI13" s="153"/>
      <c r="DWJ13" s="153"/>
      <c r="DWK13" s="153"/>
      <c r="DWL13" s="153"/>
      <c r="DWM13" s="153"/>
      <c r="DWN13" s="153"/>
      <c r="DWO13" s="153"/>
      <c r="DWP13" s="153"/>
      <c r="DWQ13" s="153"/>
      <c r="DWR13" s="153"/>
      <c r="DWS13" s="153"/>
      <c r="DWT13" s="153"/>
      <c r="DWU13" s="153"/>
      <c r="DWV13" s="153"/>
      <c r="DWW13" s="153"/>
      <c r="DWX13" s="153"/>
      <c r="DWY13" s="153"/>
      <c r="DWZ13" s="153"/>
      <c r="DXA13" s="153"/>
      <c r="DXB13" s="153"/>
      <c r="DXC13" s="153"/>
      <c r="DXD13" s="153"/>
      <c r="DXE13" s="153"/>
      <c r="DXF13" s="153"/>
      <c r="DXG13" s="153"/>
      <c r="DXH13" s="153"/>
      <c r="DXI13" s="153"/>
      <c r="DXJ13" s="153"/>
      <c r="DXK13" s="153"/>
      <c r="DXL13" s="153"/>
      <c r="DXM13" s="153"/>
      <c r="DXN13" s="153"/>
      <c r="DXO13" s="153"/>
      <c r="DXP13" s="153"/>
      <c r="DXQ13" s="153"/>
      <c r="DXR13" s="153"/>
      <c r="DXS13" s="153"/>
      <c r="DXT13" s="153"/>
      <c r="DXU13" s="153"/>
      <c r="DXV13" s="153"/>
      <c r="DXW13" s="153"/>
      <c r="DXX13" s="153"/>
      <c r="DXY13" s="153"/>
      <c r="DXZ13" s="153"/>
      <c r="DYA13" s="153"/>
      <c r="DYB13" s="153"/>
      <c r="DYC13" s="153"/>
      <c r="DYD13" s="153"/>
      <c r="DYE13" s="153"/>
      <c r="DYF13" s="153"/>
      <c r="DYG13" s="153"/>
      <c r="DYH13" s="153"/>
      <c r="DYI13" s="153"/>
      <c r="DYJ13" s="153"/>
      <c r="DYK13" s="153"/>
      <c r="DYL13" s="153"/>
      <c r="DYM13" s="153"/>
      <c r="DYN13" s="153"/>
      <c r="DYO13" s="153"/>
      <c r="DYP13" s="153"/>
      <c r="DYQ13" s="153"/>
      <c r="DYR13" s="153"/>
      <c r="DYS13" s="153"/>
      <c r="DYT13" s="153"/>
      <c r="DYU13" s="153"/>
      <c r="DYV13" s="153"/>
      <c r="DYW13" s="153"/>
      <c r="DYX13" s="153"/>
      <c r="DYY13" s="153"/>
      <c r="DYZ13" s="153"/>
      <c r="DZA13" s="153"/>
      <c r="DZB13" s="153"/>
      <c r="DZC13" s="153"/>
      <c r="DZD13" s="153"/>
      <c r="DZE13" s="153"/>
      <c r="DZF13" s="153"/>
      <c r="DZG13" s="153"/>
      <c r="DZH13" s="153"/>
      <c r="DZI13" s="153"/>
      <c r="DZJ13" s="153"/>
      <c r="DZK13" s="153"/>
      <c r="DZL13" s="153"/>
      <c r="DZM13" s="153"/>
      <c r="DZN13" s="153"/>
      <c r="DZO13" s="153"/>
      <c r="DZP13" s="153"/>
      <c r="DZQ13" s="153"/>
      <c r="DZR13" s="153"/>
      <c r="DZS13" s="153"/>
      <c r="DZT13" s="153"/>
      <c r="DZU13" s="153"/>
      <c r="DZV13" s="153"/>
      <c r="DZW13" s="153"/>
      <c r="DZX13" s="153"/>
      <c r="DZY13" s="153"/>
      <c r="DZZ13" s="153"/>
      <c r="EAA13" s="153"/>
      <c r="EAB13" s="153"/>
      <c r="EAC13" s="153"/>
      <c r="EAD13" s="153"/>
      <c r="EAE13" s="153"/>
      <c r="EAF13" s="153"/>
      <c r="EAG13" s="153"/>
      <c r="EAH13" s="153"/>
      <c r="EAI13" s="153"/>
      <c r="EAJ13" s="153"/>
      <c r="EAK13" s="153"/>
      <c r="EAL13" s="153"/>
      <c r="EAM13" s="153"/>
      <c r="EAN13" s="153"/>
      <c r="EAO13" s="153"/>
      <c r="EAP13" s="153"/>
      <c r="EAQ13" s="153"/>
      <c r="EAR13" s="153"/>
      <c r="EAS13" s="153"/>
      <c r="EAT13" s="153"/>
      <c r="EAU13" s="153"/>
      <c r="EAV13" s="153"/>
      <c r="EAW13" s="153"/>
      <c r="EAX13" s="153"/>
      <c r="EAY13" s="153"/>
      <c r="EAZ13" s="153"/>
      <c r="EBA13" s="153"/>
      <c r="EBB13" s="153"/>
      <c r="EBC13" s="153"/>
      <c r="EBD13" s="153"/>
      <c r="EBE13" s="153"/>
      <c r="EBF13" s="153"/>
      <c r="EBG13" s="153"/>
      <c r="EBH13" s="153"/>
      <c r="EBI13" s="153"/>
      <c r="EBJ13" s="153"/>
      <c r="EBK13" s="153"/>
      <c r="EBL13" s="153"/>
      <c r="EBM13" s="153"/>
      <c r="EBN13" s="153"/>
      <c r="EBO13" s="153"/>
      <c r="EBP13" s="153"/>
      <c r="EBQ13" s="153"/>
      <c r="EBR13" s="153"/>
      <c r="EBS13" s="153"/>
      <c r="EBT13" s="153"/>
      <c r="EBU13" s="153"/>
      <c r="EBV13" s="153"/>
      <c r="EBW13" s="153"/>
      <c r="EBX13" s="153"/>
      <c r="EBY13" s="153"/>
      <c r="EBZ13" s="153"/>
      <c r="ECA13" s="153"/>
      <c r="ECB13" s="153"/>
      <c r="ECC13" s="153"/>
      <c r="ECD13" s="153"/>
      <c r="ECE13" s="153"/>
      <c r="ECF13" s="153"/>
      <c r="ECG13" s="153"/>
      <c r="ECH13" s="153"/>
      <c r="ECI13" s="153"/>
      <c r="ECJ13" s="153"/>
      <c r="ECK13" s="153"/>
      <c r="ECL13" s="153"/>
      <c r="ECM13" s="153"/>
      <c r="ECN13" s="153"/>
      <c r="ECO13" s="153"/>
      <c r="ECP13" s="153"/>
      <c r="ECQ13" s="153"/>
      <c r="ECR13" s="153"/>
      <c r="ECS13" s="153"/>
      <c r="ECT13" s="153"/>
      <c r="ECU13" s="153"/>
      <c r="ECV13" s="153"/>
      <c r="ECW13" s="153"/>
      <c r="ECX13" s="153"/>
      <c r="ECY13" s="153"/>
      <c r="ECZ13" s="153"/>
      <c r="EDA13" s="153"/>
      <c r="EDB13" s="153"/>
      <c r="EDC13" s="153"/>
      <c r="EDD13" s="153"/>
      <c r="EDE13" s="153"/>
      <c r="EDF13" s="153"/>
      <c r="EDG13" s="153"/>
      <c r="EDH13" s="153"/>
      <c r="EDI13" s="153"/>
      <c r="EDJ13" s="153"/>
      <c r="EDK13" s="153"/>
      <c r="EDL13" s="153"/>
      <c r="EDM13" s="153"/>
      <c r="EDN13" s="153"/>
      <c r="EDO13" s="153"/>
      <c r="EDP13" s="153"/>
      <c r="EDQ13" s="153"/>
      <c r="EDR13" s="153"/>
      <c r="EDS13" s="153"/>
      <c r="EDT13" s="153"/>
      <c r="EDU13" s="153"/>
      <c r="EDV13" s="153"/>
      <c r="EDW13" s="153"/>
      <c r="EDX13" s="153"/>
      <c r="EDY13" s="153"/>
      <c r="EDZ13" s="153"/>
      <c r="EEA13" s="153"/>
      <c r="EEB13" s="153"/>
      <c r="EEC13" s="153"/>
      <c r="EED13" s="153"/>
      <c r="EEE13" s="153"/>
      <c r="EEF13" s="153"/>
      <c r="EEG13" s="153"/>
      <c r="EEH13" s="153"/>
      <c r="EEI13" s="153"/>
      <c r="EEJ13" s="153"/>
      <c r="EEK13" s="153"/>
      <c r="EEL13" s="153"/>
      <c r="EEM13" s="153"/>
      <c r="EEN13" s="153"/>
      <c r="EEO13" s="153"/>
      <c r="EEP13" s="153"/>
      <c r="EEQ13" s="153"/>
      <c r="EER13" s="153"/>
      <c r="EES13" s="153"/>
      <c r="EET13" s="153"/>
      <c r="EEU13" s="153"/>
      <c r="EEV13" s="153"/>
      <c r="EEW13" s="153"/>
      <c r="EEX13" s="153"/>
      <c r="EEY13" s="153"/>
      <c r="EEZ13" s="153"/>
      <c r="EFA13" s="153"/>
      <c r="EFB13" s="153"/>
      <c r="EFC13" s="153"/>
      <c r="EFD13" s="153"/>
      <c r="EFE13" s="153"/>
      <c r="EFF13" s="153"/>
      <c r="EFG13" s="153"/>
      <c r="EFH13" s="153"/>
      <c r="EFI13" s="153"/>
      <c r="EFJ13" s="153"/>
      <c r="EFK13" s="153"/>
      <c r="EFL13" s="153"/>
      <c r="EFM13" s="153"/>
      <c r="EFN13" s="153"/>
      <c r="EFO13" s="153"/>
      <c r="EFP13" s="153"/>
      <c r="EFQ13" s="153"/>
      <c r="EFR13" s="153"/>
      <c r="EFS13" s="153"/>
      <c r="EFT13" s="153"/>
      <c r="EFU13" s="153"/>
      <c r="EFV13" s="153"/>
      <c r="EFW13" s="153"/>
      <c r="EFX13" s="153"/>
      <c r="EFY13" s="153"/>
      <c r="EFZ13" s="153"/>
      <c r="EGA13" s="153"/>
      <c r="EGB13" s="153"/>
      <c r="EGC13" s="153"/>
      <c r="EGD13" s="153"/>
      <c r="EGE13" s="153"/>
      <c r="EGF13" s="153"/>
      <c r="EGG13" s="153"/>
      <c r="EGH13" s="153"/>
      <c r="EGI13" s="153"/>
      <c r="EGJ13" s="153"/>
      <c r="EGK13" s="153"/>
      <c r="EGL13" s="153"/>
      <c r="EGM13" s="153"/>
      <c r="EGN13" s="153"/>
      <c r="EGO13" s="153"/>
      <c r="EGP13" s="153"/>
      <c r="EGQ13" s="153"/>
      <c r="EGR13" s="153"/>
      <c r="EGS13" s="153"/>
      <c r="EGT13" s="153"/>
      <c r="EGU13" s="153"/>
      <c r="EGV13" s="153"/>
      <c r="EGW13" s="153"/>
      <c r="EGX13" s="153"/>
      <c r="EGY13" s="153"/>
      <c r="EGZ13" s="153"/>
      <c r="EHA13" s="153"/>
      <c r="EHB13" s="153"/>
      <c r="EHC13" s="153"/>
      <c r="EHD13" s="153"/>
      <c r="EHE13" s="153"/>
      <c r="EHF13" s="153"/>
      <c r="EHG13" s="153"/>
      <c r="EHH13" s="153"/>
      <c r="EHI13" s="153"/>
      <c r="EHJ13" s="153"/>
      <c r="EHK13" s="153"/>
      <c r="EHL13" s="153"/>
      <c r="EHM13" s="153"/>
      <c r="EHN13" s="153"/>
      <c r="EHO13" s="153"/>
      <c r="EHP13" s="153"/>
      <c r="EHQ13" s="153"/>
      <c r="EHR13" s="153"/>
      <c r="EHS13" s="153"/>
      <c r="EHT13" s="153"/>
      <c r="EHU13" s="153"/>
      <c r="EHV13" s="153"/>
      <c r="EHW13" s="153"/>
      <c r="EHX13" s="153"/>
      <c r="EHY13" s="153"/>
      <c r="EHZ13" s="153"/>
      <c r="EIA13" s="153"/>
      <c r="EIB13" s="153"/>
      <c r="EIC13" s="153"/>
      <c r="EID13" s="153"/>
      <c r="EIE13" s="153"/>
      <c r="EIF13" s="153"/>
      <c r="EIG13" s="153"/>
      <c r="EIH13" s="153"/>
      <c r="EII13" s="153"/>
      <c r="EIJ13" s="153"/>
      <c r="EIK13" s="153"/>
      <c r="EIL13" s="153"/>
      <c r="EIM13" s="153"/>
      <c r="EIN13" s="153"/>
      <c r="EIO13" s="153"/>
      <c r="EIP13" s="153"/>
      <c r="EIQ13" s="153"/>
      <c r="EIR13" s="153"/>
      <c r="EIS13" s="153"/>
      <c r="EIT13" s="153"/>
      <c r="EIU13" s="153"/>
      <c r="EIV13" s="153"/>
      <c r="EIW13" s="153"/>
      <c r="EIX13" s="153"/>
      <c r="EIY13" s="153"/>
      <c r="EIZ13" s="153"/>
      <c r="EJA13" s="153"/>
      <c r="EJB13" s="153"/>
      <c r="EJC13" s="153"/>
      <c r="EJD13" s="153"/>
      <c r="EJE13" s="153"/>
      <c r="EJF13" s="153"/>
      <c r="EJG13" s="153"/>
      <c r="EJH13" s="153"/>
      <c r="EJI13" s="153"/>
      <c r="EJJ13" s="153"/>
      <c r="EJK13" s="153"/>
      <c r="EJL13" s="153"/>
      <c r="EJM13" s="153"/>
      <c r="EJN13" s="153"/>
      <c r="EJO13" s="153"/>
      <c r="EJP13" s="153"/>
      <c r="EJQ13" s="153"/>
      <c r="EJR13" s="153"/>
      <c r="EJS13" s="153"/>
      <c r="EJT13" s="153"/>
      <c r="EJU13" s="153"/>
      <c r="EJV13" s="153"/>
      <c r="EJW13" s="153"/>
      <c r="EJX13" s="153"/>
      <c r="EJY13" s="153"/>
      <c r="EJZ13" s="153"/>
      <c r="EKA13" s="153"/>
      <c r="EKB13" s="153"/>
      <c r="EKC13" s="153"/>
      <c r="EKD13" s="153"/>
      <c r="EKE13" s="153"/>
      <c r="EKF13" s="153"/>
      <c r="EKG13" s="153"/>
      <c r="EKH13" s="153"/>
      <c r="EKI13" s="153"/>
      <c r="EKJ13" s="153"/>
      <c r="EKK13" s="153"/>
      <c r="EKL13" s="153"/>
      <c r="EKM13" s="153"/>
      <c r="EKN13" s="153"/>
      <c r="EKO13" s="153"/>
      <c r="EKP13" s="153"/>
      <c r="EKQ13" s="153"/>
      <c r="EKR13" s="153"/>
      <c r="EKS13" s="153"/>
      <c r="EKT13" s="153"/>
      <c r="EKU13" s="153"/>
      <c r="EKV13" s="153"/>
      <c r="EKW13" s="153"/>
      <c r="EKX13" s="153"/>
      <c r="EKY13" s="153"/>
      <c r="EKZ13" s="153"/>
      <c r="ELA13" s="153"/>
      <c r="ELB13" s="153"/>
      <c r="ELC13" s="153"/>
      <c r="ELD13" s="153"/>
      <c r="ELE13" s="153"/>
      <c r="ELF13" s="153"/>
      <c r="ELG13" s="153"/>
      <c r="ELH13" s="153"/>
      <c r="ELI13" s="153"/>
      <c r="ELJ13" s="153"/>
      <c r="ELK13" s="153"/>
      <c r="ELL13" s="153"/>
      <c r="ELM13" s="153"/>
      <c r="ELN13" s="153"/>
      <c r="ELO13" s="153"/>
      <c r="ELP13" s="153"/>
      <c r="ELQ13" s="153"/>
      <c r="ELR13" s="153"/>
      <c r="ELS13" s="153"/>
      <c r="ELT13" s="153"/>
      <c r="ELU13" s="153"/>
      <c r="ELV13" s="153"/>
      <c r="ELW13" s="153"/>
      <c r="ELX13" s="153"/>
      <c r="ELY13" s="153"/>
      <c r="ELZ13" s="153"/>
      <c r="EMA13" s="153"/>
      <c r="EMB13" s="153"/>
      <c r="EMC13" s="153"/>
      <c r="EMD13" s="153"/>
      <c r="EME13" s="153"/>
      <c r="EMF13" s="153"/>
      <c r="EMG13" s="153"/>
      <c r="EMH13" s="153"/>
      <c r="EMI13" s="153"/>
      <c r="EMJ13" s="153"/>
      <c r="EMK13" s="153"/>
      <c r="EML13" s="153"/>
      <c r="EMM13" s="153"/>
      <c r="EMN13" s="153"/>
      <c r="EMO13" s="153"/>
      <c r="EMP13" s="153"/>
      <c r="EMQ13" s="153"/>
      <c r="EMR13" s="153"/>
      <c r="EMS13" s="153"/>
      <c r="EMT13" s="153"/>
      <c r="EMU13" s="153"/>
      <c r="EMV13" s="153"/>
      <c r="EMW13" s="153"/>
      <c r="EMX13" s="153"/>
      <c r="EMY13" s="153"/>
      <c r="EMZ13" s="153"/>
      <c r="ENA13" s="153"/>
      <c r="ENB13" s="153"/>
      <c r="ENC13" s="153"/>
      <c r="END13" s="153"/>
      <c r="ENE13" s="153"/>
      <c r="ENF13" s="153"/>
      <c r="ENG13" s="153"/>
      <c r="ENH13" s="153"/>
      <c r="ENI13" s="153"/>
      <c r="ENJ13" s="153"/>
      <c r="ENK13" s="153"/>
      <c r="ENL13" s="153"/>
      <c r="ENM13" s="153"/>
      <c r="ENN13" s="153"/>
      <c r="ENO13" s="153"/>
      <c r="ENP13" s="153"/>
      <c r="ENQ13" s="153"/>
      <c r="ENR13" s="153"/>
      <c r="ENS13" s="153"/>
      <c r="ENT13" s="153"/>
      <c r="ENU13" s="153"/>
      <c r="ENV13" s="153"/>
      <c r="ENW13" s="153"/>
      <c r="ENX13" s="153"/>
      <c r="ENY13" s="153"/>
      <c r="ENZ13" s="153"/>
      <c r="EOA13" s="153"/>
      <c r="EOB13" s="153"/>
      <c r="EOC13" s="153"/>
      <c r="EOD13" s="153"/>
      <c r="EOE13" s="153"/>
      <c r="EOF13" s="153"/>
      <c r="EOG13" s="153"/>
      <c r="EOH13" s="153"/>
      <c r="EOI13" s="153"/>
      <c r="EOJ13" s="153"/>
      <c r="EOK13" s="153"/>
      <c r="EOL13" s="153"/>
      <c r="EOM13" s="153"/>
      <c r="EON13" s="153"/>
      <c r="EOO13" s="153"/>
      <c r="EOP13" s="153"/>
      <c r="EOQ13" s="153"/>
      <c r="EOR13" s="153"/>
      <c r="EOS13" s="153"/>
      <c r="EOT13" s="153"/>
      <c r="EOU13" s="153"/>
      <c r="EOV13" s="153"/>
      <c r="EOW13" s="153"/>
      <c r="EOX13" s="153"/>
      <c r="EOY13" s="153"/>
      <c r="EOZ13" s="153"/>
      <c r="EPA13" s="153"/>
      <c r="EPB13" s="153"/>
      <c r="EPC13" s="153"/>
      <c r="EPD13" s="153"/>
      <c r="EPE13" s="153"/>
      <c r="EPF13" s="153"/>
      <c r="EPG13" s="153"/>
      <c r="EPH13" s="153"/>
      <c r="EPI13" s="153"/>
      <c r="EPJ13" s="153"/>
      <c r="EPK13" s="153"/>
      <c r="EPL13" s="153"/>
      <c r="EPM13" s="153"/>
      <c r="EPN13" s="153"/>
      <c r="EPO13" s="153"/>
      <c r="EPP13" s="153"/>
      <c r="EPQ13" s="153"/>
      <c r="EPR13" s="153"/>
      <c r="EPS13" s="153"/>
      <c r="EPT13" s="153"/>
      <c r="EPU13" s="153"/>
      <c r="EPV13" s="153"/>
      <c r="EPW13" s="153"/>
      <c r="EPX13" s="153"/>
      <c r="EPY13" s="153"/>
      <c r="EPZ13" s="153"/>
      <c r="EQA13" s="153"/>
      <c r="EQB13" s="153"/>
      <c r="EQC13" s="153"/>
      <c r="EQD13" s="153"/>
      <c r="EQE13" s="153"/>
      <c r="EQF13" s="153"/>
      <c r="EQG13" s="153"/>
      <c r="EQH13" s="153"/>
      <c r="EQI13" s="153"/>
      <c r="EQJ13" s="153"/>
      <c r="EQK13" s="153"/>
      <c r="EQL13" s="153"/>
      <c r="EQM13" s="153"/>
      <c r="EQN13" s="153"/>
      <c r="EQO13" s="153"/>
      <c r="EQP13" s="153"/>
      <c r="EQQ13" s="153"/>
      <c r="EQR13" s="153"/>
      <c r="EQS13" s="153"/>
      <c r="EQT13" s="153"/>
      <c r="EQU13" s="153"/>
      <c r="EQV13" s="153"/>
      <c r="EQW13" s="153"/>
      <c r="EQX13" s="153"/>
      <c r="EQY13" s="153"/>
      <c r="EQZ13" s="153"/>
      <c r="ERA13" s="153"/>
      <c r="ERB13" s="153"/>
      <c r="ERC13" s="153"/>
      <c r="ERD13" s="153"/>
      <c r="ERE13" s="153"/>
      <c r="ERF13" s="153"/>
      <c r="ERG13" s="153"/>
      <c r="ERH13" s="153"/>
      <c r="ERI13" s="153"/>
      <c r="ERJ13" s="153"/>
      <c r="ERK13" s="153"/>
      <c r="ERL13" s="153"/>
      <c r="ERM13" s="153"/>
      <c r="ERN13" s="153"/>
      <c r="ERO13" s="153"/>
      <c r="ERP13" s="153"/>
      <c r="ERQ13" s="153"/>
      <c r="ERR13" s="153"/>
      <c r="ERS13" s="153"/>
      <c r="ERT13" s="153"/>
      <c r="ERU13" s="153"/>
      <c r="ERV13" s="153"/>
      <c r="ERW13" s="153"/>
      <c r="ERX13" s="153"/>
      <c r="ERY13" s="153"/>
      <c r="ERZ13" s="153"/>
      <c r="ESA13" s="153"/>
      <c r="ESB13" s="153"/>
      <c r="ESC13" s="153"/>
      <c r="ESD13" s="153"/>
      <c r="ESE13" s="153"/>
      <c r="ESF13" s="153"/>
      <c r="ESG13" s="153"/>
      <c r="ESH13" s="153"/>
      <c r="ESI13" s="153"/>
      <c r="ESJ13" s="153"/>
      <c r="ESK13" s="153"/>
      <c r="ESL13" s="153"/>
      <c r="ESM13" s="153"/>
      <c r="ESN13" s="153"/>
      <c r="ESO13" s="153"/>
      <c r="ESP13" s="153"/>
      <c r="ESQ13" s="153"/>
      <c r="ESR13" s="153"/>
      <c r="ESS13" s="153"/>
      <c r="EST13" s="153"/>
      <c r="ESU13" s="153"/>
      <c r="ESV13" s="153"/>
      <c r="ESW13" s="153"/>
      <c r="ESX13" s="153"/>
      <c r="ESY13" s="153"/>
      <c r="ESZ13" s="153"/>
      <c r="ETA13" s="153"/>
      <c r="ETB13" s="153"/>
      <c r="ETC13" s="153"/>
      <c r="ETD13" s="153"/>
      <c r="ETE13" s="153"/>
      <c r="ETF13" s="153"/>
      <c r="ETG13" s="153"/>
      <c r="ETH13" s="153"/>
      <c r="ETI13" s="153"/>
      <c r="ETJ13" s="153"/>
      <c r="ETK13" s="153"/>
      <c r="ETL13" s="153"/>
      <c r="ETM13" s="153"/>
      <c r="ETN13" s="153"/>
      <c r="ETO13" s="153"/>
      <c r="ETP13" s="153"/>
      <c r="ETQ13" s="153"/>
      <c r="ETR13" s="153"/>
      <c r="ETS13" s="153"/>
      <c r="ETT13" s="153"/>
      <c r="ETU13" s="153"/>
      <c r="ETV13" s="153"/>
      <c r="ETW13" s="153"/>
      <c r="ETX13" s="153"/>
      <c r="ETY13" s="153"/>
      <c r="ETZ13" s="153"/>
      <c r="EUA13" s="153"/>
      <c r="EUB13" s="153"/>
      <c r="EUC13" s="153"/>
      <c r="EUD13" s="153"/>
      <c r="EUE13" s="153"/>
      <c r="EUF13" s="153"/>
      <c r="EUG13" s="153"/>
      <c r="EUH13" s="153"/>
      <c r="EUI13" s="153"/>
      <c r="EUJ13" s="153"/>
      <c r="EUK13" s="153"/>
      <c r="EUL13" s="153"/>
      <c r="EUM13" s="153"/>
      <c r="EUN13" s="153"/>
      <c r="EUO13" s="153"/>
      <c r="EUP13" s="153"/>
      <c r="EUQ13" s="153"/>
      <c r="EUR13" s="153"/>
      <c r="EUS13" s="153"/>
      <c r="EUT13" s="153"/>
      <c r="EUU13" s="153"/>
      <c r="EUV13" s="153"/>
      <c r="EUW13" s="153"/>
      <c r="EUX13" s="153"/>
      <c r="EUY13" s="153"/>
      <c r="EUZ13" s="153"/>
      <c r="EVA13" s="153"/>
      <c r="EVB13" s="153"/>
      <c r="EVC13" s="153"/>
      <c r="EVD13" s="153"/>
      <c r="EVE13" s="153"/>
      <c r="EVF13" s="153"/>
      <c r="EVG13" s="153"/>
      <c r="EVH13" s="153"/>
      <c r="EVI13" s="153"/>
      <c r="EVJ13" s="153"/>
      <c r="EVK13" s="153"/>
      <c r="EVL13" s="153"/>
      <c r="EVM13" s="153"/>
      <c r="EVN13" s="153"/>
      <c r="EVO13" s="153"/>
      <c r="EVP13" s="153"/>
      <c r="EVQ13" s="153"/>
      <c r="EVR13" s="153"/>
      <c r="EVS13" s="153"/>
      <c r="EVT13" s="153"/>
      <c r="EVU13" s="153"/>
      <c r="EVV13" s="153"/>
      <c r="EVW13" s="153"/>
      <c r="EVX13" s="153"/>
      <c r="EVY13" s="153"/>
      <c r="EVZ13" s="153"/>
      <c r="EWA13" s="153"/>
      <c r="EWB13" s="153"/>
      <c r="EWC13" s="153"/>
      <c r="EWD13" s="153"/>
      <c r="EWE13" s="153"/>
      <c r="EWF13" s="153"/>
      <c r="EWG13" s="153"/>
      <c r="EWH13" s="153"/>
      <c r="EWI13" s="153"/>
      <c r="EWJ13" s="153"/>
      <c r="EWK13" s="153"/>
      <c r="EWL13" s="153"/>
      <c r="EWM13" s="153"/>
      <c r="EWN13" s="153"/>
      <c r="EWO13" s="153"/>
      <c r="EWP13" s="153"/>
      <c r="EWQ13" s="153"/>
      <c r="EWR13" s="153"/>
      <c r="EWS13" s="153"/>
      <c r="EWT13" s="153"/>
      <c r="EWU13" s="153"/>
      <c r="EWV13" s="153"/>
      <c r="EWW13" s="153"/>
      <c r="EWX13" s="153"/>
      <c r="EWY13" s="153"/>
      <c r="EWZ13" s="153"/>
      <c r="EXA13" s="153"/>
      <c r="EXB13" s="153"/>
      <c r="EXC13" s="153"/>
      <c r="EXD13" s="153"/>
      <c r="EXE13" s="153"/>
      <c r="EXF13" s="153"/>
      <c r="EXG13" s="153"/>
      <c r="EXH13" s="153"/>
      <c r="EXI13" s="153"/>
      <c r="EXJ13" s="153"/>
      <c r="EXK13" s="153"/>
      <c r="EXL13" s="153"/>
      <c r="EXM13" s="153"/>
      <c r="EXN13" s="153"/>
      <c r="EXO13" s="153"/>
      <c r="EXP13" s="153"/>
      <c r="EXQ13" s="153"/>
      <c r="EXR13" s="153"/>
      <c r="EXS13" s="153"/>
      <c r="EXT13" s="153"/>
      <c r="EXU13" s="153"/>
      <c r="EXV13" s="153"/>
      <c r="EXW13" s="153"/>
      <c r="EXX13" s="153"/>
      <c r="EXY13" s="153"/>
      <c r="EXZ13" s="153"/>
      <c r="EYA13" s="153"/>
      <c r="EYB13" s="153"/>
      <c r="EYC13" s="153"/>
      <c r="EYD13" s="153"/>
      <c r="EYE13" s="153"/>
      <c r="EYF13" s="153"/>
      <c r="EYG13" s="153"/>
      <c r="EYH13" s="153"/>
      <c r="EYI13" s="153"/>
      <c r="EYJ13" s="153"/>
      <c r="EYK13" s="153"/>
      <c r="EYL13" s="153"/>
      <c r="EYM13" s="153"/>
      <c r="EYN13" s="153"/>
      <c r="EYO13" s="153"/>
      <c r="EYP13" s="153"/>
      <c r="EYQ13" s="153"/>
      <c r="EYR13" s="153"/>
      <c r="EYS13" s="153"/>
      <c r="EYT13" s="153"/>
      <c r="EYU13" s="153"/>
      <c r="EYV13" s="153"/>
      <c r="EYW13" s="153"/>
      <c r="EYX13" s="153"/>
      <c r="EYY13" s="153"/>
      <c r="EYZ13" s="153"/>
      <c r="EZA13" s="153"/>
      <c r="EZB13" s="153"/>
      <c r="EZC13" s="153"/>
      <c r="EZD13" s="153"/>
      <c r="EZE13" s="153"/>
      <c r="EZF13" s="153"/>
      <c r="EZG13" s="153"/>
      <c r="EZH13" s="153"/>
      <c r="EZI13" s="153"/>
      <c r="EZJ13" s="153"/>
      <c r="EZK13" s="153"/>
      <c r="EZL13" s="153"/>
      <c r="EZM13" s="153"/>
      <c r="EZN13" s="153"/>
      <c r="EZO13" s="153"/>
      <c r="EZP13" s="153"/>
      <c r="EZQ13" s="153"/>
      <c r="EZR13" s="153"/>
      <c r="EZS13" s="153"/>
      <c r="EZT13" s="153"/>
      <c r="EZU13" s="153"/>
      <c r="EZV13" s="153"/>
      <c r="EZW13" s="153"/>
      <c r="EZX13" s="153"/>
      <c r="EZY13" s="153"/>
      <c r="EZZ13" s="153"/>
      <c r="FAA13" s="153"/>
      <c r="FAB13" s="153"/>
      <c r="FAC13" s="153"/>
      <c r="FAD13" s="153"/>
      <c r="FAE13" s="153"/>
      <c r="FAF13" s="153"/>
      <c r="FAG13" s="153"/>
      <c r="FAH13" s="153"/>
      <c r="FAI13" s="153"/>
      <c r="FAJ13" s="153"/>
      <c r="FAK13" s="153"/>
      <c r="FAL13" s="153"/>
      <c r="FAM13" s="153"/>
      <c r="FAN13" s="153"/>
      <c r="FAO13" s="153"/>
      <c r="FAP13" s="153"/>
      <c r="FAQ13" s="153"/>
      <c r="FAR13" s="153"/>
      <c r="FAS13" s="153"/>
      <c r="FAT13" s="153"/>
      <c r="FAU13" s="153"/>
      <c r="FAV13" s="153"/>
      <c r="FAW13" s="153"/>
      <c r="FAX13" s="153"/>
      <c r="FAY13" s="153"/>
      <c r="FAZ13" s="153"/>
      <c r="FBA13" s="153"/>
      <c r="FBB13" s="153"/>
      <c r="FBC13" s="153"/>
      <c r="FBD13" s="153"/>
      <c r="FBE13" s="153"/>
      <c r="FBF13" s="153"/>
      <c r="FBG13" s="153"/>
      <c r="FBH13" s="153"/>
      <c r="FBI13" s="153"/>
      <c r="FBJ13" s="153"/>
      <c r="FBK13" s="153"/>
      <c r="FBL13" s="153"/>
      <c r="FBM13" s="153"/>
      <c r="FBN13" s="153"/>
      <c r="FBO13" s="153"/>
      <c r="FBP13" s="153"/>
      <c r="FBQ13" s="153"/>
      <c r="FBR13" s="153"/>
      <c r="FBS13" s="153"/>
      <c r="FBT13" s="153"/>
      <c r="FBU13" s="153"/>
      <c r="FBV13" s="153"/>
      <c r="FBW13" s="153"/>
      <c r="FBX13" s="153"/>
      <c r="FBY13" s="153"/>
      <c r="FBZ13" s="153"/>
      <c r="FCA13" s="153"/>
      <c r="FCB13" s="153"/>
      <c r="FCC13" s="153"/>
      <c r="FCD13" s="153"/>
      <c r="FCE13" s="153"/>
      <c r="FCF13" s="153"/>
      <c r="FCG13" s="153"/>
      <c r="FCH13" s="153"/>
      <c r="FCI13" s="153"/>
      <c r="FCJ13" s="153"/>
      <c r="FCK13" s="153"/>
      <c r="FCL13" s="153"/>
      <c r="FCM13" s="153"/>
      <c r="FCN13" s="153"/>
      <c r="FCO13" s="153"/>
      <c r="FCP13" s="153"/>
      <c r="FCQ13" s="153"/>
      <c r="FCR13" s="153"/>
      <c r="FCS13" s="153"/>
      <c r="FCT13" s="153"/>
      <c r="FCU13" s="153"/>
      <c r="FCV13" s="153"/>
      <c r="FCW13" s="153"/>
      <c r="FCX13" s="153"/>
      <c r="FCY13" s="153"/>
      <c r="FCZ13" s="153"/>
      <c r="FDA13" s="153"/>
      <c r="FDB13" s="153"/>
      <c r="FDC13" s="153"/>
      <c r="FDD13" s="153"/>
      <c r="FDE13" s="153"/>
      <c r="FDF13" s="153"/>
      <c r="FDG13" s="153"/>
      <c r="FDH13" s="153"/>
      <c r="FDI13" s="153"/>
      <c r="FDJ13" s="153"/>
      <c r="FDK13" s="153"/>
      <c r="FDL13" s="153"/>
      <c r="FDM13" s="153"/>
      <c r="FDN13" s="153"/>
      <c r="FDO13" s="153"/>
      <c r="FDP13" s="153"/>
      <c r="FDQ13" s="153"/>
      <c r="FDR13" s="153"/>
      <c r="FDS13" s="153"/>
      <c r="FDT13" s="153"/>
      <c r="FDU13" s="153"/>
      <c r="FDV13" s="153"/>
      <c r="FDW13" s="153"/>
      <c r="FDX13" s="153"/>
      <c r="FDY13" s="153"/>
      <c r="FDZ13" s="153"/>
      <c r="FEA13" s="153"/>
      <c r="FEB13" s="153"/>
      <c r="FEC13" s="153"/>
      <c r="FED13" s="153"/>
      <c r="FEE13" s="153"/>
      <c r="FEF13" s="153"/>
      <c r="FEG13" s="153"/>
      <c r="FEH13" s="153"/>
      <c r="FEI13" s="153"/>
      <c r="FEJ13" s="153"/>
      <c r="FEK13" s="153"/>
      <c r="FEL13" s="153"/>
      <c r="FEM13" s="153"/>
      <c r="FEN13" s="153"/>
      <c r="FEO13" s="153"/>
      <c r="FEP13" s="153"/>
      <c r="FEQ13" s="153"/>
      <c r="FER13" s="153"/>
      <c r="FES13" s="153"/>
      <c r="FET13" s="153"/>
      <c r="FEU13" s="153"/>
      <c r="FEV13" s="153"/>
      <c r="FEW13" s="153"/>
      <c r="FEX13" s="153"/>
      <c r="FEY13" s="153"/>
      <c r="FEZ13" s="153"/>
      <c r="FFA13" s="153"/>
      <c r="FFB13" s="153"/>
      <c r="FFC13" s="153"/>
      <c r="FFD13" s="153"/>
      <c r="FFE13" s="153"/>
      <c r="FFF13" s="153"/>
      <c r="FFG13" s="153"/>
      <c r="FFH13" s="153"/>
      <c r="FFI13" s="153"/>
      <c r="FFJ13" s="153"/>
      <c r="FFK13" s="153"/>
      <c r="FFL13" s="153"/>
      <c r="FFM13" s="153"/>
      <c r="FFN13" s="153"/>
      <c r="FFO13" s="153"/>
      <c r="FFP13" s="153"/>
      <c r="FFQ13" s="153"/>
      <c r="FFR13" s="153"/>
      <c r="FFS13" s="153"/>
      <c r="FFT13" s="153"/>
      <c r="FFU13" s="153"/>
      <c r="FFV13" s="153"/>
      <c r="FFW13" s="153"/>
      <c r="FFX13" s="153"/>
      <c r="FFY13" s="153"/>
      <c r="FFZ13" s="153"/>
      <c r="FGA13" s="153"/>
      <c r="FGB13" s="153"/>
      <c r="FGC13" s="153"/>
      <c r="FGD13" s="153"/>
      <c r="FGE13" s="153"/>
      <c r="FGF13" s="153"/>
      <c r="FGG13" s="153"/>
      <c r="FGH13" s="153"/>
      <c r="FGI13" s="153"/>
      <c r="FGJ13" s="153"/>
      <c r="FGK13" s="153"/>
      <c r="FGL13" s="153"/>
      <c r="FGM13" s="153"/>
      <c r="FGN13" s="153"/>
      <c r="FGO13" s="153"/>
      <c r="FGP13" s="153"/>
      <c r="FGQ13" s="153"/>
      <c r="FGR13" s="153"/>
      <c r="FGS13" s="153"/>
      <c r="FGT13" s="153"/>
      <c r="FGU13" s="153"/>
      <c r="FGV13" s="153"/>
      <c r="FGW13" s="153"/>
      <c r="FGX13" s="153"/>
      <c r="FGY13" s="153"/>
      <c r="FGZ13" s="153"/>
      <c r="FHA13" s="153"/>
      <c r="FHB13" s="153"/>
      <c r="FHC13" s="153"/>
      <c r="FHD13" s="153"/>
      <c r="FHE13" s="153"/>
      <c r="FHF13" s="153"/>
      <c r="FHG13" s="153"/>
      <c r="FHH13" s="153"/>
      <c r="FHI13" s="153"/>
      <c r="FHJ13" s="153"/>
      <c r="FHK13" s="153"/>
      <c r="FHL13" s="153"/>
      <c r="FHM13" s="153"/>
      <c r="FHN13" s="153"/>
      <c r="FHO13" s="153"/>
      <c r="FHP13" s="153"/>
      <c r="FHQ13" s="153"/>
      <c r="FHR13" s="153"/>
      <c r="FHS13" s="153"/>
      <c r="FHT13" s="153"/>
      <c r="FHU13" s="153"/>
      <c r="FHV13" s="153"/>
      <c r="FHW13" s="153"/>
      <c r="FHX13" s="153"/>
      <c r="FHY13" s="153"/>
      <c r="FHZ13" s="153"/>
      <c r="FIA13" s="153"/>
      <c r="FIB13" s="153"/>
      <c r="FIC13" s="153"/>
      <c r="FID13" s="153"/>
      <c r="FIE13" s="153"/>
      <c r="FIF13" s="153"/>
      <c r="FIG13" s="153"/>
      <c r="FIH13" s="153"/>
      <c r="FII13" s="153"/>
      <c r="FIJ13" s="153"/>
      <c r="FIK13" s="153"/>
      <c r="FIL13" s="153"/>
      <c r="FIM13" s="153"/>
      <c r="FIN13" s="153"/>
      <c r="FIO13" s="153"/>
      <c r="FIP13" s="153"/>
      <c r="FIQ13" s="153"/>
      <c r="FIR13" s="153"/>
      <c r="FIS13" s="153"/>
      <c r="FIT13" s="153"/>
      <c r="FIU13" s="153"/>
      <c r="FIV13" s="153"/>
      <c r="FIW13" s="153"/>
      <c r="FIX13" s="153"/>
      <c r="FIY13" s="153"/>
      <c r="FIZ13" s="153"/>
      <c r="FJA13" s="153"/>
      <c r="FJB13" s="153"/>
      <c r="FJC13" s="153"/>
      <c r="FJD13" s="153"/>
      <c r="FJE13" s="153"/>
      <c r="FJF13" s="153"/>
      <c r="FJG13" s="153"/>
      <c r="FJH13" s="153"/>
      <c r="FJI13" s="153"/>
      <c r="FJJ13" s="153"/>
      <c r="FJK13" s="153"/>
      <c r="FJL13" s="153"/>
      <c r="FJM13" s="153"/>
      <c r="FJN13" s="153"/>
      <c r="FJO13" s="153"/>
      <c r="FJP13" s="153"/>
      <c r="FJQ13" s="153"/>
      <c r="FJR13" s="153"/>
      <c r="FJS13" s="153"/>
      <c r="FJT13" s="153"/>
      <c r="FJU13" s="153"/>
      <c r="FJV13" s="153"/>
      <c r="FJW13" s="153"/>
      <c r="FJX13" s="153"/>
      <c r="FJY13" s="153"/>
      <c r="FJZ13" s="153"/>
      <c r="FKA13" s="153"/>
      <c r="FKB13" s="153"/>
      <c r="FKC13" s="153"/>
      <c r="FKD13" s="153"/>
      <c r="FKE13" s="153"/>
      <c r="FKF13" s="153"/>
      <c r="FKG13" s="153"/>
      <c r="FKH13" s="153"/>
      <c r="FKI13" s="153"/>
      <c r="FKJ13" s="153"/>
      <c r="FKK13" s="153"/>
      <c r="FKL13" s="153"/>
      <c r="FKM13" s="153"/>
      <c r="FKN13" s="153"/>
      <c r="FKO13" s="153"/>
      <c r="FKP13" s="153"/>
      <c r="FKQ13" s="153"/>
      <c r="FKR13" s="153"/>
      <c r="FKS13" s="153"/>
      <c r="FKT13" s="153"/>
      <c r="FKU13" s="153"/>
      <c r="FKV13" s="153"/>
      <c r="FKW13" s="153"/>
      <c r="FKX13" s="153"/>
      <c r="FKY13" s="153"/>
      <c r="FKZ13" s="153"/>
      <c r="FLA13" s="153"/>
      <c r="FLB13" s="153"/>
      <c r="FLC13" s="153"/>
      <c r="FLD13" s="153"/>
      <c r="FLE13" s="153"/>
      <c r="FLF13" s="153"/>
      <c r="FLG13" s="153"/>
      <c r="FLH13" s="153"/>
      <c r="FLI13" s="153"/>
      <c r="FLJ13" s="153"/>
      <c r="FLK13" s="153"/>
      <c r="FLL13" s="153"/>
      <c r="FLM13" s="153"/>
      <c r="FLN13" s="153"/>
      <c r="FLO13" s="153"/>
      <c r="FLP13" s="153"/>
      <c r="FLQ13" s="153"/>
      <c r="FLR13" s="153"/>
      <c r="FLS13" s="153"/>
      <c r="FLT13" s="153"/>
      <c r="FLU13" s="153"/>
      <c r="FLV13" s="153"/>
      <c r="FLW13" s="153"/>
      <c r="FLX13" s="153"/>
      <c r="FLY13" s="153"/>
      <c r="FLZ13" s="153"/>
      <c r="FMA13" s="153"/>
      <c r="FMB13" s="153"/>
      <c r="FMC13" s="153"/>
      <c r="FMD13" s="153"/>
      <c r="FME13" s="153"/>
      <c r="FMF13" s="153"/>
      <c r="FMG13" s="153"/>
      <c r="FMH13" s="153"/>
      <c r="FMI13" s="153"/>
      <c r="FMJ13" s="153"/>
      <c r="FMK13" s="153"/>
      <c r="FML13" s="153"/>
      <c r="FMM13" s="153"/>
      <c r="FMN13" s="153"/>
      <c r="FMO13" s="153"/>
      <c r="FMP13" s="153"/>
      <c r="FMQ13" s="153"/>
      <c r="FMR13" s="153"/>
      <c r="FMS13" s="153"/>
      <c r="FMT13" s="153"/>
      <c r="FMU13" s="153"/>
      <c r="FMV13" s="153"/>
      <c r="FMW13" s="153"/>
      <c r="FMX13" s="153"/>
      <c r="FMY13" s="153"/>
      <c r="FMZ13" s="153"/>
      <c r="FNA13" s="153"/>
      <c r="FNB13" s="153"/>
      <c r="FNC13" s="153"/>
      <c r="FND13" s="153"/>
      <c r="FNE13" s="153"/>
      <c r="FNF13" s="153"/>
      <c r="FNG13" s="153"/>
      <c r="FNH13" s="153"/>
      <c r="FNI13" s="153"/>
      <c r="FNJ13" s="153"/>
      <c r="FNK13" s="153"/>
      <c r="FNL13" s="153"/>
      <c r="FNM13" s="153"/>
      <c r="FNN13" s="153"/>
      <c r="FNO13" s="153"/>
      <c r="FNP13" s="153"/>
      <c r="FNQ13" s="153"/>
      <c r="FNR13" s="153"/>
      <c r="FNS13" s="153"/>
      <c r="FNT13" s="153"/>
      <c r="FNU13" s="153"/>
      <c r="FNV13" s="153"/>
      <c r="FNW13" s="153"/>
      <c r="FNX13" s="153"/>
      <c r="FNY13" s="153"/>
      <c r="FNZ13" s="153"/>
      <c r="FOA13" s="153"/>
      <c r="FOB13" s="153"/>
      <c r="FOC13" s="153"/>
      <c r="FOD13" s="153"/>
      <c r="FOE13" s="153"/>
      <c r="FOF13" s="153"/>
      <c r="FOG13" s="153"/>
      <c r="FOH13" s="153"/>
      <c r="FOI13" s="153"/>
      <c r="FOJ13" s="153"/>
      <c r="FOK13" s="153"/>
      <c r="FOL13" s="153"/>
      <c r="FOM13" s="153"/>
      <c r="FON13" s="153"/>
      <c r="FOO13" s="153"/>
      <c r="FOP13" s="153"/>
      <c r="FOQ13" s="153"/>
      <c r="FOR13" s="153"/>
      <c r="FOS13" s="153"/>
      <c r="FOT13" s="153"/>
      <c r="FOU13" s="153"/>
      <c r="FOV13" s="153"/>
      <c r="FOW13" s="153"/>
      <c r="FOX13" s="153"/>
      <c r="FOY13" s="153"/>
      <c r="FOZ13" s="153"/>
      <c r="FPA13" s="153"/>
      <c r="FPB13" s="153"/>
      <c r="FPC13" s="153"/>
      <c r="FPD13" s="153"/>
      <c r="FPE13" s="153"/>
      <c r="FPF13" s="153"/>
      <c r="FPG13" s="153"/>
      <c r="FPH13" s="153"/>
      <c r="FPI13" s="153"/>
      <c r="FPJ13" s="153"/>
      <c r="FPK13" s="153"/>
      <c r="FPL13" s="153"/>
      <c r="FPM13" s="153"/>
      <c r="FPN13" s="153"/>
      <c r="FPO13" s="153"/>
      <c r="FPP13" s="153"/>
      <c r="FPQ13" s="153"/>
      <c r="FPR13" s="153"/>
      <c r="FPS13" s="153"/>
      <c r="FPT13" s="153"/>
      <c r="FPU13" s="153"/>
      <c r="FPV13" s="153"/>
      <c r="FPW13" s="153"/>
      <c r="FPX13" s="153"/>
      <c r="FPY13" s="153"/>
      <c r="FPZ13" s="153"/>
      <c r="FQA13" s="153"/>
      <c r="FQB13" s="153"/>
      <c r="FQC13" s="153"/>
      <c r="FQD13" s="153"/>
      <c r="FQE13" s="153"/>
      <c r="FQF13" s="153"/>
      <c r="FQG13" s="153"/>
      <c r="FQH13" s="153"/>
      <c r="FQI13" s="153"/>
      <c r="FQJ13" s="153"/>
      <c r="FQK13" s="153"/>
      <c r="FQL13" s="153"/>
      <c r="FQM13" s="153"/>
      <c r="FQN13" s="153"/>
      <c r="FQO13" s="153"/>
      <c r="FQP13" s="153"/>
      <c r="FQQ13" s="153"/>
      <c r="FQR13" s="153"/>
      <c r="FQS13" s="153"/>
      <c r="FQT13" s="153"/>
      <c r="FQU13" s="153"/>
      <c r="FQV13" s="153"/>
      <c r="FQW13" s="153"/>
      <c r="FQX13" s="153"/>
      <c r="FQY13" s="153"/>
      <c r="FQZ13" s="153"/>
      <c r="FRA13" s="153"/>
      <c r="FRB13" s="153"/>
      <c r="FRC13" s="153"/>
      <c r="FRD13" s="153"/>
      <c r="FRE13" s="153"/>
      <c r="FRF13" s="153"/>
      <c r="FRG13" s="153"/>
      <c r="FRH13" s="153"/>
      <c r="FRI13" s="153"/>
      <c r="FRJ13" s="153"/>
      <c r="FRK13" s="153"/>
      <c r="FRL13" s="153"/>
      <c r="FRM13" s="153"/>
      <c r="FRN13" s="153"/>
      <c r="FRO13" s="153"/>
      <c r="FRP13" s="153"/>
      <c r="FRQ13" s="153"/>
      <c r="FRR13" s="153"/>
      <c r="FRS13" s="153"/>
      <c r="FRT13" s="153"/>
      <c r="FRU13" s="153"/>
      <c r="FRV13" s="153"/>
      <c r="FRW13" s="153"/>
      <c r="FRX13" s="153"/>
      <c r="FRY13" s="153"/>
      <c r="FRZ13" s="153"/>
      <c r="FSA13" s="153"/>
      <c r="FSB13" s="153"/>
      <c r="FSC13" s="153"/>
      <c r="FSD13" s="153"/>
      <c r="FSE13" s="153"/>
      <c r="FSF13" s="153"/>
      <c r="FSG13" s="153"/>
      <c r="FSH13" s="153"/>
      <c r="FSI13" s="153"/>
      <c r="FSJ13" s="153"/>
      <c r="FSK13" s="153"/>
      <c r="FSL13" s="153"/>
      <c r="FSM13" s="153"/>
      <c r="FSN13" s="153"/>
      <c r="FSO13" s="153"/>
      <c r="FSP13" s="153"/>
      <c r="FSQ13" s="153"/>
      <c r="FSR13" s="153"/>
      <c r="FSS13" s="153"/>
      <c r="FST13" s="153"/>
      <c r="FSU13" s="153"/>
      <c r="FSV13" s="153"/>
      <c r="FSW13" s="153"/>
      <c r="FSX13" s="153"/>
      <c r="FSY13" s="153"/>
      <c r="FSZ13" s="153"/>
      <c r="FTA13" s="153"/>
      <c r="FTB13" s="153"/>
      <c r="FTC13" s="153"/>
      <c r="FTD13" s="153"/>
      <c r="FTE13" s="153"/>
      <c r="FTF13" s="153"/>
      <c r="FTG13" s="153"/>
      <c r="FTH13" s="153"/>
      <c r="FTI13" s="153"/>
      <c r="FTJ13" s="153"/>
      <c r="FTK13" s="153"/>
      <c r="FTL13" s="153"/>
      <c r="FTM13" s="153"/>
      <c r="FTN13" s="153"/>
      <c r="FTO13" s="153"/>
      <c r="FTP13" s="153"/>
      <c r="FTQ13" s="153"/>
      <c r="FTR13" s="153"/>
      <c r="FTS13" s="153"/>
      <c r="FTT13" s="153"/>
      <c r="FTU13" s="153"/>
      <c r="FTV13" s="153"/>
      <c r="FTW13" s="153"/>
      <c r="FTX13" s="153"/>
      <c r="FTY13" s="153"/>
      <c r="FTZ13" s="153"/>
      <c r="FUA13" s="153"/>
      <c r="FUB13" s="153"/>
      <c r="FUC13" s="153"/>
      <c r="FUD13" s="153"/>
      <c r="FUE13" s="153"/>
      <c r="FUF13" s="153"/>
      <c r="FUG13" s="153"/>
      <c r="FUH13" s="153"/>
      <c r="FUI13" s="153"/>
      <c r="FUJ13" s="153"/>
      <c r="FUK13" s="153"/>
      <c r="FUL13" s="153"/>
      <c r="FUM13" s="153"/>
      <c r="FUN13" s="153"/>
      <c r="FUO13" s="153"/>
      <c r="FUP13" s="153"/>
      <c r="FUQ13" s="153"/>
      <c r="FUR13" s="153"/>
      <c r="FUS13" s="153"/>
      <c r="FUT13" s="153"/>
      <c r="FUU13" s="153"/>
      <c r="FUV13" s="153"/>
      <c r="FUW13" s="153"/>
      <c r="FUX13" s="153"/>
      <c r="FUY13" s="153"/>
      <c r="FUZ13" s="153"/>
      <c r="FVA13" s="153"/>
      <c r="FVB13" s="153"/>
      <c r="FVC13" s="153"/>
      <c r="FVD13" s="153"/>
      <c r="FVE13" s="153"/>
      <c r="FVF13" s="153"/>
      <c r="FVG13" s="153"/>
      <c r="FVH13" s="153"/>
      <c r="FVI13" s="153"/>
      <c r="FVJ13" s="153"/>
      <c r="FVK13" s="153"/>
      <c r="FVL13" s="153"/>
      <c r="FVM13" s="153"/>
      <c r="FVN13" s="153"/>
      <c r="FVO13" s="153"/>
      <c r="FVP13" s="153"/>
      <c r="FVQ13" s="153"/>
      <c r="FVR13" s="153"/>
      <c r="FVS13" s="153"/>
      <c r="FVT13" s="153"/>
      <c r="FVU13" s="153"/>
      <c r="FVV13" s="153"/>
      <c r="FVW13" s="153"/>
      <c r="FVX13" s="153"/>
      <c r="FVY13" s="153"/>
      <c r="FVZ13" s="153"/>
      <c r="FWA13" s="153"/>
      <c r="FWB13" s="153"/>
      <c r="FWC13" s="153"/>
      <c r="FWD13" s="153"/>
      <c r="FWE13" s="153"/>
      <c r="FWF13" s="153"/>
      <c r="FWG13" s="153"/>
      <c r="FWH13" s="153"/>
      <c r="FWI13" s="153"/>
      <c r="FWJ13" s="153"/>
      <c r="FWK13" s="153"/>
      <c r="FWL13" s="153"/>
      <c r="FWM13" s="153"/>
      <c r="FWN13" s="153"/>
      <c r="FWO13" s="153"/>
      <c r="FWP13" s="153"/>
      <c r="FWQ13" s="153"/>
      <c r="FWR13" s="153"/>
      <c r="FWS13" s="153"/>
      <c r="FWT13" s="153"/>
      <c r="FWU13" s="153"/>
      <c r="FWV13" s="153"/>
      <c r="FWW13" s="153"/>
      <c r="FWX13" s="153"/>
      <c r="FWY13" s="153"/>
      <c r="FWZ13" s="153"/>
      <c r="FXA13" s="153"/>
      <c r="FXB13" s="153"/>
      <c r="FXC13" s="153"/>
      <c r="FXD13" s="153"/>
      <c r="FXE13" s="153"/>
      <c r="FXF13" s="153"/>
      <c r="FXG13" s="153"/>
      <c r="FXH13" s="153"/>
      <c r="FXI13" s="153"/>
      <c r="FXJ13" s="153"/>
      <c r="FXK13" s="153"/>
      <c r="FXL13" s="153"/>
      <c r="FXM13" s="153"/>
      <c r="FXN13" s="153"/>
      <c r="FXO13" s="153"/>
      <c r="FXP13" s="153"/>
      <c r="FXQ13" s="153"/>
      <c r="FXR13" s="153"/>
      <c r="FXS13" s="153"/>
      <c r="FXT13" s="153"/>
      <c r="FXU13" s="153"/>
      <c r="FXV13" s="153"/>
      <c r="FXW13" s="153"/>
      <c r="FXX13" s="153"/>
      <c r="FXY13" s="153"/>
      <c r="FXZ13" s="153"/>
      <c r="FYA13" s="153"/>
      <c r="FYB13" s="153"/>
      <c r="FYC13" s="153"/>
      <c r="FYD13" s="153"/>
      <c r="FYE13" s="153"/>
      <c r="FYF13" s="153"/>
      <c r="FYG13" s="153"/>
      <c r="FYH13" s="153"/>
      <c r="FYI13" s="153"/>
      <c r="FYJ13" s="153"/>
      <c r="FYK13" s="153"/>
      <c r="FYL13" s="153"/>
      <c r="FYM13" s="153"/>
      <c r="FYN13" s="153"/>
      <c r="FYO13" s="153"/>
      <c r="FYP13" s="153"/>
      <c r="FYQ13" s="153"/>
      <c r="FYR13" s="153"/>
      <c r="FYS13" s="153"/>
      <c r="FYT13" s="153"/>
      <c r="FYU13" s="153"/>
      <c r="FYV13" s="153"/>
      <c r="FYW13" s="153"/>
      <c r="FYX13" s="153"/>
      <c r="FYY13" s="153"/>
      <c r="FYZ13" s="153"/>
      <c r="FZA13" s="153"/>
      <c r="FZB13" s="153"/>
      <c r="FZC13" s="153"/>
      <c r="FZD13" s="153"/>
      <c r="FZE13" s="153"/>
      <c r="FZF13" s="153"/>
      <c r="FZG13" s="153"/>
      <c r="FZH13" s="153"/>
      <c r="FZI13" s="153"/>
      <c r="FZJ13" s="153"/>
      <c r="FZK13" s="153"/>
      <c r="FZL13" s="153"/>
      <c r="FZM13" s="153"/>
      <c r="FZN13" s="153"/>
      <c r="FZO13" s="153"/>
      <c r="FZP13" s="153"/>
      <c r="FZQ13" s="153"/>
      <c r="FZR13" s="153"/>
      <c r="FZS13" s="153"/>
      <c r="FZT13" s="153"/>
      <c r="FZU13" s="153"/>
      <c r="FZV13" s="153"/>
      <c r="FZW13" s="153"/>
      <c r="FZX13" s="153"/>
      <c r="FZY13" s="153"/>
      <c r="FZZ13" s="153"/>
      <c r="GAA13" s="153"/>
      <c r="GAB13" s="153"/>
      <c r="GAC13" s="153"/>
      <c r="GAD13" s="153"/>
      <c r="GAE13" s="153"/>
      <c r="GAF13" s="153"/>
      <c r="GAG13" s="153"/>
      <c r="GAH13" s="153"/>
      <c r="GAI13" s="153"/>
      <c r="GAJ13" s="153"/>
      <c r="GAK13" s="153"/>
      <c r="GAL13" s="153"/>
      <c r="GAM13" s="153"/>
      <c r="GAN13" s="153"/>
      <c r="GAO13" s="153"/>
      <c r="GAP13" s="153"/>
      <c r="GAQ13" s="153"/>
      <c r="GAR13" s="153"/>
      <c r="GAS13" s="153"/>
      <c r="GAT13" s="153"/>
      <c r="GAU13" s="153"/>
      <c r="GAV13" s="153"/>
      <c r="GAW13" s="153"/>
      <c r="GAX13" s="153"/>
      <c r="GAY13" s="153"/>
      <c r="GAZ13" s="153"/>
      <c r="GBA13" s="153"/>
      <c r="GBB13" s="153"/>
      <c r="GBC13" s="153"/>
      <c r="GBD13" s="153"/>
      <c r="GBE13" s="153"/>
      <c r="GBF13" s="153"/>
      <c r="GBG13" s="153"/>
      <c r="GBH13" s="153"/>
      <c r="GBI13" s="153"/>
      <c r="GBJ13" s="153"/>
      <c r="GBK13" s="153"/>
      <c r="GBL13" s="153"/>
      <c r="GBM13" s="153"/>
      <c r="GBN13" s="153"/>
      <c r="GBO13" s="153"/>
      <c r="GBP13" s="153"/>
      <c r="GBQ13" s="153"/>
      <c r="GBR13" s="153"/>
      <c r="GBS13" s="153"/>
      <c r="GBT13" s="153"/>
      <c r="GBU13" s="153"/>
      <c r="GBV13" s="153"/>
      <c r="GBW13" s="153"/>
      <c r="GBX13" s="153"/>
      <c r="GBY13" s="153"/>
      <c r="GBZ13" s="153"/>
      <c r="GCA13" s="153"/>
      <c r="GCB13" s="153"/>
      <c r="GCC13" s="153"/>
      <c r="GCD13" s="153"/>
      <c r="GCE13" s="153"/>
      <c r="GCF13" s="153"/>
      <c r="GCG13" s="153"/>
      <c r="GCH13" s="153"/>
      <c r="GCI13" s="153"/>
      <c r="GCJ13" s="153"/>
      <c r="GCK13" s="153"/>
      <c r="GCL13" s="153"/>
      <c r="GCM13" s="153"/>
      <c r="GCN13" s="153"/>
      <c r="GCO13" s="153"/>
      <c r="GCP13" s="153"/>
      <c r="GCQ13" s="153"/>
      <c r="GCR13" s="153"/>
      <c r="GCS13" s="153"/>
      <c r="GCT13" s="153"/>
      <c r="GCU13" s="153"/>
      <c r="GCV13" s="153"/>
      <c r="GCW13" s="153"/>
      <c r="GCX13" s="153"/>
      <c r="GCY13" s="153"/>
      <c r="GCZ13" s="153"/>
      <c r="GDA13" s="153"/>
      <c r="GDB13" s="153"/>
      <c r="GDC13" s="153"/>
      <c r="GDD13" s="153"/>
      <c r="GDE13" s="153"/>
      <c r="GDF13" s="153"/>
      <c r="GDG13" s="153"/>
      <c r="GDH13" s="153"/>
      <c r="GDI13" s="153"/>
      <c r="GDJ13" s="153"/>
      <c r="GDK13" s="153"/>
      <c r="GDL13" s="153"/>
      <c r="GDM13" s="153"/>
      <c r="GDN13" s="153"/>
      <c r="GDO13" s="153"/>
      <c r="GDP13" s="153"/>
      <c r="GDQ13" s="153"/>
      <c r="GDR13" s="153"/>
      <c r="GDS13" s="153"/>
      <c r="GDT13" s="153"/>
      <c r="GDU13" s="153"/>
      <c r="GDV13" s="153"/>
      <c r="GDW13" s="153"/>
      <c r="GDX13" s="153"/>
      <c r="GDY13" s="153"/>
      <c r="GDZ13" s="153"/>
      <c r="GEA13" s="153"/>
      <c r="GEB13" s="153"/>
      <c r="GEC13" s="153"/>
      <c r="GED13" s="153"/>
      <c r="GEE13" s="153"/>
      <c r="GEF13" s="153"/>
      <c r="GEG13" s="153"/>
      <c r="GEH13" s="153"/>
      <c r="GEI13" s="153"/>
      <c r="GEJ13" s="153"/>
      <c r="GEK13" s="153"/>
      <c r="GEL13" s="153"/>
      <c r="GEM13" s="153"/>
      <c r="GEN13" s="153"/>
      <c r="GEO13" s="153"/>
      <c r="GEP13" s="153"/>
      <c r="GEQ13" s="153"/>
      <c r="GER13" s="153"/>
      <c r="GES13" s="153"/>
      <c r="GET13" s="153"/>
      <c r="GEU13" s="153"/>
      <c r="GEV13" s="153"/>
      <c r="GEW13" s="153"/>
      <c r="GEX13" s="153"/>
      <c r="GEY13" s="153"/>
      <c r="GEZ13" s="153"/>
      <c r="GFA13" s="153"/>
      <c r="GFB13" s="153"/>
      <c r="GFC13" s="153"/>
      <c r="GFD13" s="153"/>
      <c r="GFE13" s="153"/>
      <c r="GFF13" s="153"/>
      <c r="GFG13" s="153"/>
      <c r="GFH13" s="153"/>
      <c r="GFI13" s="153"/>
      <c r="GFJ13" s="153"/>
      <c r="GFK13" s="153"/>
      <c r="GFL13" s="153"/>
      <c r="GFM13" s="153"/>
      <c r="GFN13" s="153"/>
      <c r="GFO13" s="153"/>
      <c r="GFP13" s="153"/>
      <c r="GFQ13" s="153"/>
      <c r="GFR13" s="153"/>
      <c r="GFS13" s="153"/>
      <c r="GFT13" s="153"/>
      <c r="GFU13" s="153"/>
      <c r="GFV13" s="153"/>
      <c r="GFW13" s="153"/>
      <c r="GFX13" s="153"/>
      <c r="GFY13" s="153"/>
      <c r="GFZ13" s="153"/>
      <c r="GGA13" s="153"/>
      <c r="GGB13" s="153"/>
      <c r="GGC13" s="153"/>
      <c r="GGD13" s="153"/>
      <c r="GGE13" s="153"/>
      <c r="GGF13" s="153"/>
      <c r="GGG13" s="153"/>
      <c r="GGH13" s="153"/>
      <c r="GGI13" s="153"/>
      <c r="GGJ13" s="153"/>
      <c r="GGK13" s="153"/>
      <c r="GGL13" s="153"/>
      <c r="GGM13" s="153"/>
      <c r="GGN13" s="153"/>
      <c r="GGO13" s="153"/>
      <c r="GGP13" s="153"/>
      <c r="GGQ13" s="153"/>
      <c r="GGR13" s="153"/>
      <c r="GGS13" s="153"/>
      <c r="GGT13" s="153"/>
      <c r="GGU13" s="153"/>
      <c r="GGV13" s="153"/>
      <c r="GGW13" s="153"/>
      <c r="GGX13" s="153"/>
      <c r="GGY13" s="153"/>
      <c r="GGZ13" s="153"/>
      <c r="GHA13" s="153"/>
      <c r="GHB13" s="153"/>
      <c r="GHC13" s="153"/>
      <c r="GHD13" s="153"/>
      <c r="GHE13" s="153"/>
      <c r="GHF13" s="153"/>
      <c r="GHG13" s="153"/>
      <c r="GHH13" s="153"/>
      <c r="GHI13" s="153"/>
      <c r="GHJ13" s="153"/>
      <c r="GHK13" s="153"/>
      <c r="GHL13" s="153"/>
      <c r="GHM13" s="153"/>
      <c r="GHN13" s="153"/>
      <c r="GHO13" s="153"/>
      <c r="GHP13" s="153"/>
      <c r="GHQ13" s="153"/>
      <c r="GHR13" s="153"/>
      <c r="GHS13" s="153"/>
      <c r="GHT13" s="153"/>
      <c r="GHU13" s="153"/>
      <c r="GHV13" s="153"/>
      <c r="GHW13" s="153"/>
      <c r="GHX13" s="153"/>
      <c r="GHY13" s="153"/>
      <c r="GHZ13" s="153"/>
      <c r="GIA13" s="153"/>
      <c r="GIB13" s="153"/>
      <c r="GIC13" s="153"/>
      <c r="GID13" s="153"/>
      <c r="GIE13" s="153"/>
      <c r="GIF13" s="153"/>
      <c r="GIG13" s="153"/>
      <c r="GIH13" s="153"/>
      <c r="GII13" s="153"/>
      <c r="GIJ13" s="153"/>
      <c r="GIK13" s="153"/>
      <c r="GIL13" s="153"/>
      <c r="GIM13" s="153"/>
      <c r="GIN13" s="153"/>
      <c r="GIO13" s="153"/>
      <c r="GIP13" s="153"/>
      <c r="GIQ13" s="153"/>
      <c r="GIR13" s="153"/>
      <c r="GIS13" s="153"/>
      <c r="GIT13" s="153"/>
      <c r="GIU13" s="153"/>
      <c r="GIV13" s="153"/>
      <c r="GIW13" s="153"/>
      <c r="GIX13" s="153"/>
      <c r="GIY13" s="153"/>
      <c r="GIZ13" s="153"/>
      <c r="GJA13" s="153"/>
      <c r="GJB13" s="153"/>
      <c r="GJC13" s="153"/>
      <c r="GJD13" s="153"/>
      <c r="GJE13" s="153"/>
      <c r="GJF13" s="153"/>
      <c r="GJG13" s="153"/>
      <c r="GJH13" s="153"/>
      <c r="GJI13" s="153"/>
      <c r="GJJ13" s="153"/>
      <c r="GJK13" s="153"/>
      <c r="GJL13" s="153"/>
      <c r="GJM13" s="153"/>
      <c r="GJN13" s="153"/>
      <c r="GJO13" s="153"/>
      <c r="GJP13" s="153"/>
      <c r="GJQ13" s="153"/>
      <c r="GJR13" s="153"/>
      <c r="GJS13" s="153"/>
      <c r="GJT13" s="153"/>
      <c r="GJU13" s="153"/>
      <c r="GJV13" s="153"/>
      <c r="GJW13" s="153"/>
      <c r="GJX13" s="153"/>
      <c r="GJY13" s="153"/>
      <c r="GJZ13" s="153"/>
      <c r="GKA13" s="153"/>
      <c r="GKB13" s="153"/>
      <c r="GKC13" s="153"/>
      <c r="GKD13" s="153"/>
      <c r="GKE13" s="153"/>
      <c r="GKF13" s="153"/>
      <c r="GKG13" s="153"/>
      <c r="GKH13" s="153"/>
      <c r="GKI13" s="153"/>
      <c r="GKJ13" s="153"/>
      <c r="GKK13" s="153"/>
      <c r="GKL13" s="153"/>
      <c r="GKM13" s="153"/>
      <c r="GKN13" s="153"/>
      <c r="GKO13" s="153"/>
      <c r="GKP13" s="153"/>
      <c r="GKQ13" s="153"/>
      <c r="GKR13" s="153"/>
      <c r="GKS13" s="153"/>
      <c r="GKT13" s="153"/>
      <c r="GKU13" s="153"/>
      <c r="GKV13" s="153"/>
      <c r="GKW13" s="153"/>
      <c r="GKX13" s="153"/>
      <c r="GKY13" s="153"/>
      <c r="GKZ13" s="153"/>
      <c r="GLA13" s="153"/>
      <c r="GLB13" s="153"/>
      <c r="GLC13" s="153"/>
      <c r="GLD13" s="153"/>
      <c r="GLE13" s="153"/>
      <c r="GLF13" s="153"/>
      <c r="GLG13" s="153"/>
      <c r="GLH13" s="153"/>
      <c r="GLI13" s="153"/>
      <c r="GLJ13" s="153"/>
      <c r="GLK13" s="153"/>
      <c r="GLL13" s="153"/>
      <c r="GLM13" s="153"/>
      <c r="GLN13" s="153"/>
      <c r="GLO13" s="153"/>
      <c r="GLP13" s="153"/>
      <c r="GLQ13" s="153"/>
      <c r="GLR13" s="153"/>
      <c r="GLS13" s="153"/>
      <c r="GLT13" s="153"/>
      <c r="GLU13" s="153"/>
      <c r="GLV13" s="153"/>
      <c r="GLW13" s="153"/>
      <c r="GLX13" s="153"/>
      <c r="GLY13" s="153"/>
      <c r="GLZ13" s="153"/>
      <c r="GMA13" s="153"/>
      <c r="GMB13" s="153"/>
      <c r="GMC13" s="153"/>
      <c r="GMD13" s="153"/>
      <c r="GME13" s="153"/>
      <c r="GMF13" s="153"/>
      <c r="GMG13" s="153"/>
      <c r="GMH13" s="153"/>
      <c r="GMI13" s="153"/>
      <c r="GMJ13" s="153"/>
      <c r="GMK13" s="153"/>
      <c r="GML13" s="153"/>
      <c r="GMM13" s="153"/>
      <c r="GMN13" s="153"/>
      <c r="GMO13" s="153"/>
      <c r="GMP13" s="153"/>
      <c r="GMQ13" s="153"/>
      <c r="GMR13" s="153"/>
      <c r="GMS13" s="153"/>
      <c r="GMT13" s="153"/>
      <c r="GMU13" s="153"/>
      <c r="GMV13" s="153"/>
      <c r="GMW13" s="153"/>
      <c r="GMX13" s="153"/>
      <c r="GMY13" s="153"/>
      <c r="GMZ13" s="153"/>
      <c r="GNA13" s="153"/>
      <c r="GNB13" s="153"/>
      <c r="GNC13" s="153"/>
      <c r="GND13" s="153"/>
      <c r="GNE13" s="153"/>
      <c r="GNF13" s="153"/>
      <c r="GNG13" s="153"/>
      <c r="GNH13" s="153"/>
      <c r="GNI13" s="153"/>
      <c r="GNJ13" s="153"/>
      <c r="GNK13" s="153"/>
      <c r="GNL13" s="153"/>
      <c r="GNM13" s="153"/>
      <c r="GNN13" s="153"/>
      <c r="GNO13" s="153"/>
      <c r="GNP13" s="153"/>
      <c r="GNQ13" s="153"/>
      <c r="GNR13" s="153"/>
      <c r="GNS13" s="153"/>
      <c r="GNT13" s="153"/>
      <c r="GNU13" s="153"/>
      <c r="GNV13" s="153"/>
      <c r="GNW13" s="153"/>
      <c r="GNX13" s="153"/>
      <c r="GNY13" s="153"/>
      <c r="GNZ13" s="153"/>
      <c r="GOA13" s="153"/>
      <c r="GOB13" s="153"/>
      <c r="GOC13" s="153"/>
      <c r="GOD13" s="153"/>
      <c r="GOE13" s="153"/>
      <c r="GOF13" s="153"/>
      <c r="GOG13" s="153"/>
      <c r="GOH13" s="153"/>
      <c r="GOI13" s="153"/>
      <c r="GOJ13" s="153"/>
      <c r="GOK13" s="153"/>
      <c r="GOL13" s="153"/>
      <c r="GOM13" s="153"/>
      <c r="GON13" s="153"/>
      <c r="GOO13" s="153"/>
      <c r="GOP13" s="153"/>
      <c r="GOQ13" s="153"/>
      <c r="GOR13" s="153"/>
      <c r="GOS13" s="153"/>
      <c r="GOT13" s="153"/>
      <c r="GOU13" s="153"/>
      <c r="GOV13" s="153"/>
      <c r="GOW13" s="153"/>
      <c r="GOX13" s="153"/>
      <c r="GOY13" s="153"/>
      <c r="GOZ13" s="153"/>
      <c r="GPA13" s="153"/>
      <c r="GPB13" s="153"/>
      <c r="GPC13" s="153"/>
      <c r="GPD13" s="153"/>
      <c r="GPE13" s="153"/>
      <c r="GPF13" s="153"/>
      <c r="GPG13" s="153"/>
      <c r="GPH13" s="153"/>
      <c r="GPI13" s="153"/>
      <c r="GPJ13" s="153"/>
      <c r="GPK13" s="153"/>
      <c r="GPL13" s="153"/>
      <c r="GPM13" s="153"/>
      <c r="GPN13" s="153"/>
      <c r="GPO13" s="153"/>
      <c r="GPP13" s="153"/>
      <c r="GPQ13" s="153"/>
      <c r="GPR13" s="153"/>
      <c r="GPS13" s="153"/>
      <c r="GPT13" s="153"/>
      <c r="GPU13" s="153"/>
      <c r="GPV13" s="153"/>
      <c r="GPW13" s="153"/>
      <c r="GPX13" s="153"/>
      <c r="GPY13" s="153"/>
      <c r="GPZ13" s="153"/>
      <c r="GQA13" s="153"/>
      <c r="GQB13" s="153"/>
      <c r="GQC13" s="153"/>
      <c r="GQD13" s="153"/>
      <c r="GQE13" s="153"/>
      <c r="GQF13" s="153"/>
      <c r="GQG13" s="153"/>
      <c r="GQH13" s="153"/>
      <c r="GQI13" s="153"/>
      <c r="GQJ13" s="153"/>
      <c r="GQK13" s="153"/>
      <c r="GQL13" s="153"/>
      <c r="GQM13" s="153"/>
      <c r="GQN13" s="153"/>
      <c r="GQO13" s="153"/>
      <c r="GQP13" s="153"/>
      <c r="GQQ13" s="153"/>
      <c r="GQR13" s="153"/>
      <c r="GQS13" s="153"/>
      <c r="GQT13" s="153"/>
      <c r="GQU13" s="153"/>
      <c r="GQV13" s="153"/>
      <c r="GQW13" s="153"/>
      <c r="GQX13" s="153"/>
      <c r="GQY13" s="153"/>
      <c r="GQZ13" s="153"/>
      <c r="GRA13" s="153"/>
      <c r="GRB13" s="153"/>
      <c r="GRC13" s="153"/>
      <c r="GRD13" s="153"/>
      <c r="GRE13" s="153"/>
      <c r="GRF13" s="153"/>
      <c r="GRG13" s="153"/>
      <c r="GRH13" s="153"/>
      <c r="GRI13" s="153"/>
      <c r="GRJ13" s="153"/>
      <c r="GRK13" s="153"/>
      <c r="GRL13" s="153"/>
      <c r="GRM13" s="153"/>
      <c r="GRN13" s="153"/>
      <c r="GRO13" s="153"/>
      <c r="GRP13" s="153"/>
      <c r="GRQ13" s="153"/>
      <c r="GRR13" s="153"/>
      <c r="GRS13" s="153"/>
      <c r="GRT13" s="153"/>
      <c r="GRU13" s="153"/>
      <c r="GRV13" s="153"/>
      <c r="GRW13" s="153"/>
      <c r="GRX13" s="153"/>
      <c r="GRY13" s="153"/>
      <c r="GRZ13" s="153"/>
      <c r="GSA13" s="153"/>
      <c r="GSB13" s="153"/>
      <c r="GSC13" s="153"/>
      <c r="GSD13" s="153"/>
      <c r="GSE13" s="153"/>
      <c r="GSF13" s="153"/>
      <c r="GSG13" s="153"/>
      <c r="GSH13" s="153"/>
      <c r="GSI13" s="153"/>
      <c r="GSJ13" s="153"/>
      <c r="GSK13" s="153"/>
      <c r="GSL13" s="153"/>
      <c r="GSM13" s="153"/>
      <c r="GSN13" s="153"/>
      <c r="GSO13" s="153"/>
      <c r="GSP13" s="153"/>
      <c r="GSQ13" s="153"/>
      <c r="GSR13" s="153"/>
      <c r="GSS13" s="153"/>
      <c r="GST13" s="153"/>
      <c r="GSU13" s="153"/>
      <c r="GSV13" s="153"/>
      <c r="GSW13" s="153"/>
      <c r="GSX13" s="153"/>
      <c r="GSY13" s="153"/>
      <c r="GSZ13" s="153"/>
      <c r="GTA13" s="153"/>
      <c r="GTB13" s="153"/>
      <c r="GTC13" s="153"/>
      <c r="GTD13" s="153"/>
      <c r="GTE13" s="153"/>
      <c r="GTF13" s="153"/>
      <c r="GTG13" s="153"/>
      <c r="GTH13" s="153"/>
      <c r="GTI13" s="153"/>
      <c r="GTJ13" s="153"/>
      <c r="GTK13" s="153"/>
      <c r="GTL13" s="153"/>
      <c r="GTM13" s="153"/>
      <c r="GTN13" s="153"/>
      <c r="GTO13" s="153"/>
      <c r="GTP13" s="153"/>
      <c r="GTQ13" s="153"/>
      <c r="GTR13" s="153"/>
      <c r="GTS13" s="153"/>
      <c r="GTT13" s="153"/>
      <c r="GTU13" s="153"/>
      <c r="GTV13" s="153"/>
      <c r="GTW13" s="153"/>
      <c r="GTX13" s="153"/>
      <c r="GTY13" s="153"/>
      <c r="GTZ13" s="153"/>
      <c r="GUA13" s="153"/>
      <c r="GUB13" s="153"/>
      <c r="GUC13" s="153"/>
      <c r="GUD13" s="153"/>
      <c r="GUE13" s="153"/>
      <c r="GUF13" s="153"/>
      <c r="GUG13" s="153"/>
      <c r="GUH13" s="153"/>
      <c r="GUI13" s="153"/>
      <c r="GUJ13" s="153"/>
      <c r="GUK13" s="153"/>
      <c r="GUL13" s="153"/>
      <c r="GUM13" s="153"/>
      <c r="GUN13" s="153"/>
      <c r="GUO13" s="153"/>
      <c r="GUP13" s="153"/>
      <c r="GUQ13" s="153"/>
      <c r="GUR13" s="153"/>
      <c r="GUS13" s="153"/>
      <c r="GUT13" s="153"/>
      <c r="GUU13" s="153"/>
      <c r="GUV13" s="153"/>
      <c r="GUW13" s="153"/>
      <c r="GUX13" s="153"/>
      <c r="GUY13" s="153"/>
      <c r="GUZ13" s="153"/>
      <c r="GVA13" s="153"/>
      <c r="GVB13" s="153"/>
      <c r="GVC13" s="153"/>
      <c r="GVD13" s="153"/>
      <c r="GVE13" s="153"/>
      <c r="GVF13" s="153"/>
      <c r="GVG13" s="153"/>
      <c r="GVH13" s="153"/>
      <c r="GVI13" s="153"/>
      <c r="GVJ13" s="153"/>
      <c r="GVK13" s="153"/>
      <c r="GVL13" s="153"/>
      <c r="GVM13" s="153"/>
      <c r="GVN13" s="153"/>
      <c r="GVO13" s="153"/>
      <c r="GVP13" s="153"/>
      <c r="GVQ13" s="153"/>
      <c r="GVR13" s="153"/>
      <c r="GVS13" s="153"/>
      <c r="GVT13" s="153"/>
      <c r="GVU13" s="153"/>
      <c r="GVV13" s="153"/>
      <c r="GVW13" s="153"/>
      <c r="GVX13" s="153"/>
      <c r="GVY13" s="153"/>
      <c r="GVZ13" s="153"/>
      <c r="GWA13" s="153"/>
      <c r="GWB13" s="153"/>
      <c r="GWC13" s="153"/>
      <c r="GWD13" s="153"/>
      <c r="GWE13" s="153"/>
      <c r="GWF13" s="153"/>
      <c r="GWG13" s="153"/>
      <c r="GWH13" s="153"/>
      <c r="GWI13" s="153"/>
      <c r="GWJ13" s="153"/>
      <c r="GWK13" s="153"/>
      <c r="GWL13" s="153"/>
      <c r="GWM13" s="153"/>
      <c r="GWN13" s="153"/>
      <c r="GWO13" s="153"/>
      <c r="GWP13" s="153"/>
      <c r="GWQ13" s="153"/>
      <c r="GWR13" s="153"/>
      <c r="GWS13" s="153"/>
      <c r="GWT13" s="153"/>
      <c r="GWU13" s="153"/>
      <c r="GWV13" s="153"/>
      <c r="GWW13" s="153"/>
      <c r="GWX13" s="153"/>
      <c r="GWY13" s="153"/>
      <c r="GWZ13" s="153"/>
      <c r="GXA13" s="153"/>
      <c r="GXB13" s="153"/>
      <c r="GXC13" s="153"/>
      <c r="GXD13" s="153"/>
      <c r="GXE13" s="153"/>
      <c r="GXF13" s="153"/>
      <c r="GXG13" s="153"/>
      <c r="GXH13" s="153"/>
      <c r="GXI13" s="153"/>
      <c r="GXJ13" s="153"/>
      <c r="GXK13" s="153"/>
      <c r="GXL13" s="153"/>
      <c r="GXM13" s="153"/>
      <c r="GXN13" s="153"/>
      <c r="GXO13" s="153"/>
      <c r="GXP13" s="153"/>
      <c r="GXQ13" s="153"/>
      <c r="GXR13" s="153"/>
      <c r="GXS13" s="153"/>
      <c r="GXT13" s="153"/>
      <c r="GXU13" s="153"/>
      <c r="GXV13" s="153"/>
      <c r="GXW13" s="153"/>
      <c r="GXX13" s="153"/>
      <c r="GXY13" s="153"/>
      <c r="GXZ13" s="153"/>
      <c r="GYA13" s="153"/>
      <c r="GYB13" s="153"/>
      <c r="GYC13" s="153"/>
      <c r="GYD13" s="153"/>
      <c r="GYE13" s="153"/>
      <c r="GYF13" s="153"/>
      <c r="GYG13" s="153"/>
      <c r="GYH13" s="153"/>
      <c r="GYI13" s="153"/>
      <c r="GYJ13" s="153"/>
      <c r="GYK13" s="153"/>
      <c r="GYL13" s="153"/>
      <c r="GYM13" s="153"/>
      <c r="GYN13" s="153"/>
      <c r="GYO13" s="153"/>
      <c r="GYP13" s="153"/>
      <c r="GYQ13" s="153"/>
      <c r="GYR13" s="153"/>
      <c r="GYS13" s="153"/>
      <c r="GYT13" s="153"/>
      <c r="GYU13" s="153"/>
      <c r="GYV13" s="153"/>
      <c r="GYW13" s="153"/>
      <c r="GYX13" s="153"/>
      <c r="GYY13" s="153"/>
      <c r="GYZ13" s="153"/>
      <c r="GZA13" s="153"/>
      <c r="GZB13" s="153"/>
      <c r="GZC13" s="153"/>
      <c r="GZD13" s="153"/>
      <c r="GZE13" s="153"/>
      <c r="GZF13" s="153"/>
      <c r="GZG13" s="153"/>
      <c r="GZH13" s="153"/>
      <c r="GZI13" s="153"/>
      <c r="GZJ13" s="153"/>
      <c r="GZK13" s="153"/>
      <c r="GZL13" s="153"/>
      <c r="GZM13" s="153"/>
      <c r="GZN13" s="153"/>
      <c r="GZO13" s="153"/>
      <c r="GZP13" s="153"/>
      <c r="GZQ13" s="153"/>
      <c r="GZR13" s="153"/>
      <c r="GZS13" s="153"/>
      <c r="GZT13" s="153"/>
      <c r="GZU13" s="153"/>
      <c r="GZV13" s="153"/>
      <c r="GZW13" s="153"/>
      <c r="GZX13" s="153"/>
      <c r="GZY13" s="153"/>
      <c r="GZZ13" s="153"/>
      <c r="HAA13" s="153"/>
      <c r="HAB13" s="153"/>
      <c r="HAC13" s="153"/>
      <c r="HAD13" s="153"/>
      <c r="HAE13" s="153"/>
      <c r="HAF13" s="153"/>
      <c r="HAG13" s="153"/>
      <c r="HAH13" s="153"/>
      <c r="HAI13" s="153"/>
      <c r="HAJ13" s="153"/>
      <c r="HAK13" s="153"/>
      <c r="HAL13" s="153"/>
      <c r="HAM13" s="153"/>
      <c r="HAN13" s="153"/>
      <c r="HAO13" s="153"/>
      <c r="HAP13" s="153"/>
      <c r="HAQ13" s="153"/>
      <c r="HAR13" s="153"/>
      <c r="HAS13" s="153"/>
      <c r="HAT13" s="153"/>
      <c r="HAU13" s="153"/>
      <c r="HAV13" s="153"/>
      <c r="HAW13" s="153"/>
      <c r="HAX13" s="153"/>
      <c r="HAY13" s="153"/>
      <c r="HAZ13" s="153"/>
      <c r="HBA13" s="153"/>
      <c r="HBB13" s="153"/>
      <c r="HBC13" s="153"/>
      <c r="HBD13" s="153"/>
      <c r="HBE13" s="153"/>
      <c r="HBF13" s="153"/>
      <c r="HBG13" s="153"/>
      <c r="HBH13" s="153"/>
      <c r="HBI13" s="153"/>
      <c r="HBJ13" s="153"/>
      <c r="HBK13" s="153"/>
      <c r="HBL13" s="153"/>
      <c r="HBM13" s="153"/>
      <c r="HBN13" s="153"/>
      <c r="HBO13" s="153"/>
      <c r="HBP13" s="153"/>
      <c r="HBQ13" s="153"/>
      <c r="HBR13" s="153"/>
      <c r="HBS13" s="153"/>
      <c r="HBT13" s="153"/>
      <c r="HBU13" s="153"/>
      <c r="HBV13" s="153"/>
      <c r="HBW13" s="153"/>
      <c r="HBX13" s="153"/>
      <c r="HBY13" s="153"/>
      <c r="HBZ13" s="153"/>
      <c r="HCA13" s="153"/>
      <c r="HCB13" s="153"/>
      <c r="HCC13" s="153"/>
      <c r="HCD13" s="153"/>
      <c r="HCE13" s="153"/>
      <c r="HCF13" s="153"/>
      <c r="HCG13" s="153"/>
      <c r="HCH13" s="153"/>
      <c r="HCI13" s="153"/>
      <c r="HCJ13" s="153"/>
      <c r="HCK13" s="153"/>
      <c r="HCL13" s="153"/>
      <c r="HCM13" s="153"/>
      <c r="HCN13" s="153"/>
      <c r="HCO13" s="153"/>
      <c r="HCP13" s="153"/>
      <c r="HCQ13" s="153"/>
      <c r="HCR13" s="153"/>
      <c r="HCS13" s="153"/>
      <c r="HCT13" s="153"/>
      <c r="HCU13" s="153"/>
      <c r="HCV13" s="153"/>
      <c r="HCW13" s="153"/>
      <c r="HCX13" s="153"/>
      <c r="HCY13" s="153"/>
      <c r="HCZ13" s="153"/>
      <c r="HDA13" s="153"/>
      <c r="HDB13" s="153"/>
      <c r="HDC13" s="153"/>
      <c r="HDD13" s="153"/>
      <c r="HDE13" s="153"/>
      <c r="HDF13" s="153"/>
      <c r="HDG13" s="153"/>
      <c r="HDH13" s="153"/>
      <c r="HDI13" s="153"/>
      <c r="HDJ13" s="153"/>
      <c r="HDK13" s="153"/>
      <c r="HDL13" s="153"/>
      <c r="HDM13" s="153"/>
      <c r="HDN13" s="153"/>
      <c r="HDO13" s="153"/>
      <c r="HDP13" s="153"/>
      <c r="HDQ13" s="153"/>
      <c r="HDR13" s="153"/>
      <c r="HDS13" s="153"/>
      <c r="HDT13" s="153"/>
      <c r="HDU13" s="153"/>
      <c r="HDV13" s="153"/>
      <c r="HDW13" s="153"/>
      <c r="HDX13" s="153"/>
      <c r="HDY13" s="153"/>
      <c r="HDZ13" s="153"/>
      <c r="HEA13" s="153"/>
      <c r="HEB13" s="153"/>
      <c r="HEC13" s="153"/>
      <c r="HED13" s="153"/>
      <c r="HEE13" s="153"/>
      <c r="HEF13" s="153"/>
      <c r="HEG13" s="153"/>
      <c r="HEH13" s="153"/>
      <c r="HEI13" s="153"/>
      <c r="HEJ13" s="153"/>
      <c r="HEK13" s="153"/>
      <c r="HEL13" s="153"/>
      <c r="HEM13" s="153"/>
      <c r="HEN13" s="153"/>
      <c r="HEO13" s="153"/>
      <c r="HEP13" s="153"/>
      <c r="HEQ13" s="153"/>
      <c r="HER13" s="153"/>
      <c r="HES13" s="153"/>
      <c r="HET13" s="153"/>
      <c r="HEU13" s="153"/>
      <c r="HEV13" s="153"/>
      <c r="HEW13" s="153"/>
      <c r="HEX13" s="153"/>
      <c r="HEY13" s="153"/>
      <c r="HEZ13" s="153"/>
      <c r="HFA13" s="153"/>
      <c r="HFB13" s="153"/>
      <c r="HFC13" s="153"/>
      <c r="HFD13" s="153"/>
      <c r="HFE13" s="153"/>
      <c r="HFF13" s="153"/>
      <c r="HFG13" s="153"/>
      <c r="HFH13" s="153"/>
      <c r="HFI13" s="153"/>
      <c r="HFJ13" s="153"/>
      <c r="HFK13" s="153"/>
      <c r="HFL13" s="153"/>
      <c r="HFM13" s="153"/>
      <c r="HFN13" s="153"/>
      <c r="HFO13" s="153"/>
      <c r="HFP13" s="153"/>
      <c r="HFQ13" s="153"/>
      <c r="HFR13" s="153"/>
      <c r="HFS13" s="153"/>
      <c r="HFT13" s="153"/>
      <c r="HFU13" s="153"/>
      <c r="HFV13" s="153"/>
      <c r="HFW13" s="153"/>
      <c r="HFX13" s="153"/>
      <c r="HFY13" s="153"/>
      <c r="HFZ13" s="153"/>
      <c r="HGA13" s="153"/>
      <c r="HGB13" s="153"/>
      <c r="HGC13" s="153"/>
      <c r="HGD13" s="153"/>
      <c r="HGE13" s="153"/>
      <c r="HGF13" s="153"/>
      <c r="HGG13" s="153"/>
      <c r="HGH13" s="153"/>
      <c r="HGI13" s="153"/>
      <c r="HGJ13" s="153"/>
      <c r="HGK13" s="153"/>
      <c r="HGL13" s="153"/>
      <c r="HGM13" s="153"/>
      <c r="HGN13" s="153"/>
      <c r="HGO13" s="153"/>
      <c r="HGP13" s="153"/>
      <c r="HGQ13" s="153"/>
      <c r="HGR13" s="153"/>
      <c r="HGS13" s="153"/>
      <c r="HGT13" s="153"/>
      <c r="HGU13" s="153"/>
      <c r="HGV13" s="153"/>
      <c r="HGW13" s="153"/>
      <c r="HGX13" s="153"/>
      <c r="HGY13" s="153"/>
      <c r="HGZ13" s="153"/>
      <c r="HHA13" s="153"/>
      <c r="HHB13" s="153"/>
      <c r="HHC13" s="153"/>
      <c r="HHD13" s="153"/>
      <c r="HHE13" s="153"/>
      <c r="HHF13" s="153"/>
      <c r="HHG13" s="153"/>
      <c r="HHH13" s="153"/>
      <c r="HHI13" s="153"/>
      <c r="HHJ13" s="153"/>
      <c r="HHK13" s="153"/>
      <c r="HHL13" s="153"/>
      <c r="HHM13" s="153"/>
      <c r="HHN13" s="153"/>
      <c r="HHO13" s="153"/>
      <c r="HHP13" s="153"/>
      <c r="HHQ13" s="153"/>
      <c r="HHR13" s="153"/>
      <c r="HHS13" s="153"/>
      <c r="HHT13" s="153"/>
      <c r="HHU13" s="153"/>
      <c r="HHV13" s="153"/>
      <c r="HHW13" s="153"/>
      <c r="HHX13" s="153"/>
      <c r="HHY13" s="153"/>
      <c r="HHZ13" s="153"/>
      <c r="HIA13" s="153"/>
      <c r="HIB13" s="153"/>
      <c r="HIC13" s="153"/>
      <c r="HID13" s="153"/>
      <c r="HIE13" s="153"/>
      <c r="HIF13" s="153"/>
      <c r="HIG13" s="153"/>
      <c r="HIH13" s="153"/>
      <c r="HII13" s="153"/>
      <c r="HIJ13" s="153"/>
      <c r="HIK13" s="153"/>
      <c r="HIL13" s="153"/>
      <c r="HIM13" s="153"/>
      <c r="HIN13" s="153"/>
      <c r="HIO13" s="153"/>
      <c r="HIP13" s="153"/>
      <c r="HIQ13" s="153"/>
      <c r="HIR13" s="153"/>
      <c r="HIS13" s="153"/>
      <c r="HIT13" s="153"/>
      <c r="HIU13" s="153"/>
      <c r="HIV13" s="153"/>
      <c r="HIW13" s="153"/>
      <c r="HIX13" s="153"/>
      <c r="HIY13" s="153"/>
      <c r="HIZ13" s="153"/>
      <c r="HJA13" s="153"/>
      <c r="HJB13" s="153"/>
      <c r="HJC13" s="153"/>
      <c r="HJD13" s="153"/>
      <c r="HJE13" s="153"/>
      <c r="HJF13" s="153"/>
      <c r="HJG13" s="153"/>
      <c r="HJH13" s="153"/>
      <c r="HJI13" s="153"/>
      <c r="HJJ13" s="153"/>
      <c r="HJK13" s="153"/>
      <c r="HJL13" s="153"/>
      <c r="HJM13" s="153"/>
      <c r="HJN13" s="153"/>
      <c r="HJO13" s="153"/>
      <c r="HJP13" s="153"/>
      <c r="HJQ13" s="153"/>
      <c r="HJR13" s="153"/>
      <c r="HJS13" s="153"/>
      <c r="HJT13" s="153"/>
      <c r="HJU13" s="153"/>
      <c r="HJV13" s="153"/>
      <c r="HJW13" s="153"/>
      <c r="HJX13" s="153"/>
      <c r="HJY13" s="153"/>
      <c r="HJZ13" s="153"/>
      <c r="HKA13" s="153"/>
      <c r="HKB13" s="153"/>
      <c r="HKC13" s="153"/>
      <c r="HKD13" s="153"/>
      <c r="HKE13" s="153"/>
      <c r="HKF13" s="153"/>
      <c r="HKG13" s="153"/>
      <c r="HKH13" s="153"/>
      <c r="HKI13" s="153"/>
      <c r="HKJ13" s="153"/>
      <c r="HKK13" s="153"/>
      <c r="HKL13" s="153"/>
      <c r="HKM13" s="153"/>
      <c r="HKN13" s="153"/>
      <c r="HKO13" s="153"/>
      <c r="HKP13" s="153"/>
      <c r="HKQ13" s="153"/>
      <c r="HKR13" s="153"/>
      <c r="HKS13" s="153"/>
      <c r="HKT13" s="153"/>
      <c r="HKU13" s="153"/>
      <c r="HKV13" s="153"/>
      <c r="HKW13" s="153"/>
      <c r="HKX13" s="153"/>
      <c r="HKY13" s="153"/>
      <c r="HKZ13" s="153"/>
      <c r="HLA13" s="153"/>
      <c r="HLB13" s="153"/>
      <c r="HLC13" s="153"/>
      <c r="HLD13" s="153"/>
      <c r="HLE13" s="153"/>
      <c r="HLF13" s="153"/>
      <c r="HLG13" s="153"/>
      <c r="HLH13" s="153"/>
      <c r="HLI13" s="153"/>
      <c r="HLJ13" s="153"/>
      <c r="HLK13" s="153"/>
      <c r="HLL13" s="153"/>
      <c r="HLM13" s="153"/>
      <c r="HLN13" s="153"/>
      <c r="HLO13" s="153"/>
      <c r="HLP13" s="153"/>
      <c r="HLQ13" s="153"/>
      <c r="HLR13" s="153"/>
      <c r="HLS13" s="153"/>
      <c r="HLT13" s="153"/>
      <c r="HLU13" s="153"/>
      <c r="HLV13" s="153"/>
      <c r="HLW13" s="153"/>
      <c r="HLX13" s="153"/>
      <c r="HLY13" s="153"/>
      <c r="HLZ13" s="153"/>
      <c r="HMA13" s="153"/>
      <c r="HMB13" s="153"/>
      <c r="HMC13" s="153"/>
      <c r="HMD13" s="153"/>
      <c r="HME13" s="153"/>
      <c r="HMF13" s="153"/>
      <c r="HMG13" s="153"/>
      <c r="HMH13" s="153"/>
      <c r="HMI13" s="153"/>
      <c r="HMJ13" s="153"/>
      <c r="HMK13" s="153"/>
      <c r="HML13" s="153"/>
      <c r="HMM13" s="153"/>
      <c r="HMN13" s="153"/>
      <c r="HMO13" s="153"/>
      <c r="HMP13" s="153"/>
      <c r="HMQ13" s="153"/>
      <c r="HMR13" s="153"/>
      <c r="HMS13" s="153"/>
      <c r="HMT13" s="153"/>
      <c r="HMU13" s="153"/>
      <c r="HMV13" s="153"/>
      <c r="HMW13" s="153"/>
      <c r="HMX13" s="153"/>
      <c r="HMY13" s="153"/>
      <c r="HMZ13" s="153"/>
      <c r="HNA13" s="153"/>
      <c r="HNB13" s="153"/>
      <c r="HNC13" s="153"/>
      <c r="HND13" s="153"/>
      <c r="HNE13" s="153"/>
      <c r="HNF13" s="153"/>
      <c r="HNG13" s="153"/>
      <c r="HNH13" s="153"/>
      <c r="HNI13" s="153"/>
      <c r="HNJ13" s="153"/>
      <c r="HNK13" s="153"/>
      <c r="HNL13" s="153"/>
      <c r="HNM13" s="153"/>
      <c r="HNN13" s="153"/>
      <c r="HNO13" s="153"/>
      <c r="HNP13" s="153"/>
      <c r="HNQ13" s="153"/>
      <c r="HNR13" s="153"/>
      <c r="HNS13" s="153"/>
      <c r="HNT13" s="153"/>
      <c r="HNU13" s="153"/>
      <c r="HNV13" s="153"/>
      <c r="HNW13" s="153"/>
      <c r="HNX13" s="153"/>
      <c r="HNY13" s="153"/>
      <c r="HNZ13" s="153"/>
      <c r="HOA13" s="153"/>
      <c r="HOB13" s="153"/>
      <c r="HOC13" s="153"/>
      <c r="HOD13" s="153"/>
      <c r="HOE13" s="153"/>
      <c r="HOF13" s="153"/>
      <c r="HOG13" s="153"/>
      <c r="HOH13" s="153"/>
      <c r="HOI13" s="153"/>
      <c r="HOJ13" s="153"/>
      <c r="HOK13" s="153"/>
      <c r="HOL13" s="153"/>
      <c r="HOM13" s="153"/>
      <c r="HON13" s="153"/>
      <c r="HOO13" s="153"/>
      <c r="HOP13" s="153"/>
      <c r="HOQ13" s="153"/>
      <c r="HOR13" s="153"/>
      <c r="HOS13" s="153"/>
      <c r="HOT13" s="153"/>
      <c r="HOU13" s="153"/>
      <c r="HOV13" s="153"/>
      <c r="HOW13" s="153"/>
      <c r="HOX13" s="153"/>
      <c r="HOY13" s="153"/>
      <c r="HOZ13" s="153"/>
      <c r="HPA13" s="153"/>
      <c r="HPB13" s="153"/>
      <c r="HPC13" s="153"/>
      <c r="HPD13" s="153"/>
      <c r="HPE13" s="153"/>
      <c r="HPF13" s="153"/>
      <c r="HPG13" s="153"/>
      <c r="HPH13" s="153"/>
      <c r="HPI13" s="153"/>
      <c r="HPJ13" s="153"/>
      <c r="HPK13" s="153"/>
      <c r="HPL13" s="153"/>
      <c r="HPM13" s="153"/>
      <c r="HPN13" s="153"/>
      <c r="HPO13" s="153"/>
      <c r="HPP13" s="153"/>
      <c r="HPQ13" s="153"/>
      <c r="HPR13" s="153"/>
      <c r="HPS13" s="153"/>
      <c r="HPT13" s="153"/>
      <c r="HPU13" s="153"/>
      <c r="HPV13" s="153"/>
      <c r="HPW13" s="153"/>
      <c r="HPX13" s="153"/>
      <c r="HPY13" s="153"/>
      <c r="HPZ13" s="153"/>
      <c r="HQA13" s="153"/>
      <c r="HQB13" s="153"/>
      <c r="HQC13" s="153"/>
      <c r="HQD13" s="153"/>
      <c r="HQE13" s="153"/>
      <c r="HQF13" s="153"/>
      <c r="HQG13" s="153"/>
      <c r="HQH13" s="153"/>
      <c r="HQI13" s="153"/>
      <c r="HQJ13" s="153"/>
      <c r="HQK13" s="153"/>
      <c r="HQL13" s="153"/>
      <c r="HQM13" s="153"/>
      <c r="HQN13" s="153"/>
      <c r="HQO13" s="153"/>
      <c r="HQP13" s="153"/>
      <c r="HQQ13" s="153"/>
      <c r="HQR13" s="153"/>
      <c r="HQS13" s="153"/>
      <c r="HQT13" s="153"/>
      <c r="HQU13" s="153"/>
      <c r="HQV13" s="153"/>
      <c r="HQW13" s="153"/>
      <c r="HQX13" s="153"/>
      <c r="HQY13" s="153"/>
      <c r="HQZ13" s="153"/>
      <c r="HRA13" s="153"/>
      <c r="HRB13" s="153"/>
      <c r="HRC13" s="153"/>
      <c r="HRD13" s="153"/>
      <c r="HRE13" s="153"/>
      <c r="HRF13" s="153"/>
      <c r="HRG13" s="153"/>
      <c r="HRH13" s="153"/>
      <c r="HRI13" s="153"/>
      <c r="HRJ13" s="153"/>
      <c r="HRK13" s="153"/>
      <c r="HRL13" s="153"/>
      <c r="HRM13" s="153"/>
      <c r="HRN13" s="153"/>
      <c r="HRO13" s="153"/>
      <c r="HRP13" s="153"/>
      <c r="HRQ13" s="153"/>
      <c r="HRR13" s="153"/>
      <c r="HRS13" s="153"/>
      <c r="HRT13" s="153"/>
      <c r="HRU13" s="153"/>
      <c r="HRV13" s="153"/>
      <c r="HRW13" s="153"/>
      <c r="HRX13" s="153"/>
      <c r="HRY13" s="153"/>
      <c r="HRZ13" s="153"/>
      <c r="HSA13" s="153"/>
      <c r="HSB13" s="153"/>
      <c r="HSC13" s="153"/>
      <c r="HSD13" s="153"/>
      <c r="HSE13" s="153"/>
      <c r="HSF13" s="153"/>
      <c r="HSG13" s="153"/>
      <c r="HSH13" s="153"/>
      <c r="HSI13" s="153"/>
      <c r="HSJ13" s="153"/>
      <c r="HSK13" s="153"/>
      <c r="HSL13" s="153"/>
      <c r="HSM13" s="153"/>
      <c r="HSN13" s="153"/>
      <c r="HSO13" s="153"/>
      <c r="HSP13" s="153"/>
      <c r="HSQ13" s="153"/>
      <c r="HSR13" s="153"/>
      <c r="HSS13" s="153"/>
      <c r="HST13" s="153"/>
      <c r="HSU13" s="153"/>
      <c r="HSV13" s="153"/>
      <c r="HSW13" s="153"/>
      <c r="HSX13" s="153"/>
      <c r="HSY13" s="153"/>
      <c r="HSZ13" s="153"/>
      <c r="HTA13" s="153"/>
      <c r="HTB13" s="153"/>
      <c r="HTC13" s="153"/>
      <c r="HTD13" s="153"/>
      <c r="HTE13" s="153"/>
      <c r="HTF13" s="153"/>
      <c r="HTG13" s="153"/>
      <c r="HTH13" s="153"/>
      <c r="HTI13" s="153"/>
      <c r="HTJ13" s="153"/>
      <c r="HTK13" s="153"/>
      <c r="HTL13" s="153"/>
      <c r="HTM13" s="153"/>
      <c r="HTN13" s="153"/>
      <c r="HTO13" s="153"/>
      <c r="HTP13" s="153"/>
      <c r="HTQ13" s="153"/>
      <c r="HTR13" s="153"/>
      <c r="HTS13" s="153"/>
      <c r="HTT13" s="153"/>
      <c r="HTU13" s="153"/>
      <c r="HTV13" s="153"/>
      <c r="HTW13" s="153"/>
      <c r="HTX13" s="153"/>
      <c r="HTY13" s="153"/>
      <c r="HTZ13" s="153"/>
      <c r="HUA13" s="153"/>
      <c r="HUB13" s="153"/>
      <c r="HUC13" s="153"/>
      <c r="HUD13" s="153"/>
      <c r="HUE13" s="153"/>
      <c r="HUF13" s="153"/>
      <c r="HUG13" s="153"/>
      <c r="HUH13" s="153"/>
      <c r="HUI13" s="153"/>
      <c r="HUJ13" s="153"/>
      <c r="HUK13" s="153"/>
      <c r="HUL13" s="153"/>
      <c r="HUM13" s="153"/>
      <c r="HUN13" s="153"/>
      <c r="HUO13" s="153"/>
      <c r="HUP13" s="153"/>
      <c r="HUQ13" s="153"/>
      <c r="HUR13" s="153"/>
      <c r="HUS13" s="153"/>
      <c r="HUT13" s="153"/>
      <c r="HUU13" s="153"/>
      <c r="HUV13" s="153"/>
      <c r="HUW13" s="153"/>
      <c r="HUX13" s="153"/>
      <c r="HUY13" s="153"/>
      <c r="HUZ13" s="153"/>
      <c r="HVA13" s="153"/>
      <c r="HVB13" s="153"/>
      <c r="HVC13" s="153"/>
      <c r="HVD13" s="153"/>
      <c r="HVE13" s="153"/>
      <c r="HVF13" s="153"/>
      <c r="HVG13" s="153"/>
      <c r="HVH13" s="153"/>
      <c r="HVI13" s="153"/>
      <c r="HVJ13" s="153"/>
      <c r="HVK13" s="153"/>
      <c r="HVL13" s="153"/>
      <c r="HVM13" s="153"/>
      <c r="HVN13" s="153"/>
      <c r="HVO13" s="153"/>
      <c r="HVP13" s="153"/>
      <c r="HVQ13" s="153"/>
      <c r="HVR13" s="153"/>
      <c r="HVS13" s="153"/>
      <c r="HVT13" s="153"/>
      <c r="HVU13" s="153"/>
      <c r="HVV13" s="153"/>
      <c r="HVW13" s="153"/>
      <c r="HVX13" s="153"/>
      <c r="HVY13" s="153"/>
      <c r="HVZ13" s="153"/>
      <c r="HWA13" s="153"/>
      <c r="HWB13" s="153"/>
      <c r="HWC13" s="153"/>
      <c r="HWD13" s="153"/>
      <c r="HWE13" s="153"/>
      <c r="HWF13" s="153"/>
      <c r="HWG13" s="153"/>
      <c r="HWH13" s="153"/>
      <c r="HWI13" s="153"/>
      <c r="HWJ13" s="153"/>
      <c r="HWK13" s="153"/>
      <c r="HWL13" s="153"/>
      <c r="HWM13" s="153"/>
      <c r="HWN13" s="153"/>
      <c r="HWO13" s="153"/>
      <c r="HWP13" s="153"/>
      <c r="HWQ13" s="153"/>
      <c r="HWR13" s="153"/>
      <c r="HWS13" s="153"/>
      <c r="HWT13" s="153"/>
      <c r="HWU13" s="153"/>
      <c r="HWV13" s="153"/>
      <c r="HWW13" s="153"/>
      <c r="HWX13" s="153"/>
      <c r="HWY13" s="153"/>
      <c r="HWZ13" s="153"/>
      <c r="HXA13" s="153"/>
      <c r="HXB13" s="153"/>
      <c r="HXC13" s="153"/>
      <c r="HXD13" s="153"/>
      <c r="HXE13" s="153"/>
      <c r="HXF13" s="153"/>
      <c r="HXG13" s="153"/>
      <c r="HXH13" s="153"/>
      <c r="HXI13" s="153"/>
      <c r="HXJ13" s="153"/>
      <c r="HXK13" s="153"/>
      <c r="HXL13" s="153"/>
      <c r="HXM13" s="153"/>
      <c r="HXN13" s="153"/>
      <c r="HXO13" s="153"/>
      <c r="HXP13" s="153"/>
      <c r="HXQ13" s="153"/>
      <c r="HXR13" s="153"/>
      <c r="HXS13" s="153"/>
      <c r="HXT13" s="153"/>
      <c r="HXU13" s="153"/>
      <c r="HXV13" s="153"/>
      <c r="HXW13" s="153"/>
      <c r="HXX13" s="153"/>
      <c r="HXY13" s="153"/>
      <c r="HXZ13" s="153"/>
      <c r="HYA13" s="153"/>
      <c r="HYB13" s="153"/>
      <c r="HYC13" s="153"/>
      <c r="HYD13" s="153"/>
      <c r="HYE13" s="153"/>
      <c r="HYF13" s="153"/>
      <c r="HYG13" s="153"/>
      <c r="HYH13" s="153"/>
      <c r="HYI13" s="153"/>
      <c r="HYJ13" s="153"/>
      <c r="HYK13" s="153"/>
      <c r="HYL13" s="153"/>
      <c r="HYM13" s="153"/>
      <c r="HYN13" s="153"/>
      <c r="HYO13" s="153"/>
      <c r="HYP13" s="153"/>
      <c r="HYQ13" s="153"/>
      <c r="HYR13" s="153"/>
      <c r="HYS13" s="153"/>
      <c r="HYT13" s="153"/>
      <c r="HYU13" s="153"/>
      <c r="HYV13" s="153"/>
      <c r="HYW13" s="153"/>
      <c r="HYX13" s="153"/>
      <c r="HYY13" s="153"/>
      <c r="HYZ13" s="153"/>
      <c r="HZA13" s="153"/>
      <c r="HZB13" s="153"/>
      <c r="HZC13" s="153"/>
      <c r="HZD13" s="153"/>
      <c r="HZE13" s="153"/>
      <c r="HZF13" s="153"/>
      <c r="HZG13" s="153"/>
      <c r="HZH13" s="153"/>
      <c r="HZI13" s="153"/>
      <c r="HZJ13" s="153"/>
      <c r="HZK13" s="153"/>
      <c r="HZL13" s="153"/>
      <c r="HZM13" s="153"/>
      <c r="HZN13" s="153"/>
      <c r="HZO13" s="153"/>
      <c r="HZP13" s="153"/>
      <c r="HZQ13" s="153"/>
      <c r="HZR13" s="153"/>
      <c r="HZS13" s="153"/>
      <c r="HZT13" s="153"/>
      <c r="HZU13" s="153"/>
      <c r="HZV13" s="153"/>
      <c r="HZW13" s="153"/>
      <c r="HZX13" s="153"/>
      <c r="HZY13" s="153"/>
      <c r="HZZ13" s="153"/>
      <c r="IAA13" s="153"/>
      <c r="IAB13" s="153"/>
      <c r="IAC13" s="153"/>
      <c r="IAD13" s="153"/>
      <c r="IAE13" s="153"/>
      <c r="IAF13" s="153"/>
      <c r="IAG13" s="153"/>
      <c r="IAH13" s="153"/>
      <c r="IAI13" s="153"/>
      <c r="IAJ13" s="153"/>
      <c r="IAK13" s="153"/>
      <c r="IAL13" s="153"/>
      <c r="IAM13" s="153"/>
      <c r="IAN13" s="153"/>
      <c r="IAO13" s="153"/>
      <c r="IAP13" s="153"/>
      <c r="IAQ13" s="153"/>
      <c r="IAR13" s="153"/>
      <c r="IAS13" s="153"/>
      <c r="IAT13" s="153"/>
      <c r="IAU13" s="153"/>
      <c r="IAV13" s="153"/>
      <c r="IAW13" s="153"/>
      <c r="IAX13" s="153"/>
      <c r="IAY13" s="153"/>
      <c r="IAZ13" s="153"/>
      <c r="IBA13" s="153"/>
      <c r="IBB13" s="153"/>
      <c r="IBC13" s="153"/>
      <c r="IBD13" s="153"/>
      <c r="IBE13" s="153"/>
      <c r="IBF13" s="153"/>
      <c r="IBG13" s="153"/>
      <c r="IBH13" s="153"/>
      <c r="IBI13" s="153"/>
      <c r="IBJ13" s="153"/>
      <c r="IBK13" s="153"/>
      <c r="IBL13" s="153"/>
      <c r="IBM13" s="153"/>
      <c r="IBN13" s="153"/>
      <c r="IBO13" s="153"/>
      <c r="IBP13" s="153"/>
      <c r="IBQ13" s="153"/>
      <c r="IBR13" s="153"/>
      <c r="IBS13" s="153"/>
      <c r="IBT13" s="153"/>
      <c r="IBU13" s="153"/>
      <c r="IBV13" s="153"/>
      <c r="IBW13" s="153"/>
      <c r="IBX13" s="153"/>
      <c r="IBY13" s="153"/>
      <c r="IBZ13" s="153"/>
      <c r="ICA13" s="153"/>
      <c r="ICB13" s="153"/>
      <c r="ICC13" s="153"/>
      <c r="ICD13" s="153"/>
      <c r="ICE13" s="153"/>
      <c r="ICF13" s="153"/>
      <c r="ICG13" s="153"/>
      <c r="ICH13" s="153"/>
      <c r="ICI13" s="153"/>
      <c r="ICJ13" s="153"/>
      <c r="ICK13" s="153"/>
      <c r="ICL13" s="153"/>
      <c r="ICM13" s="153"/>
      <c r="ICN13" s="153"/>
      <c r="ICO13" s="153"/>
      <c r="ICP13" s="153"/>
      <c r="ICQ13" s="153"/>
      <c r="ICR13" s="153"/>
      <c r="ICS13" s="153"/>
      <c r="ICT13" s="153"/>
      <c r="ICU13" s="153"/>
      <c r="ICV13" s="153"/>
      <c r="ICW13" s="153"/>
      <c r="ICX13" s="153"/>
      <c r="ICY13" s="153"/>
      <c r="ICZ13" s="153"/>
      <c r="IDA13" s="153"/>
      <c r="IDB13" s="153"/>
      <c r="IDC13" s="153"/>
      <c r="IDD13" s="153"/>
      <c r="IDE13" s="153"/>
      <c r="IDF13" s="153"/>
      <c r="IDG13" s="153"/>
      <c r="IDH13" s="153"/>
      <c r="IDI13" s="153"/>
      <c r="IDJ13" s="153"/>
      <c r="IDK13" s="153"/>
      <c r="IDL13" s="153"/>
      <c r="IDM13" s="153"/>
      <c r="IDN13" s="153"/>
      <c r="IDO13" s="153"/>
      <c r="IDP13" s="153"/>
      <c r="IDQ13" s="153"/>
      <c r="IDR13" s="153"/>
      <c r="IDS13" s="153"/>
      <c r="IDT13" s="153"/>
      <c r="IDU13" s="153"/>
      <c r="IDV13" s="153"/>
      <c r="IDW13" s="153"/>
      <c r="IDX13" s="153"/>
      <c r="IDY13" s="153"/>
      <c r="IDZ13" s="153"/>
      <c r="IEA13" s="153"/>
      <c r="IEB13" s="153"/>
      <c r="IEC13" s="153"/>
      <c r="IED13" s="153"/>
      <c r="IEE13" s="153"/>
      <c r="IEF13" s="153"/>
      <c r="IEG13" s="153"/>
      <c r="IEH13" s="153"/>
      <c r="IEI13" s="153"/>
      <c r="IEJ13" s="153"/>
      <c r="IEK13" s="153"/>
      <c r="IEL13" s="153"/>
      <c r="IEM13" s="153"/>
      <c r="IEN13" s="153"/>
      <c r="IEO13" s="153"/>
      <c r="IEP13" s="153"/>
      <c r="IEQ13" s="153"/>
      <c r="IER13" s="153"/>
      <c r="IES13" s="153"/>
      <c r="IET13" s="153"/>
      <c r="IEU13" s="153"/>
      <c r="IEV13" s="153"/>
      <c r="IEW13" s="153"/>
      <c r="IEX13" s="153"/>
      <c r="IEY13" s="153"/>
      <c r="IEZ13" s="153"/>
      <c r="IFA13" s="153"/>
      <c r="IFB13" s="153"/>
      <c r="IFC13" s="153"/>
      <c r="IFD13" s="153"/>
      <c r="IFE13" s="153"/>
      <c r="IFF13" s="153"/>
      <c r="IFG13" s="153"/>
      <c r="IFH13" s="153"/>
      <c r="IFI13" s="153"/>
      <c r="IFJ13" s="153"/>
      <c r="IFK13" s="153"/>
      <c r="IFL13" s="153"/>
      <c r="IFM13" s="153"/>
      <c r="IFN13" s="153"/>
      <c r="IFO13" s="153"/>
      <c r="IFP13" s="153"/>
      <c r="IFQ13" s="153"/>
      <c r="IFR13" s="153"/>
      <c r="IFS13" s="153"/>
      <c r="IFT13" s="153"/>
      <c r="IFU13" s="153"/>
      <c r="IFV13" s="153"/>
      <c r="IFW13" s="153"/>
      <c r="IFX13" s="153"/>
      <c r="IFY13" s="153"/>
      <c r="IFZ13" s="153"/>
      <c r="IGA13" s="153"/>
      <c r="IGB13" s="153"/>
      <c r="IGC13" s="153"/>
      <c r="IGD13" s="153"/>
      <c r="IGE13" s="153"/>
      <c r="IGF13" s="153"/>
      <c r="IGG13" s="153"/>
      <c r="IGH13" s="153"/>
      <c r="IGI13" s="153"/>
      <c r="IGJ13" s="153"/>
      <c r="IGK13" s="153"/>
      <c r="IGL13" s="153"/>
      <c r="IGM13" s="153"/>
      <c r="IGN13" s="153"/>
      <c r="IGO13" s="153"/>
      <c r="IGP13" s="153"/>
      <c r="IGQ13" s="153"/>
      <c r="IGR13" s="153"/>
      <c r="IGS13" s="153"/>
      <c r="IGT13" s="153"/>
      <c r="IGU13" s="153"/>
      <c r="IGV13" s="153"/>
      <c r="IGW13" s="153"/>
      <c r="IGX13" s="153"/>
      <c r="IGY13" s="153"/>
      <c r="IGZ13" s="153"/>
      <c r="IHA13" s="153"/>
      <c r="IHB13" s="153"/>
      <c r="IHC13" s="153"/>
      <c r="IHD13" s="153"/>
      <c r="IHE13" s="153"/>
      <c r="IHF13" s="153"/>
      <c r="IHG13" s="153"/>
      <c r="IHH13" s="153"/>
      <c r="IHI13" s="153"/>
      <c r="IHJ13" s="153"/>
      <c r="IHK13" s="153"/>
      <c r="IHL13" s="153"/>
      <c r="IHM13" s="153"/>
      <c r="IHN13" s="153"/>
      <c r="IHO13" s="153"/>
      <c r="IHP13" s="153"/>
      <c r="IHQ13" s="153"/>
      <c r="IHR13" s="153"/>
      <c r="IHS13" s="153"/>
      <c r="IHT13" s="153"/>
      <c r="IHU13" s="153"/>
      <c r="IHV13" s="153"/>
      <c r="IHW13" s="153"/>
      <c r="IHX13" s="153"/>
      <c r="IHY13" s="153"/>
      <c r="IHZ13" s="153"/>
      <c r="IIA13" s="153"/>
      <c r="IIB13" s="153"/>
      <c r="IIC13" s="153"/>
      <c r="IID13" s="153"/>
      <c r="IIE13" s="153"/>
      <c r="IIF13" s="153"/>
      <c r="IIG13" s="153"/>
      <c r="IIH13" s="153"/>
      <c r="III13" s="153"/>
      <c r="IIJ13" s="153"/>
      <c r="IIK13" s="153"/>
      <c r="IIL13" s="153"/>
      <c r="IIM13" s="153"/>
      <c r="IIN13" s="153"/>
      <c r="IIO13" s="153"/>
      <c r="IIP13" s="153"/>
      <c r="IIQ13" s="153"/>
      <c r="IIR13" s="153"/>
      <c r="IIS13" s="153"/>
      <c r="IIT13" s="153"/>
      <c r="IIU13" s="153"/>
      <c r="IIV13" s="153"/>
      <c r="IIW13" s="153"/>
      <c r="IIX13" s="153"/>
      <c r="IIY13" s="153"/>
      <c r="IIZ13" s="153"/>
      <c r="IJA13" s="153"/>
      <c r="IJB13" s="153"/>
      <c r="IJC13" s="153"/>
      <c r="IJD13" s="153"/>
      <c r="IJE13" s="153"/>
      <c r="IJF13" s="153"/>
      <c r="IJG13" s="153"/>
      <c r="IJH13" s="153"/>
      <c r="IJI13" s="153"/>
      <c r="IJJ13" s="153"/>
      <c r="IJK13" s="153"/>
      <c r="IJL13" s="153"/>
      <c r="IJM13" s="153"/>
      <c r="IJN13" s="153"/>
      <c r="IJO13" s="153"/>
      <c r="IJP13" s="153"/>
      <c r="IJQ13" s="153"/>
      <c r="IJR13" s="153"/>
      <c r="IJS13" s="153"/>
      <c r="IJT13" s="153"/>
      <c r="IJU13" s="153"/>
      <c r="IJV13" s="153"/>
      <c r="IJW13" s="153"/>
      <c r="IJX13" s="153"/>
      <c r="IJY13" s="153"/>
      <c r="IJZ13" s="153"/>
      <c r="IKA13" s="153"/>
      <c r="IKB13" s="153"/>
      <c r="IKC13" s="153"/>
      <c r="IKD13" s="153"/>
      <c r="IKE13" s="153"/>
      <c r="IKF13" s="153"/>
      <c r="IKG13" s="153"/>
      <c r="IKH13" s="153"/>
      <c r="IKI13" s="153"/>
      <c r="IKJ13" s="153"/>
      <c r="IKK13" s="153"/>
      <c r="IKL13" s="153"/>
      <c r="IKM13" s="153"/>
      <c r="IKN13" s="153"/>
      <c r="IKO13" s="153"/>
      <c r="IKP13" s="153"/>
      <c r="IKQ13" s="153"/>
      <c r="IKR13" s="153"/>
      <c r="IKS13" s="153"/>
      <c r="IKT13" s="153"/>
      <c r="IKU13" s="153"/>
      <c r="IKV13" s="153"/>
      <c r="IKW13" s="153"/>
      <c r="IKX13" s="153"/>
      <c r="IKY13" s="153"/>
      <c r="IKZ13" s="153"/>
      <c r="ILA13" s="153"/>
      <c r="ILB13" s="153"/>
      <c r="ILC13" s="153"/>
      <c r="ILD13" s="153"/>
      <c r="ILE13" s="153"/>
      <c r="ILF13" s="153"/>
      <c r="ILG13" s="153"/>
      <c r="ILH13" s="153"/>
      <c r="ILI13" s="153"/>
      <c r="ILJ13" s="153"/>
      <c r="ILK13" s="153"/>
      <c r="ILL13" s="153"/>
      <c r="ILM13" s="153"/>
      <c r="ILN13" s="153"/>
      <c r="ILO13" s="153"/>
      <c r="ILP13" s="153"/>
      <c r="ILQ13" s="153"/>
      <c r="ILR13" s="153"/>
      <c r="ILS13" s="153"/>
      <c r="ILT13" s="153"/>
      <c r="ILU13" s="153"/>
      <c r="ILV13" s="153"/>
      <c r="ILW13" s="153"/>
      <c r="ILX13" s="153"/>
      <c r="ILY13" s="153"/>
      <c r="ILZ13" s="153"/>
      <c r="IMA13" s="153"/>
      <c r="IMB13" s="153"/>
      <c r="IMC13" s="153"/>
      <c r="IMD13" s="153"/>
      <c r="IME13" s="153"/>
      <c r="IMF13" s="153"/>
      <c r="IMG13" s="153"/>
      <c r="IMH13" s="153"/>
      <c r="IMI13" s="153"/>
      <c r="IMJ13" s="153"/>
      <c r="IMK13" s="153"/>
      <c r="IML13" s="153"/>
      <c r="IMM13" s="153"/>
      <c r="IMN13" s="153"/>
      <c r="IMO13" s="153"/>
      <c r="IMP13" s="153"/>
      <c r="IMQ13" s="153"/>
      <c r="IMR13" s="153"/>
      <c r="IMS13" s="153"/>
      <c r="IMT13" s="153"/>
      <c r="IMU13" s="153"/>
      <c r="IMV13" s="153"/>
      <c r="IMW13" s="153"/>
      <c r="IMX13" s="153"/>
      <c r="IMY13" s="153"/>
      <c r="IMZ13" s="153"/>
      <c r="INA13" s="153"/>
      <c r="INB13" s="153"/>
      <c r="INC13" s="153"/>
      <c r="IND13" s="153"/>
      <c r="INE13" s="153"/>
      <c r="INF13" s="153"/>
      <c r="ING13" s="153"/>
      <c r="INH13" s="153"/>
      <c r="INI13" s="153"/>
      <c r="INJ13" s="153"/>
      <c r="INK13" s="153"/>
      <c r="INL13" s="153"/>
      <c r="INM13" s="153"/>
      <c r="INN13" s="153"/>
      <c r="INO13" s="153"/>
      <c r="INP13" s="153"/>
      <c r="INQ13" s="153"/>
      <c r="INR13" s="153"/>
      <c r="INS13" s="153"/>
      <c r="INT13" s="153"/>
      <c r="INU13" s="153"/>
      <c r="INV13" s="153"/>
      <c r="INW13" s="153"/>
      <c r="INX13" s="153"/>
      <c r="INY13" s="153"/>
      <c r="INZ13" s="153"/>
      <c r="IOA13" s="153"/>
      <c r="IOB13" s="153"/>
      <c r="IOC13" s="153"/>
      <c r="IOD13" s="153"/>
      <c r="IOE13" s="153"/>
      <c r="IOF13" s="153"/>
      <c r="IOG13" s="153"/>
      <c r="IOH13" s="153"/>
      <c r="IOI13" s="153"/>
      <c r="IOJ13" s="153"/>
      <c r="IOK13" s="153"/>
      <c r="IOL13" s="153"/>
      <c r="IOM13" s="153"/>
      <c r="ION13" s="153"/>
      <c r="IOO13" s="153"/>
      <c r="IOP13" s="153"/>
      <c r="IOQ13" s="153"/>
      <c r="IOR13" s="153"/>
      <c r="IOS13" s="153"/>
      <c r="IOT13" s="153"/>
      <c r="IOU13" s="153"/>
      <c r="IOV13" s="153"/>
      <c r="IOW13" s="153"/>
      <c r="IOX13" s="153"/>
      <c r="IOY13" s="153"/>
      <c r="IOZ13" s="153"/>
      <c r="IPA13" s="153"/>
      <c r="IPB13" s="153"/>
      <c r="IPC13" s="153"/>
      <c r="IPD13" s="153"/>
      <c r="IPE13" s="153"/>
      <c r="IPF13" s="153"/>
      <c r="IPG13" s="153"/>
      <c r="IPH13" s="153"/>
      <c r="IPI13" s="153"/>
      <c r="IPJ13" s="153"/>
      <c r="IPK13" s="153"/>
      <c r="IPL13" s="153"/>
      <c r="IPM13" s="153"/>
      <c r="IPN13" s="153"/>
      <c r="IPO13" s="153"/>
      <c r="IPP13" s="153"/>
      <c r="IPQ13" s="153"/>
      <c r="IPR13" s="153"/>
      <c r="IPS13" s="153"/>
      <c r="IPT13" s="153"/>
      <c r="IPU13" s="153"/>
      <c r="IPV13" s="153"/>
      <c r="IPW13" s="153"/>
      <c r="IPX13" s="153"/>
      <c r="IPY13" s="153"/>
      <c r="IPZ13" s="153"/>
      <c r="IQA13" s="153"/>
      <c r="IQB13" s="153"/>
      <c r="IQC13" s="153"/>
      <c r="IQD13" s="153"/>
      <c r="IQE13" s="153"/>
      <c r="IQF13" s="153"/>
      <c r="IQG13" s="153"/>
      <c r="IQH13" s="153"/>
      <c r="IQI13" s="153"/>
      <c r="IQJ13" s="153"/>
      <c r="IQK13" s="153"/>
      <c r="IQL13" s="153"/>
      <c r="IQM13" s="153"/>
      <c r="IQN13" s="153"/>
      <c r="IQO13" s="153"/>
      <c r="IQP13" s="153"/>
      <c r="IQQ13" s="153"/>
      <c r="IQR13" s="153"/>
      <c r="IQS13" s="153"/>
      <c r="IQT13" s="153"/>
      <c r="IQU13" s="153"/>
      <c r="IQV13" s="153"/>
      <c r="IQW13" s="153"/>
      <c r="IQX13" s="153"/>
      <c r="IQY13" s="153"/>
      <c r="IQZ13" s="153"/>
      <c r="IRA13" s="153"/>
      <c r="IRB13" s="153"/>
      <c r="IRC13" s="153"/>
      <c r="IRD13" s="153"/>
      <c r="IRE13" s="153"/>
      <c r="IRF13" s="153"/>
      <c r="IRG13" s="153"/>
      <c r="IRH13" s="153"/>
      <c r="IRI13" s="153"/>
      <c r="IRJ13" s="153"/>
      <c r="IRK13" s="153"/>
      <c r="IRL13" s="153"/>
      <c r="IRM13" s="153"/>
      <c r="IRN13" s="153"/>
      <c r="IRO13" s="153"/>
      <c r="IRP13" s="153"/>
      <c r="IRQ13" s="153"/>
      <c r="IRR13" s="153"/>
      <c r="IRS13" s="153"/>
      <c r="IRT13" s="153"/>
      <c r="IRU13" s="153"/>
      <c r="IRV13" s="153"/>
      <c r="IRW13" s="153"/>
      <c r="IRX13" s="153"/>
      <c r="IRY13" s="153"/>
      <c r="IRZ13" s="153"/>
      <c r="ISA13" s="153"/>
      <c r="ISB13" s="153"/>
      <c r="ISC13" s="153"/>
      <c r="ISD13" s="153"/>
      <c r="ISE13" s="153"/>
      <c r="ISF13" s="153"/>
      <c r="ISG13" s="153"/>
      <c r="ISH13" s="153"/>
      <c r="ISI13" s="153"/>
      <c r="ISJ13" s="153"/>
      <c r="ISK13" s="153"/>
      <c r="ISL13" s="153"/>
      <c r="ISM13" s="153"/>
      <c r="ISN13" s="153"/>
      <c r="ISO13" s="153"/>
      <c r="ISP13" s="153"/>
      <c r="ISQ13" s="153"/>
      <c r="ISR13" s="153"/>
      <c r="ISS13" s="153"/>
      <c r="IST13" s="153"/>
      <c r="ISU13" s="153"/>
      <c r="ISV13" s="153"/>
      <c r="ISW13" s="153"/>
      <c r="ISX13" s="153"/>
      <c r="ISY13" s="153"/>
      <c r="ISZ13" s="153"/>
      <c r="ITA13" s="153"/>
      <c r="ITB13" s="153"/>
      <c r="ITC13" s="153"/>
      <c r="ITD13" s="153"/>
      <c r="ITE13" s="153"/>
      <c r="ITF13" s="153"/>
      <c r="ITG13" s="153"/>
      <c r="ITH13" s="153"/>
      <c r="ITI13" s="153"/>
      <c r="ITJ13" s="153"/>
      <c r="ITK13" s="153"/>
      <c r="ITL13" s="153"/>
      <c r="ITM13" s="153"/>
      <c r="ITN13" s="153"/>
      <c r="ITO13" s="153"/>
      <c r="ITP13" s="153"/>
      <c r="ITQ13" s="153"/>
      <c r="ITR13" s="153"/>
      <c r="ITS13" s="153"/>
      <c r="ITT13" s="153"/>
      <c r="ITU13" s="153"/>
      <c r="ITV13" s="153"/>
      <c r="ITW13" s="153"/>
      <c r="ITX13" s="153"/>
      <c r="ITY13" s="153"/>
      <c r="ITZ13" s="153"/>
      <c r="IUA13" s="153"/>
      <c r="IUB13" s="153"/>
      <c r="IUC13" s="153"/>
      <c r="IUD13" s="153"/>
      <c r="IUE13" s="153"/>
      <c r="IUF13" s="153"/>
      <c r="IUG13" s="153"/>
      <c r="IUH13" s="153"/>
      <c r="IUI13" s="153"/>
      <c r="IUJ13" s="153"/>
      <c r="IUK13" s="153"/>
      <c r="IUL13" s="153"/>
      <c r="IUM13" s="153"/>
      <c r="IUN13" s="153"/>
      <c r="IUO13" s="153"/>
      <c r="IUP13" s="153"/>
      <c r="IUQ13" s="153"/>
      <c r="IUR13" s="153"/>
      <c r="IUS13" s="153"/>
      <c r="IUT13" s="153"/>
      <c r="IUU13" s="153"/>
      <c r="IUV13" s="153"/>
      <c r="IUW13" s="153"/>
      <c r="IUX13" s="153"/>
      <c r="IUY13" s="153"/>
      <c r="IUZ13" s="153"/>
      <c r="IVA13" s="153"/>
      <c r="IVB13" s="153"/>
      <c r="IVC13" s="153"/>
      <c r="IVD13" s="153"/>
      <c r="IVE13" s="153"/>
      <c r="IVF13" s="153"/>
      <c r="IVG13" s="153"/>
      <c r="IVH13" s="153"/>
      <c r="IVI13" s="153"/>
      <c r="IVJ13" s="153"/>
      <c r="IVK13" s="153"/>
      <c r="IVL13" s="153"/>
      <c r="IVM13" s="153"/>
      <c r="IVN13" s="153"/>
      <c r="IVO13" s="153"/>
      <c r="IVP13" s="153"/>
      <c r="IVQ13" s="153"/>
      <c r="IVR13" s="153"/>
      <c r="IVS13" s="153"/>
      <c r="IVT13" s="153"/>
      <c r="IVU13" s="153"/>
      <c r="IVV13" s="153"/>
      <c r="IVW13" s="153"/>
      <c r="IVX13" s="153"/>
      <c r="IVY13" s="153"/>
      <c r="IVZ13" s="153"/>
      <c r="IWA13" s="153"/>
      <c r="IWB13" s="153"/>
      <c r="IWC13" s="153"/>
      <c r="IWD13" s="153"/>
      <c r="IWE13" s="153"/>
      <c r="IWF13" s="153"/>
      <c r="IWG13" s="153"/>
      <c r="IWH13" s="153"/>
      <c r="IWI13" s="153"/>
      <c r="IWJ13" s="153"/>
      <c r="IWK13" s="153"/>
      <c r="IWL13" s="153"/>
      <c r="IWM13" s="153"/>
      <c r="IWN13" s="153"/>
      <c r="IWO13" s="153"/>
      <c r="IWP13" s="153"/>
      <c r="IWQ13" s="153"/>
      <c r="IWR13" s="153"/>
      <c r="IWS13" s="153"/>
      <c r="IWT13" s="153"/>
      <c r="IWU13" s="153"/>
      <c r="IWV13" s="153"/>
      <c r="IWW13" s="153"/>
      <c r="IWX13" s="153"/>
      <c r="IWY13" s="153"/>
      <c r="IWZ13" s="153"/>
      <c r="IXA13" s="153"/>
      <c r="IXB13" s="153"/>
      <c r="IXC13" s="153"/>
      <c r="IXD13" s="153"/>
      <c r="IXE13" s="153"/>
      <c r="IXF13" s="153"/>
      <c r="IXG13" s="153"/>
      <c r="IXH13" s="153"/>
      <c r="IXI13" s="153"/>
      <c r="IXJ13" s="153"/>
      <c r="IXK13" s="153"/>
      <c r="IXL13" s="153"/>
      <c r="IXM13" s="153"/>
      <c r="IXN13" s="153"/>
      <c r="IXO13" s="153"/>
      <c r="IXP13" s="153"/>
      <c r="IXQ13" s="153"/>
      <c r="IXR13" s="153"/>
      <c r="IXS13" s="153"/>
      <c r="IXT13" s="153"/>
      <c r="IXU13" s="153"/>
      <c r="IXV13" s="153"/>
      <c r="IXW13" s="153"/>
      <c r="IXX13" s="153"/>
      <c r="IXY13" s="153"/>
      <c r="IXZ13" s="153"/>
      <c r="IYA13" s="153"/>
      <c r="IYB13" s="153"/>
      <c r="IYC13" s="153"/>
      <c r="IYD13" s="153"/>
      <c r="IYE13" s="153"/>
      <c r="IYF13" s="153"/>
      <c r="IYG13" s="153"/>
      <c r="IYH13" s="153"/>
      <c r="IYI13" s="153"/>
      <c r="IYJ13" s="153"/>
      <c r="IYK13" s="153"/>
      <c r="IYL13" s="153"/>
      <c r="IYM13" s="153"/>
      <c r="IYN13" s="153"/>
      <c r="IYO13" s="153"/>
      <c r="IYP13" s="153"/>
      <c r="IYQ13" s="153"/>
      <c r="IYR13" s="153"/>
      <c r="IYS13" s="153"/>
      <c r="IYT13" s="153"/>
      <c r="IYU13" s="153"/>
      <c r="IYV13" s="153"/>
      <c r="IYW13" s="153"/>
      <c r="IYX13" s="153"/>
      <c r="IYY13" s="153"/>
      <c r="IYZ13" s="153"/>
      <c r="IZA13" s="153"/>
      <c r="IZB13" s="153"/>
      <c r="IZC13" s="153"/>
      <c r="IZD13" s="153"/>
      <c r="IZE13" s="153"/>
      <c r="IZF13" s="153"/>
      <c r="IZG13" s="153"/>
      <c r="IZH13" s="153"/>
      <c r="IZI13" s="153"/>
      <c r="IZJ13" s="153"/>
      <c r="IZK13" s="153"/>
      <c r="IZL13" s="153"/>
      <c r="IZM13" s="153"/>
      <c r="IZN13" s="153"/>
      <c r="IZO13" s="153"/>
      <c r="IZP13" s="153"/>
      <c r="IZQ13" s="153"/>
      <c r="IZR13" s="153"/>
      <c r="IZS13" s="153"/>
      <c r="IZT13" s="153"/>
      <c r="IZU13" s="153"/>
      <c r="IZV13" s="153"/>
      <c r="IZW13" s="153"/>
      <c r="IZX13" s="153"/>
      <c r="IZY13" s="153"/>
      <c r="IZZ13" s="153"/>
      <c r="JAA13" s="153"/>
      <c r="JAB13" s="153"/>
      <c r="JAC13" s="153"/>
      <c r="JAD13" s="153"/>
      <c r="JAE13" s="153"/>
      <c r="JAF13" s="153"/>
      <c r="JAG13" s="153"/>
      <c r="JAH13" s="153"/>
      <c r="JAI13" s="153"/>
      <c r="JAJ13" s="153"/>
      <c r="JAK13" s="153"/>
      <c r="JAL13" s="153"/>
      <c r="JAM13" s="153"/>
      <c r="JAN13" s="153"/>
      <c r="JAO13" s="153"/>
      <c r="JAP13" s="153"/>
      <c r="JAQ13" s="153"/>
      <c r="JAR13" s="153"/>
      <c r="JAS13" s="153"/>
      <c r="JAT13" s="153"/>
      <c r="JAU13" s="153"/>
      <c r="JAV13" s="153"/>
      <c r="JAW13" s="153"/>
      <c r="JAX13" s="153"/>
      <c r="JAY13" s="153"/>
      <c r="JAZ13" s="153"/>
      <c r="JBA13" s="153"/>
      <c r="JBB13" s="153"/>
      <c r="JBC13" s="153"/>
      <c r="JBD13" s="153"/>
      <c r="JBE13" s="153"/>
      <c r="JBF13" s="153"/>
      <c r="JBG13" s="153"/>
      <c r="JBH13" s="153"/>
      <c r="JBI13" s="153"/>
      <c r="JBJ13" s="153"/>
      <c r="JBK13" s="153"/>
      <c r="JBL13" s="153"/>
      <c r="JBM13" s="153"/>
      <c r="JBN13" s="153"/>
      <c r="JBO13" s="153"/>
      <c r="JBP13" s="153"/>
      <c r="JBQ13" s="153"/>
      <c r="JBR13" s="153"/>
      <c r="JBS13" s="153"/>
      <c r="JBT13" s="153"/>
      <c r="JBU13" s="153"/>
      <c r="JBV13" s="153"/>
      <c r="JBW13" s="153"/>
      <c r="JBX13" s="153"/>
      <c r="JBY13" s="153"/>
      <c r="JBZ13" s="153"/>
      <c r="JCA13" s="153"/>
      <c r="JCB13" s="153"/>
      <c r="JCC13" s="153"/>
      <c r="JCD13" s="153"/>
      <c r="JCE13" s="153"/>
      <c r="JCF13" s="153"/>
      <c r="JCG13" s="153"/>
      <c r="JCH13" s="153"/>
      <c r="JCI13" s="153"/>
      <c r="JCJ13" s="153"/>
      <c r="JCK13" s="153"/>
      <c r="JCL13" s="153"/>
      <c r="JCM13" s="153"/>
      <c r="JCN13" s="153"/>
      <c r="JCO13" s="153"/>
      <c r="JCP13" s="153"/>
      <c r="JCQ13" s="153"/>
      <c r="JCR13" s="153"/>
      <c r="JCS13" s="153"/>
      <c r="JCT13" s="153"/>
      <c r="JCU13" s="153"/>
      <c r="JCV13" s="153"/>
      <c r="JCW13" s="153"/>
      <c r="JCX13" s="153"/>
      <c r="JCY13" s="153"/>
      <c r="JCZ13" s="153"/>
      <c r="JDA13" s="153"/>
      <c r="JDB13" s="153"/>
      <c r="JDC13" s="153"/>
      <c r="JDD13" s="153"/>
      <c r="JDE13" s="153"/>
      <c r="JDF13" s="153"/>
      <c r="JDG13" s="153"/>
      <c r="JDH13" s="153"/>
      <c r="JDI13" s="153"/>
      <c r="JDJ13" s="153"/>
      <c r="JDK13" s="153"/>
      <c r="JDL13" s="153"/>
      <c r="JDM13" s="153"/>
      <c r="JDN13" s="153"/>
      <c r="JDO13" s="153"/>
      <c r="JDP13" s="153"/>
      <c r="JDQ13" s="153"/>
      <c r="JDR13" s="153"/>
      <c r="JDS13" s="153"/>
      <c r="JDT13" s="153"/>
      <c r="JDU13" s="153"/>
      <c r="JDV13" s="153"/>
      <c r="JDW13" s="153"/>
      <c r="JDX13" s="153"/>
      <c r="JDY13" s="153"/>
      <c r="JDZ13" s="153"/>
      <c r="JEA13" s="153"/>
      <c r="JEB13" s="153"/>
      <c r="JEC13" s="153"/>
      <c r="JED13" s="153"/>
      <c r="JEE13" s="153"/>
      <c r="JEF13" s="153"/>
      <c r="JEG13" s="153"/>
      <c r="JEH13" s="153"/>
      <c r="JEI13" s="153"/>
      <c r="JEJ13" s="153"/>
      <c r="JEK13" s="153"/>
      <c r="JEL13" s="153"/>
      <c r="JEM13" s="153"/>
      <c r="JEN13" s="153"/>
      <c r="JEO13" s="153"/>
      <c r="JEP13" s="153"/>
      <c r="JEQ13" s="153"/>
      <c r="JER13" s="153"/>
      <c r="JES13" s="153"/>
      <c r="JET13" s="153"/>
      <c r="JEU13" s="153"/>
      <c r="JEV13" s="153"/>
      <c r="JEW13" s="153"/>
      <c r="JEX13" s="153"/>
      <c r="JEY13" s="153"/>
      <c r="JEZ13" s="153"/>
      <c r="JFA13" s="153"/>
      <c r="JFB13" s="153"/>
      <c r="JFC13" s="153"/>
      <c r="JFD13" s="153"/>
      <c r="JFE13" s="153"/>
      <c r="JFF13" s="153"/>
      <c r="JFG13" s="153"/>
      <c r="JFH13" s="153"/>
      <c r="JFI13" s="153"/>
      <c r="JFJ13" s="153"/>
      <c r="JFK13" s="153"/>
      <c r="JFL13" s="153"/>
      <c r="JFM13" s="153"/>
      <c r="JFN13" s="153"/>
      <c r="JFO13" s="153"/>
      <c r="JFP13" s="153"/>
      <c r="JFQ13" s="153"/>
      <c r="JFR13" s="153"/>
      <c r="JFS13" s="153"/>
      <c r="JFT13" s="153"/>
      <c r="JFU13" s="153"/>
      <c r="JFV13" s="153"/>
      <c r="JFW13" s="153"/>
      <c r="JFX13" s="153"/>
      <c r="JFY13" s="153"/>
      <c r="JFZ13" s="153"/>
      <c r="JGA13" s="153"/>
      <c r="JGB13" s="153"/>
      <c r="JGC13" s="153"/>
      <c r="JGD13" s="153"/>
      <c r="JGE13" s="153"/>
      <c r="JGF13" s="153"/>
      <c r="JGG13" s="153"/>
      <c r="JGH13" s="153"/>
      <c r="JGI13" s="153"/>
      <c r="JGJ13" s="153"/>
      <c r="JGK13" s="153"/>
      <c r="JGL13" s="153"/>
      <c r="JGM13" s="153"/>
      <c r="JGN13" s="153"/>
      <c r="JGO13" s="153"/>
      <c r="JGP13" s="153"/>
      <c r="JGQ13" s="153"/>
      <c r="JGR13" s="153"/>
      <c r="JGS13" s="153"/>
      <c r="JGT13" s="153"/>
      <c r="JGU13" s="153"/>
      <c r="JGV13" s="153"/>
      <c r="JGW13" s="153"/>
      <c r="JGX13" s="153"/>
      <c r="JGY13" s="153"/>
      <c r="JGZ13" s="153"/>
      <c r="JHA13" s="153"/>
      <c r="JHB13" s="153"/>
      <c r="JHC13" s="153"/>
      <c r="JHD13" s="153"/>
      <c r="JHE13" s="153"/>
      <c r="JHF13" s="153"/>
      <c r="JHG13" s="153"/>
      <c r="JHH13" s="153"/>
      <c r="JHI13" s="153"/>
      <c r="JHJ13" s="153"/>
      <c r="JHK13" s="153"/>
      <c r="JHL13" s="153"/>
      <c r="JHM13" s="153"/>
      <c r="JHN13" s="153"/>
      <c r="JHO13" s="153"/>
      <c r="JHP13" s="153"/>
      <c r="JHQ13" s="153"/>
      <c r="JHR13" s="153"/>
      <c r="JHS13" s="153"/>
      <c r="JHT13" s="153"/>
      <c r="JHU13" s="153"/>
      <c r="JHV13" s="153"/>
      <c r="JHW13" s="153"/>
      <c r="JHX13" s="153"/>
      <c r="JHY13" s="153"/>
      <c r="JHZ13" s="153"/>
      <c r="JIA13" s="153"/>
      <c r="JIB13" s="153"/>
      <c r="JIC13" s="153"/>
      <c r="JID13" s="153"/>
      <c r="JIE13" s="153"/>
      <c r="JIF13" s="153"/>
      <c r="JIG13" s="153"/>
      <c r="JIH13" s="153"/>
      <c r="JII13" s="153"/>
      <c r="JIJ13" s="153"/>
      <c r="JIK13" s="153"/>
      <c r="JIL13" s="153"/>
      <c r="JIM13" s="153"/>
      <c r="JIN13" s="153"/>
      <c r="JIO13" s="153"/>
      <c r="JIP13" s="153"/>
      <c r="JIQ13" s="153"/>
      <c r="JIR13" s="153"/>
      <c r="JIS13" s="153"/>
      <c r="JIT13" s="153"/>
      <c r="JIU13" s="153"/>
      <c r="JIV13" s="153"/>
      <c r="JIW13" s="153"/>
      <c r="JIX13" s="153"/>
      <c r="JIY13" s="153"/>
      <c r="JIZ13" s="153"/>
      <c r="JJA13" s="153"/>
      <c r="JJB13" s="153"/>
      <c r="JJC13" s="153"/>
      <c r="JJD13" s="153"/>
      <c r="JJE13" s="153"/>
      <c r="JJF13" s="153"/>
      <c r="JJG13" s="153"/>
      <c r="JJH13" s="153"/>
      <c r="JJI13" s="153"/>
      <c r="JJJ13" s="153"/>
      <c r="JJK13" s="153"/>
      <c r="JJL13" s="153"/>
      <c r="JJM13" s="153"/>
      <c r="JJN13" s="153"/>
      <c r="JJO13" s="153"/>
      <c r="JJP13" s="153"/>
      <c r="JJQ13" s="153"/>
      <c r="JJR13" s="153"/>
      <c r="JJS13" s="153"/>
      <c r="JJT13" s="153"/>
      <c r="JJU13" s="153"/>
      <c r="JJV13" s="153"/>
      <c r="JJW13" s="153"/>
      <c r="JJX13" s="153"/>
      <c r="JJY13" s="153"/>
      <c r="JJZ13" s="153"/>
      <c r="JKA13" s="153"/>
      <c r="JKB13" s="153"/>
      <c r="JKC13" s="153"/>
      <c r="JKD13" s="153"/>
      <c r="JKE13" s="153"/>
      <c r="JKF13" s="153"/>
      <c r="JKG13" s="153"/>
      <c r="JKH13" s="153"/>
      <c r="JKI13" s="153"/>
      <c r="JKJ13" s="153"/>
      <c r="JKK13" s="153"/>
      <c r="JKL13" s="153"/>
      <c r="JKM13" s="153"/>
      <c r="JKN13" s="153"/>
      <c r="JKO13" s="153"/>
      <c r="JKP13" s="153"/>
      <c r="JKQ13" s="153"/>
      <c r="JKR13" s="153"/>
      <c r="JKS13" s="153"/>
      <c r="JKT13" s="153"/>
      <c r="JKU13" s="153"/>
      <c r="JKV13" s="153"/>
      <c r="JKW13" s="153"/>
      <c r="JKX13" s="153"/>
      <c r="JKY13" s="153"/>
      <c r="JKZ13" s="153"/>
      <c r="JLA13" s="153"/>
      <c r="JLB13" s="153"/>
      <c r="JLC13" s="153"/>
      <c r="JLD13" s="153"/>
      <c r="JLE13" s="153"/>
      <c r="JLF13" s="153"/>
      <c r="JLG13" s="153"/>
      <c r="JLH13" s="153"/>
      <c r="JLI13" s="153"/>
      <c r="JLJ13" s="153"/>
      <c r="JLK13" s="153"/>
      <c r="JLL13" s="153"/>
      <c r="JLM13" s="153"/>
      <c r="JLN13" s="153"/>
      <c r="JLO13" s="153"/>
      <c r="JLP13" s="153"/>
      <c r="JLQ13" s="153"/>
      <c r="JLR13" s="153"/>
      <c r="JLS13" s="153"/>
      <c r="JLT13" s="153"/>
      <c r="JLU13" s="153"/>
      <c r="JLV13" s="153"/>
      <c r="JLW13" s="153"/>
      <c r="JLX13" s="153"/>
      <c r="JLY13" s="153"/>
      <c r="JLZ13" s="153"/>
      <c r="JMA13" s="153"/>
      <c r="JMB13" s="153"/>
      <c r="JMC13" s="153"/>
      <c r="JMD13" s="153"/>
      <c r="JME13" s="153"/>
      <c r="JMF13" s="153"/>
      <c r="JMG13" s="153"/>
      <c r="JMH13" s="153"/>
      <c r="JMI13" s="153"/>
      <c r="JMJ13" s="153"/>
      <c r="JMK13" s="153"/>
      <c r="JML13" s="153"/>
      <c r="JMM13" s="153"/>
      <c r="JMN13" s="153"/>
      <c r="JMO13" s="153"/>
      <c r="JMP13" s="153"/>
      <c r="JMQ13" s="153"/>
      <c r="JMR13" s="153"/>
      <c r="JMS13" s="153"/>
      <c r="JMT13" s="153"/>
      <c r="JMU13" s="153"/>
      <c r="JMV13" s="153"/>
      <c r="JMW13" s="153"/>
      <c r="JMX13" s="153"/>
      <c r="JMY13" s="153"/>
      <c r="JMZ13" s="153"/>
      <c r="JNA13" s="153"/>
      <c r="JNB13" s="153"/>
      <c r="JNC13" s="153"/>
      <c r="JND13" s="153"/>
      <c r="JNE13" s="153"/>
      <c r="JNF13" s="153"/>
      <c r="JNG13" s="153"/>
      <c r="JNH13" s="153"/>
      <c r="JNI13" s="153"/>
      <c r="JNJ13" s="153"/>
      <c r="JNK13" s="153"/>
      <c r="JNL13" s="153"/>
      <c r="JNM13" s="153"/>
      <c r="JNN13" s="153"/>
      <c r="JNO13" s="153"/>
      <c r="JNP13" s="153"/>
      <c r="JNQ13" s="153"/>
      <c r="JNR13" s="153"/>
      <c r="JNS13" s="153"/>
      <c r="JNT13" s="153"/>
      <c r="JNU13" s="153"/>
      <c r="JNV13" s="153"/>
      <c r="JNW13" s="153"/>
      <c r="JNX13" s="153"/>
      <c r="JNY13" s="153"/>
      <c r="JNZ13" s="153"/>
      <c r="JOA13" s="153"/>
      <c r="JOB13" s="153"/>
      <c r="JOC13" s="153"/>
      <c r="JOD13" s="153"/>
      <c r="JOE13" s="153"/>
      <c r="JOF13" s="153"/>
      <c r="JOG13" s="153"/>
      <c r="JOH13" s="153"/>
      <c r="JOI13" s="153"/>
      <c r="JOJ13" s="153"/>
      <c r="JOK13" s="153"/>
      <c r="JOL13" s="153"/>
      <c r="JOM13" s="153"/>
      <c r="JON13" s="153"/>
      <c r="JOO13" s="153"/>
      <c r="JOP13" s="153"/>
      <c r="JOQ13" s="153"/>
      <c r="JOR13" s="153"/>
      <c r="JOS13" s="153"/>
      <c r="JOT13" s="153"/>
      <c r="JOU13" s="153"/>
      <c r="JOV13" s="153"/>
      <c r="JOW13" s="153"/>
      <c r="JOX13" s="153"/>
      <c r="JOY13" s="153"/>
      <c r="JOZ13" s="153"/>
      <c r="JPA13" s="153"/>
      <c r="JPB13" s="153"/>
      <c r="JPC13" s="153"/>
      <c r="JPD13" s="153"/>
      <c r="JPE13" s="153"/>
      <c r="JPF13" s="153"/>
      <c r="JPG13" s="153"/>
      <c r="JPH13" s="153"/>
      <c r="JPI13" s="153"/>
      <c r="JPJ13" s="153"/>
      <c r="JPK13" s="153"/>
      <c r="JPL13" s="153"/>
      <c r="JPM13" s="153"/>
      <c r="JPN13" s="153"/>
      <c r="JPO13" s="153"/>
      <c r="JPP13" s="153"/>
      <c r="JPQ13" s="153"/>
      <c r="JPR13" s="153"/>
      <c r="JPS13" s="153"/>
      <c r="JPT13" s="153"/>
      <c r="JPU13" s="153"/>
      <c r="JPV13" s="153"/>
      <c r="JPW13" s="153"/>
      <c r="JPX13" s="153"/>
      <c r="JPY13" s="153"/>
      <c r="JPZ13" s="153"/>
      <c r="JQA13" s="153"/>
      <c r="JQB13" s="153"/>
      <c r="JQC13" s="153"/>
      <c r="JQD13" s="153"/>
      <c r="JQE13" s="153"/>
      <c r="JQF13" s="153"/>
      <c r="JQG13" s="153"/>
      <c r="JQH13" s="153"/>
      <c r="JQI13" s="153"/>
      <c r="JQJ13" s="153"/>
      <c r="JQK13" s="153"/>
      <c r="JQL13" s="153"/>
      <c r="JQM13" s="153"/>
      <c r="JQN13" s="153"/>
      <c r="JQO13" s="153"/>
      <c r="JQP13" s="153"/>
      <c r="JQQ13" s="153"/>
      <c r="JQR13" s="153"/>
      <c r="JQS13" s="153"/>
      <c r="JQT13" s="153"/>
      <c r="JQU13" s="153"/>
      <c r="JQV13" s="153"/>
      <c r="JQW13" s="153"/>
      <c r="JQX13" s="153"/>
      <c r="JQY13" s="153"/>
      <c r="JQZ13" s="153"/>
      <c r="JRA13" s="153"/>
      <c r="JRB13" s="153"/>
      <c r="JRC13" s="153"/>
      <c r="JRD13" s="153"/>
      <c r="JRE13" s="153"/>
      <c r="JRF13" s="153"/>
      <c r="JRG13" s="153"/>
      <c r="JRH13" s="153"/>
      <c r="JRI13" s="153"/>
      <c r="JRJ13" s="153"/>
      <c r="JRK13" s="153"/>
      <c r="JRL13" s="153"/>
      <c r="JRM13" s="153"/>
      <c r="JRN13" s="153"/>
      <c r="JRO13" s="153"/>
      <c r="JRP13" s="153"/>
      <c r="JRQ13" s="153"/>
      <c r="JRR13" s="153"/>
      <c r="JRS13" s="153"/>
      <c r="JRT13" s="153"/>
      <c r="JRU13" s="153"/>
      <c r="JRV13" s="153"/>
      <c r="JRW13" s="153"/>
      <c r="JRX13" s="153"/>
      <c r="JRY13" s="153"/>
      <c r="JRZ13" s="153"/>
      <c r="JSA13" s="153"/>
      <c r="JSB13" s="153"/>
      <c r="JSC13" s="153"/>
      <c r="JSD13" s="153"/>
      <c r="JSE13" s="153"/>
      <c r="JSF13" s="153"/>
      <c r="JSG13" s="153"/>
      <c r="JSH13" s="153"/>
      <c r="JSI13" s="153"/>
      <c r="JSJ13" s="153"/>
      <c r="JSK13" s="153"/>
      <c r="JSL13" s="153"/>
      <c r="JSM13" s="153"/>
      <c r="JSN13" s="153"/>
      <c r="JSO13" s="153"/>
      <c r="JSP13" s="153"/>
      <c r="JSQ13" s="153"/>
      <c r="JSR13" s="153"/>
      <c r="JSS13" s="153"/>
      <c r="JST13" s="153"/>
      <c r="JSU13" s="153"/>
      <c r="JSV13" s="153"/>
      <c r="JSW13" s="153"/>
      <c r="JSX13" s="153"/>
      <c r="JSY13" s="153"/>
      <c r="JSZ13" s="153"/>
      <c r="JTA13" s="153"/>
      <c r="JTB13" s="153"/>
      <c r="JTC13" s="153"/>
      <c r="JTD13" s="153"/>
      <c r="JTE13" s="153"/>
      <c r="JTF13" s="153"/>
      <c r="JTG13" s="153"/>
      <c r="JTH13" s="153"/>
      <c r="JTI13" s="153"/>
      <c r="JTJ13" s="153"/>
      <c r="JTK13" s="153"/>
      <c r="JTL13" s="153"/>
      <c r="JTM13" s="153"/>
      <c r="JTN13" s="153"/>
      <c r="JTO13" s="153"/>
      <c r="JTP13" s="153"/>
      <c r="JTQ13" s="153"/>
      <c r="JTR13" s="153"/>
      <c r="JTS13" s="153"/>
      <c r="JTT13" s="153"/>
      <c r="JTU13" s="153"/>
      <c r="JTV13" s="153"/>
      <c r="JTW13" s="153"/>
      <c r="JTX13" s="153"/>
      <c r="JTY13" s="153"/>
      <c r="JTZ13" s="153"/>
      <c r="JUA13" s="153"/>
      <c r="JUB13" s="153"/>
      <c r="JUC13" s="153"/>
      <c r="JUD13" s="153"/>
      <c r="JUE13" s="153"/>
      <c r="JUF13" s="153"/>
      <c r="JUG13" s="153"/>
      <c r="JUH13" s="153"/>
      <c r="JUI13" s="153"/>
      <c r="JUJ13" s="153"/>
      <c r="JUK13" s="153"/>
      <c r="JUL13" s="153"/>
      <c r="JUM13" s="153"/>
      <c r="JUN13" s="153"/>
      <c r="JUO13" s="153"/>
      <c r="JUP13" s="153"/>
      <c r="JUQ13" s="153"/>
      <c r="JUR13" s="153"/>
      <c r="JUS13" s="153"/>
      <c r="JUT13" s="153"/>
      <c r="JUU13" s="153"/>
      <c r="JUV13" s="153"/>
      <c r="JUW13" s="153"/>
      <c r="JUX13" s="153"/>
      <c r="JUY13" s="153"/>
      <c r="JUZ13" s="153"/>
      <c r="JVA13" s="153"/>
      <c r="JVB13" s="153"/>
      <c r="JVC13" s="153"/>
      <c r="JVD13" s="153"/>
      <c r="JVE13" s="153"/>
      <c r="JVF13" s="153"/>
      <c r="JVG13" s="153"/>
      <c r="JVH13" s="153"/>
      <c r="JVI13" s="153"/>
      <c r="JVJ13" s="153"/>
      <c r="JVK13" s="153"/>
      <c r="JVL13" s="153"/>
      <c r="JVM13" s="153"/>
      <c r="JVN13" s="153"/>
      <c r="JVO13" s="153"/>
      <c r="JVP13" s="153"/>
      <c r="JVQ13" s="153"/>
      <c r="JVR13" s="153"/>
      <c r="JVS13" s="153"/>
      <c r="JVT13" s="153"/>
      <c r="JVU13" s="153"/>
      <c r="JVV13" s="153"/>
      <c r="JVW13" s="153"/>
      <c r="JVX13" s="153"/>
      <c r="JVY13" s="153"/>
      <c r="JVZ13" s="153"/>
      <c r="JWA13" s="153"/>
      <c r="JWB13" s="153"/>
      <c r="JWC13" s="153"/>
      <c r="JWD13" s="153"/>
      <c r="JWE13" s="153"/>
      <c r="JWF13" s="153"/>
      <c r="JWG13" s="153"/>
      <c r="JWH13" s="153"/>
      <c r="JWI13" s="153"/>
      <c r="JWJ13" s="153"/>
      <c r="JWK13" s="153"/>
      <c r="JWL13" s="153"/>
      <c r="JWM13" s="153"/>
      <c r="JWN13" s="153"/>
      <c r="JWO13" s="153"/>
      <c r="JWP13" s="153"/>
      <c r="JWQ13" s="153"/>
      <c r="JWR13" s="153"/>
      <c r="JWS13" s="153"/>
      <c r="JWT13" s="153"/>
      <c r="JWU13" s="153"/>
      <c r="JWV13" s="153"/>
      <c r="JWW13" s="153"/>
      <c r="JWX13" s="153"/>
      <c r="JWY13" s="153"/>
      <c r="JWZ13" s="153"/>
      <c r="JXA13" s="153"/>
      <c r="JXB13" s="153"/>
      <c r="JXC13" s="153"/>
      <c r="JXD13" s="153"/>
      <c r="JXE13" s="153"/>
      <c r="JXF13" s="153"/>
      <c r="JXG13" s="153"/>
      <c r="JXH13" s="153"/>
      <c r="JXI13" s="153"/>
      <c r="JXJ13" s="153"/>
      <c r="JXK13" s="153"/>
      <c r="JXL13" s="153"/>
      <c r="JXM13" s="153"/>
      <c r="JXN13" s="153"/>
      <c r="JXO13" s="153"/>
      <c r="JXP13" s="153"/>
      <c r="JXQ13" s="153"/>
      <c r="JXR13" s="153"/>
      <c r="JXS13" s="153"/>
      <c r="JXT13" s="153"/>
      <c r="JXU13" s="153"/>
      <c r="JXV13" s="153"/>
      <c r="JXW13" s="153"/>
      <c r="JXX13" s="153"/>
      <c r="JXY13" s="153"/>
      <c r="JXZ13" s="153"/>
      <c r="JYA13" s="153"/>
      <c r="JYB13" s="153"/>
      <c r="JYC13" s="153"/>
      <c r="JYD13" s="153"/>
      <c r="JYE13" s="153"/>
      <c r="JYF13" s="153"/>
      <c r="JYG13" s="153"/>
      <c r="JYH13" s="153"/>
      <c r="JYI13" s="153"/>
      <c r="JYJ13" s="153"/>
      <c r="JYK13" s="153"/>
      <c r="JYL13" s="153"/>
      <c r="JYM13" s="153"/>
      <c r="JYN13" s="153"/>
      <c r="JYO13" s="153"/>
      <c r="JYP13" s="153"/>
      <c r="JYQ13" s="153"/>
      <c r="JYR13" s="153"/>
      <c r="JYS13" s="153"/>
      <c r="JYT13" s="153"/>
      <c r="JYU13" s="153"/>
      <c r="JYV13" s="153"/>
      <c r="JYW13" s="153"/>
      <c r="JYX13" s="153"/>
      <c r="JYY13" s="153"/>
      <c r="JYZ13" s="153"/>
      <c r="JZA13" s="153"/>
      <c r="JZB13" s="153"/>
      <c r="JZC13" s="153"/>
      <c r="JZD13" s="153"/>
      <c r="JZE13" s="153"/>
      <c r="JZF13" s="153"/>
      <c r="JZG13" s="153"/>
      <c r="JZH13" s="153"/>
      <c r="JZI13" s="153"/>
      <c r="JZJ13" s="153"/>
      <c r="JZK13" s="153"/>
      <c r="JZL13" s="153"/>
      <c r="JZM13" s="153"/>
      <c r="JZN13" s="153"/>
      <c r="JZO13" s="153"/>
      <c r="JZP13" s="153"/>
      <c r="JZQ13" s="153"/>
      <c r="JZR13" s="153"/>
      <c r="JZS13" s="153"/>
      <c r="JZT13" s="153"/>
      <c r="JZU13" s="153"/>
      <c r="JZV13" s="153"/>
      <c r="JZW13" s="153"/>
      <c r="JZX13" s="153"/>
      <c r="JZY13" s="153"/>
      <c r="JZZ13" s="153"/>
      <c r="KAA13" s="153"/>
      <c r="KAB13" s="153"/>
      <c r="KAC13" s="153"/>
      <c r="KAD13" s="153"/>
      <c r="KAE13" s="153"/>
      <c r="KAF13" s="153"/>
      <c r="KAG13" s="153"/>
      <c r="KAH13" s="153"/>
      <c r="KAI13" s="153"/>
      <c r="KAJ13" s="153"/>
      <c r="KAK13" s="153"/>
      <c r="KAL13" s="153"/>
      <c r="KAM13" s="153"/>
      <c r="KAN13" s="153"/>
      <c r="KAO13" s="153"/>
      <c r="KAP13" s="153"/>
      <c r="KAQ13" s="153"/>
      <c r="KAR13" s="153"/>
      <c r="KAS13" s="153"/>
      <c r="KAT13" s="153"/>
      <c r="KAU13" s="153"/>
      <c r="KAV13" s="153"/>
      <c r="KAW13" s="153"/>
      <c r="KAX13" s="153"/>
      <c r="KAY13" s="153"/>
      <c r="KAZ13" s="153"/>
      <c r="KBA13" s="153"/>
      <c r="KBB13" s="153"/>
      <c r="KBC13" s="153"/>
      <c r="KBD13" s="153"/>
      <c r="KBE13" s="153"/>
      <c r="KBF13" s="153"/>
      <c r="KBG13" s="153"/>
      <c r="KBH13" s="153"/>
      <c r="KBI13" s="153"/>
      <c r="KBJ13" s="153"/>
      <c r="KBK13" s="153"/>
      <c r="KBL13" s="153"/>
      <c r="KBM13" s="153"/>
      <c r="KBN13" s="153"/>
      <c r="KBO13" s="153"/>
      <c r="KBP13" s="153"/>
      <c r="KBQ13" s="153"/>
      <c r="KBR13" s="153"/>
      <c r="KBS13" s="153"/>
      <c r="KBT13" s="153"/>
      <c r="KBU13" s="153"/>
      <c r="KBV13" s="153"/>
      <c r="KBW13" s="153"/>
      <c r="KBX13" s="153"/>
      <c r="KBY13" s="153"/>
      <c r="KBZ13" s="153"/>
      <c r="KCA13" s="153"/>
      <c r="KCB13" s="153"/>
      <c r="KCC13" s="153"/>
      <c r="KCD13" s="153"/>
      <c r="KCE13" s="153"/>
      <c r="KCF13" s="153"/>
      <c r="KCG13" s="153"/>
      <c r="KCH13" s="153"/>
      <c r="KCI13" s="153"/>
      <c r="KCJ13" s="153"/>
      <c r="KCK13" s="153"/>
      <c r="KCL13" s="153"/>
      <c r="KCM13" s="153"/>
      <c r="KCN13" s="153"/>
      <c r="KCO13" s="153"/>
      <c r="KCP13" s="153"/>
      <c r="KCQ13" s="153"/>
      <c r="KCR13" s="153"/>
      <c r="KCS13" s="153"/>
      <c r="KCT13" s="153"/>
      <c r="KCU13" s="153"/>
      <c r="KCV13" s="153"/>
      <c r="KCW13" s="153"/>
      <c r="KCX13" s="153"/>
      <c r="KCY13" s="153"/>
      <c r="KCZ13" s="153"/>
      <c r="KDA13" s="153"/>
      <c r="KDB13" s="153"/>
      <c r="KDC13" s="153"/>
      <c r="KDD13" s="153"/>
      <c r="KDE13" s="153"/>
      <c r="KDF13" s="153"/>
      <c r="KDG13" s="153"/>
      <c r="KDH13" s="153"/>
      <c r="KDI13" s="153"/>
      <c r="KDJ13" s="153"/>
      <c r="KDK13" s="153"/>
      <c r="KDL13" s="153"/>
      <c r="KDM13" s="153"/>
      <c r="KDN13" s="153"/>
      <c r="KDO13" s="153"/>
      <c r="KDP13" s="153"/>
      <c r="KDQ13" s="153"/>
      <c r="KDR13" s="153"/>
      <c r="KDS13" s="153"/>
      <c r="KDT13" s="153"/>
      <c r="KDU13" s="153"/>
      <c r="KDV13" s="153"/>
      <c r="KDW13" s="153"/>
      <c r="KDX13" s="153"/>
      <c r="KDY13" s="153"/>
      <c r="KDZ13" s="153"/>
      <c r="KEA13" s="153"/>
      <c r="KEB13" s="153"/>
      <c r="KEC13" s="153"/>
      <c r="KED13" s="153"/>
      <c r="KEE13" s="153"/>
      <c r="KEF13" s="153"/>
      <c r="KEG13" s="153"/>
      <c r="KEH13" s="153"/>
      <c r="KEI13" s="153"/>
      <c r="KEJ13" s="153"/>
      <c r="KEK13" s="153"/>
      <c r="KEL13" s="153"/>
      <c r="KEM13" s="153"/>
      <c r="KEN13" s="153"/>
      <c r="KEO13" s="153"/>
      <c r="KEP13" s="153"/>
      <c r="KEQ13" s="153"/>
      <c r="KER13" s="153"/>
      <c r="KES13" s="153"/>
      <c r="KET13" s="153"/>
      <c r="KEU13" s="153"/>
      <c r="KEV13" s="153"/>
      <c r="KEW13" s="153"/>
      <c r="KEX13" s="153"/>
      <c r="KEY13" s="153"/>
      <c r="KEZ13" s="153"/>
      <c r="KFA13" s="153"/>
      <c r="KFB13" s="153"/>
      <c r="KFC13" s="153"/>
      <c r="KFD13" s="153"/>
      <c r="KFE13" s="153"/>
      <c r="KFF13" s="153"/>
      <c r="KFG13" s="153"/>
      <c r="KFH13" s="153"/>
      <c r="KFI13" s="153"/>
      <c r="KFJ13" s="153"/>
      <c r="KFK13" s="153"/>
      <c r="KFL13" s="153"/>
      <c r="KFM13" s="153"/>
      <c r="KFN13" s="153"/>
      <c r="KFO13" s="153"/>
      <c r="KFP13" s="153"/>
      <c r="KFQ13" s="153"/>
      <c r="KFR13" s="153"/>
      <c r="KFS13" s="153"/>
      <c r="KFT13" s="153"/>
      <c r="KFU13" s="153"/>
      <c r="KFV13" s="153"/>
      <c r="KFW13" s="153"/>
      <c r="KFX13" s="153"/>
      <c r="KFY13" s="153"/>
      <c r="KFZ13" s="153"/>
      <c r="KGA13" s="153"/>
      <c r="KGB13" s="153"/>
      <c r="KGC13" s="153"/>
      <c r="KGD13" s="153"/>
      <c r="KGE13" s="153"/>
      <c r="KGF13" s="153"/>
      <c r="KGG13" s="153"/>
      <c r="KGH13" s="153"/>
      <c r="KGI13" s="153"/>
      <c r="KGJ13" s="153"/>
      <c r="KGK13" s="153"/>
      <c r="KGL13" s="153"/>
      <c r="KGM13" s="153"/>
      <c r="KGN13" s="153"/>
      <c r="KGO13" s="153"/>
      <c r="KGP13" s="153"/>
      <c r="KGQ13" s="153"/>
      <c r="KGR13" s="153"/>
      <c r="KGS13" s="153"/>
      <c r="KGT13" s="153"/>
      <c r="KGU13" s="153"/>
      <c r="KGV13" s="153"/>
      <c r="KGW13" s="153"/>
      <c r="KGX13" s="153"/>
      <c r="KGY13" s="153"/>
      <c r="KGZ13" s="153"/>
      <c r="KHA13" s="153"/>
      <c r="KHB13" s="153"/>
      <c r="KHC13" s="153"/>
      <c r="KHD13" s="153"/>
      <c r="KHE13" s="153"/>
      <c r="KHF13" s="153"/>
      <c r="KHG13" s="153"/>
      <c r="KHH13" s="153"/>
      <c r="KHI13" s="153"/>
      <c r="KHJ13" s="153"/>
      <c r="KHK13" s="153"/>
      <c r="KHL13" s="153"/>
      <c r="KHM13" s="153"/>
      <c r="KHN13" s="153"/>
      <c r="KHO13" s="153"/>
      <c r="KHP13" s="153"/>
      <c r="KHQ13" s="153"/>
      <c r="KHR13" s="153"/>
      <c r="KHS13" s="153"/>
      <c r="KHT13" s="153"/>
      <c r="KHU13" s="153"/>
      <c r="KHV13" s="153"/>
      <c r="KHW13" s="153"/>
      <c r="KHX13" s="153"/>
      <c r="KHY13" s="153"/>
      <c r="KHZ13" s="153"/>
      <c r="KIA13" s="153"/>
      <c r="KIB13" s="153"/>
      <c r="KIC13" s="153"/>
      <c r="KID13" s="153"/>
      <c r="KIE13" s="153"/>
      <c r="KIF13" s="153"/>
      <c r="KIG13" s="153"/>
      <c r="KIH13" s="153"/>
      <c r="KII13" s="153"/>
      <c r="KIJ13" s="153"/>
      <c r="KIK13" s="153"/>
      <c r="KIL13" s="153"/>
      <c r="KIM13" s="153"/>
      <c r="KIN13" s="153"/>
      <c r="KIO13" s="153"/>
      <c r="KIP13" s="153"/>
      <c r="KIQ13" s="153"/>
      <c r="KIR13" s="153"/>
      <c r="KIS13" s="153"/>
      <c r="KIT13" s="153"/>
      <c r="KIU13" s="153"/>
      <c r="KIV13" s="153"/>
      <c r="KIW13" s="153"/>
      <c r="KIX13" s="153"/>
      <c r="KIY13" s="153"/>
      <c r="KIZ13" s="153"/>
      <c r="KJA13" s="153"/>
      <c r="KJB13" s="153"/>
      <c r="KJC13" s="153"/>
      <c r="KJD13" s="153"/>
      <c r="KJE13" s="153"/>
      <c r="KJF13" s="153"/>
      <c r="KJG13" s="153"/>
      <c r="KJH13" s="153"/>
      <c r="KJI13" s="153"/>
      <c r="KJJ13" s="153"/>
      <c r="KJK13" s="153"/>
      <c r="KJL13" s="153"/>
      <c r="KJM13" s="153"/>
      <c r="KJN13" s="153"/>
      <c r="KJO13" s="153"/>
      <c r="KJP13" s="153"/>
      <c r="KJQ13" s="153"/>
      <c r="KJR13" s="153"/>
      <c r="KJS13" s="153"/>
      <c r="KJT13" s="153"/>
      <c r="KJU13" s="153"/>
      <c r="KJV13" s="153"/>
      <c r="KJW13" s="153"/>
      <c r="KJX13" s="153"/>
      <c r="KJY13" s="153"/>
      <c r="KJZ13" s="153"/>
      <c r="KKA13" s="153"/>
      <c r="KKB13" s="153"/>
      <c r="KKC13" s="153"/>
      <c r="KKD13" s="153"/>
      <c r="KKE13" s="153"/>
      <c r="KKF13" s="153"/>
      <c r="KKG13" s="153"/>
      <c r="KKH13" s="153"/>
      <c r="KKI13" s="153"/>
      <c r="KKJ13" s="153"/>
      <c r="KKK13" s="153"/>
      <c r="KKL13" s="153"/>
      <c r="KKM13" s="153"/>
      <c r="KKN13" s="153"/>
      <c r="KKO13" s="153"/>
      <c r="KKP13" s="153"/>
      <c r="KKQ13" s="153"/>
      <c r="KKR13" s="153"/>
      <c r="KKS13" s="153"/>
      <c r="KKT13" s="153"/>
      <c r="KKU13" s="153"/>
      <c r="KKV13" s="153"/>
      <c r="KKW13" s="153"/>
      <c r="KKX13" s="153"/>
      <c r="KKY13" s="153"/>
      <c r="KKZ13" s="153"/>
      <c r="KLA13" s="153"/>
      <c r="KLB13" s="153"/>
      <c r="KLC13" s="153"/>
      <c r="KLD13" s="153"/>
      <c r="KLE13" s="153"/>
      <c r="KLF13" s="153"/>
      <c r="KLG13" s="153"/>
      <c r="KLH13" s="153"/>
      <c r="KLI13" s="153"/>
      <c r="KLJ13" s="153"/>
      <c r="KLK13" s="153"/>
      <c r="KLL13" s="153"/>
      <c r="KLM13" s="153"/>
      <c r="KLN13" s="153"/>
      <c r="KLO13" s="153"/>
      <c r="KLP13" s="153"/>
      <c r="KLQ13" s="153"/>
      <c r="KLR13" s="153"/>
      <c r="KLS13" s="153"/>
      <c r="KLT13" s="153"/>
      <c r="KLU13" s="153"/>
      <c r="KLV13" s="153"/>
      <c r="KLW13" s="153"/>
      <c r="KLX13" s="153"/>
      <c r="KLY13" s="153"/>
      <c r="KLZ13" s="153"/>
      <c r="KMA13" s="153"/>
      <c r="KMB13" s="153"/>
      <c r="KMC13" s="153"/>
      <c r="KMD13" s="153"/>
      <c r="KME13" s="153"/>
      <c r="KMF13" s="153"/>
      <c r="KMG13" s="153"/>
      <c r="KMH13" s="153"/>
      <c r="KMI13" s="153"/>
      <c r="KMJ13" s="153"/>
      <c r="KMK13" s="153"/>
      <c r="KML13" s="153"/>
      <c r="KMM13" s="153"/>
      <c r="KMN13" s="153"/>
      <c r="KMO13" s="153"/>
      <c r="KMP13" s="153"/>
      <c r="KMQ13" s="153"/>
      <c r="KMR13" s="153"/>
      <c r="KMS13" s="153"/>
      <c r="KMT13" s="153"/>
      <c r="KMU13" s="153"/>
      <c r="KMV13" s="153"/>
      <c r="KMW13" s="153"/>
      <c r="KMX13" s="153"/>
      <c r="KMY13" s="153"/>
      <c r="KMZ13" s="153"/>
      <c r="KNA13" s="153"/>
      <c r="KNB13" s="153"/>
      <c r="KNC13" s="153"/>
      <c r="KND13" s="153"/>
      <c r="KNE13" s="153"/>
      <c r="KNF13" s="153"/>
      <c r="KNG13" s="153"/>
      <c r="KNH13" s="153"/>
      <c r="KNI13" s="153"/>
      <c r="KNJ13" s="153"/>
      <c r="KNK13" s="153"/>
      <c r="KNL13" s="153"/>
      <c r="KNM13" s="153"/>
      <c r="KNN13" s="153"/>
      <c r="KNO13" s="153"/>
      <c r="KNP13" s="153"/>
      <c r="KNQ13" s="153"/>
      <c r="KNR13" s="153"/>
      <c r="KNS13" s="153"/>
      <c r="KNT13" s="153"/>
      <c r="KNU13" s="153"/>
      <c r="KNV13" s="153"/>
      <c r="KNW13" s="153"/>
      <c r="KNX13" s="153"/>
      <c r="KNY13" s="153"/>
      <c r="KNZ13" s="153"/>
      <c r="KOA13" s="153"/>
      <c r="KOB13" s="153"/>
      <c r="KOC13" s="153"/>
      <c r="KOD13" s="153"/>
      <c r="KOE13" s="153"/>
      <c r="KOF13" s="153"/>
      <c r="KOG13" s="153"/>
      <c r="KOH13" s="153"/>
      <c r="KOI13" s="153"/>
      <c r="KOJ13" s="153"/>
      <c r="KOK13" s="153"/>
      <c r="KOL13" s="153"/>
      <c r="KOM13" s="153"/>
      <c r="KON13" s="153"/>
      <c r="KOO13" s="153"/>
      <c r="KOP13" s="153"/>
      <c r="KOQ13" s="153"/>
      <c r="KOR13" s="153"/>
      <c r="KOS13" s="153"/>
      <c r="KOT13" s="153"/>
      <c r="KOU13" s="153"/>
      <c r="KOV13" s="153"/>
      <c r="KOW13" s="153"/>
      <c r="KOX13" s="153"/>
      <c r="KOY13" s="153"/>
      <c r="KOZ13" s="153"/>
      <c r="KPA13" s="153"/>
      <c r="KPB13" s="153"/>
      <c r="KPC13" s="153"/>
      <c r="KPD13" s="153"/>
      <c r="KPE13" s="153"/>
      <c r="KPF13" s="153"/>
      <c r="KPG13" s="153"/>
      <c r="KPH13" s="153"/>
      <c r="KPI13" s="153"/>
      <c r="KPJ13" s="153"/>
      <c r="KPK13" s="153"/>
      <c r="KPL13" s="153"/>
      <c r="KPM13" s="153"/>
      <c r="KPN13" s="153"/>
      <c r="KPO13" s="153"/>
      <c r="KPP13" s="153"/>
      <c r="KPQ13" s="153"/>
      <c r="KPR13" s="153"/>
      <c r="KPS13" s="153"/>
      <c r="KPT13" s="153"/>
      <c r="KPU13" s="153"/>
      <c r="KPV13" s="153"/>
      <c r="KPW13" s="153"/>
      <c r="KPX13" s="153"/>
      <c r="KPY13" s="153"/>
      <c r="KPZ13" s="153"/>
      <c r="KQA13" s="153"/>
      <c r="KQB13" s="153"/>
      <c r="KQC13" s="153"/>
      <c r="KQD13" s="153"/>
      <c r="KQE13" s="153"/>
      <c r="KQF13" s="153"/>
      <c r="KQG13" s="153"/>
      <c r="KQH13" s="153"/>
      <c r="KQI13" s="153"/>
      <c r="KQJ13" s="153"/>
      <c r="KQK13" s="153"/>
      <c r="KQL13" s="153"/>
      <c r="KQM13" s="153"/>
      <c r="KQN13" s="153"/>
      <c r="KQO13" s="153"/>
      <c r="KQP13" s="153"/>
      <c r="KQQ13" s="153"/>
      <c r="KQR13" s="153"/>
      <c r="KQS13" s="153"/>
      <c r="KQT13" s="153"/>
      <c r="KQU13" s="153"/>
      <c r="KQV13" s="153"/>
      <c r="KQW13" s="153"/>
      <c r="KQX13" s="153"/>
      <c r="KQY13" s="153"/>
      <c r="KQZ13" s="153"/>
      <c r="KRA13" s="153"/>
      <c r="KRB13" s="153"/>
      <c r="KRC13" s="153"/>
      <c r="KRD13" s="153"/>
      <c r="KRE13" s="153"/>
      <c r="KRF13" s="153"/>
      <c r="KRG13" s="153"/>
      <c r="KRH13" s="153"/>
      <c r="KRI13" s="153"/>
      <c r="KRJ13" s="153"/>
      <c r="KRK13" s="153"/>
      <c r="KRL13" s="153"/>
      <c r="KRM13" s="153"/>
      <c r="KRN13" s="153"/>
      <c r="KRO13" s="153"/>
      <c r="KRP13" s="153"/>
      <c r="KRQ13" s="153"/>
      <c r="KRR13" s="153"/>
      <c r="KRS13" s="153"/>
      <c r="KRT13" s="153"/>
      <c r="KRU13" s="153"/>
      <c r="KRV13" s="153"/>
      <c r="KRW13" s="153"/>
      <c r="KRX13" s="153"/>
      <c r="KRY13" s="153"/>
      <c r="KRZ13" s="153"/>
      <c r="KSA13" s="153"/>
      <c r="KSB13" s="153"/>
      <c r="KSC13" s="153"/>
      <c r="KSD13" s="153"/>
      <c r="KSE13" s="153"/>
      <c r="KSF13" s="153"/>
      <c r="KSG13" s="153"/>
      <c r="KSH13" s="153"/>
      <c r="KSI13" s="153"/>
      <c r="KSJ13" s="153"/>
      <c r="KSK13" s="153"/>
      <c r="KSL13" s="153"/>
      <c r="KSM13" s="153"/>
      <c r="KSN13" s="153"/>
      <c r="KSO13" s="153"/>
      <c r="KSP13" s="153"/>
      <c r="KSQ13" s="153"/>
      <c r="KSR13" s="153"/>
      <c r="KSS13" s="153"/>
      <c r="KST13" s="153"/>
      <c r="KSU13" s="153"/>
      <c r="KSV13" s="153"/>
      <c r="KSW13" s="153"/>
      <c r="KSX13" s="153"/>
      <c r="KSY13" s="153"/>
      <c r="KSZ13" s="153"/>
      <c r="KTA13" s="153"/>
      <c r="KTB13" s="153"/>
      <c r="KTC13" s="153"/>
      <c r="KTD13" s="153"/>
      <c r="KTE13" s="153"/>
      <c r="KTF13" s="153"/>
      <c r="KTG13" s="153"/>
      <c r="KTH13" s="153"/>
      <c r="KTI13" s="153"/>
      <c r="KTJ13" s="153"/>
      <c r="KTK13" s="153"/>
      <c r="KTL13" s="153"/>
      <c r="KTM13" s="153"/>
      <c r="KTN13" s="153"/>
      <c r="KTO13" s="153"/>
      <c r="KTP13" s="153"/>
      <c r="KTQ13" s="153"/>
      <c r="KTR13" s="153"/>
      <c r="KTS13" s="153"/>
      <c r="KTT13" s="153"/>
      <c r="KTU13" s="153"/>
      <c r="KTV13" s="153"/>
      <c r="KTW13" s="153"/>
      <c r="KTX13" s="153"/>
      <c r="KTY13" s="153"/>
      <c r="KTZ13" s="153"/>
      <c r="KUA13" s="153"/>
      <c r="KUB13" s="153"/>
      <c r="KUC13" s="153"/>
      <c r="KUD13" s="153"/>
      <c r="KUE13" s="153"/>
      <c r="KUF13" s="153"/>
      <c r="KUG13" s="153"/>
      <c r="KUH13" s="153"/>
      <c r="KUI13" s="153"/>
      <c r="KUJ13" s="153"/>
      <c r="KUK13" s="153"/>
      <c r="KUL13" s="153"/>
      <c r="KUM13" s="153"/>
      <c r="KUN13" s="153"/>
      <c r="KUO13" s="153"/>
      <c r="KUP13" s="153"/>
      <c r="KUQ13" s="153"/>
      <c r="KUR13" s="153"/>
      <c r="KUS13" s="153"/>
      <c r="KUT13" s="153"/>
      <c r="KUU13" s="153"/>
      <c r="KUV13" s="153"/>
      <c r="KUW13" s="153"/>
      <c r="KUX13" s="153"/>
      <c r="KUY13" s="153"/>
      <c r="KUZ13" s="153"/>
      <c r="KVA13" s="153"/>
      <c r="KVB13" s="153"/>
      <c r="KVC13" s="153"/>
      <c r="KVD13" s="153"/>
      <c r="KVE13" s="153"/>
      <c r="KVF13" s="153"/>
      <c r="KVG13" s="153"/>
      <c r="KVH13" s="153"/>
      <c r="KVI13" s="153"/>
      <c r="KVJ13" s="153"/>
      <c r="KVK13" s="153"/>
      <c r="KVL13" s="153"/>
      <c r="KVM13" s="153"/>
      <c r="KVN13" s="153"/>
      <c r="KVO13" s="153"/>
      <c r="KVP13" s="153"/>
      <c r="KVQ13" s="153"/>
      <c r="KVR13" s="153"/>
      <c r="KVS13" s="153"/>
      <c r="KVT13" s="153"/>
      <c r="KVU13" s="153"/>
      <c r="KVV13" s="153"/>
      <c r="KVW13" s="153"/>
      <c r="KVX13" s="153"/>
      <c r="KVY13" s="153"/>
      <c r="KVZ13" s="153"/>
      <c r="KWA13" s="153"/>
      <c r="KWB13" s="153"/>
      <c r="KWC13" s="153"/>
      <c r="KWD13" s="153"/>
      <c r="KWE13" s="153"/>
      <c r="KWF13" s="153"/>
      <c r="KWG13" s="153"/>
      <c r="KWH13" s="153"/>
      <c r="KWI13" s="153"/>
      <c r="KWJ13" s="153"/>
      <c r="KWK13" s="153"/>
      <c r="KWL13" s="153"/>
      <c r="KWM13" s="153"/>
      <c r="KWN13" s="153"/>
      <c r="KWO13" s="153"/>
      <c r="KWP13" s="153"/>
      <c r="KWQ13" s="153"/>
      <c r="KWR13" s="153"/>
      <c r="KWS13" s="153"/>
      <c r="KWT13" s="153"/>
      <c r="KWU13" s="153"/>
      <c r="KWV13" s="153"/>
      <c r="KWW13" s="153"/>
      <c r="KWX13" s="153"/>
      <c r="KWY13" s="153"/>
      <c r="KWZ13" s="153"/>
      <c r="KXA13" s="153"/>
      <c r="KXB13" s="153"/>
      <c r="KXC13" s="153"/>
      <c r="KXD13" s="153"/>
      <c r="KXE13" s="153"/>
      <c r="KXF13" s="153"/>
      <c r="KXG13" s="153"/>
      <c r="KXH13" s="153"/>
      <c r="KXI13" s="153"/>
      <c r="KXJ13" s="153"/>
      <c r="KXK13" s="153"/>
      <c r="KXL13" s="153"/>
      <c r="KXM13" s="153"/>
      <c r="KXN13" s="153"/>
      <c r="KXO13" s="153"/>
      <c r="KXP13" s="153"/>
      <c r="KXQ13" s="153"/>
      <c r="KXR13" s="153"/>
      <c r="KXS13" s="153"/>
      <c r="KXT13" s="153"/>
      <c r="KXU13" s="153"/>
      <c r="KXV13" s="153"/>
      <c r="KXW13" s="153"/>
      <c r="KXX13" s="153"/>
      <c r="KXY13" s="153"/>
      <c r="KXZ13" s="153"/>
      <c r="KYA13" s="153"/>
      <c r="KYB13" s="153"/>
      <c r="KYC13" s="153"/>
      <c r="KYD13" s="153"/>
      <c r="KYE13" s="153"/>
      <c r="KYF13" s="153"/>
      <c r="KYG13" s="153"/>
      <c r="KYH13" s="153"/>
      <c r="KYI13" s="153"/>
      <c r="KYJ13" s="153"/>
      <c r="KYK13" s="153"/>
      <c r="KYL13" s="153"/>
      <c r="KYM13" s="153"/>
      <c r="KYN13" s="153"/>
      <c r="KYO13" s="153"/>
      <c r="KYP13" s="153"/>
      <c r="KYQ13" s="153"/>
      <c r="KYR13" s="153"/>
      <c r="KYS13" s="153"/>
      <c r="KYT13" s="153"/>
      <c r="KYU13" s="153"/>
      <c r="KYV13" s="153"/>
      <c r="KYW13" s="153"/>
      <c r="KYX13" s="153"/>
      <c r="KYY13" s="153"/>
      <c r="KYZ13" s="153"/>
      <c r="KZA13" s="153"/>
      <c r="KZB13" s="153"/>
      <c r="KZC13" s="153"/>
      <c r="KZD13" s="153"/>
      <c r="KZE13" s="153"/>
      <c r="KZF13" s="153"/>
      <c r="KZG13" s="153"/>
      <c r="KZH13" s="153"/>
      <c r="KZI13" s="153"/>
      <c r="KZJ13" s="153"/>
      <c r="KZK13" s="153"/>
      <c r="KZL13" s="153"/>
      <c r="KZM13" s="153"/>
      <c r="KZN13" s="153"/>
      <c r="KZO13" s="153"/>
      <c r="KZP13" s="153"/>
      <c r="KZQ13" s="153"/>
      <c r="KZR13" s="153"/>
      <c r="KZS13" s="153"/>
      <c r="KZT13" s="153"/>
      <c r="KZU13" s="153"/>
      <c r="KZV13" s="153"/>
      <c r="KZW13" s="153"/>
      <c r="KZX13" s="153"/>
      <c r="KZY13" s="153"/>
      <c r="KZZ13" s="153"/>
      <c r="LAA13" s="153"/>
      <c r="LAB13" s="153"/>
      <c r="LAC13" s="153"/>
      <c r="LAD13" s="153"/>
      <c r="LAE13" s="153"/>
      <c r="LAF13" s="153"/>
      <c r="LAG13" s="153"/>
      <c r="LAH13" s="153"/>
      <c r="LAI13" s="153"/>
      <c r="LAJ13" s="153"/>
      <c r="LAK13" s="153"/>
      <c r="LAL13" s="153"/>
      <c r="LAM13" s="153"/>
      <c r="LAN13" s="153"/>
      <c r="LAO13" s="153"/>
      <c r="LAP13" s="153"/>
      <c r="LAQ13" s="153"/>
      <c r="LAR13" s="153"/>
      <c r="LAS13" s="153"/>
      <c r="LAT13" s="153"/>
      <c r="LAU13" s="153"/>
      <c r="LAV13" s="153"/>
      <c r="LAW13" s="153"/>
      <c r="LAX13" s="153"/>
      <c r="LAY13" s="153"/>
      <c r="LAZ13" s="153"/>
      <c r="LBA13" s="153"/>
      <c r="LBB13" s="153"/>
      <c r="LBC13" s="153"/>
      <c r="LBD13" s="153"/>
      <c r="LBE13" s="153"/>
      <c r="LBF13" s="153"/>
      <c r="LBG13" s="153"/>
      <c r="LBH13" s="153"/>
      <c r="LBI13" s="153"/>
      <c r="LBJ13" s="153"/>
      <c r="LBK13" s="153"/>
      <c r="LBL13" s="153"/>
      <c r="LBM13" s="153"/>
      <c r="LBN13" s="153"/>
      <c r="LBO13" s="153"/>
      <c r="LBP13" s="153"/>
      <c r="LBQ13" s="153"/>
      <c r="LBR13" s="153"/>
      <c r="LBS13" s="153"/>
      <c r="LBT13" s="153"/>
      <c r="LBU13" s="153"/>
      <c r="LBV13" s="153"/>
      <c r="LBW13" s="153"/>
      <c r="LBX13" s="153"/>
      <c r="LBY13" s="153"/>
      <c r="LBZ13" s="153"/>
      <c r="LCA13" s="153"/>
      <c r="LCB13" s="153"/>
      <c r="LCC13" s="153"/>
      <c r="LCD13" s="153"/>
      <c r="LCE13" s="153"/>
      <c r="LCF13" s="153"/>
      <c r="LCG13" s="153"/>
      <c r="LCH13" s="153"/>
      <c r="LCI13" s="153"/>
      <c r="LCJ13" s="153"/>
      <c r="LCK13" s="153"/>
      <c r="LCL13" s="153"/>
      <c r="LCM13" s="153"/>
      <c r="LCN13" s="153"/>
      <c r="LCO13" s="153"/>
      <c r="LCP13" s="153"/>
      <c r="LCQ13" s="153"/>
      <c r="LCR13" s="153"/>
      <c r="LCS13" s="153"/>
      <c r="LCT13" s="153"/>
      <c r="LCU13" s="153"/>
      <c r="LCV13" s="153"/>
      <c r="LCW13" s="153"/>
      <c r="LCX13" s="153"/>
      <c r="LCY13" s="153"/>
      <c r="LCZ13" s="153"/>
      <c r="LDA13" s="153"/>
      <c r="LDB13" s="153"/>
      <c r="LDC13" s="153"/>
      <c r="LDD13" s="153"/>
      <c r="LDE13" s="153"/>
      <c r="LDF13" s="153"/>
      <c r="LDG13" s="153"/>
      <c r="LDH13" s="153"/>
      <c r="LDI13" s="153"/>
      <c r="LDJ13" s="153"/>
      <c r="LDK13" s="153"/>
      <c r="LDL13" s="153"/>
      <c r="LDM13" s="153"/>
      <c r="LDN13" s="153"/>
      <c r="LDO13" s="153"/>
      <c r="LDP13" s="153"/>
      <c r="LDQ13" s="153"/>
      <c r="LDR13" s="153"/>
      <c r="LDS13" s="153"/>
      <c r="LDT13" s="153"/>
      <c r="LDU13" s="153"/>
      <c r="LDV13" s="153"/>
      <c r="LDW13" s="153"/>
      <c r="LDX13" s="153"/>
      <c r="LDY13" s="153"/>
      <c r="LDZ13" s="153"/>
      <c r="LEA13" s="153"/>
      <c r="LEB13" s="153"/>
      <c r="LEC13" s="153"/>
      <c r="LED13" s="153"/>
      <c r="LEE13" s="153"/>
      <c r="LEF13" s="153"/>
      <c r="LEG13" s="153"/>
      <c r="LEH13" s="153"/>
      <c r="LEI13" s="153"/>
      <c r="LEJ13" s="153"/>
      <c r="LEK13" s="153"/>
      <c r="LEL13" s="153"/>
      <c r="LEM13" s="153"/>
      <c r="LEN13" s="153"/>
      <c r="LEO13" s="153"/>
      <c r="LEP13" s="153"/>
      <c r="LEQ13" s="153"/>
      <c r="LER13" s="153"/>
      <c r="LES13" s="153"/>
      <c r="LET13" s="153"/>
      <c r="LEU13" s="153"/>
      <c r="LEV13" s="153"/>
      <c r="LEW13" s="153"/>
      <c r="LEX13" s="153"/>
      <c r="LEY13" s="153"/>
      <c r="LEZ13" s="153"/>
      <c r="LFA13" s="153"/>
      <c r="LFB13" s="153"/>
      <c r="LFC13" s="153"/>
      <c r="LFD13" s="153"/>
      <c r="LFE13" s="153"/>
      <c r="LFF13" s="153"/>
      <c r="LFG13" s="153"/>
      <c r="LFH13" s="153"/>
      <c r="LFI13" s="153"/>
      <c r="LFJ13" s="153"/>
      <c r="LFK13" s="153"/>
      <c r="LFL13" s="153"/>
      <c r="LFM13" s="153"/>
      <c r="LFN13" s="153"/>
      <c r="LFO13" s="153"/>
      <c r="LFP13" s="153"/>
      <c r="LFQ13" s="153"/>
      <c r="LFR13" s="153"/>
      <c r="LFS13" s="153"/>
      <c r="LFT13" s="153"/>
      <c r="LFU13" s="153"/>
      <c r="LFV13" s="153"/>
      <c r="LFW13" s="153"/>
      <c r="LFX13" s="153"/>
      <c r="LFY13" s="153"/>
      <c r="LFZ13" s="153"/>
      <c r="LGA13" s="153"/>
      <c r="LGB13" s="153"/>
      <c r="LGC13" s="153"/>
      <c r="LGD13" s="153"/>
      <c r="LGE13" s="153"/>
      <c r="LGF13" s="153"/>
      <c r="LGG13" s="153"/>
      <c r="LGH13" s="153"/>
      <c r="LGI13" s="153"/>
      <c r="LGJ13" s="153"/>
      <c r="LGK13" s="153"/>
      <c r="LGL13" s="153"/>
      <c r="LGM13" s="153"/>
      <c r="LGN13" s="153"/>
      <c r="LGO13" s="153"/>
      <c r="LGP13" s="153"/>
      <c r="LGQ13" s="153"/>
      <c r="LGR13" s="153"/>
      <c r="LGS13" s="153"/>
      <c r="LGT13" s="153"/>
      <c r="LGU13" s="153"/>
      <c r="LGV13" s="153"/>
      <c r="LGW13" s="153"/>
      <c r="LGX13" s="153"/>
      <c r="LGY13" s="153"/>
      <c r="LGZ13" s="153"/>
      <c r="LHA13" s="153"/>
      <c r="LHB13" s="153"/>
      <c r="LHC13" s="153"/>
      <c r="LHD13" s="153"/>
      <c r="LHE13" s="153"/>
      <c r="LHF13" s="153"/>
      <c r="LHG13" s="153"/>
      <c r="LHH13" s="153"/>
      <c r="LHI13" s="153"/>
      <c r="LHJ13" s="153"/>
      <c r="LHK13" s="153"/>
      <c r="LHL13" s="153"/>
      <c r="LHM13" s="153"/>
      <c r="LHN13" s="153"/>
      <c r="LHO13" s="153"/>
      <c r="LHP13" s="153"/>
      <c r="LHQ13" s="153"/>
      <c r="LHR13" s="153"/>
      <c r="LHS13" s="153"/>
      <c r="LHT13" s="153"/>
      <c r="LHU13" s="153"/>
      <c r="LHV13" s="153"/>
      <c r="LHW13" s="153"/>
      <c r="LHX13" s="153"/>
      <c r="LHY13" s="153"/>
      <c r="LHZ13" s="153"/>
      <c r="LIA13" s="153"/>
      <c r="LIB13" s="153"/>
      <c r="LIC13" s="153"/>
      <c r="LID13" s="153"/>
      <c r="LIE13" s="153"/>
      <c r="LIF13" s="153"/>
      <c r="LIG13" s="153"/>
      <c r="LIH13" s="153"/>
      <c r="LII13" s="153"/>
      <c r="LIJ13" s="153"/>
      <c r="LIK13" s="153"/>
      <c r="LIL13" s="153"/>
      <c r="LIM13" s="153"/>
      <c r="LIN13" s="153"/>
      <c r="LIO13" s="153"/>
      <c r="LIP13" s="153"/>
      <c r="LIQ13" s="153"/>
      <c r="LIR13" s="153"/>
      <c r="LIS13" s="153"/>
      <c r="LIT13" s="153"/>
      <c r="LIU13" s="153"/>
      <c r="LIV13" s="153"/>
      <c r="LIW13" s="153"/>
      <c r="LIX13" s="153"/>
      <c r="LIY13" s="153"/>
      <c r="LIZ13" s="153"/>
      <c r="LJA13" s="153"/>
      <c r="LJB13" s="153"/>
      <c r="LJC13" s="153"/>
      <c r="LJD13" s="153"/>
      <c r="LJE13" s="153"/>
      <c r="LJF13" s="153"/>
      <c r="LJG13" s="153"/>
      <c r="LJH13" s="153"/>
      <c r="LJI13" s="153"/>
      <c r="LJJ13" s="153"/>
      <c r="LJK13" s="153"/>
      <c r="LJL13" s="153"/>
      <c r="LJM13" s="153"/>
      <c r="LJN13" s="153"/>
      <c r="LJO13" s="153"/>
      <c r="LJP13" s="153"/>
      <c r="LJQ13" s="153"/>
      <c r="LJR13" s="153"/>
      <c r="LJS13" s="153"/>
      <c r="LJT13" s="153"/>
      <c r="LJU13" s="153"/>
      <c r="LJV13" s="153"/>
      <c r="LJW13" s="153"/>
      <c r="LJX13" s="153"/>
      <c r="LJY13" s="153"/>
      <c r="LJZ13" s="153"/>
      <c r="LKA13" s="153"/>
      <c r="LKB13" s="153"/>
      <c r="LKC13" s="153"/>
      <c r="LKD13" s="153"/>
      <c r="LKE13" s="153"/>
      <c r="LKF13" s="153"/>
      <c r="LKG13" s="153"/>
      <c r="LKH13" s="153"/>
      <c r="LKI13" s="153"/>
      <c r="LKJ13" s="153"/>
      <c r="LKK13" s="153"/>
      <c r="LKL13" s="153"/>
      <c r="LKM13" s="153"/>
      <c r="LKN13" s="153"/>
      <c r="LKO13" s="153"/>
      <c r="LKP13" s="153"/>
      <c r="LKQ13" s="153"/>
      <c r="LKR13" s="153"/>
      <c r="LKS13" s="153"/>
      <c r="LKT13" s="153"/>
      <c r="LKU13" s="153"/>
      <c r="LKV13" s="153"/>
      <c r="LKW13" s="153"/>
      <c r="LKX13" s="153"/>
      <c r="LKY13" s="153"/>
      <c r="LKZ13" s="153"/>
      <c r="LLA13" s="153"/>
      <c r="LLB13" s="153"/>
      <c r="LLC13" s="153"/>
      <c r="LLD13" s="153"/>
      <c r="LLE13" s="153"/>
      <c r="LLF13" s="153"/>
      <c r="LLG13" s="153"/>
      <c r="LLH13" s="153"/>
      <c r="LLI13" s="153"/>
      <c r="LLJ13" s="153"/>
      <c r="LLK13" s="153"/>
      <c r="LLL13" s="153"/>
      <c r="LLM13" s="153"/>
      <c r="LLN13" s="153"/>
      <c r="LLO13" s="153"/>
      <c r="LLP13" s="153"/>
      <c r="LLQ13" s="153"/>
      <c r="LLR13" s="153"/>
      <c r="LLS13" s="153"/>
      <c r="LLT13" s="153"/>
      <c r="LLU13" s="153"/>
      <c r="LLV13" s="153"/>
      <c r="LLW13" s="153"/>
      <c r="LLX13" s="153"/>
      <c r="LLY13" s="153"/>
      <c r="LLZ13" s="153"/>
      <c r="LMA13" s="153"/>
      <c r="LMB13" s="153"/>
      <c r="LMC13" s="153"/>
      <c r="LMD13" s="153"/>
      <c r="LME13" s="153"/>
      <c r="LMF13" s="153"/>
      <c r="LMG13" s="153"/>
      <c r="LMH13" s="153"/>
      <c r="LMI13" s="153"/>
      <c r="LMJ13" s="153"/>
      <c r="LMK13" s="153"/>
      <c r="LML13" s="153"/>
      <c r="LMM13" s="153"/>
      <c r="LMN13" s="153"/>
      <c r="LMO13" s="153"/>
      <c r="LMP13" s="153"/>
      <c r="LMQ13" s="153"/>
      <c r="LMR13" s="153"/>
      <c r="LMS13" s="153"/>
      <c r="LMT13" s="153"/>
      <c r="LMU13" s="153"/>
      <c r="LMV13" s="153"/>
      <c r="LMW13" s="153"/>
      <c r="LMX13" s="153"/>
      <c r="LMY13" s="153"/>
      <c r="LMZ13" s="153"/>
      <c r="LNA13" s="153"/>
      <c r="LNB13" s="153"/>
      <c r="LNC13" s="153"/>
      <c r="LND13" s="153"/>
      <c r="LNE13" s="153"/>
      <c r="LNF13" s="153"/>
      <c r="LNG13" s="153"/>
      <c r="LNH13" s="153"/>
      <c r="LNI13" s="153"/>
      <c r="LNJ13" s="153"/>
      <c r="LNK13" s="153"/>
      <c r="LNL13" s="153"/>
      <c r="LNM13" s="153"/>
      <c r="LNN13" s="153"/>
      <c r="LNO13" s="153"/>
      <c r="LNP13" s="153"/>
      <c r="LNQ13" s="153"/>
      <c r="LNR13" s="153"/>
      <c r="LNS13" s="153"/>
      <c r="LNT13" s="153"/>
      <c r="LNU13" s="153"/>
      <c r="LNV13" s="153"/>
      <c r="LNW13" s="153"/>
      <c r="LNX13" s="153"/>
      <c r="LNY13" s="153"/>
      <c r="LNZ13" s="153"/>
      <c r="LOA13" s="153"/>
      <c r="LOB13" s="153"/>
      <c r="LOC13" s="153"/>
      <c r="LOD13" s="153"/>
      <c r="LOE13" s="153"/>
      <c r="LOF13" s="153"/>
      <c r="LOG13" s="153"/>
      <c r="LOH13" s="153"/>
      <c r="LOI13" s="153"/>
      <c r="LOJ13" s="153"/>
      <c r="LOK13" s="153"/>
      <c r="LOL13" s="153"/>
      <c r="LOM13" s="153"/>
      <c r="LON13" s="153"/>
      <c r="LOO13" s="153"/>
      <c r="LOP13" s="153"/>
      <c r="LOQ13" s="153"/>
      <c r="LOR13" s="153"/>
      <c r="LOS13" s="153"/>
      <c r="LOT13" s="153"/>
      <c r="LOU13" s="153"/>
      <c r="LOV13" s="153"/>
      <c r="LOW13" s="153"/>
      <c r="LOX13" s="153"/>
      <c r="LOY13" s="153"/>
      <c r="LOZ13" s="153"/>
      <c r="LPA13" s="153"/>
      <c r="LPB13" s="153"/>
      <c r="LPC13" s="153"/>
      <c r="LPD13" s="153"/>
      <c r="LPE13" s="153"/>
      <c r="LPF13" s="153"/>
      <c r="LPG13" s="153"/>
      <c r="LPH13" s="153"/>
      <c r="LPI13" s="153"/>
      <c r="LPJ13" s="153"/>
      <c r="LPK13" s="153"/>
      <c r="LPL13" s="153"/>
      <c r="LPM13" s="153"/>
      <c r="LPN13" s="153"/>
      <c r="LPO13" s="153"/>
      <c r="LPP13" s="153"/>
      <c r="LPQ13" s="153"/>
      <c r="LPR13" s="153"/>
      <c r="LPS13" s="153"/>
      <c r="LPT13" s="153"/>
      <c r="LPU13" s="153"/>
      <c r="LPV13" s="153"/>
      <c r="LPW13" s="153"/>
      <c r="LPX13" s="153"/>
      <c r="LPY13" s="153"/>
      <c r="LPZ13" s="153"/>
      <c r="LQA13" s="153"/>
      <c r="LQB13" s="153"/>
      <c r="LQC13" s="153"/>
      <c r="LQD13" s="153"/>
      <c r="LQE13" s="153"/>
      <c r="LQF13" s="153"/>
      <c r="LQG13" s="153"/>
      <c r="LQH13" s="153"/>
      <c r="LQI13" s="153"/>
      <c r="LQJ13" s="153"/>
      <c r="LQK13" s="153"/>
      <c r="LQL13" s="153"/>
      <c r="LQM13" s="153"/>
      <c r="LQN13" s="153"/>
      <c r="LQO13" s="153"/>
      <c r="LQP13" s="153"/>
      <c r="LQQ13" s="153"/>
      <c r="LQR13" s="153"/>
      <c r="LQS13" s="153"/>
      <c r="LQT13" s="153"/>
      <c r="LQU13" s="153"/>
      <c r="LQV13" s="153"/>
      <c r="LQW13" s="153"/>
      <c r="LQX13" s="153"/>
      <c r="LQY13" s="153"/>
      <c r="LQZ13" s="153"/>
      <c r="LRA13" s="153"/>
      <c r="LRB13" s="153"/>
      <c r="LRC13" s="153"/>
      <c r="LRD13" s="153"/>
      <c r="LRE13" s="153"/>
      <c r="LRF13" s="153"/>
      <c r="LRG13" s="153"/>
      <c r="LRH13" s="153"/>
      <c r="LRI13" s="153"/>
      <c r="LRJ13" s="153"/>
      <c r="LRK13" s="153"/>
      <c r="LRL13" s="153"/>
      <c r="LRM13" s="153"/>
      <c r="LRN13" s="153"/>
      <c r="LRO13" s="153"/>
      <c r="LRP13" s="153"/>
      <c r="LRQ13" s="153"/>
      <c r="LRR13" s="153"/>
      <c r="LRS13" s="153"/>
      <c r="LRT13" s="153"/>
      <c r="LRU13" s="153"/>
      <c r="LRV13" s="153"/>
      <c r="LRW13" s="153"/>
      <c r="LRX13" s="153"/>
      <c r="LRY13" s="153"/>
      <c r="LRZ13" s="153"/>
      <c r="LSA13" s="153"/>
      <c r="LSB13" s="153"/>
      <c r="LSC13" s="153"/>
      <c r="LSD13" s="153"/>
      <c r="LSE13" s="153"/>
      <c r="LSF13" s="153"/>
      <c r="LSG13" s="153"/>
      <c r="LSH13" s="153"/>
      <c r="LSI13" s="153"/>
      <c r="LSJ13" s="153"/>
      <c r="LSK13" s="153"/>
      <c r="LSL13" s="153"/>
      <c r="LSM13" s="153"/>
      <c r="LSN13" s="153"/>
      <c r="LSO13" s="153"/>
      <c r="LSP13" s="153"/>
      <c r="LSQ13" s="153"/>
      <c r="LSR13" s="153"/>
      <c r="LSS13" s="153"/>
      <c r="LST13" s="153"/>
      <c r="LSU13" s="153"/>
      <c r="LSV13" s="153"/>
      <c r="LSW13" s="153"/>
      <c r="LSX13" s="153"/>
      <c r="LSY13" s="153"/>
      <c r="LSZ13" s="153"/>
      <c r="LTA13" s="153"/>
      <c r="LTB13" s="153"/>
      <c r="LTC13" s="153"/>
      <c r="LTD13" s="153"/>
      <c r="LTE13" s="153"/>
      <c r="LTF13" s="153"/>
      <c r="LTG13" s="153"/>
      <c r="LTH13" s="153"/>
      <c r="LTI13" s="153"/>
      <c r="LTJ13" s="153"/>
      <c r="LTK13" s="153"/>
      <c r="LTL13" s="153"/>
      <c r="LTM13" s="153"/>
      <c r="LTN13" s="153"/>
      <c r="LTO13" s="153"/>
      <c r="LTP13" s="153"/>
      <c r="LTQ13" s="153"/>
      <c r="LTR13" s="153"/>
      <c r="LTS13" s="153"/>
      <c r="LTT13" s="153"/>
      <c r="LTU13" s="153"/>
      <c r="LTV13" s="153"/>
      <c r="LTW13" s="153"/>
      <c r="LTX13" s="153"/>
      <c r="LTY13" s="153"/>
      <c r="LTZ13" s="153"/>
      <c r="LUA13" s="153"/>
      <c r="LUB13" s="153"/>
      <c r="LUC13" s="153"/>
      <c r="LUD13" s="153"/>
      <c r="LUE13" s="153"/>
      <c r="LUF13" s="153"/>
      <c r="LUG13" s="153"/>
      <c r="LUH13" s="153"/>
      <c r="LUI13" s="153"/>
      <c r="LUJ13" s="153"/>
      <c r="LUK13" s="153"/>
      <c r="LUL13" s="153"/>
      <c r="LUM13" s="153"/>
      <c r="LUN13" s="153"/>
      <c r="LUO13" s="153"/>
      <c r="LUP13" s="153"/>
      <c r="LUQ13" s="153"/>
      <c r="LUR13" s="153"/>
      <c r="LUS13" s="153"/>
      <c r="LUT13" s="153"/>
      <c r="LUU13" s="153"/>
      <c r="LUV13" s="153"/>
      <c r="LUW13" s="153"/>
      <c r="LUX13" s="153"/>
      <c r="LUY13" s="153"/>
      <c r="LUZ13" s="153"/>
      <c r="LVA13" s="153"/>
      <c r="LVB13" s="153"/>
      <c r="LVC13" s="153"/>
      <c r="LVD13" s="153"/>
      <c r="LVE13" s="153"/>
      <c r="LVF13" s="153"/>
      <c r="LVG13" s="153"/>
      <c r="LVH13" s="153"/>
      <c r="LVI13" s="153"/>
      <c r="LVJ13" s="153"/>
      <c r="LVK13" s="153"/>
      <c r="LVL13" s="153"/>
      <c r="LVM13" s="153"/>
      <c r="LVN13" s="153"/>
      <c r="LVO13" s="153"/>
      <c r="LVP13" s="153"/>
      <c r="LVQ13" s="153"/>
      <c r="LVR13" s="153"/>
      <c r="LVS13" s="153"/>
      <c r="LVT13" s="153"/>
      <c r="LVU13" s="153"/>
      <c r="LVV13" s="153"/>
      <c r="LVW13" s="153"/>
      <c r="LVX13" s="153"/>
      <c r="LVY13" s="153"/>
      <c r="LVZ13" s="153"/>
      <c r="LWA13" s="153"/>
      <c r="LWB13" s="153"/>
      <c r="LWC13" s="153"/>
      <c r="LWD13" s="153"/>
      <c r="LWE13" s="153"/>
      <c r="LWF13" s="153"/>
      <c r="LWG13" s="153"/>
      <c r="LWH13" s="153"/>
      <c r="LWI13" s="153"/>
      <c r="LWJ13" s="153"/>
      <c r="LWK13" s="153"/>
      <c r="LWL13" s="153"/>
      <c r="LWM13" s="153"/>
      <c r="LWN13" s="153"/>
      <c r="LWO13" s="153"/>
      <c r="LWP13" s="153"/>
      <c r="LWQ13" s="153"/>
      <c r="LWR13" s="153"/>
      <c r="LWS13" s="153"/>
      <c r="LWT13" s="153"/>
      <c r="LWU13" s="153"/>
      <c r="LWV13" s="153"/>
      <c r="LWW13" s="153"/>
      <c r="LWX13" s="153"/>
      <c r="LWY13" s="153"/>
      <c r="LWZ13" s="153"/>
      <c r="LXA13" s="153"/>
      <c r="LXB13" s="153"/>
      <c r="LXC13" s="153"/>
      <c r="LXD13" s="153"/>
      <c r="LXE13" s="153"/>
      <c r="LXF13" s="153"/>
      <c r="LXG13" s="153"/>
      <c r="LXH13" s="153"/>
      <c r="LXI13" s="153"/>
      <c r="LXJ13" s="153"/>
      <c r="LXK13" s="153"/>
      <c r="LXL13" s="153"/>
      <c r="LXM13" s="153"/>
      <c r="LXN13" s="153"/>
      <c r="LXO13" s="153"/>
      <c r="LXP13" s="153"/>
      <c r="LXQ13" s="153"/>
      <c r="LXR13" s="153"/>
      <c r="LXS13" s="153"/>
      <c r="LXT13" s="153"/>
      <c r="LXU13" s="153"/>
      <c r="LXV13" s="153"/>
      <c r="LXW13" s="153"/>
      <c r="LXX13" s="153"/>
      <c r="LXY13" s="153"/>
      <c r="LXZ13" s="153"/>
      <c r="LYA13" s="153"/>
      <c r="LYB13" s="153"/>
      <c r="LYC13" s="153"/>
      <c r="LYD13" s="153"/>
      <c r="LYE13" s="153"/>
      <c r="LYF13" s="153"/>
      <c r="LYG13" s="153"/>
      <c r="LYH13" s="153"/>
      <c r="LYI13" s="153"/>
      <c r="LYJ13" s="153"/>
      <c r="LYK13" s="153"/>
      <c r="LYL13" s="153"/>
      <c r="LYM13" s="153"/>
      <c r="LYN13" s="153"/>
      <c r="LYO13" s="153"/>
      <c r="LYP13" s="153"/>
      <c r="LYQ13" s="153"/>
      <c r="LYR13" s="153"/>
      <c r="LYS13" s="153"/>
      <c r="LYT13" s="153"/>
      <c r="LYU13" s="153"/>
      <c r="LYV13" s="153"/>
      <c r="LYW13" s="153"/>
      <c r="LYX13" s="153"/>
      <c r="LYY13" s="153"/>
      <c r="LYZ13" s="153"/>
      <c r="LZA13" s="153"/>
      <c r="LZB13" s="153"/>
      <c r="LZC13" s="153"/>
      <c r="LZD13" s="153"/>
      <c r="LZE13" s="153"/>
      <c r="LZF13" s="153"/>
      <c r="LZG13" s="153"/>
      <c r="LZH13" s="153"/>
      <c r="LZI13" s="153"/>
      <c r="LZJ13" s="153"/>
      <c r="LZK13" s="153"/>
      <c r="LZL13" s="153"/>
      <c r="LZM13" s="153"/>
      <c r="LZN13" s="153"/>
      <c r="LZO13" s="153"/>
      <c r="LZP13" s="153"/>
      <c r="LZQ13" s="153"/>
      <c r="LZR13" s="153"/>
      <c r="LZS13" s="153"/>
      <c r="LZT13" s="153"/>
      <c r="LZU13" s="153"/>
      <c r="LZV13" s="153"/>
      <c r="LZW13" s="153"/>
      <c r="LZX13" s="153"/>
      <c r="LZY13" s="153"/>
      <c r="LZZ13" s="153"/>
      <c r="MAA13" s="153"/>
      <c r="MAB13" s="153"/>
      <c r="MAC13" s="153"/>
      <c r="MAD13" s="153"/>
      <c r="MAE13" s="153"/>
      <c r="MAF13" s="153"/>
      <c r="MAG13" s="153"/>
      <c r="MAH13" s="153"/>
      <c r="MAI13" s="153"/>
      <c r="MAJ13" s="153"/>
      <c r="MAK13" s="153"/>
      <c r="MAL13" s="153"/>
      <c r="MAM13" s="153"/>
      <c r="MAN13" s="153"/>
      <c r="MAO13" s="153"/>
      <c r="MAP13" s="153"/>
      <c r="MAQ13" s="153"/>
      <c r="MAR13" s="153"/>
      <c r="MAS13" s="153"/>
      <c r="MAT13" s="153"/>
      <c r="MAU13" s="153"/>
      <c r="MAV13" s="153"/>
      <c r="MAW13" s="153"/>
      <c r="MAX13" s="153"/>
      <c r="MAY13" s="153"/>
      <c r="MAZ13" s="153"/>
      <c r="MBA13" s="153"/>
      <c r="MBB13" s="153"/>
      <c r="MBC13" s="153"/>
      <c r="MBD13" s="153"/>
      <c r="MBE13" s="153"/>
      <c r="MBF13" s="153"/>
      <c r="MBG13" s="153"/>
      <c r="MBH13" s="153"/>
      <c r="MBI13" s="153"/>
      <c r="MBJ13" s="153"/>
      <c r="MBK13" s="153"/>
      <c r="MBL13" s="153"/>
      <c r="MBM13" s="153"/>
      <c r="MBN13" s="153"/>
      <c r="MBO13" s="153"/>
      <c r="MBP13" s="153"/>
      <c r="MBQ13" s="153"/>
      <c r="MBR13" s="153"/>
      <c r="MBS13" s="153"/>
      <c r="MBT13" s="153"/>
      <c r="MBU13" s="153"/>
      <c r="MBV13" s="153"/>
      <c r="MBW13" s="153"/>
      <c r="MBX13" s="153"/>
      <c r="MBY13" s="153"/>
      <c r="MBZ13" s="153"/>
      <c r="MCA13" s="153"/>
      <c r="MCB13" s="153"/>
      <c r="MCC13" s="153"/>
      <c r="MCD13" s="153"/>
      <c r="MCE13" s="153"/>
      <c r="MCF13" s="153"/>
      <c r="MCG13" s="153"/>
      <c r="MCH13" s="153"/>
      <c r="MCI13" s="153"/>
      <c r="MCJ13" s="153"/>
      <c r="MCK13" s="153"/>
      <c r="MCL13" s="153"/>
      <c r="MCM13" s="153"/>
      <c r="MCN13" s="153"/>
      <c r="MCO13" s="153"/>
      <c r="MCP13" s="153"/>
      <c r="MCQ13" s="153"/>
      <c r="MCR13" s="153"/>
      <c r="MCS13" s="153"/>
      <c r="MCT13" s="153"/>
      <c r="MCU13" s="153"/>
      <c r="MCV13" s="153"/>
      <c r="MCW13" s="153"/>
      <c r="MCX13" s="153"/>
      <c r="MCY13" s="153"/>
      <c r="MCZ13" s="153"/>
      <c r="MDA13" s="153"/>
      <c r="MDB13" s="153"/>
      <c r="MDC13" s="153"/>
      <c r="MDD13" s="153"/>
      <c r="MDE13" s="153"/>
      <c r="MDF13" s="153"/>
      <c r="MDG13" s="153"/>
      <c r="MDH13" s="153"/>
      <c r="MDI13" s="153"/>
      <c r="MDJ13" s="153"/>
      <c r="MDK13" s="153"/>
      <c r="MDL13" s="153"/>
      <c r="MDM13" s="153"/>
      <c r="MDN13" s="153"/>
      <c r="MDO13" s="153"/>
      <c r="MDP13" s="153"/>
      <c r="MDQ13" s="153"/>
      <c r="MDR13" s="153"/>
      <c r="MDS13" s="153"/>
      <c r="MDT13" s="153"/>
      <c r="MDU13" s="153"/>
      <c r="MDV13" s="153"/>
      <c r="MDW13" s="153"/>
      <c r="MDX13" s="153"/>
      <c r="MDY13" s="153"/>
      <c r="MDZ13" s="153"/>
      <c r="MEA13" s="153"/>
      <c r="MEB13" s="153"/>
      <c r="MEC13" s="153"/>
      <c r="MED13" s="153"/>
      <c r="MEE13" s="153"/>
      <c r="MEF13" s="153"/>
      <c r="MEG13" s="153"/>
      <c r="MEH13" s="153"/>
      <c r="MEI13" s="153"/>
      <c r="MEJ13" s="153"/>
      <c r="MEK13" s="153"/>
      <c r="MEL13" s="153"/>
      <c r="MEM13" s="153"/>
      <c r="MEN13" s="153"/>
      <c r="MEO13" s="153"/>
      <c r="MEP13" s="153"/>
      <c r="MEQ13" s="153"/>
      <c r="MER13" s="153"/>
      <c r="MES13" s="153"/>
      <c r="MET13" s="153"/>
      <c r="MEU13" s="153"/>
      <c r="MEV13" s="153"/>
      <c r="MEW13" s="153"/>
      <c r="MEX13" s="153"/>
      <c r="MEY13" s="153"/>
      <c r="MEZ13" s="153"/>
      <c r="MFA13" s="153"/>
      <c r="MFB13" s="153"/>
      <c r="MFC13" s="153"/>
      <c r="MFD13" s="153"/>
      <c r="MFE13" s="153"/>
      <c r="MFF13" s="153"/>
      <c r="MFG13" s="153"/>
      <c r="MFH13" s="153"/>
      <c r="MFI13" s="153"/>
      <c r="MFJ13" s="153"/>
      <c r="MFK13" s="153"/>
      <c r="MFL13" s="153"/>
      <c r="MFM13" s="153"/>
      <c r="MFN13" s="153"/>
      <c r="MFO13" s="153"/>
      <c r="MFP13" s="153"/>
      <c r="MFQ13" s="153"/>
      <c r="MFR13" s="153"/>
      <c r="MFS13" s="153"/>
      <c r="MFT13" s="153"/>
      <c r="MFU13" s="153"/>
      <c r="MFV13" s="153"/>
      <c r="MFW13" s="153"/>
      <c r="MFX13" s="153"/>
      <c r="MFY13" s="153"/>
      <c r="MFZ13" s="153"/>
      <c r="MGA13" s="153"/>
      <c r="MGB13" s="153"/>
      <c r="MGC13" s="153"/>
      <c r="MGD13" s="153"/>
      <c r="MGE13" s="153"/>
      <c r="MGF13" s="153"/>
      <c r="MGG13" s="153"/>
      <c r="MGH13" s="153"/>
      <c r="MGI13" s="153"/>
      <c r="MGJ13" s="153"/>
      <c r="MGK13" s="153"/>
      <c r="MGL13" s="153"/>
      <c r="MGM13" s="153"/>
      <c r="MGN13" s="153"/>
      <c r="MGO13" s="153"/>
      <c r="MGP13" s="153"/>
      <c r="MGQ13" s="153"/>
      <c r="MGR13" s="153"/>
      <c r="MGS13" s="153"/>
      <c r="MGT13" s="153"/>
      <c r="MGU13" s="153"/>
      <c r="MGV13" s="153"/>
      <c r="MGW13" s="153"/>
      <c r="MGX13" s="153"/>
      <c r="MGY13" s="153"/>
      <c r="MGZ13" s="153"/>
      <c r="MHA13" s="153"/>
      <c r="MHB13" s="153"/>
      <c r="MHC13" s="153"/>
      <c r="MHD13" s="153"/>
      <c r="MHE13" s="153"/>
      <c r="MHF13" s="153"/>
      <c r="MHG13" s="153"/>
      <c r="MHH13" s="153"/>
      <c r="MHI13" s="153"/>
      <c r="MHJ13" s="153"/>
      <c r="MHK13" s="153"/>
      <c r="MHL13" s="153"/>
      <c r="MHM13" s="153"/>
      <c r="MHN13" s="153"/>
      <c r="MHO13" s="153"/>
      <c r="MHP13" s="153"/>
      <c r="MHQ13" s="153"/>
      <c r="MHR13" s="153"/>
      <c r="MHS13" s="153"/>
      <c r="MHT13" s="153"/>
      <c r="MHU13" s="153"/>
      <c r="MHV13" s="153"/>
      <c r="MHW13" s="153"/>
      <c r="MHX13" s="153"/>
      <c r="MHY13" s="153"/>
      <c r="MHZ13" s="153"/>
      <c r="MIA13" s="153"/>
      <c r="MIB13" s="153"/>
      <c r="MIC13" s="153"/>
      <c r="MID13" s="153"/>
      <c r="MIE13" s="153"/>
      <c r="MIF13" s="153"/>
      <c r="MIG13" s="153"/>
      <c r="MIH13" s="153"/>
      <c r="MII13" s="153"/>
      <c r="MIJ13" s="153"/>
      <c r="MIK13" s="153"/>
      <c r="MIL13" s="153"/>
      <c r="MIM13" s="153"/>
      <c r="MIN13" s="153"/>
      <c r="MIO13" s="153"/>
      <c r="MIP13" s="153"/>
      <c r="MIQ13" s="153"/>
      <c r="MIR13" s="153"/>
      <c r="MIS13" s="153"/>
      <c r="MIT13" s="153"/>
      <c r="MIU13" s="153"/>
      <c r="MIV13" s="153"/>
      <c r="MIW13" s="153"/>
      <c r="MIX13" s="153"/>
      <c r="MIY13" s="153"/>
      <c r="MIZ13" s="153"/>
      <c r="MJA13" s="153"/>
      <c r="MJB13" s="153"/>
      <c r="MJC13" s="153"/>
      <c r="MJD13" s="153"/>
      <c r="MJE13" s="153"/>
      <c r="MJF13" s="153"/>
      <c r="MJG13" s="153"/>
      <c r="MJH13" s="153"/>
      <c r="MJI13" s="153"/>
      <c r="MJJ13" s="153"/>
      <c r="MJK13" s="153"/>
      <c r="MJL13" s="153"/>
      <c r="MJM13" s="153"/>
      <c r="MJN13" s="153"/>
      <c r="MJO13" s="153"/>
      <c r="MJP13" s="153"/>
      <c r="MJQ13" s="153"/>
      <c r="MJR13" s="153"/>
      <c r="MJS13" s="153"/>
      <c r="MJT13" s="153"/>
      <c r="MJU13" s="153"/>
      <c r="MJV13" s="153"/>
      <c r="MJW13" s="153"/>
      <c r="MJX13" s="153"/>
      <c r="MJY13" s="153"/>
      <c r="MJZ13" s="153"/>
      <c r="MKA13" s="153"/>
      <c r="MKB13" s="153"/>
      <c r="MKC13" s="153"/>
      <c r="MKD13" s="153"/>
      <c r="MKE13" s="153"/>
      <c r="MKF13" s="153"/>
      <c r="MKG13" s="153"/>
      <c r="MKH13" s="153"/>
      <c r="MKI13" s="153"/>
      <c r="MKJ13" s="153"/>
      <c r="MKK13" s="153"/>
      <c r="MKL13" s="153"/>
      <c r="MKM13" s="153"/>
      <c r="MKN13" s="153"/>
      <c r="MKO13" s="153"/>
      <c r="MKP13" s="153"/>
      <c r="MKQ13" s="153"/>
      <c r="MKR13" s="153"/>
      <c r="MKS13" s="153"/>
      <c r="MKT13" s="153"/>
      <c r="MKU13" s="153"/>
      <c r="MKV13" s="153"/>
      <c r="MKW13" s="153"/>
      <c r="MKX13" s="153"/>
      <c r="MKY13" s="153"/>
      <c r="MKZ13" s="153"/>
      <c r="MLA13" s="153"/>
      <c r="MLB13" s="153"/>
      <c r="MLC13" s="153"/>
      <c r="MLD13" s="153"/>
      <c r="MLE13" s="153"/>
      <c r="MLF13" s="153"/>
      <c r="MLG13" s="153"/>
      <c r="MLH13" s="153"/>
      <c r="MLI13" s="153"/>
      <c r="MLJ13" s="153"/>
      <c r="MLK13" s="153"/>
      <c r="MLL13" s="153"/>
      <c r="MLM13" s="153"/>
      <c r="MLN13" s="153"/>
      <c r="MLO13" s="153"/>
      <c r="MLP13" s="153"/>
      <c r="MLQ13" s="153"/>
      <c r="MLR13" s="153"/>
      <c r="MLS13" s="153"/>
      <c r="MLT13" s="153"/>
      <c r="MLU13" s="153"/>
      <c r="MLV13" s="153"/>
      <c r="MLW13" s="153"/>
      <c r="MLX13" s="153"/>
      <c r="MLY13" s="153"/>
      <c r="MLZ13" s="153"/>
      <c r="MMA13" s="153"/>
      <c r="MMB13" s="153"/>
      <c r="MMC13" s="153"/>
      <c r="MMD13" s="153"/>
      <c r="MME13" s="153"/>
      <c r="MMF13" s="153"/>
      <c r="MMG13" s="153"/>
      <c r="MMH13" s="153"/>
      <c r="MMI13" s="153"/>
      <c r="MMJ13" s="153"/>
      <c r="MMK13" s="153"/>
      <c r="MML13" s="153"/>
      <c r="MMM13" s="153"/>
      <c r="MMN13" s="153"/>
      <c r="MMO13" s="153"/>
      <c r="MMP13" s="153"/>
      <c r="MMQ13" s="153"/>
      <c r="MMR13" s="153"/>
      <c r="MMS13" s="153"/>
      <c r="MMT13" s="153"/>
      <c r="MMU13" s="153"/>
      <c r="MMV13" s="153"/>
      <c r="MMW13" s="153"/>
      <c r="MMX13" s="153"/>
      <c r="MMY13" s="153"/>
      <c r="MMZ13" s="153"/>
      <c r="MNA13" s="153"/>
      <c r="MNB13" s="153"/>
      <c r="MNC13" s="153"/>
      <c r="MND13" s="153"/>
      <c r="MNE13" s="153"/>
      <c r="MNF13" s="153"/>
      <c r="MNG13" s="153"/>
      <c r="MNH13" s="153"/>
      <c r="MNI13" s="153"/>
      <c r="MNJ13" s="153"/>
      <c r="MNK13" s="153"/>
      <c r="MNL13" s="153"/>
      <c r="MNM13" s="153"/>
      <c r="MNN13" s="153"/>
      <c r="MNO13" s="153"/>
      <c r="MNP13" s="153"/>
      <c r="MNQ13" s="153"/>
      <c r="MNR13" s="153"/>
      <c r="MNS13" s="153"/>
      <c r="MNT13" s="153"/>
      <c r="MNU13" s="153"/>
      <c r="MNV13" s="153"/>
      <c r="MNW13" s="153"/>
      <c r="MNX13" s="153"/>
      <c r="MNY13" s="153"/>
      <c r="MNZ13" s="153"/>
      <c r="MOA13" s="153"/>
      <c r="MOB13" s="153"/>
      <c r="MOC13" s="153"/>
      <c r="MOD13" s="153"/>
      <c r="MOE13" s="153"/>
      <c r="MOF13" s="153"/>
      <c r="MOG13" s="153"/>
      <c r="MOH13" s="153"/>
      <c r="MOI13" s="153"/>
      <c r="MOJ13" s="153"/>
      <c r="MOK13" s="153"/>
      <c r="MOL13" s="153"/>
      <c r="MOM13" s="153"/>
      <c r="MON13" s="153"/>
      <c r="MOO13" s="153"/>
      <c r="MOP13" s="153"/>
      <c r="MOQ13" s="153"/>
      <c r="MOR13" s="153"/>
      <c r="MOS13" s="153"/>
      <c r="MOT13" s="153"/>
      <c r="MOU13" s="153"/>
      <c r="MOV13" s="153"/>
      <c r="MOW13" s="153"/>
      <c r="MOX13" s="153"/>
      <c r="MOY13" s="153"/>
      <c r="MOZ13" s="153"/>
      <c r="MPA13" s="153"/>
      <c r="MPB13" s="153"/>
      <c r="MPC13" s="153"/>
      <c r="MPD13" s="153"/>
      <c r="MPE13" s="153"/>
      <c r="MPF13" s="153"/>
      <c r="MPG13" s="153"/>
      <c r="MPH13" s="153"/>
      <c r="MPI13" s="153"/>
      <c r="MPJ13" s="153"/>
      <c r="MPK13" s="153"/>
      <c r="MPL13" s="153"/>
      <c r="MPM13" s="153"/>
      <c r="MPN13" s="153"/>
      <c r="MPO13" s="153"/>
      <c r="MPP13" s="153"/>
      <c r="MPQ13" s="153"/>
      <c r="MPR13" s="153"/>
      <c r="MPS13" s="153"/>
      <c r="MPT13" s="153"/>
      <c r="MPU13" s="153"/>
      <c r="MPV13" s="153"/>
      <c r="MPW13" s="153"/>
      <c r="MPX13" s="153"/>
      <c r="MPY13" s="153"/>
      <c r="MPZ13" s="153"/>
      <c r="MQA13" s="153"/>
      <c r="MQB13" s="153"/>
      <c r="MQC13" s="153"/>
      <c r="MQD13" s="153"/>
      <c r="MQE13" s="153"/>
      <c r="MQF13" s="153"/>
      <c r="MQG13" s="153"/>
      <c r="MQH13" s="153"/>
      <c r="MQI13" s="153"/>
      <c r="MQJ13" s="153"/>
      <c r="MQK13" s="153"/>
      <c r="MQL13" s="153"/>
      <c r="MQM13" s="153"/>
      <c r="MQN13" s="153"/>
      <c r="MQO13" s="153"/>
      <c r="MQP13" s="153"/>
      <c r="MQQ13" s="153"/>
      <c r="MQR13" s="153"/>
      <c r="MQS13" s="153"/>
      <c r="MQT13" s="153"/>
      <c r="MQU13" s="153"/>
      <c r="MQV13" s="153"/>
      <c r="MQW13" s="153"/>
      <c r="MQX13" s="153"/>
      <c r="MQY13" s="153"/>
      <c r="MQZ13" s="153"/>
      <c r="MRA13" s="153"/>
      <c r="MRB13" s="153"/>
      <c r="MRC13" s="153"/>
      <c r="MRD13" s="153"/>
      <c r="MRE13" s="153"/>
      <c r="MRF13" s="153"/>
      <c r="MRG13" s="153"/>
      <c r="MRH13" s="153"/>
      <c r="MRI13" s="153"/>
      <c r="MRJ13" s="153"/>
      <c r="MRK13" s="153"/>
      <c r="MRL13" s="153"/>
      <c r="MRM13" s="153"/>
      <c r="MRN13" s="153"/>
      <c r="MRO13" s="153"/>
      <c r="MRP13" s="153"/>
      <c r="MRQ13" s="153"/>
      <c r="MRR13" s="153"/>
      <c r="MRS13" s="153"/>
      <c r="MRT13" s="153"/>
      <c r="MRU13" s="153"/>
      <c r="MRV13" s="153"/>
      <c r="MRW13" s="153"/>
      <c r="MRX13" s="153"/>
      <c r="MRY13" s="153"/>
      <c r="MRZ13" s="153"/>
      <c r="MSA13" s="153"/>
      <c r="MSB13" s="153"/>
      <c r="MSC13" s="153"/>
      <c r="MSD13" s="153"/>
      <c r="MSE13" s="153"/>
      <c r="MSF13" s="153"/>
      <c r="MSG13" s="153"/>
      <c r="MSH13" s="153"/>
      <c r="MSI13" s="153"/>
      <c r="MSJ13" s="153"/>
      <c r="MSK13" s="153"/>
      <c r="MSL13" s="153"/>
      <c r="MSM13" s="153"/>
      <c r="MSN13" s="153"/>
      <c r="MSO13" s="153"/>
      <c r="MSP13" s="153"/>
      <c r="MSQ13" s="153"/>
      <c r="MSR13" s="153"/>
      <c r="MSS13" s="153"/>
      <c r="MST13" s="153"/>
      <c r="MSU13" s="153"/>
      <c r="MSV13" s="153"/>
      <c r="MSW13" s="153"/>
      <c r="MSX13" s="153"/>
      <c r="MSY13" s="153"/>
      <c r="MSZ13" s="153"/>
      <c r="MTA13" s="153"/>
      <c r="MTB13" s="153"/>
      <c r="MTC13" s="153"/>
      <c r="MTD13" s="153"/>
      <c r="MTE13" s="153"/>
      <c r="MTF13" s="153"/>
      <c r="MTG13" s="153"/>
      <c r="MTH13" s="153"/>
      <c r="MTI13" s="153"/>
      <c r="MTJ13" s="153"/>
      <c r="MTK13" s="153"/>
      <c r="MTL13" s="153"/>
      <c r="MTM13" s="153"/>
      <c r="MTN13" s="153"/>
      <c r="MTO13" s="153"/>
      <c r="MTP13" s="153"/>
      <c r="MTQ13" s="153"/>
      <c r="MTR13" s="153"/>
      <c r="MTS13" s="153"/>
      <c r="MTT13" s="153"/>
      <c r="MTU13" s="153"/>
      <c r="MTV13" s="153"/>
      <c r="MTW13" s="153"/>
      <c r="MTX13" s="153"/>
      <c r="MTY13" s="153"/>
      <c r="MTZ13" s="153"/>
      <c r="MUA13" s="153"/>
      <c r="MUB13" s="153"/>
      <c r="MUC13" s="153"/>
      <c r="MUD13" s="153"/>
      <c r="MUE13" s="153"/>
      <c r="MUF13" s="153"/>
      <c r="MUG13" s="153"/>
      <c r="MUH13" s="153"/>
      <c r="MUI13" s="153"/>
      <c r="MUJ13" s="153"/>
      <c r="MUK13" s="153"/>
      <c r="MUL13" s="153"/>
      <c r="MUM13" s="153"/>
      <c r="MUN13" s="153"/>
      <c r="MUO13" s="153"/>
      <c r="MUP13" s="153"/>
      <c r="MUQ13" s="153"/>
      <c r="MUR13" s="153"/>
      <c r="MUS13" s="153"/>
      <c r="MUT13" s="153"/>
      <c r="MUU13" s="153"/>
      <c r="MUV13" s="153"/>
      <c r="MUW13" s="153"/>
      <c r="MUX13" s="153"/>
      <c r="MUY13" s="153"/>
      <c r="MUZ13" s="153"/>
      <c r="MVA13" s="153"/>
      <c r="MVB13" s="153"/>
      <c r="MVC13" s="153"/>
      <c r="MVD13" s="153"/>
      <c r="MVE13" s="153"/>
      <c r="MVF13" s="153"/>
      <c r="MVG13" s="153"/>
      <c r="MVH13" s="153"/>
      <c r="MVI13" s="153"/>
      <c r="MVJ13" s="153"/>
      <c r="MVK13" s="153"/>
      <c r="MVL13" s="153"/>
      <c r="MVM13" s="153"/>
      <c r="MVN13" s="153"/>
      <c r="MVO13" s="153"/>
      <c r="MVP13" s="153"/>
      <c r="MVQ13" s="153"/>
      <c r="MVR13" s="153"/>
      <c r="MVS13" s="153"/>
      <c r="MVT13" s="153"/>
      <c r="MVU13" s="153"/>
      <c r="MVV13" s="153"/>
      <c r="MVW13" s="153"/>
      <c r="MVX13" s="153"/>
      <c r="MVY13" s="153"/>
      <c r="MVZ13" s="153"/>
      <c r="MWA13" s="153"/>
      <c r="MWB13" s="153"/>
      <c r="MWC13" s="153"/>
      <c r="MWD13" s="153"/>
      <c r="MWE13" s="153"/>
      <c r="MWF13" s="153"/>
      <c r="MWG13" s="153"/>
      <c r="MWH13" s="153"/>
      <c r="MWI13" s="153"/>
      <c r="MWJ13" s="153"/>
      <c r="MWK13" s="153"/>
      <c r="MWL13" s="153"/>
      <c r="MWM13" s="153"/>
      <c r="MWN13" s="153"/>
      <c r="MWO13" s="153"/>
      <c r="MWP13" s="153"/>
      <c r="MWQ13" s="153"/>
      <c r="MWR13" s="153"/>
      <c r="MWS13" s="153"/>
      <c r="MWT13" s="153"/>
      <c r="MWU13" s="153"/>
      <c r="MWV13" s="153"/>
      <c r="MWW13" s="153"/>
      <c r="MWX13" s="153"/>
      <c r="MWY13" s="153"/>
      <c r="MWZ13" s="153"/>
      <c r="MXA13" s="153"/>
      <c r="MXB13" s="153"/>
      <c r="MXC13" s="153"/>
      <c r="MXD13" s="153"/>
      <c r="MXE13" s="153"/>
      <c r="MXF13" s="153"/>
      <c r="MXG13" s="153"/>
      <c r="MXH13" s="153"/>
      <c r="MXI13" s="153"/>
      <c r="MXJ13" s="153"/>
      <c r="MXK13" s="153"/>
      <c r="MXL13" s="153"/>
      <c r="MXM13" s="153"/>
      <c r="MXN13" s="153"/>
      <c r="MXO13" s="153"/>
      <c r="MXP13" s="153"/>
      <c r="MXQ13" s="153"/>
      <c r="MXR13" s="153"/>
      <c r="MXS13" s="153"/>
      <c r="MXT13" s="153"/>
      <c r="MXU13" s="153"/>
      <c r="MXV13" s="153"/>
      <c r="MXW13" s="153"/>
      <c r="MXX13" s="153"/>
      <c r="MXY13" s="153"/>
      <c r="MXZ13" s="153"/>
      <c r="MYA13" s="153"/>
      <c r="MYB13" s="153"/>
      <c r="MYC13" s="153"/>
      <c r="MYD13" s="153"/>
      <c r="MYE13" s="153"/>
      <c r="MYF13" s="153"/>
      <c r="MYG13" s="153"/>
      <c r="MYH13" s="153"/>
      <c r="MYI13" s="153"/>
      <c r="MYJ13" s="153"/>
      <c r="MYK13" s="153"/>
      <c r="MYL13" s="153"/>
      <c r="MYM13" s="153"/>
      <c r="MYN13" s="153"/>
      <c r="MYO13" s="153"/>
      <c r="MYP13" s="153"/>
      <c r="MYQ13" s="153"/>
      <c r="MYR13" s="153"/>
      <c r="MYS13" s="153"/>
      <c r="MYT13" s="153"/>
      <c r="MYU13" s="153"/>
      <c r="MYV13" s="153"/>
      <c r="MYW13" s="153"/>
      <c r="MYX13" s="153"/>
      <c r="MYY13" s="153"/>
      <c r="MYZ13" s="153"/>
      <c r="MZA13" s="153"/>
      <c r="MZB13" s="153"/>
      <c r="MZC13" s="153"/>
      <c r="MZD13" s="153"/>
      <c r="MZE13" s="153"/>
      <c r="MZF13" s="153"/>
      <c r="MZG13" s="153"/>
      <c r="MZH13" s="153"/>
      <c r="MZI13" s="153"/>
      <c r="MZJ13" s="153"/>
      <c r="MZK13" s="153"/>
      <c r="MZL13" s="153"/>
      <c r="MZM13" s="153"/>
      <c r="MZN13" s="153"/>
      <c r="MZO13" s="153"/>
      <c r="MZP13" s="153"/>
      <c r="MZQ13" s="153"/>
      <c r="MZR13" s="153"/>
      <c r="MZS13" s="153"/>
      <c r="MZT13" s="153"/>
      <c r="MZU13" s="153"/>
      <c r="MZV13" s="153"/>
      <c r="MZW13" s="153"/>
      <c r="MZX13" s="153"/>
      <c r="MZY13" s="153"/>
      <c r="MZZ13" s="153"/>
      <c r="NAA13" s="153"/>
      <c r="NAB13" s="153"/>
      <c r="NAC13" s="153"/>
      <c r="NAD13" s="153"/>
      <c r="NAE13" s="153"/>
      <c r="NAF13" s="153"/>
      <c r="NAG13" s="153"/>
      <c r="NAH13" s="153"/>
      <c r="NAI13" s="153"/>
      <c r="NAJ13" s="153"/>
      <c r="NAK13" s="153"/>
      <c r="NAL13" s="153"/>
      <c r="NAM13" s="153"/>
      <c r="NAN13" s="153"/>
      <c r="NAO13" s="153"/>
      <c r="NAP13" s="153"/>
      <c r="NAQ13" s="153"/>
      <c r="NAR13" s="153"/>
      <c r="NAS13" s="153"/>
      <c r="NAT13" s="153"/>
      <c r="NAU13" s="153"/>
      <c r="NAV13" s="153"/>
      <c r="NAW13" s="153"/>
      <c r="NAX13" s="153"/>
      <c r="NAY13" s="153"/>
      <c r="NAZ13" s="153"/>
      <c r="NBA13" s="153"/>
      <c r="NBB13" s="153"/>
      <c r="NBC13" s="153"/>
      <c r="NBD13" s="153"/>
      <c r="NBE13" s="153"/>
      <c r="NBF13" s="153"/>
      <c r="NBG13" s="153"/>
      <c r="NBH13" s="153"/>
      <c r="NBI13" s="153"/>
      <c r="NBJ13" s="153"/>
      <c r="NBK13" s="153"/>
      <c r="NBL13" s="153"/>
      <c r="NBM13" s="153"/>
      <c r="NBN13" s="153"/>
      <c r="NBO13" s="153"/>
      <c r="NBP13" s="153"/>
      <c r="NBQ13" s="153"/>
      <c r="NBR13" s="153"/>
      <c r="NBS13" s="153"/>
      <c r="NBT13" s="153"/>
      <c r="NBU13" s="153"/>
      <c r="NBV13" s="153"/>
      <c r="NBW13" s="153"/>
      <c r="NBX13" s="153"/>
      <c r="NBY13" s="153"/>
      <c r="NBZ13" s="153"/>
      <c r="NCA13" s="153"/>
      <c r="NCB13" s="153"/>
      <c r="NCC13" s="153"/>
      <c r="NCD13" s="153"/>
      <c r="NCE13" s="153"/>
      <c r="NCF13" s="153"/>
      <c r="NCG13" s="153"/>
      <c r="NCH13" s="153"/>
      <c r="NCI13" s="153"/>
      <c r="NCJ13" s="153"/>
      <c r="NCK13" s="153"/>
      <c r="NCL13" s="153"/>
      <c r="NCM13" s="153"/>
      <c r="NCN13" s="153"/>
      <c r="NCO13" s="153"/>
      <c r="NCP13" s="153"/>
      <c r="NCQ13" s="153"/>
      <c r="NCR13" s="153"/>
      <c r="NCS13" s="153"/>
      <c r="NCT13" s="153"/>
      <c r="NCU13" s="153"/>
      <c r="NCV13" s="153"/>
      <c r="NCW13" s="153"/>
      <c r="NCX13" s="153"/>
      <c r="NCY13" s="153"/>
      <c r="NCZ13" s="153"/>
      <c r="NDA13" s="153"/>
      <c r="NDB13" s="153"/>
      <c r="NDC13" s="153"/>
      <c r="NDD13" s="153"/>
      <c r="NDE13" s="153"/>
      <c r="NDF13" s="153"/>
      <c r="NDG13" s="153"/>
      <c r="NDH13" s="153"/>
      <c r="NDI13" s="153"/>
      <c r="NDJ13" s="153"/>
      <c r="NDK13" s="153"/>
      <c r="NDL13" s="153"/>
      <c r="NDM13" s="153"/>
      <c r="NDN13" s="153"/>
      <c r="NDO13" s="153"/>
      <c r="NDP13" s="153"/>
      <c r="NDQ13" s="153"/>
      <c r="NDR13" s="153"/>
      <c r="NDS13" s="153"/>
      <c r="NDT13" s="153"/>
      <c r="NDU13" s="153"/>
      <c r="NDV13" s="153"/>
      <c r="NDW13" s="153"/>
      <c r="NDX13" s="153"/>
      <c r="NDY13" s="153"/>
      <c r="NDZ13" s="153"/>
      <c r="NEA13" s="153"/>
      <c r="NEB13" s="153"/>
      <c r="NEC13" s="153"/>
      <c r="NED13" s="153"/>
      <c r="NEE13" s="153"/>
      <c r="NEF13" s="153"/>
      <c r="NEG13" s="153"/>
      <c r="NEH13" s="153"/>
      <c r="NEI13" s="153"/>
      <c r="NEJ13" s="153"/>
      <c r="NEK13" s="153"/>
      <c r="NEL13" s="153"/>
      <c r="NEM13" s="153"/>
      <c r="NEN13" s="153"/>
      <c r="NEO13" s="153"/>
      <c r="NEP13" s="153"/>
      <c r="NEQ13" s="153"/>
      <c r="NER13" s="153"/>
      <c r="NES13" s="153"/>
      <c r="NET13" s="153"/>
      <c r="NEU13" s="153"/>
      <c r="NEV13" s="153"/>
      <c r="NEW13" s="153"/>
      <c r="NEX13" s="153"/>
      <c r="NEY13" s="153"/>
      <c r="NEZ13" s="153"/>
      <c r="NFA13" s="153"/>
      <c r="NFB13" s="153"/>
      <c r="NFC13" s="153"/>
      <c r="NFD13" s="153"/>
      <c r="NFE13" s="153"/>
      <c r="NFF13" s="153"/>
      <c r="NFG13" s="153"/>
      <c r="NFH13" s="153"/>
      <c r="NFI13" s="153"/>
      <c r="NFJ13" s="153"/>
      <c r="NFK13" s="153"/>
      <c r="NFL13" s="153"/>
      <c r="NFM13" s="153"/>
      <c r="NFN13" s="153"/>
      <c r="NFO13" s="153"/>
      <c r="NFP13" s="153"/>
      <c r="NFQ13" s="153"/>
      <c r="NFR13" s="153"/>
      <c r="NFS13" s="153"/>
      <c r="NFT13" s="153"/>
      <c r="NFU13" s="153"/>
      <c r="NFV13" s="153"/>
      <c r="NFW13" s="153"/>
      <c r="NFX13" s="153"/>
      <c r="NFY13" s="153"/>
      <c r="NFZ13" s="153"/>
      <c r="NGA13" s="153"/>
      <c r="NGB13" s="153"/>
      <c r="NGC13" s="153"/>
      <c r="NGD13" s="153"/>
      <c r="NGE13" s="153"/>
      <c r="NGF13" s="153"/>
      <c r="NGG13" s="153"/>
      <c r="NGH13" s="153"/>
      <c r="NGI13" s="153"/>
      <c r="NGJ13" s="153"/>
      <c r="NGK13" s="153"/>
      <c r="NGL13" s="153"/>
      <c r="NGM13" s="153"/>
      <c r="NGN13" s="153"/>
      <c r="NGO13" s="153"/>
      <c r="NGP13" s="153"/>
      <c r="NGQ13" s="153"/>
      <c r="NGR13" s="153"/>
      <c r="NGS13" s="153"/>
      <c r="NGT13" s="153"/>
      <c r="NGU13" s="153"/>
      <c r="NGV13" s="153"/>
      <c r="NGW13" s="153"/>
      <c r="NGX13" s="153"/>
      <c r="NGY13" s="153"/>
      <c r="NGZ13" s="153"/>
      <c r="NHA13" s="153"/>
      <c r="NHB13" s="153"/>
      <c r="NHC13" s="153"/>
      <c r="NHD13" s="153"/>
      <c r="NHE13" s="153"/>
      <c r="NHF13" s="153"/>
      <c r="NHG13" s="153"/>
      <c r="NHH13" s="153"/>
      <c r="NHI13" s="153"/>
      <c r="NHJ13" s="153"/>
      <c r="NHK13" s="153"/>
      <c r="NHL13" s="153"/>
      <c r="NHM13" s="153"/>
      <c r="NHN13" s="153"/>
      <c r="NHO13" s="153"/>
      <c r="NHP13" s="153"/>
      <c r="NHQ13" s="153"/>
      <c r="NHR13" s="153"/>
      <c r="NHS13" s="153"/>
      <c r="NHT13" s="153"/>
      <c r="NHU13" s="153"/>
      <c r="NHV13" s="153"/>
      <c r="NHW13" s="153"/>
      <c r="NHX13" s="153"/>
      <c r="NHY13" s="153"/>
      <c r="NHZ13" s="153"/>
      <c r="NIA13" s="153"/>
      <c r="NIB13" s="153"/>
      <c r="NIC13" s="153"/>
      <c r="NID13" s="153"/>
      <c r="NIE13" s="153"/>
      <c r="NIF13" s="153"/>
      <c r="NIG13" s="153"/>
      <c r="NIH13" s="153"/>
      <c r="NII13" s="153"/>
      <c r="NIJ13" s="153"/>
      <c r="NIK13" s="153"/>
      <c r="NIL13" s="153"/>
      <c r="NIM13" s="153"/>
      <c r="NIN13" s="153"/>
      <c r="NIO13" s="153"/>
      <c r="NIP13" s="153"/>
      <c r="NIQ13" s="153"/>
      <c r="NIR13" s="153"/>
      <c r="NIS13" s="153"/>
      <c r="NIT13" s="153"/>
      <c r="NIU13" s="153"/>
      <c r="NIV13" s="153"/>
      <c r="NIW13" s="153"/>
      <c r="NIX13" s="153"/>
      <c r="NIY13" s="153"/>
      <c r="NIZ13" s="153"/>
      <c r="NJA13" s="153"/>
      <c r="NJB13" s="153"/>
      <c r="NJC13" s="153"/>
      <c r="NJD13" s="153"/>
      <c r="NJE13" s="153"/>
      <c r="NJF13" s="153"/>
      <c r="NJG13" s="153"/>
      <c r="NJH13" s="153"/>
      <c r="NJI13" s="153"/>
      <c r="NJJ13" s="153"/>
      <c r="NJK13" s="153"/>
      <c r="NJL13" s="153"/>
      <c r="NJM13" s="153"/>
      <c r="NJN13" s="153"/>
      <c r="NJO13" s="153"/>
      <c r="NJP13" s="153"/>
      <c r="NJQ13" s="153"/>
      <c r="NJR13" s="153"/>
      <c r="NJS13" s="153"/>
      <c r="NJT13" s="153"/>
      <c r="NJU13" s="153"/>
      <c r="NJV13" s="153"/>
      <c r="NJW13" s="153"/>
      <c r="NJX13" s="153"/>
      <c r="NJY13" s="153"/>
      <c r="NJZ13" s="153"/>
      <c r="NKA13" s="153"/>
      <c r="NKB13" s="153"/>
      <c r="NKC13" s="153"/>
      <c r="NKD13" s="153"/>
      <c r="NKE13" s="153"/>
      <c r="NKF13" s="153"/>
      <c r="NKG13" s="153"/>
      <c r="NKH13" s="153"/>
      <c r="NKI13" s="153"/>
      <c r="NKJ13" s="153"/>
      <c r="NKK13" s="153"/>
      <c r="NKL13" s="153"/>
      <c r="NKM13" s="153"/>
      <c r="NKN13" s="153"/>
      <c r="NKO13" s="153"/>
      <c r="NKP13" s="153"/>
      <c r="NKQ13" s="153"/>
      <c r="NKR13" s="153"/>
      <c r="NKS13" s="153"/>
      <c r="NKT13" s="153"/>
      <c r="NKU13" s="153"/>
      <c r="NKV13" s="153"/>
      <c r="NKW13" s="153"/>
      <c r="NKX13" s="153"/>
      <c r="NKY13" s="153"/>
      <c r="NKZ13" s="153"/>
      <c r="NLA13" s="153"/>
      <c r="NLB13" s="153"/>
      <c r="NLC13" s="153"/>
      <c r="NLD13" s="153"/>
      <c r="NLE13" s="153"/>
      <c r="NLF13" s="153"/>
      <c r="NLG13" s="153"/>
      <c r="NLH13" s="153"/>
      <c r="NLI13" s="153"/>
      <c r="NLJ13" s="153"/>
      <c r="NLK13" s="153"/>
      <c r="NLL13" s="153"/>
      <c r="NLM13" s="153"/>
      <c r="NLN13" s="153"/>
      <c r="NLO13" s="153"/>
      <c r="NLP13" s="153"/>
      <c r="NLQ13" s="153"/>
      <c r="NLR13" s="153"/>
      <c r="NLS13" s="153"/>
      <c r="NLT13" s="153"/>
      <c r="NLU13" s="153"/>
      <c r="NLV13" s="153"/>
      <c r="NLW13" s="153"/>
      <c r="NLX13" s="153"/>
      <c r="NLY13" s="153"/>
      <c r="NLZ13" s="153"/>
      <c r="NMA13" s="153"/>
      <c r="NMB13" s="153"/>
      <c r="NMC13" s="153"/>
      <c r="NMD13" s="153"/>
      <c r="NME13" s="153"/>
      <c r="NMF13" s="153"/>
      <c r="NMG13" s="153"/>
      <c r="NMH13" s="153"/>
      <c r="NMI13" s="153"/>
      <c r="NMJ13" s="153"/>
      <c r="NMK13" s="153"/>
      <c r="NML13" s="153"/>
      <c r="NMM13" s="153"/>
      <c r="NMN13" s="153"/>
      <c r="NMO13" s="153"/>
      <c r="NMP13" s="153"/>
      <c r="NMQ13" s="153"/>
      <c r="NMR13" s="153"/>
      <c r="NMS13" s="153"/>
      <c r="NMT13" s="153"/>
      <c r="NMU13" s="153"/>
      <c r="NMV13" s="153"/>
      <c r="NMW13" s="153"/>
      <c r="NMX13" s="153"/>
      <c r="NMY13" s="153"/>
      <c r="NMZ13" s="153"/>
      <c r="NNA13" s="153"/>
      <c r="NNB13" s="153"/>
      <c r="NNC13" s="153"/>
      <c r="NND13" s="153"/>
      <c r="NNE13" s="153"/>
      <c r="NNF13" s="153"/>
      <c r="NNG13" s="153"/>
      <c r="NNH13" s="153"/>
      <c r="NNI13" s="153"/>
      <c r="NNJ13" s="153"/>
      <c r="NNK13" s="153"/>
      <c r="NNL13" s="153"/>
      <c r="NNM13" s="153"/>
      <c r="NNN13" s="153"/>
      <c r="NNO13" s="153"/>
      <c r="NNP13" s="153"/>
      <c r="NNQ13" s="153"/>
      <c r="NNR13" s="153"/>
      <c r="NNS13" s="153"/>
      <c r="NNT13" s="153"/>
      <c r="NNU13" s="153"/>
      <c r="NNV13" s="153"/>
      <c r="NNW13" s="153"/>
      <c r="NNX13" s="153"/>
      <c r="NNY13" s="153"/>
      <c r="NNZ13" s="153"/>
      <c r="NOA13" s="153"/>
      <c r="NOB13" s="153"/>
      <c r="NOC13" s="153"/>
      <c r="NOD13" s="153"/>
      <c r="NOE13" s="153"/>
      <c r="NOF13" s="153"/>
      <c r="NOG13" s="153"/>
      <c r="NOH13" s="153"/>
      <c r="NOI13" s="153"/>
      <c r="NOJ13" s="153"/>
      <c r="NOK13" s="153"/>
      <c r="NOL13" s="153"/>
      <c r="NOM13" s="153"/>
      <c r="NON13" s="153"/>
      <c r="NOO13" s="153"/>
      <c r="NOP13" s="153"/>
      <c r="NOQ13" s="153"/>
      <c r="NOR13" s="153"/>
      <c r="NOS13" s="153"/>
      <c r="NOT13" s="153"/>
      <c r="NOU13" s="153"/>
      <c r="NOV13" s="153"/>
      <c r="NOW13" s="153"/>
      <c r="NOX13" s="153"/>
      <c r="NOY13" s="153"/>
      <c r="NOZ13" s="153"/>
      <c r="NPA13" s="153"/>
      <c r="NPB13" s="153"/>
      <c r="NPC13" s="153"/>
      <c r="NPD13" s="153"/>
      <c r="NPE13" s="153"/>
      <c r="NPF13" s="153"/>
      <c r="NPG13" s="153"/>
      <c r="NPH13" s="153"/>
      <c r="NPI13" s="153"/>
      <c r="NPJ13" s="153"/>
      <c r="NPK13" s="153"/>
      <c r="NPL13" s="153"/>
      <c r="NPM13" s="153"/>
      <c r="NPN13" s="153"/>
      <c r="NPO13" s="153"/>
      <c r="NPP13" s="153"/>
      <c r="NPQ13" s="153"/>
      <c r="NPR13" s="153"/>
      <c r="NPS13" s="153"/>
      <c r="NPT13" s="153"/>
      <c r="NPU13" s="153"/>
      <c r="NPV13" s="153"/>
      <c r="NPW13" s="153"/>
      <c r="NPX13" s="153"/>
      <c r="NPY13" s="153"/>
      <c r="NPZ13" s="153"/>
      <c r="NQA13" s="153"/>
      <c r="NQB13" s="153"/>
      <c r="NQC13" s="153"/>
      <c r="NQD13" s="153"/>
      <c r="NQE13" s="153"/>
      <c r="NQF13" s="153"/>
      <c r="NQG13" s="153"/>
      <c r="NQH13" s="153"/>
      <c r="NQI13" s="153"/>
      <c r="NQJ13" s="153"/>
      <c r="NQK13" s="153"/>
      <c r="NQL13" s="153"/>
      <c r="NQM13" s="153"/>
      <c r="NQN13" s="153"/>
      <c r="NQO13" s="153"/>
      <c r="NQP13" s="153"/>
      <c r="NQQ13" s="153"/>
      <c r="NQR13" s="153"/>
      <c r="NQS13" s="153"/>
      <c r="NQT13" s="153"/>
      <c r="NQU13" s="153"/>
      <c r="NQV13" s="153"/>
      <c r="NQW13" s="153"/>
      <c r="NQX13" s="153"/>
      <c r="NQY13" s="153"/>
      <c r="NQZ13" s="153"/>
      <c r="NRA13" s="153"/>
      <c r="NRB13" s="153"/>
      <c r="NRC13" s="153"/>
      <c r="NRD13" s="153"/>
      <c r="NRE13" s="153"/>
      <c r="NRF13" s="153"/>
      <c r="NRG13" s="153"/>
      <c r="NRH13" s="153"/>
      <c r="NRI13" s="153"/>
      <c r="NRJ13" s="153"/>
      <c r="NRK13" s="153"/>
      <c r="NRL13" s="153"/>
      <c r="NRM13" s="153"/>
      <c r="NRN13" s="153"/>
      <c r="NRO13" s="153"/>
      <c r="NRP13" s="153"/>
      <c r="NRQ13" s="153"/>
      <c r="NRR13" s="153"/>
      <c r="NRS13" s="153"/>
      <c r="NRT13" s="153"/>
      <c r="NRU13" s="153"/>
      <c r="NRV13" s="153"/>
      <c r="NRW13" s="153"/>
      <c r="NRX13" s="153"/>
      <c r="NRY13" s="153"/>
      <c r="NRZ13" s="153"/>
      <c r="NSA13" s="153"/>
      <c r="NSB13" s="153"/>
      <c r="NSC13" s="153"/>
      <c r="NSD13" s="153"/>
      <c r="NSE13" s="153"/>
      <c r="NSF13" s="153"/>
      <c r="NSG13" s="153"/>
      <c r="NSH13" s="153"/>
      <c r="NSI13" s="153"/>
      <c r="NSJ13" s="153"/>
      <c r="NSK13" s="153"/>
      <c r="NSL13" s="153"/>
      <c r="NSM13" s="153"/>
      <c r="NSN13" s="153"/>
      <c r="NSO13" s="153"/>
      <c r="NSP13" s="153"/>
      <c r="NSQ13" s="153"/>
      <c r="NSR13" s="153"/>
      <c r="NSS13" s="153"/>
      <c r="NST13" s="153"/>
      <c r="NSU13" s="153"/>
      <c r="NSV13" s="153"/>
      <c r="NSW13" s="153"/>
      <c r="NSX13" s="153"/>
      <c r="NSY13" s="153"/>
      <c r="NSZ13" s="153"/>
      <c r="NTA13" s="153"/>
      <c r="NTB13" s="153"/>
      <c r="NTC13" s="153"/>
      <c r="NTD13" s="153"/>
      <c r="NTE13" s="153"/>
      <c r="NTF13" s="153"/>
      <c r="NTG13" s="153"/>
      <c r="NTH13" s="153"/>
      <c r="NTI13" s="153"/>
      <c r="NTJ13" s="153"/>
      <c r="NTK13" s="153"/>
      <c r="NTL13" s="153"/>
      <c r="NTM13" s="153"/>
      <c r="NTN13" s="153"/>
      <c r="NTO13" s="153"/>
      <c r="NTP13" s="153"/>
      <c r="NTQ13" s="153"/>
      <c r="NTR13" s="153"/>
      <c r="NTS13" s="153"/>
      <c r="NTT13" s="153"/>
      <c r="NTU13" s="153"/>
      <c r="NTV13" s="153"/>
      <c r="NTW13" s="153"/>
      <c r="NTX13" s="153"/>
      <c r="NTY13" s="153"/>
      <c r="NTZ13" s="153"/>
      <c r="NUA13" s="153"/>
      <c r="NUB13" s="153"/>
      <c r="NUC13" s="153"/>
      <c r="NUD13" s="153"/>
      <c r="NUE13" s="153"/>
      <c r="NUF13" s="153"/>
      <c r="NUG13" s="153"/>
      <c r="NUH13" s="153"/>
      <c r="NUI13" s="153"/>
      <c r="NUJ13" s="153"/>
      <c r="NUK13" s="153"/>
      <c r="NUL13" s="153"/>
      <c r="NUM13" s="153"/>
      <c r="NUN13" s="153"/>
      <c r="NUO13" s="153"/>
      <c r="NUP13" s="153"/>
      <c r="NUQ13" s="153"/>
      <c r="NUR13" s="153"/>
      <c r="NUS13" s="153"/>
      <c r="NUT13" s="153"/>
      <c r="NUU13" s="153"/>
      <c r="NUV13" s="153"/>
      <c r="NUW13" s="153"/>
      <c r="NUX13" s="153"/>
      <c r="NUY13" s="153"/>
      <c r="NUZ13" s="153"/>
      <c r="NVA13" s="153"/>
      <c r="NVB13" s="153"/>
      <c r="NVC13" s="153"/>
      <c r="NVD13" s="153"/>
      <c r="NVE13" s="153"/>
      <c r="NVF13" s="153"/>
      <c r="NVG13" s="153"/>
      <c r="NVH13" s="153"/>
      <c r="NVI13" s="153"/>
      <c r="NVJ13" s="153"/>
      <c r="NVK13" s="153"/>
      <c r="NVL13" s="153"/>
      <c r="NVM13" s="153"/>
      <c r="NVN13" s="153"/>
      <c r="NVO13" s="153"/>
      <c r="NVP13" s="153"/>
      <c r="NVQ13" s="153"/>
      <c r="NVR13" s="153"/>
      <c r="NVS13" s="153"/>
      <c r="NVT13" s="153"/>
      <c r="NVU13" s="153"/>
      <c r="NVV13" s="153"/>
      <c r="NVW13" s="153"/>
      <c r="NVX13" s="153"/>
      <c r="NVY13" s="153"/>
      <c r="NVZ13" s="153"/>
      <c r="NWA13" s="153"/>
      <c r="NWB13" s="153"/>
      <c r="NWC13" s="153"/>
      <c r="NWD13" s="153"/>
      <c r="NWE13" s="153"/>
      <c r="NWF13" s="153"/>
      <c r="NWG13" s="153"/>
      <c r="NWH13" s="153"/>
      <c r="NWI13" s="153"/>
      <c r="NWJ13" s="153"/>
      <c r="NWK13" s="153"/>
      <c r="NWL13" s="153"/>
      <c r="NWM13" s="153"/>
      <c r="NWN13" s="153"/>
      <c r="NWO13" s="153"/>
      <c r="NWP13" s="153"/>
      <c r="NWQ13" s="153"/>
      <c r="NWR13" s="153"/>
      <c r="NWS13" s="153"/>
      <c r="NWT13" s="153"/>
      <c r="NWU13" s="153"/>
      <c r="NWV13" s="153"/>
      <c r="NWW13" s="153"/>
      <c r="NWX13" s="153"/>
      <c r="NWY13" s="153"/>
      <c r="NWZ13" s="153"/>
      <c r="NXA13" s="153"/>
      <c r="NXB13" s="153"/>
      <c r="NXC13" s="153"/>
      <c r="NXD13" s="153"/>
      <c r="NXE13" s="153"/>
      <c r="NXF13" s="153"/>
      <c r="NXG13" s="153"/>
      <c r="NXH13" s="153"/>
      <c r="NXI13" s="153"/>
      <c r="NXJ13" s="153"/>
      <c r="NXK13" s="153"/>
      <c r="NXL13" s="153"/>
      <c r="NXM13" s="153"/>
      <c r="NXN13" s="153"/>
      <c r="NXO13" s="153"/>
      <c r="NXP13" s="153"/>
      <c r="NXQ13" s="153"/>
      <c r="NXR13" s="153"/>
      <c r="NXS13" s="153"/>
      <c r="NXT13" s="153"/>
      <c r="NXU13" s="153"/>
      <c r="NXV13" s="153"/>
      <c r="NXW13" s="153"/>
      <c r="NXX13" s="153"/>
      <c r="NXY13" s="153"/>
      <c r="NXZ13" s="153"/>
      <c r="NYA13" s="153"/>
      <c r="NYB13" s="153"/>
      <c r="NYC13" s="153"/>
      <c r="NYD13" s="153"/>
      <c r="NYE13" s="153"/>
      <c r="NYF13" s="153"/>
      <c r="NYG13" s="153"/>
      <c r="NYH13" s="153"/>
      <c r="NYI13" s="153"/>
      <c r="NYJ13" s="153"/>
      <c r="NYK13" s="153"/>
      <c r="NYL13" s="153"/>
      <c r="NYM13" s="153"/>
      <c r="NYN13" s="153"/>
      <c r="NYO13" s="153"/>
      <c r="NYP13" s="153"/>
      <c r="NYQ13" s="153"/>
      <c r="NYR13" s="153"/>
      <c r="NYS13" s="153"/>
      <c r="NYT13" s="153"/>
      <c r="NYU13" s="153"/>
      <c r="NYV13" s="153"/>
      <c r="NYW13" s="153"/>
      <c r="NYX13" s="153"/>
      <c r="NYY13" s="153"/>
      <c r="NYZ13" s="153"/>
      <c r="NZA13" s="153"/>
      <c r="NZB13" s="153"/>
      <c r="NZC13" s="153"/>
      <c r="NZD13" s="153"/>
      <c r="NZE13" s="153"/>
      <c r="NZF13" s="153"/>
      <c r="NZG13" s="153"/>
      <c r="NZH13" s="153"/>
      <c r="NZI13" s="153"/>
      <c r="NZJ13" s="153"/>
      <c r="NZK13" s="153"/>
      <c r="NZL13" s="153"/>
      <c r="NZM13" s="153"/>
      <c r="NZN13" s="153"/>
      <c r="NZO13" s="153"/>
      <c r="NZP13" s="153"/>
      <c r="NZQ13" s="153"/>
      <c r="NZR13" s="153"/>
      <c r="NZS13" s="153"/>
      <c r="NZT13" s="153"/>
      <c r="NZU13" s="153"/>
      <c r="NZV13" s="153"/>
      <c r="NZW13" s="153"/>
      <c r="NZX13" s="153"/>
      <c r="NZY13" s="153"/>
      <c r="NZZ13" s="153"/>
      <c r="OAA13" s="153"/>
      <c r="OAB13" s="153"/>
      <c r="OAC13" s="153"/>
      <c r="OAD13" s="153"/>
      <c r="OAE13" s="153"/>
      <c r="OAF13" s="153"/>
      <c r="OAG13" s="153"/>
      <c r="OAH13" s="153"/>
      <c r="OAI13" s="153"/>
      <c r="OAJ13" s="153"/>
      <c r="OAK13" s="153"/>
      <c r="OAL13" s="153"/>
      <c r="OAM13" s="153"/>
      <c r="OAN13" s="153"/>
      <c r="OAO13" s="153"/>
      <c r="OAP13" s="153"/>
      <c r="OAQ13" s="153"/>
      <c r="OAR13" s="153"/>
      <c r="OAS13" s="153"/>
      <c r="OAT13" s="153"/>
      <c r="OAU13" s="153"/>
      <c r="OAV13" s="153"/>
      <c r="OAW13" s="153"/>
      <c r="OAX13" s="153"/>
      <c r="OAY13" s="153"/>
      <c r="OAZ13" s="153"/>
      <c r="OBA13" s="153"/>
      <c r="OBB13" s="153"/>
      <c r="OBC13" s="153"/>
      <c r="OBD13" s="153"/>
      <c r="OBE13" s="153"/>
      <c r="OBF13" s="153"/>
      <c r="OBG13" s="153"/>
      <c r="OBH13" s="153"/>
      <c r="OBI13" s="153"/>
      <c r="OBJ13" s="153"/>
      <c r="OBK13" s="153"/>
      <c r="OBL13" s="153"/>
      <c r="OBM13" s="153"/>
      <c r="OBN13" s="153"/>
      <c r="OBO13" s="153"/>
      <c r="OBP13" s="153"/>
      <c r="OBQ13" s="153"/>
      <c r="OBR13" s="153"/>
      <c r="OBS13" s="153"/>
      <c r="OBT13" s="153"/>
      <c r="OBU13" s="153"/>
      <c r="OBV13" s="153"/>
      <c r="OBW13" s="153"/>
      <c r="OBX13" s="153"/>
      <c r="OBY13" s="153"/>
      <c r="OBZ13" s="153"/>
      <c r="OCA13" s="153"/>
      <c r="OCB13" s="153"/>
      <c r="OCC13" s="153"/>
      <c r="OCD13" s="153"/>
      <c r="OCE13" s="153"/>
      <c r="OCF13" s="153"/>
      <c r="OCG13" s="153"/>
      <c r="OCH13" s="153"/>
      <c r="OCI13" s="153"/>
      <c r="OCJ13" s="153"/>
      <c r="OCK13" s="153"/>
      <c r="OCL13" s="153"/>
      <c r="OCM13" s="153"/>
      <c r="OCN13" s="153"/>
      <c r="OCO13" s="153"/>
      <c r="OCP13" s="153"/>
      <c r="OCQ13" s="153"/>
      <c r="OCR13" s="153"/>
      <c r="OCS13" s="153"/>
      <c r="OCT13" s="153"/>
      <c r="OCU13" s="153"/>
      <c r="OCV13" s="153"/>
      <c r="OCW13" s="153"/>
      <c r="OCX13" s="153"/>
      <c r="OCY13" s="153"/>
      <c r="OCZ13" s="153"/>
      <c r="ODA13" s="153"/>
      <c r="ODB13" s="153"/>
      <c r="ODC13" s="153"/>
      <c r="ODD13" s="153"/>
      <c r="ODE13" s="153"/>
      <c r="ODF13" s="153"/>
      <c r="ODG13" s="153"/>
      <c r="ODH13" s="153"/>
      <c r="ODI13" s="153"/>
      <c r="ODJ13" s="153"/>
      <c r="ODK13" s="153"/>
      <c r="ODL13" s="153"/>
      <c r="ODM13" s="153"/>
      <c r="ODN13" s="153"/>
      <c r="ODO13" s="153"/>
      <c r="ODP13" s="153"/>
      <c r="ODQ13" s="153"/>
      <c r="ODR13" s="153"/>
      <c r="ODS13" s="153"/>
      <c r="ODT13" s="153"/>
      <c r="ODU13" s="153"/>
      <c r="ODV13" s="153"/>
      <c r="ODW13" s="153"/>
      <c r="ODX13" s="153"/>
      <c r="ODY13" s="153"/>
      <c r="ODZ13" s="153"/>
      <c r="OEA13" s="153"/>
      <c r="OEB13" s="153"/>
      <c r="OEC13" s="153"/>
      <c r="OED13" s="153"/>
      <c r="OEE13" s="153"/>
      <c r="OEF13" s="153"/>
      <c r="OEG13" s="153"/>
      <c r="OEH13" s="153"/>
      <c r="OEI13" s="153"/>
      <c r="OEJ13" s="153"/>
      <c r="OEK13" s="153"/>
      <c r="OEL13" s="153"/>
      <c r="OEM13" s="153"/>
      <c r="OEN13" s="153"/>
      <c r="OEO13" s="153"/>
      <c r="OEP13" s="153"/>
      <c r="OEQ13" s="153"/>
      <c r="OER13" s="153"/>
      <c r="OES13" s="153"/>
      <c r="OET13" s="153"/>
      <c r="OEU13" s="153"/>
      <c r="OEV13" s="153"/>
      <c r="OEW13" s="153"/>
      <c r="OEX13" s="153"/>
      <c r="OEY13" s="153"/>
      <c r="OEZ13" s="153"/>
      <c r="OFA13" s="153"/>
      <c r="OFB13" s="153"/>
      <c r="OFC13" s="153"/>
      <c r="OFD13" s="153"/>
      <c r="OFE13" s="153"/>
      <c r="OFF13" s="153"/>
      <c r="OFG13" s="153"/>
      <c r="OFH13" s="153"/>
      <c r="OFI13" s="153"/>
      <c r="OFJ13" s="153"/>
      <c r="OFK13" s="153"/>
      <c r="OFL13" s="153"/>
      <c r="OFM13" s="153"/>
      <c r="OFN13" s="153"/>
      <c r="OFO13" s="153"/>
      <c r="OFP13" s="153"/>
      <c r="OFQ13" s="153"/>
      <c r="OFR13" s="153"/>
      <c r="OFS13" s="153"/>
      <c r="OFT13" s="153"/>
      <c r="OFU13" s="153"/>
      <c r="OFV13" s="153"/>
      <c r="OFW13" s="153"/>
      <c r="OFX13" s="153"/>
      <c r="OFY13" s="153"/>
      <c r="OFZ13" s="153"/>
      <c r="OGA13" s="153"/>
      <c r="OGB13" s="153"/>
      <c r="OGC13" s="153"/>
      <c r="OGD13" s="153"/>
      <c r="OGE13" s="153"/>
      <c r="OGF13" s="153"/>
      <c r="OGG13" s="153"/>
      <c r="OGH13" s="153"/>
      <c r="OGI13" s="153"/>
      <c r="OGJ13" s="153"/>
      <c r="OGK13" s="153"/>
      <c r="OGL13" s="153"/>
      <c r="OGM13" s="153"/>
      <c r="OGN13" s="153"/>
      <c r="OGO13" s="153"/>
      <c r="OGP13" s="153"/>
      <c r="OGQ13" s="153"/>
      <c r="OGR13" s="153"/>
      <c r="OGS13" s="153"/>
      <c r="OGT13" s="153"/>
      <c r="OGU13" s="153"/>
      <c r="OGV13" s="153"/>
      <c r="OGW13" s="153"/>
      <c r="OGX13" s="153"/>
      <c r="OGY13" s="153"/>
      <c r="OGZ13" s="153"/>
      <c r="OHA13" s="153"/>
      <c r="OHB13" s="153"/>
      <c r="OHC13" s="153"/>
      <c r="OHD13" s="153"/>
      <c r="OHE13" s="153"/>
      <c r="OHF13" s="153"/>
      <c r="OHG13" s="153"/>
      <c r="OHH13" s="153"/>
      <c r="OHI13" s="153"/>
      <c r="OHJ13" s="153"/>
      <c r="OHK13" s="153"/>
      <c r="OHL13" s="153"/>
      <c r="OHM13" s="153"/>
      <c r="OHN13" s="153"/>
      <c r="OHO13" s="153"/>
      <c r="OHP13" s="153"/>
      <c r="OHQ13" s="153"/>
      <c r="OHR13" s="153"/>
      <c r="OHS13" s="153"/>
      <c r="OHT13" s="153"/>
      <c r="OHU13" s="153"/>
      <c r="OHV13" s="153"/>
      <c r="OHW13" s="153"/>
      <c r="OHX13" s="153"/>
      <c r="OHY13" s="153"/>
      <c r="OHZ13" s="153"/>
      <c r="OIA13" s="153"/>
      <c r="OIB13" s="153"/>
      <c r="OIC13" s="153"/>
      <c r="OID13" s="153"/>
      <c r="OIE13" s="153"/>
      <c r="OIF13" s="153"/>
      <c r="OIG13" s="153"/>
      <c r="OIH13" s="153"/>
      <c r="OII13" s="153"/>
      <c r="OIJ13" s="153"/>
      <c r="OIK13" s="153"/>
      <c r="OIL13" s="153"/>
      <c r="OIM13" s="153"/>
      <c r="OIN13" s="153"/>
      <c r="OIO13" s="153"/>
      <c r="OIP13" s="153"/>
      <c r="OIQ13" s="153"/>
      <c r="OIR13" s="153"/>
      <c r="OIS13" s="153"/>
      <c r="OIT13" s="153"/>
      <c r="OIU13" s="153"/>
      <c r="OIV13" s="153"/>
      <c r="OIW13" s="153"/>
      <c r="OIX13" s="153"/>
      <c r="OIY13" s="153"/>
      <c r="OIZ13" s="153"/>
      <c r="OJA13" s="153"/>
      <c r="OJB13" s="153"/>
      <c r="OJC13" s="153"/>
      <c r="OJD13" s="153"/>
      <c r="OJE13" s="153"/>
      <c r="OJF13" s="153"/>
      <c r="OJG13" s="153"/>
      <c r="OJH13" s="153"/>
      <c r="OJI13" s="153"/>
      <c r="OJJ13" s="153"/>
      <c r="OJK13" s="153"/>
      <c r="OJL13" s="153"/>
      <c r="OJM13" s="153"/>
      <c r="OJN13" s="153"/>
      <c r="OJO13" s="153"/>
      <c r="OJP13" s="153"/>
      <c r="OJQ13" s="153"/>
      <c r="OJR13" s="153"/>
      <c r="OJS13" s="153"/>
      <c r="OJT13" s="153"/>
      <c r="OJU13" s="153"/>
      <c r="OJV13" s="153"/>
      <c r="OJW13" s="153"/>
      <c r="OJX13" s="153"/>
      <c r="OJY13" s="153"/>
      <c r="OJZ13" s="153"/>
      <c r="OKA13" s="153"/>
      <c r="OKB13" s="153"/>
      <c r="OKC13" s="153"/>
      <c r="OKD13" s="153"/>
      <c r="OKE13" s="153"/>
      <c r="OKF13" s="153"/>
      <c r="OKG13" s="153"/>
      <c r="OKH13" s="153"/>
      <c r="OKI13" s="153"/>
      <c r="OKJ13" s="153"/>
      <c r="OKK13" s="153"/>
      <c r="OKL13" s="153"/>
      <c r="OKM13" s="153"/>
      <c r="OKN13" s="153"/>
      <c r="OKO13" s="153"/>
      <c r="OKP13" s="153"/>
      <c r="OKQ13" s="153"/>
      <c r="OKR13" s="153"/>
      <c r="OKS13" s="153"/>
      <c r="OKT13" s="153"/>
      <c r="OKU13" s="153"/>
      <c r="OKV13" s="153"/>
      <c r="OKW13" s="153"/>
      <c r="OKX13" s="153"/>
      <c r="OKY13" s="153"/>
      <c r="OKZ13" s="153"/>
      <c r="OLA13" s="153"/>
      <c r="OLB13" s="153"/>
      <c r="OLC13" s="153"/>
      <c r="OLD13" s="153"/>
      <c r="OLE13" s="153"/>
      <c r="OLF13" s="153"/>
      <c r="OLG13" s="153"/>
      <c r="OLH13" s="153"/>
      <c r="OLI13" s="153"/>
      <c r="OLJ13" s="153"/>
      <c r="OLK13" s="153"/>
      <c r="OLL13" s="153"/>
      <c r="OLM13" s="153"/>
      <c r="OLN13" s="153"/>
      <c r="OLO13" s="153"/>
      <c r="OLP13" s="153"/>
      <c r="OLQ13" s="153"/>
      <c r="OLR13" s="153"/>
      <c r="OLS13" s="153"/>
      <c r="OLT13" s="153"/>
      <c r="OLU13" s="153"/>
      <c r="OLV13" s="153"/>
      <c r="OLW13" s="153"/>
      <c r="OLX13" s="153"/>
      <c r="OLY13" s="153"/>
      <c r="OLZ13" s="153"/>
      <c r="OMA13" s="153"/>
      <c r="OMB13" s="153"/>
      <c r="OMC13" s="153"/>
      <c r="OMD13" s="153"/>
      <c r="OME13" s="153"/>
      <c r="OMF13" s="153"/>
      <c r="OMG13" s="153"/>
      <c r="OMH13" s="153"/>
      <c r="OMI13" s="153"/>
      <c r="OMJ13" s="153"/>
      <c r="OMK13" s="153"/>
      <c r="OML13" s="153"/>
      <c r="OMM13" s="153"/>
      <c r="OMN13" s="153"/>
      <c r="OMO13" s="153"/>
      <c r="OMP13" s="153"/>
      <c r="OMQ13" s="153"/>
      <c r="OMR13" s="153"/>
      <c r="OMS13" s="153"/>
      <c r="OMT13" s="153"/>
      <c r="OMU13" s="153"/>
      <c r="OMV13" s="153"/>
      <c r="OMW13" s="153"/>
      <c r="OMX13" s="153"/>
      <c r="OMY13" s="153"/>
      <c r="OMZ13" s="153"/>
      <c r="ONA13" s="153"/>
      <c r="ONB13" s="153"/>
      <c r="ONC13" s="153"/>
      <c r="OND13" s="153"/>
      <c r="ONE13" s="153"/>
      <c r="ONF13" s="153"/>
      <c r="ONG13" s="153"/>
      <c r="ONH13" s="153"/>
      <c r="ONI13" s="153"/>
      <c r="ONJ13" s="153"/>
      <c r="ONK13" s="153"/>
      <c r="ONL13" s="153"/>
      <c r="ONM13" s="153"/>
      <c r="ONN13" s="153"/>
      <c r="ONO13" s="153"/>
      <c r="ONP13" s="153"/>
      <c r="ONQ13" s="153"/>
      <c r="ONR13" s="153"/>
      <c r="ONS13" s="153"/>
      <c r="ONT13" s="153"/>
      <c r="ONU13" s="153"/>
      <c r="ONV13" s="153"/>
      <c r="ONW13" s="153"/>
      <c r="ONX13" s="153"/>
      <c r="ONY13" s="153"/>
      <c r="ONZ13" s="153"/>
      <c r="OOA13" s="153"/>
      <c r="OOB13" s="153"/>
      <c r="OOC13" s="153"/>
      <c r="OOD13" s="153"/>
      <c r="OOE13" s="153"/>
      <c r="OOF13" s="153"/>
      <c r="OOG13" s="153"/>
      <c r="OOH13" s="153"/>
      <c r="OOI13" s="153"/>
      <c r="OOJ13" s="153"/>
      <c r="OOK13" s="153"/>
      <c r="OOL13" s="153"/>
      <c r="OOM13" s="153"/>
      <c r="OON13" s="153"/>
      <c r="OOO13" s="153"/>
      <c r="OOP13" s="153"/>
      <c r="OOQ13" s="153"/>
      <c r="OOR13" s="153"/>
      <c r="OOS13" s="153"/>
      <c r="OOT13" s="153"/>
      <c r="OOU13" s="153"/>
      <c r="OOV13" s="153"/>
      <c r="OOW13" s="153"/>
      <c r="OOX13" s="153"/>
      <c r="OOY13" s="153"/>
      <c r="OOZ13" s="153"/>
      <c r="OPA13" s="153"/>
      <c r="OPB13" s="153"/>
      <c r="OPC13" s="153"/>
      <c r="OPD13" s="153"/>
      <c r="OPE13" s="153"/>
      <c r="OPF13" s="153"/>
      <c r="OPG13" s="153"/>
      <c r="OPH13" s="153"/>
      <c r="OPI13" s="153"/>
      <c r="OPJ13" s="153"/>
      <c r="OPK13" s="153"/>
      <c r="OPL13" s="153"/>
      <c r="OPM13" s="153"/>
      <c r="OPN13" s="153"/>
      <c r="OPO13" s="153"/>
      <c r="OPP13" s="153"/>
      <c r="OPQ13" s="153"/>
      <c r="OPR13" s="153"/>
      <c r="OPS13" s="153"/>
      <c r="OPT13" s="153"/>
      <c r="OPU13" s="153"/>
      <c r="OPV13" s="153"/>
      <c r="OPW13" s="153"/>
      <c r="OPX13" s="153"/>
      <c r="OPY13" s="153"/>
      <c r="OPZ13" s="153"/>
      <c r="OQA13" s="153"/>
      <c r="OQB13" s="153"/>
      <c r="OQC13" s="153"/>
      <c r="OQD13" s="153"/>
      <c r="OQE13" s="153"/>
      <c r="OQF13" s="153"/>
      <c r="OQG13" s="153"/>
      <c r="OQH13" s="153"/>
      <c r="OQI13" s="153"/>
      <c r="OQJ13" s="153"/>
      <c r="OQK13" s="153"/>
      <c r="OQL13" s="153"/>
      <c r="OQM13" s="153"/>
      <c r="OQN13" s="153"/>
      <c r="OQO13" s="153"/>
      <c r="OQP13" s="153"/>
      <c r="OQQ13" s="153"/>
      <c r="OQR13" s="153"/>
      <c r="OQS13" s="153"/>
      <c r="OQT13" s="153"/>
      <c r="OQU13" s="153"/>
      <c r="OQV13" s="153"/>
      <c r="OQW13" s="153"/>
      <c r="OQX13" s="153"/>
      <c r="OQY13" s="153"/>
      <c r="OQZ13" s="153"/>
      <c r="ORA13" s="153"/>
      <c r="ORB13" s="153"/>
      <c r="ORC13" s="153"/>
      <c r="ORD13" s="153"/>
      <c r="ORE13" s="153"/>
      <c r="ORF13" s="153"/>
      <c r="ORG13" s="153"/>
      <c r="ORH13" s="153"/>
      <c r="ORI13" s="153"/>
      <c r="ORJ13" s="153"/>
      <c r="ORK13" s="153"/>
      <c r="ORL13" s="153"/>
      <c r="ORM13" s="153"/>
      <c r="ORN13" s="153"/>
      <c r="ORO13" s="153"/>
      <c r="ORP13" s="153"/>
      <c r="ORQ13" s="153"/>
      <c r="ORR13" s="153"/>
      <c r="ORS13" s="153"/>
      <c r="ORT13" s="153"/>
      <c r="ORU13" s="153"/>
      <c r="ORV13" s="153"/>
      <c r="ORW13" s="153"/>
      <c r="ORX13" s="153"/>
      <c r="ORY13" s="153"/>
      <c r="ORZ13" s="153"/>
      <c r="OSA13" s="153"/>
      <c r="OSB13" s="153"/>
      <c r="OSC13" s="153"/>
      <c r="OSD13" s="153"/>
      <c r="OSE13" s="153"/>
      <c r="OSF13" s="153"/>
      <c r="OSG13" s="153"/>
      <c r="OSH13" s="153"/>
      <c r="OSI13" s="153"/>
      <c r="OSJ13" s="153"/>
      <c r="OSK13" s="153"/>
      <c r="OSL13" s="153"/>
      <c r="OSM13" s="153"/>
      <c r="OSN13" s="153"/>
      <c r="OSO13" s="153"/>
      <c r="OSP13" s="153"/>
      <c r="OSQ13" s="153"/>
      <c r="OSR13" s="153"/>
      <c r="OSS13" s="153"/>
      <c r="OST13" s="153"/>
      <c r="OSU13" s="153"/>
      <c r="OSV13" s="153"/>
      <c r="OSW13" s="153"/>
      <c r="OSX13" s="153"/>
      <c r="OSY13" s="153"/>
      <c r="OSZ13" s="153"/>
      <c r="OTA13" s="153"/>
      <c r="OTB13" s="153"/>
      <c r="OTC13" s="153"/>
      <c r="OTD13" s="153"/>
      <c r="OTE13" s="153"/>
      <c r="OTF13" s="153"/>
      <c r="OTG13" s="153"/>
      <c r="OTH13" s="153"/>
      <c r="OTI13" s="153"/>
      <c r="OTJ13" s="153"/>
      <c r="OTK13" s="153"/>
      <c r="OTL13" s="153"/>
      <c r="OTM13" s="153"/>
      <c r="OTN13" s="153"/>
      <c r="OTO13" s="153"/>
      <c r="OTP13" s="153"/>
      <c r="OTQ13" s="153"/>
      <c r="OTR13" s="153"/>
      <c r="OTS13" s="153"/>
      <c r="OTT13" s="153"/>
      <c r="OTU13" s="153"/>
      <c r="OTV13" s="153"/>
      <c r="OTW13" s="153"/>
      <c r="OTX13" s="153"/>
      <c r="OTY13" s="153"/>
      <c r="OTZ13" s="153"/>
      <c r="OUA13" s="153"/>
      <c r="OUB13" s="153"/>
      <c r="OUC13" s="153"/>
      <c r="OUD13" s="153"/>
      <c r="OUE13" s="153"/>
      <c r="OUF13" s="153"/>
      <c r="OUG13" s="153"/>
      <c r="OUH13" s="153"/>
      <c r="OUI13" s="153"/>
      <c r="OUJ13" s="153"/>
      <c r="OUK13" s="153"/>
      <c r="OUL13" s="153"/>
      <c r="OUM13" s="153"/>
      <c r="OUN13" s="153"/>
      <c r="OUO13" s="153"/>
      <c r="OUP13" s="153"/>
      <c r="OUQ13" s="153"/>
      <c r="OUR13" s="153"/>
      <c r="OUS13" s="153"/>
      <c r="OUT13" s="153"/>
      <c r="OUU13" s="153"/>
      <c r="OUV13" s="153"/>
      <c r="OUW13" s="153"/>
      <c r="OUX13" s="153"/>
      <c r="OUY13" s="153"/>
      <c r="OUZ13" s="153"/>
      <c r="OVA13" s="153"/>
      <c r="OVB13" s="153"/>
      <c r="OVC13" s="153"/>
      <c r="OVD13" s="153"/>
      <c r="OVE13" s="153"/>
      <c r="OVF13" s="153"/>
      <c r="OVG13" s="153"/>
      <c r="OVH13" s="153"/>
      <c r="OVI13" s="153"/>
      <c r="OVJ13" s="153"/>
      <c r="OVK13" s="153"/>
      <c r="OVL13" s="153"/>
      <c r="OVM13" s="153"/>
      <c r="OVN13" s="153"/>
      <c r="OVO13" s="153"/>
      <c r="OVP13" s="153"/>
      <c r="OVQ13" s="153"/>
      <c r="OVR13" s="153"/>
      <c r="OVS13" s="153"/>
      <c r="OVT13" s="153"/>
      <c r="OVU13" s="153"/>
      <c r="OVV13" s="153"/>
      <c r="OVW13" s="153"/>
      <c r="OVX13" s="153"/>
      <c r="OVY13" s="153"/>
      <c r="OVZ13" s="153"/>
      <c r="OWA13" s="153"/>
      <c r="OWB13" s="153"/>
      <c r="OWC13" s="153"/>
      <c r="OWD13" s="153"/>
      <c r="OWE13" s="153"/>
      <c r="OWF13" s="153"/>
      <c r="OWG13" s="153"/>
      <c r="OWH13" s="153"/>
      <c r="OWI13" s="153"/>
      <c r="OWJ13" s="153"/>
      <c r="OWK13" s="153"/>
      <c r="OWL13" s="153"/>
      <c r="OWM13" s="153"/>
      <c r="OWN13" s="153"/>
      <c r="OWO13" s="153"/>
      <c r="OWP13" s="153"/>
      <c r="OWQ13" s="153"/>
      <c r="OWR13" s="153"/>
      <c r="OWS13" s="153"/>
      <c r="OWT13" s="153"/>
      <c r="OWU13" s="153"/>
      <c r="OWV13" s="153"/>
      <c r="OWW13" s="153"/>
      <c r="OWX13" s="153"/>
      <c r="OWY13" s="153"/>
      <c r="OWZ13" s="153"/>
      <c r="OXA13" s="153"/>
      <c r="OXB13" s="153"/>
      <c r="OXC13" s="153"/>
      <c r="OXD13" s="153"/>
      <c r="OXE13" s="153"/>
      <c r="OXF13" s="153"/>
      <c r="OXG13" s="153"/>
      <c r="OXH13" s="153"/>
      <c r="OXI13" s="153"/>
      <c r="OXJ13" s="153"/>
      <c r="OXK13" s="153"/>
      <c r="OXL13" s="153"/>
      <c r="OXM13" s="153"/>
      <c r="OXN13" s="153"/>
      <c r="OXO13" s="153"/>
      <c r="OXP13" s="153"/>
      <c r="OXQ13" s="153"/>
      <c r="OXR13" s="153"/>
      <c r="OXS13" s="153"/>
      <c r="OXT13" s="153"/>
      <c r="OXU13" s="153"/>
      <c r="OXV13" s="153"/>
      <c r="OXW13" s="153"/>
      <c r="OXX13" s="153"/>
      <c r="OXY13" s="153"/>
      <c r="OXZ13" s="153"/>
      <c r="OYA13" s="153"/>
      <c r="OYB13" s="153"/>
      <c r="OYC13" s="153"/>
      <c r="OYD13" s="153"/>
      <c r="OYE13" s="153"/>
      <c r="OYF13" s="153"/>
      <c r="OYG13" s="153"/>
      <c r="OYH13" s="153"/>
      <c r="OYI13" s="153"/>
      <c r="OYJ13" s="153"/>
      <c r="OYK13" s="153"/>
      <c r="OYL13" s="153"/>
      <c r="OYM13" s="153"/>
      <c r="OYN13" s="153"/>
      <c r="OYO13" s="153"/>
      <c r="OYP13" s="153"/>
      <c r="OYQ13" s="153"/>
      <c r="OYR13" s="153"/>
      <c r="OYS13" s="153"/>
      <c r="OYT13" s="153"/>
      <c r="OYU13" s="153"/>
      <c r="OYV13" s="153"/>
      <c r="OYW13" s="153"/>
      <c r="OYX13" s="153"/>
      <c r="OYY13" s="153"/>
      <c r="OYZ13" s="153"/>
      <c r="OZA13" s="153"/>
      <c r="OZB13" s="153"/>
      <c r="OZC13" s="153"/>
      <c r="OZD13" s="153"/>
      <c r="OZE13" s="153"/>
      <c r="OZF13" s="153"/>
      <c r="OZG13" s="153"/>
      <c r="OZH13" s="153"/>
      <c r="OZI13" s="153"/>
      <c r="OZJ13" s="153"/>
      <c r="OZK13" s="153"/>
      <c r="OZL13" s="153"/>
      <c r="OZM13" s="153"/>
      <c r="OZN13" s="153"/>
      <c r="OZO13" s="153"/>
      <c r="OZP13" s="153"/>
      <c r="OZQ13" s="153"/>
      <c r="OZR13" s="153"/>
      <c r="OZS13" s="153"/>
      <c r="OZT13" s="153"/>
      <c r="OZU13" s="153"/>
      <c r="OZV13" s="153"/>
      <c r="OZW13" s="153"/>
      <c r="OZX13" s="153"/>
      <c r="OZY13" s="153"/>
      <c r="OZZ13" s="153"/>
      <c r="PAA13" s="153"/>
      <c r="PAB13" s="153"/>
      <c r="PAC13" s="153"/>
      <c r="PAD13" s="153"/>
      <c r="PAE13" s="153"/>
      <c r="PAF13" s="153"/>
      <c r="PAG13" s="153"/>
      <c r="PAH13" s="153"/>
      <c r="PAI13" s="153"/>
      <c r="PAJ13" s="153"/>
      <c r="PAK13" s="153"/>
      <c r="PAL13" s="153"/>
      <c r="PAM13" s="153"/>
      <c r="PAN13" s="153"/>
      <c r="PAO13" s="153"/>
      <c r="PAP13" s="153"/>
      <c r="PAQ13" s="153"/>
      <c r="PAR13" s="153"/>
      <c r="PAS13" s="153"/>
      <c r="PAT13" s="153"/>
      <c r="PAU13" s="153"/>
      <c r="PAV13" s="153"/>
      <c r="PAW13" s="153"/>
      <c r="PAX13" s="153"/>
      <c r="PAY13" s="153"/>
      <c r="PAZ13" s="153"/>
      <c r="PBA13" s="153"/>
      <c r="PBB13" s="153"/>
      <c r="PBC13" s="153"/>
      <c r="PBD13" s="153"/>
      <c r="PBE13" s="153"/>
      <c r="PBF13" s="153"/>
      <c r="PBG13" s="153"/>
      <c r="PBH13" s="153"/>
      <c r="PBI13" s="153"/>
      <c r="PBJ13" s="153"/>
      <c r="PBK13" s="153"/>
      <c r="PBL13" s="153"/>
      <c r="PBM13" s="153"/>
      <c r="PBN13" s="153"/>
      <c r="PBO13" s="153"/>
      <c r="PBP13" s="153"/>
      <c r="PBQ13" s="153"/>
      <c r="PBR13" s="153"/>
      <c r="PBS13" s="153"/>
      <c r="PBT13" s="153"/>
      <c r="PBU13" s="153"/>
      <c r="PBV13" s="153"/>
      <c r="PBW13" s="153"/>
      <c r="PBX13" s="153"/>
      <c r="PBY13" s="153"/>
      <c r="PBZ13" s="153"/>
      <c r="PCA13" s="153"/>
      <c r="PCB13" s="153"/>
      <c r="PCC13" s="153"/>
      <c r="PCD13" s="153"/>
      <c r="PCE13" s="153"/>
      <c r="PCF13" s="153"/>
      <c r="PCG13" s="153"/>
      <c r="PCH13" s="153"/>
      <c r="PCI13" s="153"/>
      <c r="PCJ13" s="153"/>
      <c r="PCK13" s="153"/>
      <c r="PCL13" s="153"/>
      <c r="PCM13" s="153"/>
      <c r="PCN13" s="153"/>
      <c r="PCO13" s="153"/>
      <c r="PCP13" s="153"/>
      <c r="PCQ13" s="153"/>
      <c r="PCR13" s="153"/>
      <c r="PCS13" s="153"/>
      <c r="PCT13" s="153"/>
      <c r="PCU13" s="153"/>
      <c r="PCV13" s="153"/>
      <c r="PCW13" s="153"/>
      <c r="PCX13" s="153"/>
      <c r="PCY13" s="153"/>
      <c r="PCZ13" s="153"/>
      <c r="PDA13" s="153"/>
      <c r="PDB13" s="153"/>
      <c r="PDC13" s="153"/>
      <c r="PDD13" s="153"/>
      <c r="PDE13" s="153"/>
      <c r="PDF13" s="153"/>
      <c r="PDG13" s="153"/>
      <c r="PDH13" s="153"/>
      <c r="PDI13" s="153"/>
      <c r="PDJ13" s="153"/>
      <c r="PDK13" s="153"/>
      <c r="PDL13" s="153"/>
      <c r="PDM13" s="153"/>
      <c r="PDN13" s="153"/>
      <c r="PDO13" s="153"/>
      <c r="PDP13" s="153"/>
      <c r="PDQ13" s="153"/>
      <c r="PDR13" s="153"/>
      <c r="PDS13" s="153"/>
      <c r="PDT13" s="153"/>
      <c r="PDU13" s="153"/>
      <c r="PDV13" s="153"/>
      <c r="PDW13" s="153"/>
      <c r="PDX13" s="153"/>
      <c r="PDY13" s="153"/>
      <c r="PDZ13" s="153"/>
      <c r="PEA13" s="153"/>
      <c r="PEB13" s="153"/>
      <c r="PEC13" s="153"/>
      <c r="PED13" s="153"/>
      <c r="PEE13" s="153"/>
      <c r="PEF13" s="153"/>
      <c r="PEG13" s="153"/>
      <c r="PEH13" s="153"/>
      <c r="PEI13" s="153"/>
      <c r="PEJ13" s="153"/>
      <c r="PEK13" s="153"/>
      <c r="PEL13" s="153"/>
      <c r="PEM13" s="153"/>
      <c r="PEN13" s="153"/>
      <c r="PEO13" s="153"/>
      <c r="PEP13" s="153"/>
      <c r="PEQ13" s="153"/>
      <c r="PER13" s="153"/>
      <c r="PES13" s="153"/>
      <c r="PET13" s="153"/>
      <c r="PEU13" s="153"/>
      <c r="PEV13" s="153"/>
      <c r="PEW13" s="153"/>
      <c r="PEX13" s="153"/>
      <c r="PEY13" s="153"/>
      <c r="PEZ13" s="153"/>
      <c r="PFA13" s="153"/>
      <c r="PFB13" s="153"/>
      <c r="PFC13" s="153"/>
      <c r="PFD13" s="153"/>
      <c r="PFE13" s="153"/>
      <c r="PFF13" s="153"/>
      <c r="PFG13" s="153"/>
      <c r="PFH13" s="153"/>
      <c r="PFI13" s="153"/>
      <c r="PFJ13" s="153"/>
      <c r="PFK13" s="153"/>
      <c r="PFL13" s="153"/>
      <c r="PFM13" s="153"/>
      <c r="PFN13" s="153"/>
      <c r="PFO13" s="153"/>
      <c r="PFP13" s="153"/>
      <c r="PFQ13" s="153"/>
      <c r="PFR13" s="153"/>
      <c r="PFS13" s="153"/>
      <c r="PFT13" s="153"/>
      <c r="PFU13" s="153"/>
      <c r="PFV13" s="153"/>
      <c r="PFW13" s="153"/>
      <c r="PFX13" s="153"/>
      <c r="PFY13" s="153"/>
      <c r="PFZ13" s="153"/>
      <c r="PGA13" s="153"/>
      <c r="PGB13" s="153"/>
      <c r="PGC13" s="153"/>
      <c r="PGD13" s="153"/>
      <c r="PGE13" s="153"/>
      <c r="PGF13" s="153"/>
      <c r="PGG13" s="153"/>
      <c r="PGH13" s="153"/>
      <c r="PGI13" s="153"/>
      <c r="PGJ13" s="153"/>
      <c r="PGK13" s="153"/>
      <c r="PGL13" s="153"/>
      <c r="PGM13" s="153"/>
      <c r="PGN13" s="153"/>
      <c r="PGO13" s="153"/>
      <c r="PGP13" s="153"/>
      <c r="PGQ13" s="153"/>
      <c r="PGR13" s="153"/>
      <c r="PGS13" s="153"/>
      <c r="PGT13" s="153"/>
      <c r="PGU13" s="153"/>
      <c r="PGV13" s="153"/>
      <c r="PGW13" s="153"/>
      <c r="PGX13" s="153"/>
      <c r="PGY13" s="153"/>
      <c r="PGZ13" s="153"/>
      <c r="PHA13" s="153"/>
      <c r="PHB13" s="153"/>
      <c r="PHC13" s="153"/>
      <c r="PHD13" s="153"/>
      <c r="PHE13" s="153"/>
      <c r="PHF13" s="153"/>
      <c r="PHG13" s="153"/>
      <c r="PHH13" s="153"/>
      <c r="PHI13" s="153"/>
      <c r="PHJ13" s="153"/>
      <c r="PHK13" s="153"/>
      <c r="PHL13" s="153"/>
      <c r="PHM13" s="153"/>
      <c r="PHN13" s="153"/>
      <c r="PHO13" s="153"/>
      <c r="PHP13" s="153"/>
      <c r="PHQ13" s="153"/>
      <c r="PHR13" s="153"/>
      <c r="PHS13" s="153"/>
      <c r="PHT13" s="153"/>
      <c r="PHU13" s="153"/>
      <c r="PHV13" s="153"/>
      <c r="PHW13" s="153"/>
      <c r="PHX13" s="153"/>
      <c r="PHY13" s="153"/>
      <c r="PHZ13" s="153"/>
      <c r="PIA13" s="153"/>
      <c r="PIB13" s="153"/>
      <c r="PIC13" s="153"/>
      <c r="PID13" s="153"/>
      <c r="PIE13" s="153"/>
      <c r="PIF13" s="153"/>
      <c r="PIG13" s="153"/>
      <c r="PIH13" s="153"/>
      <c r="PII13" s="153"/>
      <c r="PIJ13" s="153"/>
      <c r="PIK13" s="153"/>
      <c r="PIL13" s="153"/>
      <c r="PIM13" s="153"/>
      <c r="PIN13" s="153"/>
      <c r="PIO13" s="153"/>
      <c r="PIP13" s="153"/>
      <c r="PIQ13" s="153"/>
      <c r="PIR13" s="153"/>
      <c r="PIS13" s="153"/>
      <c r="PIT13" s="153"/>
      <c r="PIU13" s="153"/>
      <c r="PIV13" s="153"/>
      <c r="PIW13" s="153"/>
      <c r="PIX13" s="153"/>
      <c r="PIY13" s="153"/>
      <c r="PIZ13" s="153"/>
      <c r="PJA13" s="153"/>
      <c r="PJB13" s="153"/>
      <c r="PJC13" s="153"/>
      <c r="PJD13" s="153"/>
      <c r="PJE13" s="153"/>
      <c r="PJF13" s="153"/>
      <c r="PJG13" s="153"/>
      <c r="PJH13" s="153"/>
      <c r="PJI13" s="153"/>
      <c r="PJJ13" s="153"/>
      <c r="PJK13" s="153"/>
      <c r="PJL13" s="153"/>
      <c r="PJM13" s="153"/>
      <c r="PJN13" s="153"/>
      <c r="PJO13" s="153"/>
      <c r="PJP13" s="153"/>
      <c r="PJQ13" s="153"/>
      <c r="PJR13" s="153"/>
      <c r="PJS13" s="153"/>
      <c r="PJT13" s="153"/>
      <c r="PJU13" s="153"/>
      <c r="PJV13" s="153"/>
      <c r="PJW13" s="153"/>
      <c r="PJX13" s="153"/>
      <c r="PJY13" s="153"/>
      <c r="PJZ13" s="153"/>
      <c r="PKA13" s="153"/>
      <c r="PKB13" s="153"/>
      <c r="PKC13" s="153"/>
      <c r="PKD13" s="153"/>
      <c r="PKE13" s="153"/>
      <c r="PKF13" s="153"/>
      <c r="PKG13" s="153"/>
      <c r="PKH13" s="153"/>
      <c r="PKI13" s="153"/>
      <c r="PKJ13" s="153"/>
      <c r="PKK13" s="153"/>
      <c r="PKL13" s="153"/>
      <c r="PKM13" s="153"/>
      <c r="PKN13" s="153"/>
      <c r="PKO13" s="153"/>
      <c r="PKP13" s="153"/>
      <c r="PKQ13" s="153"/>
      <c r="PKR13" s="153"/>
      <c r="PKS13" s="153"/>
      <c r="PKT13" s="153"/>
      <c r="PKU13" s="153"/>
      <c r="PKV13" s="153"/>
      <c r="PKW13" s="153"/>
      <c r="PKX13" s="153"/>
      <c r="PKY13" s="153"/>
      <c r="PKZ13" s="153"/>
      <c r="PLA13" s="153"/>
      <c r="PLB13" s="153"/>
      <c r="PLC13" s="153"/>
      <c r="PLD13" s="153"/>
      <c r="PLE13" s="153"/>
      <c r="PLF13" s="153"/>
      <c r="PLG13" s="153"/>
      <c r="PLH13" s="153"/>
      <c r="PLI13" s="153"/>
      <c r="PLJ13" s="153"/>
      <c r="PLK13" s="153"/>
      <c r="PLL13" s="153"/>
      <c r="PLM13" s="153"/>
      <c r="PLN13" s="153"/>
      <c r="PLO13" s="153"/>
      <c r="PLP13" s="153"/>
      <c r="PLQ13" s="153"/>
      <c r="PLR13" s="153"/>
      <c r="PLS13" s="153"/>
      <c r="PLT13" s="153"/>
      <c r="PLU13" s="153"/>
      <c r="PLV13" s="153"/>
      <c r="PLW13" s="153"/>
      <c r="PLX13" s="153"/>
      <c r="PLY13" s="153"/>
      <c r="PLZ13" s="153"/>
      <c r="PMA13" s="153"/>
      <c r="PMB13" s="153"/>
      <c r="PMC13" s="153"/>
      <c r="PMD13" s="153"/>
      <c r="PME13" s="153"/>
      <c r="PMF13" s="153"/>
      <c r="PMG13" s="153"/>
      <c r="PMH13" s="153"/>
      <c r="PMI13" s="153"/>
      <c r="PMJ13" s="153"/>
      <c r="PMK13" s="153"/>
      <c r="PML13" s="153"/>
      <c r="PMM13" s="153"/>
      <c r="PMN13" s="153"/>
      <c r="PMO13" s="153"/>
      <c r="PMP13" s="153"/>
      <c r="PMQ13" s="153"/>
      <c r="PMR13" s="153"/>
      <c r="PMS13" s="153"/>
      <c r="PMT13" s="153"/>
      <c r="PMU13" s="153"/>
      <c r="PMV13" s="153"/>
      <c r="PMW13" s="153"/>
      <c r="PMX13" s="153"/>
      <c r="PMY13" s="153"/>
      <c r="PMZ13" s="153"/>
      <c r="PNA13" s="153"/>
      <c r="PNB13" s="153"/>
      <c r="PNC13" s="153"/>
      <c r="PND13" s="153"/>
      <c r="PNE13" s="153"/>
      <c r="PNF13" s="153"/>
      <c r="PNG13" s="153"/>
      <c r="PNH13" s="153"/>
      <c r="PNI13" s="153"/>
      <c r="PNJ13" s="153"/>
      <c r="PNK13" s="153"/>
      <c r="PNL13" s="153"/>
      <c r="PNM13" s="153"/>
      <c r="PNN13" s="153"/>
      <c r="PNO13" s="153"/>
      <c r="PNP13" s="153"/>
      <c r="PNQ13" s="153"/>
      <c r="PNR13" s="153"/>
      <c r="PNS13" s="153"/>
      <c r="PNT13" s="153"/>
      <c r="PNU13" s="153"/>
      <c r="PNV13" s="153"/>
      <c r="PNW13" s="153"/>
      <c r="PNX13" s="153"/>
      <c r="PNY13" s="153"/>
      <c r="PNZ13" s="153"/>
      <c r="POA13" s="153"/>
      <c r="POB13" s="153"/>
      <c r="POC13" s="153"/>
      <c r="POD13" s="153"/>
      <c r="POE13" s="153"/>
      <c r="POF13" s="153"/>
      <c r="POG13" s="153"/>
      <c r="POH13" s="153"/>
      <c r="POI13" s="153"/>
      <c r="POJ13" s="153"/>
      <c r="POK13" s="153"/>
      <c r="POL13" s="153"/>
      <c r="POM13" s="153"/>
      <c r="PON13" s="153"/>
      <c r="POO13" s="153"/>
      <c r="POP13" s="153"/>
      <c r="POQ13" s="153"/>
      <c r="POR13" s="153"/>
      <c r="POS13" s="153"/>
      <c r="POT13" s="153"/>
      <c r="POU13" s="153"/>
      <c r="POV13" s="153"/>
      <c r="POW13" s="153"/>
      <c r="POX13" s="153"/>
      <c r="POY13" s="153"/>
      <c r="POZ13" s="153"/>
      <c r="PPA13" s="153"/>
      <c r="PPB13" s="153"/>
      <c r="PPC13" s="153"/>
      <c r="PPD13" s="153"/>
      <c r="PPE13" s="153"/>
      <c r="PPF13" s="153"/>
      <c r="PPG13" s="153"/>
      <c r="PPH13" s="153"/>
      <c r="PPI13" s="153"/>
      <c r="PPJ13" s="153"/>
      <c r="PPK13" s="153"/>
      <c r="PPL13" s="153"/>
      <c r="PPM13" s="153"/>
      <c r="PPN13" s="153"/>
      <c r="PPO13" s="153"/>
      <c r="PPP13" s="153"/>
      <c r="PPQ13" s="153"/>
      <c r="PPR13" s="153"/>
      <c r="PPS13" s="153"/>
      <c r="PPT13" s="153"/>
      <c r="PPU13" s="153"/>
      <c r="PPV13" s="153"/>
      <c r="PPW13" s="153"/>
      <c r="PPX13" s="153"/>
      <c r="PPY13" s="153"/>
      <c r="PPZ13" s="153"/>
      <c r="PQA13" s="153"/>
      <c r="PQB13" s="153"/>
      <c r="PQC13" s="153"/>
      <c r="PQD13" s="153"/>
      <c r="PQE13" s="153"/>
      <c r="PQF13" s="153"/>
      <c r="PQG13" s="153"/>
      <c r="PQH13" s="153"/>
      <c r="PQI13" s="153"/>
      <c r="PQJ13" s="153"/>
      <c r="PQK13" s="153"/>
      <c r="PQL13" s="153"/>
      <c r="PQM13" s="153"/>
      <c r="PQN13" s="153"/>
      <c r="PQO13" s="153"/>
      <c r="PQP13" s="153"/>
      <c r="PQQ13" s="153"/>
      <c r="PQR13" s="153"/>
      <c r="PQS13" s="153"/>
      <c r="PQT13" s="153"/>
      <c r="PQU13" s="153"/>
      <c r="PQV13" s="153"/>
      <c r="PQW13" s="153"/>
      <c r="PQX13" s="153"/>
      <c r="PQY13" s="153"/>
      <c r="PQZ13" s="153"/>
      <c r="PRA13" s="153"/>
      <c r="PRB13" s="153"/>
      <c r="PRC13" s="153"/>
      <c r="PRD13" s="153"/>
      <c r="PRE13" s="153"/>
      <c r="PRF13" s="153"/>
      <c r="PRG13" s="153"/>
      <c r="PRH13" s="153"/>
      <c r="PRI13" s="153"/>
      <c r="PRJ13" s="153"/>
      <c r="PRK13" s="153"/>
      <c r="PRL13" s="153"/>
      <c r="PRM13" s="153"/>
      <c r="PRN13" s="153"/>
      <c r="PRO13" s="153"/>
      <c r="PRP13" s="153"/>
      <c r="PRQ13" s="153"/>
      <c r="PRR13" s="153"/>
      <c r="PRS13" s="153"/>
      <c r="PRT13" s="153"/>
      <c r="PRU13" s="153"/>
      <c r="PRV13" s="153"/>
      <c r="PRW13" s="153"/>
      <c r="PRX13" s="153"/>
      <c r="PRY13" s="153"/>
      <c r="PRZ13" s="153"/>
      <c r="PSA13" s="153"/>
      <c r="PSB13" s="153"/>
      <c r="PSC13" s="153"/>
      <c r="PSD13" s="153"/>
      <c r="PSE13" s="153"/>
      <c r="PSF13" s="153"/>
      <c r="PSG13" s="153"/>
      <c r="PSH13" s="153"/>
      <c r="PSI13" s="153"/>
      <c r="PSJ13" s="153"/>
      <c r="PSK13" s="153"/>
      <c r="PSL13" s="153"/>
      <c r="PSM13" s="153"/>
      <c r="PSN13" s="153"/>
      <c r="PSO13" s="153"/>
      <c r="PSP13" s="153"/>
      <c r="PSQ13" s="153"/>
      <c r="PSR13" s="153"/>
      <c r="PSS13" s="153"/>
      <c r="PST13" s="153"/>
      <c r="PSU13" s="153"/>
      <c r="PSV13" s="153"/>
      <c r="PSW13" s="153"/>
      <c r="PSX13" s="153"/>
      <c r="PSY13" s="153"/>
      <c r="PSZ13" s="153"/>
      <c r="PTA13" s="153"/>
      <c r="PTB13" s="153"/>
      <c r="PTC13" s="153"/>
      <c r="PTD13" s="153"/>
      <c r="PTE13" s="153"/>
      <c r="PTF13" s="153"/>
      <c r="PTG13" s="153"/>
      <c r="PTH13" s="153"/>
      <c r="PTI13" s="153"/>
      <c r="PTJ13" s="153"/>
      <c r="PTK13" s="153"/>
      <c r="PTL13" s="153"/>
      <c r="PTM13" s="153"/>
      <c r="PTN13" s="153"/>
      <c r="PTO13" s="153"/>
      <c r="PTP13" s="153"/>
      <c r="PTQ13" s="153"/>
      <c r="PTR13" s="153"/>
      <c r="PTS13" s="153"/>
      <c r="PTT13" s="153"/>
      <c r="PTU13" s="153"/>
      <c r="PTV13" s="153"/>
      <c r="PTW13" s="153"/>
      <c r="PTX13" s="153"/>
      <c r="PTY13" s="153"/>
      <c r="PTZ13" s="153"/>
      <c r="PUA13" s="153"/>
      <c r="PUB13" s="153"/>
      <c r="PUC13" s="153"/>
      <c r="PUD13" s="153"/>
      <c r="PUE13" s="153"/>
      <c r="PUF13" s="153"/>
      <c r="PUG13" s="153"/>
      <c r="PUH13" s="153"/>
      <c r="PUI13" s="153"/>
      <c r="PUJ13" s="153"/>
      <c r="PUK13" s="153"/>
      <c r="PUL13" s="153"/>
      <c r="PUM13" s="153"/>
      <c r="PUN13" s="153"/>
      <c r="PUO13" s="153"/>
      <c r="PUP13" s="153"/>
      <c r="PUQ13" s="153"/>
      <c r="PUR13" s="153"/>
      <c r="PUS13" s="153"/>
      <c r="PUT13" s="153"/>
      <c r="PUU13" s="153"/>
      <c r="PUV13" s="153"/>
      <c r="PUW13" s="153"/>
      <c r="PUX13" s="153"/>
      <c r="PUY13" s="153"/>
      <c r="PUZ13" s="153"/>
      <c r="PVA13" s="153"/>
      <c r="PVB13" s="153"/>
      <c r="PVC13" s="153"/>
      <c r="PVD13" s="153"/>
      <c r="PVE13" s="153"/>
      <c r="PVF13" s="153"/>
      <c r="PVG13" s="153"/>
      <c r="PVH13" s="153"/>
      <c r="PVI13" s="153"/>
      <c r="PVJ13" s="153"/>
      <c r="PVK13" s="153"/>
      <c r="PVL13" s="153"/>
      <c r="PVM13" s="153"/>
      <c r="PVN13" s="153"/>
      <c r="PVO13" s="153"/>
      <c r="PVP13" s="153"/>
      <c r="PVQ13" s="153"/>
      <c r="PVR13" s="153"/>
      <c r="PVS13" s="153"/>
      <c r="PVT13" s="153"/>
      <c r="PVU13" s="153"/>
      <c r="PVV13" s="153"/>
      <c r="PVW13" s="153"/>
      <c r="PVX13" s="153"/>
      <c r="PVY13" s="153"/>
      <c r="PVZ13" s="153"/>
      <c r="PWA13" s="153"/>
      <c r="PWB13" s="153"/>
      <c r="PWC13" s="153"/>
      <c r="PWD13" s="153"/>
      <c r="PWE13" s="153"/>
      <c r="PWF13" s="153"/>
      <c r="PWG13" s="153"/>
      <c r="PWH13" s="153"/>
      <c r="PWI13" s="153"/>
      <c r="PWJ13" s="153"/>
      <c r="PWK13" s="153"/>
      <c r="PWL13" s="153"/>
      <c r="PWM13" s="153"/>
      <c r="PWN13" s="153"/>
      <c r="PWO13" s="153"/>
      <c r="PWP13" s="153"/>
      <c r="PWQ13" s="153"/>
      <c r="PWR13" s="153"/>
      <c r="PWS13" s="153"/>
      <c r="PWT13" s="153"/>
      <c r="PWU13" s="153"/>
      <c r="PWV13" s="153"/>
      <c r="PWW13" s="153"/>
      <c r="PWX13" s="153"/>
      <c r="PWY13" s="153"/>
      <c r="PWZ13" s="153"/>
      <c r="PXA13" s="153"/>
      <c r="PXB13" s="153"/>
      <c r="PXC13" s="153"/>
      <c r="PXD13" s="153"/>
      <c r="PXE13" s="153"/>
      <c r="PXF13" s="153"/>
      <c r="PXG13" s="153"/>
      <c r="PXH13" s="153"/>
      <c r="PXI13" s="153"/>
      <c r="PXJ13" s="153"/>
      <c r="PXK13" s="153"/>
      <c r="PXL13" s="153"/>
      <c r="PXM13" s="153"/>
      <c r="PXN13" s="153"/>
      <c r="PXO13" s="153"/>
      <c r="PXP13" s="153"/>
      <c r="PXQ13" s="153"/>
      <c r="PXR13" s="153"/>
      <c r="PXS13" s="153"/>
      <c r="PXT13" s="153"/>
      <c r="PXU13" s="153"/>
      <c r="PXV13" s="153"/>
      <c r="PXW13" s="153"/>
      <c r="PXX13" s="153"/>
      <c r="PXY13" s="153"/>
      <c r="PXZ13" s="153"/>
      <c r="PYA13" s="153"/>
      <c r="PYB13" s="153"/>
      <c r="PYC13" s="153"/>
      <c r="PYD13" s="153"/>
      <c r="PYE13" s="153"/>
      <c r="PYF13" s="153"/>
      <c r="PYG13" s="153"/>
      <c r="PYH13" s="153"/>
      <c r="PYI13" s="153"/>
      <c r="PYJ13" s="153"/>
      <c r="PYK13" s="153"/>
      <c r="PYL13" s="153"/>
      <c r="PYM13" s="153"/>
      <c r="PYN13" s="153"/>
      <c r="PYO13" s="153"/>
      <c r="PYP13" s="153"/>
      <c r="PYQ13" s="153"/>
      <c r="PYR13" s="153"/>
      <c r="PYS13" s="153"/>
      <c r="PYT13" s="153"/>
      <c r="PYU13" s="153"/>
      <c r="PYV13" s="153"/>
      <c r="PYW13" s="153"/>
      <c r="PYX13" s="153"/>
      <c r="PYY13" s="153"/>
      <c r="PYZ13" s="153"/>
      <c r="PZA13" s="153"/>
      <c r="PZB13" s="153"/>
      <c r="PZC13" s="153"/>
      <c r="PZD13" s="153"/>
      <c r="PZE13" s="153"/>
      <c r="PZF13" s="153"/>
      <c r="PZG13" s="153"/>
      <c r="PZH13" s="153"/>
      <c r="PZI13" s="153"/>
      <c r="PZJ13" s="153"/>
      <c r="PZK13" s="153"/>
      <c r="PZL13" s="153"/>
      <c r="PZM13" s="153"/>
      <c r="PZN13" s="153"/>
      <c r="PZO13" s="153"/>
      <c r="PZP13" s="153"/>
      <c r="PZQ13" s="153"/>
      <c r="PZR13" s="153"/>
      <c r="PZS13" s="153"/>
      <c r="PZT13" s="153"/>
      <c r="PZU13" s="153"/>
      <c r="PZV13" s="153"/>
      <c r="PZW13" s="153"/>
      <c r="PZX13" s="153"/>
      <c r="PZY13" s="153"/>
      <c r="PZZ13" s="153"/>
      <c r="QAA13" s="153"/>
      <c r="QAB13" s="153"/>
      <c r="QAC13" s="153"/>
      <c r="QAD13" s="153"/>
      <c r="QAE13" s="153"/>
      <c r="QAF13" s="153"/>
      <c r="QAG13" s="153"/>
      <c r="QAH13" s="153"/>
      <c r="QAI13" s="153"/>
      <c r="QAJ13" s="153"/>
      <c r="QAK13" s="153"/>
      <c r="QAL13" s="153"/>
      <c r="QAM13" s="153"/>
      <c r="QAN13" s="153"/>
      <c r="QAO13" s="153"/>
      <c r="QAP13" s="153"/>
      <c r="QAQ13" s="153"/>
      <c r="QAR13" s="153"/>
      <c r="QAS13" s="153"/>
      <c r="QAT13" s="153"/>
      <c r="QAU13" s="153"/>
      <c r="QAV13" s="153"/>
      <c r="QAW13" s="153"/>
      <c r="QAX13" s="153"/>
      <c r="QAY13" s="153"/>
      <c r="QAZ13" s="153"/>
      <c r="QBA13" s="153"/>
      <c r="QBB13" s="153"/>
      <c r="QBC13" s="153"/>
      <c r="QBD13" s="153"/>
      <c r="QBE13" s="153"/>
      <c r="QBF13" s="153"/>
      <c r="QBG13" s="153"/>
      <c r="QBH13" s="153"/>
      <c r="QBI13" s="153"/>
      <c r="QBJ13" s="153"/>
      <c r="QBK13" s="153"/>
      <c r="QBL13" s="153"/>
      <c r="QBM13" s="153"/>
      <c r="QBN13" s="153"/>
      <c r="QBO13" s="153"/>
      <c r="QBP13" s="153"/>
      <c r="QBQ13" s="153"/>
      <c r="QBR13" s="153"/>
      <c r="QBS13" s="153"/>
      <c r="QBT13" s="153"/>
      <c r="QBU13" s="153"/>
      <c r="QBV13" s="153"/>
      <c r="QBW13" s="153"/>
      <c r="QBX13" s="153"/>
      <c r="QBY13" s="153"/>
      <c r="QBZ13" s="153"/>
      <c r="QCA13" s="153"/>
      <c r="QCB13" s="153"/>
      <c r="QCC13" s="153"/>
      <c r="QCD13" s="153"/>
      <c r="QCE13" s="153"/>
      <c r="QCF13" s="153"/>
      <c r="QCG13" s="153"/>
      <c r="QCH13" s="153"/>
      <c r="QCI13" s="153"/>
      <c r="QCJ13" s="153"/>
      <c r="QCK13" s="153"/>
      <c r="QCL13" s="153"/>
      <c r="QCM13" s="153"/>
      <c r="QCN13" s="153"/>
      <c r="QCO13" s="153"/>
      <c r="QCP13" s="153"/>
      <c r="QCQ13" s="153"/>
      <c r="QCR13" s="153"/>
      <c r="QCS13" s="153"/>
      <c r="QCT13" s="153"/>
      <c r="QCU13" s="153"/>
      <c r="QCV13" s="153"/>
      <c r="QCW13" s="153"/>
      <c r="QCX13" s="153"/>
      <c r="QCY13" s="153"/>
      <c r="QCZ13" s="153"/>
      <c r="QDA13" s="153"/>
      <c r="QDB13" s="153"/>
      <c r="QDC13" s="153"/>
      <c r="QDD13" s="153"/>
      <c r="QDE13" s="153"/>
      <c r="QDF13" s="153"/>
      <c r="QDG13" s="153"/>
      <c r="QDH13" s="153"/>
      <c r="QDI13" s="153"/>
      <c r="QDJ13" s="153"/>
      <c r="QDK13" s="153"/>
      <c r="QDL13" s="153"/>
      <c r="QDM13" s="153"/>
      <c r="QDN13" s="153"/>
      <c r="QDO13" s="153"/>
      <c r="QDP13" s="153"/>
      <c r="QDQ13" s="153"/>
      <c r="QDR13" s="153"/>
      <c r="QDS13" s="153"/>
      <c r="QDT13" s="153"/>
      <c r="QDU13" s="153"/>
      <c r="QDV13" s="153"/>
      <c r="QDW13" s="153"/>
      <c r="QDX13" s="153"/>
      <c r="QDY13" s="153"/>
      <c r="QDZ13" s="153"/>
      <c r="QEA13" s="153"/>
      <c r="QEB13" s="153"/>
      <c r="QEC13" s="153"/>
      <c r="QED13" s="153"/>
      <c r="QEE13" s="153"/>
      <c r="QEF13" s="153"/>
      <c r="QEG13" s="153"/>
      <c r="QEH13" s="153"/>
      <c r="QEI13" s="153"/>
      <c r="QEJ13" s="153"/>
      <c r="QEK13" s="153"/>
      <c r="QEL13" s="153"/>
      <c r="QEM13" s="153"/>
      <c r="QEN13" s="153"/>
      <c r="QEO13" s="153"/>
      <c r="QEP13" s="153"/>
      <c r="QEQ13" s="153"/>
      <c r="QER13" s="153"/>
      <c r="QES13" s="153"/>
      <c r="QET13" s="153"/>
      <c r="QEU13" s="153"/>
      <c r="QEV13" s="153"/>
      <c r="QEW13" s="153"/>
      <c r="QEX13" s="153"/>
      <c r="QEY13" s="153"/>
      <c r="QEZ13" s="153"/>
      <c r="QFA13" s="153"/>
      <c r="QFB13" s="153"/>
      <c r="QFC13" s="153"/>
      <c r="QFD13" s="153"/>
      <c r="QFE13" s="153"/>
      <c r="QFF13" s="153"/>
      <c r="QFG13" s="153"/>
      <c r="QFH13" s="153"/>
      <c r="QFI13" s="153"/>
      <c r="QFJ13" s="153"/>
      <c r="QFK13" s="153"/>
      <c r="QFL13" s="153"/>
      <c r="QFM13" s="153"/>
      <c r="QFN13" s="153"/>
      <c r="QFO13" s="153"/>
      <c r="QFP13" s="153"/>
      <c r="QFQ13" s="153"/>
      <c r="QFR13" s="153"/>
      <c r="QFS13" s="153"/>
      <c r="QFT13" s="153"/>
      <c r="QFU13" s="153"/>
      <c r="QFV13" s="153"/>
      <c r="QFW13" s="153"/>
      <c r="QFX13" s="153"/>
      <c r="QFY13" s="153"/>
      <c r="QFZ13" s="153"/>
      <c r="QGA13" s="153"/>
      <c r="QGB13" s="153"/>
      <c r="QGC13" s="153"/>
      <c r="QGD13" s="153"/>
      <c r="QGE13" s="153"/>
      <c r="QGF13" s="153"/>
      <c r="QGG13" s="153"/>
      <c r="QGH13" s="153"/>
      <c r="QGI13" s="153"/>
      <c r="QGJ13" s="153"/>
      <c r="QGK13" s="153"/>
      <c r="QGL13" s="153"/>
      <c r="QGM13" s="153"/>
      <c r="QGN13" s="153"/>
      <c r="QGO13" s="153"/>
      <c r="QGP13" s="153"/>
      <c r="QGQ13" s="153"/>
      <c r="QGR13" s="153"/>
      <c r="QGS13" s="153"/>
      <c r="QGT13" s="153"/>
      <c r="QGU13" s="153"/>
      <c r="QGV13" s="153"/>
      <c r="QGW13" s="153"/>
      <c r="QGX13" s="153"/>
      <c r="QGY13" s="153"/>
      <c r="QGZ13" s="153"/>
      <c r="QHA13" s="153"/>
      <c r="QHB13" s="153"/>
      <c r="QHC13" s="153"/>
      <c r="QHD13" s="153"/>
      <c r="QHE13" s="153"/>
      <c r="QHF13" s="153"/>
      <c r="QHG13" s="153"/>
      <c r="QHH13" s="153"/>
      <c r="QHI13" s="153"/>
      <c r="QHJ13" s="153"/>
      <c r="QHK13" s="153"/>
      <c r="QHL13" s="153"/>
      <c r="QHM13" s="153"/>
      <c r="QHN13" s="153"/>
      <c r="QHO13" s="153"/>
      <c r="QHP13" s="153"/>
      <c r="QHQ13" s="153"/>
      <c r="QHR13" s="153"/>
      <c r="QHS13" s="153"/>
      <c r="QHT13" s="153"/>
      <c r="QHU13" s="153"/>
      <c r="QHV13" s="153"/>
      <c r="QHW13" s="153"/>
      <c r="QHX13" s="153"/>
      <c r="QHY13" s="153"/>
      <c r="QHZ13" s="153"/>
      <c r="QIA13" s="153"/>
      <c r="QIB13" s="153"/>
      <c r="QIC13" s="153"/>
      <c r="QID13" s="153"/>
      <c r="QIE13" s="153"/>
      <c r="QIF13" s="153"/>
      <c r="QIG13" s="153"/>
      <c r="QIH13" s="153"/>
      <c r="QII13" s="153"/>
      <c r="QIJ13" s="153"/>
      <c r="QIK13" s="153"/>
      <c r="QIL13" s="153"/>
      <c r="QIM13" s="153"/>
      <c r="QIN13" s="153"/>
      <c r="QIO13" s="153"/>
      <c r="QIP13" s="153"/>
      <c r="QIQ13" s="153"/>
      <c r="QIR13" s="153"/>
      <c r="QIS13" s="153"/>
      <c r="QIT13" s="153"/>
      <c r="QIU13" s="153"/>
      <c r="QIV13" s="153"/>
      <c r="QIW13" s="153"/>
      <c r="QIX13" s="153"/>
      <c r="QIY13" s="153"/>
      <c r="QIZ13" s="153"/>
      <c r="QJA13" s="153"/>
      <c r="QJB13" s="153"/>
      <c r="QJC13" s="153"/>
      <c r="QJD13" s="153"/>
      <c r="QJE13" s="153"/>
      <c r="QJF13" s="153"/>
      <c r="QJG13" s="153"/>
      <c r="QJH13" s="153"/>
      <c r="QJI13" s="153"/>
      <c r="QJJ13" s="153"/>
      <c r="QJK13" s="153"/>
      <c r="QJL13" s="153"/>
      <c r="QJM13" s="153"/>
      <c r="QJN13" s="153"/>
      <c r="QJO13" s="153"/>
      <c r="QJP13" s="153"/>
      <c r="QJQ13" s="153"/>
      <c r="QJR13" s="153"/>
      <c r="QJS13" s="153"/>
      <c r="QJT13" s="153"/>
      <c r="QJU13" s="153"/>
      <c r="QJV13" s="153"/>
      <c r="QJW13" s="153"/>
      <c r="QJX13" s="153"/>
      <c r="QJY13" s="153"/>
      <c r="QJZ13" s="153"/>
      <c r="QKA13" s="153"/>
      <c r="QKB13" s="153"/>
      <c r="QKC13" s="153"/>
      <c r="QKD13" s="153"/>
      <c r="QKE13" s="153"/>
      <c r="QKF13" s="153"/>
      <c r="QKG13" s="153"/>
      <c r="QKH13" s="153"/>
      <c r="QKI13" s="153"/>
      <c r="QKJ13" s="153"/>
      <c r="QKK13" s="153"/>
      <c r="QKL13" s="153"/>
      <c r="QKM13" s="153"/>
      <c r="QKN13" s="153"/>
      <c r="QKO13" s="153"/>
      <c r="QKP13" s="153"/>
      <c r="QKQ13" s="153"/>
      <c r="QKR13" s="153"/>
      <c r="QKS13" s="153"/>
      <c r="QKT13" s="153"/>
      <c r="QKU13" s="153"/>
      <c r="QKV13" s="153"/>
      <c r="QKW13" s="153"/>
      <c r="QKX13" s="153"/>
      <c r="QKY13" s="153"/>
      <c r="QKZ13" s="153"/>
      <c r="QLA13" s="153"/>
      <c r="QLB13" s="153"/>
      <c r="QLC13" s="153"/>
      <c r="QLD13" s="153"/>
      <c r="QLE13" s="153"/>
      <c r="QLF13" s="153"/>
      <c r="QLG13" s="153"/>
      <c r="QLH13" s="153"/>
      <c r="QLI13" s="153"/>
      <c r="QLJ13" s="153"/>
      <c r="QLK13" s="153"/>
      <c r="QLL13" s="153"/>
      <c r="QLM13" s="153"/>
      <c r="QLN13" s="153"/>
      <c r="QLO13" s="153"/>
      <c r="QLP13" s="153"/>
      <c r="QLQ13" s="153"/>
      <c r="QLR13" s="153"/>
      <c r="QLS13" s="153"/>
      <c r="QLT13" s="153"/>
      <c r="QLU13" s="153"/>
      <c r="QLV13" s="153"/>
      <c r="QLW13" s="153"/>
      <c r="QLX13" s="153"/>
      <c r="QLY13" s="153"/>
      <c r="QLZ13" s="153"/>
      <c r="QMA13" s="153"/>
      <c r="QMB13" s="153"/>
      <c r="QMC13" s="153"/>
      <c r="QMD13" s="153"/>
      <c r="QME13" s="153"/>
      <c r="QMF13" s="153"/>
      <c r="QMG13" s="153"/>
      <c r="QMH13" s="153"/>
      <c r="QMI13" s="153"/>
      <c r="QMJ13" s="153"/>
      <c r="QMK13" s="153"/>
      <c r="QML13" s="153"/>
      <c r="QMM13" s="153"/>
      <c r="QMN13" s="153"/>
      <c r="QMO13" s="153"/>
      <c r="QMP13" s="153"/>
      <c r="QMQ13" s="153"/>
      <c r="QMR13" s="153"/>
      <c r="QMS13" s="153"/>
      <c r="QMT13" s="153"/>
      <c r="QMU13" s="153"/>
      <c r="QMV13" s="153"/>
      <c r="QMW13" s="153"/>
      <c r="QMX13" s="153"/>
      <c r="QMY13" s="153"/>
      <c r="QMZ13" s="153"/>
      <c r="QNA13" s="153"/>
      <c r="QNB13" s="153"/>
      <c r="QNC13" s="153"/>
      <c r="QND13" s="153"/>
      <c r="QNE13" s="153"/>
      <c r="QNF13" s="153"/>
      <c r="QNG13" s="153"/>
      <c r="QNH13" s="153"/>
      <c r="QNI13" s="153"/>
      <c r="QNJ13" s="153"/>
      <c r="QNK13" s="153"/>
      <c r="QNL13" s="153"/>
      <c r="QNM13" s="153"/>
      <c r="QNN13" s="153"/>
      <c r="QNO13" s="153"/>
      <c r="QNP13" s="153"/>
      <c r="QNQ13" s="153"/>
      <c r="QNR13" s="153"/>
      <c r="QNS13" s="153"/>
      <c r="QNT13" s="153"/>
      <c r="QNU13" s="153"/>
      <c r="QNV13" s="153"/>
      <c r="QNW13" s="153"/>
      <c r="QNX13" s="153"/>
      <c r="QNY13" s="153"/>
      <c r="QNZ13" s="153"/>
      <c r="QOA13" s="153"/>
      <c r="QOB13" s="153"/>
      <c r="QOC13" s="153"/>
      <c r="QOD13" s="153"/>
      <c r="QOE13" s="153"/>
      <c r="QOF13" s="153"/>
      <c r="QOG13" s="153"/>
      <c r="QOH13" s="153"/>
      <c r="QOI13" s="153"/>
      <c r="QOJ13" s="153"/>
      <c r="QOK13" s="153"/>
      <c r="QOL13" s="153"/>
      <c r="QOM13" s="153"/>
      <c r="QON13" s="153"/>
      <c r="QOO13" s="153"/>
      <c r="QOP13" s="153"/>
      <c r="QOQ13" s="153"/>
      <c r="QOR13" s="153"/>
      <c r="QOS13" s="153"/>
      <c r="QOT13" s="153"/>
      <c r="QOU13" s="153"/>
      <c r="QOV13" s="153"/>
      <c r="QOW13" s="153"/>
      <c r="QOX13" s="153"/>
      <c r="QOY13" s="153"/>
      <c r="QOZ13" s="153"/>
      <c r="QPA13" s="153"/>
      <c r="QPB13" s="153"/>
      <c r="QPC13" s="153"/>
      <c r="QPD13" s="153"/>
      <c r="QPE13" s="153"/>
      <c r="QPF13" s="153"/>
      <c r="QPG13" s="153"/>
      <c r="QPH13" s="153"/>
      <c r="QPI13" s="153"/>
      <c r="QPJ13" s="153"/>
      <c r="QPK13" s="153"/>
      <c r="QPL13" s="153"/>
      <c r="QPM13" s="153"/>
      <c r="QPN13" s="153"/>
      <c r="QPO13" s="153"/>
      <c r="QPP13" s="153"/>
      <c r="QPQ13" s="153"/>
      <c r="QPR13" s="153"/>
      <c r="QPS13" s="153"/>
      <c r="QPT13" s="153"/>
      <c r="QPU13" s="153"/>
      <c r="QPV13" s="153"/>
      <c r="QPW13" s="153"/>
      <c r="QPX13" s="153"/>
      <c r="QPY13" s="153"/>
      <c r="QPZ13" s="153"/>
      <c r="QQA13" s="153"/>
      <c r="QQB13" s="153"/>
      <c r="QQC13" s="153"/>
      <c r="QQD13" s="153"/>
      <c r="QQE13" s="153"/>
      <c r="QQF13" s="153"/>
      <c r="QQG13" s="153"/>
      <c r="QQH13" s="153"/>
      <c r="QQI13" s="153"/>
      <c r="QQJ13" s="153"/>
      <c r="QQK13" s="153"/>
      <c r="QQL13" s="153"/>
      <c r="QQM13" s="153"/>
      <c r="QQN13" s="153"/>
      <c r="QQO13" s="153"/>
      <c r="QQP13" s="153"/>
      <c r="QQQ13" s="153"/>
      <c r="QQR13" s="153"/>
      <c r="QQS13" s="153"/>
      <c r="QQT13" s="153"/>
      <c r="QQU13" s="153"/>
      <c r="QQV13" s="153"/>
      <c r="QQW13" s="153"/>
      <c r="QQX13" s="153"/>
      <c r="QQY13" s="153"/>
      <c r="QQZ13" s="153"/>
      <c r="QRA13" s="153"/>
      <c r="QRB13" s="153"/>
      <c r="QRC13" s="153"/>
      <c r="QRD13" s="153"/>
      <c r="QRE13" s="153"/>
      <c r="QRF13" s="153"/>
      <c r="QRG13" s="153"/>
      <c r="QRH13" s="153"/>
      <c r="QRI13" s="153"/>
      <c r="QRJ13" s="153"/>
      <c r="QRK13" s="153"/>
      <c r="QRL13" s="153"/>
      <c r="QRM13" s="153"/>
      <c r="QRN13" s="153"/>
      <c r="QRO13" s="153"/>
      <c r="QRP13" s="153"/>
      <c r="QRQ13" s="153"/>
      <c r="QRR13" s="153"/>
      <c r="QRS13" s="153"/>
      <c r="QRT13" s="153"/>
      <c r="QRU13" s="153"/>
      <c r="QRV13" s="153"/>
      <c r="QRW13" s="153"/>
      <c r="QRX13" s="153"/>
      <c r="QRY13" s="153"/>
      <c r="QRZ13" s="153"/>
      <c r="QSA13" s="153"/>
      <c r="QSB13" s="153"/>
      <c r="QSC13" s="153"/>
      <c r="QSD13" s="153"/>
      <c r="QSE13" s="153"/>
      <c r="QSF13" s="153"/>
      <c r="QSG13" s="153"/>
      <c r="QSH13" s="153"/>
      <c r="QSI13" s="153"/>
      <c r="QSJ13" s="153"/>
      <c r="QSK13" s="153"/>
      <c r="QSL13" s="153"/>
      <c r="QSM13" s="153"/>
      <c r="QSN13" s="153"/>
      <c r="QSO13" s="153"/>
      <c r="QSP13" s="153"/>
      <c r="QSQ13" s="153"/>
      <c r="QSR13" s="153"/>
      <c r="QSS13" s="153"/>
      <c r="QST13" s="153"/>
      <c r="QSU13" s="153"/>
      <c r="QSV13" s="153"/>
      <c r="QSW13" s="153"/>
      <c r="QSX13" s="153"/>
      <c r="QSY13" s="153"/>
      <c r="QSZ13" s="153"/>
      <c r="QTA13" s="153"/>
      <c r="QTB13" s="153"/>
      <c r="QTC13" s="153"/>
      <c r="QTD13" s="153"/>
      <c r="QTE13" s="153"/>
      <c r="QTF13" s="153"/>
      <c r="QTG13" s="153"/>
      <c r="QTH13" s="153"/>
      <c r="QTI13" s="153"/>
      <c r="QTJ13" s="153"/>
      <c r="QTK13" s="153"/>
      <c r="QTL13" s="153"/>
      <c r="QTM13" s="153"/>
      <c r="QTN13" s="153"/>
      <c r="QTO13" s="153"/>
      <c r="QTP13" s="153"/>
      <c r="QTQ13" s="153"/>
      <c r="QTR13" s="153"/>
      <c r="QTS13" s="153"/>
      <c r="QTT13" s="153"/>
      <c r="QTU13" s="153"/>
      <c r="QTV13" s="153"/>
      <c r="QTW13" s="153"/>
      <c r="QTX13" s="153"/>
      <c r="QTY13" s="153"/>
      <c r="QTZ13" s="153"/>
      <c r="QUA13" s="153"/>
      <c r="QUB13" s="153"/>
      <c r="QUC13" s="153"/>
      <c r="QUD13" s="153"/>
      <c r="QUE13" s="153"/>
      <c r="QUF13" s="153"/>
      <c r="QUG13" s="153"/>
      <c r="QUH13" s="153"/>
      <c r="QUI13" s="153"/>
      <c r="QUJ13" s="153"/>
      <c r="QUK13" s="153"/>
      <c r="QUL13" s="153"/>
      <c r="QUM13" s="153"/>
      <c r="QUN13" s="153"/>
      <c r="QUO13" s="153"/>
      <c r="QUP13" s="153"/>
      <c r="QUQ13" s="153"/>
      <c r="QUR13" s="153"/>
      <c r="QUS13" s="153"/>
      <c r="QUT13" s="153"/>
      <c r="QUU13" s="153"/>
      <c r="QUV13" s="153"/>
      <c r="QUW13" s="153"/>
      <c r="QUX13" s="153"/>
      <c r="QUY13" s="153"/>
      <c r="QUZ13" s="153"/>
      <c r="QVA13" s="153"/>
      <c r="QVB13" s="153"/>
      <c r="QVC13" s="153"/>
      <c r="QVD13" s="153"/>
      <c r="QVE13" s="153"/>
      <c r="QVF13" s="153"/>
      <c r="QVG13" s="153"/>
      <c r="QVH13" s="153"/>
      <c r="QVI13" s="153"/>
      <c r="QVJ13" s="153"/>
      <c r="QVK13" s="153"/>
      <c r="QVL13" s="153"/>
      <c r="QVM13" s="153"/>
      <c r="QVN13" s="153"/>
      <c r="QVO13" s="153"/>
      <c r="QVP13" s="153"/>
      <c r="QVQ13" s="153"/>
      <c r="QVR13" s="153"/>
      <c r="QVS13" s="153"/>
      <c r="QVT13" s="153"/>
      <c r="QVU13" s="153"/>
      <c r="QVV13" s="153"/>
      <c r="QVW13" s="153"/>
      <c r="QVX13" s="153"/>
      <c r="QVY13" s="153"/>
      <c r="QVZ13" s="153"/>
      <c r="QWA13" s="153"/>
      <c r="QWB13" s="153"/>
      <c r="QWC13" s="153"/>
      <c r="QWD13" s="153"/>
      <c r="QWE13" s="153"/>
      <c r="QWF13" s="153"/>
      <c r="QWG13" s="153"/>
      <c r="QWH13" s="153"/>
      <c r="QWI13" s="153"/>
      <c r="QWJ13" s="153"/>
      <c r="QWK13" s="153"/>
      <c r="QWL13" s="153"/>
      <c r="QWM13" s="153"/>
      <c r="QWN13" s="153"/>
      <c r="QWO13" s="153"/>
      <c r="QWP13" s="153"/>
      <c r="QWQ13" s="153"/>
      <c r="QWR13" s="153"/>
      <c r="QWS13" s="153"/>
      <c r="QWT13" s="153"/>
      <c r="QWU13" s="153"/>
      <c r="QWV13" s="153"/>
      <c r="QWW13" s="153"/>
      <c r="QWX13" s="153"/>
      <c r="QWY13" s="153"/>
      <c r="QWZ13" s="153"/>
      <c r="QXA13" s="153"/>
      <c r="QXB13" s="153"/>
      <c r="QXC13" s="153"/>
      <c r="QXD13" s="153"/>
      <c r="QXE13" s="153"/>
      <c r="QXF13" s="153"/>
      <c r="QXG13" s="153"/>
      <c r="QXH13" s="153"/>
      <c r="QXI13" s="153"/>
      <c r="QXJ13" s="153"/>
      <c r="QXK13" s="153"/>
      <c r="QXL13" s="153"/>
      <c r="QXM13" s="153"/>
      <c r="QXN13" s="153"/>
      <c r="QXO13" s="153"/>
      <c r="QXP13" s="153"/>
      <c r="QXQ13" s="153"/>
      <c r="QXR13" s="153"/>
      <c r="QXS13" s="153"/>
      <c r="QXT13" s="153"/>
      <c r="QXU13" s="153"/>
      <c r="QXV13" s="153"/>
      <c r="QXW13" s="153"/>
      <c r="QXX13" s="153"/>
      <c r="QXY13" s="153"/>
      <c r="QXZ13" s="153"/>
      <c r="QYA13" s="153"/>
      <c r="QYB13" s="153"/>
      <c r="QYC13" s="153"/>
      <c r="QYD13" s="153"/>
      <c r="QYE13" s="153"/>
      <c r="QYF13" s="153"/>
      <c r="QYG13" s="153"/>
      <c r="QYH13" s="153"/>
      <c r="QYI13" s="153"/>
      <c r="QYJ13" s="153"/>
      <c r="QYK13" s="153"/>
      <c r="QYL13" s="153"/>
      <c r="QYM13" s="153"/>
      <c r="QYN13" s="153"/>
      <c r="QYO13" s="153"/>
      <c r="QYP13" s="153"/>
      <c r="QYQ13" s="153"/>
      <c r="QYR13" s="153"/>
      <c r="QYS13" s="153"/>
      <c r="QYT13" s="153"/>
      <c r="QYU13" s="153"/>
      <c r="QYV13" s="153"/>
      <c r="QYW13" s="153"/>
      <c r="QYX13" s="153"/>
      <c r="QYY13" s="153"/>
      <c r="QYZ13" s="153"/>
      <c r="QZA13" s="153"/>
      <c r="QZB13" s="153"/>
      <c r="QZC13" s="153"/>
      <c r="QZD13" s="153"/>
      <c r="QZE13" s="153"/>
      <c r="QZF13" s="153"/>
      <c r="QZG13" s="153"/>
      <c r="QZH13" s="153"/>
      <c r="QZI13" s="153"/>
      <c r="QZJ13" s="153"/>
      <c r="QZK13" s="153"/>
      <c r="QZL13" s="153"/>
      <c r="QZM13" s="153"/>
      <c r="QZN13" s="153"/>
      <c r="QZO13" s="153"/>
      <c r="QZP13" s="153"/>
      <c r="QZQ13" s="153"/>
      <c r="QZR13" s="153"/>
      <c r="QZS13" s="153"/>
      <c r="QZT13" s="153"/>
      <c r="QZU13" s="153"/>
      <c r="QZV13" s="153"/>
      <c r="QZW13" s="153"/>
      <c r="QZX13" s="153"/>
      <c r="QZY13" s="153"/>
      <c r="QZZ13" s="153"/>
      <c r="RAA13" s="153"/>
      <c r="RAB13" s="153"/>
      <c r="RAC13" s="153"/>
      <c r="RAD13" s="153"/>
      <c r="RAE13" s="153"/>
      <c r="RAF13" s="153"/>
      <c r="RAG13" s="153"/>
      <c r="RAH13" s="153"/>
      <c r="RAI13" s="153"/>
      <c r="RAJ13" s="153"/>
      <c r="RAK13" s="153"/>
      <c r="RAL13" s="153"/>
      <c r="RAM13" s="153"/>
      <c r="RAN13" s="153"/>
      <c r="RAO13" s="153"/>
      <c r="RAP13" s="153"/>
      <c r="RAQ13" s="153"/>
      <c r="RAR13" s="153"/>
      <c r="RAS13" s="153"/>
      <c r="RAT13" s="153"/>
      <c r="RAU13" s="153"/>
      <c r="RAV13" s="153"/>
      <c r="RAW13" s="153"/>
      <c r="RAX13" s="153"/>
      <c r="RAY13" s="153"/>
      <c r="RAZ13" s="153"/>
      <c r="RBA13" s="153"/>
      <c r="RBB13" s="153"/>
      <c r="RBC13" s="153"/>
      <c r="RBD13" s="153"/>
      <c r="RBE13" s="153"/>
      <c r="RBF13" s="153"/>
      <c r="RBG13" s="153"/>
      <c r="RBH13" s="153"/>
      <c r="RBI13" s="153"/>
      <c r="RBJ13" s="153"/>
      <c r="RBK13" s="153"/>
      <c r="RBL13" s="153"/>
      <c r="RBM13" s="153"/>
      <c r="RBN13" s="153"/>
      <c r="RBO13" s="153"/>
      <c r="RBP13" s="153"/>
      <c r="RBQ13" s="153"/>
      <c r="RBR13" s="153"/>
      <c r="RBS13" s="153"/>
      <c r="RBT13" s="153"/>
      <c r="RBU13" s="153"/>
      <c r="RBV13" s="153"/>
      <c r="RBW13" s="153"/>
      <c r="RBX13" s="153"/>
      <c r="RBY13" s="153"/>
      <c r="RBZ13" s="153"/>
      <c r="RCA13" s="153"/>
      <c r="RCB13" s="153"/>
      <c r="RCC13" s="153"/>
      <c r="RCD13" s="153"/>
      <c r="RCE13" s="153"/>
      <c r="RCF13" s="153"/>
      <c r="RCG13" s="153"/>
      <c r="RCH13" s="153"/>
      <c r="RCI13" s="153"/>
      <c r="RCJ13" s="153"/>
      <c r="RCK13" s="153"/>
      <c r="RCL13" s="153"/>
      <c r="RCM13" s="153"/>
      <c r="RCN13" s="153"/>
      <c r="RCO13" s="153"/>
      <c r="RCP13" s="153"/>
      <c r="RCQ13" s="153"/>
      <c r="RCR13" s="153"/>
      <c r="RCS13" s="153"/>
      <c r="RCT13" s="153"/>
      <c r="RCU13" s="153"/>
      <c r="RCV13" s="153"/>
      <c r="RCW13" s="153"/>
      <c r="RCX13" s="153"/>
      <c r="RCY13" s="153"/>
      <c r="RCZ13" s="153"/>
      <c r="RDA13" s="153"/>
      <c r="RDB13" s="153"/>
      <c r="RDC13" s="153"/>
      <c r="RDD13" s="153"/>
      <c r="RDE13" s="153"/>
      <c r="RDF13" s="153"/>
      <c r="RDG13" s="153"/>
      <c r="RDH13" s="153"/>
      <c r="RDI13" s="153"/>
      <c r="RDJ13" s="153"/>
      <c r="RDK13" s="153"/>
      <c r="RDL13" s="153"/>
      <c r="RDM13" s="153"/>
      <c r="RDN13" s="153"/>
      <c r="RDO13" s="153"/>
      <c r="RDP13" s="153"/>
      <c r="RDQ13" s="153"/>
      <c r="RDR13" s="153"/>
      <c r="RDS13" s="153"/>
      <c r="RDT13" s="153"/>
      <c r="RDU13" s="153"/>
      <c r="RDV13" s="153"/>
      <c r="RDW13" s="153"/>
      <c r="RDX13" s="153"/>
      <c r="RDY13" s="153"/>
      <c r="RDZ13" s="153"/>
      <c r="REA13" s="153"/>
      <c r="REB13" s="153"/>
      <c r="REC13" s="153"/>
      <c r="RED13" s="153"/>
      <c r="REE13" s="153"/>
      <c r="REF13" s="153"/>
      <c r="REG13" s="153"/>
      <c r="REH13" s="153"/>
      <c r="REI13" s="153"/>
      <c r="REJ13" s="153"/>
      <c r="REK13" s="153"/>
      <c r="REL13" s="153"/>
      <c r="REM13" s="153"/>
      <c r="REN13" s="153"/>
      <c r="REO13" s="153"/>
      <c r="REP13" s="153"/>
      <c r="REQ13" s="153"/>
      <c r="RER13" s="153"/>
      <c r="RES13" s="153"/>
      <c r="RET13" s="153"/>
      <c r="REU13" s="153"/>
      <c r="REV13" s="153"/>
      <c r="REW13" s="153"/>
      <c r="REX13" s="153"/>
      <c r="REY13" s="153"/>
      <c r="REZ13" s="153"/>
      <c r="RFA13" s="153"/>
      <c r="RFB13" s="153"/>
      <c r="RFC13" s="153"/>
      <c r="RFD13" s="153"/>
      <c r="RFE13" s="153"/>
      <c r="RFF13" s="153"/>
      <c r="RFG13" s="153"/>
      <c r="RFH13" s="153"/>
      <c r="RFI13" s="153"/>
      <c r="RFJ13" s="153"/>
      <c r="RFK13" s="153"/>
      <c r="RFL13" s="153"/>
      <c r="RFM13" s="153"/>
      <c r="RFN13" s="153"/>
      <c r="RFO13" s="153"/>
      <c r="RFP13" s="153"/>
      <c r="RFQ13" s="153"/>
      <c r="RFR13" s="153"/>
      <c r="RFS13" s="153"/>
      <c r="RFT13" s="153"/>
      <c r="RFU13" s="153"/>
      <c r="RFV13" s="153"/>
      <c r="RFW13" s="153"/>
      <c r="RFX13" s="153"/>
      <c r="RFY13" s="153"/>
      <c r="RFZ13" s="153"/>
      <c r="RGA13" s="153"/>
      <c r="RGB13" s="153"/>
      <c r="RGC13" s="153"/>
      <c r="RGD13" s="153"/>
      <c r="RGE13" s="153"/>
      <c r="RGF13" s="153"/>
      <c r="RGG13" s="153"/>
      <c r="RGH13" s="153"/>
      <c r="RGI13" s="153"/>
      <c r="RGJ13" s="153"/>
      <c r="RGK13" s="153"/>
      <c r="RGL13" s="153"/>
      <c r="RGM13" s="153"/>
      <c r="RGN13" s="153"/>
      <c r="RGO13" s="153"/>
      <c r="RGP13" s="153"/>
      <c r="RGQ13" s="153"/>
      <c r="RGR13" s="153"/>
      <c r="RGS13" s="153"/>
      <c r="RGT13" s="153"/>
      <c r="RGU13" s="153"/>
      <c r="RGV13" s="153"/>
      <c r="RGW13" s="153"/>
      <c r="RGX13" s="153"/>
      <c r="RGY13" s="153"/>
      <c r="RGZ13" s="153"/>
      <c r="RHA13" s="153"/>
      <c r="RHB13" s="153"/>
      <c r="RHC13" s="153"/>
      <c r="RHD13" s="153"/>
      <c r="RHE13" s="153"/>
      <c r="RHF13" s="153"/>
      <c r="RHG13" s="153"/>
      <c r="RHH13" s="153"/>
      <c r="RHI13" s="153"/>
      <c r="RHJ13" s="153"/>
      <c r="RHK13" s="153"/>
      <c r="RHL13" s="153"/>
      <c r="RHM13" s="153"/>
      <c r="RHN13" s="153"/>
      <c r="RHO13" s="153"/>
      <c r="RHP13" s="153"/>
      <c r="RHQ13" s="153"/>
      <c r="RHR13" s="153"/>
      <c r="RHS13" s="153"/>
      <c r="RHT13" s="153"/>
      <c r="RHU13" s="153"/>
      <c r="RHV13" s="153"/>
      <c r="RHW13" s="153"/>
      <c r="RHX13" s="153"/>
      <c r="RHY13" s="153"/>
      <c r="RHZ13" s="153"/>
      <c r="RIA13" s="153"/>
      <c r="RIB13" s="153"/>
      <c r="RIC13" s="153"/>
      <c r="RID13" s="153"/>
      <c r="RIE13" s="153"/>
      <c r="RIF13" s="153"/>
      <c r="RIG13" s="153"/>
      <c r="RIH13" s="153"/>
      <c r="RII13" s="153"/>
      <c r="RIJ13" s="153"/>
      <c r="RIK13" s="153"/>
      <c r="RIL13" s="153"/>
      <c r="RIM13" s="153"/>
      <c r="RIN13" s="153"/>
      <c r="RIO13" s="153"/>
      <c r="RIP13" s="153"/>
      <c r="RIQ13" s="153"/>
      <c r="RIR13" s="153"/>
      <c r="RIS13" s="153"/>
      <c r="RIT13" s="153"/>
      <c r="RIU13" s="153"/>
      <c r="RIV13" s="153"/>
      <c r="RIW13" s="153"/>
      <c r="RIX13" s="153"/>
      <c r="RIY13" s="153"/>
      <c r="RIZ13" s="153"/>
      <c r="RJA13" s="153"/>
      <c r="RJB13" s="153"/>
      <c r="RJC13" s="153"/>
      <c r="RJD13" s="153"/>
      <c r="RJE13" s="153"/>
      <c r="RJF13" s="153"/>
      <c r="RJG13" s="153"/>
      <c r="RJH13" s="153"/>
      <c r="RJI13" s="153"/>
      <c r="RJJ13" s="153"/>
      <c r="RJK13" s="153"/>
      <c r="RJL13" s="153"/>
      <c r="RJM13" s="153"/>
      <c r="RJN13" s="153"/>
      <c r="RJO13" s="153"/>
      <c r="RJP13" s="153"/>
      <c r="RJQ13" s="153"/>
      <c r="RJR13" s="153"/>
      <c r="RJS13" s="153"/>
      <c r="RJT13" s="153"/>
      <c r="RJU13" s="153"/>
      <c r="RJV13" s="153"/>
      <c r="RJW13" s="153"/>
      <c r="RJX13" s="153"/>
      <c r="RJY13" s="153"/>
      <c r="RJZ13" s="153"/>
      <c r="RKA13" s="153"/>
      <c r="RKB13" s="153"/>
      <c r="RKC13" s="153"/>
      <c r="RKD13" s="153"/>
      <c r="RKE13" s="153"/>
      <c r="RKF13" s="153"/>
      <c r="RKG13" s="153"/>
      <c r="RKH13" s="153"/>
      <c r="RKI13" s="153"/>
      <c r="RKJ13" s="153"/>
      <c r="RKK13" s="153"/>
      <c r="RKL13" s="153"/>
      <c r="RKM13" s="153"/>
      <c r="RKN13" s="153"/>
      <c r="RKO13" s="153"/>
      <c r="RKP13" s="153"/>
      <c r="RKQ13" s="153"/>
      <c r="RKR13" s="153"/>
      <c r="RKS13" s="153"/>
      <c r="RKT13" s="153"/>
      <c r="RKU13" s="153"/>
      <c r="RKV13" s="153"/>
      <c r="RKW13" s="153"/>
      <c r="RKX13" s="153"/>
      <c r="RKY13" s="153"/>
      <c r="RKZ13" s="153"/>
      <c r="RLA13" s="153"/>
      <c r="RLB13" s="153"/>
      <c r="RLC13" s="153"/>
      <c r="RLD13" s="153"/>
      <c r="RLE13" s="153"/>
      <c r="RLF13" s="153"/>
      <c r="RLG13" s="153"/>
      <c r="RLH13" s="153"/>
      <c r="RLI13" s="153"/>
      <c r="RLJ13" s="153"/>
      <c r="RLK13" s="153"/>
      <c r="RLL13" s="153"/>
      <c r="RLM13" s="153"/>
      <c r="RLN13" s="153"/>
      <c r="RLO13" s="153"/>
      <c r="RLP13" s="153"/>
      <c r="RLQ13" s="153"/>
      <c r="RLR13" s="153"/>
      <c r="RLS13" s="153"/>
      <c r="RLT13" s="153"/>
      <c r="RLU13" s="153"/>
      <c r="RLV13" s="153"/>
      <c r="RLW13" s="153"/>
      <c r="RLX13" s="153"/>
      <c r="RLY13" s="153"/>
      <c r="RLZ13" s="153"/>
      <c r="RMA13" s="153"/>
      <c r="RMB13" s="153"/>
      <c r="RMC13" s="153"/>
      <c r="RMD13" s="153"/>
      <c r="RME13" s="153"/>
      <c r="RMF13" s="153"/>
      <c r="RMG13" s="153"/>
      <c r="RMH13" s="153"/>
      <c r="RMI13" s="153"/>
      <c r="RMJ13" s="153"/>
      <c r="RMK13" s="153"/>
      <c r="RML13" s="153"/>
      <c r="RMM13" s="153"/>
      <c r="RMN13" s="153"/>
      <c r="RMO13" s="153"/>
      <c r="RMP13" s="153"/>
      <c r="RMQ13" s="153"/>
      <c r="RMR13" s="153"/>
      <c r="RMS13" s="153"/>
      <c r="RMT13" s="153"/>
      <c r="RMU13" s="153"/>
      <c r="RMV13" s="153"/>
      <c r="RMW13" s="153"/>
      <c r="RMX13" s="153"/>
      <c r="RMY13" s="153"/>
      <c r="RMZ13" s="153"/>
      <c r="RNA13" s="153"/>
      <c r="RNB13" s="153"/>
      <c r="RNC13" s="153"/>
      <c r="RND13" s="153"/>
      <c r="RNE13" s="153"/>
      <c r="RNF13" s="153"/>
      <c r="RNG13" s="153"/>
      <c r="RNH13" s="153"/>
      <c r="RNI13" s="153"/>
      <c r="RNJ13" s="153"/>
      <c r="RNK13" s="153"/>
      <c r="RNL13" s="153"/>
      <c r="RNM13" s="153"/>
      <c r="RNN13" s="153"/>
      <c r="RNO13" s="153"/>
      <c r="RNP13" s="153"/>
      <c r="RNQ13" s="153"/>
      <c r="RNR13" s="153"/>
      <c r="RNS13" s="153"/>
      <c r="RNT13" s="153"/>
      <c r="RNU13" s="153"/>
      <c r="RNV13" s="153"/>
      <c r="RNW13" s="153"/>
      <c r="RNX13" s="153"/>
      <c r="RNY13" s="153"/>
      <c r="RNZ13" s="153"/>
      <c r="ROA13" s="153"/>
      <c r="ROB13" s="153"/>
      <c r="ROC13" s="153"/>
      <c r="ROD13" s="153"/>
      <c r="ROE13" s="153"/>
      <c r="ROF13" s="153"/>
      <c r="ROG13" s="153"/>
      <c r="ROH13" s="153"/>
      <c r="ROI13" s="153"/>
      <c r="ROJ13" s="153"/>
      <c r="ROK13" s="153"/>
      <c r="ROL13" s="153"/>
      <c r="ROM13" s="153"/>
      <c r="RON13" s="153"/>
      <c r="ROO13" s="153"/>
      <c r="ROP13" s="153"/>
      <c r="ROQ13" s="153"/>
      <c r="ROR13" s="153"/>
      <c r="ROS13" s="153"/>
      <c r="ROT13" s="153"/>
      <c r="ROU13" s="153"/>
      <c r="ROV13" s="153"/>
      <c r="ROW13" s="153"/>
      <c r="ROX13" s="153"/>
      <c r="ROY13" s="153"/>
      <c r="ROZ13" s="153"/>
      <c r="RPA13" s="153"/>
      <c r="RPB13" s="153"/>
      <c r="RPC13" s="153"/>
      <c r="RPD13" s="153"/>
      <c r="RPE13" s="153"/>
      <c r="RPF13" s="153"/>
      <c r="RPG13" s="153"/>
      <c r="RPH13" s="153"/>
      <c r="RPI13" s="153"/>
      <c r="RPJ13" s="153"/>
      <c r="RPK13" s="153"/>
      <c r="RPL13" s="153"/>
      <c r="RPM13" s="153"/>
      <c r="RPN13" s="153"/>
      <c r="RPO13" s="153"/>
      <c r="RPP13" s="153"/>
      <c r="RPQ13" s="153"/>
      <c r="RPR13" s="153"/>
      <c r="RPS13" s="153"/>
      <c r="RPT13" s="153"/>
      <c r="RPU13" s="153"/>
      <c r="RPV13" s="153"/>
      <c r="RPW13" s="153"/>
      <c r="RPX13" s="153"/>
      <c r="RPY13" s="153"/>
      <c r="RPZ13" s="153"/>
      <c r="RQA13" s="153"/>
      <c r="RQB13" s="153"/>
      <c r="RQC13" s="153"/>
      <c r="RQD13" s="153"/>
      <c r="RQE13" s="153"/>
      <c r="RQF13" s="153"/>
      <c r="RQG13" s="153"/>
      <c r="RQH13" s="153"/>
      <c r="RQI13" s="153"/>
      <c r="RQJ13" s="153"/>
      <c r="RQK13" s="153"/>
      <c r="RQL13" s="153"/>
      <c r="RQM13" s="153"/>
      <c r="RQN13" s="153"/>
      <c r="RQO13" s="153"/>
      <c r="RQP13" s="153"/>
      <c r="RQQ13" s="153"/>
      <c r="RQR13" s="153"/>
      <c r="RQS13" s="153"/>
      <c r="RQT13" s="153"/>
      <c r="RQU13" s="153"/>
      <c r="RQV13" s="153"/>
      <c r="RQW13" s="153"/>
      <c r="RQX13" s="153"/>
      <c r="RQY13" s="153"/>
      <c r="RQZ13" s="153"/>
      <c r="RRA13" s="153"/>
      <c r="RRB13" s="153"/>
      <c r="RRC13" s="153"/>
      <c r="RRD13" s="153"/>
      <c r="RRE13" s="153"/>
      <c r="RRF13" s="153"/>
      <c r="RRG13" s="153"/>
      <c r="RRH13" s="153"/>
      <c r="RRI13" s="153"/>
      <c r="RRJ13" s="153"/>
      <c r="RRK13" s="153"/>
      <c r="RRL13" s="153"/>
      <c r="RRM13" s="153"/>
      <c r="RRN13" s="153"/>
      <c r="RRO13" s="153"/>
      <c r="RRP13" s="153"/>
      <c r="RRQ13" s="153"/>
      <c r="RRR13" s="153"/>
      <c r="RRS13" s="153"/>
      <c r="RRT13" s="153"/>
      <c r="RRU13" s="153"/>
      <c r="RRV13" s="153"/>
      <c r="RRW13" s="153"/>
      <c r="RRX13" s="153"/>
      <c r="RRY13" s="153"/>
      <c r="RRZ13" s="153"/>
      <c r="RSA13" s="153"/>
      <c r="RSB13" s="153"/>
      <c r="RSC13" s="153"/>
      <c r="RSD13" s="153"/>
      <c r="RSE13" s="153"/>
      <c r="RSF13" s="153"/>
      <c r="RSG13" s="153"/>
      <c r="RSH13" s="153"/>
      <c r="RSI13" s="153"/>
      <c r="RSJ13" s="153"/>
      <c r="RSK13" s="153"/>
      <c r="RSL13" s="153"/>
      <c r="RSM13" s="153"/>
      <c r="RSN13" s="153"/>
      <c r="RSO13" s="153"/>
      <c r="RSP13" s="153"/>
      <c r="RSQ13" s="153"/>
      <c r="RSR13" s="153"/>
      <c r="RSS13" s="153"/>
      <c r="RST13" s="153"/>
      <c r="RSU13" s="153"/>
      <c r="RSV13" s="153"/>
      <c r="RSW13" s="153"/>
      <c r="RSX13" s="153"/>
      <c r="RSY13" s="153"/>
      <c r="RSZ13" s="153"/>
      <c r="RTA13" s="153"/>
      <c r="RTB13" s="153"/>
      <c r="RTC13" s="153"/>
      <c r="RTD13" s="153"/>
      <c r="RTE13" s="153"/>
      <c r="RTF13" s="153"/>
      <c r="RTG13" s="153"/>
      <c r="RTH13" s="153"/>
      <c r="RTI13" s="153"/>
      <c r="RTJ13" s="153"/>
      <c r="RTK13" s="153"/>
      <c r="RTL13" s="153"/>
      <c r="RTM13" s="153"/>
      <c r="RTN13" s="153"/>
      <c r="RTO13" s="153"/>
      <c r="RTP13" s="153"/>
      <c r="RTQ13" s="153"/>
      <c r="RTR13" s="153"/>
      <c r="RTS13" s="153"/>
      <c r="RTT13" s="153"/>
      <c r="RTU13" s="153"/>
      <c r="RTV13" s="153"/>
      <c r="RTW13" s="153"/>
      <c r="RTX13" s="153"/>
      <c r="RTY13" s="153"/>
      <c r="RTZ13" s="153"/>
      <c r="RUA13" s="153"/>
      <c r="RUB13" s="153"/>
      <c r="RUC13" s="153"/>
      <c r="RUD13" s="153"/>
      <c r="RUE13" s="153"/>
      <c r="RUF13" s="153"/>
      <c r="RUG13" s="153"/>
      <c r="RUH13" s="153"/>
      <c r="RUI13" s="153"/>
      <c r="RUJ13" s="153"/>
      <c r="RUK13" s="153"/>
      <c r="RUL13" s="153"/>
      <c r="RUM13" s="153"/>
      <c r="RUN13" s="153"/>
      <c r="RUO13" s="153"/>
      <c r="RUP13" s="153"/>
      <c r="RUQ13" s="153"/>
      <c r="RUR13" s="153"/>
      <c r="RUS13" s="153"/>
      <c r="RUT13" s="153"/>
      <c r="RUU13" s="153"/>
      <c r="RUV13" s="153"/>
      <c r="RUW13" s="153"/>
      <c r="RUX13" s="153"/>
      <c r="RUY13" s="153"/>
      <c r="RUZ13" s="153"/>
      <c r="RVA13" s="153"/>
      <c r="RVB13" s="153"/>
      <c r="RVC13" s="153"/>
      <c r="RVD13" s="153"/>
      <c r="RVE13" s="153"/>
      <c r="RVF13" s="153"/>
      <c r="RVG13" s="153"/>
      <c r="RVH13" s="153"/>
      <c r="RVI13" s="153"/>
      <c r="RVJ13" s="153"/>
      <c r="RVK13" s="153"/>
      <c r="RVL13" s="153"/>
      <c r="RVM13" s="153"/>
      <c r="RVN13" s="153"/>
      <c r="RVO13" s="153"/>
      <c r="RVP13" s="153"/>
      <c r="RVQ13" s="153"/>
      <c r="RVR13" s="153"/>
      <c r="RVS13" s="153"/>
      <c r="RVT13" s="153"/>
      <c r="RVU13" s="153"/>
      <c r="RVV13" s="153"/>
      <c r="RVW13" s="153"/>
      <c r="RVX13" s="153"/>
      <c r="RVY13" s="153"/>
      <c r="RVZ13" s="153"/>
      <c r="RWA13" s="153"/>
      <c r="RWB13" s="153"/>
      <c r="RWC13" s="153"/>
      <c r="RWD13" s="153"/>
      <c r="RWE13" s="153"/>
      <c r="RWF13" s="153"/>
      <c r="RWG13" s="153"/>
      <c r="RWH13" s="153"/>
      <c r="RWI13" s="153"/>
      <c r="RWJ13" s="153"/>
      <c r="RWK13" s="153"/>
      <c r="RWL13" s="153"/>
      <c r="RWM13" s="153"/>
      <c r="RWN13" s="153"/>
      <c r="RWO13" s="153"/>
      <c r="RWP13" s="153"/>
      <c r="RWQ13" s="153"/>
      <c r="RWR13" s="153"/>
      <c r="RWS13" s="153"/>
      <c r="RWT13" s="153"/>
      <c r="RWU13" s="153"/>
      <c r="RWV13" s="153"/>
      <c r="RWW13" s="153"/>
      <c r="RWX13" s="153"/>
      <c r="RWY13" s="153"/>
      <c r="RWZ13" s="153"/>
      <c r="RXA13" s="153"/>
      <c r="RXB13" s="153"/>
      <c r="RXC13" s="153"/>
      <c r="RXD13" s="153"/>
      <c r="RXE13" s="153"/>
      <c r="RXF13" s="153"/>
      <c r="RXG13" s="153"/>
      <c r="RXH13" s="153"/>
      <c r="RXI13" s="153"/>
      <c r="RXJ13" s="153"/>
      <c r="RXK13" s="153"/>
      <c r="RXL13" s="153"/>
      <c r="RXM13" s="153"/>
      <c r="RXN13" s="153"/>
      <c r="RXO13" s="153"/>
      <c r="RXP13" s="153"/>
      <c r="RXQ13" s="153"/>
      <c r="RXR13" s="153"/>
      <c r="RXS13" s="153"/>
      <c r="RXT13" s="153"/>
      <c r="RXU13" s="153"/>
      <c r="RXV13" s="153"/>
      <c r="RXW13" s="153"/>
      <c r="RXX13" s="153"/>
      <c r="RXY13" s="153"/>
      <c r="RXZ13" s="153"/>
      <c r="RYA13" s="153"/>
      <c r="RYB13" s="153"/>
      <c r="RYC13" s="153"/>
      <c r="RYD13" s="153"/>
      <c r="RYE13" s="153"/>
      <c r="RYF13" s="153"/>
      <c r="RYG13" s="153"/>
      <c r="RYH13" s="153"/>
      <c r="RYI13" s="153"/>
      <c r="RYJ13" s="153"/>
      <c r="RYK13" s="153"/>
      <c r="RYL13" s="153"/>
      <c r="RYM13" s="153"/>
      <c r="RYN13" s="153"/>
      <c r="RYO13" s="153"/>
      <c r="RYP13" s="153"/>
      <c r="RYQ13" s="153"/>
      <c r="RYR13" s="153"/>
      <c r="RYS13" s="153"/>
      <c r="RYT13" s="153"/>
      <c r="RYU13" s="153"/>
      <c r="RYV13" s="153"/>
      <c r="RYW13" s="153"/>
      <c r="RYX13" s="153"/>
      <c r="RYY13" s="153"/>
      <c r="RYZ13" s="153"/>
      <c r="RZA13" s="153"/>
      <c r="RZB13" s="153"/>
      <c r="RZC13" s="153"/>
      <c r="RZD13" s="153"/>
      <c r="RZE13" s="153"/>
      <c r="RZF13" s="153"/>
      <c r="RZG13" s="153"/>
      <c r="RZH13" s="153"/>
      <c r="RZI13" s="153"/>
      <c r="RZJ13" s="153"/>
      <c r="RZK13" s="153"/>
      <c r="RZL13" s="153"/>
      <c r="RZM13" s="153"/>
      <c r="RZN13" s="153"/>
      <c r="RZO13" s="153"/>
      <c r="RZP13" s="153"/>
      <c r="RZQ13" s="153"/>
      <c r="RZR13" s="153"/>
      <c r="RZS13" s="153"/>
      <c r="RZT13" s="153"/>
      <c r="RZU13" s="153"/>
      <c r="RZV13" s="153"/>
      <c r="RZW13" s="153"/>
      <c r="RZX13" s="153"/>
      <c r="RZY13" s="153"/>
      <c r="RZZ13" s="153"/>
      <c r="SAA13" s="153"/>
      <c r="SAB13" s="153"/>
      <c r="SAC13" s="153"/>
      <c r="SAD13" s="153"/>
      <c r="SAE13" s="153"/>
      <c r="SAF13" s="153"/>
      <c r="SAG13" s="153"/>
      <c r="SAH13" s="153"/>
      <c r="SAI13" s="153"/>
      <c r="SAJ13" s="153"/>
      <c r="SAK13" s="153"/>
      <c r="SAL13" s="153"/>
      <c r="SAM13" s="153"/>
      <c r="SAN13" s="153"/>
      <c r="SAO13" s="153"/>
      <c r="SAP13" s="153"/>
      <c r="SAQ13" s="153"/>
      <c r="SAR13" s="153"/>
      <c r="SAS13" s="153"/>
      <c r="SAT13" s="153"/>
      <c r="SAU13" s="153"/>
      <c r="SAV13" s="153"/>
      <c r="SAW13" s="153"/>
      <c r="SAX13" s="153"/>
      <c r="SAY13" s="153"/>
      <c r="SAZ13" s="153"/>
      <c r="SBA13" s="153"/>
      <c r="SBB13" s="153"/>
      <c r="SBC13" s="153"/>
      <c r="SBD13" s="153"/>
      <c r="SBE13" s="153"/>
      <c r="SBF13" s="153"/>
      <c r="SBG13" s="153"/>
      <c r="SBH13" s="153"/>
      <c r="SBI13" s="153"/>
      <c r="SBJ13" s="153"/>
      <c r="SBK13" s="153"/>
      <c r="SBL13" s="153"/>
      <c r="SBM13" s="153"/>
      <c r="SBN13" s="153"/>
      <c r="SBO13" s="153"/>
      <c r="SBP13" s="153"/>
      <c r="SBQ13" s="153"/>
      <c r="SBR13" s="153"/>
      <c r="SBS13" s="153"/>
      <c r="SBT13" s="153"/>
      <c r="SBU13" s="153"/>
      <c r="SBV13" s="153"/>
      <c r="SBW13" s="153"/>
      <c r="SBX13" s="153"/>
      <c r="SBY13" s="153"/>
      <c r="SBZ13" s="153"/>
      <c r="SCA13" s="153"/>
      <c r="SCB13" s="153"/>
      <c r="SCC13" s="153"/>
      <c r="SCD13" s="153"/>
      <c r="SCE13" s="153"/>
      <c r="SCF13" s="153"/>
      <c r="SCG13" s="153"/>
      <c r="SCH13" s="153"/>
      <c r="SCI13" s="153"/>
      <c r="SCJ13" s="153"/>
      <c r="SCK13" s="153"/>
      <c r="SCL13" s="153"/>
      <c r="SCM13" s="153"/>
      <c r="SCN13" s="153"/>
      <c r="SCO13" s="153"/>
      <c r="SCP13" s="153"/>
      <c r="SCQ13" s="153"/>
      <c r="SCR13" s="153"/>
      <c r="SCS13" s="153"/>
      <c r="SCT13" s="153"/>
      <c r="SCU13" s="153"/>
      <c r="SCV13" s="153"/>
      <c r="SCW13" s="153"/>
      <c r="SCX13" s="153"/>
      <c r="SCY13" s="153"/>
      <c r="SCZ13" s="153"/>
      <c r="SDA13" s="153"/>
      <c r="SDB13" s="153"/>
      <c r="SDC13" s="153"/>
      <c r="SDD13" s="153"/>
      <c r="SDE13" s="153"/>
      <c r="SDF13" s="153"/>
      <c r="SDG13" s="153"/>
      <c r="SDH13" s="153"/>
      <c r="SDI13" s="153"/>
      <c r="SDJ13" s="153"/>
      <c r="SDK13" s="153"/>
      <c r="SDL13" s="153"/>
      <c r="SDM13" s="153"/>
      <c r="SDN13" s="153"/>
      <c r="SDO13" s="153"/>
      <c r="SDP13" s="153"/>
      <c r="SDQ13" s="153"/>
      <c r="SDR13" s="153"/>
      <c r="SDS13" s="153"/>
      <c r="SDT13" s="153"/>
      <c r="SDU13" s="153"/>
      <c r="SDV13" s="153"/>
      <c r="SDW13" s="153"/>
      <c r="SDX13" s="153"/>
      <c r="SDY13" s="153"/>
      <c r="SDZ13" s="153"/>
      <c r="SEA13" s="153"/>
      <c r="SEB13" s="153"/>
      <c r="SEC13" s="153"/>
      <c r="SED13" s="153"/>
      <c r="SEE13" s="153"/>
      <c r="SEF13" s="153"/>
      <c r="SEG13" s="153"/>
      <c r="SEH13" s="153"/>
      <c r="SEI13" s="153"/>
      <c r="SEJ13" s="153"/>
      <c r="SEK13" s="153"/>
      <c r="SEL13" s="153"/>
      <c r="SEM13" s="153"/>
      <c r="SEN13" s="153"/>
      <c r="SEO13" s="153"/>
      <c r="SEP13" s="153"/>
      <c r="SEQ13" s="153"/>
      <c r="SER13" s="153"/>
      <c r="SES13" s="153"/>
      <c r="SET13" s="153"/>
      <c r="SEU13" s="153"/>
      <c r="SEV13" s="153"/>
      <c r="SEW13" s="153"/>
      <c r="SEX13" s="153"/>
      <c r="SEY13" s="153"/>
      <c r="SEZ13" s="153"/>
      <c r="SFA13" s="153"/>
      <c r="SFB13" s="153"/>
      <c r="SFC13" s="153"/>
      <c r="SFD13" s="153"/>
      <c r="SFE13" s="153"/>
      <c r="SFF13" s="153"/>
      <c r="SFG13" s="153"/>
      <c r="SFH13" s="153"/>
      <c r="SFI13" s="153"/>
      <c r="SFJ13" s="153"/>
      <c r="SFK13" s="153"/>
      <c r="SFL13" s="153"/>
      <c r="SFM13" s="153"/>
      <c r="SFN13" s="153"/>
      <c r="SFO13" s="153"/>
      <c r="SFP13" s="153"/>
      <c r="SFQ13" s="153"/>
      <c r="SFR13" s="153"/>
      <c r="SFS13" s="153"/>
      <c r="SFT13" s="153"/>
      <c r="SFU13" s="153"/>
      <c r="SFV13" s="153"/>
      <c r="SFW13" s="153"/>
      <c r="SFX13" s="153"/>
      <c r="SFY13" s="153"/>
      <c r="SFZ13" s="153"/>
      <c r="SGA13" s="153"/>
      <c r="SGB13" s="153"/>
      <c r="SGC13" s="153"/>
      <c r="SGD13" s="153"/>
      <c r="SGE13" s="153"/>
      <c r="SGF13" s="153"/>
      <c r="SGG13" s="153"/>
      <c r="SGH13" s="153"/>
      <c r="SGI13" s="153"/>
      <c r="SGJ13" s="153"/>
      <c r="SGK13" s="153"/>
      <c r="SGL13" s="153"/>
      <c r="SGM13" s="153"/>
      <c r="SGN13" s="153"/>
      <c r="SGO13" s="153"/>
      <c r="SGP13" s="153"/>
      <c r="SGQ13" s="153"/>
      <c r="SGR13" s="153"/>
      <c r="SGS13" s="153"/>
      <c r="SGT13" s="153"/>
      <c r="SGU13" s="153"/>
      <c r="SGV13" s="153"/>
      <c r="SGW13" s="153"/>
      <c r="SGX13" s="153"/>
      <c r="SGY13" s="153"/>
      <c r="SGZ13" s="153"/>
      <c r="SHA13" s="153"/>
      <c r="SHB13" s="153"/>
      <c r="SHC13" s="153"/>
      <c r="SHD13" s="153"/>
      <c r="SHE13" s="153"/>
      <c r="SHF13" s="153"/>
      <c r="SHG13" s="153"/>
      <c r="SHH13" s="153"/>
      <c r="SHI13" s="153"/>
      <c r="SHJ13" s="153"/>
      <c r="SHK13" s="153"/>
      <c r="SHL13" s="153"/>
      <c r="SHM13" s="153"/>
      <c r="SHN13" s="153"/>
      <c r="SHO13" s="153"/>
      <c r="SHP13" s="153"/>
      <c r="SHQ13" s="153"/>
      <c r="SHR13" s="153"/>
      <c r="SHS13" s="153"/>
      <c r="SHT13" s="153"/>
      <c r="SHU13" s="153"/>
      <c r="SHV13" s="153"/>
      <c r="SHW13" s="153"/>
      <c r="SHX13" s="153"/>
      <c r="SHY13" s="153"/>
      <c r="SHZ13" s="153"/>
      <c r="SIA13" s="153"/>
      <c r="SIB13" s="153"/>
      <c r="SIC13" s="153"/>
      <c r="SID13" s="153"/>
      <c r="SIE13" s="153"/>
      <c r="SIF13" s="153"/>
      <c r="SIG13" s="153"/>
      <c r="SIH13" s="153"/>
      <c r="SII13" s="153"/>
      <c r="SIJ13" s="153"/>
      <c r="SIK13" s="153"/>
      <c r="SIL13" s="153"/>
      <c r="SIM13" s="153"/>
      <c r="SIN13" s="153"/>
      <c r="SIO13" s="153"/>
      <c r="SIP13" s="153"/>
      <c r="SIQ13" s="153"/>
      <c r="SIR13" s="153"/>
      <c r="SIS13" s="153"/>
      <c r="SIT13" s="153"/>
      <c r="SIU13" s="153"/>
      <c r="SIV13" s="153"/>
      <c r="SIW13" s="153"/>
      <c r="SIX13" s="153"/>
      <c r="SIY13" s="153"/>
      <c r="SIZ13" s="153"/>
      <c r="SJA13" s="153"/>
      <c r="SJB13" s="153"/>
      <c r="SJC13" s="153"/>
      <c r="SJD13" s="153"/>
      <c r="SJE13" s="153"/>
      <c r="SJF13" s="153"/>
      <c r="SJG13" s="153"/>
      <c r="SJH13" s="153"/>
      <c r="SJI13" s="153"/>
      <c r="SJJ13" s="153"/>
      <c r="SJK13" s="153"/>
      <c r="SJL13" s="153"/>
      <c r="SJM13" s="153"/>
      <c r="SJN13" s="153"/>
      <c r="SJO13" s="153"/>
      <c r="SJP13" s="153"/>
      <c r="SJQ13" s="153"/>
      <c r="SJR13" s="153"/>
      <c r="SJS13" s="153"/>
      <c r="SJT13" s="153"/>
      <c r="SJU13" s="153"/>
      <c r="SJV13" s="153"/>
      <c r="SJW13" s="153"/>
      <c r="SJX13" s="153"/>
      <c r="SJY13" s="153"/>
      <c r="SJZ13" s="153"/>
      <c r="SKA13" s="153"/>
      <c r="SKB13" s="153"/>
      <c r="SKC13" s="153"/>
      <c r="SKD13" s="153"/>
      <c r="SKE13" s="153"/>
      <c r="SKF13" s="153"/>
      <c r="SKG13" s="153"/>
      <c r="SKH13" s="153"/>
      <c r="SKI13" s="153"/>
      <c r="SKJ13" s="153"/>
      <c r="SKK13" s="153"/>
      <c r="SKL13" s="153"/>
      <c r="SKM13" s="153"/>
      <c r="SKN13" s="153"/>
      <c r="SKO13" s="153"/>
      <c r="SKP13" s="153"/>
      <c r="SKQ13" s="153"/>
      <c r="SKR13" s="153"/>
      <c r="SKS13" s="153"/>
      <c r="SKT13" s="153"/>
      <c r="SKU13" s="153"/>
      <c r="SKV13" s="153"/>
      <c r="SKW13" s="153"/>
      <c r="SKX13" s="153"/>
      <c r="SKY13" s="153"/>
      <c r="SKZ13" s="153"/>
      <c r="SLA13" s="153"/>
      <c r="SLB13" s="153"/>
      <c r="SLC13" s="153"/>
      <c r="SLD13" s="153"/>
      <c r="SLE13" s="153"/>
      <c r="SLF13" s="153"/>
      <c r="SLG13" s="153"/>
      <c r="SLH13" s="153"/>
      <c r="SLI13" s="153"/>
      <c r="SLJ13" s="153"/>
      <c r="SLK13" s="153"/>
      <c r="SLL13" s="153"/>
      <c r="SLM13" s="153"/>
      <c r="SLN13" s="153"/>
      <c r="SLO13" s="153"/>
      <c r="SLP13" s="153"/>
      <c r="SLQ13" s="153"/>
      <c r="SLR13" s="153"/>
      <c r="SLS13" s="153"/>
      <c r="SLT13" s="153"/>
      <c r="SLU13" s="153"/>
      <c r="SLV13" s="153"/>
      <c r="SLW13" s="153"/>
      <c r="SLX13" s="153"/>
      <c r="SLY13" s="153"/>
      <c r="SLZ13" s="153"/>
      <c r="SMA13" s="153"/>
      <c r="SMB13" s="153"/>
      <c r="SMC13" s="153"/>
      <c r="SMD13" s="153"/>
      <c r="SME13" s="153"/>
      <c r="SMF13" s="153"/>
      <c r="SMG13" s="153"/>
      <c r="SMH13" s="153"/>
      <c r="SMI13" s="153"/>
      <c r="SMJ13" s="153"/>
      <c r="SMK13" s="153"/>
      <c r="SML13" s="153"/>
      <c r="SMM13" s="153"/>
      <c r="SMN13" s="153"/>
      <c r="SMO13" s="153"/>
      <c r="SMP13" s="153"/>
      <c r="SMQ13" s="153"/>
      <c r="SMR13" s="153"/>
      <c r="SMS13" s="153"/>
      <c r="SMT13" s="153"/>
      <c r="SMU13" s="153"/>
      <c r="SMV13" s="153"/>
      <c r="SMW13" s="153"/>
      <c r="SMX13" s="153"/>
      <c r="SMY13" s="153"/>
      <c r="SMZ13" s="153"/>
      <c r="SNA13" s="153"/>
      <c r="SNB13" s="153"/>
      <c r="SNC13" s="153"/>
      <c r="SND13" s="153"/>
      <c r="SNE13" s="153"/>
      <c r="SNF13" s="153"/>
      <c r="SNG13" s="153"/>
      <c r="SNH13" s="153"/>
      <c r="SNI13" s="153"/>
      <c r="SNJ13" s="153"/>
      <c r="SNK13" s="153"/>
      <c r="SNL13" s="153"/>
      <c r="SNM13" s="153"/>
      <c r="SNN13" s="153"/>
      <c r="SNO13" s="153"/>
      <c r="SNP13" s="153"/>
      <c r="SNQ13" s="153"/>
      <c r="SNR13" s="153"/>
      <c r="SNS13" s="153"/>
      <c r="SNT13" s="153"/>
      <c r="SNU13" s="153"/>
      <c r="SNV13" s="153"/>
      <c r="SNW13" s="153"/>
      <c r="SNX13" s="153"/>
      <c r="SNY13" s="153"/>
      <c r="SNZ13" s="153"/>
      <c r="SOA13" s="153"/>
      <c r="SOB13" s="153"/>
      <c r="SOC13" s="153"/>
      <c r="SOD13" s="153"/>
      <c r="SOE13" s="153"/>
      <c r="SOF13" s="153"/>
      <c r="SOG13" s="153"/>
      <c r="SOH13" s="153"/>
      <c r="SOI13" s="153"/>
      <c r="SOJ13" s="153"/>
      <c r="SOK13" s="153"/>
      <c r="SOL13" s="153"/>
      <c r="SOM13" s="153"/>
      <c r="SON13" s="153"/>
      <c r="SOO13" s="153"/>
      <c r="SOP13" s="153"/>
      <c r="SOQ13" s="153"/>
      <c r="SOR13" s="153"/>
      <c r="SOS13" s="153"/>
      <c r="SOT13" s="153"/>
      <c r="SOU13" s="153"/>
      <c r="SOV13" s="153"/>
      <c r="SOW13" s="153"/>
      <c r="SOX13" s="153"/>
      <c r="SOY13" s="153"/>
      <c r="SOZ13" s="153"/>
      <c r="SPA13" s="153"/>
      <c r="SPB13" s="153"/>
      <c r="SPC13" s="153"/>
      <c r="SPD13" s="153"/>
      <c r="SPE13" s="153"/>
      <c r="SPF13" s="153"/>
      <c r="SPG13" s="153"/>
      <c r="SPH13" s="153"/>
      <c r="SPI13" s="153"/>
      <c r="SPJ13" s="153"/>
      <c r="SPK13" s="153"/>
      <c r="SPL13" s="153"/>
      <c r="SPM13" s="153"/>
      <c r="SPN13" s="153"/>
      <c r="SPO13" s="153"/>
      <c r="SPP13" s="153"/>
      <c r="SPQ13" s="153"/>
      <c r="SPR13" s="153"/>
      <c r="SPS13" s="153"/>
      <c r="SPT13" s="153"/>
      <c r="SPU13" s="153"/>
      <c r="SPV13" s="153"/>
      <c r="SPW13" s="153"/>
      <c r="SPX13" s="153"/>
      <c r="SPY13" s="153"/>
      <c r="SPZ13" s="153"/>
      <c r="SQA13" s="153"/>
      <c r="SQB13" s="153"/>
      <c r="SQC13" s="153"/>
      <c r="SQD13" s="153"/>
      <c r="SQE13" s="153"/>
      <c r="SQF13" s="153"/>
      <c r="SQG13" s="153"/>
      <c r="SQH13" s="153"/>
      <c r="SQI13" s="153"/>
      <c r="SQJ13" s="153"/>
      <c r="SQK13" s="153"/>
      <c r="SQL13" s="153"/>
      <c r="SQM13" s="153"/>
      <c r="SQN13" s="153"/>
      <c r="SQO13" s="153"/>
      <c r="SQP13" s="153"/>
      <c r="SQQ13" s="153"/>
      <c r="SQR13" s="153"/>
      <c r="SQS13" s="153"/>
      <c r="SQT13" s="153"/>
      <c r="SQU13" s="153"/>
      <c r="SQV13" s="153"/>
      <c r="SQW13" s="153"/>
      <c r="SQX13" s="153"/>
      <c r="SQY13" s="153"/>
      <c r="SQZ13" s="153"/>
      <c r="SRA13" s="153"/>
      <c r="SRB13" s="153"/>
      <c r="SRC13" s="153"/>
      <c r="SRD13" s="153"/>
      <c r="SRE13" s="153"/>
      <c r="SRF13" s="153"/>
      <c r="SRG13" s="153"/>
      <c r="SRH13" s="153"/>
      <c r="SRI13" s="153"/>
      <c r="SRJ13" s="153"/>
      <c r="SRK13" s="153"/>
      <c r="SRL13" s="153"/>
      <c r="SRM13" s="153"/>
      <c r="SRN13" s="153"/>
      <c r="SRO13" s="153"/>
      <c r="SRP13" s="153"/>
      <c r="SRQ13" s="153"/>
      <c r="SRR13" s="153"/>
      <c r="SRS13" s="153"/>
      <c r="SRT13" s="153"/>
      <c r="SRU13" s="153"/>
      <c r="SRV13" s="153"/>
      <c r="SRW13" s="153"/>
      <c r="SRX13" s="153"/>
      <c r="SRY13" s="153"/>
      <c r="SRZ13" s="153"/>
      <c r="SSA13" s="153"/>
      <c r="SSB13" s="153"/>
      <c r="SSC13" s="153"/>
      <c r="SSD13" s="153"/>
      <c r="SSE13" s="153"/>
      <c r="SSF13" s="153"/>
      <c r="SSG13" s="153"/>
      <c r="SSH13" s="153"/>
      <c r="SSI13" s="153"/>
      <c r="SSJ13" s="153"/>
      <c r="SSK13" s="153"/>
      <c r="SSL13" s="153"/>
      <c r="SSM13" s="153"/>
      <c r="SSN13" s="153"/>
      <c r="SSO13" s="153"/>
      <c r="SSP13" s="153"/>
      <c r="SSQ13" s="153"/>
      <c r="SSR13" s="153"/>
      <c r="SSS13" s="153"/>
      <c r="SST13" s="153"/>
      <c r="SSU13" s="153"/>
      <c r="SSV13" s="153"/>
      <c r="SSW13" s="153"/>
      <c r="SSX13" s="153"/>
      <c r="SSY13" s="153"/>
      <c r="SSZ13" s="153"/>
      <c r="STA13" s="153"/>
      <c r="STB13" s="153"/>
      <c r="STC13" s="153"/>
      <c r="STD13" s="153"/>
      <c r="STE13" s="153"/>
      <c r="STF13" s="153"/>
      <c r="STG13" s="153"/>
      <c r="STH13" s="153"/>
      <c r="STI13" s="153"/>
      <c r="STJ13" s="153"/>
      <c r="STK13" s="153"/>
      <c r="STL13" s="153"/>
      <c r="STM13" s="153"/>
      <c r="STN13" s="153"/>
      <c r="STO13" s="153"/>
      <c r="STP13" s="153"/>
      <c r="STQ13" s="153"/>
      <c r="STR13" s="153"/>
      <c r="STS13" s="153"/>
      <c r="STT13" s="153"/>
      <c r="STU13" s="153"/>
      <c r="STV13" s="153"/>
      <c r="STW13" s="153"/>
      <c r="STX13" s="153"/>
      <c r="STY13" s="153"/>
      <c r="STZ13" s="153"/>
      <c r="SUA13" s="153"/>
      <c r="SUB13" s="153"/>
      <c r="SUC13" s="153"/>
      <c r="SUD13" s="153"/>
      <c r="SUE13" s="153"/>
      <c r="SUF13" s="153"/>
      <c r="SUG13" s="153"/>
      <c r="SUH13" s="153"/>
      <c r="SUI13" s="153"/>
      <c r="SUJ13" s="153"/>
      <c r="SUK13" s="153"/>
      <c r="SUL13" s="153"/>
      <c r="SUM13" s="153"/>
      <c r="SUN13" s="153"/>
      <c r="SUO13" s="153"/>
      <c r="SUP13" s="153"/>
      <c r="SUQ13" s="153"/>
      <c r="SUR13" s="153"/>
      <c r="SUS13" s="153"/>
      <c r="SUT13" s="153"/>
      <c r="SUU13" s="153"/>
      <c r="SUV13" s="153"/>
      <c r="SUW13" s="153"/>
      <c r="SUX13" s="153"/>
      <c r="SUY13" s="153"/>
      <c r="SUZ13" s="153"/>
      <c r="SVA13" s="153"/>
      <c r="SVB13" s="153"/>
      <c r="SVC13" s="153"/>
      <c r="SVD13" s="153"/>
      <c r="SVE13" s="153"/>
      <c r="SVF13" s="153"/>
      <c r="SVG13" s="153"/>
      <c r="SVH13" s="153"/>
      <c r="SVI13" s="153"/>
      <c r="SVJ13" s="153"/>
      <c r="SVK13" s="153"/>
      <c r="SVL13" s="153"/>
      <c r="SVM13" s="153"/>
      <c r="SVN13" s="153"/>
      <c r="SVO13" s="153"/>
      <c r="SVP13" s="153"/>
      <c r="SVQ13" s="153"/>
      <c r="SVR13" s="153"/>
      <c r="SVS13" s="153"/>
      <c r="SVT13" s="153"/>
      <c r="SVU13" s="153"/>
      <c r="SVV13" s="153"/>
      <c r="SVW13" s="153"/>
      <c r="SVX13" s="153"/>
      <c r="SVY13" s="153"/>
      <c r="SVZ13" s="153"/>
      <c r="SWA13" s="153"/>
      <c r="SWB13" s="153"/>
      <c r="SWC13" s="153"/>
      <c r="SWD13" s="153"/>
      <c r="SWE13" s="153"/>
      <c r="SWF13" s="153"/>
      <c r="SWG13" s="153"/>
      <c r="SWH13" s="153"/>
      <c r="SWI13" s="153"/>
      <c r="SWJ13" s="153"/>
      <c r="SWK13" s="153"/>
      <c r="SWL13" s="153"/>
      <c r="SWM13" s="153"/>
      <c r="SWN13" s="153"/>
      <c r="SWO13" s="153"/>
      <c r="SWP13" s="153"/>
      <c r="SWQ13" s="153"/>
      <c r="SWR13" s="153"/>
      <c r="SWS13" s="153"/>
      <c r="SWT13" s="153"/>
      <c r="SWU13" s="153"/>
      <c r="SWV13" s="153"/>
      <c r="SWW13" s="153"/>
      <c r="SWX13" s="153"/>
      <c r="SWY13" s="153"/>
      <c r="SWZ13" s="153"/>
      <c r="SXA13" s="153"/>
      <c r="SXB13" s="153"/>
      <c r="SXC13" s="153"/>
      <c r="SXD13" s="153"/>
      <c r="SXE13" s="153"/>
      <c r="SXF13" s="153"/>
      <c r="SXG13" s="153"/>
      <c r="SXH13" s="153"/>
      <c r="SXI13" s="153"/>
      <c r="SXJ13" s="153"/>
      <c r="SXK13" s="153"/>
      <c r="SXL13" s="153"/>
      <c r="SXM13" s="153"/>
      <c r="SXN13" s="153"/>
      <c r="SXO13" s="153"/>
      <c r="SXP13" s="153"/>
      <c r="SXQ13" s="153"/>
      <c r="SXR13" s="153"/>
      <c r="SXS13" s="153"/>
      <c r="SXT13" s="153"/>
      <c r="SXU13" s="153"/>
      <c r="SXV13" s="153"/>
      <c r="SXW13" s="153"/>
      <c r="SXX13" s="153"/>
      <c r="SXY13" s="153"/>
      <c r="SXZ13" s="153"/>
      <c r="SYA13" s="153"/>
      <c r="SYB13" s="153"/>
      <c r="SYC13" s="153"/>
      <c r="SYD13" s="153"/>
      <c r="SYE13" s="153"/>
      <c r="SYF13" s="153"/>
      <c r="SYG13" s="153"/>
      <c r="SYH13" s="153"/>
      <c r="SYI13" s="153"/>
      <c r="SYJ13" s="153"/>
      <c r="SYK13" s="153"/>
      <c r="SYL13" s="153"/>
      <c r="SYM13" s="153"/>
      <c r="SYN13" s="153"/>
      <c r="SYO13" s="153"/>
      <c r="SYP13" s="153"/>
      <c r="SYQ13" s="153"/>
      <c r="SYR13" s="153"/>
      <c r="SYS13" s="153"/>
      <c r="SYT13" s="153"/>
      <c r="SYU13" s="153"/>
      <c r="SYV13" s="153"/>
      <c r="SYW13" s="153"/>
      <c r="SYX13" s="153"/>
      <c r="SYY13" s="153"/>
      <c r="SYZ13" s="153"/>
      <c r="SZA13" s="153"/>
      <c r="SZB13" s="153"/>
      <c r="SZC13" s="153"/>
      <c r="SZD13" s="153"/>
      <c r="SZE13" s="153"/>
      <c r="SZF13" s="153"/>
      <c r="SZG13" s="153"/>
      <c r="SZH13" s="153"/>
      <c r="SZI13" s="153"/>
      <c r="SZJ13" s="153"/>
      <c r="SZK13" s="153"/>
      <c r="SZL13" s="153"/>
      <c r="SZM13" s="153"/>
      <c r="SZN13" s="153"/>
      <c r="SZO13" s="153"/>
      <c r="SZP13" s="153"/>
      <c r="SZQ13" s="153"/>
      <c r="SZR13" s="153"/>
      <c r="SZS13" s="153"/>
      <c r="SZT13" s="153"/>
      <c r="SZU13" s="153"/>
      <c r="SZV13" s="153"/>
      <c r="SZW13" s="153"/>
      <c r="SZX13" s="153"/>
      <c r="SZY13" s="153"/>
      <c r="SZZ13" s="153"/>
      <c r="TAA13" s="153"/>
      <c r="TAB13" s="153"/>
      <c r="TAC13" s="153"/>
      <c r="TAD13" s="153"/>
      <c r="TAE13" s="153"/>
      <c r="TAF13" s="153"/>
      <c r="TAG13" s="153"/>
      <c r="TAH13" s="153"/>
      <c r="TAI13" s="153"/>
      <c r="TAJ13" s="153"/>
      <c r="TAK13" s="153"/>
      <c r="TAL13" s="153"/>
      <c r="TAM13" s="153"/>
      <c r="TAN13" s="153"/>
      <c r="TAO13" s="153"/>
      <c r="TAP13" s="153"/>
      <c r="TAQ13" s="153"/>
      <c r="TAR13" s="153"/>
      <c r="TAS13" s="153"/>
      <c r="TAT13" s="153"/>
      <c r="TAU13" s="153"/>
      <c r="TAV13" s="153"/>
      <c r="TAW13" s="153"/>
      <c r="TAX13" s="153"/>
      <c r="TAY13" s="153"/>
      <c r="TAZ13" s="153"/>
      <c r="TBA13" s="153"/>
      <c r="TBB13" s="153"/>
      <c r="TBC13" s="153"/>
      <c r="TBD13" s="153"/>
      <c r="TBE13" s="153"/>
      <c r="TBF13" s="153"/>
      <c r="TBG13" s="153"/>
      <c r="TBH13" s="153"/>
      <c r="TBI13" s="153"/>
      <c r="TBJ13" s="153"/>
      <c r="TBK13" s="153"/>
      <c r="TBL13" s="153"/>
      <c r="TBM13" s="153"/>
      <c r="TBN13" s="153"/>
      <c r="TBO13" s="153"/>
      <c r="TBP13" s="153"/>
      <c r="TBQ13" s="153"/>
      <c r="TBR13" s="153"/>
      <c r="TBS13" s="153"/>
      <c r="TBT13" s="153"/>
      <c r="TBU13" s="153"/>
      <c r="TBV13" s="153"/>
      <c r="TBW13" s="153"/>
      <c r="TBX13" s="153"/>
      <c r="TBY13" s="153"/>
      <c r="TBZ13" s="153"/>
      <c r="TCA13" s="153"/>
      <c r="TCB13" s="153"/>
      <c r="TCC13" s="153"/>
      <c r="TCD13" s="153"/>
      <c r="TCE13" s="153"/>
      <c r="TCF13" s="153"/>
      <c r="TCG13" s="153"/>
      <c r="TCH13" s="153"/>
      <c r="TCI13" s="153"/>
      <c r="TCJ13" s="153"/>
      <c r="TCK13" s="153"/>
      <c r="TCL13" s="153"/>
      <c r="TCM13" s="153"/>
      <c r="TCN13" s="153"/>
      <c r="TCO13" s="153"/>
      <c r="TCP13" s="153"/>
      <c r="TCQ13" s="153"/>
      <c r="TCR13" s="153"/>
      <c r="TCS13" s="153"/>
      <c r="TCT13" s="153"/>
      <c r="TCU13" s="153"/>
      <c r="TCV13" s="153"/>
      <c r="TCW13" s="153"/>
      <c r="TCX13" s="153"/>
      <c r="TCY13" s="153"/>
      <c r="TCZ13" s="153"/>
      <c r="TDA13" s="153"/>
      <c r="TDB13" s="153"/>
      <c r="TDC13" s="153"/>
      <c r="TDD13" s="153"/>
      <c r="TDE13" s="153"/>
      <c r="TDF13" s="153"/>
      <c r="TDG13" s="153"/>
      <c r="TDH13" s="153"/>
      <c r="TDI13" s="153"/>
      <c r="TDJ13" s="153"/>
      <c r="TDK13" s="153"/>
      <c r="TDL13" s="153"/>
      <c r="TDM13" s="153"/>
      <c r="TDN13" s="153"/>
      <c r="TDO13" s="153"/>
      <c r="TDP13" s="153"/>
      <c r="TDQ13" s="153"/>
      <c r="TDR13" s="153"/>
      <c r="TDS13" s="153"/>
      <c r="TDT13" s="153"/>
      <c r="TDU13" s="153"/>
      <c r="TDV13" s="153"/>
      <c r="TDW13" s="153"/>
      <c r="TDX13" s="153"/>
      <c r="TDY13" s="153"/>
      <c r="TDZ13" s="153"/>
      <c r="TEA13" s="153"/>
      <c r="TEB13" s="153"/>
      <c r="TEC13" s="153"/>
      <c r="TED13" s="153"/>
      <c r="TEE13" s="153"/>
      <c r="TEF13" s="153"/>
      <c r="TEG13" s="153"/>
      <c r="TEH13" s="153"/>
      <c r="TEI13" s="153"/>
      <c r="TEJ13" s="153"/>
      <c r="TEK13" s="153"/>
      <c r="TEL13" s="153"/>
      <c r="TEM13" s="153"/>
      <c r="TEN13" s="153"/>
      <c r="TEO13" s="153"/>
      <c r="TEP13" s="153"/>
      <c r="TEQ13" s="153"/>
      <c r="TER13" s="153"/>
      <c r="TES13" s="153"/>
      <c r="TET13" s="153"/>
      <c r="TEU13" s="153"/>
      <c r="TEV13" s="153"/>
      <c r="TEW13" s="153"/>
      <c r="TEX13" s="153"/>
      <c r="TEY13" s="153"/>
      <c r="TEZ13" s="153"/>
      <c r="TFA13" s="153"/>
      <c r="TFB13" s="153"/>
      <c r="TFC13" s="153"/>
      <c r="TFD13" s="153"/>
      <c r="TFE13" s="153"/>
      <c r="TFF13" s="153"/>
      <c r="TFG13" s="153"/>
      <c r="TFH13" s="153"/>
      <c r="TFI13" s="153"/>
      <c r="TFJ13" s="153"/>
      <c r="TFK13" s="153"/>
      <c r="TFL13" s="153"/>
      <c r="TFM13" s="153"/>
      <c r="TFN13" s="153"/>
      <c r="TFO13" s="153"/>
      <c r="TFP13" s="153"/>
      <c r="TFQ13" s="153"/>
      <c r="TFR13" s="153"/>
      <c r="TFS13" s="153"/>
      <c r="TFT13" s="153"/>
      <c r="TFU13" s="153"/>
      <c r="TFV13" s="153"/>
      <c r="TFW13" s="153"/>
      <c r="TFX13" s="153"/>
      <c r="TFY13" s="153"/>
      <c r="TFZ13" s="153"/>
      <c r="TGA13" s="153"/>
      <c r="TGB13" s="153"/>
      <c r="TGC13" s="153"/>
      <c r="TGD13" s="153"/>
      <c r="TGE13" s="153"/>
      <c r="TGF13" s="153"/>
      <c r="TGG13" s="153"/>
      <c r="TGH13" s="153"/>
      <c r="TGI13" s="153"/>
      <c r="TGJ13" s="153"/>
      <c r="TGK13" s="153"/>
      <c r="TGL13" s="153"/>
      <c r="TGM13" s="153"/>
      <c r="TGN13" s="153"/>
      <c r="TGO13" s="153"/>
      <c r="TGP13" s="153"/>
      <c r="TGQ13" s="153"/>
      <c r="TGR13" s="153"/>
      <c r="TGS13" s="153"/>
      <c r="TGT13" s="153"/>
      <c r="TGU13" s="153"/>
      <c r="TGV13" s="153"/>
      <c r="TGW13" s="153"/>
      <c r="TGX13" s="153"/>
      <c r="TGY13" s="153"/>
      <c r="TGZ13" s="153"/>
      <c r="THA13" s="153"/>
      <c r="THB13" s="153"/>
      <c r="THC13" s="153"/>
      <c r="THD13" s="153"/>
      <c r="THE13" s="153"/>
      <c r="THF13" s="153"/>
      <c r="THG13" s="153"/>
      <c r="THH13" s="153"/>
      <c r="THI13" s="153"/>
      <c r="THJ13" s="153"/>
      <c r="THK13" s="153"/>
      <c r="THL13" s="153"/>
      <c r="THM13" s="153"/>
      <c r="THN13" s="153"/>
      <c r="THO13" s="153"/>
      <c r="THP13" s="153"/>
      <c r="THQ13" s="153"/>
      <c r="THR13" s="153"/>
      <c r="THS13" s="153"/>
      <c r="THT13" s="153"/>
      <c r="THU13" s="153"/>
      <c r="THV13" s="153"/>
      <c r="THW13" s="153"/>
      <c r="THX13" s="153"/>
      <c r="THY13" s="153"/>
      <c r="THZ13" s="153"/>
      <c r="TIA13" s="153"/>
      <c r="TIB13" s="153"/>
      <c r="TIC13" s="153"/>
      <c r="TID13" s="153"/>
      <c r="TIE13" s="153"/>
      <c r="TIF13" s="153"/>
      <c r="TIG13" s="153"/>
      <c r="TIH13" s="153"/>
      <c r="TII13" s="153"/>
      <c r="TIJ13" s="153"/>
      <c r="TIK13" s="153"/>
      <c r="TIL13" s="153"/>
      <c r="TIM13" s="153"/>
      <c r="TIN13" s="153"/>
      <c r="TIO13" s="153"/>
      <c r="TIP13" s="153"/>
      <c r="TIQ13" s="153"/>
      <c r="TIR13" s="153"/>
      <c r="TIS13" s="153"/>
      <c r="TIT13" s="153"/>
      <c r="TIU13" s="153"/>
      <c r="TIV13" s="153"/>
      <c r="TIW13" s="153"/>
      <c r="TIX13" s="153"/>
      <c r="TIY13" s="153"/>
      <c r="TIZ13" s="153"/>
      <c r="TJA13" s="153"/>
      <c r="TJB13" s="153"/>
      <c r="TJC13" s="153"/>
      <c r="TJD13" s="153"/>
      <c r="TJE13" s="153"/>
      <c r="TJF13" s="153"/>
      <c r="TJG13" s="153"/>
      <c r="TJH13" s="153"/>
      <c r="TJI13" s="153"/>
      <c r="TJJ13" s="153"/>
      <c r="TJK13" s="153"/>
      <c r="TJL13" s="153"/>
      <c r="TJM13" s="153"/>
      <c r="TJN13" s="153"/>
      <c r="TJO13" s="153"/>
      <c r="TJP13" s="153"/>
      <c r="TJQ13" s="153"/>
      <c r="TJR13" s="153"/>
      <c r="TJS13" s="153"/>
      <c r="TJT13" s="153"/>
      <c r="TJU13" s="153"/>
      <c r="TJV13" s="153"/>
      <c r="TJW13" s="153"/>
      <c r="TJX13" s="153"/>
      <c r="TJY13" s="153"/>
      <c r="TJZ13" s="153"/>
      <c r="TKA13" s="153"/>
      <c r="TKB13" s="153"/>
      <c r="TKC13" s="153"/>
      <c r="TKD13" s="153"/>
      <c r="TKE13" s="153"/>
      <c r="TKF13" s="153"/>
      <c r="TKG13" s="153"/>
      <c r="TKH13" s="153"/>
      <c r="TKI13" s="153"/>
      <c r="TKJ13" s="153"/>
      <c r="TKK13" s="153"/>
      <c r="TKL13" s="153"/>
      <c r="TKM13" s="153"/>
      <c r="TKN13" s="153"/>
      <c r="TKO13" s="153"/>
      <c r="TKP13" s="153"/>
      <c r="TKQ13" s="153"/>
      <c r="TKR13" s="153"/>
      <c r="TKS13" s="153"/>
      <c r="TKT13" s="153"/>
      <c r="TKU13" s="153"/>
      <c r="TKV13" s="153"/>
      <c r="TKW13" s="153"/>
      <c r="TKX13" s="153"/>
      <c r="TKY13" s="153"/>
      <c r="TKZ13" s="153"/>
      <c r="TLA13" s="153"/>
      <c r="TLB13" s="153"/>
      <c r="TLC13" s="153"/>
      <c r="TLD13" s="153"/>
      <c r="TLE13" s="153"/>
      <c r="TLF13" s="153"/>
      <c r="TLG13" s="153"/>
      <c r="TLH13" s="153"/>
      <c r="TLI13" s="153"/>
      <c r="TLJ13" s="153"/>
      <c r="TLK13" s="153"/>
      <c r="TLL13" s="153"/>
      <c r="TLM13" s="153"/>
      <c r="TLN13" s="153"/>
      <c r="TLO13" s="153"/>
      <c r="TLP13" s="153"/>
      <c r="TLQ13" s="153"/>
      <c r="TLR13" s="153"/>
      <c r="TLS13" s="153"/>
      <c r="TLT13" s="153"/>
      <c r="TLU13" s="153"/>
      <c r="TLV13" s="153"/>
      <c r="TLW13" s="153"/>
      <c r="TLX13" s="153"/>
      <c r="TLY13" s="153"/>
      <c r="TLZ13" s="153"/>
      <c r="TMA13" s="153"/>
      <c r="TMB13" s="153"/>
      <c r="TMC13" s="153"/>
      <c r="TMD13" s="153"/>
      <c r="TME13" s="153"/>
      <c r="TMF13" s="153"/>
      <c r="TMG13" s="153"/>
      <c r="TMH13" s="153"/>
      <c r="TMI13" s="153"/>
      <c r="TMJ13" s="153"/>
      <c r="TMK13" s="153"/>
      <c r="TML13" s="153"/>
      <c r="TMM13" s="153"/>
      <c r="TMN13" s="153"/>
      <c r="TMO13" s="153"/>
      <c r="TMP13" s="153"/>
      <c r="TMQ13" s="153"/>
      <c r="TMR13" s="153"/>
      <c r="TMS13" s="153"/>
      <c r="TMT13" s="153"/>
      <c r="TMU13" s="153"/>
      <c r="TMV13" s="153"/>
      <c r="TMW13" s="153"/>
      <c r="TMX13" s="153"/>
      <c r="TMY13" s="153"/>
      <c r="TMZ13" s="153"/>
      <c r="TNA13" s="153"/>
      <c r="TNB13" s="153"/>
      <c r="TNC13" s="153"/>
      <c r="TND13" s="153"/>
      <c r="TNE13" s="153"/>
      <c r="TNF13" s="153"/>
      <c r="TNG13" s="153"/>
      <c r="TNH13" s="153"/>
      <c r="TNI13" s="153"/>
      <c r="TNJ13" s="153"/>
      <c r="TNK13" s="153"/>
      <c r="TNL13" s="153"/>
      <c r="TNM13" s="153"/>
      <c r="TNN13" s="153"/>
      <c r="TNO13" s="153"/>
      <c r="TNP13" s="153"/>
      <c r="TNQ13" s="153"/>
      <c r="TNR13" s="153"/>
      <c r="TNS13" s="153"/>
      <c r="TNT13" s="153"/>
      <c r="TNU13" s="153"/>
      <c r="TNV13" s="153"/>
      <c r="TNW13" s="153"/>
      <c r="TNX13" s="153"/>
      <c r="TNY13" s="153"/>
      <c r="TNZ13" s="153"/>
      <c r="TOA13" s="153"/>
      <c r="TOB13" s="153"/>
      <c r="TOC13" s="153"/>
      <c r="TOD13" s="153"/>
      <c r="TOE13" s="153"/>
      <c r="TOF13" s="153"/>
      <c r="TOG13" s="153"/>
      <c r="TOH13" s="153"/>
      <c r="TOI13" s="153"/>
      <c r="TOJ13" s="153"/>
      <c r="TOK13" s="153"/>
      <c r="TOL13" s="153"/>
      <c r="TOM13" s="153"/>
      <c r="TON13" s="153"/>
      <c r="TOO13" s="153"/>
      <c r="TOP13" s="153"/>
      <c r="TOQ13" s="153"/>
      <c r="TOR13" s="153"/>
      <c r="TOS13" s="153"/>
      <c r="TOT13" s="153"/>
      <c r="TOU13" s="153"/>
      <c r="TOV13" s="153"/>
      <c r="TOW13" s="153"/>
      <c r="TOX13" s="153"/>
      <c r="TOY13" s="153"/>
      <c r="TOZ13" s="153"/>
      <c r="TPA13" s="153"/>
      <c r="TPB13" s="153"/>
      <c r="TPC13" s="153"/>
      <c r="TPD13" s="153"/>
      <c r="TPE13" s="153"/>
      <c r="TPF13" s="153"/>
      <c r="TPG13" s="153"/>
      <c r="TPH13" s="153"/>
      <c r="TPI13" s="153"/>
      <c r="TPJ13" s="153"/>
      <c r="TPK13" s="153"/>
      <c r="TPL13" s="153"/>
      <c r="TPM13" s="153"/>
      <c r="TPN13" s="153"/>
      <c r="TPO13" s="153"/>
      <c r="TPP13" s="153"/>
      <c r="TPQ13" s="153"/>
      <c r="TPR13" s="153"/>
      <c r="TPS13" s="153"/>
      <c r="TPT13" s="153"/>
      <c r="TPU13" s="153"/>
      <c r="TPV13" s="153"/>
      <c r="TPW13" s="153"/>
      <c r="TPX13" s="153"/>
      <c r="TPY13" s="153"/>
      <c r="TPZ13" s="153"/>
      <c r="TQA13" s="153"/>
      <c r="TQB13" s="153"/>
      <c r="TQC13" s="153"/>
      <c r="TQD13" s="153"/>
      <c r="TQE13" s="153"/>
      <c r="TQF13" s="153"/>
      <c r="TQG13" s="153"/>
      <c r="TQH13" s="153"/>
      <c r="TQI13" s="153"/>
      <c r="TQJ13" s="153"/>
      <c r="TQK13" s="153"/>
      <c r="TQL13" s="153"/>
      <c r="TQM13" s="153"/>
      <c r="TQN13" s="153"/>
      <c r="TQO13" s="153"/>
      <c r="TQP13" s="153"/>
      <c r="TQQ13" s="153"/>
      <c r="TQR13" s="153"/>
      <c r="TQS13" s="153"/>
      <c r="TQT13" s="153"/>
      <c r="TQU13" s="153"/>
      <c r="TQV13" s="153"/>
      <c r="TQW13" s="153"/>
      <c r="TQX13" s="153"/>
      <c r="TQY13" s="153"/>
      <c r="TQZ13" s="153"/>
      <c r="TRA13" s="153"/>
      <c r="TRB13" s="153"/>
      <c r="TRC13" s="153"/>
      <c r="TRD13" s="153"/>
      <c r="TRE13" s="153"/>
      <c r="TRF13" s="153"/>
      <c r="TRG13" s="153"/>
      <c r="TRH13" s="153"/>
      <c r="TRI13" s="153"/>
      <c r="TRJ13" s="153"/>
      <c r="TRK13" s="153"/>
      <c r="TRL13" s="153"/>
      <c r="TRM13" s="153"/>
      <c r="TRN13" s="153"/>
      <c r="TRO13" s="153"/>
      <c r="TRP13" s="153"/>
      <c r="TRQ13" s="153"/>
      <c r="TRR13" s="153"/>
      <c r="TRS13" s="153"/>
      <c r="TRT13" s="153"/>
      <c r="TRU13" s="153"/>
      <c r="TRV13" s="153"/>
      <c r="TRW13" s="153"/>
      <c r="TRX13" s="153"/>
      <c r="TRY13" s="153"/>
      <c r="TRZ13" s="153"/>
      <c r="TSA13" s="153"/>
      <c r="TSB13" s="153"/>
      <c r="TSC13" s="153"/>
      <c r="TSD13" s="153"/>
      <c r="TSE13" s="153"/>
      <c r="TSF13" s="153"/>
      <c r="TSG13" s="153"/>
      <c r="TSH13" s="153"/>
      <c r="TSI13" s="153"/>
      <c r="TSJ13" s="153"/>
      <c r="TSK13" s="153"/>
      <c r="TSL13" s="153"/>
      <c r="TSM13" s="153"/>
      <c r="TSN13" s="153"/>
      <c r="TSO13" s="153"/>
      <c r="TSP13" s="153"/>
      <c r="TSQ13" s="153"/>
      <c r="TSR13" s="153"/>
      <c r="TSS13" s="153"/>
      <c r="TST13" s="153"/>
      <c r="TSU13" s="153"/>
      <c r="TSV13" s="153"/>
      <c r="TSW13" s="153"/>
      <c r="TSX13" s="153"/>
      <c r="TSY13" s="153"/>
      <c r="TSZ13" s="153"/>
      <c r="TTA13" s="153"/>
      <c r="TTB13" s="153"/>
      <c r="TTC13" s="153"/>
      <c r="TTD13" s="153"/>
      <c r="TTE13" s="153"/>
      <c r="TTF13" s="153"/>
      <c r="TTG13" s="153"/>
      <c r="TTH13" s="153"/>
      <c r="TTI13" s="153"/>
      <c r="TTJ13" s="153"/>
      <c r="TTK13" s="153"/>
      <c r="TTL13" s="153"/>
      <c r="TTM13" s="153"/>
      <c r="TTN13" s="153"/>
      <c r="TTO13" s="153"/>
      <c r="TTP13" s="153"/>
      <c r="TTQ13" s="153"/>
      <c r="TTR13" s="153"/>
      <c r="TTS13" s="153"/>
      <c r="TTT13" s="153"/>
      <c r="TTU13" s="153"/>
      <c r="TTV13" s="153"/>
      <c r="TTW13" s="153"/>
      <c r="TTX13" s="153"/>
      <c r="TTY13" s="153"/>
      <c r="TTZ13" s="153"/>
      <c r="TUA13" s="153"/>
      <c r="TUB13" s="153"/>
      <c r="TUC13" s="153"/>
      <c r="TUD13" s="153"/>
      <c r="TUE13" s="153"/>
      <c r="TUF13" s="153"/>
      <c r="TUG13" s="153"/>
      <c r="TUH13" s="153"/>
      <c r="TUI13" s="153"/>
      <c r="TUJ13" s="153"/>
      <c r="TUK13" s="153"/>
      <c r="TUL13" s="153"/>
      <c r="TUM13" s="153"/>
      <c r="TUN13" s="153"/>
      <c r="TUO13" s="153"/>
      <c r="TUP13" s="153"/>
      <c r="TUQ13" s="153"/>
      <c r="TUR13" s="153"/>
      <c r="TUS13" s="153"/>
      <c r="TUT13" s="153"/>
      <c r="TUU13" s="153"/>
      <c r="TUV13" s="153"/>
      <c r="TUW13" s="153"/>
      <c r="TUX13" s="153"/>
      <c r="TUY13" s="153"/>
      <c r="TUZ13" s="153"/>
      <c r="TVA13" s="153"/>
      <c r="TVB13" s="153"/>
      <c r="TVC13" s="153"/>
      <c r="TVD13" s="153"/>
      <c r="TVE13" s="153"/>
      <c r="TVF13" s="153"/>
      <c r="TVG13" s="153"/>
      <c r="TVH13" s="153"/>
      <c r="TVI13" s="153"/>
      <c r="TVJ13" s="153"/>
      <c r="TVK13" s="153"/>
      <c r="TVL13" s="153"/>
      <c r="TVM13" s="153"/>
      <c r="TVN13" s="153"/>
      <c r="TVO13" s="153"/>
      <c r="TVP13" s="153"/>
      <c r="TVQ13" s="153"/>
      <c r="TVR13" s="153"/>
      <c r="TVS13" s="153"/>
      <c r="TVT13" s="153"/>
      <c r="TVU13" s="153"/>
      <c r="TVV13" s="153"/>
      <c r="TVW13" s="153"/>
      <c r="TVX13" s="153"/>
      <c r="TVY13" s="153"/>
      <c r="TVZ13" s="153"/>
      <c r="TWA13" s="153"/>
      <c r="TWB13" s="153"/>
      <c r="TWC13" s="153"/>
      <c r="TWD13" s="153"/>
      <c r="TWE13" s="153"/>
      <c r="TWF13" s="153"/>
      <c r="TWG13" s="153"/>
      <c r="TWH13" s="153"/>
      <c r="TWI13" s="153"/>
      <c r="TWJ13" s="153"/>
      <c r="TWK13" s="153"/>
      <c r="TWL13" s="153"/>
      <c r="TWM13" s="153"/>
      <c r="TWN13" s="153"/>
      <c r="TWO13" s="153"/>
      <c r="TWP13" s="153"/>
      <c r="TWQ13" s="153"/>
      <c r="TWR13" s="153"/>
      <c r="TWS13" s="153"/>
      <c r="TWT13" s="153"/>
      <c r="TWU13" s="153"/>
      <c r="TWV13" s="153"/>
      <c r="TWW13" s="153"/>
      <c r="TWX13" s="153"/>
      <c r="TWY13" s="153"/>
      <c r="TWZ13" s="153"/>
      <c r="TXA13" s="153"/>
      <c r="TXB13" s="153"/>
      <c r="TXC13" s="153"/>
      <c r="TXD13" s="153"/>
      <c r="TXE13" s="153"/>
      <c r="TXF13" s="153"/>
      <c r="TXG13" s="153"/>
      <c r="TXH13" s="153"/>
      <c r="TXI13" s="153"/>
      <c r="TXJ13" s="153"/>
      <c r="TXK13" s="153"/>
      <c r="TXL13" s="153"/>
      <c r="TXM13" s="153"/>
      <c r="TXN13" s="153"/>
      <c r="TXO13" s="153"/>
      <c r="TXP13" s="153"/>
      <c r="TXQ13" s="153"/>
      <c r="TXR13" s="153"/>
      <c r="TXS13" s="153"/>
      <c r="TXT13" s="153"/>
      <c r="TXU13" s="153"/>
      <c r="TXV13" s="153"/>
      <c r="TXW13" s="153"/>
      <c r="TXX13" s="153"/>
      <c r="TXY13" s="153"/>
      <c r="TXZ13" s="153"/>
      <c r="TYA13" s="153"/>
      <c r="TYB13" s="153"/>
      <c r="TYC13" s="153"/>
      <c r="TYD13" s="153"/>
      <c r="TYE13" s="153"/>
      <c r="TYF13" s="153"/>
      <c r="TYG13" s="153"/>
      <c r="TYH13" s="153"/>
      <c r="TYI13" s="153"/>
      <c r="TYJ13" s="153"/>
      <c r="TYK13" s="153"/>
      <c r="TYL13" s="153"/>
      <c r="TYM13" s="153"/>
      <c r="TYN13" s="153"/>
      <c r="TYO13" s="153"/>
      <c r="TYP13" s="153"/>
      <c r="TYQ13" s="153"/>
      <c r="TYR13" s="153"/>
      <c r="TYS13" s="153"/>
      <c r="TYT13" s="153"/>
      <c r="TYU13" s="153"/>
      <c r="TYV13" s="153"/>
      <c r="TYW13" s="153"/>
      <c r="TYX13" s="153"/>
      <c r="TYY13" s="153"/>
      <c r="TYZ13" s="153"/>
      <c r="TZA13" s="153"/>
      <c r="TZB13" s="153"/>
      <c r="TZC13" s="153"/>
      <c r="TZD13" s="153"/>
      <c r="TZE13" s="153"/>
      <c r="TZF13" s="153"/>
      <c r="TZG13" s="153"/>
      <c r="TZH13" s="153"/>
      <c r="TZI13" s="153"/>
      <c r="TZJ13" s="153"/>
      <c r="TZK13" s="153"/>
      <c r="TZL13" s="153"/>
      <c r="TZM13" s="153"/>
      <c r="TZN13" s="153"/>
      <c r="TZO13" s="153"/>
      <c r="TZP13" s="153"/>
      <c r="TZQ13" s="153"/>
      <c r="TZR13" s="153"/>
      <c r="TZS13" s="153"/>
      <c r="TZT13" s="153"/>
      <c r="TZU13" s="153"/>
      <c r="TZV13" s="153"/>
      <c r="TZW13" s="153"/>
      <c r="TZX13" s="153"/>
      <c r="TZY13" s="153"/>
      <c r="TZZ13" s="153"/>
      <c r="UAA13" s="153"/>
      <c r="UAB13" s="153"/>
      <c r="UAC13" s="153"/>
      <c r="UAD13" s="153"/>
      <c r="UAE13" s="153"/>
      <c r="UAF13" s="153"/>
      <c r="UAG13" s="153"/>
      <c r="UAH13" s="153"/>
      <c r="UAI13" s="153"/>
      <c r="UAJ13" s="153"/>
      <c r="UAK13" s="153"/>
      <c r="UAL13" s="153"/>
      <c r="UAM13" s="153"/>
      <c r="UAN13" s="153"/>
      <c r="UAO13" s="153"/>
      <c r="UAP13" s="153"/>
      <c r="UAQ13" s="153"/>
      <c r="UAR13" s="153"/>
      <c r="UAS13" s="153"/>
      <c r="UAT13" s="153"/>
      <c r="UAU13" s="153"/>
      <c r="UAV13" s="153"/>
      <c r="UAW13" s="153"/>
      <c r="UAX13" s="153"/>
      <c r="UAY13" s="153"/>
      <c r="UAZ13" s="153"/>
      <c r="UBA13" s="153"/>
      <c r="UBB13" s="153"/>
      <c r="UBC13" s="153"/>
      <c r="UBD13" s="153"/>
      <c r="UBE13" s="153"/>
      <c r="UBF13" s="153"/>
      <c r="UBG13" s="153"/>
      <c r="UBH13" s="153"/>
      <c r="UBI13" s="153"/>
      <c r="UBJ13" s="153"/>
      <c r="UBK13" s="153"/>
      <c r="UBL13" s="153"/>
      <c r="UBM13" s="153"/>
      <c r="UBN13" s="153"/>
      <c r="UBO13" s="153"/>
      <c r="UBP13" s="153"/>
      <c r="UBQ13" s="153"/>
      <c r="UBR13" s="153"/>
      <c r="UBS13" s="153"/>
      <c r="UBT13" s="153"/>
      <c r="UBU13" s="153"/>
      <c r="UBV13" s="153"/>
      <c r="UBW13" s="153"/>
      <c r="UBX13" s="153"/>
      <c r="UBY13" s="153"/>
      <c r="UBZ13" s="153"/>
      <c r="UCA13" s="153"/>
      <c r="UCB13" s="153"/>
      <c r="UCC13" s="153"/>
      <c r="UCD13" s="153"/>
      <c r="UCE13" s="153"/>
      <c r="UCF13" s="153"/>
      <c r="UCG13" s="153"/>
      <c r="UCH13" s="153"/>
      <c r="UCI13" s="153"/>
      <c r="UCJ13" s="153"/>
      <c r="UCK13" s="153"/>
      <c r="UCL13" s="153"/>
      <c r="UCM13" s="153"/>
      <c r="UCN13" s="153"/>
      <c r="UCO13" s="153"/>
      <c r="UCP13" s="153"/>
      <c r="UCQ13" s="153"/>
      <c r="UCR13" s="153"/>
      <c r="UCS13" s="153"/>
      <c r="UCT13" s="153"/>
      <c r="UCU13" s="153"/>
      <c r="UCV13" s="153"/>
      <c r="UCW13" s="153"/>
      <c r="UCX13" s="153"/>
      <c r="UCY13" s="153"/>
      <c r="UCZ13" s="153"/>
      <c r="UDA13" s="153"/>
      <c r="UDB13" s="153"/>
      <c r="UDC13" s="153"/>
      <c r="UDD13" s="153"/>
      <c r="UDE13" s="153"/>
      <c r="UDF13" s="153"/>
      <c r="UDG13" s="153"/>
      <c r="UDH13" s="153"/>
      <c r="UDI13" s="153"/>
      <c r="UDJ13" s="153"/>
      <c r="UDK13" s="153"/>
      <c r="UDL13" s="153"/>
      <c r="UDM13" s="153"/>
      <c r="UDN13" s="153"/>
      <c r="UDO13" s="153"/>
      <c r="UDP13" s="153"/>
      <c r="UDQ13" s="153"/>
      <c r="UDR13" s="153"/>
      <c r="UDS13" s="153"/>
      <c r="UDT13" s="153"/>
      <c r="UDU13" s="153"/>
      <c r="UDV13" s="153"/>
      <c r="UDW13" s="153"/>
      <c r="UDX13" s="153"/>
      <c r="UDY13" s="153"/>
      <c r="UDZ13" s="153"/>
      <c r="UEA13" s="153"/>
      <c r="UEB13" s="153"/>
      <c r="UEC13" s="153"/>
      <c r="UED13" s="153"/>
      <c r="UEE13" s="153"/>
      <c r="UEF13" s="153"/>
      <c r="UEG13" s="153"/>
      <c r="UEH13" s="153"/>
      <c r="UEI13" s="153"/>
      <c r="UEJ13" s="153"/>
      <c r="UEK13" s="153"/>
      <c r="UEL13" s="153"/>
      <c r="UEM13" s="153"/>
      <c r="UEN13" s="153"/>
      <c r="UEO13" s="153"/>
      <c r="UEP13" s="153"/>
      <c r="UEQ13" s="153"/>
      <c r="UER13" s="153"/>
      <c r="UES13" s="153"/>
      <c r="UET13" s="153"/>
      <c r="UEU13" s="153"/>
      <c r="UEV13" s="153"/>
      <c r="UEW13" s="153"/>
      <c r="UEX13" s="153"/>
      <c r="UEY13" s="153"/>
      <c r="UEZ13" s="153"/>
      <c r="UFA13" s="153"/>
      <c r="UFB13" s="153"/>
      <c r="UFC13" s="153"/>
      <c r="UFD13" s="153"/>
      <c r="UFE13" s="153"/>
      <c r="UFF13" s="153"/>
      <c r="UFG13" s="153"/>
      <c r="UFH13" s="153"/>
      <c r="UFI13" s="153"/>
      <c r="UFJ13" s="153"/>
      <c r="UFK13" s="153"/>
      <c r="UFL13" s="153"/>
      <c r="UFM13" s="153"/>
      <c r="UFN13" s="153"/>
      <c r="UFO13" s="153"/>
      <c r="UFP13" s="153"/>
      <c r="UFQ13" s="153"/>
      <c r="UFR13" s="153"/>
      <c r="UFS13" s="153"/>
      <c r="UFT13" s="153"/>
      <c r="UFU13" s="153"/>
      <c r="UFV13" s="153"/>
      <c r="UFW13" s="153"/>
      <c r="UFX13" s="153"/>
      <c r="UFY13" s="153"/>
      <c r="UFZ13" s="153"/>
      <c r="UGA13" s="153"/>
      <c r="UGB13" s="153"/>
      <c r="UGC13" s="153"/>
      <c r="UGD13" s="153"/>
      <c r="UGE13" s="153"/>
      <c r="UGF13" s="153"/>
      <c r="UGG13" s="153"/>
      <c r="UGH13" s="153"/>
      <c r="UGI13" s="153"/>
      <c r="UGJ13" s="153"/>
      <c r="UGK13" s="153"/>
      <c r="UGL13" s="153"/>
      <c r="UGM13" s="153"/>
      <c r="UGN13" s="153"/>
      <c r="UGO13" s="153"/>
      <c r="UGP13" s="153"/>
      <c r="UGQ13" s="153"/>
      <c r="UGR13" s="153"/>
      <c r="UGS13" s="153"/>
      <c r="UGT13" s="153"/>
      <c r="UGU13" s="153"/>
      <c r="UGV13" s="153"/>
      <c r="UGW13" s="153"/>
      <c r="UGX13" s="153"/>
      <c r="UGY13" s="153"/>
      <c r="UGZ13" s="153"/>
      <c r="UHA13" s="153"/>
      <c r="UHB13" s="153"/>
      <c r="UHC13" s="153"/>
      <c r="UHD13" s="153"/>
      <c r="UHE13" s="153"/>
      <c r="UHF13" s="153"/>
      <c r="UHG13" s="153"/>
      <c r="UHH13" s="153"/>
      <c r="UHI13" s="153"/>
      <c r="UHJ13" s="153"/>
      <c r="UHK13" s="153"/>
      <c r="UHL13" s="153"/>
      <c r="UHM13" s="153"/>
      <c r="UHN13" s="153"/>
      <c r="UHO13" s="153"/>
      <c r="UHP13" s="153"/>
      <c r="UHQ13" s="153"/>
      <c r="UHR13" s="153"/>
      <c r="UHS13" s="153"/>
      <c r="UHT13" s="153"/>
      <c r="UHU13" s="153"/>
      <c r="UHV13" s="153"/>
      <c r="UHW13" s="153"/>
      <c r="UHX13" s="153"/>
      <c r="UHY13" s="153"/>
      <c r="UHZ13" s="153"/>
      <c r="UIA13" s="153"/>
      <c r="UIB13" s="153"/>
      <c r="UIC13" s="153"/>
      <c r="UID13" s="153"/>
      <c r="UIE13" s="153"/>
      <c r="UIF13" s="153"/>
      <c r="UIG13" s="153"/>
      <c r="UIH13" s="153"/>
      <c r="UII13" s="153"/>
      <c r="UIJ13" s="153"/>
      <c r="UIK13" s="153"/>
      <c r="UIL13" s="153"/>
      <c r="UIM13" s="153"/>
      <c r="UIN13" s="153"/>
      <c r="UIO13" s="153"/>
      <c r="UIP13" s="153"/>
      <c r="UIQ13" s="153"/>
      <c r="UIR13" s="153"/>
      <c r="UIS13" s="153"/>
      <c r="UIT13" s="153"/>
      <c r="UIU13" s="153"/>
      <c r="UIV13" s="153"/>
      <c r="UIW13" s="153"/>
      <c r="UIX13" s="153"/>
      <c r="UIY13" s="153"/>
      <c r="UIZ13" s="153"/>
      <c r="UJA13" s="153"/>
      <c r="UJB13" s="153"/>
      <c r="UJC13" s="153"/>
      <c r="UJD13" s="153"/>
      <c r="UJE13" s="153"/>
      <c r="UJF13" s="153"/>
      <c r="UJG13" s="153"/>
      <c r="UJH13" s="153"/>
      <c r="UJI13" s="153"/>
      <c r="UJJ13" s="153"/>
      <c r="UJK13" s="153"/>
      <c r="UJL13" s="153"/>
      <c r="UJM13" s="153"/>
      <c r="UJN13" s="153"/>
      <c r="UJO13" s="153"/>
      <c r="UJP13" s="153"/>
      <c r="UJQ13" s="153"/>
      <c r="UJR13" s="153"/>
      <c r="UJS13" s="153"/>
      <c r="UJT13" s="153"/>
      <c r="UJU13" s="153"/>
      <c r="UJV13" s="153"/>
      <c r="UJW13" s="153"/>
      <c r="UJX13" s="153"/>
      <c r="UJY13" s="153"/>
      <c r="UJZ13" s="153"/>
      <c r="UKA13" s="153"/>
      <c r="UKB13" s="153"/>
      <c r="UKC13" s="153"/>
      <c r="UKD13" s="153"/>
      <c r="UKE13" s="153"/>
      <c r="UKF13" s="153"/>
      <c r="UKG13" s="153"/>
      <c r="UKH13" s="153"/>
      <c r="UKI13" s="153"/>
      <c r="UKJ13" s="153"/>
      <c r="UKK13" s="153"/>
      <c r="UKL13" s="153"/>
      <c r="UKM13" s="153"/>
      <c r="UKN13" s="153"/>
      <c r="UKO13" s="153"/>
      <c r="UKP13" s="153"/>
      <c r="UKQ13" s="153"/>
      <c r="UKR13" s="153"/>
      <c r="UKS13" s="153"/>
      <c r="UKT13" s="153"/>
      <c r="UKU13" s="153"/>
      <c r="UKV13" s="153"/>
      <c r="UKW13" s="153"/>
      <c r="UKX13" s="153"/>
      <c r="UKY13" s="153"/>
      <c r="UKZ13" s="153"/>
      <c r="ULA13" s="153"/>
      <c r="ULB13" s="153"/>
      <c r="ULC13" s="153"/>
      <c r="ULD13" s="153"/>
      <c r="ULE13" s="153"/>
      <c r="ULF13" s="153"/>
      <c r="ULG13" s="153"/>
      <c r="ULH13" s="153"/>
      <c r="ULI13" s="153"/>
      <c r="ULJ13" s="153"/>
      <c r="ULK13" s="153"/>
      <c r="ULL13" s="153"/>
      <c r="ULM13" s="153"/>
      <c r="ULN13" s="153"/>
      <c r="ULO13" s="153"/>
      <c r="ULP13" s="153"/>
      <c r="ULQ13" s="153"/>
      <c r="ULR13" s="153"/>
      <c r="ULS13" s="153"/>
      <c r="ULT13" s="153"/>
      <c r="ULU13" s="153"/>
      <c r="ULV13" s="153"/>
      <c r="ULW13" s="153"/>
      <c r="ULX13" s="153"/>
      <c r="ULY13" s="153"/>
      <c r="ULZ13" s="153"/>
      <c r="UMA13" s="153"/>
      <c r="UMB13" s="153"/>
      <c r="UMC13" s="153"/>
      <c r="UMD13" s="153"/>
      <c r="UME13" s="153"/>
      <c r="UMF13" s="153"/>
      <c r="UMG13" s="153"/>
      <c r="UMH13" s="153"/>
      <c r="UMI13" s="153"/>
      <c r="UMJ13" s="153"/>
      <c r="UMK13" s="153"/>
      <c r="UML13" s="153"/>
      <c r="UMM13" s="153"/>
      <c r="UMN13" s="153"/>
      <c r="UMO13" s="153"/>
      <c r="UMP13" s="153"/>
      <c r="UMQ13" s="153"/>
      <c r="UMR13" s="153"/>
      <c r="UMS13" s="153"/>
      <c r="UMT13" s="153"/>
      <c r="UMU13" s="153"/>
      <c r="UMV13" s="153"/>
      <c r="UMW13" s="153"/>
      <c r="UMX13" s="153"/>
      <c r="UMY13" s="153"/>
      <c r="UMZ13" s="153"/>
      <c r="UNA13" s="153"/>
      <c r="UNB13" s="153"/>
      <c r="UNC13" s="153"/>
      <c r="UND13" s="153"/>
      <c r="UNE13" s="153"/>
      <c r="UNF13" s="153"/>
      <c r="UNG13" s="153"/>
      <c r="UNH13" s="153"/>
      <c r="UNI13" s="153"/>
      <c r="UNJ13" s="153"/>
      <c r="UNK13" s="153"/>
      <c r="UNL13" s="153"/>
      <c r="UNM13" s="153"/>
      <c r="UNN13" s="153"/>
      <c r="UNO13" s="153"/>
      <c r="UNP13" s="153"/>
      <c r="UNQ13" s="153"/>
      <c r="UNR13" s="153"/>
      <c r="UNS13" s="153"/>
      <c r="UNT13" s="153"/>
      <c r="UNU13" s="153"/>
      <c r="UNV13" s="153"/>
      <c r="UNW13" s="153"/>
      <c r="UNX13" s="153"/>
      <c r="UNY13" s="153"/>
      <c r="UNZ13" s="153"/>
      <c r="UOA13" s="153"/>
      <c r="UOB13" s="153"/>
      <c r="UOC13" s="153"/>
      <c r="UOD13" s="153"/>
      <c r="UOE13" s="153"/>
      <c r="UOF13" s="153"/>
      <c r="UOG13" s="153"/>
      <c r="UOH13" s="153"/>
      <c r="UOI13" s="153"/>
      <c r="UOJ13" s="153"/>
      <c r="UOK13" s="153"/>
      <c r="UOL13" s="153"/>
      <c r="UOM13" s="153"/>
      <c r="UON13" s="153"/>
      <c r="UOO13" s="153"/>
      <c r="UOP13" s="153"/>
      <c r="UOQ13" s="153"/>
      <c r="UOR13" s="153"/>
      <c r="UOS13" s="153"/>
      <c r="UOT13" s="153"/>
      <c r="UOU13" s="153"/>
      <c r="UOV13" s="153"/>
      <c r="UOW13" s="153"/>
      <c r="UOX13" s="153"/>
      <c r="UOY13" s="153"/>
      <c r="UOZ13" s="153"/>
      <c r="UPA13" s="153"/>
      <c r="UPB13" s="153"/>
      <c r="UPC13" s="153"/>
      <c r="UPD13" s="153"/>
      <c r="UPE13" s="153"/>
      <c r="UPF13" s="153"/>
      <c r="UPG13" s="153"/>
      <c r="UPH13" s="153"/>
      <c r="UPI13" s="153"/>
      <c r="UPJ13" s="153"/>
      <c r="UPK13" s="153"/>
      <c r="UPL13" s="153"/>
      <c r="UPM13" s="153"/>
      <c r="UPN13" s="153"/>
      <c r="UPO13" s="153"/>
      <c r="UPP13" s="153"/>
      <c r="UPQ13" s="153"/>
      <c r="UPR13" s="153"/>
      <c r="UPS13" s="153"/>
      <c r="UPT13" s="153"/>
      <c r="UPU13" s="153"/>
      <c r="UPV13" s="153"/>
      <c r="UPW13" s="153"/>
      <c r="UPX13" s="153"/>
      <c r="UPY13" s="153"/>
      <c r="UPZ13" s="153"/>
      <c r="UQA13" s="153"/>
      <c r="UQB13" s="153"/>
      <c r="UQC13" s="153"/>
      <c r="UQD13" s="153"/>
      <c r="UQE13" s="153"/>
      <c r="UQF13" s="153"/>
      <c r="UQG13" s="153"/>
      <c r="UQH13" s="153"/>
      <c r="UQI13" s="153"/>
      <c r="UQJ13" s="153"/>
      <c r="UQK13" s="153"/>
      <c r="UQL13" s="153"/>
      <c r="UQM13" s="153"/>
      <c r="UQN13" s="153"/>
      <c r="UQO13" s="153"/>
      <c r="UQP13" s="153"/>
      <c r="UQQ13" s="153"/>
      <c r="UQR13" s="153"/>
      <c r="UQS13" s="153"/>
      <c r="UQT13" s="153"/>
      <c r="UQU13" s="153"/>
      <c r="UQV13" s="153"/>
      <c r="UQW13" s="153"/>
      <c r="UQX13" s="153"/>
      <c r="UQY13" s="153"/>
      <c r="UQZ13" s="153"/>
      <c r="URA13" s="153"/>
      <c r="URB13" s="153"/>
      <c r="URC13" s="153"/>
      <c r="URD13" s="153"/>
      <c r="URE13" s="153"/>
      <c r="URF13" s="153"/>
      <c r="URG13" s="153"/>
      <c r="URH13" s="153"/>
      <c r="URI13" s="153"/>
      <c r="URJ13" s="153"/>
      <c r="URK13" s="153"/>
      <c r="URL13" s="153"/>
      <c r="URM13" s="153"/>
      <c r="URN13" s="153"/>
      <c r="URO13" s="153"/>
      <c r="URP13" s="153"/>
      <c r="URQ13" s="153"/>
      <c r="URR13" s="153"/>
      <c r="URS13" s="153"/>
      <c r="URT13" s="153"/>
      <c r="URU13" s="153"/>
      <c r="URV13" s="153"/>
      <c r="URW13" s="153"/>
      <c r="URX13" s="153"/>
      <c r="URY13" s="153"/>
      <c r="URZ13" s="153"/>
      <c r="USA13" s="153"/>
      <c r="USB13" s="153"/>
      <c r="USC13" s="153"/>
      <c r="USD13" s="153"/>
      <c r="USE13" s="153"/>
      <c r="USF13" s="153"/>
      <c r="USG13" s="153"/>
      <c r="USH13" s="153"/>
      <c r="USI13" s="153"/>
      <c r="USJ13" s="153"/>
      <c r="USK13" s="153"/>
      <c r="USL13" s="153"/>
      <c r="USM13" s="153"/>
      <c r="USN13" s="153"/>
      <c r="USO13" s="153"/>
      <c r="USP13" s="153"/>
      <c r="USQ13" s="153"/>
      <c r="USR13" s="153"/>
      <c r="USS13" s="153"/>
      <c r="UST13" s="153"/>
      <c r="USU13" s="153"/>
      <c r="USV13" s="153"/>
      <c r="USW13" s="153"/>
      <c r="USX13" s="153"/>
      <c r="USY13" s="153"/>
      <c r="USZ13" s="153"/>
      <c r="UTA13" s="153"/>
      <c r="UTB13" s="153"/>
      <c r="UTC13" s="153"/>
      <c r="UTD13" s="153"/>
      <c r="UTE13" s="153"/>
      <c r="UTF13" s="153"/>
      <c r="UTG13" s="153"/>
      <c r="UTH13" s="153"/>
      <c r="UTI13" s="153"/>
      <c r="UTJ13" s="153"/>
      <c r="UTK13" s="153"/>
      <c r="UTL13" s="153"/>
      <c r="UTM13" s="153"/>
      <c r="UTN13" s="153"/>
      <c r="UTO13" s="153"/>
      <c r="UTP13" s="153"/>
      <c r="UTQ13" s="153"/>
      <c r="UTR13" s="153"/>
      <c r="UTS13" s="153"/>
      <c r="UTT13" s="153"/>
      <c r="UTU13" s="153"/>
      <c r="UTV13" s="153"/>
      <c r="UTW13" s="153"/>
      <c r="UTX13" s="153"/>
      <c r="UTY13" s="153"/>
      <c r="UTZ13" s="153"/>
      <c r="UUA13" s="153"/>
      <c r="UUB13" s="153"/>
      <c r="UUC13" s="153"/>
      <c r="UUD13" s="153"/>
      <c r="UUE13" s="153"/>
      <c r="UUF13" s="153"/>
      <c r="UUG13" s="153"/>
      <c r="UUH13" s="153"/>
      <c r="UUI13" s="153"/>
      <c r="UUJ13" s="153"/>
      <c r="UUK13" s="153"/>
      <c r="UUL13" s="153"/>
      <c r="UUM13" s="153"/>
      <c r="UUN13" s="153"/>
      <c r="UUO13" s="153"/>
      <c r="UUP13" s="153"/>
      <c r="UUQ13" s="153"/>
      <c r="UUR13" s="153"/>
      <c r="UUS13" s="153"/>
      <c r="UUT13" s="153"/>
      <c r="UUU13" s="153"/>
      <c r="UUV13" s="153"/>
      <c r="UUW13" s="153"/>
      <c r="UUX13" s="153"/>
      <c r="UUY13" s="153"/>
      <c r="UUZ13" s="153"/>
      <c r="UVA13" s="153"/>
      <c r="UVB13" s="153"/>
      <c r="UVC13" s="153"/>
      <c r="UVD13" s="153"/>
      <c r="UVE13" s="153"/>
      <c r="UVF13" s="153"/>
      <c r="UVG13" s="153"/>
      <c r="UVH13" s="153"/>
      <c r="UVI13" s="153"/>
      <c r="UVJ13" s="153"/>
      <c r="UVK13" s="153"/>
      <c r="UVL13" s="153"/>
      <c r="UVM13" s="153"/>
      <c r="UVN13" s="153"/>
      <c r="UVO13" s="153"/>
      <c r="UVP13" s="153"/>
      <c r="UVQ13" s="153"/>
      <c r="UVR13" s="153"/>
      <c r="UVS13" s="153"/>
      <c r="UVT13" s="153"/>
      <c r="UVU13" s="153"/>
      <c r="UVV13" s="153"/>
      <c r="UVW13" s="153"/>
      <c r="UVX13" s="153"/>
      <c r="UVY13" s="153"/>
      <c r="UVZ13" s="153"/>
      <c r="UWA13" s="153"/>
      <c r="UWB13" s="153"/>
      <c r="UWC13" s="153"/>
      <c r="UWD13" s="153"/>
      <c r="UWE13" s="153"/>
      <c r="UWF13" s="153"/>
      <c r="UWG13" s="153"/>
      <c r="UWH13" s="153"/>
      <c r="UWI13" s="153"/>
      <c r="UWJ13" s="153"/>
      <c r="UWK13" s="153"/>
      <c r="UWL13" s="153"/>
      <c r="UWM13" s="153"/>
      <c r="UWN13" s="153"/>
      <c r="UWO13" s="153"/>
      <c r="UWP13" s="153"/>
      <c r="UWQ13" s="153"/>
      <c r="UWR13" s="153"/>
      <c r="UWS13" s="153"/>
      <c r="UWT13" s="153"/>
      <c r="UWU13" s="153"/>
      <c r="UWV13" s="153"/>
      <c r="UWW13" s="153"/>
      <c r="UWX13" s="153"/>
      <c r="UWY13" s="153"/>
      <c r="UWZ13" s="153"/>
      <c r="UXA13" s="153"/>
      <c r="UXB13" s="153"/>
      <c r="UXC13" s="153"/>
      <c r="UXD13" s="153"/>
      <c r="UXE13" s="153"/>
      <c r="UXF13" s="153"/>
      <c r="UXG13" s="153"/>
      <c r="UXH13" s="153"/>
      <c r="UXI13" s="153"/>
      <c r="UXJ13" s="153"/>
      <c r="UXK13" s="153"/>
      <c r="UXL13" s="153"/>
      <c r="UXM13" s="153"/>
      <c r="UXN13" s="153"/>
      <c r="UXO13" s="153"/>
      <c r="UXP13" s="153"/>
      <c r="UXQ13" s="153"/>
      <c r="UXR13" s="153"/>
      <c r="UXS13" s="153"/>
      <c r="UXT13" s="153"/>
      <c r="UXU13" s="153"/>
      <c r="UXV13" s="153"/>
      <c r="UXW13" s="153"/>
      <c r="UXX13" s="153"/>
      <c r="UXY13" s="153"/>
      <c r="UXZ13" s="153"/>
      <c r="UYA13" s="153"/>
      <c r="UYB13" s="153"/>
      <c r="UYC13" s="153"/>
      <c r="UYD13" s="153"/>
      <c r="UYE13" s="153"/>
      <c r="UYF13" s="153"/>
      <c r="UYG13" s="153"/>
      <c r="UYH13" s="153"/>
      <c r="UYI13" s="153"/>
      <c r="UYJ13" s="153"/>
      <c r="UYK13" s="153"/>
      <c r="UYL13" s="153"/>
      <c r="UYM13" s="153"/>
      <c r="UYN13" s="153"/>
      <c r="UYO13" s="153"/>
      <c r="UYP13" s="153"/>
      <c r="UYQ13" s="153"/>
      <c r="UYR13" s="153"/>
      <c r="UYS13" s="153"/>
      <c r="UYT13" s="153"/>
      <c r="UYU13" s="153"/>
      <c r="UYV13" s="153"/>
      <c r="UYW13" s="153"/>
      <c r="UYX13" s="153"/>
      <c r="UYY13" s="153"/>
      <c r="UYZ13" s="153"/>
      <c r="UZA13" s="153"/>
      <c r="UZB13" s="153"/>
      <c r="UZC13" s="153"/>
      <c r="UZD13" s="153"/>
      <c r="UZE13" s="153"/>
      <c r="UZF13" s="153"/>
      <c r="UZG13" s="153"/>
      <c r="UZH13" s="153"/>
      <c r="UZI13" s="153"/>
      <c r="UZJ13" s="153"/>
      <c r="UZK13" s="153"/>
      <c r="UZL13" s="153"/>
      <c r="UZM13" s="153"/>
      <c r="UZN13" s="153"/>
      <c r="UZO13" s="153"/>
      <c r="UZP13" s="153"/>
      <c r="UZQ13" s="153"/>
      <c r="UZR13" s="153"/>
      <c r="UZS13" s="153"/>
      <c r="UZT13" s="153"/>
      <c r="UZU13" s="153"/>
      <c r="UZV13" s="153"/>
      <c r="UZW13" s="153"/>
      <c r="UZX13" s="153"/>
      <c r="UZY13" s="153"/>
      <c r="UZZ13" s="153"/>
      <c r="VAA13" s="153"/>
      <c r="VAB13" s="153"/>
      <c r="VAC13" s="153"/>
      <c r="VAD13" s="153"/>
      <c r="VAE13" s="153"/>
      <c r="VAF13" s="153"/>
      <c r="VAG13" s="153"/>
      <c r="VAH13" s="153"/>
      <c r="VAI13" s="153"/>
      <c r="VAJ13" s="153"/>
      <c r="VAK13" s="153"/>
      <c r="VAL13" s="153"/>
      <c r="VAM13" s="153"/>
      <c r="VAN13" s="153"/>
      <c r="VAO13" s="153"/>
      <c r="VAP13" s="153"/>
      <c r="VAQ13" s="153"/>
      <c r="VAR13" s="153"/>
      <c r="VAS13" s="153"/>
      <c r="VAT13" s="153"/>
      <c r="VAU13" s="153"/>
      <c r="VAV13" s="153"/>
      <c r="VAW13" s="153"/>
      <c r="VAX13" s="153"/>
      <c r="VAY13" s="153"/>
      <c r="VAZ13" s="153"/>
      <c r="VBA13" s="153"/>
      <c r="VBB13" s="153"/>
      <c r="VBC13" s="153"/>
      <c r="VBD13" s="153"/>
      <c r="VBE13" s="153"/>
      <c r="VBF13" s="153"/>
      <c r="VBG13" s="153"/>
      <c r="VBH13" s="153"/>
      <c r="VBI13" s="153"/>
      <c r="VBJ13" s="153"/>
      <c r="VBK13" s="153"/>
      <c r="VBL13" s="153"/>
      <c r="VBM13" s="153"/>
      <c r="VBN13" s="153"/>
      <c r="VBO13" s="153"/>
      <c r="VBP13" s="153"/>
      <c r="VBQ13" s="153"/>
      <c r="VBR13" s="153"/>
      <c r="VBS13" s="153"/>
      <c r="VBT13" s="153"/>
      <c r="VBU13" s="153"/>
      <c r="VBV13" s="153"/>
      <c r="VBW13" s="153"/>
      <c r="VBX13" s="153"/>
      <c r="VBY13" s="153"/>
      <c r="VBZ13" s="153"/>
      <c r="VCA13" s="153"/>
      <c r="VCB13" s="153"/>
      <c r="VCC13" s="153"/>
      <c r="VCD13" s="153"/>
      <c r="VCE13" s="153"/>
      <c r="VCF13" s="153"/>
      <c r="VCG13" s="153"/>
      <c r="VCH13" s="153"/>
      <c r="VCI13" s="153"/>
      <c r="VCJ13" s="153"/>
      <c r="VCK13" s="153"/>
      <c r="VCL13" s="153"/>
      <c r="VCM13" s="153"/>
      <c r="VCN13" s="153"/>
      <c r="VCO13" s="153"/>
      <c r="VCP13" s="153"/>
      <c r="VCQ13" s="153"/>
      <c r="VCR13" s="153"/>
      <c r="VCS13" s="153"/>
      <c r="VCT13" s="153"/>
      <c r="VCU13" s="153"/>
      <c r="VCV13" s="153"/>
      <c r="VCW13" s="153"/>
      <c r="VCX13" s="153"/>
      <c r="VCY13" s="153"/>
      <c r="VCZ13" s="153"/>
      <c r="VDA13" s="153"/>
      <c r="VDB13" s="153"/>
      <c r="VDC13" s="153"/>
      <c r="VDD13" s="153"/>
      <c r="VDE13" s="153"/>
      <c r="VDF13" s="153"/>
      <c r="VDG13" s="153"/>
      <c r="VDH13" s="153"/>
      <c r="VDI13" s="153"/>
      <c r="VDJ13" s="153"/>
      <c r="VDK13" s="153"/>
      <c r="VDL13" s="153"/>
      <c r="VDM13" s="153"/>
      <c r="VDN13" s="153"/>
      <c r="VDO13" s="153"/>
      <c r="VDP13" s="153"/>
      <c r="VDQ13" s="153"/>
      <c r="VDR13" s="153"/>
      <c r="VDS13" s="153"/>
      <c r="VDT13" s="153"/>
      <c r="VDU13" s="153"/>
      <c r="VDV13" s="153"/>
      <c r="VDW13" s="153"/>
      <c r="VDX13" s="153"/>
      <c r="VDY13" s="153"/>
      <c r="VDZ13" s="153"/>
      <c r="VEA13" s="153"/>
      <c r="VEB13" s="153"/>
      <c r="VEC13" s="153"/>
      <c r="VED13" s="153"/>
      <c r="VEE13" s="153"/>
      <c r="VEF13" s="153"/>
      <c r="VEG13" s="153"/>
      <c r="VEH13" s="153"/>
      <c r="VEI13" s="153"/>
      <c r="VEJ13" s="153"/>
      <c r="VEK13" s="153"/>
      <c r="VEL13" s="153"/>
      <c r="VEM13" s="153"/>
      <c r="VEN13" s="153"/>
      <c r="VEO13" s="153"/>
      <c r="VEP13" s="153"/>
      <c r="VEQ13" s="153"/>
      <c r="VER13" s="153"/>
      <c r="VES13" s="153"/>
      <c r="VET13" s="153"/>
      <c r="VEU13" s="153"/>
      <c r="VEV13" s="153"/>
      <c r="VEW13" s="153"/>
      <c r="VEX13" s="153"/>
      <c r="VEY13" s="153"/>
      <c r="VEZ13" s="153"/>
      <c r="VFA13" s="153"/>
      <c r="VFB13" s="153"/>
      <c r="VFC13" s="153"/>
      <c r="VFD13" s="153"/>
      <c r="VFE13" s="153"/>
      <c r="VFF13" s="153"/>
      <c r="VFG13" s="153"/>
      <c r="VFH13" s="153"/>
      <c r="VFI13" s="153"/>
      <c r="VFJ13" s="153"/>
      <c r="VFK13" s="153"/>
      <c r="VFL13" s="153"/>
      <c r="VFM13" s="153"/>
      <c r="VFN13" s="153"/>
      <c r="VFO13" s="153"/>
      <c r="VFP13" s="153"/>
      <c r="VFQ13" s="153"/>
      <c r="VFR13" s="153"/>
      <c r="VFS13" s="153"/>
      <c r="VFT13" s="153"/>
      <c r="VFU13" s="153"/>
      <c r="VFV13" s="153"/>
      <c r="VFW13" s="153"/>
      <c r="VFX13" s="153"/>
      <c r="VFY13" s="153"/>
      <c r="VFZ13" s="153"/>
      <c r="VGA13" s="153"/>
      <c r="VGB13" s="153"/>
      <c r="VGC13" s="153"/>
      <c r="VGD13" s="153"/>
      <c r="VGE13" s="153"/>
      <c r="VGF13" s="153"/>
      <c r="VGG13" s="153"/>
      <c r="VGH13" s="153"/>
      <c r="VGI13" s="153"/>
      <c r="VGJ13" s="153"/>
      <c r="VGK13" s="153"/>
      <c r="VGL13" s="153"/>
      <c r="VGM13" s="153"/>
      <c r="VGN13" s="153"/>
      <c r="VGO13" s="153"/>
      <c r="VGP13" s="153"/>
      <c r="VGQ13" s="153"/>
      <c r="VGR13" s="153"/>
      <c r="VGS13" s="153"/>
      <c r="VGT13" s="153"/>
      <c r="VGU13" s="153"/>
      <c r="VGV13" s="153"/>
      <c r="VGW13" s="153"/>
      <c r="VGX13" s="153"/>
      <c r="VGY13" s="153"/>
      <c r="VGZ13" s="153"/>
      <c r="VHA13" s="153"/>
      <c r="VHB13" s="153"/>
      <c r="VHC13" s="153"/>
      <c r="VHD13" s="153"/>
      <c r="VHE13" s="153"/>
      <c r="VHF13" s="153"/>
      <c r="VHG13" s="153"/>
      <c r="VHH13" s="153"/>
      <c r="VHI13" s="153"/>
      <c r="VHJ13" s="153"/>
      <c r="VHK13" s="153"/>
      <c r="VHL13" s="153"/>
      <c r="VHM13" s="153"/>
      <c r="VHN13" s="153"/>
      <c r="VHO13" s="153"/>
      <c r="VHP13" s="153"/>
      <c r="VHQ13" s="153"/>
      <c r="VHR13" s="153"/>
      <c r="VHS13" s="153"/>
      <c r="VHT13" s="153"/>
      <c r="VHU13" s="153"/>
      <c r="VHV13" s="153"/>
      <c r="VHW13" s="153"/>
      <c r="VHX13" s="153"/>
      <c r="VHY13" s="153"/>
      <c r="VHZ13" s="153"/>
      <c r="VIA13" s="153"/>
      <c r="VIB13" s="153"/>
      <c r="VIC13" s="153"/>
      <c r="VID13" s="153"/>
      <c r="VIE13" s="153"/>
      <c r="VIF13" s="153"/>
      <c r="VIG13" s="153"/>
      <c r="VIH13" s="153"/>
      <c r="VII13" s="153"/>
      <c r="VIJ13" s="153"/>
      <c r="VIK13" s="153"/>
      <c r="VIL13" s="153"/>
      <c r="VIM13" s="153"/>
      <c r="VIN13" s="153"/>
      <c r="VIO13" s="153"/>
      <c r="VIP13" s="153"/>
      <c r="VIQ13" s="153"/>
      <c r="VIR13" s="153"/>
      <c r="VIS13" s="153"/>
      <c r="VIT13" s="153"/>
      <c r="VIU13" s="153"/>
      <c r="VIV13" s="153"/>
      <c r="VIW13" s="153"/>
      <c r="VIX13" s="153"/>
      <c r="VIY13" s="153"/>
      <c r="VIZ13" s="153"/>
      <c r="VJA13" s="153"/>
      <c r="VJB13" s="153"/>
      <c r="VJC13" s="153"/>
      <c r="VJD13" s="153"/>
      <c r="VJE13" s="153"/>
      <c r="VJF13" s="153"/>
      <c r="VJG13" s="153"/>
      <c r="VJH13" s="153"/>
      <c r="VJI13" s="153"/>
      <c r="VJJ13" s="153"/>
      <c r="VJK13" s="153"/>
      <c r="VJL13" s="153"/>
      <c r="VJM13" s="153"/>
      <c r="VJN13" s="153"/>
      <c r="VJO13" s="153"/>
      <c r="VJP13" s="153"/>
      <c r="VJQ13" s="153"/>
      <c r="VJR13" s="153"/>
      <c r="VJS13" s="153"/>
      <c r="VJT13" s="153"/>
      <c r="VJU13" s="153"/>
      <c r="VJV13" s="153"/>
      <c r="VJW13" s="153"/>
      <c r="VJX13" s="153"/>
      <c r="VJY13" s="153"/>
      <c r="VJZ13" s="153"/>
      <c r="VKA13" s="153"/>
      <c r="VKB13" s="153"/>
      <c r="VKC13" s="153"/>
      <c r="VKD13" s="153"/>
      <c r="VKE13" s="153"/>
      <c r="VKF13" s="153"/>
      <c r="VKG13" s="153"/>
      <c r="VKH13" s="153"/>
      <c r="VKI13" s="153"/>
      <c r="VKJ13" s="153"/>
      <c r="VKK13" s="153"/>
      <c r="VKL13" s="153"/>
      <c r="VKM13" s="153"/>
      <c r="VKN13" s="153"/>
      <c r="VKO13" s="153"/>
      <c r="VKP13" s="153"/>
      <c r="VKQ13" s="153"/>
      <c r="VKR13" s="153"/>
      <c r="VKS13" s="153"/>
      <c r="VKT13" s="153"/>
      <c r="VKU13" s="153"/>
      <c r="VKV13" s="153"/>
      <c r="VKW13" s="153"/>
      <c r="VKX13" s="153"/>
      <c r="VKY13" s="153"/>
      <c r="VKZ13" s="153"/>
      <c r="VLA13" s="153"/>
      <c r="VLB13" s="153"/>
      <c r="VLC13" s="153"/>
      <c r="VLD13" s="153"/>
      <c r="VLE13" s="153"/>
      <c r="VLF13" s="153"/>
      <c r="VLG13" s="153"/>
      <c r="VLH13" s="153"/>
      <c r="VLI13" s="153"/>
      <c r="VLJ13" s="153"/>
      <c r="VLK13" s="153"/>
      <c r="VLL13" s="153"/>
      <c r="VLM13" s="153"/>
      <c r="VLN13" s="153"/>
      <c r="VLO13" s="153"/>
      <c r="VLP13" s="153"/>
      <c r="VLQ13" s="153"/>
      <c r="VLR13" s="153"/>
      <c r="VLS13" s="153"/>
      <c r="VLT13" s="153"/>
      <c r="VLU13" s="153"/>
      <c r="VLV13" s="153"/>
      <c r="VLW13" s="153"/>
      <c r="VLX13" s="153"/>
      <c r="VLY13" s="153"/>
      <c r="VLZ13" s="153"/>
      <c r="VMA13" s="153"/>
      <c r="VMB13" s="153"/>
      <c r="VMC13" s="153"/>
      <c r="VMD13" s="153"/>
      <c r="VME13" s="153"/>
      <c r="VMF13" s="153"/>
      <c r="VMG13" s="153"/>
      <c r="VMH13" s="153"/>
      <c r="VMI13" s="153"/>
      <c r="VMJ13" s="153"/>
      <c r="VMK13" s="153"/>
      <c r="VML13" s="153"/>
      <c r="VMM13" s="153"/>
      <c r="VMN13" s="153"/>
      <c r="VMO13" s="153"/>
      <c r="VMP13" s="153"/>
      <c r="VMQ13" s="153"/>
      <c r="VMR13" s="153"/>
      <c r="VMS13" s="153"/>
      <c r="VMT13" s="153"/>
      <c r="VMU13" s="153"/>
      <c r="VMV13" s="153"/>
      <c r="VMW13" s="153"/>
      <c r="VMX13" s="153"/>
      <c r="VMY13" s="153"/>
      <c r="VMZ13" s="153"/>
      <c r="VNA13" s="153"/>
      <c r="VNB13" s="153"/>
      <c r="VNC13" s="153"/>
      <c r="VND13" s="153"/>
      <c r="VNE13" s="153"/>
      <c r="VNF13" s="153"/>
      <c r="VNG13" s="153"/>
      <c r="VNH13" s="153"/>
      <c r="VNI13" s="153"/>
      <c r="VNJ13" s="153"/>
      <c r="VNK13" s="153"/>
      <c r="VNL13" s="153"/>
      <c r="VNM13" s="153"/>
      <c r="VNN13" s="153"/>
      <c r="VNO13" s="153"/>
      <c r="VNP13" s="153"/>
      <c r="VNQ13" s="153"/>
      <c r="VNR13" s="153"/>
      <c r="VNS13" s="153"/>
      <c r="VNT13" s="153"/>
      <c r="VNU13" s="153"/>
      <c r="VNV13" s="153"/>
      <c r="VNW13" s="153"/>
      <c r="VNX13" s="153"/>
      <c r="VNY13" s="153"/>
      <c r="VNZ13" s="153"/>
      <c r="VOA13" s="153"/>
      <c r="VOB13" s="153"/>
      <c r="VOC13" s="153"/>
      <c r="VOD13" s="153"/>
      <c r="VOE13" s="153"/>
      <c r="VOF13" s="153"/>
      <c r="VOG13" s="153"/>
      <c r="VOH13" s="153"/>
      <c r="VOI13" s="153"/>
      <c r="VOJ13" s="153"/>
      <c r="VOK13" s="153"/>
      <c r="VOL13" s="153"/>
      <c r="VOM13" s="153"/>
      <c r="VON13" s="153"/>
      <c r="VOO13" s="153"/>
      <c r="VOP13" s="153"/>
      <c r="VOQ13" s="153"/>
      <c r="VOR13" s="153"/>
      <c r="VOS13" s="153"/>
      <c r="VOT13" s="153"/>
      <c r="VOU13" s="153"/>
      <c r="VOV13" s="153"/>
      <c r="VOW13" s="153"/>
      <c r="VOX13" s="153"/>
      <c r="VOY13" s="153"/>
      <c r="VOZ13" s="153"/>
      <c r="VPA13" s="153"/>
      <c r="VPB13" s="153"/>
      <c r="VPC13" s="153"/>
      <c r="VPD13" s="153"/>
      <c r="VPE13" s="153"/>
      <c r="VPF13" s="153"/>
      <c r="VPG13" s="153"/>
      <c r="VPH13" s="153"/>
      <c r="VPI13" s="153"/>
      <c r="VPJ13" s="153"/>
      <c r="VPK13" s="153"/>
      <c r="VPL13" s="153"/>
      <c r="VPM13" s="153"/>
      <c r="VPN13" s="153"/>
      <c r="VPO13" s="153"/>
      <c r="VPP13" s="153"/>
      <c r="VPQ13" s="153"/>
      <c r="VPR13" s="153"/>
      <c r="VPS13" s="153"/>
      <c r="VPT13" s="153"/>
      <c r="VPU13" s="153"/>
      <c r="VPV13" s="153"/>
      <c r="VPW13" s="153"/>
      <c r="VPX13" s="153"/>
      <c r="VPY13" s="153"/>
      <c r="VPZ13" s="153"/>
      <c r="VQA13" s="153"/>
      <c r="VQB13" s="153"/>
      <c r="VQC13" s="153"/>
      <c r="VQD13" s="153"/>
      <c r="VQE13" s="153"/>
      <c r="VQF13" s="153"/>
      <c r="VQG13" s="153"/>
      <c r="VQH13" s="153"/>
      <c r="VQI13" s="153"/>
      <c r="VQJ13" s="153"/>
      <c r="VQK13" s="153"/>
      <c r="VQL13" s="153"/>
      <c r="VQM13" s="153"/>
      <c r="VQN13" s="153"/>
      <c r="VQO13" s="153"/>
      <c r="VQP13" s="153"/>
      <c r="VQQ13" s="153"/>
      <c r="VQR13" s="153"/>
      <c r="VQS13" s="153"/>
      <c r="VQT13" s="153"/>
      <c r="VQU13" s="153"/>
      <c r="VQV13" s="153"/>
      <c r="VQW13" s="153"/>
      <c r="VQX13" s="153"/>
      <c r="VQY13" s="153"/>
      <c r="VQZ13" s="153"/>
      <c r="VRA13" s="153"/>
      <c r="VRB13" s="153"/>
      <c r="VRC13" s="153"/>
      <c r="VRD13" s="153"/>
      <c r="VRE13" s="153"/>
      <c r="VRF13" s="153"/>
      <c r="VRG13" s="153"/>
      <c r="VRH13" s="153"/>
      <c r="VRI13" s="153"/>
      <c r="VRJ13" s="153"/>
      <c r="VRK13" s="153"/>
      <c r="VRL13" s="153"/>
      <c r="VRM13" s="153"/>
      <c r="VRN13" s="153"/>
      <c r="VRO13" s="153"/>
      <c r="VRP13" s="153"/>
      <c r="VRQ13" s="153"/>
      <c r="VRR13" s="153"/>
      <c r="VRS13" s="153"/>
      <c r="VRT13" s="153"/>
      <c r="VRU13" s="153"/>
      <c r="VRV13" s="153"/>
      <c r="VRW13" s="153"/>
      <c r="VRX13" s="153"/>
      <c r="VRY13" s="153"/>
      <c r="VRZ13" s="153"/>
      <c r="VSA13" s="153"/>
      <c r="VSB13" s="153"/>
      <c r="VSC13" s="153"/>
      <c r="VSD13" s="153"/>
      <c r="VSE13" s="153"/>
      <c r="VSF13" s="153"/>
      <c r="VSG13" s="153"/>
      <c r="VSH13" s="153"/>
      <c r="VSI13" s="153"/>
      <c r="VSJ13" s="153"/>
      <c r="VSK13" s="153"/>
      <c r="VSL13" s="153"/>
      <c r="VSM13" s="153"/>
      <c r="VSN13" s="153"/>
      <c r="VSO13" s="153"/>
      <c r="VSP13" s="153"/>
      <c r="VSQ13" s="153"/>
      <c r="VSR13" s="153"/>
      <c r="VSS13" s="153"/>
      <c r="VST13" s="153"/>
      <c r="VSU13" s="153"/>
      <c r="VSV13" s="153"/>
      <c r="VSW13" s="153"/>
      <c r="VSX13" s="153"/>
      <c r="VSY13" s="153"/>
      <c r="VSZ13" s="153"/>
      <c r="VTA13" s="153"/>
      <c r="VTB13" s="153"/>
      <c r="VTC13" s="153"/>
      <c r="VTD13" s="153"/>
      <c r="VTE13" s="153"/>
      <c r="VTF13" s="153"/>
      <c r="VTG13" s="153"/>
      <c r="VTH13" s="153"/>
      <c r="VTI13" s="153"/>
      <c r="VTJ13" s="153"/>
      <c r="VTK13" s="153"/>
      <c r="VTL13" s="153"/>
      <c r="VTM13" s="153"/>
      <c r="VTN13" s="153"/>
      <c r="VTO13" s="153"/>
      <c r="VTP13" s="153"/>
      <c r="VTQ13" s="153"/>
      <c r="VTR13" s="153"/>
      <c r="VTS13" s="153"/>
      <c r="VTT13" s="153"/>
      <c r="VTU13" s="153"/>
      <c r="VTV13" s="153"/>
      <c r="VTW13" s="153"/>
      <c r="VTX13" s="153"/>
      <c r="VTY13" s="153"/>
      <c r="VTZ13" s="153"/>
      <c r="VUA13" s="153"/>
      <c r="VUB13" s="153"/>
      <c r="VUC13" s="153"/>
      <c r="VUD13" s="153"/>
      <c r="VUE13" s="153"/>
      <c r="VUF13" s="153"/>
      <c r="VUG13" s="153"/>
      <c r="VUH13" s="153"/>
      <c r="VUI13" s="153"/>
      <c r="VUJ13" s="153"/>
      <c r="VUK13" s="153"/>
      <c r="VUL13" s="153"/>
      <c r="VUM13" s="153"/>
      <c r="VUN13" s="153"/>
      <c r="VUO13" s="153"/>
      <c r="VUP13" s="153"/>
      <c r="VUQ13" s="153"/>
      <c r="VUR13" s="153"/>
      <c r="VUS13" s="153"/>
      <c r="VUT13" s="153"/>
      <c r="VUU13" s="153"/>
      <c r="VUV13" s="153"/>
      <c r="VUW13" s="153"/>
      <c r="VUX13" s="153"/>
      <c r="VUY13" s="153"/>
      <c r="VUZ13" s="153"/>
      <c r="VVA13" s="153"/>
      <c r="VVB13" s="153"/>
      <c r="VVC13" s="153"/>
      <c r="VVD13" s="153"/>
      <c r="VVE13" s="153"/>
      <c r="VVF13" s="153"/>
      <c r="VVG13" s="153"/>
      <c r="VVH13" s="153"/>
      <c r="VVI13" s="153"/>
      <c r="VVJ13" s="153"/>
      <c r="VVK13" s="153"/>
      <c r="VVL13" s="153"/>
      <c r="VVM13" s="153"/>
      <c r="VVN13" s="153"/>
      <c r="VVO13" s="153"/>
      <c r="VVP13" s="153"/>
      <c r="VVQ13" s="153"/>
      <c r="VVR13" s="153"/>
      <c r="VVS13" s="153"/>
      <c r="VVT13" s="153"/>
      <c r="VVU13" s="153"/>
      <c r="VVV13" s="153"/>
      <c r="VVW13" s="153"/>
      <c r="VVX13" s="153"/>
      <c r="VVY13" s="153"/>
      <c r="VVZ13" s="153"/>
      <c r="VWA13" s="153"/>
      <c r="VWB13" s="153"/>
      <c r="VWC13" s="153"/>
      <c r="VWD13" s="153"/>
      <c r="VWE13" s="153"/>
      <c r="VWF13" s="153"/>
      <c r="VWG13" s="153"/>
      <c r="VWH13" s="153"/>
      <c r="VWI13" s="153"/>
      <c r="VWJ13" s="153"/>
      <c r="VWK13" s="153"/>
      <c r="VWL13" s="153"/>
      <c r="VWM13" s="153"/>
      <c r="VWN13" s="153"/>
      <c r="VWO13" s="153"/>
      <c r="VWP13" s="153"/>
      <c r="VWQ13" s="153"/>
      <c r="VWR13" s="153"/>
      <c r="VWS13" s="153"/>
      <c r="VWT13" s="153"/>
      <c r="VWU13" s="153"/>
      <c r="VWV13" s="153"/>
      <c r="VWW13" s="153"/>
      <c r="VWX13" s="153"/>
      <c r="VWY13" s="153"/>
      <c r="VWZ13" s="153"/>
      <c r="VXA13" s="153"/>
      <c r="VXB13" s="153"/>
      <c r="VXC13" s="153"/>
      <c r="VXD13" s="153"/>
      <c r="VXE13" s="153"/>
      <c r="VXF13" s="153"/>
      <c r="VXG13" s="153"/>
      <c r="VXH13" s="153"/>
      <c r="VXI13" s="153"/>
      <c r="VXJ13" s="153"/>
      <c r="VXK13" s="153"/>
      <c r="VXL13" s="153"/>
      <c r="VXM13" s="153"/>
      <c r="VXN13" s="153"/>
      <c r="VXO13" s="153"/>
      <c r="VXP13" s="153"/>
      <c r="VXQ13" s="153"/>
      <c r="VXR13" s="153"/>
      <c r="VXS13" s="153"/>
      <c r="VXT13" s="153"/>
      <c r="VXU13" s="153"/>
      <c r="VXV13" s="153"/>
      <c r="VXW13" s="153"/>
      <c r="VXX13" s="153"/>
      <c r="VXY13" s="153"/>
      <c r="VXZ13" s="153"/>
      <c r="VYA13" s="153"/>
      <c r="VYB13" s="153"/>
      <c r="VYC13" s="153"/>
      <c r="VYD13" s="153"/>
      <c r="VYE13" s="153"/>
      <c r="VYF13" s="153"/>
      <c r="VYG13" s="153"/>
      <c r="VYH13" s="153"/>
      <c r="VYI13" s="153"/>
      <c r="VYJ13" s="153"/>
      <c r="VYK13" s="153"/>
      <c r="VYL13" s="153"/>
      <c r="VYM13" s="153"/>
      <c r="VYN13" s="153"/>
      <c r="VYO13" s="153"/>
      <c r="VYP13" s="153"/>
      <c r="VYQ13" s="153"/>
      <c r="VYR13" s="153"/>
      <c r="VYS13" s="153"/>
      <c r="VYT13" s="153"/>
      <c r="VYU13" s="153"/>
      <c r="VYV13" s="153"/>
      <c r="VYW13" s="153"/>
      <c r="VYX13" s="153"/>
      <c r="VYY13" s="153"/>
      <c r="VYZ13" s="153"/>
      <c r="VZA13" s="153"/>
      <c r="VZB13" s="153"/>
      <c r="VZC13" s="153"/>
      <c r="VZD13" s="153"/>
      <c r="VZE13" s="153"/>
      <c r="VZF13" s="153"/>
      <c r="VZG13" s="153"/>
      <c r="VZH13" s="153"/>
      <c r="VZI13" s="153"/>
      <c r="VZJ13" s="153"/>
      <c r="VZK13" s="153"/>
      <c r="VZL13" s="153"/>
      <c r="VZM13" s="153"/>
      <c r="VZN13" s="153"/>
      <c r="VZO13" s="153"/>
      <c r="VZP13" s="153"/>
      <c r="VZQ13" s="153"/>
      <c r="VZR13" s="153"/>
      <c r="VZS13" s="153"/>
      <c r="VZT13" s="153"/>
      <c r="VZU13" s="153"/>
      <c r="VZV13" s="153"/>
      <c r="VZW13" s="153"/>
      <c r="VZX13" s="153"/>
      <c r="VZY13" s="153"/>
      <c r="VZZ13" s="153"/>
      <c r="WAA13" s="153"/>
      <c r="WAB13" s="153"/>
      <c r="WAC13" s="153"/>
      <c r="WAD13" s="153"/>
      <c r="WAE13" s="153"/>
      <c r="WAF13" s="153"/>
      <c r="WAG13" s="153"/>
      <c r="WAH13" s="153"/>
      <c r="WAI13" s="153"/>
      <c r="WAJ13" s="153"/>
      <c r="WAK13" s="153"/>
      <c r="WAL13" s="153"/>
      <c r="WAM13" s="153"/>
      <c r="WAN13" s="153"/>
      <c r="WAO13" s="153"/>
      <c r="WAP13" s="153"/>
      <c r="WAQ13" s="153"/>
      <c r="WAR13" s="153"/>
      <c r="WAS13" s="153"/>
      <c r="WAT13" s="153"/>
      <c r="WAU13" s="153"/>
      <c r="WAV13" s="153"/>
      <c r="WAW13" s="153"/>
      <c r="WAX13" s="153"/>
      <c r="WAY13" s="153"/>
      <c r="WAZ13" s="153"/>
      <c r="WBA13" s="153"/>
      <c r="WBB13" s="153"/>
      <c r="WBC13" s="153"/>
      <c r="WBD13" s="153"/>
      <c r="WBE13" s="153"/>
      <c r="WBF13" s="153"/>
      <c r="WBG13" s="153"/>
      <c r="WBH13" s="153"/>
      <c r="WBI13" s="153"/>
      <c r="WBJ13" s="153"/>
      <c r="WBK13" s="153"/>
      <c r="WBL13" s="153"/>
      <c r="WBM13" s="153"/>
      <c r="WBN13" s="153"/>
      <c r="WBO13" s="153"/>
      <c r="WBP13" s="153"/>
      <c r="WBQ13" s="153"/>
      <c r="WBR13" s="153"/>
      <c r="WBS13" s="153"/>
      <c r="WBT13" s="153"/>
      <c r="WBU13" s="153"/>
      <c r="WBV13" s="153"/>
      <c r="WBW13" s="153"/>
      <c r="WBX13" s="153"/>
      <c r="WBY13" s="153"/>
      <c r="WBZ13" s="153"/>
      <c r="WCA13" s="153"/>
      <c r="WCB13" s="153"/>
      <c r="WCC13" s="153"/>
      <c r="WCD13" s="153"/>
      <c r="WCE13" s="153"/>
      <c r="WCF13" s="153"/>
      <c r="WCG13" s="153"/>
      <c r="WCH13" s="153"/>
      <c r="WCI13" s="153"/>
      <c r="WCJ13" s="153"/>
      <c r="WCK13" s="153"/>
      <c r="WCL13" s="153"/>
      <c r="WCM13" s="153"/>
      <c r="WCN13" s="153"/>
      <c r="WCO13" s="153"/>
      <c r="WCP13" s="153"/>
      <c r="WCQ13" s="153"/>
      <c r="WCR13" s="153"/>
      <c r="WCS13" s="153"/>
      <c r="WCT13" s="153"/>
      <c r="WCU13" s="153"/>
      <c r="WCV13" s="153"/>
      <c r="WCW13" s="153"/>
      <c r="WCX13" s="153"/>
      <c r="WCY13" s="153"/>
      <c r="WCZ13" s="153"/>
      <c r="WDA13" s="153"/>
      <c r="WDB13" s="153"/>
      <c r="WDC13" s="153"/>
      <c r="WDD13" s="153"/>
      <c r="WDE13" s="153"/>
      <c r="WDF13" s="153"/>
      <c r="WDG13" s="153"/>
      <c r="WDH13" s="153"/>
      <c r="WDI13" s="153"/>
      <c r="WDJ13" s="153"/>
      <c r="WDK13" s="153"/>
      <c r="WDL13" s="153"/>
      <c r="WDM13" s="153"/>
      <c r="WDN13" s="153"/>
      <c r="WDO13" s="153"/>
      <c r="WDP13" s="153"/>
      <c r="WDQ13" s="153"/>
      <c r="WDR13" s="153"/>
      <c r="WDS13" s="153"/>
      <c r="WDT13" s="153"/>
      <c r="WDU13" s="153"/>
      <c r="WDV13" s="153"/>
      <c r="WDW13" s="153"/>
      <c r="WDX13" s="153"/>
      <c r="WDY13" s="153"/>
      <c r="WDZ13" s="153"/>
      <c r="WEA13" s="153"/>
      <c r="WEB13" s="153"/>
      <c r="WEC13" s="153"/>
      <c r="WED13" s="153"/>
      <c r="WEE13" s="153"/>
      <c r="WEF13" s="153"/>
      <c r="WEG13" s="153"/>
      <c r="WEH13" s="153"/>
      <c r="WEI13" s="153"/>
      <c r="WEJ13" s="153"/>
      <c r="WEK13" s="153"/>
      <c r="WEL13" s="153"/>
      <c r="WEM13" s="153"/>
      <c r="WEN13" s="153"/>
      <c r="WEO13" s="153"/>
      <c r="WEP13" s="153"/>
      <c r="WEQ13" s="153"/>
      <c r="WER13" s="153"/>
      <c r="WES13" s="153"/>
      <c r="WET13" s="153"/>
      <c r="WEU13" s="153"/>
      <c r="WEV13" s="153"/>
      <c r="WEW13" s="153"/>
      <c r="WEX13" s="153"/>
      <c r="WEY13" s="153"/>
      <c r="WEZ13" s="153"/>
      <c r="WFA13" s="153"/>
      <c r="WFB13" s="153"/>
      <c r="WFC13" s="153"/>
      <c r="WFD13" s="153"/>
      <c r="WFE13" s="153"/>
      <c r="WFF13" s="153"/>
      <c r="WFG13" s="153"/>
      <c r="WFH13" s="153"/>
      <c r="WFI13" s="153"/>
      <c r="WFJ13" s="153"/>
      <c r="WFK13" s="153"/>
      <c r="WFL13" s="153"/>
      <c r="WFM13" s="153"/>
      <c r="WFN13" s="153"/>
      <c r="WFO13" s="153"/>
      <c r="WFP13" s="153"/>
      <c r="WFQ13" s="153"/>
      <c r="WFR13" s="153"/>
      <c r="WFS13" s="153"/>
      <c r="WFT13" s="153"/>
      <c r="WFU13" s="153"/>
      <c r="WFV13" s="153"/>
      <c r="WFW13" s="153"/>
      <c r="WFX13" s="153"/>
      <c r="WFY13" s="153"/>
      <c r="WFZ13" s="153"/>
      <c r="WGA13" s="153"/>
      <c r="WGB13" s="153"/>
      <c r="WGC13" s="153"/>
      <c r="WGD13" s="153"/>
      <c r="WGE13" s="153"/>
      <c r="WGF13" s="153"/>
      <c r="WGG13" s="153"/>
      <c r="WGH13" s="153"/>
      <c r="WGI13" s="153"/>
      <c r="WGJ13" s="153"/>
      <c r="WGK13" s="153"/>
      <c r="WGL13" s="153"/>
      <c r="WGM13" s="153"/>
      <c r="WGN13" s="153"/>
      <c r="WGO13" s="153"/>
      <c r="WGP13" s="153"/>
      <c r="WGQ13" s="153"/>
      <c r="WGR13" s="153"/>
      <c r="WGS13" s="153"/>
      <c r="WGT13" s="153"/>
      <c r="WGU13" s="153"/>
      <c r="WGV13" s="153"/>
      <c r="WGW13" s="153"/>
      <c r="WGX13" s="153"/>
      <c r="WGY13" s="153"/>
      <c r="WGZ13" s="153"/>
      <c r="WHA13" s="153"/>
      <c r="WHB13" s="153"/>
      <c r="WHC13" s="153"/>
      <c r="WHD13" s="153"/>
      <c r="WHE13" s="153"/>
      <c r="WHF13" s="153"/>
      <c r="WHG13" s="153"/>
      <c r="WHH13" s="153"/>
      <c r="WHI13" s="153"/>
      <c r="WHJ13" s="153"/>
      <c r="WHK13" s="153"/>
      <c r="WHL13" s="153"/>
      <c r="WHM13" s="153"/>
      <c r="WHN13" s="153"/>
      <c r="WHO13" s="153"/>
      <c r="WHP13" s="153"/>
      <c r="WHQ13" s="153"/>
      <c r="WHR13" s="153"/>
      <c r="WHS13" s="153"/>
      <c r="WHT13" s="153"/>
      <c r="WHU13" s="153"/>
      <c r="WHV13" s="153"/>
      <c r="WHW13" s="153"/>
      <c r="WHX13" s="153"/>
      <c r="WHY13" s="153"/>
      <c r="WHZ13" s="153"/>
      <c r="WIA13" s="153"/>
      <c r="WIB13" s="153"/>
      <c r="WIC13" s="153"/>
      <c r="WID13" s="153"/>
      <c r="WIE13" s="153"/>
      <c r="WIF13" s="153"/>
      <c r="WIG13" s="153"/>
      <c r="WIH13" s="153"/>
      <c r="WII13" s="153"/>
      <c r="WIJ13" s="153"/>
      <c r="WIK13" s="153"/>
      <c r="WIL13" s="153"/>
      <c r="WIM13" s="153"/>
      <c r="WIN13" s="153"/>
      <c r="WIO13" s="153"/>
      <c r="WIP13" s="153"/>
      <c r="WIQ13" s="153"/>
      <c r="WIR13" s="153"/>
      <c r="WIS13" s="153"/>
      <c r="WIT13" s="153"/>
      <c r="WIU13" s="153"/>
      <c r="WIV13" s="153"/>
      <c r="WIW13" s="153"/>
      <c r="WIX13" s="153"/>
      <c r="WIY13" s="153"/>
      <c r="WIZ13" s="153"/>
      <c r="WJA13" s="153"/>
      <c r="WJB13" s="153"/>
      <c r="WJC13" s="153"/>
      <c r="WJD13" s="153"/>
      <c r="WJE13" s="153"/>
      <c r="WJF13" s="153"/>
      <c r="WJG13" s="153"/>
      <c r="WJH13" s="153"/>
      <c r="WJI13" s="153"/>
      <c r="WJJ13" s="153"/>
      <c r="WJK13" s="153"/>
      <c r="WJL13" s="153"/>
      <c r="WJM13" s="153"/>
      <c r="WJN13" s="153"/>
      <c r="WJO13" s="153"/>
      <c r="WJP13" s="153"/>
      <c r="WJQ13" s="153"/>
      <c r="WJR13" s="153"/>
      <c r="WJS13" s="153"/>
      <c r="WJT13" s="153"/>
      <c r="WJU13" s="153"/>
      <c r="WJV13" s="153"/>
      <c r="WJW13" s="153"/>
      <c r="WJX13" s="153"/>
      <c r="WJY13" s="153"/>
      <c r="WJZ13" s="153"/>
      <c r="WKA13" s="153"/>
      <c r="WKB13" s="153"/>
      <c r="WKC13" s="153"/>
      <c r="WKD13" s="153"/>
      <c r="WKE13" s="153"/>
      <c r="WKF13" s="153"/>
      <c r="WKG13" s="153"/>
      <c r="WKH13" s="153"/>
      <c r="WKI13" s="153"/>
      <c r="WKJ13" s="153"/>
      <c r="WKK13" s="153"/>
      <c r="WKL13" s="153"/>
      <c r="WKM13" s="153"/>
      <c r="WKN13" s="153"/>
      <c r="WKO13" s="153"/>
      <c r="WKP13" s="153"/>
      <c r="WKQ13" s="153"/>
      <c r="WKR13" s="153"/>
      <c r="WKS13" s="153"/>
      <c r="WKT13" s="153"/>
      <c r="WKU13" s="153"/>
      <c r="WKV13" s="153"/>
      <c r="WKW13" s="153"/>
      <c r="WKX13" s="153"/>
      <c r="WKY13" s="153"/>
      <c r="WKZ13" s="153"/>
      <c r="WLA13" s="153"/>
      <c r="WLB13" s="153"/>
      <c r="WLC13" s="153"/>
      <c r="WLD13" s="153"/>
      <c r="WLE13" s="153"/>
      <c r="WLF13" s="153"/>
      <c r="WLG13" s="153"/>
      <c r="WLH13" s="153"/>
      <c r="WLI13" s="153"/>
      <c r="WLJ13" s="153"/>
      <c r="WLK13" s="153"/>
      <c r="WLL13" s="153"/>
      <c r="WLM13" s="153"/>
      <c r="WLN13" s="153"/>
      <c r="WLO13" s="153"/>
      <c r="WLP13" s="153"/>
      <c r="WLQ13" s="153"/>
      <c r="WLR13" s="153"/>
      <c r="WLS13" s="153"/>
      <c r="WLT13" s="153"/>
      <c r="WLU13" s="153"/>
      <c r="WLV13" s="153"/>
      <c r="WLW13" s="153"/>
      <c r="WLX13" s="153"/>
      <c r="WLY13" s="153"/>
      <c r="WLZ13" s="153"/>
      <c r="WMA13" s="153"/>
      <c r="WMB13" s="153"/>
      <c r="WMC13" s="153"/>
      <c r="WMD13" s="153"/>
      <c r="WME13" s="153"/>
      <c r="WMF13" s="153"/>
      <c r="WMG13" s="153"/>
      <c r="WMH13" s="153"/>
      <c r="WMI13" s="153"/>
      <c r="WMJ13" s="153"/>
      <c r="WMK13" s="153"/>
      <c r="WML13" s="153"/>
      <c r="WMM13" s="153"/>
      <c r="WMN13" s="153"/>
      <c r="WMO13" s="153"/>
      <c r="WMP13" s="153"/>
      <c r="WMQ13" s="153"/>
      <c r="WMR13" s="153"/>
      <c r="WMS13" s="153"/>
      <c r="WMT13" s="153"/>
      <c r="WMU13" s="153"/>
      <c r="WMV13" s="153"/>
      <c r="WMW13" s="153"/>
      <c r="WMX13" s="153"/>
      <c r="WMY13" s="153"/>
      <c r="WMZ13" s="153"/>
      <c r="WNA13" s="153"/>
      <c r="WNB13" s="153"/>
      <c r="WNC13" s="153"/>
      <c r="WND13" s="153"/>
      <c r="WNE13" s="153"/>
      <c r="WNF13" s="153"/>
      <c r="WNG13" s="153"/>
      <c r="WNH13" s="153"/>
      <c r="WNI13" s="153"/>
      <c r="WNJ13" s="153"/>
      <c r="WNK13" s="153"/>
      <c r="WNL13" s="153"/>
      <c r="WNM13" s="153"/>
      <c r="WNN13" s="153"/>
      <c r="WNO13" s="153"/>
      <c r="WNP13" s="153"/>
      <c r="WNQ13" s="153"/>
      <c r="WNR13" s="153"/>
      <c r="WNS13" s="153"/>
      <c r="WNT13" s="153"/>
      <c r="WNU13" s="153"/>
      <c r="WNV13" s="153"/>
      <c r="WNW13" s="153"/>
      <c r="WNX13" s="153"/>
      <c r="WNY13" s="153"/>
      <c r="WNZ13" s="153"/>
      <c r="WOA13" s="153"/>
      <c r="WOB13" s="153"/>
      <c r="WOC13" s="153"/>
      <c r="WOD13" s="153"/>
      <c r="WOE13" s="153"/>
      <c r="WOF13" s="153"/>
      <c r="WOG13" s="153"/>
      <c r="WOH13" s="153"/>
      <c r="WOI13" s="153"/>
      <c r="WOJ13" s="153"/>
      <c r="WOK13" s="153"/>
      <c r="WOL13" s="153"/>
      <c r="WOM13" s="153"/>
      <c r="WON13" s="153"/>
      <c r="WOO13" s="153"/>
      <c r="WOP13" s="153"/>
      <c r="WOQ13" s="153"/>
      <c r="WOR13" s="153"/>
      <c r="WOS13" s="153"/>
      <c r="WOT13" s="153"/>
      <c r="WOU13" s="153"/>
      <c r="WOV13" s="153"/>
      <c r="WOW13" s="153"/>
      <c r="WOX13" s="153"/>
      <c r="WOY13" s="153"/>
      <c r="WOZ13" s="153"/>
      <c r="WPA13" s="153"/>
      <c r="WPB13" s="153"/>
      <c r="WPC13" s="153"/>
      <c r="WPD13" s="153"/>
      <c r="WPE13" s="153"/>
      <c r="WPF13" s="153"/>
      <c r="WPG13" s="153"/>
      <c r="WPH13" s="153"/>
      <c r="WPI13" s="153"/>
      <c r="WPJ13" s="153"/>
      <c r="WPK13" s="153"/>
      <c r="WPL13" s="153"/>
      <c r="WPM13" s="153"/>
      <c r="WPN13" s="153"/>
      <c r="WPO13" s="153"/>
      <c r="WPP13" s="153"/>
      <c r="WPQ13" s="153"/>
      <c r="WPR13" s="153"/>
      <c r="WPS13" s="153"/>
      <c r="WPT13" s="153"/>
      <c r="WPU13" s="153"/>
      <c r="WPV13" s="153"/>
      <c r="WPW13" s="153"/>
      <c r="WPX13" s="153"/>
      <c r="WPY13" s="153"/>
      <c r="WPZ13" s="153"/>
      <c r="WQA13" s="153"/>
      <c r="WQB13" s="153"/>
      <c r="WQC13" s="153"/>
      <c r="WQD13" s="153"/>
      <c r="WQE13" s="153"/>
      <c r="WQF13" s="153"/>
      <c r="WQG13" s="153"/>
      <c r="WQH13" s="153"/>
      <c r="WQI13" s="153"/>
      <c r="WQJ13" s="153"/>
      <c r="WQK13" s="153"/>
      <c r="WQL13" s="153"/>
      <c r="WQM13" s="153"/>
      <c r="WQN13" s="153"/>
      <c r="WQO13" s="153"/>
      <c r="WQP13" s="153"/>
      <c r="WQQ13" s="153"/>
      <c r="WQR13" s="153"/>
      <c r="WQS13" s="153"/>
      <c r="WQT13" s="153"/>
      <c r="WQU13" s="153"/>
      <c r="WQV13" s="153"/>
      <c r="WQW13" s="153"/>
      <c r="WQX13" s="153"/>
      <c r="WQY13" s="153"/>
      <c r="WQZ13" s="153"/>
      <c r="WRA13" s="153"/>
      <c r="WRB13" s="153"/>
      <c r="WRC13" s="153"/>
      <c r="WRD13" s="153"/>
      <c r="WRE13" s="153"/>
      <c r="WRF13" s="153"/>
      <c r="WRG13" s="153"/>
      <c r="WRH13" s="153"/>
      <c r="WRI13" s="153"/>
      <c r="WRJ13" s="153"/>
      <c r="WRK13" s="153"/>
      <c r="WRL13" s="153"/>
      <c r="WRM13" s="153"/>
      <c r="WRN13" s="153"/>
      <c r="WRO13" s="153"/>
      <c r="WRP13" s="153"/>
      <c r="WRQ13" s="153"/>
      <c r="WRR13" s="153"/>
      <c r="WRS13" s="153"/>
      <c r="WRT13" s="153"/>
      <c r="WRU13" s="153"/>
      <c r="WRV13" s="153"/>
      <c r="WRW13" s="153"/>
      <c r="WRX13" s="153"/>
      <c r="WRY13" s="153"/>
      <c r="WRZ13" s="153"/>
      <c r="WSA13" s="153"/>
      <c r="WSB13" s="153"/>
      <c r="WSC13" s="153"/>
      <c r="WSD13" s="153"/>
      <c r="WSE13" s="153"/>
      <c r="WSF13" s="153"/>
      <c r="WSG13" s="153"/>
      <c r="WSH13" s="153"/>
      <c r="WSI13" s="153"/>
      <c r="WSJ13" s="153"/>
      <c r="WSK13" s="153"/>
      <c r="WSL13" s="153"/>
      <c r="WSM13" s="153"/>
      <c r="WSN13" s="153"/>
      <c r="WSO13" s="153"/>
      <c r="WSP13" s="153"/>
      <c r="WSQ13" s="153"/>
      <c r="WSR13" s="153"/>
      <c r="WSS13" s="153"/>
      <c r="WST13" s="153"/>
      <c r="WSU13" s="153"/>
      <c r="WSV13" s="153"/>
      <c r="WSW13" s="153"/>
      <c r="WSX13" s="153"/>
      <c r="WSY13" s="153"/>
      <c r="WSZ13" s="153"/>
      <c r="WTA13" s="153"/>
      <c r="WTB13" s="153"/>
      <c r="WTC13" s="153"/>
      <c r="WTD13" s="153"/>
      <c r="WTE13" s="153"/>
      <c r="WTF13" s="153"/>
      <c r="WTG13" s="153"/>
      <c r="WTH13" s="153"/>
      <c r="WTI13" s="153"/>
      <c r="WTJ13" s="153"/>
      <c r="WTK13" s="153"/>
      <c r="WTL13" s="153"/>
      <c r="WTM13" s="153"/>
      <c r="WTN13" s="153"/>
      <c r="WTO13" s="153"/>
      <c r="WTP13" s="153"/>
      <c r="WTQ13" s="153"/>
      <c r="WTR13" s="153"/>
      <c r="WTS13" s="153"/>
      <c r="WTT13" s="153"/>
      <c r="WTU13" s="153"/>
      <c r="WTV13" s="153"/>
      <c r="WTW13" s="153"/>
      <c r="WTX13" s="153"/>
      <c r="WTY13" s="153"/>
      <c r="WTZ13" s="153"/>
      <c r="WUA13" s="153"/>
      <c r="WUB13" s="153"/>
      <c r="WUC13" s="153"/>
      <c r="WUD13" s="153"/>
      <c r="WUE13" s="153"/>
      <c r="WUF13" s="153"/>
      <c r="WUG13" s="153"/>
      <c r="WUH13" s="153"/>
      <c r="WUI13" s="153"/>
      <c r="WUJ13" s="153"/>
      <c r="WUK13" s="153"/>
      <c r="WUL13" s="153"/>
      <c r="WUM13" s="153"/>
      <c r="WUN13" s="153"/>
      <c r="WUO13" s="153"/>
      <c r="WUP13" s="153"/>
      <c r="WUQ13" s="153"/>
      <c r="WUR13" s="153"/>
      <c r="WUS13" s="153"/>
      <c r="WUT13" s="153"/>
      <c r="WUU13" s="153"/>
      <c r="WUV13" s="153"/>
      <c r="WUW13" s="153"/>
      <c r="WUX13" s="153"/>
      <c r="WUY13" s="153"/>
      <c r="WUZ13" s="153"/>
      <c r="WVA13" s="153"/>
      <c r="WVB13" s="153"/>
      <c r="WVC13" s="153"/>
      <c r="WVD13" s="153"/>
      <c r="WVE13" s="153"/>
      <c r="WVF13" s="153"/>
      <c r="WVG13" s="153"/>
      <c r="WVH13" s="153"/>
      <c r="WVI13" s="153"/>
      <c r="WVJ13" s="153"/>
      <c r="WVK13" s="153"/>
      <c r="WVL13" s="153"/>
      <c r="WVM13" s="153"/>
      <c r="WVN13" s="153"/>
      <c r="WVO13" s="153"/>
      <c r="WVP13" s="153"/>
      <c r="WVQ13" s="153"/>
      <c r="WVR13" s="153"/>
      <c r="WVS13" s="153"/>
      <c r="WVT13" s="153"/>
      <c r="WVU13" s="153"/>
      <c r="WVV13" s="153"/>
      <c r="WVW13" s="153"/>
      <c r="WVX13" s="153"/>
      <c r="WVY13" s="153"/>
      <c r="WVZ13" s="153"/>
      <c r="WWA13" s="153"/>
      <c r="WWB13" s="153"/>
      <c r="WWC13" s="153"/>
      <c r="WWD13" s="153"/>
      <c r="WWE13" s="153"/>
      <c r="WWF13" s="153"/>
      <c r="WWG13" s="153"/>
      <c r="WWH13" s="153"/>
      <c r="WWI13" s="153"/>
      <c r="WWJ13" s="153"/>
      <c r="WWK13" s="153"/>
      <c r="WWL13" s="153"/>
      <c r="WWM13" s="153"/>
      <c r="WWN13" s="153"/>
      <c r="WWO13" s="153"/>
      <c r="WWP13" s="153"/>
      <c r="WWQ13" s="153"/>
      <c r="WWR13" s="153"/>
      <c r="WWS13" s="153"/>
      <c r="WWT13" s="153"/>
      <c r="WWU13" s="153"/>
      <c r="WWV13" s="153"/>
      <c r="WWW13" s="153"/>
      <c r="WWX13" s="153"/>
      <c r="WWY13" s="153"/>
      <c r="WWZ13" s="153"/>
      <c r="WXA13" s="153"/>
      <c r="WXB13" s="153"/>
      <c r="WXC13" s="153"/>
      <c r="WXD13" s="153"/>
      <c r="WXE13" s="153"/>
      <c r="WXF13" s="153"/>
      <c r="WXG13" s="153"/>
      <c r="WXH13" s="153"/>
      <c r="WXI13" s="153"/>
      <c r="WXJ13" s="153"/>
      <c r="WXK13" s="153"/>
      <c r="WXL13" s="153"/>
      <c r="WXM13" s="153"/>
      <c r="WXN13" s="153"/>
      <c r="WXO13" s="153"/>
      <c r="WXP13" s="153"/>
      <c r="WXQ13" s="153"/>
      <c r="WXR13" s="153"/>
      <c r="WXS13" s="153"/>
      <c r="WXT13" s="153"/>
      <c r="WXU13" s="153"/>
      <c r="WXV13" s="153"/>
      <c r="WXW13" s="153"/>
      <c r="WXX13" s="153"/>
      <c r="WXY13" s="153"/>
      <c r="WXZ13" s="153"/>
      <c r="WYA13" s="153"/>
      <c r="WYB13" s="153"/>
      <c r="WYC13" s="153"/>
      <c r="WYD13" s="153"/>
      <c r="WYE13" s="153"/>
      <c r="WYF13" s="153"/>
      <c r="WYG13" s="153"/>
      <c r="WYH13" s="153"/>
      <c r="WYI13" s="153"/>
      <c r="WYJ13" s="153"/>
      <c r="WYK13" s="153"/>
      <c r="WYL13" s="153"/>
      <c r="WYM13" s="153"/>
      <c r="WYN13" s="153"/>
      <c r="WYO13" s="153"/>
      <c r="WYP13" s="153"/>
      <c r="WYQ13" s="153"/>
      <c r="WYR13" s="153"/>
      <c r="WYS13" s="153"/>
      <c r="WYT13" s="153"/>
      <c r="WYU13" s="153"/>
      <c r="WYV13" s="153"/>
      <c r="WYW13" s="153"/>
      <c r="WYX13" s="153"/>
      <c r="WYY13" s="153"/>
      <c r="WYZ13" s="153"/>
      <c r="WZA13" s="153"/>
      <c r="WZB13" s="153"/>
      <c r="WZC13" s="153"/>
      <c r="WZD13" s="153"/>
      <c r="WZE13" s="153"/>
      <c r="WZF13" s="153"/>
      <c r="WZG13" s="153"/>
      <c r="WZH13" s="153"/>
      <c r="WZI13" s="153"/>
      <c r="WZJ13" s="153"/>
      <c r="WZK13" s="153"/>
      <c r="WZL13" s="153"/>
      <c r="WZM13" s="153"/>
      <c r="WZN13" s="153"/>
      <c r="WZO13" s="153"/>
      <c r="WZP13" s="153"/>
      <c r="WZQ13" s="153"/>
      <c r="WZR13" s="153"/>
      <c r="WZS13" s="153"/>
      <c r="WZT13" s="153"/>
      <c r="WZU13" s="153"/>
      <c r="WZV13" s="153"/>
      <c r="WZW13" s="153"/>
      <c r="WZX13" s="153"/>
      <c r="WZY13" s="153"/>
      <c r="WZZ13" s="153"/>
      <c r="XAA13" s="153"/>
      <c r="XAB13" s="153"/>
      <c r="XAC13" s="153"/>
      <c r="XAD13" s="153"/>
      <c r="XAE13" s="153"/>
      <c r="XAF13" s="153"/>
      <c r="XAG13" s="153"/>
      <c r="XAH13" s="153"/>
      <c r="XAI13" s="153"/>
      <c r="XAJ13" s="153"/>
      <c r="XAK13" s="153"/>
      <c r="XAL13" s="153"/>
      <c r="XAM13" s="153"/>
      <c r="XAN13" s="153"/>
      <c r="XAO13" s="153"/>
      <c r="XAP13" s="153"/>
      <c r="XAQ13" s="153"/>
      <c r="XAR13" s="153"/>
      <c r="XAS13" s="153"/>
      <c r="XAT13" s="153"/>
      <c r="XAU13" s="153"/>
      <c r="XAV13" s="153"/>
      <c r="XAW13" s="153"/>
      <c r="XAX13" s="153"/>
      <c r="XAY13" s="153"/>
      <c r="XAZ13" s="153"/>
      <c r="XBA13" s="153"/>
      <c r="XBB13" s="153"/>
      <c r="XBC13" s="153"/>
      <c r="XBD13" s="153"/>
      <c r="XBE13" s="153"/>
      <c r="XBF13" s="153"/>
      <c r="XBG13" s="153"/>
      <c r="XBH13" s="153"/>
      <c r="XBI13" s="153"/>
      <c r="XBJ13" s="153"/>
      <c r="XBK13" s="153"/>
      <c r="XBL13" s="153"/>
      <c r="XBM13" s="153"/>
      <c r="XBN13" s="153"/>
      <c r="XBO13" s="153"/>
      <c r="XBP13" s="153"/>
      <c r="XBQ13" s="153"/>
      <c r="XBR13" s="153"/>
      <c r="XBS13" s="153"/>
      <c r="XBT13" s="153"/>
      <c r="XBU13" s="153"/>
      <c r="XBV13" s="153"/>
      <c r="XBW13" s="153"/>
      <c r="XBX13" s="153"/>
      <c r="XBY13" s="153"/>
      <c r="XBZ13" s="153"/>
      <c r="XCA13" s="153"/>
      <c r="XCB13" s="153"/>
      <c r="XCC13" s="153"/>
      <c r="XCD13" s="153"/>
      <c r="XCE13" s="153"/>
      <c r="XCF13" s="153"/>
      <c r="XCG13" s="153"/>
      <c r="XCH13" s="153"/>
      <c r="XCI13" s="153"/>
      <c r="XCJ13" s="153"/>
      <c r="XCK13" s="153"/>
      <c r="XCL13" s="153"/>
      <c r="XCM13" s="153"/>
      <c r="XCN13" s="153"/>
      <c r="XCO13" s="153"/>
      <c r="XCP13" s="153"/>
      <c r="XCQ13" s="153"/>
      <c r="XCR13" s="153"/>
      <c r="XCS13" s="153"/>
      <c r="XCT13" s="153"/>
      <c r="XCU13" s="153"/>
      <c r="XCV13" s="153"/>
      <c r="XCW13" s="153"/>
      <c r="XCX13" s="153"/>
      <c r="XCY13" s="153"/>
      <c r="XCZ13" s="153"/>
      <c r="XDA13" s="153"/>
      <c r="XDB13" s="153"/>
      <c r="XDC13" s="153"/>
      <c r="XDD13" s="153"/>
      <c r="XDE13" s="153"/>
      <c r="XDF13" s="153"/>
      <c r="XDG13" s="153"/>
      <c r="XDH13" s="153"/>
      <c r="XDI13" s="153"/>
      <c r="XDJ13" s="153"/>
      <c r="XDK13" s="153"/>
      <c r="XDL13" s="153"/>
      <c r="XDM13" s="153"/>
      <c r="XDN13" s="153"/>
      <c r="XDO13" s="153"/>
      <c r="XDP13" s="153"/>
      <c r="XDQ13" s="153"/>
      <c r="XDR13" s="153"/>
      <c r="XDS13" s="153"/>
      <c r="XDT13" s="153"/>
      <c r="XDU13" s="153"/>
      <c r="XDV13" s="153"/>
      <c r="XDW13" s="153"/>
      <c r="XDX13" s="153"/>
      <c r="XDY13" s="153"/>
      <c r="XDZ13" s="153"/>
      <c r="XEA13" s="153"/>
      <c r="XEB13" s="153"/>
      <c r="XEC13" s="153"/>
      <c r="XED13" s="153"/>
      <c r="XEE13" s="153"/>
      <c r="XEF13" s="153"/>
      <c r="XEG13" s="153"/>
      <c r="XEH13" s="153"/>
      <c r="XEI13" s="153"/>
      <c r="XEJ13" s="153"/>
      <c r="XEK13" s="153"/>
      <c r="XEL13" s="153"/>
      <c r="XEM13" s="153"/>
      <c r="XEN13" s="153"/>
      <c r="XEO13" s="153"/>
      <c r="XEP13" s="153"/>
      <c r="XEQ13" s="153"/>
      <c r="XER13" s="153"/>
      <c r="XES13" s="153"/>
      <c r="XET13" s="153"/>
      <c r="XEU13" s="153"/>
      <c r="XEV13" s="153"/>
      <c r="XEW13" s="153"/>
      <c r="XEX13" s="153"/>
      <c r="XEY13" s="153"/>
      <c r="XEZ13" s="153"/>
      <c r="XFA13" s="153"/>
      <c r="XFB13" s="153"/>
      <c r="XFC13" s="153"/>
      <c r="XFD13" s="153"/>
    </row>
    <row r="14" spans="1:16384" s="259" customFormat="1" ht="38.25" customHeight="1">
      <c r="A14" s="462"/>
      <c r="B14" s="463"/>
      <c r="C14" s="464"/>
      <c r="D14" s="464"/>
      <c r="E14" s="464"/>
      <c r="F14" s="464"/>
      <c r="G14" s="464"/>
      <c r="H14" s="464"/>
      <c r="I14" s="464"/>
      <c r="J14" s="238"/>
      <c r="K14" s="242"/>
      <c r="L14" s="350"/>
      <c r="M14" s="242"/>
      <c r="N14" s="239"/>
      <c r="O14" s="242"/>
      <c r="P14" s="242"/>
      <c r="Q14" s="240"/>
      <c r="R14" s="242"/>
      <c r="S14" s="241"/>
      <c r="T14" s="242"/>
      <c r="U14" s="242"/>
      <c r="V14" s="395"/>
      <c r="W14" s="157"/>
      <c r="X14" s="156"/>
      <c r="Y14" s="156"/>
      <c r="Z14" s="156"/>
      <c r="AA14" s="156"/>
      <c r="AB14" s="156"/>
      <c r="AC14" s="156"/>
      <c r="AD14" s="156"/>
      <c r="AE14" s="156"/>
      <c r="AF14" s="156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53"/>
      <c r="BD14" s="153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3"/>
      <c r="CH14" s="153"/>
      <c r="CI14" s="153"/>
      <c r="CJ14" s="153"/>
      <c r="CK14" s="153"/>
      <c r="CL14" s="153"/>
      <c r="CM14" s="153"/>
      <c r="CN14" s="153"/>
      <c r="CO14" s="153"/>
      <c r="CP14" s="153"/>
      <c r="CQ14" s="153"/>
      <c r="CR14" s="153"/>
      <c r="CS14" s="153"/>
      <c r="CT14" s="153"/>
      <c r="CU14" s="153"/>
      <c r="CV14" s="153"/>
      <c r="CW14" s="153"/>
      <c r="CX14" s="153"/>
      <c r="CY14" s="153"/>
      <c r="CZ14" s="153"/>
      <c r="DA14" s="153"/>
      <c r="DB14" s="153"/>
      <c r="DC14" s="153"/>
      <c r="DD14" s="153"/>
      <c r="DE14" s="153"/>
      <c r="DF14" s="153"/>
      <c r="DG14" s="153"/>
      <c r="DH14" s="153"/>
      <c r="DI14" s="153"/>
      <c r="DJ14" s="153"/>
      <c r="DK14" s="153"/>
      <c r="DL14" s="153"/>
      <c r="DM14" s="153"/>
      <c r="DN14" s="153"/>
      <c r="DO14" s="153"/>
      <c r="DP14" s="153"/>
      <c r="DQ14" s="153"/>
      <c r="DR14" s="153"/>
      <c r="DS14" s="153"/>
      <c r="DT14" s="153"/>
      <c r="DU14" s="153"/>
      <c r="DV14" s="153"/>
      <c r="DW14" s="153"/>
      <c r="DX14" s="153"/>
      <c r="DY14" s="153"/>
      <c r="DZ14" s="153"/>
      <c r="EA14" s="153"/>
      <c r="EB14" s="153"/>
      <c r="EC14" s="153"/>
      <c r="ED14" s="153"/>
      <c r="EE14" s="153"/>
      <c r="EF14" s="153"/>
      <c r="EG14" s="153"/>
      <c r="EH14" s="153"/>
      <c r="EI14" s="153"/>
      <c r="EJ14" s="153"/>
      <c r="EK14" s="153"/>
      <c r="EL14" s="153"/>
      <c r="EM14" s="153"/>
      <c r="EN14" s="153"/>
      <c r="EO14" s="153"/>
      <c r="EP14" s="153"/>
      <c r="EQ14" s="153"/>
      <c r="ER14" s="153"/>
      <c r="ES14" s="153"/>
      <c r="ET14" s="153"/>
      <c r="EU14" s="153"/>
      <c r="EV14" s="153"/>
      <c r="EW14" s="153"/>
      <c r="EX14" s="153"/>
      <c r="EY14" s="153"/>
      <c r="EZ14" s="153"/>
      <c r="FA14" s="153"/>
      <c r="FB14" s="153"/>
      <c r="FC14" s="153"/>
      <c r="FD14" s="153"/>
      <c r="FE14" s="153"/>
      <c r="FF14" s="153"/>
      <c r="FG14" s="153"/>
      <c r="FH14" s="153"/>
      <c r="FI14" s="153"/>
      <c r="FJ14" s="153"/>
      <c r="FK14" s="153"/>
      <c r="FL14" s="153"/>
      <c r="FM14" s="153"/>
      <c r="FN14" s="153"/>
      <c r="FO14" s="153"/>
      <c r="FP14" s="153"/>
      <c r="FQ14" s="153"/>
      <c r="FR14" s="153"/>
      <c r="FS14" s="153"/>
      <c r="FT14" s="153"/>
      <c r="FU14" s="153"/>
      <c r="FV14" s="153"/>
      <c r="FW14" s="153"/>
      <c r="FX14" s="153"/>
      <c r="FY14" s="153"/>
      <c r="FZ14" s="153"/>
      <c r="GA14" s="153"/>
      <c r="GB14" s="153"/>
      <c r="GC14" s="153"/>
      <c r="GD14" s="153"/>
      <c r="GE14" s="153"/>
      <c r="GF14" s="153"/>
      <c r="GG14" s="153"/>
      <c r="GH14" s="153"/>
      <c r="GI14" s="153"/>
      <c r="GJ14" s="153"/>
      <c r="GK14" s="153"/>
      <c r="GL14" s="153"/>
      <c r="GM14" s="153"/>
      <c r="GN14" s="153"/>
      <c r="GO14" s="153"/>
      <c r="GP14" s="153"/>
      <c r="GQ14" s="153"/>
      <c r="GR14" s="153"/>
      <c r="GS14" s="153"/>
      <c r="GT14" s="153"/>
      <c r="GU14" s="153"/>
      <c r="GV14" s="153"/>
      <c r="GW14" s="153"/>
      <c r="GX14" s="153"/>
      <c r="GY14" s="153"/>
      <c r="GZ14" s="153"/>
      <c r="HA14" s="153"/>
      <c r="HB14" s="153"/>
      <c r="HC14" s="153"/>
      <c r="HD14" s="153"/>
      <c r="HE14" s="153"/>
      <c r="HF14" s="153"/>
      <c r="HG14" s="153"/>
      <c r="HH14" s="153"/>
      <c r="HI14" s="153"/>
      <c r="HJ14" s="153"/>
      <c r="HK14" s="153"/>
      <c r="HL14" s="153"/>
      <c r="HM14" s="153"/>
      <c r="HN14" s="153"/>
      <c r="HO14" s="153"/>
      <c r="HP14" s="153"/>
      <c r="HQ14" s="153"/>
      <c r="HR14" s="153"/>
      <c r="HS14" s="153"/>
      <c r="HT14" s="153"/>
      <c r="HU14" s="153"/>
      <c r="HV14" s="153"/>
      <c r="HW14" s="153"/>
      <c r="HX14" s="153"/>
      <c r="HY14" s="153"/>
      <c r="HZ14" s="153"/>
      <c r="IA14" s="153"/>
      <c r="IB14" s="153"/>
      <c r="IC14" s="153"/>
      <c r="ID14" s="153"/>
      <c r="IE14" s="153"/>
      <c r="IF14" s="153"/>
      <c r="IG14" s="153"/>
      <c r="IH14" s="153"/>
      <c r="II14" s="153"/>
      <c r="IJ14" s="153"/>
      <c r="IK14" s="153"/>
      <c r="IL14" s="153"/>
      <c r="IM14" s="153"/>
      <c r="IN14" s="153"/>
      <c r="IO14" s="153"/>
      <c r="IP14" s="153"/>
      <c r="IQ14" s="153"/>
      <c r="IR14" s="153"/>
      <c r="IS14" s="153"/>
      <c r="IT14" s="153"/>
      <c r="IU14" s="153"/>
      <c r="IV14" s="153"/>
      <c r="IW14" s="153"/>
      <c r="IX14" s="153"/>
      <c r="IY14" s="153"/>
      <c r="IZ14" s="153"/>
      <c r="JA14" s="153"/>
      <c r="JB14" s="153"/>
      <c r="JC14" s="153"/>
      <c r="JD14" s="153"/>
      <c r="JE14" s="153"/>
      <c r="JF14" s="153"/>
      <c r="JG14" s="153"/>
      <c r="JH14" s="153"/>
      <c r="JI14" s="153"/>
      <c r="JJ14" s="153"/>
      <c r="JK14" s="153"/>
      <c r="JL14" s="153"/>
      <c r="JM14" s="153"/>
      <c r="JN14" s="153"/>
      <c r="JO14" s="153"/>
      <c r="JP14" s="153"/>
      <c r="JQ14" s="153"/>
      <c r="JR14" s="153"/>
      <c r="JS14" s="153"/>
      <c r="JT14" s="153"/>
      <c r="JU14" s="153"/>
      <c r="JV14" s="153"/>
      <c r="JW14" s="153"/>
      <c r="JX14" s="153"/>
      <c r="JY14" s="153"/>
      <c r="JZ14" s="153"/>
      <c r="KA14" s="153"/>
      <c r="KB14" s="153"/>
      <c r="KC14" s="153"/>
      <c r="KD14" s="153"/>
      <c r="KE14" s="153"/>
      <c r="KF14" s="153"/>
      <c r="KG14" s="153"/>
      <c r="KH14" s="153"/>
      <c r="KI14" s="153"/>
      <c r="KJ14" s="153"/>
      <c r="KK14" s="153"/>
      <c r="KL14" s="153"/>
      <c r="KM14" s="153"/>
      <c r="KN14" s="153"/>
      <c r="KO14" s="153"/>
      <c r="KP14" s="153"/>
      <c r="KQ14" s="153"/>
      <c r="KR14" s="153"/>
      <c r="KS14" s="153"/>
      <c r="KT14" s="153"/>
      <c r="KU14" s="153"/>
      <c r="KV14" s="153"/>
      <c r="KW14" s="153"/>
      <c r="KX14" s="153"/>
      <c r="KY14" s="153"/>
      <c r="KZ14" s="153"/>
      <c r="LA14" s="153"/>
      <c r="LB14" s="153"/>
      <c r="LC14" s="153"/>
      <c r="LD14" s="153"/>
      <c r="LE14" s="153"/>
      <c r="LF14" s="153"/>
      <c r="LG14" s="153"/>
      <c r="LH14" s="153"/>
      <c r="LI14" s="153"/>
      <c r="LJ14" s="153"/>
      <c r="LK14" s="153"/>
      <c r="LL14" s="153"/>
      <c r="LM14" s="153"/>
      <c r="LN14" s="153"/>
      <c r="LO14" s="153"/>
      <c r="LP14" s="153"/>
      <c r="LQ14" s="153"/>
      <c r="LR14" s="153"/>
      <c r="LS14" s="153"/>
      <c r="LT14" s="153"/>
      <c r="LU14" s="153"/>
      <c r="LV14" s="153"/>
      <c r="LW14" s="153"/>
      <c r="LX14" s="153"/>
      <c r="LY14" s="153"/>
      <c r="LZ14" s="153"/>
      <c r="MA14" s="153"/>
      <c r="MB14" s="153"/>
      <c r="MC14" s="153"/>
      <c r="MD14" s="153"/>
      <c r="ME14" s="153"/>
      <c r="MF14" s="153"/>
      <c r="MG14" s="153"/>
      <c r="MH14" s="153"/>
      <c r="MI14" s="153"/>
      <c r="MJ14" s="153"/>
      <c r="MK14" s="153"/>
      <c r="ML14" s="153"/>
      <c r="MM14" s="153"/>
      <c r="MN14" s="153"/>
      <c r="MO14" s="153"/>
      <c r="MP14" s="153"/>
      <c r="MQ14" s="153"/>
      <c r="MR14" s="153"/>
      <c r="MS14" s="153"/>
      <c r="MT14" s="153"/>
      <c r="MU14" s="153"/>
      <c r="MV14" s="153"/>
      <c r="MW14" s="153"/>
      <c r="MX14" s="153"/>
      <c r="MY14" s="153"/>
      <c r="MZ14" s="153"/>
      <c r="NA14" s="153"/>
      <c r="NB14" s="153"/>
      <c r="NC14" s="153"/>
      <c r="ND14" s="153"/>
      <c r="NE14" s="153"/>
      <c r="NF14" s="153"/>
      <c r="NG14" s="153"/>
      <c r="NH14" s="153"/>
      <c r="NI14" s="153"/>
      <c r="NJ14" s="153"/>
      <c r="NK14" s="153"/>
      <c r="NL14" s="153"/>
      <c r="NM14" s="153"/>
      <c r="NN14" s="153"/>
      <c r="NO14" s="153"/>
      <c r="NP14" s="153"/>
      <c r="NQ14" s="153"/>
      <c r="NR14" s="153"/>
      <c r="NS14" s="153"/>
      <c r="NT14" s="153"/>
      <c r="NU14" s="153"/>
      <c r="NV14" s="153"/>
      <c r="NW14" s="153"/>
      <c r="NX14" s="153"/>
      <c r="NY14" s="153"/>
      <c r="NZ14" s="153"/>
      <c r="OA14" s="153"/>
      <c r="OB14" s="153"/>
      <c r="OC14" s="153"/>
      <c r="OD14" s="153"/>
      <c r="OE14" s="153"/>
      <c r="OF14" s="153"/>
      <c r="OG14" s="153"/>
      <c r="OH14" s="153"/>
      <c r="OI14" s="153"/>
      <c r="OJ14" s="153"/>
      <c r="OK14" s="153"/>
      <c r="OL14" s="153"/>
      <c r="OM14" s="153"/>
      <c r="ON14" s="153"/>
      <c r="OO14" s="153"/>
      <c r="OP14" s="153"/>
      <c r="OQ14" s="153"/>
      <c r="OR14" s="153"/>
      <c r="OS14" s="153"/>
      <c r="OT14" s="153"/>
      <c r="OU14" s="153"/>
      <c r="OV14" s="153"/>
      <c r="OW14" s="153"/>
      <c r="OX14" s="153"/>
      <c r="OY14" s="153"/>
      <c r="OZ14" s="153"/>
      <c r="PA14" s="153"/>
      <c r="PB14" s="153"/>
      <c r="PC14" s="153"/>
      <c r="PD14" s="153"/>
      <c r="PE14" s="153"/>
      <c r="PF14" s="153"/>
      <c r="PG14" s="153"/>
      <c r="PH14" s="153"/>
      <c r="PI14" s="153"/>
      <c r="PJ14" s="153"/>
      <c r="PK14" s="153"/>
      <c r="PL14" s="153"/>
      <c r="PM14" s="153"/>
      <c r="PN14" s="153"/>
      <c r="PO14" s="153"/>
      <c r="PP14" s="153"/>
      <c r="PQ14" s="153"/>
      <c r="PR14" s="153"/>
      <c r="PS14" s="153"/>
      <c r="PT14" s="153"/>
      <c r="PU14" s="153"/>
      <c r="PV14" s="153"/>
      <c r="PW14" s="153"/>
      <c r="PX14" s="153"/>
      <c r="PY14" s="153"/>
      <c r="PZ14" s="153"/>
      <c r="QA14" s="153"/>
      <c r="QB14" s="153"/>
      <c r="QC14" s="153"/>
      <c r="QD14" s="153"/>
      <c r="QE14" s="153"/>
      <c r="QF14" s="153"/>
      <c r="QG14" s="153"/>
      <c r="QH14" s="153"/>
      <c r="QI14" s="153"/>
      <c r="QJ14" s="153"/>
      <c r="QK14" s="153"/>
      <c r="QL14" s="153"/>
      <c r="QM14" s="153"/>
      <c r="QN14" s="153"/>
      <c r="QO14" s="153"/>
      <c r="QP14" s="153"/>
      <c r="QQ14" s="153"/>
      <c r="QR14" s="153"/>
      <c r="QS14" s="153"/>
      <c r="QT14" s="153"/>
      <c r="QU14" s="153"/>
      <c r="QV14" s="153"/>
      <c r="QW14" s="153"/>
      <c r="QX14" s="153"/>
      <c r="QY14" s="153"/>
      <c r="QZ14" s="153"/>
      <c r="RA14" s="153"/>
      <c r="RB14" s="153"/>
      <c r="RC14" s="153"/>
      <c r="RD14" s="153"/>
      <c r="RE14" s="153"/>
      <c r="RF14" s="153"/>
      <c r="RG14" s="153"/>
      <c r="RH14" s="153"/>
      <c r="RI14" s="153"/>
      <c r="RJ14" s="153"/>
      <c r="RK14" s="153"/>
      <c r="RL14" s="153"/>
      <c r="RM14" s="153"/>
      <c r="RN14" s="153"/>
      <c r="RO14" s="153"/>
      <c r="RP14" s="153"/>
      <c r="RQ14" s="153"/>
      <c r="RR14" s="153"/>
      <c r="RS14" s="153"/>
      <c r="RT14" s="153"/>
      <c r="RU14" s="153"/>
      <c r="RV14" s="153"/>
      <c r="RW14" s="153"/>
      <c r="RX14" s="153"/>
      <c r="RY14" s="153"/>
      <c r="RZ14" s="153"/>
      <c r="SA14" s="153"/>
      <c r="SB14" s="153"/>
      <c r="SC14" s="153"/>
      <c r="SD14" s="153"/>
      <c r="SE14" s="153"/>
      <c r="SF14" s="153"/>
      <c r="SG14" s="153"/>
      <c r="SH14" s="153"/>
      <c r="SI14" s="153"/>
      <c r="SJ14" s="153"/>
      <c r="SK14" s="153"/>
      <c r="SL14" s="153"/>
      <c r="SM14" s="153"/>
      <c r="SN14" s="153"/>
      <c r="SO14" s="153"/>
      <c r="SP14" s="153"/>
      <c r="SQ14" s="153"/>
      <c r="SR14" s="153"/>
      <c r="SS14" s="153"/>
      <c r="ST14" s="153"/>
      <c r="SU14" s="153"/>
      <c r="SV14" s="153"/>
      <c r="SW14" s="153"/>
      <c r="SX14" s="153"/>
      <c r="SY14" s="153"/>
      <c r="SZ14" s="153"/>
      <c r="TA14" s="153"/>
      <c r="TB14" s="153"/>
      <c r="TC14" s="153"/>
      <c r="TD14" s="153"/>
      <c r="TE14" s="153"/>
      <c r="TF14" s="153"/>
      <c r="TG14" s="153"/>
      <c r="TH14" s="153"/>
      <c r="TI14" s="153"/>
      <c r="TJ14" s="153"/>
      <c r="TK14" s="153"/>
      <c r="TL14" s="153"/>
      <c r="TM14" s="153"/>
      <c r="TN14" s="153"/>
      <c r="TO14" s="153"/>
      <c r="TP14" s="153"/>
      <c r="TQ14" s="153"/>
      <c r="TR14" s="153"/>
      <c r="TS14" s="153"/>
      <c r="TT14" s="153"/>
      <c r="TU14" s="153"/>
      <c r="TV14" s="153"/>
      <c r="TW14" s="153"/>
      <c r="TX14" s="153"/>
      <c r="TY14" s="153"/>
      <c r="TZ14" s="153"/>
      <c r="UA14" s="153"/>
      <c r="UB14" s="153"/>
      <c r="UC14" s="153"/>
      <c r="UD14" s="153"/>
      <c r="UE14" s="153"/>
      <c r="UF14" s="153"/>
      <c r="UG14" s="153"/>
      <c r="UH14" s="153"/>
      <c r="UI14" s="153"/>
      <c r="UJ14" s="153"/>
      <c r="UK14" s="153"/>
      <c r="UL14" s="153"/>
      <c r="UM14" s="153"/>
      <c r="UN14" s="153"/>
      <c r="UO14" s="153"/>
      <c r="UP14" s="153"/>
      <c r="UQ14" s="153"/>
      <c r="UR14" s="153"/>
      <c r="US14" s="153"/>
      <c r="UT14" s="153"/>
      <c r="UU14" s="153"/>
      <c r="UV14" s="153"/>
      <c r="UW14" s="153"/>
      <c r="UX14" s="153"/>
      <c r="UY14" s="153"/>
      <c r="UZ14" s="153"/>
      <c r="VA14" s="153"/>
      <c r="VB14" s="153"/>
      <c r="VC14" s="153"/>
      <c r="VD14" s="153"/>
      <c r="VE14" s="153"/>
      <c r="VF14" s="153"/>
      <c r="VG14" s="153"/>
      <c r="VH14" s="153"/>
      <c r="VI14" s="153"/>
      <c r="VJ14" s="153"/>
      <c r="VK14" s="153"/>
      <c r="VL14" s="153"/>
      <c r="VM14" s="153"/>
      <c r="VN14" s="153"/>
      <c r="VO14" s="153"/>
      <c r="VP14" s="153"/>
      <c r="VQ14" s="153"/>
      <c r="VR14" s="153"/>
      <c r="VS14" s="153"/>
      <c r="VT14" s="153"/>
      <c r="VU14" s="153"/>
      <c r="VV14" s="153"/>
      <c r="VW14" s="153"/>
      <c r="VX14" s="153"/>
      <c r="VY14" s="153"/>
      <c r="VZ14" s="153"/>
      <c r="WA14" s="153"/>
      <c r="WB14" s="153"/>
      <c r="WC14" s="153"/>
      <c r="WD14" s="153"/>
      <c r="WE14" s="153"/>
      <c r="WF14" s="153"/>
      <c r="WG14" s="153"/>
      <c r="WH14" s="153"/>
      <c r="WI14" s="153"/>
      <c r="WJ14" s="153"/>
      <c r="WK14" s="153"/>
      <c r="WL14" s="153"/>
      <c r="WM14" s="153"/>
      <c r="WN14" s="153"/>
      <c r="WO14" s="153"/>
      <c r="WP14" s="153"/>
      <c r="WQ14" s="153"/>
      <c r="WR14" s="153"/>
      <c r="WS14" s="153"/>
      <c r="WT14" s="153"/>
      <c r="WU14" s="153"/>
      <c r="WV14" s="153"/>
      <c r="WW14" s="153"/>
      <c r="WX14" s="153"/>
      <c r="WY14" s="153"/>
      <c r="WZ14" s="153"/>
      <c r="XA14" s="153"/>
      <c r="XB14" s="153"/>
      <c r="XC14" s="153"/>
      <c r="XD14" s="153"/>
      <c r="XE14" s="153"/>
      <c r="XF14" s="153"/>
      <c r="XG14" s="153"/>
      <c r="XH14" s="153"/>
      <c r="XI14" s="153"/>
      <c r="XJ14" s="153"/>
      <c r="XK14" s="153"/>
      <c r="XL14" s="153"/>
      <c r="XM14" s="153"/>
      <c r="XN14" s="153"/>
      <c r="XO14" s="153"/>
      <c r="XP14" s="153"/>
      <c r="XQ14" s="153"/>
      <c r="XR14" s="153"/>
      <c r="XS14" s="153"/>
      <c r="XT14" s="153"/>
      <c r="XU14" s="153"/>
      <c r="XV14" s="153"/>
      <c r="XW14" s="153"/>
      <c r="XX14" s="153"/>
      <c r="XY14" s="153"/>
      <c r="XZ14" s="153"/>
      <c r="YA14" s="153"/>
      <c r="YB14" s="153"/>
      <c r="YC14" s="153"/>
      <c r="YD14" s="153"/>
      <c r="YE14" s="153"/>
      <c r="YF14" s="153"/>
      <c r="YG14" s="153"/>
      <c r="YH14" s="153"/>
      <c r="YI14" s="153"/>
      <c r="YJ14" s="153"/>
      <c r="YK14" s="153"/>
      <c r="YL14" s="153"/>
      <c r="YM14" s="153"/>
      <c r="YN14" s="153"/>
      <c r="YO14" s="153"/>
      <c r="YP14" s="153"/>
      <c r="YQ14" s="153"/>
      <c r="YR14" s="153"/>
      <c r="YS14" s="153"/>
      <c r="YT14" s="153"/>
      <c r="YU14" s="153"/>
      <c r="YV14" s="153"/>
      <c r="YW14" s="153"/>
      <c r="YX14" s="153"/>
      <c r="YY14" s="153"/>
      <c r="YZ14" s="153"/>
      <c r="ZA14" s="153"/>
      <c r="ZB14" s="153"/>
      <c r="ZC14" s="153"/>
      <c r="ZD14" s="153"/>
      <c r="ZE14" s="153"/>
      <c r="ZF14" s="153"/>
      <c r="ZG14" s="153"/>
      <c r="ZH14" s="153"/>
      <c r="ZI14" s="153"/>
      <c r="ZJ14" s="153"/>
      <c r="ZK14" s="153"/>
      <c r="ZL14" s="153"/>
      <c r="ZM14" s="153"/>
      <c r="ZN14" s="153"/>
      <c r="ZO14" s="153"/>
      <c r="ZP14" s="153"/>
      <c r="ZQ14" s="153"/>
      <c r="ZR14" s="153"/>
      <c r="ZS14" s="153"/>
      <c r="ZT14" s="153"/>
      <c r="ZU14" s="153"/>
      <c r="ZV14" s="153"/>
      <c r="ZW14" s="153"/>
      <c r="ZX14" s="153"/>
      <c r="ZY14" s="153"/>
      <c r="ZZ14" s="153"/>
      <c r="AAA14" s="153"/>
      <c r="AAB14" s="153"/>
      <c r="AAC14" s="153"/>
      <c r="AAD14" s="153"/>
      <c r="AAE14" s="153"/>
      <c r="AAF14" s="153"/>
      <c r="AAG14" s="153"/>
      <c r="AAH14" s="153"/>
      <c r="AAI14" s="153"/>
      <c r="AAJ14" s="153"/>
      <c r="AAK14" s="153"/>
      <c r="AAL14" s="153"/>
      <c r="AAM14" s="153"/>
      <c r="AAN14" s="153"/>
      <c r="AAO14" s="153"/>
      <c r="AAP14" s="153"/>
      <c r="AAQ14" s="153"/>
      <c r="AAR14" s="153"/>
      <c r="AAS14" s="153"/>
      <c r="AAT14" s="153"/>
      <c r="AAU14" s="153"/>
      <c r="AAV14" s="153"/>
      <c r="AAW14" s="153"/>
      <c r="AAX14" s="153"/>
      <c r="AAY14" s="153"/>
      <c r="AAZ14" s="153"/>
      <c r="ABA14" s="153"/>
      <c r="ABB14" s="153"/>
      <c r="ABC14" s="153"/>
      <c r="ABD14" s="153"/>
      <c r="ABE14" s="153"/>
      <c r="ABF14" s="153"/>
      <c r="ABG14" s="153"/>
      <c r="ABH14" s="153"/>
      <c r="ABI14" s="153"/>
      <c r="ABJ14" s="153"/>
      <c r="ABK14" s="153"/>
      <c r="ABL14" s="153"/>
      <c r="ABM14" s="153"/>
      <c r="ABN14" s="153"/>
      <c r="ABO14" s="153"/>
      <c r="ABP14" s="153"/>
      <c r="ABQ14" s="153"/>
      <c r="ABR14" s="153"/>
      <c r="ABS14" s="153"/>
      <c r="ABT14" s="153"/>
      <c r="ABU14" s="153"/>
      <c r="ABV14" s="153"/>
      <c r="ABW14" s="153"/>
      <c r="ABX14" s="153"/>
      <c r="ABY14" s="153"/>
      <c r="ABZ14" s="153"/>
      <c r="ACA14" s="153"/>
      <c r="ACB14" s="153"/>
      <c r="ACC14" s="153"/>
      <c r="ACD14" s="153"/>
      <c r="ACE14" s="153"/>
      <c r="ACF14" s="153"/>
      <c r="ACG14" s="153"/>
      <c r="ACH14" s="153"/>
      <c r="ACI14" s="153"/>
      <c r="ACJ14" s="153"/>
      <c r="ACK14" s="153"/>
      <c r="ACL14" s="153"/>
      <c r="ACM14" s="153"/>
      <c r="ACN14" s="153"/>
      <c r="ACO14" s="153"/>
      <c r="ACP14" s="153"/>
      <c r="ACQ14" s="153"/>
      <c r="ACR14" s="153"/>
      <c r="ACS14" s="153"/>
      <c r="ACT14" s="153"/>
      <c r="ACU14" s="153"/>
      <c r="ACV14" s="153"/>
      <c r="ACW14" s="153"/>
      <c r="ACX14" s="153"/>
      <c r="ACY14" s="153"/>
      <c r="ACZ14" s="153"/>
      <c r="ADA14" s="153"/>
      <c r="ADB14" s="153"/>
      <c r="ADC14" s="153"/>
      <c r="ADD14" s="153"/>
      <c r="ADE14" s="153"/>
      <c r="ADF14" s="153"/>
      <c r="ADG14" s="153"/>
      <c r="ADH14" s="153"/>
      <c r="ADI14" s="153"/>
      <c r="ADJ14" s="153"/>
      <c r="ADK14" s="153"/>
      <c r="ADL14" s="153"/>
      <c r="ADM14" s="153"/>
      <c r="ADN14" s="153"/>
      <c r="ADO14" s="153"/>
      <c r="ADP14" s="153"/>
      <c r="ADQ14" s="153"/>
      <c r="ADR14" s="153"/>
      <c r="ADS14" s="153"/>
      <c r="ADT14" s="153"/>
      <c r="ADU14" s="153"/>
      <c r="ADV14" s="153"/>
      <c r="ADW14" s="153"/>
      <c r="ADX14" s="153"/>
      <c r="ADY14" s="153"/>
      <c r="ADZ14" s="153"/>
      <c r="AEA14" s="153"/>
      <c r="AEB14" s="153"/>
      <c r="AEC14" s="153"/>
      <c r="AED14" s="153"/>
      <c r="AEE14" s="153"/>
      <c r="AEF14" s="153"/>
      <c r="AEG14" s="153"/>
      <c r="AEH14" s="153"/>
      <c r="AEI14" s="153"/>
      <c r="AEJ14" s="153"/>
      <c r="AEK14" s="153"/>
      <c r="AEL14" s="153"/>
      <c r="AEM14" s="153"/>
      <c r="AEN14" s="153"/>
      <c r="AEO14" s="153"/>
      <c r="AEP14" s="153"/>
      <c r="AEQ14" s="153"/>
      <c r="AER14" s="153"/>
      <c r="AES14" s="153"/>
      <c r="AET14" s="153"/>
      <c r="AEU14" s="153"/>
      <c r="AEV14" s="153"/>
      <c r="AEW14" s="153"/>
      <c r="AEX14" s="153"/>
      <c r="AEY14" s="153"/>
      <c r="AEZ14" s="153"/>
      <c r="AFA14" s="153"/>
      <c r="AFB14" s="153"/>
      <c r="AFC14" s="153"/>
      <c r="AFD14" s="153"/>
      <c r="AFE14" s="153"/>
      <c r="AFF14" s="153"/>
      <c r="AFG14" s="153"/>
      <c r="AFH14" s="153"/>
      <c r="AFI14" s="153"/>
      <c r="AFJ14" s="153"/>
      <c r="AFK14" s="153"/>
      <c r="AFL14" s="153"/>
      <c r="AFM14" s="153"/>
      <c r="AFN14" s="153"/>
      <c r="AFO14" s="153"/>
      <c r="AFP14" s="153"/>
      <c r="AFQ14" s="153"/>
      <c r="AFR14" s="153"/>
      <c r="AFS14" s="153"/>
      <c r="AFT14" s="153"/>
      <c r="AFU14" s="153"/>
      <c r="AFV14" s="153"/>
      <c r="AFW14" s="153"/>
      <c r="AFX14" s="153"/>
      <c r="AFY14" s="153"/>
      <c r="AFZ14" s="153"/>
      <c r="AGA14" s="153"/>
      <c r="AGB14" s="153"/>
      <c r="AGC14" s="153"/>
      <c r="AGD14" s="153"/>
      <c r="AGE14" s="153"/>
      <c r="AGF14" s="153"/>
      <c r="AGG14" s="153"/>
      <c r="AGH14" s="153"/>
      <c r="AGI14" s="153"/>
      <c r="AGJ14" s="153"/>
      <c r="AGK14" s="153"/>
      <c r="AGL14" s="153"/>
      <c r="AGM14" s="153"/>
      <c r="AGN14" s="153"/>
      <c r="AGO14" s="153"/>
      <c r="AGP14" s="153"/>
      <c r="AGQ14" s="153"/>
      <c r="AGR14" s="153"/>
      <c r="AGS14" s="153"/>
      <c r="AGT14" s="153"/>
      <c r="AGU14" s="153"/>
      <c r="AGV14" s="153"/>
      <c r="AGW14" s="153"/>
      <c r="AGX14" s="153"/>
      <c r="AGY14" s="153"/>
      <c r="AGZ14" s="153"/>
      <c r="AHA14" s="153"/>
      <c r="AHB14" s="153"/>
      <c r="AHC14" s="153"/>
      <c r="AHD14" s="153"/>
      <c r="AHE14" s="153"/>
      <c r="AHF14" s="153"/>
      <c r="AHG14" s="153"/>
      <c r="AHH14" s="153"/>
      <c r="AHI14" s="153"/>
      <c r="AHJ14" s="153"/>
      <c r="AHK14" s="153"/>
      <c r="AHL14" s="153"/>
      <c r="AHM14" s="153"/>
      <c r="AHN14" s="153"/>
      <c r="AHO14" s="153"/>
      <c r="AHP14" s="153"/>
      <c r="AHQ14" s="153"/>
      <c r="AHR14" s="153"/>
      <c r="AHS14" s="153"/>
      <c r="AHT14" s="153"/>
      <c r="AHU14" s="153"/>
      <c r="AHV14" s="153"/>
      <c r="AHW14" s="153"/>
      <c r="AHX14" s="153"/>
      <c r="AHY14" s="153"/>
      <c r="AHZ14" s="153"/>
      <c r="AIA14" s="153"/>
      <c r="AIB14" s="153"/>
      <c r="AIC14" s="153"/>
      <c r="AID14" s="153"/>
      <c r="AIE14" s="153"/>
      <c r="AIF14" s="153"/>
      <c r="AIG14" s="153"/>
      <c r="AIH14" s="153"/>
      <c r="AII14" s="153"/>
      <c r="AIJ14" s="153"/>
      <c r="AIK14" s="153"/>
      <c r="AIL14" s="153"/>
      <c r="AIM14" s="153"/>
      <c r="AIN14" s="153"/>
      <c r="AIO14" s="153"/>
      <c r="AIP14" s="153"/>
      <c r="AIQ14" s="153"/>
      <c r="AIR14" s="153"/>
      <c r="AIS14" s="153"/>
      <c r="AIT14" s="153"/>
      <c r="AIU14" s="153"/>
      <c r="AIV14" s="153"/>
      <c r="AIW14" s="153"/>
      <c r="AIX14" s="153"/>
      <c r="AIY14" s="153"/>
      <c r="AIZ14" s="153"/>
      <c r="AJA14" s="153"/>
      <c r="AJB14" s="153"/>
      <c r="AJC14" s="153"/>
      <c r="AJD14" s="153"/>
      <c r="AJE14" s="153"/>
      <c r="AJF14" s="153"/>
      <c r="AJG14" s="153"/>
      <c r="AJH14" s="153"/>
      <c r="AJI14" s="153"/>
      <c r="AJJ14" s="153"/>
      <c r="AJK14" s="153"/>
      <c r="AJL14" s="153"/>
      <c r="AJM14" s="153"/>
      <c r="AJN14" s="153"/>
      <c r="AJO14" s="153"/>
      <c r="AJP14" s="153"/>
      <c r="AJQ14" s="153"/>
      <c r="AJR14" s="153"/>
      <c r="AJS14" s="153"/>
      <c r="AJT14" s="153"/>
      <c r="AJU14" s="153"/>
      <c r="AJV14" s="153"/>
      <c r="AJW14" s="153"/>
      <c r="AJX14" s="153"/>
      <c r="AJY14" s="153"/>
      <c r="AJZ14" s="153"/>
      <c r="AKA14" s="153"/>
      <c r="AKB14" s="153"/>
      <c r="AKC14" s="153"/>
      <c r="AKD14" s="153"/>
      <c r="AKE14" s="153"/>
      <c r="AKF14" s="153"/>
      <c r="AKG14" s="153"/>
      <c r="AKH14" s="153"/>
      <c r="AKI14" s="153"/>
      <c r="AKJ14" s="153"/>
      <c r="AKK14" s="153"/>
      <c r="AKL14" s="153"/>
      <c r="AKM14" s="153"/>
      <c r="AKN14" s="153"/>
      <c r="AKO14" s="153"/>
      <c r="AKP14" s="153"/>
      <c r="AKQ14" s="153"/>
      <c r="AKR14" s="153"/>
      <c r="AKS14" s="153"/>
      <c r="AKT14" s="153"/>
      <c r="AKU14" s="153"/>
      <c r="AKV14" s="153"/>
      <c r="AKW14" s="153"/>
      <c r="AKX14" s="153"/>
      <c r="AKY14" s="153"/>
      <c r="AKZ14" s="153"/>
      <c r="ALA14" s="153"/>
      <c r="ALB14" s="153"/>
      <c r="ALC14" s="153"/>
      <c r="ALD14" s="153"/>
      <c r="ALE14" s="153"/>
      <c r="ALF14" s="153"/>
      <c r="ALG14" s="153"/>
      <c r="ALH14" s="153"/>
      <c r="ALI14" s="153"/>
      <c r="ALJ14" s="153"/>
      <c r="ALK14" s="153"/>
      <c r="ALL14" s="153"/>
      <c r="ALM14" s="153"/>
      <c r="ALN14" s="153"/>
      <c r="ALO14" s="153"/>
      <c r="ALP14" s="153"/>
      <c r="ALQ14" s="153"/>
      <c r="ALR14" s="153"/>
      <c r="ALS14" s="153"/>
      <c r="ALT14" s="153"/>
      <c r="ALU14" s="153"/>
      <c r="ALV14" s="153"/>
      <c r="ALW14" s="153"/>
      <c r="ALX14" s="153"/>
      <c r="ALY14" s="153"/>
      <c r="ALZ14" s="153"/>
      <c r="AMA14" s="153"/>
      <c r="AMB14" s="153"/>
      <c r="AMC14" s="153"/>
      <c r="AMD14" s="153"/>
      <c r="AME14" s="153"/>
      <c r="AMF14" s="153"/>
      <c r="AMG14" s="153"/>
      <c r="AMH14" s="153"/>
      <c r="AMI14" s="153"/>
      <c r="AMJ14" s="153"/>
      <c r="AMK14" s="153"/>
      <c r="AML14" s="153"/>
      <c r="AMM14" s="153"/>
      <c r="AMN14" s="153"/>
      <c r="AMO14" s="153"/>
      <c r="AMP14" s="153"/>
      <c r="AMQ14" s="153"/>
      <c r="AMR14" s="153"/>
      <c r="AMS14" s="153"/>
      <c r="AMT14" s="153"/>
      <c r="AMU14" s="153"/>
      <c r="AMV14" s="153"/>
      <c r="AMW14" s="153"/>
      <c r="AMX14" s="153"/>
      <c r="AMY14" s="153"/>
      <c r="AMZ14" s="153"/>
      <c r="ANA14" s="153"/>
      <c r="ANB14" s="153"/>
      <c r="ANC14" s="153"/>
      <c r="AND14" s="153"/>
      <c r="ANE14" s="153"/>
      <c r="ANF14" s="153"/>
      <c r="ANG14" s="153"/>
      <c r="ANH14" s="153"/>
      <c r="ANI14" s="153"/>
      <c r="ANJ14" s="153"/>
      <c r="ANK14" s="153"/>
      <c r="ANL14" s="153"/>
      <c r="ANM14" s="153"/>
      <c r="ANN14" s="153"/>
      <c r="ANO14" s="153"/>
      <c r="ANP14" s="153"/>
      <c r="ANQ14" s="153"/>
      <c r="ANR14" s="153"/>
      <c r="ANS14" s="153"/>
      <c r="ANT14" s="153"/>
      <c r="ANU14" s="153"/>
      <c r="ANV14" s="153"/>
      <c r="ANW14" s="153"/>
      <c r="ANX14" s="153"/>
      <c r="ANY14" s="153"/>
      <c r="ANZ14" s="153"/>
      <c r="AOA14" s="153"/>
      <c r="AOB14" s="153"/>
      <c r="AOC14" s="153"/>
      <c r="AOD14" s="153"/>
      <c r="AOE14" s="153"/>
      <c r="AOF14" s="153"/>
      <c r="AOG14" s="153"/>
      <c r="AOH14" s="153"/>
      <c r="AOI14" s="153"/>
      <c r="AOJ14" s="153"/>
      <c r="AOK14" s="153"/>
      <c r="AOL14" s="153"/>
      <c r="AOM14" s="153"/>
      <c r="AON14" s="153"/>
      <c r="AOO14" s="153"/>
      <c r="AOP14" s="153"/>
      <c r="AOQ14" s="153"/>
      <c r="AOR14" s="153"/>
      <c r="AOS14" s="153"/>
      <c r="AOT14" s="153"/>
      <c r="AOU14" s="153"/>
      <c r="AOV14" s="153"/>
      <c r="AOW14" s="153"/>
      <c r="AOX14" s="153"/>
      <c r="AOY14" s="153"/>
      <c r="AOZ14" s="153"/>
      <c r="APA14" s="153"/>
      <c r="APB14" s="153"/>
      <c r="APC14" s="153"/>
      <c r="APD14" s="153"/>
      <c r="APE14" s="153"/>
      <c r="APF14" s="153"/>
      <c r="APG14" s="153"/>
      <c r="APH14" s="153"/>
      <c r="API14" s="153"/>
      <c r="APJ14" s="153"/>
      <c r="APK14" s="153"/>
      <c r="APL14" s="153"/>
      <c r="APM14" s="153"/>
      <c r="APN14" s="153"/>
      <c r="APO14" s="153"/>
      <c r="APP14" s="153"/>
      <c r="APQ14" s="153"/>
      <c r="APR14" s="153"/>
      <c r="APS14" s="153"/>
      <c r="APT14" s="153"/>
      <c r="APU14" s="153"/>
      <c r="APV14" s="153"/>
      <c r="APW14" s="153"/>
      <c r="APX14" s="153"/>
      <c r="APY14" s="153"/>
      <c r="APZ14" s="153"/>
      <c r="AQA14" s="153"/>
      <c r="AQB14" s="153"/>
      <c r="AQC14" s="153"/>
      <c r="AQD14" s="153"/>
      <c r="AQE14" s="153"/>
      <c r="AQF14" s="153"/>
      <c r="AQG14" s="153"/>
      <c r="AQH14" s="153"/>
      <c r="AQI14" s="153"/>
      <c r="AQJ14" s="153"/>
      <c r="AQK14" s="153"/>
      <c r="AQL14" s="153"/>
      <c r="AQM14" s="153"/>
      <c r="AQN14" s="153"/>
      <c r="AQO14" s="153"/>
      <c r="AQP14" s="153"/>
      <c r="AQQ14" s="153"/>
      <c r="AQR14" s="153"/>
      <c r="AQS14" s="153"/>
      <c r="AQT14" s="153"/>
      <c r="AQU14" s="153"/>
      <c r="AQV14" s="153"/>
      <c r="AQW14" s="153"/>
      <c r="AQX14" s="153"/>
      <c r="AQY14" s="153"/>
      <c r="AQZ14" s="153"/>
      <c r="ARA14" s="153"/>
      <c r="ARB14" s="153"/>
      <c r="ARC14" s="153"/>
      <c r="ARD14" s="153"/>
      <c r="ARE14" s="153"/>
      <c r="ARF14" s="153"/>
      <c r="ARG14" s="153"/>
      <c r="ARH14" s="153"/>
      <c r="ARI14" s="153"/>
      <c r="ARJ14" s="153"/>
      <c r="ARK14" s="153"/>
      <c r="ARL14" s="153"/>
      <c r="ARM14" s="153"/>
      <c r="ARN14" s="153"/>
      <c r="ARO14" s="153"/>
      <c r="ARP14" s="153"/>
      <c r="ARQ14" s="153"/>
      <c r="ARR14" s="153"/>
      <c r="ARS14" s="153"/>
      <c r="ART14" s="153"/>
      <c r="ARU14" s="153"/>
      <c r="ARV14" s="153"/>
      <c r="ARW14" s="153"/>
      <c r="ARX14" s="153"/>
      <c r="ARY14" s="153"/>
      <c r="ARZ14" s="153"/>
      <c r="ASA14" s="153"/>
      <c r="ASB14" s="153"/>
      <c r="ASC14" s="153"/>
      <c r="ASD14" s="153"/>
      <c r="ASE14" s="153"/>
      <c r="ASF14" s="153"/>
      <c r="ASG14" s="153"/>
      <c r="ASH14" s="153"/>
      <c r="ASI14" s="153"/>
      <c r="ASJ14" s="153"/>
      <c r="ASK14" s="153"/>
      <c r="ASL14" s="153"/>
      <c r="ASM14" s="153"/>
      <c r="ASN14" s="153"/>
      <c r="ASO14" s="153"/>
      <c r="ASP14" s="153"/>
      <c r="ASQ14" s="153"/>
      <c r="ASR14" s="153"/>
      <c r="ASS14" s="153"/>
      <c r="AST14" s="153"/>
      <c r="ASU14" s="153"/>
      <c r="ASV14" s="153"/>
      <c r="ASW14" s="153"/>
      <c r="ASX14" s="153"/>
      <c r="ASY14" s="153"/>
      <c r="ASZ14" s="153"/>
      <c r="ATA14" s="153"/>
      <c r="ATB14" s="153"/>
      <c r="ATC14" s="153"/>
      <c r="ATD14" s="153"/>
      <c r="ATE14" s="153"/>
      <c r="ATF14" s="153"/>
      <c r="ATG14" s="153"/>
      <c r="ATH14" s="153"/>
      <c r="ATI14" s="153"/>
      <c r="ATJ14" s="153"/>
      <c r="ATK14" s="153"/>
      <c r="ATL14" s="153"/>
      <c r="ATM14" s="153"/>
      <c r="ATN14" s="153"/>
      <c r="ATO14" s="153"/>
      <c r="ATP14" s="153"/>
      <c r="ATQ14" s="153"/>
      <c r="ATR14" s="153"/>
      <c r="ATS14" s="153"/>
      <c r="ATT14" s="153"/>
      <c r="ATU14" s="153"/>
      <c r="ATV14" s="153"/>
      <c r="ATW14" s="153"/>
      <c r="ATX14" s="153"/>
      <c r="ATY14" s="153"/>
      <c r="ATZ14" s="153"/>
      <c r="AUA14" s="153"/>
      <c r="AUB14" s="153"/>
      <c r="AUC14" s="153"/>
      <c r="AUD14" s="153"/>
      <c r="AUE14" s="153"/>
      <c r="AUF14" s="153"/>
      <c r="AUG14" s="153"/>
      <c r="AUH14" s="153"/>
      <c r="AUI14" s="153"/>
      <c r="AUJ14" s="153"/>
      <c r="AUK14" s="153"/>
      <c r="AUL14" s="153"/>
      <c r="AUM14" s="153"/>
      <c r="AUN14" s="153"/>
      <c r="AUO14" s="153"/>
      <c r="AUP14" s="153"/>
      <c r="AUQ14" s="153"/>
      <c r="AUR14" s="153"/>
      <c r="AUS14" s="153"/>
      <c r="AUT14" s="153"/>
      <c r="AUU14" s="153"/>
      <c r="AUV14" s="153"/>
      <c r="AUW14" s="153"/>
      <c r="AUX14" s="153"/>
      <c r="AUY14" s="153"/>
      <c r="AUZ14" s="153"/>
      <c r="AVA14" s="153"/>
      <c r="AVB14" s="153"/>
      <c r="AVC14" s="153"/>
      <c r="AVD14" s="153"/>
      <c r="AVE14" s="153"/>
      <c r="AVF14" s="153"/>
      <c r="AVG14" s="153"/>
      <c r="AVH14" s="153"/>
      <c r="AVI14" s="153"/>
      <c r="AVJ14" s="153"/>
      <c r="AVK14" s="153"/>
      <c r="AVL14" s="153"/>
      <c r="AVM14" s="153"/>
      <c r="AVN14" s="153"/>
      <c r="AVO14" s="153"/>
      <c r="AVP14" s="153"/>
      <c r="AVQ14" s="153"/>
      <c r="AVR14" s="153"/>
      <c r="AVS14" s="153"/>
      <c r="AVT14" s="153"/>
      <c r="AVU14" s="153"/>
      <c r="AVV14" s="153"/>
      <c r="AVW14" s="153"/>
      <c r="AVX14" s="153"/>
      <c r="AVY14" s="153"/>
      <c r="AVZ14" s="153"/>
      <c r="AWA14" s="153"/>
      <c r="AWB14" s="153"/>
      <c r="AWC14" s="153"/>
      <c r="AWD14" s="153"/>
      <c r="AWE14" s="153"/>
      <c r="AWF14" s="153"/>
      <c r="AWG14" s="153"/>
      <c r="AWH14" s="153"/>
      <c r="AWI14" s="153"/>
      <c r="AWJ14" s="153"/>
      <c r="AWK14" s="153"/>
      <c r="AWL14" s="153"/>
      <c r="AWM14" s="153"/>
      <c r="AWN14" s="153"/>
      <c r="AWO14" s="153"/>
      <c r="AWP14" s="153"/>
      <c r="AWQ14" s="153"/>
      <c r="AWR14" s="153"/>
      <c r="AWS14" s="153"/>
      <c r="AWT14" s="153"/>
      <c r="AWU14" s="153"/>
      <c r="AWV14" s="153"/>
      <c r="AWW14" s="153"/>
      <c r="AWX14" s="153"/>
      <c r="AWY14" s="153"/>
      <c r="AWZ14" s="153"/>
      <c r="AXA14" s="153"/>
      <c r="AXB14" s="153"/>
      <c r="AXC14" s="153"/>
      <c r="AXD14" s="153"/>
      <c r="AXE14" s="153"/>
      <c r="AXF14" s="153"/>
      <c r="AXG14" s="153"/>
      <c r="AXH14" s="153"/>
      <c r="AXI14" s="153"/>
      <c r="AXJ14" s="153"/>
      <c r="AXK14" s="153"/>
      <c r="AXL14" s="153"/>
      <c r="AXM14" s="153"/>
      <c r="AXN14" s="153"/>
      <c r="AXO14" s="153"/>
      <c r="AXP14" s="153"/>
      <c r="AXQ14" s="153"/>
      <c r="AXR14" s="153"/>
      <c r="AXS14" s="153"/>
      <c r="AXT14" s="153"/>
      <c r="AXU14" s="153"/>
      <c r="AXV14" s="153"/>
      <c r="AXW14" s="153"/>
      <c r="AXX14" s="153"/>
      <c r="AXY14" s="153"/>
      <c r="AXZ14" s="153"/>
      <c r="AYA14" s="153"/>
      <c r="AYB14" s="153"/>
      <c r="AYC14" s="153"/>
      <c r="AYD14" s="153"/>
      <c r="AYE14" s="153"/>
      <c r="AYF14" s="153"/>
      <c r="AYG14" s="153"/>
      <c r="AYH14" s="153"/>
      <c r="AYI14" s="153"/>
      <c r="AYJ14" s="153"/>
      <c r="AYK14" s="153"/>
      <c r="AYL14" s="153"/>
      <c r="AYM14" s="153"/>
      <c r="AYN14" s="153"/>
      <c r="AYO14" s="153"/>
      <c r="AYP14" s="153"/>
      <c r="AYQ14" s="153"/>
      <c r="AYR14" s="153"/>
      <c r="AYS14" s="153"/>
      <c r="AYT14" s="153"/>
      <c r="AYU14" s="153"/>
      <c r="AYV14" s="153"/>
      <c r="AYW14" s="153"/>
      <c r="AYX14" s="153"/>
      <c r="AYY14" s="153"/>
      <c r="AYZ14" s="153"/>
      <c r="AZA14" s="153"/>
      <c r="AZB14" s="153"/>
      <c r="AZC14" s="153"/>
      <c r="AZD14" s="153"/>
      <c r="AZE14" s="153"/>
      <c r="AZF14" s="153"/>
      <c r="AZG14" s="153"/>
      <c r="AZH14" s="153"/>
      <c r="AZI14" s="153"/>
      <c r="AZJ14" s="153"/>
      <c r="AZK14" s="153"/>
      <c r="AZL14" s="153"/>
      <c r="AZM14" s="153"/>
      <c r="AZN14" s="153"/>
      <c r="AZO14" s="153"/>
      <c r="AZP14" s="153"/>
      <c r="AZQ14" s="153"/>
      <c r="AZR14" s="153"/>
      <c r="AZS14" s="153"/>
      <c r="AZT14" s="153"/>
      <c r="AZU14" s="153"/>
      <c r="AZV14" s="153"/>
      <c r="AZW14" s="153"/>
      <c r="AZX14" s="153"/>
      <c r="AZY14" s="153"/>
      <c r="AZZ14" s="153"/>
      <c r="BAA14" s="153"/>
      <c r="BAB14" s="153"/>
      <c r="BAC14" s="153"/>
      <c r="BAD14" s="153"/>
      <c r="BAE14" s="153"/>
      <c r="BAF14" s="153"/>
      <c r="BAG14" s="153"/>
      <c r="BAH14" s="153"/>
      <c r="BAI14" s="153"/>
      <c r="BAJ14" s="153"/>
      <c r="BAK14" s="153"/>
      <c r="BAL14" s="153"/>
      <c r="BAM14" s="153"/>
      <c r="BAN14" s="153"/>
      <c r="BAO14" s="153"/>
      <c r="BAP14" s="153"/>
      <c r="BAQ14" s="153"/>
      <c r="BAR14" s="153"/>
      <c r="BAS14" s="153"/>
      <c r="BAT14" s="153"/>
      <c r="BAU14" s="153"/>
      <c r="BAV14" s="153"/>
      <c r="BAW14" s="153"/>
      <c r="BAX14" s="153"/>
      <c r="BAY14" s="153"/>
      <c r="BAZ14" s="153"/>
      <c r="BBA14" s="153"/>
      <c r="BBB14" s="153"/>
      <c r="BBC14" s="153"/>
      <c r="BBD14" s="153"/>
      <c r="BBE14" s="153"/>
      <c r="BBF14" s="153"/>
      <c r="BBG14" s="153"/>
      <c r="BBH14" s="153"/>
      <c r="BBI14" s="153"/>
      <c r="BBJ14" s="153"/>
      <c r="BBK14" s="153"/>
      <c r="BBL14" s="153"/>
      <c r="BBM14" s="153"/>
      <c r="BBN14" s="153"/>
      <c r="BBO14" s="153"/>
      <c r="BBP14" s="153"/>
      <c r="BBQ14" s="153"/>
      <c r="BBR14" s="153"/>
      <c r="BBS14" s="153"/>
      <c r="BBT14" s="153"/>
      <c r="BBU14" s="153"/>
      <c r="BBV14" s="153"/>
      <c r="BBW14" s="153"/>
      <c r="BBX14" s="153"/>
      <c r="BBY14" s="153"/>
      <c r="BBZ14" s="153"/>
      <c r="BCA14" s="153"/>
      <c r="BCB14" s="153"/>
      <c r="BCC14" s="153"/>
      <c r="BCD14" s="153"/>
      <c r="BCE14" s="153"/>
      <c r="BCF14" s="153"/>
      <c r="BCG14" s="153"/>
      <c r="BCH14" s="153"/>
      <c r="BCI14" s="153"/>
      <c r="BCJ14" s="153"/>
      <c r="BCK14" s="153"/>
      <c r="BCL14" s="153"/>
      <c r="BCM14" s="153"/>
      <c r="BCN14" s="153"/>
      <c r="BCO14" s="153"/>
      <c r="BCP14" s="153"/>
      <c r="BCQ14" s="153"/>
      <c r="BCR14" s="153"/>
      <c r="BCS14" s="153"/>
      <c r="BCT14" s="153"/>
      <c r="BCU14" s="153"/>
      <c r="BCV14" s="153"/>
      <c r="BCW14" s="153"/>
      <c r="BCX14" s="153"/>
      <c r="BCY14" s="153"/>
      <c r="BCZ14" s="153"/>
      <c r="BDA14" s="153"/>
      <c r="BDB14" s="153"/>
      <c r="BDC14" s="153"/>
      <c r="BDD14" s="153"/>
      <c r="BDE14" s="153"/>
      <c r="BDF14" s="153"/>
      <c r="BDG14" s="153"/>
      <c r="BDH14" s="153"/>
      <c r="BDI14" s="153"/>
      <c r="BDJ14" s="153"/>
      <c r="BDK14" s="153"/>
      <c r="BDL14" s="153"/>
      <c r="BDM14" s="153"/>
      <c r="BDN14" s="153"/>
      <c r="BDO14" s="153"/>
      <c r="BDP14" s="153"/>
      <c r="BDQ14" s="153"/>
      <c r="BDR14" s="153"/>
      <c r="BDS14" s="153"/>
      <c r="BDT14" s="153"/>
      <c r="BDU14" s="153"/>
      <c r="BDV14" s="153"/>
      <c r="BDW14" s="153"/>
      <c r="BDX14" s="153"/>
      <c r="BDY14" s="153"/>
      <c r="BDZ14" s="153"/>
      <c r="BEA14" s="153"/>
      <c r="BEB14" s="153"/>
      <c r="BEC14" s="153"/>
      <c r="BED14" s="153"/>
      <c r="BEE14" s="153"/>
      <c r="BEF14" s="153"/>
      <c r="BEG14" s="153"/>
      <c r="BEH14" s="153"/>
      <c r="BEI14" s="153"/>
      <c r="BEJ14" s="153"/>
      <c r="BEK14" s="153"/>
      <c r="BEL14" s="153"/>
      <c r="BEM14" s="153"/>
      <c r="BEN14" s="153"/>
      <c r="BEO14" s="153"/>
      <c r="BEP14" s="153"/>
      <c r="BEQ14" s="153"/>
      <c r="BER14" s="153"/>
      <c r="BES14" s="153"/>
      <c r="BET14" s="153"/>
      <c r="BEU14" s="153"/>
      <c r="BEV14" s="153"/>
      <c r="BEW14" s="153"/>
      <c r="BEX14" s="153"/>
      <c r="BEY14" s="153"/>
      <c r="BEZ14" s="153"/>
      <c r="BFA14" s="153"/>
      <c r="BFB14" s="153"/>
      <c r="BFC14" s="153"/>
      <c r="BFD14" s="153"/>
      <c r="BFE14" s="153"/>
      <c r="BFF14" s="153"/>
      <c r="BFG14" s="153"/>
      <c r="BFH14" s="153"/>
      <c r="BFI14" s="153"/>
      <c r="BFJ14" s="153"/>
      <c r="BFK14" s="153"/>
      <c r="BFL14" s="153"/>
      <c r="BFM14" s="153"/>
      <c r="BFN14" s="153"/>
      <c r="BFO14" s="153"/>
      <c r="BFP14" s="153"/>
      <c r="BFQ14" s="153"/>
      <c r="BFR14" s="153"/>
      <c r="BFS14" s="153"/>
      <c r="BFT14" s="153"/>
      <c r="BFU14" s="153"/>
      <c r="BFV14" s="153"/>
      <c r="BFW14" s="153"/>
      <c r="BFX14" s="153"/>
      <c r="BFY14" s="153"/>
      <c r="BFZ14" s="153"/>
      <c r="BGA14" s="153"/>
      <c r="BGB14" s="153"/>
      <c r="BGC14" s="153"/>
      <c r="BGD14" s="153"/>
      <c r="BGE14" s="153"/>
      <c r="BGF14" s="153"/>
      <c r="BGG14" s="153"/>
      <c r="BGH14" s="153"/>
      <c r="BGI14" s="153"/>
      <c r="BGJ14" s="153"/>
      <c r="BGK14" s="153"/>
      <c r="BGL14" s="153"/>
      <c r="BGM14" s="153"/>
      <c r="BGN14" s="153"/>
      <c r="BGO14" s="153"/>
      <c r="BGP14" s="153"/>
      <c r="BGQ14" s="153"/>
      <c r="BGR14" s="153"/>
      <c r="BGS14" s="153"/>
      <c r="BGT14" s="153"/>
      <c r="BGU14" s="153"/>
      <c r="BGV14" s="153"/>
      <c r="BGW14" s="153"/>
      <c r="BGX14" s="153"/>
      <c r="BGY14" s="153"/>
      <c r="BGZ14" s="153"/>
      <c r="BHA14" s="153"/>
      <c r="BHB14" s="153"/>
      <c r="BHC14" s="153"/>
      <c r="BHD14" s="153"/>
      <c r="BHE14" s="153"/>
      <c r="BHF14" s="153"/>
      <c r="BHG14" s="153"/>
      <c r="BHH14" s="153"/>
      <c r="BHI14" s="153"/>
      <c r="BHJ14" s="153"/>
      <c r="BHK14" s="153"/>
      <c r="BHL14" s="153"/>
      <c r="BHM14" s="153"/>
      <c r="BHN14" s="153"/>
      <c r="BHO14" s="153"/>
      <c r="BHP14" s="153"/>
      <c r="BHQ14" s="153"/>
      <c r="BHR14" s="153"/>
      <c r="BHS14" s="153"/>
      <c r="BHT14" s="153"/>
      <c r="BHU14" s="153"/>
      <c r="BHV14" s="153"/>
      <c r="BHW14" s="153"/>
      <c r="BHX14" s="153"/>
      <c r="BHY14" s="153"/>
      <c r="BHZ14" s="153"/>
      <c r="BIA14" s="153"/>
      <c r="BIB14" s="153"/>
      <c r="BIC14" s="153"/>
      <c r="BID14" s="153"/>
      <c r="BIE14" s="153"/>
      <c r="BIF14" s="153"/>
      <c r="BIG14" s="153"/>
      <c r="BIH14" s="153"/>
      <c r="BII14" s="153"/>
      <c r="BIJ14" s="153"/>
      <c r="BIK14" s="153"/>
      <c r="BIL14" s="153"/>
      <c r="BIM14" s="153"/>
      <c r="BIN14" s="153"/>
      <c r="BIO14" s="153"/>
      <c r="BIP14" s="153"/>
      <c r="BIQ14" s="153"/>
      <c r="BIR14" s="153"/>
      <c r="BIS14" s="153"/>
      <c r="BIT14" s="153"/>
      <c r="BIU14" s="153"/>
      <c r="BIV14" s="153"/>
      <c r="BIW14" s="153"/>
      <c r="BIX14" s="153"/>
      <c r="BIY14" s="153"/>
      <c r="BIZ14" s="153"/>
      <c r="BJA14" s="153"/>
      <c r="BJB14" s="153"/>
      <c r="BJC14" s="153"/>
      <c r="BJD14" s="153"/>
      <c r="BJE14" s="153"/>
      <c r="BJF14" s="153"/>
      <c r="BJG14" s="153"/>
      <c r="BJH14" s="153"/>
      <c r="BJI14" s="153"/>
      <c r="BJJ14" s="153"/>
      <c r="BJK14" s="153"/>
      <c r="BJL14" s="153"/>
      <c r="BJM14" s="153"/>
      <c r="BJN14" s="153"/>
      <c r="BJO14" s="153"/>
      <c r="BJP14" s="153"/>
      <c r="BJQ14" s="153"/>
      <c r="BJR14" s="153"/>
      <c r="BJS14" s="153"/>
      <c r="BJT14" s="153"/>
      <c r="BJU14" s="153"/>
      <c r="BJV14" s="153"/>
      <c r="BJW14" s="153"/>
      <c r="BJX14" s="153"/>
      <c r="BJY14" s="153"/>
      <c r="BJZ14" s="153"/>
      <c r="BKA14" s="153"/>
      <c r="BKB14" s="153"/>
      <c r="BKC14" s="153"/>
      <c r="BKD14" s="153"/>
      <c r="BKE14" s="153"/>
      <c r="BKF14" s="153"/>
      <c r="BKG14" s="153"/>
      <c r="BKH14" s="153"/>
      <c r="BKI14" s="153"/>
      <c r="BKJ14" s="153"/>
      <c r="BKK14" s="153"/>
      <c r="BKL14" s="153"/>
      <c r="BKM14" s="153"/>
      <c r="BKN14" s="153"/>
      <c r="BKO14" s="153"/>
      <c r="BKP14" s="153"/>
      <c r="BKQ14" s="153"/>
      <c r="BKR14" s="153"/>
      <c r="BKS14" s="153"/>
      <c r="BKT14" s="153"/>
      <c r="BKU14" s="153"/>
      <c r="BKV14" s="153"/>
      <c r="BKW14" s="153"/>
      <c r="BKX14" s="153"/>
      <c r="BKY14" s="153"/>
      <c r="BKZ14" s="153"/>
      <c r="BLA14" s="153"/>
      <c r="BLB14" s="153"/>
      <c r="BLC14" s="153"/>
      <c r="BLD14" s="153"/>
      <c r="BLE14" s="153"/>
      <c r="BLF14" s="153"/>
      <c r="BLG14" s="153"/>
      <c r="BLH14" s="153"/>
      <c r="BLI14" s="153"/>
      <c r="BLJ14" s="153"/>
      <c r="BLK14" s="153"/>
      <c r="BLL14" s="153"/>
      <c r="BLM14" s="153"/>
      <c r="BLN14" s="153"/>
      <c r="BLO14" s="153"/>
      <c r="BLP14" s="153"/>
      <c r="BLQ14" s="153"/>
      <c r="BLR14" s="153"/>
      <c r="BLS14" s="153"/>
      <c r="BLT14" s="153"/>
      <c r="BLU14" s="153"/>
      <c r="BLV14" s="153"/>
      <c r="BLW14" s="153"/>
      <c r="BLX14" s="153"/>
      <c r="BLY14" s="153"/>
      <c r="BLZ14" s="153"/>
      <c r="BMA14" s="153"/>
      <c r="BMB14" s="153"/>
      <c r="BMC14" s="153"/>
      <c r="BMD14" s="153"/>
      <c r="BME14" s="153"/>
      <c r="BMF14" s="153"/>
      <c r="BMG14" s="153"/>
      <c r="BMH14" s="153"/>
      <c r="BMI14" s="153"/>
      <c r="BMJ14" s="153"/>
      <c r="BMK14" s="153"/>
      <c r="BML14" s="153"/>
      <c r="BMM14" s="153"/>
      <c r="BMN14" s="153"/>
      <c r="BMO14" s="153"/>
      <c r="BMP14" s="153"/>
      <c r="BMQ14" s="153"/>
      <c r="BMR14" s="153"/>
      <c r="BMS14" s="153"/>
      <c r="BMT14" s="153"/>
      <c r="BMU14" s="153"/>
      <c r="BMV14" s="153"/>
      <c r="BMW14" s="153"/>
      <c r="BMX14" s="153"/>
      <c r="BMY14" s="153"/>
      <c r="BMZ14" s="153"/>
      <c r="BNA14" s="153"/>
      <c r="BNB14" s="153"/>
      <c r="BNC14" s="153"/>
      <c r="BND14" s="153"/>
      <c r="BNE14" s="153"/>
      <c r="BNF14" s="153"/>
      <c r="BNG14" s="153"/>
      <c r="BNH14" s="153"/>
      <c r="BNI14" s="153"/>
      <c r="BNJ14" s="153"/>
      <c r="BNK14" s="153"/>
      <c r="BNL14" s="153"/>
      <c r="BNM14" s="153"/>
      <c r="BNN14" s="153"/>
      <c r="BNO14" s="153"/>
      <c r="BNP14" s="153"/>
      <c r="BNQ14" s="153"/>
      <c r="BNR14" s="153"/>
      <c r="BNS14" s="153"/>
      <c r="BNT14" s="153"/>
      <c r="BNU14" s="153"/>
      <c r="BNV14" s="153"/>
      <c r="BNW14" s="153"/>
      <c r="BNX14" s="153"/>
      <c r="BNY14" s="153"/>
      <c r="BNZ14" s="153"/>
      <c r="BOA14" s="153"/>
      <c r="BOB14" s="153"/>
      <c r="BOC14" s="153"/>
      <c r="BOD14" s="153"/>
      <c r="BOE14" s="153"/>
      <c r="BOF14" s="153"/>
      <c r="BOG14" s="153"/>
      <c r="BOH14" s="153"/>
      <c r="BOI14" s="153"/>
      <c r="BOJ14" s="153"/>
      <c r="BOK14" s="153"/>
      <c r="BOL14" s="153"/>
      <c r="BOM14" s="153"/>
      <c r="BON14" s="153"/>
      <c r="BOO14" s="153"/>
      <c r="BOP14" s="153"/>
      <c r="BOQ14" s="153"/>
      <c r="BOR14" s="153"/>
      <c r="BOS14" s="153"/>
      <c r="BOT14" s="153"/>
      <c r="BOU14" s="153"/>
      <c r="BOV14" s="153"/>
      <c r="BOW14" s="153"/>
      <c r="BOX14" s="153"/>
      <c r="BOY14" s="153"/>
      <c r="BOZ14" s="153"/>
      <c r="BPA14" s="153"/>
      <c r="BPB14" s="153"/>
      <c r="BPC14" s="153"/>
      <c r="BPD14" s="153"/>
      <c r="BPE14" s="153"/>
      <c r="BPF14" s="153"/>
      <c r="BPG14" s="153"/>
      <c r="BPH14" s="153"/>
      <c r="BPI14" s="153"/>
      <c r="BPJ14" s="153"/>
      <c r="BPK14" s="153"/>
      <c r="BPL14" s="153"/>
      <c r="BPM14" s="153"/>
      <c r="BPN14" s="153"/>
      <c r="BPO14" s="153"/>
      <c r="BPP14" s="153"/>
      <c r="BPQ14" s="153"/>
      <c r="BPR14" s="153"/>
      <c r="BPS14" s="153"/>
      <c r="BPT14" s="153"/>
      <c r="BPU14" s="153"/>
      <c r="BPV14" s="153"/>
      <c r="BPW14" s="153"/>
      <c r="BPX14" s="153"/>
      <c r="BPY14" s="153"/>
      <c r="BPZ14" s="153"/>
      <c r="BQA14" s="153"/>
      <c r="BQB14" s="153"/>
      <c r="BQC14" s="153"/>
      <c r="BQD14" s="153"/>
      <c r="BQE14" s="153"/>
      <c r="BQF14" s="153"/>
      <c r="BQG14" s="153"/>
      <c r="BQH14" s="153"/>
      <c r="BQI14" s="153"/>
      <c r="BQJ14" s="153"/>
      <c r="BQK14" s="153"/>
      <c r="BQL14" s="153"/>
      <c r="BQM14" s="153"/>
      <c r="BQN14" s="153"/>
      <c r="BQO14" s="153"/>
      <c r="BQP14" s="153"/>
      <c r="BQQ14" s="153"/>
      <c r="BQR14" s="153"/>
      <c r="BQS14" s="153"/>
      <c r="BQT14" s="153"/>
      <c r="BQU14" s="153"/>
      <c r="BQV14" s="153"/>
      <c r="BQW14" s="153"/>
      <c r="BQX14" s="153"/>
      <c r="BQY14" s="153"/>
      <c r="BQZ14" s="153"/>
      <c r="BRA14" s="153"/>
      <c r="BRB14" s="153"/>
      <c r="BRC14" s="153"/>
      <c r="BRD14" s="153"/>
      <c r="BRE14" s="153"/>
      <c r="BRF14" s="153"/>
      <c r="BRG14" s="153"/>
      <c r="BRH14" s="153"/>
      <c r="BRI14" s="153"/>
      <c r="BRJ14" s="153"/>
      <c r="BRK14" s="153"/>
      <c r="BRL14" s="153"/>
      <c r="BRM14" s="153"/>
      <c r="BRN14" s="153"/>
      <c r="BRO14" s="153"/>
      <c r="BRP14" s="153"/>
      <c r="BRQ14" s="153"/>
      <c r="BRR14" s="153"/>
      <c r="BRS14" s="153"/>
      <c r="BRT14" s="153"/>
      <c r="BRU14" s="153"/>
      <c r="BRV14" s="153"/>
      <c r="BRW14" s="153"/>
      <c r="BRX14" s="153"/>
      <c r="BRY14" s="153"/>
      <c r="BRZ14" s="153"/>
      <c r="BSA14" s="153"/>
      <c r="BSB14" s="153"/>
      <c r="BSC14" s="153"/>
      <c r="BSD14" s="153"/>
      <c r="BSE14" s="153"/>
      <c r="BSF14" s="153"/>
      <c r="BSG14" s="153"/>
      <c r="BSH14" s="153"/>
      <c r="BSI14" s="153"/>
      <c r="BSJ14" s="153"/>
      <c r="BSK14" s="153"/>
      <c r="BSL14" s="153"/>
      <c r="BSM14" s="153"/>
      <c r="BSN14" s="153"/>
      <c r="BSO14" s="153"/>
      <c r="BSP14" s="153"/>
      <c r="BSQ14" s="153"/>
      <c r="BSR14" s="153"/>
      <c r="BSS14" s="153"/>
      <c r="BST14" s="153"/>
      <c r="BSU14" s="153"/>
      <c r="BSV14" s="153"/>
      <c r="BSW14" s="153"/>
      <c r="BSX14" s="153"/>
      <c r="BSY14" s="153"/>
      <c r="BSZ14" s="153"/>
      <c r="BTA14" s="153"/>
      <c r="BTB14" s="153"/>
      <c r="BTC14" s="153"/>
      <c r="BTD14" s="153"/>
      <c r="BTE14" s="153"/>
      <c r="BTF14" s="153"/>
      <c r="BTG14" s="153"/>
      <c r="BTH14" s="153"/>
      <c r="BTI14" s="153"/>
      <c r="BTJ14" s="153"/>
      <c r="BTK14" s="153"/>
      <c r="BTL14" s="153"/>
      <c r="BTM14" s="153"/>
      <c r="BTN14" s="153"/>
      <c r="BTO14" s="153"/>
      <c r="BTP14" s="153"/>
      <c r="BTQ14" s="153"/>
      <c r="BTR14" s="153"/>
      <c r="BTS14" s="153"/>
      <c r="BTT14" s="153"/>
      <c r="BTU14" s="153"/>
      <c r="BTV14" s="153"/>
      <c r="BTW14" s="153"/>
      <c r="BTX14" s="153"/>
      <c r="BTY14" s="153"/>
      <c r="BTZ14" s="153"/>
      <c r="BUA14" s="153"/>
      <c r="BUB14" s="153"/>
      <c r="BUC14" s="153"/>
      <c r="BUD14" s="153"/>
      <c r="BUE14" s="153"/>
      <c r="BUF14" s="153"/>
      <c r="BUG14" s="153"/>
      <c r="BUH14" s="153"/>
      <c r="BUI14" s="153"/>
      <c r="BUJ14" s="153"/>
      <c r="BUK14" s="153"/>
      <c r="BUL14" s="153"/>
      <c r="BUM14" s="153"/>
      <c r="BUN14" s="153"/>
      <c r="BUO14" s="153"/>
      <c r="BUP14" s="153"/>
      <c r="BUQ14" s="153"/>
      <c r="BUR14" s="153"/>
      <c r="BUS14" s="153"/>
      <c r="BUT14" s="153"/>
      <c r="BUU14" s="153"/>
      <c r="BUV14" s="153"/>
      <c r="BUW14" s="153"/>
      <c r="BUX14" s="153"/>
      <c r="BUY14" s="153"/>
      <c r="BUZ14" s="153"/>
      <c r="BVA14" s="153"/>
      <c r="BVB14" s="153"/>
      <c r="BVC14" s="153"/>
      <c r="BVD14" s="153"/>
      <c r="BVE14" s="153"/>
      <c r="BVF14" s="153"/>
      <c r="BVG14" s="153"/>
      <c r="BVH14" s="153"/>
      <c r="BVI14" s="153"/>
      <c r="BVJ14" s="153"/>
      <c r="BVK14" s="153"/>
      <c r="BVL14" s="153"/>
      <c r="BVM14" s="153"/>
      <c r="BVN14" s="153"/>
      <c r="BVO14" s="153"/>
      <c r="BVP14" s="153"/>
      <c r="BVQ14" s="153"/>
      <c r="BVR14" s="153"/>
      <c r="BVS14" s="153"/>
      <c r="BVT14" s="153"/>
      <c r="BVU14" s="153"/>
      <c r="BVV14" s="153"/>
      <c r="BVW14" s="153"/>
      <c r="BVX14" s="153"/>
      <c r="BVY14" s="153"/>
      <c r="BVZ14" s="153"/>
      <c r="BWA14" s="153"/>
      <c r="BWB14" s="153"/>
      <c r="BWC14" s="153"/>
      <c r="BWD14" s="153"/>
      <c r="BWE14" s="153"/>
      <c r="BWF14" s="153"/>
      <c r="BWG14" s="153"/>
      <c r="BWH14" s="153"/>
      <c r="BWI14" s="153"/>
      <c r="BWJ14" s="153"/>
      <c r="BWK14" s="153"/>
      <c r="BWL14" s="153"/>
      <c r="BWM14" s="153"/>
      <c r="BWN14" s="153"/>
      <c r="BWO14" s="153"/>
      <c r="BWP14" s="153"/>
      <c r="BWQ14" s="153"/>
      <c r="BWR14" s="153"/>
      <c r="BWS14" s="153"/>
      <c r="BWT14" s="153"/>
      <c r="BWU14" s="153"/>
      <c r="BWV14" s="153"/>
      <c r="BWW14" s="153"/>
      <c r="BWX14" s="153"/>
      <c r="BWY14" s="153"/>
      <c r="BWZ14" s="153"/>
      <c r="BXA14" s="153"/>
      <c r="BXB14" s="153"/>
      <c r="BXC14" s="153"/>
      <c r="BXD14" s="153"/>
      <c r="BXE14" s="153"/>
      <c r="BXF14" s="153"/>
      <c r="BXG14" s="153"/>
      <c r="BXH14" s="153"/>
      <c r="BXI14" s="153"/>
      <c r="BXJ14" s="153"/>
      <c r="BXK14" s="153"/>
      <c r="BXL14" s="153"/>
      <c r="BXM14" s="153"/>
      <c r="BXN14" s="153"/>
      <c r="BXO14" s="153"/>
      <c r="BXP14" s="153"/>
      <c r="BXQ14" s="153"/>
      <c r="BXR14" s="153"/>
      <c r="BXS14" s="153"/>
      <c r="BXT14" s="153"/>
      <c r="BXU14" s="153"/>
      <c r="BXV14" s="153"/>
      <c r="BXW14" s="153"/>
      <c r="BXX14" s="153"/>
      <c r="BXY14" s="153"/>
      <c r="BXZ14" s="153"/>
      <c r="BYA14" s="153"/>
      <c r="BYB14" s="153"/>
      <c r="BYC14" s="153"/>
      <c r="BYD14" s="153"/>
      <c r="BYE14" s="153"/>
      <c r="BYF14" s="153"/>
      <c r="BYG14" s="153"/>
      <c r="BYH14" s="153"/>
      <c r="BYI14" s="153"/>
      <c r="BYJ14" s="153"/>
      <c r="BYK14" s="153"/>
      <c r="BYL14" s="153"/>
      <c r="BYM14" s="153"/>
      <c r="BYN14" s="153"/>
      <c r="BYO14" s="153"/>
      <c r="BYP14" s="153"/>
      <c r="BYQ14" s="153"/>
      <c r="BYR14" s="153"/>
      <c r="BYS14" s="153"/>
      <c r="BYT14" s="153"/>
      <c r="BYU14" s="153"/>
      <c r="BYV14" s="153"/>
      <c r="BYW14" s="153"/>
      <c r="BYX14" s="153"/>
      <c r="BYY14" s="153"/>
      <c r="BYZ14" s="153"/>
      <c r="BZA14" s="153"/>
      <c r="BZB14" s="153"/>
      <c r="BZC14" s="153"/>
      <c r="BZD14" s="153"/>
      <c r="BZE14" s="153"/>
      <c r="BZF14" s="153"/>
      <c r="BZG14" s="153"/>
      <c r="BZH14" s="153"/>
      <c r="BZI14" s="153"/>
      <c r="BZJ14" s="153"/>
      <c r="BZK14" s="153"/>
      <c r="BZL14" s="153"/>
      <c r="BZM14" s="153"/>
      <c r="BZN14" s="153"/>
      <c r="BZO14" s="153"/>
      <c r="BZP14" s="153"/>
      <c r="BZQ14" s="153"/>
      <c r="BZR14" s="153"/>
      <c r="BZS14" s="153"/>
      <c r="BZT14" s="153"/>
      <c r="BZU14" s="153"/>
      <c r="BZV14" s="153"/>
      <c r="BZW14" s="153"/>
      <c r="BZX14" s="153"/>
      <c r="BZY14" s="153"/>
      <c r="BZZ14" s="153"/>
      <c r="CAA14" s="153"/>
      <c r="CAB14" s="153"/>
      <c r="CAC14" s="153"/>
      <c r="CAD14" s="153"/>
      <c r="CAE14" s="153"/>
      <c r="CAF14" s="153"/>
      <c r="CAG14" s="153"/>
      <c r="CAH14" s="153"/>
      <c r="CAI14" s="153"/>
      <c r="CAJ14" s="153"/>
      <c r="CAK14" s="153"/>
      <c r="CAL14" s="153"/>
      <c r="CAM14" s="153"/>
      <c r="CAN14" s="153"/>
      <c r="CAO14" s="153"/>
      <c r="CAP14" s="153"/>
      <c r="CAQ14" s="153"/>
      <c r="CAR14" s="153"/>
      <c r="CAS14" s="153"/>
      <c r="CAT14" s="153"/>
      <c r="CAU14" s="153"/>
      <c r="CAV14" s="153"/>
      <c r="CAW14" s="153"/>
      <c r="CAX14" s="153"/>
      <c r="CAY14" s="153"/>
      <c r="CAZ14" s="153"/>
      <c r="CBA14" s="153"/>
      <c r="CBB14" s="153"/>
      <c r="CBC14" s="153"/>
      <c r="CBD14" s="153"/>
      <c r="CBE14" s="153"/>
      <c r="CBF14" s="153"/>
      <c r="CBG14" s="153"/>
      <c r="CBH14" s="153"/>
      <c r="CBI14" s="153"/>
      <c r="CBJ14" s="153"/>
      <c r="CBK14" s="153"/>
      <c r="CBL14" s="153"/>
      <c r="CBM14" s="153"/>
      <c r="CBN14" s="153"/>
      <c r="CBO14" s="153"/>
      <c r="CBP14" s="153"/>
      <c r="CBQ14" s="153"/>
      <c r="CBR14" s="153"/>
      <c r="CBS14" s="153"/>
      <c r="CBT14" s="153"/>
      <c r="CBU14" s="153"/>
      <c r="CBV14" s="153"/>
      <c r="CBW14" s="153"/>
      <c r="CBX14" s="153"/>
      <c r="CBY14" s="153"/>
      <c r="CBZ14" s="153"/>
      <c r="CCA14" s="153"/>
      <c r="CCB14" s="153"/>
      <c r="CCC14" s="153"/>
      <c r="CCD14" s="153"/>
      <c r="CCE14" s="153"/>
      <c r="CCF14" s="153"/>
      <c r="CCG14" s="153"/>
      <c r="CCH14" s="153"/>
      <c r="CCI14" s="153"/>
      <c r="CCJ14" s="153"/>
      <c r="CCK14" s="153"/>
      <c r="CCL14" s="153"/>
      <c r="CCM14" s="153"/>
      <c r="CCN14" s="153"/>
      <c r="CCO14" s="153"/>
      <c r="CCP14" s="153"/>
      <c r="CCQ14" s="153"/>
      <c r="CCR14" s="153"/>
      <c r="CCS14" s="153"/>
      <c r="CCT14" s="153"/>
      <c r="CCU14" s="153"/>
      <c r="CCV14" s="153"/>
      <c r="CCW14" s="153"/>
      <c r="CCX14" s="153"/>
      <c r="CCY14" s="153"/>
      <c r="CCZ14" s="153"/>
      <c r="CDA14" s="153"/>
      <c r="CDB14" s="153"/>
      <c r="CDC14" s="153"/>
      <c r="CDD14" s="153"/>
      <c r="CDE14" s="153"/>
      <c r="CDF14" s="153"/>
      <c r="CDG14" s="153"/>
      <c r="CDH14" s="153"/>
      <c r="CDI14" s="153"/>
      <c r="CDJ14" s="153"/>
      <c r="CDK14" s="153"/>
      <c r="CDL14" s="153"/>
      <c r="CDM14" s="153"/>
      <c r="CDN14" s="153"/>
      <c r="CDO14" s="153"/>
      <c r="CDP14" s="153"/>
      <c r="CDQ14" s="153"/>
      <c r="CDR14" s="153"/>
      <c r="CDS14" s="153"/>
      <c r="CDT14" s="153"/>
      <c r="CDU14" s="153"/>
      <c r="CDV14" s="153"/>
      <c r="CDW14" s="153"/>
      <c r="CDX14" s="153"/>
      <c r="CDY14" s="153"/>
      <c r="CDZ14" s="153"/>
      <c r="CEA14" s="153"/>
      <c r="CEB14" s="153"/>
      <c r="CEC14" s="153"/>
      <c r="CED14" s="153"/>
      <c r="CEE14" s="153"/>
      <c r="CEF14" s="153"/>
      <c r="CEG14" s="153"/>
      <c r="CEH14" s="153"/>
      <c r="CEI14" s="153"/>
      <c r="CEJ14" s="153"/>
      <c r="CEK14" s="153"/>
      <c r="CEL14" s="153"/>
      <c r="CEM14" s="153"/>
      <c r="CEN14" s="153"/>
      <c r="CEO14" s="153"/>
      <c r="CEP14" s="153"/>
      <c r="CEQ14" s="153"/>
      <c r="CER14" s="153"/>
      <c r="CES14" s="153"/>
      <c r="CET14" s="153"/>
      <c r="CEU14" s="153"/>
      <c r="CEV14" s="153"/>
      <c r="CEW14" s="153"/>
      <c r="CEX14" s="153"/>
      <c r="CEY14" s="153"/>
      <c r="CEZ14" s="153"/>
      <c r="CFA14" s="153"/>
      <c r="CFB14" s="153"/>
      <c r="CFC14" s="153"/>
      <c r="CFD14" s="153"/>
      <c r="CFE14" s="153"/>
      <c r="CFF14" s="153"/>
      <c r="CFG14" s="153"/>
      <c r="CFH14" s="153"/>
      <c r="CFI14" s="153"/>
      <c r="CFJ14" s="153"/>
      <c r="CFK14" s="153"/>
      <c r="CFL14" s="153"/>
      <c r="CFM14" s="153"/>
      <c r="CFN14" s="153"/>
      <c r="CFO14" s="153"/>
      <c r="CFP14" s="153"/>
      <c r="CFQ14" s="153"/>
      <c r="CFR14" s="153"/>
      <c r="CFS14" s="153"/>
      <c r="CFT14" s="153"/>
      <c r="CFU14" s="153"/>
      <c r="CFV14" s="153"/>
      <c r="CFW14" s="153"/>
      <c r="CFX14" s="153"/>
      <c r="CFY14" s="153"/>
      <c r="CFZ14" s="153"/>
      <c r="CGA14" s="153"/>
      <c r="CGB14" s="153"/>
      <c r="CGC14" s="153"/>
      <c r="CGD14" s="153"/>
      <c r="CGE14" s="153"/>
      <c r="CGF14" s="153"/>
      <c r="CGG14" s="153"/>
      <c r="CGH14" s="153"/>
      <c r="CGI14" s="153"/>
      <c r="CGJ14" s="153"/>
      <c r="CGK14" s="153"/>
      <c r="CGL14" s="153"/>
      <c r="CGM14" s="153"/>
      <c r="CGN14" s="153"/>
      <c r="CGO14" s="153"/>
      <c r="CGP14" s="153"/>
      <c r="CGQ14" s="153"/>
      <c r="CGR14" s="153"/>
      <c r="CGS14" s="153"/>
      <c r="CGT14" s="153"/>
      <c r="CGU14" s="153"/>
      <c r="CGV14" s="153"/>
      <c r="CGW14" s="153"/>
      <c r="CGX14" s="153"/>
      <c r="CGY14" s="153"/>
      <c r="CGZ14" s="153"/>
      <c r="CHA14" s="153"/>
      <c r="CHB14" s="153"/>
      <c r="CHC14" s="153"/>
      <c r="CHD14" s="153"/>
      <c r="CHE14" s="153"/>
      <c r="CHF14" s="153"/>
      <c r="CHG14" s="153"/>
      <c r="CHH14" s="153"/>
      <c r="CHI14" s="153"/>
      <c r="CHJ14" s="153"/>
      <c r="CHK14" s="153"/>
      <c r="CHL14" s="153"/>
      <c r="CHM14" s="153"/>
      <c r="CHN14" s="153"/>
      <c r="CHO14" s="153"/>
      <c r="CHP14" s="153"/>
      <c r="CHQ14" s="153"/>
      <c r="CHR14" s="153"/>
      <c r="CHS14" s="153"/>
      <c r="CHT14" s="153"/>
      <c r="CHU14" s="153"/>
      <c r="CHV14" s="153"/>
      <c r="CHW14" s="153"/>
      <c r="CHX14" s="153"/>
      <c r="CHY14" s="153"/>
      <c r="CHZ14" s="153"/>
      <c r="CIA14" s="153"/>
      <c r="CIB14" s="153"/>
      <c r="CIC14" s="153"/>
      <c r="CID14" s="153"/>
      <c r="CIE14" s="153"/>
      <c r="CIF14" s="153"/>
      <c r="CIG14" s="153"/>
      <c r="CIH14" s="153"/>
      <c r="CII14" s="153"/>
      <c r="CIJ14" s="153"/>
      <c r="CIK14" s="153"/>
      <c r="CIL14" s="153"/>
      <c r="CIM14" s="153"/>
      <c r="CIN14" s="153"/>
      <c r="CIO14" s="153"/>
      <c r="CIP14" s="153"/>
      <c r="CIQ14" s="153"/>
      <c r="CIR14" s="153"/>
      <c r="CIS14" s="153"/>
      <c r="CIT14" s="153"/>
      <c r="CIU14" s="153"/>
      <c r="CIV14" s="153"/>
      <c r="CIW14" s="153"/>
      <c r="CIX14" s="153"/>
      <c r="CIY14" s="153"/>
      <c r="CIZ14" s="153"/>
      <c r="CJA14" s="153"/>
      <c r="CJB14" s="153"/>
      <c r="CJC14" s="153"/>
      <c r="CJD14" s="153"/>
      <c r="CJE14" s="153"/>
      <c r="CJF14" s="153"/>
      <c r="CJG14" s="153"/>
      <c r="CJH14" s="153"/>
      <c r="CJI14" s="153"/>
      <c r="CJJ14" s="153"/>
      <c r="CJK14" s="153"/>
      <c r="CJL14" s="153"/>
      <c r="CJM14" s="153"/>
      <c r="CJN14" s="153"/>
      <c r="CJO14" s="153"/>
      <c r="CJP14" s="153"/>
      <c r="CJQ14" s="153"/>
      <c r="CJR14" s="153"/>
      <c r="CJS14" s="153"/>
      <c r="CJT14" s="153"/>
      <c r="CJU14" s="153"/>
      <c r="CJV14" s="153"/>
      <c r="CJW14" s="153"/>
      <c r="CJX14" s="153"/>
      <c r="CJY14" s="153"/>
      <c r="CJZ14" s="153"/>
      <c r="CKA14" s="153"/>
      <c r="CKB14" s="153"/>
      <c r="CKC14" s="153"/>
      <c r="CKD14" s="153"/>
      <c r="CKE14" s="153"/>
      <c r="CKF14" s="153"/>
      <c r="CKG14" s="153"/>
      <c r="CKH14" s="153"/>
      <c r="CKI14" s="153"/>
      <c r="CKJ14" s="153"/>
      <c r="CKK14" s="153"/>
      <c r="CKL14" s="153"/>
      <c r="CKM14" s="153"/>
      <c r="CKN14" s="153"/>
      <c r="CKO14" s="153"/>
      <c r="CKP14" s="153"/>
      <c r="CKQ14" s="153"/>
      <c r="CKR14" s="153"/>
      <c r="CKS14" s="153"/>
      <c r="CKT14" s="153"/>
      <c r="CKU14" s="153"/>
      <c r="CKV14" s="153"/>
      <c r="CKW14" s="153"/>
      <c r="CKX14" s="153"/>
      <c r="CKY14" s="153"/>
      <c r="CKZ14" s="153"/>
      <c r="CLA14" s="153"/>
      <c r="CLB14" s="153"/>
      <c r="CLC14" s="153"/>
      <c r="CLD14" s="153"/>
      <c r="CLE14" s="153"/>
      <c r="CLF14" s="153"/>
      <c r="CLG14" s="153"/>
      <c r="CLH14" s="153"/>
      <c r="CLI14" s="153"/>
      <c r="CLJ14" s="153"/>
      <c r="CLK14" s="153"/>
      <c r="CLL14" s="153"/>
      <c r="CLM14" s="153"/>
      <c r="CLN14" s="153"/>
      <c r="CLO14" s="153"/>
      <c r="CLP14" s="153"/>
      <c r="CLQ14" s="153"/>
      <c r="CLR14" s="153"/>
      <c r="CLS14" s="153"/>
      <c r="CLT14" s="153"/>
      <c r="CLU14" s="153"/>
      <c r="CLV14" s="153"/>
      <c r="CLW14" s="153"/>
      <c r="CLX14" s="153"/>
      <c r="CLY14" s="153"/>
      <c r="CLZ14" s="153"/>
      <c r="CMA14" s="153"/>
      <c r="CMB14" s="153"/>
      <c r="CMC14" s="153"/>
      <c r="CMD14" s="153"/>
      <c r="CME14" s="153"/>
      <c r="CMF14" s="153"/>
      <c r="CMG14" s="153"/>
      <c r="CMH14" s="153"/>
      <c r="CMI14" s="153"/>
      <c r="CMJ14" s="153"/>
      <c r="CMK14" s="153"/>
      <c r="CML14" s="153"/>
      <c r="CMM14" s="153"/>
      <c r="CMN14" s="153"/>
      <c r="CMO14" s="153"/>
      <c r="CMP14" s="153"/>
      <c r="CMQ14" s="153"/>
      <c r="CMR14" s="153"/>
      <c r="CMS14" s="153"/>
      <c r="CMT14" s="153"/>
      <c r="CMU14" s="153"/>
      <c r="CMV14" s="153"/>
      <c r="CMW14" s="153"/>
      <c r="CMX14" s="153"/>
      <c r="CMY14" s="153"/>
      <c r="CMZ14" s="153"/>
      <c r="CNA14" s="153"/>
      <c r="CNB14" s="153"/>
      <c r="CNC14" s="153"/>
      <c r="CND14" s="153"/>
      <c r="CNE14" s="153"/>
      <c r="CNF14" s="153"/>
      <c r="CNG14" s="153"/>
      <c r="CNH14" s="153"/>
      <c r="CNI14" s="153"/>
      <c r="CNJ14" s="153"/>
      <c r="CNK14" s="153"/>
      <c r="CNL14" s="153"/>
      <c r="CNM14" s="153"/>
      <c r="CNN14" s="153"/>
      <c r="CNO14" s="153"/>
      <c r="CNP14" s="153"/>
      <c r="CNQ14" s="153"/>
      <c r="CNR14" s="153"/>
      <c r="CNS14" s="153"/>
      <c r="CNT14" s="153"/>
      <c r="CNU14" s="153"/>
      <c r="CNV14" s="153"/>
      <c r="CNW14" s="153"/>
      <c r="CNX14" s="153"/>
      <c r="CNY14" s="153"/>
      <c r="CNZ14" s="153"/>
      <c r="COA14" s="153"/>
      <c r="COB14" s="153"/>
      <c r="COC14" s="153"/>
      <c r="COD14" s="153"/>
      <c r="COE14" s="153"/>
      <c r="COF14" s="153"/>
      <c r="COG14" s="153"/>
      <c r="COH14" s="153"/>
      <c r="COI14" s="153"/>
      <c r="COJ14" s="153"/>
      <c r="COK14" s="153"/>
      <c r="COL14" s="153"/>
      <c r="COM14" s="153"/>
      <c r="CON14" s="153"/>
      <c r="COO14" s="153"/>
      <c r="COP14" s="153"/>
      <c r="COQ14" s="153"/>
      <c r="COR14" s="153"/>
      <c r="COS14" s="153"/>
      <c r="COT14" s="153"/>
      <c r="COU14" s="153"/>
      <c r="COV14" s="153"/>
      <c r="COW14" s="153"/>
      <c r="COX14" s="153"/>
      <c r="COY14" s="153"/>
      <c r="COZ14" s="153"/>
      <c r="CPA14" s="153"/>
      <c r="CPB14" s="153"/>
      <c r="CPC14" s="153"/>
      <c r="CPD14" s="153"/>
      <c r="CPE14" s="153"/>
      <c r="CPF14" s="153"/>
      <c r="CPG14" s="153"/>
      <c r="CPH14" s="153"/>
      <c r="CPI14" s="153"/>
      <c r="CPJ14" s="153"/>
      <c r="CPK14" s="153"/>
      <c r="CPL14" s="153"/>
      <c r="CPM14" s="153"/>
      <c r="CPN14" s="153"/>
      <c r="CPO14" s="153"/>
      <c r="CPP14" s="153"/>
      <c r="CPQ14" s="153"/>
      <c r="CPR14" s="153"/>
      <c r="CPS14" s="153"/>
      <c r="CPT14" s="153"/>
      <c r="CPU14" s="153"/>
      <c r="CPV14" s="153"/>
      <c r="CPW14" s="153"/>
      <c r="CPX14" s="153"/>
      <c r="CPY14" s="153"/>
      <c r="CPZ14" s="153"/>
      <c r="CQA14" s="153"/>
      <c r="CQB14" s="153"/>
      <c r="CQC14" s="153"/>
      <c r="CQD14" s="153"/>
      <c r="CQE14" s="153"/>
      <c r="CQF14" s="153"/>
      <c r="CQG14" s="153"/>
      <c r="CQH14" s="153"/>
      <c r="CQI14" s="153"/>
      <c r="CQJ14" s="153"/>
      <c r="CQK14" s="153"/>
      <c r="CQL14" s="153"/>
      <c r="CQM14" s="153"/>
      <c r="CQN14" s="153"/>
      <c r="CQO14" s="153"/>
      <c r="CQP14" s="153"/>
      <c r="CQQ14" s="153"/>
      <c r="CQR14" s="153"/>
      <c r="CQS14" s="153"/>
      <c r="CQT14" s="153"/>
      <c r="CQU14" s="153"/>
      <c r="CQV14" s="153"/>
      <c r="CQW14" s="153"/>
      <c r="CQX14" s="153"/>
      <c r="CQY14" s="153"/>
      <c r="CQZ14" s="153"/>
      <c r="CRA14" s="153"/>
      <c r="CRB14" s="153"/>
      <c r="CRC14" s="153"/>
      <c r="CRD14" s="153"/>
      <c r="CRE14" s="153"/>
      <c r="CRF14" s="153"/>
      <c r="CRG14" s="153"/>
      <c r="CRH14" s="153"/>
      <c r="CRI14" s="153"/>
      <c r="CRJ14" s="153"/>
      <c r="CRK14" s="153"/>
      <c r="CRL14" s="153"/>
      <c r="CRM14" s="153"/>
      <c r="CRN14" s="153"/>
      <c r="CRO14" s="153"/>
      <c r="CRP14" s="153"/>
      <c r="CRQ14" s="153"/>
      <c r="CRR14" s="153"/>
      <c r="CRS14" s="153"/>
      <c r="CRT14" s="153"/>
      <c r="CRU14" s="153"/>
      <c r="CRV14" s="153"/>
      <c r="CRW14" s="153"/>
      <c r="CRX14" s="153"/>
      <c r="CRY14" s="153"/>
      <c r="CRZ14" s="153"/>
      <c r="CSA14" s="153"/>
      <c r="CSB14" s="153"/>
      <c r="CSC14" s="153"/>
      <c r="CSD14" s="153"/>
      <c r="CSE14" s="153"/>
      <c r="CSF14" s="153"/>
      <c r="CSG14" s="153"/>
      <c r="CSH14" s="153"/>
      <c r="CSI14" s="153"/>
      <c r="CSJ14" s="153"/>
      <c r="CSK14" s="153"/>
      <c r="CSL14" s="153"/>
      <c r="CSM14" s="153"/>
      <c r="CSN14" s="153"/>
      <c r="CSO14" s="153"/>
      <c r="CSP14" s="153"/>
      <c r="CSQ14" s="153"/>
      <c r="CSR14" s="153"/>
      <c r="CSS14" s="153"/>
      <c r="CST14" s="153"/>
      <c r="CSU14" s="153"/>
      <c r="CSV14" s="153"/>
      <c r="CSW14" s="153"/>
      <c r="CSX14" s="153"/>
      <c r="CSY14" s="153"/>
      <c r="CSZ14" s="153"/>
      <c r="CTA14" s="153"/>
      <c r="CTB14" s="153"/>
      <c r="CTC14" s="153"/>
      <c r="CTD14" s="153"/>
      <c r="CTE14" s="153"/>
      <c r="CTF14" s="153"/>
      <c r="CTG14" s="153"/>
      <c r="CTH14" s="153"/>
      <c r="CTI14" s="153"/>
      <c r="CTJ14" s="153"/>
      <c r="CTK14" s="153"/>
      <c r="CTL14" s="153"/>
      <c r="CTM14" s="153"/>
      <c r="CTN14" s="153"/>
      <c r="CTO14" s="153"/>
      <c r="CTP14" s="153"/>
      <c r="CTQ14" s="153"/>
      <c r="CTR14" s="153"/>
      <c r="CTS14" s="153"/>
      <c r="CTT14" s="153"/>
      <c r="CTU14" s="153"/>
      <c r="CTV14" s="153"/>
      <c r="CTW14" s="153"/>
      <c r="CTX14" s="153"/>
      <c r="CTY14" s="153"/>
      <c r="CTZ14" s="153"/>
      <c r="CUA14" s="153"/>
      <c r="CUB14" s="153"/>
      <c r="CUC14" s="153"/>
      <c r="CUD14" s="153"/>
      <c r="CUE14" s="153"/>
      <c r="CUF14" s="153"/>
      <c r="CUG14" s="153"/>
      <c r="CUH14" s="153"/>
      <c r="CUI14" s="153"/>
      <c r="CUJ14" s="153"/>
      <c r="CUK14" s="153"/>
      <c r="CUL14" s="153"/>
      <c r="CUM14" s="153"/>
      <c r="CUN14" s="153"/>
      <c r="CUO14" s="153"/>
      <c r="CUP14" s="153"/>
      <c r="CUQ14" s="153"/>
      <c r="CUR14" s="153"/>
      <c r="CUS14" s="153"/>
      <c r="CUT14" s="153"/>
      <c r="CUU14" s="153"/>
      <c r="CUV14" s="153"/>
      <c r="CUW14" s="153"/>
      <c r="CUX14" s="153"/>
      <c r="CUY14" s="153"/>
      <c r="CUZ14" s="153"/>
      <c r="CVA14" s="153"/>
      <c r="CVB14" s="153"/>
      <c r="CVC14" s="153"/>
      <c r="CVD14" s="153"/>
      <c r="CVE14" s="153"/>
      <c r="CVF14" s="153"/>
      <c r="CVG14" s="153"/>
      <c r="CVH14" s="153"/>
      <c r="CVI14" s="153"/>
      <c r="CVJ14" s="153"/>
      <c r="CVK14" s="153"/>
      <c r="CVL14" s="153"/>
      <c r="CVM14" s="153"/>
      <c r="CVN14" s="153"/>
      <c r="CVO14" s="153"/>
      <c r="CVP14" s="153"/>
      <c r="CVQ14" s="153"/>
      <c r="CVR14" s="153"/>
      <c r="CVS14" s="153"/>
      <c r="CVT14" s="153"/>
      <c r="CVU14" s="153"/>
      <c r="CVV14" s="153"/>
      <c r="CVW14" s="153"/>
      <c r="CVX14" s="153"/>
      <c r="CVY14" s="153"/>
      <c r="CVZ14" s="153"/>
      <c r="CWA14" s="153"/>
      <c r="CWB14" s="153"/>
      <c r="CWC14" s="153"/>
      <c r="CWD14" s="153"/>
      <c r="CWE14" s="153"/>
      <c r="CWF14" s="153"/>
      <c r="CWG14" s="153"/>
      <c r="CWH14" s="153"/>
      <c r="CWI14" s="153"/>
      <c r="CWJ14" s="153"/>
      <c r="CWK14" s="153"/>
      <c r="CWL14" s="153"/>
      <c r="CWM14" s="153"/>
      <c r="CWN14" s="153"/>
      <c r="CWO14" s="153"/>
      <c r="CWP14" s="153"/>
      <c r="CWQ14" s="153"/>
      <c r="CWR14" s="153"/>
      <c r="CWS14" s="153"/>
      <c r="CWT14" s="153"/>
      <c r="CWU14" s="153"/>
      <c r="CWV14" s="153"/>
      <c r="CWW14" s="153"/>
      <c r="CWX14" s="153"/>
      <c r="CWY14" s="153"/>
      <c r="CWZ14" s="153"/>
      <c r="CXA14" s="153"/>
      <c r="CXB14" s="153"/>
      <c r="CXC14" s="153"/>
      <c r="CXD14" s="153"/>
      <c r="CXE14" s="153"/>
      <c r="CXF14" s="153"/>
      <c r="CXG14" s="153"/>
      <c r="CXH14" s="153"/>
      <c r="CXI14" s="153"/>
      <c r="CXJ14" s="153"/>
      <c r="CXK14" s="153"/>
      <c r="CXL14" s="153"/>
      <c r="CXM14" s="153"/>
      <c r="CXN14" s="153"/>
      <c r="CXO14" s="153"/>
      <c r="CXP14" s="153"/>
      <c r="CXQ14" s="153"/>
      <c r="CXR14" s="153"/>
      <c r="CXS14" s="153"/>
      <c r="CXT14" s="153"/>
      <c r="CXU14" s="153"/>
      <c r="CXV14" s="153"/>
      <c r="CXW14" s="153"/>
      <c r="CXX14" s="153"/>
      <c r="CXY14" s="153"/>
      <c r="CXZ14" s="153"/>
      <c r="CYA14" s="153"/>
      <c r="CYB14" s="153"/>
      <c r="CYC14" s="153"/>
      <c r="CYD14" s="153"/>
      <c r="CYE14" s="153"/>
      <c r="CYF14" s="153"/>
      <c r="CYG14" s="153"/>
      <c r="CYH14" s="153"/>
      <c r="CYI14" s="153"/>
      <c r="CYJ14" s="153"/>
      <c r="CYK14" s="153"/>
      <c r="CYL14" s="153"/>
      <c r="CYM14" s="153"/>
      <c r="CYN14" s="153"/>
      <c r="CYO14" s="153"/>
      <c r="CYP14" s="153"/>
      <c r="CYQ14" s="153"/>
      <c r="CYR14" s="153"/>
      <c r="CYS14" s="153"/>
      <c r="CYT14" s="153"/>
      <c r="CYU14" s="153"/>
      <c r="CYV14" s="153"/>
      <c r="CYW14" s="153"/>
      <c r="CYX14" s="153"/>
      <c r="CYY14" s="153"/>
      <c r="CYZ14" s="153"/>
      <c r="CZA14" s="153"/>
      <c r="CZB14" s="153"/>
      <c r="CZC14" s="153"/>
      <c r="CZD14" s="153"/>
      <c r="CZE14" s="153"/>
      <c r="CZF14" s="153"/>
      <c r="CZG14" s="153"/>
      <c r="CZH14" s="153"/>
      <c r="CZI14" s="153"/>
      <c r="CZJ14" s="153"/>
      <c r="CZK14" s="153"/>
      <c r="CZL14" s="153"/>
      <c r="CZM14" s="153"/>
      <c r="CZN14" s="153"/>
      <c r="CZO14" s="153"/>
      <c r="CZP14" s="153"/>
      <c r="CZQ14" s="153"/>
      <c r="CZR14" s="153"/>
      <c r="CZS14" s="153"/>
      <c r="CZT14" s="153"/>
      <c r="CZU14" s="153"/>
      <c r="CZV14" s="153"/>
      <c r="CZW14" s="153"/>
      <c r="CZX14" s="153"/>
      <c r="CZY14" s="153"/>
      <c r="CZZ14" s="153"/>
      <c r="DAA14" s="153"/>
      <c r="DAB14" s="153"/>
      <c r="DAC14" s="153"/>
      <c r="DAD14" s="153"/>
      <c r="DAE14" s="153"/>
      <c r="DAF14" s="153"/>
      <c r="DAG14" s="153"/>
      <c r="DAH14" s="153"/>
      <c r="DAI14" s="153"/>
      <c r="DAJ14" s="153"/>
      <c r="DAK14" s="153"/>
      <c r="DAL14" s="153"/>
      <c r="DAM14" s="153"/>
      <c r="DAN14" s="153"/>
      <c r="DAO14" s="153"/>
      <c r="DAP14" s="153"/>
      <c r="DAQ14" s="153"/>
      <c r="DAR14" s="153"/>
      <c r="DAS14" s="153"/>
      <c r="DAT14" s="153"/>
      <c r="DAU14" s="153"/>
      <c r="DAV14" s="153"/>
      <c r="DAW14" s="153"/>
      <c r="DAX14" s="153"/>
      <c r="DAY14" s="153"/>
      <c r="DAZ14" s="153"/>
      <c r="DBA14" s="153"/>
      <c r="DBB14" s="153"/>
      <c r="DBC14" s="153"/>
      <c r="DBD14" s="153"/>
      <c r="DBE14" s="153"/>
      <c r="DBF14" s="153"/>
      <c r="DBG14" s="153"/>
      <c r="DBH14" s="153"/>
      <c r="DBI14" s="153"/>
      <c r="DBJ14" s="153"/>
      <c r="DBK14" s="153"/>
      <c r="DBL14" s="153"/>
      <c r="DBM14" s="153"/>
      <c r="DBN14" s="153"/>
      <c r="DBO14" s="153"/>
      <c r="DBP14" s="153"/>
      <c r="DBQ14" s="153"/>
      <c r="DBR14" s="153"/>
      <c r="DBS14" s="153"/>
      <c r="DBT14" s="153"/>
      <c r="DBU14" s="153"/>
      <c r="DBV14" s="153"/>
      <c r="DBW14" s="153"/>
      <c r="DBX14" s="153"/>
      <c r="DBY14" s="153"/>
      <c r="DBZ14" s="153"/>
      <c r="DCA14" s="153"/>
      <c r="DCB14" s="153"/>
      <c r="DCC14" s="153"/>
      <c r="DCD14" s="153"/>
      <c r="DCE14" s="153"/>
      <c r="DCF14" s="153"/>
      <c r="DCG14" s="153"/>
      <c r="DCH14" s="153"/>
      <c r="DCI14" s="153"/>
      <c r="DCJ14" s="153"/>
      <c r="DCK14" s="153"/>
      <c r="DCL14" s="153"/>
      <c r="DCM14" s="153"/>
      <c r="DCN14" s="153"/>
      <c r="DCO14" s="153"/>
      <c r="DCP14" s="153"/>
      <c r="DCQ14" s="153"/>
      <c r="DCR14" s="153"/>
      <c r="DCS14" s="153"/>
      <c r="DCT14" s="153"/>
      <c r="DCU14" s="153"/>
      <c r="DCV14" s="153"/>
      <c r="DCW14" s="153"/>
      <c r="DCX14" s="153"/>
      <c r="DCY14" s="153"/>
      <c r="DCZ14" s="153"/>
      <c r="DDA14" s="153"/>
      <c r="DDB14" s="153"/>
      <c r="DDC14" s="153"/>
      <c r="DDD14" s="153"/>
      <c r="DDE14" s="153"/>
      <c r="DDF14" s="153"/>
      <c r="DDG14" s="153"/>
      <c r="DDH14" s="153"/>
      <c r="DDI14" s="153"/>
      <c r="DDJ14" s="153"/>
      <c r="DDK14" s="153"/>
      <c r="DDL14" s="153"/>
      <c r="DDM14" s="153"/>
      <c r="DDN14" s="153"/>
      <c r="DDO14" s="153"/>
      <c r="DDP14" s="153"/>
      <c r="DDQ14" s="153"/>
      <c r="DDR14" s="153"/>
      <c r="DDS14" s="153"/>
      <c r="DDT14" s="153"/>
      <c r="DDU14" s="153"/>
      <c r="DDV14" s="153"/>
      <c r="DDW14" s="153"/>
      <c r="DDX14" s="153"/>
      <c r="DDY14" s="153"/>
      <c r="DDZ14" s="153"/>
      <c r="DEA14" s="153"/>
      <c r="DEB14" s="153"/>
      <c r="DEC14" s="153"/>
      <c r="DED14" s="153"/>
      <c r="DEE14" s="153"/>
      <c r="DEF14" s="153"/>
      <c r="DEG14" s="153"/>
      <c r="DEH14" s="153"/>
      <c r="DEI14" s="153"/>
      <c r="DEJ14" s="153"/>
      <c r="DEK14" s="153"/>
      <c r="DEL14" s="153"/>
      <c r="DEM14" s="153"/>
      <c r="DEN14" s="153"/>
      <c r="DEO14" s="153"/>
      <c r="DEP14" s="153"/>
      <c r="DEQ14" s="153"/>
      <c r="DER14" s="153"/>
      <c r="DES14" s="153"/>
      <c r="DET14" s="153"/>
      <c r="DEU14" s="153"/>
      <c r="DEV14" s="153"/>
      <c r="DEW14" s="153"/>
      <c r="DEX14" s="153"/>
      <c r="DEY14" s="153"/>
      <c r="DEZ14" s="153"/>
      <c r="DFA14" s="153"/>
      <c r="DFB14" s="153"/>
      <c r="DFC14" s="153"/>
      <c r="DFD14" s="153"/>
      <c r="DFE14" s="153"/>
      <c r="DFF14" s="153"/>
      <c r="DFG14" s="153"/>
      <c r="DFH14" s="153"/>
      <c r="DFI14" s="153"/>
      <c r="DFJ14" s="153"/>
      <c r="DFK14" s="153"/>
      <c r="DFL14" s="153"/>
      <c r="DFM14" s="153"/>
      <c r="DFN14" s="153"/>
      <c r="DFO14" s="153"/>
      <c r="DFP14" s="153"/>
      <c r="DFQ14" s="153"/>
      <c r="DFR14" s="153"/>
      <c r="DFS14" s="153"/>
      <c r="DFT14" s="153"/>
      <c r="DFU14" s="153"/>
      <c r="DFV14" s="153"/>
      <c r="DFW14" s="153"/>
      <c r="DFX14" s="153"/>
      <c r="DFY14" s="153"/>
      <c r="DFZ14" s="153"/>
      <c r="DGA14" s="153"/>
      <c r="DGB14" s="153"/>
      <c r="DGC14" s="153"/>
      <c r="DGD14" s="153"/>
      <c r="DGE14" s="153"/>
      <c r="DGF14" s="153"/>
      <c r="DGG14" s="153"/>
      <c r="DGH14" s="153"/>
      <c r="DGI14" s="153"/>
      <c r="DGJ14" s="153"/>
      <c r="DGK14" s="153"/>
      <c r="DGL14" s="153"/>
      <c r="DGM14" s="153"/>
      <c r="DGN14" s="153"/>
      <c r="DGO14" s="153"/>
      <c r="DGP14" s="153"/>
      <c r="DGQ14" s="153"/>
      <c r="DGR14" s="153"/>
      <c r="DGS14" s="153"/>
      <c r="DGT14" s="153"/>
      <c r="DGU14" s="153"/>
      <c r="DGV14" s="153"/>
      <c r="DGW14" s="153"/>
      <c r="DGX14" s="153"/>
      <c r="DGY14" s="153"/>
      <c r="DGZ14" s="153"/>
      <c r="DHA14" s="153"/>
      <c r="DHB14" s="153"/>
      <c r="DHC14" s="153"/>
      <c r="DHD14" s="153"/>
      <c r="DHE14" s="153"/>
      <c r="DHF14" s="153"/>
      <c r="DHG14" s="153"/>
      <c r="DHH14" s="153"/>
      <c r="DHI14" s="153"/>
      <c r="DHJ14" s="153"/>
      <c r="DHK14" s="153"/>
      <c r="DHL14" s="153"/>
      <c r="DHM14" s="153"/>
      <c r="DHN14" s="153"/>
      <c r="DHO14" s="153"/>
      <c r="DHP14" s="153"/>
      <c r="DHQ14" s="153"/>
      <c r="DHR14" s="153"/>
      <c r="DHS14" s="153"/>
      <c r="DHT14" s="153"/>
      <c r="DHU14" s="153"/>
      <c r="DHV14" s="153"/>
      <c r="DHW14" s="153"/>
      <c r="DHX14" s="153"/>
      <c r="DHY14" s="153"/>
      <c r="DHZ14" s="153"/>
      <c r="DIA14" s="153"/>
      <c r="DIB14" s="153"/>
      <c r="DIC14" s="153"/>
      <c r="DID14" s="153"/>
      <c r="DIE14" s="153"/>
      <c r="DIF14" s="153"/>
      <c r="DIG14" s="153"/>
      <c r="DIH14" s="153"/>
      <c r="DII14" s="153"/>
      <c r="DIJ14" s="153"/>
      <c r="DIK14" s="153"/>
      <c r="DIL14" s="153"/>
      <c r="DIM14" s="153"/>
      <c r="DIN14" s="153"/>
      <c r="DIO14" s="153"/>
      <c r="DIP14" s="153"/>
      <c r="DIQ14" s="153"/>
      <c r="DIR14" s="153"/>
      <c r="DIS14" s="153"/>
      <c r="DIT14" s="153"/>
      <c r="DIU14" s="153"/>
      <c r="DIV14" s="153"/>
      <c r="DIW14" s="153"/>
      <c r="DIX14" s="153"/>
      <c r="DIY14" s="153"/>
      <c r="DIZ14" s="153"/>
      <c r="DJA14" s="153"/>
      <c r="DJB14" s="153"/>
      <c r="DJC14" s="153"/>
      <c r="DJD14" s="153"/>
      <c r="DJE14" s="153"/>
      <c r="DJF14" s="153"/>
      <c r="DJG14" s="153"/>
      <c r="DJH14" s="153"/>
      <c r="DJI14" s="153"/>
      <c r="DJJ14" s="153"/>
      <c r="DJK14" s="153"/>
      <c r="DJL14" s="153"/>
      <c r="DJM14" s="153"/>
      <c r="DJN14" s="153"/>
      <c r="DJO14" s="153"/>
      <c r="DJP14" s="153"/>
      <c r="DJQ14" s="153"/>
      <c r="DJR14" s="153"/>
      <c r="DJS14" s="153"/>
      <c r="DJT14" s="153"/>
      <c r="DJU14" s="153"/>
      <c r="DJV14" s="153"/>
      <c r="DJW14" s="153"/>
      <c r="DJX14" s="153"/>
      <c r="DJY14" s="153"/>
      <c r="DJZ14" s="153"/>
      <c r="DKA14" s="153"/>
      <c r="DKB14" s="153"/>
      <c r="DKC14" s="153"/>
      <c r="DKD14" s="153"/>
      <c r="DKE14" s="153"/>
      <c r="DKF14" s="153"/>
      <c r="DKG14" s="153"/>
      <c r="DKH14" s="153"/>
      <c r="DKI14" s="153"/>
      <c r="DKJ14" s="153"/>
      <c r="DKK14" s="153"/>
      <c r="DKL14" s="153"/>
      <c r="DKM14" s="153"/>
      <c r="DKN14" s="153"/>
      <c r="DKO14" s="153"/>
      <c r="DKP14" s="153"/>
      <c r="DKQ14" s="153"/>
      <c r="DKR14" s="153"/>
      <c r="DKS14" s="153"/>
      <c r="DKT14" s="153"/>
      <c r="DKU14" s="153"/>
      <c r="DKV14" s="153"/>
      <c r="DKW14" s="153"/>
      <c r="DKX14" s="153"/>
      <c r="DKY14" s="153"/>
      <c r="DKZ14" s="153"/>
      <c r="DLA14" s="153"/>
      <c r="DLB14" s="153"/>
      <c r="DLC14" s="153"/>
      <c r="DLD14" s="153"/>
      <c r="DLE14" s="153"/>
      <c r="DLF14" s="153"/>
      <c r="DLG14" s="153"/>
      <c r="DLH14" s="153"/>
      <c r="DLI14" s="153"/>
      <c r="DLJ14" s="153"/>
      <c r="DLK14" s="153"/>
      <c r="DLL14" s="153"/>
      <c r="DLM14" s="153"/>
      <c r="DLN14" s="153"/>
      <c r="DLO14" s="153"/>
      <c r="DLP14" s="153"/>
      <c r="DLQ14" s="153"/>
      <c r="DLR14" s="153"/>
      <c r="DLS14" s="153"/>
      <c r="DLT14" s="153"/>
      <c r="DLU14" s="153"/>
      <c r="DLV14" s="153"/>
      <c r="DLW14" s="153"/>
      <c r="DLX14" s="153"/>
      <c r="DLY14" s="153"/>
      <c r="DLZ14" s="153"/>
      <c r="DMA14" s="153"/>
      <c r="DMB14" s="153"/>
      <c r="DMC14" s="153"/>
      <c r="DMD14" s="153"/>
      <c r="DME14" s="153"/>
      <c r="DMF14" s="153"/>
      <c r="DMG14" s="153"/>
      <c r="DMH14" s="153"/>
      <c r="DMI14" s="153"/>
      <c r="DMJ14" s="153"/>
      <c r="DMK14" s="153"/>
      <c r="DML14" s="153"/>
      <c r="DMM14" s="153"/>
      <c r="DMN14" s="153"/>
      <c r="DMO14" s="153"/>
      <c r="DMP14" s="153"/>
      <c r="DMQ14" s="153"/>
      <c r="DMR14" s="153"/>
      <c r="DMS14" s="153"/>
      <c r="DMT14" s="153"/>
      <c r="DMU14" s="153"/>
      <c r="DMV14" s="153"/>
      <c r="DMW14" s="153"/>
      <c r="DMX14" s="153"/>
      <c r="DMY14" s="153"/>
      <c r="DMZ14" s="153"/>
      <c r="DNA14" s="153"/>
      <c r="DNB14" s="153"/>
      <c r="DNC14" s="153"/>
      <c r="DND14" s="153"/>
      <c r="DNE14" s="153"/>
      <c r="DNF14" s="153"/>
      <c r="DNG14" s="153"/>
      <c r="DNH14" s="153"/>
      <c r="DNI14" s="153"/>
      <c r="DNJ14" s="153"/>
      <c r="DNK14" s="153"/>
      <c r="DNL14" s="153"/>
      <c r="DNM14" s="153"/>
      <c r="DNN14" s="153"/>
      <c r="DNO14" s="153"/>
      <c r="DNP14" s="153"/>
      <c r="DNQ14" s="153"/>
      <c r="DNR14" s="153"/>
      <c r="DNS14" s="153"/>
      <c r="DNT14" s="153"/>
      <c r="DNU14" s="153"/>
      <c r="DNV14" s="153"/>
      <c r="DNW14" s="153"/>
      <c r="DNX14" s="153"/>
      <c r="DNY14" s="153"/>
      <c r="DNZ14" s="153"/>
      <c r="DOA14" s="153"/>
      <c r="DOB14" s="153"/>
      <c r="DOC14" s="153"/>
      <c r="DOD14" s="153"/>
      <c r="DOE14" s="153"/>
      <c r="DOF14" s="153"/>
      <c r="DOG14" s="153"/>
      <c r="DOH14" s="153"/>
      <c r="DOI14" s="153"/>
      <c r="DOJ14" s="153"/>
      <c r="DOK14" s="153"/>
      <c r="DOL14" s="153"/>
      <c r="DOM14" s="153"/>
      <c r="DON14" s="153"/>
      <c r="DOO14" s="153"/>
      <c r="DOP14" s="153"/>
      <c r="DOQ14" s="153"/>
      <c r="DOR14" s="153"/>
      <c r="DOS14" s="153"/>
      <c r="DOT14" s="153"/>
      <c r="DOU14" s="153"/>
      <c r="DOV14" s="153"/>
      <c r="DOW14" s="153"/>
      <c r="DOX14" s="153"/>
      <c r="DOY14" s="153"/>
      <c r="DOZ14" s="153"/>
      <c r="DPA14" s="153"/>
      <c r="DPB14" s="153"/>
      <c r="DPC14" s="153"/>
      <c r="DPD14" s="153"/>
      <c r="DPE14" s="153"/>
      <c r="DPF14" s="153"/>
      <c r="DPG14" s="153"/>
      <c r="DPH14" s="153"/>
      <c r="DPI14" s="153"/>
      <c r="DPJ14" s="153"/>
      <c r="DPK14" s="153"/>
      <c r="DPL14" s="153"/>
      <c r="DPM14" s="153"/>
      <c r="DPN14" s="153"/>
      <c r="DPO14" s="153"/>
      <c r="DPP14" s="153"/>
      <c r="DPQ14" s="153"/>
      <c r="DPR14" s="153"/>
      <c r="DPS14" s="153"/>
      <c r="DPT14" s="153"/>
      <c r="DPU14" s="153"/>
      <c r="DPV14" s="153"/>
      <c r="DPW14" s="153"/>
      <c r="DPX14" s="153"/>
      <c r="DPY14" s="153"/>
      <c r="DPZ14" s="153"/>
      <c r="DQA14" s="153"/>
      <c r="DQB14" s="153"/>
      <c r="DQC14" s="153"/>
      <c r="DQD14" s="153"/>
      <c r="DQE14" s="153"/>
      <c r="DQF14" s="153"/>
      <c r="DQG14" s="153"/>
      <c r="DQH14" s="153"/>
      <c r="DQI14" s="153"/>
      <c r="DQJ14" s="153"/>
      <c r="DQK14" s="153"/>
      <c r="DQL14" s="153"/>
      <c r="DQM14" s="153"/>
      <c r="DQN14" s="153"/>
      <c r="DQO14" s="153"/>
      <c r="DQP14" s="153"/>
      <c r="DQQ14" s="153"/>
      <c r="DQR14" s="153"/>
      <c r="DQS14" s="153"/>
      <c r="DQT14" s="153"/>
      <c r="DQU14" s="153"/>
      <c r="DQV14" s="153"/>
      <c r="DQW14" s="153"/>
      <c r="DQX14" s="153"/>
      <c r="DQY14" s="153"/>
      <c r="DQZ14" s="153"/>
      <c r="DRA14" s="153"/>
      <c r="DRB14" s="153"/>
      <c r="DRC14" s="153"/>
      <c r="DRD14" s="153"/>
      <c r="DRE14" s="153"/>
      <c r="DRF14" s="153"/>
      <c r="DRG14" s="153"/>
      <c r="DRH14" s="153"/>
      <c r="DRI14" s="153"/>
      <c r="DRJ14" s="153"/>
      <c r="DRK14" s="153"/>
      <c r="DRL14" s="153"/>
      <c r="DRM14" s="153"/>
      <c r="DRN14" s="153"/>
      <c r="DRO14" s="153"/>
      <c r="DRP14" s="153"/>
      <c r="DRQ14" s="153"/>
      <c r="DRR14" s="153"/>
      <c r="DRS14" s="153"/>
      <c r="DRT14" s="153"/>
      <c r="DRU14" s="153"/>
      <c r="DRV14" s="153"/>
      <c r="DRW14" s="153"/>
      <c r="DRX14" s="153"/>
      <c r="DRY14" s="153"/>
      <c r="DRZ14" s="153"/>
      <c r="DSA14" s="153"/>
      <c r="DSB14" s="153"/>
      <c r="DSC14" s="153"/>
      <c r="DSD14" s="153"/>
      <c r="DSE14" s="153"/>
      <c r="DSF14" s="153"/>
      <c r="DSG14" s="153"/>
      <c r="DSH14" s="153"/>
      <c r="DSI14" s="153"/>
      <c r="DSJ14" s="153"/>
      <c r="DSK14" s="153"/>
      <c r="DSL14" s="153"/>
      <c r="DSM14" s="153"/>
      <c r="DSN14" s="153"/>
      <c r="DSO14" s="153"/>
      <c r="DSP14" s="153"/>
      <c r="DSQ14" s="153"/>
      <c r="DSR14" s="153"/>
      <c r="DSS14" s="153"/>
      <c r="DST14" s="153"/>
      <c r="DSU14" s="153"/>
      <c r="DSV14" s="153"/>
      <c r="DSW14" s="153"/>
      <c r="DSX14" s="153"/>
      <c r="DSY14" s="153"/>
      <c r="DSZ14" s="153"/>
      <c r="DTA14" s="153"/>
      <c r="DTB14" s="153"/>
      <c r="DTC14" s="153"/>
      <c r="DTD14" s="153"/>
      <c r="DTE14" s="153"/>
      <c r="DTF14" s="153"/>
      <c r="DTG14" s="153"/>
      <c r="DTH14" s="153"/>
      <c r="DTI14" s="153"/>
      <c r="DTJ14" s="153"/>
      <c r="DTK14" s="153"/>
      <c r="DTL14" s="153"/>
      <c r="DTM14" s="153"/>
      <c r="DTN14" s="153"/>
      <c r="DTO14" s="153"/>
      <c r="DTP14" s="153"/>
      <c r="DTQ14" s="153"/>
      <c r="DTR14" s="153"/>
      <c r="DTS14" s="153"/>
      <c r="DTT14" s="153"/>
      <c r="DTU14" s="153"/>
      <c r="DTV14" s="153"/>
      <c r="DTW14" s="153"/>
      <c r="DTX14" s="153"/>
      <c r="DTY14" s="153"/>
      <c r="DTZ14" s="153"/>
      <c r="DUA14" s="153"/>
      <c r="DUB14" s="153"/>
      <c r="DUC14" s="153"/>
      <c r="DUD14" s="153"/>
      <c r="DUE14" s="153"/>
      <c r="DUF14" s="153"/>
      <c r="DUG14" s="153"/>
      <c r="DUH14" s="153"/>
      <c r="DUI14" s="153"/>
      <c r="DUJ14" s="153"/>
      <c r="DUK14" s="153"/>
      <c r="DUL14" s="153"/>
      <c r="DUM14" s="153"/>
      <c r="DUN14" s="153"/>
      <c r="DUO14" s="153"/>
      <c r="DUP14" s="153"/>
      <c r="DUQ14" s="153"/>
      <c r="DUR14" s="153"/>
      <c r="DUS14" s="153"/>
      <c r="DUT14" s="153"/>
      <c r="DUU14" s="153"/>
      <c r="DUV14" s="153"/>
      <c r="DUW14" s="153"/>
      <c r="DUX14" s="153"/>
      <c r="DUY14" s="153"/>
      <c r="DUZ14" s="153"/>
      <c r="DVA14" s="153"/>
      <c r="DVB14" s="153"/>
      <c r="DVC14" s="153"/>
      <c r="DVD14" s="153"/>
      <c r="DVE14" s="153"/>
      <c r="DVF14" s="153"/>
      <c r="DVG14" s="153"/>
      <c r="DVH14" s="153"/>
      <c r="DVI14" s="153"/>
      <c r="DVJ14" s="153"/>
      <c r="DVK14" s="153"/>
      <c r="DVL14" s="153"/>
      <c r="DVM14" s="153"/>
      <c r="DVN14" s="153"/>
      <c r="DVO14" s="153"/>
      <c r="DVP14" s="153"/>
      <c r="DVQ14" s="153"/>
      <c r="DVR14" s="153"/>
      <c r="DVS14" s="153"/>
      <c r="DVT14" s="153"/>
      <c r="DVU14" s="153"/>
      <c r="DVV14" s="153"/>
      <c r="DVW14" s="153"/>
      <c r="DVX14" s="153"/>
      <c r="DVY14" s="153"/>
      <c r="DVZ14" s="153"/>
      <c r="DWA14" s="153"/>
      <c r="DWB14" s="153"/>
      <c r="DWC14" s="153"/>
      <c r="DWD14" s="153"/>
      <c r="DWE14" s="153"/>
      <c r="DWF14" s="153"/>
      <c r="DWG14" s="153"/>
      <c r="DWH14" s="153"/>
      <c r="DWI14" s="153"/>
      <c r="DWJ14" s="153"/>
      <c r="DWK14" s="153"/>
      <c r="DWL14" s="153"/>
      <c r="DWM14" s="153"/>
      <c r="DWN14" s="153"/>
      <c r="DWO14" s="153"/>
      <c r="DWP14" s="153"/>
      <c r="DWQ14" s="153"/>
      <c r="DWR14" s="153"/>
      <c r="DWS14" s="153"/>
      <c r="DWT14" s="153"/>
      <c r="DWU14" s="153"/>
      <c r="DWV14" s="153"/>
      <c r="DWW14" s="153"/>
      <c r="DWX14" s="153"/>
      <c r="DWY14" s="153"/>
      <c r="DWZ14" s="153"/>
      <c r="DXA14" s="153"/>
      <c r="DXB14" s="153"/>
      <c r="DXC14" s="153"/>
      <c r="DXD14" s="153"/>
      <c r="DXE14" s="153"/>
      <c r="DXF14" s="153"/>
      <c r="DXG14" s="153"/>
      <c r="DXH14" s="153"/>
      <c r="DXI14" s="153"/>
      <c r="DXJ14" s="153"/>
      <c r="DXK14" s="153"/>
      <c r="DXL14" s="153"/>
      <c r="DXM14" s="153"/>
      <c r="DXN14" s="153"/>
      <c r="DXO14" s="153"/>
      <c r="DXP14" s="153"/>
      <c r="DXQ14" s="153"/>
      <c r="DXR14" s="153"/>
      <c r="DXS14" s="153"/>
      <c r="DXT14" s="153"/>
      <c r="DXU14" s="153"/>
      <c r="DXV14" s="153"/>
      <c r="DXW14" s="153"/>
      <c r="DXX14" s="153"/>
      <c r="DXY14" s="153"/>
      <c r="DXZ14" s="153"/>
      <c r="DYA14" s="153"/>
      <c r="DYB14" s="153"/>
      <c r="DYC14" s="153"/>
      <c r="DYD14" s="153"/>
      <c r="DYE14" s="153"/>
      <c r="DYF14" s="153"/>
      <c r="DYG14" s="153"/>
      <c r="DYH14" s="153"/>
      <c r="DYI14" s="153"/>
      <c r="DYJ14" s="153"/>
      <c r="DYK14" s="153"/>
      <c r="DYL14" s="153"/>
      <c r="DYM14" s="153"/>
      <c r="DYN14" s="153"/>
      <c r="DYO14" s="153"/>
      <c r="DYP14" s="153"/>
      <c r="DYQ14" s="153"/>
      <c r="DYR14" s="153"/>
      <c r="DYS14" s="153"/>
      <c r="DYT14" s="153"/>
      <c r="DYU14" s="153"/>
      <c r="DYV14" s="153"/>
      <c r="DYW14" s="153"/>
      <c r="DYX14" s="153"/>
      <c r="DYY14" s="153"/>
      <c r="DYZ14" s="153"/>
      <c r="DZA14" s="153"/>
      <c r="DZB14" s="153"/>
      <c r="DZC14" s="153"/>
      <c r="DZD14" s="153"/>
      <c r="DZE14" s="153"/>
      <c r="DZF14" s="153"/>
      <c r="DZG14" s="153"/>
      <c r="DZH14" s="153"/>
      <c r="DZI14" s="153"/>
      <c r="DZJ14" s="153"/>
      <c r="DZK14" s="153"/>
      <c r="DZL14" s="153"/>
      <c r="DZM14" s="153"/>
      <c r="DZN14" s="153"/>
      <c r="DZO14" s="153"/>
      <c r="DZP14" s="153"/>
      <c r="DZQ14" s="153"/>
      <c r="DZR14" s="153"/>
      <c r="DZS14" s="153"/>
      <c r="DZT14" s="153"/>
      <c r="DZU14" s="153"/>
      <c r="DZV14" s="153"/>
      <c r="DZW14" s="153"/>
      <c r="DZX14" s="153"/>
      <c r="DZY14" s="153"/>
      <c r="DZZ14" s="153"/>
      <c r="EAA14" s="153"/>
      <c r="EAB14" s="153"/>
      <c r="EAC14" s="153"/>
      <c r="EAD14" s="153"/>
      <c r="EAE14" s="153"/>
      <c r="EAF14" s="153"/>
      <c r="EAG14" s="153"/>
      <c r="EAH14" s="153"/>
      <c r="EAI14" s="153"/>
      <c r="EAJ14" s="153"/>
      <c r="EAK14" s="153"/>
      <c r="EAL14" s="153"/>
      <c r="EAM14" s="153"/>
      <c r="EAN14" s="153"/>
      <c r="EAO14" s="153"/>
      <c r="EAP14" s="153"/>
      <c r="EAQ14" s="153"/>
      <c r="EAR14" s="153"/>
      <c r="EAS14" s="153"/>
      <c r="EAT14" s="153"/>
      <c r="EAU14" s="153"/>
      <c r="EAV14" s="153"/>
      <c r="EAW14" s="153"/>
      <c r="EAX14" s="153"/>
      <c r="EAY14" s="153"/>
      <c r="EAZ14" s="153"/>
      <c r="EBA14" s="153"/>
      <c r="EBB14" s="153"/>
      <c r="EBC14" s="153"/>
      <c r="EBD14" s="153"/>
      <c r="EBE14" s="153"/>
      <c r="EBF14" s="153"/>
      <c r="EBG14" s="153"/>
      <c r="EBH14" s="153"/>
      <c r="EBI14" s="153"/>
      <c r="EBJ14" s="153"/>
      <c r="EBK14" s="153"/>
      <c r="EBL14" s="153"/>
      <c r="EBM14" s="153"/>
      <c r="EBN14" s="153"/>
      <c r="EBO14" s="153"/>
      <c r="EBP14" s="153"/>
      <c r="EBQ14" s="153"/>
      <c r="EBR14" s="153"/>
      <c r="EBS14" s="153"/>
      <c r="EBT14" s="153"/>
      <c r="EBU14" s="153"/>
      <c r="EBV14" s="153"/>
      <c r="EBW14" s="153"/>
      <c r="EBX14" s="153"/>
      <c r="EBY14" s="153"/>
      <c r="EBZ14" s="153"/>
      <c r="ECA14" s="153"/>
      <c r="ECB14" s="153"/>
      <c r="ECC14" s="153"/>
      <c r="ECD14" s="153"/>
      <c r="ECE14" s="153"/>
      <c r="ECF14" s="153"/>
      <c r="ECG14" s="153"/>
      <c r="ECH14" s="153"/>
      <c r="ECI14" s="153"/>
      <c r="ECJ14" s="153"/>
      <c r="ECK14" s="153"/>
      <c r="ECL14" s="153"/>
      <c r="ECM14" s="153"/>
      <c r="ECN14" s="153"/>
      <c r="ECO14" s="153"/>
      <c r="ECP14" s="153"/>
      <c r="ECQ14" s="153"/>
      <c r="ECR14" s="153"/>
      <c r="ECS14" s="153"/>
      <c r="ECT14" s="153"/>
      <c r="ECU14" s="153"/>
      <c r="ECV14" s="153"/>
      <c r="ECW14" s="153"/>
      <c r="ECX14" s="153"/>
      <c r="ECY14" s="153"/>
      <c r="ECZ14" s="153"/>
      <c r="EDA14" s="153"/>
      <c r="EDB14" s="153"/>
      <c r="EDC14" s="153"/>
      <c r="EDD14" s="153"/>
      <c r="EDE14" s="153"/>
      <c r="EDF14" s="153"/>
      <c r="EDG14" s="153"/>
      <c r="EDH14" s="153"/>
      <c r="EDI14" s="153"/>
      <c r="EDJ14" s="153"/>
      <c r="EDK14" s="153"/>
      <c r="EDL14" s="153"/>
      <c r="EDM14" s="153"/>
      <c r="EDN14" s="153"/>
      <c r="EDO14" s="153"/>
      <c r="EDP14" s="153"/>
      <c r="EDQ14" s="153"/>
      <c r="EDR14" s="153"/>
      <c r="EDS14" s="153"/>
      <c r="EDT14" s="153"/>
      <c r="EDU14" s="153"/>
      <c r="EDV14" s="153"/>
      <c r="EDW14" s="153"/>
      <c r="EDX14" s="153"/>
      <c r="EDY14" s="153"/>
      <c r="EDZ14" s="153"/>
      <c r="EEA14" s="153"/>
      <c r="EEB14" s="153"/>
      <c r="EEC14" s="153"/>
      <c r="EED14" s="153"/>
      <c r="EEE14" s="153"/>
      <c r="EEF14" s="153"/>
      <c r="EEG14" s="153"/>
      <c r="EEH14" s="153"/>
      <c r="EEI14" s="153"/>
      <c r="EEJ14" s="153"/>
      <c r="EEK14" s="153"/>
      <c r="EEL14" s="153"/>
      <c r="EEM14" s="153"/>
      <c r="EEN14" s="153"/>
      <c r="EEO14" s="153"/>
      <c r="EEP14" s="153"/>
      <c r="EEQ14" s="153"/>
      <c r="EER14" s="153"/>
      <c r="EES14" s="153"/>
      <c r="EET14" s="153"/>
      <c r="EEU14" s="153"/>
      <c r="EEV14" s="153"/>
      <c r="EEW14" s="153"/>
      <c r="EEX14" s="153"/>
      <c r="EEY14" s="153"/>
      <c r="EEZ14" s="153"/>
      <c r="EFA14" s="153"/>
      <c r="EFB14" s="153"/>
      <c r="EFC14" s="153"/>
      <c r="EFD14" s="153"/>
      <c r="EFE14" s="153"/>
      <c r="EFF14" s="153"/>
      <c r="EFG14" s="153"/>
      <c r="EFH14" s="153"/>
      <c r="EFI14" s="153"/>
      <c r="EFJ14" s="153"/>
      <c r="EFK14" s="153"/>
      <c r="EFL14" s="153"/>
      <c r="EFM14" s="153"/>
      <c r="EFN14" s="153"/>
      <c r="EFO14" s="153"/>
      <c r="EFP14" s="153"/>
      <c r="EFQ14" s="153"/>
      <c r="EFR14" s="153"/>
      <c r="EFS14" s="153"/>
      <c r="EFT14" s="153"/>
      <c r="EFU14" s="153"/>
      <c r="EFV14" s="153"/>
      <c r="EFW14" s="153"/>
      <c r="EFX14" s="153"/>
      <c r="EFY14" s="153"/>
      <c r="EFZ14" s="153"/>
      <c r="EGA14" s="153"/>
      <c r="EGB14" s="153"/>
      <c r="EGC14" s="153"/>
      <c r="EGD14" s="153"/>
      <c r="EGE14" s="153"/>
      <c r="EGF14" s="153"/>
      <c r="EGG14" s="153"/>
      <c r="EGH14" s="153"/>
      <c r="EGI14" s="153"/>
      <c r="EGJ14" s="153"/>
      <c r="EGK14" s="153"/>
      <c r="EGL14" s="153"/>
      <c r="EGM14" s="153"/>
      <c r="EGN14" s="153"/>
      <c r="EGO14" s="153"/>
      <c r="EGP14" s="153"/>
      <c r="EGQ14" s="153"/>
      <c r="EGR14" s="153"/>
      <c r="EGS14" s="153"/>
      <c r="EGT14" s="153"/>
      <c r="EGU14" s="153"/>
      <c r="EGV14" s="153"/>
      <c r="EGW14" s="153"/>
      <c r="EGX14" s="153"/>
      <c r="EGY14" s="153"/>
      <c r="EGZ14" s="153"/>
      <c r="EHA14" s="153"/>
      <c r="EHB14" s="153"/>
      <c r="EHC14" s="153"/>
      <c r="EHD14" s="153"/>
      <c r="EHE14" s="153"/>
      <c r="EHF14" s="153"/>
      <c r="EHG14" s="153"/>
      <c r="EHH14" s="153"/>
      <c r="EHI14" s="153"/>
      <c r="EHJ14" s="153"/>
      <c r="EHK14" s="153"/>
      <c r="EHL14" s="153"/>
      <c r="EHM14" s="153"/>
      <c r="EHN14" s="153"/>
      <c r="EHO14" s="153"/>
      <c r="EHP14" s="153"/>
      <c r="EHQ14" s="153"/>
      <c r="EHR14" s="153"/>
      <c r="EHS14" s="153"/>
      <c r="EHT14" s="153"/>
      <c r="EHU14" s="153"/>
      <c r="EHV14" s="153"/>
      <c r="EHW14" s="153"/>
      <c r="EHX14" s="153"/>
      <c r="EHY14" s="153"/>
      <c r="EHZ14" s="153"/>
      <c r="EIA14" s="153"/>
      <c r="EIB14" s="153"/>
      <c r="EIC14" s="153"/>
      <c r="EID14" s="153"/>
      <c r="EIE14" s="153"/>
      <c r="EIF14" s="153"/>
      <c r="EIG14" s="153"/>
      <c r="EIH14" s="153"/>
      <c r="EII14" s="153"/>
      <c r="EIJ14" s="153"/>
      <c r="EIK14" s="153"/>
      <c r="EIL14" s="153"/>
      <c r="EIM14" s="153"/>
      <c r="EIN14" s="153"/>
      <c r="EIO14" s="153"/>
      <c r="EIP14" s="153"/>
      <c r="EIQ14" s="153"/>
      <c r="EIR14" s="153"/>
      <c r="EIS14" s="153"/>
      <c r="EIT14" s="153"/>
      <c r="EIU14" s="153"/>
      <c r="EIV14" s="153"/>
      <c r="EIW14" s="153"/>
      <c r="EIX14" s="153"/>
      <c r="EIY14" s="153"/>
      <c r="EIZ14" s="153"/>
      <c r="EJA14" s="153"/>
      <c r="EJB14" s="153"/>
      <c r="EJC14" s="153"/>
      <c r="EJD14" s="153"/>
      <c r="EJE14" s="153"/>
      <c r="EJF14" s="153"/>
      <c r="EJG14" s="153"/>
      <c r="EJH14" s="153"/>
      <c r="EJI14" s="153"/>
      <c r="EJJ14" s="153"/>
      <c r="EJK14" s="153"/>
      <c r="EJL14" s="153"/>
      <c r="EJM14" s="153"/>
      <c r="EJN14" s="153"/>
      <c r="EJO14" s="153"/>
      <c r="EJP14" s="153"/>
      <c r="EJQ14" s="153"/>
      <c r="EJR14" s="153"/>
      <c r="EJS14" s="153"/>
      <c r="EJT14" s="153"/>
      <c r="EJU14" s="153"/>
      <c r="EJV14" s="153"/>
      <c r="EJW14" s="153"/>
      <c r="EJX14" s="153"/>
      <c r="EJY14" s="153"/>
      <c r="EJZ14" s="153"/>
      <c r="EKA14" s="153"/>
      <c r="EKB14" s="153"/>
      <c r="EKC14" s="153"/>
      <c r="EKD14" s="153"/>
      <c r="EKE14" s="153"/>
      <c r="EKF14" s="153"/>
      <c r="EKG14" s="153"/>
      <c r="EKH14" s="153"/>
      <c r="EKI14" s="153"/>
      <c r="EKJ14" s="153"/>
      <c r="EKK14" s="153"/>
      <c r="EKL14" s="153"/>
      <c r="EKM14" s="153"/>
      <c r="EKN14" s="153"/>
      <c r="EKO14" s="153"/>
      <c r="EKP14" s="153"/>
      <c r="EKQ14" s="153"/>
      <c r="EKR14" s="153"/>
      <c r="EKS14" s="153"/>
      <c r="EKT14" s="153"/>
      <c r="EKU14" s="153"/>
      <c r="EKV14" s="153"/>
      <c r="EKW14" s="153"/>
      <c r="EKX14" s="153"/>
      <c r="EKY14" s="153"/>
      <c r="EKZ14" s="153"/>
      <c r="ELA14" s="153"/>
      <c r="ELB14" s="153"/>
      <c r="ELC14" s="153"/>
      <c r="ELD14" s="153"/>
      <c r="ELE14" s="153"/>
      <c r="ELF14" s="153"/>
      <c r="ELG14" s="153"/>
      <c r="ELH14" s="153"/>
      <c r="ELI14" s="153"/>
      <c r="ELJ14" s="153"/>
      <c r="ELK14" s="153"/>
      <c r="ELL14" s="153"/>
      <c r="ELM14" s="153"/>
      <c r="ELN14" s="153"/>
      <c r="ELO14" s="153"/>
      <c r="ELP14" s="153"/>
      <c r="ELQ14" s="153"/>
      <c r="ELR14" s="153"/>
      <c r="ELS14" s="153"/>
      <c r="ELT14" s="153"/>
      <c r="ELU14" s="153"/>
      <c r="ELV14" s="153"/>
      <c r="ELW14" s="153"/>
      <c r="ELX14" s="153"/>
      <c r="ELY14" s="153"/>
      <c r="ELZ14" s="153"/>
      <c r="EMA14" s="153"/>
      <c r="EMB14" s="153"/>
      <c r="EMC14" s="153"/>
      <c r="EMD14" s="153"/>
      <c r="EME14" s="153"/>
      <c r="EMF14" s="153"/>
      <c r="EMG14" s="153"/>
      <c r="EMH14" s="153"/>
      <c r="EMI14" s="153"/>
      <c r="EMJ14" s="153"/>
      <c r="EMK14" s="153"/>
      <c r="EML14" s="153"/>
      <c r="EMM14" s="153"/>
      <c r="EMN14" s="153"/>
      <c r="EMO14" s="153"/>
      <c r="EMP14" s="153"/>
      <c r="EMQ14" s="153"/>
      <c r="EMR14" s="153"/>
      <c r="EMS14" s="153"/>
      <c r="EMT14" s="153"/>
      <c r="EMU14" s="153"/>
      <c r="EMV14" s="153"/>
      <c r="EMW14" s="153"/>
      <c r="EMX14" s="153"/>
      <c r="EMY14" s="153"/>
      <c r="EMZ14" s="153"/>
      <c r="ENA14" s="153"/>
      <c r="ENB14" s="153"/>
      <c r="ENC14" s="153"/>
      <c r="END14" s="153"/>
      <c r="ENE14" s="153"/>
      <c r="ENF14" s="153"/>
      <c r="ENG14" s="153"/>
      <c r="ENH14" s="153"/>
      <c r="ENI14" s="153"/>
      <c r="ENJ14" s="153"/>
      <c r="ENK14" s="153"/>
      <c r="ENL14" s="153"/>
      <c r="ENM14" s="153"/>
      <c r="ENN14" s="153"/>
      <c r="ENO14" s="153"/>
      <c r="ENP14" s="153"/>
      <c r="ENQ14" s="153"/>
      <c r="ENR14" s="153"/>
      <c r="ENS14" s="153"/>
      <c r="ENT14" s="153"/>
      <c r="ENU14" s="153"/>
      <c r="ENV14" s="153"/>
      <c r="ENW14" s="153"/>
      <c r="ENX14" s="153"/>
      <c r="ENY14" s="153"/>
      <c r="ENZ14" s="153"/>
      <c r="EOA14" s="153"/>
      <c r="EOB14" s="153"/>
      <c r="EOC14" s="153"/>
      <c r="EOD14" s="153"/>
      <c r="EOE14" s="153"/>
      <c r="EOF14" s="153"/>
      <c r="EOG14" s="153"/>
      <c r="EOH14" s="153"/>
      <c r="EOI14" s="153"/>
      <c r="EOJ14" s="153"/>
      <c r="EOK14" s="153"/>
      <c r="EOL14" s="153"/>
      <c r="EOM14" s="153"/>
      <c r="EON14" s="153"/>
      <c r="EOO14" s="153"/>
      <c r="EOP14" s="153"/>
      <c r="EOQ14" s="153"/>
      <c r="EOR14" s="153"/>
      <c r="EOS14" s="153"/>
      <c r="EOT14" s="153"/>
      <c r="EOU14" s="153"/>
      <c r="EOV14" s="153"/>
      <c r="EOW14" s="153"/>
      <c r="EOX14" s="153"/>
      <c r="EOY14" s="153"/>
      <c r="EOZ14" s="153"/>
      <c r="EPA14" s="153"/>
      <c r="EPB14" s="153"/>
      <c r="EPC14" s="153"/>
      <c r="EPD14" s="153"/>
      <c r="EPE14" s="153"/>
      <c r="EPF14" s="153"/>
      <c r="EPG14" s="153"/>
      <c r="EPH14" s="153"/>
      <c r="EPI14" s="153"/>
      <c r="EPJ14" s="153"/>
      <c r="EPK14" s="153"/>
      <c r="EPL14" s="153"/>
      <c r="EPM14" s="153"/>
      <c r="EPN14" s="153"/>
      <c r="EPO14" s="153"/>
      <c r="EPP14" s="153"/>
      <c r="EPQ14" s="153"/>
      <c r="EPR14" s="153"/>
      <c r="EPS14" s="153"/>
      <c r="EPT14" s="153"/>
      <c r="EPU14" s="153"/>
      <c r="EPV14" s="153"/>
      <c r="EPW14" s="153"/>
      <c r="EPX14" s="153"/>
      <c r="EPY14" s="153"/>
      <c r="EPZ14" s="153"/>
      <c r="EQA14" s="153"/>
      <c r="EQB14" s="153"/>
      <c r="EQC14" s="153"/>
      <c r="EQD14" s="153"/>
      <c r="EQE14" s="153"/>
      <c r="EQF14" s="153"/>
      <c r="EQG14" s="153"/>
      <c r="EQH14" s="153"/>
      <c r="EQI14" s="153"/>
      <c r="EQJ14" s="153"/>
      <c r="EQK14" s="153"/>
      <c r="EQL14" s="153"/>
      <c r="EQM14" s="153"/>
      <c r="EQN14" s="153"/>
      <c r="EQO14" s="153"/>
      <c r="EQP14" s="153"/>
      <c r="EQQ14" s="153"/>
      <c r="EQR14" s="153"/>
      <c r="EQS14" s="153"/>
      <c r="EQT14" s="153"/>
      <c r="EQU14" s="153"/>
      <c r="EQV14" s="153"/>
      <c r="EQW14" s="153"/>
      <c r="EQX14" s="153"/>
      <c r="EQY14" s="153"/>
      <c r="EQZ14" s="153"/>
      <c r="ERA14" s="153"/>
      <c r="ERB14" s="153"/>
      <c r="ERC14" s="153"/>
      <c r="ERD14" s="153"/>
      <c r="ERE14" s="153"/>
      <c r="ERF14" s="153"/>
      <c r="ERG14" s="153"/>
      <c r="ERH14" s="153"/>
      <c r="ERI14" s="153"/>
      <c r="ERJ14" s="153"/>
      <c r="ERK14" s="153"/>
      <c r="ERL14" s="153"/>
      <c r="ERM14" s="153"/>
      <c r="ERN14" s="153"/>
      <c r="ERO14" s="153"/>
      <c r="ERP14" s="153"/>
      <c r="ERQ14" s="153"/>
      <c r="ERR14" s="153"/>
      <c r="ERS14" s="153"/>
      <c r="ERT14" s="153"/>
      <c r="ERU14" s="153"/>
      <c r="ERV14" s="153"/>
      <c r="ERW14" s="153"/>
      <c r="ERX14" s="153"/>
      <c r="ERY14" s="153"/>
      <c r="ERZ14" s="153"/>
      <c r="ESA14" s="153"/>
      <c r="ESB14" s="153"/>
      <c r="ESC14" s="153"/>
      <c r="ESD14" s="153"/>
      <c r="ESE14" s="153"/>
      <c r="ESF14" s="153"/>
      <c r="ESG14" s="153"/>
      <c r="ESH14" s="153"/>
      <c r="ESI14" s="153"/>
      <c r="ESJ14" s="153"/>
      <c r="ESK14" s="153"/>
      <c r="ESL14" s="153"/>
      <c r="ESM14" s="153"/>
      <c r="ESN14" s="153"/>
      <c r="ESO14" s="153"/>
      <c r="ESP14" s="153"/>
      <c r="ESQ14" s="153"/>
      <c r="ESR14" s="153"/>
      <c r="ESS14" s="153"/>
      <c r="EST14" s="153"/>
      <c r="ESU14" s="153"/>
      <c r="ESV14" s="153"/>
      <c r="ESW14" s="153"/>
      <c r="ESX14" s="153"/>
      <c r="ESY14" s="153"/>
      <c r="ESZ14" s="153"/>
      <c r="ETA14" s="153"/>
      <c r="ETB14" s="153"/>
      <c r="ETC14" s="153"/>
      <c r="ETD14" s="153"/>
      <c r="ETE14" s="153"/>
      <c r="ETF14" s="153"/>
      <c r="ETG14" s="153"/>
      <c r="ETH14" s="153"/>
      <c r="ETI14" s="153"/>
      <c r="ETJ14" s="153"/>
      <c r="ETK14" s="153"/>
      <c r="ETL14" s="153"/>
      <c r="ETM14" s="153"/>
      <c r="ETN14" s="153"/>
      <c r="ETO14" s="153"/>
      <c r="ETP14" s="153"/>
      <c r="ETQ14" s="153"/>
      <c r="ETR14" s="153"/>
      <c r="ETS14" s="153"/>
      <c r="ETT14" s="153"/>
      <c r="ETU14" s="153"/>
      <c r="ETV14" s="153"/>
      <c r="ETW14" s="153"/>
      <c r="ETX14" s="153"/>
      <c r="ETY14" s="153"/>
      <c r="ETZ14" s="153"/>
      <c r="EUA14" s="153"/>
      <c r="EUB14" s="153"/>
      <c r="EUC14" s="153"/>
      <c r="EUD14" s="153"/>
      <c r="EUE14" s="153"/>
      <c r="EUF14" s="153"/>
      <c r="EUG14" s="153"/>
      <c r="EUH14" s="153"/>
      <c r="EUI14" s="153"/>
      <c r="EUJ14" s="153"/>
      <c r="EUK14" s="153"/>
      <c r="EUL14" s="153"/>
      <c r="EUM14" s="153"/>
      <c r="EUN14" s="153"/>
      <c r="EUO14" s="153"/>
      <c r="EUP14" s="153"/>
      <c r="EUQ14" s="153"/>
      <c r="EUR14" s="153"/>
      <c r="EUS14" s="153"/>
      <c r="EUT14" s="153"/>
      <c r="EUU14" s="153"/>
      <c r="EUV14" s="153"/>
      <c r="EUW14" s="153"/>
      <c r="EUX14" s="153"/>
      <c r="EUY14" s="153"/>
      <c r="EUZ14" s="153"/>
      <c r="EVA14" s="153"/>
      <c r="EVB14" s="153"/>
      <c r="EVC14" s="153"/>
      <c r="EVD14" s="153"/>
      <c r="EVE14" s="153"/>
      <c r="EVF14" s="153"/>
      <c r="EVG14" s="153"/>
      <c r="EVH14" s="153"/>
      <c r="EVI14" s="153"/>
      <c r="EVJ14" s="153"/>
      <c r="EVK14" s="153"/>
      <c r="EVL14" s="153"/>
      <c r="EVM14" s="153"/>
      <c r="EVN14" s="153"/>
      <c r="EVO14" s="153"/>
      <c r="EVP14" s="153"/>
      <c r="EVQ14" s="153"/>
      <c r="EVR14" s="153"/>
      <c r="EVS14" s="153"/>
      <c r="EVT14" s="153"/>
      <c r="EVU14" s="153"/>
      <c r="EVV14" s="153"/>
      <c r="EVW14" s="153"/>
      <c r="EVX14" s="153"/>
      <c r="EVY14" s="153"/>
      <c r="EVZ14" s="153"/>
      <c r="EWA14" s="153"/>
      <c r="EWB14" s="153"/>
      <c r="EWC14" s="153"/>
      <c r="EWD14" s="153"/>
      <c r="EWE14" s="153"/>
      <c r="EWF14" s="153"/>
      <c r="EWG14" s="153"/>
      <c r="EWH14" s="153"/>
      <c r="EWI14" s="153"/>
      <c r="EWJ14" s="153"/>
      <c r="EWK14" s="153"/>
      <c r="EWL14" s="153"/>
      <c r="EWM14" s="153"/>
      <c r="EWN14" s="153"/>
      <c r="EWO14" s="153"/>
      <c r="EWP14" s="153"/>
      <c r="EWQ14" s="153"/>
      <c r="EWR14" s="153"/>
      <c r="EWS14" s="153"/>
      <c r="EWT14" s="153"/>
      <c r="EWU14" s="153"/>
      <c r="EWV14" s="153"/>
      <c r="EWW14" s="153"/>
      <c r="EWX14" s="153"/>
      <c r="EWY14" s="153"/>
      <c r="EWZ14" s="153"/>
      <c r="EXA14" s="153"/>
      <c r="EXB14" s="153"/>
      <c r="EXC14" s="153"/>
      <c r="EXD14" s="153"/>
      <c r="EXE14" s="153"/>
      <c r="EXF14" s="153"/>
      <c r="EXG14" s="153"/>
      <c r="EXH14" s="153"/>
      <c r="EXI14" s="153"/>
      <c r="EXJ14" s="153"/>
      <c r="EXK14" s="153"/>
      <c r="EXL14" s="153"/>
      <c r="EXM14" s="153"/>
      <c r="EXN14" s="153"/>
      <c r="EXO14" s="153"/>
      <c r="EXP14" s="153"/>
      <c r="EXQ14" s="153"/>
      <c r="EXR14" s="153"/>
      <c r="EXS14" s="153"/>
      <c r="EXT14" s="153"/>
      <c r="EXU14" s="153"/>
      <c r="EXV14" s="153"/>
      <c r="EXW14" s="153"/>
      <c r="EXX14" s="153"/>
      <c r="EXY14" s="153"/>
      <c r="EXZ14" s="153"/>
      <c r="EYA14" s="153"/>
      <c r="EYB14" s="153"/>
      <c r="EYC14" s="153"/>
      <c r="EYD14" s="153"/>
      <c r="EYE14" s="153"/>
      <c r="EYF14" s="153"/>
      <c r="EYG14" s="153"/>
      <c r="EYH14" s="153"/>
      <c r="EYI14" s="153"/>
      <c r="EYJ14" s="153"/>
      <c r="EYK14" s="153"/>
      <c r="EYL14" s="153"/>
      <c r="EYM14" s="153"/>
      <c r="EYN14" s="153"/>
      <c r="EYO14" s="153"/>
      <c r="EYP14" s="153"/>
      <c r="EYQ14" s="153"/>
      <c r="EYR14" s="153"/>
      <c r="EYS14" s="153"/>
      <c r="EYT14" s="153"/>
      <c r="EYU14" s="153"/>
      <c r="EYV14" s="153"/>
      <c r="EYW14" s="153"/>
      <c r="EYX14" s="153"/>
      <c r="EYY14" s="153"/>
      <c r="EYZ14" s="153"/>
      <c r="EZA14" s="153"/>
      <c r="EZB14" s="153"/>
      <c r="EZC14" s="153"/>
      <c r="EZD14" s="153"/>
      <c r="EZE14" s="153"/>
      <c r="EZF14" s="153"/>
      <c r="EZG14" s="153"/>
      <c r="EZH14" s="153"/>
      <c r="EZI14" s="153"/>
      <c r="EZJ14" s="153"/>
      <c r="EZK14" s="153"/>
      <c r="EZL14" s="153"/>
      <c r="EZM14" s="153"/>
      <c r="EZN14" s="153"/>
      <c r="EZO14" s="153"/>
      <c r="EZP14" s="153"/>
      <c r="EZQ14" s="153"/>
      <c r="EZR14" s="153"/>
      <c r="EZS14" s="153"/>
      <c r="EZT14" s="153"/>
      <c r="EZU14" s="153"/>
      <c r="EZV14" s="153"/>
      <c r="EZW14" s="153"/>
      <c r="EZX14" s="153"/>
      <c r="EZY14" s="153"/>
      <c r="EZZ14" s="153"/>
      <c r="FAA14" s="153"/>
      <c r="FAB14" s="153"/>
      <c r="FAC14" s="153"/>
      <c r="FAD14" s="153"/>
      <c r="FAE14" s="153"/>
      <c r="FAF14" s="153"/>
      <c r="FAG14" s="153"/>
      <c r="FAH14" s="153"/>
      <c r="FAI14" s="153"/>
      <c r="FAJ14" s="153"/>
      <c r="FAK14" s="153"/>
      <c r="FAL14" s="153"/>
      <c r="FAM14" s="153"/>
      <c r="FAN14" s="153"/>
      <c r="FAO14" s="153"/>
      <c r="FAP14" s="153"/>
      <c r="FAQ14" s="153"/>
      <c r="FAR14" s="153"/>
      <c r="FAS14" s="153"/>
      <c r="FAT14" s="153"/>
      <c r="FAU14" s="153"/>
      <c r="FAV14" s="153"/>
      <c r="FAW14" s="153"/>
      <c r="FAX14" s="153"/>
      <c r="FAY14" s="153"/>
      <c r="FAZ14" s="153"/>
      <c r="FBA14" s="153"/>
      <c r="FBB14" s="153"/>
      <c r="FBC14" s="153"/>
      <c r="FBD14" s="153"/>
      <c r="FBE14" s="153"/>
      <c r="FBF14" s="153"/>
      <c r="FBG14" s="153"/>
      <c r="FBH14" s="153"/>
      <c r="FBI14" s="153"/>
      <c r="FBJ14" s="153"/>
      <c r="FBK14" s="153"/>
      <c r="FBL14" s="153"/>
      <c r="FBM14" s="153"/>
      <c r="FBN14" s="153"/>
      <c r="FBO14" s="153"/>
      <c r="FBP14" s="153"/>
      <c r="FBQ14" s="153"/>
      <c r="FBR14" s="153"/>
      <c r="FBS14" s="153"/>
      <c r="FBT14" s="153"/>
      <c r="FBU14" s="153"/>
      <c r="FBV14" s="153"/>
      <c r="FBW14" s="153"/>
      <c r="FBX14" s="153"/>
      <c r="FBY14" s="153"/>
      <c r="FBZ14" s="153"/>
      <c r="FCA14" s="153"/>
      <c r="FCB14" s="153"/>
      <c r="FCC14" s="153"/>
      <c r="FCD14" s="153"/>
      <c r="FCE14" s="153"/>
      <c r="FCF14" s="153"/>
      <c r="FCG14" s="153"/>
      <c r="FCH14" s="153"/>
      <c r="FCI14" s="153"/>
      <c r="FCJ14" s="153"/>
      <c r="FCK14" s="153"/>
      <c r="FCL14" s="153"/>
      <c r="FCM14" s="153"/>
      <c r="FCN14" s="153"/>
      <c r="FCO14" s="153"/>
      <c r="FCP14" s="153"/>
      <c r="FCQ14" s="153"/>
      <c r="FCR14" s="153"/>
      <c r="FCS14" s="153"/>
      <c r="FCT14" s="153"/>
      <c r="FCU14" s="153"/>
      <c r="FCV14" s="153"/>
      <c r="FCW14" s="153"/>
      <c r="FCX14" s="153"/>
      <c r="FCY14" s="153"/>
      <c r="FCZ14" s="153"/>
      <c r="FDA14" s="153"/>
      <c r="FDB14" s="153"/>
      <c r="FDC14" s="153"/>
      <c r="FDD14" s="153"/>
      <c r="FDE14" s="153"/>
      <c r="FDF14" s="153"/>
      <c r="FDG14" s="153"/>
      <c r="FDH14" s="153"/>
      <c r="FDI14" s="153"/>
      <c r="FDJ14" s="153"/>
      <c r="FDK14" s="153"/>
      <c r="FDL14" s="153"/>
      <c r="FDM14" s="153"/>
      <c r="FDN14" s="153"/>
      <c r="FDO14" s="153"/>
      <c r="FDP14" s="153"/>
      <c r="FDQ14" s="153"/>
      <c r="FDR14" s="153"/>
      <c r="FDS14" s="153"/>
      <c r="FDT14" s="153"/>
      <c r="FDU14" s="153"/>
      <c r="FDV14" s="153"/>
      <c r="FDW14" s="153"/>
      <c r="FDX14" s="153"/>
      <c r="FDY14" s="153"/>
      <c r="FDZ14" s="153"/>
      <c r="FEA14" s="153"/>
      <c r="FEB14" s="153"/>
      <c r="FEC14" s="153"/>
      <c r="FED14" s="153"/>
      <c r="FEE14" s="153"/>
      <c r="FEF14" s="153"/>
      <c r="FEG14" s="153"/>
      <c r="FEH14" s="153"/>
      <c r="FEI14" s="153"/>
      <c r="FEJ14" s="153"/>
      <c r="FEK14" s="153"/>
      <c r="FEL14" s="153"/>
      <c r="FEM14" s="153"/>
      <c r="FEN14" s="153"/>
      <c r="FEO14" s="153"/>
      <c r="FEP14" s="153"/>
      <c r="FEQ14" s="153"/>
      <c r="FER14" s="153"/>
      <c r="FES14" s="153"/>
      <c r="FET14" s="153"/>
      <c r="FEU14" s="153"/>
      <c r="FEV14" s="153"/>
      <c r="FEW14" s="153"/>
      <c r="FEX14" s="153"/>
      <c r="FEY14" s="153"/>
      <c r="FEZ14" s="153"/>
      <c r="FFA14" s="153"/>
      <c r="FFB14" s="153"/>
      <c r="FFC14" s="153"/>
      <c r="FFD14" s="153"/>
      <c r="FFE14" s="153"/>
      <c r="FFF14" s="153"/>
      <c r="FFG14" s="153"/>
      <c r="FFH14" s="153"/>
      <c r="FFI14" s="153"/>
      <c r="FFJ14" s="153"/>
      <c r="FFK14" s="153"/>
      <c r="FFL14" s="153"/>
      <c r="FFM14" s="153"/>
      <c r="FFN14" s="153"/>
      <c r="FFO14" s="153"/>
      <c r="FFP14" s="153"/>
      <c r="FFQ14" s="153"/>
      <c r="FFR14" s="153"/>
      <c r="FFS14" s="153"/>
      <c r="FFT14" s="153"/>
      <c r="FFU14" s="153"/>
      <c r="FFV14" s="153"/>
      <c r="FFW14" s="153"/>
      <c r="FFX14" s="153"/>
      <c r="FFY14" s="153"/>
      <c r="FFZ14" s="153"/>
      <c r="FGA14" s="153"/>
      <c r="FGB14" s="153"/>
      <c r="FGC14" s="153"/>
      <c r="FGD14" s="153"/>
      <c r="FGE14" s="153"/>
      <c r="FGF14" s="153"/>
      <c r="FGG14" s="153"/>
      <c r="FGH14" s="153"/>
      <c r="FGI14" s="153"/>
      <c r="FGJ14" s="153"/>
      <c r="FGK14" s="153"/>
      <c r="FGL14" s="153"/>
      <c r="FGM14" s="153"/>
      <c r="FGN14" s="153"/>
      <c r="FGO14" s="153"/>
      <c r="FGP14" s="153"/>
      <c r="FGQ14" s="153"/>
      <c r="FGR14" s="153"/>
      <c r="FGS14" s="153"/>
      <c r="FGT14" s="153"/>
      <c r="FGU14" s="153"/>
      <c r="FGV14" s="153"/>
      <c r="FGW14" s="153"/>
      <c r="FGX14" s="153"/>
      <c r="FGY14" s="153"/>
      <c r="FGZ14" s="153"/>
      <c r="FHA14" s="153"/>
      <c r="FHB14" s="153"/>
      <c r="FHC14" s="153"/>
      <c r="FHD14" s="153"/>
      <c r="FHE14" s="153"/>
      <c r="FHF14" s="153"/>
      <c r="FHG14" s="153"/>
      <c r="FHH14" s="153"/>
      <c r="FHI14" s="153"/>
      <c r="FHJ14" s="153"/>
      <c r="FHK14" s="153"/>
      <c r="FHL14" s="153"/>
      <c r="FHM14" s="153"/>
      <c r="FHN14" s="153"/>
      <c r="FHO14" s="153"/>
      <c r="FHP14" s="153"/>
      <c r="FHQ14" s="153"/>
      <c r="FHR14" s="153"/>
      <c r="FHS14" s="153"/>
      <c r="FHT14" s="153"/>
      <c r="FHU14" s="153"/>
      <c r="FHV14" s="153"/>
      <c r="FHW14" s="153"/>
      <c r="FHX14" s="153"/>
      <c r="FHY14" s="153"/>
      <c r="FHZ14" s="153"/>
      <c r="FIA14" s="153"/>
      <c r="FIB14" s="153"/>
      <c r="FIC14" s="153"/>
      <c r="FID14" s="153"/>
      <c r="FIE14" s="153"/>
      <c r="FIF14" s="153"/>
      <c r="FIG14" s="153"/>
      <c r="FIH14" s="153"/>
      <c r="FII14" s="153"/>
      <c r="FIJ14" s="153"/>
      <c r="FIK14" s="153"/>
      <c r="FIL14" s="153"/>
      <c r="FIM14" s="153"/>
      <c r="FIN14" s="153"/>
      <c r="FIO14" s="153"/>
      <c r="FIP14" s="153"/>
      <c r="FIQ14" s="153"/>
      <c r="FIR14" s="153"/>
      <c r="FIS14" s="153"/>
      <c r="FIT14" s="153"/>
      <c r="FIU14" s="153"/>
      <c r="FIV14" s="153"/>
      <c r="FIW14" s="153"/>
      <c r="FIX14" s="153"/>
      <c r="FIY14" s="153"/>
      <c r="FIZ14" s="153"/>
      <c r="FJA14" s="153"/>
      <c r="FJB14" s="153"/>
      <c r="FJC14" s="153"/>
      <c r="FJD14" s="153"/>
      <c r="FJE14" s="153"/>
      <c r="FJF14" s="153"/>
      <c r="FJG14" s="153"/>
      <c r="FJH14" s="153"/>
      <c r="FJI14" s="153"/>
      <c r="FJJ14" s="153"/>
      <c r="FJK14" s="153"/>
      <c r="FJL14" s="153"/>
      <c r="FJM14" s="153"/>
      <c r="FJN14" s="153"/>
      <c r="FJO14" s="153"/>
      <c r="FJP14" s="153"/>
      <c r="FJQ14" s="153"/>
      <c r="FJR14" s="153"/>
      <c r="FJS14" s="153"/>
      <c r="FJT14" s="153"/>
      <c r="FJU14" s="153"/>
      <c r="FJV14" s="153"/>
      <c r="FJW14" s="153"/>
      <c r="FJX14" s="153"/>
      <c r="FJY14" s="153"/>
      <c r="FJZ14" s="153"/>
      <c r="FKA14" s="153"/>
      <c r="FKB14" s="153"/>
      <c r="FKC14" s="153"/>
      <c r="FKD14" s="153"/>
      <c r="FKE14" s="153"/>
      <c r="FKF14" s="153"/>
      <c r="FKG14" s="153"/>
      <c r="FKH14" s="153"/>
      <c r="FKI14" s="153"/>
      <c r="FKJ14" s="153"/>
      <c r="FKK14" s="153"/>
      <c r="FKL14" s="153"/>
      <c r="FKM14" s="153"/>
      <c r="FKN14" s="153"/>
      <c r="FKO14" s="153"/>
      <c r="FKP14" s="153"/>
      <c r="FKQ14" s="153"/>
      <c r="FKR14" s="153"/>
      <c r="FKS14" s="153"/>
      <c r="FKT14" s="153"/>
      <c r="FKU14" s="153"/>
      <c r="FKV14" s="153"/>
      <c r="FKW14" s="153"/>
      <c r="FKX14" s="153"/>
      <c r="FKY14" s="153"/>
      <c r="FKZ14" s="153"/>
      <c r="FLA14" s="153"/>
      <c r="FLB14" s="153"/>
      <c r="FLC14" s="153"/>
      <c r="FLD14" s="153"/>
      <c r="FLE14" s="153"/>
      <c r="FLF14" s="153"/>
      <c r="FLG14" s="153"/>
      <c r="FLH14" s="153"/>
      <c r="FLI14" s="153"/>
      <c r="FLJ14" s="153"/>
      <c r="FLK14" s="153"/>
      <c r="FLL14" s="153"/>
      <c r="FLM14" s="153"/>
      <c r="FLN14" s="153"/>
      <c r="FLO14" s="153"/>
      <c r="FLP14" s="153"/>
      <c r="FLQ14" s="153"/>
      <c r="FLR14" s="153"/>
      <c r="FLS14" s="153"/>
      <c r="FLT14" s="153"/>
      <c r="FLU14" s="153"/>
      <c r="FLV14" s="153"/>
      <c r="FLW14" s="153"/>
      <c r="FLX14" s="153"/>
      <c r="FLY14" s="153"/>
      <c r="FLZ14" s="153"/>
      <c r="FMA14" s="153"/>
      <c r="FMB14" s="153"/>
      <c r="FMC14" s="153"/>
      <c r="FMD14" s="153"/>
      <c r="FME14" s="153"/>
      <c r="FMF14" s="153"/>
      <c r="FMG14" s="153"/>
      <c r="FMH14" s="153"/>
      <c r="FMI14" s="153"/>
      <c r="FMJ14" s="153"/>
      <c r="FMK14" s="153"/>
      <c r="FML14" s="153"/>
      <c r="FMM14" s="153"/>
      <c r="FMN14" s="153"/>
      <c r="FMO14" s="153"/>
      <c r="FMP14" s="153"/>
      <c r="FMQ14" s="153"/>
      <c r="FMR14" s="153"/>
      <c r="FMS14" s="153"/>
      <c r="FMT14" s="153"/>
      <c r="FMU14" s="153"/>
      <c r="FMV14" s="153"/>
      <c r="FMW14" s="153"/>
      <c r="FMX14" s="153"/>
      <c r="FMY14" s="153"/>
      <c r="FMZ14" s="153"/>
      <c r="FNA14" s="153"/>
      <c r="FNB14" s="153"/>
      <c r="FNC14" s="153"/>
      <c r="FND14" s="153"/>
      <c r="FNE14" s="153"/>
      <c r="FNF14" s="153"/>
      <c r="FNG14" s="153"/>
      <c r="FNH14" s="153"/>
      <c r="FNI14" s="153"/>
      <c r="FNJ14" s="153"/>
      <c r="FNK14" s="153"/>
      <c r="FNL14" s="153"/>
      <c r="FNM14" s="153"/>
      <c r="FNN14" s="153"/>
      <c r="FNO14" s="153"/>
      <c r="FNP14" s="153"/>
      <c r="FNQ14" s="153"/>
      <c r="FNR14" s="153"/>
      <c r="FNS14" s="153"/>
      <c r="FNT14" s="153"/>
      <c r="FNU14" s="153"/>
      <c r="FNV14" s="153"/>
      <c r="FNW14" s="153"/>
      <c r="FNX14" s="153"/>
      <c r="FNY14" s="153"/>
      <c r="FNZ14" s="153"/>
      <c r="FOA14" s="153"/>
      <c r="FOB14" s="153"/>
      <c r="FOC14" s="153"/>
      <c r="FOD14" s="153"/>
      <c r="FOE14" s="153"/>
      <c r="FOF14" s="153"/>
      <c r="FOG14" s="153"/>
      <c r="FOH14" s="153"/>
      <c r="FOI14" s="153"/>
      <c r="FOJ14" s="153"/>
      <c r="FOK14" s="153"/>
      <c r="FOL14" s="153"/>
      <c r="FOM14" s="153"/>
      <c r="FON14" s="153"/>
      <c r="FOO14" s="153"/>
      <c r="FOP14" s="153"/>
      <c r="FOQ14" s="153"/>
      <c r="FOR14" s="153"/>
      <c r="FOS14" s="153"/>
      <c r="FOT14" s="153"/>
      <c r="FOU14" s="153"/>
      <c r="FOV14" s="153"/>
      <c r="FOW14" s="153"/>
      <c r="FOX14" s="153"/>
      <c r="FOY14" s="153"/>
      <c r="FOZ14" s="153"/>
      <c r="FPA14" s="153"/>
      <c r="FPB14" s="153"/>
      <c r="FPC14" s="153"/>
      <c r="FPD14" s="153"/>
      <c r="FPE14" s="153"/>
      <c r="FPF14" s="153"/>
      <c r="FPG14" s="153"/>
      <c r="FPH14" s="153"/>
      <c r="FPI14" s="153"/>
      <c r="FPJ14" s="153"/>
      <c r="FPK14" s="153"/>
      <c r="FPL14" s="153"/>
      <c r="FPM14" s="153"/>
      <c r="FPN14" s="153"/>
      <c r="FPO14" s="153"/>
      <c r="FPP14" s="153"/>
      <c r="FPQ14" s="153"/>
      <c r="FPR14" s="153"/>
      <c r="FPS14" s="153"/>
      <c r="FPT14" s="153"/>
      <c r="FPU14" s="153"/>
      <c r="FPV14" s="153"/>
      <c r="FPW14" s="153"/>
      <c r="FPX14" s="153"/>
      <c r="FPY14" s="153"/>
      <c r="FPZ14" s="153"/>
      <c r="FQA14" s="153"/>
      <c r="FQB14" s="153"/>
      <c r="FQC14" s="153"/>
      <c r="FQD14" s="153"/>
      <c r="FQE14" s="153"/>
      <c r="FQF14" s="153"/>
      <c r="FQG14" s="153"/>
      <c r="FQH14" s="153"/>
      <c r="FQI14" s="153"/>
      <c r="FQJ14" s="153"/>
      <c r="FQK14" s="153"/>
      <c r="FQL14" s="153"/>
      <c r="FQM14" s="153"/>
      <c r="FQN14" s="153"/>
      <c r="FQO14" s="153"/>
      <c r="FQP14" s="153"/>
      <c r="FQQ14" s="153"/>
      <c r="FQR14" s="153"/>
      <c r="FQS14" s="153"/>
      <c r="FQT14" s="153"/>
      <c r="FQU14" s="153"/>
      <c r="FQV14" s="153"/>
      <c r="FQW14" s="153"/>
      <c r="FQX14" s="153"/>
      <c r="FQY14" s="153"/>
      <c r="FQZ14" s="153"/>
      <c r="FRA14" s="153"/>
      <c r="FRB14" s="153"/>
      <c r="FRC14" s="153"/>
      <c r="FRD14" s="153"/>
      <c r="FRE14" s="153"/>
      <c r="FRF14" s="153"/>
      <c r="FRG14" s="153"/>
      <c r="FRH14" s="153"/>
      <c r="FRI14" s="153"/>
      <c r="FRJ14" s="153"/>
      <c r="FRK14" s="153"/>
      <c r="FRL14" s="153"/>
      <c r="FRM14" s="153"/>
      <c r="FRN14" s="153"/>
      <c r="FRO14" s="153"/>
      <c r="FRP14" s="153"/>
      <c r="FRQ14" s="153"/>
      <c r="FRR14" s="153"/>
      <c r="FRS14" s="153"/>
      <c r="FRT14" s="153"/>
      <c r="FRU14" s="153"/>
      <c r="FRV14" s="153"/>
      <c r="FRW14" s="153"/>
      <c r="FRX14" s="153"/>
      <c r="FRY14" s="153"/>
      <c r="FRZ14" s="153"/>
      <c r="FSA14" s="153"/>
      <c r="FSB14" s="153"/>
      <c r="FSC14" s="153"/>
      <c r="FSD14" s="153"/>
      <c r="FSE14" s="153"/>
      <c r="FSF14" s="153"/>
      <c r="FSG14" s="153"/>
      <c r="FSH14" s="153"/>
      <c r="FSI14" s="153"/>
      <c r="FSJ14" s="153"/>
      <c r="FSK14" s="153"/>
      <c r="FSL14" s="153"/>
      <c r="FSM14" s="153"/>
      <c r="FSN14" s="153"/>
      <c r="FSO14" s="153"/>
      <c r="FSP14" s="153"/>
      <c r="FSQ14" s="153"/>
      <c r="FSR14" s="153"/>
      <c r="FSS14" s="153"/>
      <c r="FST14" s="153"/>
      <c r="FSU14" s="153"/>
      <c r="FSV14" s="153"/>
      <c r="FSW14" s="153"/>
      <c r="FSX14" s="153"/>
      <c r="FSY14" s="153"/>
      <c r="FSZ14" s="153"/>
      <c r="FTA14" s="153"/>
      <c r="FTB14" s="153"/>
      <c r="FTC14" s="153"/>
      <c r="FTD14" s="153"/>
      <c r="FTE14" s="153"/>
      <c r="FTF14" s="153"/>
      <c r="FTG14" s="153"/>
      <c r="FTH14" s="153"/>
      <c r="FTI14" s="153"/>
      <c r="FTJ14" s="153"/>
      <c r="FTK14" s="153"/>
      <c r="FTL14" s="153"/>
      <c r="FTM14" s="153"/>
      <c r="FTN14" s="153"/>
      <c r="FTO14" s="153"/>
      <c r="FTP14" s="153"/>
      <c r="FTQ14" s="153"/>
      <c r="FTR14" s="153"/>
      <c r="FTS14" s="153"/>
      <c r="FTT14" s="153"/>
      <c r="FTU14" s="153"/>
      <c r="FTV14" s="153"/>
      <c r="FTW14" s="153"/>
      <c r="FTX14" s="153"/>
      <c r="FTY14" s="153"/>
      <c r="FTZ14" s="153"/>
      <c r="FUA14" s="153"/>
      <c r="FUB14" s="153"/>
      <c r="FUC14" s="153"/>
      <c r="FUD14" s="153"/>
      <c r="FUE14" s="153"/>
      <c r="FUF14" s="153"/>
      <c r="FUG14" s="153"/>
      <c r="FUH14" s="153"/>
      <c r="FUI14" s="153"/>
      <c r="FUJ14" s="153"/>
      <c r="FUK14" s="153"/>
      <c r="FUL14" s="153"/>
      <c r="FUM14" s="153"/>
      <c r="FUN14" s="153"/>
      <c r="FUO14" s="153"/>
      <c r="FUP14" s="153"/>
      <c r="FUQ14" s="153"/>
      <c r="FUR14" s="153"/>
      <c r="FUS14" s="153"/>
      <c r="FUT14" s="153"/>
      <c r="FUU14" s="153"/>
      <c r="FUV14" s="153"/>
      <c r="FUW14" s="153"/>
      <c r="FUX14" s="153"/>
      <c r="FUY14" s="153"/>
      <c r="FUZ14" s="153"/>
      <c r="FVA14" s="153"/>
      <c r="FVB14" s="153"/>
      <c r="FVC14" s="153"/>
      <c r="FVD14" s="153"/>
      <c r="FVE14" s="153"/>
      <c r="FVF14" s="153"/>
      <c r="FVG14" s="153"/>
      <c r="FVH14" s="153"/>
      <c r="FVI14" s="153"/>
      <c r="FVJ14" s="153"/>
      <c r="FVK14" s="153"/>
      <c r="FVL14" s="153"/>
      <c r="FVM14" s="153"/>
      <c r="FVN14" s="153"/>
      <c r="FVO14" s="153"/>
      <c r="FVP14" s="153"/>
      <c r="FVQ14" s="153"/>
      <c r="FVR14" s="153"/>
      <c r="FVS14" s="153"/>
      <c r="FVT14" s="153"/>
      <c r="FVU14" s="153"/>
      <c r="FVV14" s="153"/>
      <c r="FVW14" s="153"/>
      <c r="FVX14" s="153"/>
      <c r="FVY14" s="153"/>
      <c r="FVZ14" s="153"/>
      <c r="FWA14" s="153"/>
      <c r="FWB14" s="153"/>
      <c r="FWC14" s="153"/>
      <c r="FWD14" s="153"/>
      <c r="FWE14" s="153"/>
      <c r="FWF14" s="153"/>
      <c r="FWG14" s="153"/>
      <c r="FWH14" s="153"/>
      <c r="FWI14" s="153"/>
      <c r="FWJ14" s="153"/>
      <c r="FWK14" s="153"/>
      <c r="FWL14" s="153"/>
      <c r="FWM14" s="153"/>
      <c r="FWN14" s="153"/>
      <c r="FWO14" s="153"/>
      <c r="FWP14" s="153"/>
      <c r="FWQ14" s="153"/>
      <c r="FWR14" s="153"/>
      <c r="FWS14" s="153"/>
      <c r="FWT14" s="153"/>
      <c r="FWU14" s="153"/>
      <c r="FWV14" s="153"/>
      <c r="FWW14" s="153"/>
      <c r="FWX14" s="153"/>
      <c r="FWY14" s="153"/>
      <c r="FWZ14" s="153"/>
      <c r="FXA14" s="153"/>
      <c r="FXB14" s="153"/>
      <c r="FXC14" s="153"/>
      <c r="FXD14" s="153"/>
      <c r="FXE14" s="153"/>
      <c r="FXF14" s="153"/>
      <c r="FXG14" s="153"/>
      <c r="FXH14" s="153"/>
      <c r="FXI14" s="153"/>
      <c r="FXJ14" s="153"/>
      <c r="FXK14" s="153"/>
      <c r="FXL14" s="153"/>
      <c r="FXM14" s="153"/>
      <c r="FXN14" s="153"/>
      <c r="FXO14" s="153"/>
      <c r="FXP14" s="153"/>
      <c r="FXQ14" s="153"/>
      <c r="FXR14" s="153"/>
      <c r="FXS14" s="153"/>
      <c r="FXT14" s="153"/>
      <c r="FXU14" s="153"/>
      <c r="FXV14" s="153"/>
      <c r="FXW14" s="153"/>
      <c r="FXX14" s="153"/>
      <c r="FXY14" s="153"/>
      <c r="FXZ14" s="153"/>
      <c r="FYA14" s="153"/>
      <c r="FYB14" s="153"/>
      <c r="FYC14" s="153"/>
      <c r="FYD14" s="153"/>
      <c r="FYE14" s="153"/>
      <c r="FYF14" s="153"/>
      <c r="FYG14" s="153"/>
      <c r="FYH14" s="153"/>
      <c r="FYI14" s="153"/>
      <c r="FYJ14" s="153"/>
      <c r="FYK14" s="153"/>
      <c r="FYL14" s="153"/>
      <c r="FYM14" s="153"/>
      <c r="FYN14" s="153"/>
      <c r="FYO14" s="153"/>
      <c r="FYP14" s="153"/>
      <c r="FYQ14" s="153"/>
      <c r="FYR14" s="153"/>
      <c r="FYS14" s="153"/>
      <c r="FYT14" s="153"/>
      <c r="FYU14" s="153"/>
      <c r="FYV14" s="153"/>
      <c r="FYW14" s="153"/>
      <c r="FYX14" s="153"/>
      <c r="FYY14" s="153"/>
      <c r="FYZ14" s="153"/>
      <c r="FZA14" s="153"/>
      <c r="FZB14" s="153"/>
      <c r="FZC14" s="153"/>
      <c r="FZD14" s="153"/>
      <c r="FZE14" s="153"/>
      <c r="FZF14" s="153"/>
      <c r="FZG14" s="153"/>
      <c r="FZH14" s="153"/>
      <c r="FZI14" s="153"/>
      <c r="FZJ14" s="153"/>
      <c r="FZK14" s="153"/>
      <c r="FZL14" s="153"/>
      <c r="FZM14" s="153"/>
      <c r="FZN14" s="153"/>
      <c r="FZO14" s="153"/>
      <c r="FZP14" s="153"/>
      <c r="FZQ14" s="153"/>
      <c r="FZR14" s="153"/>
      <c r="FZS14" s="153"/>
      <c r="FZT14" s="153"/>
      <c r="FZU14" s="153"/>
      <c r="FZV14" s="153"/>
      <c r="FZW14" s="153"/>
      <c r="FZX14" s="153"/>
      <c r="FZY14" s="153"/>
      <c r="FZZ14" s="153"/>
      <c r="GAA14" s="153"/>
      <c r="GAB14" s="153"/>
      <c r="GAC14" s="153"/>
      <c r="GAD14" s="153"/>
      <c r="GAE14" s="153"/>
      <c r="GAF14" s="153"/>
      <c r="GAG14" s="153"/>
      <c r="GAH14" s="153"/>
      <c r="GAI14" s="153"/>
      <c r="GAJ14" s="153"/>
      <c r="GAK14" s="153"/>
      <c r="GAL14" s="153"/>
      <c r="GAM14" s="153"/>
      <c r="GAN14" s="153"/>
      <c r="GAO14" s="153"/>
      <c r="GAP14" s="153"/>
      <c r="GAQ14" s="153"/>
      <c r="GAR14" s="153"/>
      <c r="GAS14" s="153"/>
      <c r="GAT14" s="153"/>
      <c r="GAU14" s="153"/>
      <c r="GAV14" s="153"/>
      <c r="GAW14" s="153"/>
      <c r="GAX14" s="153"/>
      <c r="GAY14" s="153"/>
      <c r="GAZ14" s="153"/>
      <c r="GBA14" s="153"/>
      <c r="GBB14" s="153"/>
      <c r="GBC14" s="153"/>
      <c r="GBD14" s="153"/>
      <c r="GBE14" s="153"/>
      <c r="GBF14" s="153"/>
      <c r="GBG14" s="153"/>
      <c r="GBH14" s="153"/>
      <c r="GBI14" s="153"/>
      <c r="GBJ14" s="153"/>
      <c r="GBK14" s="153"/>
      <c r="GBL14" s="153"/>
      <c r="GBM14" s="153"/>
      <c r="GBN14" s="153"/>
      <c r="GBO14" s="153"/>
      <c r="GBP14" s="153"/>
      <c r="GBQ14" s="153"/>
      <c r="GBR14" s="153"/>
      <c r="GBS14" s="153"/>
      <c r="GBT14" s="153"/>
      <c r="GBU14" s="153"/>
      <c r="GBV14" s="153"/>
      <c r="GBW14" s="153"/>
      <c r="GBX14" s="153"/>
      <c r="GBY14" s="153"/>
      <c r="GBZ14" s="153"/>
      <c r="GCA14" s="153"/>
      <c r="GCB14" s="153"/>
      <c r="GCC14" s="153"/>
      <c r="GCD14" s="153"/>
      <c r="GCE14" s="153"/>
      <c r="GCF14" s="153"/>
      <c r="GCG14" s="153"/>
      <c r="GCH14" s="153"/>
      <c r="GCI14" s="153"/>
      <c r="GCJ14" s="153"/>
      <c r="GCK14" s="153"/>
      <c r="GCL14" s="153"/>
      <c r="GCM14" s="153"/>
      <c r="GCN14" s="153"/>
      <c r="GCO14" s="153"/>
      <c r="GCP14" s="153"/>
      <c r="GCQ14" s="153"/>
      <c r="GCR14" s="153"/>
      <c r="GCS14" s="153"/>
      <c r="GCT14" s="153"/>
      <c r="GCU14" s="153"/>
      <c r="GCV14" s="153"/>
      <c r="GCW14" s="153"/>
      <c r="GCX14" s="153"/>
      <c r="GCY14" s="153"/>
      <c r="GCZ14" s="153"/>
      <c r="GDA14" s="153"/>
      <c r="GDB14" s="153"/>
      <c r="GDC14" s="153"/>
      <c r="GDD14" s="153"/>
      <c r="GDE14" s="153"/>
      <c r="GDF14" s="153"/>
      <c r="GDG14" s="153"/>
      <c r="GDH14" s="153"/>
      <c r="GDI14" s="153"/>
      <c r="GDJ14" s="153"/>
      <c r="GDK14" s="153"/>
      <c r="GDL14" s="153"/>
      <c r="GDM14" s="153"/>
      <c r="GDN14" s="153"/>
      <c r="GDO14" s="153"/>
      <c r="GDP14" s="153"/>
      <c r="GDQ14" s="153"/>
      <c r="GDR14" s="153"/>
      <c r="GDS14" s="153"/>
      <c r="GDT14" s="153"/>
      <c r="GDU14" s="153"/>
      <c r="GDV14" s="153"/>
      <c r="GDW14" s="153"/>
      <c r="GDX14" s="153"/>
      <c r="GDY14" s="153"/>
      <c r="GDZ14" s="153"/>
      <c r="GEA14" s="153"/>
      <c r="GEB14" s="153"/>
      <c r="GEC14" s="153"/>
      <c r="GED14" s="153"/>
      <c r="GEE14" s="153"/>
      <c r="GEF14" s="153"/>
      <c r="GEG14" s="153"/>
      <c r="GEH14" s="153"/>
      <c r="GEI14" s="153"/>
      <c r="GEJ14" s="153"/>
      <c r="GEK14" s="153"/>
      <c r="GEL14" s="153"/>
      <c r="GEM14" s="153"/>
      <c r="GEN14" s="153"/>
      <c r="GEO14" s="153"/>
      <c r="GEP14" s="153"/>
      <c r="GEQ14" s="153"/>
      <c r="GER14" s="153"/>
      <c r="GES14" s="153"/>
      <c r="GET14" s="153"/>
      <c r="GEU14" s="153"/>
      <c r="GEV14" s="153"/>
      <c r="GEW14" s="153"/>
      <c r="GEX14" s="153"/>
      <c r="GEY14" s="153"/>
      <c r="GEZ14" s="153"/>
      <c r="GFA14" s="153"/>
      <c r="GFB14" s="153"/>
      <c r="GFC14" s="153"/>
      <c r="GFD14" s="153"/>
      <c r="GFE14" s="153"/>
      <c r="GFF14" s="153"/>
      <c r="GFG14" s="153"/>
      <c r="GFH14" s="153"/>
      <c r="GFI14" s="153"/>
      <c r="GFJ14" s="153"/>
      <c r="GFK14" s="153"/>
      <c r="GFL14" s="153"/>
      <c r="GFM14" s="153"/>
      <c r="GFN14" s="153"/>
      <c r="GFO14" s="153"/>
      <c r="GFP14" s="153"/>
      <c r="GFQ14" s="153"/>
      <c r="GFR14" s="153"/>
      <c r="GFS14" s="153"/>
      <c r="GFT14" s="153"/>
      <c r="GFU14" s="153"/>
      <c r="GFV14" s="153"/>
      <c r="GFW14" s="153"/>
      <c r="GFX14" s="153"/>
      <c r="GFY14" s="153"/>
      <c r="GFZ14" s="153"/>
      <c r="GGA14" s="153"/>
      <c r="GGB14" s="153"/>
      <c r="GGC14" s="153"/>
      <c r="GGD14" s="153"/>
      <c r="GGE14" s="153"/>
      <c r="GGF14" s="153"/>
      <c r="GGG14" s="153"/>
      <c r="GGH14" s="153"/>
      <c r="GGI14" s="153"/>
      <c r="GGJ14" s="153"/>
      <c r="GGK14" s="153"/>
      <c r="GGL14" s="153"/>
      <c r="GGM14" s="153"/>
      <c r="GGN14" s="153"/>
      <c r="GGO14" s="153"/>
      <c r="GGP14" s="153"/>
      <c r="GGQ14" s="153"/>
      <c r="GGR14" s="153"/>
      <c r="GGS14" s="153"/>
      <c r="GGT14" s="153"/>
      <c r="GGU14" s="153"/>
      <c r="GGV14" s="153"/>
      <c r="GGW14" s="153"/>
      <c r="GGX14" s="153"/>
      <c r="GGY14" s="153"/>
      <c r="GGZ14" s="153"/>
      <c r="GHA14" s="153"/>
      <c r="GHB14" s="153"/>
      <c r="GHC14" s="153"/>
      <c r="GHD14" s="153"/>
      <c r="GHE14" s="153"/>
      <c r="GHF14" s="153"/>
      <c r="GHG14" s="153"/>
      <c r="GHH14" s="153"/>
      <c r="GHI14" s="153"/>
      <c r="GHJ14" s="153"/>
      <c r="GHK14" s="153"/>
      <c r="GHL14" s="153"/>
      <c r="GHM14" s="153"/>
      <c r="GHN14" s="153"/>
      <c r="GHO14" s="153"/>
      <c r="GHP14" s="153"/>
      <c r="GHQ14" s="153"/>
      <c r="GHR14" s="153"/>
      <c r="GHS14" s="153"/>
      <c r="GHT14" s="153"/>
      <c r="GHU14" s="153"/>
      <c r="GHV14" s="153"/>
      <c r="GHW14" s="153"/>
      <c r="GHX14" s="153"/>
      <c r="GHY14" s="153"/>
      <c r="GHZ14" s="153"/>
      <c r="GIA14" s="153"/>
      <c r="GIB14" s="153"/>
      <c r="GIC14" s="153"/>
      <c r="GID14" s="153"/>
      <c r="GIE14" s="153"/>
      <c r="GIF14" s="153"/>
      <c r="GIG14" s="153"/>
      <c r="GIH14" s="153"/>
      <c r="GII14" s="153"/>
      <c r="GIJ14" s="153"/>
      <c r="GIK14" s="153"/>
      <c r="GIL14" s="153"/>
      <c r="GIM14" s="153"/>
      <c r="GIN14" s="153"/>
      <c r="GIO14" s="153"/>
      <c r="GIP14" s="153"/>
      <c r="GIQ14" s="153"/>
      <c r="GIR14" s="153"/>
      <c r="GIS14" s="153"/>
      <c r="GIT14" s="153"/>
      <c r="GIU14" s="153"/>
      <c r="GIV14" s="153"/>
      <c r="GIW14" s="153"/>
      <c r="GIX14" s="153"/>
      <c r="GIY14" s="153"/>
      <c r="GIZ14" s="153"/>
      <c r="GJA14" s="153"/>
      <c r="GJB14" s="153"/>
      <c r="GJC14" s="153"/>
      <c r="GJD14" s="153"/>
      <c r="GJE14" s="153"/>
      <c r="GJF14" s="153"/>
      <c r="GJG14" s="153"/>
      <c r="GJH14" s="153"/>
      <c r="GJI14" s="153"/>
      <c r="GJJ14" s="153"/>
      <c r="GJK14" s="153"/>
      <c r="GJL14" s="153"/>
      <c r="GJM14" s="153"/>
      <c r="GJN14" s="153"/>
      <c r="GJO14" s="153"/>
      <c r="GJP14" s="153"/>
      <c r="GJQ14" s="153"/>
      <c r="GJR14" s="153"/>
      <c r="GJS14" s="153"/>
      <c r="GJT14" s="153"/>
      <c r="GJU14" s="153"/>
      <c r="GJV14" s="153"/>
      <c r="GJW14" s="153"/>
      <c r="GJX14" s="153"/>
      <c r="GJY14" s="153"/>
      <c r="GJZ14" s="153"/>
      <c r="GKA14" s="153"/>
      <c r="GKB14" s="153"/>
      <c r="GKC14" s="153"/>
      <c r="GKD14" s="153"/>
      <c r="GKE14" s="153"/>
      <c r="GKF14" s="153"/>
      <c r="GKG14" s="153"/>
      <c r="GKH14" s="153"/>
      <c r="GKI14" s="153"/>
      <c r="GKJ14" s="153"/>
      <c r="GKK14" s="153"/>
      <c r="GKL14" s="153"/>
      <c r="GKM14" s="153"/>
      <c r="GKN14" s="153"/>
      <c r="GKO14" s="153"/>
      <c r="GKP14" s="153"/>
      <c r="GKQ14" s="153"/>
      <c r="GKR14" s="153"/>
      <c r="GKS14" s="153"/>
      <c r="GKT14" s="153"/>
      <c r="GKU14" s="153"/>
      <c r="GKV14" s="153"/>
      <c r="GKW14" s="153"/>
      <c r="GKX14" s="153"/>
      <c r="GKY14" s="153"/>
      <c r="GKZ14" s="153"/>
      <c r="GLA14" s="153"/>
      <c r="GLB14" s="153"/>
      <c r="GLC14" s="153"/>
      <c r="GLD14" s="153"/>
      <c r="GLE14" s="153"/>
      <c r="GLF14" s="153"/>
      <c r="GLG14" s="153"/>
      <c r="GLH14" s="153"/>
      <c r="GLI14" s="153"/>
      <c r="GLJ14" s="153"/>
      <c r="GLK14" s="153"/>
      <c r="GLL14" s="153"/>
      <c r="GLM14" s="153"/>
      <c r="GLN14" s="153"/>
      <c r="GLO14" s="153"/>
      <c r="GLP14" s="153"/>
      <c r="GLQ14" s="153"/>
      <c r="GLR14" s="153"/>
      <c r="GLS14" s="153"/>
      <c r="GLT14" s="153"/>
      <c r="GLU14" s="153"/>
      <c r="GLV14" s="153"/>
      <c r="GLW14" s="153"/>
      <c r="GLX14" s="153"/>
      <c r="GLY14" s="153"/>
      <c r="GLZ14" s="153"/>
      <c r="GMA14" s="153"/>
      <c r="GMB14" s="153"/>
      <c r="GMC14" s="153"/>
      <c r="GMD14" s="153"/>
      <c r="GME14" s="153"/>
      <c r="GMF14" s="153"/>
      <c r="GMG14" s="153"/>
      <c r="GMH14" s="153"/>
      <c r="GMI14" s="153"/>
      <c r="GMJ14" s="153"/>
      <c r="GMK14" s="153"/>
      <c r="GML14" s="153"/>
      <c r="GMM14" s="153"/>
      <c r="GMN14" s="153"/>
      <c r="GMO14" s="153"/>
      <c r="GMP14" s="153"/>
      <c r="GMQ14" s="153"/>
      <c r="GMR14" s="153"/>
      <c r="GMS14" s="153"/>
      <c r="GMT14" s="153"/>
      <c r="GMU14" s="153"/>
      <c r="GMV14" s="153"/>
      <c r="GMW14" s="153"/>
      <c r="GMX14" s="153"/>
      <c r="GMY14" s="153"/>
      <c r="GMZ14" s="153"/>
      <c r="GNA14" s="153"/>
      <c r="GNB14" s="153"/>
      <c r="GNC14" s="153"/>
      <c r="GND14" s="153"/>
      <c r="GNE14" s="153"/>
      <c r="GNF14" s="153"/>
      <c r="GNG14" s="153"/>
      <c r="GNH14" s="153"/>
      <c r="GNI14" s="153"/>
      <c r="GNJ14" s="153"/>
      <c r="GNK14" s="153"/>
      <c r="GNL14" s="153"/>
      <c r="GNM14" s="153"/>
      <c r="GNN14" s="153"/>
      <c r="GNO14" s="153"/>
      <c r="GNP14" s="153"/>
      <c r="GNQ14" s="153"/>
      <c r="GNR14" s="153"/>
      <c r="GNS14" s="153"/>
      <c r="GNT14" s="153"/>
      <c r="GNU14" s="153"/>
      <c r="GNV14" s="153"/>
      <c r="GNW14" s="153"/>
      <c r="GNX14" s="153"/>
      <c r="GNY14" s="153"/>
      <c r="GNZ14" s="153"/>
      <c r="GOA14" s="153"/>
      <c r="GOB14" s="153"/>
      <c r="GOC14" s="153"/>
      <c r="GOD14" s="153"/>
      <c r="GOE14" s="153"/>
      <c r="GOF14" s="153"/>
      <c r="GOG14" s="153"/>
      <c r="GOH14" s="153"/>
      <c r="GOI14" s="153"/>
      <c r="GOJ14" s="153"/>
      <c r="GOK14" s="153"/>
      <c r="GOL14" s="153"/>
      <c r="GOM14" s="153"/>
      <c r="GON14" s="153"/>
      <c r="GOO14" s="153"/>
      <c r="GOP14" s="153"/>
      <c r="GOQ14" s="153"/>
      <c r="GOR14" s="153"/>
      <c r="GOS14" s="153"/>
      <c r="GOT14" s="153"/>
      <c r="GOU14" s="153"/>
      <c r="GOV14" s="153"/>
      <c r="GOW14" s="153"/>
      <c r="GOX14" s="153"/>
      <c r="GOY14" s="153"/>
      <c r="GOZ14" s="153"/>
      <c r="GPA14" s="153"/>
      <c r="GPB14" s="153"/>
      <c r="GPC14" s="153"/>
      <c r="GPD14" s="153"/>
      <c r="GPE14" s="153"/>
      <c r="GPF14" s="153"/>
      <c r="GPG14" s="153"/>
      <c r="GPH14" s="153"/>
      <c r="GPI14" s="153"/>
      <c r="GPJ14" s="153"/>
      <c r="GPK14" s="153"/>
      <c r="GPL14" s="153"/>
      <c r="GPM14" s="153"/>
      <c r="GPN14" s="153"/>
      <c r="GPO14" s="153"/>
      <c r="GPP14" s="153"/>
      <c r="GPQ14" s="153"/>
      <c r="GPR14" s="153"/>
      <c r="GPS14" s="153"/>
      <c r="GPT14" s="153"/>
      <c r="GPU14" s="153"/>
      <c r="GPV14" s="153"/>
      <c r="GPW14" s="153"/>
      <c r="GPX14" s="153"/>
      <c r="GPY14" s="153"/>
      <c r="GPZ14" s="153"/>
      <c r="GQA14" s="153"/>
      <c r="GQB14" s="153"/>
      <c r="GQC14" s="153"/>
      <c r="GQD14" s="153"/>
      <c r="GQE14" s="153"/>
      <c r="GQF14" s="153"/>
      <c r="GQG14" s="153"/>
      <c r="GQH14" s="153"/>
      <c r="GQI14" s="153"/>
      <c r="GQJ14" s="153"/>
      <c r="GQK14" s="153"/>
      <c r="GQL14" s="153"/>
      <c r="GQM14" s="153"/>
      <c r="GQN14" s="153"/>
      <c r="GQO14" s="153"/>
      <c r="GQP14" s="153"/>
      <c r="GQQ14" s="153"/>
      <c r="GQR14" s="153"/>
      <c r="GQS14" s="153"/>
      <c r="GQT14" s="153"/>
      <c r="GQU14" s="153"/>
      <c r="GQV14" s="153"/>
      <c r="GQW14" s="153"/>
      <c r="GQX14" s="153"/>
      <c r="GQY14" s="153"/>
      <c r="GQZ14" s="153"/>
      <c r="GRA14" s="153"/>
      <c r="GRB14" s="153"/>
      <c r="GRC14" s="153"/>
      <c r="GRD14" s="153"/>
      <c r="GRE14" s="153"/>
      <c r="GRF14" s="153"/>
      <c r="GRG14" s="153"/>
      <c r="GRH14" s="153"/>
      <c r="GRI14" s="153"/>
      <c r="GRJ14" s="153"/>
      <c r="GRK14" s="153"/>
      <c r="GRL14" s="153"/>
      <c r="GRM14" s="153"/>
      <c r="GRN14" s="153"/>
      <c r="GRO14" s="153"/>
      <c r="GRP14" s="153"/>
      <c r="GRQ14" s="153"/>
      <c r="GRR14" s="153"/>
      <c r="GRS14" s="153"/>
      <c r="GRT14" s="153"/>
      <c r="GRU14" s="153"/>
      <c r="GRV14" s="153"/>
      <c r="GRW14" s="153"/>
      <c r="GRX14" s="153"/>
      <c r="GRY14" s="153"/>
      <c r="GRZ14" s="153"/>
      <c r="GSA14" s="153"/>
      <c r="GSB14" s="153"/>
      <c r="GSC14" s="153"/>
      <c r="GSD14" s="153"/>
      <c r="GSE14" s="153"/>
      <c r="GSF14" s="153"/>
      <c r="GSG14" s="153"/>
      <c r="GSH14" s="153"/>
      <c r="GSI14" s="153"/>
      <c r="GSJ14" s="153"/>
      <c r="GSK14" s="153"/>
      <c r="GSL14" s="153"/>
      <c r="GSM14" s="153"/>
      <c r="GSN14" s="153"/>
      <c r="GSO14" s="153"/>
      <c r="GSP14" s="153"/>
      <c r="GSQ14" s="153"/>
      <c r="GSR14" s="153"/>
      <c r="GSS14" s="153"/>
      <c r="GST14" s="153"/>
      <c r="GSU14" s="153"/>
      <c r="GSV14" s="153"/>
      <c r="GSW14" s="153"/>
      <c r="GSX14" s="153"/>
      <c r="GSY14" s="153"/>
      <c r="GSZ14" s="153"/>
      <c r="GTA14" s="153"/>
      <c r="GTB14" s="153"/>
      <c r="GTC14" s="153"/>
      <c r="GTD14" s="153"/>
      <c r="GTE14" s="153"/>
      <c r="GTF14" s="153"/>
      <c r="GTG14" s="153"/>
      <c r="GTH14" s="153"/>
      <c r="GTI14" s="153"/>
      <c r="GTJ14" s="153"/>
      <c r="GTK14" s="153"/>
      <c r="GTL14" s="153"/>
      <c r="GTM14" s="153"/>
      <c r="GTN14" s="153"/>
      <c r="GTO14" s="153"/>
      <c r="GTP14" s="153"/>
      <c r="GTQ14" s="153"/>
      <c r="GTR14" s="153"/>
      <c r="GTS14" s="153"/>
      <c r="GTT14" s="153"/>
      <c r="GTU14" s="153"/>
      <c r="GTV14" s="153"/>
      <c r="GTW14" s="153"/>
      <c r="GTX14" s="153"/>
      <c r="GTY14" s="153"/>
      <c r="GTZ14" s="153"/>
      <c r="GUA14" s="153"/>
      <c r="GUB14" s="153"/>
      <c r="GUC14" s="153"/>
      <c r="GUD14" s="153"/>
      <c r="GUE14" s="153"/>
      <c r="GUF14" s="153"/>
      <c r="GUG14" s="153"/>
      <c r="GUH14" s="153"/>
      <c r="GUI14" s="153"/>
      <c r="GUJ14" s="153"/>
      <c r="GUK14" s="153"/>
      <c r="GUL14" s="153"/>
      <c r="GUM14" s="153"/>
      <c r="GUN14" s="153"/>
      <c r="GUO14" s="153"/>
      <c r="GUP14" s="153"/>
      <c r="GUQ14" s="153"/>
      <c r="GUR14" s="153"/>
      <c r="GUS14" s="153"/>
      <c r="GUT14" s="153"/>
      <c r="GUU14" s="153"/>
      <c r="GUV14" s="153"/>
      <c r="GUW14" s="153"/>
      <c r="GUX14" s="153"/>
      <c r="GUY14" s="153"/>
      <c r="GUZ14" s="153"/>
      <c r="GVA14" s="153"/>
      <c r="GVB14" s="153"/>
      <c r="GVC14" s="153"/>
      <c r="GVD14" s="153"/>
      <c r="GVE14" s="153"/>
      <c r="GVF14" s="153"/>
      <c r="GVG14" s="153"/>
      <c r="GVH14" s="153"/>
      <c r="GVI14" s="153"/>
      <c r="GVJ14" s="153"/>
      <c r="GVK14" s="153"/>
      <c r="GVL14" s="153"/>
      <c r="GVM14" s="153"/>
      <c r="GVN14" s="153"/>
      <c r="GVO14" s="153"/>
      <c r="GVP14" s="153"/>
      <c r="GVQ14" s="153"/>
      <c r="GVR14" s="153"/>
      <c r="GVS14" s="153"/>
      <c r="GVT14" s="153"/>
      <c r="GVU14" s="153"/>
      <c r="GVV14" s="153"/>
      <c r="GVW14" s="153"/>
      <c r="GVX14" s="153"/>
      <c r="GVY14" s="153"/>
      <c r="GVZ14" s="153"/>
      <c r="GWA14" s="153"/>
      <c r="GWB14" s="153"/>
      <c r="GWC14" s="153"/>
      <c r="GWD14" s="153"/>
      <c r="GWE14" s="153"/>
      <c r="GWF14" s="153"/>
      <c r="GWG14" s="153"/>
      <c r="GWH14" s="153"/>
      <c r="GWI14" s="153"/>
      <c r="GWJ14" s="153"/>
      <c r="GWK14" s="153"/>
      <c r="GWL14" s="153"/>
      <c r="GWM14" s="153"/>
      <c r="GWN14" s="153"/>
      <c r="GWO14" s="153"/>
      <c r="GWP14" s="153"/>
      <c r="GWQ14" s="153"/>
      <c r="GWR14" s="153"/>
      <c r="GWS14" s="153"/>
      <c r="GWT14" s="153"/>
      <c r="GWU14" s="153"/>
      <c r="GWV14" s="153"/>
      <c r="GWW14" s="153"/>
      <c r="GWX14" s="153"/>
      <c r="GWY14" s="153"/>
      <c r="GWZ14" s="153"/>
      <c r="GXA14" s="153"/>
      <c r="GXB14" s="153"/>
      <c r="GXC14" s="153"/>
      <c r="GXD14" s="153"/>
      <c r="GXE14" s="153"/>
      <c r="GXF14" s="153"/>
      <c r="GXG14" s="153"/>
      <c r="GXH14" s="153"/>
      <c r="GXI14" s="153"/>
      <c r="GXJ14" s="153"/>
      <c r="GXK14" s="153"/>
      <c r="GXL14" s="153"/>
      <c r="GXM14" s="153"/>
      <c r="GXN14" s="153"/>
      <c r="GXO14" s="153"/>
      <c r="GXP14" s="153"/>
      <c r="GXQ14" s="153"/>
      <c r="GXR14" s="153"/>
      <c r="GXS14" s="153"/>
      <c r="GXT14" s="153"/>
      <c r="GXU14" s="153"/>
      <c r="GXV14" s="153"/>
      <c r="GXW14" s="153"/>
      <c r="GXX14" s="153"/>
      <c r="GXY14" s="153"/>
      <c r="GXZ14" s="153"/>
      <c r="GYA14" s="153"/>
      <c r="GYB14" s="153"/>
      <c r="GYC14" s="153"/>
      <c r="GYD14" s="153"/>
      <c r="GYE14" s="153"/>
      <c r="GYF14" s="153"/>
      <c r="GYG14" s="153"/>
      <c r="GYH14" s="153"/>
      <c r="GYI14" s="153"/>
      <c r="GYJ14" s="153"/>
      <c r="GYK14" s="153"/>
      <c r="GYL14" s="153"/>
      <c r="GYM14" s="153"/>
      <c r="GYN14" s="153"/>
      <c r="GYO14" s="153"/>
      <c r="GYP14" s="153"/>
      <c r="GYQ14" s="153"/>
      <c r="GYR14" s="153"/>
      <c r="GYS14" s="153"/>
      <c r="GYT14" s="153"/>
      <c r="GYU14" s="153"/>
      <c r="GYV14" s="153"/>
      <c r="GYW14" s="153"/>
      <c r="GYX14" s="153"/>
      <c r="GYY14" s="153"/>
      <c r="GYZ14" s="153"/>
      <c r="GZA14" s="153"/>
      <c r="GZB14" s="153"/>
      <c r="GZC14" s="153"/>
      <c r="GZD14" s="153"/>
      <c r="GZE14" s="153"/>
      <c r="GZF14" s="153"/>
      <c r="GZG14" s="153"/>
      <c r="GZH14" s="153"/>
      <c r="GZI14" s="153"/>
      <c r="GZJ14" s="153"/>
      <c r="GZK14" s="153"/>
      <c r="GZL14" s="153"/>
      <c r="GZM14" s="153"/>
      <c r="GZN14" s="153"/>
      <c r="GZO14" s="153"/>
      <c r="GZP14" s="153"/>
      <c r="GZQ14" s="153"/>
      <c r="GZR14" s="153"/>
      <c r="GZS14" s="153"/>
      <c r="GZT14" s="153"/>
      <c r="GZU14" s="153"/>
      <c r="GZV14" s="153"/>
      <c r="GZW14" s="153"/>
      <c r="GZX14" s="153"/>
      <c r="GZY14" s="153"/>
      <c r="GZZ14" s="153"/>
      <c r="HAA14" s="153"/>
      <c r="HAB14" s="153"/>
      <c r="HAC14" s="153"/>
      <c r="HAD14" s="153"/>
      <c r="HAE14" s="153"/>
      <c r="HAF14" s="153"/>
      <c r="HAG14" s="153"/>
      <c r="HAH14" s="153"/>
      <c r="HAI14" s="153"/>
      <c r="HAJ14" s="153"/>
      <c r="HAK14" s="153"/>
      <c r="HAL14" s="153"/>
      <c r="HAM14" s="153"/>
      <c r="HAN14" s="153"/>
      <c r="HAO14" s="153"/>
      <c r="HAP14" s="153"/>
      <c r="HAQ14" s="153"/>
      <c r="HAR14" s="153"/>
      <c r="HAS14" s="153"/>
      <c r="HAT14" s="153"/>
      <c r="HAU14" s="153"/>
      <c r="HAV14" s="153"/>
      <c r="HAW14" s="153"/>
      <c r="HAX14" s="153"/>
      <c r="HAY14" s="153"/>
      <c r="HAZ14" s="153"/>
      <c r="HBA14" s="153"/>
      <c r="HBB14" s="153"/>
      <c r="HBC14" s="153"/>
      <c r="HBD14" s="153"/>
      <c r="HBE14" s="153"/>
      <c r="HBF14" s="153"/>
      <c r="HBG14" s="153"/>
      <c r="HBH14" s="153"/>
      <c r="HBI14" s="153"/>
      <c r="HBJ14" s="153"/>
      <c r="HBK14" s="153"/>
      <c r="HBL14" s="153"/>
      <c r="HBM14" s="153"/>
      <c r="HBN14" s="153"/>
      <c r="HBO14" s="153"/>
      <c r="HBP14" s="153"/>
      <c r="HBQ14" s="153"/>
      <c r="HBR14" s="153"/>
      <c r="HBS14" s="153"/>
      <c r="HBT14" s="153"/>
      <c r="HBU14" s="153"/>
      <c r="HBV14" s="153"/>
      <c r="HBW14" s="153"/>
      <c r="HBX14" s="153"/>
      <c r="HBY14" s="153"/>
      <c r="HBZ14" s="153"/>
      <c r="HCA14" s="153"/>
      <c r="HCB14" s="153"/>
      <c r="HCC14" s="153"/>
      <c r="HCD14" s="153"/>
      <c r="HCE14" s="153"/>
      <c r="HCF14" s="153"/>
      <c r="HCG14" s="153"/>
      <c r="HCH14" s="153"/>
      <c r="HCI14" s="153"/>
      <c r="HCJ14" s="153"/>
      <c r="HCK14" s="153"/>
      <c r="HCL14" s="153"/>
      <c r="HCM14" s="153"/>
      <c r="HCN14" s="153"/>
      <c r="HCO14" s="153"/>
      <c r="HCP14" s="153"/>
      <c r="HCQ14" s="153"/>
      <c r="HCR14" s="153"/>
      <c r="HCS14" s="153"/>
      <c r="HCT14" s="153"/>
      <c r="HCU14" s="153"/>
      <c r="HCV14" s="153"/>
      <c r="HCW14" s="153"/>
      <c r="HCX14" s="153"/>
      <c r="HCY14" s="153"/>
      <c r="HCZ14" s="153"/>
      <c r="HDA14" s="153"/>
      <c r="HDB14" s="153"/>
      <c r="HDC14" s="153"/>
      <c r="HDD14" s="153"/>
      <c r="HDE14" s="153"/>
      <c r="HDF14" s="153"/>
      <c r="HDG14" s="153"/>
      <c r="HDH14" s="153"/>
      <c r="HDI14" s="153"/>
      <c r="HDJ14" s="153"/>
      <c r="HDK14" s="153"/>
      <c r="HDL14" s="153"/>
      <c r="HDM14" s="153"/>
      <c r="HDN14" s="153"/>
      <c r="HDO14" s="153"/>
      <c r="HDP14" s="153"/>
      <c r="HDQ14" s="153"/>
      <c r="HDR14" s="153"/>
      <c r="HDS14" s="153"/>
      <c r="HDT14" s="153"/>
      <c r="HDU14" s="153"/>
      <c r="HDV14" s="153"/>
      <c r="HDW14" s="153"/>
      <c r="HDX14" s="153"/>
      <c r="HDY14" s="153"/>
      <c r="HDZ14" s="153"/>
      <c r="HEA14" s="153"/>
      <c r="HEB14" s="153"/>
      <c r="HEC14" s="153"/>
      <c r="HED14" s="153"/>
      <c r="HEE14" s="153"/>
      <c r="HEF14" s="153"/>
      <c r="HEG14" s="153"/>
      <c r="HEH14" s="153"/>
      <c r="HEI14" s="153"/>
      <c r="HEJ14" s="153"/>
      <c r="HEK14" s="153"/>
      <c r="HEL14" s="153"/>
      <c r="HEM14" s="153"/>
      <c r="HEN14" s="153"/>
      <c r="HEO14" s="153"/>
      <c r="HEP14" s="153"/>
      <c r="HEQ14" s="153"/>
      <c r="HER14" s="153"/>
      <c r="HES14" s="153"/>
      <c r="HET14" s="153"/>
      <c r="HEU14" s="153"/>
      <c r="HEV14" s="153"/>
      <c r="HEW14" s="153"/>
      <c r="HEX14" s="153"/>
      <c r="HEY14" s="153"/>
      <c r="HEZ14" s="153"/>
      <c r="HFA14" s="153"/>
      <c r="HFB14" s="153"/>
      <c r="HFC14" s="153"/>
      <c r="HFD14" s="153"/>
      <c r="HFE14" s="153"/>
      <c r="HFF14" s="153"/>
      <c r="HFG14" s="153"/>
      <c r="HFH14" s="153"/>
      <c r="HFI14" s="153"/>
      <c r="HFJ14" s="153"/>
      <c r="HFK14" s="153"/>
      <c r="HFL14" s="153"/>
      <c r="HFM14" s="153"/>
      <c r="HFN14" s="153"/>
      <c r="HFO14" s="153"/>
      <c r="HFP14" s="153"/>
      <c r="HFQ14" s="153"/>
      <c r="HFR14" s="153"/>
      <c r="HFS14" s="153"/>
      <c r="HFT14" s="153"/>
      <c r="HFU14" s="153"/>
      <c r="HFV14" s="153"/>
      <c r="HFW14" s="153"/>
      <c r="HFX14" s="153"/>
      <c r="HFY14" s="153"/>
      <c r="HFZ14" s="153"/>
      <c r="HGA14" s="153"/>
      <c r="HGB14" s="153"/>
      <c r="HGC14" s="153"/>
      <c r="HGD14" s="153"/>
      <c r="HGE14" s="153"/>
      <c r="HGF14" s="153"/>
      <c r="HGG14" s="153"/>
      <c r="HGH14" s="153"/>
      <c r="HGI14" s="153"/>
      <c r="HGJ14" s="153"/>
      <c r="HGK14" s="153"/>
      <c r="HGL14" s="153"/>
      <c r="HGM14" s="153"/>
      <c r="HGN14" s="153"/>
      <c r="HGO14" s="153"/>
      <c r="HGP14" s="153"/>
      <c r="HGQ14" s="153"/>
      <c r="HGR14" s="153"/>
      <c r="HGS14" s="153"/>
      <c r="HGT14" s="153"/>
      <c r="HGU14" s="153"/>
      <c r="HGV14" s="153"/>
      <c r="HGW14" s="153"/>
      <c r="HGX14" s="153"/>
      <c r="HGY14" s="153"/>
      <c r="HGZ14" s="153"/>
      <c r="HHA14" s="153"/>
      <c r="HHB14" s="153"/>
      <c r="HHC14" s="153"/>
      <c r="HHD14" s="153"/>
      <c r="HHE14" s="153"/>
      <c r="HHF14" s="153"/>
      <c r="HHG14" s="153"/>
      <c r="HHH14" s="153"/>
      <c r="HHI14" s="153"/>
      <c r="HHJ14" s="153"/>
      <c r="HHK14" s="153"/>
      <c r="HHL14" s="153"/>
      <c r="HHM14" s="153"/>
      <c r="HHN14" s="153"/>
      <c r="HHO14" s="153"/>
      <c r="HHP14" s="153"/>
      <c r="HHQ14" s="153"/>
      <c r="HHR14" s="153"/>
      <c r="HHS14" s="153"/>
      <c r="HHT14" s="153"/>
      <c r="HHU14" s="153"/>
      <c r="HHV14" s="153"/>
      <c r="HHW14" s="153"/>
      <c r="HHX14" s="153"/>
      <c r="HHY14" s="153"/>
      <c r="HHZ14" s="153"/>
      <c r="HIA14" s="153"/>
      <c r="HIB14" s="153"/>
      <c r="HIC14" s="153"/>
      <c r="HID14" s="153"/>
      <c r="HIE14" s="153"/>
      <c r="HIF14" s="153"/>
      <c r="HIG14" s="153"/>
      <c r="HIH14" s="153"/>
      <c r="HII14" s="153"/>
      <c r="HIJ14" s="153"/>
      <c r="HIK14" s="153"/>
      <c r="HIL14" s="153"/>
      <c r="HIM14" s="153"/>
      <c r="HIN14" s="153"/>
      <c r="HIO14" s="153"/>
      <c r="HIP14" s="153"/>
      <c r="HIQ14" s="153"/>
      <c r="HIR14" s="153"/>
      <c r="HIS14" s="153"/>
      <c r="HIT14" s="153"/>
      <c r="HIU14" s="153"/>
      <c r="HIV14" s="153"/>
      <c r="HIW14" s="153"/>
      <c r="HIX14" s="153"/>
      <c r="HIY14" s="153"/>
      <c r="HIZ14" s="153"/>
      <c r="HJA14" s="153"/>
      <c r="HJB14" s="153"/>
      <c r="HJC14" s="153"/>
      <c r="HJD14" s="153"/>
      <c r="HJE14" s="153"/>
      <c r="HJF14" s="153"/>
      <c r="HJG14" s="153"/>
      <c r="HJH14" s="153"/>
      <c r="HJI14" s="153"/>
      <c r="HJJ14" s="153"/>
      <c r="HJK14" s="153"/>
      <c r="HJL14" s="153"/>
      <c r="HJM14" s="153"/>
      <c r="HJN14" s="153"/>
      <c r="HJO14" s="153"/>
      <c r="HJP14" s="153"/>
      <c r="HJQ14" s="153"/>
      <c r="HJR14" s="153"/>
      <c r="HJS14" s="153"/>
      <c r="HJT14" s="153"/>
      <c r="HJU14" s="153"/>
      <c r="HJV14" s="153"/>
      <c r="HJW14" s="153"/>
      <c r="HJX14" s="153"/>
      <c r="HJY14" s="153"/>
      <c r="HJZ14" s="153"/>
      <c r="HKA14" s="153"/>
      <c r="HKB14" s="153"/>
      <c r="HKC14" s="153"/>
      <c r="HKD14" s="153"/>
      <c r="HKE14" s="153"/>
      <c r="HKF14" s="153"/>
      <c r="HKG14" s="153"/>
      <c r="HKH14" s="153"/>
      <c r="HKI14" s="153"/>
      <c r="HKJ14" s="153"/>
      <c r="HKK14" s="153"/>
      <c r="HKL14" s="153"/>
      <c r="HKM14" s="153"/>
      <c r="HKN14" s="153"/>
      <c r="HKO14" s="153"/>
      <c r="HKP14" s="153"/>
      <c r="HKQ14" s="153"/>
      <c r="HKR14" s="153"/>
      <c r="HKS14" s="153"/>
      <c r="HKT14" s="153"/>
      <c r="HKU14" s="153"/>
      <c r="HKV14" s="153"/>
      <c r="HKW14" s="153"/>
      <c r="HKX14" s="153"/>
      <c r="HKY14" s="153"/>
      <c r="HKZ14" s="153"/>
      <c r="HLA14" s="153"/>
      <c r="HLB14" s="153"/>
      <c r="HLC14" s="153"/>
      <c r="HLD14" s="153"/>
      <c r="HLE14" s="153"/>
      <c r="HLF14" s="153"/>
      <c r="HLG14" s="153"/>
      <c r="HLH14" s="153"/>
      <c r="HLI14" s="153"/>
      <c r="HLJ14" s="153"/>
      <c r="HLK14" s="153"/>
      <c r="HLL14" s="153"/>
      <c r="HLM14" s="153"/>
      <c r="HLN14" s="153"/>
      <c r="HLO14" s="153"/>
      <c r="HLP14" s="153"/>
      <c r="HLQ14" s="153"/>
      <c r="HLR14" s="153"/>
      <c r="HLS14" s="153"/>
      <c r="HLT14" s="153"/>
      <c r="HLU14" s="153"/>
      <c r="HLV14" s="153"/>
      <c r="HLW14" s="153"/>
      <c r="HLX14" s="153"/>
      <c r="HLY14" s="153"/>
      <c r="HLZ14" s="153"/>
      <c r="HMA14" s="153"/>
      <c r="HMB14" s="153"/>
      <c r="HMC14" s="153"/>
      <c r="HMD14" s="153"/>
      <c r="HME14" s="153"/>
      <c r="HMF14" s="153"/>
      <c r="HMG14" s="153"/>
      <c r="HMH14" s="153"/>
      <c r="HMI14" s="153"/>
      <c r="HMJ14" s="153"/>
      <c r="HMK14" s="153"/>
      <c r="HML14" s="153"/>
      <c r="HMM14" s="153"/>
      <c r="HMN14" s="153"/>
      <c r="HMO14" s="153"/>
      <c r="HMP14" s="153"/>
      <c r="HMQ14" s="153"/>
      <c r="HMR14" s="153"/>
      <c r="HMS14" s="153"/>
      <c r="HMT14" s="153"/>
      <c r="HMU14" s="153"/>
      <c r="HMV14" s="153"/>
      <c r="HMW14" s="153"/>
      <c r="HMX14" s="153"/>
      <c r="HMY14" s="153"/>
      <c r="HMZ14" s="153"/>
      <c r="HNA14" s="153"/>
      <c r="HNB14" s="153"/>
      <c r="HNC14" s="153"/>
      <c r="HND14" s="153"/>
      <c r="HNE14" s="153"/>
      <c r="HNF14" s="153"/>
      <c r="HNG14" s="153"/>
      <c r="HNH14" s="153"/>
      <c r="HNI14" s="153"/>
      <c r="HNJ14" s="153"/>
      <c r="HNK14" s="153"/>
      <c r="HNL14" s="153"/>
      <c r="HNM14" s="153"/>
      <c r="HNN14" s="153"/>
      <c r="HNO14" s="153"/>
      <c r="HNP14" s="153"/>
      <c r="HNQ14" s="153"/>
      <c r="HNR14" s="153"/>
      <c r="HNS14" s="153"/>
      <c r="HNT14" s="153"/>
      <c r="HNU14" s="153"/>
      <c r="HNV14" s="153"/>
      <c r="HNW14" s="153"/>
      <c r="HNX14" s="153"/>
      <c r="HNY14" s="153"/>
      <c r="HNZ14" s="153"/>
      <c r="HOA14" s="153"/>
      <c r="HOB14" s="153"/>
      <c r="HOC14" s="153"/>
      <c r="HOD14" s="153"/>
      <c r="HOE14" s="153"/>
      <c r="HOF14" s="153"/>
      <c r="HOG14" s="153"/>
      <c r="HOH14" s="153"/>
      <c r="HOI14" s="153"/>
      <c r="HOJ14" s="153"/>
      <c r="HOK14" s="153"/>
      <c r="HOL14" s="153"/>
      <c r="HOM14" s="153"/>
      <c r="HON14" s="153"/>
      <c r="HOO14" s="153"/>
      <c r="HOP14" s="153"/>
      <c r="HOQ14" s="153"/>
      <c r="HOR14" s="153"/>
      <c r="HOS14" s="153"/>
      <c r="HOT14" s="153"/>
      <c r="HOU14" s="153"/>
      <c r="HOV14" s="153"/>
      <c r="HOW14" s="153"/>
      <c r="HOX14" s="153"/>
      <c r="HOY14" s="153"/>
      <c r="HOZ14" s="153"/>
      <c r="HPA14" s="153"/>
      <c r="HPB14" s="153"/>
      <c r="HPC14" s="153"/>
      <c r="HPD14" s="153"/>
      <c r="HPE14" s="153"/>
      <c r="HPF14" s="153"/>
      <c r="HPG14" s="153"/>
      <c r="HPH14" s="153"/>
      <c r="HPI14" s="153"/>
      <c r="HPJ14" s="153"/>
      <c r="HPK14" s="153"/>
      <c r="HPL14" s="153"/>
      <c r="HPM14" s="153"/>
      <c r="HPN14" s="153"/>
      <c r="HPO14" s="153"/>
      <c r="HPP14" s="153"/>
      <c r="HPQ14" s="153"/>
      <c r="HPR14" s="153"/>
      <c r="HPS14" s="153"/>
      <c r="HPT14" s="153"/>
      <c r="HPU14" s="153"/>
      <c r="HPV14" s="153"/>
      <c r="HPW14" s="153"/>
      <c r="HPX14" s="153"/>
      <c r="HPY14" s="153"/>
      <c r="HPZ14" s="153"/>
      <c r="HQA14" s="153"/>
      <c r="HQB14" s="153"/>
      <c r="HQC14" s="153"/>
      <c r="HQD14" s="153"/>
      <c r="HQE14" s="153"/>
      <c r="HQF14" s="153"/>
      <c r="HQG14" s="153"/>
      <c r="HQH14" s="153"/>
      <c r="HQI14" s="153"/>
      <c r="HQJ14" s="153"/>
      <c r="HQK14" s="153"/>
      <c r="HQL14" s="153"/>
      <c r="HQM14" s="153"/>
      <c r="HQN14" s="153"/>
      <c r="HQO14" s="153"/>
      <c r="HQP14" s="153"/>
      <c r="HQQ14" s="153"/>
      <c r="HQR14" s="153"/>
      <c r="HQS14" s="153"/>
      <c r="HQT14" s="153"/>
      <c r="HQU14" s="153"/>
      <c r="HQV14" s="153"/>
      <c r="HQW14" s="153"/>
      <c r="HQX14" s="153"/>
      <c r="HQY14" s="153"/>
      <c r="HQZ14" s="153"/>
      <c r="HRA14" s="153"/>
      <c r="HRB14" s="153"/>
      <c r="HRC14" s="153"/>
      <c r="HRD14" s="153"/>
      <c r="HRE14" s="153"/>
      <c r="HRF14" s="153"/>
      <c r="HRG14" s="153"/>
      <c r="HRH14" s="153"/>
      <c r="HRI14" s="153"/>
      <c r="HRJ14" s="153"/>
      <c r="HRK14" s="153"/>
      <c r="HRL14" s="153"/>
      <c r="HRM14" s="153"/>
      <c r="HRN14" s="153"/>
      <c r="HRO14" s="153"/>
      <c r="HRP14" s="153"/>
      <c r="HRQ14" s="153"/>
      <c r="HRR14" s="153"/>
      <c r="HRS14" s="153"/>
      <c r="HRT14" s="153"/>
      <c r="HRU14" s="153"/>
      <c r="HRV14" s="153"/>
      <c r="HRW14" s="153"/>
      <c r="HRX14" s="153"/>
      <c r="HRY14" s="153"/>
      <c r="HRZ14" s="153"/>
      <c r="HSA14" s="153"/>
      <c r="HSB14" s="153"/>
      <c r="HSC14" s="153"/>
      <c r="HSD14" s="153"/>
      <c r="HSE14" s="153"/>
      <c r="HSF14" s="153"/>
      <c r="HSG14" s="153"/>
      <c r="HSH14" s="153"/>
      <c r="HSI14" s="153"/>
      <c r="HSJ14" s="153"/>
      <c r="HSK14" s="153"/>
      <c r="HSL14" s="153"/>
      <c r="HSM14" s="153"/>
      <c r="HSN14" s="153"/>
      <c r="HSO14" s="153"/>
      <c r="HSP14" s="153"/>
      <c r="HSQ14" s="153"/>
      <c r="HSR14" s="153"/>
      <c r="HSS14" s="153"/>
      <c r="HST14" s="153"/>
      <c r="HSU14" s="153"/>
      <c r="HSV14" s="153"/>
      <c r="HSW14" s="153"/>
      <c r="HSX14" s="153"/>
      <c r="HSY14" s="153"/>
      <c r="HSZ14" s="153"/>
      <c r="HTA14" s="153"/>
      <c r="HTB14" s="153"/>
      <c r="HTC14" s="153"/>
      <c r="HTD14" s="153"/>
      <c r="HTE14" s="153"/>
      <c r="HTF14" s="153"/>
      <c r="HTG14" s="153"/>
      <c r="HTH14" s="153"/>
      <c r="HTI14" s="153"/>
      <c r="HTJ14" s="153"/>
      <c r="HTK14" s="153"/>
      <c r="HTL14" s="153"/>
      <c r="HTM14" s="153"/>
      <c r="HTN14" s="153"/>
      <c r="HTO14" s="153"/>
      <c r="HTP14" s="153"/>
      <c r="HTQ14" s="153"/>
      <c r="HTR14" s="153"/>
      <c r="HTS14" s="153"/>
      <c r="HTT14" s="153"/>
      <c r="HTU14" s="153"/>
      <c r="HTV14" s="153"/>
      <c r="HTW14" s="153"/>
      <c r="HTX14" s="153"/>
      <c r="HTY14" s="153"/>
      <c r="HTZ14" s="153"/>
      <c r="HUA14" s="153"/>
      <c r="HUB14" s="153"/>
      <c r="HUC14" s="153"/>
      <c r="HUD14" s="153"/>
      <c r="HUE14" s="153"/>
      <c r="HUF14" s="153"/>
      <c r="HUG14" s="153"/>
      <c r="HUH14" s="153"/>
      <c r="HUI14" s="153"/>
      <c r="HUJ14" s="153"/>
      <c r="HUK14" s="153"/>
      <c r="HUL14" s="153"/>
      <c r="HUM14" s="153"/>
      <c r="HUN14" s="153"/>
      <c r="HUO14" s="153"/>
      <c r="HUP14" s="153"/>
      <c r="HUQ14" s="153"/>
      <c r="HUR14" s="153"/>
      <c r="HUS14" s="153"/>
      <c r="HUT14" s="153"/>
      <c r="HUU14" s="153"/>
      <c r="HUV14" s="153"/>
      <c r="HUW14" s="153"/>
      <c r="HUX14" s="153"/>
      <c r="HUY14" s="153"/>
      <c r="HUZ14" s="153"/>
      <c r="HVA14" s="153"/>
      <c r="HVB14" s="153"/>
      <c r="HVC14" s="153"/>
      <c r="HVD14" s="153"/>
      <c r="HVE14" s="153"/>
      <c r="HVF14" s="153"/>
      <c r="HVG14" s="153"/>
      <c r="HVH14" s="153"/>
      <c r="HVI14" s="153"/>
      <c r="HVJ14" s="153"/>
      <c r="HVK14" s="153"/>
      <c r="HVL14" s="153"/>
      <c r="HVM14" s="153"/>
      <c r="HVN14" s="153"/>
      <c r="HVO14" s="153"/>
      <c r="HVP14" s="153"/>
      <c r="HVQ14" s="153"/>
      <c r="HVR14" s="153"/>
      <c r="HVS14" s="153"/>
      <c r="HVT14" s="153"/>
      <c r="HVU14" s="153"/>
      <c r="HVV14" s="153"/>
      <c r="HVW14" s="153"/>
      <c r="HVX14" s="153"/>
      <c r="HVY14" s="153"/>
      <c r="HVZ14" s="153"/>
      <c r="HWA14" s="153"/>
      <c r="HWB14" s="153"/>
      <c r="HWC14" s="153"/>
      <c r="HWD14" s="153"/>
      <c r="HWE14" s="153"/>
      <c r="HWF14" s="153"/>
      <c r="HWG14" s="153"/>
      <c r="HWH14" s="153"/>
      <c r="HWI14" s="153"/>
      <c r="HWJ14" s="153"/>
      <c r="HWK14" s="153"/>
      <c r="HWL14" s="153"/>
      <c r="HWM14" s="153"/>
      <c r="HWN14" s="153"/>
      <c r="HWO14" s="153"/>
      <c r="HWP14" s="153"/>
      <c r="HWQ14" s="153"/>
      <c r="HWR14" s="153"/>
      <c r="HWS14" s="153"/>
      <c r="HWT14" s="153"/>
      <c r="HWU14" s="153"/>
      <c r="HWV14" s="153"/>
      <c r="HWW14" s="153"/>
      <c r="HWX14" s="153"/>
      <c r="HWY14" s="153"/>
      <c r="HWZ14" s="153"/>
      <c r="HXA14" s="153"/>
      <c r="HXB14" s="153"/>
      <c r="HXC14" s="153"/>
      <c r="HXD14" s="153"/>
      <c r="HXE14" s="153"/>
      <c r="HXF14" s="153"/>
      <c r="HXG14" s="153"/>
      <c r="HXH14" s="153"/>
      <c r="HXI14" s="153"/>
      <c r="HXJ14" s="153"/>
      <c r="HXK14" s="153"/>
      <c r="HXL14" s="153"/>
      <c r="HXM14" s="153"/>
      <c r="HXN14" s="153"/>
      <c r="HXO14" s="153"/>
      <c r="HXP14" s="153"/>
      <c r="HXQ14" s="153"/>
      <c r="HXR14" s="153"/>
      <c r="HXS14" s="153"/>
      <c r="HXT14" s="153"/>
      <c r="HXU14" s="153"/>
      <c r="HXV14" s="153"/>
      <c r="HXW14" s="153"/>
      <c r="HXX14" s="153"/>
      <c r="HXY14" s="153"/>
      <c r="HXZ14" s="153"/>
      <c r="HYA14" s="153"/>
      <c r="HYB14" s="153"/>
      <c r="HYC14" s="153"/>
      <c r="HYD14" s="153"/>
      <c r="HYE14" s="153"/>
      <c r="HYF14" s="153"/>
      <c r="HYG14" s="153"/>
      <c r="HYH14" s="153"/>
      <c r="HYI14" s="153"/>
      <c r="HYJ14" s="153"/>
      <c r="HYK14" s="153"/>
      <c r="HYL14" s="153"/>
      <c r="HYM14" s="153"/>
      <c r="HYN14" s="153"/>
      <c r="HYO14" s="153"/>
      <c r="HYP14" s="153"/>
      <c r="HYQ14" s="153"/>
      <c r="HYR14" s="153"/>
      <c r="HYS14" s="153"/>
      <c r="HYT14" s="153"/>
      <c r="HYU14" s="153"/>
      <c r="HYV14" s="153"/>
      <c r="HYW14" s="153"/>
      <c r="HYX14" s="153"/>
      <c r="HYY14" s="153"/>
      <c r="HYZ14" s="153"/>
      <c r="HZA14" s="153"/>
      <c r="HZB14" s="153"/>
      <c r="HZC14" s="153"/>
      <c r="HZD14" s="153"/>
      <c r="HZE14" s="153"/>
      <c r="HZF14" s="153"/>
      <c r="HZG14" s="153"/>
      <c r="HZH14" s="153"/>
      <c r="HZI14" s="153"/>
      <c r="HZJ14" s="153"/>
      <c r="HZK14" s="153"/>
      <c r="HZL14" s="153"/>
      <c r="HZM14" s="153"/>
      <c r="HZN14" s="153"/>
      <c r="HZO14" s="153"/>
      <c r="HZP14" s="153"/>
      <c r="HZQ14" s="153"/>
      <c r="HZR14" s="153"/>
      <c r="HZS14" s="153"/>
      <c r="HZT14" s="153"/>
      <c r="HZU14" s="153"/>
      <c r="HZV14" s="153"/>
      <c r="HZW14" s="153"/>
      <c r="HZX14" s="153"/>
      <c r="HZY14" s="153"/>
      <c r="HZZ14" s="153"/>
      <c r="IAA14" s="153"/>
      <c r="IAB14" s="153"/>
      <c r="IAC14" s="153"/>
      <c r="IAD14" s="153"/>
      <c r="IAE14" s="153"/>
      <c r="IAF14" s="153"/>
      <c r="IAG14" s="153"/>
      <c r="IAH14" s="153"/>
      <c r="IAI14" s="153"/>
      <c r="IAJ14" s="153"/>
      <c r="IAK14" s="153"/>
      <c r="IAL14" s="153"/>
      <c r="IAM14" s="153"/>
      <c r="IAN14" s="153"/>
      <c r="IAO14" s="153"/>
      <c r="IAP14" s="153"/>
      <c r="IAQ14" s="153"/>
      <c r="IAR14" s="153"/>
      <c r="IAS14" s="153"/>
      <c r="IAT14" s="153"/>
      <c r="IAU14" s="153"/>
      <c r="IAV14" s="153"/>
      <c r="IAW14" s="153"/>
      <c r="IAX14" s="153"/>
      <c r="IAY14" s="153"/>
      <c r="IAZ14" s="153"/>
      <c r="IBA14" s="153"/>
      <c r="IBB14" s="153"/>
      <c r="IBC14" s="153"/>
      <c r="IBD14" s="153"/>
      <c r="IBE14" s="153"/>
      <c r="IBF14" s="153"/>
      <c r="IBG14" s="153"/>
      <c r="IBH14" s="153"/>
      <c r="IBI14" s="153"/>
      <c r="IBJ14" s="153"/>
      <c r="IBK14" s="153"/>
      <c r="IBL14" s="153"/>
      <c r="IBM14" s="153"/>
      <c r="IBN14" s="153"/>
      <c r="IBO14" s="153"/>
      <c r="IBP14" s="153"/>
      <c r="IBQ14" s="153"/>
      <c r="IBR14" s="153"/>
      <c r="IBS14" s="153"/>
      <c r="IBT14" s="153"/>
      <c r="IBU14" s="153"/>
      <c r="IBV14" s="153"/>
      <c r="IBW14" s="153"/>
      <c r="IBX14" s="153"/>
      <c r="IBY14" s="153"/>
      <c r="IBZ14" s="153"/>
      <c r="ICA14" s="153"/>
      <c r="ICB14" s="153"/>
      <c r="ICC14" s="153"/>
      <c r="ICD14" s="153"/>
      <c r="ICE14" s="153"/>
      <c r="ICF14" s="153"/>
      <c r="ICG14" s="153"/>
      <c r="ICH14" s="153"/>
      <c r="ICI14" s="153"/>
      <c r="ICJ14" s="153"/>
      <c r="ICK14" s="153"/>
      <c r="ICL14" s="153"/>
      <c r="ICM14" s="153"/>
      <c r="ICN14" s="153"/>
      <c r="ICO14" s="153"/>
      <c r="ICP14" s="153"/>
      <c r="ICQ14" s="153"/>
      <c r="ICR14" s="153"/>
      <c r="ICS14" s="153"/>
      <c r="ICT14" s="153"/>
      <c r="ICU14" s="153"/>
      <c r="ICV14" s="153"/>
      <c r="ICW14" s="153"/>
      <c r="ICX14" s="153"/>
      <c r="ICY14" s="153"/>
      <c r="ICZ14" s="153"/>
      <c r="IDA14" s="153"/>
      <c r="IDB14" s="153"/>
      <c r="IDC14" s="153"/>
      <c r="IDD14" s="153"/>
      <c r="IDE14" s="153"/>
      <c r="IDF14" s="153"/>
      <c r="IDG14" s="153"/>
      <c r="IDH14" s="153"/>
      <c r="IDI14" s="153"/>
      <c r="IDJ14" s="153"/>
      <c r="IDK14" s="153"/>
      <c r="IDL14" s="153"/>
      <c r="IDM14" s="153"/>
      <c r="IDN14" s="153"/>
      <c r="IDO14" s="153"/>
      <c r="IDP14" s="153"/>
      <c r="IDQ14" s="153"/>
      <c r="IDR14" s="153"/>
      <c r="IDS14" s="153"/>
      <c r="IDT14" s="153"/>
      <c r="IDU14" s="153"/>
      <c r="IDV14" s="153"/>
      <c r="IDW14" s="153"/>
      <c r="IDX14" s="153"/>
      <c r="IDY14" s="153"/>
      <c r="IDZ14" s="153"/>
      <c r="IEA14" s="153"/>
      <c r="IEB14" s="153"/>
      <c r="IEC14" s="153"/>
      <c r="IED14" s="153"/>
      <c r="IEE14" s="153"/>
      <c r="IEF14" s="153"/>
      <c r="IEG14" s="153"/>
      <c r="IEH14" s="153"/>
      <c r="IEI14" s="153"/>
      <c r="IEJ14" s="153"/>
      <c r="IEK14" s="153"/>
      <c r="IEL14" s="153"/>
      <c r="IEM14" s="153"/>
      <c r="IEN14" s="153"/>
      <c r="IEO14" s="153"/>
      <c r="IEP14" s="153"/>
      <c r="IEQ14" s="153"/>
      <c r="IER14" s="153"/>
      <c r="IES14" s="153"/>
      <c r="IET14" s="153"/>
      <c r="IEU14" s="153"/>
      <c r="IEV14" s="153"/>
      <c r="IEW14" s="153"/>
      <c r="IEX14" s="153"/>
      <c r="IEY14" s="153"/>
      <c r="IEZ14" s="153"/>
      <c r="IFA14" s="153"/>
      <c r="IFB14" s="153"/>
      <c r="IFC14" s="153"/>
      <c r="IFD14" s="153"/>
      <c r="IFE14" s="153"/>
      <c r="IFF14" s="153"/>
      <c r="IFG14" s="153"/>
      <c r="IFH14" s="153"/>
      <c r="IFI14" s="153"/>
      <c r="IFJ14" s="153"/>
      <c r="IFK14" s="153"/>
      <c r="IFL14" s="153"/>
      <c r="IFM14" s="153"/>
      <c r="IFN14" s="153"/>
      <c r="IFO14" s="153"/>
      <c r="IFP14" s="153"/>
      <c r="IFQ14" s="153"/>
      <c r="IFR14" s="153"/>
      <c r="IFS14" s="153"/>
      <c r="IFT14" s="153"/>
      <c r="IFU14" s="153"/>
      <c r="IFV14" s="153"/>
      <c r="IFW14" s="153"/>
      <c r="IFX14" s="153"/>
      <c r="IFY14" s="153"/>
      <c r="IFZ14" s="153"/>
      <c r="IGA14" s="153"/>
      <c r="IGB14" s="153"/>
      <c r="IGC14" s="153"/>
      <c r="IGD14" s="153"/>
      <c r="IGE14" s="153"/>
      <c r="IGF14" s="153"/>
      <c r="IGG14" s="153"/>
      <c r="IGH14" s="153"/>
      <c r="IGI14" s="153"/>
      <c r="IGJ14" s="153"/>
      <c r="IGK14" s="153"/>
      <c r="IGL14" s="153"/>
      <c r="IGM14" s="153"/>
      <c r="IGN14" s="153"/>
      <c r="IGO14" s="153"/>
      <c r="IGP14" s="153"/>
      <c r="IGQ14" s="153"/>
      <c r="IGR14" s="153"/>
      <c r="IGS14" s="153"/>
      <c r="IGT14" s="153"/>
      <c r="IGU14" s="153"/>
      <c r="IGV14" s="153"/>
      <c r="IGW14" s="153"/>
      <c r="IGX14" s="153"/>
      <c r="IGY14" s="153"/>
      <c r="IGZ14" s="153"/>
      <c r="IHA14" s="153"/>
      <c r="IHB14" s="153"/>
      <c r="IHC14" s="153"/>
      <c r="IHD14" s="153"/>
      <c r="IHE14" s="153"/>
      <c r="IHF14" s="153"/>
      <c r="IHG14" s="153"/>
      <c r="IHH14" s="153"/>
      <c r="IHI14" s="153"/>
      <c r="IHJ14" s="153"/>
      <c r="IHK14" s="153"/>
      <c r="IHL14" s="153"/>
      <c r="IHM14" s="153"/>
      <c r="IHN14" s="153"/>
      <c r="IHO14" s="153"/>
      <c r="IHP14" s="153"/>
      <c r="IHQ14" s="153"/>
      <c r="IHR14" s="153"/>
      <c r="IHS14" s="153"/>
      <c r="IHT14" s="153"/>
      <c r="IHU14" s="153"/>
      <c r="IHV14" s="153"/>
      <c r="IHW14" s="153"/>
      <c r="IHX14" s="153"/>
      <c r="IHY14" s="153"/>
      <c r="IHZ14" s="153"/>
      <c r="IIA14" s="153"/>
      <c r="IIB14" s="153"/>
      <c r="IIC14" s="153"/>
      <c r="IID14" s="153"/>
      <c r="IIE14" s="153"/>
      <c r="IIF14" s="153"/>
      <c r="IIG14" s="153"/>
      <c r="IIH14" s="153"/>
      <c r="III14" s="153"/>
      <c r="IIJ14" s="153"/>
      <c r="IIK14" s="153"/>
      <c r="IIL14" s="153"/>
      <c r="IIM14" s="153"/>
      <c r="IIN14" s="153"/>
      <c r="IIO14" s="153"/>
      <c r="IIP14" s="153"/>
      <c r="IIQ14" s="153"/>
      <c r="IIR14" s="153"/>
      <c r="IIS14" s="153"/>
      <c r="IIT14" s="153"/>
      <c r="IIU14" s="153"/>
      <c r="IIV14" s="153"/>
      <c r="IIW14" s="153"/>
      <c r="IIX14" s="153"/>
      <c r="IIY14" s="153"/>
      <c r="IIZ14" s="153"/>
      <c r="IJA14" s="153"/>
      <c r="IJB14" s="153"/>
      <c r="IJC14" s="153"/>
      <c r="IJD14" s="153"/>
      <c r="IJE14" s="153"/>
      <c r="IJF14" s="153"/>
      <c r="IJG14" s="153"/>
      <c r="IJH14" s="153"/>
      <c r="IJI14" s="153"/>
      <c r="IJJ14" s="153"/>
      <c r="IJK14" s="153"/>
      <c r="IJL14" s="153"/>
      <c r="IJM14" s="153"/>
      <c r="IJN14" s="153"/>
      <c r="IJO14" s="153"/>
      <c r="IJP14" s="153"/>
      <c r="IJQ14" s="153"/>
      <c r="IJR14" s="153"/>
      <c r="IJS14" s="153"/>
      <c r="IJT14" s="153"/>
      <c r="IJU14" s="153"/>
      <c r="IJV14" s="153"/>
      <c r="IJW14" s="153"/>
      <c r="IJX14" s="153"/>
      <c r="IJY14" s="153"/>
      <c r="IJZ14" s="153"/>
      <c r="IKA14" s="153"/>
      <c r="IKB14" s="153"/>
      <c r="IKC14" s="153"/>
      <c r="IKD14" s="153"/>
      <c r="IKE14" s="153"/>
      <c r="IKF14" s="153"/>
      <c r="IKG14" s="153"/>
      <c r="IKH14" s="153"/>
      <c r="IKI14" s="153"/>
      <c r="IKJ14" s="153"/>
      <c r="IKK14" s="153"/>
      <c r="IKL14" s="153"/>
      <c r="IKM14" s="153"/>
      <c r="IKN14" s="153"/>
      <c r="IKO14" s="153"/>
      <c r="IKP14" s="153"/>
      <c r="IKQ14" s="153"/>
      <c r="IKR14" s="153"/>
      <c r="IKS14" s="153"/>
      <c r="IKT14" s="153"/>
      <c r="IKU14" s="153"/>
      <c r="IKV14" s="153"/>
      <c r="IKW14" s="153"/>
      <c r="IKX14" s="153"/>
      <c r="IKY14" s="153"/>
      <c r="IKZ14" s="153"/>
      <c r="ILA14" s="153"/>
      <c r="ILB14" s="153"/>
      <c r="ILC14" s="153"/>
      <c r="ILD14" s="153"/>
      <c r="ILE14" s="153"/>
      <c r="ILF14" s="153"/>
      <c r="ILG14" s="153"/>
      <c r="ILH14" s="153"/>
      <c r="ILI14" s="153"/>
      <c r="ILJ14" s="153"/>
      <c r="ILK14" s="153"/>
      <c r="ILL14" s="153"/>
      <c r="ILM14" s="153"/>
      <c r="ILN14" s="153"/>
      <c r="ILO14" s="153"/>
      <c r="ILP14" s="153"/>
      <c r="ILQ14" s="153"/>
      <c r="ILR14" s="153"/>
      <c r="ILS14" s="153"/>
      <c r="ILT14" s="153"/>
      <c r="ILU14" s="153"/>
      <c r="ILV14" s="153"/>
      <c r="ILW14" s="153"/>
      <c r="ILX14" s="153"/>
      <c r="ILY14" s="153"/>
      <c r="ILZ14" s="153"/>
      <c r="IMA14" s="153"/>
      <c r="IMB14" s="153"/>
      <c r="IMC14" s="153"/>
      <c r="IMD14" s="153"/>
      <c r="IME14" s="153"/>
      <c r="IMF14" s="153"/>
      <c r="IMG14" s="153"/>
      <c r="IMH14" s="153"/>
      <c r="IMI14" s="153"/>
      <c r="IMJ14" s="153"/>
      <c r="IMK14" s="153"/>
      <c r="IML14" s="153"/>
      <c r="IMM14" s="153"/>
      <c r="IMN14" s="153"/>
      <c r="IMO14" s="153"/>
      <c r="IMP14" s="153"/>
      <c r="IMQ14" s="153"/>
      <c r="IMR14" s="153"/>
      <c r="IMS14" s="153"/>
      <c r="IMT14" s="153"/>
      <c r="IMU14" s="153"/>
      <c r="IMV14" s="153"/>
      <c r="IMW14" s="153"/>
      <c r="IMX14" s="153"/>
      <c r="IMY14" s="153"/>
      <c r="IMZ14" s="153"/>
      <c r="INA14" s="153"/>
      <c r="INB14" s="153"/>
      <c r="INC14" s="153"/>
      <c r="IND14" s="153"/>
      <c r="INE14" s="153"/>
      <c r="INF14" s="153"/>
      <c r="ING14" s="153"/>
      <c r="INH14" s="153"/>
      <c r="INI14" s="153"/>
      <c r="INJ14" s="153"/>
      <c r="INK14" s="153"/>
      <c r="INL14" s="153"/>
      <c r="INM14" s="153"/>
      <c r="INN14" s="153"/>
      <c r="INO14" s="153"/>
      <c r="INP14" s="153"/>
      <c r="INQ14" s="153"/>
      <c r="INR14" s="153"/>
      <c r="INS14" s="153"/>
      <c r="INT14" s="153"/>
      <c r="INU14" s="153"/>
      <c r="INV14" s="153"/>
      <c r="INW14" s="153"/>
      <c r="INX14" s="153"/>
      <c r="INY14" s="153"/>
      <c r="INZ14" s="153"/>
      <c r="IOA14" s="153"/>
      <c r="IOB14" s="153"/>
      <c r="IOC14" s="153"/>
      <c r="IOD14" s="153"/>
      <c r="IOE14" s="153"/>
      <c r="IOF14" s="153"/>
      <c r="IOG14" s="153"/>
      <c r="IOH14" s="153"/>
      <c r="IOI14" s="153"/>
      <c r="IOJ14" s="153"/>
      <c r="IOK14" s="153"/>
      <c r="IOL14" s="153"/>
      <c r="IOM14" s="153"/>
      <c r="ION14" s="153"/>
      <c r="IOO14" s="153"/>
      <c r="IOP14" s="153"/>
      <c r="IOQ14" s="153"/>
      <c r="IOR14" s="153"/>
      <c r="IOS14" s="153"/>
      <c r="IOT14" s="153"/>
      <c r="IOU14" s="153"/>
      <c r="IOV14" s="153"/>
      <c r="IOW14" s="153"/>
      <c r="IOX14" s="153"/>
      <c r="IOY14" s="153"/>
      <c r="IOZ14" s="153"/>
      <c r="IPA14" s="153"/>
      <c r="IPB14" s="153"/>
      <c r="IPC14" s="153"/>
      <c r="IPD14" s="153"/>
      <c r="IPE14" s="153"/>
      <c r="IPF14" s="153"/>
      <c r="IPG14" s="153"/>
      <c r="IPH14" s="153"/>
      <c r="IPI14" s="153"/>
      <c r="IPJ14" s="153"/>
      <c r="IPK14" s="153"/>
      <c r="IPL14" s="153"/>
      <c r="IPM14" s="153"/>
      <c r="IPN14" s="153"/>
      <c r="IPO14" s="153"/>
      <c r="IPP14" s="153"/>
      <c r="IPQ14" s="153"/>
      <c r="IPR14" s="153"/>
      <c r="IPS14" s="153"/>
      <c r="IPT14" s="153"/>
      <c r="IPU14" s="153"/>
      <c r="IPV14" s="153"/>
      <c r="IPW14" s="153"/>
      <c r="IPX14" s="153"/>
      <c r="IPY14" s="153"/>
      <c r="IPZ14" s="153"/>
      <c r="IQA14" s="153"/>
      <c r="IQB14" s="153"/>
      <c r="IQC14" s="153"/>
      <c r="IQD14" s="153"/>
      <c r="IQE14" s="153"/>
      <c r="IQF14" s="153"/>
      <c r="IQG14" s="153"/>
      <c r="IQH14" s="153"/>
      <c r="IQI14" s="153"/>
      <c r="IQJ14" s="153"/>
      <c r="IQK14" s="153"/>
      <c r="IQL14" s="153"/>
      <c r="IQM14" s="153"/>
      <c r="IQN14" s="153"/>
      <c r="IQO14" s="153"/>
      <c r="IQP14" s="153"/>
      <c r="IQQ14" s="153"/>
      <c r="IQR14" s="153"/>
      <c r="IQS14" s="153"/>
      <c r="IQT14" s="153"/>
      <c r="IQU14" s="153"/>
      <c r="IQV14" s="153"/>
      <c r="IQW14" s="153"/>
      <c r="IQX14" s="153"/>
      <c r="IQY14" s="153"/>
      <c r="IQZ14" s="153"/>
      <c r="IRA14" s="153"/>
      <c r="IRB14" s="153"/>
      <c r="IRC14" s="153"/>
      <c r="IRD14" s="153"/>
      <c r="IRE14" s="153"/>
      <c r="IRF14" s="153"/>
      <c r="IRG14" s="153"/>
      <c r="IRH14" s="153"/>
      <c r="IRI14" s="153"/>
      <c r="IRJ14" s="153"/>
      <c r="IRK14" s="153"/>
      <c r="IRL14" s="153"/>
      <c r="IRM14" s="153"/>
      <c r="IRN14" s="153"/>
      <c r="IRO14" s="153"/>
      <c r="IRP14" s="153"/>
      <c r="IRQ14" s="153"/>
      <c r="IRR14" s="153"/>
      <c r="IRS14" s="153"/>
      <c r="IRT14" s="153"/>
      <c r="IRU14" s="153"/>
      <c r="IRV14" s="153"/>
      <c r="IRW14" s="153"/>
      <c r="IRX14" s="153"/>
      <c r="IRY14" s="153"/>
      <c r="IRZ14" s="153"/>
      <c r="ISA14" s="153"/>
      <c r="ISB14" s="153"/>
      <c r="ISC14" s="153"/>
      <c r="ISD14" s="153"/>
      <c r="ISE14" s="153"/>
      <c r="ISF14" s="153"/>
      <c r="ISG14" s="153"/>
      <c r="ISH14" s="153"/>
      <c r="ISI14" s="153"/>
      <c r="ISJ14" s="153"/>
      <c r="ISK14" s="153"/>
      <c r="ISL14" s="153"/>
      <c r="ISM14" s="153"/>
      <c r="ISN14" s="153"/>
      <c r="ISO14" s="153"/>
      <c r="ISP14" s="153"/>
      <c r="ISQ14" s="153"/>
      <c r="ISR14" s="153"/>
      <c r="ISS14" s="153"/>
      <c r="IST14" s="153"/>
      <c r="ISU14" s="153"/>
      <c r="ISV14" s="153"/>
      <c r="ISW14" s="153"/>
      <c r="ISX14" s="153"/>
      <c r="ISY14" s="153"/>
      <c r="ISZ14" s="153"/>
      <c r="ITA14" s="153"/>
      <c r="ITB14" s="153"/>
      <c r="ITC14" s="153"/>
      <c r="ITD14" s="153"/>
      <c r="ITE14" s="153"/>
      <c r="ITF14" s="153"/>
      <c r="ITG14" s="153"/>
      <c r="ITH14" s="153"/>
      <c r="ITI14" s="153"/>
      <c r="ITJ14" s="153"/>
      <c r="ITK14" s="153"/>
      <c r="ITL14" s="153"/>
      <c r="ITM14" s="153"/>
      <c r="ITN14" s="153"/>
      <c r="ITO14" s="153"/>
      <c r="ITP14" s="153"/>
      <c r="ITQ14" s="153"/>
      <c r="ITR14" s="153"/>
      <c r="ITS14" s="153"/>
      <c r="ITT14" s="153"/>
      <c r="ITU14" s="153"/>
      <c r="ITV14" s="153"/>
      <c r="ITW14" s="153"/>
      <c r="ITX14" s="153"/>
      <c r="ITY14" s="153"/>
      <c r="ITZ14" s="153"/>
      <c r="IUA14" s="153"/>
      <c r="IUB14" s="153"/>
      <c r="IUC14" s="153"/>
      <c r="IUD14" s="153"/>
      <c r="IUE14" s="153"/>
      <c r="IUF14" s="153"/>
      <c r="IUG14" s="153"/>
      <c r="IUH14" s="153"/>
      <c r="IUI14" s="153"/>
      <c r="IUJ14" s="153"/>
      <c r="IUK14" s="153"/>
      <c r="IUL14" s="153"/>
      <c r="IUM14" s="153"/>
      <c r="IUN14" s="153"/>
      <c r="IUO14" s="153"/>
      <c r="IUP14" s="153"/>
      <c r="IUQ14" s="153"/>
      <c r="IUR14" s="153"/>
      <c r="IUS14" s="153"/>
      <c r="IUT14" s="153"/>
      <c r="IUU14" s="153"/>
      <c r="IUV14" s="153"/>
      <c r="IUW14" s="153"/>
      <c r="IUX14" s="153"/>
      <c r="IUY14" s="153"/>
      <c r="IUZ14" s="153"/>
      <c r="IVA14" s="153"/>
      <c r="IVB14" s="153"/>
      <c r="IVC14" s="153"/>
      <c r="IVD14" s="153"/>
      <c r="IVE14" s="153"/>
      <c r="IVF14" s="153"/>
      <c r="IVG14" s="153"/>
      <c r="IVH14" s="153"/>
      <c r="IVI14" s="153"/>
      <c r="IVJ14" s="153"/>
      <c r="IVK14" s="153"/>
      <c r="IVL14" s="153"/>
      <c r="IVM14" s="153"/>
      <c r="IVN14" s="153"/>
      <c r="IVO14" s="153"/>
      <c r="IVP14" s="153"/>
      <c r="IVQ14" s="153"/>
      <c r="IVR14" s="153"/>
      <c r="IVS14" s="153"/>
      <c r="IVT14" s="153"/>
      <c r="IVU14" s="153"/>
      <c r="IVV14" s="153"/>
      <c r="IVW14" s="153"/>
      <c r="IVX14" s="153"/>
      <c r="IVY14" s="153"/>
      <c r="IVZ14" s="153"/>
      <c r="IWA14" s="153"/>
      <c r="IWB14" s="153"/>
      <c r="IWC14" s="153"/>
      <c r="IWD14" s="153"/>
      <c r="IWE14" s="153"/>
      <c r="IWF14" s="153"/>
      <c r="IWG14" s="153"/>
      <c r="IWH14" s="153"/>
      <c r="IWI14" s="153"/>
      <c r="IWJ14" s="153"/>
      <c r="IWK14" s="153"/>
      <c r="IWL14" s="153"/>
      <c r="IWM14" s="153"/>
      <c r="IWN14" s="153"/>
      <c r="IWO14" s="153"/>
      <c r="IWP14" s="153"/>
      <c r="IWQ14" s="153"/>
      <c r="IWR14" s="153"/>
      <c r="IWS14" s="153"/>
      <c r="IWT14" s="153"/>
      <c r="IWU14" s="153"/>
      <c r="IWV14" s="153"/>
      <c r="IWW14" s="153"/>
      <c r="IWX14" s="153"/>
      <c r="IWY14" s="153"/>
      <c r="IWZ14" s="153"/>
      <c r="IXA14" s="153"/>
      <c r="IXB14" s="153"/>
      <c r="IXC14" s="153"/>
      <c r="IXD14" s="153"/>
      <c r="IXE14" s="153"/>
      <c r="IXF14" s="153"/>
      <c r="IXG14" s="153"/>
      <c r="IXH14" s="153"/>
      <c r="IXI14" s="153"/>
      <c r="IXJ14" s="153"/>
      <c r="IXK14" s="153"/>
      <c r="IXL14" s="153"/>
      <c r="IXM14" s="153"/>
      <c r="IXN14" s="153"/>
      <c r="IXO14" s="153"/>
      <c r="IXP14" s="153"/>
      <c r="IXQ14" s="153"/>
      <c r="IXR14" s="153"/>
      <c r="IXS14" s="153"/>
      <c r="IXT14" s="153"/>
      <c r="IXU14" s="153"/>
      <c r="IXV14" s="153"/>
      <c r="IXW14" s="153"/>
      <c r="IXX14" s="153"/>
      <c r="IXY14" s="153"/>
      <c r="IXZ14" s="153"/>
      <c r="IYA14" s="153"/>
      <c r="IYB14" s="153"/>
      <c r="IYC14" s="153"/>
      <c r="IYD14" s="153"/>
      <c r="IYE14" s="153"/>
      <c r="IYF14" s="153"/>
      <c r="IYG14" s="153"/>
      <c r="IYH14" s="153"/>
      <c r="IYI14" s="153"/>
      <c r="IYJ14" s="153"/>
      <c r="IYK14" s="153"/>
      <c r="IYL14" s="153"/>
      <c r="IYM14" s="153"/>
      <c r="IYN14" s="153"/>
      <c r="IYO14" s="153"/>
      <c r="IYP14" s="153"/>
      <c r="IYQ14" s="153"/>
      <c r="IYR14" s="153"/>
      <c r="IYS14" s="153"/>
      <c r="IYT14" s="153"/>
      <c r="IYU14" s="153"/>
      <c r="IYV14" s="153"/>
      <c r="IYW14" s="153"/>
      <c r="IYX14" s="153"/>
      <c r="IYY14" s="153"/>
      <c r="IYZ14" s="153"/>
      <c r="IZA14" s="153"/>
      <c r="IZB14" s="153"/>
      <c r="IZC14" s="153"/>
      <c r="IZD14" s="153"/>
      <c r="IZE14" s="153"/>
      <c r="IZF14" s="153"/>
      <c r="IZG14" s="153"/>
      <c r="IZH14" s="153"/>
      <c r="IZI14" s="153"/>
      <c r="IZJ14" s="153"/>
      <c r="IZK14" s="153"/>
      <c r="IZL14" s="153"/>
      <c r="IZM14" s="153"/>
      <c r="IZN14" s="153"/>
      <c r="IZO14" s="153"/>
      <c r="IZP14" s="153"/>
      <c r="IZQ14" s="153"/>
      <c r="IZR14" s="153"/>
      <c r="IZS14" s="153"/>
      <c r="IZT14" s="153"/>
      <c r="IZU14" s="153"/>
      <c r="IZV14" s="153"/>
      <c r="IZW14" s="153"/>
      <c r="IZX14" s="153"/>
      <c r="IZY14" s="153"/>
      <c r="IZZ14" s="153"/>
      <c r="JAA14" s="153"/>
      <c r="JAB14" s="153"/>
      <c r="JAC14" s="153"/>
      <c r="JAD14" s="153"/>
      <c r="JAE14" s="153"/>
      <c r="JAF14" s="153"/>
      <c r="JAG14" s="153"/>
      <c r="JAH14" s="153"/>
      <c r="JAI14" s="153"/>
      <c r="JAJ14" s="153"/>
      <c r="JAK14" s="153"/>
      <c r="JAL14" s="153"/>
      <c r="JAM14" s="153"/>
      <c r="JAN14" s="153"/>
      <c r="JAO14" s="153"/>
      <c r="JAP14" s="153"/>
      <c r="JAQ14" s="153"/>
      <c r="JAR14" s="153"/>
      <c r="JAS14" s="153"/>
      <c r="JAT14" s="153"/>
      <c r="JAU14" s="153"/>
      <c r="JAV14" s="153"/>
      <c r="JAW14" s="153"/>
      <c r="JAX14" s="153"/>
      <c r="JAY14" s="153"/>
      <c r="JAZ14" s="153"/>
      <c r="JBA14" s="153"/>
      <c r="JBB14" s="153"/>
      <c r="JBC14" s="153"/>
      <c r="JBD14" s="153"/>
      <c r="JBE14" s="153"/>
      <c r="JBF14" s="153"/>
      <c r="JBG14" s="153"/>
      <c r="JBH14" s="153"/>
      <c r="JBI14" s="153"/>
      <c r="JBJ14" s="153"/>
      <c r="JBK14" s="153"/>
      <c r="JBL14" s="153"/>
      <c r="JBM14" s="153"/>
      <c r="JBN14" s="153"/>
      <c r="JBO14" s="153"/>
      <c r="JBP14" s="153"/>
      <c r="JBQ14" s="153"/>
      <c r="JBR14" s="153"/>
      <c r="JBS14" s="153"/>
      <c r="JBT14" s="153"/>
      <c r="JBU14" s="153"/>
      <c r="JBV14" s="153"/>
      <c r="JBW14" s="153"/>
      <c r="JBX14" s="153"/>
      <c r="JBY14" s="153"/>
      <c r="JBZ14" s="153"/>
      <c r="JCA14" s="153"/>
      <c r="JCB14" s="153"/>
      <c r="JCC14" s="153"/>
      <c r="JCD14" s="153"/>
      <c r="JCE14" s="153"/>
      <c r="JCF14" s="153"/>
      <c r="JCG14" s="153"/>
      <c r="JCH14" s="153"/>
      <c r="JCI14" s="153"/>
      <c r="JCJ14" s="153"/>
      <c r="JCK14" s="153"/>
      <c r="JCL14" s="153"/>
      <c r="JCM14" s="153"/>
      <c r="JCN14" s="153"/>
      <c r="JCO14" s="153"/>
      <c r="JCP14" s="153"/>
      <c r="JCQ14" s="153"/>
      <c r="JCR14" s="153"/>
      <c r="JCS14" s="153"/>
      <c r="JCT14" s="153"/>
      <c r="JCU14" s="153"/>
      <c r="JCV14" s="153"/>
      <c r="JCW14" s="153"/>
      <c r="JCX14" s="153"/>
      <c r="JCY14" s="153"/>
      <c r="JCZ14" s="153"/>
      <c r="JDA14" s="153"/>
      <c r="JDB14" s="153"/>
      <c r="JDC14" s="153"/>
      <c r="JDD14" s="153"/>
      <c r="JDE14" s="153"/>
      <c r="JDF14" s="153"/>
      <c r="JDG14" s="153"/>
      <c r="JDH14" s="153"/>
      <c r="JDI14" s="153"/>
      <c r="JDJ14" s="153"/>
      <c r="JDK14" s="153"/>
      <c r="JDL14" s="153"/>
      <c r="JDM14" s="153"/>
      <c r="JDN14" s="153"/>
      <c r="JDO14" s="153"/>
      <c r="JDP14" s="153"/>
      <c r="JDQ14" s="153"/>
      <c r="JDR14" s="153"/>
      <c r="JDS14" s="153"/>
      <c r="JDT14" s="153"/>
      <c r="JDU14" s="153"/>
      <c r="JDV14" s="153"/>
      <c r="JDW14" s="153"/>
      <c r="JDX14" s="153"/>
      <c r="JDY14" s="153"/>
      <c r="JDZ14" s="153"/>
      <c r="JEA14" s="153"/>
      <c r="JEB14" s="153"/>
      <c r="JEC14" s="153"/>
      <c r="JED14" s="153"/>
      <c r="JEE14" s="153"/>
      <c r="JEF14" s="153"/>
      <c r="JEG14" s="153"/>
      <c r="JEH14" s="153"/>
      <c r="JEI14" s="153"/>
      <c r="JEJ14" s="153"/>
      <c r="JEK14" s="153"/>
      <c r="JEL14" s="153"/>
      <c r="JEM14" s="153"/>
      <c r="JEN14" s="153"/>
      <c r="JEO14" s="153"/>
      <c r="JEP14" s="153"/>
      <c r="JEQ14" s="153"/>
      <c r="JER14" s="153"/>
      <c r="JES14" s="153"/>
      <c r="JET14" s="153"/>
      <c r="JEU14" s="153"/>
      <c r="JEV14" s="153"/>
      <c r="JEW14" s="153"/>
      <c r="JEX14" s="153"/>
      <c r="JEY14" s="153"/>
      <c r="JEZ14" s="153"/>
      <c r="JFA14" s="153"/>
      <c r="JFB14" s="153"/>
      <c r="JFC14" s="153"/>
      <c r="JFD14" s="153"/>
      <c r="JFE14" s="153"/>
      <c r="JFF14" s="153"/>
      <c r="JFG14" s="153"/>
      <c r="JFH14" s="153"/>
      <c r="JFI14" s="153"/>
      <c r="JFJ14" s="153"/>
      <c r="JFK14" s="153"/>
      <c r="JFL14" s="153"/>
      <c r="JFM14" s="153"/>
      <c r="JFN14" s="153"/>
      <c r="JFO14" s="153"/>
      <c r="JFP14" s="153"/>
      <c r="JFQ14" s="153"/>
      <c r="JFR14" s="153"/>
      <c r="JFS14" s="153"/>
      <c r="JFT14" s="153"/>
      <c r="JFU14" s="153"/>
      <c r="JFV14" s="153"/>
      <c r="JFW14" s="153"/>
      <c r="JFX14" s="153"/>
      <c r="JFY14" s="153"/>
      <c r="JFZ14" s="153"/>
      <c r="JGA14" s="153"/>
      <c r="JGB14" s="153"/>
      <c r="JGC14" s="153"/>
      <c r="JGD14" s="153"/>
      <c r="JGE14" s="153"/>
      <c r="JGF14" s="153"/>
      <c r="JGG14" s="153"/>
      <c r="JGH14" s="153"/>
      <c r="JGI14" s="153"/>
      <c r="JGJ14" s="153"/>
      <c r="JGK14" s="153"/>
      <c r="JGL14" s="153"/>
      <c r="JGM14" s="153"/>
      <c r="JGN14" s="153"/>
      <c r="JGO14" s="153"/>
      <c r="JGP14" s="153"/>
      <c r="JGQ14" s="153"/>
      <c r="JGR14" s="153"/>
      <c r="JGS14" s="153"/>
      <c r="JGT14" s="153"/>
      <c r="JGU14" s="153"/>
      <c r="JGV14" s="153"/>
      <c r="JGW14" s="153"/>
      <c r="JGX14" s="153"/>
      <c r="JGY14" s="153"/>
      <c r="JGZ14" s="153"/>
      <c r="JHA14" s="153"/>
      <c r="JHB14" s="153"/>
      <c r="JHC14" s="153"/>
      <c r="JHD14" s="153"/>
      <c r="JHE14" s="153"/>
      <c r="JHF14" s="153"/>
      <c r="JHG14" s="153"/>
      <c r="JHH14" s="153"/>
      <c r="JHI14" s="153"/>
      <c r="JHJ14" s="153"/>
      <c r="JHK14" s="153"/>
      <c r="JHL14" s="153"/>
      <c r="JHM14" s="153"/>
      <c r="JHN14" s="153"/>
      <c r="JHO14" s="153"/>
      <c r="JHP14" s="153"/>
      <c r="JHQ14" s="153"/>
      <c r="JHR14" s="153"/>
      <c r="JHS14" s="153"/>
      <c r="JHT14" s="153"/>
      <c r="JHU14" s="153"/>
      <c r="JHV14" s="153"/>
      <c r="JHW14" s="153"/>
      <c r="JHX14" s="153"/>
      <c r="JHY14" s="153"/>
      <c r="JHZ14" s="153"/>
      <c r="JIA14" s="153"/>
      <c r="JIB14" s="153"/>
      <c r="JIC14" s="153"/>
      <c r="JID14" s="153"/>
      <c r="JIE14" s="153"/>
      <c r="JIF14" s="153"/>
      <c r="JIG14" s="153"/>
      <c r="JIH14" s="153"/>
      <c r="JII14" s="153"/>
      <c r="JIJ14" s="153"/>
      <c r="JIK14" s="153"/>
      <c r="JIL14" s="153"/>
      <c r="JIM14" s="153"/>
      <c r="JIN14" s="153"/>
      <c r="JIO14" s="153"/>
      <c r="JIP14" s="153"/>
      <c r="JIQ14" s="153"/>
      <c r="JIR14" s="153"/>
      <c r="JIS14" s="153"/>
      <c r="JIT14" s="153"/>
      <c r="JIU14" s="153"/>
      <c r="JIV14" s="153"/>
      <c r="JIW14" s="153"/>
      <c r="JIX14" s="153"/>
      <c r="JIY14" s="153"/>
      <c r="JIZ14" s="153"/>
      <c r="JJA14" s="153"/>
      <c r="JJB14" s="153"/>
      <c r="JJC14" s="153"/>
      <c r="JJD14" s="153"/>
      <c r="JJE14" s="153"/>
      <c r="JJF14" s="153"/>
      <c r="JJG14" s="153"/>
      <c r="JJH14" s="153"/>
      <c r="JJI14" s="153"/>
      <c r="JJJ14" s="153"/>
      <c r="JJK14" s="153"/>
      <c r="JJL14" s="153"/>
      <c r="JJM14" s="153"/>
      <c r="JJN14" s="153"/>
      <c r="JJO14" s="153"/>
      <c r="JJP14" s="153"/>
      <c r="JJQ14" s="153"/>
      <c r="JJR14" s="153"/>
      <c r="JJS14" s="153"/>
      <c r="JJT14" s="153"/>
      <c r="JJU14" s="153"/>
      <c r="JJV14" s="153"/>
      <c r="JJW14" s="153"/>
      <c r="JJX14" s="153"/>
      <c r="JJY14" s="153"/>
      <c r="JJZ14" s="153"/>
      <c r="JKA14" s="153"/>
      <c r="JKB14" s="153"/>
      <c r="JKC14" s="153"/>
      <c r="JKD14" s="153"/>
      <c r="JKE14" s="153"/>
      <c r="JKF14" s="153"/>
      <c r="JKG14" s="153"/>
      <c r="JKH14" s="153"/>
      <c r="JKI14" s="153"/>
      <c r="JKJ14" s="153"/>
      <c r="JKK14" s="153"/>
      <c r="JKL14" s="153"/>
      <c r="JKM14" s="153"/>
      <c r="JKN14" s="153"/>
      <c r="JKO14" s="153"/>
      <c r="JKP14" s="153"/>
      <c r="JKQ14" s="153"/>
      <c r="JKR14" s="153"/>
      <c r="JKS14" s="153"/>
      <c r="JKT14" s="153"/>
      <c r="JKU14" s="153"/>
      <c r="JKV14" s="153"/>
      <c r="JKW14" s="153"/>
      <c r="JKX14" s="153"/>
      <c r="JKY14" s="153"/>
      <c r="JKZ14" s="153"/>
      <c r="JLA14" s="153"/>
      <c r="JLB14" s="153"/>
      <c r="JLC14" s="153"/>
      <c r="JLD14" s="153"/>
      <c r="JLE14" s="153"/>
      <c r="JLF14" s="153"/>
      <c r="JLG14" s="153"/>
      <c r="JLH14" s="153"/>
      <c r="JLI14" s="153"/>
      <c r="JLJ14" s="153"/>
      <c r="JLK14" s="153"/>
      <c r="JLL14" s="153"/>
      <c r="JLM14" s="153"/>
      <c r="JLN14" s="153"/>
      <c r="JLO14" s="153"/>
      <c r="JLP14" s="153"/>
      <c r="JLQ14" s="153"/>
      <c r="JLR14" s="153"/>
      <c r="JLS14" s="153"/>
      <c r="JLT14" s="153"/>
      <c r="JLU14" s="153"/>
      <c r="JLV14" s="153"/>
      <c r="JLW14" s="153"/>
      <c r="JLX14" s="153"/>
      <c r="JLY14" s="153"/>
      <c r="JLZ14" s="153"/>
      <c r="JMA14" s="153"/>
      <c r="JMB14" s="153"/>
      <c r="JMC14" s="153"/>
      <c r="JMD14" s="153"/>
      <c r="JME14" s="153"/>
      <c r="JMF14" s="153"/>
      <c r="JMG14" s="153"/>
      <c r="JMH14" s="153"/>
      <c r="JMI14" s="153"/>
      <c r="JMJ14" s="153"/>
      <c r="JMK14" s="153"/>
      <c r="JML14" s="153"/>
      <c r="JMM14" s="153"/>
      <c r="JMN14" s="153"/>
      <c r="JMO14" s="153"/>
      <c r="JMP14" s="153"/>
      <c r="JMQ14" s="153"/>
      <c r="JMR14" s="153"/>
      <c r="JMS14" s="153"/>
      <c r="JMT14" s="153"/>
      <c r="JMU14" s="153"/>
      <c r="JMV14" s="153"/>
      <c r="JMW14" s="153"/>
      <c r="JMX14" s="153"/>
      <c r="JMY14" s="153"/>
      <c r="JMZ14" s="153"/>
      <c r="JNA14" s="153"/>
      <c r="JNB14" s="153"/>
      <c r="JNC14" s="153"/>
      <c r="JND14" s="153"/>
      <c r="JNE14" s="153"/>
      <c r="JNF14" s="153"/>
      <c r="JNG14" s="153"/>
      <c r="JNH14" s="153"/>
      <c r="JNI14" s="153"/>
      <c r="JNJ14" s="153"/>
      <c r="JNK14" s="153"/>
      <c r="JNL14" s="153"/>
      <c r="JNM14" s="153"/>
      <c r="JNN14" s="153"/>
      <c r="JNO14" s="153"/>
      <c r="JNP14" s="153"/>
      <c r="JNQ14" s="153"/>
      <c r="JNR14" s="153"/>
      <c r="JNS14" s="153"/>
      <c r="JNT14" s="153"/>
      <c r="JNU14" s="153"/>
      <c r="JNV14" s="153"/>
      <c r="JNW14" s="153"/>
      <c r="JNX14" s="153"/>
      <c r="JNY14" s="153"/>
      <c r="JNZ14" s="153"/>
      <c r="JOA14" s="153"/>
      <c r="JOB14" s="153"/>
      <c r="JOC14" s="153"/>
      <c r="JOD14" s="153"/>
      <c r="JOE14" s="153"/>
      <c r="JOF14" s="153"/>
      <c r="JOG14" s="153"/>
      <c r="JOH14" s="153"/>
      <c r="JOI14" s="153"/>
      <c r="JOJ14" s="153"/>
      <c r="JOK14" s="153"/>
      <c r="JOL14" s="153"/>
      <c r="JOM14" s="153"/>
      <c r="JON14" s="153"/>
      <c r="JOO14" s="153"/>
      <c r="JOP14" s="153"/>
      <c r="JOQ14" s="153"/>
      <c r="JOR14" s="153"/>
      <c r="JOS14" s="153"/>
      <c r="JOT14" s="153"/>
      <c r="JOU14" s="153"/>
      <c r="JOV14" s="153"/>
      <c r="JOW14" s="153"/>
      <c r="JOX14" s="153"/>
      <c r="JOY14" s="153"/>
      <c r="JOZ14" s="153"/>
      <c r="JPA14" s="153"/>
      <c r="JPB14" s="153"/>
      <c r="JPC14" s="153"/>
      <c r="JPD14" s="153"/>
      <c r="JPE14" s="153"/>
      <c r="JPF14" s="153"/>
      <c r="JPG14" s="153"/>
      <c r="JPH14" s="153"/>
      <c r="JPI14" s="153"/>
      <c r="JPJ14" s="153"/>
      <c r="JPK14" s="153"/>
      <c r="JPL14" s="153"/>
      <c r="JPM14" s="153"/>
      <c r="JPN14" s="153"/>
      <c r="JPO14" s="153"/>
      <c r="JPP14" s="153"/>
      <c r="JPQ14" s="153"/>
      <c r="JPR14" s="153"/>
      <c r="JPS14" s="153"/>
      <c r="JPT14" s="153"/>
      <c r="JPU14" s="153"/>
      <c r="JPV14" s="153"/>
      <c r="JPW14" s="153"/>
      <c r="JPX14" s="153"/>
      <c r="JPY14" s="153"/>
      <c r="JPZ14" s="153"/>
      <c r="JQA14" s="153"/>
      <c r="JQB14" s="153"/>
      <c r="JQC14" s="153"/>
      <c r="JQD14" s="153"/>
      <c r="JQE14" s="153"/>
      <c r="JQF14" s="153"/>
      <c r="JQG14" s="153"/>
      <c r="JQH14" s="153"/>
      <c r="JQI14" s="153"/>
      <c r="JQJ14" s="153"/>
      <c r="JQK14" s="153"/>
      <c r="JQL14" s="153"/>
      <c r="JQM14" s="153"/>
      <c r="JQN14" s="153"/>
      <c r="JQO14" s="153"/>
      <c r="JQP14" s="153"/>
      <c r="JQQ14" s="153"/>
      <c r="JQR14" s="153"/>
      <c r="JQS14" s="153"/>
      <c r="JQT14" s="153"/>
      <c r="JQU14" s="153"/>
      <c r="JQV14" s="153"/>
      <c r="JQW14" s="153"/>
      <c r="JQX14" s="153"/>
      <c r="JQY14" s="153"/>
      <c r="JQZ14" s="153"/>
      <c r="JRA14" s="153"/>
      <c r="JRB14" s="153"/>
      <c r="JRC14" s="153"/>
      <c r="JRD14" s="153"/>
      <c r="JRE14" s="153"/>
      <c r="JRF14" s="153"/>
      <c r="JRG14" s="153"/>
      <c r="JRH14" s="153"/>
      <c r="JRI14" s="153"/>
      <c r="JRJ14" s="153"/>
      <c r="JRK14" s="153"/>
      <c r="JRL14" s="153"/>
      <c r="JRM14" s="153"/>
      <c r="JRN14" s="153"/>
      <c r="JRO14" s="153"/>
      <c r="JRP14" s="153"/>
      <c r="JRQ14" s="153"/>
      <c r="JRR14" s="153"/>
      <c r="JRS14" s="153"/>
      <c r="JRT14" s="153"/>
      <c r="JRU14" s="153"/>
      <c r="JRV14" s="153"/>
      <c r="JRW14" s="153"/>
      <c r="JRX14" s="153"/>
      <c r="JRY14" s="153"/>
      <c r="JRZ14" s="153"/>
      <c r="JSA14" s="153"/>
      <c r="JSB14" s="153"/>
      <c r="JSC14" s="153"/>
      <c r="JSD14" s="153"/>
      <c r="JSE14" s="153"/>
      <c r="JSF14" s="153"/>
      <c r="JSG14" s="153"/>
      <c r="JSH14" s="153"/>
      <c r="JSI14" s="153"/>
      <c r="JSJ14" s="153"/>
      <c r="JSK14" s="153"/>
      <c r="JSL14" s="153"/>
      <c r="JSM14" s="153"/>
      <c r="JSN14" s="153"/>
      <c r="JSO14" s="153"/>
      <c r="JSP14" s="153"/>
      <c r="JSQ14" s="153"/>
      <c r="JSR14" s="153"/>
      <c r="JSS14" s="153"/>
      <c r="JST14" s="153"/>
      <c r="JSU14" s="153"/>
      <c r="JSV14" s="153"/>
      <c r="JSW14" s="153"/>
      <c r="JSX14" s="153"/>
      <c r="JSY14" s="153"/>
      <c r="JSZ14" s="153"/>
      <c r="JTA14" s="153"/>
      <c r="JTB14" s="153"/>
      <c r="JTC14" s="153"/>
      <c r="JTD14" s="153"/>
      <c r="JTE14" s="153"/>
      <c r="JTF14" s="153"/>
      <c r="JTG14" s="153"/>
      <c r="JTH14" s="153"/>
      <c r="JTI14" s="153"/>
      <c r="JTJ14" s="153"/>
      <c r="JTK14" s="153"/>
      <c r="JTL14" s="153"/>
      <c r="JTM14" s="153"/>
      <c r="JTN14" s="153"/>
      <c r="JTO14" s="153"/>
      <c r="JTP14" s="153"/>
      <c r="JTQ14" s="153"/>
      <c r="JTR14" s="153"/>
      <c r="JTS14" s="153"/>
      <c r="JTT14" s="153"/>
      <c r="JTU14" s="153"/>
      <c r="JTV14" s="153"/>
      <c r="JTW14" s="153"/>
      <c r="JTX14" s="153"/>
      <c r="JTY14" s="153"/>
      <c r="JTZ14" s="153"/>
      <c r="JUA14" s="153"/>
      <c r="JUB14" s="153"/>
      <c r="JUC14" s="153"/>
      <c r="JUD14" s="153"/>
      <c r="JUE14" s="153"/>
      <c r="JUF14" s="153"/>
      <c r="JUG14" s="153"/>
      <c r="JUH14" s="153"/>
      <c r="JUI14" s="153"/>
      <c r="JUJ14" s="153"/>
      <c r="JUK14" s="153"/>
      <c r="JUL14" s="153"/>
      <c r="JUM14" s="153"/>
      <c r="JUN14" s="153"/>
      <c r="JUO14" s="153"/>
      <c r="JUP14" s="153"/>
      <c r="JUQ14" s="153"/>
      <c r="JUR14" s="153"/>
      <c r="JUS14" s="153"/>
      <c r="JUT14" s="153"/>
      <c r="JUU14" s="153"/>
      <c r="JUV14" s="153"/>
      <c r="JUW14" s="153"/>
      <c r="JUX14" s="153"/>
      <c r="JUY14" s="153"/>
      <c r="JUZ14" s="153"/>
      <c r="JVA14" s="153"/>
      <c r="JVB14" s="153"/>
      <c r="JVC14" s="153"/>
      <c r="JVD14" s="153"/>
      <c r="JVE14" s="153"/>
      <c r="JVF14" s="153"/>
      <c r="JVG14" s="153"/>
      <c r="JVH14" s="153"/>
      <c r="JVI14" s="153"/>
      <c r="JVJ14" s="153"/>
      <c r="JVK14" s="153"/>
      <c r="JVL14" s="153"/>
      <c r="JVM14" s="153"/>
      <c r="JVN14" s="153"/>
      <c r="JVO14" s="153"/>
      <c r="JVP14" s="153"/>
      <c r="JVQ14" s="153"/>
      <c r="JVR14" s="153"/>
      <c r="JVS14" s="153"/>
      <c r="JVT14" s="153"/>
      <c r="JVU14" s="153"/>
      <c r="JVV14" s="153"/>
      <c r="JVW14" s="153"/>
      <c r="JVX14" s="153"/>
      <c r="JVY14" s="153"/>
      <c r="JVZ14" s="153"/>
      <c r="JWA14" s="153"/>
      <c r="JWB14" s="153"/>
      <c r="JWC14" s="153"/>
      <c r="JWD14" s="153"/>
      <c r="JWE14" s="153"/>
      <c r="JWF14" s="153"/>
      <c r="JWG14" s="153"/>
      <c r="JWH14" s="153"/>
      <c r="JWI14" s="153"/>
      <c r="JWJ14" s="153"/>
      <c r="JWK14" s="153"/>
      <c r="JWL14" s="153"/>
      <c r="JWM14" s="153"/>
      <c r="JWN14" s="153"/>
      <c r="JWO14" s="153"/>
      <c r="JWP14" s="153"/>
      <c r="JWQ14" s="153"/>
      <c r="JWR14" s="153"/>
      <c r="JWS14" s="153"/>
      <c r="JWT14" s="153"/>
      <c r="JWU14" s="153"/>
      <c r="JWV14" s="153"/>
      <c r="JWW14" s="153"/>
      <c r="JWX14" s="153"/>
      <c r="JWY14" s="153"/>
      <c r="JWZ14" s="153"/>
      <c r="JXA14" s="153"/>
      <c r="JXB14" s="153"/>
      <c r="JXC14" s="153"/>
      <c r="JXD14" s="153"/>
      <c r="JXE14" s="153"/>
      <c r="JXF14" s="153"/>
      <c r="JXG14" s="153"/>
      <c r="JXH14" s="153"/>
      <c r="JXI14" s="153"/>
      <c r="JXJ14" s="153"/>
      <c r="JXK14" s="153"/>
      <c r="JXL14" s="153"/>
      <c r="JXM14" s="153"/>
      <c r="JXN14" s="153"/>
      <c r="JXO14" s="153"/>
      <c r="JXP14" s="153"/>
      <c r="JXQ14" s="153"/>
      <c r="JXR14" s="153"/>
      <c r="JXS14" s="153"/>
      <c r="JXT14" s="153"/>
      <c r="JXU14" s="153"/>
      <c r="JXV14" s="153"/>
      <c r="JXW14" s="153"/>
      <c r="JXX14" s="153"/>
      <c r="JXY14" s="153"/>
      <c r="JXZ14" s="153"/>
      <c r="JYA14" s="153"/>
      <c r="JYB14" s="153"/>
      <c r="JYC14" s="153"/>
      <c r="JYD14" s="153"/>
      <c r="JYE14" s="153"/>
      <c r="JYF14" s="153"/>
      <c r="JYG14" s="153"/>
      <c r="JYH14" s="153"/>
      <c r="JYI14" s="153"/>
      <c r="JYJ14" s="153"/>
      <c r="JYK14" s="153"/>
      <c r="JYL14" s="153"/>
      <c r="JYM14" s="153"/>
      <c r="JYN14" s="153"/>
      <c r="JYO14" s="153"/>
      <c r="JYP14" s="153"/>
      <c r="JYQ14" s="153"/>
      <c r="JYR14" s="153"/>
      <c r="JYS14" s="153"/>
      <c r="JYT14" s="153"/>
      <c r="JYU14" s="153"/>
      <c r="JYV14" s="153"/>
      <c r="JYW14" s="153"/>
      <c r="JYX14" s="153"/>
      <c r="JYY14" s="153"/>
      <c r="JYZ14" s="153"/>
      <c r="JZA14" s="153"/>
      <c r="JZB14" s="153"/>
      <c r="JZC14" s="153"/>
      <c r="JZD14" s="153"/>
      <c r="JZE14" s="153"/>
      <c r="JZF14" s="153"/>
      <c r="JZG14" s="153"/>
      <c r="JZH14" s="153"/>
      <c r="JZI14" s="153"/>
      <c r="JZJ14" s="153"/>
      <c r="JZK14" s="153"/>
      <c r="JZL14" s="153"/>
      <c r="JZM14" s="153"/>
      <c r="JZN14" s="153"/>
      <c r="JZO14" s="153"/>
      <c r="JZP14" s="153"/>
      <c r="JZQ14" s="153"/>
      <c r="JZR14" s="153"/>
      <c r="JZS14" s="153"/>
      <c r="JZT14" s="153"/>
      <c r="JZU14" s="153"/>
      <c r="JZV14" s="153"/>
      <c r="JZW14" s="153"/>
      <c r="JZX14" s="153"/>
      <c r="JZY14" s="153"/>
      <c r="JZZ14" s="153"/>
      <c r="KAA14" s="153"/>
      <c r="KAB14" s="153"/>
      <c r="KAC14" s="153"/>
      <c r="KAD14" s="153"/>
      <c r="KAE14" s="153"/>
      <c r="KAF14" s="153"/>
      <c r="KAG14" s="153"/>
      <c r="KAH14" s="153"/>
      <c r="KAI14" s="153"/>
      <c r="KAJ14" s="153"/>
      <c r="KAK14" s="153"/>
      <c r="KAL14" s="153"/>
      <c r="KAM14" s="153"/>
      <c r="KAN14" s="153"/>
      <c r="KAO14" s="153"/>
      <c r="KAP14" s="153"/>
      <c r="KAQ14" s="153"/>
      <c r="KAR14" s="153"/>
      <c r="KAS14" s="153"/>
      <c r="KAT14" s="153"/>
      <c r="KAU14" s="153"/>
      <c r="KAV14" s="153"/>
      <c r="KAW14" s="153"/>
      <c r="KAX14" s="153"/>
      <c r="KAY14" s="153"/>
      <c r="KAZ14" s="153"/>
      <c r="KBA14" s="153"/>
      <c r="KBB14" s="153"/>
      <c r="KBC14" s="153"/>
      <c r="KBD14" s="153"/>
      <c r="KBE14" s="153"/>
      <c r="KBF14" s="153"/>
      <c r="KBG14" s="153"/>
      <c r="KBH14" s="153"/>
      <c r="KBI14" s="153"/>
      <c r="KBJ14" s="153"/>
      <c r="KBK14" s="153"/>
      <c r="KBL14" s="153"/>
      <c r="KBM14" s="153"/>
      <c r="KBN14" s="153"/>
      <c r="KBO14" s="153"/>
      <c r="KBP14" s="153"/>
      <c r="KBQ14" s="153"/>
      <c r="KBR14" s="153"/>
      <c r="KBS14" s="153"/>
      <c r="KBT14" s="153"/>
      <c r="KBU14" s="153"/>
      <c r="KBV14" s="153"/>
      <c r="KBW14" s="153"/>
      <c r="KBX14" s="153"/>
      <c r="KBY14" s="153"/>
      <c r="KBZ14" s="153"/>
      <c r="KCA14" s="153"/>
      <c r="KCB14" s="153"/>
      <c r="KCC14" s="153"/>
      <c r="KCD14" s="153"/>
      <c r="KCE14" s="153"/>
      <c r="KCF14" s="153"/>
      <c r="KCG14" s="153"/>
      <c r="KCH14" s="153"/>
      <c r="KCI14" s="153"/>
      <c r="KCJ14" s="153"/>
      <c r="KCK14" s="153"/>
      <c r="KCL14" s="153"/>
      <c r="KCM14" s="153"/>
      <c r="KCN14" s="153"/>
      <c r="KCO14" s="153"/>
      <c r="KCP14" s="153"/>
      <c r="KCQ14" s="153"/>
      <c r="KCR14" s="153"/>
      <c r="KCS14" s="153"/>
      <c r="KCT14" s="153"/>
      <c r="KCU14" s="153"/>
      <c r="KCV14" s="153"/>
      <c r="KCW14" s="153"/>
      <c r="KCX14" s="153"/>
      <c r="KCY14" s="153"/>
      <c r="KCZ14" s="153"/>
      <c r="KDA14" s="153"/>
      <c r="KDB14" s="153"/>
      <c r="KDC14" s="153"/>
      <c r="KDD14" s="153"/>
      <c r="KDE14" s="153"/>
      <c r="KDF14" s="153"/>
      <c r="KDG14" s="153"/>
      <c r="KDH14" s="153"/>
      <c r="KDI14" s="153"/>
      <c r="KDJ14" s="153"/>
      <c r="KDK14" s="153"/>
      <c r="KDL14" s="153"/>
      <c r="KDM14" s="153"/>
      <c r="KDN14" s="153"/>
      <c r="KDO14" s="153"/>
      <c r="KDP14" s="153"/>
      <c r="KDQ14" s="153"/>
      <c r="KDR14" s="153"/>
      <c r="KDS14" s="153"/>
      <c r="KDT14" s="153"/>
      <c r="KDU14" s="153"/>
      <c r="KDV14" s="153"/>
      <c r="KDW14" s="153"/>
      <c r="KDX14" s="153"/>
      <c r="KDY14" s="153"/>
      <c r="KDZ14" s="153"/>
      <c r="KEA14" s="153"/>
      <c r="KEB14" s="153"/>
      <c r="KEC14" s="153"/>
      <c r="KED14" s="153"/>
      <c r="KEE14" s="153"/>
      <c r="KEF14" s="153"/>
      <c r="KEG14" s="153"/>
      <c r="KEH14" s="153"/>
      <c r="KEI14" s="153"/>
      <c r="KEJ14" s="153"/>
      <c r="KEK14" s="153"/>
      <c r="KEL14" s="153"/>
      <c r="KEM14" s="153"/>
      <c r="KEN14" s="153"/>
      <c r="KEO14" s="153"/>
      <c r="KEP14" s="153"/>
      <c r="KEQ14" s="153"/>
      <c r="KER14" s="153"/>
      <c r="KES14" s="153"/>
      <c r="KET14" s="153"/>
      <c r="KEU14" s="153"/>
      <c r="KEV14" s="153"/>
      <c r="KEW14" s="153"/>
      <c r="KEX14" s="153"/>
      <c r="KEY14" s="153"/>
      <c r="KEZ14" s="153"/>
      <c r="KFA14" s="153"/>
      <c r="KFB14" s="153"/>
      <c r="KFC14" s="153"/>
      <c r="KFD14" s="153"/>
      <c r="KFE14" s="153"/>
      <c r="KFF14" s="153"/>
      <c r="KFG14" s="153"/>
      <c r="KFH14" s="153"/>
      <c r="KFI14" s="153"/>
      <c r="KFJ14" s="153"/>
      <c r="KFK14" s="153"/>
      <c r="KFL14" s="153"/>
      <c r="KFM14" s="153"/>
      <c r="KFN14" s="153"/>
      <c r="KFO14" s="153"/>
      <c r="KFP14" s="153"/>
      <c r="KFQ14" s="153"/>
      <c r="KFR14" s="153"/>
      <c r="KFS14" s="153"/>
      <c r="KFT14" s="153"/>
      <c r="KFU14" s="153"/>
      <c r="KFV14" s="153"/>
      <c r="KFW14" s="153"/>
      <c r="KFX14" s="153"/>
      <c r="KFY14" s="153"/>
      <c r="KFZ14" s="153"/>
      <c r="KGA14" s="153"/>
      <c r="KGB14" s="153"/>
      <c r="KGC14" s="153"/>
      <c r="KGD14" s="153"/>
      <c r="KGE14" s="153"/>
      <c r="KGF14" s="153"/>
      <c r="KGG14" s="153"/>
      <c r="KGH14" s="153"/>
      <c r="KGI14" s="153"/>
      <c r="KGJ14" s="153"/>
      <c r="KGK14" s="153"/>
      <c r="KGL14" s="153"/>
      <c r="KGM14" s="153"/>
      <c r="KGN14" s="153"/>
      <c r="KGO14" s="153"/>
      <c r="KGP14" s="153"/>
      <c r="KGQ14" s="153"/>
      <c r="KGR14" s="153"/>
      <c r="KGS14" s="153"/>
      <c r="KGT14" s="153"/>
      <c r="KGU14" s="153"/>
      <c r="KGV14" s="153"/>
      <c r="KGW14" s="153"/>
      <c r="KGX14" s="153"/>
      <c r="KGY14" s="153"/>
      <c r="KGZ14" s="153"/>
      <c r="KHA14" s="153"/>
      <c r="KHB14" s="153"/>
      <c r="KHC14" s="153"/>
      <c r="KHD14" s="153"/>
      <c r="KHE14" s="153"/>
      <c r="KHF14" s="153"/>
      <c r="KHG14" s="153"/>
      <c r="KHH14" s="153"/>
      <c r="KHI14" s="153"/>
      <c r="KHJ14" s="153"/>
      <c r="KHK14" s="153"/>
      <c r="KHL14" s="153"/>
      <c r="KHM14" s="153"/>
      <c r="KHN14" s="153"/>
      <c r="KHO14" s="153"/>
      <c r="KHP14" s="153"/>
      <c r="KHQ14" s="153"/>
      <c r="KHR14" s="153"/>
      <c r="KHS14" s="153"/>
      <c r="KHT14" s="153"/>
      <c r="KHU14" s="153"/>
      <c r="KHV14" s="153"/>
      <c r="KHW14" s="153"/>
      <c r="KHX14" s="153"/>
      <c r="KHY14" s="153"/>
      <c r="KHZ14" s="153"/>
      <c r="KIA14" s="153"/>
      <c r="KIB14" s="153"/>
      <c r="KIC14" s="153"/>
      <c r="KID14" s="153"/>
      <c r="KIE14" s="153"/>
      <c r="KIF14" s="153"/>
      <c r="KIG14" s="153"/>
      <c r="KIH14" s="153"/>
      <c r="KII14" s="153"/>
      <c r="KIJ14" s="153"/>
      <c r="KIK14" s="153"/>
      <c r="KIL14" s="153"/>
      <c r="KIM14" s="153"/>
      <c r="KIN14" s="153"/>
      <c r="KIO14" s="153"/>
      <c r="KIP14" s="153"/>
      <c r="KIQ14" s="153"/>
      <c r="KIR14" s="153"/>
      <c r="KIS14" s="153"/>
      <c r="KIT14" s="153"/>
      <c r="KIU14" s="153"/>
      <c r="KIV14" s="153"/>
      <c r="KIW14" s="153"/>
      <c r="KIX14" s="153"/>
      <c r="KIY14" s="153"/>
      <c r="KIZ14" s="153"/>
      <c r="KJA14" s="153"/>
      <c r="KJB14" s="153"/>
      <c r="KJC14" s="153"/>
      <c r="KJD14" s="153"/>
      <c r="KJE14" s="153"/>
      <c r="KJF14" s="153"/>
      <c r="KJG14" s="153"/>
      <c r="KJH14" s="153"/>
      <c r="KJI14" s="153"/>
      <c r="KJJ14" s="153"/>
      <c r="KJK14" s="153"/>
      <c r="KJL14" s="153"/>
      <c r="KJM14" s="153"/>
      <c r="KJN14" s="153"/>
      <c r="KJO14" s="153"/>
      <c r="KJP14" s="153"/>
      <c r="KJQ14" s="153"/>
      <c r="KJR14" s="153"/>
      <c r="KJS14" s="153"/>
      <c r="KJT14" s="153"/>
      <c r="KJU14" s="153"/>
      <c r="KJV14" s="153"/>
      <c r="KJW14" s="153"/>
      <c r="KJX14" s="153"/>
      <c r="KJY14" s="153"/>
      <c r="KJZ14" s="153"/>
      <c r="KKA14" s="153"/>
      <c r="KKB14" s="153"/>
      <c r="KKC14" s="153"/>
      <c r="KKD14" s="153"/>
      <c r="KKE14" s="153"/>
      <c r="KKF14" s="153"/>
      <c r="KKG14" s="153"/>
      <c r="KKH14" s="153"/>
      <c r="KKI14" s="153"/>
      <c r="KKJ14" s="153"/>
      <c r="KKK14" s="153"/>
      <c r="KKL14" s="153"/>
      <c r="KKM14" s="153"/>
      <c r="KKN14" s="153"/>
      <c r="KKO14" s="153"/>
      <c r="KKP14" s="153"/>
      <c r="KKQ14" s="153"/>
      <c r="KKR14" s="153"/>
      <c r="KKS14" s="153"/>
      <c r="KKT14" s="153"/>
      <c r="KKU14" s="153"/>
      <c r="KKV14" s="153"/>
      <c r="KKW14" s="153"/>
      <c r="KKX14" s="153"/>
      <c r="KKY14" s="153"/>
      <c r="KKZ14" s="153"/>
      <c r="KLA14" s="153"/>
      <c r="KLB14" s="153"/>
      <c r="KLC14" s="153"/>
      <c r="KLD14" s="153"/>
      <c r="KLE14" s="153"/>
      <c r="KLF14" s="153"/>
      <c r="KLG14" s="153"/>
      <c r="KLH14" s="153"/>
      <c r="KLI14" s="153"/>
      <c r="KLJ14" s="153"/>
      <c r="KLK14" s="153"/>
      <c r="KLL14" s="153"/>
      <c r="KLM14" s="153"/>
      <c r="KLN14" s="153"/>
      <c r="KLO14" s="153"/>
      <c r="KLP14" s="153"/>
      <c r="KLQ14" s="153"/>
      <c r="KLR14" s="153"/>
      <c r="KLS14" s="153"/>
      <c r="KLT14" s="153"/>
      <c r="KLU14" s="153"/>
      <c r="KLV14" s="153"/>
      <c r="KLW14" s="153"/>
      <c r="KLX14" s="153"/>
      <c r="KLY14" s="153"/>
      <c r="KLZ14" s="153"/>
      <c r="KMA14" s="153"/>
      <c r="KMB14" s="153"/>
      <c r="KMC14" s="153"/>
      <c r="KMD14" s="153"/>
      <c r="KME14" s="153"/>
      <c r="KMF14" s="153"/>
      <c r="KMG14" s="153"/>
      <c r="KMH14" s="153"/>
      <c r="KMI14" s="153"/>
      <c r="KMJ14" s="153"/>
      <c r="KMK14" s="153"/>
      <c r="KML14" s="153"/>
      <c r="KMM14" s="153"/>
      <c r="KMN14" s="153"/>
      <c r="KMO14" s="153"/>
      <c r="KMP14" s="153"/>
      <c r="KMQ14" s="153"/>
      <c r="KMR14" s="153"/>
      <c r="KMS14" s="153"/>
      <c r="KMT14" s="153"/>
      <c r="KMU14" s="153"/>
      <c r="KMV14" s="153"/>
      <c r="KMW14" s="153"/>
      <c r="KMX14" s="153"/>
      <c r="KMY14" s="153"/>
      <c r="KMZ14" s="153"/>
      <c r="KNA14" s="153"/>
      <c r="KNB14" s="153"/>
      <c r="KNC14" s="153"/>
      <c r="KND14" s="153"/>
      <c r="KNE14" s="153"/>
      <c r="KNF14" s="153"/>
      <c r="KNG14" s="153"/>
      <c r="KNH14" s="153"/>
      <c r="KNI14" s="153"/>
      <c r="KNJ14" s="153"/>
      <c r="KNK14" s="153"/>
      <c r="KNL14" s="153"/>
      <c r="KNM14" s="153"/>
      <c r="KNN14" s="153"/>
      <c r="KNO14" s="153"/>
      <c r="KNP14" s="153"/>
      <c r="KNQ14" s="153"/>
      <c r="KNR14" s="153"/>
      <c r="KNS14" s="153"/>
      <c r="KNT14" s="153"/>
      <c r="KNU14" s="153"/>
      <c r="KNV14" s="153"/>
      <c r="KNW14" s="153"/>
      <c r="KNX14" s="153"/>
      <c r="KNY14" s="153"/>
      <c r="KNZ14" s="153"/>
      <c r="KOA14" s="153"/>
      <c r="KOB14" s="153"/>
      <c r="KOC14" s="153"/>
      <c r="KOD14" s="153"/>
      <c r="KOE14" s="153"/>
      <c r="KOF14" s="153"/>
      <c r="KOG14" s="153"/>
      <c r="KOH14" s="153"/>
      <c r="KOI14" s="153"/>
      <c r="KOJ14" s="153"/>
      <c r="KOK14" s="153"/>
      <c r="KOL14" s="153"/>
      <c r="KOM14" s="153"/>
      <c r="KON14" s="153"/>
      <c r="KOO14" s="153"/>
      <c r="KOP14" s="153"/>
      <c r="KOQ14" s="153"/>
      <c r="KOR14" s="153"/>
      <c r="KOS14" s="153"/>
      <c r="KOT14" s="153"/>
      <c r="KOU14" s="153"/>
      <c r="KOV14" s="153"/>
      <c r="KOW14" s="153"/>
      <c r="KOX14" s="153"/>
      <c r="KOY14" s="153"/>
      <c r="KOZ14" s="153"/>
      <c r="KPA14" s="153"/>
      <c r="KPB14" s="153"/>
      <c r="KPC14" s="153"/>
      <c r="KPD14" s="153"/>
      <c r="KPE14" s="153"/>
      <c r="KPF14" s="153"/>
      <c r="KPG14" s="153"/>
      <c r="KPH14" s="153"/>
      <c r="KPI14" s="153"/>
      <c r="KPJ14" s="153"/>
      <c r="KPK14" s="153"/>
      <c r="KPL14" s="153"/>
      <c r="KPM14" s="153"/>
      <c r="KPN14" s="153"/>
      <c r="KPO14" s="153"/>
      <c r="KPP14" s="153"/>
      <c r="KPQ14" s="153"/>
      <c r="KPR14" s="153"/>
      <c r="KPS14" s="153"/>
      <c r="KPT14" s="153"/>
      <c r="KPU14" s="153"/>
      <c r="KPV14" s="153"/>
      <c r="KPW14" s="153"/>
      <c r="KPX14" s="153"/>
      <c r="KPY14" s="153"/>
      <c r="KPZ14" s="153"/>
      <c r="KQA14" s="153"/>
      <c r="KQB14" s="153"/>
      <c r="KQC14" s="153"/>
      <c r="KQD14" s="153"/>
      <c r="KQE14" s="153"/>
      <c r="KQF14" s="153"/>
      <c r="KQG14" s="153"/>
      <c r="KQH14" s="153"/>
      <c r="KQI14" s="153"/>
      <c r="KQJ14" s="153"/>
      <c r="KQK14" s="153"/>
      <c r="KQL14" s="153"/>
      <c r="KQM14" s="153"/>
      <c r="KQN14" s="153"/>
      <c r="KQO14" s="153"/>
      <c r="KQP14" s="153"/>
      <c r="KQQ14" s="153"/>
      <c r="KQR14" s="153"/>
      <c r="KQS14" s="153"/>
      <c r="KQT14" s="153"/>
      <c r="KQU14" s="153"/>
      <c r="KQV14" s="153"/>
      <c r="KQW14" s="153"/>
      <c r="KQX14" s="153"/>
      <c r="KQY14" s="153"/>
      <c r="KQZ14" s="153"/>
      <c r="KRA14" s="153"/>
      <c r="KRB14" s="153"/>
      <c r="KRC14" s="153"/>
      <c r="KRD14" s="153"/>
      <c r="KRE14" s="153"/>
      <c r="KRF14" s="153"/>
      <c r="KRG14" s="153"/>
      <c r="KRH14" s="153"/>
      <c r="KRI14" s="153"/>
      <c r="KRJ14" s="153"/>
      <c r="KRK14" s="153"/>
      <c r="KRL14" s="153"/>
      <c r="KRM14" s="153"/>
      <c r="KRN14" s="153"/>
      <c r="KRO14" s="153"/>
      <c r="KRP14" s="153"/>
      <c r="KRQ14" s="153"/>
      <c r="KRR14" s="153"/>
      <c r="KRS14" s="153"/>
      <c r="KRT14" s="153"/>
      <c r="KRU14" s="153"/>
      <c r="KRV14" s="153"/>
      <c r="KRW14" s="153"/>
      <c r="KRX14" s="153"/>
      <c r="KRY14" s="153"/>
      <c r="KRZ14" s="153"/>
      <c r="KSA14" s="153"/>
      <c r="KSB14" s="153"/>
      <c r="KSC14" s="153"/>
      <c r="KSD14" s="153"/>
      <c r="KSE14" s="153"/>
      <c r="KSF14" s="153"/>
      <c r="KSG14" s="153"/>
      <c r="KSH14" s="153"/>
      <c r="KSI14" s="153"/>
      <c r="KSJ14" s="153"/>
      <c r="KSK14" s="153"/>
      <c r="KSL14" s="153"/>
      <c r="KSM14" s="153"/>
      <c r="KSN14" s="153"/>
      <c r="KSO14" s="153"/>
      <c r="KSP14" s="153"/>
      <c r="KSQ14" s="153"/>
      <c r="KSR14" s="153"/>
      <c r="KSS14" s="153"/>
      <c r="KST14" s="153"/>
      <c r="KSU14" s="153"/>
      <c r="KSV14" s="153"/>
      <c r="KSW14" s="153"/>
      <c r="KSX14" s="153"/>
      <c r="KSY14" s="153"/>
      <c r="KSZ14" s="153"/>
      <c r="KTA14" s="153"/>
      <c r="KTB14" s="153"/>
      <c r="KTC14" s="153"/>
      <c r="KTD14" s="153"/>
      <c r="KTE14" s="153"/>
      <c r="KTF14" s="153"/>
      <c r="KTG14" s="153"/>
      <c r="KTH14" s="153"/>
      <c r="KTI14" s="153"/>
      <c r="KTJ14" s="153"/>
      <c r="KTK14" s="153"/>
      <c r="KTL14" s="153"/>
      <c r="KTM14" s="153"/>
      <c r="KTN14" s="153"/>
      <c r="KTO14" s="153"/>
      <c r="KTP14" s="153"/>
      <c r="KTQ14" s="153"/>
      <c r="KTR14" s="153"/>
      <c r="KTS14" s="153"/>
      <c r="KTT14" s="153"/>
      <c r="KTU14" s="153"/>
      <c r="KTV14" s="153"/>
      <c r="KTW14" s="153"/>
      <c r="KTX14" s="153"/>
      <c r="KTY14" s="153"/>
      <c r="KTZ14" s="153"/>
      <c r="KUA14" s="153"/>
      <c r="KUB14" s="153"/>
      <c r="KUC14" s="153"/>
      <c r="KUD14" s="153"/>
      <c r="KUE14" s="153"/>
      <c r="KUF14" s="153"/>
      <c r="KUG14" s="153"/>
      <c r="KUH14" s="153"/>
      <c r="KUI14" s="153"/>
      <c r="KUJ14" s="153"/>
      <c r="KUK14" s="153"/>
      <c r="KUL14" s="153"/>
      <c r="KUM14" s="153"/>
      <c r="KUN14" s="153"/>
      <c r="KUO14" s="153"/>
      <c r="KUP14" s="153"/>
      <c r="KUQ14" s="153"/>
      <c r="KUR14" s="153"/>
      <c r="KUS14" s="153"/>
      <c r="KUT14" s="153"/>
      <c r="KUU14" s="153"/>
      <c r="KUV14" s="153"/>
      <c r="KUW14" s="153"/>
      <c r="KUX14" s="153"/>
      <c r="KUY14" s="153"/>
      <c r="KUZ14" s="153"/>
      <c r="KVA14" s="153"/>
      <c r="KVB14" s="153"/>
      <c r="KVC14" s="153"/>
      <c r="KVD14" s="153"/>
      <c r="KVE14" s="153"/>
      <c r="KVF14" s="153"/>
      <c r="KVG14" s="153"/>
      <c r="KVH14" s="153"/>
      <c r="KVI14" s="153"/>
      <c r="KVJ14" s="153"/>
      <c r="KVK14" s="153"/>
      <c r="KVL14" s="153"/>
      <c r="KVM14" s="153"/>
      <c r="KVN14" s="153"/>
      <c r="KVO14" s="153"/>
      <c r="KVP14" s="153"/>
      <c r="KVQ14" s="153"/>
      <c r="KVR14" s="153"/>
      <c r="KVS14" s="153"/>
      <c r="KVT14" s="153"/>
      <c r="KVU14" s="153"/>
      <c r="KVV14" s="153"/>
      <c r="KVW14" s="153"/>
      <c r="KVX14" s="153"/>
      <c r="KVY14" s="153"/>
      <c r="KVZ14" s="153"/>
      <c r="KWA14" s="153"/>
      <c r="KWB14" s="153"/>
      <c r="KWC14" s="153"/>
      <c r="KWD14" s="153"/>
      <c r="KWE14" s="153"/>
      <c r="KWF14" s="153"/>
      <c r="KWG14" s="153"/>
      <c r="KWH14" s="153"/>
      <c r="KWI14" s="153"/>
      <c r="KWJ14" s="153"/>
      <c r="KWK14" s="153"/>
      <c r="KWL14" s="153"/>
      <c r="KWM14" s="153"/>
      <c r="KWN14" s="153"/>
      <c r="KWO14" s="153"/>
      <c r="KWP14" s="153"/>
      <c r="KWQ14" s="153"/>
      <c r="KWR14" s="153"/>
      <c r="KWS14" s="153"/>
      <c r="KWT14" s="153"/>
      <c r="KWU14" s="153"/>
      <c r="KWV14" s="153"/>
      <c r="KWW14" s="153"/>
      <c r="KWX14" s="153"/>
      <c r="KWY14" s="153"/>
      <c r="KWZ14" s="153"/>
      <c r="KXA14" s="153"/>
      <c r="KXB14" s="153"/>
      <c r="KXC14" s="153"/>
      <c r="KXD14" s="153"/>
      <c r="KXE14" s="153"/>
      <c r="KXF14" s="153"/>
      <c r="KXG14" s="153"/>
      <c r="KXH14" s="153"/>
      <c r="KXI14" s="153"/>
      <c r="KXJ14" s="153"/>
      <c r="KXK14" s="153"/>
      <c r="KXL14" s="153"/>
      <c r="KXM14" s="153"/>
      <c r="KXN14" s="153"/>
      <c r="KXO14" s="153"/>
      <c r="KXP14" s="153"/>
      <c r="KXQ14" s="153"/>
      <c r="KXR14" s="153"/>
      <c r="KXS14" s="153"/>
      <c r="KXT14" s="153"/>
      <c r="KXU14" s="153"/>
      <c r="KXV14" s="153"/>
      <c r="KXW14" s="153"/>
      <c r="KXX14" s="153"/>
      <c r="KXY14" s="153"/>
      <c r="KXZ14" s="153"/>
      <c r="KYA14" s="153"/>
      <c r="KYB14" s="153"/>
      <c r="KYC14" s="153"/>
      <c r="KYD14" s="153"/>
      <c r="KYE14" s="153"/>
      <c r="KYF14" s="153"/>
      <c r="KYG14" s="153"/>
      <c r="KYH14" s="153"/>
      <c r="KYI14" s="153"/>
      <c r="KYJ14" s="153"/>
      <c r="KYK14" s="153"/>
      <c r="KYL14" s="153"/>
      <c r="KYM14" s="153"/>
      <c r="KYN14" s="153"/>
      <c r="KYO14" s="153"/>
      <c r="KYP14" s="153"/>
      <c r="KYQ14" s="153"/>
      <c r="KYR14" s="153"/>
      <c r="KYS14" s="153"/>
      <c r="KYT14" s="153"/>
      <c r="KYU14" s="153"/>
      <c r="KYV14" s="153"/>
      <c r="KYW14" s="153"/>
      <c r="KYX14" s="153"/>
      <c r="KYY14" s="153"/>
      <c r="KYZ14" s="153"/>
      <c r="KZA14" s="153"/>
      <c r="KZB14" s="153"/>
      <c r="KZC14" s="153"/>
      <c r="KZD14" s="153"/>
      <c r="KZE14" s="153"/>
      <c r="KZF14" s="153"/>
      <c r="KZG14" s="153"/>
      <c r="KZH14" s="153"/>
      <c r="KZI14" s="153"/>
      <c r="KZJ14" s="153"/>
      <c r="KZK14" s="153"/>
      <c r="KZL14" s="153"/>
      <c r="KZM14" s="153"/>
      <c r="KZN14" s="153"/>
      <c r="KZO14" s="153"/>
      <c r="KZP14" s="153"/>
      <c r="KZQ14" s="153"/>
      <c r="KZR14" s="153"/>
      <c r="KZS14" s="153"/>
      <c r="KZT14" s="153"/>
      <c r="KZU14" s="153"/>
      <c r="KZV14" s="153"/>
      <c r="KZW14" s="153"/>
      <c r="KZX14" s="153"/>
      <c r="KZY14" s="153"/>
      <c r="KZZ14" s="153"/>
      <c r="LAA14" s="153"/>
      <c r="LAB14" s="153"/>
      <c r="LAC14" s="153"/>
      <c r="LAD14" s="153"/>
      <c r="LAE14" s="153"/>
      <c r="LAF14" s="153"/>
      <c r="LAG14" s="153"/>
      <c r="LAH14" s="153"/>
      <c r="LAI14" s="153"/>
      <c r="LAJ14" s="153"/>
      <c r="LAK14" s="153"/>
      <c r="LAL14" s="153"/>
      <c r="LAM14" s="153"/>
      <c r="LAN14" s="153"/>
      <c r="LAO14" s="153"/>
      <c r="LAP14" s="153"/>
      <c r="LAQ14" s="153"/>
      <c r="LAR14" s="153"/>
      <c r="LAS14" s="153"/>
      <c r="LAT14" s="153"/>
      <c r="LAU14" s="153"/>
      <c r="LAV14" s="153"/>
      <c r="LAW14" s="153"/>
      <c r="LAX14" s="153"/>
      <c r="LAY14" s="153"/>
      <c r="LAZ14" s="153"/>
      <c r="LBA14" s="153"/>
      <c r="LBB14" s="153"/>
      <c r="LBC14" s="153"/>
      <c r="LBD14" s="153"/>
      <c r="LBE14" s="153"/>
      <c r="LBF14" s="153"/>
      <c r="LBG14" s="153"/>
      <c r="LBH14" s="153"/>
      <c r="LBI14" s="153"/>
      <c r="LBJ14" s="153"/>
      <c r="LBK14" s="153"/>
      <c r="LBL14" s="153"/>
      <c r="LBM14" s="153"/>
      <c r="LBN14" s="153"/>
      <c r="LBO14" s="153"/>
      <c r="LBP14" s="153"/>
      <c r="LBQ14" s="153"/>
      <c r="LBR14" s="153"/>
      <c r="LBS14" s="153"/>
      <c r="LBT14" s="153"/>
      <c r="LBU14" s="153"/>
      <c r="LBV14" s="153"/>
      <c r="LBW14" s="153"/>
      <c r="LBX14" s="153"/>
      <c r="LBY14" s="153"/>
      <c r="LBZ14" s="153"/>
      <c r="LCA14" s="153"/>
      <c r="LCB14" s="153"/>
      <c r="LCC14" s="153"/>
      <c r="LCD14" s="153"/>
      <c r="LCE14" s="153"/>
      <c r="LCF14" s="153"/>
      <c r="LCG14" s="153"/>
      <c r="LCH14" s="153"/>
      <c r="LCI14" s="153"/>
      <c r="LCJ14" s="153"/>
      <c r="LCK14" s="153"/>
      <c r="LCL14" s="153"/>
      <c r="LCM14" s="153"/>
      <c r="LCN14" s="153"/>
      <c r="LCO14" s="153"/>
      <c r="LCP14" s="153"/>
      <c r="LCQ14" s="153"/>
      <c r="LCR14" s="153"/>
      <c r="LCS14" s="153"/>
      <c r="LCT14" s="153"/>
      <c r="LCU14" s="153"/>
      <c r="LCV14" s="153"/>
      <c r="LCW14" s="153"/>
      <c r="LCX14" s="153"/>
      <c r="LCY14" s="153"/>
      <c r="LCZ14" s="153"/>
      <c r="LDA14" s="153"/>
      <c r="LDB14" s="153"/>
      <c r="LDC14" s="153"/>
      <c r="LDD14" s="153"/>
      <c r="LDE14" s="153"/>
      <c r="LDF14" s="153"/>
      <c r="LDG14" s="153"/>
      <c r="LDH14" s="153"/>
      <c r="LDI14" s="153"/>
      <c r="LDJ14" s="153"/>
      <c r="LDK14" s="153"/>
      <c r="LDL14" s="153"/>
      <c r="LDM14" s="153"/>
      <c r="LDN14" s="153"/>
      <c r="LDO14" s="153"/>
      <c r="LDP14" s="153"/>
      <c r="LDQ14" s="153"/>
      <c r="LDR14" s="153"/>
      <c r="LDS14" s="153"/>
      <c r="LDT14" s="153"/>
      <c r="LDU14" s="153"/>
      <c r="LDV14" s="153"/>
      <c r="LDW14" s="153"/>
      <c r="LDX14" s="153"/>
      <c r="LDY14" s="153"/>
      <c r="LDZ14" s="153"/>
      <c r="LEA14" s="153"/>
      <c r="LEB14" s="153"/>
      <c r="LEC14" s="153"/>
      <c r="LED14" s="153"/>
      <c r="LEE14" s="153"/>
      <c r="LEF14" s="153"/>
      <c r="LEG14" s="153"/>
      <c r="LEH14" s="153"/>
      <c r="LEI14" s="153"/>
      <c r="LEJ14" s="153"/>
      <c r="LEK14" s="153"/>
      <c r="LEL14" s="153"/>
      <c r="LEM14" s="153"/>
      <c r="LEN14" s="153"/>
      <c r="LEO14" s="153"/>
      <c r="LEP14" s="153"/>
      <c r="LEQ14" s="153"/>
      <c r="LER14" s="153"/>
      <c r="LES14" s="153"/>
      <c r="LET14" s="153"/>
      <c r="LEU14" s="153"/>
      <c r="LEV14" s="153"/>
      <c r="LEW14" s="153"/>
      <c r="LEX14" s="153"/>
      <c r="LEY14" s="153"/>
      <c r="LEZ14" s="153"/>
      <c r="LFA14" s="153"/>
      <c r="LFB14" s="153"/>
      <c r="LFC14" s="153"/>
      <c r="LFD14" s="153"/>
      <c r="LFE14" s="153"/>
      <c r="LFF14" s="153"/>
      <c r="LFG14" s="153"/>
      <c r="LFH14" s="153"/>
      <c r="LFI14" s="153"/>
      <c r="LFJ14" s="153"/>
      <c r="LFK14" s="153"/>
      <c r="LFL14" s="153"/>
      <c r="LFM14" s="153"/>
      <c r="LFN14" s="153"/>
      <c r="LFO14" s="153"/>
      <c r="LFP14" s="153"/>
      <c r="LFQ14" s="153"/>
      <c r="LFR14" s="153"/>
      <c r="LFS14" s="153"/>
      <c r="LFT14" s="153"/>
      <c r="LFU14" s="153"/>
      <c r="LFV14" s="153"/>
      <c r="LFW14" s="153"/>
      <c r="LFX14" s="153"/>
      <c r="LFY14" s="153"/>
      <c r="LFZ14" s="153"/>
      <c r="LGA14" s="153"/>
      <c r="LGB14" s="153"/>
      <c r="LGC14" s="153"/>
      <c r="LGD14" s="153"/>
      <c r="LGE14" s="153"/>
      <c r="LGF14" s="153"/>
      <c r="LGG14" s="153"/>
      <c r="LGH14" s="153"/>
      <c r="LGI14" s="153"/>
      <c r="LGJ14" s="153"/>
      <c r="LGK14" s="153"/>
      <c r="LGL14" s="153"/>
      <c r="LGM14" s="153"/>
      <c r="LGN14" s="153"/>
      <c r="LGO14" s="153"/>
      <c r="LGP14" s="153"/>
      <c r="LGQ14" s="153"/>
      <c r="LGR14" s="153"/>
      <c r="LGS14" s="153"/>
      <c r="LGT14" s="153"/>
      <c r="LGU14" s="153"/>
      <c r="LGV14" s="153"/>
      <c r="LGW14" s="153"/>
      <c r="LGX14" s="153"/>
      <c r="LGY14" s="153"/>
      <c r="LGZ14" s="153"/>
      <c r="LHA14" s="153"/>
      <c r="LHB14" s="153"/>
      <c r="LHC14" s="153"/>
      <c r="LHD14" s="153"/>
      <c r="LHE14" s="153"/>
      <c r="LHF14" s="153"/>
      <c r="LHG14" s="153"/>
      <c r="LHH14" s="153"/>
      <c r="LHI14" s="153"/>
      <c r="LHJ14" s="153"/>
      <c r="LHK14" s="153"/>
      <c r="LHL14" s="153"/>
      <c r="LHM14" s="153"/>
      <c r="LHN14" s="153"/>
      <c r="LHO14" s="153"/>
      <c r="LHP14" s="153"/>
      <c r="LHQ14" s="153"/>
      <c r="LHR14" s="153"/>
      <c r="LHS14" s="153"/>
      <c r="LHT14" s="153"/>
      <c r="LHU14" s="153"/>
      <c r="LHV14" s="153"/>
      <c r="LHW14" s="153"/>
      <c r="LHX14" s="153"/>
      <c r="LHY14" s="153"/>
      <c r="LHZ14" s="153"/>
      <c r="LIA14" s="153"/>
      <c r="LIB14" s="153"/>
      <c r="LIC14" s="153"/>
      <c r="LID14" s="153"/>
      <c r="LIE14" s="153"/>
      <c r="LIF14" s="153"/>
      <c r="LIG14" s="153"/>
      <c r="LIH14" s="153"/>
      <c r="LII14" s="153"/>
      <c r="LIJ14" s="153"/>
      <c r="LIK14" s="153"/>
      <c r="LIL14" s="153"/>
      <c r="LIM14" s="153"/>
      <c r="LIN14" s="153"/>
      <c r="LIO14" s="153"/>
      <c r="LIP14" s="153"/>
      <c r="LIQ14" s="153"/>
      <c r="LIR14" s="153"/>
      <c r="LIS14" s="153"/>
      <c r="LIT14" s="153"/>
      <c r="LIU14" s="153"/>
      <c r="LIV14" s="153"/>
      <c r="LIW14" s="153"/>
      <c r="LIX14" s="153"/>
      <c r="LIY14" s="153"/>
      <c r="LIZ14" s="153"/>
      <c r="LJA14" s="153"/>
      <c r="LJB14" s="153"/>
      <c r="LJC14" s="153"/>
      <c r="LJD14" s="153"/>
      <c r="LJE14" s="153"/>
      <c r="LJF14" s="153"/>
      <c r="LJG14" s="153"/>
      <c r="LJH14" s="153"/>
      <c r="LJI14" s="153"/>
      <c r="LJJ14" s="153"/>
      <c r="LJK14" s="153"/>
      <c r="LJL14" s="153"/>
      <c r="LJM14" s="153"/>
      <c r="LJN14" s="153"/>
      <c r="LJO14" s="153"/>
      <c r="LJP14" s="153"/>
      <c r="LJQ14" s="153"/>
      <c r="LJR14" s="153"/>
      <c r="LJS14" s="153"/>
      <c r="LJT14" s="153"/>
      <c r="LJU14" s="153"/>
      <c r="LJV14" s="153"/>
      <c r="LJW14" s="153"/>
      <c r="LJX14" s="153"/>
      <c r="LJY14" s="153"/>
      <c r="LJZ14" s="153"/>
      <c r="LKA14" s="153"/>
      <c r="LKB14" s="153"/>
      <c r="LKC14" s="153"/>
      <c r="LKD14" s="153"/>
      <c r="LKE14" s="153"/>
      <c r="LKF14" s="153"/>
      <c r="LKG14" s="153"/>
      <c r="LKH14" s="153"/>
      <c r="LKI14" s="153"/>
      <c r="LKJ14" s="153"/>
      <c r="LKK14" s="153"/>
      <c r="LKL14" s="153"/>
      <c r="LKM14" s="153"/>
      <c r="LKN14" s="153"/>
      <c r="LKO14" s="153"/>
      <c r="LKP14" s="153"/>
      <c r="LKQ14" s="153"/>
      <c r="LKR14" s="153"/>
      <c r="LKS14" s="153"/>
      <c r="LKT14" s="153"/>
      <c r="LKU14" s="153"/>
      <c r="LKV14" s="153"/>
      <c r="LKW14" s="153"/>
      <c r="LKX14" s="153"/>
      <c r="LKY14" s="153"/>
      <c r="LKZ14" s="153"/>
      <c r="LLA14" s="153"/>
      <c r="LLB14" s="153"/>
      <c r="LLC14" s="153"/>
      <c r="LLD14" s="153"/>
      <c r="LLE14" s="153"/>
      <c r="LLF14" s="153"/>
      <c r="LLG14" s="153"/>
      <c r="LLH14" s="153"/>
      <c r="LLI14" s="153"/>
      <c r="LLJ14" s="153"/>
      <c r="LLK14" s="153"/>
      <c r="LLL14" s="153"/>
      <c r="LLM14" s="153"/>
      <c r="LLN14" s="153"/>
      <c r="LLO14" s="153"/>
      <c r="LLP14" s="153"/>
      <c r="LLQ14" s="153"/>
      <c r="LLR14" s="153"/>
      <c r="LLS14" s="153"/>
      <c r="LLT14" s="153"/>
      <c r="LLU14" s="153"/>
      <c r="LLV14" s="153"/>
      <c r="LLW14" s="153"/>
      <c r="LLX14" s="153"/>
      <c r="LLY14" s="153"/>
      <c r="LLZ14" s="153"/>
      <c r="LMA14" s="153"/>
      <c r="LMB14" s="153"/>
      <c r="LMC14" s="153"/>
      <c r="LMD14" s="153"/>
      <c r="LME14" s="153"/>
      <c r="LMF14" s="153"/>
      <c r="LMG14" s="153"/>
      <c r="LMH14" s="153"/>
      <c r="LMI14" s="153"/>
      <c r="LMJ14" s="153"/>
      <c r="LMK14" s="153"/>
      <c r="LML14" s="153"/>
      <c r="LMM14" s="153"/>
      <c r="LMN14" s="153"/>
      <c r="LMO14" s="153"/>
      <c r="LMP14" s="153"/>
      <c r="LMQ14" s="153"/>
      <c r="LMR14" s="153"/>
      <c r="LMS14" s="153"/>
      <c r="LMT14" s="153"/>
      <c r="LMU14" s="153"/>
      <c r="LMV14" s="153"/>
      <c r="LMW14" s="153"/>
      <c r="LMX14" s="153"/>
      <c r="LMY14" s="153"/>
      <c r="LMZ14" s="153"/>
      <c r="LNA14" s="153"/>
      <c r="LNB14" s="153"/>
      <c r="LNC14" s="153"/>
      <c r="LND14" s="153"/>
      <c r="LNE14" s="153"/>
      <c r="LNF14" s="153"/>
      <c r="LNG14" s="153"/>
      <c r="LNH14" s="153"/>
      <c r="LNI14" s="153"/>
      <c r="LNJ14" s="153"/>
      <c r="LNK14" s="153"/>
      <c r="LNL14" s="153"/>
      <c r="LNM14" s="153"/>
      <c r="LNN14" s="153"/>
      <c r="LNO14" s="153"/>
      <c r="LNP14" s="153"/>
      <c r="LNQ14" s="153"/>
      <c r="LNR14" s="153"/>
      <c r="LNS14" s="153"/>
      <c r="LNT14" s="153"/>
      <c r="LNU14" s="153"/>
      <c r="LNV14" s="153"/>
      <c r="LNW14" s="153"/>
      <c r="LNX14" s="153"/>
      <c r="LNY14" s="153"/>
      <c r="LNZ14" s="153"/>
      <c r="LOA14" s="153"/>
      <c r="LOB14" s="153"/>
      <c r="LOC14" s="153"/>
      <c r="LOD14" s="153"/>
      <c r="LOE14" s="153"/>
      <c r="LOF14" s="153"/>
      <c r="LOG14" s="153"/>
      <c r="LOH14" s="153"/>
      <c r="LOI14" s="153"/>
      <c r="LOJ14" s="153"/>
      <c r="LOK14" s="153"/>
      <c r="LOL14" s="153"/>
      <c r="LOM14" s="153"/>
      <c r="LON14" s="153"/>
      <c r="LOO14" s="153"/>
      <c r="LOP14" s="153"/>
      <c r="LOQ14" s="153"/>
      <c r="LOR14" s="153"/>
      <c r="LOS14" s="153"/>
      <c r="LOT14" s="153"/>
      <c r="LOU14" s="153"/>
      <c r="LOV14" s="153"/>
      <c r="LOW14" s="153"/>
      <c r="LOX14" s="153"/>
      <c r="LOY14" s="153"/>
      <c r="LOZ14" s="153"/>
      <c r="LPA14" s="153"/>
      <c r="LPB14" s="153"/>
      <c r="LPC14" s="153"/>
      <c r="LPD14" s="153"/>
      <c r="LPE14" s="153"/>
      <c r="LPF14" s="153"/>
      <c r="LPG14" s="153"/>
      <c r="LPH14" s="153"/>
      <c r="LPI14" s="153"/>
      <c r="LPJ14" s="153"/>
      <c r="LPK14" s="153"/>
      <c r="LPL14" s="153"/>
      <c r="LPM14" s="153"/>
      <c r="LPN14" s="153"/>
      <c r="LPO14" s="153"/>
      <c r="LPP14" s="153"/>
      <c r="LPQ14" s="153"/>
      <c r="LPR14" s="153"/>
      <c r="LPS14" s="153"/>
      <c r="LPT14" s="153"/>
      <c r="LPU14" s="153"/>
      <c r="LPV14" s="153"/>
      <c r="LPW14" s="153"/>
      <c r="LPX14" s="153"/>
      <c r="LPY14" s="153"/>
      <c r="LPZ14" s="153"/>
      <c r="LQA14" s="153"/>
      <c r="LQB14" s="153"/>
      <c r="LQC14" s="153"/>
      <c r="LQD14" s="153"/>
      <c r="LQE14" s="153"/>
      <c r="LQF14" s="153"/>
      <c r="LQG14" s="153"/>
      <c r="LQH14" s="153"/>
      <c r="LQI14" s="153"/>
      <c r="LQJ14" s="153"/>
      <c r="LQK14" s="153"/>
      <c r="LQL14" s="153"/>
      <c r="LQM14" s="153"/>
      <c r="LQN14" s="153"/>
      <c r="LQO14" s="153"/>
      <c r="LQP14" s="153"/>
      <c r="LQQ14" s="153"/>
      <c r="LQR14" s="153"/>
      <c r="LQS14" s="153"/>
      <c r="LQT14" s="153"/>
      <c r="LQU14" s="153"/>
      <c r="LQV14" s="153"/>
      <c r="LQW14" s="153"/>
      <c r="LQX14" s="153"/>
      <c r="LQY14" s="153"/>
      <c r="LQZ14" s="153"/>
      <c r="LRA14" s="153"/>
      <c r="LRB14" s="153"/>
      <c r="LRC14" s="153"/>
      <c r="LRD14" s="153"/>
      <c r="LRE14" s="153"/>
      <c r="LRF14" s="153"/>
      <c r="LRG14" s="153"/>
      <c r="LRH14" s="153"/>
      <c r="LRI14" s="153"/>
      <c r="LRJ14" s="153"/>
      <c r="LRK14" s="153"/>
      <c r="LRL14" s="153"/>
      <c r="LRM14" s="153"/>
      <c r="LRN14" s="153"/>
      <c r="LRO14" s="153"/>
      <c r="LRP14" s="153"/>
      <c r="LRQ14" s="153"/>
      <c r="LRR14" s="153"/>
      <c r="LRS14" s="153"/>
      <c r="LRT14" s="153"/>
      <c r="LRU14" s="153"/>
      <c r="LRV14" s="153"/>
      <c r="LRW14" s="153"/>
      <c r="LRX14" s="153"/>
      <c r="LRY14" s="153"/>
      <c r="LRZ14" s="153"/>
      <c r="LSA14" s="153"/>
      <c r="LSB14" s="153"/>
      <c r="LSC14" s="153"/>
      <c r="LSD14" s="153"/>
      <c r="LSE14" s="153"/>
      <c r="LSF14" s="153"/>
      <c r="LSG14" s="153"/>
      <c r="LSH14" s="153"/>
      <c r="LSI14" s="153"/>
      <c r="LSJ14" s="153"/>
      <c r="LSK14" s="153"/>
      <c r="LSL14" s="153"/>
      <c r="LSM14" s="153"/>
      <c r="LSN14" s="153"/>
      <c r="LSO14" s="153"/>
      <c r="LSP14" s="153"/>
      <c r="LSQ14" s="153"/>
      <c r="LSR14" s="153"/>
      <c r="LSS14" s="153"/>
      <c r="LST14" s="153"/>
      <c r="LSU14" s="153"/>
      <c r="LSV14" s="153"/>
      <c r="LSW14" s="153"/>
      <c r="LSX14" s="153"/>
      <c r="LSY14" s="153"/>
      <c r="LSZ14" s="153"/>
      <c r="LTA14" s="153"/>
      <c r="LTB14" s="153"/>
      <c r="LTC14" s="153"/>
      <c r="LTD14" s="153"/>
      <c r="LTE14" s="153"/>
      <c r="LTF14" s="153"/>
      <c r="LTG14" s="153"/>
      <c r="LTH14" s="153"/>
      <c r="LTI14" s="153"/>
      <c r="LTJ14" s="153"/>
      <c r="LTK14" s="153"/>
      <c r="LTL14" s="153"/>
      <c r="LTM14" s="153"/>
      <c r="LTN14" s="153"/>
      <c r="LTO14" s="153"/>
      <c r="LTP14" s="153"/>
      <c r="LTQ14" s="153"/>
      <c r="LTR14" s="153"/>
      <c r="LTS14" s="153"/>
      <c r="LTT14" s="153"/>
      <c r="LTU14" s="153"/>
      <c r="LTV14" s="153"/>
      <c r="LTW14" s="153"/>
      <c r="LTX14" s="153"/>
      <c r="LTY14" s="153"/>
      <c r="LTZ14" s="153"/>
      <c r="LUA14" s="153"/>
      <c r="LUB14" s="153"/>
      <c r="LUC14" s="153"/>
      <c r="LUD14" s="153"/>
      <c r="LUE14" s="153"/>
      <c r="LUF14" s="153"/>
      <c r="LUG14" s="153"/>
      <c r="LUH14" s="153"/>
      <c r="LUI14" s="153"/>
      <c r="LUJ14" s="153"/>
      <c r="LUK14" s="153"/>
      <c r="LUL14" s="153"/>
      <c r="LUM14" s="153"/>
      <c r="LUN14" s="153"/>
      <c r="LUO14" s="153"/>
      <c r="LUP14" s="153"/>
      <c r="LUQ14" s="153"/>
      <c r="LUR14" s="153"/>
      <c r="LUS14" s="153"/>
      <c r="LUT14" s="153"/>
      <c r="LUU14" s="153"/>
      <c r="LUV14" s="153"/>
      <c r="LUW14" s="153"/>
      <c r="LUX14" s="153"/>
      <c r="LUY14" s="153"/>
      <c r="LUZ14" s="153"/>
      <c r="LVA14" s="153"/>
      <c r="LVB14" s="153"/>
      <c r="LVC14" s="153"/>
      <c r="LVD14" s="153"/>
      <c r="LVE14" s="153"/>
      <c r="LVF14" s="153"/>
      <c r="LVG14" s="153"/>
      <c r="LVH14" s="153"/>
      <c r="LVI14" s="153"/>
      <c r="LVJ14" s="153"/>
      <c r="LVK14" s="153"/>
      <c r="LVL14" s="153"/>
      <c r="LVM14" s="153"/>
      <c r="LVN14" s="153"/>
      <c r="LVO14" s="153"/>
      <c r="LVP14" s="153"/>
      <c r="LVQ14" s="153"/>
      <c r="LVR14" s="153"/>
      <c r="LVS14" s="153"/>
      <c r="LVT14" s="153"/>
      <c r="LVU14" s="153"/>
      <c r="LVV14" s="153"/>
      <c r="LVW14" s="153"/>
      <c r="LVX14" s="153"/>
      <c r="LVY14" s="153"/>
      <c r="LVZ14" s="153"/>
      <c r="LWA14" s="153"/>
      <c r="LWB14" s="153"/>
      <c r="LWC14" s="153"/>
      <c r="LWD14" s="153"/>
      <c r="LWE14" s="153"/>
      <c r="LWF14" s="153"/>
      <c r="LWG14" s="153"/>
      <c r="LWH14" s="153"/>
      <c r="LWI14" s="153"/>
      <c r="LWJ14" s="153"/>
      <c r="LWK14" s="153"/>
      <c r="LWL14" s="153"/>
      <c r="LWM14" s="153"/>
      <c r="LWN14" s="153"/>
      <c r="LWO14" s="153"/>
      <c r="LWP14" s="153"/>
      <c r="LWQ14" s="153"/>
      <c r="LWR14" s="153"/>
      <c r="LWS14" s="153"/>
      <c r="LWT14" s="153"/>
      <c r="LWU14" s="153"/>
      <c r="LWV14" s="153"/>
      <c r="LWW14" s="153"/>
      <c r="LWX14" s="153"/>
      <c r="LWY14" s="153"/>
      <c r="LWZ14" s="153"/>
      <c r="LXA14" s="153"/>
      <c r="LXB14" s="153"/>
      <c r="LXC14" s="153"/>
      <c r="LXD14" s="153"/>
      <c r="LXE14" s="153"/>
      <c r="LXF14" s="153"/>
      <c r="LXG14" s="153"/>
      <c r="LXH14" s="153"/>
      <c r="LXI14" s="153"/>
      <c r="LXJ14" s="153"/>
      <c r="LXK14" s="153"/>
      <c r="LXL14" s="153"/>
      <c r="LXM14" s="153"/>
      <c r="LXN14" s="153"/>
      <c r="LXO14" s="153"/>
      <c r="LXP14" s="153"/>
      <c r="LXQ14" s="153"/>
      <c r="LXR14" s="153"/>
      <c r="LXS14" s="153"/>
      <c r="LXT14" s="153"/>
      <c r="LXU14" s="153"/>
      <c r="LXV14" s="153"/>
      <c r="LXW14" s="153"/>
      <c r="LXX14" s="153"/>
      <c r="LXY14" s="153"/>
      <c r="LXZ14" s="153"/>
      <c r="LYA14" s="153"/>
      <c r="LYB14" s="153"/>
      <c r="LYC14" s="153"/>
      <c r="LYD14" s="153"/>
      <c r="LYE14" s="153"/>
      <c r="LYF14" s="153"/>
      <c r="LYG14" s="153"/>
      <c r="LYH14" s="153"/>
      <c r="LYI14" s="153"/>
      <c r="LYJ14" s="153"/>
      <c r="LYK14" s="153"/>
      <c r="LYL14" s="153"/>
      <c r="LYM14" s="153"/>
      <c r="LYN14" s="153"/>
      <c r="LYO14" s="153"/>
      <c r="LYP14" s="153"/>
      <c r="LYQ14" s="153"/>
      <c r="LYR14" s="153"/>
      <c r="LYS14" s="153"/>
      <c r="LYT14" s="153"/>
      <c r="LYU14" s="153"/>
      <c r="LYV14" s="153"/>
      <c r="LYW14" s="153"/>
      <c r="LYX14" s="153"/>
      <c r="LYY14" s="153"/>
      <c r="LYZ14" s="153"/>
      <c r="LZA14" s="153"/>
      <c r="LZB14" s="153"/>
      <c r="LZC14" s="153"/>
      <c r="LZD14" s="153"/>
      <c r="LZE14" s="153"/>
      <c r="LZF14" s="153"/>
      <c r="LZG14" s="153"/>
      <c r="LZH14" s="153"/>
      <c r="LZI14" s="153"/>
      <c r="LZJ14" s="153"/>
      <c r="LZK14" s="153"/>
      <c r="LZL14" s="153"/>
      <c r="LZM14" s="153"/>
      <c r="LZN14" s="153"/>
      <c r="LZO14" s="153"/>
      <c r="LZP14" s="153"/>
      <c r="LZQ14" s="153"/>
      <c r="LZR14" s="153"/>
      <c r="LZS14" s="153"/>
      <c r="LZT14" s="153"/>
      <c r="LZU14" s="153"/>
      <c r="LZV14" s="153"/>
      <c r="LZW14" s="153"/>
      <c r="LZX14" s="153"/>
      <c r="LZY14" s="153"/>
      <c r="LZZ14" s="153"/>
      <c r="MAA14" s="153"/>
      <c r="MAB14" s="153"/>
      <c r="MAC14" s="153"/>
      <c r="MAD14" s="153"/>
      <c r="MAE14" s="153"/>
      <c r="MAF14" s="153"/>
      <c r="MAG14" s="153"/>
      <c r="MAH14" s="153"/>
      <c r="MAI14" s="153"/>
      <c r="MAJ14" s="153"/>
      <c r="MAK14" s="153"/>
      <c r="MAL14" s="153"/>
      <c r="MAM14" s="153"/>
      <c r="MAN14" s="153"/>
      <c r="MAO14" s="153"/>
      <c r="MAP14" s="153"/>
      <c r="MAQ14" s="153"/>
      <c r="MAR14" s="153"/>
      <c r="MAS14" s="153"/>
      <c r="MAT14" s="153"/>
      <c r="MAU14" s="153"/>
      <c r="MAV14" s="153"/>
      <c r="MAW14" s="153"/>
      <c r="MAX14" s="153"/>
      <c r="MAY14" s="153"/>
      <c r="MAZ14" s="153"/>
      <c r="MBA14" s="153"/>
      <c r="MBB14" s="153"/>
      <c r="MBC14" s="153"/>
      <c r="MBD14" s="153"/>
      <c r="MBE14" s="153"/>
      <c r="MBF14" s="153"/>
      <c r="MBG14" s="153"/>
      <c r="MBH14" s="153"/>
      <c r="MBI14" s="153"/>
      <c r="MBJ14" s="153"/>
      <c r="MBK14" s="153"/>
      <c r="MBL14" s="153"/>
      <c r="MBM14" s="153"/>
      <c r="MBN14" s="153"/>
      <c r="MBO14" s="153"/>
      <c r="MBP14" s="153"/>
      <c r="MBQ14" s="153"/>
      <c r="MBR14" s="153"/>
      <c r="MBS14" s="153"/>
      <c r="MBT14" s="153"/>
      <c r="MBU14" s="153"/>
      <c r="MBV14" s="153"/>
      <c r="MBW14" s="153"/>
      <c r="MBX14" s="153"/>
      <c r="MBY14" s="153"/>
      <c r="MBZ14" s="153"/>
      <c r="MCA14" s="153"/>
      <c r="MCB14" s="153"/>
      <c r="MCC14" s="153"/>
      <c r="MCD14" s="153"/>
      <c r="MCE14" s="153"/>
      <c r="MCF14" s="153"/>
      <c r="MCG14" s="153"/>
      <c r="MCH14" s="153"/>
      <c r="MCI14" s="153"/>
      <c r="MCJ14" s="153"/>
      <c r="MCK14" s="153"/>
      <c r="MCL14" s="153"/>
      <c r="MCM14" s="153"/>
      <c r="MCN14" s="153"/>
      <c r="MCO14" s="153"/>
      <c r="MCP14" s="153"/>
      <c r="MCQ14" s="153"/>
      <c r="MCR14" s="153"/>
      <c r="MCS14" s="153"/>
      <c r="MCT14" s="153"/>
      <c r="MCU14" s="153"/>
      <c r="MCV14" s="153"/>
      <c r="MCW14" s="153"/>
      <c r="MCX14" s="153"/>
      <c r="MCY14" s="153"/>
      <c r="MCZ14" s="153"/>
      <c r="MDA14" s="153"/>
      <c r="MDB14" s="153"/>
      <c r="MDC14" s="153"/>
      <c r="MDD14" s="153"/>
      <c r="MDE14" s="153"/>
      <c r="MDF14" s="153"/>
      <c r="MDG14" s="153"/>
      <c r="MDH14" s="153"/>
      <c r="MDI14" s="153"/>
      <c r="MDJ14" s="153"/>
      <c r="MDK14" s="153"/>
      <c r="MDL14" s="153"/>
      <c r="MDM14" s="153"/>
      <c r="MDN14" s="153"/>
      <c r="MDO14" s="153"/>
      <c r="MDP14" s="153"/>
      <c r="MDQ14" s="153"/>
      <c r="MDR14" s="153"/>
      <c r="MDS14" s="153"/>
      <c r="MDT14" s="153"/>
      <c r="MDU14" s="153"/>
      <c r="MDV14" s="153"/>
      <c r="MDW14" s="153"/>
      <c r="MDX14" s="153"/>
      <c r="MDY14" s="153"/>
      <c r="MDZ14" s="153"/>
      <c r="MEA14" s="153"/>
      <c r="MEB14" s="153"/>
      <c r="MEC14" s="153"/>
      <c r="MED14" s="153"/>
      <c r="MEE14" s="153"/>
      <c r="MEF14" s="153"/>
      <c r="MEG14" s="153"/>
      <c r="MEH14" s="153"/>
      <c r="MEI14" s="153"/>
      <c r="MEJ14" s="153"/>
      <c r="MEK14" s="153"/>
      <c r="MEL14" s="153"/>
      <c r="MEM14" s="153"/>
      <c r="MEN14" s="153"/>
      <c r="MEO14" s="153"/>
      <c r="MEP14" s="153"/>
      <c r="MEQ14" s="153"/>
      <c r="MER14" s="153"/>
      <c r="MES14" s="153"/>
      <c r="MET14" s="153"/>
      <c r="MEU14" s="153"/>
      <c r="MEV14" s="153"/>
      <c r="MEW14" s="153"/>
      <c r="MEX14" s="153"/>
      <c r="MEY14" s="153"/>
      <c r="MEZ14" s="153"/>
      <c r="MFA14" s="153"/>
      <c r="MFB14" s="153"/>
      <c r="MFC14" s="153"/>
      <c r="MFD14" s="153"/>
      <c r="MFE14" s="153"/>
      <c r="MFF14" s="153"/>
      <c r="MFG14" s="153"/>
      <c r="MFH14" s="153"/>
      <c r="MFI14" s="153"/>
      <c r="MFJ14" s="153"/>
      <c r="MFK14" s="153"/>
      <c r="MFL14" s="153"/>
      <c r="MFM14" s="153"/>
      <c r="MFN14" s="153"/>
      <c r="MFO14" s="153"/>
      <c r="MFP14" s="153"/>
      <c r="MFQ14" s="153"/>
      <c r="MFR14" s="153"/>
      <c r="MFS14" s="153"/>
      <c r="MFT14" s="153"/>
      <c r="MFU14" s="153"/>
      <c r="MFV14" s="153"/>
      <c r="MFW14" s="153"/>
      <c r="MFX14" s="153"/>
      <c r="MFY14" s="153"/>
      <c r="MFZ14" s="153"/>
      <c r="MGA14" s="153"/>
      <c r="MGB14" s="153"/>
      <c r="MGC14" s="153"/>
      <c r="MGD14" s="153"/>
      <c r="MGE14" s="153"/>
      <c r="MGF14" s="153"/>
      <c r="MGG14" s="153"/>
      <c r="MGH14" s="153"/>
      <c r="MGI14" s="153"/>
      <c r="MGJ14" s="153"/>
      <c r="MGK14" s="153"/>
      <c r="MGL14" s="153"/>
      <c r="MGM14" s="153"/>
      <c r="MGN14" s="153"/>
      <c r="MGO14" s="153"/>
      <c r="MGP14" s="153"/>
      <c r="MGQ14" s="153"/>
      <c r="MGR14" s="153"/>
      <c r="MGS14" s="153"/>
      <c r="MGT14" s="153"/>
      <c r="MGU14" s="153"/>
      <c r="MGV14" s="153"/>
      <c r="MGW14" s="153"/>
      <c r="MGX14" s="153"/>
      <c r="MGY14" s="153"/>
      <c r="MGZ14" s="153"/>
      <c r="MHA14" s="153"/>
      <c r="MHB14" s="153"/>
      <c r="MHC14" s="153"/>
      <c r="MHD14" s="153"/>
      <c r="MHE14" s="153"/>
      <c r="MHF14" s="153"/>
      <c r="MHG14" s="153"/>
      <c r="MHH14" s="153"/>
      <c r="MHI14" s="153"/>
      <c r="MHJ14" s="153"/>
      <c r="MHK14" s="153"/>
      <c r="MHL14" s="153"/>
      <c r="MHM14" s="153"/>
      <c r="MHN14" s="153"/>
      <c r="MHO14" s="153"/>
      <c r="MHP14" s="153"/>
      <c r="MHQ14" s="153"/>
      <c r="MHR14" s="153"/>
      <c r="MHS14" s="153"/>
      <c r="MHT14" s="153"/>
      <c r="MHU14" s="153"/>
      <c r="MHV14" s="153"/>
      <c r="MHW14" s="153"/>
      <c r="MHX14" s="153"/>
      <c r="MHY14" s="153"/>
      <c r="MHZ14" s="153"/>
      <c r="MIA14" s="153"/>
      <c r="MIB14" s="153"/>
      <c r="MIC14" s="153"/>
      <c r="MID14" s="153"/>
      <c r="MIE14" s="153"/>
      <c r="MIF14" s="153"/>
      <c r="MIG14" s="153"/>
      <c r="MIH14" s="153"/>
      <c r="MII14" s="153"/>
      <c r="MIJ14" s="153"/>
      <c r="MIK14" s="153"/>
      <c r="MIL14" s="153"/>
      <c r="MIM14" s="153"/>
      <c r="MIN14" s="153"/>
      <c r="MIO14" s="153"/>
      <c r="MIP14" s="153"/>
      <c r="MIQ14" s="153"/>
      <c r="MIR14" s="153"/>
      <c r="MIS14" s="153"/>
      <c r="MIT14" s="153"/>
      <c r="MIU14" s="153"/>
      <c r="MIV14" s="153"/>
      <c r="MIW14" s="153"/>
      <c r="MIX14" s="153"/>
      <c r="MIY14" s="153"/>
      <c r="MIZ14" s="153"/>
      <c r="MJA14" s="153"/>
      <c r="MJB14" s="153"/>
      <c r="MJC14" s="153"/>
      <c r="MJD14" s="153"/>
      <c r="MJE14" s="153"/>
      <c r="MJF14" s="153"/>
      <c r="MJG14" s="153"/>
      <c r="MJH14" s="153"/>
      <c r="MJI14" s="153"/>
      <c r="MJJ14" s="153"/>
      <c r="MJK14" s="153"/>
      <c r="MJL14" s="153"/>
      <c r="MJM14" s="153"/>
      <c r="MJN14" s="153"/>
      <c r="MJO14" s="153"/>
      <c r="MJP14" s="153"/>
      <c r="MJQ14" s="153"/>
      <c r="MJR14" s="153"/>
      <c r="MJS14" s="153"/>
      <c r="MJT14" s="153"/>
      <c r="MJU14" s="153"/>
      <c r="MJV14" s="153"/>
      <c r="MJW14" s="153"/>
      <c r="MJX14" s="153"/>
      <c r="MJY14" s="153"/>
      <c r="MJZ14" s="153"/>
      <c r="MKA14" s="153"/>
      <c r="MKB14" s="153"/>
      <c r="MKC14" s="153"/>
      <c r="MKD14" s="153"/>
      <c r="MKE14" s="153"/>
      <c r="MKF14" s="153"/>
      <c r="MKG14" s="153"/>
      <c r="MKH14" s="153"/>
      <c r="MKI14" s="153"/>
      <c r="MKJ14" s="153"/>
      <c r="MKK14" s="153"/>
      <c r="MKL14" s="153"/>
      <c r="MKM14" s="153"/>
      <c r="MKN14" s="153"/>
      <c r="MKO14" s="153"/>
      <c r="MKP14" s="153"/>
      <c r="MKQ14" s="153"/>
      <c r="MKR14" s="153"/>
      <c r="MKS14" s="153"/>
      <c r="MKT14" s="153"/>
      <c r="MKU14" s="153"/>
      <c r="MKV14" s="153"/>
      <c r="MKW14" s="153"/>
      <c r="MKX14" s="153"/>
      <c r="MKY14" s="153"/>
      <c r="MKZ14" s="153"/>
      <c r="MLA14" s="153"/>
      <c r="MLB14" s="153"/>
      <c r="MLC14" s="153"/>
      <c r="MLD14" s="153"/>
      <c r="MLE14" s="153"/>
      <c r="MLF14" s="153"/>
      <c r="MLG14" s="153"/>
      <c r="MLH14" s="153"/>
      <c r="MLI14" s="153"/>
      <c r="MLJ14" s="153"/>
      <c r="MLK14" s="153"/>
      <c r="MLL14" s="153"/>
      <c r="MLM14" s="153"/>
      <c r="MLN14" s="153"/>
      <c r="MLO14" s="153"/>
      <c r="MLP14" s="153"/>
      <c r="MLQ14" s="153"/>
      <c r="MLR14" s="153"/>
      <c r="MLS14" s="153"/>
      <c r="MLT14" s="153"/>
      <c r="MLU14" s="153"/>
      <c r="MLV14" s="153"/>
      <c r="MLW14" s="153"/>
      <c r="MLX14" s="153"/>
      <c r="MLY14" s="153"/>
      <c r="MLZ14" s="153"/>
      <c r="MMA14" s="153"/>
      <c r="MMB14" s="153"/>
      <c r="MMC14" s="153"/>
      <c r="MMD14" s="153"/>
      <c r="MME14" s="153"/>
      <c r="MMF14" s="153"/>
      <c r="MMG14" s="153"/>
      <c r="MMH14" s="153"/>
      <c r="MMI14" s="153"/>
      <c r="MMJ14" s="153"/>
      <c r="MMK14" s="153"/>
      <c r="MML14" s="153"/>
      <c r="MMM14" s="153"/>
      <c r="MMN14" s="153"/>
      <c r="MMO14" s="153"/>
      <c r="MMP14" s="153"/>
      <c r="MMQ14" s="153"/>
      <c r="MMR14" s="153"/>
      <c r="MMS14" s="153"/>
      <c r="MMT14" s="153"/>
      <c r="MMU14" s="153"/>
      <c r="MMV14" s="153"/>
      <c r="MMW14" s="153"/>
      <c r="MMX14" s="153"/>
      <c r="MMY14" s="153"/>
      <c r="MMZ14" s="153"/>
      <c r="MNA14" s="153"/>
      <c r="MNB14" s="153"/>
      <c r="MNC14" s="153"/>
      <c r="MND14" s="153"/>
      <c r="MNE14" s="153"/>
      <c r="MNF14" s="153"/>
      <c r="MNG14" s="153"/>
      <c r="MNH14" s="153"/>
      <c r="MNI14" s="153"/>
      <c r="MNJ14" s="153"/>
      <c r="MNK14" s="153"/>
      <c r="MNL14" s="153"/>
      <c r="MNM14" s="153"/>
      <c r="MNN14" s="153"/>
      <c r="MNO14" s="153"/>
      <c r="MNP14" s="153"/>
      <c r="MNQ14" s="153"/>
      <c r="MNR14" s="153"/>
      <c r="MNS14" s="153"/>
      <c r="MNT14" s="153"/>
      <c r="MNU14" s="153"/>
      <c r="MNV14" s="153"/>
      <c r="MNW14" s="153"/>
      <c r="MNX14" s="153"/>
      <c r="MNY14" s="153"/>
      <c r="MNZ14" s="153"/>
      <c r="MOA14" s="153"/>
      <c r="MOB14" s="153"/>
      <c r="MOC14" s="153"/>
      <c r="MOD14" s="153"/>
      <c r="MOE14" s="153"/>
      <c r="MOF14" s="153"/>
      <c r="MOG14" s="153"/>
      <c r="MOH14" s="153"/>
      <c r="MOI14" s="153"/>
      <c r="MOJ14" s="153"/>
      <c r="MOK14" s="153"/>
      <c r="MOL14" s="153"/>
      <c r="MOM14" s="153"/>
      <c r="MON14" s="153"/>
      <c r="MOO14" s="153"/>
      <c r="MOP14" s="153"/>
      <c r="MOQ14" s="153"/>
      <c r="MOR14" s="153"/>
      <c r="MOS14" s="153"/>
      <c r="MOT14" s="153"/>
      <c r="MOU14" s="153"/>
      <c r="MOV14" s="153"/>
      <c r="MOW14" s="153"/>
      <c r="MOX14" s="153"/>
      <c r="MOY14" s="153"/>
      <c r="MOZ14" s="153"/>
      <c r="MPA14" s="153"/>
      <c r="MPB14" s="153"/>
      <c r="MPC14" s="153"/>
      <c r="MPD14" s="153"/>
      <c r="MPE14" s="153"/>
      <c r="MPF14" s="153"/>
      <c r="MPG14" s="153"/>
      <c r="MPH14" s="153"/>
      <c r="MPI14" s="153"/>
      <c r="MPJ14" s="153"/>
      <c r="MPK14" s="153"/>
      <c r="MPL14" s="153"/>
      <c r="MPM14" s="153"/>
      <c r="MPN14" s="153"/>
      <c r="MPO14" s="153"/>
      <c r="MPP14" s="153"/>
      <c r="MPQ14" s="153"/>
      <c r="MPR14" s="153"/>
      <c r="MPS14" s="153"/>
      <c r="MPT14" s="153"/>
      <c r="MPU14" s="153"/>
      <c r="MPV14" s="153"/>
      <c r="MPW14" s="153"/>
      <c r="MPX14" s="153"/>
      <c r="MPY14" s="153"/>
      <c r="MPZ14" s="153"/>
      <c r="MQA14" s="153"/>
      <c r="MQB14" s="153"/>
      <c r="MQC14" s="153"/>
      <c r="MQD14" s="153"/>
      <c r="MQE14" s="153"/>
      <c r="MQF14" s="153"/>
      <c r="MQG14" s="153"/>
      <c r="MQH14" s="153"/>
      <c r="MQI14" s="153"/>
      <c r="MQJ14" s="153"/>
      <c r="MQK14" s="153"/>
      <c r="MQL14" s="153"/>
      <c r="MQM14" s="153"/>
      <c r="MQN14" s="153"/>
      <c r="MQO14" s="153"/>
      <c r="MQP14" s="153"/>
      <c r="MQQ14" s="153"/>
      <c r="MQR14" s="153"/>
      <c r="MQS14" s="153"/>
      <c r="MQT14" s="153"/>
      <c r="MQU14" s="153"/>
      <c r="MQV14" s="153"/>
      <c r="MQW14" s="153"/>
      <c r="MQX14" s="153"/>
      <c r="MQY14" s="153"/>
      <c r="MQZ14" s="153"/>
      <c r="MRA14" s="153"/>
      <c r="MRB14" s="153"/>
      <c r="MRC14" s="153"/>
      <c r="MRD14" s="153"/>
      <c r="MRE14" s="153"/>
      <c r="MRF14" s="153"/>
      <c r="MRG14" s="153"/>
      <c r="MRH14" s="153"/>
      <c r="MRI14" s="153"/>
      <c r="MRJ14" s="153"/>
      <c r="MRK14" s="153"/>
      <c r="MRL14" s="153"/>
      <c r="MRM14" s="153"/>
      <c r="MRN14" s="153"/>
      <c r="MRO14" s="153"/>
      <c r="MRP14" s="153"/>
      <c r="MRQ14" s="153"/>
      <c r="MRR14" s="153"/>
      <c r="MRS14" s="153"/>
      <c r="MRT14" s="153"/>
      <c r="MRU14" s="153"/>
      <c r="MRV14" s="153"/>
      <c r="MRW14" s="153"/>
      <c r="MRX14" s="153"/>
      <c r="MRY14" s="153"/>
      <c r="MRZ14" s="153"/>
      <c r="MSA14" s="153"/>
      <c r="MSB14" s="153"/>
      <c r="MSC14" s="153"/>
      <c r="MSD14" s="153"/>
      <c r="MSE14" s="153"/>
      <c r="MSF14" s="153"/>
      <c r="MSG14" s="153"/>
      <c r="MSH14" s="153"/>
      <c r="MSI14" s="153"/>
      <c r="MSJ14" s="153"/>
      <c r="MSK14" s="153"/>
      <c r="MSL14" s="153"/>
      <c r="MSM14" s="153"/>
      <c r="MSN14" s="153"/>
      <c r="MSO14" s="153"/>
      <c r="MSP14" s="153"/>
      <c r="MSQ14" s="153"/>
      <c r="MSR14" s="153"/>
      <c r="MSS14" s="153"/>
      <c r="MST14" s="153"/>
      <c r="MSU14" s="153"/>
      <c r="MSV14" s="153"/>
      <c r="MSW14" s="153"/>
      <c r="MSX14" s="153"/>
      <c r="MSY14" s="153"/>
      <c r="MSZ14" s="153"/>
      <c r="MTA14" s="153"/>
      <c r="MTB14" s="153"/>
      <c r="MTC14" s="153"/>
      <c r="MTD14" s="153"/>
      <c r="MTE14" s="153"/>
      <c r="MTF14" s="153"/>
      <c r="MTG14" s="153"/>
      <c r="MTH14" s="153"/>
      <c r="MTI14" s="153"/>
      <c r="MTJ14" s="153"/>
      <c r="MTK14" s="153"/>
      <c r="MTL14" s="153"/>
      <c r="MTM14" s="153"/>
      <c r="MTN14" s="153"/>
      <c r="MTO14" s="153"/>
      <c r="MTP14" s="153"/>
      <c r="MTQ14" s="153"/>
      <c r="MTR14" s="153"/>
      <c r="MTS14" s="153"/>
      <c r="MTT14" s="153"/>
      <c r="MTU14" s="153"/>
      <c r="MTV14" s="153"/>
      <c r="MTW14" s="153"/>
      <c r="MTX14" s="153"/>
      <c r="MTY14" s="153"/>
      <c r="MTZ14" s="153"/>
      <c r="MUA14" s="153"/>
      <c r="MUB14" s="153"/>
      <c r="MUC14" s="153"/>
      <c r="MUD14" s="153"/>
      <c r="MUE14" s="153"/>
      <c r="MUF14" s="153"/>
      <c r="MUG14" s="153"/>
      <c r="MUH14" s="153"/>
      <c r="MUI14" s="153"/>
      <c r="MUJ14" s="153"/>
      <c r="MUK14" s="153"/>
      <c r="MUL14" s="153"/>
      <c r="MUM14" s="153"/>
      <c r="MUN14" s="153"/>
      <c r="MUO14" s="153"/>
      <c r="MUP14" s="153"/>
      <c r="MUQ14" s="153"/>
      <c r="MUR14" s="153"/>
      <c r="MUS14" s="153"/>
      <c r="MUT14" s="153"/>
      <c r="MUU14" s="153"/>
      <c r="MUV14" s="153"/>
      <c r="MUW14" s="153"/>
      <c r="MUX14" s="153"/>
      <c r="MUY14" s="153"/>
      <c r="MUZ14" s="153"/>
      <c r="MVA14" s="153"/>
      <c r="MVB14" s="153"/>
      <c r="MVC14" s="153"/>
      <c r="MVD14" s="153"/>
      <c r="MVE14" s="153"/>
      <c r="MVF14" s="153"/>
      <c r="MVG14" s="153"/>
      <c r="MVH14" s="153"/>
      <c r="MVI14" s="153"/>
      <c r="MVJ14" s="153"/>
      <c r="MVK14" s="153"/>
      <c r="MVL14" s="153"/>
      <c r="MVM14" s="153"/>
      <c r="MVN14" s="153"/>
      <c r="MVO14" s="153"/>
      <c r="MVP14" s="153"/>
      <c r="MVQ14" s="153"/>
      <c r="MVR14" s="153"/>
      <c r="MVS14" s="153"/>
      <c r="MVT14" s="153"/>
      <c r="MVU14" s="153"/>
      <c r="MVV14" s="153"/>
      <c r="MVW14" s="153"/>
      <c r="MVX14" s="153"/>
      <c r="MVY14" s="153"/>
      <c r="MVZ14" s="153"/>
      <c r="MWA14" s="153"/>
      <c r="MWB14" s="153"/>
      <c r="MWC14" s="153"/>
      <c r="MWD14" s="153"/>
      <c r="MWE14" s="153"/>
      <c r="MWF14" s="153"/>
      <c r="MWG14" s="153"/>
      <c r="MWH14" s="153"/>
      <c r="MWI14" s="153"/>
      <c r="MWJ14" s="153"/>
      <c r="MWK14" s="153"/>
      <c r="MWL14" s="153"/>
      <c r="MWM14" s="153"/>
      <c r="MWN14" s="153"/>
      <c r="MWO14" s="153"/>
      <c r="MWP14" s="153"/>
      <c r="MWQ14" s="153"/>
      <c r="MWR14" s="153"/>
      <c r="MWS14" s="153"/>
      <c r="MWT14" s="153"/>
      <c r="MWU14" s="153"/>
      <c r="MWV14" s="153"/>
      <c r="MWW14" s="153"/>
      <c r="MWX14" s="153"/>
      <c r="MWY14" s="153"/>
      <c r="MWZ14" s="153"/>
      <c r="MXA14" s="153"/>
      <c r="MXB14" s="153"/>
      <c r="MXC14" s="153"/>
      <c r="MXD14" s="153"/>
      <c r="MXE14" s="153"/>
      <c r="MXF14" s="153"/>
      <c r="MXG14" s="153"/>
      <c r="MXH14" s="153"/>
      <c r="MXI14" s="153"/>
      <c r="MXJ14" s="153"/>
      <c r="MXK14" s="153"/>
      <c r="MXL14" s="153"/>
      <c r="MXM14" s="153"/>
      <c r="MXN14" s="153"/>
      <c r="MXO14" s="153"/>
      <c r="MXP14" s="153"/>
      <c r="MXQ14" s="153"/>
      <c r="MXR14" s="153"/>
      <c r="MXS14" s="153"/>
      <c r="MXT14" s="153"/>
      <c r="MXU14" s="153"/>
      <c r="MXV14" s="153"/>
      <c r="MXW14" s="153"/>
      <c r="MXX14" s="153"/>
      <c r="MXY14" s="153"/>
      <c r="MXZ14" s="153"/>
      <c r="MYA14" s="153"/>
      <c r="MYB14" s="153"/>
      <c r="MYC14" s="153"/>
      <c r="MYD14" s="153"/>
      <c r="MYE14" s="153"/>
      <c r="MYF14" s="153"/>
      <c r="MYG14" s="153"/>
      <c r="MYH14" s="153"/>
      <c r="MYI14" s="153"/>
      <c r="MYJ14" s="153"/>
      <c r="MYK14" s="153"/>
      <c r="MYL14" s="153"/>
      <c r="MYM14" s="153"/>
      <c r="MYN14" s="153"/>
      <c r="MYO14" s="153"/>
      <c r="MYP14" s="153"/>
      <c r="MYQ14" s="153"/>
      <c r="MYR14" s="153"/>
      <c r="MYS14" s="153"/>
      <c r="MYT14" s="153"/>
      <c r="MYU14" s="153"/>
      <c r="MYV14" s="153"/>
      <c r="MYW14" s="153"/>
      <c r="MYX14" s="153"/>
      <c r="MYY14" s="153"/>
      <c r="MYZ14" s="153"/>
      <c r="MZA14" s="153"/>
      <c r="MZB14" s="153"/>
      <c r="MZC14" s="153"/>
      <c r="MZD14" s="153"/>
      <c r="MZE14" s="153"/>
      <c r="MZF14" s="153"/>
      <c r="MZG14" s="153"/>
      <c r="MZH14" s="153"/>
      <c r="MZI14" s="153"/>
      <c r="MZJ14" s="153"/>
      <c r="MZK14" s="153"/>
      <c r="MZL14" s="153"/>
      <c r="MZM14" s="153"/>
      <c r="MZN14" s="153"/>
      <c r="MZO14" s="153"/>
      <c r="MZP14" s="153"/>
      <c r="MZQ14" s="153"/>
      <c r="MZR14" s="153"/>
      <c r="MZS14" s="153"/>
      <c r="MZT14" s="153"/>
      <c r="MZU14" s="153"/>
      <c r="MZV14" s="153"/>
      <c r="MZW14" s="153"/>
      <c r="MZX14" s="153"/>
      <c r="MZY14" s="153"/>
      <c r="MZZ14" s="153"/>
      <c r="NAA14" s="153"/>
      <c r="NAB14" s="153"/>
      <c r="NAC14" s="153"/>
      <c r="NAD14" s="153"/>
      <c r="NAE14" s="153"/>
      <c r="NAF14" s="153"/>
      <c r="NAG14" s="153"/>
      <c r="NAH14" s="153"/>
      <c r="NAI14" s="153"/>
      <c r="NAJ14" s="153"/>
      <c r="NAK14" s="153"/>
      <c r="NAL14" s="153"/>
      <c r="NAM14" s="153"/>
      <c r="NAN14" s="153"/>
      <c r="NAO14" s="153"/>
      <c r="NAP14" s="153"/>
      <c r="NAQ14" s="153"/>
      <c r="NAR14" s="153"/>
      <c r="NAS14" s="153"/>
      <c r="NAT14" s="153"/>
      <c r="NAU14" s="153"/>
      <c r="NAV14" s="153"/>
      <c r="NAW14" s="153"/>
      <c r="NAX14" s="153"/>
      <c r="NAY14" s="153"/>
      <c r="NAZ14" s="153"/>
      <c r="NBA14" s="153"/>
      <c r="NBB14" s="153"/>
      <c r="NBC14" s="153"/>
      <c r="NBD14" s="153"/>
      <c r="NBE14" s="153"/>
      <c r="NBF14" s="153"/>
      <c r="NBG14" s="153"/>
      <c r="NBH14" s="153"/>
      <c r="NBI14" s="153"/>
      <c r="NBJ14" s="153"/>
      <c r="NBK14" s="153"/>
      <c r="NBL14" s="153"/>
      <c r="NBM14" s="153"/>
      <c r="NBN14" s="153"/>
      <c r="NBO14" s="153"/>
      <c r="NBP14" s="153"/>
      <c r="NBQ14" s="153"/>
      <c r="NBR14" s="153"/>
      <c r="NBS14" s="153"/>
      <c r="NBT14" s="153"/>
      <c r="NBU14" s="153"/>
      <c r="NBV14" s="153"/>
      <c r="NBW14" s="153"/>
      <c r="NBX14" s="153"/>
      <c r="NBY14" s="153"/>
      <c r="NBZ14" s="153"/>
      <c r="NCA14" s="153"/>
      <c r="NCB14" s="153"/>
      <c r="NCC14" s="153"/>
      <c r="NCD14" s="153"/>
      <c r="NCE14" s="153"/>
      <c r="NCF14" s="153"/>
      <c r="NCG14" s="153"/>
      <c r="NCH14" s="153"/>
      <c r="NCI14" s="153"/>
      <c r="NCJ14" s="153"/>
      <c r="NCK14" s="153"/>
      <c r="NCL14" s="153"/>
      <c r="NCM14" s="153"/>
      <c r="NCN14" s="153"/>
      <c r="NCO14" s="153"/>
      <c r="NCP14" s="153"/>
      <c r="NCQ14" s="153"/>
      <c r="NCR14" s="153"/>
      <c r="NCS14" s="153"/>
      <c r="NCT14" s="153"/>
      <c r="NCU14" s="153"/>
      <c r="NCV14" s="153"/>
      <c r="NCW14" s="153"/>
      <c r="NCX14" s="153"/>
      <c r="NCY14" s="153"/>
      <c r="NCZ14" s="153"/>
      <c r="NDA14" s="153"/>
      <c r="NDB14" s="153"/>
      <c r="NDC14" s="153"/>
      <c r="NDD14" s="153"/>
      <c r="NDE14" s="153"/>
      <c r="NDF14" s="153"/>
      <c r="NDG14" s="153"/>
      <c r="NDH14" s="153"/>
      <c r="NDI14" s="153"/>
      <c r="NDJ14" s="153"/>
      <c r="NDK14" s="153"/>
      <c r="NDL14" s="153"/>
      <c r="NDM14" s="153"/>
      <c r="NDN14" s="153"/>
      <c r="NDO14" s="153"/>
      <c r="NDP14" s="153"/>
      <c r="NDQ14" s="153"/>
      <c r="NDR14" s="153"/>
      <c r="NDS14" s="153"/>
      <c r="NDT14" s="153"/>
      <c r="NDU14" s="153"/>
      <c r="NDV14" s="153"/>
      <c r="NDW14" s="153"/>
      <c r="NDX14" s="153"/>
      <c r="NDY14" s="153"/>
      <c r="NDZ14" s="153"/>
      <c r="NEA14" s="153"/>
      <c r="NEB14" s="153"/>
      <c r="NEC14" s="153"/>
      <c r="NED14" s="153"/>
      <c r="NEE14" s="153"/>
      <c r="NEF14" s="153"/>
      <c r="NEG14" s="153"/>
      <c r="NEH14" s="153"/>
      <c r="NEI14" s="153"/>
      <c r="NEJ14" s="153"/>
      <c r="NEK14" s="153"/>
      <c r="NEL14" s="153"/>
      <c r="NEM14" s="153"/>
      <c r="NEN14" s="153"/>
      <c r="NEO14" s="153"/>
      <c r="NEP14" s="153"/>
      <c r="NEQ14" s="153"/>
      <c r="NER14" s="153"/>
      <c r="NES14" s="153"/>
      <c r="NET14" s="153"/>
      <c r="NEU14" s="153"/>
      <c r="NEV14" s="153"/>
      <c r="NEW14" s="153"/>
      <c r="NEX14" s="153"/>
      <c r="NEY14" s="153"/>
      <c r="NEZ14" s="153"/>
      <c r="NFA14" s="153"/>
      <c r="NFB14" s="153"/>
      <c r="NFC14" s="153"/>
      <c r="NFD14" s="153"/>
      <c r="NFE14" s="153"/>
      <c r="NFF14" s="153"/>
      <c r="NFG14" s="153"/>
      <c r="NFH14" s="153"/>
      <c r="NFI14" s="153"/>
      <c r="NFJ14" s="153"/>
      <c r="NFK14" s="153"/>
      <c r="NFL14" s="153"/>
      <c r="NFM14" s="153"/>
      <c r="NFN14" s="153"/>
      <c r="NFO14" s="153"/>
      <c r="NFP14" s="153"/>
      <c r="NFQ14" s="153"/>
      <c r="NFR14" s="153"/>
      <c r="NFS14" s="153"/>
      <c r="NFT14" s="153"/>
      <c r="NFU14" s="153"/>
      <c r="NFV14" s="153"/>
      <c r="NFW14" s="153"/>
      <c r="NFX14" s="153"/>
      <c r="NFY14" s="153"/>
      <c r="NFZ14" s="153"/>
      <c r="NGA14" s="153"/>
      <c r="NGB14" s="153"/>
      <c r="NGC14" s="153"/>
      <c r="NGD14" s="153"/>
      <c r="NGE14" s="153"/>
      <c r="NGF14" s="153"/>
      <c r="NGG14" s="153"/>
      <c r="NGH14" s="153"/>
      <c r="NGI14" s="153"/>
      <c r="NGJ14" s="153"/>
      <c r="NGK14" s="153"/>
      <c r="NGL14" s="153"/>
      <c r="NGM14" s="153"/>
      <c r="NGN14" s="153"/>
      <c r="NGO14" s="153"/>
      <c r="NGP14" s="153"/>
      <c r="NGQ14" s="153"/>
      <c r="NGR14" s="153"/>
      <c r="NGS14" s="153"/>
      <c r="NGT14" s="153"/>
      <c r="NGU14" s="153"/>
      <c r="NGV14" s="153"/>
      <c r="NGW14" s="153"/>
      <c r="NGX14" s="153"/>
      <c r="NGY14" s="153"/>
      <c r="NGZ14" s="153"/>
      <c r="NHA14" s="153"/>
      <c r="NHB14" s="153"/>
      <c r="NHC14" s="153"/>
      <c r="NHD14" s="153"/>
      <c r="NHE14" s="153"/>
      <c r="NHF14" s="153"/>
      <c r="NHG14" s="153"/>
      <c r="NHH14" s="153"/>
      <c r="NHI14" s="153"/>
      <c r="NHJ14" s="153"/>
      <c r="NHK14" s="153"/>
      <c r="NHL14" s="153"/>
      <c r="NHM14" s="153"/>
      <c r="NHN14" s="153"/>
      <c r="NHO14" s="153"/>
      <c r="NHP14" s="153"/>
      <c r="NHQ14" s="153"/>
      <c r="NHR14" s="153"/>
      <c r="NHS14" s="153"/>
      <c r="NHT14" s="153"/>
      <c r="NHU14" s="153"/>
      <c r="NHV14" s="153"/>
      <c r="NHW14" s="153"/>
      <c r="NHX14" s="153"/>
      <c r="NHY14" s="153"/>
      <c r="NHZ14" s="153"/>
      <c r="NIA14" s="153"/>
      <c r="NIB14" s="153"/>
      <c r="NIC14" s="153"/>
      <c r="NID14" s="153"/>
      <c r="NIE14" s="153"/>
      <c r="NIF14" s="153"/>
      <c r="NIG14" s="153"/>
      <c r="NIH14" s="153"/>
      <c r="NII14" s="153"/>
      <c r="NIJ14" s="153"/>
      <c r="NIK14" s="153"/>
      <c r="NIL14" s="153"/>
      <c r="NIM14" s="153"/>
      <c r="NIN14" s="153"/>
      <c r="NIO14" s="153"/>
      <c r="NIP14" s="153"/>
      <c r="NIQ14" s="153"/>
      <c r="NIR14" s="153"/>
      <c r="NIS14" s="153"/>
      <c r="NIT14" s="153"/>
      <c r="NIU14" s="153"/>
      <c r="NIV14" s="153"/>
      <c r="NIW14" s="153"/>
      <c r="NIX14" s="153"/>
      <c r="NIY14" s="153"/>
      <c r="NIZ14" s="153"/>
      <c r="NJA14" s="153"/>
      <c r="NJB14" s="153"/>
      <c r="NJC14" s="153"/>
      <c r="NJD14" s="153"/>
      <c r="NJE14" s="153"/>
      <c r="NJF14" s="153"/>
      <c r="NJG14" s="153"/>
      <c r="NJH14" s="153"/>
      <c r="NJI14" s="153"/>
      <c r="NJJ14" s="153"/>
      <c r="NJK14" s="153"/>
      <c r="NJL14" s="153"/>
      <c r="NJM14" s="153"/>
      <c r="NJN14" s="153"/>
      <c r="NJO14" s="153"/>
      <c r="NJP14" s="153"/>
      <c r="NJQ14" s="153"/>
      <c r="NJR14" s="153"/>
      <c r="NJS14" s="153"/>
      <c r="NJT14" s="153"/>
      <c r="NJU14" s="153"/>
      <c r="NJV14" s="153"/>
      <c r="NJW14" s="153"/>
      <c r="NJX14" s="153"/>
      <c r="NJY14" s="153"/>
      <c r="NJZ14" s="153"/>
      <c r="NKA14" s="153"/>
      <c r="NKB14" s="153"/>
      <c r="NKC14" s="153"/>
      <c r="NKD14" s="153"/>
      <c r="NKE14" s="153"/>
      <c r="NKF14" s="153"/>
      <c r="NKG14" s="153"/>
      <c r="NKH14" s="153"/>
      <c r="NKI14" s="153"/>
      <c r="NKJ14" s="153"/>
      <c r="NKK14" s="153"/>
      <c r="NKL14" s="153"/>
      <c r="NKM14" s="153"/>
      <c r="NKN14" s="153"/>
      <c r="NKO14" s="153"/>
      <c r="NKP14" s="153"/>
      <c r="NKQ14" s="153"/>
      <c r="NKR14" s="153"/>
      <c r="NKS14" s="153"/>
      <c r="NKT14" s="153"/>
      <c r="NKU14" s="153"/>
      <c r="NKV14" s="153"/>
      <c r="NKW14" s="153"/>
      <c r="NKX14" s="153"/>
      <c r="NKY14" s="153"/>
      <c r="NKZ14" s="153"/>
      <c r="NLA14" s="153"/>
      <c r="NLB14" s="153"/>
      <c r="NLC14" s="153"/>
      <c r="NLD14" s="153"/>
      <c r="NLE14" s="153"/>
      <c r="NLF14" s="153"/>
      <c r="NLG14" s="153"/>
      <c r="NLH14" s="153"/>
      <c r="NLI14" s="153"/>
      <c r="NLJ14" s="153"/>
      <c r="NLK14" s="153"/>
      <c r="NLL14" s="153"/>
      <c r="NLM14" s="153"/>
      <c r="NLN14" s="153"/>
      <c r="NLO14" s="153"/>
      <c r="NLP14" s="153"/>
      <c r="NLQ14" s="153"/>
      <c r="NLR14" s="153"/>
      <c r="NLS14" s="153"/>
      <c r="NLT14" s="153"/>
      <c r="NLU14" s="153"/>
      <c r="NLV14" s="153"/>
      <c r="NLW14" s="153"/>
      <c r="NLX14" s="153"/>
      <c r="NLY14" s="153"/>
      <c r="NLZ14" s="153"/>
      <c r="NMA14" s="153"/>
      <c r="NMB14" s="153"/>
      <c r="NMC14" s="153"/>
      <c r="NMD14" s="153"/>
      <c r="NME14" s="153"/>
      <c r="NMF14" s="153"/>
      <c r="NMG14" s="153"/>
      <c r="NMH14" s="153"/>
      <c r="NMI14" s="153"/>
      <c r="NMJ14" s="153"/>
      <c r="NMK14" s="153"/>
      <c r="NML14" s="153"/>
      <c r="NMM14" s="153"/>
      <c r="NMN14" s="153"/>
      <c r="NMO14" s="153"/>
      <c r="NMP14" s="153"/>
      <c r="NMQ14" s="153"/>
      <c r="NMR14" s="153"/>
      <c r="NMS14" s="153"/>
      <c r="NMT14" s="153"/>
      <c r="NMU14" s="153"/>
      <c r="NMV14" s="153"/>
      <c r="NMW14" s="153"/>
      <c r="NMX14" s="153"/>
      <c r="NMY14" s="153"/>
      <c r="NMZ14" s="153"/>
      <c r="NNA14" s="153"/>
      <c r="NNB14" s="153"/>
      <c r="NNC14" s="153"/>
      <c r="NND14" s="153"/>
      <c r="NNE14" s="153"/>
      <c r="NNF14" s="153"/>
      <c r="NNG14" s="153"/>
      <c r="NNH14" s="153"/>
      <c r="NNI14" s="153"/>
      <c r="NNJ14" s="153"/>
      <c r="NNK14" s="153"/>
      <c r="NNL14" s="153"/>
      <c r="NNM14" s="153"/>
      <c r="NNN14" s="153"/>
      <c r="NNO14" s="153"/>
      <c r="NNP14" s="153"/>
      <c r="NNQ14" s="153"/>
      <c r="NNR14" s="153"/>
      <c r="NNS14" s="153"/>
      <c r="NNT14" s="153"/>
      <c r="NNU14" s="153"/>
      <c r="NNV14" s="153"/>
      <c r="NNW14" s="153"/>
      <c r="NNX14" s="153"/>
      <c r="NNY14" s="153"/>
      <c r="NNZ14" s="153"/>
      <c r="NOA14" s="153"/>
      <c r="NOB14" s="153"/>
      <c r="NOC14" s="153"/>
      <c r="NOD14" s="153"/>
      <c r="NOE14" s="153"/>
      <c r="NOF14" s="153"/>
      <c r="NOG14" s="153"/>
      <c r="NOH14" s="153"/>
      <c r="NOI14" s="153"/>
      <c r="NOJ14" s="153"/>
      <c r="NOK14" s="153"/>
      <c r="NOL14" s="153"/>
      <c r="NOM14" s="153"/>
      <c r="NON14" s="153"/>
      <c r="NOO14" s="153"/>
      <c r="NOP14" s="153"/>
      <c r="NOQ14" s="153"/>
      <c r="NOR14" s="153"/>
      <c r="NOS14" s="153"/>
      <c r="NOT14" s="153"/>
      <c r="NOU14" s="153"/>
      <c r="NOV14" s="153"/>
      <c r="NOW14" s="153"/>
      <c r="NOX14" s="153"/>
      <c r="NOY14" s="153"/>
      <c r="NOZ14" s="153"/>
      <c r="NPA14" s="153"/>
      <c r="NPB14" s="153"/>
      <c r="NPC14" s="153"/>
      <c r="NPD14" s="153"/>
      <c r="NPE14" s="153"/>
      <c r="NPF14" s="153"/>
      <c r="NPG14" s="153"/>
      <c r="NPH14" s="153"/>
      <c r="NPI14" s="153"/>
      <c r="NPJ14" s="153"/>
      <c r="NPK14" s="153"/>
      <c r="NPL14" s="153"/>
      <c r="NPM14" s="153"/>
      <c r="NPN14" s="153"/>
      <c r="NPO14" s="153"/>
      <c r="NPP14" s="153"/>
      <c r="NPQ14" s="153"/>
      <c r="NPR14" s="153"/>
      <c r="NPS14" s="153"/>
      <c r="NPT14" s="153"/>
      <c r="NPU14" s="153"/>
      <c r="NPV14" s="153"/>
      <c r="NPW14" s="153"/>
      <c r="NPX14" s="153"/>
      <c r="NPY14" s="153"/>
      <c r="NPZ14" s="153"/>
      <c r="NQA14" s="153"/>
      <c r="NQB14" s="153"/>
      <c r="NQC14" s="153"/>
      <c r="NQD14" s="153"/>
      <c r="NQE14" s="153"/>
      <c r="NQF14" s="153"/>
      <c r="NQG14" s="153"/>
      <c r="NQH14" s="153"/>
      <c r="NQI14" s="153"/>
      <c r="NQJ14" s="153"/>
      <c r="NQK14" s="153"/>
      <c r="NQL14" s="153"/>
      <c r="NQM14" s="153"/>
      <c r="NQN14" s="153"/>
      <c r="NQO14" s="153"/>
      <c r="NQP14" s="153"/>
      <c r="NQQ14" s="153"/>
      <c r="NQR14" s="153"/>
      <c r="NQS14" s="153"/>
      <c r="NQT14" s="153"/>
      <c r="NQU14" s="153"/>
      <c r="NQV14" s="153"/>
      <c r="NQW14" s="153"/>
      <c r="NQX14" s="153"/>
      <c r="NQY14" s="153"/>
      <c r="NQZ14" s="153"/>
      <c r="NRA14" s="153"/>
      <c r="NRB14" s="153"/>
      <c r="NRC14" s="153"/>
      <c r="NRD14" s="153"/>
      <c r="NRE14" s="153"/>
      <c r="NRF14" s="153"/>
      <c r="NRG14" s="153"/>
      <c r="NRH14" s="153"/>
      <c r="NRI14" s="153"/>
      <c r="NRJ14" s="153"/>
      <c r="NRK14" s="153"/>
      <c r="NRL14" s="153"/>
      <c r="NRM14" s="153"/>
      <c r="NRN14" s="153"/>
      <c r="NRO14" s="153"/>
      <c r="NRP14" s="153"/>
      <c r="NRQ14" s="153"/>
      <c r="NRR14" s="153"/>
      <c r="NRS14" s="153"/>
      <c r="NRT14" s="153"/>
      <c r="NRU14" s="153"/>
      <c r="NRV14" s="153"/>
      <c r="NRW14" s="153"/>
      <c r="NRX14" s="153"/>
      <c r="NRY14" s="153"/>
      <c r="NRZ14" s="153"/>
      <c r="NSA14" s="153"/>
      <c r="NSB14" s="153"/>
      <c r="NSC14" s="153"/>
      <c r="NSD14" s="153"/>
      <c r="NSE14" s="153"/>
      <c r="NSF14" s="153"/>
      <c r="NSG14" s="153"/>
      <c r="NSH14" s="153"/>
      <c r="NSI14" s="153"/>
      <c r="NSJ14" s="153"/>
      <c r="NSK14" s="153"/>
      <c r="NSL14" s="153"/>
      <c r="NSM14" s="153"/>
      <c r="NSN14" s="153"/>
      <c r="NSO14" s="153"/>
      <c r="NSP14" s="153"/>
      <c r="NSQ14" s="153"/>
      <c r="NSR14" s="153"/>
      <c r="NSS14" s="153"/>
      <c r="NST14" s="153"/>
      <c r="NSU14" s="153"/>
      <c r="NSV14" s="153"/>
      <c r="NSW14" s="153"/>
      <c r="NSX14" s="153"/>
      <c r="NSY14" s="153"/>
      <c r="NSZ14" s="153"/>
      <c r="NTA14" s="153"/>
      <c r="NTB14" s="153"/>
      <c r="NTC14" s="153"/>
      <c r="NTD14" s="153"/>
      <c r="NTE14" s="153"/>
      <c r="NTF14" s="153"/>
      <c r="NTG14" s="153"/>
      <c r="NTH14" s="153"/>
      <c r="NTI14" s="153"/>
      <c r="NTJ14" s="153"/>
      <c r="NTK14" s="153"/>
      <c r="NTL14" s="153"/>
      <c r="NTM14" s="153"/>
      <c r="NTN14" s="153"/>
      <c r="NTO14" s="153"/>
      <c r="NTP14" s="153"/>
      <c r="NTQ14" s="153"/>
      <c r="NTR14" s="153"/>
      <c r="NTS14" s="153"/>
      <c r="NTT14" s="153"/>
      <c r="NTU14" s="153"/>
      <c r="NTV14" s="153"/>
      <c r="NTW14" s="153"/>
      <c r="NTX14" s="153"/>
      <c r="NTY14" s="153"/>
      <c r="NTZ14" s="153"/>
      <c r="NUA14" s="153"/>
      <c r="NUB14" s="153"/>
      <c r="NUC14" s="153"/>
      <c r="NUD14" s="153"/>
      <c r="NUE14" s="153"/>
      <c r="NUF14" s="153"/>
      <c r="NUG14" s="153"/>
      <c r="NUH14" s="153"/>
      <c r="NUI14" s="153"/>
      <c r="NUJ14" s="153"/>
      <c r="NUK14" s="153"/>
      <c r="NUL14" s="153"/>
      <c r="NUM14" s="153"/>
      <c r="NUN14" s="153"/>
      <c r="NUO14" s="153"/>
      <c r="NUP14" s="153"/>
      <c r="NUQ14" s="153"/>
      <c r="NUR14" s="153"/>
      <c r="NUS14" s="153"/>
      <c r="NUT14" s="153"/>
      <c r="NUU14" s="153"/>
      <c r="NUV14" s="153"/>
      <c r="NUW14" s="153"/>
      <c r="NUX14" s="153"/>
      <c r="NUY14" s="153"/>
      <c r="NUZ14" s="153"/>
      <c r="NVA14" s="153"/>
      <c r="NVB14" s="153"/>
      <c r="NVC14" s="153"/>
      <c r="NVD14" s="153"/>
      <c r="NVE14" s="153"/>
      <c r="NVF14" s="153"/>
      <c r="NVG14" s="153"/>
      <c r="NVH14" s="153"/>
      <c r="NVI14" s="153"/>
      <c r="NVJ14" s="153"/>
      <c r="NVK14" s="153"/>
      <c r="NVL14" s="153"/>
      <c r="NVM14" s="153"/>
      <c r="NVN14" s="153"/>
      <c r="NVO14" s="153"/>
      <c r="NVP14" s="153"/>
      <c r="NVQ14" s="153"/>
      <c r="NVR14" s="153"/>
      <c r="NVS14" s="153"/>
      <c r="NVT14" s="153"/>
      <c r="NVU14" s="153"/>
      <c r="NVV14" s="153"/>
      <c r="NVW14" s="153"/>
      <c r="NVX14" s="153"/>
      <c r="NVY14" s="153"/>
      <c r="NVZ14" s="153"/>
      <c r="NWA14" s="153"/>
      <c r="NWB14" s="153"/>
      <c r="NWC14" s="153"/>
      <c r="NWD14" s="153"/>
      <c r="NWE14" s="153"/>
      <c r="NWF14" s="153"/>
      <c r="NWG14" s="153"/>
      <c r="NWH14" s="153"/>
      <c r="NWI14" s="153"/>
      <c r="NWJ14" s="153"/>
      <c r="NWK14" s="153"/>
      <c r="NWL14" s="153"/>
      <c r="NWM14" s="153"/>
      <c r="NWN14" s="153"/>
      <c r="NWO14" s="153"/>
      <c r="NWP14" s="153"/>
      <c r="NWQ14" s="153"/>
      <c r="NWR14" s="153"/>
      <c r="NWS14" s="153"/>
      <c r="NWT14" s="153"/>
      <c r="NWU14" s="153"/>
      <c r="NWV14" s="153"/>
      <c r="NWW14" s="153"/>
      <c r="NWX14" s="153"/>
      <c r="NWY14" s="153"/>
      <c r="NWZ14" s="153"/>
      <c r="NXA14" s="153"/>
      <c r="NXB14" s="153"/>
      <c r="NXC14" s="153"/>
      <c r="NXD14" s="153"/>
      <c r="NXE14" s="153"/>
      <c r="NXF14" s="153"/>
      <c r="NXG14" s="153"/>
      <c r="NXH14" s="153"/>
      <c r="NXI14" s="153"/>
      <c r="NXJ14" s="153"/>
      <c r="NXK14" s="153"/>
      <c r="NXL14" s="153"/>
      <c r="NXM14" s="153"/>
      <c r="NXN14" s="153"/>
      <c r="NXO14" s="153"/>
      <c r="NXP14" s="153"/>
      <c r="NXQ14" s="153"/>
      <c r="NXR14" s="153"/>
      <c r="NXS14" s="153"/>
      <c r="NXT14" s="153"/>
      <c r="NXU14" s="153"/>
      <c r="NXV14" s="153"/>
      <c r="NXW14" s="153"/>
      <c r="NXX14" s="153"/>
      <c r="NXY14" s="153"/>
      <c r="NXZ14" s="153"/>
      <c r="NYA14" s="153"/>
      <c r="NYB14" s="153"/>
      <c r="NYC14" s="153"/>
      <c r="NYD14" s="153"/>
      <c r="NYE14" s="153"/>
      <c r="NYF14" s="153"/>
      <c r="NYG14" s="153"/>
      <c r="NYH14" s="153"/>
      <c r="NYI14" s="153"/>
      <c r="NYJ14" s="153"/>
      <c r="NYK14" s="153"/>
      <c r="NYL14" s="153"/>
      <c r="NYM14" s="153"/>
      <c r="NYN14" s="153"/>
      <c r="NYO14" s="153"/>
      <c r="NYP14" s="153"/>
      <c r="NYQ14" s="153"/>
      <c r="NYR14" s="153"/>
      <c r="NYS14" s="153"/>
      <c r="NYT14" s="153"/>
      <c r="NYU14" s="153"/>
      <c r="NYV14" s="153"/>
      <c r="NYW14" s="153"/>
      <c r="NYX14" s="153"/>
      <c r="NYY14" s="153"/>
      <c r="NYZ14" s="153"/>
      <c r="NZA14" s="153"/>
      <c r="NZB14" s="153"/>
      <c r="NZC14" s="153"/>
      <c r="NZD14" s="153"/>
      <c r="NZE14" s="153"/>
      <c r="NZF14" s="153"/>
      <c r="NZG14" s="153"/>
      <c r="NZH14" s="153"/>
      <c r="NZI14" s="153"/>
      <c r="NZJ14" s="153"/>
      <c r="NZK14" s="153"/>
      <c r="NZL14" s="153"/>
      <c r="NZM14" s="153"/>
      <c r="NZN14" s="153"/>
      <c r="NZO14" s="153"/>
      <c r="NZP14" s="153"/>
      <c r="NZQ14" s="153"/>
      <c r="NZR14" s="153"/>
      <c r="NZS14" s="153"/>
      <c r="NZT14" s="153"/>
      <c r="NZU14" s="153"/>
      <c r="NZV14" s="153"/>
      <c r="NZW14" s="153"/>
      <c r="NZX14" s="153"/>
      <c r="NZY14" s="153"/>
      <c r="NZZ14" s="153"/>
      <c r="OAA14" s="153"/>
      <c r="OAB14" s="153"/>
      <c r="OAC14" s="153"/>
      <c r="OAD14" s="153"/>
      <c r="OAE14" s="153"/>
      <c r="OAF14" s="153"/>
      <c r="OAG14" s="153"/>
      <c r="OAH14" s="153"/>
      <c r="OAI14" s="153"/>
      <c r="OAJ14" s="153"/>
      <c r="OAK14" s="153"/>
      <c r="OAL14" s="153"/>
      <c r="OAM14" s="153"/>
      <c r="OAN14" s="153"/>
      <c r="OAO14" s="153"/>
      <c r="OAP14" s="153"/>
      <c r="OAQ14" s="153"/>
      <c r="OAR14" s="153"/>
      <c r="OAS14" s="153"/>
      <c r="OAT14" s="153"/>
      <c r="OAU14" s="153"/>
      <c r="OAV14" s="153"/>
      <c r="OAW14" s="153"/>
      <c r="OAX14" s="153"/>
      <c r="OAY14" s="153"/>
      <c r="OAZ14" s="153"/>
      <c r="OBA14" s="153"/>
      <c r="OBB14" s="153"/>
      <c r="OBC14" s="153"/>
      <c r="OBD14" s="153"/>
      <c r="OBE14" s="153"/>
      <c r="OBF14" s="153"/>
      <c r="OBG14" s="153"/>
      <c r="OBH14" s="153"/>
      <c r="OBI14" s="153"/>
      <c r="OBJ14" s="153"/>
      <c r="OBK14" s="153"/>
      <c r="OBL14" s="153"/>
      <c r="OBM14" s="153"/>
      <c r="OBN14" s="153"/>
      <c r="OBO14" s="153"/>
      <c r="OBP14" s="153"/>
      <c r="OBQ14" s="153"/>
      <c r="OBR14" s="153"/>
      <c r="OBS14" s="153"/>
      <c r="OBT14" s="153"/>
      <c r="OBU14" s="153"/>
      <c r="OBV14" s="153"/>
      <c r="OBW14" s="153"/>
      <c r="OBX14" s="153"/>
      <c r="OBY14" s="153"/>
      <c r="OBZ14" s="153"/>
      <c r="OCA14" s="153"/>
      <c r="OCB14" s="153"/>
      <c r="OCC14" s="153"/>
      <c r="OCD14" s="153"/>
      <c r="OCE14" s="153"/>
      <c r="OCF14" s="153"/>
      <c r="OCG14" s="153"/>
      <c r="OCH14" s="153"/>
      <c r="OCI14" s="153"/>
      <c r="OCJ14" s="153"/>
      <c r="OCK14" s="153"/>
      <c r="OCL14" s="153"/>
      <c r="OCM14" s="153"/>
      <c r="OCN14" s="153"/>
      <c r="OCO14" s="153"/>
      <c r="OCP14" s="153"/>
      <c r="OCQ14" s="153"/>
      <c r="OCR14" s="153"/>
      <c r="OCS14" s="153"/>
      <c r="OCT14" s="153"/>
      <c r="OCU14" s="153"/>
      <c r="OCV14" s="153"/>
      <c r="OCW14" s="153"/>
      <c r="OCX14" s="153"/>
      <c r="OCY14" s="153"/>
      <c r="OCZ14" s="153"/>
      <c r="ODA14" s="153"/>
      <c r="ODB14" s="153"/>
      <c r="ODC14" s="153"/>
      <c r="ODD14" s="153"/>
      <c r="ODE14" s="153"/>
      <c r="ODF14" s="153"/>
      <c r="ODG14" s="153"/>
      <c r="ODH14" s="153"/>
      <c r="ODI14" s="153"/>
      <c r="ODJ14" s="153"/>
      <c r="ODK14" s="153"/>
      <c r="ODL14" s="153"/>
      <c r="ODM14" s="153"/>
      <c r="ODN14" s="153"/>
      <c r="ODO14" s="153"/>
      <c r="ODP14" s="153"/>
      <c r="ODQ14" s="153"/>
      <c r="ODR14" s="153"/>
      <c r="ODS14" s="153"/>
      <c r="ODT14" s="153"/>
      <c r="ODU14" s="153"/>
      <c r="ODV14" s="153"/>
      <c r="ODW14" s="153"/>
      <c r="ODX14" s="153"/>
      <c r="ODY14" s="153"/>
      <c r="ODZ14" s="153"/>
      <c r="OEA14" s="153"/>
      <c r="OEB14" s="153"/>
      <c r="OEC14" s="153"/>
      <c r="OED14" s="153"/>
      <c r="OEE14" s="153"/>
      <c r="OEF14" s="153"/>
      <c r="OEG14" s="153"/>
      <c r="OEH14" s="153"/>
      <c r="OEI14" s="153"/>
      <c r="OEJ14" s="153"/>
      <c r="OEK14" s="153"/>
      <c r="OEL14" s="153"/>
      <c r="OEM14" s="153"/>
      <c r="OEN14" s="153"/>
      <c r="OEO14" s="153"/>
      <c r="OEP14" s="153"/>
      <c r="OEQ14" s="153"/>
      <c r="OER14" s="153"/>
      <c r="OES14" s="153"/>
      <c r="OET14" s="153"/>
      <c r="OEU14" s="153"/>
      <c r="OEV14" s="153"/>
      <c r="OEW14" s="153"/>
      <c r="OEX14" s="153"/>
      <c r="OEY14" s="153"/>
      <c r="OEZ14" s="153"/>
      <c r="OFA14" s="153"/>
      <c r="OFB14" s="153"/>
      <c r="OFC14" s="153"/>
      <c r="OFD14" s="153"/>
      <c r="OFE14" s="153"/>
      <c r="OFF14" s="153"/>
      <c r="OFG14" s="153"/>
      <c r="OFH14" s="153"/>
      <c r="OFI14" s="153"/>
      <c r="OFJ14" s="153"/>
      <c r="OFK14" s="153"/>
      <c r="OFL14" s="153"/>
      <c r="OFM14" s="153"/>
      <c r="OFN14" s="153"/>
      <c r="OFO14" s="153"/>
      <c r="OFP14" s="153"/>
      <c r="OFQ14" s="153"/>
      <c r="OFR14" s="153"/>
      <c r="OFS14" s="153"/>
      <c r="OFT14" s="153"/>
      <c r="OFU14" s="153"/>
      <c r="OFV14" s="153"/>
      <c r="OFW14" s="153"/>
      <c r="OFX14" s="153"/>
      <c r="OFY14" s="153"/>
      <c r="OFZ14" s="153"/>
      <c r="OGA14" s="153"/>
      <c r="OGB14" s="153"/>
      <c r="OGC14" s="153"/>
      <c r="OGD14" s="153"/>
      <c r="OGE14" s="153"/>
      <c r="OGF14" s="153"/>
      <c r="OGG14" s="153"/>
      <c r="OGH14" s="153"/>
      <c r="OGI14" s="153"/>
      <c r="OGJ14" s="153"/>
      <c r="OGK14" s="153"/>
      <c r="OGL14" s="153"/>
      <c r="OGM14" s="153"/>
      <c r="OGN14" s="153"/>
      <c r="OGO14" s="153"/>
      <c r="OGP14" s="153"/>
      <c r="OGQ14" s="153"/>
      <c r="OGR14" s="153"/>
      <c r="OGS14" s="153"/>
      <c r="OGT14" s="153"/>
      <c r="OGU14" s="153"/>
      <c r="OGV14" s="153"/>
      <c r="OGW14" s="153"/>
      <c r="OGX14" s="153"/>
      <c r="OGY14" s="153"/>
      <c r="OGZ14" s="153"/>
      <c r="OHA14" s="153"/>
      <c r="OHB14" s="153"/>
      <c r="OHC14" s="153"/>
      <c r="OHD14" s="153"/>
      <c r="OHE14" s="153"/>
      <c r="OHF14" s="153"/>
      <c r="OHG14" s="153"/>
      <c r="OHH14" s="153"/>
      <c r="OHI14" s="153"/>
      <c r="OHJ14" s="153"/>
      <c r="OHK14" s="153"/>
      <c r="OHL14" s="153"/>
      <c r="OHM14" s="153"/>
      <c r="OHN14" s="153"/>
      <c r="OHO14" s="153"/>
      <c r="OHP14" s="153"/>
      <c r="OHQ14" s="153"/>
      <c r="OHR14" s="153"/>
      <c r="OHS14" s="153"/>
      <c r="OHT14" s="153"/>
      <c r="OHU14" s="153"/>
      <c r="OHV14" s="153"/>
      <c r="OHW14" s="153"/>
      <c r="OHX14" s="153"/>
      <c r="OHY14" s="153"/>
      <c r="OHZ14" s="153"/>
      <c r="OIA14" s="153"/>
      <c r="OIB14" s="153"/>
      <c r="OIC14" s="153"/>
      <c r="OID14" s="153"/>
      <c r="OIE14" s="153"/>
      <c r="OIF14" s="153"/>
      <c r="OIG14" s="153"/>
      <c r="OIH14" s="153"/>
      <c r="OII14" s="153"/>
      <c r="OIJ14" s="153"/>
      <c r="OIK14" s="153"/>
      <c r="OIL14" s="153"/>
      <c r="OIM14" s="153"/>
      <c r="OIN14" s="153"/>
      <c r="OIO14" s="153"/>
      <c r="OIP14" s="153"/>
      <c r="OIQ14" s="153"/>
      <c r="OIR14" s="153"/>
      <c r="OIS14" s="153"/>
      <c r="OIT14" s="153"/>
      <c r="OIU14" s="153"/>
      <c r="OIV14" s="153"/>
      <c r="OIW14" s="153"/>
      <c r="OIX14" s="153"/>
      <c r="OIY14" s="153"/>
      <c r="OIZ14" s="153"/>
      <c r="OJA14" s="153"/>
      <c r="OJB14" s="153"/>
      <c r="OJC14" s="153"/>
      <c r="OJD14" s="153"/>
      <c r="OJE14" s="153"/>
      <c r="OJF14" s="153"/>
      <c r="OJG14" s="153"/>
      <c r="OJH14" s="153"/>
      <c r="OJI14" s="153"/>
      <c r="OJJ14" s="153"/>
      <c r="OJK14" s="153"/>
      <c r="OJL14" s="153"/>
      <c r="OJM14" s="153"/>
      <c r="OJN14" s="153"/>
      <c r="OJO14" s="153"/>
      <c r="OJP14" s="153"/>
      <c r="OJQ14" s="153"/>
      <c r="OJR14" s="153"/>
      <c r="OJS14" s="153"/>
      <c r="OJT14" s="153"/>
      <c r="OJU14" s="153"/>
      <c r="OJV14" s="153"/>
      <c r="OJW14" s="153"/>
      <c r="OJX14" s="153"/>
      <c r="OJY14" s="153"/>
      <c r="OJZ14" s="153"/>
      <c r="OKA14" s="153"/>
      <c r="OKB14" s="153"/>
      <c r="OKC14" s="153"/>
      <c r="OKD14" s="153"/>
      <c r="OKE14" s="153"/>
      <c r="OKF14" s="153"/>
      <c r="OKG14" s="153"/>
      <c r="OKH14" s="153"/>
      <c r="OKI14" s="153"/>
      <c r="OKJ14" s="153"/>
      <c r="OKK14" s="153"/>
      <c r="OKL14" s="153"/>
      <c r="OKM14" s="153"/>
      <c r="OKN14" s="153"/>
      <c r="OKO14" s="153"/>
      <c r="OKP14" s="153"/>
      <c r="OKQ14" s="153"/>
      <c r="OKR14" s="153"/>
      <c r="OKS14" s="153"/>
      <c r="OKT14" s="153"/>
      <c r="OKU14" s="153"/>
      <c r="OKV14" s="153"/>
      <c r="OKW14" s="153"/>
      <c r="OKX14" s="153"/>
      <c r="OKY14" s="153"/>
      <c r="OKZ14" s="153"/>
      <c r="OLA14" s="153"/>
      <c r="OLB14" s="153"/>
      <c r="OLC14" s="153"/>
      <c r="OLD14" s="153"/>
      <c r="OLE14" s="153"/>
      <c r="OLF14" s="153"/>
      <c r="OLG14" s="153"/>
      <c r="OLH14" s="153"/>
      <c r="OLI14" s="153"/>
      <c r="OLJ14" s="153"/>
      <c r="OLK14" s="153"/>
      <c r="OLL14" s="153"/>
      <c r="OLM14" s="153"/>
      <c r="OLN14" s="153"/>
      <c r="OLO14" s="153"/>
      <c r="OLP14" s="153"/>
      <c r="OLQ14" s="153"/>
      <c r="OLR14" s="153"/>
      <c r="OLS14" s="153"/>
      <c r="OLT14" s="153"/>
      <c r="OLU14" s="153"/>
      <c r="OLV14" s="153"/>
      <c r="OLW14" s="153"/>
      <c r="OLX14" s="153"/>
      <c r="OLY14" s="153"/>
      <c r="OLZ14" s="153"/>
      <c r="OMA14" s="153"/>
      <c r="OMB14" s="153"/>
      <c r="OMC14" s="153"/>
      <c r="OMD14" s="153"/>
      <c r="OME14" s="153"/>
      <c r="OMF14" s="153"/>
      <c r="OMG14" s="153"/>
      <c r="OMH14" s="153"/>
      <c r="OMI14" s="153"/>
      <c r="OMJ14" s="153"/>
      <c r="OMK14" s="153"/>
      <c r="OML14" s="153"/>
      <c r="OMM14" s="153"/>
      <c r="OMN14" s="153"/>
      <c r="OMO14" s="153"/>
      <c r="OMP14" s="153"/>
      <c r="OMQ14" s="153"/>
      <c r="OMR14" s="153"/>
      <c r="OMS14" s="153"/>
      <c r="OMT14" s="153"/>
      <c r="OMU14" s="153"/>
      <c r="OMV14" s="153"/>
      <c r="OMW14" s="153"/>
      <c r="OMX14" s="153"/>
      <c r="OMY14" s="153"/>
      <c r="OMZ14" s="153"/>
      <c r="ONA14" s="153"/>
      <c r="ONB14" s="153"/>
      <c r="ONC14" s="153"/>
      <c r="OND14" s="153"/>
      <c r="ONE14" s="153"/>
      <c r="ONF14" s="153"/>
      <c r="ONG14" s="153"/>
      <c r="ONH14" s="153"/>
      <c r="ONI14" s="153"/>
      <c r="ONJ14" s="153"/>
      <c r="ONK14" s="153"/>
      <c r="ONL14" s="153"/>
      <c r="ONM14" s="153"/>
      <c r="ONN14" s="153"/>
      <c r="ONO14" s="153"/>
      <c r="ONP14" s="153"/>
      <c r="ONQ14" s="153"/>
      <c r="ONR14" s="153"/>
      <c r="ONS14" s="153"/>
      <c r="ONT14" s="153"/>
      <c r="ONU14" s="153"/>
      <c r="ONV14" s="153"/>
      <c r="ONW14" s="153"/>
      <c r="ONX14" s="153"/>
      <c r="ONY14" s="153"/>
      <c r="ONZ14" s="153"/>
      <c r="OOA14" s="153"/>
      <c r="OOB14" s="153"/>
      <c r="OOC14" s="153"/>
      <c r="OOD14" s="153"/>
      <c r="OOE14" s="153"/>
      <c r="OOF14" s="153"/>
      <c r="OOG14" s="153"/>
      <c r="OOH14" s="153"/>
      <c r="OOI14" s="153"/>
      <c r="OOJ14" s="153"/>
      <c r="OOK14" s="153"/>
      <c r="OOL14" s="153"/>
      <c r="OOM14" s="153"/>
      <c r="OON14" s="153"/>
      <c r="OOO14" s="153"/>
      <c r="OOP14" s="153"/>
      <c r="OOQ14" s="153"/>
      <c r="OOR14" s="153"/>
      <c r="OOS14" s="153"/>
      <c r="OOT14" s="153"/>
      <c r="OOU14" s="153"/>
      <c r="OOV14" s="153"/>
      <c r="OOW14" s="153"/>
      <c r="OOX14" s="153"/>
      <c r="OOY14" s="153"/>
      <c r="OOZ14" s="153"/>
      <c r="OPA14" s="153"/>
      <c r="OPB14" s="153"/>
      <c r="OPC14" s="153"/>
      <c r="OPD14" s="153"/>
      <c r="OPE14" s="153"/>
      <c r="OPF14" s="153"/>
      <c r="OPG14" s="153"/>
      <c r="OPH14" s="153"/>
      <c r="OPI14" s="153"/>
      <c r="OPJ14" s="153"/>
      <c r="OPK14" s="153"/>
      <c r="OPL14" s="153"/>
      <c r="OPM14" s="153"/>
      <c r="OPN14" s="153"/>
      <c r="OPO14" s="153"/>
      <c r="OPP14" s="153"/>
      <c r="OPQ14" s="153"/>
      <c r="OPR14" s="153"/>
      <c r="OPS14" s="153"/>
      <c r="OPT14" s="153"/>
      <c r="OPU14" s="153"/>
      <c r="OPV14" s="153"/>
      <c r="OPW14" s="153"/>
      <c r="OPX14" s="153"/>
      <c r="OPY14" s="153"/>
      <c r="OPZ14" s="153"/>
      <c r="OQA14" s="153"/>
      <c r="OQB14" s="153"/>
      <c r="OQC14" s="153"/>
      <c r="OQD14" s="153"/>
      <c r="OQE14" s="153"/>
      <c r="OQF14" s="153"/>
      <c r="OQG14" s="153"/>
      <c r="OQH14" s="153"/>
      <c r="OQI14" s="153"/>
      <c r="OQJ14" s="153"/>
      <c r="OQK14" s="153"/>
      <c r="OQL14" s="153"/>
      <c r="OQM14" s="153"/>
      <c r="OQN14" s="153"/>
      <c r="OQO14" s="153"/>
      <c r="OQP14" s="153"/>
      <c r="OQQ14" s="153"/>
      <c r="OQR14" s="153"/>
      <c r="OQS14" s="153"/>
      <c r="OQT14" s="153"/>
      <c r="OQU14" s="153"/>
      <c r="OQV14" s="153"/>
      <c r="OQW14" s="153"/>
      <c r="OQX14" s="153"/>
      <c r="OQY14" s="153"/>
      <c r="OQZ14" s="153"/>
      <c r="ORA14" s="153"/>
      <c r="ORB14" s="153"/>
      <c r="ORC14" s="153"/>
      <c r="ORD14" s="153"/>
      <c r="ORE14" s="153"/>
      <c r="ORF14" s="153"/>
      <c r="ORG14" s="153"/>
      <c r="ORH14" s="153"/>
      <c r="ORI14" s="153"/>
      <c r="ORJ14" s="153"/>
      <c r="ORK14" s="153"/>
      <c r="ORL14" s="153"/>
      <c r="ORM14" s="153"/>
      <c r="ORN14" s="153"/>
      <c r="ORO14" s="153"/>
      <c r="ORP14" s="153"/>
      <c r="ORQ14" s="153"/>
      <c r="ORR14" s="153"/>
      <c r="ORS14" s="153"/>
      <c r="ORT14" s="153"/>
      <c r="ORU14" s="153"/>
      <c r="ORV14" s="153"/>
      <c r="ORW14" s="153"/>
      <c r="ORX14" s="153"/>
      <c r="ORY14" s="153"/>
      <c r="ORZ14" s="153"/>
      <c r="OSA14" s="153"/>
      <c r="OSB14" s="153"/>
      <c r="OSC14" s="153"/>
      <c r="OSD14" s="153"/>
      <c r="OSE14" s="153"/>
      <c r="OSF14" s="153"/>
      <c r="OSG14" s="153"/>
      <c r="OSH14" s="153"/>
      <c r="OSI14" s="153"/>
      <c r="OSJ14" s="153"/>
      <c r="OSK14" s="153"/>
      <c r="OSL14" s="153"/>
      <c r="OSM14" s="153"/>
      <c r="OSN14" s="153"/>
      <c r="OSO14" s="153"/>
      <c r="OSP14" s="153"/>
      <c r="OSQ14" s="153"/>
      <c r="OSR14" s="153"/>
      <c r="OSS14" s="153"/>
      <c r="OST14" s="153"/>
      <c r="OSU14" s="153"/>
      <c r="OSV14" s="153"/>
      <c r="OSW14" s="153"/>
      <c r="OSX14" s="153"/>
      <c r="OSY14" s="153"/>
      <c r="OSZ14" s="153"/>
      <c r="OTA14" s="153"/>
      <c r="OTB14" s="153"/>
      <c r="OTC14" s="153"/>
      <c r="OTD14" s="153"/>
      <c r="OTE14" s="153"/>
      <c r="OTF14" s="153"/>
      <c r="OTG14" s="153"/>
      <c r="OTH14" s="153"/>
      <c r="OTI14" s="153"/>
      <c r="OTJ14" s="153"/>
      <c r="OTK14" s="153"/>
      <c r="OTL14" s="153"/>
      <c r="OTM14" s="153"/>
      <c r="OTN14" s="153"/>
      <c r="OTO14" s="153"/>
      <c r="OTP14" s="153"/>
      <c r="OTQ14" s="153"/>
      <c r="OTR14" s="153"/>
      <c r="OTS14" s="153"/>
      <c r="OTT14" s="153"/>
      <c r="OTU14" s="153"/>
      <c r="OTV14" s="153"/>
      <c r="OTW14" s="153"/>
      <c r="OTX14" s="153"/>
      <c r="OTY14" s="153"/>
      <c r="OTZ14" s="153"/>
      <c r="OUA14" s="153"/>
      <c r="OUB14" s="153"/>
      <c r="OUC14" s="153"/>
      <c r="OUD14" s="153"/>
      <c r="OUE14" s="153"/>
      <c r="OUF14" s="153"/>
      <c r="OUG14" s="153"/>
      <c r="OUH14" s="153"/>
      <c r="OUI14" s="153"/>
      <c r="OUJ14" s="153"/>
      <c r="OUK14" s="153"/>
      <c r="OUL14" s="153"/>
      <c r="OUM14" s="153"/>
      <c r="OUN14" s="153"/>
      <c r="OUO14" s="153"/>
      <c r="OUP14" s="153"/>
      <c r="OUQ14" s="153"/>
      <c r="OUR14" s="153"/>
      <c r="OUS14" s="153"/>
      <c r="OUT14" s="153"/>
      <c r="OUU14" s="153"/>
      <c r="OUV14" s="153"/>
      <c r="OUW14" s="153"/>
      <c r="OUX14" s="153"/>
      <c r="OUY14" s="153"/>
      <c r="OUZ14" s="153"/>
      <c r="OVA14" s="153"/>
      <c r="OVB14" s="153"/>
      <c r="OVC14" s="153"/>
      <c r="OVD14" s="153"/>
      <c r="OVE14" s="153"/>
      <c r="OVF14" s="153"/>
      <c r="OVG14" s="153"/>
      <c r="OVH14" s="153"/>
      <c r="OVI14" s="153"/>
      <c r="OVJ14" s="153"/>
      <c r="OVK14" s="153"/>
      <c r="OVL14" s="153"/>
      <c r="OVM14" s="153"/>
      <c r="OVN14" s="153"/>
      <c r="OVO14" s="153"/>
      <c r="OVP14" s="153"/>
      <c r="OVQ14" s="153"/>
      <c r="OVR14" s="153"/>
      <c r="OVS14" s="153"/>
      <c r="OVT14" s="153"/>
      <c r="OVU14" s="153"/>
      <c r="OVV14" s="153"/>
      <c r="OVW14" s="153"/>
      <c r="OVX14" s="153"/>
      <c r="OVY14" s="153"/>
      <c r="OVZ14" s="153"/>
      <c r="OWA14" s="153"/>
      <c r="OWB14" s="153"/>
      <c r="OWC14" s="153"/>
      <c r="OWD14" s="153"/>
      <c r="OWE14" s="153"/>
      <c r="OWF14" s="153"/>
      <c r="OWG14" s="153"/>
      <c r="OWH14" s="153"/>
      <c r="OWI14" s="153"/>
      <c r="OWJ14" s="153"/>
      <c r="OWK14" s="153"/>
      <c r="OWL14" s="153"/>
      <c r="OWM14" s="153"/>
      <c r="OWN14" s="153"/>
      <c r="OWO14" s="153"/>
      <c r="OWP14" s="153"/>
      <c r="OWQ14" s="153"/>
      <c r="OWR14" s="153"/>
      <c r="OWS14" s="153"/>
      <c r="OWT14" s="153"/>
      <c r="OWU14" s="153"/>
      <c r="OWV14" s="153"/>
      <c r="OWW14" s="153"/>
      <c r="OWX14" s="153"/>
      <c r="OWY14" s="153"/>
      <c r="OWZ14" s="153"/>
      <c r="OXA14" s="153"/>
      <c r="OXB14" s="153"/>
      <c r="OXC14" s="153"/>
      <c r="OXD14" s="153"/>
      <c r="OXE14" s="153"/>
      <c r="OXF14" s="153"/>
      <c r="OXG14" s="153"/>
      <c r="OXH14" s="153"/>
      <c r="OXI14" s="153"/>
      <c r="OXJ14" s="153"/>
      <c r="OXK14" s="153"/>
      <c r="OXL14" s="153"/>
      <c r="OXM14" s="153"/>
      <c r="OXN14" s="153"/>
      <c r="OXO14" s="153"/>
      <c r="OXP14" s="153"/>
      <c r="OXQ14" s="153"/>
      <c r="OXR14" s="153"/>
      <c r="OXS14" s="153"/>
      <c r="OXT14" s="153"/>
      <c r="OXU14" s="153"/>
      <c r="OXV14" s="153"/>
      <c r="OXW14" s="153"/>
      <c r="OXX14" s="153"/>
      <c r="OXY14" s="153"/>
      <c r="OXZ14" s="153"/>
      <c r="OYA14" s="153"/>
      <c r="OYB14" s="153"/>
      <c r="OYC14" s="153"/>
      <c r="OYD14" s="153"/>
      <c r="OYE14" s="153"/>
      <c r="OYF14" s="153"/>
      <c r="OYG14" s="153"/>
      <c r="OYH14" s="153"/>
      <c r="OYI14" s="153"/>
      <c r="OYJ14" s="153"/>
      <c r="OYK14" s="153"/>
      <c r="OYL14" s="153"/>
      <c r="OYM14" s="153"/>
      <c r="OYN14" s="153"/>
      <c r="OYO14" s="153"/>
      <c r="OYP14" s="153"/>
      <c r="OYQ14" s="153"/>
      <c r="OYR14" s="153"/>
      <c r="OYS14" s="153"/>
      <c r="OYT14" s="153"/>
      <c r="OYU14" s="153"/>
      <c r="OYV14" s="153"/>
      <c r="OYW14" s="153"/>
      <c r="OYX14" s="153"/>
      <c r="OYY14" s="153"/>
      <c r="OYZ14" s="153"/>
      <c r="OZA14" s="153"/>
      <c r="OZB14" s="153"/>
      <c r="OZC14" s="153"/>
      <c r="OZD14" s="153"/>
      <c r="OZE14" s="153"/>
      <c r="OZF14" s="153"/>
      <c r="OZG14" s="153"/>
      <c r="OZH14" s="153"/>
      <c r="OZI14" s="153"/>
      <c r="OZJ14" s="153"/>
      <c r="OZK14" s="153"/>
      <c r="OZL14" s="153"/>
      <c r="OZM14" s="153"/>
      <c r="OZN14" s="153"/>
      <c r="OZO14" s="153"/>
      <c r="OZP14" s="153"/>
      <c r="OZQ14" s="153"/>
      <c r="OZR14" s="153"/>
      <c r="OZS14" s="153"/>
      <c r="OZT14" s="153"/>
      <c r="OZU14" s="153"/>
      <c r="OZV14" s="153"/>
      <c r="OZW14" s="153"/>
      <c r="OZX14" s="153"/>
      <c r="OZY14" s="153"/>
      <c r="OZZ14" s="153"/>
      <c r="PAA14" s="153"/>
      <c r="PAB14" s="153"/>
      <c r="PAC14" s="153"/>
      <c r="PAD14" s="153"/>
      <c r="PAE14" s="153"/>
      <c r="PAF14" s="153"/>
      <c r="PAG14" s="153"/>
      <c r="PAH14" s="153"/>
      <c r="PAI14" s="153"/>
      <c r="PAJ14" s="153"/>
      <c r="PAK14" s="153"/>
      <c r="PAL14" s="153"/>
      <c r="PAM14" s="153"/>
      <c r="PAN14" s="153"/>
      <c r="PAO14" s="153"/>
      <c r="PAP14" s="153"/>
      <c r="PAQ14" s="153"/>
      <c r="PAR14" s="153"/>
      <c r="PAS14" s="153"/>
      <c r="PAT14" s="153"/>
      <c r="PAU14" s="153"/>
      <c r="PAV14" s="153"/>
      <c r="PAW14" s="153"/>
      <c r="PAX14" s="153"/>
      <c r="PAY14" s="153"/>
      <c r="PAZ14" s="153"/>
      <c r="PBA14" s="153"/>
      <c r="PBB14" s="153"/>
      <c r="PBC14" s="153"/>
      <c r="PBD14" s="153"/>
      <c r="PBE14" s="153"/>
      <c r="PBF14" s="153"/>
      <c r="PBG14" s="153"/>
      <c r="PBH14" s="153"/>
      <c r="PBI14" s="153"/>
      <c r="PBJ14" s="153"/>
      <c r="PBK14" s="153"/>
      <c r="PBL14" s="153"/>
      <c r="PBM14" s="153"/>
      <c r="PBN14" s="153"/>
      <c r="PBO14" s="153"/>
      <c r="PBP14" s="153"/>
      <c r="PBQ14" s="153"/>
      <c r="PBR14" s="153"/>
      <c r="PBS14" s="153"/>
      <c r="PBT14" s="153"/>
      <c r="PBU14" s="153"/>
      <c r="PBV14" s="153"/>
      <c r="PBW14" s="153"/>
      <c r="PBX14" s="153"/>
      <c r="PBY14" s="153"/>
      <c r="PBZ14" s="153"/>
      <c r="PCA14" s="153"/>
      <c r="PCB14" s="153"/>
      <c r="PCC14" s="153"/>
      <c r="PCD14" s="153"/>
      <c r="PCE14" s="153"/>
      <c r="PCF14" s="153"/>
      <c r="PCG14" s="153"/>
      <c r="PCH14" s="153"/>
      <c r="PCI14" s="153"/>
      <c r="PCJ14" s="153"/>
      <c r="PCK14" s="153"/>
      <c r="PCL14" s="153"/>
      <c r="PCM14" s="153"/>
      <c r="PCN14" s="153"/>
      <c r="PCO14" s="153"/>
      <c r="PCP14" s="153"/>
      <c r="PCQ14" s="153"/>
      <c r="PCR14" s="153"/>
      <c r="PCS14" s="153"/>
      <c r="PCT14" s="153"/>
      <c r="PCU14" s="153"/>
      <c r="PCV14" s="153"/>
      <c r="PCW14" s="153"/>
      <c r="PCX14" s="153"/>
      <c r="PCY14" s="153"/>
      <c r="PCZ14" s="153"/>
      <c r="PDA14" s="153"/>
      <c r="PDB14" s="153"/>
      <c r="PDC14" s="153"/>
      <c r="PDD14" s="153"/>
      <c r="PDE14" s="153"/>
      <c r="PDF14" s="153"/>
      <c r="PDG14" s="153"/>
      <c r="PDH14" s="153"/>
      <c r="PDI14" s="153"/>
      <c r="PDJ14" s="153"/>
      <c r="PDK14" s="153"/>
      <c r="PDL14" s="153"/>
      <c r="PDM14" s="153"/>
      <c r="PDN14" s="153"/>
      <c r="PDO14" s="153"/>
      <c r="PDP14" s="153"/>
      <c r="PDQ14" s="153"/>
      <c r="PDR14" s="153"/>
      <c r="PDS14" s="153"/>
      <c r="PDT14" s="153"/>
      <c r="PDU14" s="153"/>
      <c r="PDV14" s="153"/>
      <c r="PDW14" s="153"/>
      <c r="PDX14" s="153"/>
      <c r="PDY14" s="153"/>
      <c r="PDZ14" s="153"/>
      <c r="PEA14" s="153"/>
      <c r="PEB14" s="153"/>
      <c r="PEC14" s="153"/>
      <c r="PED14" s="153"/>
      <c r="PEE14" s="153"/>
      <c r="PEF14" s="153"/>
      <c r="PEG14" s="153"/>
      <c r="PEH14" s="153"/>
      <c r="PEI14" s="153"/>
      <c r="PEJ14" s="153"/>
      <c r="PEK14" s="153"/>
      <c r="PEL14" s="153"/>
      <c r="PEM14" s="153"/>
      <c r="PEN14" s="153"/>
      <c r="PEO14" s="153"/>
      <c r="PEP14" s="153"/>
      <c r="PEQ14" s="153"/>
      <c r="PER14" s="153"/>
      <c r="PES14" s="153"/>
      <c r="PET14" s="153"/>
      <c r="PEU14" s="153"/>
      <c r="PEV14" s="153"/>
      <c r="PEW14" s="153"/>
      <c r="PEX14" s="153"/>
      <c r="PEY14" s="153"/>
      <c r="PEZ14" s="153"/>
      <c r="PFA14" s="153"/>
      <c r="PFB14" s="153"/>
      <c r="PFC14" s="153"/>
      <c r="PFD14" s="153"/>
      <c r="PFE14" s="153"/>
      <c r="PFF14" s="153"/>
      <c r="PFG14" s="153"/>
      <c r="PFH14" s="153"/>
      <c r="PFI14" s="153"/>
      <c r="PFJ14" s="153"/>
      <c r="PFK14" s="153"/>
      <c r="PFL14" s="153"/>
      <c r="PFM14" s="153"/>
      <c r="PFN14" s="153"/>
      <c r="PFO14" s="153"/>
      <c r="PFP14" s="153"/>
      <c r="PFQ14" s="153"/>
      <c r="PFR14" s="153"/>
      <c r="PFS14" s="153"/>
      <c r="PFT14" s="153"/>
      <c r="PFU14" s="153"/>
      <c r="PFV14" s="153"/>
      <c r="PFW14" s="153"/>
      <c r="PFX14" s="153"/>
      <c r="PFY14" s="153"/>
      <c r="PFZ14" s="153"/>
      <c r="PGA14" s="153"/>
      <c r="PGB14" s="153"/>
      <c r="PGC14" s="153"/>
      <c r="PGD14" s="153"/>
      <c r="PGE14" s="153"/>
      <c r="PGF14" s="153"/>
      <c r="PGG14" s="153"/>
      <c r="PGH14" s="153"/>
      <c r="PGI14" s="153"/>
      <c r="PGJ14" s="153"/>
      <c r="PGK14" s="153"/>
      <c r="PGL14" s="153"/>
      <c r="PGM14" s="153"/>
      <c r="PGN14" s="153"/>
      <c r="PGO14" s="153"/>
      <c r="PGP14" s="153"/>
      <c r="PGQ14" s="153"/>
      <c r="PGR14" s="153"/>
      <c r="PGS14" s="153"/>
      <c r="PGT14" s="153"/>
      <c r="PGU14" s="153"/>
      <c r="PGV14" s="153"/>
      <c r="PGW14" s="153"/>
      <c r="PGX14" s="153"/>
      <c r="PGY14" s="153"/>
      <c r="PGZ14" s="153"/>
      <c r="PHA14" s="153"/>
      <c r="PHB14" s="153"/>
      <c r="PHC14" s="153"/>
      <c r="PHD14" s="153"/>
      <c r="PHE14" s="153"/>
      <c r="PHF14" s="153"/>
      <c r="PHG14" s="153"/>
      <c r="PHH14" s="153"/>
      <c r="PHI14" s="153"/>
      <c r="PHJ14" s="153"/>
      <c r="PHK14" s="153"/>
      <c r="PHL14" s="153"/>
      <c r="PHM14" s="153"/>
      <c r="PHN14" s="153"/>
      <c r="PHO14" s="153"/>
      <c r="PHP14" s="153"/>
      <c r="PHQ14" s="153"/>
      <c r="PHR14" s="153"/>
      <c r="PHS14" s="153"/>
      <c r="PHT14" s="153"/>
      <c r="PHU14" s="153"/>
      <c r="PHV14" s="153"/>
      <c r="PHW14" s="153"/>
      <c r="PHX14" s="153"/>
      <c r="PHY14" s="153"/>
      <c r="PHZ14" s="153"/>
      <c r="PIA14" s="153"/>
      <c r="PIB14" s="153"/>
      <c r="PIC14" s="153"/>
      <c r="PID14" s="153"/>
      <c r="PIE14" s="153"/>
      <c r="PIF14" s="153"/>
      <c r="PIG14" s="153"/>
      <c r="PIH14" s="153"/>
      <c r="PII14" s="153"/>
      <c r="PIJ14" s="153"/>
      <c r="PIK14" s="153"/>
      <c r="PIL14" s="153"/>
      <c r="PIM14" s="153"/>
      <c r="PIN14" s="153"/>
      <c r="PIO14" s="153"/>
      <c r="PIP14" s="153"/>
      <c r="PIQ14" s="153"/>
      <c r="PIR14" s="153"/>
      <c r="PIS14" s="153"/>
      <c r="PIT14" s="153"/>
      <c r="PIU14" s="153"/>
      <c r="PIV14" s="153"/>
      <c r="PIW14" s="153"/>
      <c r="PIX14" s="153"/>
      <c r="PIY14" s="153"/>
      <c r="PIZ14" s="153"/>
      <c r="PJA14" s="153"/>
      <c r="PJB14" s="153"/>
      <c r="PJC14" s="153"/>
      <c r="PJD14" s="153"/>
      <c r="PJE14" s="153"/>
      <c r="PJF14" s="153"/>
      <c r="PJG14" s="153"/>
      <c r="PJH14" s="153"/>
      <c r="PJI14" s="153"/>
      <c r="PJJ14" s="153"/>
      <c r="PJK14" s="153"/>
      <c r="PJL14" s="153"/>
      <c r="PJM14" s="153"/>
      <c r="PJN14" s="153"/>
      <c r="PJO14" s="153"/>
      <c r="PJP14" s="153"/>
      <c r="PJQ14" s="153"/>
      <c r="PJR14" s="153"/>
      <c r="PJS14" s="153"/>
      <c r="PJT14" s="153"/>
      <c r="PJU14" s="153"/>
      <c r="PJV14" s="153"/>
      <c r="PJW14" s="153"/>
      <c r="PJX14" s="153"/>
      <c r="PJY14" s="153"/>
      <c r="PJZ14" s="153"/>
      <c r="PKA14" s="153"/>
      <c r="PKB14" s="153"/>
      <c r="PKC14" s="153"/>
      <c r="PKD14" s="153"/>
      <c r="PKE14" s="153"/>
      <c r="PKF14" s="153"/>
      <c r="PKG14" s="153"/>
      <c r="PKH14" s="153"/>
      <c r="PKI14" s="153"/>
      <c r="PKJ14" s="153"/>
      <c r="PKK14" s="153"/>
      <c r="PKL14" s="153"/>
      <c r="PKM14" s="153"/>
      <c r="PKN14" s="153"/>
      <c r="PKO14" s="153"/>
      <c r="PKP14" s="153"/>
      <c r="PKQ14" s="153"/>
      <c r="PKR14" s="153"/>
      <c r="PKS14" s="153"/>
      <c r="PKT14" s="153"/>
      <c r="PKU14" s="153"/>
      <c r="PKV14" s="153"/>
      <c r="PKW14" s="153"/>
      <c r="PKX14" s="153"/>
      <c r="PKY14" s="153"/>
      <c r="PKZ14" s="153"/>
      <c r="PLA14" s="153"/>
      <c r="PLB14" s="153"/>
      <c r="PLC14" s="153"/>
      <c r="PLD14" s="153"/>
      <c r="PLE14" s="153"/>
      <c r="PLF14" s="153"/>
      <c r="PLG14" s="153"/>
      <c r="PLH14" s="153"/>
      <c r="PLI14" s="153"/>
      <c r="PLJ14" s="153"/>
      <c r="PLK14" s="153"/>
      <c r="PLL14" s="153"/>
      <c r="PLM14" s="153"/>
      <c r="PLN14" s="153"/>
      <c r="PLO14" s="153"/>
      <c r="PLP14" s="153"/>
      <c r="PLQ14" s="153"/>
      <c r="PLR14" s="153"/>
      <c r="PLS14" s="153"/>
      <c r="PLT14" s="153"/>
      <c r="PLU14" s="153"/>
      <c r="PLV14" s="153"/>
      <c r="PLW14" s="153"/>
      <c r="PLX14" s="153"/>
      <c r="PLY14" s="153"/>
      <c r="PLZ14" s="153"/>
      <c r="PMA14" s="153"/>
      <c r="PMB14" s="153"/>
      <c r="PMC14" s="153"/>
      <c r="PMD14" s="153"/>
      <c r="PME14" s="153"/>
      <c r="PMF14" s="153"/>
      <c r="PMG14" s="153"/>
      <c r="PMH14" s="153"/>
      <c r="PMI14" s="153"/>
      <c r="PMJ14" s="153"/>
      <c r="PMK14" s="153"/>
      <c r="PML14" s="153"/>
      <c r="PMM14" s="153"/>
      <c r="PMN14" s="153"/>
      <c r="PMO14" s="153"/>
      <c r="PMP14" s="153"/>
      <c r="PMQ14" s="153"/>
      <c r="PMR14" s="153"/>
      <c r="PMS14" s="153"/>
      <c r="PMT14" s="153"/>
      <c r="PMU14" s="153"/>
      <c r="PMV14" s="153"/>
      <c r="PMW14" s="153"/>
      <c r="PMX14" s="153"/>
      <c r="PMY14" s="153"/>
      <c r="PMZ14" s="153"/>
      <c r="PNA14" s="153"/>
      <c r="PNB14" s="153"/>
      <c r="PNC14" s="153"/>
      <c r="PND14" s="153"/>
      <c r="PNE14" s="153"/>
      <c r="PNF14" s="153"/>
      <c r="PNG14" s="153"/>
      <c r="PNH14" s="153"/>
      <c r="PNI14" s="153"/>
      <c r="PNJ14" s="153"/>
      <c r="PNK14" s="153"/>
      <c r="PNL14" s="153"/>
      <c r="PNM14" s="153"/>
      <c r="PNN14" s="153"/>
      <c r="PNO14" s="153"/>
      <c r="PNP14" s="153"/>
      <c r="PNQ14" s="153"/>
      <c r="PNR14" s="153"/>
      <c r="PNS14" s="153"/>
      <c r="PNT14" s="153"/>
      <c r="PNU14" s="153"/>
      <c r="PNV14" s="153"/>
      <c r="PNW14" s="153"/>
      <c r="PNX14" s="153"/>
      <c r="PNY14" s="153"/>
      <c r="PNZ14" s="153"/>
      <c r="POA14" s="153"/>
      <c r="POB14" s="153"/>
      <c r="POC14" s="153"/>
      <c r="POD14" s="153"/>
      <c r="POE14" s="153"/>
      <c r="POF14" s="153"/>
      <c r="POG14" s="153"/>
      <c r="POH14" s="153"/>
      <c r="POI14" s="153"/>
      <c r="POJ14" s="153"/>
      <c r="POK14" s="153"/>
      <c r="POL14" s="153"/>
      <c r="POM14" s="153"/>
      <c r="PON14" s="153"/>
      <c r="POO14" s="153"/>
      <c r="POP14" s="153"/>
      <c r="POQ14" s="153"/>
      <c r="POR14" s="153"/>
      <c r="POS14" s="153"/>
      <c r="POT14" s="153"/>
      <c r="POU14" s="153"/>
      <c r="POV14" s="153"/>
      <c r="POW14" s="153"/>
      <c r="POX14" s="153"/>
      <c r="POY14" s="153"/>
      <c r="POZ14" s="153"/>
      <c r="PPA14" s="153"/>
      <c r="PPB14" s="153"/>
      <c r="PPC14" s="153"/>
      <c r="PPD14" s="153"/>
      <c r="PPE14" s="153"/>
      <c r="PPF14" s="153"/>
      <c r="PPG14" s="153"/>
      <c r="PPH14" s="153"/>
      <c r="PPI14" s="153"/>
      <c r="PPJ14" s="153"/>
      <c r="PPK14" s="153"/>
      <c r="PPL14" s="153"/>
      <c r="PPM14" s="153"/>
      <c r="PPN14" s="153"/>
      <c r="PPO14" s="153"/>
      <c r="PPP14" s="153"/>
      <c r="PPQ14" s="153"/>
      <c r="PPR14" s="153"/>
      <c r="PPS14" s="153"/>
      <c r="PPT14" s="153"/>
      <c r="PPU14" s="153"/>
      <c r="PPV14" s="153"/>
      <c r="PPW14" s="153"/>
      <c r="PPX14" s="153"/>
      <c r="PPY14" s="153"/>
      <c r="PPZ14" s="153"/>
      <c r="PQA14" s="153"/>
      <c r="PQB14" s="153"/>
      <c r="PQC14" s="153"/>
      <c r="PQD14" s="153"/>
      <c r="PQE14" s="153"/>
      <c r="PQF14" s="153"/>
      <c r="PQG14" s="153"/>
      <c r="PQH14" s="153"/>
      <c r="PQI14" s="153"/>
      <c r="PQJ14" s="153"/>
      <c r="PQK14" s="153"/>
      <c r="PQL14" s="153"/>
      <c r="PQM14" s="153"/>
      <c r="PQN14" s="153"/>
      <c r="PQO14" s="153"/>
      <c r="PQP14" s="153"/>
      <c r="PQQ14" s="153"/>
      <c r="PQR14" s="153"/>
      <c r="PQS14" s="153"/>
      <c r="PQT14" s="153"/>
      <c r="PQU14" s="153"/>
      <c r="PQV14" s="153"/>
      <c r="PQW14" s="153"/>
      <c r="PQX14" s="153"/>
      <c r="PQY14" s="153"/>
      <c r="PQZ14" s="153"/>
      <c r="PRA14" s="153"/>
      <c r="PRB14" s="153"/>
      <c r="PRC14" s="153"/>
      <c r="PRD14" s="153"/>
      <c r="PRE14" s="153"/>
      <c r="PRF14" s="153"/>
      <c r="PRG14" s="153"/>
      <c r="PRH14" s="153"/>
      <c r="PRI14" s="153"/>
      <c r="PRJ14" s="153"/>
      <c r="PRK14" s="153"/>
      <c r="PRL14" s="153"/>
      <c r="PRM14" s="153"/>
      <c r="PRN14" s="153"/>
      <c r="PRO14" s="153"/>
      <c r="PRP14" s="153"/>
      <c r="PRQ14" s="153"/>
      <c r="PRR14" s="153"/>
      <c r="PRS14" s="153"/>
      <c r="PRT14" s="153"/>
      <c r="PRU14" s="153"/>
      <c r="PRV14" s="153"/>
      <c r="PRW14" s="153"/>
      <c r="PRX14" s="153"/>
      <c r="PRY14" s="153"/>
      <c r="PRZ14" s="153"/>
      <c r="PSA14" s="153"/>
      <c r="PSB14" s="153"/>
      <c r="PSC14" s="153"/>
      <c r="PSD14" s="153"/>
      <c r="PSE14" s="153"/>
      <c r="PSF14" s="153"/>
      <c r="PSG14" s="153"/>
      <c r="PSH14" s="153"/>
      <c r="PSI14" s="153"/>
      <c r="PSJ14" s="153"/>
      <c r="PSK14" s="153"/>
      <c r="PSL14" s="153"/>
      <c r="PSM14" s="153"/>
      <c r="PSN14" s="153"/>
      <c r="PSO14" s="153"/>
      <c r="PSP14" s="153"/>
      <c r="PSQ14" s="153"/>
      <c r="PSR14" s="153"/>
      <c r="PSS14" s="153"/>
      <c r="PST14" s="153"/>
      <c r="PSU14" s="153"/>
      <c r="PSV14" s="153"/>
      <c r="PSW14" s="153"/>
      <c r="PSX14" s="153"/>
      <c r="PSY14" s="153"/>
      <c r="PSZ14" s="153"/>
      <c r="PTA14" s="153"/>
      <c r="PTB14" s="153"/>
      <c r="PTC14" s="153"/>
      <c r="PTD14" s="153"/>
      <c r="PTE14" s="153"/>
      <c r="PTF14" s="153"/>
      <c r="PTG14" s="153"/>
      <c r="PTH14" s="153"/>
      <c r="PTI14" s="153"/>
      <c r="PTJ14" s="153"/>
      <c r="PTK14" s="153"/>
      <c r="PTL14" s="153"/>
      <c r="PTM14" s="153"/>
      <c r="PTN14" s="153"/>
      <c r="PTO14" s="153"/>
      <c r="PTP14" s="153"/>
      <c r="PTQ14" s="153"/>
      <c r="PTR14" s="153"/>
      <c r="PTS14" s="153"/>
      <c r="PTT14" s="153"/>
      <c r="PTU14" s="153"/>
      <c r="PTV14" s="153"/>
      <c r="PTW14" s="153"/>
      <c r="PTX14" s="153"/>
      <c r="PTY14" s="153"/>
      <c r="PTZ14" s="153"/>
      <c r="PUA14" s="153"/>
      <c r="PUB14" s="153"/>
      <c r="PUC14" s="153"/>
      <c r="PUD14" s="153"/>
      <c r="PUE14" s="153"/>
      <c r="PUF14" s="153"/>
      <c r="PUG14" s="153"/>
      <c r="PUH14" s="153"/>
      <c r="PUI14" s="153"/>
      <c r="PUJ14" s="153"/>
      <c r="PUK14" s="153"/>
      <c r="PUL14" s="153"/>
      <c r="PUM14" s="153"/>
      <c r="PUN14" s="153"/>
      <c r="PUO14" s="153"/>
      <c r="PUP14" s="153"/>
      <c r="PUQ14" s="153"/>
      <c r="PUR14" s="153"/>
      <c r="PUS14" s="153"/>
      <c r="PUT14" s="153"/>
      <c r="PUU14" s="153"/>
      <c r="PUV14" s="153"/>
      <c r="PUW14" s="153"/>
      <c r="PUX14" s="153"/>
      <c r="PUY14" s="153"/>
      <c r="PUZ14" s="153"/>
      <c r="PVA14" s="153"/>
      <c r="PVB14" s="153"/>
      <c r="PVC14" s="153"/>
      <c r="PVD14" s="153"/>
      <c r="PVE14" s="153"/>
      <c r="PVF14" s="153"/>
      <c r="PVG14" s="153"/>
      <c r="PVH14" s="153"/>
      <c r="PVI14" s="153"/>
      <c r="PVJ14" s="153"/>
      <c r="PVK14" s="153"/>
      <c r="PVL14" s="153"/>
      <c r="PVM14" s="153"/>
      <c r="PVN14" s="153"/>
      <c r="PVO14" s="153"/>
      <c r="PVP14" s="153"/>
      <c r="PVQ14" s="153"/>
      <c r="PVR14" s="153"/>
      <c r="PVS14" s="153"/>
      <c r="PVT14" s="153"/>
      <c r="PVU14" s="153"/>
      <c r="PVV14" s="153"/>
      <c r="PVW14" s="153"/>
      <c r="PVX14" s="153"/>
      <c r="PVY14" s="153"/>
      <c r="PVZ14" s="153"/>
      <c r="PWA14" s="153"/>
      <c r="PWB14" s="153"/>
      <c r="PWC14" s="153"/>
      <c r="PWD14" s="153"/>
      <c r="PWE14" s="153"/>
      <c r="PWF14" s="153"/>
      <c r="PWG14" s="153"/>
      <c r="PWH14" s="153"/>
      <c r="PWI14" s="153"/>
      <c r="PWJ14" s="153"/>
      <c r="PWK14" s="153"/>
      <c r="PWL14" s="153"/>
      <c r="PWM14" s="153"/>
      <c r="PWN14" s="153"/>
      <c r="PWO14" s="153"/>
      <c r="PWP14" s="153"/>
      <c r="PWQ14" s="153"/>
      <c r="PWR14" s="153"/>
      <c r="PWS14" s="153"/>
      <c r="PWT14" s="153"/>
      <c r="PWU14" s="153"/>
      <c r="PWV14" s="153"/>
      <c r="PWW14" s="153"/>
      <c r="PWX14" s="153"/>
      <c r="PWY14" s="153"/>
      <c r="PWZ14" s="153"/>
      <c r="PXA14" s="153"/>
      <c r="PXB14" s="153"/>
      <c r="PXC14" s="153"/>
      <c r="PXD14" s="153"/>
      <c r="PXE14" s="153"/>
      <c r="PXF14" s="153"/>
      <c r="PXG14" s="153"/>
      <c r="PXH14" s="153"/>
      <c r="PXI14" s="153"/>
      <c r="PXJ14" s="153"/>
      <c r="PXK14" s="153"/>
      <c r="PXL14" s="153"/>
      <c r="PXM14" s="153"/>
      <c r="PXN14" s="153"/>
      <c r="PXO14" s="153"/>
      <c r="PXP14" s="153"/>
      <c r="PXQ14" s="153"/>
      <c r="PXR14" s="153"/>
      <c r="PXS14" s="153"/>
      <c r="PXT14" s="153"/>
      <c r="PXU14" s="153"/>
      <c r="PXV14" s="153"/>
      <c r="PXW14" s="153"/>
      <c r="PXX14" s="153"/>
      <c r="PXY14" s="153"/>
      <c r="PXZ14" s="153"/>
      <c r="PYA14" s="153"/>
      <c r="PYB14" s="153"/>
      <c r="PYC14" s="153"/>
      <c r="PYD14" s="153"/>
      <c r="PYE14" s="153"/>
      <c r="PYF14" s="153"/>
      <c r="PYG14" s="153"/>
      <c r="PYH14" s="153"/>
      <c r="PYI14" s="153"/>
      <c r="PYJ14" s="153"/>
      <c r="PYK14" s="153"/>
      <c r="PYL14" s="153"/>
      <c r="PYM14" s="153"/>
      <c r="PYN14" s="153"/>
      <c r="PYO14" s="153"/>
      <c r="PYP14" s="153"/>
      <c r="PYQ14" s="153"/>
      <c r="PYR14" s="153"/>
      <c r="PYS14" s="153"/>
      <c r="PYT14" s="153"/>
      <c r="PYU14" s="153"/>
      <c r="PYV14" s="153"/>
      <c r="PYW14" s="153"/>
      <c r="PYX14" s="153"/>
      <c r="PYY14" s="153"/>
      <c r="PYZ14" s="153"/>
      <c r="PZA14" s="153"/>
      <c r="PZB14" s="153"/>
      <c r="PZC14" s="153"/>
      <c r="PZD14" s="153"/>
      <c r="PZE14" s="153"/>
      <c r="PZF14" s="153"/>
      <c r="PZG14" s="153"/>
      <c r="PZH14" s="153"/>
      <c r="PZI14" s="153"/>
      <c r="PZJ14" s="153"/>
      <c r="PZK14" s="153"/>
      <c r="PZL14" s="153"/>
      <c r="PZM14" s="153"/>
      <c r="PZN14" s="153"/>
      <c r="PZO14" s="153"/>
      <c r="PZP14" s="153"/>
      <c r="PZQ14" s="153"/>
      <c r="PZR14" s="153"/>
      <c r="PZS14" s="153"/>
      <c r="PZT14" s="153"/>
      <c r="PZU14" s="153"/>
      <c r="PZV14" s="153"/>
      <c r="PZW14" s="153"/>
      <c r="PZX14" s="153"/>
      <c r="PZY14" s="153"/>
      <c r="PZZ14" s="153"/>
      <c r="QAA14" s="153"/>
      <c r="QAB14" s="153"/>
      <c r="QAC14" s="153"/>
      <c r="QAD14" s="153"/>
      <c r="QAE14" s="153"/>
      <c r="QAF14" s="153"/>
      <c r="QAG14" s="153"/>
      <c r="QAH14" s="153"/>
      <c r="QAI14" s="153"/>
      <c r="QAJ14" s="153"/>
      <c r="QAK14" s="153"/>
      <c r="QAL14" s="153"/>
      <c r="QAM14" s="153"/>
      <c r="QAN14" s="153"/>
      <c r="QAO14" s="153"/>
      <c r="QAP14" s="153"/>
      <c r="QAQ14" s="153"/>
      <c r="QAR14" s="153"/>
      <c r="QAS14" s="153"/>
      <c r="QAT14" s="153"/>
      <c r="QAU14" s="153"/>
      <c r="QAV14" s="153"/>
      <c r="QAW14" s="153"/>
      <c r="QAX14" s="153"/>
      <c r="QAY14" s="153"/>
      <c r="QAZ14" s="153"/>
      <c r="QBA14" s="153"/>
      <c r="QBB14" s="153"/>
      <c r="QBC14" s="153"/>
      <c r="QBD14" s="153"/>
      <c r="QBE14" s="153"/>
      <c r="QBF14" s="153"/>
      <c r="QBG14" s="153"/>
      <c r="QBH14" s="153"/>
      <c r="QBI14" s="153"/>
      <c r="QBJ14" s="153"/>
      <c r="QBK14" s="153"/>
      <c r="QBL14" s="153"/>
      <c r="QBM14" s="153"/>
      <c r="QBN14" s="153"/>
      <c r="QBO14" s="153"/>
      <c r="QBP14" s="153"/>
      <c r="QBQ14" s="153"/>
      <c r="QBR14" s="153"/>
      <c r="QBS14" s="153"/>
      <c r="QBT14" s="153"/>
      <c r="QBU14" s="153"/>
      <c r="QBV14" s="153"/>
      <c r="QBW14" s="153"/>
      <c r="QBX14" s="153"/>
      <c r="QBY14" s="153"/>
      <c r="QBZ14" s="153"/>
      <c r="QCA14" s="153"/>
      <c r="QCB14" s="153"/>
      <c r="QCC14" s="153"/>
      <c r="QCD14" s="153"/>
      <c r="QCE14" s="153"/>
      <c r="QCF14" s="153"/>
      <c r="QCG14" s="153"/>
      <c r="QCH14" s="153"/>
      <c r="QCI14" s="153"/>
      <c r="QCJ14" s="153"/>
      <c r="QCK14" s="153"/>
      <c r="QCL14" s="153"/>
      <c r="QCM14" s="153"/>
      <c r="QCN14" s="153"/>
      <c r="QCO14" s="153"/>
      <c r="QCP14" s="153"/>
      <c r="QCQ14" s="153"/>
      <c r="QCR14" s="153"/>
      <c r="QCS14" s="153"/>
      <c r="QCT14" s="153"/>
      <c r="QCU14" s="153"/>
      <c r="QCV14" s="153"/>
      <c r="QCW14" s="153"/>
      <c r="QCX14" s="153"/>
      <c r="QCY14" s="153"/>
      <c r="QCZ14" s="153"/>
      <c r="QDA14" s="153"/>
      <c r="QDB14" s="153"/>
      <c r="QDC14" s="153"/>
      <c r="QDD14" s="153"/>
      <c r="QDE14" s="153"/>
      <c r="QDF14" s="153"/>
      <c r="QDG14" s="153"/>
      <c r="QDH14" s="153"/>
      <c r="QDI14" s="153"/>
      <c r="QDJ14" s="153"/>
      <c r="QDK14" s="153"/>
      <c r="QDL14" s="153"/>
      <c r="QDM14" s="153"/>
      <c r="QDN14" s="153"/>
      <c r="QDO14" s="153"/>
      <c r="QDP14" s="153"/>
      <c r="QDQ14" s="153"/>
      <c r="QDR14" s="153"/>
      <c r="QDS14" s="153"/>
      <c r="QDT14" s="153"/>
      <c r="QDU14" s="153"/>
      <c r="QDV14" s="153"/>
      <c r="QDW14" s="153"/>
      <c r="QDX14" s="153"/>
      <c r="QDY14" s="153"/>
      <c r="QDZ14" s="153"/>
      <c r="QEA14" s="153"/>
      <c r="QEB14" s="153"/>
      <c r="QEC14" s="153"/>
      <c r="QED14" s="153"/>
      <c r="QEE14" s="153"/>
      <c r="QEF14" s="153"/>
      <c r="QEG14" s="153"/>
      <c r="QEH14" s="153"/>
      <c r="QEI14" s="153"/>
      <c r="QEJ14" s="153"/>
      <c r="QEK14" s="153"/>
      <c r="QEL14" s="153"/>
      <c r="QEM14" s="153"/>
      <c r="QEN14" s="153"/>
      <c r="QEO14" s="153"/>
      <c r="QEP14" s="153"/>
      <c r="QEQ14" s="153"/>
      <c r="QER14" s="153"/>
      <c r="QES14" s="153"/>
      <c r="QET14" s="153"/>
      <c r="QEU14" s="153"/>
      <c r="QEV14" s="153"/>
      <c r="QEW14" s="153"/>
      <c r="QEX14" s="153"/>
      <c r="QEY14" s="153"/>
      <c r="QEZ14" s="153"/>
      <c r="QFA14" s="153"/>
      <c r="QFB14" s="153"/>
      <c r="QFC14" s="153"/>
      <c r="QFD14" s="153"/>
      <c r="QFE14" s="153"/>
      <c r="QFF14" s="153"/>
      <c r="QFG14" s="153"/>
      <c r="QFH14" s="153"/>
      <c r="QFI14" s="153"/>
      <c r="QFJ14" s="153"/>
      <c r="QFK14" s="153"/>
      <c r="QFL14" s="153"/>
      <c r="QFM14" s="153"/>
      <c r="QFN14" s="153"/>
      <c r="QFO14" s="153"/>
      <c r="QFP14" s="153"/>
      <c r="QFQ14" s="153"/>
      <c r="QFR14" s="153"/>
      <c r="QFS14" s="153"/>
      <c r="QFT14" s="153"/>
      <c r="QFU14" s="153"/>
      <c r="QFV14" s="153"/>
      <c r="QFW14" s="153"/>
      <c r="QFX14" s="153"/>
      <c r="QFY14" s="153"/>
      <c r="QFZ14" s="153"/>
      <c r="QGA14" s="153"/>
      <c r="QGB14" s="153"/>
      <c r="QGC14" s="153"/>
      <c r="QGD14" s="153"/>
      <c r="QGE14" s="153"/>
      <c r="QGF14" s="153"/>
      <c r="QGG14" s="153"/>
      <c r="QGH14" s="153"/>
      <c r="QGI14" s="153"/>
      <c r="QGJ14" s="153"/>
      <c r="QGK14" s="153"/>
      <c r="QGL14" s="153"/>
      <c r="QGM14" s="153"/>
      <c r="QGN14" s="153"/>
      <c r="QGO14" s="153"/>
      <c r="QGP14" s="153"/>
      <c r="QGQ14" s="153"/>
      <c r="QGR14" s="153"/>
      <c r="QGS14" s="153"/>
      <c r="QGT14" s="153"/>
      <c r="QGU14" s="153"/>
      <c r="QGV14" s="153"/>
      <c r="QGW14" s="153"/>
      <c r="QGX14" s="153"/>
      <c r="QGY14" s="153"/>
      <c r="QGZ14" s="153"/>
      <c r="QHA14" s="153"/>
      <c r="QHB14" s="153"/>
      <c r="QHC14" s="153"/>
      <c r="QHD14" s="153"/>
      <c r="QHE14" s="153"/>
      <c r="QHF14" s="153"/>
      <c r="QHG14" s="153"/>
      <c r="QHH14" s="153"/>
      <c r="QHI14" s="153"/>
      <c r="QHJ14" s="153"/>
      <c r="QHK14" s="153"/>
      <c r="QHL14" s="153"/>
      <c r="QHM14" s="153"/>
      <c r="QHN14" s="153"/>
      <c r="QHO14" s="153"/>
      <c r="QHP14" s="153"/>
      <c r="QHQ14" s="153"/>
      <c r="QHR14" s="153"/>
      <c r="QHS14" s="153"/>
      <c r="QHT14" s="153"/>
      <c r="QHU14" s="153"/>
      <c r="QHV14" s="153"/>
      <c r="QHW14" s="153"/>
      <c r="QHX14" s="153"/>
      <c r="QHY14" s="153"/>
      <c r="QHZ14" s="153"/>
      <c r="QIA14" s="153"/>
      <c r="QIB14" s="153"/>
      <c r="QIC14" s="153"/>
      <c r="QID14" s="153"/>
      <c r="QIE14" s="153"/>
      <c r="QIF14" s="153"/>
      <c r="QIG14" s="153"/>
      <c r="QIH14" s="153"/>
      <c r="QII14" s="153"/>
      <c r="QIJ14" s="153"/>
      <c r="QIK14" s="153"/>
      <c r="QIL14" s="153"/>
      <c r="QIM14" s="153"/>
      <c r="QIN14" s="153"/>
      <c r="QIO14" s="153"/>
      <c r="QIP14" s="153"/>
      <c r="QIQ14" s="153"/>
      <c r="QIR14" s="153"/>
      <c r="QIS14" s="153"/>
      <c r="QIT14" s="153"/>
      <c r="QIU14" s="153"/>
      <c r="QIV14" s="153"/>
      <c r="QIW14" s="153"/>
      <c r="QIX14" s="153"/>
      <c r="QIY14" s="153"/>
      <c r="QIZ14" s="153"/>
      <c r="QJA14" s="153"/>
      <c r="QJB14" s="153"/>
      <c r="QJC14" s="153"/>
      <c r="QJD14" s="153"/>
      <c r="QJE14" s="153"/>
      <c r="QJF14" s="153"/>
      <c r="QJG14" s="153"/>
      <c r="QJH14" s="153"/>
      <c r="QJI14" s="153"/>
      <c r="QJJ14" s="153"/>
      <c r="QJK14" s="153"/>
      <c r="QJL14" s="153"/>
      <c r="QJM14" s="153"/>
      <c r="QJN14" s="153"/>
      <c r="QJO14" s="153"/>
      <c r="QJP14" s="153"/>
      <c r="QJQ14" s="153"/>
      <c r="QJR14" s="153"/>
      <c r="QJS14" s="153"/>
      <c r="QJT14" s="153"/>
      <c r="QJU14" s="153"/>
      <c r="QJV14" s="153"/>
      <c r="QJW14" s="153"/>
      <c r="QJX14" s="153"/>
      <c r="QJY14" s="153"/>
      <c r="QJZ14" s="153"/>
      <c r="QKA14" s="153"/>
      <c r="QKB14" s="153"/>
      <c r="QKC14" s="153"/>
      <c r="QKD14" s="153"/>
      <c r="QKE14" s="153"/>
      <c r="QKF14" s="153"/>
      <c r="QKG14" s="153"/>
      <c r="QKH14" s="153"/>
      <c r="QKI14" s="153"/>
      <c r="QKJ14" s="153"/>
      <c r="QKK14" s="153"/>
      <c r="QKL14" s="153"/>
      <c r="QKM14" s="153"/>
      <c r="QKN14" s="153"/>
      <c r="QKO14" s="153"/>
      <c r="QKP14" s="153"/>
      <c r="QKQ14" s="153"/>
      <c r="QKR14" s="153"/>
      <c r="QKS14" s="153"/>
      <c r="QKT14" s="153"/>
      <c r="QKU14" s="153"/>
      <c r="QKV14" s="153"/>
      <c r="QKW14" s="153"/>
      <c r="QKX14" s="153"/>
      <c r="QKY14" s="153"/>
      <c r="QKZ14" s="153"/>
      <c r="QLA14" s="153"/>
      <c r="QLB14" s="153"/>
      <c r="QLC14" s="153"/>
      <c r="QLD14" s="153"/>
      <c r="QLE14" s="153"/>
      <c r="QLF14" s="153"/>
      <c r="QLG14" s="153"/>
      <c r="QLH14" s="153"/>
      <c r="QLI14" s="153"/>
      <c r="QLJ14" s="153"/>
      <c r="QLK14" s="153"/>
      <c r="QLL14" s="153"/>
      <c r="QLM14" s="153"/>
      <c r="QLN14" s="153"/>
      <c r="QLO14" s="153"/>
      <c r="QLP14" s="153"/>
      <c r="QLQ14" s="153"/>
      <c r="QLR14" s="153"/>
      <c r="QLS14" s="153"/>
      <c r="QLT14" s="153"/>
      <c r="QLU14" s="153"/>
      <c r="QLV14" s="153"/>
      <c r="QLW14" s="153"/>
      <c r="QLX14" s="153"/>
      <c r="QLY14" s="153"/>
      <c r="QLZ14" s="153"/>
      <c r="QMA14" s="153"/>
      <c r="QMB14" s="153"/>
      <c r="QMC14" s="153"/>
      <c r="QMD14" s="153"/>
      <c r="QME14" s="153"/>
      <c r="QMF14" s="153"/>
      <c r="QMG14" s="153"/>
      <c r="QMH14" s="153"/>
      <c r="QMI14" s="153"/>
      <c r="QMJ14" s="153"/>
      <c r="QMK14" s="153"/>
      <c r="QML14" s="153"/>
      <c r="QMM14" s="153"/>
      <c r="QMN14" s="153"/>
      <c r="QMO14" s="153"/>
      <c r="QMP14" s="153"/>
      <c r="QMQ14" s="153"/>
      <c r="QMR14" s="153"/>
      <c r="QMS14" s="153"/>
      <c r="QMT14" s="153"/>
      <c r="QMU14" s="153"/>
      <c r="QMV14" s="153"/>
      <c r="QMW14" s="153"/>
      <c r="QMX14" s="153"/>
      <c r="QMY14" s="153"/>
      <c r="QMZ14" s="153"/>
      <c r="QNA14" s="153"/>
      <c r="QNB14" s="153"/>
      <c r="QNC14" s="153"/>
      <c r="QND14" s="153"/>
      <c r="QNE14" s="153"/>
      <c r="QNF14" s="153"/>
      <c r="QNG14" s="153"/>
      <c r="QNH14" s="153"/>
      <c r="QNI14" s="153"/>
      <c r="QNJ14" s="153"/>
      <c r="QNK14" s="153"/>
      <c r="QNL14" s="153"/>
      <c r="QNM14" s="153"/>
      <c r="QNN14" s="153"/>
      <c r="QNO14" s="153"/>
      <c r="QNP14" s="153"/>
      <c r="QNQ14" s="153"/>
      <c r="QNR14" s="153"/>
      <c r="QNS14" s="153"/>
      <c r="QNT14" s="153"/>
      <c r="QNU14" s="153"/>
      <c r="QNV14" s="153"/>
      <c r="QNW14" s="153"/>
      <c r="QNX14" s="153"/>
      <c r="QNY14" s="153"/>
      <c r="QNZ14" s="153"/>
      <c r="QOA14" s="153"/>
      <c r="QOB14" s="153"/>
      <c r="QOC14" s="153"/>
      <c r="QOD14" s="153"/>
      <c r="QOE14" s="153"/>
      <c r="QOF14" s="153"/>
      <c r="QOG14" s="153"/>
      <c r="QOH14" s="153"/>
      <c r="QOI14" s="153"/>
      <c r="QOJ14" s="153"/>
      <c r="QOK14" s="153"/>
      <c r="QOL14" s="153"/>
      <c r="QOM14" s="153"/>
      <c r="QON14" s="153"/>
      <c r="QOO14" s="153"/>
      <c r="QOP14" s="153"/>
      <c r="QOQ14" s="153"/>
      <c r="QOR14" s="153"/>
      <c r="QOS14" s="153"/>
      <c r="QOT14" s="153"/>
      <c r="QOU14" s="153"/>
      <c r="QOV14" s="153"/>
      <c r="QOW14" s="153"/>
      <c r="QOX14" s="153"/>
      <c r="QOY14" s="153"/>
      <c r="QOZ14" s="153"/>
      <c r="QPA14" s="153"/>
      <c r="QPB14" s="153"/>
      <c r="QPC14" s="153"/>
      <c r="QPD14" s="153"/>
      <c r="QPE14" s="153"/>
      <c r="QPF14" s="153"/>
      <c r="QPG14" s="153"/>
      <c r="QPH14" s="153"/>
      <c r="QPI14" s="153"/>
      <c r="QPJ14" s="153"/>
      <c r="QPK14" s="153"/>
      <c r="QPL14" s="153"/>
      <c r="QPM14" s="153"/>
      <c r="QPN14" s="153"/>
      <c r="QPO14" s="153"/>
      <c r="QPP14" s="153"/>
      <c r="QPQ14" s="153"/>
      <c r="QPR14" s="153"/>
      <c r="QPS14" s="153"/>
      <c r="QPT14" s="153"/>
      <c r="QPU14" s="153"/>
      <c r="QPV14" s="153"/>
      <c r="QPW14" s="153"/>
      <c r="QPX14" s="153"/>
      <c r="QPY14" s="153"/>
      <c r="QPZ14" s="153"/>
      <c r="QQA14" s="153"/>
      <c r="QQB14" s="153"/>
      <c r="QQC14" s="153"/>
      <c r="QQD14" s="153"/>
      <c r="QQE14" s="153"/>
      <c r="QQF14" s="153"/>
      <c r="QQG14" s="153"/>
      <c r="QQH14" s="153"/>
      <c r="QQI14" s="153"/>
      <c r="QQJ14" s="153"/>
      <c r="QQK14" s="153"/>
      <c r="QQL14" s="153"/>
      <c r="QQM14" s="153"/>
      <c r="QQN14" s="153"/>
      <c r="QQO14" s="153"/>
      <c r="QQP14" s="153"/>
      <c r="QQQ14" s="153"/>
      <c r="QQR14" s="153"/>
      <c r="QQS14" s="153"/>
      <c r="QQT14" s="153"/>
      <c r="QQU14" s="153"/>
      <c r="QQV14" s="153"/>
      <c r="QQW14" s="153"/>
      <c r="QQX14" s="153"/>
      <c r="QQY14" s="153"/>
      <c r="QQZ14" s="153"/>
      <c r="QRA14" s="153"/>
      <c r="QRB14" s="153"/>
      <c r="QRC14" s="153"/>
      <c r="QRD14" s="153"/>
      <c r="QRE14" s="153"/>
      <c r="QRF14" s="153"/>
      <c r="QRG14" s="153"/>
      <c r="QRH14" s="153"/>
      <c r="QRI14" s="153"/>
      <c r="QRJ14" s="153"/>
      <c r="QRK14" s="153"/>
      <c r="QRL14" s="153"/>
      <c r="QRM14" s="153"/>
      <c r="QRN14" s="153"/>
      <c r="QRO14" s="153"/>
      <c r="QRP14" s="153"/>
      <c r="QRQ14" s="153"/>
      <c r="QRR14" s="153"/>
      <c r="QRS14" s="153"/>
      <c r="QRT14" s="153"/>
      <c r="QRU14" s="153"/>
      <c r="QRV14" s="153"/>
      <c r="QRW14" s="153"/>
      <c r="QRX14" s="153"/>
      <c r="QRY14" s="153"/>
      <c r="QRZ14" s="153"/>
      <c r="QSA14" s="153"/>
      <c r="QSB14" s="153"/>
      <c r="QSC14" s="153"/>
      <c r="QSD14" s="153"/>
      <c r="QSE14" s="153"/>
      <c r="QSF14" s="153"/>
      <c r="QSG14" s="153"/>
      <c r="QSH14" s="153"/>
      <c r="QSI14" s="153"/>
      <c r="QSJ14" s="153"/>
      <c r="QSK14" s="153"/>
      <c r="QSL14" s="153"/>
      <c r="QSM14" s="153"/>
      <c r="QSN14" s="153"/>
      <c r="QSO14" s="153"/>
      <c r="QSP14" s="153"/>
      <c r="QSQ14" s="153"/>
      <c r="QSR14" s="153"/>
      <c r="QSS14" s="153"/>
      <c r="QST14" s="153"/>
      <c r="QSU14" s="153"/>
      <c r="QSV14" s="153"/>
      <c r="QSW14" s="153"/>
      <c r="QSX14" s="153"/>
      <c r="QSY14" s="153"/>
      <c r="QSZ14" s="153"/>
      <c r="QTA14" s="153"/>
      <c r="QTB14" s="153"/>
      <c r="QTC14" s="153"/>
      <c r="QTD14" s="153"/>
      <c r="QTE14" s="153"/>
      <c r="QTF14" s="153"/>
      <c r="QTG14" s="153"/>
      <c r="QTH14" s="153"/>
      <c r="QTI14" s="153"/>
      <c r="QTJ14" s="153"/>
      <c r="QTK14" s="153"/>
      <c r="QTL14" s="153"/>
      <c r="QTM14" s="153"/>
      <c r="QTN14" s="153"/>
      <c r="QTO14" s="153"/>
      <c r="QTP14" s="153"/>
      <c r="QTQ14" s="153"/>
      <c r="QTR14" s="153"/>
      <c r="QTS14" s="153"/>
      <c r="QTT14" s="153"/>
      <c r="QTU14" s="153"/>
      <c r="QTV14" s="153"/>
      <c r="QTW14" s="153"/>
      <c r="QTX14" s="153"/>
      <c r="QTY14" s="153"/>
      <c r="QTZ14" s="153"/>
      <c r="QUA14" s="153"/>
      <c r="QUB14" s="153"/>
      <c r="QUC14" s="153"/>
      <c r="QUD14" s="153"/>
      <c r="QUE14" s="153"/>
      <c r="QUF14" s="153"/>
      <c r="QUG14" s="153"/>
      <c r="QUH14" s="153"/>
      <c r="QUI14" s="153"/>
      <c r="QUJ14" s="153"/>
      <c r="QUK14" s="153"/>
      <c r="QUL14" s="153"/>
      <c r="QUM14" s="153"/>
      <c r="QUN14" s="153"/>
      <c r="QUO14" s="153"/>
      <c r="QUP14" s="153"/>
      <c r="QUQ14" s="153"/>
      <c r="QUR14" s="153"/>
      <c r="QUS14" s="153"/>
      <c r="QUT14" s="153"/>
      <c r="QUU14" s="153"/>
      <c r="QUV14" s="153"/>
      <c r="QUW14" s="153"/>
      <c r="QUX14" s="153"/>
      <c r="QUY14" s="153"/>
      <c r="QUZ14" s="153"/>
      <c r="QVA14" s="153"/>
      <c r="QVB14" s="153"/>
      <c r="QVC14" s="153"/>
      <c r="QVD14" s="153"/>
      <c r="QVE14" s="153"/>
      <c r="QVF14" s="153"/>
      <c r="QVG14" s="153"/>
      <c r="QVH14" s="153"/>
      <c r="QVI14" s="153"/>
      <c r="QVJ14" s="153"/>
      <c r="QVK14" s="153"/>
      <c r="QVL14" s="153"/>
      <c r="QVM14" s="153"/>
      <c r="QVN14" s="153"/>
      <c r="QVO14" s="153"/>
      <c r="QVP14" s="153"/>
      <c r="QVQ14" s="153"/>
      <c r="QVR14" s="153"/>
      <c r="QVS14" s="153"/>
      <c r="QVT14" s="153"/>
      <c r="QVU14" s="153"/>
      <c r="QVV14" s="153"/>
      <c r="QVW14" s="153"/>
      <c r="QVX14" s="153"/>
      <c r="QVY14" s="153"/>
      <c r="QVZ14" s="153"/>
      <c r="QWA14" s="153"/>
      <c r="QWB14" s="153"/>
      <c r="QWC14" s="153"/>
      <c r="QWD14" s="153"/>
      <c r="QWE14" s="153"/>
      <c r="QWF14" s="153"/>
      <c r="QWG14" s="153"/>
      <c r="QWH14" s="153"/>
      <c r="QWI14" s="153"/>
      <c r="QWJ14" s="153"/>
      <c r="QWK14" s="153"/>
      <c r="QWL14" s="153"/>
      <c r="QWM14" s="153"/>
      <c r="QWN14" s="153"/>
      <c r="QWO14" s="153"/>
      <c r="QWP14" s="153"/>
      <c r="QWQ14" s="153"/>
      <c r="QWR14" s="153"/>
      <c r="QWS14" s="153"/>
      <c r="QWT14" s="153"/>
      <c r="QWU14" s="153"/>
      <c r="QWV14" s="153"/>
      <c r="QWW14" s="153"/>
      <c r="QWX14" s="153"/>
      <c r="QWY14" s="153"/>
      <c r="QWZ14" s="153"/>
      <c r="QXA14" s="153"/>
      <c r="QXB14" s="153"/>
      <c r="QXC14" s="153"/>
      <c r="QXD14" s="153"/>
      <c r="QXE14" s="153"/>
      <c r="QXF14" s="153"/>
      <c r="QXG14" s="153"/>
      <c r="QXH14" s="153"/>
      <c r="QXI14" s="153"/>
      <c r="QXJ14" s="153"/>
      <c r="QXK14" s="153"/>
      <c r="QXL14" s="153"/>
      <c r="QXM14" s="153"/>
      <c r="QXN14" s="153"/>
      <c r="QXO14" s="153"/>
      <c r="QXP14" s="153"/>
      <c r="QXQ14" s="153"/>
      <c r="QXR14" s="153"/>
      <c r="QXS14" s="153"/>
      <c r="QXT14" s="153"/>
      <c r="QXU14" s="153"/>
      <c r="QXV14" s="153"/>
      <c r="QXW14" s="153"/>
      <c r="QXX14" s="153"/>
      <c r="QXY14" s="153"/>
      <c r="QXZ14" s="153"/>
      <c r="QYA14" s="153"/>
      <c r="QYB14" s="153"/>
      <c r="QYC14" s="153"/>
      <c r="QYD14" s="153"/>
      <c r="QYE14" s="153"/>
      <c r="QYF14" s="153"/>
      <c r="QYG14" s="153"/>
      <c r="QYH14" s="153"/>
      <c r="QYI14" s="153"/>
      <c r="QYJ14" s="153"/>
      <c r="QYK14" s="153"/>
      <c r="QYL14" s="153"/>
      <c r="QYM14" s="153"/>
      <c r="QYN14" s="153"/>
      <c r="QYO14" s="153"/>
      <c r="QYP14" s="153"/>
      <c r="QYQ14" s="153"/>
      <c r="QYR14" s="153"/>
      <c r="QYS14" s="153"/>
      <c r="QYT14" s="153"/>
      <c r="QYU14" s="153"/>
      <c r="QYV14" s="153"/>
      <c r="QYW14" s="153"/>
      <c r="QYX14" s="153"/>
      <c r="QYY14" s="153"/>
      <c r="QYZ14" s="153"/>
      <c r="QZA14" s="153"/>
      <c r="QZB14" s="153"/>
      <c r="QZC14" s="153"/>
      <c r="QZD14" s="153"/>
      <c r="QZE14" s="153"/>
      <c r="QZF14" s="153"/>
      <c r="QZG14" s="153"/>
      <c r="QZH14" s="153"/>
      <c r="QZI14" s="153"/>
      <c r="QZJ14" s="153"/>
      <c r="QZK14" s="153"/>
      <c r="QZL14" s="153"/>
      <c r="QZM14" s="153"/>
      <c r="QZN14" s="153"/>
      <c r="QZO14" s="153"/>
      <c r="QZP14" s="153"/>
      <c r="QZQ14" s="153"/>
      <c r="QZR14" s="153"/>
      <c r="QZS14" s="153"/>
      <c r="QZT14" s="153"/>
      <c r="QZU14" s="153"/>
      <c r="QZV14" s="153"/>
      <c r="QZW14" s="153"/>
      <c r="QZX14" s="153"/>
      <c r="QZY14" s="153"/>
      <c r="QZZ14" s="153"/>
      <c r="RAA14" s="153"/>
      <c r="RAB14" s="153"/>
      <c r="RAC14" s="153"/>
      <c r="RAD14" s="153"/>
      <c r="RAE14" s="153"/>
      <c r="RAF14" s="153"/>
      <c r="RAG14" s="153"/>
      <c r="RAH14" s="153"/>
      <c r="RAI14" s="153"/>
      <c r="RAJ14" s="153"/>
      <c r="RAK14" s="153"/>
      <c r="RAL14" s="153"/>
      <c r="RAM14" s="153"/>
      <c r="RAN14" s="153"/>
      <c r="RAO14" s="153"/>
      <c r="RAP14" s="153"/>
      <c r="RAQ14" s="153"/>
      <c r="RAR14" s="153"/>
      <c r="RAS14" s="153"/>
      <c r="RAT14" s="153"/>
      <c r="RAU14" s="153"/>
      <c r="RAV14" s="153"/>
      <c r="RAW14" s="153"/>
      <c r="RAX14" s="153"/>
      <c r="RAY14" s="153"/>
      <c r="RAZ14" s="153"/>
      <c r="RBA14" s="153"/>
      <c r="RBB14" s="153"/>
      <c r="RBC14" s="153"/>
      <c r="RBD14" s="153"/>
      <c r="RBE14" s="153"/>
      <c r="RBF14" s="153"/>
      <c r="RBG14" s="153"/>
      <c r="RBH14" s="153"/>
      <c r="RBI14" s="153"/>
      <c r="RBJ14" s="153"/>
      <c r="RBK14" s="153"/>
      <c r="RBL14" s="153"/>
      <c r="RBM14" s="153"/>
      <c r="RBN14" s="153"/>
      <c r="RBO14" s="153"/>
      <c r="RBP14" s="153"/>
      <c r="RBQ14" s="153"/>
      <c r="RBR14" s="153"/>
      <c r="RBS14" s="153"/>
      <c r="RBT14" s="153"/>
      <c r="RBU14" s="153"/>
      <c r="RBV14" s="153"/>
      <c r="RBW14" s="153"/>
      <c r="RBX14" s="153"/>
      <c r="RBY14" s="153"/>
      <c r="RBZ14" s="153"/>
      <c r="RCA14" s="153"/>
      <c r="RCB14" s="153"/>
      <c r="RCC14" s="153"/>
      <c r="RCD14" s="153"/>
      <c r="RCE14" s="153"/>
      <c r="RCF14" s="153"/>
      <c r="RCG14" s="153"/>
      <c r="RCH14" s="153"/>
      <c r="RCI14" s="153"/>
      <c r="RCJ14" s="153"/>
      <c r="RCK14" s="153"/>
      <c r="RCL14" s="153"/>
      <c r="RCM14" s="153"/>
      <c r="RCN14" s="153"/>
      <c r="RCO14" s="153"/>
      <c r="RCP14" s="153"/>
      <c r="RCQ14" s="153"/>
      <c r="RCR14" s="153"/>
      <c r="RCS14" s="153"/>
      <c r="RCT14" s="153"/>
      <c r="RCU14" s="153"/>
      <c r="RCV14" s="153"/>
      <c r="RCW14" s="153"/>
      <c r="RCX14" s="153"/>
      <c r="RCY14" s="153"/>
      <c r="RCZ14" s="153"/>
      <c r="RDA14" s="153"/>
      <c r="RDB14" s="153"/>
      <c r="RDC14" s="153"/>
      <c r="RDD14" s="153"/>
      <c r="RDE14" s="153"/>
      <c r="RDF14" s="153"/>
      <c r="RDG14" s="153"/>
      <c r="RDH14" s="153"/>
      <c r="RDI14" s="153"/>
      <c r="RDJ14" s="153"/>
      <c r="RDK14" s="153"/>
      <c r="RDL14" s="153"/>
      <c r="RDM14" s="153"/>
      <c r="RDN14" s="153"/>
      <c r="RDO14" s="153"/>
      <c r="RDP14" s="153"/>
      <c r="RDQ14" s="153"/>
      <c r="RDR14" s="153"/>
      <c r="RDS14" s="153"/>
      <c r="RDT14" s="153"/>
      <c r="RDU14" s="153"/>
      <c r="RDV14" s="153"/>
      <c r="RDW14" s="153"/>
      <c r="RDX14" s="153"/>
      <c r="RDY14" s="153"/>
      <c r="RDZ14" s="153"/>
      <c r="REA14" s="153"/>
      <c r="REB14" s="153"/>
      <c r="REC14" s="153"/>
      <c r="RED14" s="153"/>
      <c r="REE14" s="153"/>
      <c r="REF14" s="153"/>
      <c r="REG14" s="153"/>
      <c r="REH14" s="153"/>
      <c r="REI14" s="153"/>
      <c r="REJ14" s="153"/>
      <c r="REK14" s="153"/>
      <c r="REL14" s="153"/>
      <c r="REM14" s="153"/>
      <c r="REN14" s="153"/>
      <c r="REO14" s="153"/>
      <c r="REP14" s="153"/>
      <c r="REQ14" s="153"/>
      <c r="RER14" s="153"/>
      <c r="RES14" s="153"/>
      <c r="RET14" s="153"/>
      <c r="REU14" s="153"/>
      <c r="REV14" s="153"/>
      <c r="REW14" s="153"/>
      <c r="REX14" s="153"/>
      <c r="REY14" s="153"/>
      <c r="REZ14" s="153"/>
      <c r="RFA14" s="153"/>
      <c r="RFB14" s="153"/>
      <c r="RFC14" s="153"/>
      <c r="RFD14" s="153"/>
      <c r="RFE14" s="153"/>
      <c r="RFF14" s="153"/>
      <c r="RFG14" s="153"/>
      <c r="RFH14" s="153"/>
      <c r="RFI14" s="153"/>
      <c r="RFJ14" s="153"/>
      <c r="RFK14" s="153"/>
      <c r="RFL14" s="153"/>
      <c r="RFM14" s="153"/>
      <c r="RFN14" s="153"/>
      <c r="RFO14" s="153"/>
      <c r="RFP14" s="153"/>
      <c r="RFQ14" s="153"/>
      <c r="RFR14" s="153"/>
      <c r="RFS14" s="153"/>
      <c r="RFT14" s="153"/>
      <c r="RFU14" s="153"/>
      <c r="RFV14" s="153"/>
      <c r="RFW14" s="153"/>
      <c r="RFX14" s="153"/>
      <c r="RFY14" s="153"/>
      <c r="RFZ14" s="153"/>
      <c r="RGA14" s="153"/>
      <c r="RGB14" s="153"/>
      <c r="RGC14" s="153"/>
      <c r="RGD14" s="153"/>
      <c r="RGE14" s="153"/>
      <c r="RGF14" s="153"/>
      <c r="RGG14" s="153"/>
      <c r="RGH14" s="153"/>
      <c r="RGI14" s="153"/>
      <c r="RGJ14" s="153"/>
      <c r="RGK14" s="153"/>
      <c r="RGL14" s="153"/>
      <c r="RGM14" s="153"/>
      <c r="RGN14" s="153"/>
      <c r="RGO14" s="153"/>
      <c r="RGP14" s="153"/>
      <c r="RGQ14" s="153"/>
      <c r="RGR14" s="153"/>
      <c r="RGS14" s="153"/>
      <c r="RGT14" s="153"/>
      <c r="RGU14" s="153"/>
      <c r="RGV14" s="153"/>
      <c r="RGW14" s="153"/>
      <c r="RGX14" s="153"/>
      <c r="RGY14" s="153"/>
      <c r="RGZ14" s="153"/>
      <c r="RHA14" s="153"/>
      <c r="RHB14" s="153"/>
      <c r="RHC14" s="153"/>
      <c r="RHD14" s="153"/>
      <c r="RHE14" s="153"/>
      <c r="RHF14" s="153"/>
      <c r="RHG14" s="153"/>
      <c r="RHH14" s="153"/>
      <c r="RHI14" s="153"/>
      <c r="RHJ14" s="153"/>
      <c r="RHK14" s="153"/>
      <c r="RHL14" s="153"/>
      <c r="RHM14" s="153"/>
      <c r="RHN14" s="153"/>
      <c r="RHO14" s="153"/>
      <c r="RHP14" s="153"/>
      <c r="RHQ14" s="153"/>
      <c r="RHR14" s="153"/>
      <c r="RHS14" s="153"/>
      <c r="RHT14" s="153"/>
      <c r="RHU14" s="153"/>
      <c r="RHV14" s="153"/>
      <c r="RHW14" s="153"/>
      <c r="RHX14" s="153"/>
      <c r="RHY14" s="153"/>
      <c r="RHZ14" s="153"/>
      <c r="RIA14" s="153"/>
      <c r="RIB14" s="153"/>
      <c r="RIC14" s="153"/>
      <c r="RID14" s="153"/>
      <c r="RIE14" s="153"/>
      <c r="RIF14" s="153"/>
      <c r="RIG14" s="153"/>
      <c r="RIH14" s="153"/>
      <c r="RII14" s="153"/>
      <c r="RIJ14" s="153"/>
      <c r="RIK14" s="153"/>
      <c r="RIL14" s="153"/>
      <c r="RIM14" s="153"/>
      <c r="RIN14" s="153"/>
      <c r="RIO14" s="153"/>
      <c r="RIP14" s="153"/>
      <c r="RIQ14" s="153"/>
      <c r="RIR14" s="153"/>
      <c r="RIS14" s="153"/>
      <c r="RIT14" s="153"/>
      <c r="RIU14" s="153"/>
      <c r="RIV14" s="153"/>
      <c r="RIW14" s="153"/>
      <c r="RIX14" s="153"/>
      <c r="RIY14" s="153"/>
      <c r="RIZ14" s="153"/>
      <c r="RJA14" s="153"/>
      <c r="RJB14" s="153"/>
      <c r="RJC14" s="153"/>
      <c r="RJD14" s="153"/>
      <c r="RJE14" s="153"/>
      <c r="RJF14" s="153"/>
      <c r="RJG14" s="153"/>
      <c r="RJH14" s="153"/>
      <c r="RJI14" s="153"/>
      <c r="RJJ14" s="153"/>
      <c r="RJK14" s="153"/>
      <c r="RJL14" s="153"/>
      <c r="RJM14" s="153"/>
      <c r="RJN14" s="153"/>
      <c r="RJO14" s="153"/>
      <c r="RJP14" s="153"/>
      <c r="RJQ14" s="153"/>
      <c r="RJR14" s="153"/>
      <c r="RJS14" s="153"/>
      <c r="RJT14" s="153"/>
      <c r="RJU14" s="153"/>
      <c r="RJV14" s="153"/>
      <c r="RJW14" s="153"/>
      <c r="RJX14" s="153"/>
      <c r="RJY14" s="153"/>
      <c r="RJZ14" s="153"/>
      <c r="RKA14" s="153"/>
      <c r="RKB14" s="153"/>
      <c r="RKC14" s="153"/>
      <c r="RKD14" s="153"/>
      <c r="RKE14" s="153"/>
      <c r="RKF14" s="153"/>
      <c r="RKG14" s="153"/>
      <c r="RKH14" s="153"/>
      <c r="RKI14" s="153"/>
      <c r="RKJ14" s="153"/>
      <c r="RKK14" s="153"/>
      <c r="RKL14" s="153"/>
      <c r="RKM14" s="153"/>
      <c r="RKN14" s="153"/>
      <c r="RKO14" s="153"/>
      <c r="RKP14" s="153"/>
      <c r="RKQ14" s="153"/>
      <c r="RKR14" s="153"/>
      <c r="RKS14" s="153"/>
      <c r="RKT14" s="153"/>
      <c r="RKU14" s="153"/>
      <c r="RKV14" s="153"/>
      <c r="RKW14" s="153"/>
      <c r="RKX14" s="153"/>
      <c r="RKY14" s="153"/>
      <c r="RKZ14" s="153"/>
      <c r="RLA14" s="153"/>
      <c r="RLB14" s="153"/>
      <c r="RLC14" s="153"/>
      <c r="RLD14" s="153"/>
      <c r="RLE14" s="153"/>
      <c r="RLF14" s="153"/>
      <c r="RLG14" s="153"/>
      <c r="RLH14" s="153"/>
      <c r="RLI14" s="153"/>
      <c r="RLJ14" s="153"/>
      <c r="RLK14" s="153"/>
      <c r="RLL14" s="153"/>
      <c r="RLM14" s="153"/>
      <c r="RLN14" s="153"/>
      <c r="RLO14" s="153"/>
      <c r="RLP14" s="153"/>
      <c r="RLQ14" s="153"/>
      <c r="RLR14" s="153"/>
      <c r="RLS14" s="153"/>
      <c r="RLT14" s="153"/>
      <c r="RLU14" s="153"/>
      <c r="RLV14" s="153"/>
      <c r="RLW14" s="153"/>
      <c r="RLX14" s="153"/>
      <c r="RLY14" s="153"/>
      <c r="RLZ14" s="153"/>
      <c r="RMA14" s="153"/>
      <c r="RMB14" s="153"/>
      <c r="RMC14" s="153"/>
      <c r="RMD14" s="153"/>
      <c r="RME14" s="153"/>
      <c r="RMF14" s="153"/>
      <c r="RMG14" s="153"/>
      <c r="RMH14" s="153"/>
      <c r="RMI14" s="153"/>
      <c r="RMJ14" s="153"/>
      <c r="RMK14" s="153"/>
      <c r="RML14" s="153"/>
      <c r="RMM14" s="153"/>
      <c r="RMN14" s="153"/>
      <c r="RMO14" s="153"/>
      <c r="RMP14" s="153"/>
      <c r="RMQ14" s="153"/>
      <c r="RMR14" s="153"/>
      <c r="RMS14" s="153"/>
      <c r="RMT14" s="153"/>
      <c r="RMU14" s="153"/>
      <c r="RMV14" s="153"/>
      <c r="RMW14" s="153"/>
      <c r="RMX14" s="153"/>
      <c r="RMY14" s="153"/>
      <c r="RMZ14" s="153"/>
      <c r="RNA14" s="153"/>
      <c r="RNB14" s="153"/>
      <c r="RNC14" s="153"/>
      <c r="RND14" s="153"/>
      <c r="RNE14" s="153"/>
      <c r="RNF14" s="153"/>
      <c r="RNG14" s="153"/>
      <c r="RNH14" s="153"/>
      <c r="RNI14" s="153"/>
      <c r="RNJ14" s="153"/>
      <c r="RNK14" s="153"/>
      <c r="RNL14" s="153"/>
      <c r="RNM14" s="153"/>
      <c r="RNN14" s="153"/>
      <c r="RNO14" s="153"/>
      <c r="RNP14" s="153"/>
      <c r="RNQ14" s="153"/>
      <c r="RNR14" s="153"/>
      <c r="RNS14" s="153"/>
      <c r="RNT14" s="153"/>
      <c r="RNU14" s="153"/>
      <c r="RNV14" s="153"/>
      <c r="RNW14" s="153"/>
      <c r="RNX14" s="153"/>
      <c r="RNY14" s="153"/>
      <c r="RNZ14" s="153"/>
      <c r="ROA14" s="153"/>
      <c r="ROB14" s="153"/>
      <c r="ROC14" s="153"/>
      <c r="ROD14" s="153"/>
      <c r="ROE14" s="153"/>
      <c r="ROF14" s="153"/>
      <c r="ROG14" s="153"/>
      <c r="ROH14" s="153"/>
      <c r="ROI14" s="153"/>
      <c r="ROJ14" s="153"/>
      <c r="ROK14" s="153"/>
      <c r="ROL14" s="153"/>
      <c r="ROM14" s="153"/>
      <c r="RON14" s="153"/>
      <c r="ROO14" s="153"/>
      <c r="ROP14" s="153"/>
      <c r="ROQ14" s="153"/>
      <c r="ROR14" s="153"/>
      <c r="ROS14" s="153"/>
      <c r="ROT14" s="153"/>
      <c r="ROU14" s="153"/>
      <c r="ROV14" s="153"/>
      <c r="ROW14" s="153"/>
      <c r="ROX14" s="153"/>
      <c r="ROY14" s="153"/>
      <c r="ROZ14" s="153"/>
      <c r="RPA14" s="153"/>
      <c r="RPB14" s="153"/>
      <c r="RPC14" s="153"/>
      <c r="RPD14" s="153"/>
      <c r="RPE14" s="153"/>
      <c r="RPF14" s="153"/>
      <c r="RPG14" s="153"/>
      <c r="RPH14" s="153"/>
      <c r="RPI14" s="153"/>
      <c r="RPJ14" s="153"/>
      <c r="RPK14" s="153"/>
      <c r="RPL14" s="153"/>
      <c r="RPM14" s="153"/>
      <c r="RPN14" s="153"/>
      <c r="RPO14" s="153"/>
      <c r="RPP14" s="153"/>
      <c r="RPQ14" s="153"/>
      <c r="RPR14" s="153"/>
      <c r="RPS14" s="153"/>
      <c r="RPT14" s="153"/>
      <c r="RPU14" s="153"/>
      <c r="RPV14" s="153"/>
      <c r="RPW14" s="153"/>
      <c r="RPX14" s="153"/>
      <c r="RPY14" s="153"/>
      <c r="RPZ14" s="153"/>
      <c r="RQA14" s="153"/>
      <c r="RQB14" s="153"/>
      <c r="RQC14" s="153"/>
      <c r="RQD14" s="153"/>
      <c r="RQE14" s="153"/>
      <c r="RQF14" s="153"/>
      <c r="RQG14" s="153"/>
      <c r="RQH14" s="153"/>
      <c r="RQI14" s="153"/>
      <c r="RQJ14" s="153"/>
      <c r="RQK14" s="153"/>
      <c r="RQL14" s="153"/>
      <c r="RQM14" s="153"/>
      <c r="RQN14" s="153"/>
      <c r="RQO14" s="153"/>
      <c r="RQP14" s="153"/>
      <c r="RQQ14" s="153"/>
      <c r="RQR14" s="153"/>
      <c r="RQS14" s="153"/>
      <c r="RQT14" s="153"/>
      <c r="RQU14" s="153"/>
      <c r="RQV14" s="153"/>
      <c r="RQW14" s="153"/>
      <c r="RQX14" s="153"/>
      <c r="RQY14" s="153"/>
      <c r="RQZ14" s="153"/>
      <c r="RRA14" s="153"/>
      <c r="RRB14" s="153"/>
      <c r="RRC14" s="153"/>
      <c r="RRD14" s="153"/>
      <c r="RRE14" s="153"/>
      <c r="RRF14" s="153"/>
      <c r="RRG14" s="153"/>
      <c r="RRH14" s="153"/>
      <c r="RRI14" s="153"/>
      <c r="RRJ14" s="153"/>
      <c r="RRK14" s="153"/>
      <c r="RRL14" s="153"/>
      <c r="RRM14" s="153"/>
      <c r="RRN14" s="153"/>
      <c r="RRO14" s="153"/>
      <c r="RRP14" s="153"/>
      <c r="RRQ14" s="153"/>
      <c r="RRR14" s="153"/>
      <c r="RRS14" s="153"/>
      <c r="RRT14" s="153"/>
      <c r="RRU14" s="153"/>
      <c r="RRV14" s="153"/>
      <c r="RRW14" s="153"/>
      <c r="RRX14" s="153"/>
      <c r="RRY14" s="153"/>
      <c r="RRZ14" s="153"/>
      <c r="RSA14" s="153"/>
      <c r="RSB14" s="153"/>
      <c r="RSC14" s="153"/>
      <c r="RSD14" s="153"/>
      <c r="RSE14" s="153"/>
      <c r="RSF14" s="153"/>
      <c r="RSG14" s="153"/>
      <c r="RSH14" s="153"/>
      <c r="RSI14" s="153"/>
      <c r="RSJ14" s="153"/>
      <c r="RSK14" s="153"/>
      <c r="RSL14" s="153"/>
      <c r="RSM14" s="153"/>
      <c r="RSN14" s="153"/>
      <c r="RSO14" s="153"/>
      <c r="RSP14" s="153"/>
      <c r="RSQ14" s="153"/>
      <c r="RSR14" s="153"/>
      <c r="RSS14" s="153"/>
      <c r="RST14" s="153"/>
      <c r="RSU14" s="153"/>
      <c r="RSV14" s="153"/>
      <c r="RSW14" s="153"/>
      <c r="RSX14" s="153"/>
      <c r="RSY14" s="153"/>
      <c r="RSZ14" s="153"/>
      <c r="RTA14" s="153"/>
      <c r="RTB14" s="153"/>
      <c r="RTC14" s="153"/>
      <c r="RTD14" s="153"/>
      <c r="RTE14" s="153"/>
      <c r="RTF14" s="153"/>
      <c r="RTG14" s="153"/>
      <c r="RTH14" s="153"/>
      <c r="RTI14" s="153"/>
      <c r="RTJ14" s="153"/>
      <c r="RTK14" s="153"/>
      <c r="RTL14" s="153"/>
      <c r="RTM14" s="153"/>
      <c r="RTN14" s="153"/>
      <c r="RTO14" s="153"/>
      <c r="RTP14" s="153"/>
      <c r="RTQ14" s="153"/>
      <c r="RTR14" s="153"/>
      <c r="RTS14" s="153"/>
      <c r="RTT14" s="153"/>
      <c r="RTU14" s="153"/>
      <c r="RTV14" s="153"/>
      <c r="RTW14" s="153"/>
      <c r="RTX14" s="153"/>
      <c r="RTY14" s="153"/>
      <c r="RTZ14" s="153"/>
      <c r="RUA14" s="153"/>
      <c r="RUB14" s="153"/>
      <c r="RUC14" s="153"/>
      <c r="RUD14" s="153"/>
      <c r="RUE14" s="153"/>
      <c r="RUF14" s="153"/>
      <c r="RUG14" s="153"/>
      <c r="RUH14" s="153"/>
      <c r="RUI14" s="153"/>
      <c r="RUJ14" s="153"/>
      <c r="RUK14" s="153"/>
      <c r="RUL14" s="153"/>
      <c r="RUM14" s="153"/>
      <c r="RUN14" s="153"/>
      <c r="RUO14" s="153"/>
      <c r="RUP14" s="153"/>
      <c r="RUQ14" s="153"/>
      <c r="RUR14" s="153"/>
      <c r="RUS14" s="153"/>
      <c r="RUT14" s="153"/>
      <c r="RUU14" s="153"/>
      <c r="RUV14" s="153"/>
      <c r="RUW14" s="153"/>
      <c r="RUX14" s="153"/>
      <c r="RUY14" s="153"/>
      <c r="RUZ14" s="153"/>
      <c r="RVA14" s="153"/>
      <c r="RVB14" s="153"/>
      <c r="RVC14" s="153"/>
      <c r="RVD14" s="153"/>
      <c r="RVE14" s="153"/>
      <c r="RVF14" s="153"/>
      <c r="RVG14" s="153"/>
      <c r="RVH14" s="153"/>
      <c r="RVI14" s="153"/>
      <c r="RVJ14" s="153"/>
      <c r="RVK14" s="153"/>
      <c r="RVL14" s="153"/>
      <c r="RVM14" s="153"/>
      <c r="RVN14" s="153"/>
      <c r="RVO14" s="153"/>
      <c r="RVP14" s="153"/>
      <c r="RVQ14" s="153"/>
      <c r="RVR14" s="153"/>
      <c r="RVS14" s="153"/>
      <c r="RVT14" s="153"/>
      <c r="RVU14" s="153"/>
      <c r="RVV14" s="153"/>
      <c r="RVW14" s="153"/>
      <c r="RVX14" s="153"/>
      <c r="RVY14" s="153"/>
      <c r="RVZ14" s="153"/>
      <c r="RWA14" s="153"/>
      <c r="RWB14" s="153"/>
      <c r="RWC14" s="153"/>
      <c r="RWD14" s="153"/>
      <c r="RWE14" s="153"/>
      <c r="RWF14" s="153"/>
      <c r="RWG14" s="153"/>
      <c r="RWH14" s="153"/>
      <c r="RWI14" s="153"/>
      <c r="RWJ14" s="153"/>
      <c r="RWK14" s="153"/>
      <c r="RWL14" s="153"/>
      <c r="RWM14" s="153"/>
      <c r="RWN14" s="153"/>
      <c r="RWO14" s="153"/>
      <c r="RWP14" s="153"/>
      <c r="RWQ14" s="153"/>
      <c r="RWR14" s="153"/>
      <c r="RWS14" s="153"/>
      <c r="RWT14" s="153"/>
      <c r="RWU14" s="153"/>
      <c r="RWV14" s="153"/>
      <c r="RWW14" s="153"/>
      <c r="RWX14" s="153"/>
      <c r="RWY14" s="153"/>
      <c r="RWZ14" s="153"/>
      <c r="RXA14" s="153"/>
      <c r="RXB14" s="153"/>
      <c r="RXC14" s="153"/>
      <c r="RXD14" s="153"/>
      <c r="RXE14" s="153"/>
      <c r="RXF14" s="153"/>
      <c r="RXG14" s="153"/>
      <c r="RXH14" s="153"/>
      <c r="RXI14" s="153"/>
      <c r="RXJ14" s="153"/>
      <c r="RXK14" s="153"/>
      <c r="RXL14" s="153"/>
      <c r="RXM14" s="153"/>
      <c r="RXN14" s="153"/>
      <c r="RXO14" s="153"/>
      <c r="RXP14" s="153"/>
      <c r="RXQ14" s="153"/>
      <c r="RXR14" s="153"/>
      <c r="RXS14" s="153"/>
      <c r="RXT14" s="153"/>
      <c r="RXU14" s="153"/>
      <c r="RXV14" s="153"/>
      <c r="RXW14" s="153"/>
      <c r="RXX14" s="153"/>
      <c r="RXY14" s="153"/>
      <c r="RXZ14" s="153"/>
      <c r="RYA14" s="153"/>
      <c r="RYB14" s="153"/>
      <c r="RYC14" s="153"/>
      <c r="RYD14" s="153"/>
      <c r="RYE14" s="153"/>
      <c r="RYF14" s="153"/>
      <c r="RYG14" s="153"/>
      <c r="RYH14" s="153"/>
      <c r="RYI14" s="153"/>
      <c r="RYJ14" s="153"/>
      <c r="RYK14" s="153"/>
      <c r="RYL14" s="153"/>
      <c r="RYM14" s="153"/>
      <c r="RYN14" s="153"/>
      <c r="RYO14" s="153"/>
      <c r="RYP14" s="153"/>
      <c r="RYQ14" s="153"/>
      <c r="RYR14" s="153"/>
      <c r="RYS14" s="153"/>
      <c r="RYT14" s="153"/>
      <c r="RYU14" s="153"/>
      <c r="RYV14" s="153"/>
      <c r="RYW14" s="153"/>
      <c r="RYX14" s="153"/>
      <c r="RYY14" s="153"/>
      <c r="RYZ14" s="153"/>
      <c r="RZA14" s="153"/>
      <c r="RZB14" s="153"/>
      <c r="RZC14" s="153"/>
      <c r="RZD14" s="153"/>
      <c r="RZE14" s="153"/>
      <c r="RZF14" s="153"/>
      <c r="RZG14" s="153"/>
      <c r="RZH14" s="153"/>
      <c r="RZI14" s="153"/>
      <c r="RZJ14" s="153"/>
      <c r="RZK14" s="153"/>
      <c r="RZL14" s="153"/>
      <c r="RZM14" s="153"/>
      <c r="RZN14" s="153"/>
      <c r="RZO14" s="153"/>
      <c r="RZP14" s="153"/>
      <c r="RZQ14" s="153"/>
      <c r="RZR14" s="153"/>
      <c r="RZS14" s="153"/>
      <c r="RZT14" s="153"/>
      <c r="RZU14" s="153"/>
      <c r="RZV14" s="153"/>
      <c r="RZW14" s="153"/>
      <c r="RZX14" s="153"/>
      <c r="RZY14" s="153"/>
      <c r="RZZ14" s="153"/>
      <c r="SAA14" s="153"/>
      <c r="SAB14" s="153"/>
      <c r="SAC14" s="153"/>
      <c r="SAD14" s="153"/>
      <c r="SAE14" s="153"/>
      <c r="SAF14" s="153"/>
      <c r="SAG14" s="153"/>
      <c r="SAH14" s="153"/>
      <c r="SAI14" s="153"/>
      <c r="SAJ14" s="153"/>
      <c r="SAK14" s="153"/>
      <c r="SAL14" s="153"/>
      <c r="SAM14" s="153"/>
      <c r="SAN14" s="153"/>
      <c r="SAO14" s="153"/>
      <c r="SAP14" s="153"/>
      <c r="SAQ14" s="153"/>
      <c r="SAR14" s="153"/>
      <c r="SAS14" s="153"/>
      <c r="SAT14" s="153"/>
      <c r="SAU14" s="153"/>
      <c r="SAV14" s="153"/>
      <c r="SAW14" s="153"/>
      <c r="SAX14" s="153"/>
      <c r="SAY14" s="153"/>
      <c r="SAZ14" s="153"/>
      <c r="SBA14" s="153"/>
      <c r="SBB14" s="153"/>
      <c r="SBC14" s="153"/>
      <c r="SBD14" s="153"/>
      <c r="SBE14" s="153"/>
      <c r="SBF14" s="153"/>
      <c r="SBG14" s="153"/>
      <c r="SBH14" s="153"/>
      <c r="SBI14" s="153"/>
      <c r="SBJ14" s="153"/>
      <c r="SBK14" s="153"/>
      <c r="SBL14" s="153"/>
      <c r="SBM14" s="153"/>
      <c r="SBN14" s="153"/>
      <c r="SBO14" s="153"/>
      <c r="SBP14" s="153"/>
      <c r="SBQ14" s="153"/>
      <c r="SBR14" s="153"/>
      <c r="SBS14" s="153"/>
      <c r="SBT14" s="153"/>
      <c r="SBU14" s="153"/>
      <c r="SBV14" s="153"/>
      <c r="SBW14" s="153"/>
      <c r="SBX14" s="153"/>
      <c r="SBY14" s="153"/>
      <c r="SBZ14" s="153"/>
      <c r="SCA14" s="153"/>
      <c r="SCB14" s="153"/>
      <c r="SCC14" s="153"/>
      <c r="SCD14" s="153"/>
      <c r="SCE14" s="153"/>
      <c r="SCF14" s="153"/>
      <c r="SCG14" s="153"/>
      <c r="SCH14" s="153"/>
      <c r="SCI14" s="153"/>
      <c r="SCJ14" s="153"/>
      <c r="SCK14" s="153"/>
      <c r="SCL14" s="153"/>
      <c r="SCM14" s="153"/>
      <c r="SCN14" s="153"/>
      <c r="SCO14" s="153"/>
      <c r="SCP14" s="153"/>
      <c r="SCQ14" s="153"/>
      <c r="SCR14" s="153"/>
      <c r="SCS14" s="153"/>
      <c r="SCT14" s="153"/>
      <c r="SCU14" s="153"/>
      <c r="SCV14" s="153"/>
      <c r="SCW14" s="153"/>
      <c r="SCX14" s="153"/>
      <c r="SCY14" s="153"/>
      <c r="SCZ14" s="153"/>
      <c r="SDA14" s="153"/>
      <c r="SDB14" s="153"/>
      <c r="SDC14" s="153"/>
      <c r="SDD14" s="153"/>
      <c r="SDE14" s="153"/>
      <c r="SDF14" s="153"/>
      <c r="SDG14" s="153"/>
      <c r="SDH14" s="153"/>
      <c r="SDI14" s="153"/>
      <c r="SDJ14" s="153"/>
      <c r="SDK14" s="153"/>
      <c r="SDL14" s="153"/>
      <c r="SDM14" s="153"/>
      <c r="SDN14" s="153"/>
      <c r="SDO14" s="153"/>
      <c r="SDP14" s="153"/>
      <c r="SDQ14" s="153"/>
      <c r="SDR14" s="153"/>
      <c r="SDS14" s="153"/>
      <c r="SDT14" s="153"/>
      <c r="SDU14" s="153"/>
      <c r="SDV14" s="153"/>
      <c r="SDW14" s="153"/>
      <c r="SDX14" s="153"/>
      <c r="SDY14" s="153"/>
      <c r="SDZ14" s="153"/>
      <c r="SEA14" s="153"/>
      <c r="SEB14" s="153"/>
      <c r="SEC14" s="153"/>
      <c r="SED14" s="153"/>
      <c r="SEE14" s="153"/>
      <c r="SEF14" s="153"/>
      <c r="SEG14" s="153"/>
      <c r="SEH14" s="153"/>
      <c r="SEI14" s="153"/>
      <c r="SEJ14" s="153"/>
      <c r="SEK14" s="153"/>
      <c r="SEL14" s="153"/>
      <c r="SEM14" s="153"/>
      <c r="SEN14" s="153"/>
      <c r="SEO14" s="153"/>
      <c r="SEP14" s="153"/>
      <c r="SEQ14" s="153"/>
      <c r="SER14" s="153"/>
      <c r="SES14" s="153"/>
      <c r="SET14" s="153"/>
      <c r="SEU14" s="153"/>
      <c r="SEV14" s="153"/>
      <c r="SEW14" s="153"/>
      <c r="SEX14" s="153"/>
      <c r="SEY14" s="153"/>
      <c r="SEZ14" s="153"/>
      <c r="SFA14" s="153"/>
      <c r="SFB14" s="153"/>
      <c r="SFC14" s="153"/>
      <c r="SFD14" s="153"/>
      <c r="SFE14" s="153"/>
      <c r="SFF14" s="153"/>
      <c r="SFG14" s="153"/>
      <c r="SFH14" s="153"/>
      <c r="SFI14" s="153"/>
      <c r="SFJ14" s="153"/>
      <c r="SFK14" s="153"/>
      <c r="SFL14" s="153"/>
      <c r="SFM14" s="153"/>
      <c r="SFN14" s="153"/>
      <c r="SFO14" s="153"/>
      <c r="SFP14" s="153"/>
      <c r="SFQ14" s="153"/>
      <c r="SFR14" s="153"/>
      <c r="SFS14" s="153"/>
      <c r="SFT14" s="153"/>
      <c r="SFU14" s="153"/>
      <c r="SFV14" s="153"/>
      <c r="SFW14" s="153"/>
      <c r="SFX14" s="153"/>
      <c r="SFY14" s="153"/>
      <c r="SFZ14" s="153"/>
      <c r="SGA14" s="153"/>
      <c r="SGB14" s="153"/>
      <c r="SGC14" s="153"/>
      <c r="SGD14" s="153"/>
      <c r="SGE14" s="153"/>
      <c r="SGF14" s="153"/>
      <c r="SGG14" s="153"/>
      <c r="SGH14" s="153"/>
      <c r="SGI14" s="153"/>
      <c r="SGJ14" s="153"/>
      <c r="SGK14" s="153"/>
      <c r="SGL14" s="153"/>
      <c r="SGM14" s="153"/>
      <c r="SGN14" s="153"/>
      <c r="SGO14" s="153"/>
      <c r="SGP14" s="153"/>
      <c r="SGQ14" s="153"/>
      <c r="SGR14" s="153"/>
      <c r="SGS14" s="153"/>
      <c r="SGT14" s="153"/>
      <c r="SGU14" s="153"/>
      <c r="SGV14" s="153"/>
      <c r="SGW14" s="153"/>
      <c r="SGX14" s="153"/>
      <c r="SGY14" s="153"/>
      <c r="SGZ14" s="153"/>
      <c r="SHA14" s="153"/>
      <c r="SHB14" s="153"/>
      <c r="SHC14" s="153"/>
      <c r="SHD14" s="153"/>
      <c r="SHE14" s="153"/>
      <c r="SHF14" s="153"/>
      <c r="SHG14" s="153"/>
      <c r="SHH14" s="153"/>
      <c r="SHI14" s="153"/>
      <c r="SHJ14" s="153"/>
      <c r="SHK14" s="153"/>
      <c r="SHL14" s="153"/>
      <c r="SHM14" s="153"/>
      <c r="SHN14" s="153"/>
      <c r="SHO14" s="153"/>
      <c r="SHP14" s="153"/>
      <c r="SHQ14" s="153"/>
      <c r="SHR14" s="153"/>
      <c r="SHS14" s="153"/>
      <c r="SHT14" s="153"/>
      <c r="SHU14" s="153"/>
      <c r="SHV14" s="153"/>
      <c r="SHW14" s="153"/>
      <c r="SHX14" s="153"/>
      <c r="SHY14" s="153"/>
      <c r="SHZ14" s="153"/>
      <c r="SIA14" s="153"/>
      <c r="SIB14" s="153"/>
      <c r="SIC14" s="153"/>
      <c r="SID14" s="153"/>
      <c r="SIE14" s="153"/>
      <c r="SIF14" s="153"/>
      <c r="SIG14" s="153"/>
      <c r="SIH14" s="153"/>
      <c r="SII14" s="153"/>
      <c r="SIJ14" s="153"/>
      <c r="SIK14" s="153"/>
      <c r="SIL14" s="153"/>
      <c r="SIM14" s="153"/>
      <c r="SIN14" s="153"/>
      <c r="SIO14" s="153"/>
      <c r="SIP14" s="153"/>
      <c r="SIQ14" s="153"/>
      <c r="SIR14" s="153"/>
      <c r="SIS14" s="153"/>
      <c r="SIT14" s="153"/>
      <c r="SIU14" s="153"/>
      <c r="SIV14" s="153"/>
      <c r="SIW14" s="153"/>
      <c r="SIX14" s="153"/>
      <c r="SIY14" s="153"/>
      <c r="SIZ14" s="153"/>
      <c r="SJA14" s="153"/>
      <c r="SJB14" s="153"/>
      <c r="SJC14" s="153"/>
      <c r="SJD14" s="153"/>
      <c r="SJE14" s="153"/>
      <c r="SJF14" s="153"/>
      <c r="SJG14" s="153"/>
      <c r="SJH14" s="153"/>
      <c r="SJI14" s="153"/>
      <c r="SJJ14" s="153"/>
      <c r="SJK14" s="153"/>
      <c r="SJL14" s="153"/>
      <c r="SJM14" s="153"/>
      <c r="SJN14" s="153"/>
      <c r="SJO14" s="153"/>
      <c r="SJP14" s="153"/>
      <c r="SJQ14" s="153"/>
      <c r="SJR14" s="153"/>
      <c r="SJS14" s="153"/>
      <c r="SJT14" s="153"/>
      <c r="SJU14" s="153"/>
      <c r="SJV14" s="153"/>
      <c r="SJW14" s="153"/>
      <c r="SJX14" s="153"/>
      <c r="SJY14" s="153"/>
      <c r="SJZ14" s="153"/>
      <c r="SKA14" s="153"/>
      <c r="SKB14" s="153"/>
      <c r="SKC14" s="153"/>
      <c r="SKD14" s="153"/>
      <c r="SKE14" s="153"/>
      <c r="SKF14" s="153"/>
      <c r="SKG14" s="153"/>
      <c r="SKH14" s="153"/>
      <c r="SKI14" s="153"/>
      <c r="SKJ14" s="153"/>
      <c r="SKK14" s="153"/>
      <c r="SKL14" s="153"/>
      <c r="SKM14" s="153"/>
      <c r="SKN14" s="153"/>
      <c r="SKO14" s="153"/>
      <c r="SKP14" s="153"/>
      <c r="SKQ14" s="153"/>
      <c r="SKR14" s="153"/>
      <c r="SKS14" s="153"/>
      <c r="SKT14" s="153"/>
      <c r="SKU14" s="153"/>
      <c r="SKV14" s="153"/>
      <c r="SKW14" s="153"/>
      <c r="SKX14" s="153"/>
      <c r="SKY14" s="153"/>
      <c r="SKZ14" s="153"/>
      <c r="SLA14" s="153"/>
      <c r="SLB14" s="153"/>
      <c r="SLC14" s="153"/>
      <c r="SLD14" s="153"/>
      <c r="SLE14" s="153"/>
      <c r="SLF14" s="153"/>
      <c r="SLG14" s="153"/>
      <c r="SLH14" s="153"/>
      <c r="SLI14" s="153"/>
      <c r="SLJ14" s="153"/>
      <c r="SLK14" s="153"/>
      <c r="SLL14" s="153"/>
      <c r="SLM14" s="153"/>
      <c r="SLN14" s="153"/>
      <c r="SLO14" s="153"/>
      <c r="SLP14" s="153"/>
      <c r="SLQ14" s="153"/>
      <c r="SLR14" s="153"/>
      <c r="SLS14" s="153"/>
      <c r="SLT14" s="153"/>
      <c r="SLU14" s="153"/>
      <c r="SLV14" s="153"/>
      <c r="SLW14" s="153"/>
      <c r="SLX14" s="153"/>
      <c r="SLY14" s="153"/>
      <c r="SLZ14" s="153"/>
      <c r="SMA14" s="153"/>
      <c r="SMB14" s="153"/>
      <c r="SMC14" s="153"/>
      <c r="SMD14" s="153"/>
      <c r="SME14" s="153"/>
      <c r="SMF14" s="153"/>
      <c r="SMG14" s="153"/>
      <c r="SMH14" s="153"/>
      <c r="SMI14" s="153"/>
      <c r="SMJ14" s="153"/>
      <c r="SMK14" s="153"/>
      <c r="SML14" s="153"/>
      <c r="SMM14" s="153"/>
      <c r="SMN14" s="153"/>
      <c r="SMO14" s="153"/>
      <c r="SMP14" s="153"/>
      <c r="SMQ14" s="153"/>
      <c r="SMR14" s="153"/>
      <c r="SMS14" s="153"/>
      <c r="SMT14" s="153"/>
      <c r="SMU14" s="153"/>
      <c r="SMV14" s="153"/>
      <c r="SMW14" s="153"/>
      <c r="SMX14" s="153"/>
      <c r="SMY14" s="153"/>
      <c r="SMZ14" s="153"/>
      <c r="SNA14" s="153"/>
      <c r="SNB14" s="153"/>
      <c r="SNC14" s="153"/>
      <c r="SND14" s="153"/>
      <c r="SNE14" s="153"/>
      <c r="SNF14" s="153"/>
      <c r="SNG14" s="153"/>
      <c r="SNH14" s="153"/>
      <c r="SNI14" s="153"/>
      <c r="SNJ14" s="153"/>
      <c r="SNK14" s="153"/>
      <c r="SNL14" s="153"/>
      <c r="SNM14" s="153"/>
      <c r="SNN14" s="153"/>
      <c r="SNO14" s="153"/>
      <c r="SNP14" s="153"/>
      <c r="SNQ14" s="153"/>
      <c r="SNR14" s="153"/>
      <c r="SNS14" s="153"/>
      <c r="SNT14" s="153"/>
      <c r="SNU14" s="153"/>
      <c r="SNV14" s="153"/>
      <c r="SNW14" s="153"/>
      <c r="SNX14" s="153"/>
      <c r="SNY14" s="153"/>
      <c r="SNZ14" s="153"/>
      <c r="SOA14" s="153"/>
      <c r="SOB14" s="153"/>
      <c r="SOC14" s="153"/>
      <c r="SOD14" s="153"/>
      <c r="SOE14" s="153"/>
      <c r="SOF14" s="153"/>
      <c r="SOG14" s="153"/>
      <c r="SOH14" s="153"/>
      <c r="SOI14" s="153"/>
      <c r="SOJ14" s="153"/>
      <c r="SOK14" s="153"/>
      <c r="SOL14" s="153"/>
      <c r="SOM14" s="153"/>
      <c r="SON14" s="153"/>
      <c r="SOO14" s="153"/>
      <c r="SOP14" s="153"/>
      <c r="SOQ14" s="153"/>
      <c r="SOR14" s="153"/>
      <c r="SOS14" s="153"/>
      <c r="SOT14" s="153"/>
      <c r="SOU14" s="153"/>
      <c r="SOV14" s="153"/>
      <c r="SOW14" s="153"/>
      <c r="SOX14" s="153"/>
      <c r="SOY14" s="153"/>
      <c r="SOZ14" s="153"/>
      <c r="SPA14" s="153"/>
      <c r="SPB14" s="153"/>
      <c r="SPC14" s="153"/>
      <c r="SPD14" s="153"/>
      <c r="SPE14" s="153"/>
      <c r="SPF14" s="153"/>
      <c r="SPG14" s="153"/>
      <c r="SPH14" s="153"/>
      <c r="SPI14" s="153"/>
      <c r="SPJ14" s="153"/>
      <c r="SPK14" s="153"/>
      <c r="SPL14" s="153"/>
      <c r="SPM14" s="153"/>
      <c r="SPN14" s="153"/>
      <c r="SPO14" s="153"/>
      <c r="SPP14" s="153"/>
      <c r="SPQ14" s="153"/>
      <c r="SPR14" s="153"/>
      <c r="SPS14" s="153"/>
      <c r="SPT14" s="153"/>
      <c r="SPU14" s="153"/>
      <c r="SPV14" s="153"/>
      <c r="SPW14" s="153"/>
      <c r="SPX14" s="153"/>
      <c r="SPY14" s="153"/>
      <c r="SPZ14" s="153"/>
      <c r="SQA14" s="153"/>
      <c r="SQB14" s="153"/>
      <c r="SQC14" s="153"/>
      <c r="SQD14" s="153"/>
      <c r="SQE14" s="153"/>
      <c r="SQF14" s="153"/>
      <c r="SQG14" s="153"/>
      <c r="SQH14" s="153"/>
      <c r="SQI14" s="153"/>
      <c r="SQJ14" s="153"/>
      <c r="SQK14" s="153"/>
      <c r="SQL14" s="153"/>
      <c r="SQM14" s="153"/>
      <c r="SQN14" s="153"/>
      <c r="SQO14" s="153"/>
      <c r="SQP14" s="153"/>
      <c r="SQQ14" s="153"/>
      <c r="SQR14" s="153"/>
      <c r="SQS14" s="153"/>
      <c r="SQT14" s="153"/>
      <c r="SQU14" s="153"/>
      <c r="SQV14" s="153"/>
      <c r="SQW14" s="153"/>
      <c r="SQX14" s="153"/>
      <c r="SQY14" s="153"/>
      <c r="SQZ14" s="153"/>
      <c r="SRA14" s="153"/>
      <c r="SRB14" s="153"/>
      <c r="SRC14" s="153"/>
      <c r="SRD14" s="153"/>
      <c r="SRE14" s="153"/>
      <c r="SRF14" s="153"/>
      <c r="SRG14" s="153"/>
      <c r="SRH14" s="153"/>
      <c r="SRI14" s="153"/>
      <c r="SRJ14" s="153"/>
      <c r="SRK14" s="153"/>
      <c r="SRL14" s="153"/>
      <c r="SRM14" s="153"/>
      <c r="SRN14" s="153"/>
      <c r="SRO14" s="153"/>
      <c r="SRP14" s="153"/>
      <c r="SRQ14" s="153"/>
      <c r="SRR14" s="153"/>
      <c r="SRS14" s="153"/>
      <c r="SRT14" s="153"/>
      <c r="SRU14" s="153"/>
      <c r="SRV14" s="153"/>
      <c r="SRW14" s="153"/>
      <c r="SRX14" s="153"/>
      <c r="SRY14" s="153"/>
      <c r="SRZ14" s="153"/>
      <c r="SSA14" s="153"/>
      <c r="SSB14" s="153"/>
      <c r="SSC14" s="153"/>
      <c r="SSD14" s="153"/>
      <c r="SSE14" s="153"/>
      <c r="SSF14" s="153"/>
      <c r="SSG14" s="153"/>
      <c r="SSH14" s="153"/>
      <c r="SSI14" s="153"/>
      <c r="SSJ14" s="153"/>
      <c r="SSK14" s="153"/>
      <c r="SSL14" s="153"/>
      <c r="SSM14" s="153"/>
      <c r="SSN14" s="153"/>
      <c r="SSO14" s="153"/>
      <c r="SSP14" s="153"/>
      <c r="SSQ14" s="153"/>
      <c r="SSR14" s="153"/>
      <c r="SSS14" s="153"/>
      <c r="SST14" s="153"/>
      <c r="SSU14" s="153"/>
      <c r="SSV14" s="153"/>
      <c r="SSW14" s="153"/>
      <c r="SSX14" s="153"/>
      <c r="SSY14" s="153"/>
      <c r="SSZ14" s="153"/>
      <c r="STA14" s="153"/>
      <c r="STB14" s="153"/>
      <c r="STC14" s="153"/>
      <c r="STD14" s="153"/>
      <c r="STE14" s="153"/>
      <c r="STF14" s="153"/>
      <c r="STG14" s="153"/>
      <c r="STH14" s="153"/>
      <c r="STI14" s="153"/>
      <c r="STJ14" s="153"/>
      <c r="STK14" s="153"/>
      <c r="STL14" s="153"/>
      <c r="STM14" s="153"/>
      <c r="STN14" s="153"/>
      <c r="STO14" s="153"/>
      <c r="STP14" s="153"/>
      <c r="STQ14" s="153"/>
      <c r="STR14" s="153"/>
      <c r="STS14" s="153"/>
      <c r="STT14" s="153"/>
      <c r="STU14" s="153"/>
      <c r="STV14" s="153"/>
      <c r="STW14" s="153"/>
      <c r="STX14" s="153"/>
      <c r="STY14" s="153"/>
      <c r="STZ14" s="153"/>
      <c r="SUA14" s="153"/>
      <c r="SUB14" s="153"/>
      <c r="SUC14" s="153"/>
      <c r="SUD14" s="153"/>
      <c r="SUE14" s="153"/>
      <c r="SUF14" s="153"/>
      <c r="SUG14" s="153"/>
      <c r="SUH14" s="153"/>
      <c r="SUI14" s="153"/>
      <c r="SUJ14" s="153"/>
      <c r="SUK14" s="153"/>
      <c r="SUL14" s="153"/>
      <c r="SUM14" s="153"/>
      <c r="SUN14" s="153"/>
      <c r="SUO14" s="153"/>
      <c r="SUP14" s="153"/>
      <c r="SUQ14" s="153"/>
      <c r="SUR14" s="153"/>
      <c r="SUS14" s="153"/>
      <c r="SUT14" s="153"/>
      <c r="SUU14" s="153"/>
      <c r="SUV14" s="153"/>
      <c r="SUW14" s="153"/>
      <c r="SUX14" s="153"/>
      <c r="SUY14" s="153"/>
      <c r="SUZ14" s="153"/>
      <c r="SVA14" s="153"/>
      <c r="SVB14" s="153"/>
      <c r="SVC14" s="153"/>
      <c r="SVD14" s="153"/>
      <c r="SVE14" s="153"/>
      <c r="SVF14" s="153"/>
      <c r="SVG14" s="153"/>
      <c r="SVH14" s="153"/>
      <c r="SVI14" s="153"/>
      <c r="SVJ14" s="153"/>
      <c r="SVK14" s="153"/>
      <c r="SVL14" s="153"/>
      <c r="SVM14" s="153"/>
      <c r="SVN14" s="153"/>
      <c r="SVO14" s="153"/>
      <c r="SVP14" s="153"/>
      <c r="SVQ14" s="153"/>
      <c r="SVR14" s="153"/>
      <c r="SVS14" s="153"/>
      <c r="SVT14" s="153"/>
      <c r="SVU14" s="153"/>
      <c r="SVV14" s="153"/>
      <c r="SVW14" s="153"/>
      <c r="SVX14" s="153"/>
      <c r="SVY14" s="153"/>
      <c r="SVZ14" s="153"/>
      <c r="SWA14" s="153"/>
      <c r="SWB14" s="153"/>
      <c r="SWC14" s="153"/>
      <c r="SWD14" s="153"/>
      <c r="SWE14" s="153"/>
      <c r="SWF14" s="153"/>
      <c r="SWG14" s="153"/>
      <c r="SWH14" s="153"/>
      <c r="SWI14" s="153"/>
      <c r="SWJ14" s="153"/>
      <c r="SWK14" s="153"/>
      <c r="SWL14" s="153"/>
      <c r="SWM14" s="153"/>
      <c r="SWN14" s="153"/>
      <c r="SWO14" s="153"/>
      <c r="SWP14" s="153"/>
      <c r="SWQ14" s="153"/>
      <c r="SWR14" s="153"/>
      <c r="SWS14" s="153"/>
      <c r="SWT14" s="153"/>
      <c r="SWU14" s="153"/>
      <c r="SWV14" s="153"/>
      <c r="SWW14" s="153"/>
      <c r="SWX14" s="153"/>
      <c r="SWY14" s="153"/>
      <c r="SWZ14" s="153"/>
      <c r="SXA14" s="153"/>
      <c r="SXB14" s="153"/>
      <c r="SXC14" s="153"/>
      <c r="SXD14" s="153"/>
      <c r="SXE14" s="153"/>
      <c r="SXF14" s="153"/>
      <c r="SXG14" s="153"/>
      <c r="SXH14" s="153"/>
      <c r="SXI14" s="153"/>
      <c r="SXJ14" s="153"/>
      <c r="SXK14" s="153"/>
      <c r="SXL14" s="153"/>
      <c r="SXM14" s="153"/>
      <c r="SXN14" s="153"/>
      <c r="SXO14" s="153"/>
      <c r="SXP14" s="153"/>
      <c r="SXQ14" s="153"/>
      <c r="SXR14" s="153"/>
      <c r="SXS14" s="153"/>
      <c r="SXT14" s="153"/>
      <c r="SXU14" s="153"/>
      <c r="SXV14" s="153"/>
      <c r="SXW14" s="153"/>
      <c r="SXX14" s="153"/>
      <c r="SXY14" s="153"/>
      <c r="SXZ14" s="153"/>
      <c r="SYA14" s="153"/>
      <c r="SYB14" s="153"/>
      <c r="SYC14" s="153"/>
      <c r="SYD14" s="153"/>
      <c r="SYE14" s="153"/>
      <c r="SYF14" s="153"/>
      <c r="SYG14" s="153"/>
      <c r="SYH14" s="153"/>
      <c r="SYI14" s="153"/>
      <c r="SYJ14" s="153"/>
      <c r="SYK14" s="153"/>
      <c r="SYL14" s="153"/>
      <c r="SYM14" s="153"/>
      <c r="SYN14" s="153"/>
      <c r="SYO14" s="153"/>
      <c r="SYP14" s="153"/>
      <c r="SYQ14" s="153"/>
      <c r="SYR14" s="153"/>
      <c r="SYS14" s="153"/>
      <c r="SYT14" s="153"/>
      <c r="SYU14" s="153"/>
      <c r="SYV14" s="153"/>
      <c r="SYW14" s="153"/>
      <c r="SYX14" s="153"/>
      <c r="SYY14" s="153"/>
      <c r="SYZ14" s="153"/>
      <c r="SZA14" s="153"/>
      <c r="SZB14" s="153"/>
      <c r="SZC14" s="153"/>
      <c r="SZD14" s="153"/>
      <c r="SZE14" s="153"/>
      <c r="SZF14" s="153"/>
      <c r="SZG14" s="153"/>
      <c r="SZH14" s="153"/>
      <c r="SZI14" s="153"/>
      <c r="SZJ14" s="153"/>
      <c r="SZK14" s="153"/>
      <c r="SZL14" s="153"/>
      <c r="SZM14" s="153"/>
      <c r="SZN14" s="153"/>
      <c r="SZO14" s="153"/>
      <c r="SZP14" s="153"/>
      <c r="SZQ14" s="153"/>
      <c r="SZR14" s="153"/>
      <c r="SZS14" s="153"/>
      <c r="SZT14" s="153"/>
      <c r="SZU14" s="153"/>
      <c r="SZV14" s="153"/>
      <c r="SZW14" s="153"/>
      <c r="SZX14" s="153"/>
      <c r="SZY14" s="153"/>
      <c r="SZZ14" s="153"/>
      <c r="TAA14" s="153"/>
      <c r="TAB14" s="153"/>
      <c r="TAC14" s="153"/>
      <c r="TAD14" s="153"/>
      <c r="TAE14" s="153"/>
      <c r="TAF14" s="153"/>
      <c r="TAG14" s="153"/>
      <c r="TAH14" s="153"/>
      <c r="TAI14" s="153"/>
      <c r="TAJ14" s="153"/>
      <c r="TAK14" s="153"/>
      <c r="TAL14" s="153"/>
      <c r="TAM14" s="153"/>
      <c r="TAN14" s="153"/>
      <c r="TAO14" s="153"/>
      <c r="TAP14" s="153"/>
      <c r="TAQ14" s="153"/>
      <c r="TAR14" s="153"/>
      <c r="TAS14" s="153"/>
      <c r="TAT14" s="153"/>
      <c r="TAU14" s="153"/>
      <c r="TAV14" s="153"/>
      <c r="TAW14" s="153"/>
      <c r="TAX14" s="153"/>
      <c r="TAY14" s="153"/>
      <c r="TAZ14" s="153"/>
      <c r="TBA14" s="153"/>
      <c r="TBB14" s="153"/>
      <c r="TBC14" s="153"/>
      <c r="TBD14" s="153"/>
      <c r="TBE14" s="153"/>
      <c r="TBF14" s="153"/>
      <c r="TBG14" s="153"/>
      <c r="TBH14" s="153"/>
      <c r="TBI14" s="153"/>
      <c r="TBJ14" s="153"/>
      <c r="TBK14" s="153"/>
      <c r="TBL14" s="153"/>
      <c r="TBM14" s="153"/>
      <c r="TBN14" s="153"/>
      <c r="TBO14" s="153"/>
      <c r="TBP14" s="153"/>
      <c r="TBQ14" s="153"/>
      <c r="TBR14" s="153"/>
      <c r="TBS14" s="153"/>
      <c r="TBT14" s="153"/>
      <c r="TBU14" s="153"/>
      <c r="TBV14" s="153"/>
      <c r="TBW14" s="153"/>
      <c r="TBX14" s="153"/>
      <c r="TBY14" s="153"/>
      <c r="TBZ14" s="153"/>
      <c r="TCA14" s="153"/>
      <c r="TCB14" s="153"/>
      <c r="TCC14" s="153"/>
      <c r="TCD14" s="153"/>
      <c r="TCE14" s="153"/>
      <c r="TCF14" s="153"/>
      <c r="TCG14" s="153"/>
      <c r="TCH14" s="153"/>
      <c r="TCI14" s="153"/>
      <c r="TCJ14" s="153"/>
      <c r="TCK14" s="153"/>
      <c r="TCL14" s="153"/>
      <c r="TCM14" s="153"/>
      <c r="TCN14" s="153"/>
      <c r="TCO14" s="153"/>
      <c r="TCP14" s="153"/>
      <c r="TCQ14" s="153"/>
      <c r="TCR14" s="153"/>
      <c r="TCS14" s="153"/>
      <c r="TCT14" s="153"/>
      <c r="TCU14" s="153"/>
      <c r="TCV14" s="153"/>
      <c r="TCW14" s="153"/>
      <c r="TCX14" s="153"/>
      <c r="TCY14" s="153"/>
      <c r="TCZ14" s="153"/>
      <c r="TDA14" s="153"/>
      <c r="TDB14" s="153"/>
      <c r="TDC14" s="153"/>
      <c r="TDD14" s="153"/>
      <c r="TDE14" s="153"/>
      <c r="TDF14" s="153"/>
      <c r="TDG14" s="153"/>
      <c r="TDH14" s="153"/>
      <c r="TDI14" s="153"/>
      <c r="TDJ14" s="153"/>
      <c r="TDK14" s="153"/>
      <c r="TDL14" s="153"/>
      <c r="TDM14" s="153"/>
      <c r="TDN14" s="153"/>
      <c r="TDO14" s="153"/>
      <c r="TDP14" s="153"/>
      <c r="TDQ14" s="153"/>
      <c r="TDR14" s="153"/>
      <c r="TDS14" s="153"/>
      <c r="TDT14" s="153"/>
      <c r="TDU14" s="153"/>
      <c r="TDV14" s="153"/>
      <c r="TDW14" s="153"/>
      <c r="TDX14" s="153"/>
      <c r="TDY14" s="153"/>
      <c r="TDZ14" s="153"/>
      <c r="TEA14" s="153"/>
      <c r="TEB14" s="153"/>
      <c r="TEC14" s="153"/>
      <c r="TED14" s="153"/>
      <c r="TEE14" s="153"/>
      <c r="TEF14" s="153"/>
      <c r="TEG14" s="153"/>
      <c r="TEH14" s="153"/>
      <c r="TEI14" s="153"/>
      <c r="TEJ14" s="153"/>
      <c r="TEK14" s="153"/>
      <c r="TEL14" s="153"/>
      <c r="TEM14" s="153"/>
      <c r="TEN14" s="153"/>
      <c r="TEO14" s="153"/>
      <c r="TEP14" s="153"/>
      <c r="TEQ14" s="153"/>
      <c r="TER14" s="153"/>
      <c r="TES14" s="153"/>
      <c r="TET14" s="153"/>
      <c r="TEU14" s="153"/>
      <c r="TEV14" s="153"/>
      <c r="TEW14" s="153"/>
      <c r="TEX14" s="153"/>
      <c r="TEY14" s="153"/>
      <c r="TEZ14" s="153"/>
      <c r="TFA14" s="153"/>
      <c r="TFB14" s="153"/>
      <c r="TFC14" s="153"/>
      <c r="TFD14" s="153"/>
      <c r="TFE14" s="153"/>
      <c r="TFF14" s="153"/>
      <c r="TFG14" s="153"/>
      <c r="TFH14" s="153"/>
      <c r="TFI14" s="153"/>
      <c r="TFJ14" s="153"/>
      <c r="TFK14" s="153"/>
      <c r="TFL14" s="153"/>
      <c r="TFM14" s="153"/>
      <c r="TFN14" s="153"/>
      <c r="TFO14" s="153"/>
      <c r="TFP14" s="153"/>
      <c r="TFQ14" s="153"/>
      <c r="TFR14" s="153"/>
      <c r="TFS14" s="153"/>
      <c r="TFT14" s="153"/>
      <c r="TFU14" s="153"/>
      <c r="TFV14" s="153"/>
      <c r="TFW14" s="153"/>
      <c r="TFX14" s="153"/>
      <c r="TFY14" s="153"/>
      <c r="TFZ14" s="153"/>
      <c r="TGA14" s="153"/>
      <c r="TGB14" s="153"/>
      <c r="TGC14" s="153"/>
      <c r="TGD14" s="153"/>
      <c r="TGE14" s="153"/>
      <c r="TGF14" s="153"/>
      <c r="TGG14" s="153"/>
      <c r="TGH14" s="153"/>
      <c r="TGI14" s="153"/>
      <c r="TGJ14" s="153"/>
      <c r="TGK14" s="153"/>
      <c r="TGL14" s="153"/>
      <c r="TGM14" s="153"/>
      <c r="TGN14" s="153"/>
      <c r="TGO14" s="153"/>
      <c r="TGP14" s="153"/>
      <c r="TGQ14" s="153"/>
      <c r="TGR14" s="153"/>
      <c r="TGS14" s="153"/>
      <c r="TGT14" s="153"/>
      <c r="TGU14" s="153"/>
      <c r="TGV14" s="153"/>
      <c r="TGW14" s="153"/>
      <c r="TGX14" s="153"/>
      <c r="TGY14" s="153"/>
      <c r="TGZ14" s="153"/>
      <c r="THA14" s="153"/>
      <c r="THB14" s="153"/>
      <c r="THC14" s="153"/>
      <c r="THD14" s="153"/>
      <c r="THE14" s="153"/>
      <c r="THF14" s="153"/>
      <c r="THG14" s="153"/>
      <c r="THH14" s="153"/>
      <c r="THI14" s="153"/>
      <c r="THJ14" s="153"/>
      <c r="THK14" s="153"/>
      <c r="THL14" s="153"/>
      <c r="THM14" s="153"/>
      <c r="THN14" s="153"/>
      <c r="THO14" s="153"/>
      <c r="THP14" s="153"/>
      <c r="THQ14" s="153"/>
      <c r="THR14" s="153"/>
      <c r="THS14" s="153"/>
      <c r="THT14" s="153"/>
      <c r="THU14" s="153"/>
      <c r="THV14" s="153"/>
      <c r="THW14" s="153"/>
      <c r="THX14" s="153"/>
      <c r="THY14" s="153"/>
      <c r="THZ14" s="153"/>
      <c r="TIA14" s="153"/>
      <c r="TIB14" s="153"/>
      <c r="TIC14" s="153"/>
      <c r="TID14" s="153"/>
      <c r="TIE14" s="153"/>
      <c r="TIF14" s="153"/>
      <c r="TIG14" s="153"/>
      <c r="TIH14" s="153"/>
      <c r="TII14" s="153"/>
      <c r="TIJ14" s="153"/>
      <c r="TIK14" s="153"/>
      <c r="TIL14" s="153"/>
      <c r="TIM14" s="153"/>
      <c r="TIN14" s="153"/>
      <c r="TIO14" s="153"/>
      <c r="TIP14" s="153"/>
      <c r="TIQ14" s="153"/>
      <c r="TIR14" s="153"/>
      <c r="TIS14" s="153"/>
      <c r="TIT14" s="153"/>
      <c r="TIU14" s="153"/>
      <c r="TIV14" s="153"/>
      <c r="TIW14" s="153"/>
      <c r="TIX14" s="153"/>
      <c r="TIY14" s="153"/>
      <c r="TIZ14" s="153"/>
      <c r="TJA14" s="153"/>
      <c r="TJB14" s="153"/>
      <c r="TJC14" s="153"/>
      <c r="TJD14" s="153"/>
      <c r="TJE14" s="153"/>
      <c r="TJF14" s="153"/>
      <c r="TJG14" s="153"/>
      <c r="TJH14" s="153"/>
      <c r="TJI14" s="153"/>
      <c r="TJJ14" s="153"/>
      <c r="TJK14" s="153"/>
      <c r="TJL14" s="153"/>
      <c r="TJM14" s="153"/>
      <c r="TJN14" s="153"/>
      <c r="TJO14" s="153"/>
      <c r="TJP14" s="153"/>
      <c r="TJQ14" s="153"/>
      <c r="TJR14" s="153"/>
      <c r="TJS14" s="153"/>
      <c r="TJT14" s="153"/>
      <c r="TJU14" s="153"/>
      <c r="TJV14" s="153"/>
      <c r="TJW14" s="153"/>
      <c r="TJX14" s="153"/>
      <c r="TJY14" s="153"/>
      <c r="TJZ14" s="153"/>
      <c r="TKA14" s="153"/>
      <c r="TKB14" s="153"/>
      <c r="TKC14" s="153"/>
      <c r="TKD14" s="153"/>
      <c r="TKE14" s="153"/>
      <c r="TKF14" s="153"/>
      <c r="TKG14" s="153"/>
      <c r="TKH14" s="153"/>
      <c r="TKI14" s="153"/>
      <c r="TKJ14" s="153"/>
      <c r="TKK14" s="153"/>
      <c r="TKL14" s="153"/>
      <c r="TKM14" s="153"/>
      <c r="TKN14" s="153"/>
      <c r="TKO14" s="153"/>
      <c r="TKP14" s="153"/>
      <c r="TKQ14" s="153"/>
      <c r="TKR14" s="153"/>
      <c r="TKS14" s="153"/>
      <c r="TKT14" s="153"/>
      <c r="TKU14" s="153"/>
      <c r="TKV14" s="153"/>
      <c r="TKW14" s="153"/>
      <c r="TKX14" s="153"/>
      <c r="TKY14" s="153"/>
      <c r="TKZ14" s="153"/>
      <c r="TLA14" s="153"/>
      <c r="TLB14" s="153"/>
      <c r="TLC14" s="153"/>
      <c r="TLD14" s="153"/>
      <c r="TLE14" s="153"/>
      <c r="TLF14" s="153"/>
      <c r="TLG14" s="153"/>
      <c r="TLH14" s="153"/>
      <c r="TLI14" s="153"/>
      <c r="TLJ14" s="153"/>
      <c r="TLK14" s="153"/>
      <c r="TLL14" s="153"/>
      <c r="TLM14" s="153"/>
      <c r="TLN14" s="153"/>
      <c r="TLO14" s="153"/>
      <c r="TLP14" s="153"/>
      <c r="TLQ14" s="153"/>
      <c r="TLR14" s="153"/>
      <c r="TLS14" s="153"/>
      <c r="TLT14" s="153"/>
      <c r="TLU14" s="153"/>
      <c r="TLV14" s="153"/>
      <c r="TLW14" s="153"/>
      <c r="TLX14" s="153"/>
      <c r="TLY14" s="153"/>
      <c r="TLZ14" s="153"/>
      <c r="TMA14" s="153"/>
      <c r="TMB14" s="153"/>
      <c r="TMC14" s="153"/>
      <c r="TMD14" s="153"/>
      <c r="TME14" s="153"/>
      <c r="TMF14" s="153"/>
      <c r="TMG14" s="153"/>
      <c r="TMH14" s="153"/>
      <c r="TMI14" s="153"/>
      <c r="TMJ14" s="153"/>
      <c r="TMK14" s="153"/>
      <c r="TML14" s="153"/>
      <c r="TMM14" s="153"/>
      <c r="TMN14" s="153"/>
      <c r="TMO14" s="153"/>
      <c r="TMP14" s="153"/>
      <c r="TMQ14" s="153"/>
      <c r="TMR14" s="153"/>
      <c r="TMS14" s="153"/>
      <c r="TMT14" s="153"/>
      <c r="TMU14" s="153"/>
      <c r="TMV14" s="153"/>
      <c r="TMW14" s="153"/>
      <c r="TMX14" s="153"/>
      <c r="TMY14" s="153"/>
      <c r="TMZ14" s="153"/>
      <c r="TNA14" s="153"/>
      <c r="TNB14" s="153"/>
      <c r="TNC14" s="153"/>
      <c r="TND14" s="153"/>
      <c r="TNE14" s="153"/>
      <c r="TNF14" s="153"/>
      <c r="TNG14" s="153"/>
      <c r="TNH14" s="153"/>
      <c r="TNI14" s="153"/>
      <c r="TNJ14" s="153"/>
      <c r="TNK14" s="153"/>
      <c r="TNL14" s="153"/>
      <c r="TNM14" s="153"/>
      <c r="TNN14" s="153"/>
      <c r="TNO14" s="153"/>
      <c r="TNP14" s="153"/>
      <c r="TNQ14" s="153"/>
      <c r="TNR14" s="153"/>
      <c r="TNS14" s="153"/>
      <c r="TNT14" s="153"/>
      <c r="TNU14" s="153"/>
      <c r="TNV14" s="153"/>
      <c r="TNW14" s="153"/>
      <c r="TNX14" s="153"/>
      <c r="TNY14" s="153"/>
      <c r="TNZ14" s="153"/>
      <c r="TOA14" s="153"/>
      <c r="TOB14" s="153"/>
      <c r="TOC14" s="153"/>
      <c r="TOD14" s="153"/>
      <c r="TOE14" s="153"/>
      <c r="TOF14" s="153"/>
      <c r="TOG14" s="153"/>
      <c r="TOH14" s="153"/>
      <c r="TOI14" s="153"/>
      <c r="TOJ14" s="153"/>
      <c r="TOK14" s="153"/>
      <c r="TOL14" s="153"/>
      <c r="TOM14" s="153"/>
      <c r="TON14" s="153"/>
      <c r="TOO14" s="153"/>
      <c r="TOP14" s="153"/>
      <c r="TOQ14" s="153"/>
      <c r="TOR14" s="153"/>
      <c r="TOS14" s="153"/>
      <c r="TOT14" s="153"/>
      <c r="TOU14" s="153"/>
      <c r="TOV14" s="153"/>
      <c r="TOW14" s="153"/>
      <c r="TOX14" s="153"/>
      <c r="TOY14" s="153"/>
      <c r="TOZ14" s="153"/>
      <c r="TPA14" s="153"/>
      <c r="TPB14" s="153"/>
      <c r="TPC14" s="153"/>
      <c r="TPD14" s="153"/>
      <c r="TPE14" s="153"/>
      <c r="TPF14" s="153"/>
      <c r="TPG14" s="153"/>
      <c r="TPH14" s="153"/>
      <c r="TPI14" s="153"/>
      <c r="TPJ14" s="153"/>
      <c r="TPK14" s="153"/>
      <c r="TPL14" s="153"/>
      <c r="TPM14" s="153"/>
      <c r="TPN14" s="153"/>
      <c r="TPO14" s="153"/>
      <c r="TPP14" s="153"/>
      <c r="TPQ14" s="153"/>
      <c r="TPR14" s="153"/>
      <c r="TPS14" s="153"/>
      <c r="TPT14" s="153"/>
      <c r="TPU14" s="153"/>
      <c r="TPV14" s="153"/>
      <c r="TPW14" s="153"/>
      <c r="TPX14" s="153"/>
      <c r="TPY14" s="153"/>
      <c r="TPZ14" s="153"/>
      <c r="TQA14" s="153"/>
      <c r="TQB14" s="153"/>
      <c r="TQC14" s="153"/>
      <c r="TQD14" s="153"/>
      <c r="TQE14" s="153"/>
      <c r="TQF14" s="153"/>
      <c r="TQG14" s="153"/>
      <c r="TQH14" s="153"/>
      <c r="TQI14" s="153"/>
      <c r="TQJ14" s="153"/>
      <c r="TQK14" s="153"/>
      <c r="TQL14" s="153"/>
      <c r="TQM14" s="153"/>
      <c r="TQN14" s="153"/>
      <c r="TQO14" s="153"/>
      <c r="TQP14" s="153"/>
      <c r="TQQ14" s="153"/>
      <c r="TQR14" s="153"/>
      <c r="TQS14" s="153"/>
      <c r="TQT14" s="153"/>
      <c r="TQU14" s="153"/>
      <c r="TQV14" s="153"/>
      <c r="TQW14" s="153"/>
      <c r="TQX14" s="153"/>
      <c r="TQY14" s="153"/>
      <c r="TQZ14" s="153"/>
      <c r="TRA14" s="153"/>
      <c r="TRB14" s="153"/>
      <c r="TRC14" s="153"/>
      <c r="TRD14" s="153"/>
      <c r="TRE14" s="153"/>
      <c r="TRF14" s="153"/>
      <c r="TRG14" s="153"/>
      <c r="TRH14" s="153"/>
      <c r="TRI14" s="153"/>
      <c r="TRJ14" s="153"/>
      <c r="TRK14" s="153"/>
      <c r="TRL14" s="153"/>
      <c r="TRM14" s="153"/>
      <c r="TRN14" s="153"/>
      <c r="TRO14" s="153"/>
      <c r="TRP14" s="153"/>
      <c r="TRQ14" s="153"/>
      <c r="TRR14" s="153"/>
      <c r="TRS14" s="153"/>
      <c r="TRT14" s="153"/>
      <c r="TRU14" s="153"/>
      <c r="TRV14" s="153"/>
      <c r="TRW14" s="153"/>
      <c r="TRX14" s="153"/>
      <c r="TRY14" s="153"/>
      <c r="TRZ14" s="153"/>
      <c r="TSA14" s="153"/>
      <c r="TSB14" s="153"/>
      <c r="TSC14" s="153"/>
      <c r="TSD14" s="153"/>
      <c r="TSE14" s="153"/>
      <c r="TSF14" s="153"/>
      <c r="TSG14" s="153"/>
      <c r="TSH14" s="153"/>
      <c r="TSI14" s="153"/>
      <c r="TSJ14" s="153"/>
      <c r="TSK14" s="153"/>
      <c r="TSL14" s="153"/>
      <c r="TSM14" s="153"/>
      <c r="TSN14" s="153"/>
      <c r="TSO14" s="153"/>
      <c r="TSP14" s="153"/>
      <c r="TSQ14" s="153"/>
      <c r="TSR14" s="153"/>
      <c r="TSS14" s="153"/>
      <c r="TST14" s="153"/>
      <c r="TSU14" s="153"/>
      <c r="TSV14" s="153"/>
      <c r="TSW14" s="153"/>
      <c r="TSX14" s="153"/>
      <c r="TSY14" s="153"/>
      <c r="TSZ14" s="153"/>
      <c r="TTA14" s="153"/>
      <c r="TTB14" s="153"/>
      <c r="TTC14" s="153"/>
      <c r="TTD14" s="153"/>
      <c r="TTE14" s="153"/>
      <c r="TTF14" s="153"/>
      <c r="TTG14" s="153"/>
      <c r="TTH14" s="153"/>
      <c r="TTI14" s="153"/>
      <c r="TTJ14" s="153"/>
      <c r="TTK14" s="153"/>
      <c r="TTL14" s="153"/>
      <c r="TTM14" s="153"/>
      <c r="TTN14" s="153"/>
      <c r="TTO14" s="153"/>
      <c r="TTP14" s="153"/>
      <c r="TTQ14" s="153"/>
      <c r="TTR14" s="153"/>
      <c r="TTS14" s="153"/>
      <c r="TTT14" s="153"/>
      <c r="TTU14" s="153"/>
      <c r="TTV14" s="153"/>
      <c r="TTW14" s="153"/>
      <c r="TTX14" s="153"/>
      <c r="TTY14" s="153"/>
      <c r="TTZ14" s="153"/>
      <c r="TUA14" s="153"/>
      <c r="TUB14" s="153"/>
      <c r="TUC14" s="153"/>
      <c r="TUD14" s="153"/>
      <c r="TUE14" s="153"/>
      <c r="TUF14" s="153"/>
      <c r="TUG14" s="153"/>
      <c r="TUH14" s="153"/>
      <c r="TUI14" s="153"/>
      <c r="TUJ14" s="153"/>
      <c r="TUK14" s="153"/>
      <c r="TUL14" s="153"/>
      <c r="TUM14" s="153"/>
      <c r="TUN14" s="153"/>
      <c r="TUO14" s="153"/>
      <c r="TUP14" s="153"/>
      <c r="TUQ14" s="153"/>
      <c r="TUR14" s="153"/>
      <c r="TUS14" s="153"/>
      <c r="TUT14" s="153"/>
      <c r="TUU14" s="153"/>
      <c r="TUV14" s="153"/>
      <c r="TUW14" s="153"/>
      <c r="TUX14" s="153"/>
      <c r="TUY14" s="153"/>
      <c r="TUZ14" s="153"/>
      <c r="TVA14" s="153"/>
      <c r="TVB14" s="153"/>
      <c r="TVC14" s="153"/>
      <c r="TVD14" s="153"/>
      <c r="TVE14" s="153"/>
      <c r="TVF14" s="153"/>
      <c r="TVG14" s="153"/>
      <c r="TVH14" s="153"/>
      <c r="TVI14" s="153"/>
      <c r="TVJ14" s="153"/>
      <c r="TVK14" s="153"/>
      <c r="TVL14" s="153"/>
      <c r="TVM14" s="153"/>
      <c r="TVN14" s="153"/>
      <c r="TVO14" s="153"/>
      <c r="TVP14" s="153"/>
      <c r="TVQ14" s="153"/>
      <c r="TVR14" s="153"/>
      <c r="TVS14" s="153"/>
      <c r="TVT14" s="153"/>
      <c r="TVU14" s="153"/>
      <c r="TVV14" s="153"/>
      <c r="TVW14" s="153"/>
      <c r="TVX14" s="153"/>
      <c r="TVY14" s="153"/>
      <c r="TVZ14" s="153"/>
      <c r="TWA14" s="153"/>
      <c r="TWB14" s="153"/>
      <c r="TWC14" s="153"/>
      <c r="TWD14" s="153"/>
      <c r="TWE14" s="153"/>
      <c r="TWF14" s="153"/>
      <c r="TWG14" s="153"/>
      <c r="TWH14" s="153"/>
      <c r="TWI14" s="153"/>
      <c r="TWJ14" s="153"/>
      <c r="TWK14" s="153"/>
      <c r="TWL14" s="153"/>
      <c r="TWM14" s="153"/>
      <c r="TWN14" s="153"/>
      <c r="TWO14" s="153"/>
      <c r="TWP14" s="153"/>
      <c r="TWQ14" s="153"/>
      <c r="TWR14" s="153"/>
      <c r="TWS14" s="153"/>
      <c r="TWT14" s="153"/>
      <c r="TWU14" s="153"/>
      <c r="TWV14" s="153"/>
      <c r="TWW14" s="153"/>
      <c r="TWX14" s="153"/>
      <c r="TWY14" s="153"/>
      <c r="TWZ14" s="153"/>
      <c r="TXA14" s="153"/>
      <c r="TXB14" s="153"/>
      <c r="TXC14" s="153"/>
      <c r="TXD14" s="153"/>
      <c r="TXE14" s="153"/>
      <c r="TXF14" s="153"/>
      <c r="TXG14" s="153"/>
      <c r="TXH14" s="153"/>
      <c r="TXI14" s="153"/>
      <c r="TXJ14" s="153"/>
      <c r="TXK14" s="153"/>
      <c r="TXL14" s="153"/>
      <c r="TXM14" s="153"/>
      <c r="TXN14" s="153"/>
      <c r="TXO14" s="153"/>
      <c r="TXP14" s="153"/>
      <c r="TXQ14" s="153"/>
      <c r="TXR14" s="153"/>
      <c r="TXS14" s="153"/>
      <c r="TXT14" s="153"/>
      <c r="TXU14" s="153"/>
      <c r="TXV14" s="153"/>
      <c r="TXW14" s="153"/>
      <c r="TXX14" s="153"/>
      <c r="TXY14" s="153"/>
      <c r="TXZ14" s="153"/>
      <c r="TYA14" s="153"/>
      <c r="TYB14" s="153"/>
      <c r="TYC14" s="153"/>
      <c r="TYD14" s="153"/>
      <c r="TYE14" s="153"/>
      <c r="TYF14" s="153"/>
      <c r="TYG14" s="153"/>
      <c r="TYH14" s="153"/>
      <c r="TYI14" s="153"/>
      <c r="TYJ14" s="153"/>
      <c r="TYK14" s="153"/>
      <c r="TYL14" s="153"/>
      <c r="TYM14" s="153"/>
      <c r="TYN14" s="153"/>
      <c r="TYO14" s="153"/>
      <c r="TYP14" s="153"/>
      <c r="TYQ14" s="153"/>
      <c r="TYR14" s="153"/>
      <c r="TYS14" s="153"/>
      <c r="TYT14" s="153"/>
      <c r="TYU14" s="153"/>
      <c r="TYV14" s="153"/>
      <c r="TYW14" s="153"/>
      <c r="TYX14" s="153"/>
      <c r="TYY14" s="153"/>
      <c r="TYZ14" s="153"/>
      <c r="TZA14" s="153"/>
      <c r="TZB14" s="153"/>
      <c r="TZC14" s="153"/>
      <c r="TZD14" s="153"/>
      <c r="TZE14" s="153"/>
      <c r="TZF14" s="153"/>
      <c r="TZG14" s="153"/>
      <c r="TZH14" s="153"/>
      <c r="TZI14" s="153"/>
      <c r="TZJ14" s="153"/>
      <c r="TZK14" s="153"/>
      <c r="TZL14" s="153"/>
      <c r="TZM14" s="153"/>
      <c r="TZN14" s="153"/>
      <c r="TZO14" s="153"/>
      <c r="TZP14" s="153"/>
      <c r="TZQ14" s="153"/>
      <c r="TZR14" s="153"/>
      <c r="TZS14" s="153"/>
      <c r="TZT14" s="153"/>
      <c r="TZU14" s="153"/>
      <c r="TZV14" s="153"/>
      <c r="TZW14" s="153"/>
      <c r="TZX14" s="153"/>
      <c r="TZY14" s="153"/>
      <c r="TZZ14" s="153"/>
      <c r="UAA14" s="153"/>
      <c r="UAB14" s="153"/>
      <c r="UAC14" s="153"/>
      <c r="UAD14" s="153"/>
      <c r="UAE14" s="153"/>
      <c r="UAF14" s="153"/>
      <c r="UAG14" s="153"/>
      <c r="UAH14" s="153"/>
      <c r="UAI14" s="153"/>
      <c r="UAJ14" s="153"/>
      <c r="UAK14" s="153"/>
      <c r="UAL14" s="153"/>
      <c r="UAM14" s="153"/>
      <c r="UAN14" s="153"/>
      <c r="UAO14" s="153"/>
      <c r="UAP14" s="153"/>
      <c r="UAQ14" s="153"/>
      <c r="UAR14" s="153"/>
      <c r="UAS14" s="153"/>
      <c r="UAT14" s="153"/>
      <c r="UAU14" s="153"/>
      <c r="UAV14" s="153"/>
      <c r="UAW14" s="153"/>
      <c r="UAX14" s="153"/>
      <c r="UAY14" s="153"/>
      <c r="UAZ14" s="153"/>
      <c r="UBA14" s="153"/>
      <c r="UBB14" s="153"/>
      <c r="UBC14" s="153"/>
      <c r="UBD14" s="153"/>
      <c r="UBE14" s="153"/>
      <c r="UBF14" s="153"/>
      <c r="UBG14" s="153"/>
      <c r="UBH14" s="153"/>
      <c r="UBI14" s="153"/>
      <c r="UBJ14" s="153"/>
      <c r="UBK14" s="153"/>
      <c r="UBL14" s="153"/>
      <c r="UBM14" s="153"/>
      <c r="UBN14" s="153"/>
      <c r="UBO14" s="153"/>
      <c r="UBP14" s="153"/>
      <c r="UBQ14" s="153"/>
      <c r="UBR14" s="153"/>
      <c r="UBS14" s="153"/>
      <c r="UBT14" s="153"/>
      <c r="UBU14" s="153"/>
      <c r="UBV14" s="153"/>
      <c r="UBW14" s="153"/>
      <c r="UBX14" s="153"/>
      <c r="UBY14" s="153"/>
      <c r="UBZ14" s="153"/>
      <c r="UCA14" s="153"/>
      <c r="UCB14" s="153"/>
      <c r="UCC14" s="153"/>
      <c r="UCD14" s="153"/>
      <c r="UCE14" s="153"/>
      <c r="UCF14" s="153"/>
      <c r="UCG14" s="153"/>
      <c r="UCH14" s="153"/>
      <c r="UCI14" s="153"/>
      <c r="UCJ14" s="153"/>
      <c r="UCK14" s="153"/>
      <c r="UCL14" s="153"/>
      <c r="UCM14" s="153"/>
      <c r="UCN14" s="153"/>
      <c r="UCO14" s="153"/>
      <c r="UCP14" s="153"/>
      <c r="UCQ14" s="153"/>
      <c r="UCR14" s="153"/>
      <c r="UCS14" s="153"/>
      <c r="UCT14" s="153"/>
      <c r="UCU14" s="153"/>
      <c r="UCV14" s="153"/>
      <c r="UCW14" s="153"/>
      <c r="UCX14" s="153"/>
      <c r="UCY14" s="153"/>
      <c r="UCZ14" s="153"/>
      <c r="UDA14" s="153"/>
      <c r="UDB14" s="153"/>
      <c r="UDC14" s="153"/>
      <c r="UDD14" s="153"/>
      <c r="UDE14" s="153"/>
      <c r="UDF14" s="153"/>
      <c r="UDG14" s="153"/>
      <c r="UDH14" s="153"/>
      <c r="UDI14" s="153"/>
      <c r="UDJ14" s="153"/>
      <c r="UDK14" s="153"/>
      <c r="UDL14" s="153"/>
      <c r="UDM14" s="153"/>
      <c r="UDN14" s="153"/>
      <c r="UDO14" s="153"/>
      <c r="UDP14" s="153"/>
      <c r="UDQ14" s="153"/>
      <c r="UDR14" s="153"/>
      <c r="UDS14" s="153"/>
      <c r="UDT14" s="153"/>
      <c r="UDU14" s="153"/>
      <c r="UDV14" s="153"/>
      <c r="UDW14" s="153"/>
      <c r="UDX14" s="153"/>
      <c r="UDY14" s="153"/>
      <c r="UDZ14" s="153"/>
      <c r="UEA14" s="153"/>
      <c r="UEB14" s="153"/>
      <c r="UEC14" s="153"/>
      <c r="UED14" s="153"/>
      <c r="UEE14" s="153"/>
      <c r="UEF14" s="153"/>
      <c r="UEG14" s="153"/>
      <c r="UEH14" s="153"/>
      <c r="UEI14" s="153"/>
      <c r="UEJ14" s="153"/>
      <c r="UEK14" s="153"/>
      <c r="UEL14" s="153"/>
      <c r="UEM14" s="153"/>
      <c r="UEN14" s="153"/>
      <c r="UEO14" s="153"/>
      <c r="UEP14" s="153"/>
      <c r="UEQ14" s="153"/>
      <c r="UER14" s="153"/>
      <c r="UES14" s="153"/>
      <c r="UET14" s="153"/>
      <c r="UEU14" s="153"/>
      <c r="UEV14" s="153"/>
      <c r="UEW14" s="153"/>
      <c r="UEX14" s="153"/>
      <c r="UEY14" s="153"/>
      <c r="UEZ14" s="153"/>
      <c r="UFA14" s="153"/>
      <c r="UFB14" s="153"/>
      <c r="UFC14" s="153"/>
      <c r="UFD14" s="153"/>
      <c r="UFE14" s="153"/>
      <c r="UFF14" s="153"/>
      <c r="UFG14" s="153"/>
      <c r="UFH14" s="153"/>
      <c r="UFI14" s="153"/>
      <c r="UFJ14" s="153"/>
      <c r="UFK14" s="153"/>
      <c r="UFL14" s="153"/>
      <c r="UFM14" s="153"/>
      <c r="UFN14" s="153"/>
      <c r="UFO14" s="153"/>
      <c r="UFP14" s="153"/>
      <c r="UFQ14" s="153"/>
      <c r="UFR14" s="153"/>
      <c r="UFS14" s="153"/>
      <c r="UFT14" s="153"/>
      <c r="UFU14" s="153"/>
      <c r="UFV14" s="153"/>
      <c r="UFW14" s="153"/>
      <c r="UFX14" s="153"/>
      <c r="UFY14" s="153"/>
      <c r="UFZ14" s="153"/>
      <c r="UGA14" s="153"/>
      <c r="UGB14" s="153"/>
      <c r="UGC14" s="153"/>
      <c r="UGD14" s="153"/>
      <c r="UGE14" s="153"/>
      <c r="UGF14" s="153"/>
      <c r="UGG14" s="153"/>
      <c r="UGH14" s="153"/>
      <c r="UGI14" s="153"/>
      <c r="UGJ14" s="153"/>
      <c r="UGK14" s="153"/>
      <c r="UGL14" s="153"/>
      <c r="UGM14" s="153"/>
      <c r="UGN14" s="153"/>
      <c r="UGO14" s="153"/>
      <c r="UGP14" s="153"/>
      <c r="UGQ14" s="153"/>
      <c r="UGR14" s="153"/>
      <c r="UGS14" s="153"/>
      <c r="UGT14" s="153"/>
      <c r="UGU14" s="153"/>
      <c r="UGV14" s="153"/>
      <c r="UGW14" s="153"/>
      <c r="UGX14" s="153"/>
      <c r="UGY14" s="153"/>
      <c r="UGZ14" s="153"/>
      <c r="UHA14" s="153"/>
      <c r="UHB14" s="153"/>
      <c r="UHC14" s="153"/>
      <c r="UHD14" s="153"/>
      <c r="UHE14" s="153"/>
      <c r="UHF14" s="153"/>
      <c r="UHG14" s="153"/>
      <c r="UHH14" s="153"/>
      <c r="UHI14" s="153"/>
      <c r="UHJ14" s="153"/>
      <c r="UHK14" s="153"/>
      <c r="UHL14" s="153"/>
      <c r="UHM14" s="153"/>
      <c r="UHN14" s="153"/>
      <c r="UHO14" s="153"/>
      <c r="UHP14" s="153"/>
      <c r="UHQ14" s="153"/>
      <c r="UHR14" s="153"/>
      <c r="UHS14" s="153"/>
      <c r="UHT14" s="153"/>
      <c r="UHU14" s="153"/>
      <c r="UHV14" s="153"/>
      <c r="UHW14" s="153"/>
      <c r="UHX14" s="153"/>
      <c r="UHY14" s="153"/>
      <c r="UHZ14" s="153"/>
      <c r="UIA14" s="153"/>
      <c r="UIB14" s="153"/>
      <c r="UIC14" s="153"/>
      <c r="UID14" s="153"/>
      <c r="UIE14" s="153"/>
      <c r="UIF14" s="153"/>
      <c r="UIG14" s="153"/>
      <c r="UIH14" s="153"/>
      <c r="UII14" s="153"/>
      <c r="UIJ14" s="153"/>
      <c r="UIK14" s="153"/>
      <c r="UIL14" s="153"/>
      <c r="UIM14" s="153"/>
      <c r="UIN14" s="153"/>
      <c r="UIO14" s="153"/>
      <c r="UIP14" s="153"/>
      <c r="UIQ14" s="153"/>
      <c r="UIR14" s="153"/>
      <c r="UIS14" s="153"/>
      <c r="UIT14" s="153"/>
      <c r="UIU14" s="153"/>
      <c r="UIV14" s="153"/>
      <c r="UIW14" s="153"/>
      <c r="UIX14" s="153"/>
      <c r="UIY14" s="153"/>
      <c r="UIZ14" s="153"/>
      <c r="UJA14" s="153"/>
      <c r="UJB14" s="153"/>
      <c r="UJC14" s="153"/>
      <c r="UJD14" s="153"/>
      <c r="UJE14" s="153"/>
      <c r="UJF14" s="153"/>
      <c r="UJG14" s="153"/>
      <c r="UJH14" s="153"/>
      <c r="UJI14" s="153"/>
      <c r="UJJ14" s="153"/>
      <c r="UJK14" s="153"/>
      <c r="UJL14" s="153"/>
      <c r="UJM14" s="153"/>
      <c r="UJN14" s="153"/>
      <c r="UJO14" s="153"/>
      <c r="UJP14" s="153"/>
      <c r="UJQ14" s="153"/>
      <c r="UJR14" s="153"/>
      <c r="UJS14" s="153"/>
      <c r="UJT14" s="153"/>
      <c r="UJU14" s="153"/>
      <c r="UJV14" s="153"/>
      <c r="UJW14" s="153"/>
      <c r="UJX14" s="153"/>
      <c r="UJY14" s="153"/>
      <c r="UJZ14" s="153"/>
      <c r="UKA14" s="153"/>
      <c r="UKB14" s="153"/>
      <c r="UKC14" s="153"/>
      <c r="UKD14" s="153"/>
      <c r="UKE14" s="153"/>
      <c r="UKF14" s="153"/>
      <c r="UKG14" s="153"/>
      <c r="UKH14" s="153"/>
      <c r="UKI14" s="153"/>
      <c r="UKJ14" s="153"/>
      <c r="UKK14" s="153"/>
      <c r="UKL14" s="153"/>
      <c r="UKM14" s="153"/>
      <c r="UKN14" s="153"/>
      <c r="UKO14" s="153"/>
      <c r="UKP14" s="153"/>
      <c r="UKQ14" s="153"/>
      <c r="UKR14" s="153"/>
      <c r="UKS14" s="153"/>
      <c r="UKT14" s="153"/>
      <c r="UKU14" s="153"/>
      <c r="UKV14" s="153"/>
      <c r="UKW14" s="153"/>
      <c r="UKX14" s="153"/>
      <c r="UKY14" s="153"/>
      <c r="UKZ14" s="153"/>
      <c r="ULA14" s="153"/>
      <c r="ULB14" s="153"/>
      <c r="ULC14" s="153"/>
      <c r="ULD14" s="153"/>
      <c r="ULE14" s="153"/>
      <c r="ULF14" s="153"/>
      <c r="ULG14" s="153"/>
      <c r="ULH14" s="153"/>
      <c r="ULI14" s="153"/>
      <c r="ULJ14" s="153"/>
      <c r="ULK14" s="153"/>
      <c r="ULL14" s="153"/>
      <c r="ULM14" s="153"/>
      <c r="ULN14" s="153"/>
      <c r="ULO14" s="153"/>
      <c r="ULP14" s="153"/>
      <c r="ULQ14" s="153"/>
      <c r="ULR14" s="153"/>
      <c r="ULS14" s="153"/>
      <c r="ULT14" s="153"/>
      <c r="ULU14" s="153"/>
      <c r="ULV14" s="153"/>
      <c r="ULW14" s="153"/>
      <c r="ULX14" s="153"/>
      <c r="ULY14" s="153"/>
      <c r="ULZ14" s="153"/>
      <c r="UMA14" s="153"/>
      <c r="UMB14" s="153"/>
      <c r="UMC14" s="153"/>
      <c r="UMD14" s="153"/>
      <c r="UME14" s="153"/>
      <c r="UMF14" s="153"/>
      <c r="UMG14" s="153"/>
      <c r="UMH14" s="153"/>
      <c r="UMI14" s="153"/>
      <c r="UMJ14" s="153"/>
      <c r="UMK14" s="153"/>
      <c r="UML14" s="153"/>
      <c r="UMM14" s="153"/>
      <c r="UMN14" s="153"/>
      <c r="UMO14" s="153"/>
      <c r="UMP14" s="153"/>
      <c r="UMQ14" s="153"/>
      <c r="UMR14" s="153"/>
      <c r="UMS14" s="153"/>
      <c r="UMT14" s="153"/>
      <c r="UMU14" s="153"/>
      <c r="UMV14" s="153"/>
      <c r="UMW14" s="153"/>
      <c r="UMX14" s="153"/>
      <c r="UMY14" s="153"/>
      <c r="UMZ14" s="153"/>
      <c r="UNA14" s="153"/>
      <c r="UNB14" s="153"/>
      <c r="UNC14" s="153"/>
      <c r="UND14" s="153"/>
      <c r="UNE14" s="153"/>
      <c r="UNF14" s="153"/>
      <c r="UNG14" s="153"/>
      <c r="UNH14" s="153"/>
      <c r="UNI14" s="153"/>
      <c r="UNJ14" s="153"/>
      <c r="UNK14" s="153"/>
      <c r="UNL14" s="153"/>
      <c r="UNM14" s="153"/>
      <c r="UNN14" s="153"/>
      <c r="UNO14" s="153"/>
      <c r="UNP14" s="153"/>
      <c r="UNQ14" s="153"/>
      <c r="UNR14" s="153"/>
      <c r="UNS14" s="153"/>
      <c r="UNT14" s="153"/>
      <c r="UNU14" s="153"/>
      <c r="UNV14" s="153"/>
      <c r="UNW14" s="153"/>
      <c r="UNX14" s="153"/>
      <c r="UNY14" s="153"/>
      <c r="UNZ14" s="153"/>
      <c r="UOA14" s="153"/>
      <c r="UOB14" s="153"/>
      <c r="UOC14" s="153"/>
      <c r="UOD14" s="153"/>
      <c r="UOE14" s="153"/>
      <c r="UOF14" s="153"/>
      <c r="UOG14" s="153"/>
      <c r="UOH14" s="153"/>
      <c r="UOI14" s="153"/>
      <c r="UOJ14" s="153"/>
      <c r="UOK14" s="153"/>
      <c r="UOL14" s="153"/>
      <c r="UOM14" s="153"/>
      <c r="UON14" s="153"/>
      <c r="UOO14" s="153"/>
      <c r="UOP14" s="153"/>
      <c r="UOQ14" s="153"/>
      <c r="UOR14" s="153"/>
      <c r="UOS14" s="153"/>
      <c r="UOT14" s="153"/>
      <c r="UOU14" s="153"/>
      <c r="UOV14" s="153"/>
      <c r="UOW14" s="153"/>
      <c r="UOX14" s="153"/>
      <c r="UOY14" s="153"/>
      <c r="UOZ14" s="153"/>
      <c r="UPA14" s="153"/>
      <c r="UPB14" s="153"/>
      <c r="UPC14" s="153"/>
      <c r="UPD14" s="153"/>
      <c r="UPE14" s="153"/>
      <c r="UPF14" s="153"/>
      <c r="UPG14" s="153"/>
      <c r="UPH14" s="153"/>
      <c r="UPI14" s="153"/>
      <c r="UPJ14" s="153"/>
      <c r="UPK14" s="153"/>
      <c r="UPL14" s="153"/>
      <c r="UPM14" s="153"/>
      <c r="UPN14" s="153"/>
      <c r="UPO14" s="153"/>
      <c r="UPP14" s="153"/>
      <c r="UPQ14" s="153"/>
      <c r="UPR14" s="153"/>
      <c r="UPS14" s="153"/>
      <c r="UPT14" s="153"/>
      <c r="UPU14" s="153"/>
      <c r="UPV14" s="153"/>
      <c r="UPW14" s="153"/>
      <c r="UPX14" s="153"/>
      <c r="UPY14" s="153"/>
      <c r="UPZ14" s="153"/>
      <c r="UQA14" s="153"/>
      <c r="UQB14" s="153"/>
      <c r="UQC14" s="153"/>
      <c r="UQD14" s="153"/>
      <c r="UQE14" s="153"/>
      <c r="UQF14" s="153"/>
      <c r="UQG14" s="153"/>
      <c r="UQH14" s="153"/>
      <c r="UQI14" s="153"/>
      <c r="UQJ14" s="153"/>
      <c r="UQK14" s="153"/>
      <c r="UQL14" s="153"/>
      <c r="UQM14" s="153"/>
      <c r="UQN14" s="153"/>
      <c r="UQO14" s="153"/>
      <c r="UQP14" s="153"/>
      <c r="UQQ14" s="153"/>
      <c r="UQR14" s="153"/>
      <c r="UQS14" s="153"/>
      <c r="UQT14" s="153"/>
      <c r="UQU14" s="153"/>
      <c r="UQV14" s="153"/>
      <c r="UQW14" s="153"/>
      <c r="UQX14" s="153"/>
      <c r="UQY14" s="153"/>
      <c r="UQZ14" s="153"/>
      <c r="URA14" s="153"/>
      <c r="URB14" s="153"/>
      <c r="URC14" s="153"/>
      <c r="URD14" s="153"/>
      <c r="URE14" s="153"/>
      <c r="URF14" s="153"/>
      <c r="URG14" s="153"/>
      <c r="URH14" s="153"/>
      <c r="URI14" s="153"/>
      <c r="URJ14" s="153"/>
      <c r="URK14" s="153"/>
      <c r="URL14" s="153"/>
      <c r="URM14" s="153"/>
      <c r="URN14" s="153"/>
      <c r="URO14" s="153"/>
      <c r="URP14" s="153"/>
      <c r="URQ14" s="153"/>
      <c r="URR14" s="153"/>
      <c r="URS14" s="153"/>
      <c r="URT14" s="153"/>
      <c r="URU14" s="153"/>
      <c r="URV14" s="153"/>
      <c r="URW14" s="153"/>
      <c r="URX14" s="153"/>
      <c r="URY14" s="153"/>
      <c r="URZ14" s="153"/>
      <c r="USA14" s="153"/>
      <c r="USB14" s="153"/>
      <c r="USC14" s="153"/>
      <c r="USD14" s="153"/>
      <c r="USE14" s="153"/>
      <c r="USF14" s="153"/>
      <c r="USG14" s="153"/>
      <c r="USH14" s="153"/>
      <c r="USI14" s="153"/>
      <c r="USJ14" s="153"/>
      <c r="USK14" s="153"/>
      <c r="USL14" s="153"/>
      <c r="USM14" s="153"/>
      <c r="USN14" s="153"/>
      <c r="USO14" s="153"/>
      <c r="USP14" s="153"/>
      <c r="USQ14" s="153"/>
      <c r="USR14" s="153"/>
      <c r="USS14" s="153"/>
      <c r="UST14" s="153"/>
      <c r="USU14" s="153"/>
      <c r="USV14" s="153"/>
      <c r="USW14" s="153"/>
      <c r="USX14" s="153"/>
      <c r="USY14" s="153"/>
      <c r="USZ14" s="153"/>
      <c r="UTA14" s="153"/>
      <c r="UTB14" s="153"/>
      <c r="UTC14" s="153"/>
      <c r="UTD14" s="153"/>
      <c r="UTE14" s="153"/>
      <c r="UTF14" s="153"/>
      <c r="UTG14" s="153"/>
      <c r="UTH14" s="153"/>
      <c r="UTI14" s="153"/>
      <c r="UTJ14" s="153"/>
      <c r="UTK14" s="153"/>
      <c r="UTL14" s="153"/>
      <c r="UTM14" s="153"/>
      <c r="UTN14" s="153"/>
      <c r="UTO14" s="153"/>
      <c r="UTP14" s="153"/>
      <c r="UTQ14" s="153"/>
      <c r="UTR14" s="153"/>
      <c r="UTS14" s="153"/>
      <c r="UTT14" s="153"/>
      <c r="UTU14" s="153"/>
      <c r="UTV14" s="153"/>
      <c r="UTW14" s="153"/>
      <c r="UTX14" s="153"/>
      <c r="UTY14" s="153"/>
      <c r="UTZ14" s="153"/>
      <c r="UUA14" s="153"/>
      <c r="UUB14" s="153"/>
      <c r="UUC14" s="153"/>
      <c r="UUD14" s="153"/>
      <c r="UUE14" s="153"/>
      <c r="UUF14" s="153"/>
      <c r="UUG14" s="153"/>
      <c r="UUH14" s="153"/>
      <c r="UUI14" s="153"/>
      <c r="UUJ14" s="153"/>
      <c r="UUK14" s="153"/>
      <c r="UUL14" s="153"/>
      <c r="UUM14" s="153"/>
      <c r="UUN14" s="153"/>
      <c r="UUO14" s="153"/>
      <c r="UUP14" s="153"/>
      <c r="UUQ14" s="153"/>
      <c r="UUR14" s="153"/>
      <c r="UUS14" s="153"/>
      <c r="UUT14" s="153"/>
      <c r="UUU14" s="153"/>
      <c r="UUV14" s="153"/>
      <c r="UUW14" s="153"/>
      <c r="UUX14" s="153"/>
      <c r="UUY14" s="153"/>
      <c r="UUZ14" s="153"/>
      <c r="UVA14" s="153"/>
      <c r="UVB14" s="153"/>
      <c r="UVC14" s="153"/>
      <c r="UVD14" s="153"/>
      <c r="UVE14" s="153"/>
      <c r="UVF14" s="153"/>
      <c r="UVG14" s="153"/>
      <c r="UVH14" s="153"/>
      <c r="UVI14" s="153"/>
      <c r="UVJ14" s="153"/>
      <c r="UVK14" s="153"/>
      <c r="UVL14" s="153"/>
      <c r="UVM14" s="153"/>
      <c r="UVN14" s="153"/>
      <c r="UVO14" s="153"/>
      <c r="UVP14" s="153"/>
      <c r="UVQ14" s="153"/>
      <c r="UVR14" s="153"/>
      <c r="UVS14" s="153"/>
      <c r="UVT14" s="153"/>
      <c r="UVU14" s="153"/>
      <c r="UVV14" s="153"/>
      <c r="UVW14" s="153"/>
      <c r="UVX14" s="153"/>
      <c r="UVY14" s="153"/>
      <c r="UVZ14" s="153"/>
      <c r="UWA14" s="153"/>
      <c r="UWB14" s="153"/>
      <c r="UWC14" s="153"/>
      <c r="UWD14" s="153"/>
      <c r="UWE14" s="153"/>
      <c r="UWF14" s="153"/>
      <c r="UWG14" s="153"/>
      <c r="UWH14" s="153"/>
      <c r="UWI14" s="153"/>
      <c r="UWJ14" s="153"/>
      <c r="UWK14" s="153"/>
      <c r="UWL14" s="153"/>
      <c r="UWM14" s="153"/>
      <c r="UWN14" s="153"/>
      <c r="UWO14" s="153"/>
      <c r="UWP14" s="153"/>
      <c r="UWQ14" s="153"/>
      <c r="UWR14" s="153"/>
      <c r="UWS14" s="153"/>
      <c r="UWT14" s="153"/>
      <c r="UWU14" s="153"/>
      <c r="UWV14" s="153"/>
      <c r="UWW14" s="153"/>
      <c r="UWX14" s="153"/>
      <c r="UWY14" s="153"/>
      <c r="UWZ14" s="153"/>
      <c r="UXA14" s="153"/>
      <c r="UXB14" s="153"/>
      <c r="UXC14" s="153"/>
      <c r="UXD14" s="153"/>
      <c r="UXE14" s="153"/>
      <c r="UXF14" s="153"/>
      <c r="UXG14" s="153"/>
      <c r="UXH14" s="153"/>
      <c r="UXI14" s="153"/>
      <c r="UXJ14" s="153"/>
      <c r="UXK14" s="153"/>
      <c r="UXL14" s="153"/>
      <c r="UXM14" s="153"/>
      <c r="UXN14" s="153"/>
      <c r="UXO14" s="153"/>
      <c r="UXP14" s="153"/>
      <c r="UXQ14" s="153"/>
      <c r="UXR14" s="153"/>
      <c r="UXS14" s="153"/>
      <c r="UXT14" s="153"/>
      <c r="UXU14" s="153"/>
      <c r="UXV14" s="153"/>
      <c r="UXW14" s="153"/>
      <c r="UXX14" s="153"/>
      <c r="UXY14" s="153"/>
      <c r="UXZ14" s="153"/>
      <c r="UYA14" s="153"/>
      <c r="UYB14" s="153"/>
      <c r="UYC14" s="153"/>
      <c r="UYD14" s="153"/>
      <c r="UYE14" s="153"/>
      <c r="UYF14" s="153"/>
      <c r="UYG14" s="153"/>
      <c r="UYH14" s="153"/>
      <c r="UYI14" s="153"/>
      <c r="UYJ14" s="153"/>
      <c r="UYK14" s="153"/>
      <c r="UYL14" s="153"/>
      <c r="UYM14" s="153"/>
      <c r="UYN14" s="153"/>
      <c r="UYO14" s="153"/>
      <c r="UYP14" s="153"/>
      <c r="UYQ14" s="153"/>
      <c r="UYR14" s="153"/>
      <c r="UYS14" s="153"/>
      <c r="UYT14" s="153"/>
      <c r="UYU14" s="153"/>
      <c r="UYV14" s="153"/>
      <c r="UYW14" s="153"/>
      <c r="UYX14" s="153"/>
      <c r="UYY14" s="153"/>
      <c r="UYZ14" s="153"/>
      <c r="UZA14" s="153"/>
      <c r="UZB14" s="153"/>
      <c r="UZC14" s="153"/>
      <c r="UZD14" s="153"/>
      <c r="UZE14" s="153"/>
      <c r="UZF14" s="153"/>
      <c r="UZG14" s="153"/>
      <c r="UZH14" s="153"/>
      <c r="UZI14" s="153"/>
      <c r="UZJ14" s="153"/>
      <c r="UZK14" s="153"/>
      <c r="UZL14" s="153"/>
      <c r="UZM14" s="153"/>
      <c r="UZN14" s="153"/>
      <c r="UZO14" s="153"/>
      <c r="UZP14" s="153"/>
      <c r="UZQ14" s="153"/>
      <c r="UZR14" s="153"/>
      <c r="UZS14" s="153"/>
      <c r="UZT14" s="153"/>
      <c r="UZU14" s="153"/>
      <c r="UZV14" s="153"/>
      <c r="UZW14" s="153"/>
      <c r="UZX14" s="153"/>
      <c r="UZY14" s="153"/>
      <c r="UZZ14" s="153"/>
      <c r="VAA14" s="153"/>
      <c r="VAB14" s="153"/>
      <c r="VAC14" s="153"/>
      <c r="VAD14" s="153"/>
      <c r="VAE14" s="153"/>
      <c r="VAF14" s="153"/>
      <c r="VAG14" s="153"/>
      <c r="VAH14" s="153"/>
      <c r="VAI14" s="153"/>
      <c r="VAJ14" s="153"/>
      <c r="VAK14" s="153"/>
      <c r="VAL14" s="153"/>
      <c r="VAM14" s="153"/>
      <c r="VAN14" s="153"/>
      <c r="VAO14" s="153"/>
      <c r="VAP14" s="153"/>
      <c r="VAQ14" s="153"/>
      <c r="VAR14" s="153"/>
      <c r="VAS14" s="153"/>
      <c r="VAT14" s="153"/>
      <c r="VAU14" s="153"/>
      <c r="VAV14" s="153"/>
      <c r="VAW14" s="153"/>
      <c r="VAX14" s="153"/>
      <c r="VAY14" s="153"/>
      <c r="VAZ14" s="153"/>
      <c r="VBA14" s="153"/>
      <c r="VBB14" s="153"/>
      <c r="VBC14" s="153"/>
      <c r="VBD14" s="153"/>
      <c r="VBE14" s="153"/>
      <c r="VBF14" s="153"/>
      <c r="VBG14" s="153"/>
      <c r="VBH14" s="153"/>
      <c r="VBI14" s="153"/>
      <c r="VBJ14" s="153"/>
      <c r="VBK14" s="153"/>
      <c r="VBL14" s="153"/>
      <c r="VBM14" s="153"/>
      <c r="VBN14" s="153"/>
      <c r="VBO14" s="153"/>
      <c r="VBP14" s="153"/>
      <c r="VBQ14" s="153"/>
      <c r="VBR14" s="153"/>
      <c r="VBS14" s="153"/>
      <c r="VBT14" s="153"/>
      <c r="VBU14" s="153"/>
      <c r="VBV14" s="153"/>
      <c r="VBW14" s="153"/>
      <c r="VBX14" s="153"/>
      <c r="VBY14" s="153"/>
      <c r="VBZ14" s="153"/>
      <c r="VCA14" s="153"/>
      <c r="VCB14" s="153"/>
      <c r="VCC14" s="153"/>
      <c r="VCD14" s="153"/>
      <c r="VCE14" s="153"/>
      <c r="VCF14" s="153"/>
      <c r="VCG14" s="153"/>
      <c r="VCH14" s="153"/>
      <c r="VCI14" s="153"/>
      <c r="VCJ14" s="153"/>
      <c r="VCK14" s="153"/>
      <c r="VCL14" s="153"/>
      <c r="VCM14" s="153"/>
      <c r="VCN14" s="153"/>
      <c r="VCO14" s="153"/>
      <c r="VCP14" s="153"/>
      <c r="VCQ14" s="153"/>
      <c r="VCR14" s="153"/>
      <c r="VCS14" s="153"/>
      <c r="VCT14" s="153"/>
      <c r="VCU14" s="153"/>
      <c r="VCV14" s="153"/>
      <c r="VCW14" s="153"/>
      <c r="VCX14" s="153"/>
      <c r="VCY14" s="153"/>
      <c r="VCZ14" s="153"/>
      <c r="VDA14" s="153"/>
      <c r="VDB14" s="153"/>
      <c r="VDC14" s="153"/>
      <c r="VDD14" s="153"/>
      <c r="VDE14" s="153"/>
      <c r="VDF14" s="153"/>
      <c r="VDG14" s="153"/>
      <c r="VDH14" s="153"/>
      <c r="VDI14" s="153"/>
      <c r="VDJ14" s="153"/>
      <c r="VDK14" s="153"/>
      <c r="VDL14" s="153"/>
      <c r="VDM14" s="153"/>
      <c r="VDN14" s="153"/>
      <c r="VDO14" s="153"/>
      <c r="VDP14" s="153"/>
      <c r="VDQ14" s="153"/>
      <c r="VDR14" s="153"/>
      <c r="VDS14" s="153"/>
      <c r="VDT14" s="153"/>
      <c r="VDU14" s="153"/>
      <c r="VDV14" s="153"/>
      <c r="VDW14" s="153"/>
      <c r="VDX14" s="153"/>
      <c r="VDY14" s="153"/>
      <c r="VDZ14" s="153"/>
      <c r="VEA14" s="153"/>
      <c r="VEB14" s="153"/>
      <c r="VEC14" s="153"/>
      <c r="VED14" s="153"/>
      <c r="VEE14" s="153"/>
      <c r="VEF14" s="153"/>
      <c r="VEG14" s="153"/>
      <c r="VEH14" s="153"/>
      <c r="VEI14" s="153"/>
      <c r="VEJ14" s="153"/>
      <c r="VEK14" s="153"/>
      <c r="VEL14" s="153"/>
      <c r="VEM14" s="153"/>
      <c r="VEN14" s="153"/>
      <c r="VEO14" s="153"/>
      <c r="VEP14" s="153"/>
      <c r="VEQ14" s="153"/>
      <c r="VER14" s="153"/>
      <c r="VES14" s="153"/>
      <c r="VET14" s="153"/>
      <c r="VEU14" s="153"/>
      <c r="VEV14" s="153"/>
      <c r="VEW14" s="153"/>
      <c r="VEX14" s="153"/>
      <c r="VEY14" s="153"/>
      <c r="VEZ14" s="153"/>
      <c r="VFA14" s="153"/>
      <c r="VFB14" s="153"/>
      <c r="VFC14" s="153"/>
      <c r="VFD14" s="153"/>
      <c r="VFE14" s="153"/>
      <c r="VFF14" s="153"/>
      <c r="VFG14" s="153"/>
      <c r="VFH14" s="153"/>
      <c r="VFI14" s="153"/>
      <c r="VFJ14" s="153"/>
      <c r="VFK14" s="153"/>
      <c r="VFL14" s="153"/>
      <c r="VFM14" s="153"/>
      <c r="VFN14" s="153"/>
      <c r="VFO14" s="153"/>
      <c r="VFP14" s="153"/>
      <c r="VFQ14" s="153"/>
      <c r="VFR14" s="153"/>
      <c r="VFS14" s="153"/>
      <c r="VFT14" s="153"/>
      <c r="VFU14" s="153"/>
      <c r="VFV14" s="153"/>
      <c r="VFW14" s="153"/>
      <c r="VFX14" s="153"/>
      <c r="VFY14" s="153"/>
      <c r="VFZ14" s="153"/>
      <c r="VGA14" s="153"/>
      <c r="VGB14" s="153"/>
      <c r="VGC14" s="153"/>
      <c r="VGD14" s="153"/>
      <c r="VGE14" s="153"/>
      <c r="VGF14" s="153"/>
      <c r="VGG14" s="153"/>
      <c r="VGH14" s="153"/>
      <c r="VGI14" s="153"/>
      <c r="VGJ14" s="153"/>
      <c r="VGK14" s="153"/>
      <c r="VGL14" s="153"/>
      <c r="VGM14" s="153"/>
      <c r="VGN14" s="153"/>
      <c r="VGO14" s="153"/>
      <c r="VGP14" s="153"/>
      <c r="VGQ14" s="153"/>
      <c r="VGR14" s="153"/>
      <c r="VGS14" s="153"/>
      <c r="VGT14" s="153"/>
      <c r="VGU14" s="153"/>
      <c r="VGV14" s="153"/>
      <c r="VGW14" s="153"/>
      <c r="VGX14" s="153"/>
      <c r="VGY14" s="153"/>
      <c r="VGZ14" s="153"/>
      <c r="VHA14" s="153"/>
      <c r="VHB14" s="153"/>
      <c r="VHC14" s="153"/>
      <c r="VHD14" s="153"/>
      <c r="VHE14" s="153"/>
      <c r="VHF14" s="153"/>
      <c r="VHG14" s="153"/>
      <c r="VHH14" s="153"/>
      <c r="VHI14" s="153"/>
      <c r="VHJ14" s="153"/>
      <c r="VHK14" s="153"/>
      <c r="VHL14" s="153"/>
      <c r="VHM14" s="153"/>
      <c r="VHN14" s="153"/>
      <c r="VHO14" s="153"/>
      <c r="VHP14" s="153"/>
      <c r="VHQ14" s="153"/>
      <c r="VHR14" s="153"/>
      <c r="VHS14" s="153"/>
      <c r="VHT14" s="153"/>
      <c r="VHU14" s="153"/>
      <c r="VHV14" s="153"/>
      <c r="VHW14" s="153"/>
      <c r="VHX14" s="153"/>
      <c r="VHY14" s="153"/>
      <c r="VHZ14" s="153"/>
      <c r="VIA14" s="153"/>
      <c r="VIB14" s="153"/>
      <c r="VIC14" s="153"/>
      <c r="VID14" s="153"/>
      <c r="VIE14" s="153"/>
      <c r="VIF14" s="153"/>
      <c r="VIG14" s="153"/>
      <c r="VIH14" s="153"/>
      <c r="VII14" s="153"/>
      <c r="VIJ14" s="153"/>
      <c r="VIK14" s="153"/>
      <c r="VIL14" s="153"/>
      <c r="VIM14" s="153"/>
      <c r="VIN14" s="153"/>
      <c r="VIO14" s="153"/>
      <c r="VIP14" s="153"/>
      <c r="VIQ14" s="153"/>
      <c r="VIR14" s="153"/>
      <c r="VIS14" s="153"/>
      <c r="VIT14" s="153"/>
      <c r="VIU14" s="153"/>
      <c r="VIV14" s="153"/>
      <c r="VIW14" s="153"/>
      <c r="VIX14" s="153"/>
      <c r="VIY14" s="153"/>
      <c r="VIZ14" s="153"/>
      <c r="VJA14" s="153"/>
      <c r="VJB14" s="153"/>
      <c r="VJC14" s="153"/>
      <c r="VJD14" s="153"/>
      <c r="VJE14" s="153"/>
      <c r="VJF14" s="153"/>
      <c r="VJG14" s="153"/>
      <c r="VJH14" s="153"/>
      <c r="VJI14" s="153"/>
      <c r="VJJ14" s="153"/>
      <c r="VJK14" s="153"/>
      <c r="VJL14" s="153"/>
      <c r="VJM14" s="153"/>
      <c r="VJN14" s="153"/>
      <c r="VJO14" s="153"/>
      <c r="VJP14" s="153"/>
      <c r="VJQ14" s="153"/>
      <c r="VJR14" s="153"/>
      <c r="VJS14" s="153"/>
      <c r="VJT14" s="153"/>
      <c r="VJU14" s="153"/>
      <c r="VJV14" s="153"/>
      <c r="VJW14" s="153"/>
      <c r="VJX14" s="153"/>
      <c r="VJY14" s="153"/>
      <c r="VJZ14" s="153"/>
      <c r="VKA14" s="153"/>
      <c r="VKB14" s="153"/>
      <c r="VKC14" s="153"/>
      <c r="VKD14" s="153"/>
      <c r="VKE14" s="153"/>
      <c r="VKF14" s="153"/>
      <c r="VKG14" s="153"/>
      <c r="VKH14" s="153"/>
      <c r="VKI14" s="153"/>
      <c r="VKJ14" s="153"/>
      <c r="VKK14" s="153"/>
      <c r="VKL14" s="153"/>
      <c r="VKM14" s="153"/>
      <c r="VKN14" s="153"/>
      <c r="VKO14" s="153"/>
      <c r="VKP14" s="153"/>
      <c r="VKQ14" s="153"/>
      <c r="VKR14" s="153"/>
      <c r="VKS14" s="153"/>
      <c r="VKT14" s="153"/>
      <c r="VKU14" s="153"/>
      <c r="VKV14" s="153"/>
      <c r="VKW14" s="153"/>
      <c r="VKX14" s="153"/>
      <c r="VKY14" s="153"/>
      <c r="VKZ14" s="153"/>
      <c r="VLA14" s="153"/>
      <c r="VLB14" s="153"/>
      <c r="VLC14" s="153"/>
      <c r="VLD14" s="153"/>
      <c r="VLE14" s="153"/>
      <c r="VLF14" s="153"/>
      <c r="VLG14" s="153"/>
      <c r="VLH14" s="153"/>
      <c r="VLI14" s="153"/>
      <c r="VLJ14" s="153"/>
      <c r="VLK14" s="153"/>
      <c r="VLL14" s="153"/>
      <c r="VLM14" s="153"/>
      <c r="VLN14" s="153"/>
      <c r="VLO14" s="153"/>
      <c r="VLP14" s="153"/>
      <c r="VLQ14" s="153"/>
      <c r="VLR14" s="153"/>
      <c r="VLS14" s="153"/>
      <c r="VLT14" s="153"/>
      <c r="VLU14" s="153"/>
      <c r="VLV14" s="153"/>
      <c r="VLW14" s="153"/>
      <c r="VLX14" s="153"/>
      <c r="VLY14" s="153"/>
      <c r="VLZ14" s="153"/>
      <c r="VMA14" s="153"/>
      <c r="VMB14" s="153"/>
      <c r="VMC14" s="153"/>
      <c r="VMD14" s="153"/>
      <c r="VME14" s="153"/>
      <c r="VMF14" s="153"/>
      <c r="VMG14" s="153"/>
      <c r="VMH14" s="153"/>
      <c r="VMI14" s="153"/>
      <c r="VMJ14" s="153"/>
      <c r="VMK14" s="153"/>
      <c r="VML14" s="153"/>
      <c r="VMM14" s="153"/>
      <c r="VMN14" s="153"/>
      <c r="VMO14" s="153"/>
      <c r="VMP14" s="153"/>
      <c r="VMQ14" s="153"/>
      <c r="VMR14" s="153"/>
      <c r="VMS14" s="153"/>
      <c r="VMT14" s="153"/>
      <c r="VMU14" s="153"/>
      <c r="VMV14" s="153"/>
      <c r="VMW14" s="153"/>
      <c r="VMX14" s="153"/>
      <c r="VMY14" s="153"/>
      <c r="VMZ14" s="153"/>
      <c r="VNA14" s="153"/>
      <c r="VNB14" s="153"/>
      <c r="VNC14" s="153"/>
      <c r="VND14" s="153"/>
      <c r="VNE14" s="153"/>
      <c r="VNF14" s="153"/>
      <c r="VNG14" s="153"/>
      <c r="VNH14" s="153"/>
      <c r="VNI14" s="153"/>
      <c r="VNJ14" s="153"/>
      <c r="VNK14" s="153"/>
      <c r="VNL14" s="153"/>
      <c r="VNM14" s="153"/>
      <c r="VNN14" s="153"/>
      <c r="VNO14" s="153"/>
      <c r="VNP14" s="153"/>
      <c r="VNQ14" s="153"/>
      <c r="VNR14" s="153"/>
      <c r="VNS14" s="153"/>
      <c r="VNT14" s="153"/>
      <c r="VNU14" s="153"/>
      <c r="VNV14" s="153"/>
      <c r="VNW14" s="153"/>
      <c r="VNX14" s="153"/>
      <c r="VNY14" s="153"/>
      <c r="VNZ14" s="153"/>
      <c r="VOA14" s="153"/>
      <c r="VOB14" s="153"/>
      <c r="VOC14" s="153"/>
      <c r="VOD14" s="153"/>
      <c r="VOE14" s="153"/>
      <c r="VOF14" s="153"/>
      <c r="VOG14" s="153"/>
      <c r="VOH14" s="153"/>
      <c r="VOI14" s="153"/>
      <c r="VOJ14" s="153"/>
      <c r="VOK14" s="153"/>
      <c r="VOL14" s="153"/>
      <c r="VOM14" s="153"/>
      <c r="VON14" s="153"/>
      <c r="VOO14" s="153"/>
      <c r="VOP14" s="153"/>
      <c r="VOQ14" s="153"/>
      <c r="VOR14" s="153"/>
      <c r="VOS14" s="153"/>
      <c r="VOT14" s="153"/>
      <c r="VOU14" s="153"/>
      <c r="VOV14" s="153"/>
      <c r="VOW14" s="153"/>
      <c r="VOX14" s="153"/>
      <c r="VOY14" s="153"/>
      <c r="VOZ14" s="153"/>
      <c r="VPA14" s="153"/>
      <c r="VPB14" s="153"/>
      <c r="VPC14" s="153"/>
      <c r="VPD14" s="153"/>
      <c r="VPE14" s="153"/>
      <c r="VPF14" s="153"/>
      <c r="VPG14" s="153"/>
      <c r="VPH14" s="153"/>
      <c r="VPI14" s="153"/>
      <c r="VPJ14" s="153"/>
      <c r="VPK14" s="153"/>
      <c r="VPL14" s="153"/>
      <c r="VPM14" s="153"/>
      <c r="VPN14" s="153"/>
      <c r="VPO14" s="153"/>
      <c r="VPP14" s="153"/>
      <c r="VPQ14" s="153"/>
      <c r="VPR14" s="153"/>
      <c r="VPS14" s="153"/>
      <c r="VPT14" s="153"/>
      <c r="VPU14" s="153"/>
      <c r="VPV14" s="153"/>
      <c r="VPW14" s="153"/>
      <c r="VPX14" s="153"/>
      <c r="VPY14" s="153"/>
      <c r="VPZ14" s="153"/>
      <c r="VQA14" s="153"/>
      <c r="VQB14" s="153"/>
      <c r="VQC14" s="153"/>
      <c r="VQD14" s="153"/>
      <c r="VQE14" s="153"/>
      <c r="VQF14" s="153"/>
      <c r="VQG14" s="153"/>
      <c r="VQH14" s="153"/>
      <c r="VQI14" s="153"/>
      <c r="VQJ14" s="153"/>
      <c r="VQK14" s="153"/>
      <c r="VQL14" s="153"/>
      <c r="VQM14" s="153"/>
      <c r="VQN14" s="153"/>
      <c r="VQO14" s="153"/>
      <c r="VQP14" s="153"/>
      <c r="VQQ14" s="153"/>
      <c r="VQR14" s="153"/>
      <c r="VQS14" s="153"/>
      <c r="VQT14" s="153"/>
      <c r="VQU14" s="153"/>
      <c r="VQV14" s="153"/>
      <c r="VQW14" s="153"/>
      <c r="VQX14" s="153"/>
      <c r="VQY14" s="153"/>
      <c r="VQZ14" s="153"/>
      <c r="VRA14" s="153"/>
      <c r="VRB14" s="153"/>
      <c r="VRC14" s="153"/>
      <c r="VRD14" s="153"/>
      <c r="VRE14" s="153"/>
      <c r="VRF14" s="153"/>
      <c r="VRG14" s="153"/>
      <c r="VRH14" s="153"/>
      <c r="VRI14" s="153"/>
      <c r="VRJ14" s="153"/>
      <c r="VRK14" s="153"/>
      <c r="VRL14" s="153"/>
      <c r="VRM14" s="153"/>
      <c r="VRN14" s="153"/>
      <c r="VRO14" s="153"/>
      <c r="VRP14" s="153"/>
      <c r="VRQ14" s="153"/>
      <c r="VRR14" s="153"/>
      <c r="VRS14" s="153"/>
      <c r="VRT14" s="153"/>
      <c r="VRU14" s="153"/>
      <c r="VRV14" s="153"/>
      <c r="VRW14" s="153"/>
      <c r="VRX14" s="153"/>
      <c r="VRY14" s="153"/>
      <c r="VRZ14" s="153"/>
      <c r="VSA14" s="153"/>
      <c r="VSB14" s="153"/>
      <c r="VSC14" s="153"/>
      <c r="VSD14" s="153"/>
      <c r="VSE14" s="153"/>
      <c r="VSF14" s="153"/>
      <c r="VSG14" s="153"/>
      <c r="VSH14" s="153"/>
      <c r="VSI14" s="153"/>
      <c r="VSJ14" s="153"/>
      <c r="VSK14" s="153"/>
      <c r="VSL14" s="153"/>
      <c r="VSM14" s="153"/>
      <c r="VSN14" s="153"/>
      <c r="VSO14" s="153"/>
      <c r="VSP14" s="153"/>
      <c r="VSQ14" s="153"/>
      <c r="VSR14" s="153"/>
      <c r="VSS14" s="153"/>
      <c r="VST14" s="153"/>
      <c r="VSU14" s="153"/>
      <c r="VSV14" s="153"/>
      <c r="VSW14" s="153"/>
      <c r="VSX14" s="153"/>
      <c r="VSY14" s="153"/>
      <c r="VSZ14" s="153"/>
      <c r="VTA14" s="153"/>
      <c r="VTB14" s="153"/>
      <c r="VTC14" s="153"/>
      <c r="VTD14" s="153"/>
      <c r="VTE14" s="153"/>
      <c r="VTF14" s="153"/>
      <c r="VTG14" s="153"/>
      <c r="VTH14" s="153"/>
      <c r="VTI14" s="153"/>
      <c r="VTJ14" s="153"/>
      <c r="VTK14" s="153"/>
      <c r="VTL14" s="153"/>
      <c r="VTM14" s="153"/>
      <c r="VTN14" s="153"/>
      <c r="VTO14" s="153"/>
      <c r="VTP14" s="153"/>
      <c r="VTQ14" s="153"/>
      <c r="VTR14" s="153"/>
      <c r="VTS14" s="153"/>
      <c r="VTT14" s="153"/>
      <c r="VTU14" s="153"/>
      <c r="VTV14" s="153"/>
      <c r="VTW14" s="153"/>
      <c r="VTX14" s="153"/>
      <c r="VTY14" s="153"/>
      <c r="VTZ14" s="153"/>
      <c r="VUA14" s="153"/>
      <c r="VUB14" s="153"/>
      <c r="VUC14" s="153"/>
      <c r="VUD14" s="153"/>
      <c r="VUE14" s="153"/>
      <c r="VUF14" s="153"/>
      <c r="VUG14" s="153"/>
      <c r="VUH14" s="153"/>
      <c r="VUI14" s="153"/>
      <c r="VUJ14" s="153"/>
      <c r="VUK14" s="153"/>
      <c r="VUL14" s="153"/>
      <c r="VUM14" s="153"/>
      <c r="VUN14" s="153"/>
      <c r="VUO14" s="153"/>
      <c r="VUP14" s="153"/>
      <c r="VUQ14" s="153"/>
      <c r="VUR14" s="153"/>
      <c r="VUS14" s="153"/>
      <c r="VUT14" s="153"/>
      <c r="VUU14" s="153"/>
      <c r="VUV14" s="153"/>
      <c r="VUW14" s="153"/>
      <c r="VUX14" s="153"/>
      <c r="VUY14" s="153"/>
      <c r="VUZ14" s="153"/>
      <c r="VVA14" s="153"/>
      <c r="VVB14" s="153"/>
      <c r="VVC14" s="153"/>
      <c r="VVD14" s="153"/>
      <c r="VVE14" s="153"/>
      <c r="VVF14" s="153"/>
      <c r="VVG14" s="153"/>
      <c r="VVH14" s="153"/>
      <c r="VVI14" s="153"/>
      <c r="VVJ14" s="153"/>
      <c r="VVK14" s="153"/>
      <c r="VVL14" s="153"/>
      <c r="VVM14" s="153"/>
      <c r="VVN14" s="153"/>
      <c r="VVO14" s="153"/>
      <c r="VVP14" s="153"/>
      <c r="VVQ14" s="153"/>
      <c r="VVR14" s="153"/>
      <c r="VVS14" s="153"/>
      <c r="VVT14" s="153"/>
      <c r="VVU14" s="153"/>
      <c r="VVV14" s="153"/>
      <c r="VVW14" s="153"/>
      <c r="VVX14" s="153"/>
      <c r="VVY14" s="153"/>
      <c r="VVZ14" s="153"/>
      <c r="VWA14" s="153"/>
      <c r="VWB14" s="153"/>
      <c r="VWC14" s="153"/>
      <c r="VWD14" s="153"/>
      <c r="VWE14" s="153"/>
      <c r="VWF14" s="153"/>
      <c r="VWG14" s="153"/>
      <c r="VWH14" s="153"/>
      <c r="VWI14" s="153"/>
      <c r="VWJ14" s="153"/>
      <c r="VWK14" s="153"/>
      <c r="VWL14" s="153"/>
      <c r="VWM14" s="153"/>
      <c r="VWN14" s="153"/>
      <c r="VWO14" s="153"/>
      <c r="VWP14" s="153"/>
      <c r="VWQ14" s="153"/>
      <c r="VWR14" s="153"/>
      <c r="VWS14" s="153"/>
      <c r="VWT14" s="153"/>
      <c r="VWU14" s="153"/>
      <c r="VWV14" s="153"/>
      <c r="VWW14" s="153"/>
      <c r="VWX14" s="153"/>
      <c r="VWY14" s="153"/>
      <c r="VWZ14" s="153"/>
      <c r="VXA14" s="153"/>
      <c r="VXB14" s="153"/>
      <c r="VXC14" s="153"/>
      <c r="VXD14" s="153"/>
      <c r="VXE14" s="153"/>
      <c r="VXF14" s="153"/>
      <c r="VXG14" s="153"/>
      <c r="VXH14" s="153"/>
      <c r="VXI14" s="153"/>
      <c r="VXJ14" s="153"/>
      <c r="VXK14" s="153"/>
      <c r="VXL14" s="153"/>
      <c r="VXM14" s="153"/>
      <c r="VXN14" s="153"/>
      <c r="VXO14" s="153"/>
      <c r="VXP14" s="153"/>
      <c r="VXQ14" s="153"/>
      <c r="VXR14" s="153"/>
      <c r="VXS14" s="153"/>
      <c r="VXT14" s="153"/>
      <c r="VXU14" s="153"/>
      <c r="VXV14" s="153"/>
      <c r="VXW14" s="153"/>
      <c r="VXX14" s="153"/>
      <c r="VXY14" s="153"/>
      <c r="VXZ14" s="153"/>
      <c r="VYA14" s="153"/>
      <c r="VYB14" s="153"/>
      <c r="VYC14" s="153"/>
      <c r="VYD14" s="153"/>
      <c r="VYE14" s="153"/>
      <c r="VYF14" s="153"/>
      <c r="VYG14" s="153"/>
      <c r="VYH14" s="153"/>
      <c r="VYI14" s="153"/>
      <c r="VYJ14" s="153"/>
      <c r="VYK14" s="153"/>
      <c r="VYL14" s="153"/>
      <c r="VYM14" s="153"/>
      <c r="VYN14" s="153"/>
      <c r="VYO14" s="153"/>
      <c r="VYP14" s="153"/>
      <c r="VYQ14" s="153"/>
      <c r="VYR14" s="153"/>
      <c r="VYS14" s="153"/>
      <c r="VYT14" s="153"/>
      <c r="VYU14" s="153"/>
      <c r="VYV14" s="153"/>
      <c r="VYW14" s="153"/>
      <c r="VYX14" s="153"/>
      <c r="VYY14" s="153"/>
      <c r="VYZ14" s="153"/>
      <c r="VZA14" s="153"/>
      <c r="VZB14" s="153"/>
      <c r="VZC14" s="153"/>
      <c r="VZD14" s="153"/>
      <c r="VZE14" s="153"/>
      <c r="VZF14" s="153"/>
      <c r="VZG14" s="153"/>
      <c r="VZH14" s="153"/>
      <c r="VZI14" s="153"/>
      <c r="VZJ14" s="153"/>
      <c r="VZK14" s="153"/>
      <c r="VZL14" s="153"/>
      <c r="VZM14" s="153"/>
      <c r="VZN14" s="153"/>
      <c r="VZO14" s="153"/>
      <c r="VZP14" s="153"/>
      <c r="VZQ14" s="153"/>
      <c r="VZR14" s="153"/>
      <c r="VZS14" s="153"/>
      <c r="VZT14" s="153"/>
      <c r="VZU14" s="153"/>
      <c r="VZV14" s="153"/>
      <c r="VZW14" s="153"/>
      <c r="VZX14" s="153"/>
      <c r="VZY14" s="153"/>
      <c r="VZZ14" s="153"/>
      <c r="WAA14" s="153"/>
      <c r="WAB14" s="153"/>
      <c r="WAC14" s="153"/>
      <c r="WAD14" s="153"/>
      <c r="WAE14" s="153"/>
      <c r="WAF14" s="153"/>
      <c r="WAG14" s="153"/>
      <c r="WAH14" s="153"/>
      <c r="WAI14" s="153"/>
      <c r="WAJ14" s="153"/>
      <c r="WAK14" s="153"/>
      <c r="WAL14" s="153"/>
      <c r="WAM14" s="153"/>
      <c r="WAN14" s="153"/>
      <c r="WAO14" s="153"/>
      <c r="WAP14" s="153"/>
      <c r="WAQ14" s="153"/>
      <c r="WAR14" s="153"/>
      <c r="WAS14" s="153"/>
      <c r="WAT14" s="153"/>
      <c r="WAU14" s="153"/>
      <c r="WAV14" s="153"/>
      <c r="WAW14" s="153"/>
      <c r="WAX14" s="153"/>
      <c r="WAY14" s="153"/>
      <c r="WAZ14" s="153"/>
      <c r="WBA14" s="153"/>
      <c r="WBB14" s="153"/>
      <c r="WBC14" s="153"/>
      <c r="WBD14" s="153"/>
      <c r="WBE14" s="153"/>
      <c r="WBF14" s="153"/>
      <c r="WBG14" s="153"/>
      <c r="WBH14" s="153"/>
      <c r="WBI14" s="153"/>
      <c r="WBJ14" s="153"/>
      <c r="WBK14" s="153"/>
      <c r="WBL14" s="153"/>
      <c r="WBM14" s="153"/>
      <c r="WBN14" s="153"/>
      <c r="WBO14" s="153"/>
      <c r="WBP14" s="153"/>
      <c r="WBQ14" s="153"/>
      <c r="WBR14" s="153"/>
      <c r="WBS14" s="153"/>
      <c r="WBT14" s="153"/>
      <c r="WBU14" s="153"/>
      <c r="WBV14" s="153"/>
      <c r="WBW14" s="153"/>
      <c r="WBX14" s="153"/>
      <c r="WBY14" s="153"/>
      <c r="WBZ14" s="153"/>
      <c r="WCA14" s="153"/>
      <c r="WCB14" s="153"/>
      <c r="WCC14" s="153"/>
      <c r="WCD14" s="153"/>
      <c r="WCE14" s="153"/>
      <c r="WCF14" s="153"/>
      <c r="WCG14" s="153"/>
      <c r="WCH14" s="153"/>
      <c r="WCI14" s="153"/>
      <c r="WCJ14" s="153"/>
      <c r="WCK14" s="153"/>
      <c r="WCL14" s="153"/>
      <c r="WCM14" s="153"/>
      <c r="WCN14" s="153"/>
      <c r="WCO14" s="153"/>
      <c r="WCP14" s="153"/>
      <c r="WCQ14" s="153"/>
      <c r="WCR14" s="153"/>
      <c r="WCS14" s="153"/>
      <c r="WCT14" s="153"/>
      <c r="WCU14" s="153"/>
      <c r="WCV14" s="153"/>
      <c r="WCW14" s="153"/>
      <c r="WCX14" s="153"/>
      <c r="WCY14" s="153"/>
      <c r="WCZ14" s="153"/>
      <c r="WDA14" s="153"/>
      <c r="WDB14" s="153"/>
      <c r="WDC14" s="153"/>
      <c r="WDD14" s="153"/>
      <c r="WDE14" s="153"/>
      <c r="WDF14" s="153"/>
      <c r="WDG14" s="153"/>
      <c r="WDH14" s="153"/>
      <c r="WDI14" s="153"/>
      <c r="WDJ14" s="153"/>
      <c r="WDK14" s="153"/>
      <c r="WDL14" s="153"/>
      <c r="WDM14" s="153"/>
      <c r="WDN14" s="153"/>
      <c r="WDO14" s="153"/>
      <c r="WDP14" s="153"/>
      <c r="WDQ14" s="153"/>
      <c r="WDR14" s="153"/>
      <c r="WDS14" s="153"/>
      <c r="WDT14" s="153"/>
      <c r="WDU14" s="153"/>
      <c r="WDV14" s="153"/>
      <c r="WDW14" s="153"/>
      <c r="WDX14" s="153"/>
      <c r="WDY14" s="153"/>
      <c r="WDZ14" s="153"/>
      <c r="WEA14" s="153"/>
      <c r="WEB14" s="153"/>
      <c r="WEC14" s="153"/>
      <c r="WED14" s="153"/>
      <c r="WEE14" s="153"/>
      <c r="WEF14" s="153"/>
      <c r="WEG14" s="153"/>
      <c r="WEH14" s="153"/>
      <c r="WEI14" s="153"/>
      <c r="WEJ14" s="153"/>
      <c r="WEK14" s="153"/>
      <c r="WEL14" s="153"/>
      <c r="WEM14" s="153"/>
      <c r="WEN14" s="153"/>
      <c r="WEO14" s="153"/>
      <c r="WEP14" s="153"/>
      <c r="WEQ14" s="153"/>
      <c r="WER14" s="153"/>
      <c r="WES14" s="153"/>
      <c r="WET14" s="153"/>
      <c r="WEU14" s="153"/>
      <c r="WEV14" s="153"/>
      <c r="WEW14" s="153"/>
      <c r="WEX14" s="153"/>
      <c r="WEY14" s="153"/>
      <c r="WEZ14" s="153"/>
      <c r="WFA14" s="153"/>
      <c r="WFB14" s="153"/>
      <c r="WFC14" s="153"/>
      <c r="WFD14" s="153"/>
      <c r="WFE14" s="153"/>
      <c r="WFF14" s="153"/>
      <c r="WFG14" s="153"/>
      <c r="WFH14" s="153"/>
      <c r="WFI14" s="153"/>
      <c r="WFJ14" s="153"/>
      <c r="WFK14" s="153"/>
      <c r="WFL14" s="153"/>
      <c r="WFM14" s="153"/>
      <c r="WFN14" s="153"/>
      <c r="WFO14" s="153"/>
      <c r="WFP14" s="153"/>
      <c r="WFQ14" s="153"/>
      <c r="WFR14" s="153"/>
      <c r="WFS14" s="153"/>
      <c r="WFT14" s="153"/>
      <c r="WFU14" s="153"/>
      <c r="WFV14" s="153"/>
      <c r="WFW14" s="153"/>
      <c r="WFX14" s="153"/>
      <c r="WFY14" s="153"/>
      <c r="WFZ14" s="153"/>
      <c r="WGA14" s="153"/>
      <c r="WGB14" s="153"/>
      <c r="WGC14" s="153"/>
      <c r="WGD14" s="153"/>
      <c r="WGE14" s="153"/>
      <c r="WGF14" s="153"/>
      <c r="WGG14" s="153"/>
      <c r="WGH14" s="153"/>
      <c r="WGI14" s="153"/>
      <c r="WGJ14" s="153"/>
      <c r="WGK14" s="153"/>
      <c r="WGL14" s="153"/>
      <c r="WGM14" s="153"/>
      <c r="WGN14" s="153"/>
      <c r="WGO14" s="153"/>
      <c r="WGP14" s="153"/>
      <c r="WGQ14" s="153"/>
      <c r="WGR14" s="153"/>
      <c r="WGS14" s="153"/>
      <c r="WGT14" s="153"/>
      <c r="WGU14" s="153"/>
      <c r="WGV14" s="153"/>
      <c r="WGW14" s="153"/>
      <c r="WGX14" s="153"/>
      <c r="WGY14" s="153"/>
      <c r="WGZ14" s="153"/>
      <c r="WHA14" s="153"/>
      <c r="WHB14" s="153"/>
      <c r="WHC14" s="153"/>
      <c r="WHD14" s="153"/>
      <c r="WHE14" s="153"/>
      <c r="WHF14" s="153"/>
      <c r="WHG14" s="153"/>
      <c r="WHH14" s="153"/>
      <c r="WHI14" s="153"/>
      <c r="WHJ14" s="153"/>
      <c r="WHK14" s="153"/>
      <c r="WHL14" s="153"/>
      <c r="WHM14" s="153"/>
      <c r="WHN14" s="153"/>
      <c r="WHO14" s="153"/>
      <c r="WHP14" s="153"/>
      <c r="WHQ14" s="153"/>
      <c r="WHR14" s="153"/>
      <c r="WHS14" s="153"/>
      <c r="WHT14" s="153"/>
      <c r="WHU14" s="153"/>
      <c r="WHV14" s="153"/>
      <c r="WHW14" s="153"/>
      <c r="WHX14" s="153"/>
      <c r="WHY14" s="153"/>
      <c r="WHZ14" s="153"/>
      <c r="WIA14" s="153"/>
      <c r="WIB14" s="153"/>
      <c r="WIC14" s="153"/>
      <c r="WID14" s="153"/>
      <c r="WIE14" s="153"/>
      <c r="WIF14" s="153"/>
      <c r="WIG14" s="153"/>
      <c r="WIH14" s="153"/>
      <c r="WII14" s="153"/>
      <c r="WIJ14" s="153"/>
      <c r="WIK14" s="153"/>
      <c r="WIL14" s="153"/>
      <c r="WIM14" s="153"/>
      <c r="WIN14" s="153"/>
      <c r="WIO14" s="153"/>
      <c r="WIP14" s="153"/>
      <c r="WIQ14" s="153"/>
      <c r="WIR14" s="153"/>
      <c r="WIS14" s="153"/>
      <c r="WIT14" s="153"/>
      <c r="WIU14" s="153"/>
      <c r="WIV14" s="153"/>
      <c r="WIW14" s="153"/>
      <c r="WIX14" s="153"/>
      <c r="WIY14" s="153"/>
      <c r="WIZ14" s="153"/>
      <c r="WJA14" s="153"/>
      <c r="WJB14" s="153"/>
      <c r="WJC14" s="153"/>
      <c r="WJD14" s="153"/>
      <c r="WJE14" s="153"/>
      <c r="WJF14" s="153"/>
      <c r="WJG14" s="153"/>
      <c r="WJH14" s="153"/>
      <c r="WJI14" s="153"/>
      <c r="WJJ14" s="153"/>
      <c r="WJK14" s="153"/>
      <c r="WJL14" s="153"/>
      <c r="WJM14" s="153"/>
      <c r="WJN14" s="153"/>
      <c r="WJO14" s="153"/>
      <c r="WJP14" s="153"/>
      <c r="WJQ14" s="153"/>
      <c r="WJR14" s="153"/>
      <c r="WJS14" s="153"/>
      <c r="WJT14" s="153"/>
      <c r="WJU14" s="153"/>
      <c r="WJV14" s="153"/>
      <c r="WJW14" s="153"/>
      <c r="WJX14" s="153"/>
      <c r="WJY14" s="153"/>
      <c r="WJZ14" s="153"/>
      <c r="WKA14" s="153"/>
      <c r="WKB14" s="153"/>
      <c r="WKC14" s="153"/>
      <c r="WKD14" s="153"/>
      <c r="WKE14" s="153"/>
      <c r="WKF14" s="153"/>
      <c r="WKG14" s="153"/>
      <c r="WKH14" s="153"/>
      <c r="WKI14" s="153"/>
      <c r="WKJ14" s="153"/>
      <c r="WKK14" s="153"/>
      <c r="WKL14" s="153"/>
      <c r="WKM14" s="153"/>
      <c r="WKN14" s="153"/>
      <c r="WKO14" s="153"/>
      <c r="WKP14" s="153"/>
      <c r="WKQ14" s="153"/>
      <c r="WKR14" s="153"/>
      <c r="WKS14" s="153"/>
      <c r="WKT14" s="153"/>
      <c r="WKU14" s="153"/>
      <c r="WKV14" s="153"/>
      <c r="WKW14" s="153"/>
      <c r="WKX14" s="153"/>
      <c r="WKY14" s="153"/>
      <c r="WKZ14" s="153"/>
      <c r="WLA14" s="153"/>
      <c r="WLB14" s="153"/>
      <c r="WLC14" s="153"/>
      <c r="WLD14" s="153"/>
      <c r="WLE14" s="153"/>
      <c r="WLF14" s="153"/>
      <c r="WLG14" s="153"/>
      <c r="WLH14" s="153"/>
      <c r="WLI14" s="153"/>
      <c r="WLJ14" s="153"/>
      <c r="WLK14" s="153"/>
      <c r="WLL14" s="153"/>
      <c r="WLM14" s="153"/>
      <c r="WLN14" s="153"/>
      <c r="WLO14" s="153"/>
      <c r="WLP14" s="153"/>
      <c r="WLQ14" s="153"/>
      <c r="WLR14" s="153"/>
      <c r="WLS14" s="153"/>
      <c r="WLT14" s="153"/>
      <c r="WLU14" s="153"/>
      <c r="WLV14" s="153"/>
      <c r="WLW14" s="153"/>
      <c r="WLX14" s="153"/>
      <c r="WLY14" s="153"/>
      <c r="WLZ14" s="153"/>
      <c r="WMA14" s="153"/>
      <c r="WMB14" s="153"/>
      <c r="WMC14" s="153"/>
      <c r="WMD14" s="153"/>
      <c r="WME14" s="153"/>
      <c r="WMF14" s="153"/>
      <c r="WMG14" s="153"/>
      <c r="WMH14" s="153"/>
      <c r="WMI14" s="153"/>
      <c r="WMJ14" s="153"/>
      <c r="WMK14" s="153"/>
      <c r="WML14" s="153"/>
      <c r="WMM14" s="153"/>
      <c r="WMN14" s="153"/>
      <c r="WMO14" s="153"/>
      <c r="WMP14" s="153"/>
      <c r="WMQ14" s="153"/>
      <c r="WMR14" s="153"/>
      <c r="WMS14" s="153"/>
      <c r="WMT14" s="153"/>
      <c r="WMU14" s="153"/>
      <c r="WMV14" s="153"/>
      <c r="WMW14" s="153"/>
      <c r="WMX14" s="153"/>
      <c r="WMY14" s="153"/>
      <c r="WMZ14" s="153"/>
      <c r="WNA14" s="153"/>
      <c r="WNB14" s="153"/>
      <c r="WNC14" s="153"/>
      <c r="WND14" s="153"/>
      <c r="WNE14" s="153"/>
      <c r="WNF14" s="153"/>
      <c r="WNG14" s="153"/>
      <c r="WNH14" s="153"/>
      <c r="WNI14" s="153"/>
      <c r="WNJ14" s="153"/>
      <c r="WNK14" s="153"/>
      <c r="WNL14" s="153"/>
      <c r="WNM14" s="153"/>
      <c r="WNN14" s="153"/>
      <c r="WNO14" s="153"/>
      <c r="WNP14" s="153"/>
      <c r="WNQ14" s="153"/>
      <c r="WNR14" s="153"/>
      <c r="WNS14" s="153"/>
      <c r="WNT14" s="153"/>
      <c r="WNU14" s="153"/>
      <c r="WNV14" s="153"/>
      <c r="WNW14" s="153"/>
      <c r="WNX14" s="153"/>
      <c r="WNY14" s="153"/>
      <c r="WNZ14" s="153"/>
      <c r="WOA14" s="153"/>
      <c r="WOB14" s="153"/>
      <c r="WOC14" s="153"/>
      <c r="WOD14" s="153"/>
      <c r="WOE14" s="153"/>
      <c r="WOF14" s="153"/>
      <c r="WOG14" s="153"/>
      <c r="WOH14" s="153"/>
      <c r="WOI14" s="153"/>
      <c r="WOJ14" s="153"/>
      <c r="WOK14" s="153"/>
      <c r="WOL14" s="153"/>
      <c r="WOM14" s="153"/>
      <c r="WON14" s="153"/>
      <c r="WOO14" s="153"/>
      <c r="WOP14" s="153"/>
      <c r="WOQ14" s="153"/>
      <c r="WOR14" s="153"/>
      <c r="WOS14" s="153"/>
      <c r="WOT14" s="153"/>
      <c r="WOU14" s="153"/>
      <c r="WOV14" s="153"/>
      <c r="WOW14" s="153"/>
      <c r="WOX14" s="153"/>
      <c r="WOY14" s="153"/>
      <c r="WOZ14" s="153"/>
      <c r="WPA14" s="153"/>
      <c r="WPB14" s="153"/>
      <c r="WPC14" s="153"/>
      <c r="WPD14" s="153"/>
      <c r="WPE14" s="153"/>
      <c r="WPF14" s="153"/>
      <c r="WPG14" s="153"/>
      <c r="WPH14" s="153"/>
      <c r="WPI14" s="153"/>
      <c r="WPJ14" s="153"/>
      <c r="WPK14" s="153"/>
      <c r="WPL14" s="153"/>
      <c r="WPM14" s="153"/>
      <c r="WPN14" s="153"/>
      <c r="WPO14" s="153"/>
      <c r="WPP14" s="153"/>
      <c r="WPQ14" s="153"/>
      <c r="WPR14" s="153"/>
      <c r="WPS14" s="153"/>
      <c r="WPT14" s="153"/>
      <c r="WPU14" s="153"/>
      <c r="WPV14" s="153"/>
      <c r="WPW14" s="153"/>
      <c r="WPX14" s="153"/>
      <c r="WPY14" s="153"/>
      <c r="WPZ14" s="153"/>
      <c r="WQA14" s="153"/>
      <c r="WQB14" s="153"/>
      <c r="WQC14" s="153"/>
      <c r="WQD14" s="153"/>
      <c r="WQE14" s="153"/>
      <c r="WQF14" s="153"/>
      <c r="WQG14" s="153"/>
      <c r="WQH14" s="153"/>
      <c r="WQI14" s="153"/>
      <c r="WQJ14" s="153"/>
      <c r="WQK14" s="153"/>
      <c r="WQL14" s="153"/>
      <c r="WQM14" s="153"/>
      <c r="WQN14" s="153"/>
      <c r="WQO14" s="153"/>
      <c r="WQP14" s="153"/>
      <c r="WQQ14" s="153"/>
      <c r="WQR14" s="153"/>
      <c r="WQS14" s="153"/>
      <c r="WQT14" s="153"/>
      <c r="WQU14" s="153"/>
      <c r="WQV14" s="153"/>
      <c r="WQW14" s="153"/>
      <c r="WQX14" s="153"/>
      <c r="WQY14" s="153"/>
      <c r="WQZ14" s="153"/>
      <c r="WRA14" s="153"/>
      <c r="WRB14" s="153"/>
      <c r="WRC14" s="153"/>
      <c r="WRD14" s="153"/>
      <c r="WRE14" s="153"/>
      <c r="WRF14" s="153"/>
      <c r="WRG14" s="153"/>
      <c r="WRH14" s="153"/>
      <c r="WRI14" s="153"/>
      <c r="WRJ14" s="153"/>
      <c r="WRK14" s="153"/>
      <c r="WRL14" s="153"/>
      <c r="WRM14" s="153"/>
      <c r="WRN14" s="153"/>
      <c r="WRO14" s="153"/>
      <c r="WRP14" s="153"/>
      <c r="WRQ14" s="153"/>
      <c r="WRR14" s="153"/>
      <c r="WRS14" s="153"/>
      <c r="WRT14" s="153"/>
      <c r="WRU14" s="153"/>
      <c r="WRV14" s="153"/>
      <c r="WRW14" s="153"/>
      <c r="WRX14" s="153"/>
      <c r="WRY14" s="153"/>
      <c r="WRZ14" s="153"/>
      <c r="WSA14" s="153"/>
      <c r="WSB14" s="153"/>
      <c r="WSC14" s="153"/>
      <c r="WSD14" s="153"/>
      <c r="WSE14" s="153"/>
      <c r="WSF14" s="153"/>
      <c r="WSG14" s="153"/>
      <c r="WSH14" s="153"/>
      <c r="WSI14" s="153"/>
      <c r="WSJ14" s="153"/>
      <c r="WSK14" s="153"/>
      <c r="WSL14" s="153"/>
      <c r="WSM14" s="153"/>
      <c r="WSN14" s="153"/>
      <c r="WSO14" s="153"/>
      <c r="WSP14" s="153"/>
      <c r="WSQ14" s="153"/>
      <c r="WSR14" s="153"/>
      <c r="WSS14" s="153"/>
      <c r="WST14" s="153"/>
      <c r="WSU14" s="153"/>
      <c r="WSV14" s="153"/>
      <c r="WSW14" s="153"/>
      <c r="WSX14" s="153"/>
      <c r="WSY14" s="153"/>
      <c r="WSZ14" s="153"/>
      <c r="WTA14" s="153"/>
      <c r="WTB14" s="153"/>
      <c r="WTC14" s="153"/>
      <c r="WTD14" s="153"/>
      <c r="WTE14" s="153"/>
      <c r="WTF14" s="153"/>
      <c r="WTG14" s="153"/>
      <c r="WTH14" s="153"/>
      <c r="WTI14" s="153"/>
      <c r="WTJ14" s="153"/>
      <c r="WTK14" s="153"/>
      <c r="WTL14" s="153"/>
      <c r="WTM14" s="153"/>
      <c r="WTN14" s="153"/>
      <c r="WTO14" s="153"/>
      <c r="WTP14" s="153"/>
      <c r="WTQ14" s="153"/>
      <c r="WTR14" s="153"/>
      <c r="WTS14" s="153"/>
      <c r="WTT14" s="153"/>
      <c r="WTU14" s="153"/>
      <c r="WTV14" s="153"/>
      <c r="WTW14" s="153"/>
      <c r="WTX14" s="153"/>
      <c r="WTY14" s="153"/>
      <c r="WTZ14" s="153"/>
      <c r="WUA14" s="153"/>
      <c r="WUB14" s="153"/>
      <c r="WUC14" s="153"/>
      <c r="WUD14" s="153"/>
      <c r="WUE14" s="153"/>
      <c r="WUF14" s="153"/>
      <c r="WUG14" s="153"/>
      <c r="WUH14" s="153"/>
      <c r="WUI14" s="153"/>
      <c r="WUJ14" s="153"/>
      <c r="WUK14" s="153"/>
      <c r="WUL14" s="153"/>
      <c r="WUM14" s="153"/>
      <c r="WUN14" s="153"/>
      <c r="WUO14" s="153"/>
      <c r="WUP14" s="153"/>
      <c r="WUQ14" s="153"/>
      <c r="WUR14" s="153"/>
      <c r="WUS14" s="153"/>
      <c r="WUT14" s="153"/>
      <c r="WUU14" s="153"/>
      <c r="WUV14" s="153"/>
      <c r="WUW14" s="153"/>
      <c r="WUX14" s="153"/>
      <c r="WUY14" s="153"/>
      <c r="WUZ14" s="153"/>
      <c r="WVA14" s="153"/>
      <c r="WVB14" s="153"/>
      <c r="WVC14" s="153"/>
      <c r="WVD14" s="153"/>
      <c r="WVE14" s="153"/>
      <c r="WVF14" s="153"/>
      <c r="WVG14" s="153"/>
      <c r="WVH14" s="153"/>
      <c r="WVI14" s="153"/>
      <c r="WVJ14" s="153"/>
      <c r="WVK14" s="153"/>
      <c r="WVL14" s="153"/>
      <c r="WVM14" s="153"/>
      <c r="WVN14" s="153"/>
      <c r="WVO14" s="153"/>
      <c r="WVP14" s="153"/>
      <c r="WVQ14" s="153"/>
      <c r="WVR14" s="153"/>
      <c r="WVS14" s="153"/>
      <c r="WVT14" s="153"/>
      <c r="WVU14" s="153"/>
      <c r="WVV14" s="153"/>
      <c r="WVW14" s="153"/>
      <c r="WVX14" s="153"/>
      <c r="WVY14" s="153"/>
      <c r="WVZ14" s="153"/>
      <c r="WWA14" s="153"/>
      <c r="WWB14" s="153"/>
      <c r="WWC14" s="153"/>
      <c r="WWD14" s="153"/>
      <c r="WWE14" s="153"/>
      <c r="WWF14" s="153"/>
      <c r="WWG14" s="153"/>
      <c r="WWH14" s="153"/>
      <c r="WWI14" s="153"/>
      <c r="WWJ14" s="153"/>
      <c r="WWK14" s="153"/>
      <c r="WWL14" s="153"/>
      <c r="WWM14" s="153"/>
      <c r="WWN14" s="153"/>
      <c r="WWO14" s="153"/>
      <c r="WWP14" s="153"/>
      <c r="WWQ14" s="153"/>
      <c r="WWR14" s="153"/>
      <c r="WWS14" s="153"/>
      <c r="WWT14" s="153"/>
      <c r="WWU14" s="153"/>
      <c r="WWV14" s="153"/>
      <c r="WWW14" s="153"/>
      <c r="WWX14" s="153"/>
      <c r="WWY14" s="153"/>
      <c r="WWZ14" s="153"/>
      <c r="WXA14" s="153"/>
      <c r="WXB14" s="153"/>
      <c r="WXC14" s="153"/>
      <c r="WXD14" s="153"/>
      <c r="WXE14" s="153"/>
      <c r="WXF14" s="153"/>
      <c r="WXG14" s="153"/>
      <c r="WXH14" s="153"/>
      <c r="WXI14" s="153"/>
      <c r="WXJ14" s="153"/>
      <c r="WXK14" s="153"/>
      <c r="WXL14" s="153"/>
      <c r="WXM14" s="153"/>
      <c r="WXN14" s="153"/>
      <c r="WXO14" s="153"/>
      <c r="WXP14" s="153"/>
      <c r="WXQ14" s="153"/>
      <c r="WXR14" s="153"/>
      <c r="WXS14" s="153"/>
      <c r="WXT14" s="153"/>
      <c r="WXU14" s="153"/>
      <c r="WXV14" s="153"/>
      <c r="WXW14" s="153"/>
      <c r="WXX14" s="153"/>
      <c r="WXY14" s="153"/>
      <c r="WXZ14" s="153"/>
      <c r="WYA14" s="153"/>
      <c r="WYB14" s="153"/>
      <c r="WYC14" s="153"/>
      <c r="WYD14" s="153"/>
      <c r="WYE14" s="153"/>
      <c r="WYF14" s="153"/>
      <c r="WYG14" s="153"/>
      <c r="WYH14" s="153"/>
      <c r="WYI14" s="153"/>
      <c r="WYJ14" s="153"/>
      <c r="WYK14" s="153"/>
      <c r="WYL14" s="153"/>
      <c r="WYM14" s="153"/>
      <c r="WYN14" s="153"/>
      <c r="WYO14" s="153"/>
      <c r="WYP14" s="153"/>
      <c r="WYQ14" s="153"/>
      <c r="WYR14" s="153"/>
      <c r="WYS14" s="153"/>
      <c r="WYT14" s="153"/>
      <c r="WYU14" s="153"/>
      <c r="WYV14" s="153"/>
      <c r="WYW14" s="153"/>
      <c r="WYX14" s="153"/>
      <c r="WYY14" s="153"/>
      <c r="WYZ14" s="153"/>
      <c r="WZA14" s="153"/>
      <c r="WZB14" s="153"/>
      <c r="WZC14" s="153"/>
      <c r="WZD14" s="153"/>
      <c r="WZE14" s="153"/>
      <c r="WZF14" s="153"/>
      <c r="WZG14" s="153"/>
      <c r="WZH14" s="153"/>
      <c r="WZI14" s="153"/>
      <c r="WZJ14" s="153"/>
      <c r="WZK14" s="153"/>
      <c r="WZL14" s="153"/>
      <c r="WZM14" s="153"/>
      <c r="WZN14" s="153"/>
      <c r="WZO14" s="153"/>
      <c r="WZP14" s="153"/>
      <c r="WZQ14" s="153"/>
      <c r="WZR14" s="153"/>
      <c r="WZS14" s="153"/>
      <c r="WZT14" s="153"/>
      <c r="WZU14" s="153"/>
      <c r="WZV14" s="153"/>
      <c r="WZW14" s="153"/>
      <c r="WZX14" s="153"/>
      <c r="WZY14" s="153"/>
      <c r="WZZ14" s="153"/>
      <c r="XAA14" s="153"/>
      <c r="XAB14" s="153"/>
      <c r="XAC14" s="153"/>
      <c r="XAD14" s="153"/>
      <c r="XAE14" s="153"/>
      <c r="XAF14" s="153"/>
      <c r="XAG14" s="153"/>
      <c r="XAH14" s="153"/>
      <c r="XAI14" s="153"/>
      <c r="XAJ14" s="153"/>
      <c r="XAK14" s="153"/>
      <c r="XAL14" s="153"/>
      <c r="XAM14" s="153"/>
      <c r="XAN14" s="153"/>
      <c r="XAO14" s="153"/>
      <c r="XAP14" s="153"/>
      <c r="XAQ14" s="153"/>
      <c r="XAR14" s="153"/>
      <c r="XAS14" s="153"/>
      <c r="XAT14" s="153"/>
      <c r="XAU14" s="153"/>
      <c r="XAV14" s="153"/>
      <c r="XAW14" s="153"/>
      <c r="XAX14" s="153"/>
      <c r="XAY14" s="153"/>
      <c r="XAZ14" s="153"/>
      <c r="XBA14" s="153"/>
      <c r="XBB14" s="153"/>
      <c r="XBC14" s="153"/>
      <c r="XBD14" s="153"/>
      <c r="XBE14" s="153"/>
      <c r="XBF14" s="153"/>
      <c r="XBG14" s="153"/>
      <c r="XBH14" s="153"/>
      <c r="XBI14" s="153"/>
      <c r="XBJ14" s="153"/>
      <c r="XBK14" s="153"/>
      <c r="XBL14" s="153"/>
      <c r="XBM14" s="153"/>
      <c r="XBN14" s="153"/>
      <c r="XBO14" s="153"/>
      <c r="XBP14" s="153"/>
      <c r="XBQ14" s="153"/>
      <c r="XBR14" s="153"/>
      <c r="XBS14" s="153"/>
      <c r="XBT14" s="153"/>
      <c r="XBU14" s="153"/>
      <c r="XBV14" s="153"/>
      <c r="XBW14" s="153"/>
      <c r="XBX14" s="153"/>
      <c r="XBY14" s="153"/>
      <c r="XBZ14" s="153"/>
      <c r="XCA14" s="153"/>
      <c r="XCB14" s="153"/>
      <c r="XCC14" s="153"/>
      <c r="XCD14" s="153"/>
      <c r="XCE14" s="153"/>
      <c r="XCF14" s="153"/>
      <c r="XCG14" s="153"/>
      <c r="XCH14" s="153"/>
      <c r="XCI14" s="153"/>
      <c r="XCJ14" s="153"/>
      <c r="XCK14" s="153"/>
      <c r="XCL14" s="153"/>
      <c r="XCM14" s="153"/>
      <c r="XCN14" s="153"/>
      <c r="XCO14" s="153"/>
      <c r="XCP14" s="153"/>
      <c r="XCQ14" s="153"/>
      <c r="XCR14" s="153"/>
      <c r="XCS14" s="153"/>
      <c r="XCT14" s="153"/>
      <c r="XCU14" s="153"/>
      <c r="XCV14" s="153"/>
      <c r="XCW14" s="153"/>
      <c r="XCX14" s="153"/>
      <c r="XCY14" s="153"/>
      <c r="XCZ14" s="153"/>
      <c r="XDA14" s="153"/>
      <c r="XDB14" s="153"/>
      <c r="XDC14" s="153"/>
      <c r="XDD14" s="153"/>
      <c r="XDE14" s="153"/>
      <c r="XDF14" s="153"/>
      <c r="XDG14" s="153"/>
      <c r="XDH14" s="153"/>
      <c r="XDI14" s="153"/>
      <c r="XDJ14" s="153"/>
      <c r="XDK14" s="153"/>
      <c r="XDL14" s="153"/>
      <c r="XDM14" s="153"/>
      <c r="XDN14" s="153"/>
      <c r="XDO14" s="153"/>
      <c r="XDP14" s="153"/>
      <c r="XDQ14" s="153"/>
      <c r="XDR14" s="153"/>
      <c r="XDS14" s="153"/>
      <c r="XDT14" s="153"/>
      <c r="XDU14" s="153"/>
      <c r="XDV14" s="153"/>
      <c r="XDW14" s="153"/>
      <c r="XDX14" s="153"/>
      <c r="XDY14" s="153"/>
      <c r="XDZ14" s="153"/>
      <c r="XEA14" s="153"/>
      <c r="XEB14" s="153"/>
      <c r="XEC14" s="153"/>
      <c r="XED14" s="153"/>
      <c r="XEE14" s="153"/>
      <c r="XEF14" s="153"/>
      <c r="XEG14" s="153"/>
      <c r="XEH14" s="153"/>
      <c r="XEI14" s="153"/>
      <c r="XEJ14" s="153"/>
      <c r="XEK14" s="153"/>
      <c r="XEL14" s="153"/>
      <c r="XEM14" s="153"/>
      <c r="XEN14" s="153"/>
      <c r="XEO14" s="153"/>
      <c r="XEP14" s="153"/>
      <c r="XEQ14" s="153"/>
      <c r="XER14" s="153"/>
      <c r="XES14" s="153"/>
      <c r="XET14" s="153"/>
      <c r="XEU14" s="153"/>
      <c r="XEV14" s="153"/>
      <c r="XEW14" s="153"/>
      <c r="XEX14" s="153"/>
      <c r="XEY14" s="153"/>
      <c r="XEZ14" s="153"/>
      <c r="XFA14" s="153"/>
      <c r="XFB14" s="153"/>
      <c r="XFC14" s="153"/>
      <c r="XFD14" s="153"/>
    </row>
    <row r="15" spans="1:16384" s="259" customFormat="1" ht="38.25" customHeight="1">
      <c r="A15" s="381"/>
      <c r="B15" s="382"/>
      <c r="C15" s="376"/>
      <c r="D15" s="376"/>
      <c r="E15" s="376"/>
      <c r="F15" s="376"/>
      <c r="G15" s="376"/>
      <c r="H15" s="376"/>
      <c r="I15" s="376"/>
      <c r="J15" s="254"/>
      <c r="K15" s="255"/>
      <c r="L15" s="256"/>
      <c r="M15" s="255"/>
      <c r="N15" s="256"/>
      <c r="O15" s="255"/>
      <c r="P15" s="255"/>
      <c r="Q15" s="257"/>
      <c r="R15" s="255"/>
      <c r="S15" s="258"/>
      <c r="T15" s="255"/>
      <c r="U15" s="255"/>
      <c r="V15" s="396"/>
      <c r="W15" s="157"/>
      <c r="X15" s="156"/>
      <c r="Y15" s="156"/>
      <c r="Z15" s="156"/>
      <c r="AA15" s="156"/>
      <c r="AB15" s="156"/>
      <c r="AC15" s="156"/>
      <c r="AD15" s="156"/>
      <c r="AE15" s="156"/>
      <c r="AF15" s="156"/>
      <c r="AG15" s="153"/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3"/>
      <c r="BF15" s="153"/>
      <c r="BG15" s="153"/>
      <c r="BH15" s="153"/>
      <c r="BI15" s="153"/>
      <c r="BJ15" s="153"/>
      <c r="BK15" s="153"/>
      <c r="BL15" s="153"/>
      <c r="BM15" s="153"/>
      <c r="BN15" s="153"/>
      <c r="BO15" s="153"/>
      <c r="BP15" s="153"/>
      <c r="BQ15" s="153"/>
      <c r="BR15" s="153"/>
      <c r="BS15" s="153"/>
      <c r="BT15" s="153"/>
      <c r="BU15" s="153"/>
      <c r="BV15" s="153"/>
      <c r="BW15" s="153"/>
      <c r="BX15" s="153"/>
      <c r="BY15" s="153"/>
      <c r="BZ15" s="153"/>
      <c r="CA15" s="153"/>
      <c r="CB15" s="153"/>
      <c r="CC15" s="153"/>
      <c r="CD15" s="153"/>
      <c r="CE15" s="153"/>
      <c r="CF15" s="153"/>
      <c r="CG15" s="153"/>
      <c r="CH15" s="153"/>
      <c r="CI15" s="153"/>
      <c r="CJ15" s="153"/>
      <c r="CK15" s="153"/>
      <c r="CL15" s="153"/>
      <c r="CM15" s="153"/>
      <c r="CN15" s="153"/>
      <c r="CO15" s="153"/>
      <c r="CP15" s="153"/>
      <c r="CQ15" s="153"/>
      <c r="CR15" s="153"/>
      <c r="CS15" s="153"/>
      <c r="CT15" s="153"/>
      <c r="CU15" s="153"/>
      <c r="CV15" s="153"/>
      <c r="CW15" s="153"/>
      <c r="CX15" s="153"/>
      <c r="CY15" s="153"/>
      <c r="CZ15" s="153"/>
      <c r="DA15" s="153"/>
      <c r="DB15" s="153"/>
      <c r="DC15" s="153"/>
      <c r="DD15" s="153"/>
      <c r="DE15" s="153"/>
      <c r="DF15" s="153"/>
      <c r="DG15" s="153"/>
      <c r="DH15" s="153"/>
      <c r="DI15" s="153"/>
      <c r="DJ15" s="153"/>
      <c r="DK15" s="153"/>
      <c r="DL15" s="153"/>
      <c r="DM15" s="153"/>
      <c r="DN15" s="153"/>
      <c r="DO15" s="153"/>
      <c r="DP15" s="153"/>
      <c r="DQ15" s="153"/>
      <c r="DR15" s="153"/>
      <c r="DS15" s="153"/>
      <c r="DT15" s="153"/>
      <c r="DU15" s="153"/>
      <c r="DV15" s="153"/>
      <c r="DW15" s="153"/>
      <c r="DX15" s="153"/>
      <c r="DY15" s="153"/>
      <c r="DZ15" s="153"/>
      <c r="EA15" s="153"/>
      <c r="EB15" s="153"/>
      <c r="EC15" s="153"/>
      <c r="ED15" s="153"/>
      <c r="EE15" s="153"/>
      <c r="EF15" s="153"/>
      <c r="EG15" s="153"/>
      <c r="EH15" s="153"/>
      <c r="EI15" s="153"/>
      <c r="EJ15" s="153"/>
      <c r="EK15" s="153"/>
      <c r="EL15" s="153"/>
      <c r="EM15" s="153"/>
      <c r="EN15" s="153"/>
      <c r="EO15" s="153"/>
      <c r="EP15" s="153"/>
      <c r="EQ15" s="153"/>
      <c r="ER15" s="153"/>
      <c r="ES15" s="153"/>
      <c r="ET15" s="153"/>
      <c r="EU15" s="153"/>
      <c r="EV15" s="153"/>
      <c r="EW15" s="153"/>
      <c r="EX15" s="153"/>
      <c r="EY15" s="153"/>
      <c r="EZ15" s="153"/>
      <c r="FA15" s="153"/>
      <c r="FB15" s="153"/>
      <c r="FC15" s="153"/>
      <c r="FD15" s="153"/>
      <c r="FE15" s="153"/>
      <c r="FF15" s="153"/>
      <c r="FG15" s="153"/>
      <c r="FH15" s="153"/>
      <c r="FI15" s="153"/>
      <c r="FJ15" s="153"/>
      <c r="FK15" s="153"/>
      <c r="FL15" s="153"/>
      <c r="FM15" s="153"/>
      <c r="FN15" s="153"/>
      <c r="FO15" s="153"/>
      <c r="FP15" s="153"/>
      <c r="FQ15" s="153"/>
      <c r="FR15" s="153"/>
      <c r="FS15" s="153"/>
      <c r="FT15" s="153"/>
      <c r="FU15" s="153"/>
      <c r="FV15" s="153"/>
      <c r="FW15" s="153"/>
      <c r="FX15" s="153"/>
      <c r="FY15" s="153"/>
      <c r="FZ15" s="153"/>
      <c r="GA15" s="153"/>
      <c r="GB15" s="153"/>
      <c r="GC15" s="153"/>
      <c r="GD15" s="153"/>
      <c r="GE15" s="153"/>
      <c r="GF15" s="153"/>
      <c r="GG15" s="153"/>
      <c r="GH15" s="153"/>
      <c r="GI15" s="153"/>
      <c r="GJ15" s="153"/>
      <c r="GK15" s="153"/>
      <c r="GL15" s="153"/>
      <c r="GM15" s="153"/>
      <c r="GN15" s="153"/>
      <c r="GO15" s="153"/>
      <c r="GP15" s="153"/>
      <c r="GQ15" s="153"/>
      <c r="GR15" s="153"/>
      <c r="GS15" s="153"/>
      <c r="GT15" s="153"/>
      <c r="GU15" s="153"/>
      <c r="GV15" s="153"/>
      <c r="GW15" s="153"/>
      <c r="GX15" s="153"/>
      <c r="GY15" s="153"/>
      <c r="GZ15" s="153"/>
      <c r="HA15" s="153"/>
      <c r="HB15" s="153"/>
      <c r="HC15" s="153"/>
      <c r="HD15" s="153"/>
      <c r="HE15" s="153"/>
      <c r="HF15" s="153"/>
      <c r="HG15" s="153"/>
      <c r="HH15" s="153"/>
      <c r="HI15" s="153"/>
      <c r="HJ15" s="153"/>
      <c r="HK15" s="153"/>
      <c r="HL15" s="153"/>
      <c r="HM15" s="153"/>
      <c r="HN15" s="153"/>
      <c r="HO15" s="153"/>
      <c r="HP15" s="153"/>
      <c r="HQ15" s="153"/>
      <c r="HR15" s="153"/>
      <c r="HS15" s="153"/>
      <c r="HT15" s="153"/>
      <c r="HU15" s="153"/>
      <c r="HV15" s="153"/>
      <c r="HW15" s="153"/>
      <c r="HX15" s="153"/>
      <c r="HY15" s="153"/>
      <c r="HZ15" s="153"/>
      <c r="IA15" s="153"/>
      <c r="IB15" s="153"/>
      <c r="IC15" s="153"/>
      <c r="ID15" s="153"/>
      <c r="IE15" s="153"/>
      <c r="IF15" s="153"/>
      <c r="IG15" s="153"/>
      <c r="IH15" s="153"/>
      <c r="II15" s="153"/>
      <c r="IJ15" s="153"/>
      <c r="IK15" s="153"/>
      <c r="IL15" s="153"/>
      <c r="IM15" s="153"/>
      <c r="IN15" s="153"/>
      <c r="IO15" s="153"/>
      <c r="IP15" s="153"/>
      <c r="IQ15" s="153"/>
      <c r="IR15" s="153"/>
      <c r="IS15" s="153"/>
      <c r="IT15" s="153"/>
      <c r="IU15" s="153"/>
      <c r="IV15" s="153"/>
      <c r="IW15" s="153"/>
      <c r="IX15" s="153"/>
      <c r="IY15" s="153"/>
      <c r="IZ15" s="153"/>
      <c r="JA15" s="153"/>
      <c r="JB15" s="153"/>
      <c r="JC15" s="153"/>
      <c r="JD15" s="153"/>
      <c r="JE15" s="153"/>
      <c r="JF15" s="153"/>
      <c r="JG15" s="153"/>
      <c r="JH15" s="153"/>
      <c r="JI15" s="153"/>
      <c r="JJ15" s="153"/>
      <c r="JK15" s="153"/>
      <c r="JL15" s="153"/>
      <c r="JM15" s="153"/>
      <c r="JN15" s="153"/>
      <c r="JO15" s="153"/>
      <c r="JP15" s="153"/>
      <c r="JQ15" s="153"/>
      <c r="JR15" s="153"/>
      <c r="JS15" s="153"/>
      <c r="JT15" s="153"/>
      <c r="JU15" s="153"/>
      <c r="JV15" s="153"/>
      <c r="JW15" s="153"/>
      <c r="JX15" s="153"/>
      <c r="JY15" s="153"/>
      <c r="JZ15" s="153"/>
      <c r="KA15" s="153"/>
      <c r="KB15" s="153"/>
      <c r="KC15" s="153"/>
      <c r="KD15" s="153"/>
      <c r="KE15" s="153"/>
      <c r="KF15" s="153"/>
      <c r="KG15" s="153"/>
      <c r="KH15" s="153"/>
      <c r="KI15" s="153"/>
      <c r="KJ15" s="153"/>
      <c r="KK15" s="153"/>
      <c r="KL15" s="153"/>
      <c r="KM15" s="153"/>
      <c r="KN15" s="153"/>
      <c r="KO15" s="153"/>
      <c r="KP15" s="153"/>
      <c r="KQ15" s="153"/>
      <c r="KR15" s="153"/>
      <c r="KS15" s="153"/>
      <c r="KT15" s="153"/>
      <c r="KU15" s="153"/>
      <c r="KV15" s="153"/>
      <c r="KW15" s="153"/>
      <c r="KX15" s="153"/>
      <c r="KY15" s="153"/>
      <c r="KZ15" s="153"/>
      <c r="LA15" s="153"/>
      <c r="LB15" s="153"/>
      <c r="LC15" s="153"/>
      <c r="LD15" s="153"/>
      <c r="LE15" s="153"/>
      <c r="LF15" s="153"/>
      <c r="LG15" s="153"/>
      <c r="LH15" s="153"/>
      <c r="LI15" s="153"/>
      <c r="LJ15" s="153"/>
      <c r="LK15" s="153"/>
      <c r="LL15" s="153"/>
      <c r="LM15" s="153"/>
      <c r="LN15" s="153"/>
      <c r="LO15" s="153"/>
      <c r="LP15" s="153"/>
      <c r="LQ15" s="153"/>
      <c r="LR15" s="153"/>
      <c r="LS15" s="153"/>
      <c r="LT15" s="153"/>
      <c r="LU15" s="153"/>
      <c r="LV15" s="153"/>
      <c r="LW15" s="153"/>
      <c r="LX15" s="153"/>
      <c r="LY15" s="153"/>
      <c r="LZ15" s="153"/>
      <c r="MA15" s="153"/>
      <c r="MB15" s="153"/>
      <c r="MC15" s="153"/>
      <c r="MD15" s="153"/>
      <c r="ME15" s="153"/>
      <c r="MF15" s="153"/>
      <c r="MG15" s="153"/>
      <c r="MH15" s="153"/>
      <c r="MI15" s="153"/>
      <c r="MJ15" s="153"/>
      <c r="MK15" s="153"/>
      <c r="ML15" s="153"/>
      <c r="MM15" s="153"/>
      <c r="MN15" s="153"/>
      <c r="MO15" s="153"/>
      <c r="MP15" s="153"/>
      <c r="MQ15" s="153"/>
      <c r="MR15" s="153"/>
      <c r="MS15" s="153"/>
      <c r="MT15" s="153"/>
      <c r="MU15" s="153"/>
      <c r="MV15" s="153"/>
      <c r="MW15" s="153"/>
      <c r="MX15" s="153"/>
      <c r="MY15" s="153"/>
      <c r="MZ15" s="153"/>
      <c r="NA15" s="153"/>
      <c r="NB15" s="153"/>
      <c r="NC15" s="153"/>
      <c r="ND15" s="153"/>
      <c r="NE15" s="153"/>
      <c r="NF15" s="153"/>
      <c r="NG15" s="153"/>
      <c r="NH15" s="153"/>
      <c r="NI15" s="153"/>
      <c r="NJ15" s="153"/>
      <c r="NK15" s="153"/>
      <c r="NL15" s="153"/>
      <c r="NM15" s="153"/>
      <c r="NN15" s="153"/>
      <c r="NO15" s="153"/>
      <c r="NP15" s="153"/>
      <c r="NQ15" s="153"/>
      <c r="NR15" s="153"/>
      <c r="NS15" s="153"/>
      <c r="NT15" s="153"/>
      <c r="NU15" s="153"/>
      <c r="NV15" s="153"/>
      <c r="NW15" s="153"/>
      <c r="NX15" s="153"/>
      <c r="NY15" s="153"/>
      <c r="NZ15" s="153"/>
      <c r="OA15" s="153"/>
      <c r="OB15" s="153"/>
      <c r="OC15" s="153"/>
      <c r="OD15" s="153"/>
      <c r="OE15" s="153"/>
      <c r="OF15" s="153"/>
      <c r="OG15" s="153"/>
      <c r="OH15" s="153"/>
      <c r="OI15" s="153"/>
      <c r="OJ15" s="153"/>
      <c r="OK15" s="153"/>
      <c r="OL15" s="153"/>
      <c r="OM15" s="153"/>
      <c r="ON15" s="153"/>
      <c r="OO15" s="153"/>
      <c r="OP15" s="153"/>
      <c r="OQ15" s="153"/>
      <c r="OR15" s="153"/>
      <c r="OS15" s="153"/>
      <c r="OT15" s="153"/>
      <c r="OU15" s="153"/>
      <c r="OV15" s="153"/>
      <c r="OW15" s="153"/>
      <c r="OX15" s="153"/>
      <c r="OY15" s="153"/>
      <c r="OZ15" s="153"/>
      <c r="PA15" s="153"/>
      <c r="PB15" s="153"/>
      <c r="PC15" s="153"/>
      <c r="PD15" s="153"/>
      <c r="PE15" s="153"/>
      <c r="PF15" s="153"/>
      <c r="PG15" s="153"/>
      <c r="PH15" s="153"/>
      <c r="PI15" s="153"/>
      <c r="PJ15" s="153"/>
      <c r="PK15" s="153"/>
      <c r="PL15" s="153"/>
      <c r="PM15" s="153"/>
      <c r="PN15" s="153"/>
      <c r="PO15" s="153"/>
      <c r="PP15" s="153"/>
      <c r="PQ15" s="153"/>
      <c r="PR15" s="153"/>
      <c r="PS15" s="153"/>
      <c r="PT15" s="153"/>
      <c r="PU15" s="153"/>
      <c r="PV15" s="153"/>
      <c r="PW15" s="153"/>
      <c r="PX15" s="153"/>
      <c r="PY15" s="153"/>
      <c r="PZ15" s="153"/>
      <c r="QA15" s="153"/>
      <c r="QB15" s="153"/>
      <c r="QC15" s="153"/>
      <c r="QD15" s="153"/>
      <c r="QE15" s="153"/>
      <c r="QF15" s="153"/>
      <c r="QG15" s="153"/>
      <c r="QH15" s="153"/>
      <c r="QI15" s="153"/>
      <c r="QJ15" s="153"/>
      <c r="QK15" s="153"/>
      <c r="QL15" s="153"/>
      <c r="QM15" s="153"/>
      <c r="QN15" s="153"/>
      <c r="QO15" s="153"/>
      <c r="QP15" s="153"/>
      <c r="QQ15" s="153"/>
      <c r="QR15" s="153"/>
      <c r="QS15" s="153"/>
      <c r="QT15" s="153"/>
      <c r="QU15" s="153"/>
      <c r="QV15" s="153"/>
      <c r="QW15" s="153"/>
      <c r="QX15" s="153"/>
      <c r="QY15" s="153"/>
      <c r="QZ15" s="153"/>
      <c r="RA15" s="153"/>
      <c r="RB15" s="153"/>
      <c r="RC15" s="153"/>
      <c r="RD15" s="153"/>
      <c r="RE15" s="153"/>
      <c r="RF15" s="153"/>
      <c r="RG15" s="153"/>
      <c r="RH15" s="153"/>
      <c r="RI15" s="153"/>
      <c r="RJ15" s="153"/>
      <c r="RK15" s="153"/>
      <c r="RL15" s="153"/>
      <c r="RM15" s="153"/>
      <c r="RN15" s="153"/>
      <c r="RO15" s="153"/>
      <c r="RP15" s="153"/>
      <c r="RQ15" s="153"/>
      <c r="RR15" s="153"/>
      <c r="RS15" s="153"/>
      <c r="RT15" s="153"/>
      <c r="RU15" s="153"/>
      <c r="RV15" s="153"/>
      <c r="RW15" s="153"/>
      <c r="RX15" s="153"/>
      <c r="RY15" s="153"/>
      <c r="RZ15" s="153"/>
      <c r="SA15" s="153"/>
      <c r="SB15" s="153"/>
      <c r="SC15" s="153"/>
      <c r="SD15" s="153"/>
      <c r="SE15" s="153"/>
      <c r="SF15" s="153"/>
      <c r="SG15" s="153"/>
      <c r="SH15" s="153"/>
      <c r="SI15" s="153"/>
      <c r="SJ15" s="153"/>
      <c r="SK15" s="153"/>
      <c r="SL15" s="153"/>
      <c r="SM15" s="153"/>
      <c r="SN15" s="153"/>
      <c r="SO15" s="153"/>
      <c r="SP15" s="153"/>
      <c r="SQ15" s="153"/>
      <c r="SR15" s="153"/>
      <c r="SS15" s="153"/>
      <c r="ST15" s="153"/>
      <c r="SU15" s="153"/>
      <c r="SV15" s="153"/>
      <c r="SW15" s="153"/>
      <c r="SX15" s="153"/>
      <c r="SY15" s="153"/>
      <c r="SZ15" s="153"/>
      <c r="TA15" s="153"/>
      <c r="TB15" s="153"/>
      <c r="TC15" s="153"/>
      <c r="TD15" s="153"/>
      <c r="TE15" s="153"/>
      <c r="TF15" s="153"/>
      <c r="TG15" s="153"/>
      <c r="TH15" s="153"/>
      <c r="TI15" s="153"/>
      <c r="TJ15" s="153"/>
      <c r="TK15" s="153"/>
      <c r="TL15" s="153"/>
      <c r="TM15" s="153"/>
      <c r="TN15" s="153"/>
      <c r="TO15" s="153"/>
      <c r="TP15" s="153"/>
      <c r="TQ15" s="153"/>
      <c r="TR15" s="153"/>
      <c r="TS15" s="153"/>
      <c r="TT15" s="153"/>
      <c r="TU15" s="153"/>
      <c r="TV15" s="153"/>
      <c r="TW15" s="153"/>
      <c r="TX15" s="153"/>
      <c r="TY15" s="153"/>
      <c r="TZ15" s="153"/>
      <c r="UA15" s="153"/>
      <c r="UB15" s="153"/>
      <c r="UC15" s="153"/>
      <c r="UD15" s="153"/>
      <c r="UE15" s="153"/>
      <c r="UF15" s="153"/>
      <c r="UG15" s="153"/>
      <c r="UH15" s="153"/>
      <c r="UI15" s="153"/>
      <c r="UJ15" s="153"/>
      <c r="UK15" s="153"/>
      <c r="UL15" s="153"/>
      <c r="UM15" s="153"/>
      <c r="UN15" s="153"/>
      <c r="UO15" s="153"/>
      <c r="UP15" s="153"/>
      <c r="UQ15" s="153"/>
      <c r="UR15" s="153"/>
      <c r="US15" s="153"/>
      <c r="UT15" s="153"/>
      <c r="UU15" s="153"/>
      <c r="UV15" s="153"/>
      <c r="UW15" s="153"/>
      <c r="UX15" s="153"/>
      <c r="UY15" s="153"/>
      <c r="UZ15" s="153"/>
      <c r="VA15" s="153"/>
      <c r="VB15" s="153"/>
      <c r="VC15" s="153"/>
      <c r="VD15" s="153"/>
      <c r="VE15" s="153"/>
      <c r="VF15" s="153"/>
      <c r="VG15" s="153"/>
      <c r="VH15" s="153"/>
      <c r="VI15" s="153"/>
      <c r="VJ15" s="153"/>
      <c r="VK15" s="153"/>
      <c r="VL15" s="153"/>
      <c r="VM15" s="153"/>
      <c r="VN15" s="153"/>
      <c r="VO15" s="153"/>
      <c r="VP15" s="153"/>
      <c r="VQ15" s="153"/>
      <c r="VR15" s="153"/>
      <c r="VS15" s="153"/>
      <c r="VT15" s="153"/>
      <c r="VU15" s="153"/>
      <c r="VV15" s="153"/>
      <c r="VW15" s="153"/>
      <c r="VX15" s="153"/>
      <c r="VY15" s="153"/>
      <c r="VZ15" s="153"/>
      <c r="WA15" s="153"/>
      <c r="WB15" s="153"/>
      <c r="WC15" s="153"/>
      <c r="WD15" s="153"/>
      <c r="WE15" s="153"/>
      <c r="WF15" s="153"/>
      <c r="WG15" s="153"/>
      <c r="WH15" s="153"/>
      <c r="WI15" s="153"/>
      <c r="WJ15" s="153"/>
      <c r="WK15" s="153"/>
      <c r="WL15" s="153"/>
      <c r="WM15" s="153"/>
      <c r="WN15" s="153"/>
      <c r="WO15" s="153"/>
      <c r="WP15" s="153"/>
      <c r="WQ15" s="153"/>
      <c r="WR15" s="153"/>
      <c r="WS15" s="153"/>
      <c r="WT15" s="153"/>
      <c r="WU15" s="153"/>
      <c r="WV15" s="153"/>
      <c r="WW15" s="153"/>
      <c r="WX15" s="153"/>
      <c r="WY15" s="153"/>
      <c r="WZ15" s="153"/>
      <c r="XA15" s="153"/>
      <c r="XB15" s="153"/>
      <c r="XC15" s="153"/>
      <c r="XD15" s="153"/>
      <c r="XE15" s="153"/>
      <c r="XF15" s="153"/>
      <c r="XG15" s="153"/>
      <c r="XH15" s="153"/>
      <c r="XI15" s="153"/>
      <c r="XJ15" s="153"/>
      <c r="XK15" s="153"/>
      <c r="XL15" s="153"/>
      <c r="XM15" s="153"/>
      <c r="XN15" s="153"/>
      <c r="XO15" s="153"/>
      <c r="XP15" s="153"/>
      <c r="XQ15" s="153"/>
      <c r="XR15" s="153"/>
      <c r="XS15" s="153"/>
      <c r="XT15" s="153"/>
      <c r="XU15" s="153"/>
      <c r="XV15" s="153"/>
      <c r="XW15" s="153"/>
      <c r="XX15" s="153"/>
      <c r="XY15" s="153"/>
      <c r="XZ15" s="153"/>
      <c r="YA15" s="153"/>
      <c r="YB15" s="153"/>
      <c r="YC15" s="153"/>
      <c r="YD15" s="153"/>
      <c r="YE15" s="153"/>
      <c r="YF15" s="153"/>
      <c r="YG15" s="153"/>
      <c r="YH15" s="153"/>
      <c r="YI15" s="153"/>
      <c r="YJ15" s="153"/>
      <c r="YK15" s="153"/>
      <c r="YL15" s="153"/>
      <c r="YM15" s="153"/>
      <c r="YN15" s="153"/>
      <c r="YO15" s="153"/>
      <c r="YP15" s="153"/>
      <c r="YQ15" s="153"/>
      <c r="YR15" s="153"/>
      <c r="YS15" s="153"/>
      <c r="YT15" s="153"/>
      <c r="YU15" s="153"/>
      <c r="YV15" s="153"/>
      <c r="YW15" s="153"/>
      <c r="YX15" s="153"/>
      <c r="YY15" s="153"/>
      <c r="YZ15" s="153"/>
      <c r="ZA15" s="153"/>
      <c r="ZB15" s="153"/>
      <c r="ZC15" s="153"/>
      <c r="ZD15" s="153"/>
      <c r="ZE15" s="153"/>
      <c r="ZF15" s="153"/>
      <c r="ZG15" s="153"/>
      <c r="ZH15" s="153"/>
      <c r="ZI15" s="153"/>
      <c r="ZJ15" s="153"/>
      <c r="ZK15" s="153"/>
      <c r="ZL15" s="153"/>
      <c r="ZM15" s="153"/>
      <c r="ZN15" s="153"/>
      <c r="ZO15" s="153"/>
      <c r="ZP15" s="153"/>
      <c r="ZQ15" s="153"/>
      <c r="ZR15" s="153"/>
      <c r="ZS15" s="153"/>
      <c r="ZT15" s="153"/>
      <c r="ZU15" s="153"/>
      <c r="ZV15" s="153"/>
      <c r="ZW15" s="153"/>
      <c r="ZX15" s="153"/>
      <c r="ZY15" s="153"/>
      <c r="ZZ15" s="153"/>
      <c r="AAA15" s="153"/>
      <c r="AAB15" s="153"/>
      <c r="AAC15" s="153"/>
      <c r="AAD15" s="153"/>
      <c r="AAE15" s="153"/>
      <c r="AAF15" s="153"/>
      <c r="AAG15" s="153"/>
      <c r="AAH15" s="153"/>
      <c r="AAI15" s="153"/>
      <c r="AAJ15" s="153"/>
      <c r="AAK15" s="153"/>
      <c r="AAL15" s="153"/>
      <c r="AAM15" s="153"/>
      <c r="AAN15" s="153"/>
      <c r="AAO15" s="153"/>
      <c r="AAP15" s="153"/>
      <c r="AAQ15" s="153"/>
      <c r="AAR15" s="153"/>
      <c r="AAS15" s="153"/>
      <c r="AAT15" s="153"/>
      <c r="AAU15" s="153"/>
      <c r="AAV15" s="153"/>
      <c r="AAW15" s="153"/>
      <c r="AAX15" s="153"/>
      <c r="AAY15" s="153"/>
      <c r="AAZ15" s="153"/>
      <c r="ABA15" s="153"/>
      <c r="ABB15" s="153"/>
      <c r="ABC15" s="153"/>
      <c r="ABD15" s="153"/>
      <c r="ABE15" s="153"/>
      <c r="ABF15" s="153"/>
      <c r="ABG15" s="153"/>
      <c r="ABH15" s="153"/>
      <c r="ABI15" s="153"/>
      <c r="ABJ15" s="153"/>
      <c r="ABK15" s="153"/>
      <c r="ABL15" s="153"/>
      <c r="ABM15" s="153"/>
      <c r="ABN15" s="153"/>
      <c r="ABO15" s="153"/>
      <c r="ABP15" s="153"/>
      <c r="ABQ15" s="153"/>
      <c r="ABR15" s="153"/>
      <c r="ABS15" s="153"/>
      <c r="ABT15" s="153"/>
      <c r="ABU15" s="153"/>
      <c r="ABV15" s="153"/>
      <c r="ABW15" s="153"/>
      <c r="ABX15" s="153"/>
      <c r="ABY15" s="153"/>
      <c r="ABZ15" s="153"/>
      <c r="ACA15" s="153"/>
      <c r="ACB15" s="153"/>
      <c r="ACC15" s="153"/>
      <c r="ACD15" s="153"/>
      <c r="ACE15" s="153"/>
      <c r="ACF15" s="153"/>
      <c r="ACG15" s="153"/>
      <c r="ACH15" s="153"/>
      <c r="ACI15" s="153"/>
      <c r="ACJ15" s="153"/>
      <c r="ACK15" s="153"/>
      <c r="ACL15" s="153"/>
      <c r="ACM15" s="153"/>
      <c r="ACN15" s="153"/>
      <c r="ACO15" s="153"/>
      <c r="ACP15" s="153"/>
      <c r="ACQ15" s="153"/>
      <c r="ACR15" s="153"/>
      <c r="ACS15" s="153"/>
      <c r="ACT15" s="153"/>
      <c r="ACU15" s="153"/>
      <c r="ACV15" s="153"/>
      <c r="ACW15" s="153"/>
      <c r="ACX15" s="153"/>
      <c r="ACY15" s="153"/>
      <c r="ACZ15" s="153"/>
      <c r="ADA15" s="153"/>
      <c r="ADB15" s="153"/>
      <c r="ADC15" s="153"/>
      <c r="ADD15" s="153"/>
      <c r="ADE15" s="153"/>
      <c r="ADF15" s="153"/>
      <c r="ADG15" s="153"/>
      <c r="ADH15" s="153"/>
      <c r="ADI15" s="153"/>
      <c r="ADJ15" s="153"/>
      <c r="ADK15" s="153"/>
      <c r="ADL15" s="153"/>
      <c r="ADM15" s="153"/>
      <c r="ADN15" s="153"/>
      <c r="ADO15" s="153"/>
      <c r="ADP15" s="153"/>
      <c r="ADQ15" s="153"/>
      <c r="ADR15" s="153"/>
      <c r="ADS15" s="153"/>
      <c r="ADT15" s="153"/>
      <c r="ADU15" s="153"/>
      <c r="ADV15" s="153"/>
      <c r="ADW15" s="153"/>
      <c r="ADX15" s="153"/>
      <c r="ADY15" s="153"/>
      <c r="ADZ15" s="153"/>
      <c r="AEA15" s="153"/>
      <c r="AEB15" s="153"/>
      <c r="AEC15" s="153"/>
      <c r="AED15" s="153"/>
      <c r="AEE15" s="153"/>
      <c r="AEF15" s="153"/>
      <c r="AEG15" s="153"/>
      <c r="AEH15" s="153"/>
      <c r="AEI15" s="153"/>
      <c r="AEJ15" s="153"/>
      <c r="AEK15" s="153"/>
      <c r="AEL15" s="153"/>
      <c r="AEM15" s="153"/>
      <c r="AEN15" s="153"/>
      <c r="AEO15" s="153"/>
      <c r="AEP15" s="153"/>
      <c r="AEQ15" s="153"/>
      <c r="AER15" s="153"/>
      <c r="AES15" s="153"/>
      <c r="AET15" s="153"/>
      <c r="AEU15" s="153"/>
      <c r="AEV15" s="153"/>
      <c r="AEW15" s="153"/>
      <c r="AEX15" s="153"/>
      <c r="AEY15" s="153"/>
      <c r="AEZ15" s="153"/>
      <c r="AFA15" s="153"/>
      <c r="AFB15" s="153"/>
      <c r="AFC15" s="153"/>
      <c r="AFD15" s="153"/>
      <c r="AFE15" s="153"/>
      <c r="AFF15" s="153"/>
      <c r="AFG15" s="153"/>
      <c r="AFH15" s="153"/>
      <c r="AFI15" s="153"/>
      <c r="AFJ15" s="153"/>
      <c r="AFK15" s="153"/>
      <c r="AFL15" s="153"/>
      <c r="AFM15" s="153"/>
      <c r="AFN15" s="153"/>
      <c r="AFO15" s="153"/>
      <c r="AFP15" s="153"/>
      <c r="AFQ15" s="153"/>
      <c r="AFR15" s="153"/>
      <c r="AFS15" s="153"/>
      <c r="AFT15" s="153"/>
      <c r="AFU15" s="153"/>
      <c r="AFV15" s="153"/>
      <c r="AFW15" s="153"/>
      <c r="AFX15" s="153"/>
      <c r="AFY15" s="153"/>
      <c r="AFZ15" s="153"/>
      <c r="AGA15" s="153"/>
      <c r="AGB15" s="153"/>
      <c r="AGC15" s="153"/>
      <c r="AGD15" s="153"/>
      <c r="AGE15" s="153"/>
      <c r="AGF15" s="153"/>
      <c r="AGG15" s="153"/>
      <c r="AGH15" s="153"/>
      <c r="AGI15" s="153"/>
      <c r="AGJ15" s="153"/>
      <c r="AGK15" s="153"/>
      <c r="AGL15" s="153"/>
      <c r="AGM15" s="153"/>
      <c r="AGN15" s="153"/>
      <c r="AGO15" s="153"/>
      <c r="AGP15" s="153"/>
      <c r="AGQ15" s="153"/>
      <c r="AGR15" s="153"/>
      <c r="AGS15" s="153"/>
      <c r="AGT15" s="153"/>
      <c r="AGU15" s="153"/>
      <c r="AGV15" s="153"/>
      <c r="AGW15" s="153"/>
      <c r="AGX15" s="153"/>
      <c r="AGY15" s="153"/>
      <c r="AGZ15" s="153"/>
      <c r="AHA15" s="153"/>
      <c r="AHB15" s="153"/>
      <c r="AHC15" s="153"/>
      <c r="AHD15" s="153"/>
      <c r="AHE15" s="153"/>
      <c r="AHF15" s="153"/>
      <c r="AHG15" s="153"/>
      <c r="AHH15" s="153"/>
      <c r="AHI15" s="153"/>
      <c r="AHJ15" s="153"/>
      <c r="AHK15" s="153"/>
      <c r="AHL15" s="153"/>
      <c r="AHM15" s="153"/>
      <c r="AHN15" s="153"/>
      <c r="AHO15" s="153"/>
      <c r="AHP15" s="153"/>
      <c r="AHQ15" s="153"/>
      <c r="AHR15" s="153"/>
      <c r="AHS15" s="153"/>
      <c r="AHT15" s="153"/>
      <c r="AHU15" s="153"/>
      <c r="AHV15" s="153"/>
      <c r="AHW15" s="153"/>
      <c r="AHX15" s="153"/>
      <c r="AHY15" s="153"/>
      <c r="AHZ15" s="153"/>
      <c r="AIA15" s="153"/>
      <c r="AIB15" s="153"/>
      <c r="AIC15" s="153"/>
      <c r="AID15" s="153"/>
      <c r="AIE15" s="153"/>
      <c r="AIF15" s="153"/>
      <c r="AIG15" s="153"/>
      <c r="AIH15" s="153"/>
      <c r="AII15" s="153"/>
      <c r="AIJ15" s="153"/>
      <c r="AIK15" s="153"/>
      <c r="AIL15" s="153"/>
      <c r="AIM15" s="153"/>
      <c r="AIN15" s="153"/>
      <c r="AIO15" s="153"/>
      <c r="AIP15" s="153"/>
      <c r="AIQ15" s="153"/>
      <c r="AIR15" s="153"/>
      <c r="AIS15" s="153"/>
      <c r="AIT15" s="153"/>
      <c r="AIU15" s="153"/>
      <c r="AIV15" s="153"/>
      <c r="AIW15" s="153"/>
      <c r="AIX15" s="153"/>
      <c r="AIY15" s="153"/>
      <c r="AIZ15" s="153"/>
      <c r="AJA15" s="153"/>
      <c r="AJB15" s="153"/>
      <c r="AJC15" s="153"/>
      <c r="AJD15" s="153"/>
      <c r="AJE15" s="153"/>
      <c r="AJF15" s="153"/>
      <c r="AJG15" s="153"/>
      <c r="AJH15" s="153"/>
      <c r="AJI15" s="153"/>
      <c r="AJJ15" s="153"/>
      <c r="AJK15" s="153"/>
      <c r="AJL15" s="153"/>
      <c r="AJM15" s="153"/>
      <c r="AJN15" s="153"/>
      <c r="AJO15" s="153"/>
      <c r="AJP15" s="153"/>
      <c r="AJQ15" s="153"/>
      <c r="AJR15" s="153"/>
      <c r="AJS15" s="153"/>
      <c r="AJT15" s="153"/>
      <c r="AJU15" s="153"/>
      <c r="AJV15" s="153"/>
      <c r="AJW15" s="153"/>
      <c r="AJX15" s="153"/>
      <c r="AJY15" s="153"/>
      <c r="AJZ15" s="153"/>
      <c r="AKA15" s="153"/>
      <c r="AKB15" s="153"/>
      <c r="AKC15" s="153"/>
      <c r="AKD15" s="153"/>
      <c r="AKE15" s="153"/>
      <c r="AKF15" s="153"/>
      <c r="AKG15" s="153"/>
      <c r="AKH15" s="153"/>
      <c r="AKI15" s="153"/>
      <c r="AKJ15" s="153"/>
      <c r="AKK15" s="153"/>
      <c r="AKL15" s="153"/>
      <c r="AKM15" s="153"/>
      <c r="AKN15" s="153"/>
      <c r="AKO15" s="153"/>
      <c r="AKP15" s="153"/>
      <c r="AKQ15" s="153"/>
      <c r="AKR15" s="153"/>
      <c r="AKS15" s="153"/>
      <c r="AKT15" s="153"/>
      <c r="AKU15" s="153"/>
      <c r="AKV15" s="153"/>
      <c r="AKW15" s="153"/>
      <c r="AKX15" s="153"/>
      <c r="AKY15" s="153"/>
      <c r="AKZ15" s="153"/>
      <c r="ALA15" s="153"/>
      <c r="ALB15" s="153"/>
      <c r="ALC15" s="153"/>
      <c r="ALD15" s="153"/>
      <c r="ALE15" s="153"/>
      <c r="ALF15" s="153"/>
      <c r="ALG15" s="153"/>
      <c r="ALH15" s="153"/>
      <c r="ALI15" s="153"/>
      <c r="ALJ15" s="153"/>
      <c r="ALK15" s="153"/>
      <c r="ALL15" s="153"/>
      <c r="ALM15" s="153"/>
      <c r="ALN15" s="153"/>
      <c r="ALO15" s="153"/>
      <c r="ALP15" s="153"/>
      <c r="ALQ15" s="153"/>
      <c r="ALR15" s="153"/>
      <c r="ALS15" s="153"/>
      <c r="ALT15" s="153"/>
      <c r="ALU15" s="153"/>
      <c r="ALV15" s="153"/>
      <c r="ALW15" s="153"/>
      <c r="ALX15" s="153"/>
      <c r="ALY15" s="153"/>
      <c r="ALZ15" s="153"/>
      <c r="AMA15" s="153"/>
      <c r="AMB15" s="153"/>
      <c r="AMC15" s="153"/>
      <c r="AMD15" s="153"/>
      <c r="AME15" s="153"/>
      <c r="AMF15" s="153"/>
      <c r="AMG15" s="153"/>
      <c r="AMH15" s="153"/>
      <c r="AMI15" s="153"/>
      <c r="AMJ15" s="153"/>
      <c r="AMK15" s="153"/>
      <c r="AML15" s="153"/>
      <c r="AMM15" s="153"/>
      <c r="AMN15" s="153"/>
      <c r="AMO15" s="153"/>
      <c r="AMP15" s="153"/>
      <c r="AMQ15" s="153"/>
      <c r="AMR15" s="153"/>
      <c r="AMS15" s="153"/>
      <c r="AMT15" s="153"/>
      <c r="AMU15" s="153"/>
      <c r="AMV15" s="153"/>
      <c r="AMW15" s="153"/>
      <c r="AMX15" s="153"/>
      <c r="AMY15" s="153"/>
      <c r="AMZ15" s="153"/>
      <c r="ANA15" s="153"/>
      <c r="ANB15" s="153"/>
      <c r="ANC15" s="153"/>
      <c r="AND15" s="153"/>
      <c r="ANE15" s="153"/>
      <c r="ANF15" s="153"/>
      <c r="ANG15" s="153"/>
      <c r="ANH15" s="153"/>
      <c r="ANI15" s="153"/>
      <c r="ANJ15" s="153"/>
      <c r="ANK15" s="153"/>
      <c r="ANL15" s="153"/>
      <c r="ANM15" s="153"/>
      <c r="ANN15" s="153"/>
      <c r="ANO15" s="153"/>
      <c r="ANP15" s="153"/>
      <c r="ANQ15" s="153"/>
      <c r="ANR15" s="153"/>
      <c r="ANS15" s="153"/>
      <c r="ANT15" s="153"/>
      <c r="ANU15" s="153"/>
      <c r="ANV15" s="153"/>
      <c r="ANW15" s="153"/>
      <c r="ANX15" s="153"/>
      <c r="ANY15" s="153"/>
      <c r="ANZ15" s="153"/>
      <c r="AOA15" s="153"/>
      <c r="AOB15" s="153"/>
      <c r="AOC15" s="153"/>
      <c r="AOD15" s="153"/>
      <c r="AOE15" s="153"/>
      <c r="AOF15" s="153"/>
      <c r="AOG15" s="153"/>
      <c r="AOH15" s="153"/>
      <c r="AOI15" s="153"/>
      <c r="AOJ15" s="153"/>
      <c r="AOK15" s="153"/>
      <c r="AOL15" s="153"/>
      <c r="AOM15" s="153"/>
      <c r="AON15" s="153"/>
      <c r="AOO15" s="153"/>
      <c r="AOP15" s="153"/>
      <c r="AOQ15" s="153"/>
      <c r="AOR15" s="153"/>
      <c r="AOS15" s="153"/>
      <c r="AOT15" s="153"/>
      <c r="AOU15" s="153"/>
      <c r="AOV15" s="153"/>
      <c r="AOW15" s="153"/>
      <c r="AOX15" s="153"/>
      <c r="AOY15" s="153"/>
      <c r="AOZ15" s="153"/>
      <c r="APA15" s="153"/>
      <c r="APB15" s="153"/>
      <c r="APC15" s="153"/>
      <c r="APD15" s="153"/>
      <c r="APE15" s="153"/>
      <c r="APF15" s="153"/>
      <c r="APG15" s="153"/>
      <c r="APH15" s="153"/>
      <c r="API15" s="153"/>
      <c r="APJ15" s="153"/>
      <c r="APK15" s="153"/>
      <c r="APL15" s="153"/>
      <c r="APM15" s="153"/>
      <c r="APN15" s="153"/>
      <c r="APO15" s="153"/>
      <c r="APP15" s="153"/>
      <c r="APQ15" s="153"/>
      <c r="APR15" s="153"/>
      <c r="APS15" s="153"/>
      <c r="APT15" s="153"/>
      <c r="APU15" s="153"/>
      <c r="APV15" s="153"/>
      <c r="APW15" s="153"/>
      <c r="APX15" s="153"/>
      <c r="APY15" s="153"/>
      <c r="APZ15" s="153"/>
      <c r="AQA15" s="153"/>
      <c r="AQB15" s="153"/>
      <c r="AQC15" s="153"/>
      <c r="AQD15" s="153"/>
      <c r="AQE15" s="153"/>
      <c r="AQF15" s="153"/>
      <c r="AQG15" s="153"/>
      <c r="AQH15" s="153"/>
      <c r="AQI15" s="153"/>
      <c r="AQJ15" s="153"/>
      <c r="AQK15" s="153"/>
      <c r="AQL15" s="153"/>
      <c r="AQM15" s="153"/>
      <c r="AQN15" s="153"/>
      <c r="AQO15" s="153"/>
      <c r="AQP15" s="153"/>
      <c r="AQQ15" s="153"/>
      <c r="AQR15" s="153"/>
      <c r="AQS15" s="153"/>
      <c r="AQT15" s="153"/>
      <c r="AQU15" s="153"/>
      <c r="AQV15" s="153"/>
      <c r="AQW15" s="153"/>
      <c r="AQX15" s="153"/>
      <c r="AQY15" s="153"/>
      <c r="AQZ15" s="153"/>
      <c r="ARA15" s="153"/>
      <c r="ARB15" s="153"/>
      <c r="ARC15" s="153"/>
      <c r="ARD15" s="153"/>
      <c r="ARE15" s="153"/>
      <c r="ARF15" s="153"/>
      <c r="ARG15" s="153"/>
      <c r="ARH15" s="153"/>
      <c r="ARI15" s="153"/>
      <c r="ARJ15" s="153"/>
      <c r="ARK15" s="153"/>
      <c r="ARL15" s="153"/>
      <c r="ARM15" s="153"/>
      <c r="ARN15" s="153"/>
      <c r="ARO15" s="153"/>
      <c r="ARP15" s="153"/>
      <c r="ARQ15" s="153"/>
      <c r="ARR15" s="153"/>
      <c r="ARS15" s="153"/>
      <c r="ART15" s="153"/>
      <c r="ARU15" s="153"/>
      <c r="ARV15" s="153"/>
      <c r="ARW15" s="153"/>
      <c r="ARX15" s="153"/>
      <c r="ARY15" s="153"/>
      <c r="ARZ15" s="153"/>
      <c r="ASA15" s="153"/>
      <c r="ASB15" s="153"/>
      <c r="ASC15" s="153"/>
      <c r="ASD15" s="153"/>
      <c r="ASE15" s="153"/>
      <c r="ASF15" s="153"/>
      <c r="ASG15" s="153"/>
      <c r="ASH15" s="153"/>
      <c r="ASI15" s="153"/>
      <c r="ASJ15" s="153"/>
      <c r="ASK15" s="153"/>
      <c r="ASL15" s="153"/>
      <c r="ASM15" s="153"/>
      <c r="ASN15" s="153"/>
      <c r="ASO15" s="153"/>
      <c r="ASP15" s="153"/>
      <c r="ASQ15" s="153"/>
      <c r="ASR15" s="153"/>
      <c r="ASS15" s="153"/>
      <c r="AST15" s="153"/>
      <c r="ASU15" s="153"/>
      <c r="ASV15" s="153"/>
      <c r="ASW15" s="153"/>
      <c r="ASX15" s="153"/>
      <c r="ASY15" s="153"/>
      <c r="ASZ15" s="153"/>
      <c r="ATA15" s="153"/>
      <c r="ATB15" s="153"/>
      <c r="ATC15" s="153"/>
      <c r="ATD15" s="153"/>
      <c r="ATE15" s="153"/>
      <c r="ATF15" s="153"/>
      <c r="ATG15" s="153"/>
      <c r="ATH15" s="153"/>
      <c r="ATI15" s="153"/>
      <c r="ATJ15" s="153"/>
      <c r="ATK15" s="153"/>
      <c r="ATL15" s="153"/>
      <c r="ATM15" s="153"/>
      <c r="ATN15" s="153"/>
      <c r="ATO15" s="153"/>
      <c r="ATP15" s="153"/>
      <c r="ATQ15" s="153"/>
      <c r="ATR15" s="153"/>
      <c r="ATS15" s="153"/>
      <c r="ATT15" s="153"/>
      <c r="ATU15" s="153"/>
      <c r="ATV15" s="153"/>
      <c r="ATW15" s="153"/>
      <c r="ATX15" s="153"/>
      <c r="ATY15" s="153"/>
      <c r="ATZ15" s="153"/>
      <c r="AUA15" s="153"/>
      <c r="AUB15" s="153"/>
      <c r="AUC15" s="153"/>
      <c r="AUD15" s="153"/>
      <c r="AUE15" s="153"/>
      <c r="AUF15" s="153"/>
      <c r="AUG15" s="153"/>
      <c r="AUH15" s="153"/>
      <c r="AUI15" s="153"/>
      <c r="AUJ15" s="153"/>
      <c r="AUK15" s="153"/>
      <c r="AUL15" s="153"/>
      <c r="AUM15" s="153"/>
      <c r="AUN15" s="153"/>
      <c r="AUO15" s="153"/>
      <c r="AUP15" s="153"/>
      <c r="AUQ15" s="153"/>
      <c r="AUR15" s="153"/>
      <c r="AUS15" s="153"/>
      <c r="AUT15" s="153"/>
      <c r="AUU15" s="153"/>
      <c r="AUV15" s="153"/>
      <c r="AUW15" s="153"/>
      <c r="AUX15" s="153"/>
      <c r="AUY15" s="153"/>
      <c r="AUZ15" s="153"/>
      <c r="AVA15" s="153"/>
      <c r="AVB15" s="153"/>
      <c r="AVC15" s="153"/>
      <c r="AVD15" s="153"/>
      <c r="AVE15" s="153"/>
      <c r="AVF15" s="153"/>
      <c r="AVG15" s="153"/>
      <c r="AVH15" s="153"/>
      <c r="AVI15" s="153"/>
      <c r="AVJ15" s="153"/>
      <c r="AVK15" s="153"/>
      <c r="AVL15" s="153"/>
      <c r="AVM15" s="153"/>
      <c r="AVN15" s="153"/>
      <c r="AVO15" s="153"/>
      <c r="AVP15" s="153"/>
      <c r="AVQ15" s="153"/>
      <c r="AVR15" s="153"/>
      <c r="AVS15" s="153"/>
      <c r="AVT15" s="153"/>
      <c r="AVU15" s="153"/>
      <c r="AVV15" s="153"/>
      <c r="AVW15" s="153"/>
      <c r="AVX15" s="153"/>
      <c r="AVY15" s="153"/>
      <c r="AVZ15" s="153"/>
      <c r="AWA15" s="153"/>
      <c r="AWB15" s="153"/>
      <c r="AWC15" s="153"/>
      <c r="AWD15" s="153"/>
      <c r="AWE15" s="153"/>
      <c r="AWF15" s="153"/>
      <c r="AWG15" s="153"/>
      <c r="AWH15" s="153"/>
      <c r="AWI15" s="153"/>
      <c r="AWJ15" s="153"/>
      <c r="AWK15" s="153"/>
      <c r="AWL15" s="153"/>
      <c r="AWM15" s="153"/>
      <c r="AWN15" s="153"/>
      <c r="AWO15" s="153"/>
      <c r="AWP15" s="153"/>
      <c r="AWQ15" s="153"/>
      <c r="AWR15" s="153"/>
      <c r="AWS15" s="153"/>
      <c r="AWT15" s="153"/>
      <c r="AWU15" s="153"/>
      <c r="AWV15" s="153"/>
      <c r="AWW15" s="153"/>
      <c r="AWX15" s="153"/>
      <c r="AWY15" s="153"/>
      <c r="AWZ15" s="153"/>
      <c r="AXA15" s="153"/>
      <c r="AXB15" s="153"/>
      <c r="AXC15" s="153"/>
      <c r="AXD15" s="153"/>
      <c r="AXE15" s="153"/>
      <c r="AXF15" s="153"/>
      <c r="AXG15" s="153"/>
      <c r="AXH15" s="153"/>
      <c r="AXI15" s="153"/>
      <c r="AXJ15" s="153"/>
      <c r="AXK15" s="153"/>
      <c r="AXL15" s="153"/>
      <c r="AXM15" s="153"/>
      <c r="AXN15" s="153"/>
      <c r="AXO15" s="153"/>
      <c r="AXP15" s="153"/>
      <c r="AXQ15" s="153"/>
      <c r="AXR15" s="153"/>
      <c r="AXS15" s="153"/>
      <c r="AXT15" s="153"/>
      <c r="AXU15" s="153"/>
      <c r="AXV15" s="153"/>
      <c r="AXW15" s="153"/>
      <c r="AXX15" s="153"/>
      <c r="AXY15" s="153"/>
      <c r="AXZ15" s="153"/>
      <c r="AYA15" s="153"/>
      <c r="AYB15" s="153"/>
      <c r="AYC15" s="153"/>
      <c r="AYD15" s="153"/>
      <c r="AYE15" s="153"/>
      <c r="AYF15" s="153"/>
      <c r="AYG15" s="153"/>
      <c r="AYH15" s="153"/>
      <c r="AYI15" s="153"/>
      <c r="AYJ15" s="153"/>
      <c r="AYK15" s="153"/>
      <c r="AYL15" s="153"/>
      <c r="AYM15" s="153"/>
      <c r="AYN15" s="153"/>
      <c r="AYO15" s="153"/>
      <c r="AYP15" s="153"/>
      <c r="AYQ15" s="153"/>
      <c r="AYR15" s="153"/>
      <c r="AYS15" s="153"/>
      <c r="AYT15" s="153"/>
      <c r="AYU15" s="153"/>
      <c r="AYV15" s="153"/>
      <c r="AYW15" s="153"/>
      <c r="AYX15" s="153"/>
      <c r="AYY15" s="153"/>
      <c r="AYZ15" s="153"/>
      <c r="AZA15" s="153"/>
      <c r="AZB15" s="153"/>
      <c r="AZC15" s="153"/>
      <c r="AZD15" s="153"/>
      <c r="AZE15" s="153"/>
      <c r="AZF15" s="153"/>
      <c r="AZG15" s="153"/>
      <c r="AZH15" s="153"/>
      <c r="AZI15" s="153"/>
      <c r="AZJ15" s="153"/>
      <c r="AZK15" s="153"/>
      <c r="AZL15" s="153"/>
      <c r="AZM15" s="153"/>
      <c r="AZN15" s="153"/>
      <c r="AZO15" s="153"/>
      <c r="AZP15" s="153"/>
      <c r="AZQ15" s="153"/>
      <c r="AZR15" s="153"/>
      <c r="AZS15" s="153"/>
      <c r="AZT15" s="153"/>
      <c r="AZU15" s="153"/>
      <c r="AZV15" s="153"/>
      <c r="AZW15" s="153"/>
      <c r="AZX15" s="153"/>
      <c r="AZY15" s="153"/>
      <c r="AZZ15" s="153"/>
      <c r="BAA15" s="153"/>
      <c r="BAB15" s="153"/>
      <c r="BAC15" s="153"/>
      <c r="BAD15" s="153"/>
      <c r="BAE15" s="153"/>
      <c r="BAF15" s="153"/>
      <c r="BAG15" s="153"/>
      <c r="BAH15" s="153"/>
      <c r="BAI15" s="153"/>
      <c r="BAJ15" s="153"/>
      <c r="BAK15" s="153"/>
      <c r="BAL15" s="153"/>
      <c r="BAM15" s="153"/>
      <c r="BAN15" s="153"/>
      <c r="BAO15" s="153"/>
      <c r="BAP15" s="153"/>
      <c r="BAQ15" s="153"/>
      <c r="BAR15" s="153"/>
      <c r="BAS15" s="153"/>
      <c r="BAT15" s="153"/>
      <c r="BAU15" s="153"/>
      <c r="BAV15" s="153"/>
      <c r="BAW15" s="153"/>
      <c r="BAX15" s="153"/>
      <c r="BAY15" s="153"/>
      <c r="BAZ15" s="153"/>
      <c r="BBA15" s="153"/>
      <c r="BBB15" s="153"/>
      <c r="BBC15" s="153"/>
      <c r="BBD15" s="153"/>
      <c r="BBE15" s="153"/>
      <c r="BBF15" s="153"/>
      <c r="BBG15" s="153"/>
      <c r="BBH15" s="153"/>
      <c r="BBI15" s="153"/>
      <c r="BBJ15" s="153"/>
      <c r="BBK15" s="153"/>
      <c r="BBL15" s="153"/>
      <c r="BBM15" s="153"/>
      <c r="BBN15" s="153"/>
      <c r="BBO15" s="153"/>
      <c r="BBP15" s="153"/>
      <c r="BBQ15" s="153"/>
      <c r="BBR15" s="153"/>
      <c r="BBS15" s="153"/>
      <c r="BBT15" s="153"/>
      <c r="BBU15" s="153"/>
      <c r="BBV15" s="153"/>
      <c r="BBW15" s="153"/>
      <c r="BBX15" s="153"/>
      <c r="BBY15" s="153"/>
      <c r="BBZ15" s="153"/>
      <c r="BCA15" s="153"/>
      <c r="BCB15" s="153"/>
      <c r="BCC15" s="153"/>
      <c r="BCD15" s="153"/>
      <c r="BCE15" s="153"/>
      <c r="BCF15" s="153"/>
      <c r="BCG15" s="153"/>
      <c r="BCH15" s="153"/>
      <c r="BCI15" s="153"/>
      <c r="BCJ15" s="153"/>
      <c r="BCK15" s="153"/>
      <c r="BCL15" s="153"/>
      <c r="BCM15" s="153"/>
      <c r="BCN15" s="153"/>
      <c r="BCO15" s="153"/>
      <c r="BCP15" s="153"/>
      <c r="BCQ15" s="153"/>
      <c r="BCR15" s="153"/>
      <c r="BCS15" s="153"/>
      <c r="BCT15" s="153"/>
      <c r="BCU15" s="153"/>
      <c r="BCV15" s="153"/>
      <c r="BCW15" s="153"/>
      <c r="BCX15" s="153"/>
      <c r="BCY15" s="153"/>
      <c r="BCZ15" s="153"/>
      <c r="BDA15" s="153"/>
      <c r="BDB15" s="153"/>
      <c r="BDC15" s="153"/>
      <c r="BDD15" s="153"/>
      <c r="BDE15" s="153"/>
      <c r="BDF15" s="153"/>
      <c r="BDG15" s="153"/>
      <c r="BDH15" s="153"/>
      <c r="BDI15" s="153"/>
      <c r="BDJ15" s="153"/>
      <c r="BDK15" s="153"/>
      <c r="BDL15" s="153"/>
      <c r="BDM15" s="153"/>
      <c r="BDN15" s="153"/>
      <c r="BDO15" s="153"/>
      <c r="BDP15" s="153"/>
      <c r="BDQ15" s="153"/>
      <c r="BDR15" s="153"/>
      <c r="BDS15" s="153"/>
      <c r="BDT15" s="153"/>
      <c r="BDU15" s="153"/>
      <c r="BDV15" s="153"/>
      <c r="BDW15" s="153"/>
      <c r="BDX15" s="153"/>
      <c r="BDY15" s="153"/>
      <c r="BDZ15" s="153"/>
      <c r="BEA15" s="153"/>
      <c r="BEB15" s="153"/>
      <c r="BEC15" s="153"/>
      <c r="BED15" s="153"/>
      <c r="BEE15" s="153"/>
      <c r="BEF15" s="153"/>
      <c r="BEG15" s="153"/>
      <c r="BEH15" s="153"/>
      <c r="BEI15" s="153"/>
      <c r="BEJ15" s="153"/>
      <c r="BEK15" s="153"/>
      <c r="BEL15" s="153"/>
      <c r="BEM15" s="153"/>
      <c r="BEN15" s="153"/>
      <c r="BEO15" s="153"/>
      <c r="BEP15" s="153"/>
      <c r="BEQ15" s="153"/>
      <c r="BER15" s="153"/>
      <c r="BES15" s="153"/>
      <c r="BET15" s="153"/>
      <c r="BEU15" s="153"/>
      <c r="BEV15" s="153"/>
      <c r="BEW15" s="153"/>
      <c r="BEX15" s="153"/>
      <c r="BEY15" s="153"/>
      <c r="BEZ15" s="153"/>
      <c r="BFA15" s="153"/>
      <c r="BFB15" s="153"/>
      <c r="BFC15" s="153"/>
      <c r="BFD15" s="153"/>
      <c r="BFE15" s="153"/>
      <c r="BFF15" s="153"/>
      <c r="BFG15" s="153"/>
      <c r="BFH15" s="153"/>
      <c r="BFI15" s="153"/>
      <c r="BFJ15" s="153"/>
      <c r="BFK15" s="153"/>
      <c r="BFL15" s="153"/>
      <c r="BFM15" s="153"/>
      <c r="BFN15" s="153"/>
      <c r="BFO15" s="153"/>
      <c r="BFP15" s="153"/>
      <c r="BFQ15" s="153"/>
      <c r="BFR15" s="153"/>
      <c r="BFS15" s="153"/>
      <c r="BFT15" s="153"/>
      <c r="BFU15" s="153"/>
      <c r="BFV15" s="153"/>
      <c r="BFW15" s="153"/>
      <c r="BFX15" s="153"/>
      <c r="BFY15" s="153"/>
      <c r="BFZ15" s="153"/>
      <c r="BGA15" s="153"/>
      <c r="BGB15" s="153"/>
      <c r="BGC15" s="153"/>
      <c r="BGD15" s="153"/>
      <c r="BGE15" s="153"/>
      <c r="BGF15" s="153"/>
      <c r="BGG15" s="153"/>
      <c r="BGH15" s="153"/>
      <c r="BGI15" s="153"/>
      <c r="BGJ15" s="153"/>
      <c r="BGK15" s="153"/>
      <c r="BGL15" s="153"/>
      <c r="BGM15" s="153"/>
      <c r="BGN15" s="153"/>
      <c r="BGO15" s="153"/>
      <c r="BGP15" s="153"/>
      <c r="BGQ15" s="153"/>
      <c r="BGR15" s="153"/>
      <c r="BGS15" s="153"/>
      <c r="BGT15" s="153"/>
      <c r="BGU15" s="153"/>
      <c r="BGV15" s="153"/>
      <c r="BGW15" s="153"/>
      <c r="BGX15" s="153"/>
      <c r="BGY15" s="153"/>
      <c r="BGZ15" s="153"/>
      <c r="BHA15" s="153"/>
      <c r="BHB15" s="153"/>
      <c r="BHC15" s="153"/>
      <c r="BHD15" s="153"/>
      <c r="BHE15" s="153"/>
      <c r="BHF15" s="153"/>
      <c r="BHG15" s="153"/>
      <c r="BHH15" s="153"/>
      <c r="BHI15" s="153"/>
      <c r="BHJ15" s="153"/>
      <c r="BHK15" s="153"/>
      <c r="BHL15" s="153"/>
      <c r="BHM15" s="153"/>
      <c r="BHN15" s="153"/>
      <c r="BHO15" s="153"/>
      <c r="BHP15" s="153"/>
      <c r="BHQ15" s="153"/>
      <c r="BHR15" s="153"/>
      <c r="BHS15" s="153"/>
      <c r="BHT15" s="153"/>
      <c r="BHU15" s="153"/>
      <c r="BHV15" s="153"/>
      <c r="BHW15" s="153"/>
      <c r="BHX15" s="153"/>
      <c r="BHY15" s="153"/>
      <c r="BHZ15" s="153"/>
      <c r="BIA15" s="153"/>
      <c r="BIB15" s="153"/>
      <c r="BIC15" s="153"/>
      <c r="BID15" s="153"/>
      <c r="BIE15" s="153"/>
      <c r="BIF15" s="153"/>
      <c r="BIG15" s="153"/>
      <c r="BIH15" s="153"/>
      <c r="BII15" s="153"/>
      <c r="BIJ15" s="153"/>
      <c r="BIK15" s="153"/>
      <c r="BIL15" s="153"/>
      <c r="BIM15" s="153"/>
      <c r="BIN15" s="153"/>
      <c r="BIO15" s="153"/>
      <c r="BIP15" s="153"/>
      <c r="BIQ15" s="153"/>
      <c r="BIR15" s="153"/>
      <c r="BIS15" s="153"/>
      <c r="BIT15" s="153"/>
      <c r="BIU15" s="153"/>
      <c r="BIV15" s="153"/>
      <c r="BIW15" s="153"/>
      <c r="BIX15" s="153"/>
      <c r="BIY15" s="153"/>
      <c r="BIZ15" s="153"/>
      <c r="BJA15" s="153"/>
      <c r="BJB15" s="153"/>
      <c r="BJC15" s="153"/>
      <c r="BJD15" s="153"/>
      <c r="BJE15" s="153"/>
      <c r="BJF15" s="153"/>
      <c r="BJG15" s="153"/>
      <c r="BJH15" s="153"/>
      <c r="BJI15" s="153"/>
      <c r="BJJ15" s="153"/>
      <c r="BJK15" s="153"/>
      <c r="BJL15" s="153"/>
      <c r="BJM15" s="153"/>
      <c r="BJN15" s="153"/>
      <c r="BJO15" s="153"/>
      <c r="BJP15" s="153"/>
      <c r="BJQ15" s="153"/>
      <c r="BJR15" s="153"/>
      <c r="BJS15" s="153"/>
      <c r="BJT15" s="153"/>
      <c r="BJU15" s="153"/>
      <c r="BJV15" s="153"/>
      <c r="BJW15" s="153"/>
      <c r="BJX15" s="153"/>
      <c r="BJY15" s="153"/>
      <c r="BJZ15" s="153"/>
      <c r="BKA15" s="153"/>
      <c r="BKB15" s="153"/>
      <c r="BKC15" s="153"/>
      <c r="BKD15" s="153"/>
      <c r="BKE15" s="153"/>
      <c r="BKF15" s="153"/>
      <c r="BKG15" s="153"/>
      <c r="BKH15" s="153"/>
      <c r="BKI15" s="153"/>
      <c r="BKJ15" s="153"/>
      <c r="BKK15" s="153"/>
      <c r="BKL15" s="153"/>
      <c r="BKM15" s="153"/>
      <c r="BKN15" s="153"/>
      <c r="BKO15" s="153"/>
      <c r="BKP15" s="153"/>
      <c r="BKQ15" s="153"/>
      <c r="BKR15" s="153"/>
      <c r="BKS15" s="153"/>
      <c r="BKT15" s="153"/>
      <c r="BKU15" s="153"/>
      <c r="BKV15" s="153"/>
      <c r="BKW15" s="153"/>
      <c r="BKX15" s="153"/>
      <c r="BKY15" s="153"/>
      <c r="BKZ15" s="153"/>
      <c r="BLA15" s="153"/>
      <c r="BLB15" s="153"/>
      <c r="BLC15" s="153"/>
      <c r="BLD15" s="153"/>
      <c r="BLE15" s="153"/>
      <c r="BLF15" s="153"/>
      <c r="BLG15" s="153"/>
      <c r="BLH15" s="153"/>
      <c r="BLI15" s="153"/>
      <c r="BLJ15" s="153"/>
      <c r="BLK15" s="153"/>
      <c r="BLL15" s="153"/>
      <c r="BLM15" s="153"/>
      <c r="BLN15" s="153"/>
      <c r="BLO15" s="153"/>
      <c r="BLP15" s="153"/>
      <c r="BLQ15" s="153"/>
      <c r="BLR15" s="153"/>
      <c r="BLS15" s="153"/>
      <c r="BLT15" s="153"/>
      <c r="BLU15" s="153"/>
      <c r="BLV15" s="153"/>
      <c r="BLW15" s="153"/>
      <c r="BLX15" s="153"/>
      <c r="BLY15" s="153"/>
      <c r="BLZ15" s="153"/>
      <c r="BMA15" s="153"/>
      <c r="BMB15" s="153"/>
      <c r="BMC15" s="153"/>
      <c r="BMD15" s="153"/>
      <c r="BME15" s="153"/>
      <c r="BMF15" s="153"/>
      <c r="BMG15" s="153"/>
      <c r="BMH15" s="153"/>
      <c r="BMI15" s="153"/>
      <c r="BMJ15" s="153"/>
      <c r="BMK15" s="153"/>
      <c r="BML15" s="153"/>
      <c r="BMM15" s="153"/>
      <c r="BMN15" s="153"/>
      <c r="BMO15" s="153"/>
      <c r="BMP15" s="153"/>
      <c r="BMQ15" s="153"/>
      <c r="BMR15" s="153"/>
      <c r="BMS15" s="153"/>
      <c r="BMT15" s="153"/>
      <c r="BMU15" s="153"/>
      <c r="BMV15" s="153"/>
      <c r="BMW15" s="153"/>
      <c r="BMX15" s="153"/>
      <c r="BMY15" s="153"/>
      <c r="BMZ15" s="153"/>
      <c r="BNA15" s="153"/>
      <c r="BNB15" s="153"/>
      <c r="BNC15" s="153"/>
      <c r="BND15" s="153"/>
      <c r="BNE15" s="153"/>
      <c r="BNF15" s="153"/>
      <c r="BNG15" s="153"/>
      <c r="BNH15" s="153"/>
      <c r="BNI15" s="153"/>
      <c r="BNJ15" s="153"/>
      <c r="BNK15" s="153"/>
      <c r="BNL15" s="153"/>
      <c r="BNM15" s="153"/>
      <c r="BNN15" s="153"/>
      <c r="BNO15" s="153"/>
      <c r="BNP15" s="153"/>
      <c r="BNQ15" s="153"/>
      <c r="BNR15" s="153"/>
      <c r="BNS15" s="153"/>
      <c r="BNT15" s="153"/>
      <c r="BNU15" s="153"/>
      <c r="BNV15" s="153"/>
      <c r="BNW15" s="153"/>
      <c r="BNX15" s="153"/>
      <c r="BNY15" s="153"/>
      <c r="BNZ15" s="153"/>
      <c r="BOA15" s="153"/>
      <c r="BOB15" s="153"/>
      <c r="BOC15" s="153"/>
      <c r="BOD15" s="153"/>
      <c r="BOE15" s="153"/>
      <c r="BOF15" s="153"/>
      <c r="BOG15" s="153"/>
      <c r="BOH15" s="153"/>
      <c r="BOI15" s="153"/>
      <c r="BOJ15" s="153"/>
      <c r="BOK15" s="153"/>
      <c r="BOL15" s="153"/>
      <c r="BOM15" s="153"/>
      <c r="BON15" s="153"/>
      <c r="BOO15" s="153"/>
      <c r="BOP15" s="153"/>
      <c r="BOQ15" s="153"/>
      <c r="BOR15" s="153"/>
      <c r="BOS15" s="153"/>
      <c r="BOT15" s="153"/>
      <c r="BOU15" s="153"/>
      <c r="BOV15" s="153"/>
      <c r="BOW15" s="153"/>
      <c r="BOX15" s="153"/>
      <c r="BOY15" s="153"/>
      <c r="BOZ15" s="153"/>
      <c r="BPA15" s="153"/>
      <c r="BPB15" s="153"/>
      <c r="BPC15" s="153"/>
      <c r="BPD15" s="153"/>
      <c r="BPE15" s="153"/>
      <c r="BPF15" s="153"/>
      <c r="BPG15" s="153"/>
      <c r="BPH15" s="153"/>
      <c r="BPI15" s="153"/>
      <c r="BPJ15" s="153"/>
      <c r="BPK15" s="153"/>
      <c r="BPL15" s="153"/>
      <c r="BPM15" s="153"/>
      <c r="BPN15" s="153"/>
      <c r="BPO15" s="153"/>
      <c r="BPP15" s="153"/>
      <c r="BPQ15" s="153"/>
      <c r="BPR15" s="153"/>
      <c r="BPS15" s="153"/>
      <c r="BPT15" s="153"/>
      <c r="BPU15" s="153"/>
      <c r="BPV15" s="153"/>
      <c r="BPW15" s="153"/>
      <c r="BPX15" s="153"/>
      <c r="BPY15" s="153"/>
      <c r="BPZ15" s="153"/>
      <c r="BQA15" s="153"/>
      <c r="BQB15" s="153"/>
      <c r="BQC15" s="153"/>
      <c r="BQD15" s="153"/>
      <c r="BQE15" s="153"/>
      <c r="BQF15" s="153"/>
      <c r="BQG15" s="153"/>
      <c r="BQH15" s="153"/>
      <c r="BQI15" s="153"/>
      <c r="BQJ15" s="153"/>
      <c r="BQK15" s="153"/>
      <c r="BQL15" s="153"/>
      <c r="BQM15" s="153"/>
      <c r="BQN15" s="153"/>
      <c r="BQO15" s="153"/>
      <c r="BQP15" s="153"/>
      <c r="BQQ15" s="153"/>
      <c r="BQR15" s="153"/>
      <c r="BQS15" s="153"/>
      <c r="BQT15" s="153"/>
      <c r="BQU15" s="153"/>
      <c r="BQV15" s="153"/>
      <c r="BQW15" s="153"/>
      <c r="BQX15" s="153"/>
      <c r="BQY15" s="153"/>
      <c r="BQZ15" s="153"/>
      <c r="BRA15" s="153"/>
      <c r="BRB15" s="153"/>
      <c r="BRC15" s="153"/>
      <c r="BRD15" s="153"/>
      <c r="BRE15" s="153"/>
      <c r="BRF15" s="153"/>
      <c r="BRG15" s="153"/>
      <c r="BRH15" s="153"/>
      <c r="BRI15" s="153"/>
      <c r="BRJ15" s="153"/>
      <c r="BRK15" s="153"/>
      <c r="BRL15" s="153"/>
      <c r="BRM15" s="153"/>
      <c r="BRN15" s="153"/>
      <c r="BRO15" s="153"/>
      <c r="BRP15" s="153"/>
      <c r="BRQ15" s="153"/>
      <c r="BRR15" s="153"/>
      <c r="BRS15" s="153"/>
      <c r="BRT15" s="153"/>
      <c r="BRU15" s="153"/>
      <c r="BRV15" s="153"/>
      <c r="BRW15" s="153"/>
      <c r="BRX15" s="153"/>
      <c r="BRY15" s="153"/>
      <c r="BRZ15" s="153"/>
      <c r="BSA15" s="153"/>
      <c r="BSB15" s="153"/>
      <c r="BSC15" s="153"/>
      <c r="BSD15" s="153"/>
      <c r="BSE15" s="153"/>
      <c r="BSF15" s="153"/>
      <c r="BSG15" s="153"/>
      <c r="BSH15" s="153"/>
      <c r="BSI15" s="153"/>
      <c r="BSJ15" s="153"/>
      <c r="BSK15" s="153"/>
      <c r="BSL15" s="153"/>
      <c r="BSM15" s="153"/>
      <c r="BSN15" s="153"/>
      <c r="BSO15" s="153"/>
      <c r="BSP15" s="153"/>
      <c r="BSQ15" s="153"/>
      <c r="BSR15" s="153"/>
      <c r="BSS15" s="153"/>
      <c r="BST15" s="153"/>
      <c r="BSU15" s="153"/>
      <c r="BSV15" s="153"/>
      <c r="BSW15" s="153"/>
      <c r="BSX15" s="153"/>
      <c r="BSY15" s="153"/>
      <c r="BSZ15" s="153"/>
      <c r="BTA15" s="153"/>
      <c r="BTB15" s="153"/>
      <c r="BTC15" s="153"/>
      <c r="BTD15" s="153"/>
      <c r="BTE15" s="153"/>
      <c r="BTF15" s="153"/>
      <c r="BTG15" s="153"/>
      <c r="BTH15" s="153"/>
      <c r="BTI15" s="153"/>
      <c r="BTJ15" s="153"/>
      <c r="BTK15" s="153"/>
      <c r="BTL15" s="153"/>
      <c r="BTM15" s="153"/>
      <c r="BTN15" s="153"/>
      <c r="BTO15" s="153"/>
      <c r="BTP15" s="153"/>
      <c r="BTQ15" s="153"/>
      <c r="BTR15" s="153"/>
      <c r="BTS15" s="153"/>
      <c r="BTT15" s="153"/>
      <c r="BTU15" s="153"/>
      <c r="BTV15" s="153"/>
      <c r="BTW15" s="153"/>
      <c r="BTX15" s="153"/>
      <c r="BTY15" s="153"/>
      <c r="BTZ15" s="153"/>
      <c r="BUA15" s="153"/>
      <c r="BUB15" s="153"/>
      <c r="BUC15" s="153"/>
      <c r="BUD15" s="153"/>
      <c r="BUE15" s="153"/>
      <c r="BUF15" s="153"/>
      <c r="BUG15" s="153"/>
      <c r="BUH15" s="153"/>
      <c r="BUI15" s="153"/>
      <c r="BUJ15" s="153"/>
      <c r="BUK15" s="153"/>
      <c r="BUL15" s="153"/>
      <c r="BUM15" s="153"/>
      <c r="BUN15" s="153"/>
      <c r="BUO15" s="153"/>
      <c r="BUP15" s="153"/>
      <c r="BUQ15" s="153"/>
      <c r="BUR15" s="153"/>
      <c r="BUS15" s="153"/>
      <c r="BUT15" s="153"/>
      <c r="BUU15" s="153"/>
      <c r="BUV15" s="153"/>
      <c r="BUW15" s="153"/>
      <c r="BUX15" s="153"/>
      <c r="BUY15" s="153"/>
      <c r="BUZ15" s="153"/>
      <c r="BVA15" s="153"/>
      <c r="BVB15" s="153"/>
      <c r="BVC15" s="153"/>
      <c r="BVD15" s="153"/>
      <c r="BVE15" s="153"/>
      <c r="BVF15" s="153"/>
      <c r="BVG15" s="153"/>
      <c r="BVH15" s="153"/>
      <c r="BVI15" s="153"/>
      <c r="BVJ15" s="153"/>
      <c r="BVK15" s="153"/>
      <c r="BVL15" s="153"/>
      <c r="BVM15" s="153"/>
      <c r="BVN15" s="153"/>
      <c r="BVO15" s="153"/>
      <c r="BVP15" s="153"/>
      <c r="BVQ15" s="153"/>
      <c r="BVR15" s="153"/>
      <c r="BVS15" s="153"/>
      <c r="BVT15" s="153"/>
      <c r="BVU15" s="153"/>
      <c r="BVV15" s="153"/>
      <c r="BVW15" s="153"/>
      <c r="BVX15" s="153"/>
      <c r="BVY15" s="153"/>
      <c r="BVZ15" s="153"/>
      <c r="BWA15" s="153"/>
      <c r="BWB15" s="153"/>
      <c r="BWC15" s="153"/>
      <c r="BWD15" s="153"/>
      <c r="BWE15" s="153"/>
      <c r="BWF15" s="153"/>
      <c r="BWG15" s="153"/>
      <c r="BWH15" s="153"/>
      <c r="BWI15" s="153"/>
      <c r="BWJ15" s="153"/>
      <c r="BWK15" s="153"/>
      <c r="BWL15" s="153"/>
      <c r="BWM15" s="153"/>
      <c r="BWN15" s="153"/>
      <c r="BWO15" s="153"/>
      <c r="BWP15" s="153"/>
      <c r="BWQ15" s="153"/>
      <c r="BWR15" s="153"/>
      <c r="BWS15" s="153"/>
      <c r="BWT15" s="153"/>
      <c r="BWU15" s="153"/>
      <c r="BWV15" s="153"/>
      <c r="BWW15" s="153"/>
      <c r="BWX15" s="153"/>
      <c r="BWY15" s="153"/>
      <c r="BWZ15" s="153"/>
      <c r="BXA15" s="153"/>
      <c r="BXB15" s="153"/>
      <c r="BXC15" s="153"/>
      <c r="BXD15" s="153"/>
      <c r="BXE15" s="153"/>
      <c r="BXF15" s="153"/>
      <c r="BXG15" s="153"/>
      <c r="BXH15" s="153"/>
      <c r="BXI15" s="153"/>
      <c r="BXJ15" s="153"/>
      <c r="BXK15" s="153"/>
      <c r="BXL15" s="153"/>
      <c r="BXM15" s="153"/>
      <c r="BXN15" s="153"/>
      <c r="BXO15" s="153"/>
      <c r="BXP15" s="153"/>
      <c r="BXQ15" s="153"/>
      <c r="BXR15" s="153"/>
      <c r="BXS15" s="153"/>
      <c r="BXT15" s="153"/>
      <c r="BXU15" s="153"/>
      <c r="BXV15" s="153"/>
      <c r="BXW15" s="153"/>
      <c r="BXX15" s="153"/>
      <c r="BXY15" s="153"/>
      <c r="BXZ15" s="153"/>
      <c r="BYA15" s="153"/>
      <c r="BYB15" s="153"/>
      <c r="BYC15" s="153"/>
      <c r="BYD15" s="153"/>
      <c r="BYE15" s="153"/>
      <c r="BYF15" s="153"/>
      <c r="BYG15" s="153"/>
      <c r="BYH15" s="153"/>
      <c r="BYI15" s="153"/>
      <c r="BYJ15" s="153"/>
      <c r="BYK15" s="153"/>
      <c r="BYL15" s="153"/>
      <c r="BYM15" s="153"/>
      <c r="BYN15" s="153"/>
      <c r="BYO15" s="153"/>
      <c r="BYP15" s="153"/>
      <c r="BYQ15" s="153"/>
      <c r="BYR15" s="153"/>
      <c r="BYS15" s="153"/>
      <c r="BYT15" s="153"/>
      <c r="BYU15" s="153"/>
      <c r="BYV15" s="153"/>
      <c r="BYW15" s="153"/>
      <c r="BYX15" s="153"/>
      <c r="BYY15" s="153"/>
      <c r="BYZ15" s="153"/>
      <c r="BZA15" s="153"/>
      <c r="BZB15" s="153"/>
      <c r="BZC15" s="153"/>
      <c r="BZD15" s="153"/>
      <c r="BZE15" s="153"/>
      <c r="BZF15" s="153"/>
      <c r="BZG15" s="153"/>
      <c r="BZH15" s="153"/>
      <c r="BZI15" s="153"/>
      <c r="BZJ15" s="153"/>
      <c r="BZK15" s="153"/>
      <c r="BZL15" s="153"/>
      <c r="BZM15" s="153"/>
      <c r="BZN15" s="153"/>
      <c r="BZO15" s="153"/>
      <c r="BZP15" s="153"/>
      <c r="BZQ15" s="153"/>
      <c r="BZR15" s="153"/>
      <c r="BZS15" s="153"/>
      <c r="BZT15" s="153"/>
      <c r="BZU15" s="153"/>
      <c r="BZV15" s="153"/>
      <c r="BZW15" s="153"/>
      <c r="BZX15" s="153"/>
      <c r="BZY15" s="153"/>
      <c r="BZZ15" s="153"/>
      <c r="CAA15" s="153"/>
      <c r="CAB15" s="153"/>
      <c r="CAC15" s="153"/>
      <c r="CAD15" s="153"/>
      <c r="CAE15" s="153"/>
      <c r="CAF15" s="153"/>
      <c r="CAG15" s="153"/>
      <c r="CAH15" s="153"/>
      <c r="CAI15" s="153"/>
      <c r="CAJ15" s="153"/>
      <c r="CAK15" s="153"/>
      <c r="CAL15" s="153"/>
      <c r="CAM15" s="153"/>
      <c r="CAN15" s="153"/>
      <c r="CAO15" s="153"/>
      <c r="CAP15" s="153"/>
      <c r="CAQ15" s="153"/>
      <c r="CAR15" s="153"/>
      <c r="CAS15" s="153"/>
      <c r="CAT15" s="153"/>
      <c r="CAU15" s="153"/>
      <c r="CAV15" s="153"/>
      <c r="CAW15" s="153"/>
      <c r="CAX15" s="153"/>
      <c r="CAY15" s="153"/>
      <c r="CAZ15" s="153"/>
      <c r="CBA15" s="153"/>
      <c r="CBB15" s="153"/>
      <c r="CBC15" s="153"/>
      <c r="CBD15" s="153"/>
      <c r="CBE15" s="153"/>
      <c r="CBF15" s="153"/>
      <c r="CBG15" s="153"/>
      <c r="CBH15" s="153"/>
      <c r="CBI15" s="153"/>
      <c r="CBJ15" s="153"/>
      <c r="CBK15" s="153"/>
      <c r="CBL15" s="153"/>
      <c r="CBM15" s="153"/>
      <c r="CBN15" s="153"/>
      <c r="CBO15" s="153"/>
      <c r="CBP15" s="153"/>
      <c r="CBQ15" s="153"/>
      <c r="CBR15" s="153"/>
      <c r="CBS15" s="153"/>
      <c r="CBT15" s="153"/>
      <c r="CBU15" s="153"/>
      <c r="CBV15" s="153"/>
      <c r="CBW15" s="153"/>
      <c r="CBX15" s="153"/>
      <c r="CBY15" s="153"/>
      <c r="CBZ15" s="153"/>
      <c r="CCA15" s="153"/>
      <c r="CCB15" s="153"/>
      <c r="CCC15" s="153"/>
      <c r="CCD15" s="153"/>
      <c r="CCE15" s="153"/>
      <c r="CCF15" s="153"/>
      <c r="CCG15" s="153"/>
      <c r="CCH15" s="153"/>
      <c r="CCI15" s="153"/>
      <c r="CCJ15" s="153"/>
      <c r="CCK15" s="153"/>
      <c r="CCL15" s="153"/>
      <c r="CCM15" s="153"/>
      <c r="CCN15" s="153"/>
      <c r="CCO15" s="153"/>
      <c r="CCP15" s="153"/>
      <c r="CCQ15" s="153"/>
      <c r="CCR15" s="153"/>
      <c r="CCS15" s="153"/>
      <c r="CCT15" s="153"/>
      <c r="CCU15" s="153"/>
      <c r="CCV15" s="153"/>
      <c r="CCW15" s="153"/>
      <c r="CCX15" s="153"/>
      <c r="CCY15" s="153"/>
      <c r="CCZ15" s="153"/>
      <c r="CDA15" s="153"/>
      <c r="CDB15" s="153"/>
      <c r="CDC15" s="153"/>
      <c r="CDD15" s="153"/>
      <c r="CDE15" s="153"/>
      <c r="CDF15" s="153"/>
      <c r="CDG15" s="153"/>
      <c r="CDH15" s="153"/>
      <c r="CDI15" s="153"/>
      <c r="CDJ15" s="153"/>
      <c r="CDK15" s="153"/>
      <c r="CDL15" s="153"/>
      <c r="CDM15" s="153"/>
      <c r="CDN15" s="153"/>
      <c r="CDO15" s="153"/>
      <c r="CDP15" s="153"/>
      <c r="CDQ15" s="153"/>
      <c r="CDR15" s="153"/>
      <c r="CDS15" s="153"/>
      <c r="CDT15" s="153"/>
      <c r="CDU15" s="153"/>
      <c r="CDV15" s="153"/>
      <c r="CDW15" s="153"/>
      <c r="CDX15" s="153"/>
      <c r="CDY15" s="153"/>
      <c r="CDZ15" s="153"/>
      <c r="CEA15" s="153"/>
      <c r="CEB15" s="153"/>
      <c r="CEC15" s="153"/>
      <c r="CED15" s="153"/>
      <c r="CEE15" s="153"/>
      <c r="CEF15" s="153"/>
      <c r="CEG15" s="153"/>
      <c r="CEH15" s="153"/>
      <c r="CEI15" s="153"/>
      <c r="CEJ15" s="153"/>
      <c r="CEK15" s="153"/>
      <c r="CEL15" s="153"/>
      <c r="CEM15" s="153"/>
      <c r="CEN15" s="153"/>
      <c r="CEO15" s="153"/>
      <c r="CEP15" s="153"/>
      <c r="CEQ15" s="153"/>
      <c r="CER15" s="153"/>
      <c r="CES15" s="153"/>
      <c r="CET15" s="153"/>
      <c r="CEU15" s="153"/>
      <c r="CEV15" s="153"/>
      <c r="CEW15" s="153"/>
      <c r="CEX15" s="153"/>
      <c r="CEY15" s="153"/>
      <c r="CEZ15" s="153"/>
      <c r="CFA15" s="153"/>
      <c r="CFB15" s="153"/>
      <c r="CFC15" s="153"/>
      <c r="CFD15" s="153"/>
      <c r="CFE15" s="153"/>
      <c r="CFF15" s="153"/>
      <c r="CFG15" s="153"/>
      <c r="CFH15" s="153"/>
      <c r="CFI15" s="153"/>
      <c r="CFJ15" s="153"/>
      <c r="CFK15" s="153"/>
      <c r="CFL15" s="153"/>
      <c r="CFM15" s="153"/>
      <c r="CFN15" s="153"/>
      <c r="CFO15" s="153"/>
      <c r="CFP15" s="153"/>
      <c r="CFQ15" s="153"/>
      <c r="CFR15" s="153"/>
      <c r="CFS15" s="153"/>
      <c r="CFT15" s="153"/>
      <c r="CFU15" s="153"/>
      <c r="CFV15" s="153"/>
      <c r="CFW15" s="153"/>
      <c r="CFX15" s="153"/>
      <c r="CFY15" s="153"/>
      <c r="CFZ15" s="153"/>
      <c r="CGA15" s="153"/>
      <c r="CGB15" s="153"/>
      <c r="CGC15" s="153"/>
      <c r="CGD15" s="153"/>
      <c r="CGE15" s="153"/>
      <c r="CGF15" s="153"/>
      <c r="CGG15" s="153"/>
      <c r="CGH15" s="153"/>
      <c r="CGI15" s="153"/>
      <c r="CGJ15" s="153"/>
      <c r="CGK15" s="153"/>
      <c r="CGL15" s="153"/>
      <c r="CGM15" s="153"/>
      <c r="CGN15" s="153"/>
      <c r="CGO15" s="153"/>
      <c r="CGP15" s="153"/>
      <c r="CGQ15" s="153"/>
      <c r="CGR15" s="153"/>
      <c r="CGS15" s="153"/>
      <c r="CGT15" s="153"/>
      <c r="CGU15" s="153"/>
      <c r="CGV15" s="153"/>
      <c r="CGW15" s="153"/>
      <c r="CGX15" s="153"/>
      <c r="CGY15" s="153"/>
      <c r="CGZ15" s="153"/>
      <c r="CHA15" s="153"/>
      <c r="CHB15" s="153"/>
      <c r="CHC15" s="153"/>
      <c r="CHD15" s="153"/>
      <c r="CHE15" s="153"/>
      <c r="CHF15" s="153"/>
      <c r="CHG15" s="153"/>
      <c r="CHH15" s="153"/>
      <c r="CHI15" s="153"/>
      <c r="CHJ15" s="153"/>
      <c r="CHK15" s="153"/>
      <c r="CHL15" s="153"/>
      <c r="CHM15" s="153"/>
      <c r="CHN15" s="153"/>
      <c r="CHO15" s="153"/>
      <c r="CHP15" s="153"/>
      <c r="CHQ15" s="153"/>
      <c r="CHR15" s="153"/>
      <c r="CHS15" s="153"/>
      <c r="CHT15" s="153"/>
      <c r="CHU15" s="153"/>
      <c r="CHV15" s="153"/>
      <c r="CHW15" s="153"/>
      <c r="CHX15" s="153"/>
      <c r="CHY15" s="153"/>
      <c r="CHZ15" s="153"/>
      <c r="CIA15" s="153"/>
      <c r="CIB15" s="153"/>
      <c r="CIC15" s="153"/>
      <c r="CID15" s="153"/>
      <c r="CIE15" s="153"/>
      <c r="CIF15" s="153"/>
      <c r="CIG15" s="153"/>
      <c r="CIH15" s="153"/>
      <c r="CII15" s="153"/>
      <c r="CIJ15" s="153"/>
      <c r="CIK15" s="153"/>
      <c r="CIL15" s="153"/>
      <c r="CIM15" s="153"/>
      <c r="CIN15" s="153"/>
      <c r="CIO15" s="153"/>
      <c r="CIP15" s="153"/>
      <c r="CIQ15" s="153"/>
      <c r="CIR15" s="153"/>
      <c r="CIS15" s="153"/>
      <c r="CIT15" s="153"/>
      <c r="CIU15" s="153"/>
      <c r="CIV15" s="153"/>
      <c r="CIW15" s="153"/>
      <c r="CIX15" s="153"/>
      <c r="CIY15" s="153"/>
      <c r="CIZ15" s="153"/>
      <c r="CJA15" s="153"/>
      <c r="CJB15" s="153"/>
      <c r="CJC15" s="153"/>
      <c r="CJD15" s="153"/>
      <c r="CJE15" s="153"/>
      <c r="CJF15" s="153"/>
      <c r="CJG15" s="153"/>
      <c r="CJH15" s="153"/>
      <c r="CJI15" s="153"/>
      <c r="CJJ15" s="153"/>
      <c r="CJK15" s="153"/>
      <c r="CJL15" s="153"/>
      <c r="CJM15" s="153"/>
      <c r="CJN15" s="153"/>
      <c r="CJO15" s="153"/>
      <c r="CJP15" s="153"/>
      <c r="CJQ15" s="153"/>
      <c r="CJR15" s="153"/>
      <c r="CJS15" s="153"/>
      <c r="CJT15" s="153"/>
      <c r="CJU15" s="153"/>
      <c r="CJV15" s="153"/>
      <c r="CJW15" s="153"/>
      <c r="CJX15" s="153"/>
      <c r="CJY15" s="153"/>
      <c r="CJZ15" s="153"/>
      <c r="CKA15" s="153"/>
      <c r="CKB15" s="153"/>
      <c r="CKC15" s="153"/>
      <c r="CKD15" s="153"/>
      <c r="CKE15" s="153"/>
      <c r="CKF15" s="153"/>
      <c r="CKG15" s="153"/>
      <c r="CKH15" s="153"/>
      <c r="CKI15" s="153"/>
      <c r="CKJ15" s="153"/>
      <c r="CKK15" s="153"/>
      <c r="CKL15" s="153"/>
      <c r="CKM15" s="153"/>
      <c r="CKN15" s="153"/>
      <c r="CKO15" s="153"/>
      <c r="CKP15" s="153"/>
      <c r="CKQ15" s="153"/>
      <c r="CKR15" s="153"/>
      <c r="CKS15" s="153"/>
      <c r="CKT15" s="153"/>
      <c r="CKU15" s="153"/>
      <c r="CKV15" s="153"/>
      <c r="CKW15" s="153"/>
      <c r="CKX15" s="153"/>
      <c r="CKY15" s="153"/>
      <c r="CKZ15" s="153"/>
      <c r="CLA15" s="153"/>
      <c r="CLB15" s="153"/>
      <c r="CLC15" s="153"/>
      <c r="CLD15" s="153"/>
      <c r="CLE15" s="153"/>
      <c r="CLF15" s="153"/>
      <c r="CLG15" s="153"/>
      <c r="CLH15" s="153"/>
      <c r="CLI15" s="153"/>
      <c r="CLJ15" s="153"/>
      <c r="CLK15" s="153"/>
      <c r="CLL15" s="153"/>
      <c r="CLM15" s="153"/>
      <c r="CLN15" s="153"/>
      <c r="CLO15" s="153"/>
      <c r="CLP15" s="153"/>
      <c r="CLQ15" s="153"/>
      <c r="CLR15" s="153"/>
      <c r="CLS15" s="153"/>
      <c r="CLT15" s="153"/>
      <c r="CLU15" s="153"/>
      <c r="CLV15" s="153"/>
      <c r="CLW15" s="153"/>
      <c r="CLX15" s="153"/>
      <c r="CLY15" s="153"/>
      <c r="CLZ15" s="153"/>
      <c r="CMA15" s="153"/>
      <c r="CMB15" s="153"/>
      <c r="CMC15" s="153"/>
      <c r="CMD15" s="153"/>
      <c r="CME15" s="153"/>
      <c r="CMF15" s="153"/>
      <c r="CMG15" s="153"/>
      <c r="CMH15" s="153"/>
      <c r="CMI15" s="153"/>
      <c r="CMJ15" s="153"/>
      <c r="CMK15" s="153"/>
      <c r="CML15" s="153"/>
      <c r="CMM15" s="153"/>
      <c r="CMN15" s="153"/>
      <c r="CMO15" s="153"/>
      <c r="CMP15" s="153"/>
      <c r="CMQ15" s="153"/>
      <c r="CMR15" s="153"/>
      <c r="CMS15" s="153"/>
      <c r="CMT15" s="153"/>
      <c r="CMU15" s="153"/>
      <c r="CMV15" s="153"/>
      <c r="CMW15" s="153"/>
      <c r="CMX15" s="153"/>
      <c r="CMY15" s="153"/>
      <c r="CMZ15" s="153"/>
      <c r="CNA15" s="153"/>
      <c r="CNB15" s="153"/>
      <c r="CNC15" s="153"/>
      <c r="CND15" s="153"/>
      <c r="CNE15" s="153"/>
      <c r="CNF15" s="153"/>
      <c r="CNG15" s="153"/>
      <c r="CNH15" s="153"/>
      <c r="CNI15" s="153"/>
      <c r="CNJ15" s="153"/>
      <c r="CNK15" s="153"/>
      <c r="CNL15" s="153"/>
      <c r="CNM15" s="153"/>
      <c r="CNN15" s="153"/>
      <c r="CNO15" s="153"/>
      <c r="CNP15" s="153"/>
      <c r="CNQ15" s="153"/>
      <c r="CNR15" s="153"/>
      <c r="CNS15" s="153"/>
      <c r="CNT15" s="153"/>
      <c r="CNU15" s="153"/>
      <c r="CNV15" s="153"/>
      <c r="CNW15" s="153"/>
      <c r="CNX15" s="153"/>
      <c r="CNY15" s="153"/>
      <c r="CNZ15" s="153"/>
      <c r="COA15" s="153"/>
      <c r="COB15" s="153"/>
      <c r="COC15" s="153"/>
      <c r="COD15" s="153"/>
      <c r="COE15" s="153"/>
      <c r="COF15" s="153"/>
      <c r="COG15" s="153"/>
      <c r="COH15" s="153"/>
      <c r="COI15" s="153"/>
      <c r="COJ15" s="153"/>
      <c r="COK15" s="153"/>
      <c r="COL15" s="153"/>
      <c r="COM15" s="153"/>
      <c r="CON15" s="153"/>
      <c r="COO15" s="153"/>
      <c r="COP15" s="153"/>
      <c r="COQ15" s="153"/>
      <c r="COR15" s="153"/>
      <c r="COS15" s="153"/>
      <c r="COT15" s="153"/>
      <c r="COU15" s="153"/>
      <c r="COV15" s="153"/>
      <c r="COW15" s="153"/>
      <c r="COX15" s="153"/>
      <c r="COY15" s="153"/>
      <c r="COZ15" s="153"/>
      <c r="CPA15" s="153"/>
      <c r="CPB15" s="153"/>
      <c r="CPC15" s="153"/>
      <c r="CPD15" s="153"/>
      <c r="CPE15" s="153"/>
      <c r="CPF15" s="153"/>
      <c r="CPG15" s="153"/>
      <c r="CPH15" s="153"/>
      <c r="CPI15" s="153"/>
      <c r="CPJ15" s="153"/>
      <c r="CPK15" s="153"/>
      <c r="CPL15" s="153"/>
      <c r="CPM15" s="153"/>
      <c r="CPN15" s="153"/>
      <c r="CPO15" s="153"/>
      <c r="CPP15" s="153"/>
      <c r="CPQ15" s="153"/>
      <c r="CPR15" s="153"/>
      <c r="CPS15" s="153"/>
      <c r="CPT15" s="153"/>
      <c r="CPU15" s="153"/>
      <c r="CPV15" s="153"/>
      <c r="CPW15" s="153"/>
      <c r="CPX15" s="153"/>
      <c r="CPY15" s="153"/>
      <c r="CPZ15" s="153"/>
      <c r="CQA15" s="153"/>
      <c r="CQB15" s="153"/>
      <c r="CQC15" s="153"/>
      <c r="CQD15" s="153"/>
      <c r="CQE15" s="153"/>
      <c r="CQF15" s="153"/>
      <c r="CQG15" s="153"/>
      <c r="CQH15" s="153"/>
      <c r="CQI15" s="153"/>
      <c r="CQJ15" s="153"/>
      <c r="CQK15" s="153"/>
      <c r="CQL15" s="153"/>
      <c r="CQM15" s="153"/>
      <c r="CQN15" s="153"/>
      <c r="CQO15" s="153"/>
      <c r="CQP15" s="153"/>
      <c r="CQQ15" s="153"/>
      <c r="CQR15" s="153"/>
      <c r="CQS15" s="153"/>
      <c r="CQT15" s="153"/>
      <c r="CQU15" s="153"/>
      <c r="CQV15" s="153"/>
      <c r="CQW15" s="153"/>
      <c r="CQX15" s="153"/>
      <c r="CQY15" s="153"/>
      <c r="CQZ15" s="153"/>
      <c r="CRA15" s="153"/>
      <c r="CRB15" s="153"/>
      <c r="CRC15" s="153"/>
      <c r="CRD15" s="153"/>
      <c r="CRE15" s="153"/>
      <c r="CRF15" s="153"/>
      <c r="CRG15" s="153"/>
      <c r="CRH15" s="153"/>
      <c r="CRI15" s="153"/>
      <c r="CRJ15" s="153"/>
      <c r="CRK15" s="153"/>
      <c r="CRL15" s="153"/>
      <c r="CRM15" s="153"/>
      <c r="CRN15" s="153"/>
      <c r="CRO15" s="153"/>
      <c r="CRP15" s="153"/>
      <c r="CRQ15" s="153"/>
      <c r="CRR15" s="153"/>
      <c r="CRS15" s="153"/>
      <c r="CRT15" s="153"/>
      <c r="CRU15" s="153"/>
      <c r="CRV15" s="153"/>
      <c r="CRW15" s="153"/>
      <c r="CRX15" s="153"/>
      <c r="CRY15" s="153"/>
      <c r="CRZ15" s="153"/>
      <c r="CSA15" s="153"/>
      <c r="CSB15" s="153"/>
      <c r="CSC15" s="153"/>
      <c r="CSD15" s="153"/>
      <c r="CSE15" s="153"/>
      <c r="CSF15" s="153"/>
      <c r="CSG15" s="153"/>
      <c r="CSH15" s="153"/>
      <c r="CSI15" s="153"/>
      <c r="CSJ15" s="153"/>
      <c r="CSK15" s="153"/>
      <c r="CSL15" s="153"/>
      <c r="CSM15" s="153"/>
      <c r="CSN15" s="153"/>
      <c r="CSO15" s="153"/>
      <c r="CSP15" s="153"/>
      <c r="CSQ15" s="153"/>
      <c r="CSR15" s="153"/>
      <c r="CSS15" s="153"/>
      <c r="CST15" s="153"/>
      <c r="CSU15" s="153"/>
      <c r="CSV15" s="153"/>
      <c r="CSW15" s="153"/>
      <c r="CSX15" s="153"/>
      <c r="CSY15" s="153"/>
      <c r="CSZ15" s="153"/>
      <c r="CTA15" s="153"/>
      <c r="CTB15" s="153"/>
      <c r="CTC15" s="153"/>
      <c r="CTD15" s="153"/>
      <c r="CTE15" s="153"/>
      <c r="CTF15" s="153"/>
      <c r="CTG15" s="153"/>
      <c r="CTH15" s="153"/>
      <c r="CTI15" s="153"/>
      <c r="CTJ15" s="153"/>
      <c r="CTK15" s="153"/>
      <c r="CTL15" s="153"/>
      <c r="CTM15" s="153"/>
      <c r="CTN15" s="153"/>
      <c r="CTO15" s="153"/>
      <c r="CTP15" s="153"/>
      <c r="CTQ15" s="153"/>
      <c r="CTR15" s="153"/>
      <c r="CTS15" s="153"/>
      <c r="CTT15" s="153"/>
      <c r="CTU15" s="153"/>
      <c r="CTV15" s="153"/>
      <c r="CTW15" s="153"/>
      <c r="CTX15" s="153"/>
      <c r="CTY15" s="153"/>
      <c r="CTZ15" s="153"/>
      <c r="CUA15" s="153"/>
      <c r="CUB15" s="153"/>
      <c r="CUC15" s="153"/>
      <c r="CUD15" s="153"/>
      <c r="CUE15" s="153"/>
      <c r="CUF15" s="153"/>
      <c r="CUG15" s="153"/>
      <c r="CUH15" s="153"/>
      <c r="CUI15" s="153"/>
      <c r="CUJ15" s="153"/>
      <c r="CUK15" s="153"/>
      <c r="CUL15" s="153"/>
      <c r="CUM15" s="153"/>
      <c r="CUN15" s="153"/>
      <c r="CUO15" s="153"/>
      <c r="CUP15" s="153"/>
      <c r="CUQ15" s="153"/>
      <c r="CUR15" s="153"/>
      <c r="CUS15" s="153"/>
      <c r="CUT15" s="153"/>
      <c r="CUU15" s="153"/>
      <c r="CUV15" s="153"/>
      <c r="CUW15" s="153"/>
      <c r="CUX15" s="153"/>
      <c r="CUY15" s="153"/>
      <c r="CUZ15" s="153"/>
      <c r="CVA15" s="153"/>
      <c r="CVB15" s="153"/>
      <c r="CVC15" s="153"/>
      <c r="CVD15" s="153"/>
      <c r="CVE15" s="153"/>
      <c r="CVF15" s="153"/>
      <c r="CVG15" s="153"/>
      <c r="CVH15" s="153"/>
      <c r="CVI15" s="153"/>
      <c r="CVJ15" s="153"/>
      <c r="CVK15" s="153"/>
      <c r="CVL15" s="153"/>
      <c r="CVM15" s="153"/>
      <c r="CVN15" s="153"/>
      <c r="CVO15" s="153"/>
      <c r="CVP15" s="153"/>
      <c r="CVQ15" s="153"/>
      <c r="CVR15" s="153"/>
      <c r="CVS15" s="153"/>
      <c r="CVT15" s="153"/>
      <c r="CVU15" s="153"/>
      <c r="CVV15" s="153"/>
      <c r="CVW15" s="153"/>
      <c r="CVX15" s="153"/>
      <c r="CVY15" s="153"/>
      <c r="CVZ15" s="153"/>
      <c r="CWA15" s="153"/>
      <c r="CWB15" s="153"/>
      <c r="CWC15" s="153"/>
      <c r="CWD15" s="153"/>
      <c r="CWE15" s="153"/>
      <c r="CWF15" s="153"/>
      <c r="CWG15" s="153"/>
      <c r="CWH15" s="153"/>
      <c r="CWI15" s="153"/>
      <c r="CWJ15" s="153"/>
      <c r="CWK15" s="153"/>
      <c r="CWL15" s="153"/>
      <c r="CWM15" s="153"/>
      <c r="CWN15" s="153"/>
      <c r="CWO15" s="153"/>
      <c r="CWP15" s="153"/>
      <c r="CWQ15" s="153"/>
      <c r="CWR15" s="153"/>
      <c r="CWS15" s="153"/>
      <c r="CWT15" s="153"/>
      <c r="CWU15" s="153"/>
      <c r="CWV15" s="153"/>
      <c r="CWW15" s="153"/>
      <c r="CWX15" s="153"/>
      <c r="CWY15" s="153"/>
      <c r="CWZ15" s="153"/>
      <c r="CXA15" s="153"/>
      <c r="CXB15" s="153"/>
      <c r="CXC15" s="153"/>
      <c r="CXD15" s="153"/>
      <c r="CXE15" s="153"/>
      <c r="CXF15" s="153"/>
      <c r="CXG15" s="153"/>
      <c r="CXH15" s="153"/>
      <c r="CXI15" s="153"/>
      <c r="CXJ15" s="153"/>
      <c r="CXK15" s="153"/>
      <c r="CXL15" s="153"/>
      <c r="CXM15" s="153"/>
      <c r="CXN15" s="153"/>
      <c r="CXO15" s="153"/>
      <c r="CXP15" s="153"/>
      <c r="CXQ15" s="153"/>
      <c r="CXR15" s="153"/>
      <c r="CXS15" s="153"/>
      <c r="CXT15" s="153"/>
      <c r="CXU15" s="153"/>
      <c r="CXV15" s="153"/>
      <c r="CXW15" s="153"/>
      <c r="CXX15" s="153"/>
      <c r="CXY15" s="153"/>
      <c r="CXZ15" s="153"/>
      <c r="CYA15" s="153"/>
      <c r="CYB15" s="153"/>
      <c r="CYC15" s="153"/>
      <c r="CYD15" s="153"/>
      <c r="CYE15" s="153"/>
      <c r="CYF15" s="153"/>
      <c r="CYG15" s="153"/>
      <c r="CYH15" s="153"/>
      <c r="CYI15" s="153"/>
      <c r="CYJ15" s="153"/>
      <c r="CYK15" s="153"/>
      <c r="CYL15" s="153"/>
      <c r="CYM15" s="153"/>
      <c r="CYN15" s="153"/>
      <c r="CYO15" s="153"/>
      <c r="CYP15" s="153"/>
      <c r="CYQ15" s="153"/>
      <c r="CYR15" s="153"/>
      <c r="CYS15" s="153"/>
      <c r="CYT15" s="153"/>
      <c r="CYU15" s="153"/>
      <c r="CYV15" s="153"/>
      <c r="CYW15" s="153"/>
      <c r="CYX15" s="153"/>
      <c r="CYY15" s="153"/>
      <c r="CYZ15" s="153"/>
      <c r="CZA15" s="153"/>
      <c r="CZB15" s="153"/>
      <c r="CZC15" s="153"/>
      <c r="CZD15" s="153"/>
      <c r="CZE15" s="153"/>
      <c r="CZF15" s="153"/>
      <c r="CZG15" s="153"/>
      <c r="CZH15" s="153"/>
      <c r="CZI15" s="153"/>
      <c r="CZJ15" s="153"/>
      <c r="CZK15" s="153"/>
      <c r="CZL15" s="153"/>
      <c r="CZM15" s="153"/>
      <c r="CZN15" s="153"/>
      <c r="CZO15" s="153"/>
      <c r="CZP15" s="153"/>
      <c r="CZQ15" s="153"/>
      <c r="CZR15" s="153"/>
      <c r="CZS15" s="153"/>
      <c r="CZT15" s="153"/>
      <c r="CZU15" s="153"/>
      <c r="CZV15" s="153"/>
      <c r="CZW15" s="153"/>
      <c r="CZX15" s="153"/>
      <c r="CZY15" s="153"/>
      <c r="CZZ15" s="153"/>
      <c r="DAA15" s="153"/>
      <c r="DAB15" s="153"/>
      <c r="DAC15" s="153"/>
      <c r="DAD15" s="153"/>
      <c r="DAE15" s="153"/>
      <c r="DAF15" s="153"/>
      <c r="DAG15" s="153"/>
      <c r="DAH15" s="153"/>
      <c r="DAI15" s="153"/>
      <c r="DAJ15" s="153"/>
      <c r="DAK15" s="153"/>
      <c r="DAL15" s="153"/>
      <c r="DAM15" s="153"/>
      <c r="DAN15" s="153"/>
      <c r="DAO15" s="153"/>
      <c r="DAP15" s="153"/>
      <c r="DAQ15" s="153"/>
      <c r="DAR15" s="153"/>
      <c r="DAS15" s="153"/>
      <c r="DAT15" s="153"/>
      <c r="DAU15" s="153"/>
      <c r="DAV15" s="153"/>
      <c r="DAW15" s="153"/>
      <c r="DAX15" s="153"/>
      <c r="DAY15" s="153"/>
      <c r="DAZ15" s="153"/>
      <c r="DBA15" s="153"/>
      <c r="DBB15" s="153"/>
      <c r="DBC15" s="153"/>
      <c r="DBD15" s="153"/>
      <c r="DBE15" s="153"/>
      <c r="DBF15" s="153"/>
      <c r="DBG15" s="153"/>
      <c r="DBH15" s="153"/>
      <c r="DBI15" s="153"/>
      <c r="DBJ15" s="153"/>
      <c r="DBK15" s="153"/>
      <c r="DBL15" s="153"/>
      <c r="DBM15" s="153"/>
      <c r="DBN15" s="153"/>
      <c r="DBO15" s="153"/>
      <c r="DBP15" s="153"/>
      <c r="DBQ15" s="153"/>
      <c r="DBR15" s="153"/>
      <c r="DBS15" s="153"/>
      <c r="DBT15" s="153"/>
      <c r="DBU15" s="153"/>
      <c r="DBV15" s="153"/>
      <c r="DBW15" s="153"/>
      <c r="DBX15" s="153"/>
      <c r="DBY15" s="153"/>
      <c r="DBZ15" s="153"/>
      <c r="DCA15" s="153"/>
      <c r="DCB15" s="153"/>
      <c r="DCC15" s="153"/>
      <c r="DCD15" s="153"/>
      <c r="DCE15" s="153"/>
      <c r="DCF15" s="153"/>
      <c r="DCG15" s="153"/>
      <c r="DCH15" s="153"/>
      <c r="DCI15" s="153"/>
      <c r="DCJ15" s="153"/>
      <c r="DCK15" s="153"/>
      <c r="DCL15" s="153"/>
      <c r="DCM15" s="153"/>
      <c r="DCN15" s="153"/>
      <c r="DCO15" s="153"/>
      <c r="DCP15" s="153"/>
      <c r="DCQ15" s="153"/>
      <c r="DCR15" s="153"/>
      <c r="DCS15" s="153"/>
      <c r="DCT15" s="153"/>
      <c r="DCU15" s="153"/>
      <c r="DCV15" s="153"/>
      <c r="DCW15" s="153"/>
      <c r="DCX15" s="153"/>
      <c r="DCY15" s="153"/>
      <c r="DCZ15" s="153"/>
      <c r="DDA15" s="153"/>
      <c r="DDB15" s="153"/>
      <c r="DDC15" s="153"/>
      <c r="DDD15" s="153"/>
      <c r="DDE15" s="153"/>
      <c r="DDF15" s="153"/>
      <c r="DDG15" s="153"/>
      <c r="DDH15" s="153"/>
      <c r="DDI15" s="153"/>
      <c r="DDJ15" s="153"/>
      <c r="DDK15" s="153"/>
      <c r="DDL15" s="153"/>
      <c r="DDM15" s="153"/>
      <c r="DDN15" s="153"/>
      <c r="DDO15" s="153"/>
      <c r="DDP15" s="153"/>
      <c r="DDQ15" s="153"/>
      <c r="DDR15" s="153"/>
      <c r="DDS15" s="153"/>
      <c r="DDT15" s="153"/>
      <c r="DDU15" s="153"/>
      <c r="DDV15" s="153"/>
      <c r="DDW15" s="153"/>
      <c r="DDX15" s="153"/>
      <c r="DDY15" s="153"/>
      <c r="DDZ15" s="153"/>
      <c r="DEA15" s="153"/>
      <c r="DEB15" s="153"/>
      <c r="DEC15" s="153"/>
      <c r="DED15" s="153"/>
      <c r="DEE15" s="153"/>
      <c r="DEF15" s="153"/>
      <c r="DEG15" s="153"/>
      <c r="DEH15" s="153"/>
      <c r="DEI15" s="153"/>
      <c r="DEJ15" s="153"/>
      <c r="DEK15" s="153"/>
      <c r="DEL15" s="153"/>
      <c r="DEM15" s="153"/>
      <c r="DEN15" s="153"/>
      <c r="DEO15" s="153"/>
      <c r="DEP15" s="153"/>
      <c r="DEQ15" s="153"/>
      <c r="DER15" s="153"/>
      <c r="DES15" s="153"/>
      <c r="DET15" s="153"/>
      <c r="DEU15" s="153"/>
      <c r="DEV15" s="153"/>
      <c r="DEW15" s="153"/>
      <c r="DEX15" s="153"/>
      <c r="DEY15" s="153"/>
      <c r="DEZ15" s="153"/>
      <c r="DFA15" s="153"/>
      <c r="DFB15" s="153"/>
      <c r="DFC15" s="153"/>
      <c r="DFD15" s="153"/>
      <c r="DFE15" s="153"/>
      <c r="DFF15" s="153"/>
      <c r="DFG15" s="153"/>
      <c r="DFH15" s="153"/>
      <c r="DFI15" s="153"/>
      <c r="DFJ15" s="153"/>
      <c r="DFK15" s="153"/>
      <c r="DFL15" s="153"/>
      <c r="DFM15" s="153"/>
      <c r="DFN15" s="153"/>
      <c r="DFO15" s="153"/>
      <c r="DFP15" s="153"/>
      <c r="DFQ15" s="153"/>
      <c r="DFR15" s="153"/>
      <c r="DFS15" s="153"/>
      <c r="DFT15" s="153"/>
      <c r="DFU15" s="153"/>
      <c r="DFV15" s="153"/>
      <c r="DFW15" s="153"/>
      <c r="DFX15" s="153"/>
      <c r="DFY15" s="153"/>
      <c r="DFZ15" s="153"/>
      <c r="DGA15" s="153"/>
      <c r="DGB15" s="153"/>
      <c r="DGC15" s="153"/>
      <c r="DGD15" s="153"/>
      <c r="DGE15" s="153"/>
      <c r="DGF15" s="153"/>
      <c r="DGG15" s="153"/>
      <c r="DGH15" s="153"/>
      <c r="DGI15" s="153"/>
      <c r="DGJ15" s="153"/>
      <c r="DGK15" s="153"/>
      <c r="DGL15" s="153"/>
      <c r="DGM15" s="153"/>
      <c r="DGN15" s="153"/>
      <c r="DGO15" s="153"/>
      <c r="DGP15" s="153"/>
      <c r="DGQ15" s="153"/>
      <c r="DGR15" s="153"/>
      <c r="DGS15" s="153"/>
      <c r="DGT15" s="153"/>
      <c r="DGU15" s="153"/>
      <c r="DGV15" s="153"/>
      <c r="DGW15" s="153"/>
      <c r="DGX15" s="153"/>
      <c r="DGY15" s="153"/>
      <c r="DGZ15" s="153"/>
      <c r="DHA15" s="153"/>
      <c r="DHB15" s="153"/>
      <c r="DHC15" s="153"/>
      <c r="DHD15" s="153"/>
      <c r="DHE15" s="153"/>
      <c r="DHF15" s="153"/>
      <c r="DHG15" s="153"/>
      <c r="DHH15" s="153"/>
      <c r="DHI15" s="153"/>
      <c r="DHJ15" s="153"/>
      <c r="DHK15" s="153"/>
      <c r="DHL15" s="153"/>
      <c r="DHM15" s="153"/>
      <c r="DHN15" s="153"/>
      <c r="DHO15" s="153"/>
      <c r="DHP15" s="153"/>
      <c r="DHQ15" s="153"/>
      <c r="DHR15" s="153"/>
      <c r="DHS15" s="153"/>
      <c r="DHT15" s="153"/>
      <c r="DHU15" s="153"/>
      <c r="DHV15" s="153"/>
      <c r="DHW15" s="153"/>
      <c r="DHX15" s="153"/>
      <c r="DHY15" s="153"/>
      <c r="DHZ15" s="153"/>
      <c r="DIA15" s="153"/>
      <c r="DIB15" s="153"/>
      <c r="DIC15" s="153"/>
      <c r="DID15" s="153"/>
      <c r="DIE15" s="153"/>
      <c r="DIF15" s="153"/>
      <c r="DIG15" s="153"/>
      <c r="DIH15" s="153"/>
      <c r="DII15" s="153"/>
      <c r="DIJ15" s="153"/>
      <c r="DIK15" s="153"/>
      <c r="DIL15" s="153"/>
      <c r="DIM15" s="153"/>
      <c r="DIN15" s="153"/>
      <c r="DIO15" s="153"/>
      <c r="DIP15" s="153"/>
      <c r="DIQ15" s="153"/>
      <c r="DIR15" s="153"/>
      <c r="DIS15" s="153"/>
      <c r="DIT15" s="153"/>
      <c r="DIU15" s="153"/>
      <c r="DIV15" s="153"/>
      <c r="DIW15" s="153"/>
      <c r="DIX15" s="153"/>
      <c r="DIY15" s="153"/>
      <c r="DIZ15" s="153"/>
      <c r="DJA15" s="153"/>
      <c r="DJB15" s="153"/>
      <c r="DJC15" s="153"/>
      <c r="DJD15" s="153"/>
      <c r="DJE15" s="153"/>
      <c r="DJF15" s="153"/>
      <c r="DJG15" s="153"/>
      <c r="DJH15" s="153"/>
      <c r="DJI15" s="153"/>
      <c r="DJJ15" s="153"/>
      <c r="DJK15" s="153"/>
      <c r="DJL15" s="153"/>
      <c r="DJM15" s="153"/>
      <c r="DJN15" s="153"/>
      <c r="DJO15" s="153"/>
      <c r="DJP15" s="153"/>
      <c r="DJQ15" s="153"/>
      <c r="DJR15" s="153"/>
      <c r="DJS15" s="153"/>
      <c r="DJT15" s="153"/>
      <c r="DJU15" s="153"/>
      <c r="DJV15" s="153"/>
      <c r="DJW15" s="153"/>
      <c r="DJX15" s="153"/>
      <c r="DJY15" s="153"/>
      <c r="DJZ15" s="153"/>
      <c r="DKA15" s="153"/>
      <c r="DKB15" s="153"/>
      <c r="DKC15" s="153"/>
      <c r="DKD15" s="153"/>
      <c r="DKE15" s="153"/>
      <c r="DKF15" s="153"/>
      <c r="DKG15" s="153"/>
      <c r="DKH15" s="153"/>
      <c r="DKI15" s="153"/>
      <c r="DKJ15" s="153"/>
      <c r="DKK15" s="153"/>
      <c r="DKL15" s="153"/>
      <c r="DKM15" s="153"/>
      <c r="DKN15" s="153"/>
      <c r="DKO15" s="153"/>
      <c r="DKP15" s="153"/>
      <c r="DKQ15" s="153"/>
      <c r="DKR15" s="153"/>
      <c r="DKS15" s="153"/>
      <c r="DKT15" s="153"/>
      <c r="DKU15" s="153"/>
      <c r="DKV15" s="153"/>
      <c r="DKW15" s="153"/>
      <c r="DKX15" s="153"/>
      <c r="DKY15" s="153"/>
      <c r="DKZ15" s="153"/>
      <c r="DLA15" s="153"/>
      <c r="DLB15" s="153"/>
      <c r="DLC15" s="153"/>
      <c r="DLD15" s="153"/>
      <c r="DLE15" s="153"/>
      <c r="DLF15" s="153"/>
      <c r="DLG15" s="153"/>
      <c r="DLH15" s="153"/>
      <c r="DLI15" s="153"/>
      <c r="DLJ15" s="153"/>
      <c r="DLK15" s="153"/>
      <c r="DLL15" s="153"/>
      <c r="DLM15" s="153"/>
      <c r="DLN15" s="153"/>
      <c r="DLO15" s="153"/>
      <c r="DLP15" s="153"/>
      <c r="DLQ15" s="153"/>
      <c r="DLR15" s="153"/>
      <c r="DLS15" s="153"/>
      <c r="DLT15" s="153"/>
      <c r="DLU15" s="153"/>
      <c r="DLV15" s="153"/>
      <c r="DLW15" s="153"/>
      <c r="DLX15" s="153"/>
      <c r="DLY15" s="153"/>
      <c r="DLZ15" s="153"/>
      <c r="DMA15" s="153"/>
      <c r="DMB15" s="153"/>
      <c r="DMC15" s="153"/>
      <c r="DMD15" s="153"/>
      <c r="DME15" s="153"/>
      <c r="DMF15" s="153"/>
      <c r="DMG15" s="153"/>
      <c r="DMH15" s="153"/>
      <c r="DMI15" s="153"/>
      <c r="DMJ15" s="153"/>
      <c r="DMK15" s="153"/>
      <c r="DML15" s="153"/>
      <c r="DMM15" s="153"/>
      <c r="DMN15" s="153"/>
      <c r="DMO15" s="153"/>
      <c r="DMP15" s="153"/>
      <c r="DMQ15" s="153"/>
      <c r="DMR15" s="153"/>
      <c r="DMS15" s="153"/>
      <c r="DMT15" s="153"/>
      <c r="DMU15" s="153"/>
      <c r="DMV15" s="153"/>
      <c r="DMW15" s="153"/>
      <c r="DMX15" s="153"/>
      <c r="DMY15" s="153"/>
      <c r="DMZ15" s="153"/>
      <c r="DNA15" s="153"/>
      <c r="DNB15" s="153"/>
      <c r="DNC15" s="153"/>
      <c r="DND15" s="153"/>
      <c r="DNE15" s="153"/>
      <c r="DNF15" s="153"/>
      <c r="DNG15" s="153"/>
      <c r="DNH15" s="153"/>
      <c r="DNI15" s="153"/>
      <c r="DNJ15" s="153"/>
      <c r="DNK15" s="153"/>
      <c r="DNL15" s="153"/>
      <c r="DNM15" s="153"/>
      <c r="DNN15" s="153"/>
      <c r="DNO15" s="153"/>
      <c r="DNP15" s="153"/>
      <c r="DNQ15" s="153"/>
      <c r="DNR15" s="153"/>
      <c r="DNS15" s="153"/>
      <c r="DNT15" s="153"/>
      <c r="DNU15" s="153"/>
      <c r="DNV15" s="153"/>
      <c r="DNW15" s="153"/>
      <c r="DNX15" s="153"/>
      <c r="DNY15" s="153"/>
      <c r="DNZ15" s="153"/>
      <c r="DOA15" s="153"/>
      <c r="DOB15" s="153"/>
      <c r="DOC15" s="153"/>
      <c r="DOD15" s="153"/>
      <c r="DOE15" s="153"/>
      <c r="DOF15" s="153"/>
      <c r="DOG15" s="153"/>
      <c r="DOH15" s="153"/>
      <c r="DOI15" s="153"/>
      <c r="DOJ15" s="153"/>
      <c r="DOK15" s="153"/>
      <c r="DOL15" s="153"/>
      <c r="DOM15" s="153"/>
      <c r="DON15" s="153"/>
      <c r="DOO15" s="153"/>
      <c r="DOP15" s="153"/>
      <c r="DOQ15" s="153"/>
      <c r="DOR15" s="153"/>
      <c r="DOS15" s="153"/>
      <c r="DOT15" s="153"/>
      <c r="DOU15" s="153"/>
      <c r="DOV15" s="153"/>
      <c r="DOW15" s="153"/>
      <c r="DOX15" s="153"/>
      <c r="DOY15" s="153"/>
      <c r="DOZ15" s="153"/>
      <c r="DPA15" s="153"/>
      <c r="DPB15" s="153"/>
      <c r="DPC15" s="153"/>
      <c r="DPD15" s="153"/>
      <c r="DPE15" s="153"/>
      <c r="DPF15" s="153"/>
      <c r="DPG15" s="153"/>
      <c r="DPH15" s="153"/>
      <c r="DPI15" s="153"/>
      <c r="DPJ15" s="153"/>
      <c r="DPK15" s="153"/>
      <c r="DPL15" s="153"/>
      <c r="DPM15" s="153"/>
      <c r="DPN15" s="153"/>
      <c r="DPO15" s="153"/>
      <c r="DPP15" s="153"/>
      <c r="DPQ15" s="153"/>
      <c r="DPR15" s="153"/>
      <c r="DPS15" s="153"/>
      <c r="DPT15" s="153"/>
      <c r="DPU15" s="153"/>
      <c r="DPV15" s="153"/>
      <c r="DPW15" s="153"/>
      <c r="DPX15" s="153"/>
      <c r="DPY15" s="153"/>
      <c r="DPZ15" s="153"/>
      <c r="DQA15" s="153"/>
      <c r="DQB15" s="153"/>
      <c r="DQC15" s="153"/>
      <c r="DQD15" s="153"/>
      <c r="DQE15" s="153"/>
      <c r="DQF15" s="153"/>
      <c r="DQG15" s="153"/>
      <c r="DQH15" s="153"/>
      <c r="DQI15" s="153"/>
      <c r="DQJ15" s="153"/>
      <c r="DQK15" s="153"/>
      <c r="DQL15" s="153"/>
      <c r="DQM15" s="153"/>
      <c r="DQN15" s="153"/>
      <c r="DQO15" s="153"/>
      <c r="DQP15" s="153"/>
      <c r="DQQ15" s="153"/>
      <c r="DQR15" s="153"/>
      <c r="DQS15" s="153"/>
      <c r="DQT15" s="153"/>
      <c r="DQU15" s="153"/>
      <c r="DQV15" s="153"/>
      <c r="DQW15" s="153"/>
      <c r="DQX15" s="153"/>
      <c r="DQY15" s="153"/>
      <c r="DQZ15" s="153"/>
      <c r="DRA15" s="153"/>
      <c r="DRB15" s="153"/>
      <c r="DRC15" s="153"/>
      <c r="DRD15" s="153"/>
      <c r="DRE15" s="153"/>
      <c r="DRF15" s="153"/>
      <c r="DRG15" s="153"/>
      <c r="DRH15" s="153"/>
      <c r="DRI15" s="153"/>
      <c r="DRJ15" s="153"/>
      <c r="DRK15" s="153"/>
      <c r="DRL15" s="153"/>
      <c r="DRM15" s="153"/>
      <c r="DRN15" s="153"/>
      <c r="DRO15" s="153"/>
      <c r="DRP15" s="153"/>
      <c r="DRQ15" s="153"/>
      <c r="DRR15" s="153"/>
      <c r="DRS15" s="153"/>
      <c r="DRT15" s="153"/>
      <c r="DRU15" s="153"/>
      <c r="DRV15" s="153"/>
      <c r="DRW15" s="153"/>
      <c r="DRX15" s="153"/>
      <c r="DRY15" s="153"/>
      <c r="DRZ15" s="153"/>
      <c r="DSA15" s="153"/>
      <c r="DSB15" s="153"/>
      <c r="DSC15" s="153"/>
      <c r="DSD15" s="153"/>
      <c r="DSE15" s="153"/>
      <c r="DSF15" s="153"/>
      <c r="DSG15" s="153"/>
      <c r="DSH15" s="153"/>
      <c r="DSI15" s="153"/>
      <c r="DSJ15" s="153"/>
      <c r="DSK15" s="153"/>
      <c r="DSL15" s="153"/>
      <c r="DSM15" s="153"/>
      <c r="DSN15" s="153"/>
      <c r="DSO15" s="153"/>
      <c r="DSP15" s="153"/>
      <c r="DSQ15" s="153"/>
      <c r="DSR15" s="153"/>
      <c r="DSS15" s="153"/>
      <c r="DST15" s="153"/>
      <c r="DSU15" s="153"/>
      <c r="DSV15" s="153"/>
      <c r="DSW15" s="153"/>
      <c r="DSX15" s="153"/>
      <c r="DSY15" s="153"/>
      <c r="DSZ15" s="153"/>
      <c r="DTA15" s="153"/>
      <c r="DTB15" s="153"/>
      <c r="DTC15" s="153"/>
      <c r="DTD15" s="153"/>
      <c r="DTE15" s="153"/>
      <c r="DTF15" s="153"/>
      <c r="DTG15" s="153"/>
      <c r="DTH15" s="153"/>
      <c r="DTI15" s="153"/>
      <c r="DTJ15" s="153"/>
      <c r="DTK15" s="153"/>
      <c r="DTL15" s="153"/>
      <c r="DTM15" s="153"/>
      <c r="DTN15" s="153"/>
      <c r="DTO15" s="153"/>
      <c r="DTP15" s="153"/>
      <c r="DTQ15" s="153"/>
      <c r="DTR15" s="153"/>
      <c r="DTS15" s="153"/>
      <c r="DTT15" s="153"/>
      <c r="DTU15" s="153"/>
      <c r="DTV15" s="153"/>
      <c r="DTW15" s="153"/>
      <c r="DTX15" s="153"/>
      <c r="DTY15" s="153"/>
      <c r="DTZ15" s="153"/>
      <c r="DUA15" s="153"/>
      <c r="DUB15" s="153"/>
      <c r="DUC15" s="153"/>
      <c r="DUD15" s="153"/>
      <c r="DUE15" s="153"/>
      <c r="DUF15" s="153"/>
      <c r="DUG15" s="153"/>
      <c r="DUH15" s="153"/>
      <c r="DUI15" s="153"/>
      <c r="DUJ15" s="153"/>
      <c r="DUK15" s="153"/>
      <c r="DUL15" s="153"/>
      <c r="DUM15" s="153"/>
      <c r="DUN15" s="153"/>
      <c r="DUO15" s="153"/>
      <c r="DUP15" s="153"/>
      <c r="DUQ15" s="153"/>
      <c r="DUR15" s="153"/>
      <c r="DUS15" s="153"/>
      <c r="DUT15" s="153"/>
      <c r="DUU15" s="153"/>
      <c r="DUV15" s="153"/>
      <c r="DUW15" s="153"/>
      <c r="DUX15" s="153"/>
      <c r="DUY15" s="153"/>
      <c r="DUZ15" s="153"/>
      <c r="DVA15" s="153"/>
      <c r="DVB15" s="153"/>
      <c r="DVC15" s="153"/>
      <c r="DVD15" s="153"/>
      <c r="DVE15" s="153"/>
      <c r="DVF15" s="153"/>
      <c r="DVG15" s="153"/>
      <c r="DVH15" s="153"/>
      <c r="DVI15" s="153"/>
      <c r="DVJ15" s="153"/>
      <c r="DVK15" s="153"/>
      <c r="DVL15" s="153"/>
      <c r="DVM15" s="153"/>
      <c r="DVN15" s="153"/>
      <c r="DVO15" s="153"/>
      <c r="DVP15" s="153"/>
      <c r="DVQ15" s="153"/>
      <c r="DVR15" s="153"/>
      <c r="DVS15" s="153"/>
      <c r="DVT15" s="153"/>
      <c r="DVU15" s="153"/>
      <c r="DVV15" s="153"/>
      <c r="DVW15" s="153"/>
      <c r="DVX15" s="153"/>
      <c r="DVY15" s="153"/>
      <c r="DVZ15" s="153"/>
      <c r="DWA15" s="153"/>
      <c r="DWB15" s="153"/>
      <c r="DWC15" s="153"/>
      <c r="DWD15" s="153"/>
      <c r="DWE15" s="153"/>
      <c r="DWF15" s="153"/>
      <c r="DWG15" s="153"/>
      <c r="DWH15" s="153"/>
      <c r="DWI15" s="153"/>
      <c r="DWJ15" s="153"/>
      <c r="DWK15" s="153"/>
      <c r="DWL15" s="153"/>
      <c r="DWM15" s="153"/>
      <c r="DWN15" s="153"/>
      <c r="DWO15" s="153"/>
      <c r="DWP15" s="153"/>
      <c r="DWQ15" s="153"/>
      <c r="DWR15" s="153"/>
      <c r="DWS15" s="153"/>
      <c r="DWT15" s="153"/>
      <c r="DWU15" s="153"/>
      <c r="DWV15" s="153"/>
      <c r="DWW15" s="153"/>
      <c r="DWX15" s="153"/>
      <c r="DWY15" s="153"/>
      <c r="DWZ15" s="153"/>
      <c r="DXA15" s="153"/>
      <c r="DXB15" s="153"/>
      <c r="DXC15" s="153"/>
      <c r="DXD15" s="153"/>
      <c r="DXE15" s="153"/>
      <c r="DXF15" s="153"/>
      <c r="DXG15" s="153"/>
      <c r="DXH15" s="153"/>
      <c r="DXI15" s="153"/>
      <c r="DXJ15" s="153"/>
      <c r="DXK15" s="153"/>
      <c r="DXL15" s="153"/>
      <c r="DXM15" s="153"/>
      <c r="DXN15" s="153"/>
      <c r="DXO15" s="153"/>
      <c r="DXP15" s="153"/>
      <c r="DXQ15" s="153"/>
      <c r="DXR15" s="153"/>
      <c r="DXS15" s="153"/>
      <c r="DXT15" s="153"/>
      <c r="DXU15" s="153"/>
      <c r="DXV15" s="153"/>
      <c r="DXW15" s="153"/>
      <c r="DXX15" s="153"/>
      <c r="DXY15" s="153"/>
      <c r="DXZ15" s="153"/>
      <c r="DYA15" s="153"/>
      <c r="DYB15" s="153"/>
      <c r="DYC15" s="153"/>
      <c r="DYD15" s="153"/>
      <c r="DYE15" s="153"/>
      <c r="DYF15" s="153"/>
      <c r="DYG15" s="153"/>
      <c r="DYH15" s="153"/>
      <c r="DYI15" s="153"/>
      <c r="DYJ15" s="153"/>
      <c r="DYK15" s="153"/>
      <c r="DYL15" s="153"/>
      <c r="DYM15" s="153"/>
      <c r="DYN15" s="153"/>
      <c r="DYO15" s="153"/>
      <c r="DYP15" s="153"/>
      <c r="DYQ15" s="153"/>
      <c r="DYR15" s="153"/>
      <c r="DYS15" s="153"/>
      <c r="DYT15" s="153"/>
      <c r="DYU15" s="153"/>
      <c r="DYV15" s="153"/>
      <c r="DYW15" s="153"/>
      <c r="DYX15" s="153"/>
      <c r="DYY15" s="153"/>
      <c r="DYZ15" s="153"/>
      <c r="DZA15" s="153"/>
      <c r="DZB15" s="153"/>
      <c r="DZC15" s="153"/>
      <c r="DZD15" s="153"/>
      <c r="DZE15" s="153"/>
      <c r="DZF15" s="153"/>
      <c r="DZG15" s="153"/>
      <c r="DZH15" s="153"/>
      <c r="DZI15" s="153"/>
      <c r="DZJ15" s="153"/>
      <c r="DZK15" s="153"/>
      <c r="DZL15" s="153"/>
      <c r="DZM15" s="153"/>
      <c r="DZN15" s="153"/>
      <c r="DZO15" s="153"/>
      <c r="DZP15" s="153"/>
      <c r="DZQ15" s="153"/>
      <c r="DZR15" s="153"/>
      <c r="DZS15" s="153"/>
      <c r="DZT15" s="153"/>
      <c r="DZU15" s="153"/>
      <c r="DZV15" s="153"/>
      <c r="DZW15" s="153"/>
      <c r="DZX15" s="153"/>
      <c r="DZY15" s="153"/>
      <c r="DZZ15" s="153"/>
      <c r="EAA15" s="153"/>
      <c r="EAB15" s="153"/>
      <c r="EAC15" s="153"/>
      <c r="EAD15" s="153"/>
      <c r="EAE15" s="153"/>
      <c r="EAF15" s="153"/>
      <c r="EAG15" s="153"/>
      <c r="EAH15" s="153"/>
      <c r="EAI15" s="153"/>
      <c r="EAJ15" s="153"/>
      <c r="EAK15" s="153"/>
      <c r="EAL15" s="153"/>
      <c r="EAM15" s="153"/>
      <c r="EAN15" s="153"/>
      <c r="EAO15" s="153"/>
      <c r="EAP15" s="153"/>
      <c r="EAQ15" s="153"/>
      <c r="EAR15" s="153"/>
      <c r="EAS15" s="153"/>
      <c r="EAT15" s="153"/>
      <c r="EAU15" s="153"/>
      <c r="EAV15" s="153"/>
      <c r="EAW15" s="153"/>
      <c r="EAX15" s="153"/>
      <c r="EAY15" s="153"/>
      <c r="EAZ15" s="153"/>
      <c r="EBA15" s="153"/>
      <c r="EBB15" s="153"/>
      <c r="EBC15" s="153"/>
      <c r="EBD15" s="153"/>
      <c r="EBE15" s="153"/>
      <c r="EBF15" s="153"/>
      <c r="EBG15" s="153"/>
      <c r="EBH15" s="153"/>
      <c r="EBI15" s="153"/>
      <c r="EBJ15" s="153"/>
      <c r="EBK15" s="153"/>
      <c r="EBL15" s="153"/>
      <c r="EBM15" s="153"/>
      <c r="EBN15" s="153"/>
      <c r="EBO15" s="153"/>
      <c r="EBP15" s="153"/>
      <c r="EBQ15" s="153"/>
      <c r="EBR15" s="153"/>
      <c r="EBS15" s="153"/>
      <c r="EBT15" s="153"/>
      <c r="EBU15" s="153"/>
      <c r="EBV15" s="153"/>
      <c r="EBW15" s="153"/>
      <c r="EBX15" s="153"/>
      <c r="EBY15" s="153"/>
      <c r="EBZ15" s="153"/>
      <c r="ECA15" s="153"/>
      <c r="ECB15" s="153"/>
      <c r="ECC15" s="153"/>
      <c r="ECD15" s="153"/>
      <c r="ECE15" s="153"/>
      <c r="ECF15" s="153"/>
      <c r="ECG15" s="153"/>
      <c r="ECH15" s="153"/>
      <c r="ECI15" s="153"/>
      <c r="ECJ15" s="153"/>
      <c r="ECK15" s="153"/>
      <c r="ECL15" s="153"/>
      <c r="ECM15" s="153"/>
      <c r="ECN15" s="153"/>
      <c r="ECO15" s="153"/>
      <c r="ECP15" s="153"/>
      <c r="ECQ15" s="153"/>
      <c r="ECR15" s="153"/>
      <c r="ECS15" s="153"/>
      <c r="ECT15" s="153"/>
      <c r="ECU15" s="153"/>
      <c r="ECV15" s="153"/>
      <c r="ECW15" s="153"/>
      <c r="ECX15" s="153"/>
      <c r="ECY15" s="153"/>
      <c r="ECZ15" s="153"/>
      <c r="EDA15" s="153"/>
      <c r="EDB15" s="153"/>
      <c r="EDC15" s="153"/>
      <c r="EDD15" s="153"/>
      <c r="EDE15" s="153"/>
      <c r="EDF15" s="153"/>
      <c r="EDG15" s="153"/>
      <c r="EDH15" s="153"/>
      <c r="EDI15" s="153"/>
      <c r="EDJ15" s="153"/>
      <c r="EDK15" s="153"/>
      <c r="EDL15" s="153"/>
      <c r="EDM15" s="153"/>
      <c r="EDN15" s="153"/>
      <c r="EDO15" s="153"/>
      <c r="EDP15" s="153"/>
      <c r="EDQ15" s="153"/>
      <c r="EDR15" s="153"/>
      <c r="EDS15" s="153"/>
      <c r="EDT15" s="153"/>
      <c r="EDU15" s="153"/>
      <c r="EDV15" s="153"/>
      <c r="EDW15" s="153"/>
      <c r="EDX15" s="153"/>
      <c r="EDY15" s="153"/>
      <c r="EDZ15" s="153"/>
      <c r="EEA15" s="153"/>
      <c r="EEB15" s="153"/>
      <c r="EEC15" s="153"/>
      <c r="EED15" s="153"/>
      <c r="EEE15" s="153"/>
      <c r="EEF15" s="153"/>
      <c r="EEG15" s="153"/>
      <c r="EEH15" s="153"/>
      <c r="EEI15" s="153"/>
      <c r="EEJ15" s="153"/>
      <c r="EEK15" s="153"/>
      <c r="EEL15" s="153"/>
      <c r="EEM15" s="153"/>
      <c r="EEN15" s="153"/>
      <c r="EEO15" s="153"/>
      <c r="EEP15" s="153"/>
      <c r="EEQ15" s="153"/>
      <c r="EER15" s="153"/>
      <c r="EES15" s="153"/>
      <c r="EET15" s="153"/>
      <c r="EEU15" s="153"/>
      <c r="EEV15" s="153"/>
      <c r="EEW15" s="153"/>
      <c r="EEX15" s="153"/>
      <c r="EEY15" s="153"/>
      <c r="EEZ15" s="153"/>
      <c r="EFA15" s="153"/>
      <c r="EFB15" s="153"/>
      <c r="EFC15" s="153"/>
      <c r="EFD15" s="153"/>
      <c r="EFE15" s="153"/>
      <c r="EFF15" s="153"/>
      <c r="EFG15" s="153"/>
      <c r="EFH15" s="153"/>
      <c r="EFI15" s="153"/>
      <c r="EFJ15" s="153"/>
      <c r="EFK15" s="153"/>
      <c r="EFL15" s="153"/>
      <c r="EFM15" s="153"/>
      <c r="EFN15" s="153"/>
      <c r="EFO15" s="153"/>
      <c r="EFP15" s="153"/>
      <c r="EFQ15" s="153"/>
      <c r="EFR15" s="153"/>
      <c r="EFS15" s="153"/>
      <c r="EFT15" s="153"/>
      <c r="EFU15" s="153"/>
      <c r="EFV15" s="153"/>
      <c r="EFW15" s="153"/>
      <c r="EFX15" s="153"/>
      <c r="EFY15" s="153"/>
      <c r="EFZ15" s="153"/>
      <c r="EGA15" s="153"/>
      <c r="EGB15" s="153"/>
      <c r="EGC15" s="153"/>
      <c r="EGD15" s="153"/>
      <c r="EGE15" s="153"/>
      <c r="EGF15" s="153"/>
      <c r="EGG15" s="153"/>
      <c r="EGH15" s="153"/>
      <c r="EGI15" s="153"/>
      <c r="EGJ15" s="153"/>
      <c r="EGK15" s="153"/>
      <c r="EGL15" s="153"/>
      <c r="EGM15" s="153"/>
      <c r="EGN15" s="153"/>
      <c r="EGO15" s="153"/>
      <c r="EGP15" s="153"/>
      <c r="EGQ15" s="153"/>
      <c r="EGR15" s="153"/>
      <c r="EGS15" s="153"/>
      <c r="EGT15" s="153"/>
      <c r="EGU15" s="153"/>
      <c r="EGV15" s="153"/>
      <c r="EGW15" s="153"/>
      <c r="EGX15" s="153"/>
      <c r="EGY15" s="153"/>
      <c r="EGZ15" s="153"/>
      <c r="EHA15" s="153"/>
      <c r="EHB15" s="153"/>
      <c r="EHC15" s="153"/>
      <c r="EHD15" s="153"/>
      <c r="EHE15" s="153"/>
      <c r="EHF15" s="153"/>
      <c r="EHG15" s="153"/>
      <c r="EHH15" s="153"/>
      <c r="EHI15" s="153"/>
      <c r="EHJ15" s="153"/>
      <c r="EHK15" s="153"/>
      <c r="EHL15" s="153"/>
      <c r="EHM15" s="153"/>
      <c r="EHN15" s="153"/>
      <c r="EHO15" s="153"/>
      <c r="EHP15" s="153"/>
      <c r="EHQ15" s="153"/>
      <c r="EHR15" s="153"/>
      <c r="EHS15" s="153"/>
      <c r="EHT15" s="153"/>
      <c r="EHU15" s="153"/>
      <c r="EHV15" s="153"/>
      <c r="EHW15" s="153"/>
      <c r="EHX15" s="153"/>
      <c r="EHY15" s="153"/>
      <c r="EHZ15" s="153"/>
      <c r="EIA15" s="153"/>
      <c r="EIB15" s="153"/>
      <c r="EIC15" s="153"/>
      <c r="EID15" s="153"/>
      <c r="EIE15" s="153"/>
      <c r="EIF15" s="153"/>
      <c r="EIG15" s="153"/>
      <c r="EIH15" s="153"/>
      <c r="EII15" s="153"/>
      <c r="EIJ15" s="153"/>
      <c r="EIK15" s="153"/>
      <c r="EIL15" s="153"/>
      <c r="EIM15" s="153"/>
      <c r="EIN15" s="153"/>
      <c r="EIO15" s="153"/>
      <c r="EIP15" s="153"/>
      <c r="EIQ15" s="153"/>
      <c r="EIR15" s="153"/>
      <c r="EIS15" s="153"/>
      <c r="EIT15" s="153"/>
      <c r="EIU15" s="153"/>
      <c r="EIV15" s="153"/>
      <c r="EIW15" s="153"/>
      <c r="EIX15" s="153"/>
      <c r="EIY15" s="153"/>
      <c r="EIZ15" s="153"/>
      <c r="EJA15" s="153"/>
      <c r="EJB15" s="153"/>
      <c r="EJC15" s="153"/>
      <c r="EJD15" s="153"/>
      <c r="EJE15" s="153"/>
      <c r="EJF15" s="153"/>
      <c r="EJG15" s="153"/>
      <c r="EJH15" s="153"/>
      <c r="EJI15" s="153"/>
      <c r="EJJ15" s="153"/>
      <c r="EJK15" s="153"/>
      <c r="EJL15" s="153"/>
      <c r="EJM15" s="153"/>
      <c r="EJN15" s="153"/>
      <c r="EJO15" s="153"/>
      <c r="EJP15" s="153"/>
      <c r="EJQ15" s="153"/>
      <c r="EJR15" s="153"/>
      <c r="EJS15" s="153"/>
      <c r="EJT15" s="153"/>
      <c r="EJU15" s="153"/>
      <c r="EJV15" s="153"/>
      <c r="EJW15" s="153"/>
      <c r="EJX15" s="153"/>
      <c r="EJY15" s="153"/>
      <c r="EJZ15" s="153"/>
      <c r="EKA15" s="153"/>
      <c r="EKB15" s="153"/>
      <c r="EKC15" s="153"/>
      <c r="EKD15" s="153"/>
      <c r="EKE15" s="153"/>
      <c r="EKF15" s="153"/>
      <c r="EKG15" s="153"/>
      <c r="EKH15" s="153"/>
      <c r="EKI15" s="153"/>
      <c r="EKJ15" s="153"/>
      <c r="EKK15" s="153"/>
      <c r="EKL15" s="153"/>
      <c r="EKM15" s="153"/>
      <c r="EKN15" s="153"/>
      <c r="EKO15" s="153"/>
      <c r="EKP15" s="153"/>
      <c r="EKQ15" s="153"/>
      <c r="EKR15" s="153"/>
      <c r="EKS15" s="153"/>
      <c r="EKT15" s="153"/>
      <c r="EKU15" s="153"/>
      <c r="EKV15" s="153"/>
      <c r="EKW15" s="153"/>
      <c r="EKX15" s="153"/>
      <c r="EKY15" s="153"/>
      <c r="EKZ15" s="153"/>
      <c r="ELA15" s="153"/>
      <c r="ELB15" s="153"/>
      <c r="ELC15" s="153"/>
      <c r="ELD15" s="153"/>
      <c r="ELE15" s="153"/>
      <c r="ELF15" s="153"/>
      <c r="ELG15" s="153"/>
      <c r="ELH15" s="153"/>
      <c r="ELI15" s="153"/>
      <c r="ELJ15" s="153"/>
      <c r="ELK15" s="153"/>
      <c r="ELL15" s="153"/>
      <c r="ELM15" s="153"/>
      <c r="ELN15" s="153"/>
      <c r="ELO15" s="153"/>
      <c r="ELP15" s="153"/>
      <c r="ELQ15" s="153"/>
      <c r="ELR15" s="153"/>
      <c r="ELS15" s="153"/>
      <c r="ELT15" s="153"/>
      <c r="ELU15" s="153"/>
      <c r="ELV15" s="153"/>
      <c r="ELW15" s="153"/>
      <c r="ELX15" s="153"/>
      <c r="ELY15" s="153"/>
      <c r="ELZ15" s="153"/>
      <c r="EMA15" s="153"/>
      <c r="EMB15" s="153"/>
      <c r="EMC15" s="153"/>
      <c r="EMD15" s="153"/>
      <c r="EME15" s="153"/>
      <c r="EMF15" s="153"/>
      <c r="EMG15" s="153"/>
      <c r="EMH15" s="153"/>
      <c r="EMI15" s="153"/>
      <c r="EMJ15" s="153"/>
      <c r="EMK15" s="153"/>
      <c r="EML15" s="153"/>
      <c r="EMM15" s="153"/>
      <c r="EMN15" s="153"/>
      <c r="EMO15" s="153"/>
      <c r="EMP15" s="153"/>
      <c r="EMQ15" s="153"/>
      <c r="EMR15" s="153"/>
      <c r="EMS15" s="153"/>
      <c r="EMT15" s="153"/>
      <c r="EMU15" s="153"/>
      <c r="EMV15" s="153"/>
      <c r="EMW15" s="153"/>
      <c r="EMX15" s="153"/>
      <c r="EMY15" s="153"/>
      <c r="EMZ15" s="153"/>
      <c r="ENA15" s="153"/>
      <c r="ENB15" s="153"/>
      <c r="ENC15" s="153"/>
      <c r="END15" s="153"/>
      <c r="ENE15" s="153"/>
      <c r="ENF15" s="153"/>
      <c r="ENG15" s="153"/>
      <c r="ENH15" s="153"/>
      <c r="ENI15" s="153"/>
      <c r="ENJ15" s="153"/>
      <c r="ENK15" s="153"/>
      <c r="ENL15" s="153"/>
      <c r="ENM15" s="153"/>
      <c r="ENN15" s="153"/>
      <c r="ENO15" s="153"/>
      <c r="ENP15" s="153"/>
      <c r="ENQ15" s="153"/>
      <c r="ENR15" s="153"/>
      <c r="ENS15" s="153"/>
      <c r="ENT15" s="153"/>
      <c r="ENU15" s="153"/>
      <c r="ENV15" s="153"/>
      <c r="ENW15" s="153"/>
      <c r="ENX15" s="153"/>
      <c r="ENY15" s="153"/>
      <c r="ENZ15" s="153"/>
      <c r="EOA15" s="153"/>
      <c r="EOB15" s="153"/>
      <c r="EOC15" s="153"/>
      <c r="EOD15" s="153"/>
      <c r="EOE15" s="153"/>
      <c r="EOF15" s="153"/>
      <c r="EOG15" s="153"/>
      <c r="EOH15" s="153"/>
      <c r="EOI15" s="153"/>
      <c r="EOJ15" s="153"/>
      <c r="EOK15" s="153"/>
      <c r="EOL15" s="153"/>
      <c r="EOM15" s="153"/>
      <c r="EON15" s="153"/>
      <c r="EOO15" s="153"/>
      <c r="EOP15" s="153"/>
      <c r="EOQ15" s="153"/>
      <c r="EOR15" s="153"/>
      <c r="EOS15" s="153"/>
      <c r="EOT15" s="153"/>
      <c r="EOU15" s="153"/>
      <c r="EOV15" s="153"/>
      <c r="EOW15" s="153"/>
      <c r="EOX15" s="153"/>
      <c r="EOY15" s="153"/>
      <c r="EOZ15" s="153"/>
      <c r="EPA15" s="153"/>
      <c r="EPB15" s="153"/>
      <c r="EPC15" s="153"/>
      <c r="EPD15" s="153"/>
      <c r="EPE15" s="153"/>
      <c r="EPF15" s="153"/>
      <c r="EPG15" s="153"/>
      <c r="EPH15" s="153"/>
      <c r="EPI15" s="153"/>
      <c r="EPJ15" s="153"/>
      <c r="EPK15" s="153"/>
      <c r="EPL15" s="153"/>
      <c r="EPM15" s="153"/>
      <c r="EPN15" s="153"/>
      <c r="EPO15" s="153"/>
      <c r="EPP15" s="153"/>
      <c r="EPQ15" s="153"/>
      <c r="EPR15" s="153"/>
      <c r="EPS15" s="153"/>
      <c r="EPT15" s="153"/>
      <c r="EPU15" s="153"/>
      <c r="EPV15" s="153"/>
      <c r="EPW15" s="153"/>
      <c r="EPX15" s="153"/>
      <c r="EPY15" s="153"/>
      <c r="EPZ15" s="153"/>
      <c r="EQA15" s="153"/>
      <c r="EQB15" s="153"/>
      <c r="EQC15" s="153"/>
      <c r="EQD15" s="153"/>
      <c r="EQE15" s="153"/>
      <c r="EQF15" s="153"/>
      <c r="EQG15" s="153"/>
      <c r="EQH15" s="153"/>
      <c r="EQI15" s="153"/>
      <c r="EQJ15" s="153"/>
      <c r="EQK15" s="153"/>
      <c r="EQL15" s="153"/>
      <c r="EQM15" s="153"/>
      <c r="EQN15" s="153"/>
      <c r="EQO15" s="153"/>
      <c r="EQP15" s="153"/>
      <c r="EQQ15" s="153"/>
      <c r="EQR15" s="153"/>
      <c r="EQS15" s="153"/>
      <c r="EQT15" s="153"/>
      <c r="EQU15" s="153"/>
      <c r="EQV15" s="153"/>
      <c r="EQW15" s="153"/>
      <c r="EQX15" s="153"/>
      <c r="EQY15" s="153"/>
      <c r="EQZ15" s="153"/>
      <c r="ERA15" s="153"/>
      <c r="ERB15" s="153"/>
      <c r="ERC15" s="153"/>
      <c r="ERD15" s="153"/>
      <c r="ERE15" s="153"/>
      <c r="ERF15" s="153"/>
      <c r="ERG15" s="153"/>
      <c r="ERH15" s="153"/>
      <c r="ERI15" s="153"/>
      <c r="ERJ15" s="153"/>
      <c r="ERK15" s="153"/>
      <c r="ERL15" s="153"/>
      <c r="ERM15" s="153"/>
      <c r="ERN15" s="153"/>
      <c r="ERO15" s="153"/>
      <c r="ERP15" s="153"/>
      <c r="ERQ15" s="153"/>
      <c r="ERR15" s="153"/>
      <c r="ERS15" s="153"/>
      <c r="ERT15" s="153"/>
      <c r="ERU15" s="153"/>
      <c r="ERV15" s="153"/>
      <c r="ERW15" s="153"/>
      <c r="ERX15" s="153"/>
      <c r="ERY15" s="153"/>
      <c r="ERZ15" s="153"/>
      <c r="ESA15" s="153"/>
      <c r="ESB15" s="153"/>
      <c r="ESC15" s="153"/>
      <c r="ESD15" s="153"/>
      <c r="ESE15" s="153"/>
      <c r="ESF15" s="153"/>
      <c r="ESG15" s="153"/>
      <c r="ESH15" s="153"/>
      <c r="ESI15" s="153"/>
      <c r="ESJ15" s="153"/>
      <c r="ESK15" s="153"/>
      <c r="ESL15" s="153"/>
      <c r="ESM15" s="153"/>
      <c r="ESN15" s="153"/>
      <c r="ESO15" s="153"/>
      <c r="ESP15" s="153"/>
      <c r="ESQ15" s="153"/>
      <c r="ESR15" s="153"/>
      <c r="ESS15" s="153"/>
      <c r="EST15" s="153"/>
      <c r="ESU15" s="153"/>
      <c r="ESV15" s="153"/>
      <c r="ESW15" s="153"/>
      <c r="ESX15" s="153"/>
      <c r="ESY15" s="153"/>
      <c r="ESZ15" s="153"/>
      <c r="ETA15" s="153"/>
      <c r="ETB15" s="153"/>
      <c r="ETC15" s="153"/>
      <c r="ETD15" s="153"/>
      <c r="ETE15" s="153"/>
      <c r="ETF15" s="153"/>
      <c r="ETG15" s="153"/>
      <c r="ETH15" s="153"/>
      <c r="ETI15" s="153"/>
      <c r="ETJ15" s="153"/>
      <c r="ETK15" s="153"/>
      <c r="ETL15" s="153"/>
      <c r="ETM15" s="153"/>
      <c r="ETN15" s="153"/>
      <c r="ETO15" s="153"/>
      <c r="ETP15" s="153"/>
      <c r="ETQ15" s="153"/>
      <c r="ETR15" s="153"/>
      <c r="ETS15" s="153"/>
      <c r="ETT15" s="153"/>
      <c r="ETU15" s="153"/>
      <c r="ETV15" s="153"/>
      <c r="ETW15" s="153"/>
      <c r="ETX15" s="153"/>
      <c r="ETY15" s="153"/>
      <c r="ETZ15" s="153"/>
      <c r="EUA15" s="153"/>
      <c r="EUB15" s="153"/>
      <c r="EUC15" s="153"/>
      <c r="EUD15" s="153"/>
      <c r="EUE15" s="153"/>
      <c r="EUF15" s="153"/>
      <c r="EUG15" s="153"/>
      <c r="EUH15" s="153"/>
      <c r="EUI15" s="153"/>
      <c r="EUJ15" s="153"/>
      <c r="EUK15" s="153"/>
      <c r="EUL15" s="153"/>
      <c r="EUM15" s="153"/>
      <c r="EUN15" s="153"/>
      <c r="EUO15" s="153"/>
      <c r="EUP15" s="153"/>
      <c r="EUQ15" s="153"/>
      <c r="EUR15" s="153"/>
      <c r="EUS15" s="153"/>
      <c r="EUT15" s="153"/>
      <c r="EUU15" s="153"/>
      <c r="EUV15" s="153"/>
      <c r="EUW15" s="153"/>
      <c r="EUX15" s="153"/>
      <c r="EUY15" s="153"/>
      <c r="EUZ15" s="153"/>
      <c r="EVA15" s="153"/>
      <c r="EVB15" s="153"/>
      <c r="EVC15" s="153"/>
      <c r="EVD15" s="153"/>
      <c r="EVE15" s="153"/>
      <c r="EVF15" s="153"/>
      <c r="EVG15" s="153"/>
      <c r="EVH15" s="153"/>
      <c r="EVI15" s="153"/>
      <c r="EVJ15" s="153"/>
      <c r="EVK15" s="153"/>
      <c r="EVL15" s="153"/>
      <c r="EVM15" s="153"/>
      <c r="EVN15" s="153"/>
      <c r="EVO15" s="153"/>
      <c r="EVP15" s="153"/>
      <c r="EVQ15" s="153"/>
      <c r="EVR15" s="153"/>
      <c r="EVS15" s="153"/>
      <c r="EVT15" s="153"/>
      <c r="EVU15" s="153"/>
      <c r="EVV15" s="153"/>
      <c r="EVW15" s="153"/>
      <c r="EVX15" s="153"/>
      <c r="EVY15" s="153"/>
      <c r="EVZ15" s="153"/>
      <c r="EWA15" s="153"/>
      <c r="EWB15" s="153"/>
      <c r="EWC15" s="153"/>
      <c r="EWD15" s="153"/>
      <c r="EWE15" s="153"/>
      <c r="EWF15" s="153"/>
      <c r="EWG15" s="153"/>
      <c r="EWH15" s="153"/>
      <c r="EWI15" s="153"/>
      <c r="EWJ15" s="153"/>
      <c r="EWK15" s="153"/>
      <c r="EWL15" s="153"/>
      <c r="EWM15" s="153"/>
      <c r="EWN15" s="153"/>
      <c r="EWO15" s="153"/>
      <c r="EWP15" s="153"/>
      <c r="EWQ15" s="153"/>
      <c r="EWR15" s="153"/>
      <c r="EWS15" s="153"/>
      <c r="EWT15" s="153"/>
      <c r="EWU15" s="153"/>
      <c r="EWV15" s="153"/>
      <c r="EWW15" s="153"/>
      <c r="EWX15" s="153"/>
      <c r="EWY15" s="153"/>
      <c r="EWZ15" s="153"/>
      <c r="EXA15" s="153"/>
      <c r="EXB15" s="153"/>
      <c r="EXC15" s="153"/>
      <c r="EXD15" s="153"/>
      <c r="EXE15" s="153"/>
      <c r="EXF15" s="153"/>
      <c r="EXG15" s="153"/>
      <c r="EXH15" s="153"/>
      <c r="EXI15" s="153"/>
      <c r="EXJ15" s="153"/>
      <c r="EXK15" s="153"/>
      <c r="EXL15" s="153"/>
      <c r="EXM15" s="153"/>
      <c r="EXN15" s="153"/>
      <c r="EXO15" s="153"/>
      <c r="EXP15" s="153"/>
      <c r="EXQ15" s="153"/>
      <c r="EXR15" s="153"/>
      <c r="EXS15" s="153"/>
      <c r="EXT15" s="153"/>
      <c r="EXU15" s="153"/>
      <c r="EXV15" s="153"/>
      <c r="EXW15" s="153"/>
      <c r="EXX15" s="153"/>
      <c r="EXY15" s="153"/>
      <c r="EXZ15" s="153"/>
      <c r="EYA15" s="153"/>
      <c r="EYB15" s="153"/>
      <c r="EYC15" s="153"/>
      <c r="EYD15" s="153"/>
      <c r="EYE15" s="153"/>
      <c r="EYF15" s="153"/>
      <c r="EYG15" s="153"/>
      <c r="EYH15" s="153"/>
      <c r="EYI15" s="153"/>
      <c r="EYJ15" s="153"/>
      <c r="EYK15" s="153"/>
      <c r="EYL15" s="153"/>
      <c r="EYM15" s="153"/>
      <c r="EYN15" s="153"/>
      <c r="EYO15" s="153"/>
      <c r="EYP15" s="153"/>
      <c r="EYQ15" s="153"/>
      <c r="EYR15" s="153"/>
      <c r="EYS15" s="153"/>
      <c r="EYT15" s="153"/>
      <c r="EYU15" s="153"/>
      <c r="EYV15" s="153"/>
      <c r="EYW15" s="153"/>
      <c r="EYX15" s="153"/>
      <c r="EYY15" s="153"/>
      <c r="EYZ15" s="153"/>
      <c r="EZA15" s="153"/>
      <c r="EZB15" s="153"/>
      <c r="EZC15" s="153"/>
      <c r="EZD15" s="153"/>
      <c r="EZE15" s="153"/>
      <c r="EZF15" s="153"/>
      <c r="EZG15" s="153"/>
      <c r="EZH15" s="153"/>
      <c r="EZI15" s="153"/>
      <c r="EZJ15" s="153"/>
      <c r="EZK15" s="153"/>
      <c r="EZL15" s="153"/>
      <c r="EZM15" s="153"/>
      <c r="EZN15" s="153"/>
      <c r="EZO15" s="153"/>
      <c r="EZP15" s="153"/>
      <c r="EZQ15" s="153"/>
      <c r="EZR15" s="153"/>
      <c r="EZS15" s="153"/>
      <c r="EZT15" s="153"/>
      <c r="EZU15" s="153"/>
      <c r="EZV15" s="153"/>
      <c r="EZW15" s="153"/>
      <c r="EZX15" s="153"/>
      <c r="EZY15" s="153"/>
      <c r="EZZ15" s="153"/>
      <c r="FAA15" s="153"/>
      <c r="FAB15" s="153"/>
      <c r="FAC15" s="153"/>
      <c r="FAD15" s="153"/>
      <c r="FAE15" s="153"/>
      <c r="FAF15" s="153"/>
      <c r="FAG15" s="153"/>
      <c r="FAH15" s="153"/>
      <c r="FAI15" s="153"/>
      <c r="FAJ15" s="153"/>
      <c r="FAK15" s="153"/>
      <c r="FAL15" s="153"/>
      <c r="FAM15" s="153"/>
      <c r="FAN15" s="153"/>
      <c r="FAO15" s="153"/>
      <c r="FAP15" s="153"/>
      <c r="FAQ15" s="153"/>
      <c r="FAR15" s="153"/>
      <c r="FAS15" s="153"/>
      <c r="FAT15" s="153"/>
      <c r="FAU15" s="153"/>
      <c r="FAV15" s="153"/>
      <c r="FAW15" s="153"/>
      <c r="FAX15" s="153"/>
      <c r="FAY15" s="153"/>
      <c r="FAZ15" s="153"/>
      <c r="FBA15" s="153"/>
      <c r="FBB15" s="153"/>
      <c r="FBC15" s="153"/>
      <c r="FBD15" s="153"/>
      <c r="FBE15" s="153"/>
      <c r="FBF15" s="153"/>
      <c r="FBG15" s="153"/>
      <c r="FBH15" s="153"/>
      <c r="FBI15" s="153"/>
      <c r="FBJ15" s="153"/>
      <c r="FBK15" s="153"/>
      <c r="FBL15" s="153"/>
      <c r="FBM15" s="153"/>
      <c r="FBN15" s="153"/>
      <c r="FBO15" s="153"/>
      <c r="FBP15" s="153"/>
      <c r="FBQ15" s="153"/>
      <c r="FBR15" s="153"/>
      <c r="FBS15" s="153"/>
      <c r="FBT15" s="153"/>
      <c r="FBU15" s="153"/>
      <c r="FBV15" s="153"/>
      <c r="FBW15" s="153"/>
      <c r="FBX15" s="153"/>
      <c r="FBY15" s="153"/>
      <c r="FBZ15" s="153"/>
      <c r="FCA15" s="153"/>
      <c r="FCB15" s="153"/>
      <c r="FCC15" s="153"/>
      <c r="FCD15" s="153"/>
      <c r="FCE15" s="153"/>
      <c r="FCF15" s="153"/>
      <c r="FCG15" s="153"/>
      <c r="FCH15" s="153"/>
      <c r="FCI15" s="153"/>
      <c r="FCJ15" s="153"/>
      <c r="FCK15" s="153"/>
      <c r="FCL15" s="153"/>
      <c r="FCM15" s="153"/>
      <c r="FCN15" s="153"/>
      <c r="FCO15" s="153"/>
      <c r="FCP15" s="153"/>
      <c r="FCQ15" s="153"/>
      <c r="FCR15" s="153"/>
      <c r="FCS15" s="153"/>
      <c r="FCT15" s="153"/>
      <c r="FCU15" s="153"/>
      <c r="FCV15" s="153"/>
      <c r="FCW15" s="153"/>
      <c r="FCX15" s="153"/>
      <c r="FCY15" s="153"/>
      <c r="FCZ15" s="153"/>
      <c r="FDA15" s="153"/>
      <c r="FDB15" s="153"/>
      <c r="FDC15" s="153"/>
      <c r="FDD15" s="153"/>
      <c r="FDE15" s="153"/>
      <c r="FDF15" s="153"/>
      <c r="FDG15" s="153"/>
      <c r="FDH15" s="153"/>
      <c r="FDI15" s="153"/>
      <c r="FDJ15" s="153"/>
      <c r="FDK15" s="153"/>
      <c r="FDL15" s="153"/>
      <c r="FDM15" s="153"/>
      <c r="FDN15" s="153"/>
      <c r="FDO15" s="153"/>
      <c r="FDP15" s="153"/>
      <c r="FDQ15" s="153"/>
      <c r="FDR15" s="153"/>
      <c r="FDS15" s="153"/>
      <c r="FDT15" s="153"/>
      <c r="FDU15" s="153"/>
      <c r="FDV15" s="153"/>
      <c r="FDW15" s="153"/>
      <c r="FDX15" s="153"/>
      <c r="FDY15" s="153"/>
      <c r="FDZ15" s="153"/>
      <c r="FEA15" s="153"/>
      <c r="FEB15" s="153"/>
      <c r="FEC15" s="153"/>
      <c r="FED15" s="153"/>
      <c r="FEE15" s="153"/>
      <c r="FEF15" s="153"/>
      <c r="FEG15" s="153"/>
      <c r="FEH15" s="153"/>
      <c r="FEI15" s="153"/>
      <c r="FEJ15" s="153"/>
      <c r="FEK15" s="153"/>
      <c r="FEL15" s="153"/>
      <c r="FEM15" s="153"/>
      <c r="FEN15" s="153"/>
      <c r="FEO15" s="153"/>
      <c r="FEP15" s="153"/>
      <c r="FEQ15" s="153"/>
      <c r="FER15" s="153"/>
      <c r="FES15" s="153"/>
      <c r="FET15" s="153"/>
      <c r="FEU15" s="153"/>
      <c r="FEV15" s="153"/>
      <c r="FEW15" s="153"/>
      <c r="FEX15" s="153"/>
      <c r="FEY15" s="153"/>
      <c r="FEZ15" s="153"/>
      <c r="FFA15" s="153"/>
      <c r="FFB15" s="153"/>
      <c r="FFC15" s="153"/>
      <c r="FFD15" s="153"/>
      <c r="FFE15" s="153"/>
      <c r="FFF15" s="153"/>
      <c r="FFG15" s="153"/>
      <c r="FFH15" s="153"/>
      <c r="FFI15" s="153"/>
      <c r="FFJ15" s="153"/>
      <c r="FFK15" s="153"/>
      <c r="FFL15" s="153"/>
      <c r="FFM15" s="153"/>
      <c r="FFN15" s="153"/>
      <c r="FFO15" s="153"/>
      <c r="FFP15" s="153"/>
      <c r="FFQ15" s="153"/>
      <c r="FFR15" s="153"/>
      <c r="FFS15" s="153"/>
      <c r="FFT15" s="153"/>
      <c r="FFU15" s="153"/>
      <c r="FFV15" s="153"/>
      <c r="FFW15" s="153"/>
      <c r="FFX15" s="153"/>
      <c r="FFY15" s="153"/>
      <c r="FFZ15" s="153"/>
      <c r="FGA15" s="153"/>
      <c r="FGB15" s="153"/>
      <c r="FGC15" s="153"/>
      <c r="FGD15" s="153"/>
      <c r="FGE15" s="153"/>
      <c r="FGF15" s="153"/>
      <c r="FGG15" s="153"/>
      <c r="FGH15" s="153"/>
      <c r="FGI15" s="153"/>
      <c r="FGJ15" s="153"/>
      <c r="FGK15" s="153"/>
      <c r="FGL15" s="153"/>
      <c r="FGM15" s="153"/>
      <c r="FGN15" s="153"/>
      <c r="FGO15" s="153"/>
      <c r="FGP15" s="153"/>
      <c r="FGQ15" s="153"/>
      <c r="FGR15" s="153"/>
      <c r="FGS15" s="153"/>
      <c r="FGT15" s="153"/>
      <c r="FGU15" s="153"/>
      <c r="FGV15" s="153"/>
      <c r="FGW15" s="153"/>
      <c r="FGX15" s="153"/>
      <c r="FGY15" s="153"/>
      <c r="FGZ15" s="153"/>
      <c r="FHA15" s="153"/>
      <c r="FHB15" s="153"/>
      <c r="FHC15" s="153"/>
      <c r="FHD15" s="153"/>
      <c r="FHE15" s="153"/>
      <c r="FHF15" s="153"/>
      <c r="FHG15" s="153"/>
      <c r="FHH15" s="153"/>
      <c r="FHI15" s="153"/>
      <c r="FHJ15" s="153"/>
      <c r="FHK15" s="153"/>
      <c r="FHL15" s="153"/>
      <c r="FHM15" s="153"/>
      <c r="FHN15" s="153"/>
      <c r="FHO15" s="153"/>
      <c r="FHP15" s="153"/>
      <c r="FHQ15" s="153"/>
      <c r="FHR15" s="153"/>
      <c r="FHS15" s="153"/>
      <c r="FHT15" s="153"/>
      <c r="FHU15" s="153"/>
      <c r="FHV15" s="153"/>
      <c r="FHW15" s="153"/>
      <c r="FHX15" s="153"/>
      <c r="FHY15" s="153"/>
      <c r="FHZ15" s="153"/>
      <c r="FIA15" s="153"/>
      <c r="FIB15" s="153"/>
      <c r="FIC15" s="153"/>
      <c r="FID15" s="153"/>
      <c r="FIE15" s="153"/>
      <c r="FIF15" s="153"/>
      <c r="FIG15" s="153"/>
      <c r="FIH15" s="153"/>
      <c r="FII15" s="153"/>
      <c r="FIJ15" s="153"/>
      <c r="FIK15" s="153"/>
      <c r="FIL15" s="153"/>
      <c r="FIM15" s="153"/>
      <c r="FIN15" s="153"/>
      <c r="FIO15" s="153"/>
      <c r="FIP15" s="153"/>
      <c r="FIQ15" s="153"/>
      <c r="FIR15" s="153"/>
      <c r="FIS15" s="153"/>
      <c r="FIT15" s="153"/>
      <c r="FIU15" s="153"/>
      <c r="FIV15" s="153"/>
      <c r="FIW15" s="153"/>
      <c r="FIX15" s="153"/>
      <c r="FIY15" s="153"/>
      <c r="FIZ15" s="153"/>
      <c r="FJA15" s="153"/>
      <c r="FJB15" s="153"/>
      <c r="FJC15" s="153"/>
      <c r="FJD15" s="153"/>
      <c r="FJE15" s="153"/>
      <c r="FJF15" s="153"/>
      <c r="FJG15" s="153"/>
      <c r="FJH15" s="153"/>
      <c r="FJI15" s="153"/>
      <c r="FJJ15" s="153"/>
      <c r="FJK15" s="153"/>
      <c r="FJL15" s="153"/>
      <c r="FJM15" s="153"/>
      <c r="FJN15" s="153"/>
      <c r="FJO15" s="153"/>
      <c r="FJP15" s="153"/>
      <c r="FJQ15" s="153"/>
      <c r="FJR15" s="153"/>
      <c r="FJS15" s="153"/>
      <c r="FJT15" s="153"/>
      <c r="FJU15" s="153"/>
      <c r="FJV15" s="153"/>
      <c r="FJW15" s="153"/>
      <c r="FJX15" s="153"/>
      <c r="FJY15" s="153"/>
      <c r="FJZ15" s="153"/>
      <c r="FKA15" s="153"/>
      <c r="FKB15" s="153"/>
      <c r="FKC15" s="153"/>
      <c r="FKD15" s="153"/>
      <c r="FKE15" s="153"/>
      <c r="FKF15" s="153"/>
      <c r="FKG15" s="153"/>
      <c r="FKH15" s="153"/>
      <c r="FKI15" s="153"/>
      <c r="FKJ15" s="153"/>
      <c r="FKK15" s="153"/>
      <c r="FKL15" s="153"/>
      <c r="FKM15" s="153"/>
      <c r="FKN15" s="153"/>
      <c r="FKO15" s="153"/>
      <c r="FKP15" s="153"/>
      <c r="FKQ15" s="153"/>
      <c r="FKR15" s="153"/>
      <c r="FKS15" s="153"/>
      <c r="FKT15" s="153"/>
      <c r="FKU15" s="153"/>
      <c r="FKV15" s="153"/>
      <c r="FKW15" s="153"/>
      <c r="FKX15" s="153"/>
      <c r="FKY15" s="153"/>
      <c r="FKZ15" s="153"/>
      <c r="FLA15" s="153"/>
      <c r="FLB15" s="153"/>
      <c r="FLC15" s="153"/>
      <c r="FLD15" s="153"/>
      <c r="FLE15" s="153"/>
      <c r="FLF15" s="153"/>
      <c r="FLG15" s="153"/>
      <c r="FLH15" s="153"/>
      <c r="FLI15" s="153"/>
      <c r="FLJ15" s="153"/>
      <c r="FLK15" s="153"/>
      <c r="FLL15" s="153"/>
      <c r="FLM15" s="153"/>
      <c r="FLN15" s="153"/>
      <c r="FLO15" s="153"/>
      <c r="FLP15" s="153"/>
      <c r="FLQ15" s="153"/>
      <c r="FLR15" s="153"/>
      <c r="FLS15" s="153"/>
      <c r="FLT15" s="153"/>
      <c r="FLU15" s="153"/>
      <c r="FLV15" s="153"/>
      <c r="FLW15" s="153"/>
      <c r="FLX15" s="153"/>
      <c r="FLY15" s="153"/>
      <c r="FLZ15" s="153"/>
      <c r="FMA15" s="153"/>
      <c r="FMB15" s="153"/>
      <c r="FMC15" s="153"/>
      <c r="FMD15" s="153"/>
      <c r="FME15" s="153"/>
      <c r="FMF15" s="153"/>
      <c r="FMG15" s="153"/>
      <c r="FMH15" s="153"/>
      <c r="FMI15" s="153"/>
      <c r="FMJ15" s="153"/>
      <c r="FMK15" s="153"/>
      <c r="FML15" s="153"/>
      <c r="FMM15" s="153"/>
      <c r="FMN15" s="153"/>
      <c r="FMO15" s="153"/>
      <c r="FMP15" s="153"/>
      <c r="FMQ15" s="153"/>
      <c r="FMR15" s="153"/>
      <c r="FMS15" s="153"/>
      <c r="FMT15" s="153"/>
      <c r="FMU15" s="153"/>
      <c r="FMV15" s="153"/>
      <c r="FMW15" s="153"/>
      <c r="FMX15" s="153"/>
      <c r="FMY15" s="153"/>
      <c r="FMZ15" s="153"/>
      <c r="FNA15" s="153"/>
      <c r="FNB15" s="153"/>
      <c r="FNC15" s="153"/>
      <c r="FND15" s="153"/>
      <c r="FNE15" s="153"/>
      <c r="FNF15" s="153"/>
      <c r="FNG15" s="153"/>
      <c r="FNH15" s="153"/>
      <c r="FNI15" s="153"/>
      <c r="FNJ15" s="153"/>
      <c r="FNK15" s="153"/>
      <c r="FNL15" s="153"/>
      <c r="FNM15" s="153"/>
      <c r="FNN15" s="153"/>
      <c r="FNO15" s="153"/>
      <c r="FNP15" s="153"/>
      <c r="FNQ15" s="153"/>
      <c r="FNR15" s="153"/>
      <c r="FNS15" s="153"/>
      <c r="FNT15" s="153"/>
      <c r="FNU15" s="153"/>
      <c r="FNV15" s="153"/>
      <c r="FNW15" s="153"/>
      <c r="FNX15" s="153"/>
      <c r="FNY15" s="153"/>
      <c r="FNZ15" s="153"/>
      <c r="FOA15" s="153"/>
      <c r="FOB15" s="153"/>
      <c r="FOC15" s="153"/>
      <c r="FOD15" s="153"/>
      <c r="FOE15" s="153"/>
      <c r="FOF15" s="153"/>
      <c r="FOG15" s="153"/>
      <c r="FOH15" s="153"/>
      <c r="FOI15" s="153"/>
      <c r="FOJ15" s="153"/>
      <c r="FOK15" s="153"/>
      <c r="FOL15" s="153"/>
      <c r="FOM15" s="153"/>
      <c r="FON15" s="153"/>
      <c r="FOO15" s="153"/>
      <c r="FOP15" s="153"/>
      <c r="FOQ15" s="153"/>
      <c r="FOR15" s="153"/>
      <c r="FOS15" s="153"/>
      <c r="FOT15" s="153"/>
      <c r="FOU15" s="153"/>
      <c r="FOV15" s="153"/>
      <c r="FOW15" s="153"/>
      <c r="FOX15" s="153"/>
      <c r="FOY15" s="153"/>
      <c r="FOZ15" s="153"/>
      <c r="FPA15" s="153"/>
      <c r="FPB15" s="153"/>
      <c r="FPC15" s="153"/>
      <c r="FPD15" s="153"/>
      <c r="FPE15" s="153"/>
      <c r="FPF15" s="153"/>
      <c r="FPG15" s="153"/>
      <c r="FPH15" s="153"/>
      <c r="FPI15" s="153"/>
      <c r="FPJ15" s="153"/>
      <c r="FPK15" s="153"/>
      <c r="FPL15" s="153"/>
      <c r="FPM15" s="153"/>
      <c r="FPN15" s="153"/>
      <c r="FPO15" s="153"/>
      <c r="FPP15" s="153"/>
      <c r="FPQ15" s="153"/>
      <c r="FPR15" s="153"/>
      <c r="FPS15" s="153"/>
      <c r="FPT15" s="153"/>
      <c r="FPU15" s="153"/>
      <c r="FPV15" s="153"/>
      <c r="FPW15" s="153"/>
      <c r="FPX15" s="153"/>
      <c r="FPY15" s="153"/>
      <c r="FPZ15" s="153"/>
      <c r="FQA15" s="153"/>
      <c r="FQB15" s="153"/>
      <c r="FQC15" s="153"/>
      <c r="FQD15" s="153"/>
      <c r="FQE15" s="153"/>
      <c r="FQF15" s="153"/>
      <c r="FQG15" s="153"/>
      <c r="FQH15" s="153"/>
      <c r="FQI15" s="153"/>
      <c r="FQJ15" s="153"/>
      <c r="FQK15" s="153"/>
      <c r="FQL15" s="153"/>
      <c r="FQM15" s="153"/>
      <c r="FQN15" s="153"/>
      <c r="FQO15" s="153"/>
      <c r="FQP15" s="153"/>
      <c r="FQQ15" s="153"/>
      <c r="FQR15" s="153"/>
      <c r="FQS15" s="153"/>
      <c r="FQT15" s="153"/>
      <c r="FQU15" s="153"/>
      <c r="FQV15" s="153"/>
      <c r="FQW15" s="153"/>
      <c r="FQX15" s="153"/>
      <c r="FQY15" s="153"/>
      <c r="FQZ15" s="153"/>
      <c r="FRA15" s="153"/>
      <c r="FRB15" s="153"/>
      <c r="FRC15" s="153"/>
      <c r="FRD15" s="153"/>
      <c r="FRE15" s="153"/>
      <c r="FRF15" s="153"/>
      <c r="FRG15" s="153"/>
      <c r="FRH15" s="153"/>
      <c r="FRI15" s="153"/>
      <c r="FRJ15" s="153"/>
      <c r="FRK15" s="153"/>
      <c r="FRL15" s="153"/>
      <c r="FRM15" s="153"/>
      <c r="FRN15" s="153"/>
      <c r="FRO15" s="153"/>
      <c r="FRP15" s="153"/>
      <c r="FRQ15" s="153"/>
      <c r="FRR15" s="153"/>
      <c r="FRS15" s="153"/>
      <c r="FRT15" s="153"/>
      <c r="FRU15" s="153"/>
      <c r="FRV15" s="153"/>
      <c r="FRW15" s="153"/>
      <c r="FRX15" s="153"/>
      <c r="FRY15" s="153"/>
      <c r="FRZ15" s="153"/>
      <c r="FSA15" s="153"/>
      <c r="FSB15" s="153"/>
      <c r="FSC15" s="153"/>
      <c r="FSD15" s="153"/>
      <c r="FSE15" s="153"/>
      <c r="FSF15" s="153"/>
      <c r="FSG15" s="153"/>
      <c r="FSH15" s="153"/>
      <c r="FSI15" s="153"/>
      <c r="FSJ15" s="153"/>
      <c r="FSK15" s="153"/>
      <c r="FSL15" s="153"/>
      <c r="FSM15" s="153"/>
      <c r="FSN15" s="153"/>
      <c r="FSO15" s="153"/>
      <c r="FSP15" s="153"/>
      <c r="FSQ15" s="153"/>
      <c r="FSR15" s="153"/>
      <c r="FSS15" s="153"/>
      <c r="FST15" s="153"/>
      <c r="FSU15" s="153"/>
      <c r="FSV15" s="153"/>
      <c r="FSW15" s="153"/>
      <c r="FSX15" s="153"/>
      <c r="FSY15" s="153"/>
      <c r="FSZ15" s="153"/>
      <c r="FTA15" s="153"/>
      <c r="FTB15" s="153"/>
      <c r="FTC15" s="153"/>
      <c r="FTD15" s="153"/>
      <c r="FTE15" s="153"/>
      <c r="FTF15" s="153"/>
      <c r="FTG15" s="153"/>
      <c r="FTH15" s="153"/>
      <c r="FTI15" s="153"/>
      <c r="FTJ15" s="153"/>
      <c r="FTK15" s="153"/>
      <c r="FTL15" s="153"/>
      <c r="FTM15" s="153"/>
      <c r="FTN15" s="153"/>
      <c r="FTO15" s="153"/>
      <c r="FTP15" s="153"/>
      <c r="FTQ15" s="153"/>
      <c r="FTR15" s="153"/>
      <c r="FTS15" s="153"/>
      <c r="FTT15" s="153"/>
      <c r="FTU15" s="153"/>
      <c r="FTV15" s="153"/>
      <c r="FTW15" s="153"/>
      <c r="FTX15" s="153"/>
      <c r="FTY15" s="153"/>
      <c r="FTZ15" s="153"/>
      <c r="FUA15" s="153"/>
      <c r="FUB15" s="153"/>
      <c r="FUC15" s="153"/>
      <c r="FUD15" s="153"/>
      <c r="FUE15" s="153"/>
      <c r="FUF15" s="153"/>
      <c r="FUG15" s="153"/>
      <c r="FUH15" s="153"/>
      <c r="FUI15" s="153"/>
      <c r="FUJ15" s="153"/>
      <c r="FUK15" s="153"/>
      <c r="FUL15" s="153"/>
      <c r="FUM15" s="153"/>
      <c r="FUN15" s="153"/>
      <c r="FUO15" s="153"/>
      <c r="FUP15" s="153"/>
      <c r="FUQ15" s="153"/>
      <c r="FUR15" s="153"/>
      <c r="FUS15" s="153"/>
      <c r="FUT15" s="153"/>
      <c r="FUU15" s="153"/>
      <c r="FUV15" s="153"/>
      <c r="FUW15" s="153"/>
      <c r="FUX15" s="153"/>
      <c r="FUY15" s="153"/>
      <c r="FUZ15" s="153"/>
      <c r="FVA15" s="153"/>
      <c r="FVB15" s="153"/>
      <c r="FVC15" s="153"/>
      <c r="FVD15" s="153"/>
      <c r="FVE15" s="153"/>
      <c r="FVF15" s="153"/>
      <c r="FVG15" s="153"/>
      <c r="FVH15" s="153"/>
      <c r="FVI15" s="153"/>
      <c r="FVJ15" s="153"/>
      <c r="FVK15" s="153"/>
      <c r="FVL15" s="153"/>
      <c r="FVM15" s="153"/>
      <c r="FVN15" s="153"/>
      <c r="FVO15" s="153"/>
      <c r="FVP15" s="153"/>
      <c r="FVQ15" s="153"/>
      <c r="FVR15" s="153"/>
      <c r="FVS15" s="153"/>
      <c r="FVT15" s="153"/>
      <c r="FVU15" s="153"/>
      <c r="FVV15" s="153"/>
      <c r="FVW15" s="153"/>
      <c r="FVX15" s="153"/>
      <c r="FVY15" s="153"/>
      <c r="FVZ15" s="153"/>
      <c r="FWA15" s="153"/>
      <c r="FWB15" s="153"/>
      <c r="FWC15" s="153"/>
      <c r="FWD15" s="153"/>
      <c r="FWE15" s="153"/>
      <c r="FWF15" s="153"/>
      <c r="FWG15" s="153"/>
      <c r="FWH15" s="153"/>
      <c r="FWI15" s="153"/>
      <c r="FWJ15" s="153"/>
      <c r="FWK15" s="153"/>
      <c r="FWL15" s="153"/>
      <c r="FWM15" s="153"/>
      <c r="FWN15" s="153"/>
      <c r="FWO15" s="153"/>
      <c r="FWP15" s="153"/>
      <c r="FWQ15" s="153"/>
      <c r="FWR15" s="153"/>
      <c r="FWS15" s="153"/>
      <c r="FWT15" s="153"/>
      <c r="FWU15" s="153"/>
      <c r="FWV15" s="153"/>
      <c r="FWW15" s="153"/>
      <c r="FWX15" s="153"/>
      <c r="FWY15" s="153"/>
      <c r="FWZ15" s="153"/>
      <c r="FXA15" s="153"/>
      <c r="FXB15" s="153"/>
      <c r="FXC15" s="153"/>
      <c r="FXD15" s="153"/>
      <c r="FXE15" s="153"/>
      <c r="FXF15" s="153"/>
      <c r="FXG15" s="153"/>
      <c r="FXH15" s="153"/>
      <c r="FXI15" s="153"/>
      <c r="FXJ15" s="153"/>
      <c r="FXK15" s="153"/>
      <c r="FXL15" s="153"/>
      <c r="FXM15" s="153"/>
      <c r="FXN15" s="153"/>
      <c r="FXO15" s="153"/>
      <c r="FXP15" s="153"/>
      <c r="FXQ15" s="153"/>
      <c r="FXR15" s="153"/>
      <c r="FXS15" s="153"/>
      <c r="FXT15" s="153"/>
      <c r="FXU15" s="153"/>
      <c r="FXV15" s="153"/>
      <c r="FXW15" s="153"/>
      <c r="FXX15" s="153"/>
      <c r="FXY15" s="153"/>
      <c r="FXZ15" s="153"/>
      <c r="FYA15" s="153"/>
      <c r="FYB15" s="153"/>
      <c r="FYC15" s="153"/>
      <c r="FYD15" s="153"/>
      <c r="FYE15" s="153"/>
      <c r="FYF15" s="153"/>
      <c r="FYG15" s="153"/>
      <c r="FYH15" s="153"/>
      <c r="FYI15" s="153"/>
      <c r="FYJ15" s="153"/>
      <c r="FYK15" s="153"/>
      <c r="FYL15" s="153"/>
      <c r="FYM15" s="153"/>
      <c r="FYN15" s="153"/>
      <c r="FYO15" s="153"/>
      <c r="FYP15" s="153"/>
      <c r="FYQ15" s="153"/>
      <c r="FYR15" s="153"/>
      <c r="FYS15" s="153"/>
      <c r="FYT15" s="153"/>
      <c r="FYU15" s="153"/>
      <c r="FYV15" s="153"/>
      <c r="FYW15" s="153"/>
      <c r="FYX15" s="153"/>
      <c r="FYY15" s="153"/>
      <c r="FYZ15" s="153"/>
      <c r="FZA15" s="153"/>
      <c r="FZB15" s="153"/>
      <c r="FZC15" s="153"/>
      <c r="FZD15" s="153"/>
      <c r="FZE15" s="153"/>
      <c r="FZF15" s="153"/>
      <c r="FZG15" s="153"/>
      <c r="FZH15" s="153"/>
      <c r="FZI15" s="153"/>
      <c r="FZJ15" s="153"/>
      <c r="FZK15" s="153"/>
      <c r="FZL15" s="153"/>
      <c r="FZM15" s="153"/>
      <c r="FZN15" s="153"/>
      <c r="FZO15" s="153"/>
      <c r="FZP15" s="153"/>
      <c r="FZQ15" s="153"/>
      <c r="FZR15" s="153"/>
      <c r="FZS15" s="153"/>
      <c r="FZT15" s="153"/>
      <c r="FZU15" s="153"/>
      <c r="FZV15" s="153"/>
      <c r="FZW15" s="153"/>
      <c r="FZX15" s="153"/>
      <c r="FZY15" s="153"/>
      <c r="FZZ15" s="153"/>
      <c r="GAA15" s="153"/>
      <c r="GAB15" s="153"/>
      <c r="GAC15" s="153"/>
      <c r="GAD15" s="153"/>
      <c r="GAE15" s="153"/>
      <c r="GAF15" s="153"/>
      <c r="GAG15" s="153"/>
      <c r="GAH15" s="153"/>
      <c r="GAI15" s="153"/>
      <c r="GAJ15" s="153"/>
      <c r="GAK15" s="153"/>
      <c r="GAL15" s="153"/>
      <c r="GAM15" s="153"/>
      <c r="GAN15" s="153"/>
      <c r="GAO15" s="153"/>
      <c r="GAP15" s="153"/>
      <c r="GAQ15" s="153"/>
      <c r="GAR15" s="153"/>
      <c r="GAS15" s="153"/>
      <c r="GAT15" s="153"/>
      <c r="GAU15" s="153"/>
      <c r="GAV15" s="153"/>
      <c r="GAW15" s="153"/>
      <c r="GAX15" s="153"/>
      <c r="GAY15" s="153"/>
      <c r="GAZ15" s="153"/>
      <c r="GBA15" s="153"/>
      <c r="GBB15" s="153"/>
      <c r="GBC15" s="153"/>
      <c r="GBD15" s="153"/>
      <c r="GBE15" s="153"/>
      <c r="GBF15" s="153"/>
      <c r="GBG15" s="153"/>
      <c r="GBH15" s="153"/>
      <c r="GBI15" s="153"/>
      <c r="GBJ15" s="153"/>
      <c r="GBK15" s="153"/>
      <c r="GBL15" s="153"/>
      <c r="GBM15" s="153"/>
      <c r="GBN15" s="153"/>
      <c r="GBO15" s="153"/>
      <c r="GBP15" s="153"/>
      <c r="GBQ15" s="153"/>
      <c r="GBR15" s="153"/>
      <c r="GBS15" s="153"/>
      <c r="GBT15" s="153"/>
      <c r="GBU15" s="153"/>
      <c r="GBV15" s="153"/>
      <c r="GBW15" s="153"/>
      <c r="GBX15" s="153"/>
      <c r="GBY15" s="153"/>
      <c r="GBZ15" s="153"/>
      <c r="GCA15" s="153"/>
      <c r="GCB15" s="153"/>
      <c r="GCC15" s="153"/>
      <c r="GCD15" s="153"/>
      <c r="GCE15" s="153"/>
      <c r="GCF15" s="153"/>
      <c r="GCG15" s="153"/>
      <c r="GCH15" s="153"/>
      <c r="GCI15" s="153"/>
      <c r="GCJ15" s="153"/>
      <c r="GCK15" s="153"/>
      <c r="GCL15" s="153"/>
      <c r="GCM15" s="153"/>
      <c r="GCN15" s="153"/>
      <c r="GCO15" s="153"/>
      <c r="GCP15" s="153"/>
      <c r="GCQ15" s="153"/>
      <c r="GCR15" s="153"/>
      <c r="GCS15" s="153"/>
      <c r="GCT15" s="153"/>
      <c r="GCU15" s="153"/>
      <c r="GCV15" s="153"/>
      <c r="GCW15" s="153"/>
      <c r="GCX15" s="153"/>
      <c r="GCY15" s="153"/>
      <c r="GCZ15" s="153"/>
      <c r="GDA15" s="153"/>
      <c r="GDB15" s="153"/>
      <c r="GDC15" s="153"/>
      <c r="GDD15" s="153"/>
      <c r="GDE15" s="153"/>
      <c r="GDF15" s="153"/>
      <c r="GDG15" s="153"/>
      <c r="GDH15" s="153"/>
      <c r="GDI15" s="153"/>
      <c r="GDJ15" s="153"/>
      <c r="GDK15" s="153"/>
      <c r="GDL15" s="153"/>
      <c r="GDM15" s="153"/>
      <c r="GDN15" s="153"/>
      <c r="GDO15" s="153"/>
      <c r="GDP15" s="153"/>
      <c r="GDQ15" s="153"/>
      <c r="GDR15" s="153"/>
      <c r="GDS15" s="153"/>
      <c r="GDT15" s="153"/>
      <c r="GDU15" s="153"/>
      <c r="GDV15" s="153"/>
      <c r="GDW15" s="153"/>
      <c r="GDX15" s="153"/>
      <c r="GDY15" s="153"/>
      <c r="GDZ15" s="153"/>
      <c r="GEA15" s="153"/>
      <c r="GEB15" s="153"/>
      <c r="GEC15" s="153"/>
      <c r="GED15" s="153"/>
      <c r="GEE15" s="153"/>
      <c r="GEF15" s="153"/>
      <c r="GEG15" s="153"/>
      <c r="GEH15" s="153"/>
      <c r="GEI15" s="153"/>
      <c r="GEJ15" s="153"/>
      <c r="GEK15" s="153"/>
      <c r="GEL15" s="153"/>
      <c r="GEM15" s="153"/>
      <c r="GEN15" s="153"/>
      <c r="GEO15" s="153"/>
      <c r="GEP15" s="153"/>
      <c r="GEQ15" s="153"/>
      <c r="GER15" s="153"/>
      <c r="GES15" s="153"/>
      <c r="GET15" s="153"/>
      <c r="GEU15" s="153"/>
      <c r="GEV15" s="153"/>
      <c r="GEW15" s="153"/>
      <c r="GEX15" s="153"/>
      <c r="GEY15" s="153"/>
      <c r="GEZ15" s="153"/>
      <c r="GFA15" s="153"/>
      <c r="GFB15" s="153"/>
      <c r="GFC15" s="153"/>
      <c r="GFD15" s="153"/>
      <c r="GFE15" s="153"/>
      <c r="GFF15" s="153"/>
      <c r="GFG15" s="153"/>
      <c r="GFH15" s="153"/>
      <c r="GFI15" s="153"/>
      <c r="GFJ15" s="153"/>
      <c r="GFK15" s="153"/>
      <c r="GFL15" s="153"/>
      <c r="GFM15" s="153"/>
      <c r="GFN15" s="153"/>
      <c r="GFO15" s="153"/>
      <c r="GFP15" s="153"/>
      <c r="GFQ15" s="153"/>
      <c r="GFR15" s="153"/>
      <c r="GFS15" s="153"/>
      <c r="GFT15" s="153"/>
      <c r="GFU15" s="153"/>
      <c r="GFV15" s="153"/>
      <c r="GFW15" s="153"/>
      <c r="GFX15" s="153"/>
      <c r="GFY15" s="153"/>
      <c r="GFZ15" s="153"/>
      <c r="GGA15" s="153"/>
      <c r="GGB15" s="153"/>
      <c r="GGC15" s="153"/>
      <c r="GGD15" s="153"/>
      <c r="GGE15" s="153"/>
      <c r="GGF15" s="153"/>
      <c r="GGG15" s="153"/>
      <c r="GGH15" s="153"/>
      <c r="GGI15" s="153"/>
      <c r="GGJ15" s="153"/>
      <c r="GGK15" s="153"/>
      <c r="GGL15" s="153"/>
      <c r="GGM15" s="153"/>
      <c r="GGN15" s="153"/>
      <c r="GGO15" s="153"/>
      <c r="GGP15" s="153"/>
      <c r="GGQ15" s="153"/>
      <c r="GGR15" s="153"/>
      <c r="GGS15" s="153"/>
      <c r="GGT15" s="153"/>
      <c r="GGU15" s="153"/>
      <c r="GGV15" s="153"/>
      <c r="GGW15" s="153"/>
      <c r="GGX15" s="153"/>
      <c r="GGY15" s="153"/>
      <c r="GGZ15" s="153"/>
      <c r="GHA15" s="153"/>
      <c r="GHB15" s="153"/>
      <c r="GHC15" s="153"/>
      <c r="GHD15" s="153"/>
      <c r="GHE15" s="153"/>
      <c r="GHF15" s="153"/>
      <c r="GHG15" s="153"/>
      <c r="GHH15" s="153"/>
      <c r="GHI15" s="153"/>
      <c r="GHJ15" s="153"/>
      <c r="GHK15" s="153"/>
      <c r="GHL15" s="153"/>
      <c r="GHM15" s="153"/>
      <c r="GHN15" s="153"/>
      <c r="GHO15" s="153"/>
      <c r="GHP15" s="153"/>
      <c r="GHQ15" s="153"/>
      <c r="GHR15" s="153"/>
      <c r="GHS15" s="153"/>
      <c r="GHT15" s="153"/>
      <c r="GHU15" s="153"/>
      <c r="GHV15" s="153"/>
      <c r="GHW15" s="153"/>
      <c r="GHX15" s="153"/>
      <c r="GHY15" s="153"/>
      <c r="GHZ15" s="153"/>
      <c r="GIA15" s="153"/>
      <c r="GIB15" s="153"/>
      <c r="GIC15" s="153"/>
      <c r="GID15" s="153"/>
      <c r="GIE15" s="153"/>
      <c r="GIF15" s="153"/>
      <c r="GIG15" s="153"/>
      <c r="GIH15" s="153"/>
      <c r="GII15" s="153"/>
      <c r="GIJ15" s="153"/>
      <c r="GIK15" s="153"/>
      <c r="GIL15" s="153"/>
      <c r="GIM15" s="153"/>
      <c r="GIN15" s="153"/>
      <c r="GIO15" s="153"/>
      <c r="GIP15" s="153"/>
      <c r="GIQ15" s="153"/>
      <c r="GIR15" s="153"/>
      <c r="GIS15" s="153"/>
      <c r="GIT15" s="153"/>
      <c r="GIU15" s="153"/>
      <c r="GIV15" s="153"/>
      <c r="GIW15" s="153"/>
      <c r="GIX15" s="153"/>
      <c r="GIY15" s="153"/>
      <c r="GIZ15" s="153"/>
      <c r="GJA15" s="153"/>
      <c r="GJB15" s="153"/>
      <c r="GJC15" s="153"/>
      <c r="GJD15" s="153"/>
      <c r="GJE15" s="153"/>
      <c r="GJF15" s="153"/>
      <c r="GJG15" s="153"/>
      <c r="GJH15" s="153"/>
      <c r="GJI15" s="153"/>
      <c r="GJJ15" s="153"/>
      <c r="GJK15" s="153"/>
      <c r="GJL15" s="153"/>
      <c r="GJM15" s="153"/>
      <c r="GJN15" s="153"/>
      <c r="GJO15" s="153"/>
      <c r="GJP15" s="153"/>
      <c r="GJQ15" s="153"/>
      <c r="GJR15" s="153"/>
      <c r="GJS15" s="153"/>
      <c r="GJT15" s="153"/>
      <c r="GJU15" s="153"/>
      <c r="GJV15" s="153"/>
      <c r="GJW15" s="153"/>
      <c r="GJX15" s="153"/>
      <c r="GJY15" s="153"/>
      <c r="GJZ15" s="153"/>
      <c r="GKA15" s="153"/>
      <c r="GKB15" s="153"/>
      <c r="GKC15" s="153"/>
      <c r="GKD15" s="153"/>
      <c r="GKE15" s="153"/>
      <c r="GKF15" s="153"/>
      <c r="GKG15" s="153"/>
      <c r="GKH15" s="153"/>
      <c r="GKI15" s="153"/>
      <c r="GKJ15" s="153"/>
      <c r="GKK15" s="153"/>
      <c r="GKL15" s="153"/>
      <c r="GKM15" s="153"/>
      <c r="GKN15" s="153"/>
      <c r="GKO15" s="153"/>
      <c r="GKP15" s="153"/>
      <c r="GKQ15" s="153"/>
      <c r="GKR15" s="153"/>
      <c r="GKS15" s="153"/>
      <c r="GKT15" s="153"/>
      <c r="GKU15" s="153"/>
      <c r="GKV15" s="153"/>
      <c r="GKW15" s="153"/>
      <c r="GKX15" s="153"/>
      <c r="GKY15" s="153"/>
      <c r="GKZ15" s="153"/>
      <c r="GLA15" s="153"/>
      <c r="GLB15" s="153"/>
      <c r="GLC15" s="153"/>
      <c r="GLD15" s="153"/>
      <c r="GLE15" s="153"/>
      <c r="GLF15" s="153"/>
      <c r="GLG15" s="153"/>
      <c r="GLH15" s="153"/>
      <c r="GLI15" s="153"/>
      <c r="GLJ15" s="153"/>
      <c r="GLK15" s="153"/>
      <c r="GLL15" s="153"/>
      <c r="GLM15" s="153"/>
      <c r="GLN15" s="153"/>
      <c r="GLO15" s="153"/>
      <c r="GLP15" s="153"/>
      <c r="GLQ15" s="153"/>
      <c r="GLR15" s="153"/>
      <c r="GLS15" s="153"/>
      <c r="GLT15" s="153"/>
      <c r="GLU15" s="153"/>
      <c r="GLV15" s="153"/>
      <c r="GLW15" s="153"/>
      <c r="GLX15" s="153"/>
      <c r="GLY15" s="153"/>
      <c r="GLZ15" s="153"/>
      <c r="GMA15" s="153"/>
      <c r="GMB15" s="153"/>
      <c r="GMC15" s="153"/>
      <c r="GMD15" s="153"/>
      <c r="GME15" s="153"/>
      <c r="GMF15" s="153"/>
      <c r="GMG15" s="153"/>
      <c r="GMH15" s="153"/>
      <c r="GMI15" s="153"/>
      <c r="GMJ15" s="153"/>
      <c r="GMK15" s="153"/>
      <c r="GML15" s="153"/>
      <c r="GMM15" s="153"/>
      <c r="GMN15" s="153"/>
      <c r="GMO15" s="153"/>
      <c r="GMP15" s="153"/>
      <c r="GMQ15" s="153"/>
      <c r="GMR15" s="153"/>
      <c r="GMS15" s="153"/>
      <c r="GMT15" s="153"/>
      <c r="GMU15" s="153"/>
      <c r="GMV15" s="153"/>
      <c r="GMW15" s="153"/>
      <c r="GMX15" s="153"/>
      <c r="GMY15" s="153"/>
      <c r="GMZ15" s="153"/>
      <c r="GNA15" s="153"/>
      <c r="GNB15" s="153"/>
      <c r="GNC15" s="153"/>
      <c r="GND15" s="153"/>
      <c r="GNE15" s="153"/>
      <c r="GNF15" s="153"/>
      <c r="GNG15" s="153"/>
      <c r="GNH15" s="153"/>
      <c r="GNI15" s="153"/>
      <c r="GNJ15" s="153"/>
      <c r="GNK15" s="153"/>
      <c r="GNL15" s="153"/>
      <c r="GNM15" s="153"/>
      <c r="GNN15" s="153"/>
      <c r="GNO15" s="153"/>
      <c r="GNP15" s="153"/>
      <c r="GNQ15" s="153"/>
      <c r="GNR15" s="153"/>
      <c r="GNS15" s="153"/>
      <c r="GNT15" s="153"/>
      <c r="GNU15" s="153"/>
      <c r="GNV15" s="153"/>
      <c r="GNW15" s="153"/>
      <c r="GNX15" s="153"/>
      <c r="GNY15" s="153"/>
      <c r="GNZ15" s="153"/>
      <c r="GOA15" s="153"/>
      <c r="GOB15" s="153"/>
      <c r="GOC15" s="153"/>
      <c r="GOD15" s="153"/>
      <c r="GOE15" s="153"/>
      <c r="GOF15" s="153"/>
      <c r="GOG15" s="153"/>
      <c r="GOH15" s="153"/>
      <c r="GOI15" s="153"/>
      <c r="GOJ15" s="153"/>
      <c r="GOK15" s="153"/>
      <c r="GOL15" s="153"/>
      <c r="GOM15" s="153"/>
      <c r="GON15" s="153"/>
      <c r="GOO15" s="153"/>
      <c r="GOP15" s="153"/>
      <c r="GOQ15" s="153"/>
      <c r="GOR15" s="153"/>
      <c r="GOS15" s="153"/>
      <c r="GOT15" s="153"/>
      <c r="GOU15" s="153"/>
      <c r="GOV15" s="153"/>
      <c r="GOW15" s="153"/>
      <c r="GOX15" s="153"/>
      <c r="GOY15" s="153"/>
      <c r="GOZ15" s="153"/>
      <c r="GPA15" s="153"/>
      <c r="GPB15" s="153"/>
      <c r="GPC15" s="153"/>
      <c r="GPD15" s="153"/>
      <c r="GPE15" s="153"/>
      <c r="GPF15" s="153"/>
      <c r="GPG15" s="153"/>
      <c r="GPH15" s="153"/>
      <c r="GPI15" s="153"/>
      <c r="GPJ15" s="153"/>
      <c r="GPK15" s="153"/>
      <c r="GPL15" s="153"/>
      <c r="GPM15" s="153"/>
      <c r="GPN15" s="153"/>
      <c r="GPO15" s="153"/>
      <c r="GPP15" s="153"/>
      <c r="GPQ15" s="153"/>
      <c r="GPR15" s="153"/>
      <c r="GPS15" s="153"/>
      <c r="GPT15" s="153"/>
      <c r="GPU15" s="153"/>
      <c r="GPV15" s="153"/>
      <c r="GPW15" s="153"/>
      <c r="GPX15" s="153"/>
      <c r="GPY15" s="153"/>
      <c r="GPZ15" s="153"/>
      <c r="GQA15" s="153"/>
      <c r="GQB15" s="153"/>
      <c r="GQC15" s="153"/>
      <c r="GQD15" s="153"/>
      <c r="GQE15" s="153"/>
      <c r="GQF15" s="153"/>
      <c r="GQG15" s="153"/>
      <c r="GQH15" s="153"/>
      <c r="GQI15" s="153"/>
      <c r="GQJ15" s="153"/>
      <c r="GQK15" s="153"/>
      <c r="GQL15" s="153"/>
      <c r="GQM15" s="153"/>
      <c r="GQN15" s="153"/>
      <c r="GQO15" s="153"/>
      <c r="GQP15" s="153"/>
      <c r="GQQ15" s="153"/>
      <c r="GQR15" s="153"/>
      <c r="GQS15" s="153"/>
      <c r="GQT15" s="153"/>
      <c r="GQU15" s="153"/>
      <c r="GQV15" s="153"/>
      <c r="GQW15" s="153"/>
      <c r="GQX15" s="153"/>
      <c r="GQY15" s="153"/>
      <c r="GQZ15" s="153"/>
      <c r="GRA15" s="153"/>
      <c r="GRB15" s="153"/>
      <c r="GRC15" s="153"/>
      <c r="GRD15" s="153"/>
      <c r="GRE15" s="153"/>
      <c r="GRF15" s="153"/>
      <c r="GRG15" s="153"/>
      <c r="GRH15" s="153"/>
      <c r="GRI15" s="153"/>
      <c r="GRJ15" s="153"/>
      <c r="GRK15" s="153"/>
      <c r="GRL15" s="153"/>
      <c r="GRM15" s="153"/>
      <c r="GRN15" s="153"/>
      <c r="GRO15" s="153"/>
      <c r="GRP15" s="153"/>
      <c r="GRQ15" s="153"/>
      <c r="GRR15" s="153"/>
      <c r="GRS15" s="153"/>
      <c r="GRT15" s="153"/>
      <c r="GRU15" s="153"/>
      <c r="GRV15" s="153"/>
      <c r="GRW15" s="153"/>
      <c r="GRX15" s="153"/>
      <c r="GRY15" s="153"/>
      <c r="GRZ15" s="153"/>
      <c r="GSA15" s="153"/>
      <c r="GSB15" s="153"/>
      <c r="GSC15" s="153"/>
      <c r="GSD15" s="153"/>
      <c r="GSE15" s="153"/>
      <c r="GSF15" s="153"/>
      <c r="GSG15" s="153"/>
      <c r="GSH15" s="153"/>
      <c r="GSI15" s="153"/>
      <c r="GSJ15" s="153"/>
      <c r="GSK15" s="153"/>
      <c r="GSL15" s="153"/>
      <c r="GSM15" s="153"/>
      <c r="GSN15" s="153"/>
      <c r="GSO15" s="153"/>
      <c r="GSP15" s="153"/>
      <c r="GSQ15" s="153"/>
      <c r="GSR15" s="153"/>
      <c r="GSS15" s="153"/>
      <c r="GST15" s="153"/>
      <c r="GSU15" s="153"/>
      <c r="GSV15" s="153"/>
      <c r="GSW15" s="153"/>
      <c r="GSX15" s="153"/>
      <c r="GSY15" s="153"/>
      <c r="GSZ15" s="153"/>
      <c r="GTA15" s="153"/>
      <c r="GTB15" s="153"/>
      <c r="GTC15" s="153"/>
      <c r="GTD15" s="153"/>
      <c r="GTE15" s="153"/>
      <c r="GTF15" s="153"/>
      <c r="GTG15" s="153"/>
      <c r="GTH15" s="153"/>
      <c r="GTI15" s="153"/>
      <c r="GTJ15" s="153"/>
      <c r="GTK15" s="153"/>
      <c r="GTL15" s="153"/>
      <c r="GTM15" s="153"/>
      <c r="GTN15" s="153"/>
      <c r="GTO15" s="153"/>
      <c r="GTP15" s="153"/>
      <c r="GTQ15" s="153"/>
      <c r="GTR15" s="153"/>
      <c r="GTS15" s="153"/>
      <c r="GTT15" s="153"/>
      <c r="GTU15" s="153"/>
      <c r="GTV15" s="153"/>
      <c r="GTW15" s="153"/>
      <c r="GTX15" s="153"/>
      <c r="GTY15" s="153"/>
      <c r="GTZ15" s="153"/>
      <c r="GUA15" s="153"/>
      <c r="GUB15" s="153"/>
      <c r="GUC15" s="153"/>
      <c r="GUD15" s="153"/>
      <c r="GUE15" s="153"/>
      <c r="GUF15" s="153"/>
      <c r="GUG15" s="153"/>
      <c r="GUH15" s="153"/>
      <c r="GUI15" s="153"/>
      <c r="GUJ15" s="153"/>
      <c r="GUK15" s="153"/>
      <c r="GUL15" s="153"/>
      <c r="GUM15" s="153"/>
      <c r="GUN15" s="153"/>
      <c r="GUO15" s="153"/>
      <c r="GUP15" s="153"/>
      <c r="GUQ15" s="153"/>
      <c r="GUR15" s="153"/>
      <c r="GUS15" s="153"/>
      <c r="GUT15" s="153"/>
      <c r="GUU15" s="153"/>
      <c r="GUV15" s="153"/>
      <c r="GUW15" s="153"/>
      <c r="GUX15" s="153"/>
      <c r="GUY15" s="153"/>
      <c r="GUZ15" s="153"/>
      <c r="GVA15" s="153"/>
      <c r="GVB15" s="153"/>
      <c r="GVC15" s="153"/>
      <c r="GVD15" s="153"/>
      <c r="GVE15" s="153"/>
      <c r="GVF15" s="153"/>
      <c r="GVG15" s="153"/>
      <c r="GVH15" s="153"/>
      <c r="GVI15" s="153"/>
      <c r="GVJ15" s="153"/>
      <c r="GVK15" s="153"/>
      <c r="GVL15" s="153"/>
      <c r="GVM15" s="153"/>
      <c r="GVN15" s="153"/>
      <c r="GVO15" s="153"/>
      <c r="GVP15" s="153"/>
      <c r="GVQ15" s="153"/>
      <c r="GVR15" s="153"/>
      <c r="GVS15" s="153"/>
      <c r="GVT15" s="153"/>
      <c r="GVU15" s="153"/>
      <c r="GVV15" s="153"/>
      <c r="GVW15" s="153"/>
      <c r="GVX15" s="153"/>
      <c r="GVY15" s="153"/>
      <c r="GVZ15" s="153"/>
      <c r="GWA15" s="153"/>
      <c r="GWB15" s="153"/>
      <c r="GWC15" s="153"/>
      <c r="GWD15" s="153"/>
      <c r="GWE15" s="153"/>
      <c r="GWF15" s="153"/>
      <c r="GWG15" s="153"/>
      <c r="GWH15" s="153"/>
      <c r="GWI15" s="153"/>
      <c r="GWJ15" s="153"/>
      <c r="GWK15" s="153"/>
      <c r="GWL15" s="153"/>
      <c r="GWM15" s="153"/>
      <c r="GWN15" s="153"/>
      <c r="GWO15" s="153"/>
      <c r="GWP15" s="153"/>
      <c r="GWQ15" s="153"/>
      <c r="GWR15" s="153"/>
      <c r="GWS15" s="153"/>
      <c r="GWT15" s="153"/>
      <c r="GWU15" s="153"/>
      <c r="GWV15" s="153"/>
      <c r="GWW15" s="153"/>
      <c r="GWX15" s="153"/>
      <c r="GWY15" s="153"/>
      <c r="GWZ15" s="153"/>
      <c r="GXA15" s="153"/>
      <c r="GXB15" s="153"/>
      <c r="GXC15" s="153"/>
      <c r="GXD15" s="153"/>
      <c r="GXE15" s="153"/>
      <c r="GXF15" s="153"/>
      <c r="GXG15" s="153"/>
      <c r="GXH15" s="153"/>
      <c r="GXI15" s="153"/>
      <c r="GXJ15" s="153"/>
      <c r="GXK15" s="153"/>
      <c r="GXL15" s="153"/>
      <c r="GXM15" s="153"/>
      <c r="GXN15" s="153"/>
      <c r="GXO15" s="153"/>
      <c r="GXP15" s="153"/>
      <c r="GXQ15" s="153"/>
      <c r="GXR15" s="153"/>
      <c r="GXS15" s="153"/>
      <c r="GXT15" s="153"/>
      <c r="GXU15" s="153"/>
      <c r="GXV15" s="153"/>
      <c r="GXW15" s="153"/>
      <c r="GXX15" s="153"/>
      <c r="GXY15" s="153"/>
      <c r="GXZ15" s="153"/>
      <c r="GYA15" s="153"/>
      <c r="GYB15" s="153"/>
      <c r="GYC15" s="153"/>
      <c r="GYD15" s="153"/>
      <c r="GYE15" s="153"/>
      <c r="GYF15" s="153"/>
      <c r="GYG15" s="153"/>
      <c r="GYH15" s="153"/>
      <c r="GYI15" s="153"/>
      <c r="GYJ15" s="153"/>
      <c r="GYK15" s="153"/>
      <c r="GYL15" s="153"/>
      <c r="GYM15" s="153"/>
      <c r="GYN15" s="153"/>
      <c r="GYO15" s="153"/>
      <c r="GYP15" s="153"/>
      <c r="GYQ15" s="153"/>
      <c r="GYR15" s="153"/>
      <c r="GYS15" s="153"/>
      <c r="GYT15" s="153"/>
      <c r="GYU15" s="153"/>
      <c r="GYV15" s="153"/>
      <c r="GYW15" s="153"/>
      <c r="GYX15" s="153"/>
      <c r="GYY15" s="153"/>
      <c r="GYZ15" s="153"/>
      <c r="GZA15" s="153"/>
      <c r="GZB15" s="153"/>
      <c r="GZC15" s="153"/>
      <c r="GZD15" s="153"/>
      <c r="GZE15" s="153"/>
      <c r="GZF15" s="153"/>
      <c r="GZG15" s="153"/>
      <c r="GZH15" s="153"/>
      <c r="GZI15" s="153"/>
      <c r="GZJ15" s="153"/>
      <c r="GZK15" s="153"/>
      <c r="GZL15" s="153"/>
      <c r="GZM15" s="153"/>
      <c r="GZN15" s="153"/>
      <c r="GZO15" s="153"/>
      <c r="GZP15" s="153"/>
      <c r="GZQ15" s="153"/>
      <c r="GZR15" s="153"/>
      <c r="GZS15" s="153"/>
      <c r="GZT15" s="153"/>
      <c r="GZU15" s="153"/>
      <c r="GZV15" s="153"/>
      <c r="GZW15" s="153"/>
      <c r="GZX15" s="153"/>
      <c r="GZY15" s="153"/>
      <c r="GZZ15" s="153"/>
      <c r="HAA15" s="153"/>
      <c r="HAB15" s="153"/>
      <c r="HAC15" s="153"/>
      <c r="HAD15" s="153"/>
      <c r="HAE15" s="153"/>
      <c r="HAF15" s="153"/>
      <c r="HAG15" s="153"/>
      <c r="HAH15" s="153"/>
      <c r="HAI15" s="153"/>
      <c r="HAJ15" s="153"/>
      <c r="HAK15" s="153"/>
      <c r="HAL15" s="153"/>
      <c r="HAM15" s="153"/>
      <c r="HAN15" s="153"/>
      <c r="HAO15" s="153"/>
      <c r="HAP15" s="153"/>
      <c r="HAQ15" s="153"/>
      <c r="HAR15" s="153"/>
      <c r="HAS15" s="153"/>
      <c r="HAT15" s="153"/>
      <c r="HAU15" s="153"/>
      <c r="HAV15" s="153"/>
      <c r="HAW15" s="153"/>
      <c r="HAX15" s="153"/>
      <c r="HAY15" s="153"/>
      <c r="HAZ15" s="153"/>
      <c r="HBA15" s="153"/>
      <c r="HBB15" s="153"/>
      <c r="HBC15" s="153"/>
      <c r="HBD15" s="153"/>
      <c r="HBE15" s="153"/>
      <c r="HBF15" s="153"/>
      <c r="HBG15" s="153"/>
      <c r="HBH15" s="153"/>
      <c r="HBI15" s="153"/>
      <c r="HBJ15" s="153"/>
      <c r="HBK15" s="153"/>
      <c r="HBL15" s="153"/>
      <c r="HBM15" s="153"/>
      <c r="HBN15" s="153"/>
      <c r="HBO15" s="153"/>
      <c r="HBP15" s="153"/>
      <c r="HBQ15" s="153"/>
      <c r="HBR15" s="153"/>
      <c r="HBS15" s="153"/>
      <c r="HBT15" s="153"/>
      <c r="HBU15" s="153"/>
      <c r="HBV15" s="153"/>
      <c r="HBW15" s="153"/>
      <c r="HBX15" s="153"/>
      <c r="HBY15" s="153"/>
      <c r="HBZ15" s="153"/>
      <c r="HCA15" s="153"/>
      <c r="HCB15" s="153"/>
      <c r="HCC15" s="153"/>
      <c r="HCD15" s="153"/>
      <c r="HCE15" s="153"/>
      <c r="HCF15" s="153"/>
      <c r="HCG15" s="153"/>
      <c r="HCH15" s="153"/>
      <c r="HCI15" s="153"/>
      <c r="HCJ15" s="153"/>
      <c r="HCK15" s="153"/>
      <c r="HCL15" s="153"/>
      <c r="HCM15" s="153"/>
      <c r="HCN15" s="153"/>
      <c r="HCO15" s="153"/>
      <c r="HCP15" s="153"/>
      <c r="HCQ15" s="153"/>
      <c r="HCR15" s="153"/>
      <c r="HCS15" s="153"/>
      <c r="HCT15" s="153"/>
      <c r="HCU15" s="153"/>
      <c r="HCV15" s="153"/>
      <c r="HCW15" s="153"/>
      <c r="HCX15" s="153"/>
      <c r="HCY15" s="153"/>
      <c r="HCZ15" s="153"/>
      <c r="HDA15" s="153"/>
      <c r="HDB15" s="153"/>
      <c r="HDC15" s="153"/>
      <c r="HDD15" s="153"/>
      <c r="HDE15" s="153"/>
      <c r="HDF15" s="153"/>
      <c r="HDG15" s="153"/>
      <c r="HDH15" s="153"/>
      <c r="HDI15" s="153"/>
      <c r="HDJ15" s="153"/>
      <c r="HDK15" s="153"/>
      <c r="HDL15" s="153"/>
      <c r="HDM15" s="153"/>
      <c r="HDN15" s="153"/>
      <c r="HDO15" s="153"/>
      <c r="HDP15" s="153"/>
      <c r="HDQ15" s="153"/>
      <c r="HDR15" s="153"/>
      <c r="HDS15" s="153"/>
      <c r="HDT15" s="153"/>
      <c r="HDU15" s="153"/>
      <c r="HDV15" s="153"/>
      <c r="HDW15" s="153"/>
      <c r="HDX15" s="153"/>
      <c r="HDY15" s="153"/>
      <c r="HDZ15" s="153"/>
      <c r="HEA15" s="153"/>
      <c r="HEB15" s="153"/>
      <c r="HEC15" s="153"/>
      <c r="HED15" s="153"/>
      <c r="HEE15" s="153"/>
      <c r="HEF15" s="153"/>
      <c r="HEG15" s="153"/>
      <c r="HEH15" s="153"/>
      <c r="HEI15" s="153"/>
      <c r="HEJ15" s="153"/>
      <c r="HEK15" s="153"/>
      <c r="HEL15" s="153"/>
      <c r="HEM15" s="153"/>
      <c r="HEN15" s="153"/>
      <c r="HEO15" s="153"/>
      <c r="HEP15" s="153"/>
      <c r="HEQ15" s="153"/>
      <c r="HER15" s="153"/>
      <c r="HES15" s="153"/>
      <c r="HET15" s="153"/>
      <c r="HEU15" s="153"/>
      <c r="HEV15" s="153"/>
      <c r="HEW15" s="153"/>
      <c r="HEX15" s="153"/>
      <c r="HEY15" s="153"/>
      <c r="HEZ15" s="153"/>
      <c r="HFA15" s="153"/>
      <c r="HFB15" s="153"/>
      <c r="HFC15" s="153"/>
      <c r="HFD15" s="153"/>
      <c r="HFE15" s="153"/>
      <c r="HFF15" s="153"/>
      <c r="HFG15" s="153"/>
      <c r="HFH15" s="153"/>
      <c r="HFI15" s="153"/>
      <c r="HFJ15" s="153"/>
      <c r="HFK15" s="153"/>
      <c r="HFL15" s="153"/>
      <c r="HFM15" s="153"/>
      <c r="HFN15" s="153"/>
      <c r="HFO15" s="153"/>
      <c r="HFP15" s="153"/>
      <c r="HFQ15" s="153"/>
      <c r="HFR15" s="153"/>
      <c r="HFS15" s="153"/>
      <c r="HFT15" s="153"/>
      <c r="HFU15" s="153"/>
      <c r="HFV15" s="153"/>
      <c r="HFW15" s="153"/>
      <c r="HFX15" s="153"/>
      <c r="HFY15" s="153"/>
      <c r="HFZ15" s="153"/>
      <c r="HGA15" s="153"/>
      <c r="HGB15" s="153"/>
      <c r="HGC15" s="153"/>
      <c r="HGD15" s="153"/>
      <c r="HGE15" s="153"/>
      <c r="HGF15" s="153"/>
      <c r="HGG15" s="153"/>
      <c r="HGH15" s="153"/>
      <c r="HGI15" s="153"/>
      <c r="HGJ15" s="153"/>
      <c r="HGK15" s="153"/>
      <c r="HGL15" s="153"/>
      <c r="HGM15" s="153"/>
      <c r="HGN15" s="153"/>
      <c r="HGO15" s="153"/>
      <c r="HGP15" s="153"/>
      <c r="HGQ15" s="153"/>
      <c r="HGR15" s="153"/>
      <c r="HGS15" s="153"/>
      <c r="HGT15" s="153"/>
      <c r="HGU15" s="153"/>
      <c r="HGV15" s="153"/>
      <c r="HGW15" s="153"/>
      <c r="HGX15" s="153"/>
      <c r="HGY15" s="153"/>
      <c r="HGZ15" s="153"/>
      <c r="HHA15" s="153"/>
      <c r="HHB15" s="153"/>
      <c r="HHC15" s="153"/>
      <c r="HHD15" s="153"/>
      <c r="HHE15" s="153"/>
      <c r="HHF15" s="153"/>
      <c r="HHG15" s="153"/>
      <c r="HHH15" s="153"/>
      <c r="HHI15" s="153"/>
      <c r="HHJ15" s="153"/>
      <c r="HHK15" s="153"/>
      <c r="HHL15" s="153"/>
      <c r="HHM15" s="153"/>
      <c r="HHN15" s="153"/>
      <c r="HHO15" s="153"/>
      <c r="HHP15" s="153"/>
      <c r="HHQ15" s="153"/>
      <c r="HHR15" s="153"/>
      <c r="HHS15" s="153"/>
      <c r="HHT15" s="153"/>
      <c r="HHU15" s="153"/>
      <c r="HHV15" s="153"/>
      <c r="HHW15" s="153"/>
      <c r="HHX15" s="153"/>
      <c r="HHY15" s="153"/>
      <c r="HHZ15" s="153"/>
      <c r="HIA15" s="153"/>
      <c r="HIB15" s="153"/>
      <c r="HIC15" s="153"/>
      <c r="HID15" s="153"/>
      <c r="HIE15" s="153"/>
      <c r="HIF15" s="153"/>
      <c r="HIG15" s="153"/>
      <c r="HIH15" s="153"/>
      <c r="HII15" s="153"/>
      <c r="HIJ15" s="153"/>
      <c r="HIK15" s="153"/>
      <c r="HIL15" s="153"/>
      <c r="HIM15" s="153"/>
      <c r="HIN15" s="153"/>
      <c r="HIO15" s="153"/>
      <c r="HIP15" s="153"/>
      <c r="HIQ15" s="153"/>
      <c r="HIR15" s="153"/>
      <c r="HIS15" s="153"/>
      <c r="HIT15" s="153"/>
      <c r="HIU15" s="153"/>
      <c r="HIV15" s="153"/>
      <c r="HIW15" s="153"/>
      <c r="HIX15" s="153"/>
      <c r="HIY15" s="153"/>
      <c r="HIZ15" s="153"/>
      <c r="HJA15" s="153"/>
      <c r="HJB15" s="153"/>
      <c r="HJC15" s="153"/>
      <c r="HJD15" s="153"/>
      <c r="HJE15" s="153"/>
      <c r="HJF15" s="153"/>
      <c r="HJG15" s="153"/>
      <c r="HJH15" s="153"/>
      <c r="HJI15" s="153"/>
      <c r="HJJ15" s="153"/>
      <c r="HJK15" s="153"/>
      <c r="HJL15" s="153"/>
      <c r="HJM15" s="153"/>
      <c r="HJN15" s="153"/>
      <c r="HJO15" s="153"/>
      <c r="HJP15" s="153"/>
      <c r="HJQ15" s="153"/>
      <c r="HJR15" s="153"/>
      <c r="HJS15" s="153"/>
      <c r="HJT15" s="153"/>
      <c r="HJU15" s="153"/>
      <c r="HJV15" s="153"/>
      <c r="HJW15" s="153"/>
      <c r="HJX15" s="153"/>
      <c r="HJY15" s="153"/>
      <c r="HJZ15" s="153"/>
      <c r="HKA15" s="153"/>
      <c r="HKB15" s="153"/>
      <c r="HKC15" s="153"/>
      <c r="HKD15" s="153"/>
      <c r="HKE15" s="153"/>
      <c r="HKF15" s="153"/>
      <c r="HKG15" s="153"/>
      <c r="HKH15" s="153"/>
      <c r="HKI15" s="153"/>
      <c r="HKJ15" s="153"/>
      <c r="HKK15" s="153"/>
      <c r="HKL15" s="153"/>
      <c r="HKM15" s="153"/>
      <c r="HKN15" s="153"/>
      <c r="HKO15" s="153"/>
      <c r="HKP15" s="153"/>
      <c r="HKQ15" s="153"/>
      <c r="HKR15" s="153"/>
      <c r="HKS15" s="153"/>
      <c r="HKT15" s="153"/>
      <c r="HKU15" s="153"/>
      <c r="HKV15" s="153"/>
      <c r="HKW15" s="153"/>
      <c r="HKX15" s="153"/>
      <c r="HKY15" s="153"/>
      <c r="HKZ15" s="153"/>
      <c r="HLA15" s="153"/>
      <c r="HLB15" s="153"/>
      <c r="HLC15" s="153"/>
      <c r="HLD15" s="153"/>
      <c r="HLE15" s="153"/>
      <c r="HLF15" s="153"/>
      <c r="HLG15" s="153"/>
      <c r="HLH15" s="153"/>
      <c r="HLI15" s="153"/>
      <c r="HLJ15" s="153"/>
      <c r="HLK15" s="153"/>
      <c r="HLL15" s="153"/>
      <c r="HLM15" s="153"/>
      <c r="HLN15" s="153"/>
      <c r="HLO15" s="153"/>
      <c r="HLP15" s="153"/>
      <c r="HLQ15" s="153"/>
      <c r="HLR15" s="153"/>
      <c r="HLS15" s="153"/>
      <c r="HLT15" s="153"/>
      <c r="HLU15" s="153"/>
      <c r="HLV15" s="153"/>
      <c r="HLW15" s="153"/>
      <c r="HLX15" s="153"/>
      <c r="HLY15" s="153"/>
      <c r="HLZ15" s="153"/>
      <c r="HMA15" s="153"/>
      <c r="HMB15" s="153"/>
      <c r="HMC15" s="153"/>
      <c r="HMD15" s="153"/>
      <c r="HME15" s="153"/>
      <c r="HMF15" s="153"/>
      <c r="HMG15" s="153"/>
      <c r="HMH15" s="153"/>
      <c r="HMI15" s="153"/>
      <c r="HMJ15" s="153"/>
      <c r="HMK15" s="153"/>
      <c r="HML15" s="153"/>
      <c r="HMM15" s="153"/>
      <c r="HMN15" s="153"/>
      <c r="HMO15" s="153"/>
      <c r="HMP15" s="153"/>
      <c r="HMQ15" s="153"/>
      <c r="HMR15" s="153"/>
      <c r="HMS15" s="153"/>
      <c r="HMT15" s="153"/>
      <c r="HMU15" s="153"/>
      <c r="HMV15" s="153"/>
      <c r="HMW15" s="153"/>
      <c r="HMX15" s="153"/>
      <c r="HMY15" s="153"/>
      <c r="HMZ15" s="153"/>
      <c r="HNA15" s="153"/>
      <c r="HNB15" s="153"/>
      <c r="HNC15" s="153"/>
      <c r="HND15" s="153"/>
      <c r="HNE15" s="153"/>
      <c r="HNF15" s="153"/>
      <c r="HNG15" s="153"/>
      <c r="HNH15" s="153"/>
      <c r="HNI15" s="153"/>
      <c r="HNJ15" s="153"/>
      <c r="HNK15" s="153"/>
      <c r="HNL15" s="153"/>
      <c r="HNM15" s="153"/>
      <c r="HNN15" s="153"/>
      <c r="HNO15" s="153"/>
      <c r="HNP15" s="153"/>
      <c r="HNQ15" s="153"/>
      <c r="HNR15" s="153"/>
      <c r="HNS15" s="153"/>
      <c r="HNT15" s="153"/>
      <c r="HNU15" s="153"/>
      <c r="HNV15" s="153"/>
      <c r="HNW15" s="153"/>
      <c r="HNX15" s="153"/>
      <c r="HNY15" s="153"/>
      <c r="HNZ15" s="153"/>
      <c r="HOA15" s="153"/>
      <c r="HOB15" s="153"/>
      <c r="HOC15" s="153"/>
      <c r="HOD15" s="153"/>
      <c r="HOE15" s="153"/>
      <c r="HOF15" s="153"/>
      <c r="HOG15" s="153"/>
      <c r="HOH15" s="153"/>
      <c r="HOI15" s="153"/>
      <c r="HOJ15" s="153"/>
      <c r="HOK15" s="153"/>
      <c r="HOL15" s="153"/>
      <c r="HOM15" s="153"/>
      <c r="HON15" s="153"/>
      <c r="HOO15" s="153"/>
      <c r="HOP15" s="153"/>
      <c r="HOQ15" s="153"/>
      <c r="HOR15" s="153"/>
      <c r="HOS15" s="153"/>
      <c r="HOT15" s="153"/>
      <c r="HOU15" s="153"/>
      <c r="HOV15" s="153"/>
      <c r="HOW15" s="153"/>
      <c r="HOX15" s="153"/>
      <c r="HOY15" s="153"/>
      <c r="HOZ15" s="153"/>
      <c r="HPA15" s="153"/>
      <c r="HPB15" s="153"/>
      <c r="HPC15" s="153"/>
      <c r="HPD15" s="153"/>
      <c r="HPE15" s="153"/>
      <c r="HPF15" s="153"/>
      <c r="HPG15" s="153"/>
      <c r="HPH15" s="153"/>
      <c r="HPI15" s="153"/>
      <c r="HPJ15" s="153"/>
      <c r="HPK15" s="153"/>
      <c r="HPL15" s="153"/>
      <c r="HPM15" s="153"/>
      <c r="HPN15" s="153"/>
      <c r="HPO15" s="153"/>
      <c r="HPP15" s="153"/>
      <c r="HPQ15" s="153"/>
      <c r="HPR15" s="153"/>
      <c r="HPS15" s="153"/>
      <c r="HPT15" s="153"/>
      <c r="HPU15" s="153"/>
      <c r="HPV15" s="153"/>
      <c r="HPW15" s="153"/>
      <c r="HPX15" s="153"/>
      <c r="HPY15" s="153"/>
      <c r="HPZ15" s="153"/>
      <c r="HQA15" s="153"/>
      <c r="HQB15" s="153"/>
      <c r="HQC15" s="153"/>
      <c r="HQD15" s="153"/>
      <c r="HQE15" s="153"/>
      <c r="HQF15" s="153"/>
      <c r="HQG15" s="153"/>
      <c r="HQH15" s="153"/>
      <c r="HQI15" s="153"/>
      <c r="HQJ15" s="153"/>
      <c r="HQK15" s="153"/>
      <c r="HQL15" s="153"/>
      <c r="HQM15" s="153"/>
      <c r="HQN15" s="153"/>
      <c r="HQO15" s="153"/>
      <c r="HQP15" s="153"/>
      <c r="HQQ15" s="153"/>
      <c r="HQR15" s="153"/>
      <c r="HQS15" s="153"/>
      <c r="HQT15" s="153"/>
      <c r="HQU15" s="153"/>
      <c r="HQV15" s="153"/>
      <c r="HQW15" s="153"/>
      <c r="HQX15" s="153"/>
      <c r="HQY15" s="153"/>
      <c r="HQZ15" s="153"/>
      <c r="HRA15" s="153"/>
      <c r="HRB15" s="153"/>
      <c r="HRC15" s="153"/>
      <c r="HRD15" s="153"/>
      <c r="HRE15" s="153"/>
      <c r="HRF15" s="153"/>
      <c r="HRG15" s="153"/>
      <c r="HRH15" s="153"/>
      <c r="HRI15" s="153"/>
      <c r="HRJ15" s="153"/>
      <c r="HRK15" s="153"/>
      <c r="HRL15" s="153"/>
      <c r="HRM15" s="153"/>
      <c r="HRN15" s="153"/>
      <c r="HRO15" s="153"/>
      <c r="HRP15" s="153"/>
      <c r="HRQ15" s="153"/>
      <c r="HRR15" s="153"/>
      <c r="HRS15" s="153"/>
      <c r="HRT15" s="153"/>
      <c r="HRU15" s="153"/>
      <c r="HRV15" s="153"/>
      <c r="HRW15" s="153"/>
      <c r="HRX15" s="153"/>
      <c r="HRY15" s="153"/>
      <c r="HRZ15" s="153"/>
      <c r="HSA15" s="153"/>
      <c r="HSB15" s="153"/>
      <c r="HSC15" s="153"/>
      <c r="HSD15" s="153"/>
      <c r="HSE15" s="153"/>
      <c r="HSF15" s="153"/>
      <c r="HSG15" s="153"/>
      <c r="HSH15" s="153"/>
      <c r="HSI15" s="153"/>
      <c r="HSJ15" s="153"/>
      <c r="HSK15" s="153"/>
      <c r="HSL15" s="153"/>
      <c r="HSM15" s="153"/>
      <c r="HSN15" s="153"/>
      <c r="HSO15" s="153"/>
      <c r="HSP15" s="153"/>
      <c r="HSQ15" s="153"/>
      <c r="HSR15" s="153"/>
      <c r="HSS15" s="153"/>
      <c r="HST15" s="153"/>
      <c r="HSU15" s="153"/>
      <c r="HSV15" s="153"/>
      <c r="HSW15" s="153"/>
      <c r="HSX15" s="153"/>
      <c r="HSY15" s="153"/>
      <c r="HSZ15" s="153"/>
      <c r="HTA15" s="153"/>
      <c r="HTB15" s="153"/>
      <c r="HTC15" s="153"/>
      <c r="HTD15" s="153"/>
      <c r="HTE15" s="153"/>
      <c r="HTF15" s="153"/>
      <c r="HTG15" s="153"/>
      <c r="HTH15" s="153"/>
      <c r="HTI15" s="153"/>
      <c r="HTJ15" s="153"/>
      <c r="HTK15" s="153"/>
      <c r="HTL15" s="153"/>
      <c r="HTM15" s="153"/>
      <c r="HTN15" s="153"/>
      <c r="HTO15" s="153"/>
      <c r="HTP15" s="153"/>
      <c r="HTQ15" s="153"/>
      <c r="HTR15" s="153"/>
      <c r="HTS15" s="153"/>
      <c r="HTT15" s="153"/>
      <c r="HTU15" s="153"/>
      <c r="HTV15" s="153"/>
      <c r="HTW15" s="153"/>
      <c r="HTX15" s="153"/>
      <c r="HTY15" s="153"/>
      <c r="HTZ15" s="153"/>
      <c r="HUA15" s="153"/>
      <c r="HUB15" s="153"/>
      <c r="HUC15" s="153"/>
      <c r="HUD15" s="153"/>
      <c r="HUE15" s="153"/>
      <c r="HUF15" s="153"/>
      <c r="HUG15" s="153"/>
      <c r="HUH15" s="153"/>
      <c r="HUI15" s="153"/>
      <c r="HUJ15" s="153"/>
      <c r="HUK15" s="153"/>
      <c r="HUL15" s="153"/>
      <c r="HUM15" s="153"/>
      <c r="HUN15" s="153"/>
      <c r="HUO15" s="153"/>
      <c r="HUP15" s="153"/>
      <c r="HUQ15" s="153"/>
      <c r="HUR15" s="153"/>
      <c r="HUS15" s="153"/>
      <c r="HUT15" s="153"/>
      <c r="HUU15" s="153"/>
      <c r="HUV15" s="153"/>
      <c r="HUW15" s="153"/>
      <c r="HUX15" s="153"/>
      <c r="HUY15" s="153"/>
      <c r="HUZ15" s="153"/>
      <c r="HVA15" s="153"/>
      <c r="HVB15" s="153"/>
      <c r="HVC15" s="153"/>
      <c r="HVD15" s="153"/>
      <c r="HVE15" s="153"/>
      <c r="HVF15" s="153"/>
      <c r="HVG15" s="153"/>
      <c r="HVH15" s="153"/>
      <c r="HVI15" s="153"/>
      <c r="HVJ15" s="153"/>
      <c r="HVK15" s="153"/>
      <c r="HVL15" s="153"/>
      <c r="HVM15" s="153"/>
      <c r="HVN15" s="153"/>
      <c r="HVO15" s="153"/>
      <c r="HVP15" s="153"/>
      <c r="HVQ15" s="153"/>
      <c r="HVR15" s="153"/>
      <c r="HVS15" s="153"/>
      <c r="HVT15" s="153"/>
      <c r="HVU15" s="153"/>
      <c r="HVV15" s="153"/>
      <c r="HVW15" s="153"/>
      <c r="HVX15" s="153"/>
      <c r="HVY15" s="153"/>
      <c r="HVZ15" s="153"/>
      <c r="HWA15" s="153"/>
      <c r="HWB15" s="153"/>
      <c r="HWC15" s="153"/>
      <c r="HWD15" s="153"/>
      <c r="HWE15" s="153"/>
      <c r="HWF15" s="153"/>
      <c r="HWG15" s="153"/>
      <c r="HWH15" s="153"/>
      <c r="HWI15" s="153"/>
      <c r="HWJ15" s="153"/>
      <c r="HWK15" s="153"/>
      <c r="HWL15" s="153"/>
      <c r="HWM15" s="153"/>
      <c r="HWN15" s="153"/>
      <c r="HWO15" s="153"/>
      <c r="HWP15" s="153"/>
      <c r="HWQ15" s="153"/>
      <c r="HWR15" s="153"/>
      <c r="HWS15" s="153"/>
      <c r="HWT15" s="153"/>
      <c r="HWU15" s="153"/>
      <c r="HWV15" s="153"/>
      <c r="HWW15" s="153"/>
      <c r="HWX15" s="153"/>
      <c r="HWY15" s="153"/>
      <c r="HWZ15" s="153"/>
      <c r="HXA15" s="153"/>
      <c r="HXB15" s="153"/>
      <c r="HXC15" s="153"/>
      <c r="HXD15" s="153"/>
      <c r="HXE15" s="153"/>
      <c r="HXF15" s="153"/>
      <c r="HXG15" s="153"/>
      <c r="HXH15" s="153"/>
      <c r="HXI15" s="153"/>
      <c r="HXJ15" s="153"/>
      <c r="HXK15" s="153"/>
      <c r="HXL15" s="153"/>
      <c r="HXM15" s="153"/>
      <c r="HXN15" s="153"/>
      <c r="HXO15" s="153"/>
      <c r="HXP15" s="153"/>
      <c r="HXQ15" s="153"/>
      <c r="HXR15" s="153"/>
      <c r="HXS15" s="153"/>
      <c r="HXT15" s="153"/>
      <c r="HXU15" s="153"/>
      <c r="HXV15" s="153"/>
      <c r="HXW15" s="153"/>
      <c r="HXX15" s="153"/>
      <c r="HXY15" s="153"/>
      <c r="HXZ15" s="153"/>
      <c r="HYA15" s="153"/>
      <c r="HYB15" s="153"/>
      <c r="HYC15" s="153"/>
      <c r="HYD15" s="153"/>
      <c r="HYE15" s="153"/>
      <c r="HYF15" s="153"/>
      <c r="HYG15" s="153"/>
      <c r="HYH15" s="153"/>
      <c r="HYI15" s="153"/>
      <c r="HYJ15" s="153"/>
      <c r="HYK15" s="153"/>
      <c r="HYL15" s="153"/>
      <c r="HYM15" s="153"/>
      <c r="HYN15" s="153"/>
      <c r="HYO15" s="153"/>
      <c r="HYP15" s="153"/>
      <c r="HYQ15" s="153"/>
      <c r="HYR15" s="153"/>
      <c r="HYS15" s="153"/>
      <c r="HYT15" s="153"/>
      <c r="HYU15" s="153"/>
      <c r="HYV15" s="153"/>
      <c r="HYW15" s="153"/>
      <c r="HYX15" s="153"/>
      <c r="HYY15" s="153"/>
      <c r="HYZ15" s="153"/>
      <c r="HZA15" s="153"/>
      <c r="HZB15" s="153"/>
      <c r="HZC15" s="153"/>
      <c r="HZD15" s="153"/>
      <c r="HZE15" s="153"/>
      <c r="HZF15" s="153"/>
      <c r="HZG15" s="153"/>
      <c r="HZH15" s="153"/>
      <c r="HZI15" s="153"/>
      <c r="HZJ15" s="153"/>
      <c r="HZK15" s="153"/>
      <c r="HZL15" s="153"/>
      <c r="HZM15" s="153"/>
      <c r="HZN15" s="153"/>
      <c r="HZO15" s="153"/>
      <c r="HZP15" s="153"/>
      <c r="HZQ15" s="153"/>
      <c r="HZR15" s="153"/>
      <c r="HZS15" s="153"/>
      <c r="HZT15" s="153"/>
      <c r="HZU15" s="153"/>
      <c r="HZV15" s="153"/>
      <c r="HZW15" s="153"/>
      <c r="HZX15" s="153"/>
      <c r="HZY15" s="153"/>
      <c r="HZZ15" s="153"/>
      <c r="IAA15" s="153"/>
      <c r="IAB15" s="153"/>
      <c r="IAC15" s="153"/>
      <c r="IAD15" s="153"/>
      <c r="IAE15" s="153"/>
      <c r="IAF15" s="153"/>
      <c r="IAG15" s="153"/>
      <c r="IAH15" s="153"/>
      <c r="IAI15" s="153"/>
      <c r="IAJ15" s="153"/>
      <c r="IAK15" s="153"/>
      <c r="IAL15" s="153"/>
      <c r="IAM15" s="153"/>
      <c r="IAN15" s="153"/>
      <c r="IAO15" s="153"/>
      <c r="IAP15" s="153"/>
      <c r="IAQ15" s="153"/>
      <c r="IAR15" s="153"/>
      <c r="IAS15" s="153"/>
      <c r="IAT15" s="153"/>
      <c r="IAU15" s="153"/>
      <c r="IAV15" s="153"/>
      <c r="IAW15" s="153"/>
      <c r="IAX15" s="153"/>
      <c r="IAY15" s="153"/>
      <c r="IAZ15" s="153"/>
      <c r="IBA15" s="153"/>
      <c r="IBB15" s="153"/>
      <c r="IBC15" s="153"/>
      <c r="IBD15" s="153"/>
      <c r="IBE15" s="153"/>
      <c r="IBF15" s="153"/>
      <c r="IBG15" s="153"/>
      <c r="IBH15" s="153"/>
      <c r="IBI15" s="153"/>
      <c r="IBJ15" s="153"/>
      <c r="IBK15" s="153"/>
      <c r="IBL15" s="153"/>
      <c r="IBM15" s="153"/>
      <c r="IBN15" s="153"/>
      <c r="IBO15" s="153"/>
      <c r="IBP15" s="153"/>
      <c r="IBQ15" s="153"/>
      <c r="IBR15" s="153"/>
      <c r="IBS15" s="153"/>
      <c r="IBT15" s="153"/>
      <c r="IBU15" s="153"/>
      <c r="IBV15" s="153"/>
      <c r="IBW15" s="153"/>
      <c r="IBX15" s="153"/>
      <c r="IBY15" s="153"/>
      <c r="IBZ15" s="153"/>
      <c r="ICA15" s="153"/>
      <c r="ICB15" s="153"/>
      <c r="ICC15" s="153"/>
      <c r="ICD15" s="153"/>
      <c r="ICE15" s="153"/>
      <c r="ICF15" s="153"/>
      <c r="ICG15" s="153"/>
      <c r="ICH15" s="153"/>
      <c r="ICI15" s="153"/>
      <c r="ICJ15" s="153"/>
      <c r="ICK15" s="153"/>
      <c r="ICL15" s="153"/>
      <c r="ICM15" s="153"/>
      <c r="ICN15" s="153"/>
      <c r="ICO15" s="153"/>
      <c r="ICP15" s="153"/>
      <c r="ICQ15" s="153"/>
      <c r="ICR15" s="153"/>
      <c r="ICS15" s="153"/>
      <c r="ICT15" s="153"/>
      <c r="ICU15" s="153"/>
      <c r="ICV15" s="153"/>
      <c r="ICW15" s="153"/>
      <c r="ICX15" s="153"/>
      <c r="ICY15" s="153"/>
      <c r="ICZ15" s="153"/>
      <c r="IDA15" s="153"/>
      <c r="IDB15" s="153"/>
      <c r="IDC15" s="153"/>
      <c r="IDD15" s="153"/>
      <c r="IDE15" s="153"/>
      <c r="IDF15" s="153"/>
      <c r="IDG15" s="153"/>
      <c r="IDH15" s="153"/>
      <c r="IDI15" s="153"/>
      <c r="IDJ15" s="153"/>
      <c r="IDK15" s="153"/>
      <c r="IDL15" s="153"/>
      <c r="IDM15" s="153"/>
      <c r="IDN15" s="153"/>
      <c r="IDO15" s="153"/>
      <c r="IDP15" s="153"/>
      <c r="IDQ15" s="153"/>
      <c r="IDR15" s="153"/>
      <c r="IDS15" s="153"/>
      <c r="IDT15" s="153"/>
      <c r="IDU15" s="153"/>
      <c r="IDV15" s="153"/>
      <c r="IDW15" s="153"/>
      <c r="IDX15" s="153"/>
      <c r="IDY15" s="153"/>
      <c r="IDZ15" s="153"/>
      <c r="IEA15" s="153"/>
      <c r="IEB15" s="153"/>
      <c r="IEC15" s="153"/>
      <c r="IED15" s="153"/>
      <c r="IEE15" s="153"/>
      <c r="IEF15" s="153"/>
      <c r="IEG15" s="153"/>
      <c r="IEH15" s="153"/>
      <c r="IEI15" s="153"/>
      <c r="IEJ15" s="153"/>
      <c r="IEK15" s="153"/>
      <c r="IEL15" s="153"/>
      <c r="IEM15" s="153"/>
      <c r="IEN15" s="153"/>
      <c r="IEO15" s="153"/>
      <c r="IEP15" s="153"/>
      <c r="IEQ15" s="153"/>
      <c r="IER15" s="153"/>
      <c r="IES15" s="153"/>
      <c r="IET15" s="153"/>
      <c r="IEU15" s="153"/>
      <c r="IEV15" s="153"/>
      <c r="IEW15" s="153"/>
      <c r="IEX15" s="153"/>
      <c r="IEY15" s="153"/>
      <c r="IEZ15" s="153"/>
      <c r="IFA15" s="153"/>
      <c r="IFB15" s="153"/>
      <c r="IFC15" s="153"/>
      <c r="IFD15" s="153"/>
      <c r="IFE15" s="153"/>
      <c r="IFF15" s="153"/>
      <c r="IFG15" s="153"/>
      <c r="IFH15" s="153"/>
      <c r="IFI15" s="153"/>
      <c r="IFJ15" s="153"/>
      <c r="IFK15" s="153"/>
      <c r="IFL15" s="153"/>
      <c r="IFM15" s="153"/>
      <c r="IFN15" s="153"/>
      <c r="IFO15" s="153"/>
      <c r="IFP15" s="153"/>
      <c r="IFQ15" s="153"/>
      <c r="IFR15" s="153"/>
      <c r="IFS15" s="153"/>
      <c r="IFT15" s="153"/>
      <c r="IFU15" s="153"/>
      <c r="IFV15" s="153"/>
      <c r="IFW15" s="153"/>
      <c r="IFX15" s="153"/>
      <c r="IFY15" s="153"/>
      <c r="IFZ15" s="153"/>
      <c r="IGA15" s="153"/>
      <c r="IGB15" s="153"/>
      <c r="IGC15" s="153"/>
      <c r="IGD15" s="153"/>
      <c r="IGE15" s="153"/>
      <c r="IGF15" s="153"/>
      <c r="IGG15" s="153"/>
      <c r="IGH15" s="153"/>
      <c r="IGI15" s="153"/>
      <c r="IGJ15" s="153"/>
      <c r="IGK15" s="153"/>
      <c r="IGL15" s="153"/>
      <c r="IGM15" s="153"/>
      <c r="IGN15" s="153"/>
      <c r="IGO15" s="153"/>
      <c r="IGP15" s="153"/>
      <c r="IGQ15" s="153"/>
      <c r="IGR15" s="153"/>
      <c r="IGS15" s="153"/>
      <c r="IGT15" s="153"/>
      <c r="IGU15" s="153"/>
      <c r="IGV15" s="153"/>
      <c r="IGW15" s="153"/>
      <c r="IGX15" s="153"/>
      <c r="IGY15" s="153"/>
      <c r="IGZ15" s="153"/>
      <c r="IHA15" s="153"/>
      <c r="IHB15" s="153"/>
      <c r="IHC15" s="153"/>
      <c r="IHD15" s="153"/>
      <c r="IHE15" s="153"/>
      <c r="IHF15" s="153"/>
      <c r="IHG15" s="153"/>
      <c r="IHH15" s="153"/>
      <c r="IHI15" s="153"/>
      <c r="IHJ15" s="153"/>
      <c r="IHK15" s="153"/>
      <c r="IHL15" s="153"/>
      <c r="IHM15" s="153"/>
      <c r="IHN15" s="153"/>
      <c r="IHO15" s="153"/>
      <c r="IHP15" s="153"/>
      <c r="IHQ15" s="153"/>
      <c r="IHR15" s="153"/>
      <c r="IHS15" s="153"/>
      <c r="IHT15" s="153"/>
      <c r="IHU15" s="153"/>
      <c r="IHV15" s="153"/>
      <c r="IHW15" s="153"/>
      <c r="IHX15" s="153"/>
      <c r="IHY15" s="153"/>
      <c r="IHZ15" s="153"/>
      <c r="IIA15" s="153"/>
      <c r="IIB15" s="153"/>
      <c r="IIC15" s="153"/>
      <c r="IID15" s="153"/>
      <c r="IIE15" s="153"/>
      <c r="IIF15" s="153"/>
      <c r="IIG15" s="153"/>
      <c r="IIH15" s="153"/>
      <c r="III15" s="153"/>
      <c r="IIJ15" s="153"/>
      <c r="IIK15" s="153"/>
      <c r="IIL15" s="153"/>
      <c r="IIM15" s="153"/>
      <c r="IIN15" s="153"/>
      <c r="IIO15" s="153"/>
      <c r="IIP15" s="153"/>
      <c r="IIQ15" s="153"/>
      <c r="IIR15" s="153"/>
      <c r="IIS15" s="153"/>
      <c r="IIT15" s="153"/>
      <c r="IIU15" s="153"/>
      <c r="IIV15" s="153"/>
      <c r="IIW15" s="153"/>
      <c r="IIX15" s="153"/>
      <c r="IIY15" s="153"/>
      <c r="IIZ15" s="153"/>
      <c r="IJA15" s="153"/>
      <c r="IJB15" s="153"/>
      <c r="IJC15" s="153"/>
      <c r="IJD15" s="153"/>
      <c r="IJE15" s="153"/>
      <c r="IJF15" s="153"/>
      <c r="IJG15" s="153"/>
      <c r="IJH15" s="153"/>
      <c r="IJI15" s="153"/>
      <c r="IJJ15" s="153"/>
      <c r="IJK15" s="153"/>
      <c r="IJL15" s="153"/>
      <c r="IJM15" s="153"/>
      <c r="IJN15" s="153"/>
      <c r="IJO15" s="153"/>
      <c r="IJP15" s="153"/>
      <c r="IJQ15" s="153"/>
      <c r="IJR15" s="153"/>
      <c r="IJS15" s="153"/>
      <c r="IJT15" s="153"/>
      <c r="IJU15" s="153"/>
      <c r="IJV15" s="153"/>
      <c r="IJW15" s="153"/>
      <c r="IJX15" s="153"/>
      <c r="IJY15" s="153"/>
      <c r="IJZ15" s="153"/>
      <c r="IKA15" s="153"/>
      <c r="IKB15" s="153"/>
      <c r="IKC15" s="153"/>
      <c r="IKD15" s="153"/>
      <c r="IKE15" s="153"/>
      <c r="IKF15" s="153"/>
      <c r="IKG15" s="153"/>
      <c r="IKH15" s="153"/>
      <c r="IKI15" s="153"/>
      <c r="IKJ15" s="153"/>
      <c r="IKK15" s="153"/>
      <c r="IKL15" s="153"/>
      <c r="IKM15" s="153"/>
      <c r="IKN15" s="153"/>
      <c r="IKO15" s="153"/>
      <c r="IKP15" s="153"/>
      <c r="IKQ15" s="153"/>
      <c r="IKR15" s="153"/>
      <c r="IKS15" s="153"/>
      <c r="IKT15" s="153"/>
      <c r="IKU15" s="153"/>
      <c r="IKV15" s="153"/>
      <c r="IKW15" s="153"/>
      <c r="IKX15" s="153"/>
      <c r="IKY15" s="153"/>
      <c r="IKZ15" s="153"/>
      <c r="ILA15" s="153"/>
      <c r="ILB15" s="153"/>
      <c r="ILC15" s="153"/>
      <c r="ILD15" s="153"/>
      <c r="ILE15" s="153"/>
      <c r="ILF15" s="153"/>
      <c r="ILG15" s="153"/>
      <c r="ILH15" s="153"/>
      <c r="ILI15" s="153"/>
      <c r="ILJ15" s="153"/>
      <c r="ILK15" s="153"/>
      <c r="ILL15" s="153"/>
      <c r="ILM15" s="153"/>
      <c r="ILN15" s="153"/>
      <c r="ILO15" s="153"/>
      <c r="ILP15" s="153"/>
      <c r="ILQ15" s="153"/>
      <c r="ILR15" s="153"/>
      <c r="ILS15" s="153"/>
      <c r="ILT15" s="153"/>
      <c r="ILU15" s="153"/>
      <c r="ILV15" s="153"/>
      <c r="ILW15" s="153"/>
      <c r="ILX15" s="153"/>
      <c r="ILY15" s="153"/>
      <c r="ILZ15" s="153"/>
      <c r="IMA15" s="153"/>
      <c r="IMB15" s="153"/>
      <c r="IMC15" s="153"/>
      <c r="IMD15" s="153"/>
      <c r="IME15" s="153"/>
      <c r="IMF15" s="153"/>
      <c r="IMG15" s="153"/>
      <c r="IMH15" s="153"/>
      <c r="IMI15" s="153"/>
      <c r="IMJ15" s="153"/>
      <c r="IMK15" s="153"/>
      <c r="IML15" s="153"/>
      <c r="IMM15" s="153"/>
      <c r="IMN15" s="153"/>
      <c r="IMO15" s="153"/>
      <c r="IMP15" s="153"/>
      <c r="IMQ15" s="153"/>
      <c r="IMR15" s="153"/>
      <c r="IMS15" s="153"/>
      <c r="IMT15" s="153"/>
      <c r="IMU15" s="153"/>
      <c r="IMV15" s="153"/>
      <c r="IMW15" s="153"/>
      <c r="IMX15" s="153"/>
      <c r="IMY15" s="153"/>
      <c r="IMZ15" s="153"/>
      <c r="INA15" s="153"/>
      <c r="INB15" s="153"/>
      <c r="INC15" s="153"/>
      <c r="IND15" s="153"/>
      <c r="INE15" s="153"/>
      <c r="INF15" s="153"/>
      <c r="ING15" s="153"/>
      <c r="INH15" s="153"/>
      <c r="INI15" s="153"/>
      <c r="INJ15" s="153"/>
      <c r="INK15" s="153"/>
      <c r="INL15" s="153"/>
      <c r="INM15" s="153"/>
      <c r="INN15" s="153"/>
      <c r="INO15" s="153"/>
      <c r="INP15" s="153"/>
      <c r="INQ15" s="153"/>
      <c r="INR15" s="153"/>
      <c r="INS15" s="153"/>
      <c r="INT15" s="153"/>
      <c r="INU15" s="153"/>
      <c r="INV15" s="153"/>
      <c r="INW15" s="153"/>
      <c r="INX15" s="153"/>
      <c r="INY15" s="153"/>
      <c r="INZ15" s="153"/>
      <c r="IOA15" s="153"/>
      <c r="IOB15" s="153"/>
      <c r="IOC15" s="153"/>
      <c r="IOD15" s="153"/>
      <c r="IOE15" s="153"/>
      <c r="IOF15" s="153"/>
      <c r="IOG15" s="153"/>
      <c r="IOH15" s="153"/>
      <c r="IOI15" s="153"/>
      <c r="IOJ15" s="153"/>
      <c r="IOK15" s="153"/>
      <c r="IOL15" s="153"/>
      <c r="IOM15" s="153"/>
      <c r="ION15" s="153"/>
      <c r="IOO15" s="153"/>
      <c r="IOP15" s="153"/>
      <c r="IOQ15" s="153"/>
      <c r="IOR15" s="153"/>
      <c r="IOS15" s="153"/>
      <c r="IOT15" s="153"/>
      <c r="IOU15" s="153"/>
      <c r="IOV15" s="153"/>
      <c r="IOW15" s="153"/>
      <c r="IOX15" s="153"/>
      <c r="IOY15" s="153"/>
      <c r="IOZ15" s="153"/>
      <c r="IPA15" s="153"/>
      <c r="IPB15" s="153"/>
      <c r="IPC15" s="153"/>
      <c r="IPD15" s="153"/>
      <c r="IPE15" s="153"/>
      <c r="IPF15" s="153"/>
      <c r="IPG15" s="153"/>
      <c r="IPH15" s="153"/>
      <c r="IPI15" s="153"/>
      <c r="IPJ15" s="153"/>
      <c r="IPK15" s="153"/>
      <c r="IPL15" s="153"/>
      <c r="IPM15" s="153"/>
      <c r="IPN15" s="153"/>
      <c r="IPO15" s="153"/>
      <c r="IPP15" s="153"/>
      <c r="IPQ15" s="153"/>
      <c r="IPR15" s="153"/>
      <c r="IPS15" s="153"/>
      <c r="IPT15" s="153"/>
      <c r="IPU15" s="153"/>
      <c r="IPV15" s="153"/>
      <c r="IPW15" s="153"/>
      <c r="IPX15" s="153"/>
      <c r="IPY15" s="153"/>
      <c r="IPZ15" s="153"/>
      <c r="IQA15" s="153"/>
      <c r="IQB15" s="153"/>
      <c r="IQC15" s="153"/>
      <c r="IQD15" s="153"/>
      <c r="IQE15" s="153"/>
      <c r="IQF15" s="153"/>
      <c r="IQG15" s="153"/>
      <c r="IQH15" s="153"/>
      <c r="IQI15" s="153"/>
      <c r="IQJ15" s="153"/>
      <c r="IQK15" s="153"/>
      <c r="IQL15" s="153"/>
      <c r="IQM15" s="153"/>
      <c r="IQN15" s="153"/>
      <c r="IQO15" s="153"/>
      <c r="IQP15" s="153"/>
      <c r="IQQ15" s="153"/>
      <c r="IQR15" s="153"/>
      <c r="IQS15" s="153"/>
      <c r="IQT15" s="153"/>
      <c r="IQU15" s="153"/>
      <c r="IQV15" s="153"/>
      <c r="IQW15" s="153"/>
      <c r="IQX15" s="153"/>
      <c r="IQY15" s="153"/>
      <c r="IQZ15" s="153"/>
      <c r="IRA15" s="153"/>
      <c r="IRB15" s="153"/>
      <c r="IRC15" s="153"/>
      <c r="IRD15" s="153"/>
      <c r="IRE15" s="153"/>
      <c r="IRF15" s="153"/>
      <c r="IRG15" s="153"/>
      <c r="IRH15" s="153"/>
      <c r="IRI15" s="153"/>
      <c r="IRJ15" s="153"/>
      <c r="IRK15" s="153"/>
      <c r="IRL15" s="153"/>
      <c r="IRM15" s="153"/>
      <c r="IRN15" s="153"/>
      <c r="IRO15" s="153"/>
      <c r="IRP15" s="153"/>
      <c r="IRQ15" s="153"/>
      <c r="IRR15" s="153"/>
      <c r="IRS15" s="153"/>
      <c r="IRT15" s="153"/>
      <c r="IRU15" s="153"/>
      <c r="IRV15" s="153"/>
      <c r="IRW15" s="153"/>
      <c r="IRX15" s="153"/>
      <c r="IRY15" s="153"/>
      <c r="IRZ15" s="153"/>
      <c r="ISA15" s="153"/>
      <c r="ISB15" s="153"/>
      <c r="ISC15" s="153"/>
      <c r="ISD15" s="153"/>
      <c r="ISE15" s="153"/>
      <c r="ISF15" s="153"/>
      <c r="ISG15" s="153"/>
      <c r="ISH15" s="153"/>
      <c r="ISI15" s="153"/>
      <c r="ISJ15" s="153"/>
      <c r="ISK15" s="153"/>
      <c r="ISL15" s="153"/>
      <c r="ISM15" s="153"/>
      <c r="ISN15" s="153"/>
      <c r="ISO15" s="153"/>
      <c r="ISP15" s="153"/>
      <c r="ISQ15" s="153"/>
      <c r="ISR15" s="153"/>
      <c r="ISS15" s="153"/>
      <c r="IST15" s="153"/>
      <c r="ISU15" s="153"/>
      <c r="ISV15" s="153"/>
      <c r="ISW15" s="153"/>
      <c r="ISX15" s="153"/>
      <c r="ISY15" s="153"/>
      <c r="ISZ15" s="153"/>
      <c r="ITA15" s="153"/>
      <c r="ITB15" s="153"/>
      <c r="ITC15" s="153"/>
      <c r="ITD15" s="153"/>
      <c r="ITE15" s="153"/>
      <c r="ITF15" s="153"/>
      <c r="ITG15" s="153"/>
      <c r="ITH15" s="153"/>
      <c r="ITI15" s="153"/>
      <c r="ITJ15" s="153"/>
      <c r="ITK15" s="153"/>
      <c r="ITL15" s="153"/>
      <c r="ITM15" s="153"/>
      <c r="ITN15" s="153"/>
      <c r="ITO15" s="153"/>
      <c r="ITP15" s="153"/>
      <c r="ITQ15" s="153"/>
      <c r="ITR15" s="153"/>
      <c r="ITS15" s="153"/>
      <c r="ITT15" s="153"/>
      <c r="ITU15" s="153"/>
      <c r="ITV15" s="153"/>
      <c r="ITW15" s="153"/>
      <c r="ITX15" s="153"/>
      <c r="ITY15" s="153"/>
      <c r="ITZ15" s="153"/>
      <c r="IUA15" s="153"/>
      <c r="IUB15" s="153"/>
      <c r="IUC15" s="153"/>
      <c r="IUD15" s="153"/>
      <c r="IUE15" s="153"/>
      <c r="IUF15" s="153"/>
      <c r="IUG15" s="153"/>
      <c r="IUH15" s="153"/>
      <c r="IUI15" s="153"/>
      <c r="IUJ15" s="153"/>
      <c r="IUK15" s="153"/>
      <c r="IUL15" s="153"/>
      <c r="IUM15" s="153"/>
      <c r="IUN15" s="153"/>
      <c r="IUO15" s="153"/>
      <c r="IUP15" s="153"/>
      <c r="IUQ15" s="153"/>
      <c r="IUR15" s="153"/>
      <c r="IUS15" s="153"/>
      <c r="IUT15" s="153"/>
      <c r="IUU15" s="153"/>
      <c r="IUV15" s="153"/>
      <c r="IUW15" s="153"/>
      <c r="IUX15" s="153"/>
      <c r="IUY15" s="153"/>
      <c r="IUZ15" s="153"/>
      <c r="IVA15" s="153"/>
      <c r="IVB15" s="153"/>
      <c r="IVC15" s="153"/>
      <c r="IVD15" s="153"/>
      <c r="IVE15" s="153"/>
      <c r="IVF15" s="153"/>
      <c r="IVG15" s="153"/>
      <c r="IVH15" s="153"/>
      <c r="IVI15" s="153"/>
      <c r="IVJ15" s="153"/>
      <c r="IVK15" s="153"/>
      <c r="IVL15" s="153"/>
      <c r="IVM15" s="153"/>
      <c r="IVN15" s="153"/>
      <c r="IVO15" s="153"/>
      <c r="IVP15" s="153"/>
      <c r="IVQ15" s="153"/>
      <c r="IVR15" s="153"/>
      <c r="IVS15" s="153"/>
      <c r="IVT15" s="153"/>
      <c r="IVU15" s="153"/>
      <c r="IVV15" s="153"/>
      <c r="IVW15" s="153"/>
      <c r="IVX15" s="153"/>
      <c r="IVY15" s="153"/>
      <c r="IVZ15" s="153"/>
      <c r="IWA15" s="153"/>
      <c r="IWB15" s="153"/>
      <c r="IWC15" s="153"/>
      <c r="IWD15" s="153"/>
      <c r="IWE15" s="153"/>
      <c r="IWF15" s="153"/>
      <c r="IWG15" s="153"/>
      <c r="IWH15" s="153"/>
      <c r="IWI15" s="153"/>
      <c r="IWJ15" s="153"/>
      <c r="IWK15" s="153"/>
      <c r="IWL15" s="153"/>
      <c r="IWM15" s="153"/>
      <c r="IWN15" s="153"/>
      <c r="IWO15" s="153"/>
      <c r="IWP15" s="153"/>
      <c r="IWQ15" s="153"/>
      <c r="IWR15" s="153"/>
      <c r="IWS15" s="153"/>
      <c r="IWT15" s="153"/>
      <c r="IWU15" s="153"/>
      <c r="IWV15" s="153"/>
      <c r="IWW15" s="153"/>
      <c r="IWX15" s="153"/>
      <c r="IWY15" s="153"/>
      <c r="IWZ15" s="153"/>
      <c r="IXA15" s="153"/>
      <c r="IXB15" s="153"/>
      <c r="IXC15" s="153"/>
      <c r="IXD15" s="153"/>
      <c r="IXE15" s="153"/>
      <c r="IXF15" s="153"/>
      <c r="IXG15" s="153"/>
      <c r="IXH15" s="153"/>
      <c r="IXI15" s="153"/>
      <c r="IXJ15" s="153"/>
      <c r="IXK15" s="153"/>
      <c r="IXL15" s="153"/>
      <c r="IXM15" s="153"/>
      <c r="IXN15" s="153"/>
      <c r="IXO15" s="153"/>
      <c r="IXP15" s="153"/>
      <c r="IXQ15" s="153"/>
      <c r="IXR15" s="153"/>
      <c r="IXS15" s="153"/>
      <c r="IXT15" s="153"/>
      <c r="IXU15" s="153"/>
      <c r="IXV15" s="153"/>
      <c r="IXW15" s="153"/>
      <c r="IXX15" s="153"/>
      <c r="IXY15" s="153"/>
      <c r="IXZ15" s="153"/>
      <c r="IYA15" s="153"/>
      <c r="IYB15" s="153"/>
      <c r="IYC15" s="153"/>
      <c r="IYD15" s="153"/>
      <c r="IYE15" s="153"/>
      <c r="IYF15" s="153"/>
      <c r="IYG15" s="153"/>
      <c r="IYH15" s="153"/>
      <c r="IYI15" s="153"/>
      <c r="IYJ15" s="153"/>
      <c r="IYK15" s="153"/>
      <c r="IYL15" s="153"/>
      <c r="IYM15" s="153"/>
      <c r="IYN15" s="153"/>
      <c r="IYO15" s="153"/>
      <c r="IYP15" s="153"/>
      <c r="IYQ15" s="153"/>
      <c r="IYR15" s="153"/>
      <c r="IYS15" s="153"/>
      <c r="IYT15" s="153"/>
      <c r="IYU15" s="153"/>
      <c r="IYV15" s="153"/>
      <c r="IYW15" s="153"/>
      <c r="IYX15" s="153"/>
      <c r="IYY15" s="153"/>
      <c r="IYZ15" s="153"/>
      <c r="IZA15" s="153"/>
      <c r="IZB15" s="153"/>
      <c r="IZC15" s="153"/>
      <c r="IZD15" s="153"/>
      <c r="IZE15" s="153"/>
      <c r="IZF15" s="153"/>
      <c r="IZG15" s="153"/>
      <c r="IZH15" s="153"/>
      <c r="IZI15" s="153"/>
      <c r="IZJ15" s="153"/>
      <c r="IZK15" s="153"/>
      <c r="IZL15" s="153"/>
      <c r="IZM15" s="153"/>
      <c r="IZN15" s="153"/>
      <c r="IZO15" s="153"/>
      <c r="IZP15" s="153"/>
      <c r="IZQ15" s="153"/>
      <c r="IZR15" s="153"/>
      <c r="IZS15" s="153"/>
      <c r="IZT15" s="153"/>
      <c r="IZU15" s="153"/>
      <c r="IZV15" s="153"/>
      <c r="IZW15" s="153"/>
      <c r="IZX15" s="153"/>
      <c r="IZY15" s="153"/>
      <c r="IZZ15" s="153"/>
      <c r="JAA15" s="153"/>
      <c r="JAB15" s="153"/>
      <c r="JAC15" s="153"/>
      <c r="JAD15" s="153"/>
      <c r="JAE15" s="153"/>
      <c r="JAF15" s="153"/>
      <c r="JAG15" s="153"/>
      <c r="JAH15" s="153"/>
      <c r="JAI15" s="153"/>
      <c r="JAJ15" s="153"/>
      <c r="JAK15" s="153"/>
      <c r="JAL15" s="153"/>
      <c r="JAM15" s="153"/>
      <c r="JAN15" s="153"/>
      <c r="JAO15" s="153"/>
      <c r="JAP15" s="153"/>
      <c r="JAQ15" s="153"/>
      <c r="JAR15" s="153"/>
      <c r="JAS15" s="153"/>
      <c r="JAT15" s="153"/>
      <c r="JAU15" s="153"/>
      <c r="JAV15" s="153"/>
      <c r="JAW15" s="153"/>
      <c r="JAX15" s="153"/>
      <c r="JAY15" s="153"/>
      <c r="JAZ15" s="153"/>
      <c r="JBA15" s="153"/>
      <c r="JBB15" s="153"/>
      <c r="JBC15" s="153"/>
      <c r="JBD15" s="153"/>
      <c r="JBE15" s="153"/>
      <c r="JBF15" s="153"/>
      <c r="JBG15" s="153"/>
      <c r="JBH15" s="153"/>
      <c r="JBI15" s="153"/>
      <c r="JBJ15" s="153"/>
      <c r="JBK15" s="153"/>
      <c r="JBL15" s="153"/>
      <c r="JBM15" s="153"/>
      <c r="JBN15" s="153"/>
      <c r="JBO15" s="153"/>
      <c r="JBP15" s="153"/>
      <c r="JBQ15" s="153"/>
      <c r="JBR15" s="153"/>
      <c r="JBS15" s="153"/>
      <c r="JBT15" s="153"/>
      <c r="JBU15" s="153"/>
      <c r="JBV15" s="153"/>
      <c r="JBW15" s="153"/>
      <c r="JBX15" s="153"/>
      <c r="JBY15" s="153"/>
      <c r="JBZ15" s="153"/>
      <c r="JCA15" s="153"/>
      <c r="JCB15" s="153"/>
      <c r="JCC15" s="153"/>
      <c r="JCD15" s="153"/>
      <c r="JCE15" s="153"/>
      <c r="JCF15" s="153"/>
      <c r="JCG15" s="153"/>
      <c r="JCH15" s="153"/>
      <c r="JCI15" s="153"/>
      <c r="JCJ15" s="153"/>
      <c r="JCK15" s="153"/>
      <c r="JCL15" s="153"/>
      <c r="JCM15" s="153"/>
      <c r="JCN15" s="153"/>
      <c r="JCO15" s="153"/>
      <c r="JCP15" s="153"/>
      <c r="JCQ15" s="153"/>
      <c r="JCR15" s="153"/>
      <c r="JCS15" s="153"/>
      <c r="JCT15" s="153"/>
      <c r="JCU15" s="153"/>
      <c r="JCV15" s="153"/>
      <c r="JCW15" s="153"/>
      <c r="JCX15" s="153"/>
      <c r="JCY15" s="153"/>
      <c r="JCZ15" s="153"/>
      <c r="JDA15" s="153"/>
      <c r="JDB15" s="153"/>
      <c r="JDC15" s="153"/>
      <c r="JDD15" s="153"/>
      <c r="JDE15" s="153"/>
      <c r="JDF15" s="153"/>
      <c r="JDG15" s="153"/>
      <c r="JDH15" s="153"/>
      <c r="JDI15" s="153"/>
      <c r="JDJ15" s="153"/>
      <c r="JDK15" s="153"/>
      <c r="JDL15" s="153"/>
      <c r="JDM15" s="153"/>
      <c r="JDN15" s="153"/>
      <c r="JDO15" s="153"/>
      <c r="JDP15" s="153"/>
      <c r="JDQ15" s="153"/>
      <c r="JDR15" s="153"/>
      <c r="JDS15" s="153"/>
      <c r="JDT15" s="153"/>
      <c r="JDU15" s="153"/>
      <c r="JDV15" s="153"/>
      <c r="JDW15" s="153"/>
      <c r="JDX15" s="153"/>
      <c r="JDY15" s="153"/>
      <c r="JDZ15" s="153"/>
      <c r="JEA15" s="153"/>
      <c r="JEB15" s="153"/>
      <c r="JEC15" s="153"/>
      <c r="JED15" s="153"/>
      <c r="JEE15" s="153"/>
      <c r="JEF15" s="153"/>
      <c r="JEG15" s="153"/>
      <c r="JEH15" s="153"/>
      <c r="JEI15" s="153"/>
      <c r="JEJ15" s="153"/>
      <c r="JEK15" s="153"/>
      <c r="JEL15" s="153"/>
      <c r="JEM15" s="153"/>
      <c r="JEN15" s="153"/>
      <c r="JEO15" s="153"/>
      <c r="JEP15" s="153"/>
      <c r="JEQ15" s="153"/>
      <c r="JER15" s="153"/>
      <c r="JES15" s="153"/>
      <c r="JET15" s="153"/>
      <c r="JEU15" s="153"/>
      <c r="JEV15" s="153"/>
      <c r="JEW15" s="153"/>
      <c r="JEX15" s="153"/>
      <c r="JEY15" s="153"/>
      <c r="JEZ15" s="153"/>
      <c r="JFA15" s="153"/>
      <c r="JFB15" s="153"/>
      <c r="JFC15" s="153"/>
      <c r="JFD15" s="153"/>
      <c r="JFE15" s="153"/>
      <c r="JFF15" s="153"/>
      <c r="JFG15" s="153"/>
      <c r="JFH15" s="153"/>
      <c r="JFI15" s="153"/>
      <c r="JFJ15" s="153"/>
      <c r="JFK15" s="153"/>
      <c r="JFL15" s="153"/>
      <c r="JFM15" s="153"/>
      <c r="JFN15" s="153"/>
      <c r="JFO15" s="153"/>
      <c r="JFP15" s="153"/>
      <c r="JFQ15" s="153"/>
      <c r="JFR15" s="153"/>
      <c r="JFS15" s="153"/>
      <c r="JFT15" s="153"/>
      <c r="JFU15" s="153"/>
      <c r="JFV15" s="153"/>
      <c r="JFW15" s="153"/>
      <c r="JFX15" s="153"/>
      <c r="JFY15" s="153"/>
      <c r="JFZ15" s="153"/>
      <c r="JGA15" s="153"/>
      <c r="JGB15" s="153"/>
      <c r="JGC15" s="153"/>
      <c r="JGD15" s="153"/>
      <c r="JGE15" s="153"/>
      <c r="JGF15" s="153"/>
      <c r="JGG15" s="153"/>
      <c r="JGH15" s="153"/>
      <c r="JGI15" s="153"/>
      <c r="JGJ15" s="153"/>
      <c r="JGK15" s="153"/>
      <c r="JGL15" s="153"/>
      <c r="JGM15" s="153"/>
      <c r="JGN15" s="153"/>
      <c r="JGO15" s="153"/>
      <c r="JGP15" s="153"/>
      <c r="JGQ15" s="153"/>
      <c r="JGR15" s="153"/>
      <c r="JGS15" s="153"/>
      <c r="JGT15" s="153"/>
      <c r="JGU15" s="153"/>
      <c r="JGV15" s="153"/>
      <c r="JGW15" s="153"/>
      <c r="JGX15" s="153"/>
      <c r="JGY15" s="153"/>
      <c r="JGZ15" s="153"/>
      <c r="JHA15" s="153"/>
      <c r="JHB15" s="153"/>
      <c r="JHC15" s="153"/>
      <c r="JHD15" s="153"/>
      <c r="JHE15" s="153"/>
      <c r="JHF15" s="153"/>
      <c r="JHG15" s="153"/>
      <c r="JHH15" s="153"/>
      <c r="JHI15" s="153"/>
      <c r="JHJ15" s="153"/>
      <c r="JHK15" s="153"/>
      <c r="JHL15" s="153"/>
      <c r="JHM15" s="153"/>
      <c r="JHN15" s="153"/>
      <c r="JHO15" s="153"/>
      <c r="JHP15" s="153"/>
      <c r="JHQ15" s="153"/>
      <c r="JHR15" s="153"/>
      <c r="JHS15" s="153"/>
      <c r="JHT15" s="153"/>
      <c r="JHU15" s="153"/>
      <c r="JHV15" s="153"/>
      <c r="JHW15" s="153"/>
      <c r="JHX15" s="153"/>
      <c r="JHY15" s="153"/>
      <c r="JHZ15" s="153"/>
      <c r="JIA15" s="153"/>
      <c r="JIB15" s="153"/>
      <c r="JIC15" s="153"/>
      <c r="JID15" s="153"/>
      <c r="JIE15" s="153"/>
      <c r="JIF15" s="153"/>
      <c r="JIG15" s="153"/>
      <c r="JIH15" s="153"/>
      <c r="JII15" s="153"/>
      <c r="JIJ15" s="153"/>
      <c r="JIK15" s="153"/>
      <c r="JIL15" s="153"/>
      <c r="JIM15" s="153"/>
      <c r="JIN15" s="153"/>
      <c r="JIO15" s="153"/>
      <c r="JIP15" s="153"/>
      <c r="JIQ15" s="153"/>
      <c r="JIR15" s="153"/>
      <c r="JIS15" s="153"/>
      <c r="JIT15" s="153"/>
      <c r="JIU15" s="153"/>
      <c r="JIV15" s="153"/>
      <c r="JIW15" s="153"/>
      <c r="JIX15" s="153"/>
      <c r="JIY15" s="153"/>
      <c r="JIZ15" s="153"/>
      <c r="JJA15" s="153"/>
      <c r="JJB15" s="153"/>
      <c r="JJC15" s="153"/>
      <c r="JJD15" s="153"/>
      <c r="JJE15" s="153"/>
      <c r="JJF15" s="153"/>
      <c r="JJG15" s="153"/>
      <c r="JJH15" s="153"/>
      <c r="JJI15" s="153"/>
      <c r="JJJ15" s="153"/>
      <c r="JJK15" s="153"/>
      <c r="JJL15" s="153"/>
      <c r="JJM15" s="153"/>
      <c r="JJN15" s="153"/>
      <c r="JJO15" s="153"/>
      <c r="JJP15" s="153"/>
      <c r="JJQ15" s="153"/>
      <c r="JJR15" s="153"/>
      <c r="JJS15" s="153"/>
      <c r="JJT15" s="153"/>
      <c r="JJU15" s="153"/>
      <c r="JJV15" s="153"/>
      <c r="JJW15" s="153"/>
      <c r="JJX15" s="153"/>
      <c r="JJY15" s="153"/>
      <c r="JJZ15" s="153"/>
      <c r="JKA15" s="153"/>
      <c r="JKB15" s="153"/>
      <c r="JKC15" s="153"/>
      <c r="JKD15" s="153"/>
      <c r="JKE15" s="153"/>
      <c r="JKF15" s="153"/>
      <c r="JKG15" s="153"/>
      <c r="JKH15" s="153"/>
      <c r="JKI15" s="153"/>
      <c r="JKJ15" s="153"/>
      <c r="JKK15" s="153"/>
      <c r="JKL15" s="153"/>
      <c r="JKM15" s="153"/>
      <c r="JKN15" s="153"/>
      <c r="JKO15" s="153"/>
      <c r="JKP15" s="153"/>
      <c r="JKQ15" s="153"/>
      <c r="JKR15" s="153"/>
      <c r="JKS15" s="153"/>
      <c r="JKT15" s="153"/>
      <c r="JKU15" s="153"/>
      <c r="JKV15" s="153"/>
      <c r="JKW15" s="153"/>
      <c r="JKX15" s="153"/>
      <c r="JKY15" s="153"/>
      <c r="JKZ15" s="153"/>
      <c r="JLA15" s="153"/>
      <c r="JLB15" s="153"/>
      <c r="JLC15" s="153"/>
      <c r="JLD15" s="153"/>
      <c r="JLE15" s="153"/>
      <c r="JLF15" s="153"/>
      <c r="JLG15" s="153"/>
      <c r="JLH15" s="153"/>
      <c r="JLI15" s="153"/>
      <c r="JLJ15" s="153"/>
      <c r="JLK15" s="153"/>
      <c r="JLL15" s="153"/>
      <c r="JLM15" s="153"/>
      <c r="JLN15" s="153"/>
      <c r="JLO15" s="153"/>
      <c r="JLP15" s="153"/>
      <c r="JLQ15" s="153"/>
      <c r="JLR15" s="153"/>
      <c r="JLS15" s="153"/>
      <c r="JLT15" s="153"/>
      <c r="JLU15" s="153"/>
      <c r="JLV15" s="153"/>
      <c r="JLW15" s="153"/>
      <c r="JLX15" s="153"/>
      <c r="JLY15" s="153"/>
      <c r="JLZ15" s="153"/>
      <c r="JMA15" s="153"/>
      <c r="JMB15" s="153"/>
      <c r="JMC15" s="153"/>
      <c r="JMD15" s="153"/>
      <c r="JME15" s="153"/>
      <c r="JMF15" s="153"/>
      <c r="JMG15" s="153"/>
      <c r="JMH15" s="153"/>
      <c r="JMI15" s="153"/>
      <c r="JMJ15" s="153"/>
      <c r="JMK15" s="153"/>
      <c r="JML15" s="153"/>
      <c r="JMM15" s="153"/>
      <c r="JMN15" s="153"/>
      <c r="JMO15" s="153"/>
      <c r="JMP15" s="153"/>
      <c r="JMQ15" s="153"/>
      <c r="JMR15" s="153"/>
      <c r="JMS15" s="153"/>
      <c r="JMT15" s="153"/>
      <c r="JMU15" s="153"/>
      <c r="JMV15" s="153"/>
      <c r="JMW15" s="153"/>
      <c r="JMX15" s="153"/>
      <c r="JMY15" s="153"/>
      <c r="JMZ15" s="153"/>
      <c r="JNA15" s="153"/>
      <c r="JNB15" s="153"/>
      <c r="JNC15" s="153"/>
      <c r="JND15" s="153"/>
      <c r="JNE15" s="153"/>
      <c r="JNF15" s="153"/>
      <c r="JNG15" s="153"/>
      <c r="JNH15" s="153"/>
      <c r="JNI15" s="153"/>
      <c r="JNJ15" s="153"/>
      <c r="JNK15" s="153"/>
      <c r="JNL15" s="153"/>
      <c r="JNM15" s="153"/>
      <c r="JNN15" s="153"/>
      <c r="JNO15" s="153"/>
      <c r="JNP15" s="153"/>
      <c r="JNQ15" s="153"/>
      <c r="JNR15" s="153"/>
      <c r="JNS15" s="153"/>
      <c r="JNT15" s="153"/>
      <c r="JNU15" s="153"/>
      <c r="JNV15" s="153"/>
      <c r="JNW15" s="153"/>
      <c r="JNX15" s="153"/>
      <c r="JNY15" s="153"/>
      <c r="JNZ15" s="153"/>
      <c r="JOA15" s="153"/>
      <c r="JOB15" s="153"/>
      <c r="JOC15" s="153"/>
      <c r="JOD15" s="153"/>
      <c r="JOE15" s="153"/>
      <c r="JOF15" s="153"/>
      <c r="JOG15" s="153"/>
      <c r="JOH15" s="153"/>
      <c r="JOI15" s="153"/>
      <c r="JOJ15" s="153"/>
      <c r="JOK15" s="153"/>
      <c r="JOL15" s="153"/>
      <c r="JOM15" s="153"/>
      <c r="JON15" s="153"/>
      <c r="JOO15" s="153"/>
      <c r="JOP15" s="153"/>
      <c r="JOQ15" s="153"/>
      <c r="JOR15" s="153"/>
      <c r="JOS15" s="153"/>
      <c r="JOT15" s="153"/>
      <c r="JOU15" s="153"/>
      <c r="JOV15" s="153"/>
      <c r="JOW15" s="153"/>
      <c r="JOX15" s="153"/>
      <c r="JOY15" s="153"/>
      <c r="JOZ15" s="153"/>
      <c r="JPA15" s="153"/>
      <c r="JPB15" s="153"/>
      <c r="JPC15" s="153"/>
      <c r="JPD15" s="153"/>
      <c r="JPE15" s="153"/>
      <c r="JPF15" s="153"/>
      <c r="JPG15" s="153"/>
      <c r="JPH15" s="153"/>
      <c r="JPI15" s="153"/>
      <c r="JPJ15" s="153"/>
      <c r="JPK15" s="153"/>
      <c r="JPL15" s="153"/>
      <c r="JPM15" s="153"/>
      <c r="JPN15" s="153"/>
      <c r="JPO15" s="153"/>
      <c r="JPP15" s="153"/>
      <c r="JPQ15" s="153"/>
      <c r="JPR15" s="153"/>
      <c r="JPS15" s="153"/>
      <c r="JPT15" s="153"/>
      <c r="JPU15" s="153"/>
      <c r="JPV15" s="153"/>
      <c r="JPW15" s="153"/>
      <c r="JPX15" s="153"/>
      <c r="JPY15" s="153"/>
      <c r="JPZ15" s="153"/>
      <c r="JQA15" s="153"/>
      <c r="JQB15" s="153"/>
      <c r="JQC15" s="153"/>
      <c r="JQD15" s="153"/>
      <c r="JQE15" s="153"/>
      <c r="JQF15" s="153"/>
      <c r="JQG15" s="153"/>
      <c r="JQH15" s="153"/>
      <c r="JQI15" s="153"/>
      <c r="JQJ15" s="153"/>
      <c r="JQK15" s="153"/>
      <c r="JQL15" s="153"/>
      <c r="JQM15" s="153"/>
      <c r="JQN15" s="153"/>
      <c r="JQO15" s="153"/>
      <c r="JQP15" s="153"/>
      <c r="JQQ15" s="153"/>
      <c r="JQR15" s="153"/>
      <c r="JQS15" s="153"/>
      <c r="JQT15" s="153"/>
      <c r="JQU15" s="153"/>
      <c r="JQV15" s="153"/>
      <c r="JQW15" s="153"/>
      <c r="JQX15" s="153"/>
      <c r="JQY15" s="153"/>
      <c r="JQZ15" s="153"/>
      <c r="JRA15" s="153"/>
      <c r="JRB15" s="153"/>
      <c r="JRC15" s="153"/>
      <c r="JRD15" s="153"/>
      <c r="JRE15" s="153"/>
      <c r="JRF15" s="153"/>
      <c r="JRG15" s="153"/>
      <c r="JRH15" s="153"/>
      <c r="JRI15" s="153"/>
      <c r="JRJ15" s="153"/>
      <c r="JRK15" s="153"/>
      <c r="JRL15" s="153"/>
      <c r="JRM15" s="153"/>
      <c r="JRN15" s="153"/>
      <c r="JRO15" s="153"/>
      <c r="JRP15" s="153"/>
      <c r="JRQ15" s="153"/>
      <c r="JRR15" s="153"/>
      <c r="JRS15" s="153"/>
      <c r="JRT15" s="153"/>
      <c r="JRU15" s="153"/>
      <c r="JRV15" s="153"/>
      <c r="JRW15" s="153"/>
      <c r="JRX15" s="153"/>
      <c r="JRY15" s="153"/>
      <c r="JRZ15" s="153"/>
      <c r="JSA15" s="153"/>
      <c r="JSB15" s="153"/>
      <c r="JSC15" s="153"/>
      <c r="JSD15" s="153"/>
      <c r="JSE15" s="153"/>
      <c r="JSF15" s="153"/>
      <c r="JSG15" s="153"/>
      <c r="JSH15" s="153"/>
      <c r="JSI15" s="153"/>
      <c r="JSJ15" s="153"/>
      <c r="JSK15" s="153"/>
      <c r="JSL15" s="153"/>
      <c r="JSM15" s="153"/>
      <c r="JSN15" s="153"/>
      <c r="JSO15" s="153"/>
      <c r="JSP15" s="153"/>
      <c r="JSQ15" s="153"/>
      <c r="JSR15" s="153"/>
      <c r="JSS15" s="153"/>
      <c r="JST15" s="153"/>
      <c r="JSU15" s="153"/>
      <c r="JSV15" s="153"/>
      <c r="JSW15" s="153"/>
      <c r="JSX15" s="153"/>
      <c r="JSY15" s="153"/>
      <c r="JSZ15" s="153"/>
      <c r="JTA15" s="153"/>
      <c r="JTB15" s="153"/>
      <c r="JTC15" s="153"/>
      <c r="JTD15" s="153"/>
      <c r="JTE15" s="153"/>
      <c r="JTF15" s="153"/>
      <c r="JTG15" s="153"/>
      <c r="JTH15" s="153"/>
      <c r="JTI15" s="153"/>
      <c r="JTJ15" s="153"/>
      <c r="JTK15" s="153"/>
      <c r="JTL15" s="153"/>
      <c r="JTM15" s="153"/>
      <c r="JTN15" s="153"/>
      <c r="JTO15" s="153"/>
      <c r="JTP15" s="153"/>
      <c r="JTQ15" s="153"/>
      <c r="JTR15" s="153"/>
      <c r="JTS15" s="153"/>
      <c r="JTT15" s="153"/>
      <c r="JTU15" s="153"/>
      <c r="JTV15" s="153"/>
      <c r="JTW15" s="153"/>
      <c r="JTX15" s="153"/>
      <c r="JTY15" s="153"/>
      <c r="JTZ15" s="153"/>
      <c r="JUA15" s="153"/>
      <c r="JUB15" s="153"/>
      <c r="JUC15" s="153"/>
      <c r="JUD15" s="153"/>
      <c r="JUE15" s="153"/>
      <c r="JUF15" s="153"/>
      <c r="JUG15" s="153"/>
      <c r="JUH15" s="153"/>
      <c r="JUI15" s="153"/>
      <c r="JUJ15" s="153"/>
      <c r="JUK15" s="153"/>
      <c r="JUL15" s="153"/>
      <c r="JUM15" s="153"/>
      <c r="JUN15" s="153"/>
      <c r="JUO15" s="153"/>
      <c r="JUP15" s="153"/>
      <c r="JUQ15" s="153"/>
      <c r="JUR15" s="153"/>
      <c r="JUS15" s="153"/>
      <c r="JUT15" s="153"/>
      <c r="JUU15" s="153"/>
      <c r="JUV15" s="153"/>
      <c r="JUW15" s="153"/>
      <c r="JUX15" s="153"/>
      <c r="JUY15" s="153"/>
      <c r="JUZ15" s="153"/>
      <c r="JVA15" s="153"/>
      <c r="JVB15" s="153"/>
      <c r="JVC15" s="153"/>
      <c r="JVD15" s="153"/>
      <c r="JVE15" s="153"/>
      <c r="JVF15" s="153"/>
      <c r="JVG15" s="153"/>
      <c r="JVH15" s="153"/>
      <c r="JVI15" s="153"/>
      <c r="JVJ15" s="153"/>
      <c r="JVK15" s="153"/>
      <c r="JVL15" s="153"/>
      <c r="JVM15" s="153"/>
      <c r="JVN15" s="153"/>
      <c r="JVO15" s="153"/>
      <c r="JVP15" s="153"/>
      <c r="JVQ15" s="153"/>
      <c r="JVR15" s="153"/>
      <c r="JVS15" s="153"/>
      <c r="JVT15" s="153"/>
      <c r="JVU15" s="153"/>
      <c r="JVV15" s="153"/>
      <c r="JVW15" s="153"/>
      <c r="JVX15" s="153"/>
      <c r="JVY15" s="153"/>
      <c r="JVZ15" s="153"/>
      <c r="JWA15" s="153"/>
      <c r="JWB15" s="153"/>
      <c r="JWC15" s="153"/>
      <c r="JWD15" s="153"/>
      <c r="JWE15" s="153"/>
      <c r="JWF15" s="153"/>
      <c r="JWG15" s="153"/>
      <c r="JWH15" s="153"/>
      <c r="JWI15" s="153"/>
      <c r="JWJ15" s="153"/>
      <c r="JWK15" s="153"/>
      <c r="JWL15" s="153"/>
      <c r="JWM15" s="153"/>
      <c r="JWN15" s="153"/>
      <c r="JWO15" s="153"/>
      <c r="JWP15" s="153"/>
      <c r="JWQ15" s="153"/>
      <c r="JWR15" s="153"/>
      <c r="JWS15" s="153"/>
      <c r="JWT15" s="153"/>
      <c r="JWU15" s="153"/>
      <c r="JWV15" s="153"/>
      <c r="JWW15" s="153"/>
      <c r="JWX15" s="153"/>
      <c r="JWY15" s="153"/>
      <c r="JWZ15" s="153"/>
      <c r="JXA15" s="153"/>
      <c r="JXB15" s="153"/>
      <c r="JXC15" s="153"/>
      <c r="JXD15" s="153"/>
      <c r="JXE15" s="153"/>
      <c r="JXF15" s="153"/>
      <c r="JXG15" s="153"/>
      <c r="JXH15" s="153"/>
      <c r="JXI15" s="153"/>
      <c r="JXJ15" s="153"/>
      <c r="JXK15" s="153"/>
      <c r="JXL15" s="153"/>
      <c r="JXM15" s="153"/>
      <c r="JXN15" s="153"/>
      <c r="JXO15" s="153"/>
      <c r="JXP15" s="153"/>
      <c r="JXQ15" s="153"/>
      <c r="JXR15" s="153"/>
      <c r="JXS15" s="153"/>
      <c r="JXT15" s="153"/>
      <c r="JXU15" s="153"/>
      <c r="JXV15" s="153"/>
      <c r="JXW15" s="153"/>
      <c r="JXX15" s="153"/>
      <c r="JXY15" s="153"/>
      <c r="JXZ15" s="153"/>
      <c r="JYA15" s="153"/>
      <c r="JYB15" s="153"/>
      <c r="JYC15" s="153"/>
      <c r="JYD15" s="153"/>
      <c r="JYE15" s="153"/>
      <c r="JYF15" s="153"/>
      <c r="JYG15" s="153"/>
      <c r="JYH15" s="153"/>
      <c r="JYI15" s="153"/>
      <c r="JYJ15" s="153"/>
      <c r="JYK15" s="153"/>
      <c r="JYL15" s="153"/>
      <c r="JYM15" s="153"/>
      <c r="JYN15" s="153"/>
      <c r="JYO15" s="153"/>
      <c r="JYP15" s="153"/>
      <c r="JYQ15" s="153"/>
      <c r="JYR15" s="153"/>
      <c r="JYS15" s="153"/>
      <c r="JYT15" s="153"/>
      <c r="JYU15" s="153"/>
      <c r="JYV15" s="153"/>
      <c r="JYW15" s="153"/>
      <c r="JYX15" s="153"/>
      <c r="JYY15" s="153"/>
      <c r="JYZ15" s="153"/>
      <c r="JZA15" s="153"/>
      <c r="JZB15" s="153"/>
      <c r="JZC15" s="153"/>
      <c r="JZD15" s="153"/>
      <c r="JZE15" s="153"/>
      <c r="JZF15" s="153"/>
      <c r="JZG15" s="153"/>
      <c r="JZH15" s="153"/>
      <c r="JZI15" s="153"/>
      <c r="JZJ15" s="153"/>
      <c r="JZK15" s="153"/>
      <c r="JZL15" s="153"/>
      <c r="JZM15" s="153"/>
      <c r="JZN15" s="153"/>
      <c r="JZO15" s="153"/>
      <c r="JZP15" s="153"/>
      <c r="JZQ15" s="153"/>
      <c r="JZR15" s="153"/>
      <c r="JZS15" s="153"/>
      <c r="JZT15" s="153"/>
      <c r="JZU15" s="153"/>
      <c r="JZV15" s="153"/>
      <c r="JZW15" s="153"/>
      <c r="JZX15" s="153"/>
      <c r="JZY15" s="153"/>
      <c r="JZZ15" s="153"/>
      <c r="KAA15" s="153"/>
      <c r="KAB15" s="153"/>
      <c r="KAC15" s="153"/>
      <c r="KAD15" s="153"/>
      <c r="KAE15" s="153"/>
      <c r="KAF15" s="153"/>
      <c r="KAG15" s="153"/>
      <c r="KAH15" s="153"/>
      <c r="KAI15" s="153"/>
      <c r="KAJ15" s="153"/>
      <c r="KAK15" s="153"/>
      <c r="KAL15" s="153"/>
      <c r="KAM15" s="153"/>
      <c r="KAN15" s="153"/>
      <c r="KAO15" s="153"/>
      <c r="KAP15" s="153"/>
      <c r="KAQ15" s="153"/>
      <c r="KAR15" s="153"/>
      <c r="KAS15" s="153"/>
      <c r="KAT15" s="153"/>
      <c r="KAU15" s="153"/>
      <c r="KAV15" s="153"/>
      <c r="KAW15" s="153"/>
      <c r="KAX15" s="153"/>
      <c r="KAY15" s="153"/>
      <c r="KAZ15" s="153"/>
      <c r="KBA15" s="153"/>
      <c r="KBB15" s="153"/>
      <c r="KBC15" s="153"/>
      <c r="KBD15" s="153"/>
      <c r="KBE15" s="153"/>
      <c r="KBF15" s="153"/>
      <c r="KBG15" s="153"/>
      <c r="KBH15" s="153"/>
      <c r="KBI15" s="153"/>
      <c r="KBJ15" s="153"/>
      <c r="KBK15" s="153"/>
      <c r="KBL15" s="153"/>
      <c r="KBM15" s="153"/>
      <c r="KBN15" s="153"/>
      <c r="KBO15" s="153"/>
      <c r="KBP15" s="153"/>
      <c r="KBQ15" s="153"/>
      <c r="KBR15" s="153"/>
      <c r="KBS15" s="153"/>
      <c r="KBT15" s="153"/>
      <c r="KBU15" s="153"/>
      <c r="KBV15" s="153"/>
      <c r="KBW15" s="153"/>
      <c r="KBX15" s="153"/>
      <c r="KBY15" s="153"/>
      <c r="KBZ15" s="153"/>
      <c r="KCA15" s="153"/>
      <c r="KCB15" s="153"/>
      <c r="KCC15" s="153"/>
      <c r="KCD15" s="153"/>
      <c r="KCE15" s="153"/>
      <c r="KCF15" s="153"/>
      <c r="KCG15" s="153"/>
      <c r="KCH15" s="153"/>
      <c r="KCI15" s="153"/>
      <c r="KCJ15" s="153"/>
      <c r="KCK15" s="153"/>
      <c r="KCL15" s="153"/>
      <c r="KCM15" s="153"/>
      <c r="KCN15" s="153"/>
      <c r="KCO15" s="153"/>
      <c r="KCP15" s="153"/>
      <c r="KCQ15" s="153"/>
      <c r="KCR15" s="153"/>
      <c r="KCS15" s="153"/>
      <c r="KCT15" s="153"/>
      <c r="KCU15" s="153"/>
      <c r="KCV15" s="153"/>
      <c r="KCW15" s="153"/>
      <c r="KCX15" s="153"/>
      <c r="KCY15" s="153"/>
      <c r="KCZ15" s="153"/>
      <c r="KDA15" s="153"/>
      <c r="KDB15" s="153"/>
      <c r="KDC15" s="153"/>
      <c r="KDD15" s="153"/>
      <c r="KDE15" s="153"/>
      <c r="KDF15" s="153"/>
      <c r="KDG15" s="153"/>
      <c r="KDH15" s="153"/>
      <c r="KDI15" s="153"/>
      <c r="KDJ15" s="153"/>
      <c r="KDK15" s="153"/>
      <c r="KDL15" s="153"/>
      <c r="KDM15" s="153"/>
      <c r="KDN15" s="153"/>
      <c r="KDO15" s="153"/>
      <c r="KDP15" s="153"/>
      <c r="KDQ15" s="153"/>
      <c r="KDR15" s="153"/>
      <c r="KDS15" s="153"/>
      <c r="KDT15" s="153"/>
      <c r="KDU15" s="153"/>
      <c r="KDV15" s="153"/>
      <c r="KDW15" s="153"/>
      <c r="KDX15" s="153"/>
      <c r="KDY15" s="153"/>
      <c r="KDZ15" s="153"/>
      <c r="KEA15" s="153"/>
      <c r="KEB15" s="153"/>
      <c r="KEC15" s="153"/>
      <c r="KED15" s="153"/>
      <c r="KEE15" s="153"/>
      <c r="KEF15" s="153"/>
      <c r="KEG15" s="153"/>
      <c r="KEH15" s="153"/>
      <c r="KEI15" s="153"/>
      <c r="KEJ15" s="153"/>
      <c r="KEK15" s="153"/>
      <c r="KEL15" s="153"/>
      <c r="KEM15" s="153"/>
      <c r="KEN15" s="153"/>
      <c r="KEO15" s="153"/>
      <c r="KEP15" s="153"/>
      <c r="KEQ15" s="153"/>
      <c r="KER15" s="153"/>
      <c r="KES15" s="153"/>
      <c r="KET15" s="153"/>
      <c r="KEU15" s="153"/>
      <c r="KEV15" s="153"/>
      <c r="KEW15" s="153"/>
      <c r="KEX15" s="153"/>
      <c r="KEY15" s="153"/>
      <c r="KEZ15" s="153"/>
      <c r="KFA15" s="153"/>
      <c r="KFB15" s="153"/>
      <c r="KFC15" s="153"/>
      <c r="KFD15" s="153"/>
      <c r="KFE15" s="153"/>
      <c r="KFF15" s="153"/>
      <c r="KFG15" s="153"/>
      <c r="KFH15" s="153"/>
      <c r="KFI15" s="153"/>
      <c r="KFJ15" s="153"/>
      <c r="KFK15" s="153"/>
      <c r="KFL15" s="153"/>
      <c r="KFM15" s="153"/>
      <c r="KFN15" s="153"/>
      <c r="KFO15" s="153"/>
      <c r="KFP15" s="153"/>
      <c r="KFQ15" s="153"/>
      <c r="KFR15" s="153"/>
      <c r="KFS15" s="153"/>
      <c r="KFT15" s="153"/>
      <c r="KFU15" s="153"/>
      <c r="KFV15" s="153"/>
      <c r="KFW15" s="153"/>
      <c r="KFX15" s="153"/>
      <c r="KFY15" s="153"/>
      <c r="KFZ15" s="153"/>
      <c r="KGA15" s="153"/>
      <c r="KGB15" s="153"/>
      <c r="KGC15" s="153"/>
      <c r="KGD15" s="153"/>
      <c r="KGE15" s="153"/>
      <c r="KGF15" s="153"/>
      <c r="KGG15" s="153"/>
      <c r="KGH15" s="153"/>
      <c r="KGI15" s="153"/>
      <c r="KGJ15" s="153"/>
      <c r="KGK15" s="153"/>
      <c r="KGL15" s="153"/>
      <c r="KGM15" s="153"/>
      <c r="KGN15" s="153"/>
      <c r="KGO15" s="153"/>
      <c r="KGP15" s="153"/>
      <c r="KGQ15" s="153"/>
      <c r="KGR15" s="153"/>
      <c r="KGS15" s="153"/>
      <c r="KGT15" s="153"/>
      <c r="KGU15" s="153"/>
      <c r="KGV15" s="153"/>
      <c r="KGW15" s="153"/>
      <c r="KGX15" s="153"/>
      <c r="KGY15" s="153"/>
      <c r="KGZ15" s="153"/>
      <c r="KHA15" s="153"/>
      <c r="KHB15" s="153"/>
      <c r="KHC15" s="153"/>
      <c r="KHD15" s="153"/>
      <c r="KHE15" s="153"/>
      <c r="KHF15" s="153"/>
      <c r="KHG15" s="153"/>
      <c r="KHH15" s="153"/>
      <c r="KHI15" s="153"/>
      <c r="KHJ15" s="153"/>
      <c r="KHK15" s="153"/>
      <c r="KHL15" s="153"/>
      <c r="KHM15" s="153"/>
      <c r="KHN15" s="153"/>
      <c r="KHO15" s="153"/>
      <c r="KHP15" s="153"/>
      <c r="KHQ15" s="153"/>
      <c r="KHR15" s="153"/>
      <c r="KHS15" s="153"/>
      <c r="KHT15" s="153"/>
      <c r="KHU15" s="153"/>
      <c r="KHV15" s="153"/>
      <c r="KHW15" s="153"/>
      <c r="KHX15" s="153"/>
      <c r="KHY15" s="153"/>
      <c r="KHZ15" s="153"/>
      <c r="KIA15" s="153"/>
      <c r="KIB15" s="153"/>
      <c r="KIC15" s="153"/>
      <c r="KID15" s="153"/>
      <c r="KIE15" s="153"/>
      <c r="KIF15" s="153"/>
      <c r="KIG15" s="153"/>
      <c r="KIH15" s="153"/>
      <c r="KII15" s="153"/>
      <c r="KIJ15" s="153"/>
      <c r="KIK15" s="153"/>
      <c r="KIL15" s="153"/>
      <c r="KIM15" s="153"/>
      <c r="KIN15" s="153"/>
      <c r="KIO15" s="153"/>
      <c r="KIP15" s="153"/>
      <c r="KIQ15" s="153"/>
      <c r="KIR15" s="153"/>
      <c r="KIS15" s="153"/>
      <c r="KIT15" s="153"/>
      <c r="KIU15" s="153"/>
      <c r="KIV15" s="153"/>
      <c r="KIW15" s="153"/>
      <c r="KIX15" s="153"/>
      <c r="KIY15" s="153"/>
      <c r="KIZ15" s="153"/>
      <c r="KJA15" s="153"/>
      <c r="KJB15" s="153"/>
      <c r="KJC15" s="153"/>
      <c r="KJD15" s="153"/>
      <c r="KJE15" s="153"/>
      <c r="KJF15" s="153"/>
      <c r="KJG15" s="153"/>
      <c r="KJH15" s="153"/>
      <c r="KJI15" s="153"/>
      <c r="KJJ15" s="153"/>
      <c r="KJK15" s="153"/>
      <c r="KJL15" s="153"/>
      <c r="KJM15" s="153"/>
      <c r="KJN15" s="153"/>
      <c r="KJO15" s="153"/>
      <c r="KJP15" s="153"/>
      <c r="KJQ15" s="153"/>
      <c r="KJR15" s="153"/>
      <c r="KJS15" s="153"/>
      <c r="KJT15" s="153"/>
      <c r="KJU15" s="153"/>
      <c r="KJV15" s="153"/>
      <c r="KJW15" s="153"/>
      <c r="KJX15" s="153"/>
      <c r="KJY15" s="153"/>
      <c r="KJZ15" s="153"/>
      <c r="KKA15" s="153"/>
      <c r="KKB15" s="153"/>
      <c r="KKC15" s="153"/>
      <c r="KKD15" s="153"/>
      <c r="KKE15" s="153"/>
      <c r="KKF15" s="153"/>
      <c r="KKG15" s="153"/>
      <c r="KKH15" s="153"/>
      <c r="KKI15" s="153"/>
      <c r="KKJ15" s="153"/>
      <c r="KKK15" s="153"/>
      <c r="KKL15" s="153"/>
      <c r="KKM15" s="153"/>
      <c r="KKN15" s="153"/>
      <c r="KKO15" s="153"/>
      <c r="KKP15" s="153"/>
      <c r="KKQ15" s="153"/>
      <c r="KKR15" s="153"/>
      <c r="KKS15" s="153"/>
      <c r="KKT15" s="153"/>
      <c r="KKU15" s="153"/>
      <c r="KKV15" s="153"/>
      <c r="KKW15" s="153"/>
      <c r="KKX15" s="153"/>
      <c r="KKY15" s="153"/>
      <c r="KKZ15" s="153"/>
      <c r="KLA15" s="153"/>
      <c r="KLB15" s="153"/>
      <c r="KLC15" s="153"/>
      <c r="KLD15" s="153"/>
      <c r="KLE15" s="153"/>
      <c r="KLF15" s="153"/>
      <c r="KLG15" s="153"/>
      <c r="KLH15" s="153"/>
      <c r="KLI15" s="153"/>
      <c r="KLJ15" s="153"/>
      <c r="KLK15" s="153"/>
      <c r="KLL15" s="153"/>
      <c r="KLM15" s="153"/>
      <c r="KLN15" s="153"/>
      <c r="KLO15" s="153"/>
      <c r="KLP15" s="153"/>
      <c r="KLQ15" s="153"/>
      <c r="KLR15" s="153"/>
      <c r="KLS15" s="153"/>
      <c r="KLT15" s="153"/>
      <c r="KLU15" s="153"/>
      <c r="KLV15" s="153"/>
      <c r="KLW15" s="153"/>
      <c r="KLX15" s="153"/>
      <c r="KLY15" s="153"/>
      <c r="KLZ15" s="153"/>
      <c r="KMA15" s="153"/>
      <c r="KMB15" s="153"/>
      <c r="KMC15" s="153"/>
      <c r="KMD15" s="153"/>
      <c r="KME15" s="153"/>
      <c r="KMF15" s="153"/>
      <c r="KMG15" s="153"/>
      <c r="KMH15" s="153"/>
      <c r="KMI15" s="153"/>
      <c r="KMJ15" s="153"/>
      <c r="KMK15" s="153"/>
      <c r="KML15" s="153"/>
      <c r="KMM15" s="153"/>
      <c r="KMN15" s="153"/>
      <c r="KMO15" s="153"/>
      <c r="KMP15" s="153"/>
      <c r="KMQ15" s="153"/>
      <c r="KMR15" s="153"/>
      <c r="KMS15" s="153"/>
      <c r="KMT15" s="153"/>
      <c r="KMU15" s="153"/>
      <c r="KMV15" s="153"/>
      <c r="KMW15" s="153"/>
      <c r="KMX15" s="153"/>
      <c r="KMY15" s="153"/>
      <c r="KMZ15" s="153"/>
      <c r="KNA15" s="153"/>
      <c r="KNB15" s="153"/>
      <c r="KNC15" s="153"/>
      <c r="KND15" s="153"/>
      <c r="KNE15" s="153"/>
      <c r="KNF15" s="153"/>
      <c r="KNG15" s="153"/>
      <c r="KNH15" s="153"/>
      <c r="KNI15" s="153"/>
      <c r="KNJ15" s="153"/>
      <c r="KNK15" s="153"/>
      <c r="KNL15" s="153"/>
      <c r="KNM15" s="153"/>
      <c r="KNN15" s="153"/>
      <c r="KNO15" s="153"/>
      <c r="KNP15" s="153"/>
      <c r="KNQ15" s="153"/>
      <c r="KNR15" s="153"/>
      <c r="KNS15" s="153"/>
      <c r="KNT15" s="153"/>
      <c r="KNU15" s="153"/>
      <c r="KNV15" s="153"/>
      <c r="KNW15" s="153"/>
      <c r="KNX15" s="153"/>
      <c r="KNY15" s="153"/>
      <c r="KNZ15" s="153"/>
      <c r="KOA15" s="153"/>
      <c r="KOB15" s="153"/>
      <c r="KOC15" s="153"/>
      <c r="KOD15" s="153"/>
      <c r="KOE15" s="153"/>
      <c r="KOF15" s="153"/>
      <c r="KOG15" s="153"/>
      <c r="KOH15" s="153"/>
      <c r="KOI15" s="153"/>
      <c r="KOJ15" s="153"/>
      <c r="KOK15" s="153"/>
      <c r="KOL15" s="153"/>
      <c r="KOM15" s="153"/>
      <c r="KON15" s="153"/>
      <c r="KOO15" s="153"/>
      <c r="KOP15" s="153"/>
      <c r="KOQ15" s="153"/>
      <c r="KOR15" s="153"/>
      <c r="KOS15" s="153"/>
      <c r="KOT15" s="153"/>
      <c r="KOU15" s="153"/>
      <c r="KOV15" s="153"/>
      <c r="KOW15" s="153"/>
      <c r="KOX15" s="153"/>
      <c r="KOY15" s="153"/>
      <c r="KOZ15" s="153"/>
      <c r="KPA15" s="153"/>
      <c r="KPB15" s="153"/>
      <c r="KPC15" s="153"/>
      <c r="KPD15" s="153"/>
      <c r="KPE15" s="153"/>
      <c r="KPF15" s="153"/>
      <c r="KPG15" s="153"/>
      <c r="KPH15" s="153"/>
      <c r="KPI15" s="153"/>
      <c r="KPJ15" s="153"/>
      <c r="KPK15" s="153"/>
      <c r="KPL15" s="153"/>
      <c r="KPM15" s="153"/>
      <c r="KPN15" s="153"/>
      <c r="KPO15" s="153"/>
      <c r="KPP15" s="153"/>
      <c r="KPQ15" s="153"/>
      <c r="KPR15" s="153"/>
      <c r="KPS15" s="153"/>
      <c r="KPT15" s="153"/>
      <c r="KPU15" s="153"/>
      <c r="KPV15" s="153"/>
      <c r="KPW15" s="153"/>
      <c r="KPX15" s="153"/>
      <c r="KPY15" s="153"/>
      <c r="KPZ15" s="153"/>
      <c r="KQA15" s="153"/>
      <c r="KQB15" s="153"/>
      <c r="KQC15" s="153"/>
      <c r="KQD15" s="153"/>
      <c r="KQE15" s="153"/>
      <c r="KQF15" s="153"/>
      <c r="KQG15" s="153"/>
      <c r="KQH15" s="153"/>
      <c r="KQI15" s="153"/>
      <c r="KQJ15" s="153"/>
      <c r="KQK15" s="153"/>
      <c r="KQL15" s="153"/>
      <c r="KQM15" s="153"/>
      <c r="KQN15" s="153"/>
      <c r="KQO15" s="153"/>
      <c r="KQP15" s="153"/>
      <c r="KQQ15" s="153"/>
      <c r="KQR15" s="153"/>
      <c r="KQS15" s="153"/>
      <c r="KQT15" s="153"/>
      <c r="KQU15" s="153"/>
      <c r="KQV15" s="153"/>
      <c r="KQW15" s="153"/>
      <c r="KQX15" s="153"/>
      <c r="KQY15" s="153"/>
      <c r="KQZ15" s="153"/>
      <c r="KRA15" s="153"/>
      <c r="KRB15" s="153"/>
      <c r="KRC15" s="153"/>
      <c r="KRD15" s="153"/>
      <c r="KRE15" s="153"/>
      <c r="KRF15" s="153"/>
      <c r="KRG15" s="153"/>
      <c r="KRH15" s="153"/>
      <c r="KRI15" s="153"/>
      <c r="KRJ15" s="153"/>
      <c r="KRK15" s="153"/>
      <c r="KRL15" s="153"/>
      <c r="KRM15" s="153"/>
      <c r="KRN15" s="153"/>
      <c r="KRO15" s="153"/>
      <c r="KRP15" s="153"/>
      <c r="KRQ15" s="153"/>
      <c r="KRR15" s="153"/>
      <c r="KRS15" s="153"/>
      <c r="KRT15" s="153"/>
      <c r="KRU15" s="153"/>
      <c r="KRV15" s="153"/>
      <c r="KRW15" s="153"/>
      <c r="KRX15" s="153"/>
      <c r="KRY15" s="153"/>
      <c r="KRZ15" s="153"/>
      <c r="KSA15" s="153"/>
      <c r="KSB15" s="153"/>
      <c r="KSC15" s="153"/>
      <c r="KSD15" s="153"/>
      <c r="KSE15" s="153"/>
      <c r="KSF15" s="153"/>
      <c r="KSG15" s="153"/>
      <c r="KSH15" s="153"/>
      <c r="KSI15" s="153"/>
      <c r="KSJ15" s="153"/>
      <c r="KSK15" s="153"/>
      <c r="KSL15" s="153"/>
      <c r="KSM15" s="153"/>
      <c r="KSN15" s="153"/>
      <c r="KSO15" s="153"/>
      <c r="KSP15" s="153"/>
      <c r="KSQ15" s="153"/>
      <c r="KSR15" s="153"/>
      <c r="KSS15" s="153"/>
      <c r="KST15" s="153"/>
      <c r="KSU15" s="153"/>
      <c r="KSV15" s="153"/>
      <c r="KSW15" s="153"/>
      <c r="KSX15" s="153"/>
      <c r="KSY15" s="153"/>
      <c r="KSZ15" s="153"/>
      <c r="KTA15" s="153"/>
      <c r="KTB15" s="153"/>
      <c r="KTC15" s="153"/>
      <c r="KTD15" s="153"/>
      <c r="KTE15" s="153"/>
      <c r="KTF15" s="153"/>
      <c r="KTG15" s="153"/>
      <c r="KTH15" s="153"/>
      <c r="KTI15" s="153"/>
      <c r="KTJ15" s="153"/>
      <c r="KTK15" s="153"/>
      <c r="KTL15" s="153"/>
      <c r="KTM15" s="153"/>
      <c r="KTN15" s="153"/>
      <c r="KTO15" s="153"/>
      <c r="KTP15" s="153"/>
      <c r="KTQ15" s="153"/>
      <c r="KTR15" s="153"/>
      <c r="KTS15" s="153"/>
      <c r="KTT15" s="153"/>
      <c r="KTU15" s="153"/>
      <c r="KTV15" s="153"/>
      <c r="KTW15" s="153"/>
      <c r="KTX15" s="153"/>
      <c r="KTY15" s="153"/>
      <c r="KTZ15" s="153"/>
      <c r="KUA15" s="153"/>
      <c r="KUB15" s="153"/>
      <c r="KUC15" s="153"/>
      <c r="KUD15" s="153"/>
      <c r="KUE15" s="153"/>
      <c r="KUF15" s="153"/>
      <c r="KUG15" s="153"/>
      <c r="KUH15" s="153"/>
      <c r="KUI15" s="153"/>
      <c r="KUJ15" s="153"/>
      <c r="KUK15" s="153"/>
      <c r="KUL15" s="153"/>
      <c r="KUM15" s="153"/>
      <c r="KUN15" s="153"/>
      <c r="KUO15" s="153"/>
      <c r="KUP15" s="153"/>
      <c r="KUQ15" s="153"/>
      <c r="KUR15" s="153"/>
      <c r="KUS15" s="153"/>
      <c r="KUT15" s="153"/>
      <c r="KUU15" s="153"/>
      <c r="KUV15" s="153"/>
      <c r="KUW15" s="153"/>
      <c r="KUX15" s="153"/>
      <c r="KUY15" s="153"/>
      <c r="KUZ15" s="153"/>
      <c r="KVA15" s="153"/>
      <c r="KVB15" s="153"/>
      <c r="KVC15" s="153"/>
      <c r="KVD15" s="153"/>
      <c r="KVE15" s="153"/>
      <c r="KVF15" s="153"/>
      <c r="KVG15" s="153"/>
      <c r="KVH15" s="153"/>
      <c r="KVI15" s="153"/>
      <c r="KVJ15" s="153"/>
      <c r="KVK15" s="153"/>
      <c r="KVL15" s="153"/>
      <c r="KVM15" s="153"/>
      <c r="KVN15" s="153"/>
      <c r="KVO15" s="153"/>
      <c r="KVP15" s="153"/>
      <c r="KVQ15" s="153"/>
      <c r="KVR15" s="153"/>
      <c r="KVS15" s="153"/>
      <c r="KVT15" s="153"/>
      <c r="KVU15" s="153"/>
      <c r="KVV15" s="153"/>
      <c r="KVW15" s="153"/>
      <c r="KVX15" s="153"/>
      <c r="KVY15" s="153"/>
      <c r="KVZ15" s="153"/>
      <c r="KWA15" s="153"/>
      <c r="KWB15" s="153"/>
      <c r="KWC15" s="153"/>
      <c r="KWD15" s="153"/>
      <c r="KWE15" s="153"/>
      <c r="KWF15" s="153"/>
      <c r="KWG15" s="153"/>
      <c r="KWH15" s="153"/>
      <c r="KWI15" s="153"/>
      <c r="KWJ15" s="153"/>
      <c r="KWK15" s="153"/>
      <c r="KWL15" s="153"/>
      <c r="KWM15" s="153"/>
      <c r="KWN15" s="153"/>
      <c r="KWO15" s="153"/>
      <c r="KWP15" s="153"/>
      <c r="KWQ15" s="153"/>
      <c r="KWR15" s="153"/>
      <c r="KWS15" s="153"/>
      <c r="KWT15" s="153"/>
      <c r="KWU15" s="153"/>
      <c r="KWV15" s="153"/>
      <c r="KWW15" s="153"/>
      <c r="KWX15" s="153"/>
      <c r="KWY15" s="153"/>
      <c r="KWZ15" s="153"/>
      <c r="KXA15" s="153"/>
      <c r="KXB15" s="153"/>
      <c r="KXC15" s="153"/>
      <c r="KXD15" s="153"/>
      <c r="KXE15" s="153"/>
      <c r="KXF15" s="153"/>
      <c r="KXG15" s="153"/>
      <c r="KXH15" s="153"/>
      <c r="KXI15" s="153"/>
      <c r="KXJ15" s="153"/>
      <c r="KXK15" s="153"/>
      <c r="KXL15" s="153"/>
      <c r="KXM15" s="153"/>
      <c r="KXN15" s="153"/>
      <c r="KXO15" s="153"/>
      <c r="KXP15" s="153"/>
      <c r="KXQ15" s="153"/>
      <c r="KXR15" s="153"/>
      <c r="KXS15" s="153"/>
      <c r="KXT15" s="153"/>
      <c r="KXU15" s="153"/>
      <c r="KXV15" s="153"/>
      <c r="KXW15" s="153"/>
      <c r="KXX15" s="153"/>
      <c r="KXY15" s="153"/>
      <c r="KXZ15" s="153"/>
      <c r="KYA15" s="153"/>
      <c r="KYB15" s="153"/>
      <c r="KYC15" s="153"/>
      <c r="KYD15" s="153"/>
      <c r="KYE15" s="153"/>
      <c r="KYF15" s="153"/>
      <c r="KYG15" s="153"/>
      <c r="KYH15" s="153"/>
      <c r="KYI15" s="153"/>
      <c r="KYJ15" s="153"/>
      <c r="KYK15" s="153"/>
      <c r="KYL15" s="153"/>
      <c r="KYM15" s="153"/>
      <c r="KYN15" s="153"/>
      <c r="KYO15" s="153"/>
      <c r="KYP15" s="153"/>
      <c r="KYQ15" s="153"/>
      <c r="KYR15" s="153"/>
      <c r="KYS15" s="153"/>
      <c r="KYT15" s="153"/>
      <c r="KYU15" s="153"/>
      <c r="KYV15" s="153"/>
      <c r="KYW15" s="153"/>
      <c r="KYX15" s="153"/>
      <c r="KYY15" s="153"/>
      <c r="KYZ15" s="153"/>
      <c r="KZA15" s="153"/>
      <c r="KZB15" s="153"/>
      <c r="KZC15" s="153"/>
      <c r="KZD15" s="153"/>
      <c r="KZE15" s="153"/>
      <c r="KZF15" s="153"/>
      <c r="KZG15" s="153"/>
      <c r="KZH15" s="153"/>
      <c r="KZI15" s="153"/>
      <c r="KZJ15" s="153"/>
      <c r="KZK15" s="153"/>
      <c r="KZL15" s="153"/>
      <c r="KZM15" s="153"/>
      <c r="KZN15" s="153"/>
      <c r="KZO15" s="153"/>
      <c r="KZP15" s="153"/>
      <c r="KZQ15" s="153"/>
      <c r="KZR15" s="153"/>
      <c r="KZS15" s="153"/>
      <c r="KZT15" s="153"/>
      <c r="KZU15" s="153"/>
      <c r="KZV15" s="153"/>
      <c r="KZW15" s="153"/>
      <c r="KZX15" s="153"/>
      <c r="KZY15" s="153"/>
      <c r="KZZ15" s="153"/>
      <c r="LAA15" s="153"/>
      <c r="LAB15" s="153"/>
      <c r="LAC15" s="153"/>
      <c r="LAD15" s="153"/>
      <c r="LAE15" s="153"/>
      <c r="LAF15" s="153"/>
      <c r="LAG15" s="153"/>
      <c r="LAH15" s="153"/>
      <c r="LAI15" s="153"/>
      <c r="LAJ15" s="153"/>
      <c r="LAK15" s="153"/>
      <c r="LAL15" s="153"/>
      <c r="LAM15" s="153"/>
      <c r="LAN15" s="153"/>
      <c r="LAO15" s="153"/>
      <c r="LAP15" s="153"/>
      <c r="LAQ15" s="153"/>
      <c r="LAR15" s="153"/>
      <c r="LAS15" s="153"/>
      <c r="LAT15" s="153"/>
      <c r="LAU15" s="153"/>
      <c r="LAV15" s="153"/>
      <c r="LAW15" s="153"/>
      <c r="LAX15" s="153"/>
      <c r="LAY15" s="153"/>
      <c r="LAZ15" s="153"/>
      <c r="LBA15" s="153"/>
      <c r="LBB15" s="153"/>
      <c r="LBC15" s="153"/>
      <c r="LBD15" s="153"/>
      <c r="LBE15" s="153"/>
      <c r="LBF15" s="153"/>
      <c r="LBG15" s="153"/>
      <c r="LBH15" s="153"/>
      <c r="LBI15" s="153"/>
      <c r="LBJ15" s="153"/>
      <c r="LBK15" s="153"/>
      <c r="LBL15" s="153"/>
      <c r="LBM15" s="153"/>
      <c r="LBN15" s="153"/>
      <c r="LBO15" s="153"/>
      <c r="LBP15" s="153"/>
      <c r="LBQ15" s="153"/>
      <c r="LBR15" s="153"/>
      <c r="LBS15" s="153"/>
      <c r="LBT15" s="153"/>
      <c r="LBU15" s="153"/>
      <c r="LBV15" s="153"/>
      <c r="LBW15" s="153"/>
      <c r="LBX15" s="153"/>
      <c r="LBY15" s="153"/>
      <c r="LBZ15" s="153"/>
      <c r="LCA15" s="153"/>
      <c r="LCB15" s="153"/>
      <c r="LCC15" s="153"/>
      <c r="LCD15" s="153"/>
      <c r="LCE15" s="153"/>
      <c r="LCF15" s="153"/>
      <c r="LCG15" s="153"/>
      <c r="LCH15" s="153"/>
      <c r="LCI15" s="153"/>
      <c r="LCJ15" s="153"/>
      <c r="LCK15" s="153"/>
      <c r="LCL15" s="153"/>
      <c r="LCM15" s="153"/>
      <c r="LCN15" s="153"/>
      <c r="LCO15" s="153"/>
      <c r="LCP15" s="153"/>
      <c r="LCQ15" s="153"/>
      <c r="LCR15" s="153"/>
      <c r="LCS15" s="153"/>
      <c r="LCT15" s="153"/>
      <c r="LCU15" s="153"/>
      <c r="LCV15" s="153"/>
      <c r="LCW15" s="153"/>
      <c r="LCX15" s="153"/>
      <c r="LCY15" s="153"/>
      <c r="LCZ15" s="153"/>
      <c r="LDA15" s="153"/>
      <c r="LDB15" s="153"/>
      <c r="LDC15" s="153"/>
      <c r="LDD15" s="153"/>
      <c r="LDE15" s="153"/>
      <c r="LDF15" s="153"/>
      <c r="LDG15" s="153"/>
      <c r="LDH15" s="153"/>
      <c r="LDI15" s="153"/>
      <c r="LDJ15" s="153"/>
      <c r="LDK15" s="153"/>
      <c r="LDL15" s="153"/>
      <c r="LDM15" s="153"/>
      <c r="LDN15" s="153"/>
      <c r="LDO15" s="153"/>
      <c r="LDP15" s="153"/>
      <c r="LDQ15" s="153"/>
      <c r="LDR15" s="153"/>
      <c r="LDS15" s="153"/>
      <c r="LDT15" s="153"/>
      <c r="LDU15" s="153"/>
      <c r="LDV15" s="153"/>
      <c r="LDW15" s="153"/>
      <c r="LDX15" s="153"/>
      <c r="LDY15" s="153"/>
      <c r="LDZ15" s="153"/>
      <c r="LEA15" s="153"/>
      <c r="LEB15" s="153"/>
      <c r="LEC15" s="153"/>
      <c r="LED15" s="153"/>
      <c r="LEE15" s="153"/>
      <c r="LEF15" s="153"/>
      <c r="LEG15" s="153"/>
      <c r="LEH15" s="153"/>
      <c r="LEI15" s="153"/>
      <c r="LEJ15" s="153"/>
      <c r="LEK15" s="153"/>
      <c r="LEL15" s="153"/>
      <c r="LEM15" s="153"/>
      <c r="LEN15" s="153"/>
      <c r="LEO15" s="153"/>
      <c r="LEP15" s="153"/>
      <c r="LEQ15" s="153"/>
      <c r="LER15" s="153"/>
      <c r="LES15" s="153"/>
      <c r="LET15" s="153"/>
      <c r="LEU15" s="153"/>
      <c r="LEV15" s="153"/>
      <c r="LEW15" s="153"/>
      <c r="LEX15" s="153"/>
      <c r="LEY15" s="153"/>
      <c r="LEZ15" s="153"/>
      <c r="LFA15" s="153"/>
      <c r="LFB15" s="153"/>
      <c r="LFC15" s="153"/>
      <c r="LFD15" s="153"/>
      <c r="LFE15" s="153"/>
      <c r="LFF15" s="153"/>
      <c r="LFG15" s="153"/>
      <c r="LFH15" s="153"/>
      <c r="LFI15" s="153"/>
      <c r="LFJ15" s="153"/>
      <c r="LFK15" s="153"/>
      <c r="LFL15" s="153"/>
      <c r="LFM15" s="153"/>
      <c r="LFN15" s="153"/>
      <c r="LFO15" s="153"/>
      <c r="LFP15" s="153"/>
      <c r="LFQ15" s="153"/>
      <c r="LFR15" s="153"/>
      <c r="LFS15" s="153"/>
      <c r="LFT15" s="153"/>
      <c r="LFU15" s="153"/>
      <c r="LFV15" s="153"/>
      <c r="LFW15" s="153"/>
      <c r="LFX15" s="153"/>
      <c r="LFY15" s="153"/>
      <c r="LFZ15" s="153"/>
      <c r="LGA15" s="153"/>
      <c r="LGB15" s="153"/>
      <c r="LGC15" s="153"/>
      <c r="LGD15" s="153"/>
      <c r="LGE15" s="153"/>
      <c r="LGF15" s="153"/>
      <c r="LGG15" s="153"/>
      <c r="LGH15" s="153"/>
      <c r="LGI15" s="153"/>
      <c r="LGJ15" s="153"/>
      <c r="LGK15" s="153"/>
      <c r="LGL15" s="153"/>
      <c r="LGM15" s="153"/>
      <c r="LGN15" s="153"/>
      <c r="LGO15" s="153"/>
      <c r="LGP15" s="153"/>
      <c r="LGQ15" s="153"/>
      <c r="LGR15" s="153"/>
      <c r="LGS15" s="153"/>
      <c r="LGT15" s="153"/>
      <c r="LGU15" s="153"/>
      <c r="LGV15" s="153"/>
      <c r="LGW15" s="153"/>
      <c r="LGX15" s="153"/>
      <c r="LGY15" s="153"/>
      <c r="LGZ15" s="153"/>
      <c r="LHA15" s="153"/>
      <c r="LHB15" s="153"/>
      <c r="LHC15" s="153"/>
      <c r="LHD15" s="153"/>
      <c r="LHE15" s="153"/>
      <c r="LHF15" s="153"/>
      <c r="LHG15" s="153"/>
      <c r="LHH15" s="153"/>
      <c r="LHI15" s="153"/>
      <c r="LHJ15" s="153"/>
      <c r="LHK15" s="153"/>
      <c r="LHL15" s="153"/>
      <c r="LHM15" s="153"/>
      <c r="LHN15" s="153"/>
      <c r="LHO15" s="153"/>
      <c r="LHP15" s="153"/>
      <c r="LHQ15" s="153"/>
      <c r="LHR15" s="153"/>
      <c r="LHS15" s="153"/>
      <c r="LHT15" s="153"/>
      <c r="LHU15" s="153"/>
      <c r="LHV15" s="153"/>
      <c r="LHW15" s="153"/>
      <c r="LHX15" s="153"/>
      <c r="LHY15" s="153"/>
      <c r="LHZ15" s="153"/>
      <c r="LIA15" s="153"/>
      <c r="LIB15" s="153"/>
      <c r="LIC15" s="153"/>
      <c r="LID15" s="153"/>
      <c r="LIE15" s="153"/>
      <c r="LIF15" s="153"/>
      <c r="LIG15" s="153"/>
      <c r="LIH15" s="153"/>
      <c r="LII15" s="153"/>
      <c r="LIJ15" s="153"/>
      <c r="LIK15" s="153"/>
      <c r="LIL15" s="153"/>
      <c r="LIM15" s="153"/>
      <c r="LIN15" s="153"/>
      <c r="LIO15" s="153"/>
      <c r="LIP15" s="153"/>
      <c r="LIQ15" s="153"/>
      <c r="LIR15" s="153"/>
      <c r="LIS15" s="153"/>
      <c r="LIT15" s="153"/>
      <c r="LIU15" s="153"/>
      <c r="LIV15" s="153"/>
      <c r="LIW15" s="153"/>
      <c r="LIX15" s="153"/>
      <c r="LIY15" s="153"/>
      <c r="LIZ15" s="153"/>
      <c r="LJA15" s="153"/>
      <c r="LJB15" s="153"/>
      <c r="LJC15" s="153"/>
      <c r="LJD15" s="153"/>
      <c r="LJE15" s="153"/>
      <c r="LJF15" s="153"/>
      <c r="LJG15" s="153"/>
      <c r="LJH15" s="153"/>
      <c r="LJI15" s="153"/>
      <c r="LJJ15" s="153"/>
      <c r="LJK15" s="153"/>
      <c r="LJL15" s="153"/>
      <c r="LJM15" s="153"/>
      <c r="LJN15" s="153"/>
      <c r="LJO15" s="153"/>
      <c r="LJP15" s="153"/>
      <c r="LJQ15" s="153"/>
      <c r="LJR15" s="153"/>
      <c r="LJS15" s="153"/>
      <c r="LJT15" s="153"/>
      <c r="LJU15" s="153"/>
      <c r="LJV15" s="153"/>
      <c r="LJW15" s="153"/>
      <c r="LJX15" s="153"/>
      <c r="LJY15" s="153"/>
      <c r="LJZ15" s="153"/>
      <c r="LKA15" s="153"/>
      <c r="LKB15" s="153"/>
      <c r="LKC15" s="153"/>
      <c r="LKD15" s="153"/>
      <c r="LKE15" s="153"/>
      <c r="LKF15" s="153"/>
      <c r="LKG15" s="153"/>
      <c r="LKH15" s="153"/>
      <c r="LKI15" s="153"/>
      <c r="LKJ15" s="153"/>
      <c r="LKK15" s="153"/>
      <c r="LKL15" s="153"/>
      <c r="LKM15" s="153"/>
      <c r="LKN15" s="153"/>
      <c r="LKO15" s="153"/>
      <c r="LKP15" s="153"/>
      <c r="LKQ15" s="153"/>
      <c r="LKR15" s="153"/>
      <c r="LKS15" s="153"/>
      <c r="LKT15" s="153"/>
      <c r="LKU15" s="153"/>
      <c r="LKV15" s="153"/>
      <c r="LKW15" s="153"/>
      <c r="LKX15" s="153"/>
      <c r="LKY15" s="153"/>
      <c r="LKZ15" s="153"/>
      <c r="LLA15" s="153"/>
      <c r="LLB15" s="153"/>
      <c r="LLC15" s="153"/>
      <c r="LLD15" s="153"/>
      <c r="LLE15" s="153"/>
      <c r="LLF15" s="153"/>
      <c r="LLG15" s="153"/>
      <c r="LLH15" s="153"/>
      <c r="LLI15" s="153"/>
      <c r="LLJ15" s="153"/>
      <c r="LLK15" s="153"/>
      <c r="LLL15" s="153"/>
      <c r="LLM15" s="153"/>
      <c r="LLN15" s="153"/>
      <c r="LLO15" s="153"/>
      <c r="LLP15" s="153"/>
      <c r="LLQ15" s="153"/>
      <c r="LLR15" s="153"/>
      <c r="LLS15" s="153"/>
      <c r="LLT15" s="153"/>
      <c r="LLU15" s="153"/>
      <c r="LLV15" s="153"/>
      <c r="LLW15" s="153"/>
      <c r="LLX15" s="153"/>
      <c r="LLY15" s="153"/>
      <c r="LLZ15" s="153"/>
      <c r="LMA15" s="153"/>
      <c r="LMB15" s="153"/>
      <c r="LMC15" s="153"/>
      <c r="LMD15" s="153"/>
      <c r="LME15" s="153"/>
      <c r="LMF15" s="153"/>
      <c r="LMG15" s="153"/>
      <c r="LMH15" s="153"/>
      <c r="LMI15" s="153"/>
      <c r="LMJ15" s="153"/>
      <c r="LMK15" s="153"/>
      <c r="LML15" s="153"/>
      <c r="LMM15" s="153"/>
      <c r="LMN15" s="153"/>
      <c r="LMO15" s="153"/>
      <c r="LMP15" s="153"/>
      <c r="LMQ15" s="153"/>
      <c r="LMR15" s="153"/>
      <c r="LMS15" s="153"/>
      <c r="LMT15" s="153"/>
      <c r="LMU15" s="153"/>
      <c r="LMV15" s="153"/>
      <c r="LMW15" s="153"/>
      <c r="LMX15" s="153"/>
      <c r="LMY15" s="153"/>
      <c r="LMZ15" s="153"/>
      <c r="LNA15" s="153"/>
      <c r="LNB15" s="153"/>
      <c r="LNC15" s="153"/>
      <c r="LND15" s="153"/>
      <c r="LNE15" s="153"/>
      <c r="LNF15" s="153"/>
      <c r="LNG15" s="153"/>
      <c r="LNH15" s="153"/>
      <c r="LNI15" s="153"/>
      <c r="LNJ15" s="153"/>
      <c r="LNK15" s="153"/>
      <c r="LNL15" s="153"/>
      <c r="LNM15" s="153"/>
      <c r="LNN15" s="153"/>
      <c r="LNO15" s="153"/>
      <c r="LNP15" s="153"/>
      <c r="LNQ15" s="153"/>
      <c r="LNR15" s="153"/>
      <c r="LNS15" s="153"/>
      <c r="LNT15" s="153"/>
      <c r="LNU15" s="153"/>
      <c r="LNV15" s="153"/>
      <c r="LNW15" s="153"/>
      <c r="LNX15" s="153"/>
      <c r="LNY15" s="153"/>
      <c r="LNZ15" s="153"/>
      <c r="LOA15" s="153"/>
      <c r="LOB15" s="153"/>
      <c r="LOC15" s="153"/>
      <c r="LOD15" s="153"/>
      <c r="LOE15" s="153"/>
      <c r="LOF15" s="153"/>
      <c r="LOG15" s="153"/>
      <c r="LOH15" s="153"/>
      <c r="LOI15" s="153"/>
      <c r="LOJ15" s="153"/>
      <c r="LOK15" s="153"/>
      <c r="LOL15" s="153"/>
      <c r="LOM15" s="153"/>
      <c r="LON15" s="153"/>
      <c r="LOO15" s="153"/>
      <c r="LOP15" s="153"/>
      <c r="LOQ15" s="153"/>
      <c r="LOR15" s="153"/>
      <c r="LOS15" s="153"/>
      <c r="LOT15" s="153"/>
      <c r="LOU15" s="153"/>
      <c r="LOV15" s="153"/>
      <c r="LOW15" s="153"/>
      <c r="LOX15" s="153"/>
      <c r="LOY15" s="153"/>
      <c r="LOZ15" s="153"/>
      <c r="LPA15" s="153"/>
      <c r="LPB15" s="153"/>
      <c r="LPC15" s="153"/>
      <c r="LPD15" s="153"/>
      <c r="LPE15" s="153"/>
      <c r="LPF15" s="153"/>
      <c r="LPG15" s="153"/>
      <c r="LPH15" s="153"/>
      <c r="LPI15" s="153"/>
      <c r="LPJ15" s="153"/>
      <c r="LPK15" s="153"/>
      <c r="LPL15" s="153"/>
      <c r="LPM15" s="153"/>
      <c r="LPN15" s="153"/>
      <c r="LPO15" s="153"/>
      <c r="LPP15" s="153"/>
      <c r="LPQ15" s="153"/>
      <c r="LPR15" s="153"/>
      <c r="LPS15" s="153"/>
      <c r="LPT15" s="153"/>
      <c r="LPU15" s="153"/>
      <c r="LPV15" s="153"/>
      <c r="LPW15" s="153"/>
      <c r="LPX15" s="153"/>
      <c r="LPY15" s="153"/>
      <c r="LPZ15" s="153"/>
      <c r="LQA15" s="153"/>
      <c r="LQB15" s="153"/>
      <c r="LQC15" s="153"/>
      <c r="LQD15" s="153"/>
      <c r="LQE15" s="153"/>
      <c r="LQF15" s="153"/>
      <c r="LQG15" s="153"/>
      <c r="LQH15" s="153"/>
      <c r="LQI15" s="153"/>
      <c r="LQJ15" s="153"/>
      <c r="LQK15" s="153"/>
      <c r="LQL15" s="153"/>
      <c r="LQM15" s="153"/>
      <c r="LQN15" s="153"/>
      <c r="LQO15" s="153"/>
      <c r="LQP15" s="153"/>
      <c r="LQQ15" s="153"/>
      <c r="LQR15" s="153"/>
      <c r="LQS15" s="153"/>
      <c r="LQT15" s="153"/>
      <c r="LQU15" s="153"/>
      <c r="LQV15" s="153"/>
      <c r="LQW15" s="153"/>
      <c r="LQX15" s="153"/>
      <c r="LQY15" s="153"/>
      <c r="LQZ15" s="153"/>
      <c r="LRA15" s="153"/>
      <c r="LRB15" s="153"/>
      <c r="LRC15" s="153"/>
      <c r="LRD15" s="153"/>
      <c r="LRE15" s="153"/>
      <c r="LRF15" s="153"/>
      <c r="LRG15" s="153"/>
      <c r="LRH15" s="153"/>
      <c r="LRI15" s="153"/>
      <c r="LRJ15" s="153"/>
      <c r="LRK15" s="153"/>
      <c r="LRL15" s="153"/>
      <c r="LRM15" s="153"/>
      <c r="LRN15" s="153"/>
      <c r="LRO15" s="153"/>
      <c r="LRP15" s="153"/>
      <c r="LRQ15" s="153"/>
      <c r="LRR15" s="153"/>
      <c r="LRS15" s="153"/>
      <c r="LRT15" s="153"/>
      <c r="LRU15" s="153"/>
      <c r="LRV15" s="153"/>
      <c r="LRW15" s="153"/>
      <c r="LRX15" s="153"/>
      <c r="LRY15" s="153"/>
      <c r="LRZ15" s="153"/>
      <c r="LSA15" s="153"/>
      <c r="LSB15" s="153"/>
      <c r="LSC15" s="153"/>
      <c r="LSD15" s="153"/>
      <c r="LSE15" s="153"/>
      <c r="LSF15" s="153"/>
      <c r="LSG15" s="153"/>
      <c r="LSH15" s="153"/>
      <c r="LSI15" s="153"/>
      <c r="LSJ15" s="153"/>
      <c r="LSK15" s="153"/>
      <c r="LSL15" s="153"/>
      <c r="LSM15" s="153"/>
      <c r="LSN15" s="153"/>
      <c r="LSO15" s="153"/>
      <c r="LSP15" s="153"/>
      <c r="LSQ15" s="153"/>
      <c r="LSR15" s="153"/>
      <c r="LSS15" s="153"/>
      <c r="LST15" s="153"/>
      <c r="LSU15" s="153"/>
      <c r="LSV15" s="153"/>
      <c r="LSW15" s="153"/>
      <c r="LSX15" s="153"/>
      <c r="LSY15" s="153"/>
      <c r="LSZ15" s="153"/>
      <c r="LTA15" s="153"/>
      <c r="LTB15" s="153"/>
      <c r="LTC15" s="153"/>
      <c r="LTD15" s="153"/>
      <c r="LTE15" s="153"/>
      <c r="LTF15" s="153"/>
      <c r="LTG15" s="153"/>
      <c r="LTH15" s="153"/>
      <c r="LTI15" s="153"/>
      <c r="LTJ15" s="153"/>
      <c r="LTK15" s="153"/>
      <c r="LTL15" s="153"/>
      <c r="LTM15" s="153"/>
      <c r="LTN15" s="153"/>
      <c r="LTO15" s="153"/>
      <c r="LTP15" s="153"/>
      <c r="LTQ15" s="153"/>
      <c r="LTR15" s="153"/>
      <c r="LTS15" s="153"/>
      <c r="LTT15" s="153"/>
      <c r="LTU15" s="153"/>
      <c r="LTV15" s="153"/>
      <c r="LTW15" s="153"/>
      <c r="LTX15" s="153"/>
      <c r="LTY15" s="153"/>
      <c r="LTZ15" s="153"/>
      <c r="LUA15" s="153"/>
      <c r="LUB15" s="153"/>
      <c r="LUC15" s="153"/>
      <c r="LUD15" s="153"/>
      <c r="LUE15" s="153"/>
      <c r="LUF15" s="153"/>
      <c r="LUG15" s="153"/>
      <c r="LUH15" s="153"/>
      <c r="LUI15" s="153"/>
      <c r="LUJ15" s="153"/>
      <c r="LUK15" s="153"/>
      <c r="LUL15" s="153"/>
      <c r="LUM15" s="153"/>
      <c r="LUN15" s="153"/>
      <c r="LUO15" s="153"/>
      <c r="LUP15" s="153"/>
      <c r="LUQ15" s="153"/>
      <c r="LUR15" s="153"/>
      <c r="LUS15" s="153"/>
      <c r="LUT15" s="153"/>
      <c r="LUU15" s="153"/>
      <c r="LUV15" s="153"/>
      <c r="LUW15" s="153"/>
      <c r="LUX15" s="153"/>
      <c r="LUY15" s="153"/>
      <c r="LUZ15" s="153"/>
      <c r="LVA15" s="153"/>
      <c r="LVB15" s="153"/>
      <c r="LVC15" s="153"/>
      <c r="LVD15" s="153"/>
      <c r="LVE15" s="153"/>
      <c r="LVF15" s="153"/>
      <c r="LVG15" s="153"/>
      <c r="LVH15" s="153"/>
      <c r="LVI15" s="153"/>
      <c r="LVJ15" s="153"/>
      <c r="LVK15" s="153"/>
      <c r="LVL15" s="153"/>
      <c r="LVM15" s="153"/>
      <c r="LVN15" s="153"/>
      <c r="LVO15" s="153"/>
      <c r="LVP15" s="153"/>
      <c r="LVQ15" s="153"/>
      <c r="LVR15" s="153"/>
      <c r="LVS15" s="153"/>
      <c r="LVT15" s="153"/>
      <c r="LVU15" s="153"/>
      <c r="LVV15" s="153"/>
      <c r="LVW15" s="153"/>
      <c r="LVX15" s="153"/>
      <c r="LVY15" s="153"/>
      <c r="LVZ15" s="153"/>
      <c r="LWA15" s="153"/>
      <c r="LWB15" s="153"/>
      <c r="LWC15" s="153"/>
      <c r="LWD15" s="153"/>
      <c r="LWE15" s="153"/>
      <c r="LWF15" s="153"/>
      <c r="LWG15" s="153"/>
      <c r="LWH15" s="153"/>
      <c r="LWI15" s="153"/>
      <c r="LWJ15" s="153"/>
      <c r="LWK15" s="153"/>
      <c r="LWL15" s="153"/>
      <c r="LWM15" s="153"/>
      <c r="LWN15" s="153"/>
      <c r="LWO15" s="153"/>
      <c r="LWP15" s="153"/>
      <c r="LWQ15" s="153"/>
      <c r="LWR15" s="153"/>
      <c r="LWS15" s="153"/>
      <c r="LWT15" s="153"/>
      <c r="LWU15" s="153"/>
      <c r="LWV15" s="153"/>
      <c r="LWW15" s="153"/>
      <c r="LWX15" s="153"/>
      <c r="LWY15" s="153"/>
      <c r="LWZ15" s="153"/>
      <c r="LXA15" s="153"/>
      <c r="LXB15" s="153"/>
      <c r="LXC15" s="153"/>
      <c r="LXD15" s="153"/>
      <c r="LXE15" s="153"/>
      <c r="LXF15" s="153"/>
      <c r="LXG15" s="153"/>
      <c r="LXH15" s="153"/>
      <c r="LXI15" s="153"/>
      <c r="LXJ15" s="153"/>
      <c r="LXK15" s="153"/>
      <c r="LXL15" s="153"/>
      <c r="LXM15" s="153"/>
      <c r="LXN15" s="153"/>
      <c r="LXO15" s="153"/>
      <c r="LXP15" s="153"/>
      <c r="LXQ15" s="153"/>
      <c r="LXR15" s="153"/>
      <c r="LXS15" s="153"/>
      <c r="LXT15" s="153"/>
      <c r="LXU15" s="153"/>
      <c r="LXV15" s="153"/>
      <c r="LXW15" s="153"/>
      <c r="LXX15" s="153"/>
      <c r="LXY15" s="153"/>
      <c r="LXZ15" s="153"/>
      <c r="LYA15" s="153"/>
      <c r="LYB15" s="153"/>
      <c r="LYC15" s="153"/>
      <c r="LYD15" s="153"/>
      <c r="LYE15" s="153"/>
      <c r="LYF15" s="153"/>
      <c r="LYG15" s="153"/>
      <c r="LYH15" s="153"/>
      <c r="LYI15" s="153"/>
      <c r="LYJ15" s="153"/>
      <c r="LYK15" s="153"/>
      <c r="LYL15" s="153"/>
      <c r="LYM15" s="153"/>
      <c r="LYN15" s="153"/>
      <c r="LYO15" s="153"/>
      <c r="LYP15" s="153"/>
      <c r="LYQ15" s="153"/>
      <c r="LYR15" s="153"/>
      <c r="LYS15" s="153"/>
      <c r="LYT15" s="153"/>
      <c r="LYU15" s="153"/>
      <c r="LYV15" s="153"/>
      <c r="LYW15" s="153"/>
      <c r="LYX15" s="153"/>
      <c r="LYY15" s="153"/>
      <c r="LYZ15" s="153"/>
      <c r="LZA15" s="153"/>
      <c r="LZB15" s="153"/>
      <c r="LZC15" s="153"/>
      <c r="LZD15" s="153"/>
      <c r="LZE15" s="153"/>
      <c r="LZF15" s="153"/>
      <c r="LZG15" s="153"/>
      <c r="LZH15" s="153"/>
      <c r="LZI15" s="153"/>
      <c r="LZJ15" s="153"/>
      <c r="LZK15" s="153"/>
      <c r="LZL15" s="153"/>
      <c r="LZM15" s="153"/>
      <c r="LZN15" s="153"/>
      <c r="LZO15" s="153"/>
      <c r="LZP15" s="153"/>
      <c r="LZQ15" s="153"/>
      <c r="LZR15" s="153"/>
      <c r="LZS15" s="153"/>
      <c r="LZT15" s="153"/>
      <c r="LZU15" s="153"/>
      <c r="LZV15" s="153"/>
      <c r="LZW15" s="153"/>
      <c r="LZX15" s="153"/>
      <c r="LZY15" s="153"/>
      <c r="LZZ15" s="153"/>
      <c r="MAA15" s="153"/>
      <c r="MAB15" s="153"/>
      <c r="MAC15" s="153"/>
      <c r="MAD15" s="153"/>
      <c r="MAE15" s="153"/>
      <c r="MAF15" s="153"/>
      <c r="MAG15" s="153"/>
      <c r="MAH15" s="153"/>
      <c r="MAI15" s="153"/>
      <c r="MAJ15" s="153"/>
      <c r="MAK15" s="153"/>
      <c r="MAL15" s="153"/>
      <c r="MAM15" s="153"/>
      <c r="MAN15" s="153"/>
      <c r="MAO15" s="153"/>
      <c r="MAP15" s="153"/>
      <c r="MAQ15" s="153"/>
      <c r="MAR15" s="153"/>
      <c r="MAS15" s="153"/>
      <c r="MAT15" s="153"/>
      <c r="MAU15" s="153"/>
      <c r="MAV15" s="153"/>
      <c r="MAW15" s="153"/>
      <c r="MAX15" s="153"/>
      <c r="MAY15" s="153"/>
      <c r="MAZ15" s="153"/>
      <c r="MBA15" s="153"/>
      <c r="MBB15" s="153"/>
      <c r="MBC15" s="153"/>
      <c r="MBD15" s="153"/>
      <c r="MBE15" s="153"/>
      <c r="MBF15" s="153"/>
      <c r="MBG15" s="153"/>
      <c r="MBH15" s="153"/>
      <c r="MBI15" s="153"/>
      <c r="MBJ15" s="153"/>
      <c r="MBK15" s="153"/>
      <c r="MBL15" s="153"/>
      <c r="MBM15" s="153"/>
      <c r="MBN15" s="153"/>
      <c r="MBO15" s="153"/>
      <c r="MBP15" s="153"/>
      <c r="MBQ15" s="153"/>
      <c r="MBR15" s="153"/>
      <c r="MBS15" s="153"/>
      <c r="MBT15" s="153"/>
      <c r="MBU15" s="153"/>
      <c r="MBV15" s="153"/>
      <c r="MBW15" s="153"/>
      <c r="MBX15" s="153"/>
      <c r="MBY15" s="153"/>
      <c r="MBZ15" s="153"/>
      <c r="MCA15" s="153"/>
      <c r="MCB15" s="153"/>
      <c r="MCC15" s="153"/>
      <c r="MCD15" s="153"/>
      <c r="MCE15" s="153"/>
      <c r="MCF15" s="153"/>
      <c r="MCG15" s="153"/>
      <c r="MCH15" s="153"/>
      <c r="MCI15" s="153"/>
      <c r="MCJ15" s="153"/>
      <c r="MCK15" s="153"/>
      <c r="MCL15" s="153"/>
      <c r="MCM15" s="153"/>
      <c r="MCN15" s="153"/>
      <c r="MCO15" s="153"/>
      <c r="MCP15" s="153"/>
      <c r="MCQ15" s="153"/>
      <c r="MCR15" s="153"/>
      <c r="MCS15" s="153"/>
      <c r="MCT15" s="153"/>
      <c r="MCU15" s="153"/>
      <c r="MCV15" s="153"/>
      <c r="MCW15" s="153"/>
      <c r="MCX15" s="153"/>
      <c r="MCY15" s="153"/>
      <c r="MCZ15" s="153"/>
      <c r="MDA15" s="153"/>
      <c r="MDB15" s="153"/>
      <c r="MDC15" s="153"/>
      <c r="MDD15" s="153"/>
      <c r="MDE15" s="153"/>
      <c r="MDF15" s="153"/>
      <c r="MDG15" s="153"/>
      <c r="MDH15" s="153"/>
      <c r="MDI15" s="153"/>
      <c r="MDJ15" s="153"/>
      <c r="MDK15" s="153"/>
      <c r="MDL15" s="153"/>
      <c r="MDM15" s="153"/>
      <c r="MDN15" s="153"/>
      <c r="MDO15" s="153"/>
      <c r="MDP15" s="153"/>
      <c r="MDQ15" s="153"/>
      <c r="MDR15" s="153"/>
      <c r="MDS15" s="153"/>
      <c r="MDT15" s="153"/>
      <c r="MDU15" s="153"/>
      <c r="MDV15" s="153"/>
      <c r="MDW15" s="153"/>
      <c r="MDX15" s="153"/>
      <c r="MDY15" s="153"/>
      <c r="MDZ15" s="153"/>
      <c r="MEA15" s="153"/>
      <c r="MEB15" s="153"/>
      <c r="MEC15" s="153"/>
      <c r="MED15" s="153"/>
      <c r="MEE15" s="153"/>
      <c r="MEF15" s="153"/>
      <c r="MEG15" s="153"/>
      <c r="MEH15" s="153"/>
      <c r="MEI15" s="153"/>
      <c r="MEJ15" s="153"/>
      <c r="MEK15" s="153"/>
      <c r="MEL15" s="153"/>
      <c r="MEM15" s="153"/>
      <c r="MEN15" s="153"/>
      <c r="MEO15" s="153"/>
      <c r="MEP15" s="153"/>
      <c r="MEQ15" s="153"/>
      <c r="MER15" s="153"/>
      <c r="MES15" s="153"/>
      <c r="MET15" s="153"/>
      <c r="MEU15" s="153"/>
      <c r="MEV15" s="153"/>
      <c r="MEW15" s="153"/>
      <c r="MEX15" s="153"/>
      <c r="MEY15" s="153"/>
      <c r="MEZ15" s="153"/>
      <c r="MFA15" s="153"/>
      <c r="MFB15" s="153"/>
      <c r="MFC15" s="153"/>
      <c r="MFD15" s="153"/>
      <c r="MFE15" s="153"/>
      <c r="MFF15" s="153"/>
      <c r="MFG15" s="153"/>
      <c r="MFH15" s="153"/>
      <c r="MFI15" s="153"/>
      <c r="MFJ15" s="153"/>
      <c r="MFK15" s="153"/>
      <c r="MFL15" s="153"/>
      <c r="MFM15" s="153"/>
      <c r="MFN15" s="153"/>
      <c r="MFO15" s="153"/>
      <c r="MFP15" s="153"/>
      <c r="MFQ15" s="153"/>
      <c r="MFR15" s="153"/>
      <c r="MFS15" s="153"/>
      <c r="MFT15" s="153"/>
      <c r="MFU15" s="153"/>
      <c r="MFV15" s="153"/>
      <c r="MFW15" s="153"/>
      <c r="MFX15" s="153"/>
      <c r="MFY15" s="153"/>
      <c r="MFZ15" s="153"/>
      <c r="MGA15" s="153"/>
      <c r="MGB15" s="153"/>
      <c r="MGC15" s="153"/>
      <c r="MGD15" s="153"/>
      <c r="MGE15" s="153"/>
      <c r="MGF15" s="153"/>
      <c r="MGG15" s="153"/>
      <c r="MGH15" s="153"/>
      <c r="MGI15" s="153"/>
      <c r="MGJ15" s="153"/>
      <c r="MGK15" s="153"/>
      <c r="MGL15" s="153"/>
      <c r="MGM15" s="153"/>
      <c r="MGN15" s="153"/>
      <c r="MGO15" s="153"/>
      <c r="MGP15" s="153"/>
      <c r="MGQ15" s="153"/>
      <c r="MGR15" s="153"/>
      <c r="MGS15" s="153"/>
      <c r="MGT15" s="153"/>
      <c r="MGU15" s="153"/>
      <c r="MGV15" s="153"/>
      <c r="MGW15" s="153"/>
      <c r="MGX15" s="153"/>
      <c r="MGY15" s="153"/>
      <c r="MGZ15" s="153"/>
      <c r="MHA15" s="153"/>
      <c r="MHB15" s="153"/>
      <c r="MHC15" s="153"/>
      <c r="MHD15" s="153"/>
      <c r="MHE15" s="153"/>
      <c r="MHF15" s="153"/>
      <c r="MHG15" s="153"/>
      <c r="MHH15" s="153"/>
      <c r="MHI15" s="153"/>
      <c r="MHJ15" s="153"/>
      <c r="MHK15" s="153"/>
      <c r="MHL15" s="153"/>
      <c r="MHM15" s="153"/>
      <c r="MHN15" s="153"/>
      <c r="MHO15" s="153"/>
      <c r="MHP15" s="153"/>
      <c r="MHQ15" s="153"/>
      <c r="MHR15" s="153"/>
      <c r="MHS15" s="153"/>
      <c r="MHT15" s="153"/>
      <c r="MHU15" s="153"/>
      <c r="MHV15" s="153"/>
      <c r="MHW15" s="153"/>
      <c r="MHX15" s="153"/>
      <c r="MHY15" s="153"/>
      <c r="MHZ15" s="153"/>
      <c r="MIA15" s="153"/>
      <c r="MIB15" s="153"/>
      <c r="MIC15" s="153"/>
      <c r="MID15" s="153"/>
      <c r="MIE15" s="153"/>
      <c r="MIF15" s="153"/>
      <c r="MIG15" s="153"/>
      <c r="MIH15" s="153"/>
      <c r="MII15" s="153"/>
      <c r="MIJ15" s="153"/>
      <c r="MIK15" s="153"/>
      <c r="MIL15" s="153"/>
      <c r="MIM15" s="153"/>
      <c r="MIN15" s="153"/>
      <c r="MIO15" s="153"/>
      <c r="MIP15" s="153"/>
      <c r="MIQ15" s="153"/>
      <c r="MIR15" s="153"/>
      <c r="MIS15" s="153"/>
      <c r="MIT15" s="153"/>
      <c r="MIU15" s="153"/>
      <c r="MIV15" s="153"/>
      <c r="MIW15" s="153"/>
      <c r="MIX15" s="153"/>
      <c r="MIY15" s="153"/>
      <c r="MIZ15" s="153"/>
      <c r="MJA15" s="153"/>
      <c r="MJB15" s="153"/>
      <c r="MJC15" s="153"/>
      <c r="MJD15" s="153"/>
      <c r="MJE15" s="153"/>
      <c r="MJF15" s="153"/>
      <c r="MJG15" s="153"/>
      <c r="MJH15" s="153"/>
      <c r="MJI15" s="153"/>
      <c r="MJJ15" s="153"/>
      <c r="MJK15" s="153"/>
      <c r="MJL15" s="153"/>
      <c r="MJM15" s="153"/>
      <c r="MJN15" s="153"/>
      <c r="MJO15" s="153"/>
      <c r="MJP15" s="153"/>
      <c r="MJQ15" s="153"/>
      <c r="MJR15" s="153"/>
      <c r="MJS15" s="153"/>
      <c r="MJT15" s="153"/>
      <c r="MJU15" s="153"/>
      <c r="MJV15" s="153"/>
      <c r="MJW15" s="153"/>
      <c r="MJX15" s="153"/>
      <c r="MJY15" s="153"/>
      <c r="MJZ15" s="153"/>
      <c r="MKA15" s="153"/>
      <c r="MKB15" s="153"/>
      <c r="MKC15" s="153"/>
      <c r="MKD15" s="153"/>
      <c r="MKE15" s="153"/>
      <c r="MKF15" s="153"/>
      <c r="MKG15" s="153"/>
      <c r="MKH15" s="153"/>
      <c r="MKI15" s="153"/>
      <c r="MKJ15" s="153"/>
      <c r="MKK15" s="153"/>
      <c r="MKL15" s="153"/>
      <c r="MKM15" s="153"/>
      <c r="MKN15" s="153"/>
      <c r="MKO15" s="153"/>
      <c r="MKP15" s="153"/>
      <c r="MKQ15" s="153"/>
      <c r="MKR15" s="153"/>
      <c r="MKS15" s="153"/>
      <c r="MKT15" s="153"/>
      <c r="MKU15" s="153"/>
      <c r="MKV15" s="153"/>
      <c r="MKW15" s="153"/>
      <c r="MKX15" s="153"/>
      <c r="MKY15" s="153"/>
      <c r="MKZ15" s="153"/>
      <c r="MLA15" s="153"/>
      <c r="MLB15" s="153"/>
      <c r="MLC15" s="153"/>
      <c r="MLD15" s="153"/>
      <c r="MLE15" s="153"/>
      <c r="MLF15" s="153"/>
      <c r="MLG15" s="153"/>
      <c r="MLH15" s="153"/>
      <c r="MLI15" s="153"/>
      <c r="MLJ15" s="153"/>
      <c r="MLK15" s="153"/>
      <c r="MLL15" s="153"/>
      <c r="MLM15" s="153"/>
      <c r="MLN15" s="153"/>
      <c r="MLO15" s="153"/>
      <c r="MLP15" s="153"/>
      <c r="MLQ15" s="153"/>
      <c r="MLR15" s="153"/>
      <c r="MLS15" s="153"/>
      <c r="MLT15" s="153"/>
      <c r="MLU15" s="153"/>
      <c r="MLV15" s="153"/>
      <c r="MLW15" s="153"/>
      <c r="MLX15" s="153"/>
      <c r="MLY15" s="153"/>
      <c r="MLZ15" s="153"/>
      <c r="MMA15" s="153"/>
      <c r="MMB15" s="153"/>
      <c r="MMC15" s="153"/>
      <c r="MMD15" s="153"/>
      <c r="MME15" s="153"/>
      <c r="MMF15" s="153"/>
      <c r="MMG15" s="153"/>
      <c r="MMH15" s="153"/>
      <c r="MMI15" s="153"/>
      <c r="MMJ15" s="153"/>
      <c r="MMK15" s="153"/>
      <c r="MML15" s="153"/>
      <c r="MMM15" s="153"/>
      <c r="MMN15" s="153"/>
      <c r="MMO15" s="153"/>
      <c r="MMP15" s="153"/>
      <c r="MMQ15" s="153"/>
      <c r="MMR15" s="153"/>
      <c r="MMS15" s="153"/>
      <c r="MMT15" s="153"/>
      <c r="MMU15" s="153"/>
      <c r="MMV15" s="153"/>
      <c r="MMW15" s="153"/>
      <c r="MMX15" s="153"/>
      <c r="MMY15" s="153"/>
      <c r="MMZ15" s="153"/>
      <c r="MNA15" s="153"/>
      <c r="MNB15" s="153"/>
      <c r="MNC15" s="153"/>
      <c r="MND15" s="153"/>
      <c r="MNE15" s="153"/>
      <c r="MNF15" s="153"/>
      <c r="MNG15" s="153"/>
      <c r="MNH15" s="153"/>
      <c r="MNI15" s="153"/>
      <c r="MNJ15" s="153"/>
      <c r="MNK15" s="153"/>
      <c r="MNL15" s="153"/>
      <c r="MNM15" s="153"/>
      <c r="MNN15" s="153"/>
      <c r="MNO15" s="153"/>
      <c r="MNP15" s="153"/>
      <c r="MNQ15" s="153"/>
      <c r="MNR15" s="153"/>
      <c r="MNS15" s="153"/>
      <c r="MNT15" s="153"/>
      <c r="MNU15" s="153"/>
      <c r="MNV15" s="153"/>
      <c r="MNW15" s="153"/>
      <c r="MNX15" s="153"/>
      <c r="MNY15" s="153"/>
      <c r="MNZ15" s="153"/>
      <c r="MOA15" s="153"/>
      <c r="MOB15" s="153"/>
      <c r="MOC15" s="153"/>
      <c r="MOD15" s="153"/>
      <c r="MOE15" s="153"/>
      <c r="MOF15" s="153"/>
      <c r="MOG15" s="153"/>
      <c r="MOH15" s="153"/>
      <c r="MOI15" s="153"/>
      <c r="MOJ15" s="153"/>
      <c r="MOK15" s="153"/>
      <c r="MOL15" s="153"/>
      <c r="MOM15" s="153"/>
      <c r="MON15" s="153"/>
      <c r="MOO15" s="153"/>
      <c r="MOP15" s="153"/>
      <c r="MOQ15" s="153"/>
      <c r="MOR15" s="153"/>
      <c r="MOS15" s="153"/>
      <c r="MOT15" s="153"/>
      <c r="MOU15" s="153"/>
      <c r="MOV15" s="153"/>
      <c r="MOW15" s="153"/>
      <c r="MOX15" s="153"/>
      <c r="MOY15" s="153"/>
      <c r="MOZ15" s="153"/>
      <c r="MPA15" s="153"/>
      <c r="MPB15" s="153"/>
      <c r="MPC15" s="153"/>
      <c r="MPD15" s="153"/>
      <c r="MPE15" s="153"/>
      <c r="MPF15" s="153"/>
      <c r="MPG15" s="153"/>
      <c r="MPH15" s="153"/>
      <c r="MPI15" s="153"/>
      <c r="MPJ15" s="153"/>
      <c r="MPK15" s="153"/>
      <c r="MPL15" s="153"/>
      <c r="MPM15" s="153"/>
      <c r="MPN15" s="153"/>
      <c r="MPO15" s="153"/>
      <c r="MPP15" s="153"/>
      <c r="MPQ15" s="153"/>
      <c r="MPR15" s="153"/>
      <c r="MPS15" s="153"/>
      <c r="MPT15" s="153"/>
      <c r="MPU15" s="153"/>
      <c r="MPV15" s="153"/>
      <c r="MPW15" s="153"/>
      <c r="MPX15" s="153"/>
      <c r="MPY15" s="153"/>
      <c r="MPZ15" s="153"/>
      <c r="MQA15" s="153"/>
      <c r="MQB15" s="153"/>
      <c r="MQC15" s="153"/>
      <c r="MQD15" s="153"/>
      <c r="MQE15" s="153"/>
      <c r="MQF15" s="153"/>
      <c r="MQG15" s="153"/>
      <c r="MQH15" s="153"/>
      <c r="MQI15" s="153"/>
      <c r="MQJ15" s="153"/>
      <c r="MQK15" s="153"/>
      <c r="MQL15" s="153"/>
      <c r="MQM15" s="153"/>
      <c r="MQN15" s="153"/>
      <c r="MQO15" s="153"/>
      <c r="MQP15" s="153"/>
      <c r="MQQ15" s="153"/>
      <c r="MQR15" s="153"/>
      <c r="MQS15" s="153"/>
      <c r="MQT15" s="153"/>
      <c r="MQU15" s="153"/>
      <c r="MQV15" s="153"/>
      <c r="MQW15" s="153"/>
      <c r="MQX15" s="153"/>
      <c r="MQY15" s="153"/>
      <c r="MQZ15" s="153"/>
      <c r="MRA15" s="153"/>
      <c r="MRB15" s="153"/>
      <c r="MRC15" s="153"/>
      <c r="MRD15" s="153"/>
      <c r="MRE15" s="153"/>
      <c r="MRF15" s="153"/>
      <c r="MRG15" s="153"/>
      <c r="MRH15" s="153"/>
      <c r="MRI15" s="153"/>
      <c r="MRJ15" s="153"/>
      <c r="MRK15" s="153"/>
      <c r="MRL15" s="153"/>
      <c r="MRM15" s="153"/>
      <c r="MRN15" s="153"/>
      <c r="MRO15" s="153"/>
      <c r="MRP15" s="153"/>
      <c r="MRQ15" s="153"/>
      <c r="MRR15" s="153"/>
      <c r="MRS15" s="153"/>
      <c r="MRT15" s="153"/>
      <c r="MRU15" s="153"/>
      <c r="MRV15" s="153"/>
      <c r="MRW15" s="153"/>
      <c r="MRX15" s="153"/>
      <c r="MRY15" s="153"/>
      <c r="MRZ15" s="153"/>
      <c r="MSA15" s="153"/>
      <c r="MSB15" s="153"/>
      <c r="MSC15" s="153"/>
      <c r="MSD15" s="153"/>
      <c r="MSE15" s="153"/>
      <c r="MSF15" s="153"/>
      <c r="MSG15" s="153"/>
      <c r="MSH15" s="153"/>
      <c r="MSI15" s="153"/>
      <c r="MSJ15" s="153"/>
      <c r="MSK15" s="153"/>
      <c r="MSL15" s="153"/>
      <c r="MSM15" s="153"/>
      <c r="MSN15" s="153"/>
      <c r="MSO15" s="153"/>
      <c r="MSP15" s="153"/>
      <c r="MSQ15" s="153"/>
      <c r="MSR15" s="153"/>
      <c r="MSS15" s="153"/>
      <c r="MST15" s="153"/>
      <c r="MSU15" s="153"/>
      <c r="MSV15" s="153"/>
      <c r="MSW15" s="153"/>
      <c r="MSX15" s="153"/>
      <c r="MSY15" s="153"/>
      <c r="MSZ15" s="153"/>
      <c r="MTA15" s="153"/>
      <c r="MTB15" s="153"/>
      <c r="MTC15" s="153"/>
      <c r="MTD15" s="153"/>
      <c r="MTE15" s="153"/>
      <c r="MTF15" s="153"/>
      <c r="MTG15" s="153"/>
      <c r="MTH15" s="153"/>
      <c r="MTI15" s="153"/>
      <c r="MTJ15" s="153"/>
      <c r="MTK15" s="153"/>
      <c r="MTL15" s="153"/>
      <c r="MTM15" s="153"/>
      <c r="MTN15" s="153"/>
      <c r="MTO15" s="153"/>
      <c r="MTP15" s="153"/>
      <c r="MTQ15" s="153"/>
      <c r="MTR15" s="153"/>
      <c r="MTS15" s="153"/>
      <c r="MTT15" s="153"/>
      <c r="MTU15" s="153"/>
      <c r="MTV15" s="153"/>
      <c r="MTW15" s="153"/>
      <c r="MTX15" s="153"/>
      <c r="MTY15" s="153"/>
      <c r="MTZ15" s="153"/>
      <c r="MUA15" s="153"/>
      <c r="MUB15" s="153"/>
      <c r="MUC15" s="153"/>
      <c r="MUD15" s="153"/>
      <c r="MUE15" s="153"/>
      <c r="MUF15" s="153"/>
      <c r="MUG15" s="153"/>
      <c r="MUH15" s="153"/>
      <c r="MUI15" s="153"/>
      <c r="MUJ15" s="153"/>
      <c r="MUK15" s="153"/>
      <c r="MUL15" s="153"/>
      <c r="MUM15" s="153"/>
      <c r="MUN15" s="153"/>
      <c r="MUO15" s="153"/>
      <c r="MUP15" s="153"/>
      <c r="MUQ15" s="153"/>
      <c r="MUR15" s="153"/>
      <c r="MUS15" s="153"/>
      <c r="MUT15" s="153"/>
      <c r="MUU15" s="153"/>
      <c r="MUV15" s="153"/>
      <c r="MUW15" s="153"/>
      <c r="MUX15" s="153"/>
      <c r="MUY15" s="153"/>
      <c r="MUZ15" s="153"/>
      <c r="MVA15" s="153"/>
      <c r="MVB15" s="153"/>
      <c r="MVC15" s="153"/>
      <c r="MVD15" s="153"/>
      <c r="MVE15" s="153"/>
      <c r="MVF15" s="153"/>
      <c r="MVG15" s="153"/>
      <c r="MVH15" s="153"/>
      <c r="MVI15" s="153"/>
      <c r="MVJ15" s="153"/>
      <c r="MVK15" s="153"/>
      <c r="MVL15" s="153"/>
      <c r="MVM15" s="153"/>
      <c r="MVN15" s="153"/>
      <c r="MVO15" s="153"/>
      <c r="MVP15" s="153"/>
      <c r="MVQ15" s="153"/>
      <c r="MVR15" s="153"/>
      <c r="MVS15" s="153"/>
      <c r="MVT15" s="153"/>
      <c r="MVU15" s="153"/>
      <c r="MVV15" s="153"/>
      <c r="MVW15" s="153"/>
      <c r="MVX15" s="153"/>
      <c r="MVY15" s="153"/>
      <c r="MVZ15" s="153"/>
      <c r="MWA15" s="153"/>
      <c r="MWB15" s="153"/>
      <c r="MWC15" s="153"/>
      <c r="MWD15" s="153"/>
      <c r="MWE15" s="153"/>
      <c r="MWF15" s="153"/>
      <c r="MWG15" s="153"/>
      <c r="MWH15" s="153"/>
      <c r="MWI15" s="153"/>
      <c r="MWJ15" s="153"/>
      <c r="MWK15" s="153"/>
      <c r="MWL15" s="153"/>
      <c r="MWM15" s="153"/>
      <c r="MWN15" s="153"/>
      <c r="MWO15" s="153"/>
      <c r="MWP15" s="153"/>
      <c r="MWQ15" s="153"/>
      <c r="MWR15" s="153"/>
      <c r="MWS15" s="153"/>
      <c r="MWT15" s="153"/>
      <c r="MWU15" s="153"/>
      <c r="MWV15" s="153"/>
      <c r="MWW15" s="153"/>
      <c r="MWX15" s="153"/>
      <c r="MWY15" s="153"/>
      <c r="MWZ15" s="153"/>
      <c r="MXA15" s="153"/>
      <c r="MXB15" s="153"/>
      <c r="MXC15" s="153"/>
      <c r="MXD15" s="153"/>
      <c r="MXE15" s="153"/>
      <c r="MXF15" s="153"/>
      <c r="MXG15" s="153"/>
      <c r="MXH15" s="153"/>
      <c r="MXI15" s="153"/>
      <c r="MXJ15" s="153"/>
      <c r="MXK15" s="153"/>
      <c r="MXL15" s="153"/>
      <c r="MXM15" s="153"/>
      <c r="MXN15" s="153"/>
      <c r="MXO15" s="153"/>
      <c r="MXP15" s="153"/>
      <c r="MXQ15" s="153"/>
      <c r="MXR15" s="153"/>
      <c r="MXS15" s="153"/>
      <c r="MXT15" s="153"/>
      <c r="MXU15" s="153"/>
      <c r="MXV15" s="153"/>
      <c r="MXW15" s="153"/>
      <c r="MXX15" s="153"/>
      <c r="MXY15" s="153"/>
      <c r="MXZ15" s="153"/>
      <c r="MYA15" s="153"/>
      <c r="MYB15" s="153"/>
      <c r="MYC15" s="153"/>
      <c r="MYD15" s="153"/>
      <c r="MYE15" s="153"/>
      <c r="MYF15" s="153"/>
      <c r="MYG15" s="153"/>
      <c r="MYH15" s="153"/>
      <c r="MYI15" s="153"/>
      <c r="MYJ15" s="153"/>
      <c r="MYK15" s="153"/>
      <c r="MYL15" s="153"/>
      <c r="MYM15" s="153"/>
      <c r="MYN15" s="153"/>
      <c r="MYO15" s="153"/>
      <c r="MYP15" s="153"/>
      <c r="MYQ15" s="153"/>
      <c r="MYR15" s="153"/>
      <c r="MYS15" s="153"/>
      <c r="MYT15" s="153"/>
      <c r="MYU15" s="153"/>
      <c r="MYV15" s="153"/>
      <c r="MYW15" s="153"/>
      <c r="MYX15" s="153"/>
      <c r="MYY15" s="153"/>
      <c r="MYZ15" s="153"/>
      <c r="MZA15" s="153"/>
      <c r="MZB15" s="153"/>
      <c r="MZC15" s="153"/>
      <c r="MZD15" s="153"/>
      <c r="MZE15" s="153"/>
      <c r="MZF15" s="153"/>
      <c r="MZG15" s="153"/>
      <c r="MZH15" s="153"/>
      <c r="MZI15" s="153"/>
      <c r="MZJ15" s="153"/>
      <c r="MZK15" s="153"/>
      <c r="MZL15" s="153"/>
      <c r="MZM15" s="153"/>
      <c r="MZN15" s="153"/>
      <c r="MZO15" s="153"/>
      <c r="MZP15" s="153"/>
      <c r="MZQ15" s="153"/>
      <c r="MZR15" s="153"/>
      <c r="MZS15" s="153"/>
      <c r="MZT15" s="153"/>
      <c r="MZU15" s="153"/>
      <c r="MZV15" s="153"/>
      <c r="MZW15" s="153"/>
      <c r="MZX15" s="153"/>
      <c r="MZY15" s="153"/>
      <c r="MZZ15" s="153"/>
      <c r="NAA15" s="153"/>
      <c r="NAB15" s="153"/>
      <c r="NAC15" s="153"/>
      <c r="NAD15" s="153"/>
      <c r="NAE15" s="153"/>
      <c r="NAF15" s="153"/>
      <c r="NAG15" s="153"/>
      <c r="NAH15" s="153"/>
      <c r="NAI15" s="153"/>
      <c r="NAJ15" s="153"/>
      <c r="NAK15" s="153"/>
      <c r="NAL15" s="153"/>
      <c r="NAM15" s="153"/>
      <c r="NAN15" s="153"/>
      <c r="NAO15" s="153"/>
      <c r="NAP15" s="153"/>
      <c r="NAQ15" s="153"/>
      <c r="NAR15" s="153"/>
      <c r="NAS15" s="153"/>
      <c r="NAT15" s="153"/>
      <c r="NAU15" s="153"/>
      <c r="NAV15" s="153"/>
      <c r="NAW15" s="153"/>
      <c r="NAX15" s="153"/>
      <c r="NAY15" s="153"/>
      <c r="NAZ15" s="153"/>
      <c r="NBA15" s="153"/>
      <c r="NBB15" s="153"/>
      <c r="NBC15" s="153"/>
      <c r="NBD15" s="153"/>
      <c r="NBE15" s="153"/>
      <c r="NBF15" s="153"/>
      <c r="NBG15" s="153"/>
      <c r="NBH15" s="153"/>
      <c r="NBI15" s="153"/>
      <c r="NBJ15" s="153"/>
      <c r="NBK15" s="153"/>
      <c r="NBL15" s="153"/>
      <c r="NBM15" s="153"/>
      <c r="NBN15" s="153"/>
      <c r="NBO15" s="153"/>
      <c r="NBP15" s="153"/>
      <c r="NBQ15" s="153"/>
      <c r="NBR15" s="153"/>
      <c r="NBS15" s="153"/>
      <c r="NBT15" s="153"/>
      <c r="NBU15" s="153"/>
      <c r="NBV15" s="153"/>
      <c r="NBW15" s="153"/>
      <c r="NBX15" s="153"/>
      <c r="NBY15" s="153"/>
      <c r="NBZ15" s="153"/>
      <c r="NCA15" s="153"/>
      <c r="NCB15" s="153"/>
      <c r="NCC15" s="153"/>
      <c r="NCD15" s="153"/>
      <c r="NCE15" s="153"/>
      <c r="NCF15" s="153"/>
      <c r="NCG15" s="153"/>
      <c r="NCH15" s="153"/>
      <c r="NCI15" s="153"/>
      <c r="NCJ15" s="153"/>
      <c r="NCK15" s="153"/>
      <c r="NCL15" s="153"/>
      <c r="NCM15" s="153"/>
      <c r="NCN15" s="153"/>
      <c r="NCO15" s="153"/>
      <c r="NCP15" s="153"/>
      <c r="NCQ15" s="153"/>
      <c r="NCR15" s="153"/>
      <c r="NCS15" s="153"/>
      <c r="NCT15" s="153"/>
      <c r="NCU15" s="153"/>
      <c r="NCV15" s="153"/>
      <c r="NCW15" s="153"/>
      <c r="NCX15" s="153"/>
      <c r="NCY15" s="153"/>
      <c r="NCZ15" s="153"/>
      <c r="NDA15" s="153"/>
      <c r="NDB15" s="153"/>
      <c r="NDC15" s="153"/>
      <c r="NDD15" s="153"/>
      <c r="NDE15" s="153"/>
      <c r="NDF15" s="153"/>
      <c r="NDG15" s="153"/>
      <c r="NDH15" s="153"/>
      <c r="NDI15" s="153"/>
      <c r="NDJ15" s="153"/>
      <c r="NDK15" s="153"/>
      <c r="NDL15" s="153"/>
      <c r="NDM15" s="153"/>
      <c r="NDN15" s="153"/>
      <c r="NDO15" s="153"/>
      <c r="NDP15" s="153"/>
      <c r="NDQ15" s="153"/>
      <c r="NDR15" s="153"/>
      <c r="NDS15" s="153"/>
      <c r="NDT15" s="153"/>
      <c r="NDU15" s="153"/>
      <c r="NDV15" s="153"/>
      <c r="NDW15" s="153"/>
      <c r="NDX15" s="153"/>
      <c r="NDY15" s="153"/>
      <c r="NDZ15" s="153"/>
      <c r="NEA15" s="153"/>
      <c r="NEB15" s="153"/>
      <c r="NEC15" s="153"/>
      <c r="NED15" s="153"/>
      <c r="NEE15" s="153"/>
      <c r="NEF15" s="153"/>
      <c r="NEG15" s="153"/>
      <c r="NEH15" s="153"/>
      <c r="NEI15" s="153"/>
      <c r="NEJ15" s="153"/>
      <c r="NEK15" s="153"/>
      <c r="NEL15" s="153"/>
      <c r="NEM15" s="153"/>
      <c r="NEN15" s="153"/>
      <c r="NEO15" s="153"/>
      <c r="NEP15" s="153"/>
      <c r="NEQ15" s="153"/>
      <c r="NER15" s="153"/>
      <c r="NES15" s="153"/>
      <c r="NET15" s="153"/>
      <c r="NEU15" s="153"/>
      <c r="NEV15" s="153"/>
      <c r="NEW15" s="153"/>
      <c r="NEX15" s="153"/>
      <c r="NEY15" s="153"/>
      <c r="NEZ15" s="153"/>
      <c r="NFA15" s="153"/>
      <c r="NFB15" s="153"/>
      <c r="NFC15" s="153"/>
      <c r="NFD15" s="153"/>
      <c r="NFE15" s="153"/>
      <c r="NFF15" s="153"/>
      <c r="NFG15" s="153"/>
      <c r="NFH15" s="153"/>
      <c r="NFI15" s="153"/>
      <c r="NFJ15" s="153"/>
      <c r="NFK15" s="153"/>
      <c r="NFL15" s="153"/>
      <c r="NFM15" s="153"/>
      <c r="NFN15" s="153"/>
      <c r="NFO15" s="153"/>
      <c r="NFP15" s="153"/>
      <c r="NFQ15" s="153"/>
      <c r="NFR15" s="153"/>
      <c r="NFS15" s="153"/>
      <c r="NFT15" s="153"/>
      <c r="NFU15" s="153"/>
      <c r="NFV15" s="153"/>
      <c r="NFW15" s="153"/>
      <c r="NFX15" s="153"/>
      <c r="NFY15" s="153"/>
      <c r="NFZ15" s="153"/>
      <c r="NGA15" s="153"/>
      <c r="NGB15" s="153"/>
      <c r="NGC15" s="153"/>
      <c r="NGD15" s="153"/>
      <c r="NGE15" s="153"/>
      <c r="NGF15" s="153"/>
      <c r="NGG15" s="153"/>
      <c r="NGH15" s="153"/>
      <c r="NGI15" s="153"/>
      <c r="NGJ15" s="153"/>
      <c r="NGK15" s="153"/>
      <c r="NGL15" s="153"/>
      <c r="NGM15" s="153"/>
      <c r="NGN15" s="153"/>
      <c r="NGO15" s="153"/>
      <c r="NGP15" s="153"/>
      <c r="NGQ15" s="153"/>
      <c r="NGR15" s="153"/>
      <c r="NGS15" s="153"/>
      <c r="NGT15" s="153"/>
      <c r="NGU15" s="153"/>
      <c r="NGV15" s="153"/>
      <c r="NGW15" s="153"/>
      <c r="NGX15" s="153"/>
      <c r="NGY15" s="153"/>
      <c r="NGZ15" s="153"/>
      <c r="NHA15" s="153"/>
      <c r="NHB15" s="153"/>
      <c r="NHC15" s="153"/>
      <c r="NHD15" s="153"/>
      <c r="NHE15" s="153"/>
      <c r="NHF15" s="153"/>
      <c r="NHG15" s="153"/>
      <c r="NHH15" s="153"/>
      <c r="NHI15" s="153"/>
      <c r="NHJ15" s="153"/>
      <c r="NHK15" s="153"/>
      <c r="NHL15" s="153"/>
      <c r="NHM15" s="153"/>
      <c r="NHN15" s="153"/>
      <c r="NHO15" s="153"/>
      <c r="NHP15" s="153"/>
      <c r="NHQ15" s="153"/>
      <c r="NHR15" s="153"/>
      <c r="NHS15" s="153"/>
      <c r="NHT15" s="153"/>
      <c r="NHU15" s="153"/>
      <c r="NHV15" s="153"/>
      <c r="NHW15" s="153"/>
      <c r="NHX15" s="153"/>
      <c r="NHY15" s="153"/>
      <c r="NHZ15" s="153"/>
      <c r="NIA15" s="153"/>
      <c r="NIB15" s="153"/>
      <c r="NIC15" s="153"/>
      <c r="NID15" s="153"/>
      <c r="NIE15" s="153"/>
      <c r="NIF15" s="153"/>
      <c r="NIG15" s="153"/>
      <c r="NIH15" s="153"/>
      <c r="NII15" s="153"/>
      <c r="NIJ15" s="153"/>
      <c r="NIK15" s="153"/>
      <c r="NIL15" s="153"/>
      <c r="NIM15" s="153"/>
      <c r="NIN15" s="153"/>
      <c r="NIO15" s="153"/>
      <c r="NIP15" s="153"/>
      <c r="NIQ15" s="153"/>
      <c r="NIR15" s="153"/>
      <c r="NIS15" s="153"/>
      <c r="NIT15" s="153"/>
      <c r="NIU15" s="153"/>
      <c r="NIV15" s="153"/>
      <c r="NIW15" s="153"/>
      <c r="NIX15" s="153"/>
      <c r="NIY15" s="153"/>
      <c r="NIZ15" s="153"/>
      <c r="NJA15" s="153"/>
      <c r="NJB15" s="153"/>
      <c r="NJC15" s="153"/>
      <c r="NJD15" s="153"/>
      <c r="NJE15" s="153"/>
      <c r="NJF15" s="153"/>
      <c r="NJG15" s="153"/>
      <c r="NJH15" s="153"/>
      <c r="NJI15" s="153"/>
      <c r="NJJ15" s="153"/>
      <c r="NJK15" s="153"/>
      <c r="NJL15" s="153"/>
      <c r="NJM15" s="153"/>
      <c r="NJN15" s="153"/>
      <c r="NJO15" s="153"/>
      <c r="NJP15" s="153"/>
      <c r="NJQ15" s="153"/>
      <c r="NJR15" s="153"/>
      <c r="NJS15" s="153"/>
      <c r="NJT15" s="153"/>
      <c r="NJU15" s="153"/>
      <c r="NJV15" s="153"/>
      <c r="NJW15" s="153"/>
      <c r="NJX15" s="153"/>
      <c r="NJY15" s="153"/>
      <c r="NJZ15" s="153"/>
      <c r="NKA15" s="153"/>
      <c r="NKB15" s="153"/>
      <c r="NKC15" s="153"/>
      <c r="NKD15" s="153"/>
      <c r="NKE15" s="153"/>
      <c r="NKF15" s="153"/>
      <c r="NKG15" s="153"/>
      <c r="NKH15" s="153"/>
      <c r="NKI15" s="153"/>
      <c r="NKJ15" s="153"/>
      <c r="NKK15" s="153"/>
      <c r="NKL15" s="153"/>
      <c r="NKM15" s="153"/>
      <c r="NKN15" s="153"/>
      <c r="NKO15" s="153"/>
      <c r="NKP15" s="153"/>
      <c r="NKQ15" s="153"/>
      <c r="NKR15" s="153"/>
      <c r="NKS15" s="153"/>
      <c r="NKT15" s="153"/>
      <c r="NKU15" s="153"/>
      <c r="NKV15" s="153"/>
      <c r="NKW15" s="153"/>
      <c r="NKX15" s="153"/>
      <c r="NKY15" s="153"/>
      <c r="NKZ15" s="153"/>
      <c r="NLA15" s="153"/>
      <c r="NLB15" s="153"/>
      <c r="NLC15" s="153"/>
      <c r="NLD15" s="153"/>
      <c r="NLE15" s="153"/>
      <c r="NLF15" s="153"/>
      <c r="NLG15" s="153"/>
      <c r="NLH15" s="153"/>
      <c r="NLI15" s="153"/>
      <c r="NLJ15" s="153"/>
      <c r="NLK15" s="153"/>
      <c r="NLL15" s="153"/>
      <c r="NLM15" s="153"/>
      <c r="NLN15" s="153"/>
      <c r="NLO15" s="153"/>
      <c r="NLP15" s="153"/>
      <c r="NLQ15" s="153"/>
      <c r="NLR15" s="153"/>
      <c r="NLS15" s="153"/>
      <c r="NLT15" s="153"/>
      <c r="NLU15" s="153"/>
      <c r="NLV15" s="153"/>
      <c r="NLW15" s="153"/>
      <c r="NLX15" s="153"/>
      <c r="NLY15" s="153"/>
      <c r="NLZ15" s="153"/>
      <c r="NMA15" s="153"/>
      <c r="NMB15" s="153"/>
      <c r="NMC15" s="153"/>
      <c r="NMD15" s="153"/>
      <c r="NME15" s="153"/>
      <c r="NMF15" s="153"/>
      <c r="NMG15" s="153"/>
      <c r="NMH15" s="153"/>
      <c r="NMI15" s="153"/>
      <c r="NMJ15" s="153"/>
      <c r="NMK15" s="153"/>
      <c r="NML15" s="153"/>
      <c r="NMM15" s="153"/>
      <c r="NMN15" s="153"/>
      <c r="NMO15" s="153"/>
      <c r="NMP15" s="153"/>
      <c r="NMQ15" s="153"/>
      <c r="NMR15" s="153"/>
      <c r="NMS15" s="153"/>
      <c r="NMT15" s="153"/>
      <c r="NMU15" s="153"/>
      <c r="NMV15" s="153"/>
      <c r="NMW15" s="153"/>
      <c r="NMX15" s="153"/>
      <c r="NMY15" s="153"/>
      <c r="NMZ15" s="153"/>
      <c r="NNA15" s="153"/>
      <c r="NNB15" s="153"/>
      <c r="NNC15" s="153"/>
      <c r="NND15" s="153"/>
      <c r="NNE15" s="153"/>
      <c r="NNF15" s="153"/>
      <c r="NNG15" s="153"/>
      <c r="NNH15" s="153"/>
      <c r="NNI15" s="153"/>
      <c r="NNJ15" s="153"/>
      <c r="NNK15" s="153"/>
      <c r="NNL15" s="153"/>
      <c r="NNM15" s="153"/>
      <c r="NNN15" s="153"/>
      <c r="NNO15" s="153"/>
      <c r="NNP15" s="153"/>
      <c r="NNQ15" s="153"/>
      <c r="NNR15" s="153"/>
      <c r="NNS15" s="153"/>
      <c r="NNT15" s="153"/>
      <c r="NNU15" s="153"/>
      <c r="NNV15" s="153"/>
      <c r="NNW15" s="153"/>
      <c r="NNX15" s="153"/>
      <c r="NNY15" s="153"/>
      <c r="NNZ15" s="153"/>
      <c r="NOA15" s="153"/>
      <c r="NOB15" s="153"/>
      <c r="NOC15" s="153"/>
      <c r="NOD15" s="153"/>
      <c r="NOE15" s="153"/>
      <c r="NOF15" s="153"/>
      <c r="NOG15" s="153"/>
      <c r="NOH15" s="153"/>
      <c r="NOI15" s="153"/>
      <c r="NOJ15" s="153"/>
      <c r="NOK15" s="153"/>
      <c r="NOL15" s="153"/>
      <c r="NOM15" s="153"/>
      <c r="NON15" s="153"/>
      <c r="NOO15" s="153"/>
      <c r="NOP15" s="153"/>
      <c r="NOQ15" s="153"/>
      <c r="NOR15" s="153"/>
      <c r="NOS15" s="153"/>
      <c r="NOT15" s="153"/>
      <c r="NOU15" s="153"/>
      <c r="NOV15" s="153"/>
      <c r="NOW15" s="153"/>
      <c r="NOX15" s="153"/>
      <c r="NOY15" s="153"/>
      <c r="NOZ15" s="153"/>
      <c r="NPA15" s="153"/>
      <c r="NPB15" s="153"/>
      <c r="NPC15" s="153"/>
      <c r="NPD15" s="153"/>
      <c r="NPE15" s="153"/>
      <c r="NPF15" s="153"/>
      <c r="NPG15" s="153"/>
      <c r="NPH15" s="153"/>
      <c r="NPI15" s="153"/>
      <c r="NPJ15" s="153"/>
      <c r="NPK15" s="153"/>
      <c r="NPL15" s="153"/>
      <c r="NPM15" s="153"/>
      <c r="NPN15" s="153"/>
      <c r="NPO15" s="153"/>
      <c r="NPP15" s="153"/>
      <c r="NPQ15" s="153"/>
      <c r="NPR15" s="153"/>
      <c r="NPS15" s="153"/>
      <c r="NPT15" s="153"/>
      <c r="NPU15" s="153"/>
      <c r="NPV15" s="153"/>
      <c r="NPW15" s="153"/>
      <c r="NPX15" s="153"/>
      <c r="NPY15" s="153"/>
      <c r="NPZ15" s="153"/>
      <c r="NQA15" s="153"/>
      <c r="NQB15" s="153"/>
      <c r="NQC15" s="153"/>
      <c r="NQD15" s="153"/>
      <c r="NQE15" s="153"/>
      <c r="NQF15" s="153"/>
      <c r="NQG15" s="153"/>
      <c r="NQH15" s="153"/>
      <c r="NQI15" s="153"/>
      <c r="NQJ15" s="153"/>
      <c r="NQK15" s="153"/>
      <c r="NQL15" s="153"/>
      <c r="NQM15" s="153"/>
      <c r="NQN15" s="153"/>
      <c r="NQO15" s="153"/>
      <c r="NQP15" s="153"/>
      <c r="NQQ15" s="153"/>
      <c r="NQR15" s="153"/>
      <c r="NQS15" s="153"/>
      <c r="NQT15" s="153"/>
      <c r="NQU15" s="153"/>
      <c r="NQV15" s="153"/>
      <c r="NQW15" s="153"/>
      <c r="NQX15" s="153"/>
      <c r="NQY15" s="153"/>
      <c r="NQZ15" s="153"/>
      <c r="NRA15" s="153"/>
      <c r="NRB15" s="153"/>
      <c r="NRC15" s="153"/>
      <c r="NRD15" s="153"/>
      <c r="NRE15" s="153"/>
      <c r="NRF15" s="153"/>
      <c r="NRG15" s="153"/>
      <c r="NRH15" s="153"/>
      <c r="NRI15" s="153"/>
      <c r="NRJ15" s="153"/>
      <c r="NRK15" s="153"/>
      <c r="NRL15" s="153"/>
      <c r="NRM15" s="153"/>
      <c r="NRN15" s="153"/>
      <c r="NRO15" s="153"/>
      <c r="NRP15" s="153"/>
      <c r="NRQ15" s="153"/>
      <c r="NRR15" s="153"/>
      <c r="NRS15" s="153"/>
      <c r="NRT15" s="153"/>
      <c r="NRU15" s="153"/>
      <c r="NRV15" s="153"/>
      <c r="NRW15" s="153"/>
      <c r="NRX15" s="153"/>
      <c r="NRY15" s="153"/>
      <c r="NRZ15" s="153"/>
      <c r="NSA15" s="153"/>
      <c r="NSB15" s="153"/>
      <c r="NSC15" s="153"/>
      <c r="NSD15" s="153"/>
      <c r="NSE15" s="153"/>
      <c r="NSF15" s="153"/>
      <c r="NSG15" s="153"/>
      <c r="NSH15" s="153"/>
      <c r="NSI15" s="153"/>
      <c r="NSJ15" s="153"/>
      <c r="NSK15" s="153"/>
      <c r="NSL15" s="153"/>
      <c r="NSM15" s="153"/>
      <c r="NSN15" s="153"/>
      <c r="NSO15" s="153"/>
      <c r="NSP15" s="153"/>
      <c r="NSQ15" s="153"/>
      <c r="NSR15" s="153"/>
      <c r="NSS15" s="153"/>
      <c r="NST15" s="153"/>
      <c r="NSU15" s="153"/>
      <c r="NSV15" s="153"/>
      <c r="NSW15" s="153"/>
      <c r="NSX15" s="153"/>
      <c r="NSY15" s="153"/>
      <c r="NSZ15" s="153"/>
      <c r="NTA15" s="153"/>
      <c r="NTB15" s="153"/>
      <c r="NTC15" s="153"/>
      <c r="NTD15" s="153"/>
      <c r="NTE15" s="153"/>
      <c r="NTF15" s="153"/>
      <c r="NTG15" s="153"/>
      <c r="NTH15" s="153"/>
      <c r="NTI15" s="153"/>
      <c r="NTJ15" s="153"/>
      <c r="NTK15" s="153"/>
      <c r="NTL15" s="153"/>
      <c r="NTM15" s="153"/>
      <c r="NTN15" s="153"/>
      <c r="NTO15" s="153"/>
      <c r="NTP15" s="153"/>
      <c r="NTQ15" s="153"/>
      <c r="NTR15" s="153"/>
      <c r="NTS15" s="153"/>
      <c r="NTT15" s="153"/>
      <c r="NTU15" s="153"/>
      <c r="NTV15" s="153"/>
      <c r="NTW15" s="153"/>
      <c r="NTX15" s="153"/>
      <c r="NTY15" s="153"/>
      <c r="NTZ15" s="153"/>
      <c r="NUA15" s="153"/>
      <c r="NUB15" s="153"/>
      <c r="NUC15" s="153"/>
      <c r="NUD15" s="153"/>
      <c r="NUE15" s="153"/>
      <c r="NUF15" s="153"/>
      <c r="NUG15" s="153"/>
      <c r="NUH15" s="153"/>
      <c r="NUI15" s="153"/>
      <c r="NUJ15" s="153"/>
      <c r="NUK15" s="153"/>
      <c r="NUL15" s="153"/>
      <c r="NUM15" s="153"/>
      <c r="NUN15" s="153"/>
      <c r="NUO15" s="153"/>
      <c r="NUP15" s="153"/>
      <c r="NUQ15" s="153"/>
      <c r="NUR15" s="153"/>
      <c r="NUS15" s="153"/>
      <c r="NUT15" s="153"/>
      <c r="NUU15" s="153"/>
      <c r="NUV15" s="153"/>
      <c r="NUW15" s="153"/>
      <c r="NUX15" s="153"/>
      <c r="NUY15" s="153"/>
      <c r="NUZ15" s="153"/>
      <c r="NVA15" s="153"/>
      <c r="NVB15" s="153"/>
      <c r="NVC15" s="153"/>
      <c r="NVD15" s="153"/>
      <c r="NVE15" s="153"/>
      <c r="NVF15" s="153"/>
      <c r="NVG15" s="153"/>
      <c r="NVH15" s="153"/>
      <c r="NVI15" s="153"/>
      <c r="NVJ15" s="153"/>
      <c r="NVK15" s="153"/>
      <c r="NVL15" s="153"/>
      <c r="NVM15" s="153"/>
      <c r="NVN15" s="153"/>
      <c r="NVO15" s="153"/>
      <c r="NVP15" s="153"/>
      <c r="NVQ15" s="153"/>
      <c r="NVR15" s="153"/>
      <c r="NVS15" s="153"/>
      <c r="NVT15" s="153"/>
      <c r="NVU15" s="153"/>
      <c r="NVV15" s="153"/>
      <c r="NVW15" s="153"/>
      <c r="NVX15" s="153"/>
      <c r="NVY15" s="153"/>
      <c r="NVZ15" s="153"/>
      <c r="NWA15" s="153"/>
      <c r="NWB15" s="153"/>
      <c r="NWC15" s="153"/>
      <c r="NWD15" s="153"/>
      <c r="NWE15" s="153"/>
      <c r="NWF15" s="153"/>
      <c r="NWG15" s="153"/>
      <c r="NWH15" s="153"/>
      <c r="NWI15" s="153"/>
      <c r="NWJ15" s="153"/>
      <c r="NWK15" s="153"/>
      <c r="NWL15" s="153"/>
      <c r="NWM15" s="153"/>
      <c r="NWN15" s="153"/>
      <c r="NWO15" s="153"/>
      <c r="NWP15" s="153"/>
      <c r="NWQ15" s="153"/>
      <c r="NWR15" s="153"/>
      <c r="NWS15" s="153"/>
      <c r="NWT15" s="153"/>
      <c r="NWU15" s="153"/>
      <c r="NWV15" s="153"/>
      <c r="NWW15" s="153"/>
      <c r="NWX15" s="153"/>
      <c r="NWY15" s="153"/>
      <c r="NWZ15" s="153"/>
      <c r="NXA15" s="153"/>
      <c r="NXB15" s="153"/>
      <c r="NXC15" s="153"/>
      <c r="NXD15" s="153"/>
      <c r="NXE15" s="153"/>
      <c r="NXF15" s="153"/>
      <c r="NXG15" s="153"/>
      <c r="NXH15" s="153"/>
      <c r="NXI15" s="153"/>
      <c r="NXJ15" s="153"/>
      <c r="NXK15" s="153"/>
      <c r="NXL15" s="153"/>
      <c r="NXM15" s="153"/>
      <c r="NXN15" s="153"/>
      <c r="NXO15" s="153"/>
      <c r="NXP15" s="153"/>
      <c r="NXQ15" s="153"/>
      <c r="NXR15" s="153"/>
      <c r="NXS15" s="153"/>
      <c r="NXT15" s="153"/>
      <c r="NXU15" s="153"/>
      <c r="NXV15" s="153"/>
      <c r="NXW15" s="153"/>
      <c r="NXX15" s="153"/>
      <c r="NXY15" s="153"/>
      <c r="NXZ15" s="153"/>
      <c r="NYA15" s="153"/>
      <c r="NYB15" s="153"/>
      <c r="NYC15" s="153"/>
      <c r="NYD15" s="153"/>
      <c r="NYE15" s="153"/>
      <c r="NYF15" s="153"/>
      <c r="NYG15" s="153"/>
      <c r="NYH15" s="153"/>
      <c r="NYI15" s="153"/>
      <c r="NYJ15" s="153"/>
      <c r="NYK15" s="153"/>
      <c r="NYL15" s="153"/>
      <c r="NYM15" s="153"/>
      <c r="NYN15" s="153"/>
      <c r="NYO15" s="153"/>
      <c r="NYP15" s="153"/>
      <c r="NYQ15" s="153"/>
      <c r="NYR15" s="153"/>
      <c r="NYS15" s="153"/>
      <c r="NYT15" s="153"/>
      <c r="NYU15" s="153"/>
      <c r="NYV15" s="153"/>
      <c r="NYW15" s="153"/>
      <c r="NYX15" s="153"/>
      <c r="NYY15" s="153"/>
      <c r="NYZ15" s="153"/>
      <c r="NZA15" s="153"/>
      <c r="NZB15" s="153"/>
      <c r="NZC15" s="153"/>
      <c r="NZD15" s="153"/>
      <c r="NZE15" s="153"/>
      <c r="NZF15" s="153"/>
      <c r="NZG15" s="153"/>
      <c r="NZH15" s="153"/>
      <c r="NZI15" s="153"/>
      <c r="NZJ15" s="153"/>
      <c r="NZK15" s="153"/>
      <c r="NZL15" s="153"/>
      <c r="NZM15" s="153"/>
      <c r="NZN15" s="153"/>
      <c r="NZO15" s="153"/>
      <c r="NZP15" s="153"/>
      <c r="NZQ15" s="153"/>
      <c r="NZR15" s="153"/>
      <c r="NZS15" s="153"/>
      <c r="NZT15" s="153"/>
      <c r="NZU15" s="153"/>
      <c r="NZV15" s="153"/>
      <c r="NZW15" s="153"/>
      <c r="NZX15" s="153"/>
      <c r="NZY15" s="153"/>
      <c r="NZZ15" s="153"/>
      <c r="OAA15" s="153"/>
      <c r="OAB15" s="153"/>
      <c r="OAC15" s="153"/>
      <c r="OAD15" s="153"/>
      <c r="OAE15" s="153"/>
      <c r="OAF15" s="153"/>
      <c r="OAG15" s="153"/>
      <c r="OAH15" s="153"/>
      <c r="OAI15" s="153"/>
      <c r="OAJ15" s="153"/>
      <c r="OAK15" s="153"/>
      <c r="OAL15" s="153"/>
      <c r="OAM15" s="153"/>
      <c r="OAN15" s="153"/>
      <c r="OAO15" s="153"/>
      <c r="OAP15" s="153"/>
      <c r="OAQ15" s="153"/>
      <c r="OAR15" s="153"/>
      <c r="OAS15" s="153"/>
      <c r="OAT15" s="153"/>
      <c r="OAU15" s="153"/>
      <c r="OAV15" s="153"/>
      <c r="OAW15" s="153"/>
      <c r="OAX15" s="153"/>
      <c r="OAY15" s="153"/>
      <c r="OAZ15" s="153"/>
      <c r="OBA15" s="153"/>
      <c r="OBB15" s="153"/>
      <c r="OBC15" s="153"/>
      <c r="OBD15" s="153"/>
      <c r="OBE15" s="153"/>
      <c r="OBF15" s="153"/>
      <c r="OBG15" s="153"/>
      <c r="OBH15" s="153"/>
      <c r="OBI15" s="153"/>
      <c r="OBJ15" s="153"/>
      <c r="OBK15" s="153"/>
      <c r="OBL15" s="153"/>
      <c r="OBM15" s="153"/>
      <c r="OBN15" s="153"/>
      <c r="OBO15" s="153"/>
      <c r="OBP15" s="153"/>
      <c r="OBQ15" s="153"/>
      <c r="OBR15" s="153"/>
      <c r="OBS15" s="153"/>
      <c r="OBT15" s="153"/>
      <c r="OBU15" s="153"/>
      <c r="OBV15" s="153"/>
      <c r="OBW15" s="153"/>
      <c r="OBX15" s="153"/>
      <c r="OBY15" s="153"/>
      <c r="OBZ15" s="153"/>
      <c r="OCA15" s="153"/>
      <c r="OCB15" s="153"/>
      <c r="OCC15" s="153"/>
      <c r="OCD15" s="153"/>
      <c r="OCE15" s="153"/>
      <c r="OCF15" s="153"/>
      <c r="OCG15" s="153"/>
      <c r="OCH15" s="153"/>
      <c r="OCI15" s="153"/>
      <c r="OCJ15" s="153"/>
      <c r="OCK15" s="153"/>
      <c r="OCL15" s="153"/>
      <c r="OCM15" s="153"/>
      <c r="OCN15" s="153"/>
      <c r="OCO15" s="153"/>
      <c r="OCP15" s="153"/>
      <c r="OCQ15" s="153"/>
      <c r="OCR15" s="153"/>
      <c r="OCS15" s="153"/>
      <c r="OCT15" s="153"/>
      <c r="OCU15" s="153"/>
      <c r="OCV15" s="153"/>
      <c r="OCW15" s="153"/>
      <c r="OCX15" s="153"/>
      <c r="OCY15" s="153"/>
      <c r="OCZ15" s="153"/>
      <c r="ODA15" s="153"/>
      <c r="ODB15" s="153"/>
      <c r="ODC15" s="153"/>
      <c r="ODD15" s="153"/>
      <c r="ODE15" s="153"/>
      <c r="ODF15" s="153"/>
      <c r="ODG15" s="153"/>
      <c r="ODH15" s="153"/>
      <c r="ODI15" s="153"/>
      <c r="ODJ15" s="153"/>
      <c r="ODK15" s="153"/>
      <c r="ODL15" s="153"/>
      <c r="ODM15" s="153"/>
      <c r="ODN15" s="153"/>
      <c r="ODO15" s="153"/>
      <c r="ODP15" s="153"/>
      <c r="ODQ15" s="153"/>
      <c r="ODR15" s="153"/>
      <c r="ODS15" s="153"/>
      <c r="ODT15" s="153"/>
      <c r="ODU15" s="153"/>
      <c r="ODV15" s="153"/>
      <c r="ODW15" s="153"/>
      <c r="ODX15" s="153"/>
      <c r="ODY15" s="153"/>
      <c r="ODZ15" s="153"/>
      <c r="OEA15" s="153"/>
      <c r="OEB15" s="153"/>
      <c r="OEC15" s="153"/>
      <c r="OED15" s="153"/>
      <c r="OEE15" s="153"/>
      <c r="OEF15" s="153"/>
      <c r="OEG15" s="153"/>
      <c r="OEH15" s="153"/>
      <c r="OEI15" s="153"/>
      <c r="OEJ15" s="153"/>
      <c r="OEK15" s="153"/>
      <c r="OEL15" s="153"/>
      <c r="OEM15" s="153"/>
      <c r="OEN15" s="153"/>
      <c r="OEO15" s="153"/>
      <c r="OEP15" s="153"/>
      <c r="OEQ15" s="153"/>
      <c r="OER15" s="153"/>
      <c r="OES15" s="153"/>
      <c r="OET15" s="153"/>
      <c r="OEU15" s="153"/>
      <c r="OEV15" s="153"/>
      <c r="OEW15" s="153"/>
      <c r="OEX15" s="153"/>
      <c r="OEY15" s="153"/>
      <c r="OEZ15" s="153"/>
      <c r="OFA15" s="153"/>
      <c r="OFB15" s="153"/>
      <c r="OFC15" s="153"/>
      <c r="OFD15" s="153"/>
      <c r="OFE15" s="153"/>
      <c r="OFF15" s="153"/>
      <c r="OFG15" s="153"/>
      <c r="OFH15" s="153"/>
      <c r="OFI15" s="153"/>
      <c r="OFJ15" s="153"/>
      <c r="OFK15" s="153"/>
      <c r="OFL15" s="153"/>
      <c r="OFM15" s="153"/>
      <c r="OFN15" s="153"/>
      <c r="OFO15" s="153"/>
      <c r="OFP15" s="153"/>
      <c r="OFQ15" s="153"/>
      <c r="OFR15" s="153"/>
      <c r="OFS15" s="153"/>
      <c r="OFT15" s="153"/>
      <c r="OFU15" s="153"/>
      <c r="OFV15" s="153"/>
      <c r="OFW15" s="153"/>
      <c r="OFX15" s="153"/>
      <c r="OFY15" s="153"/>
      <c r="OFZ15" s="153"/>
      <c r="OGA15" s="153"/>
      <c r="OGB15" s="153"/>
      <c r="OGC15" s="153"/>
      <c r="OGD15" s="153"/>
      <c r="OGE15" s="153"/>
      <c r="OGF15" s="153"/>
      <c r="OGG15" s="153"/>
      <c r="OGH15" s="153"/>
      <c r="OGI15" s="153"/>
      <c r="OGJ15" s="153"/>
      <c r="OGK15" s="153"/>
      <c r="OGL15" s="153"/>
      <c r="OGM15" s="153"/>
      <c r="OGN15" s="153"/>
      <c r="OGO15" s="153"/>
      <c r="OGP15" s="153"/>
      <c r="OGQ15" s="153"/>
      <c r="OGR15" s="153"/>
      <c r="OGS15" s="153"/>
      <c r="OGT15" s="153"/>
      <c r="OGU15" s="153"/>
      <c r="OGV15" s="153"/>
      <c r="OGW15" s="153"/>
      <c r="OGX15" s="153"/>
      <c r="OGY15" s="153"/>
      <c r="OGZ15" s="153"/>
      <c r="OHA15" s="153"/>
      <c r="OHB15" s="153"/>
      <c r="OHC15" s="153"/>
      <c r="OHD15" s="153"/>
      <c r="OHE15" s="153"/>
      <c r="OHF15" s="153"/>
      <c r="OHG15" s="153"/>
      <c r="OHH15" s="153"/>
      <c r="OHI15" s="153"/>
      <c r="OHJ15" s="153"/>
      <c r="OHK15" s="153"/>
      <c r="OHL15" s="153"/>
      <c r="OHM15" s="153"/>
      <c r="OHN15" s="153"/>
      <c r="OHO15" s="153"/>
      <c r="OHP15" s="153"/>
      <c r="OHQ15" s="153"/>
      <c r="OHR15" s="153"/>
      <c r="OHS15" s="153"/>
      <c r="OHT15" s="153"/>
      <c r="OHU15" s="153"/>
      <c r="OHV15" s="153"/>
      <c r="OHW15" s="153"/>
      <c r="OHX15" s="153"/>
      <c r="OHY15" s="153"/>
      <c r="OHZ15" s="153"/>
      <c r="OIA15" s="153"/>
      <c r="OIB15" s="153"/>
      <c r="OIC15" s="153"/>
      <c r="OID15" s="153"/>
      <c r="OIE15" s="153"/>
      <c r="OIF15" s="153"/>
      <c r="OIG15" s="153"/>
      <c r="OIH15" s="153"/>
      <c r="OII15" s="153"/>
      <c r="OIJ15" s="153"/>
      <c r="OIK15" s="153"/>
      <c r="OIL15" s="153"/>
      <c r="OIM15" s="153"/>
      <c r="OIN15" s="153"/>
      <c r="OIO15" s="153"/>
      <c r="OIP15" s="153"/>
      <c r="OIQ15" s="153"/>
      <c r="OIR15" s="153"/>
      <c r="OIS15" s="153"/>
      <c r="OIT15" s="153"/>
      <c r="OIU15" s="153"/>
      <c r="OIV15" s="153"/>
      <c r="OIW15" s="153"/>
      <c r="OIX15" s="153"/>
      <c r="OIY15" s="153"/>
      <c r="OIZ15" s="153"/>
      <c r="OJA15" s="153"/>
      <c r="OJB15" s="153"/>
      <c r="OJC15" s="153"/>
      <c r="OJD15" s="153"/>
      <c r="OJE15" s="153"/>
      <c r="OJF15" s="153"/>
      <c r="OJG15" s="153"/>
      <c r="OJH15" s="153"/>
      <c r="OJI15" s="153"/>
      <c r="OJJ15" s="153"/>
      <c r="OJK15" s="153"/>
      <c r="OJL15" s="153"/>
      <c r="OJM15" s="153"/>
      <c r="OJN15" s="153"/>
      <c r="OJO15" s="153"/>
      <c r="OJP15" s="153"/>
      <c r="OJQ15" s="153"/>
      <c r="OJR15" s="153"/>
      <c r="OJS15" s="153"/>
      <c r="OJT15" s="153"/>
      <c r="OJU15" s="153"/>
      <c r="OJV15" s="153"/>
      <c r="OJW15" s="153"/>
      <c r="OJX15" s="153"/>
      <c r="OJY15" s="153"/>
      <c r="OJZ15" s="153"/>
      <c r="OKA15" s="153"/>
      <c r="OKB15" s="153"/>
      <c r="OKC15" s="153"/>
      <c r="OKD15" s="153"/>
      <c r="OKE15" s="153"/>
      <c r="OKF15" s="153"/>
      <c r="OKG15" s="153"/>
      <c r="OKH15" s="153"/>
      <c r="OKI15" s="153"/>
      <c r="OKJ15" s="153"/>
      <c r="OKK15" s="153"/>
      <c r="OKL15" s="153"/>
      <c r="OKM15" s="153"/>
      <c r="OKN15" s="153"/>
      <c r="OKO15" s="153"/>
      <c r="OKP15" s="153"/>
      <c r="OKQ15" s="153"/>
      <c r="OKR15" s="153"/>
      <c r="OKS15" s="153"/>
      <c r="OKT15" s="153"/>
      <c r="OKU15" s="153"/>
      <c r="OKV15" s="153"/>
      <c r="OKW15" s="153"/>
      <c r="OKX15" s="153"/>
      <c r="OKY15" s="153"/>
      <c r="OKZ15" s="153"/>
      <c r="OLA15" s="153"/>
      <c r="OLB15" s="153"/>
      <c r="OLC15" s="153"/>
      <c r="OLD15" s="153"/>
      <c r="OLE15" s="153"/>
      <c r="OLF15" s="153"/>
      <c r="OLG15" s="153"/>
      <c r="OLH15" s="153"/>
      <c r="OLI15" s="153"/>
      <c r="OLJ15" s="153"/>
      <c r="OLK15" s="153"/>
      <c r="OLL15" s="153"/>
      <c r="OLM15" s="153"/>
      <c r="OLN15" s="153"/>
      <c r="OLO15" s="153"/>
      <c r="OLP15" s="153"/>
      <c r="OLQ15" s="153"/>
      <c r="OLR15" s="153"/>
      <c r="OLS15" s="153"/>
      <c r="OLT15" s="153"/>
      <c r="OLU15" s="153"/>
      <c r="OLV15" s="153"/>
      <c r="OLW15" s="153"/>
      <c r="OLX15" s="153"/>
      <c r="OLY15" s="153"/>
      <c r="OLZ15" s="153"/>
      <c r="OMA15" s="153"/>
      <c r="OMB15" s="153"/>
      <c r="OMC15" s="153"/>
      <c r="OMD15" s="153"/>
      <c r="OME15" s="153"/>
      <c r="OMF15" s="153"/>
      <c r="OMG15" s="153"/>
      <c r="OMH15" s="153"/>
      <c r="OMI15" s="153"/>
      <c r="OMJ15" s="153"/>
      <c r="OMK15" s="153"/>
      <c r="OML15" s="153"/>
      <c r="OMM15" s="153"/>
      <c r="OMN15" s="153"/>
      <c r="OMO15" s="153"/>
      <c r="OMP15" s="153"/>
      <c r="OMQ15" s="153"/>
      <c r="OMR15" s="153"/>
      <c r="OMS15" s="153"/>
      <c r="OMT15" s="153"/>
      <c r="OMU15" s="153"/>
      <c r="OMV15" s="153"/>
      <c r="OMW15" s="153"/>
      <c r="OMX15" s="153"/>
      <c r="OMY15" s="153"/>
      <c r="OMZ15" s="153"/>
      <c r="ONA15" s="153"/>
      <c r="ONB15" s="153"/>
      <c r="ONC15" s="153"/>
      <c r="OND15" s="153"/>
      <c r="ONE15" s="153"/>
      <c r="ONF15" s="153"/>
      <c r="ONG15" s="153"/>
      <c r="ONH15" s="153"/>
      <c r="ONI15" s="153"/>
      <c r="ONJ15" s="153"/>
      <c r="ONK15" s="153"/>
      <c r="ONL15" s="153"/>
      <c r="ONM15" s="153"/>
      <c r="ONN15" s="153"/>
      <c r="ONO15" s="153"/>
      <c r="ONP15" s="153"/>
      <c r="ONQ15" s="153"/>
      <c r="ONR15" s="153"/>
      <c r="ONS15" s="153"/>
      <c r="ONT15" s="153"/>
      <c r="ONU15" s="153"/>
      <c r="ONV15" s="153"/>
      <c r="ONW15" s="153"/>
      <c r="ONX15" s="153"/>
      <c r="ONY15" s="153"/>
      <c r="ONZ15" s="153"/>
      <c r="OOA15" s="153"/>
      <c r="OOB15" s="153"/>
      <c r="OOC15" s="153"/>
      <c r="OOD15" s="153"/>
      <c r="OOE15" s="153"/>
      <c r="OOF15" s="153"/>
      <c r="OOG15" s="153"/>
      <c r="OOH15" s="153"/>
      <c r="OOI15" s="153"/>
      <c r="OOJ15" s="153"/>
      <c r="OOK15" s="153"/>
      <c r="OOL15" s="153"/>
      <c r="OOM15" s="153"/>
      <c r="OON15" s="153"/>
      <c r="OOO15" s="153"/>
      <c r="OOP15" s="153"/>
      <c r="OOQ15" s="153"/>
      <c r="OOR15" s="153"/>
      <c r="OOS15" s="153"/>
      <c r="OOT15" s="153"/>
      <c r="OOU15" s="153"/>
      <c r="OOV15" s="153"/>
      <c r="OOW15" s="153"/>
      <c r="OOX15" s="153"/>
      <c r="OOY15" s="153"/>
      <c r="OOZ15" s="153"/>
      <c r="OPA15" s="153"/>
      <c r="OPB15" s="153"/>
      <c r="OPC15" s="153"/>
      <c r="OPD15" s="153"/>
      <c r="OPE15" s="153"/>
      <c r="OPF15" s="153"/>
      <c r="OPG15" s="153"/>
      <c r="OPH15" s="153"/>
      <c r="OPI15" s="153"/>
      <c r="OPJ15" s="153"/>
      <c r="OPK15" s="153"/>
      <c r="OPL15" s="153"/>
      <c r="OPM15" s="153"/>
      <c r="OPN15" s="153"/>
      <c r="OPO15" s="153"/>
      <c r="OPP15" s="153"/>
      <c r="OPQ15" s="153"/>
      <c r="OPR15" s="153"/>
      <c r="OPS15" s="153"/>
      <c r="OPT15" s="153"/>
      <c r="OPU15" s="153"/>
      <c r="OPV15" s="153"/>
      <c r="OPW15" s="153"/>
      <c r="OPX15" s="153"/>
      <c r="OPY15" s="153"/>
      <c r="OPZ15" s="153"/>
      <c r="OQA15" s="153"/>
      <c r="OQB15" s="153"/>
      <c r="OQC15" s="153"/>
      <c r="OQD15" s="153"/>
      <c r="OQE15" s="153"/>
      <c r="OQF15" s="153"/>
      <c r="OQG15" s="153"/>
      <c r="OQH15" s="153"/>
      <c r="OQI15" s="153"/>
      <c r="OQJ15" s="153"/>
      <c r="OQK15" s="153"/>
      <c r="OQL15" s="153"/>
      <c r="OQM15" s="153"/>
      <c r="OQN15" s="153"/>
      <c r="OQO15" s="153"/>
      <c r="OQP15" s="153"/>
      <c r="OQQ15" s="153"/>
      <c r="OQR15" s="153"/>
      <c r="OQS15" s="153"/>
      <c r="OQT15" s="153"/>
      <c r="OQU15" s="153"/>
      <c r="OQV15" s="153"/>
      <c r="OQW15" s="153"/>
      <c r="OQX15" s="153"/>
      <c r="OQY15" s="153"/>
      <c r="OQZ15" s="153"/>
      <c r="ORA15" s="153"/>
      <c r="ORB15" s="153"/>
      <c r="ORC15" s="153"/>
      <c r="ORD15" s="153"/>
      <c r="ORE15" s="153"/>
      <c r="ORF15" s="153"/>
      <c r="ORG15" s="153"/>
      <c r="ORH15" s="153"/>
      <c r="ORI15" s="153"/>
      <c r="ORJ15" s="153"/>
      <c r="ORK15" s="153"/>
      <c r="ORL15" s="153"/>
      <c r="ORM15" s="153"/>
      <c r="ORN15" s="153"/>
      <c r="ORO15" s="153"/>
      <c r="ORP15" s="153"/>
      <c r="ORQ15" s="153"/>
      <c r="ORR15" s="153"/>
      <c r="ORS15" s="153"/>
      <c r="ORT15" s="153"/>
      <c r="ORU15" s="153"/>
      <c r="ORV15" s="153"/>
      <c r="ORW15" s="153"/>
      <c r="ORX15" s="153"/>
      <c r="ORY15" s="153"/>
      <c r="ORZ15" s="153"/>
      <c r="OSA15" s="153"/>
      <c r="OSB15" s="153"/>
      <c r="OSC15" s="153"/>
      <c r="OSD15" s="153"/>
      <c r="OSE15" s="153"/>
      <c r="OSF15" s="153"/>
      <c r="OSG15" s="153"/>
      <c r="OSH15" s="153"/>
      <c r="OSI15" s="153"/>
      <c r="OSJ15" s="153"/>
      <c r="OSK15" s="153"/>
      <c r="OSL15" s="153"/>
      <c r="OSM15" s="153"/>
      <c r="OSN15" s="153"/>
      <c r="OSO15" s="153"/>
      <c r="OSP15" s="153"/>
      <c r="OSQ15" s="153"/>
      <c r="OSR15" s="153"/>
      <c r="OSS15" s="153"/>
      <c r="OST15" s="153"/>
      <c r="OSU15" s="153"/>
      <c r="OSV15" s="153"/>
      <c r="OSW15" s="153"/>
      <c r="OSX15" s="153"/>
      <c r="OSY15" s="153"/>
      <c r="OSZ15" s="153"/>
      <c r="OTA15" s="153"/>
      <c r="OTB15" s="153"/>
      <c r="OTC15" s="153"/>
      <c r="OTD15" s="153"/>
      <c r="OTE15" s="153"/>
      <c r="OTF15" s="153"/>
      <c r="OTG15" s="153"/>
      <c r="OTH15" s="153"/>
      <c r="OTI15" s="153"/>
      <c r="OTJ15" s="153"/>
      <c r="OTK15" s="153"/>
      <c r="OTL15" s="153"/>
      <c r="OTM15" s="153"/>
      <c r="OTN15" s="153"/>
      <c r="OTO15" s="153"/>
      <c r="OTP15" s="153"/>
      <c r="OTQ15" s="153"/>
      <c r="OTR15" s="153"/>
      <c r="OTS15" s="153"/>
      <c r="OTT15" s="153"/>
      <c r="OTU15" s="153"/>
      <c r="OTV15" s="153"/>
      <c r="OTW15" s="153"/>
      <c r="OTX15" s="153"/>
      <c r="OTY15" s="153"/>
      <c r="OTZ15" s="153"/>
      <c r="OUA15" s="153"/>
      <c r="OUB15" s="153"/>
      <c r="OUC15" s="153"/>
      <c r="OUD15" s="153"/>
      <c r="OUE15" s="153"/>
      <c r="OUF15" s="153"/>
      <c r="OUG15" s="153"/>
      <c r="OUH15" s="153"/>
      <c r="OUI15" s="153"/>
      <c r="OUJ15" s="153"/>
      <c r="OUK15" s="153"/>
      <c r="OUL15" s="153"/>
      <c r="OUM15" s="153"/>
      <c r="OUN15" s="153"/>
      <c r="OUO15" s="153"/>
      <c r="OUP15" s="153"/>
      <c r="OUQ15" s="153"/>
      <c r="OUR15" s="153"/>
      <c r="OUS15" s="153"/>
      <c r="OUT15" s="153"/>
      <c r="OUU15" s="153"/>
      <c r="OUV15" s="153"/>
      <c r="OUW15" s="153"/>
      <c r="OUX15" s="153"/>
      <c r="OUY15" s="153"/>
      <c r="OUZ15" s="153"/>
      <c r="OVA15" s="153"/>
      <c r="OVB15" s="153"/>
      <c r="OVC15" s="153"/>
      <c r="OVD15" s="153"/>
      <c r="OVE15" s="153"/>
      <c r="OVF15" s="153"/>
      <c r="OVG15" s="153"/>
      <c r="OVH15" s="153"/>
      <c r="OVI15" s="153"/>
      <c r="OVJ15" s="153"/>
      <c r="OVK15" s="153"/>
      <c r="OVL15" s="153"/>
      <c r="OVM15" s="153"/>
      <c r="OVN15" s="153"/>
      <c r="OVO15" s="153"/>
      <c r="OVP15" s="153"/>
      <c r="OVQ15" s="153"/>
      <c r="OVR15" s="153"/>
      <c r="OVS15" s="153"/>
      <c r="OVT15" s="153"/>
      <c r="OVU15" s="153"/>
      <c r="OVV15" s="153"/>
      <c r="OVW15" s="153"/>
      <c r="OVX15" s="153"/>
      <c r="OVY15" s="153"/>
      <c r="OVZ15" s="153"/>
      <c r="OWA15" s="153"/>
      <c r="OWB15" s="153"/>
      <c r="OWC15" s="153"/>
      <c r="OWD15" s="153"/>
      <c r="OWE15" s="153"/>
      <c r="OWF15" s="153"/>
      <c r="OWG15" s="153"/>
      <c r="OWH15" s="153"/>
      <c r="OWI15" s="153"/>
      <c r="OWJ15" s="153"/>
      <c r="OWK15" s="153"/>
      <c r="OWL15" s="153"/>
      <c r="OWM15" s="153"/>
      <c r="OWN15" s="153"/>
      <c r="OWO15" s="153"/>
      <c r="OWP15" s="153"/>
      <c r="OWQ15" s="153"/>
      <c r="OWR15" s="153"/>
      <c r="OWS15" s="153"/>
      <c r="OWT15" s="153"/>
      <c r="OWU15" s="153"/>
      <c r="OWV15" s="153"/>
      <c r="OWW15" s="153"/>
      <c r="OWX15" s="153"/>
      <c r="OWY15" s="153"/>
      <c r="OWZ15" s="153"/>
      <c r="OXA15" s="153"/>
      <c r="OXB15" s="153"/>
      <c r="OXC15" s="153"/>
      <c r="OXD15" s="153"/>
      <c r="OXE15" s="153"/>
      <c r="OXF15" s="153"/>
      <c r="OXG15" s="153"/>
      <c r="OXH15" s="153"/>
      <c r="OXI15" s="153"/>
      <c r="OXJ15" s="153"/>
      <c r="OXK15" s="153"/>
      <c r="OXL15" s="153"/>
      <c r="OXM15" s="153"/>
      <c r="OXN15" s="153"/>
      <c r="OXO15" s="153"/>
      <c r="OXP15" s="153"/>
      <c r="OXQ15" s="153"/>
      <c r="OXR15" s="153"/>
      <c r="OXS15" s="153"/>
      <c r="OXT15" s="153"/>
      <c r="OXU15" s="153"/>
      <c r="OXV15" s="153"/>
      <c r="OXW15" s="153"/>
      <c r="OXX15" s="153"/>
      <c r="OXY15" s="153"/>
      <c r="OXZ15" s="153"/>
      <c r="OYA15" s="153"/>
      <c r="OYB15" s="153"/>
      <c r="OYC15" s="153"/>
      <c r="OYD15" s="153"/>
      <c r="OYE15" s="153"/>
      <c r="OYF15" s="153"/>
      <c r="OYG15" s="153"/>
      <c r="OYH15" s="153"/>
      <c r="OYI15" s="153"/>
      <c r="OYJ15" s="153"/>
      <c r="OYK15" s="153"/>
      <c r="OYL15" s="153"/>
      <c r="OYM15" s="153"/>
      <c r="OYN15" s="153"/>
      <c r="OYO15" s="153"/>
      <c r="OYP15" s="153"/>
      <c r="OYQ15" s="153"/>
      <c r="OYR15" s="153"/>
      <c r="OYS15" s="153"/>
      <c r="OYT15" s="153"/>
      <c r="OYU15" s="153"/>
      <c r="OYV15" s="153"/>
      <c r="OYW15" s="153"/>
      <c r="OYX15" s="153"/>
      <c r="OYY15" s="153"/>
      <c r="OYZ15" s="153"/>
      <c r="OZA15" s="153"/>
      <c r="OZB15" s="153"/>
      <c r="OZC15" s="153"/>
      <c r="OZD15" s="153"/>
      <c r="OZE15" s="153"/>
      <c r="OZF15" s="153"/>
      <c r="OZG15" s="153"/>
      <c r="OZH15" s="153"/>
      <c r="OZI15" s="153"/>
      <c r="OZJ15" s="153"/>
      <c r="OZK15" s="153"/>
      <c r="OZL15" s="153"/>
      <c r="OZM15" s="153"/>
      <c r="OZN15" s="153"/>
      <c r="OZO15" s="153"/>
      <c r="OZP15" s="153"/>
      <c r="OZQ15" s="153"/>
      <c r="OZR15" s="153"/>
      <c r="OZS15" s="153"/>
      <c r="OZT15" s="153"/>
      <c r="OZU15" s="153"/>
      <c r="OZV15" s="153"/>
      <c r="OZW15" s="153"/>
      <c r="OZX15" s="153"/>
      <c r="OZY15" s="153"/>
      <c r="OZZ15" s="153"/>
      <c r="PAA15" s="153"/>
      <c r="PAB15" s="153"/>
      <c r="PAC15" s="153"/>
      <c r="PAD15" s="153"/>
      <c r="PAE15" s="153"/>
      <c r="PAF15" s="153"/>
      <c r="PAG15" s="153"/>
      <c r="PAH15" s="153"/>
      <c r="PAI15" s="153"/>
      <c r="PAJ15" s="153"/>
      <c r="PAK15" s="153"/>
      <c r="PAL15" s="153"/>
      <c r="PAM15" s="153"/>
      <c r="PAN15" s="153"/>
      <c r="PAO15" s="153"/>
      <c r="PAP15" s="153"/>
      <c r="PAQ15" s="153"/>
      <c r="PAR15" s="153"/>
      <c r="PAS15" s="153"/>
      <c r="PAT15" s="153"/>
      <c r="PAU15" s="153"/>
      <c r="PAV15" s="153"/>
      <c r="PAW15" s="153"/>
      <c r="PAX15" s="153"/>
      <c r="PAY15" s="153"/>
      <c r="PAZ15" s="153"/>
      <c r="PBA15" s="153"/>
      <c r="PBB15" s="153"/>
      <c r="PBC15" s="153"/>
      <c r="PBD15" s="153"/>
      <c r="PBE15" s="153"/>
      <c r="PBF15" s="153"/>
      <c r="PBG15" s="153"/>
      <c r="PBH15" s="153"/>
      <c r="PBI15" s="153"/>
      <c r="PBJ15" s="153"/>
      <c r="PBK15" s="153"/>
      <c r="PBL15" s="153"/>
      <c r="PBM15" s="153"/>
      <c r="PBN15" s="153"/>
      <c r="PBO15" s="153"/>
      <c r="PBP15" s="153"/>
      <c r="PBQ15" s="153"/>
      <c r="PBR15" s="153"/>
      <c r="PBS15" s="153"/>
      <c r="PBT15" s="153"/>
      <c r="PBU15" s="153"/>
      <c r="PBV15" s="153"/>
      <c r="PBW15" s="153"/>
      <c r="PBX15" s="153"/>
      <c r="PBY15" s="153"/>
      <c r="PBZ15" s="153"/>
      <c r="PCA15" s="153"/>
      <c r="PCB15" s="153"/>
      <c r="PCC15" s="153"/>
      <c r="PCD15" s="153"/>
      <c r="PCE15" s="153"/>
      <c r="PCF15" s="153"/>
      <c r="PCG15" s="153"/>
      <c r="PCH15" s="153"/>
      <c r="PCI15" s="153"/>
      <c r="PCJ15" s="153"/>
      <c r="PCK15" s="153"/>
      <c r="PCL15" s="153"/>
      <c r="PCM15" s="153"/>
      <c r="PCN15" s="153"/>
      <c r="PCO15" s="153"/>
      <c r="PCP15" s="153"/>
      <c r="PCQ15" s="153"/>
      <c r="PCR15" s="153"/>
      <c r="PCS15" s="153"/>
      <c r="PCT15" s="153"/>
      <c r="PCU15" s="153"/>
      <c r="PCV15" s="153"/>
      <c r="PCW15" s="153"/>
      <c r="PCX15" s="153"/>
      <c r="PCY15" s="153"/>
      <c r="PCZ15" s="153"/>
      <c r="PDA15" s="153"/>
      <c r="PDB15" s="153"/>
      <c r="PDC15" s="153"/>
      <c r="PDD15" s="153"/>
      <c r="PDE15" s="153"/>
      <c r="PDF15" s="153"/>
      <c r="PDG15" s="153"/>
      <c r="PDH15" s="153"/>
      <c r="PDI15" s="153"/>
      <c r="PDJ15" s="153"/>
      <c r="PDK15" s="153"/>
      <c r="PDL15" s="153"/>
      <c r="PDM15" s="153"/>
      <c r="PDN15" s="153"/>
      <c r="PDO15" s="153"/>
      <c r="PDP15" s="153"/>
      <c r="PDQ15" s="153"/>
      <c r="PDR15" s="153"/>
      <c r="PDS15" s="153"/>
      <c r="PDT15" s="153"/>
      <c r="PDU15" s="153"/>
      <c r="PDV15" s="153"/>
      <c r="PDW15" s="153"/>
      <c r="PDX15" s="153"/>
      <c r="PDY15" s="153"/>
      <c r="PDZ15" s="153"/>
      <c r="PEA15" s="153"/>
      <c r="PEB15" s="153"/>
      <c r="PEC15" s="153"/>
      <c r="PED15" s="153"/>
      <c r="PEE15" s="153"/>
      <c r="PEF15" s="153"/>
      <c r="PEG15" s="153"/>
      <c r="PEH15" s="153"/>
      <c r="PEI15" s="153"/>
      <c r="PEJ15" s="153"/>
      <c r="PEK15" s="153"/>
      <c r="PEL15" s="153"/>
      <c r="PEM15" s="153"/>
      <c r="PEN15" s="153"/>
      <c r="PEO15" s="153"/>
      <c r="PEP15" s="153"/>
      <c r="PEQ15" s="153"/>
      <c r="PER15" s="153"/>
      <c r="PES15" s="153"/>
      <c r="PET15" s="153"/>
      <c r="PEU15" s="153"/>
      <c r="PEV15" s="153"/>
      <c r="PEW15" s="153"/>
      <c r="PEX15" s="153"/>
      <c r="PEY15" s="153"/>
      <c r="PEZ15" s="153"/>
      <c r="PFA15" s="153"/>
      <c r="PFB15" s="153"/>
      <c r="PFC15" s="153"/>
      <c r="PFD15" s="153"/>
      <c r="PFE15" s="153"/>
      <c r="PFF15" s="153"/>
      <c r="PFG15" s="153"/>
      <c r="PFH15" s="153"/>
      <c r="PFI15" s="153"/>
      <c r="PFJ15" s="153"/>
      <c r="PFK15" s="153"/>
      <c r="PFL15" s="153"/>
      <c r="PFM15" s="153"/>
      <c r="PFN15" s="153"/>
      <c r="PFO15" s="153"/>
      <c r="PFP15" s="153"/>
      <c r="PFQ15" s="153"/>
      <c r="PFR15" s="153"/>
      <c r="PFS15" s="153"/>
      <c r="PFT15" s="153"/>
      <c r="PFU15" s="153"/>
      <c r="PFV15" s="153"/>
      <c r="PFW15" s="153"/>
      <c r="PFX15" s="153"/>
      <c r="PFY15" s="153"/>
      <c r="PFZ15" s="153"/>
      <c r="PGA15" s="153"/>
      <c r="PGB15" s="153"/>
      <c r="PGC15" s="153"/>
      <c r="PGD15" s="153"/>
      <c r="PGE15" s="153"/>
      <c r="PGF15" s="153"/>
      <c r="PGG15" s="153"/>
      <c r="PGH15" s="153"/>
      <c r="PGI15" s="153"/>
      <c r="PGJ15" s="153"/>
      <c r="PGK15" s="153"/>
      <c r="PGL15" s="153"/>
      <c r="PGM15" s="153"/>
      <c r="PGN15" s="153"/>
      <c r="PGO15" s="153"/>
      <c r="PGP15" s="153"/>
      <c r="PGQ15" s="153"/>
      <c r="PGR15" s="153"/>
      <c r="PGS15" s="153"/>
      <c r="PGT15" s="153"/>
      <c r="PGU15" s="153"/>
      <c r="PGV15" s="153"/>
      <c r="PGW15" s="153"/>
      <c r="PGX15" s="153"/>
      <c r="PGY15" s="153"/>
      <c r="PGZ15" s="153"/>
      <c r="PHA15" s="153"/>
      <c r="PHB15" s="153"/>
      <c r="PHC15" s="153"/>
      <c r="PHD15" s="153"/>
      <c r="PHE15" s="153"/>
      <c r="PHF15" s="153"/>
      <c r="PHG15" s="153"/>
      <c r="PHH15" s="153"/>
      <c r="PHI15" s="153"/>
      <c r="PHJ15" s="153"/>
      <c r="PHK15" s="153"/>
      <c r="PHL15" s="153"/>
      <c r="PHM15" s="153"/>
      <c r="PHN15" s="153"/>
      <c r="PHO15" s="153"/>
      <c r="PHP15" s="153"/>
      <c r="PHQ15" s="153"/>
      <c r="PHR15" s="153"/>
      <c r="PHS15" s="153"/>
      <c r="PHT15" s="153"/>
      <c r="PHU15" s="153"/>
      <c r="PHV15" s="153"/>
      <c r="PHW15" s="153"/>
      <c r="PHX15" s="153"/>
      <c r="PHY15" s="153"/>
      <c r="PHZ15" s="153"/>
      <c r="PIA15" s="153"/>
      <c r="PIB15" s="153"/>
      <c r="PIC15" s="153"/>
      <c r="PID15" s="153"/>
      <c r="PIE15" s="153"/>
      <c r="PIF15" s="153"/>
      <c r="PIG15" s="153"/>
      <c r="PIH15" s="153"/>
      <c r="PII15" s="153"/>
      <c r="PIJ15" s="153"/>
      <c r="PIK15" s="153"/>
      <c r="PIL15" s="153"/>
      <c r="PIM15" s="153"/>
      <c r="PIN15" s="153"/>
      <c r="PIO15" s="153"/>
      <c r="PIP15" s="153"/>
      <c r="PIQ15" s="153"/>
      <c r="PIR15" s="153"/>
      <c r="PIS15" s="153"/>
      <c r="PIT15" s="153"/>
      <c r="PIU15" s="153"/>
      <c r="PIV15" s="153"/>
      <c r="PIW15" s="153"/>
      <c r="PIX15" s="153"/>
      <c r="PIY15" s="153"/>
      <c r="PIZ15" s="153"/>
      <c r="PJA15" s="153"/>
      <c r="PJB15" s="153"/>
      <c r="PJC15" s="153"/>
      <c r="PJD15" s="153"/>
      <c r="PJE15" s="153"/>
      <c r="PJF15" s="153"/>
      <c r="PJG15" s="153"/>
      <c r="PJH15" s="153"/>
      <c r="PJI15" s="153"/>
      <c r="PJJ15" s="153"/>
      <c r="PJK15" s="153"/>
      <c r="PJL15" s="153"/>
      <c r="PJM15" s="153"/>
      <c r="PJN15" s="153"/>
      <c r="PJO15" s="153"/>
      <c r="PJP15" s="153"/>
      <c r="PJQ15" s="153"/>
      <c r="PJR15" s="153"/>
      <c r="PJS15" s="153"/>
      <c r="PJT15" s="153"/>
      <c r="PJU15" s="153"/>
      <c r="PJV15" s="153"/>
      <c r="PJW15" s="153"/>
      <c r="PJX15" s="153"/>
      <c r="PJY15" s="153"/>
      <c r="PJZ15" s="153"/>
      <c r="PKA15" s="153"/>
      <c r="PKB15" s="153"/>
      <c r="PKC15" s="153"/>
      <c r="PKD15" s="153"/>
      <c r="PKE15" s="153"/>
      <c r="PKF15" s="153"/>
      <c r="PKG15" s="153"/>
      <c r="PKH15" s="153"/>
      <c r="PKI15" s="153"/>
      <c r="PKJ15" s="153"/>
      <c r="PKK15" s="153"/>
      <c r="PKL15" s="153"/>
      <c r="PKM15" s="153"/>
      <c r="PKN15" s="153"/>
      <c r="PKO15" s="153"/>
      <c r="PKP15" s="153"/>
      <c r="PKQ15" s="153"/>
      <c r="PKR15" s="153"/>
      <c r="PKS15" s="153"/>
      <c r="PKT15" s="153"/>
      <c r="PKU15" s="153"/>
      <c r="PKV15" s="153"/>
      <c r="PKW15" s="153"/>
      <c r="PKX15" s="153"/>
      <c r="PKY15" s="153"/>
      <c r="PKZ15" s="153"/>
      <c r="PLA15" s="153"/>
      <c r="PLB15" s="153"/>
      <c r="PLC15" s="153"/>
      <c r="PLD15" s="153"/>
      <c r="PLE15" s="153"/>
      <c r="PLF15" s="153"/>
      <c r="PLG15" s="153"/>
      <c r="PLH15" s="153"/>
      <c r="PLI15" s="153"/>
      <c r="PLJ15" s="153"/>
      <c r="PLK15" s="153"/>
      <c r="PLL15" s="153"/>
      <c r="PLM15" s="153"/>
      <c r="PLN15" s="153"/>
      <c r="PLO15" s="153"/>
      <c r="PLP15" s="153"/>
      <c r="PLQ15" s="153"/>
      <c r="PLR15" s="153"/>
      <c r="PLS15" s="153"/>
      <c r="PLT15" s="153"/>
      <c r="PLU15" s="153"/>
      <c r="PLV15" s="153"/>
      <c r="PLW15" s="153"/>
      <c r="PLX15" s="153"/>
      <c r="PLY15" s="153"/>
      <c r="PLZ15" s="153"/>
      <c r="PMA15" s="153"/>
      <c r="PMB15" s="153"/>
      <c r="PMC15" s="153"/>
      <c r="PMD15" s="153"/>
      <c r="PME15" s="153"/>
      <c r="PMF15" s="153"/>
      <c r="PMG15" s="153"/>
      <c r="PMH15" s="153"/>
      <c r="PMI15" s="153"/>
      <c r="PMJ15" s="153"/>
      <c r="PMK15" s="153"/>
      <c r="PML15" s="153"/>
      <c r="PMM15" s="153"/>
      <c r="PMN15" s="153"/>
      <c r="PMO15" s="153"/>
      <c r="PMP15" s="153"/>
      <c r="PMQ15" s="153"/>
      <c r="PMR15" s="153"/>
      <c r="PMS15" s="153"/>
      <c r="PMT15" s="153"/>
      <c r="PMU15" s="153"/>
      <c r="PMV15" s="153"/>
      <c r="PMW15" s="153"/>
      <c r="PMX15" s="153"/>
      <c r="PMY15" s="153"/>
      <c r="PMZ15" s="153"/>
      <c r="PNA15" s="153"/>
      <c r="PNB15" s="153"/>
      <c r="PNC15" s="153"/>
      <c r="PND15" s="153"/>
      <c r="PNE15" s="153"/>
      <c r="PNF15" s="153"/>
      <c r="PNG15" s="153"/>
      <c r="PNH15" s="153"/>
      <c r="PNI15" s="153"/>
      <c r="PNJ15" s="153"/>
      <c r="PNK15" s="153"/>
      <c r="PNL15" s="153"/>
      <c r="PNM15" s="153"/>
      <c r="PNN15" s="153"/>
      <c r="PNO15" s="153"/>
      <c r="PNP15" s="153"/>
      <c r="PNQ15" s="153"/>
      <c r="PNR15" s="153"/>
      <c r="PNS15" s="153"/>
      <c r="PNT15" s="153"/>
      <c r="PNU15" s="153"/>
      <c r="PNV15" s="153"/>
      <c r="PNW15" s="153"/>
      <c r="PNX15" s="153"/>
      <c r="PNY15" s="153"/>
      <c r="PNZ15" s="153"/>
      <c r="POA15" s="153"/>
      <c r="POB15" s="153"/>
      <c r="POC15" s="153"/>
      <c r="POD15" s="153"/>
      <c r="POE15" s="153"/>
      <c r="POF15" s="153"/>
      <c r="POG15" s="153"/>
      <c r="POH15" s="153"/>
      <c r="POI15" s="153"/>
      <c r="POJ15" s="153"/>
      <c r="POK15" s="153"/>
      <c r="POL15" s="153"/>
      <c r="POM15" s="153"/>
      <c r="PON15" s="153"/>
      <c r="POO15" s="153"/>
      <c r="POP15" s="153"/>
      <c r="POQ15" s="153"/>
      <c r="POR15" s="153"/>
      <c r="POS15" s="153"/>
      <c r="POT15" s="153"/>
      <c r="POU15" s="153"/>
      <c r="POV15" s="153"/>
      <c r="POW15" s="153"/>
      <c r="POX15" s="153"/>
      <c r="POY15" s="153"/>
      <c r="POZ15" s="153"/>
      <c r="PPA15" s="153"/>
      <c r="PPB15" s="153"/>
      <c r="PPC15" s="153"/>
      <c r="PPD15" s="153"/>
      <c r="PPE15" s="153"/>
      <c r="PPF15" s="153"/>
      <c r="PPG15" s="153"/>
      <c r="PPH15" s="153"/>
      <c r="PPI15" s="153"/>
      <c r="PPJ15" s="153"/>
      <c r="PPK15" s="153"/>
      <c r="PPL15" s="153"/>
      <c r="PPM15" s="153"/>
      <c r="PPN15" s="153"/>
      <c r="PPO15" s="153"/>
      <c r="PPP15" s="153"/>
      <c r="PPQ15" s="153"/>
      <c r="PPR15" s="153"/>
      <c r="PPS15" s="153"/>
      <c r="PPT15" s="153"/>
      <c r="PPU15" s="153"/>
      <c r="PPV15" s="153"/>
      <c r="PPW15" s="153"/>
      <c r="PPX15" s="153"/>
      <c r="PPY15" s="153"/>
      <c r="PPZ15" s="153"/>
      <c r="PQA15" s="153"/>
      <c r="PQB15" s="153"/>
      <c r="PQC15" s="153"/>
      <c r="PQD15" s="153"/>
      <c r="PQE15" s="153"/>
      <c r="PQF15" s="153"/>
      <c r="PQG15" s="153"/>
      <c r="PQH15" s="153"/>
      <c r="PQI15" s="153"/>
      <c r="PQJ15" s="153"/>
      <c r="PQK15" s="153"/>
      <c r="PQL15" s="153"/>
      <c r="PQM15" s="153"/>
      <c r="PQN15" s="153"/>
      <c r="PQO15" s="153"/>
      <c r="PQP15" s="153"/>
      <c r="PQQ15" s="153"/>
      <c r="PQR15" s="153"/>
      <c r="PQS15" s="153"/>
      <c r="PQT15" s="153"/>
      <c r="PQU15" s="153"/>
      <c r="PQV15" s="153"/>
      <c r="PQW15" s="153"/>
      <c r="PQX15" s="153"/>
      <c r="PQY15" s="153"/>
      <c r="PQZ15" s="153"/>
      <c r="PRA15" s="153"/>
      <c r="PRB15" s="153"/>
      <c r="PRC15" s="153"/>
      <c r="PRD15" s="153"/>
      <c r="PRE15" s="153"/>
      <c r="PRF15" s="153"/>
      <c r="PRG15" s="153"/>
      <c r="PRH15" s="153"/>
      <c r="PRI15" s="153"/>
      <c r="PRJ15" s="153"/>
      <c r="PRK15" s="153"/>
      <c r="PRL15" s="153"/>
      <c r="PRM15" s="153"/>
      <c r="PRN15" s="153"/>
      <c r="PRO15" s="153"/>
      <c r="PRP15" s="153"/>
      <c r="PRQ15" s="153"/>
      <c r="PRR15" s="153"/>
      <c r="PRS15" s="153"/>
      <c r="PRT15" s="153"/>
      <c r="PRU15" s="153"/>
      <c r="PRV15" s="153"/>
      <c r="PRW15" s="153"/>
      <c r="PRX15" s="153"/>
      <c r="PRY15" s="153"/>
      <c r="PRZ15" s="153"/>
      <c r="PSA15" s="153"/>
      <c r="PSB15" s="153"/>
      <c r="PSC15" s="153"/>
      <c r="PSD15" s="153"/>
      <c r="PSE15" s="153"/>
      <c r="PSF15" s="153"/>
      <c r="PSG15" s="153"/>
      <c r="PSH15" s="153"/>
      <c r="PSI15" s="153"/>
      <c r="PSJ15" s="153"/>
      <c r="PSK15" s="153"/>
      <c r="PSL15" s="153"/>
      <c r="PSM15" s="153"/>
      <c r="PSN15" s="153"/>
      <c r="PSO15" s="153"/>
      <c r="PSP15" s="153"/>
      <c r="PSQ15" s="153"/>
      <c r="PSR15" s="153"/>
      <c r="PSS15" s="153"/>
      <c r="PST15" s="153"/>
      <c r="PSU15" s="153"/>
      <c r="PSV15" s="153"/>
      <c r="PSW15" s="153"/>
      <c r="PSX15" s="153"/>
      <c r="PSY15" s="153"/>
      <c r="PSZ15" s="153"/>
      <c r="PTA15" s="153"/>
      <c r="PTB15" s="153"/>
      <c r="PTC15" s="153"/>
      <c r="PTD15" s="153"/>
      <c r="PTE15" s="153"/>
      <c r="PTF15" s="153"/>
      <c r="PTG15" s="153"/>
      <c r="PTH15" s="153"/>
      <c r="PTI15" s="153"/>
      <c r="PTJ15" s="153"/>
      <c r="PTK15" s="153"/>
      <c r="PTL15" s="153"/>
      <c r="PTM15" s="153"/>
      <c r="PTN15" s="153"/>
      <c r="PTO15" s="153"/>
      <c r="PTP15" s="153"/>
      <c r="PTQ15" s="153"/>
      <c r="PTR15" s="153"/>
      <c r="PTS15" s="153"/>
      <c r="PTT15" s="153"/>
      <c r="PTU15" s="153"/>
      <c r="PTV15" s="153"/>
      <c r="PTW15" s="153"/>
      <c r="PTX15" s="153"/>
      <c r="PTY15" s="153"/>
      <c r="PTZ15" s="153"/>
      <c r="PUA15" s="153"/>
      <c r="PUB15" s="153"/>
      <c r="PUC15" s="153"/>
      <c r="PUD15" s="153"/>
      <c r="PUE15" s="153"/>
      <c r="PUF15" s="153"/>
      <c r="PUG15" s="153"/>
      <c r="PUH15" s="153"/>
      <c r="PUI15" s="153"/>
      <c r="PUJ15" s="153"/>
      <c r="PUK15" s="153"/>
      <c r="PUL15" s="153"/>
      <c r="PUM15" s="153"/>
      <c r="PUN15" s="153"/>
      <c r="PUO15" s="153"/>
      <c r="PUP15" s="153"/>
      <c r="PUQ15" s="153"/>
      <c r="PUR15" s="153"/>
      <c r="PUS15" s="153"/>
      <c r="PUT15" s="153"/>
      <c r="PUU15" s="153"/>
      <c r="PUV15" s="153"/>
      <c r="PUW15" s="153"/>
      <c r="PUX15" s="153"/>
      <c r="PUY15" s="153"/>
      <c r="PUZ15" s="153"/>
      <c r="PVA15" s="153"/>
      <c r="PVB15" s="153"/>
      <c r="PVC15" s="153"/>
      <c r="PVD15" s="153"/>
      <c r="PVE15" s="153"/>
      <c r="PVF15" s="153"/>
      <c r="PVG15" s="153"/>
      <c r="PVH15" s="153"/>
      <c r="PVI15" s="153"/>
      <c r="PVJ15" s="153"/>
      <c r="PVK15" s="153"/>
      <c r="PVL15" s="153"/>
      <c r="PVM15" s="153"/>
      <c r="PVN15" s="153"/>
      <c r="PVO15" s="153"/>
      <c r="PVP15" s="153"/>
      <c r="PVQ15" s="153"/>
      <c r="PVR15" s="153"/>
      <c r="PVS15" s="153"/>
      <c r="PVT15" s="153"/>
      <c r="PVU15" s="153"/>
      <c r="PVV15" s="153"/>
      <c r="PVW15" s="153"/>
      <c r="PVX15" s="153"/>
      <c r="PVY15" s="153"/>
      <c r="PVZ15" s="153"/>
      <c r="PWA15" s="153"/>
      <c r="PWB15" s="153"/>
      <c r="PWC15" s="153"/>
      <c r="PWD15" s="153"/>
      <c r="PWE15" s="153"/>
      <c r="PWF15" s="153"/>
      <c r="PWG15" s="153"/>
      <c r="PWH15" s="153"/>
      <c r="PWI15" s="153"/>
      <c r="PWJ15" s="153"/>
      <c r="PWK15" s="153"/>
      <c r="PWL15" s="153"/>
      <c r="PWM15" s="153"/>
      <c r="PWN15" s="153"/>
      <c r="PWO15" s="153"/>
      <c r="PWP15" s="153"/>
      <c r="PWQ15" s="153"/>
      <c r="PWR15" s="153"/>
      <c r="PWS15" s="153"/>
      <c r="PWT15" s="153"/>
      <c r="PWU15" s="153"/>
      <c r="PWV15" s="153"/>
      <c r="PWW15" s="153"/>
      <c r="PWX15" s="153"/>
      <c r="PWY15" s="153"/>
      <c r="PWZ15" s="153"/>
      <c r="PXA15" s="153"/>
      <c r="PXB15" s="153"/>
      <c r="PXC15" s="153"/>
      <c r="PXD15" s="153"/>
      <c r="PXE15" s="153"/>
      <c r="PXF15" s="153"/>
      <c r="PXG15" s="153"/>
      <c r="PXH15" s="153"/>
      <c r="PXI15" s="153"/>
      <c r="PXJ15" s="153"/>
      <c r="PXK15" s="153"/>
      <c r="PXL15" s="153"/>
      <c r="PXM15" s="153"/>
      <c r="PXN15" s="153"/>
      <c r="PXO15" s="153"/>
      <c r="PXP15" s="153"/>
      <c r="PXQ15" s="153"/>
      <c r="PXR15" s="153"/>
      <c r="PXS15" s="153"/>
      <c r="PXT15" s="153"/>
      <c r="PXU15" s="153"/>
      <c r="PXV15" s="153"/>
      <c r="PXW15" s="153"/>
      <c r="PXX15" s="153"/>
      <c r="PXY15" s="153"/>
      <c r="PXZ15" s="153"/>
      <c r="PYA15" s="153"/>
      <c r="PYB15" s="153"/>
      <c r="PYC15" s="153"/>
      <c r="PYD15" s="153"/>
      <c r="PYE15" s="153"/>
      <c r="PYF15" s="153"/>
      <c r="PYG15" s="153"/>
      <c r="PYH15" s="153"/>
      <c r="PYI15" s="153"/>
      <c r="PYJ15" s="153"/>
      <c r="PYK15" s="153"/>
      <c r="PYL15" s="153"/>
      <c r="PYM15" s="153"/>
      <c r="PYN15" s="153"/>
      <c r="PYO15" s="153"/>
      <c r="PYP15" s="153"/>
      <c r="PYQ15" s="153"/>
      <c r="PYR15" s="153"/>
      <c r="PYS15" s="153"/>
      <c r="PYT15" s="153"/>
      <c r="PYU15" s="153"/>
      <c r="PYV15" s="153"/>
      <c r="PYW15" s="153"/>
      <c r="PYX15" s="153"/>
      <c r="PYY15" s="153"/>
      <c r="PYZ15" s="153"/>
      <c r="PZA15" s="153"/>
      <c r="PZB15" s="153"/>
      <c r="PZC15" s="153"/>
      <c r="PZD15" s="153"/>
      <c r="PZE15" s="153"/>
      <c r="PZF15" s="153"/>
      <c r="PZG15" s="153"/>
      <c r="PZH15" s="153"/>
      <c r="PZI15" s="153"/>
      <c r="PZJ15" s="153"/>
      <c r="PZK15" s="153"/>
      <c r="PZL15" s="153"/>
      <c r="PZM15" s="153"/>
      <c r="PZN15" s="153"/>
      <c r="PZO15" s="153"/>
      <c r="PZP15" s="153"/>
      <c r="PZQ15" s="153"/>
      <c r="PZR15" s="153"/>
      <c r="PZS15" s="153"/>
      <c r="PZT15" s="153"/>
      <c r="PZU15" s="153"/>
      <c r="PZV15" s="153"/>
      <c r="PZW15" s="153"/>
      <c r="PZX15" s="153"/>
      <c r="PZY15" s="153"/>
      <c r="PZZ15" s="153"/>
      <c r="QAA15" s="153"/>
      <c r="QAB15" s="153"/>
      <c r="QAC15" s="153"/>
      <c r="QAD15" s="153"/>
      <c r="QAE15" s="153"/>
      <c r="QAF15" s="153"/>
      <c r="QAG15" s="153"/>
      <c r="QAH15" s="153"/>
      <c r="QAI15" s="153"/>
      <c r="QAJ15" s="153"/>
      <c r="QAK15" s="153"/>
      <c r="QAL15" s="153"/>
      <c r="QAM15" s="153"/>
      <c r="QAN15" s="153"/>
      <c r="QAO15" s="153"/>
      <c r="QAP15" s="153"/>
      <c r="QAQ15" s="153"/>
      <c r="QAR15" s="153"/>
      <c r="QAS15" s="153"/>
      <c r="QAT15" s="153"/>
      <c r="QAU15" s="153"/>
      <c r="QAV15" s="153"/>
      <c r="QAW15" s="153"/>
      <c r="QAX15" s="153"/>
      <c r="QAY15" s="153"/>
      <c r="QAZ15" s="153"/>
      <c r="QBA15" s="153"/>
      <c r="QBB15" s="153"/>
      <c r="QBC15" s="153"/>
      <c r="QBD15" s="153"/>
      <c r="QBE15" s="153"/>
      <c r="QBF15" s="153"/>
      <c r="QBG15" s="153"/>
      <c r="QBH15" s="153"/>
      <c r="QBI15" s="153"/>
      <c r="QBJ15" s="153"/>
      <c r="QBK15" s="153"/>
      <c r="QBL15" s="153"/>
      <c r="QBM15" s="153"/>
      <c r="QBN15" s="153"/>
      <c r="QBO15" s="153"/>
      <c r="QBP15" s="153"/>
      <c r="QBQ15" s="153"/>
      <c r="QBR15" s="153"/>
      <c r="QBS15" s="153"/>
      <c r="QBT15" s="153"/>
      <c r="QBU15" s="153"/>
      <c r="QBV15" s="153"/>
      <c r="QBW15" s="153"/>
      <c r="QBX15" s="153"/>
      <c r="QBY15" s="153"/>
      <c r="QBZ15" s="153"/>
      <c r="QCA15" s="153"/>
      <c r="QCB15" s="153"/>
      <c r="QCC15" s="153"/>
      <c r="QCD15" s="153"/>
      <c r="QCE15" s="153"/>
      <c r="QCF15" s="153"/>
      <c r="QCG15" s="153"/>
      <c r="QCH15" s="153"/>
      <c r="QCI15" s="153"/>
      <c r="QCJ15" s="153"/>
      <c r="QCK15" s="153"/>
      <c r="QCL15" s="153"/>
      <c r="QCM15" s="153"/>
      <c r="QCN15" s="153"/>
      <c r="QCO15" s="153"/>
      <c r="QCP15" s="153"/>
      <c r="QCQ15" s="153"/>
      <c r="QCR15" s="153"/>
      <c r="QCS15" s="153"/>
      <c r="QCT15" s="153"/>
      <c r="QCU15" s="153"/>
      <c r="QCV15" s="153"/>
      <c r="QCW15" s="153"/>
      <c r="QCX15" s="153"/>
      <c r="QCY15" s="153"/>
      <c r="QCZ15" s="153"/>
      <c r="QDA15" s="153"/>
      <c r="QDB15" s="153"/>
      <c r="QDC15" s="153"/>
      <c r="QDD15" s="153"/>
      <c r="QDE15" s="153"/>
      <c r="QDF15" s="153"/>
      <c r="QDG15" s="153"/>
      <c r="QDH15" s="153"/>
      <c r="QDI15" s="153"/>
      <c r="QDJ15" s="153"/>
      <c r="QDK15" s="153"/>
      <c r="QDL15" s="153"/>
      <c r="QDM15" s="153"/>
      <c r="QDN15" s="153"/>
      <c r="QDO15" s="153"/>
      <c r="QDP15" s="153"/>
      <c r="QDQ15" s="153"/>
      <c r="QDR15" s="153"/>
      <c r="QDS15" s="153"/>
      <c r="QDT15" s="153"/>
      <c r="QDU15" s="153"/>
      <c r="QDV15" s="153"/>
      <c r="QDW15" s="153"/>
      <c r="QDX15" s="153"/>
      <c r="QDY15" s="153"/>
      <c r="QDZ15" s="153"/>
      <c r="QEA15" s="153"/>
      <c r="QEB15" s="153"/>
      <c r="QEC15" s="153"/>
      <c r="QED15" s="153"/>
      <c r="QEE15" s="153"/>
      <c r="QEF15" s="153"/>
      <c r="QEG15" s="153"/>
      <c r="QEH15" s="153"/>
      <c r="QEI15" s="153"/>
      <c r="QEJ15" s="153"/>
      <c r="QEK15" s="153"/>
      <c r="QEL15" s="153"/>
      <c r="QEM15" s="153"/>
      <c r="QEN15" s="153"/>
      <c r="QEO15" s="153"/>
      <c r="QEP15" s="153"/>
      <c r="QEQ15" s="153"/>
      <c r="QER15" s="153"/>
      <c r="QES15" s="153"/>
      <c r="QET15" s="153"/>
      <c r="QEU15" s="153"/>
      <c r="QEV15" s="153"/>
      <c r="QEW15" s="153"/>
      <c r="QEX15" s="153"/>
      <c r="QEY15" s="153"/>
      <c r="QEZ15" s="153"/>
      <c r="QFA15" s="153"/>
      <c r="QFB15" s="153"/>
      <c r="QFC15" s="153"/>
      <c r="QFD15" s="153"/>
      <c r="QFE15" s="153"/>
      <c r="QFF15" s="153"/>
      <c r="QFG15" s="153"/>
      <c r="QFH15" s="153"/>
      <c r="QFI15" s="153"/>
      <c r="QFJ15" s="153"/>
      <c r="QFK15" s="153"/>
      <c r="QFL15" s="153"/>
      <c r="QFM15" s="153"/>
      <c r="QFN15" s="153"/>
      <c r="QFO15" s="153"/>
      <c r="QFP15" s="153"/>
      <c r="QFQ15" s="153"/>
      <c r="QFR15" s="153"/>
      <c r="QFS15" s="153"/>
      <c r="QFT15" s="153"/>
      <c r="QFU15" s="153"/>
      <c r="QFV15" s="153"/>
      <c r="QFW15" s="153"/>
      <c r="QFX15" s="153"/>
      <c r="QFY15" s="153"/>
      <c r="QFZ15" s="153"/>
      <c r="QGA15" s="153"/>
      <c r="QGB15" s="153"/>
      <c r="QGC15" s="153"/>
      <c r="QGD15" s="153"/>
      <c r="QGE15" s="153"/>
      <c r="QGF15" s="153"/>
      <c r="QGG15" s="153"/>
      <c r="QGH15" s="153"/>
      <c r="QGI15" s="153"/>
      <c r="QGJ15" s="153"/>
      <c r="QGK15" s="153"/>
      <c r="QGL15" s="153"/>
      <c r="QGM15" s="153"/>
      <c r="QGN15" s="153"/>
      <c r="QGO15" s="153"/>
      <c r="QGP15" s="153"/>
      <c r="QGQ15" s="153"/>
      <c r="QGR15" s="153"/>
      <c r="QGS15" s="153"/>
      <c r="QGT15" s="153"/>
      <c r="QGU15" s="153"/>
      <c r="QGV15" s="153"/>
      <c r="QGW15" s="153"/>
      <c r="QGX15" s="153"/>
      <c r="QGY15" s="153"/>
      <c r="QGZ15" s="153"/>
      <c r="QHA15" s="153"/>
      <c r="QHB15" s="153"/>
      <c r="QHC15" s="153"/>
      <c r="QHD15" s="153"/>
      <c r="QHE15" s="153"/>
      <c r="QHF15" s="153"/>
      <c r="QHG15" s="153"/>
      <c r="QHH15" s="153"/>
      <c r="QHI15" s="153"/>
      <c r="QHJ15" s="153"/>
      <c r="QHK15" s="153"/>
      <c r="QHL15" s="153"/>
      <c r="QHM15" s="153"/>
      <c r="QHN15" s="153"/>
      <c r="QHO15" s="153"/>
      <c r="QHP15" s="153"/>
      <c r="QHQ15" s="153"/>
      <c r="QHR15" s="153"/>
      <c r="QHS15" s="153"/>
      <c r="QHT15" s="153"/>
      <c r="QHU15" s="153"/>
      <c r="QHV15" s="153"/>
      <c r="QHW15" s="153"/>
      <c r="QHX15" s="153"/>
      <c r="QHY15" s="153"/>
      <c r="QHZ15" s="153"/>
      <c r="QIA15" s="153"/>
      <c r="QIB15" s="153"/>
      <c r="QIC15" s="153"/>
      <c r="QID15" s="153"/>
      <c r="QIE15" s="153"/>
      <c r="QIF15" s="153"/>
      <c r="QIG15" s="153"/>
      <c r="QIH15" s="153"/>
      <c r="QII15" s="153"/>
      <c r="QIJ15" s="153"/>
      <c r="QIK15" s="153"/>
      <c r="QIL15" s="153"/>
      <c r="QIM15" s="153"/>
      <c r="QIN15" s="153"/>
      <c r="QIO15" s="153"/>
      <c r="QIP15" s="153"/>
      <c r="QIQ15" s="153"/>
      <c r="QIR15" s="153"/>
      <c r="QIS15" s="153"/>
      <c r="QIT15" s="153"/>
      <c r="QIU15" s="153"/>
      <c r="QIV15" s="153"/>
      <c r="QIW15" s="153"/>
      <c r="QIX15" s="153"/>
      <c r="QIY15" s="153"/>
      <c r="QIZ15" s="153"/>
      <c r="QJA15" s="153"/>
      <c r="QJB15" s="153"/>
      <c r="QJC15" s="153"/>
      <c r="QJD15" s="153"/>
      <c r="QJE15" s="153"/>
      <c r="QJF15" s="153"/>
      <c r="QJG15" s="153"/>
      <c r="QJH15" s="153"/>
      <c r="QJI15" s="153"/>
      <c r="QJJ15" s="153"/>
      <c r="QJK15" s="153"/>
      <c r="QJL15" s="153"/>
      <c r="QJM15" s="153"/>
      <c r="QJN15" s="153"/>
      <c r="QJO15" s="153"/>
      <c r="QJP15" s="153"/>
      <c r="QJQ15" s="153"/>
      <c r="QJR15" s="153"/>
      <c r="QJS15" s="153"/>
      <c r="QJT15" s="153"/>
      <c r="QJU15" s="153"/>
      <c r="QJV15" s="153"/>
      <c r="QJW15" s="153"/>
      <c r="QJX15" s="153"/>
      <c r="QJY15" s="153"/>
      <c r="QJZ15" s="153"/>
      <c r="QKA15" s="153"/>
      <c r="QKB15" s="153"/>
      <c r="QKC15" s="153"/>
      <c r="QKD15" s="153"/>
      <c r="QKE15" s="153"/>
      <c r="QKF15" s="153"/>
      <c r="QKG15" s="153"/>
      <c r="QKH15" s="153"/>
      <c r="QKI15" s="153"/>
      <c r="QKJ15" s="153"/>
      <c r="QKK15" s="153"/>
      <c r="QKL15" s="153"/>
      <c r="QKM15" s="153"/>
      <c r="QKN15" s="153"/>
      <c r="QKO15" s="153"/>
      <c r="QKP15" s="153"/>
      <c r="QKQ15" s="153"/>
      <c r="QKR15" s="153"/>
      <c r="QKS15" s="153"/>
      <c r="QKT15" s="153"/>
      <c r="QKU15" s="153"/>
      <c r="QKV15" s="153"/>
      <c r="QKW15" s="153"/>
      <c r="QKX15" s="153"/>
      <c r="QKY15" s="153"/>
      <c r="QKZ15" s="153"/>
      <c r="QLA15" s="153"/>
      <c r="QLB15" s="153"/>
      <c r="QLC15" s="153"/>
      <c r="QLD15" s="153"/>
      <c r="QLE15" s="153"/>
      <c r="QLF15" s="153"/>
      <c r="QLG15" s="153"/>
      <c r="QLH15" s="153"/>
      <c r="QLI15" s="153"/>
      <c r="QLJ15" s="153"/>
      <c r="QLK15" s="153"/>
      <c r="QLL15" s="153"/>
      <c r="QLM15" s="153"/>
      <c r="QLN15" s="153"/>
      <c r="QLO15" s="153"/>
      <c r="QLP15" s="153"/>
      <c r="QLQ15" s="153"/>
      <c r="QLR15" s="153"/>
      <c r="QLS15" s="153"/>
      <c r="QLT15" s="153"/>
      <c r="QLU15" s="153"/>
      <c r="QLV15" s="153"/>
      <c r="QLW15" s="153"/>
      <c r="QLX15" s="153"/>
      <c r="QLY15" s="153"/>
      <c r="QLZ15" s="153"/>
      <c r="QMA15" s="153"/>
      <c r="QMB15" s="153"/>
      <c r="QMC15" s="153"/>
      <c r="QMD15" s="153"/>
      <c r="QME15" s="153"/>
      <c r="QMF15" s="153"/>
      <c r="QMG15" s="153"/>
      <c r="QMH15" s="153"/>
      <c r="QMI15" s="153"/>
      <c r="QMJ15" s="153"/>
      <c r="QMK15" s="153"/>
      <c r="QML15" s="153"/>
      <c r="QMM15" s="153"/>
      <c r="QMN15" s="153"/>
      <c r="QMO15" s="153"/>
      <c r="QMP15" s="153"/>
      <c r="QMQ15" s="153"/>
      <c r="QMR15" s="153"/>
      <c r="QMS15" s="153"/>
      <c r="QMT15" s="153"/>
      <c r="QMU15" s="153"/>
      <c r="QMV15" s="153"/>
      <c r="QMW15" s="153"/>
      <c r="QMX15" s="153"/>
      <c r="QMY15" s="153"/>
      <c r="QMZ15" s="153"/>
      <c r="QNA15" s="153"/>
      <c r="QNB15" s="153"/>
      <c r="QNC15" s="153"/>
      <c r="QND15" s="153"/>
      <c r="QNE15" s="153"/>
      <c r="QNF15" s="153"/>
      <c r="QNG15" s="153"/>
      <c r="QNH15" s="153"/>
      <c r="QNI15" s="153"/>
      <c r="QNJ15" s="153"/>
      <c r="QNK15" s="153"/>
      <c r="QNL15" s="153"/>
      <c r="QNM15" s="153"/>
      <c r="QNN15" s="153"/>
      <c r="QNO15" s="153"/>
      <c r="QNP15" s="153"/>
      <c r="QNQ15" s="153"/>
      <c r="QNR15" s="153"/>
      <c r="QNS15" s="153"/>
      <c r="QNT15" s="153"/>
      <c r="QNU15" s="153"/>
      <c r="QNV15" s="153"/>
      <c r="QNW15" s="153"/>
      <c r="QNX15" s="153"/>
      <c r="QNY15" s="153"/>
      <c r="QNZ15" s="153"/>
      <c r="QOA15" s="153"/>
      <c r="QOB15" s="153"/>
      <c r="QOC15" s="153"/>
      <c r="QOD15" s="153"/>
      <c r="QOE15" s="153"/>
      <c r="QOF15" s="153"/>
      <c r="QOG15" s="153"/>
      <c r="QOH15" s="153"/>
      <c r="QOI15" s="153"/>
      <c r="QOJ15" s="153"/>
      <c r="QOK15" s="153"/>
      <c r="QOL15" s="153"/>
      <c r="QOM15" s="153"/>
      <c r="QON15" s="153"/>
      <c r="QOO15" s="153"/>
      <c r="QOP15" s="153"/>
      <c r="QOQ15" s="153"/>
      <c r="QOR15" s="153"/>
      <c r="QOS15" s="153"/>
      <c r="QOT15" s="153"/>
      <c r="QOU15" s="153"/>
      <c r="QOV15" s="153"/>
      <c r="QOW15" s="153"/>
      <c r="QOX15" s="153"/>
      <c r="QOY15" s="153"/>
      <c r="QOZ15" s="153"/>
      <c r="QPA15" s="153"/>
      <c r="QPB15" s="153"/>
      <c r="QPC15" s="153"/>
      <c r="QPD15" s="153"/>
      <c r="QPE15" s="153"/>
      <c r="QPF15" s="153"/>
      <c r="QPG15" s="153"/>
      <c r="QPH15" s="153"/>
      <c r="QPI15" s="153"/>
      <c r="QPJ15" s="153"/>
      <c r="QPK15" s="153"/>
      <c r="QPL15" s="153"/>
      <c r="QPM15" s="153"/>
      <c r="QPN15" s="153"/>
      <c r="QPO15" s="153"/>
      <c r="QPP15" s="153"/>
      <c r="QPQ15" s="153"/>
      <c r="QPR15" s="153"/>
      <c r="QPS15" s="153"/>
      <c r="QPT15" s="153"/>
      <c r="QPU15" s="153"/>
      <c r="QPV15" s="153"/>
      <c r="QPW15" s="153"/>
      <c r="QPX15" s="153"/>
      <c r="QPY15" s="153"/>
      <c r="QPZ15" s="153"/>
      <c r="QQA15" s="153"/>
      <c r="QQB15" s="153"/>
      <c r="QQC15" s="153"/>
      <c r="QQD15" s="153"/>
      <c r="QQE15" s="153"/>
      <c r="QQF15" s="153"/>
      <c r="QQG15" s="153"/>
      <c r="QQH15" s="153"/>
      <c r="QQI15" s="153"/>
      <c r="QQJ15" s="153"/>
      <c r="QQK15" s="153"/>
      <c r="QQL15" s="153"/>
      <c r="QQM15" s="153"/>
      <c r="QQN15" s="153"/>
      <c r="QQO15" s="153"/>
      <c r="QQP15" s="153"/>
      <c r="QQQ15" s="153"/>
      <c r="QQR15" s="153"/>
      <c r="QQS15" s="153"/>
      <c r="QQT15" s="153"/>
      <c r="QQU15" s="153"/>
      <c r="QQV15" s="153"/>
      <c r="QQW15" s="153"/>
      <c r="QQX15" s="153"/>
      <c r="QQY15" s="153"/>
      <c r="QQZ15" s="153"/>
      <c r="QRA15" s="153"/>
      <c r="QRB15" s="153"/>
      <c r="QRC15" s="153"/>
      <c r="QRD15" s="153"/>
      <c r="QRE15" s="153"/>
      <c r="QRF15" s="153"/>
      <c r="QRG15" s="153"/>
      <c r="QRH15" s="153"/>
      <c r="QRI15" s="153"/>
      <c r="QRJ15" s="153"/>
      <c r="QRK15" s="153"/>
      <c r="QRL15" s="153"/>
      <c r="QRM15" s="153"/>
      <c r="QRN15" s="153"/>
      <c r="QRO15" s="153"/>
      <c r="QRP15" s="153"/>
      <c r="QRQ15" s="153"/>
      <c r="QRR15" s="153"/>
      <c r="QRS15" s="153"/>
      <c r="QRT15" s="153"/>
      <c r="QRU15" s="153"/>
      <c r="QRV15" s="153"/>
      <c r="QRW15" s="153"/>
      <c r="QRX15" s="153"/>
      <c r="QRY15" s="153"/>
      <c r="QRZ15" s="153"/>
      <c r="QSA15" s="153"/>
      <c r="QSB15" s="153"/>
      <c r="QSC15" s="153"/>
      <c r="QSD15" s="153"/>
      <c r="QSE15" s="153"/>
      <c r="QSF15" s="153"/>
      <c r="QSG15" s="153"/>
      <c r="QSH15" s="153"/>
      <c r="QSI15" s="153"/>
      <c r="QSJ15" s="153"/>
      <c r="QSK15" s="153"/>
      <c r="QSL15" s="153"/>
      <c r="QSM15" s="153"/>
      <c r="QSN15" s="153"/>
      <c r="QSO15" s="153"/>
      <c r="QSP15" s="153"/>
      <c r="QSQ15" s="153"/>
      <c r="QSR15" s="153"/>
      <c r="QSS15" s="153"/>
      <c r="QST15" s="153"/>
      <c r="QSU15" s="153"/>
      <c r="QSV15" s="153"/>
      <c r="QSW15" s="153"/>
      <c r="QSX15" s="153"/>
      <c r="QSY15" s="153"/>
      <c r="QSZ15" s="153"/>
      <c r="QTA15" s="153"/>
      <c r="QTB15" s="153"/>
      <c r="QTC15" s="153"/>
      <c r="QTD15" s="153"/>
      <c r="QTE15" s="153"/>
      <c r="QTF15" s="153"/>
      <c r="QTG15" s="153"/>
      <c r="QTH15" s="153"/>
      <c r="QTI15" s="153"/>
      <c r="QTJ15" s="153"/>
      <c r="QTK15" s="153"/>
      <c r="QTL15" s="153"/>
      <c r="QTM15" s="153"/>
      <c r="QTN15" s="153"/>
      <c r="QTO15" s="153"/>
      <c r="QTP15" s="153"/>
      <c r="QTQ15" s="153"/>
      <c r="QTR15" s="153"/>
      <c r="QTS15" s="153"/>
      <c r="QTT15" s="153"/>
      <c r="QTU15" s="153"/>
      <c r="QTV15" s="153"/>
      <c r="QTW15" s="153"/>
      <c r="QTX15" s="153"/>
      <c r="QTY15" s="153"/>
      <c r="QTZ15" s="153"/>
      <c r="QUA15" s="153"/>
      <c r="QUB15" s="153"/>
      <c r="QUC15" s="153"/>
      <c r="QUD15" s="153"/>
      <c r="QUE15" s="153"/>
      <c r="QUF15" s="153"/>
      <c r="QUG15" s="153"/>
      <c r="QUH15" s="153"/>
      <c r="QUI15" s="153"/>
      <c r="QUJ15" s="153"/>
      <c r="QUK15" s="153"/>
      <c r="QUL15" s="153"/>
      <c r="QUM15" s="153"/>
      <c r="QUN15" s="153"/>
      <c r="QUO15" s="153"/>
      <c r="QUP15" s="153"/>
      <c r="QUQ15" s="153"/>
      <c r="QUR15" s="153"/>
      <c r="QUS15" s="153"/>
      <c r="QUT15" s="153"/>
      <c r="QUU15" s="153"/>
      <c r="QUV15" s="153"/>
      <c r="QUW15" s="153"/>
      <c r="QUX15" s="153"/>
      <c r="QUY15" s="153"/>
      <c r="QUZ15" s="153"/>
      <c r="QVA15" s="153"/>
      <c r="QVB15" s="153"/>
      <c r="QVC15" s="153"/>
      <c r="QVD15" s="153"/>
      <c r="QVE15" s="153"/>
      <c r="QVF15" s="153"/>
      <c r="QVG15" s="153"/>
      <c r="QVH15" s="153"/>
      <c r="QVI15" s="153"/>
      <c r="QVJ15" s="153"/>
      <c r="QVK15" s="153"/>
      <c r="QVL15" s="153"/>
      <c r="QVM15" s="153"/>
      <c r="QVN15" s="153"/>
      <c r="QVO15" s="153"/>
      <c r="QVP15" s="153"/>
      <c r="QVQ15" s="153"/>
      <c r="QVR15" s="153"/>
      <c r="QVS15" s="153"/>
      <c r="QVT15" s="153"/>
      <c r="QVU15" s="153"/>
      <c r="QVV15" s="153"/>
      <c r="QVW15" s="153"/>
      <c r="QVX15" s="153"/>
      <c r="QVY15" s="153"/>
      <c r="QVZ15" s="153"/>
      <c r="QWA15" s="153"/>
      <c r="QWB15" s="153"/>
      <c r="QWC15" s="153"/>
      <c r="QWD15" s="153"/>
      <c r="QWE15" s="153"/>
      <c r="QWF15" s="153"/>
      <c r="QWG15" s="153"/>
      <c r="QWH15" s="153"/>
      <c r="QWI15" s="153"/>
      <c r="QWJ15" s="153"/>
      <c r="QWK15" s="153"/>
      <c r="QWL15" s="153"/>
      <c r="QWM15" s="153"/>
      <c r="QWN15" s="153"/>
      <c r="QWO15" s="153"/>
      <c r="QWP15" s="153"/>
      <c r="QWQ15" s="153"/>
      <c r="QWR15" s="153"/>
      <c r="QWS15" s="153"/>
      <c r="QWT15" s="153"/>
      <c r="QWU15" s="153"/>
      <c r="QWV15" s="153"/>
      <c r="QWW15" s="153"/>
      <c r="QWX15" s="153"/>
      <c r="QWY15" s="153"/>
      <c r="QWZ15" s="153"/>
      <c r="QXA15" s="153"/>
      <c r="QXB15" s="153"/>
      <c r="QXC15" s="153"/>
      <c r="QXD15" s="153"/>
      <c r="QXE15" s="153"/>
      <c r="QXF15" s="153"/>
      <c r="QXG15" s="153"/>
      <c r="QXH15" s="153"/>
      <c r="QXI15" s="153"/>
      <c r="QXJ15" s="153"/>
      <c r="QXK15" s="153"/>
      <c r="QXL15" s="153"/>
      <c r="QXM15" s="153"/>
      <c r="QXN15" s="153"/>
      <c r="QXO15" s="153"/>
      <c r="QXP15" s="153"/>
      <c r="QXQ15" s="153"/>
      <c r="QXR15" s="153"/>
      <c r="QXS15" s="153"/>
      <c r="QXT15" s="153"/>
      <c r="QXU15" s="153"/>
      <c r="QXV15" s="153"/>
      <c r="QXW15" s="153"/>
      <c r="QXX15" s="153"/>
      <c r="QXY15" s="153"/>
      <c r="QXZ15" s="153"/>
      <c r="QYA15" s="153"/>
      <c r="QYB15" s="153"/>
      <c r="QYC15" s="153"/>
      <c r="QYD15" s="153"/>
      <c r="QYE15" s="153"/>
      <c r="QYF15" s="153"/>
      <c r="QYG15" s="153"/>
      <c r="QYH15" s="153"/>
      <c r="QYI15" s="153"/>
      <c r="QYJ15" s="153"/>
      <c r="QYK15" s="153"/>
      <c r="QYL15" s="153"/>
      <c r="QYM15" s="153"/>
      <c r="QYN15" s="153"/>
      <c r="QYO15" s="153"/>
      <c r="QYP15" s="153"/>
      <c r="QYQ15" s="153"/>
      <c r="QYR15" s="153"/>
      <c r="QYS15" s="153"/>
      <c r="QYT15" s="153"/>
      <c r="QYU15" s="153"/>
      <c r="QYV15" s="153"/>
      <c r="QYW15" s="153"/>
      <c r="QYX15" s="153"/>
      <c r="QYY15" s="153"/>
      <c r="QYZ15" s="153"/>
      <c r="QZA15" s="153"/>
      <c r="QZB15" s="153"/>
      <c r="QZC15" s="153"/>
      <c r="QZD15" s="153"/>
      <c r="QZE15" s="153"/>
      <c r="QZF15" s="153"/>
      <c r="QZG15" s="153"/>
      <c r="QZH15" s="153"/>
      <c r="QZI15" s="153"/>
      <c r="QZJ15" s="153"/>
      <c r="QZK15" s="153"/>
      <c r="QZL15" s="153"/>
      <c r="QZM15" s="153"/>
      <c r="QZN15" s="153"/>
      <c r="QZO15" s="153"/>
      <c r="QZP15" s="153"/>
      <c r="QZQ15" s="153"/>
      <c r="QZR15" s="153"/>
      <c r="QZS15" s="153"/>
      <c r="QZT15" s="153"/>
      <c r="QZU15" s="153"/>
      <c r="QZV15" s="153"/>
      <c r="QZW15" s="153"/>
      <c r="QZX15" s="153"/>
      <c r="QZY15" s="153"/>
      <c r="QZZ15" s="153"/>
      <c r="RAA15" s="153"/>
      <c r="RAB15" s="153"/>
      <c r="RAC15" s="153"/>
      <c r="RAD15" s="153"/>
      <c r="RAE15" s="153"/>
      <c r="RAF15" s="153"/>
      <c r="RAG15" s="153"/>
      <c r="RAH15" s="153"/>
      <c r="RAI15" s="153"/>
      <c r="RAJ15" s="153"/>
      <c r="RAK15" s="153"/>
      <c r="RAL15" s="153"/>
      <c r="RAM15" s="153"/>
      <c r="RAN15" s="153"/>
      <c r="RAO15" s="153"/>
      <c r="RAP15" s="153"/>
      <c r="RAQ15" s="153"/>
      <c r="RAR15" s="153"/>
      <c r="RAS15" s="153"/>
      <c r="RAT15" s="153"/>
      <c r="RAU15" s="153"/>
      <c r="RAV15" s="153"/>
      <c r="RAW15" s="153"/>
      <c r="RAX15" s="153"/>
      <c r="RAY15" s="153"/>
      <c r="RAZ15" s="153"/>
      <c r="RBA15" s="153"/>
      <c r="RBB15" s="153"/>
      <c r="RBC15" s="153"/>
      <c r="RBD15" s="153"/>
      <c r="RBE15" s="153"/>
      <c r="RBF15" s="153"/>
      <c r="RBG15" s="153"/>
      <c r="RBH15" s="153"/>
      <c r="RBI15" s="153"/>
      <c r="RBJ15" s="153"/>
      <c r="RBK15" s="153"/>
      <c r="RBL15" s="153"/>
      <c r="RBM15" s="153"/>
      <c r="RBN15" s="153"/>
      <c r="RBO15" s="153"/>
      <c r="RBP15" s="153"/>
      <c r="RBQ15" s="153"/>
      <c r="RBR15" s="153"/>
      <c r="RBS15" s="153"/>
      <c r="RBT15" s="153"/>
      <c r="RBU15" s="153"/>
      <c r="RBV15" s="153"/>
      <c r="RBW15" s="153"/>
      <c r="RBX15" s="153"/>
      <c r="RBY15" s="153"/>
      <c r="RBZ15" s="153"/>
      <c r="RCA15" s="153"/>
      <c r="RCB15" s="153"/>
      <c r="RCC15" s="153"/>
      <c r="RCD15" s="153"/>
      <c r="RCE15" s="153"/>
      <c r="RCF15" s="153"/>
      <c r="RCG15" s="153"/>
      <c r="RCH15" s="153"/>
      <c r="RCI15" s="153"/>
      <c r="RCJ15" s="153"/>
      <c r="RCK15" s="153"/>
      <c r="RCL15" s="153"/>
      <c r="RCM15" s="153"/>
      <c r="RCN15" s="153"/>
      <c r="RCO15" s="153"/>
      <c r="RCP15" s="153"/>
      <c r="RCQ15" s="153"/>
      <c r="RCR15" s="153"/>
      <c r="RCS15" s="153"/>
      <c r="RCT15" s="153"/>
      <c r="RCU15" s="153"/>
      <c r="RCV15" s="153"/>
      <c r="RCW15" s="153"/>
      <c r="RCX15" s="153"/>
      <c r="RCY15" s="153"/>
      <c r="RCZ15" s="153"/>
      <c r="RDA15" s="153"/>
      <c r="RDB15" s="153"/>
      <c r="RDC15" s="153"/>
      <c r="RDD15" s="153"/>
      <c r="RDE15" s="153"/>
      <c r="RDF15" s="153"/>
      <c r="RDG15" s="153"/>
      <c r="RDH15" s="153"/>
      <c r="RDI15" s="153"/>
      <c r="RDJ15" s="153"/>
      <c r="RDK15" s="153"/>
      <c r="RDL15" s="153"/>
      <c r="RDM15" s="153"/>
      <c r="RDN15" s="153"/>
      <c r="RDO15" s="153"/>
      <c r="RDP15" s="153"/>
      <c r="RDQ15" s="153"/>
      <c r="RDR15" s="153"/>
      <c r="RDS15" s="153"/>
      <c r="RDT15" s="153"/>
      <c r="RDU15" s="153"/>
      <c r="RDV15" s="153"/>
      <c r="RDW15" s="153"/>
      <c r="RDX15" s="153"/>
      <c r="RDY15" s="153"/>
      <c r="RDZ15" s="153"/>
      <c r="REA15" s="153"/>
      <c r="REB15" s="153"/>
      <c r="REC15" s="153"/>
      <c r="RED15" s="153"/>
      <c r="REE15" s="153"/>
      <c r="REF15" s="153"/>
      <c r="REG15" s="153"/>
      <c r="REH15" s="153"/>
      <c r="REI15" s="153"/>
      <c r="REJ15" s="153"/>
      <c r="REK15" s="153"/>
      <c r="REL15" s="153"/>
      <c r="REM15" s="153"/>
      <c r="REN15" s="153"/>
      <c r="REO15" s="153"/>
      <c r="REP15" s="153"/>
      <c r="REQ15" s="153"/>
      <c r="RER15" s="153"/>
      <c r="RES15" s="153"/>
      <c r="RET15" s="153"/>
      <c r="REU15" s="153"/>
      <c r="REV15" s="153"/>
      <c r="REW15" s="153"/>
      <c r="REX15" s="153"/>
      <c r="REY15" s="153"/>
      <c r="REZ15" s="153"/>
      <c r="RFA15" s="153"/>
      <c r="RFB15" s="153"/>
      <c r="RFC15" s="153"/>
      <c r="RFD15" s="153"/>
      <c r="RFE15" s="153"/>
      <c r="RFF15" s="153"/>
      <c r="RFG15" s="153"/>
      <c r="RFH15" s="153"/>
      <c r="RFI15" s="153"/>
      <c r="RFJ15" s="153"/>
      <c r="RFK15" s="153"/>
      <c r="RFL15" s="153"/>
      <c r="RFM15" s="153"/>
      <c r="RFN15" s="153"/>
      <c r="RFO15" s="153"/>
      <c r="RFP15" s="153"/>
      <c r="RFQ15" s="153"/>
      <c r="RFR15" s="153"/>
      <c r="RFS15" s="153"/>
      <c r="RFT15" s="153"/>
      <c r="RFU15" s="153"/>
      <c r="RFV15" s="153"/>
      <c r="RFW15" s="153"/>
      <c r="RFX15" s="153"/>
      <c r="RFY15" s="153"/>
      <c r="RFZ15" s="153"/>
      <c r="RGA15" s="153"/>
      <c r="RGB15" s="153"/>
      <c r="RGC15" s="153"/>
      <c r="RGD15" s="153"/>
      <c r="RGE15" s="153"/>
      <c r="RGF15" s="153"/>
      <c r="RGG15" s="153"/>
      <c r="RGH15" s="153"/>
      <c r="RGI15" s="153"/>
      <c r="RGJ15" s="153"/>
      <c r="RGK15" s="153"/>
      <c r="RGL15" s="153"/>
      <c r="RGM15" s="153"/>
      <c r="RGN15" s="153"/>
      <c r="RGO15" s="153"/>
      <c r="RGP15" s="153"/>
      <c r="RGQ15" s="153"/>
      <c r="RGR15" s="153"/>
      <c r="RGS15" s="153"/>
      <c r="RGT15" s="153"/>
      <c r="RGU15" s="153"/>
      <c r="RGV15" s="153"/>
      <c r="RGW15" s="153"/>
      <c r="RGX15" s="153"/>
      <c r="RGY15" s="153"/>
      <c r="RGZ15" s="153"/>
      <c r="RHA15" s="153"/>
      <c r="RHB15" s="153"/>
      <c r="RHC15" s="153"/>
      <c r="RHD15" s="153"/>
      <c r="RHE15" s="153"/>
      <c r="RHF15" s="153"/>
      <c r="RHG15" s="153"/>
      <c r="RHH15" s="153"/>
      <c r="RHI15" s="153"/>
      <c r="RHJ15" s="153"/>
      <c r="RHK15" s="153"/>
      <c r="RHL15" s="153"/>
      <c r="RHM15" s="153"/>
      <c r="RHN15" s="153"/>
      <c r="RHO15" s="153"/>
      <c r="RHP15" s="153"/>
      <c r="RHQ15" s="153"/>
      <c r="RHR15" s="153"/>
      <c r="RHS15" s="153"/>
      <c r="RHT15" s="153"/>
      <c r="RHU15" s="153"/>
      <c r="RHV15" s="153"/>
      <c r="RHW15" s="153"/>
      <c r="RHX15" s="153"/>
      <c r="RHY15" s="153"/>
      <c r="RHZ15" s="153"/>
      <c r="RIA15" s="153"/>
      <c r="RIB15" s="153"/>
      <c r="RIC15" s="153"/>
      <c r="RID15" s="153"/>
      <c r="RIE15" s="153"/>
      <c r="RIF15" s="153"/>
      <c r="RIG15" s="153"/>
      <c r="RIH15" s="153"/>
      <c r="RII15" s="153"/>
      <c r="RIJ15" s="153"/>
      <c r="RIK15" s="153"/>
      <c r="RIL15" s="153"/>
      <c r="RIM15" s="153"/>
      <c r="RIN15" s="153"/>
      <c r="RIO15" s="153"/>
      <c r="RIP15" s="153"/>
      <c r="RIQ15" s="153"/>
      <c r="RIR15" s="153"/>
      <c r="RIS15" s="153"/>
      <c r="RIT15" s="153"/>
      <c r="RIU15" s="153"/>
      <c r="RIV15" s="153"/>
      <c r="RIW15" s="153"/>
      <c r="RIX15" s="153"/>
      <c r="RIY15" s="153"/>
      <c r="RIZ15" s="153"/>
      <c r="RJA15" s="153"/>
      <c r="RJB15" s="153"/>
      <c r="RJC15" s="153"/>
      <c r="RJD15" s="153"/>
      <c r="RJE15" s="153"/>
      <c r="RJF15" s="153"/>
      <c r="RJG15" s="153"/>
      <c r="RJH15" s="153"/>
      <c r="RJI15" s="153"/>
      <c r="RJJ15" s="153"/>
      <c r="RJK15" s="153"/>
      <c r="RJL15" s="153"/>
      <c r="RJM15" s="153"/>
      <c r="RJN15" s="153"/>
      <c r="RJO15" s="153"/>
      <c r="RJP15" s="153"/>
      <c r="RJQ15" s="153"/>
      <c r="RJR15" s="153"/>
      <c r="RJS15" s="153"/>
      <c r="RJT15" s="153"/>
      <c r="RJU15" s="153"/>
      <c r="RJV15" s="153"/>
      <c r="RJW15" s="153"/>
      <c r="RJX15" s="153"/>
      <c r="RJY15" s="153"/>
      <c r="RJZ15" s="153"/>
      <c r="RKA15" s="153"/>
      <c r="RKB15" s="153"/>
      <c r="RKC15" s="153"/>
      <c r="RKD15" s="153"/>
      <c r="RKE15" s="153"/>
      <c r="RKF15" s="153"/>
      <c r="RKG15" s="153"/>
      <c r="RKH15" s="153"/>
      <c r="RKI15" s="153"/>
      <c r="RKJ15" s="153"/>
      <c r="RKK15" s="153"/>
      <c r="RKL15" s="153"/>
      <c r="RKM15" s="153"/>
      <c r="RKN15" s="153"/>
      <c r="RKO15" s="153"/>
      <c r="RKP15" s="153"/>
      <c r="RKQ15" s="153"/>
      <c r="RKR15" s="153"/>
      <c r="RKS15" s="153"/>
      <c r="RKT15" s="153"/>
      <c r="RKU15" s="153"/>
      <c r="RKV15" s="153"/>
      <c r="RKW15" s="153"/>
      <c r="RKX15" s="153"/>
      <c r="RKY15" s="153"/>
      <c r="RKZ15" s="153"/>
      <c r="RLA15" s="153"/>
      <c r="RLB15" s="153"/>
      <c r="RLC15" s="153"/>
      <c r="RLD15" s="153"/>
      <c r="RLE15" s="153"/>
      <c r="RLF15" s="153"/>
      <c r="RLG15" s="153"/>
      <c r="RLH15" s="153"/>
      <c r="RLI15" s="153"/>
      <c r="RLJ15" s="153"/>
      <c r="RLK15" s="153"/>
      <c r="RLL15" s="153"/>
      <c r="RLM15" s="153"/>
      <c r="RLN15" s="153"/>
      <c r="RLO15" s="153"/>
      <c r="RLP15" s="153"/>
      <c r="RLQ15" s="153"/>
      <c r="RLR15" s="153"/>
      <c r="RLS15" s="153"/>
      <c r="RLT15" s="153"/>
      <c r="RLU15" s="153"/>
      <c r="RLV15" s="153"/>
      <c r="RLW15" s="153"/>
      <c r="RLX15" s="153"/>
      <c r="RLY15" s="153"/>
      <c r="RLZ15" s="153"/>
      <c r="RMA15" s="153"/>
      <c r="RMB15" s="153"/>
      <c r="RMC15" s="153"/>
      <c r="RMD15" s="153"/>
      <c r="RME15" s="153"/>
      <c r="RMF15" s="153"/>
      <c r="RMG15" s="153"/>
      <c r="RMH15" s="153"/>
      <c r="RMI15" s="153"/>
      <c r="RMJ15" s="153"/>
      <c r="RMK15" s="153"/>
      <c r="RML15" s="153"/>
      <c r="RMM15" s="153"/>
      <c r="RMN15" s="153"/>
      <c r="RMO15" s="153"/>
      <c r="RMP15" s="153"/>
      <c r="RMQ15" s="153"/>
      <c r="RMR15" s="153"/>
      <c r="RMS15" s="153"/>
      <c r="RMT15" s="153"/>
      <c r="RMU15" s="153"/>
      <c r="RMV15" s="153"/>
      <c r="RMW15" s="153"/>
      <c r="RMX15" s="153"/>
      <c r="RMY15" s="153"/>
      <c r="RMZ15" s="153"/>
      <c r="RNA15" s="153"/>
      <c r="RNB15" s="153"/>
      <c r="RNC15" s="153"/>
      <c r="RND15" s="153"/>
      <c r="RNE15" s="153"/>
      <c r="RNF15" s="153"/>
      <c r="RNG15" s="153"/>
      <c r="RNH15" s="153"/>
      <c r="RNI15" s="153"/>
      <c r="RNJ15" s="153"/>
      <c r="RNK15" s="153"/>
      <c r="RNL15" s="153"/>
      <c r="RNM15" s="153"/>
      <c r="RNN15" s="153"/>
      <c r="RNO15" s="153"/>
      <c r="RNP15" s="153"/>
      <c r="RNQ15" s="153"/>
      <c r="RNR15" s="153"/>
      <c r="RNS15" s="153"/>
      <c r="RNT15" s="153"/>
      <c r="RNU15" s="153"/>
      <c r="RNV15" s="153"/>
      <c r="RNW15" s="153"/>
      <c r="RNX15" s="153"/>
      <c r="RNY15" s="153"/>
      <c r="RNZ15" s="153"/>
      <c r="ROA15" s="153"/>
      <c r="ROB15" s="153"/>
      <c r="ROC15" s="153"/>
      <c r="ROD15" s="153"/>
      <c r="ROE15" s="153"/>
      <c r="ROF15" s="153"/>
      <c r="ROG15" s="153"/>
      <c r="ROH15" s="153"/>
      <c r="ROI15" s="153"/>
      <c r="ROJ15" s="153"/>
      <c r="ROK15" s="153"/>
      <c r="ROL15" s="153"/>
      <c r="ROM15" s="153"/>
      <c r="RON15" s="153"/>
      <c r="ROO15" s="153"/>
      <c r="ROP15" s="153"/>
      <c r="ROQ15" s="153"/>
      <c r="ROR15" s="153"/>
      <c r="ROS15" s="153"/>
      <c r="ROT15" s="153"/>
      <c r="ROU15" s="153"/>
      <c r="ROV15" s="153"/>
      <c r="ROW15" s="153"/>
      <c r="ROX15" s="153"/>
      <c r="ROY15" s="153"/>
      <c r="ROZ15" s="153"/>
      <c r="RPA15" s="153"/>
      <c r="RPB15" s="153"/>
      <c r="RPC15" s="153"/>
      <c r="RPD15" s="153"/>
      <c r="RPE15" s="153"/>
      <c r="RPF15" s="153"/>
      <c r="RPG15" s="153"/>
      <c r="RPH15" s="153"/>
      <c r="RPI15" s="153"/>
      <c r="RPJ15" s="153"/>
      <c r="RPK15" s="153"/>
      <c r="RPL15" s="153"/>
      <c r="RPM15" s="153"/>
      <c r="RPN15" s="153"/>
      <c r="RPO15" s="153"/>
      <c r="RPP15" s="153"/>
      <c r="RPQ15" s="153"/>
      <c r="RPR15" s="153"/>
      <c r="RPS15" s="153"/>
      <c r="RPT15" s="153"/>
      <c r="RPU15" s="153"/>
      <c r="RPV15" s="153"/>
      <c r="RPW15" s="153"/>
      <c r="RPX15" s="153"/>
      <c r="RPY15" s="153"/>
      <c r="RPZ15" s="153"/>
      <c r="RQA15" s="153"/>
      <c r="RQB15" s="153"/>
      <c r="RQC15" s="153"/>
      <c r="RQD15" s="153"/>
      <c r="RQE15" s="153"/>
      <c r="RQF15" s="153"/>
      <c r="RQG15" s="153"/>
      <c r="RQH15" s="153"/>
      <c r="RQI15" s="153"/>
      <c r="RQJ15" s="153"/>
      <c r="RQK15" s="153"/>
      <c r="RQL15" s="153"/>
      <c r="RQM15" s="153"/>
      <c r="RQN15" s="153"/>
      <c r="RQO15" s="153"/>
      <c r="RQP15" s="153"/>
      <c r="RQQ15" s="153"/>
      <c r="RQR15" s="153"/>
      <c r="RQS15" s="153"/>
      <c r="RQT15" s="153"/>
      <c r="RQU15" s="153"/>
      <c r="RQV15" s="153"/>
      <c r="RQW15" s="153"/>
      <c r="RQX15" s="153"/>
      <c r="RQY15" s="153"/>
      <c r="RQZ15" s="153"/>
      <c r="RRA15" s="153"/>
      <c r="RRB15" s="153"/>
      <c r="RRC15" s="153"/>
      <c r="RRD15" s="153"/>
      <c r="RRE15" s="153"/>
      <c r="RRF15" s="153"/>
      <c r="RRG15" s="153"/>
      <c r="RRH15" s="153"/>
      <c r="RRI15" s="153"/>
      <c r="RRJ15" s="153"/>
      <c r="RRK15" s="153"/>
      <c r="RRL15" s="153"/>
      <c r="RRM15" s="153"/>
      <c r="RRN15" s="153"/>
      <c r="RRO15" s="153"/>
      <c r="RRP15" s="153"/>
      <c r="RRQ15" s="153"/>
      <c r="RRR15" s="153"/>
      <c r="RRS15" s="153"/>
      <c r="RRT15" s="153"/>
      <c r="RRU15" s="153"/>
      <c r="RRV15" s="153"/>
      <c r="RRW15" s="153"/>
      <c r="RRX15" s="153"/>
      <c r="RRY15" s="153"/>
      <c r="RRZ15" s="153"/>
      <c r="RSA15" s="153"/>
      <c r="RSB15" s="153"/>
      <c r="RSC15" s="153"/>
      <c r="RSD15" s="153"/>
      <c r="RSE15" s="153"/>
      <c r="RSF15" s="153"/>
      <c r="RSG15" s="153"/>
      <c r="RSH15" s="153"/>
      <c r="RSI15" s="153"/>
      <c r="RSJ15" s="153"/>
      <c r="RSK15" s="153"/>
      <c r="RSL15" s="153"/>
      <c r="RSM15" s="153"/>
      <c r="RSN15" s="153"/>
      <c r="RSO15" s="153"/>
      <c r="RSP15" s="153"/>
      <c r="RSQ15" s="153"/>
      <c r="RSR15" s="153"/>
      <c r="RSS15" s="153"/>
      <c r="RST15" s="153"/>
      <c r="RSU15" s="153"/>
      <c r="RSV15" s="153"/>
      <c r="RSW15" s="153"/>
      <c r="RSX15" s="153"/>
      <c r="RSY15" s="153"/>
      <c r="RSZ15" s="153"/>
      <c r="RTA15" s="153"/>
      <c r="RTB15" s="153"/>
      <c r="RTC15" s="153"/>
      <c r="RTD15" s="153"/>
      <c r="RTE15" s="153"/>
      <c r="RTF15" s="153"/>
      <c r="RTG15" s="153"/>
      <c r="RTH15" s="153"/>
      <c r="RTI15" s="153"/>
      <c r="RTJ15" s="153"/>
      <c r="RTK15" s="153"/>
      <c r="RTL15" s="153"/>
      <c r="RTM15" s="153"/>
      <c r="RTN15" s="153"/>
      <c r="RTO15" s="153"/>
      <c r="RTP15" s="153"/>
      <c r="RTQ15" s="153"/>
      <c r="RTR15" s="153"/>
      <c r="RTS15" s="153"/>
      <c r="RTT15" s="153"/>
      <c r="RTU15" s="153"/>
      <c r="RTV15" s="153"/>
      <c r="RTW15" s="153"/>
      <c r="RTX15" s="153"/>
      <c r="RTY15" s="153"/>
      <c r="RTZ15" s="153"/>
      <c r="RUA15" s="153"/>
      <c r="RUB15" s="153"/>
      <c r="RUC15" s="153"/>
      <c r="RUD15" s="153"/>
      <c r="RUE15" s="153"/>
      <c r="RUF15" s="153"/>
      <c r="RUG15" s="153"/>
      <c r="RUH15" s="153"/>
      <c r="RUI15" s="153"/>
      <c r="RUJ15" s="153"/>
      <c r="RUK15" s="153"/>
      <c r="RUL15" s="153"/>
      <c r="RUM15" s="153"/>
      <c r="RUN15" s="153"/>
      <c r="RUO15" s="153"/>
      <c r="RUP15" s="153"/>
      <c r="RUQ15" s="153"/>
      <c r="RUR15" s="153"/>
      <c r="RUS15" s="153"/>
      <c r="RUT15" s="153"/>
      <c r="RUU15" s="153"/>
      <c r="RUV15" s="153"/>
      <c r="RUW15" s="153"/>
      <c r="RUX15" s="153"/>
      <c r="RUY15" s="153"/>
      <c r="RUZ15" s="153"/>
      <c r="RVA15" s="153"/>
      <c r="RVB15" s="153"/>
      <c r="RVC15" s="153"/>
      <c r="RVD15" s="153"/>
      <c r="RVE15" s="153"/>
      <c r="RVF15" s="153"/>
      <c r="RVG15" s="153"/>
      <c r="RVH15" s="153"/>
      <c r="RVI15" s="153"/>
      <c r="RVJ15" s="153"/>
      <c r="RVK15" s="153"/>
      <c r="RVL15" s="153"/>
      <c r="RVM15" s="153"/>
      <c r="RVN15" s="153"/>
      <c r="RVO15" s="153"/>
      <c r="RVP15" s="153"/>
      <c r="RVQ15" s="153"/>
      <c r="RVR15" s="153"/>
      <c r="RVS15" s="153"/>
      <c r="RVT15" s="153"/>
      <c r="RVU15" s="153"/>
      <c r="RVV15" s="153"/>
      <c r="RVW15" s="153"/>
      <c r="RVX15" s="153"/>
      <c r="RVY15" s="153"/>
      <c r="RVZ15" s="153"/>
      <c r="RWA15" s="153"/>
      <c r="RWB15" s="153"/>
      <c r="RWC15" s="153"/>
      <c r="RWD15" s="153"/>
      <c r="RWE15" s="153"/>
      <c r="RWF15" s="153"/>
      <c r="RWG15" s="153"/>
      <c r="RWH15" s="153"/>
      <c r="RWI15" s="153"/>
      <c r="RWJ15" s="153"/>
      <c r="RWK15" s="153"/>
      <c r="RWL15" s="153"/>
      <c r="RWM15" s="153"/>
      <c r="RWN15" s="153"/>
      <c r="RWO15" s="153"/>
      <c r="RWP15" s="153"/>
      <c r="RWQ15" s="153"/>
      <c r="RWR15" s="153"/>
      <c r="RWS15" s="153"/>
      <c r="RWT15" s="153"/>
      <c r="RWU15" s="153"/>
      <c r="RWV15" s="153"/>
      <c r="RWW15" s="153"/>
      <c r="RWX15" s="153"/>
      <c r="RWY15" s="153"/>
      <c r="RWZ15" s="153"/>
      <c r="RXA15" s="153"/>
      <c r="RXB15" s="153"/>
      <c r="RXC15" s="153"/>
      <c r="RXD15" s="153"/>
      <c r="RXE15" s="153"/>
      <c r="RXF15" s="153"/>
      <c r="RXG15" s="153"/>
      <c r="RXH15" s="153"/>
      <c r="RXI15" s="153"/>
      <c r="RXJ15" s="153"/>
      <c r="RXK15" s="153"/>
      <c r="RXL15" s="153"/>
      <c r="RXM15" s="153"/>
      <c r="RXN15" s="153"/>
      <c r="RXO15" s="153"/>
      <c r="RXP15" s="153"/>
      <c r="RXQ15" s="153"/>
      <c r="RXR15" s="153"/>
      <c r="RXS15" s="153"/>
      <c r="RXT15" s="153"/>
      <c r="RXU15" s="153"/>
      <c r="RXV15" s="153"/>
      <c r="RXW15" s="153"/>
      <c r="RXX15" s="153"/>
      <c r="RXY15" s="153"/>
      <c r="RXZ15" s="153"/>
      <c r="RYA15" s="153"/>
      <c r="RYB15" s="153"/>
      <c r="RYC15" s="153"/>
      <c r="RYD15" s="153"/>
      <c r="RYE15" s="153"/>
      <c r="RYF15" s="153"/>
      <c r="RYG15" s="153"/>
      <c r="RYH15" s="153"/>
      <c r="RYI15" s="153"/>
      <c r="RYJ15" s="153"/>
      <c r="RYK15" s="153"/>
      <c r="RYL15" s="153"/>
      <c r="RYM15" s="153"/>
      <c r="RYN15" s="153"/>
      <c r="RYO15" s="153"/>
      <c r="RYP15" s="153"/>
      <c r="RYQ15" s="153"/>
      <c r="RYR15" s="153"/>
      <c r="RYS15" s="153"/>
      <c r="RYT15" s="153"/>
      <c r="RYU15" s="153"/>
      <c r="RYV15" s="153"/>
      <c r="RYW15" s="153"/>
      <c r="RYX15" s="153"/>
      <c r="RYY15" s="153"/>
      <c r="RYZ15" s="153"/>
      <c r="RZA15" s="153"/>
      <c r="RZB15" s="153"/>
      <c r="RZC15" s="153"/>
      <c r="RZD15" s="153"/>
      <c r="RZE15" s="153"/>
      <c r="RZF15" s="153"/>
      <c r="RZG15" s="153"/>
      <c r="RZH15" s="153"/>
      <c r="RZI15" s="153"/>
      <c r="RZJ15" s="153"/>
      <c r="RZK15" s="153"/>
      <c r="RZL15" s="153"/>
      <c r="RZM15" s="153"/>
      <c r="RZN15" s="153"/>
      <c r="RZO15" s="153"/>
      <c r="RZP15" s="153"/>
      <c r="RZQ15" s="153"/>
      <c r="RZR15" s="153"/>
      <c r="RZS15" s="153"/>
      <c r="RZT15" s="153"/>
      <c r="RZU15" s="153"/>
      <c r="RZV15" s="153"/>
      <c r="RZW15" s="153"/>
      <c r="RZX15" s="153"/>
      <c r="RZY15" s="153"/>
      <c r="RZZ15" s="153"/>
      <c r="SAA15" s="153"/>
      <c r="SAB15" s="153"/>
      <c r="SAC15" s="153"/>
      <c r="SAD15" s="153"/>
      <c r="SAE15" s="153"/>
      <c r="SAF15" s="153"/>
      <c r="SAG15" s="153"/>
      <c r="SAH15" s="153"/>
      <c r="SAI15" s="153"/>
      <c r="SAJ15" s="153"/>
      <c r="SAK15" s="153"/>
      <c r="SAL15" s="153"/>
      <c r="SAM15" s="153"/>
      <c r="SAN15" s="153"/>
      <c r="SAO15" s="153"/>
      <c r="SAP15" s="153"/>
      <c r="SAQ15" s="153"/>
      <c r="SAR15" s="153"/>
      <c r="SAS15" s="153"/>
      <c r="SAT15" s="153"/>
      <c r="SAU15" s="153"/>
      <c r="SAV15" s="153"/>
      <c r="SAW15" s="153"/>
      <c r="SAX15" s="153"/>
      <c r="SAY15" s="153"/>
      <c r="SAZ15" s="153"/>
      <c r="SBA15" s="153"/>
      <c r="SBB15" s="153"/>
      <c r="SBC15" s="153"/>
      <c r="SBD15" s="153"/>
      <c r="SBE15" s="153"/>
      <c r="SBF15" s="153"/>
      <c r="SBG15" s="153"/>
      <c r="SBH15" s="153"/>
      <c r="SBI15" s="153"/>
      <c r="SBJ15" s="153"/>
      <c r="SBK15" s="153"/>
      <c r="SBL15" s="153"/>
      <c r="SBM15" s="153"/>
      <c r="SBN15" s="153"/>
      <c r="SBO15" s="153"/>
      <c r="SBP15" s="153"/>
      <c r="SBQ15" s="153"/>
      <c r="SBR15" s="153"/>
      <c r="SBS15" s="153"/>
      <c r="SBT15" s="153"/>
      <c r="SBU15" s="153"/>
      <c r="SBV15" s="153"/>
      <c r="SBW15" s="153"/>
      <c r="SBX15" s="153"/>
      <c r="SBY15" s="153"/>
      <c r="SBZ15" s="153"/>
      <c r="SCA15" s="153"/>
      <c r="SCB15" s="153"/>
      <c r="SCC15" s="153"/>
      <c r="SCD15" s="153"/>
      <c r="SCE15" s="153"/>
      <c r="SCF15" s="153"/>
      <c r="SCG15" s="153"/>
      <c r="SCH15" s="153"/>
      <c r="SCI15" s="153"/>
      <c r="SCJ15" s="153"/>
      <c r="SCK15" s="153"/>
      <c r="SCL15" s="153"/>
      <c r="SCM15" s="153"/>
      <c r="SCN15" s="153"/>
      <c r="SCO15" s="153"/>
      <c r="SCP15" s="153"/>
      <c r="SCQ15" s="153"/>
      <c r="SCR15" s="153"/>
      <c r="SCS15" s="153"/>
      <c r="SCT15" s="153"/>
      <c r="SCU15" s="153"/>
      <c r="SCV15" s="153"/>
      <c r="SCW15" s="153"/>
      <c r="SCX15" s="153"/>
      <c r="SCY15" s="153"/>
      <c r="SCZ15" s="153"/>
      <c r="SDA15" s="153"/>
      <c r="SDB15" s="153"/>
      <c r="SDC15" s="153"/>
      <c r="SDD15" s="153"/>
      <c r="SDE15" s="153"/>
      <c r="SDF15" s="153"/>
      <c r="SDG15" s="153"/>
      <c r="SDH15" s="153"/>
      <c r="SDI15" s="153"/>
      <c r="SDJ15" s="153"/>
      <c r="SDK15" s="153"/>
      <c r="SDL15" s="153"/>
      <c r="SDM15" s="153"/>
      <c r="SDN15" s="153"/>
      <c r="SDO15" s="153"/>
      <c r="SDP15" s="153"/>
      <c r="SDQ15" s="153"/>
      <c r="SDR15" s="153"/>
      <c r="SDS15" s="153"/>
      <c r="SDT15" s="153"/>
      <c r="SDU15" s="153"/>
      <c r="SDV15" s="153"/>
      <c r="SDW15" s="153"/>
      <c r="SDX15" s="153"/>
      <c r="SDY15" s="153"/>
      <c r="SDZ15" s="153"/>
      <c r="SEA15" s="153"/>
      <c r="SEB15" s="153"/>
      <c r="SEC15" s="153"/>
      <c r="SED15" s="153"/>
      <c r="SEE15" s="153"/>
      <c r="SEF15" s="153"/>
      <c r="SEG15" s="153"/>
      <c r="SEH15" s="153"/>
      <c r="SEI15" s="153"/>
      <c r="SEJ15" s="153"/>
      <c r="SEK15" s="153"/>
      <c r="SEL15" s="153"/>
      <c r="SEM15" s="153"/>
      <c r="SEN15" s="153"/>
      <c r="SEO15" s="153"/>
      <c r="SEP15" s="153"/>
      <c r="SEQ15" s="153"/>
      <c r="SER15" s="153"/>
      <c r="SES15" s="153"/>
      <c r="SET15" s="153"/>
      <c r="SEU15" s="153"/>
      <c r="SEV15" s="153"/>
      <c r="SEW15" s="153"/>
      <c r="SEX15" s="153"/>
      <c r="SEY15" s="153"/>
      <c r="SEZ15" s="153"/>
      <c r="SFA15" s="153"/>
      <c r="SFB15" s="153"/>
      <c r="SFC15" s="153"/>
      <c r="SFD15" s="153"/>
      <c r="SFE15" s="153"/>
      <c r="SFF15" s="153"/>
      <c r="SFG15" s="153"/>
      <c r="SFH15" s="153"/>
      <c r="SFI15" s="153"/>
      <c r="SFJ15" s="153"/>
      <c r="SFK15" s="153"/>
      <c r="SFL15" s="153"/>
      <c r="SFM15" s="153"/>
      <c r="SFN15" s="153"/>
      <c r="SFO15" s="153"/>
      <c r="SFP15" s="153"/>
      <c r="SFQ15" s="153"/>
      <c r="SFR15" s="153"/>
      <c r="SFS15" s="153"/>
      <c r="SFT15" s="153"/>
      <c r="SFU15" s="153"/>
      <c r="SFV15" s="153"/>
      <c r="SFW15" s="153"/>
      <c r="SFX15" s="153"/>
      <c r="SFY15" s="153"/>
      <c r="SFZ15" s="153"/>
      <c r="SGA15" s="153"/>
      <c r="SGB15" s="153"/>
      <c r="SGC15" s="153"/>
      <c r="SGD15" s="153"/>
      <c r="SGE15" s="153"/>
      <c r="SGF15" s="153"/>
      <c r="SGG15" s="153"/>
      <c r="SGH15" s="153"/>
      <c r="SGI15" s="153"/>
      <c r="SGJ15" s="153"/>
      <c r="SGK15" s="153"/>
      <c r="SGL15" s="153"/>
      <c r="SGM15" s="153"/>
      <c r="SGN15" s="153"/>
      <c r="SGO15" s="153"/>
      <c r="SGP15" s="153"/>
      <c r="SGQ15" s="153"/>
      <c r="SGR15" s="153"/>
      <c r="SGS15" s="153"/>
      <c r="SGT15" s="153"/>
      <c r="SGU15" s="153"/>
      <c r="SGV15" s="153"/>
      <c r="SGW15" s="153"/>
      <c r="SGX15" s="153"/>
      <c r="SGY15" s="153"/>
      <c r="SGZ15" s="153"/>
      <c r="SHA15" s="153"/>
      <c r="SHB15" s="153"/>
      <c r="SHC15" s="153"/>
      <c r="SHD15" s="153"/>
      <c r="SHE15" s="153"/>
      <c r="SHF15" s="153"/>
      <c r="SHG15" s="153"/>
      <c r="SHH15" s="153"/>
      <c r="SHI15" s="153"/>
      <c r="SHJ15" s="153"/>
      <c r="SHK15" s="153"/>
      <c r="SHL15" s="153"/>
      <c r="SHM15" s="153"/>
      <c r="SHN15" s="153"/>
      <c r="SHO15" s="153"/>
      <c r="SHP15" s="153"/>
      <c r="SHQ15" s="153"/>
      <c r="SHR15" s="153"/>
      <c r="SHS15" s="153"/>
      <c r="SHT15" s="153"/>
      <c r="SHU15" s="153"/>
      <c r="SHV15" s="153"/>
      <c r="SHW15" s="153"/>
      <c r="SHX15" s="153"/>
      <c r="SHY15" s="153"/>
      <c r="SHZ15" s="153"/>
      <c r="SIA15" s="153"/>
      <c r="SIB15" s="153"/>
      <c r="SIC15" s="153"/>
      <c r="SID15" s="153"/>
      <c r="SIE15" s="153"/>
      <c r="SIF15" s="153"/>
      <c r="SIG15" s="153"/>
      <c r="SIH15" s="153"/>
      <c r="SII15" s="153"/>
      <c r="SIJ15" s="153"/>
      <c r="SIK15" s="153"/>
      <c r="SIL15" s="153"/>
      <c r="SIM15" s="153"/>
      <c r="SIN15" s="153"/>
      <c r="SIO15" s="153"/>
      <c r="SIP15" s="153"/>
      <c r="SIQ15" s="153"/>
      <c r="SIR15" s="153"/>
      <c r="SIS15" s="153"/>
      <c r="SIT15" s="153"/>
      <c r="SIU15" s="153"/>
      <c r="SIV15" s="153"/>
      <c r="SIW15" s="153"/>
      <c r="SIX15" s="153"/>
      <c r="SIY15" s="153"/>
      <c r="SIZ15" s="153"/>
      <c r="SJA15" s="153"/>
      <c r="SJB15" s="153"/>
      <c r="SJC15" s="153"/>
      <c r="SJD15" s="153"/>
      <c r="SJE15" s="153"/>
      <c r="SJF15" s="153"/>
      <c r="SJG15" s="153"/>
      <c r="SJH15" s="153"/>
      <c r="SJI15" s="153"/>
      <c r="SJJ15" s="153"/>
      <c r="SJK15" s="153"/>
      <c r="SJL15" s="153"/>
      <c r="SJM15" s="153"/>
      <c r="SJN15" s="153"/>
      <c r="SJO15" s="153"/>
      <c r="SJP15" s="153"/>
      <c r="SJQ15" s="153"/>
      <c r="SJR15" s="153"/>
      <c r="SJS15" s="153"/>
      <c r="SJT15" s="153"/>
      <c r="SJU15" s="153"/>
      <c r="SJV15" s="153"/>
      <c r="SJW15" s="153"/>
      <c r="SJX15" s="153"/>
      <c r="SJY15" s="153"/>
      <c r="SJZ15" s="153"/>
      <c r="SKA15" s="153"/>
      <c r="SKB15" s="153"/>
      <c r="SKC15" s="153"/>
      <c r="SKD15" s="153"/>
      <c r="SKE15" s="153"/>
      <c r="SKF15" s="153"/>
      <c r="SKG15" s="153"/>
      <c r="SKH15" s="153"/>
      <c r="SKI15" s="153"/>
      <c r="SKJ15" s="153"/>
      <c r="SKK15" s="153"/>
      <c r="SKL15" s="153"/>
      <c r="SKM15" s="153"/>
      <c r="SKN15" s="153"/>
      <c r="SKO15" s="153"/>
      <c r="SKP15" s="153"/>
      <c r="SKQ15" s="153"/>
      <c r="SKR15" s="153"/>
      <c r="SKS15" s="153"/>
      <c r="SKT15" s="153"/>
      <c r="SKU15" s="153"/>
      <c r="SKV15" s="153"/>
      <c r="SKW15" s="153"/>
      <c r="SKX15" s="153"/>
      <c r="SKY15" s="153"/>
      <c r="SKZ15" s="153"/>
      <c r="SLA15" s="153"/>
      <c r="SLB15" s="153"/>
      <c r="SLC15" s="153"/>
      <c r="SLD15" s="153"/>
      <c r="SLE15" s="153"/>
      <c r="SLF15" s="153"/>
      <c r="SLG15" s="153"/>
      <c r="SLH15" s="153"/>
      <c r="SLI15" s="153"/>
      <c r="SLJ15" s="153"/>
      <c r="SLK15" s="153"/>
      <c r="SLL15" s="153"/>
      <c r="SLM15" s="153"/>
      <c r="SLN15" s="153"/>
      <c r="SLO15" s="153"/>
      <c r="SLP15" s="153"/>
      <c r="SLQ15" s="153"/>
      <c r="SLR15" s="153"/>
      <c r="SLS15" s="153"/>
      <c r="SLT15" s="153"/>
      <c r="SLU15" s="153"/>
      <c r="SLV15" s="153"/>
      <c r="SLW15" s="153"/>
      <c r="SLX15" s="153"/>
      <c r="SLY15" s="153"/>
      <c r="SLZ15" s="153"/>
      <c r="SMA15" s="153"/>
      <c r="SMB15" s="153"/>
      <c r="SMC15" s="153"/>
      <c r="SMD15" s="153"/>
      <c r="SME15" s="153"/>
      <c r="SMF15" s="153"/>
      <c r="SMG15" s="153"/>
      <c r="SMH15" s="153"/>
      <c r="SMI15" s="153"/>
      <c r="SMJ15" s="153"/>
      <c r="SMK15" s="153"/>
      <c r="SML15" s="153"/>
      <c r="SMM15" s="153"/>
      <c r="SMN15" s="153"/>
      <c r="SMO15" s="153"/>
      <c r="SMP15" s="153"/>
      <c r="SMQ15" s="153"/>
      <c r="SMR15" s="153"/>
      <c r="SMS15" s="153"/>
      <c r="SMT15" s="153"/>
      <c r="SMU15" s="153"/>
      <c r="SMV15" s="153"/>
      <c r="SMW15" s="153"/>
      <c r="SMX15" s="153"/>
      <c r="SMY15" s="153"/>
      <c r="SMZ15" s="153"/>
      <c r="SNA15" s="153"/>
      <c r="SNB15" s="153"/>
      <c r="SNC15" s="153"/>
      <c r="SND15" s="153"/>
      <c r="SNE15" s="153"/>
      <c r="SNF15" s="153"/>
      <c r="SNG15" s="153"/>
      <c r="SNH15" s="153"/>
      <c r="SNI15" s="153"/>
      <c r="SNJ15" s="153"/>
      <c r="SNK15" s="153"/>
      <c r="SNL15" s="153"/>
      <c r="SNM15" s="153"/>
      <c r="SNN15" s="153"/>
      <c r="SNO15" s="153"/>
      <c r="SNP15" s="153"/>
      <c r="SNQ15" s="153"/>
      <c r="SNR15" s="153"/>
      <c r="SNS15" s="153"/>
      <c r="SNT15" s="153"/>
      <c r="SNU15" s="153"/>
      <c r="SNV15" s="153"/>
      <c r="SNW15" s="153"/>
      <c r="SNX15" s="153"/>
      <c r="SNY15" s="153"/>
      <c r="SNZ15" s="153"/>
      <c r="SOA15" s="153"/>
      <c r="SOB15" s="153"/>
      <c r="SOC15" s="153"/>
      <c r="SOD15" s="153"/>
      <c r="SOE15" s="153"/>
      <c r="SOF15" s="153"/>
      <c r="SOG15" s="153"/>
      <c r="SOH15" s="153"/>
      <c r="SOI15" s="153"/>
      <c r="SOJ15" s="153"/>
      <c r="SOK15" s="153"/>
      <c r="SOL15" s="153"/>
      <c r="SOM15" s="153"/>
      <c r="SON15" s="153"/>
      <c r="SOO15" s="153"/>
      <c r="SOP15" s="153"/>
      <c r="SOQ15" s="153"/>
      <c r="SOR15" s="153"/>
      <c r="SOS15" s="153"/>
      <c r="SOT15" s="153"/>
      <c r="SOU15" s="153"/>
      <c r="SOV15" s="153"/>
      <c r="SOW15" s="153"/>
      <c r="SOX15" s="153"/>
      <c r="SOY15" s="153"/>
      <c r="SOZ15" s="153"/>
      <c r="SPA15" s="153"/>
      <c r="SPB15" s="153"/>
      <c r="SPC15" s="153"/>
      <c r="SPD15" s="153"/>
      <c r="SPE15" s="153"/>
      <c r="SPF15" s="153"/>
      <c r="SPG15" s="153"/>
      <c r="SPH15" s="153"/>
      <c r="SPI15" s="153"/>
      <c r="SPJ15" s="153"/>
      <c r="SPK15" s="153"/>
      <c r="SPL15" s="153"/>
      <c r="SPM15" s="153"/>
      <c r="SPN15" s="153"/>
      <c r="SPO15" s="153"/>
      <c r="SPP15" s="153"/>
      <c r="SPQ15" s="153"/>
      <c r="SPR15" s="153"/>
      <c r="SPS15" s="153"/>
      <c r="SPT15" s="153"/>
      <c r="SPU15" s="153"/>
      <c r="SPV15" s="153"/>
      <c r="SPW15" s="153"/>
      <c r="SPX15" s="153"/>
      <c r="SPY15" s="153"/>
      <c r="SPZ15" s="153"/>
      <c r="SQA15" s="153"/>
      <c r="SQB15" s="153"/>
      <c r="SQC15" s="153"/>
      <c r="SQD15" s="153"/>
      <c r="SQE15" s="153"/>
      <c r="SQF15" s="153"/>
      <c r="SQG15" s="153"/>
      <c r="SQH15" s="153"/>
      <c r="SQI15" s="153"/>
      <c r="SQJ15" s="153"/>
      <c r="SQK15" s="153"/>
      <c r="SQL15" s="153"/>
      <c r="SQM15" s="153"/>
      <c r="SQN15" s="153"/>
      <c r="SQO15" s="153"/>
      <c r="SQP15" s="153"/>
      <c r="SQQ15" s="153"/>
      <c r="SQR15" s="153"/>
      <c r="SQS15" s="153"/>
      <c r="SQT15" s="153"/>
      <c r="SQU15" s="153"/>
      <c r="SQV15" s="153"/>
      <c r="SQW15" s="153"/>
      <c r="SQX15" s="153"/>
      <c r="SQY15" s="153"/>
      <c r="SQZ15" s="153"/>
      <c r="SRA15" s="153"/>
      <c r="SRB15" s="153"/>
      <c r="SRC15" s="153"/>
      <c r="SRD15" s="153"/>
      <c r="SRE15" s="153"/>
      <c r="SRF15" s="153"/>
      <c r="SRG15" s="153"/>
      <c r="SRH15" s="153"/>
      <c r="SRI15" s="153"/>
      <c r="SRJ15" s="153"/>
      <c r="SRK15" s="153"/>
      <c r="SRL15" s="153"/>
      <c r="SRM15" s="153"/>
      <c r="SRN15" s="153"/>
      <c r="SRO15" s="153"/>
      <c r="SRP15" s="153"/>
      <c r="SRQ15" s="153"/>
      <c r="SRR15" s="153"/>
      <c r="SRS15" s="153"/>
      <c r="SRT15" s="153"/>
      <c r="SRU15" s="153"/>
      <c r="SRV15" s="153"/>
      <c r="SRW15" s="153"/>
      <c r="SRX15" s="153"/>
      <c r="SRY15" s="153"/>
      <c r="SRZ15" s="153"/>
      <c r="SSA15" s="153"/>
      <c r="SSB15" s="153"/>
      <c r="SSC15" s="153"/>
      <c r="SSD15" s="153"/>
      <c r="SSE15" s="153"/>
      <c r="SSF15" s="153"/>
      <c r="SSG15" s="153"/>
      <c r="SSH15" s="153"/>
      <c r="SSI15" s="153"/>
      <c r="SSJ15" s="153"/>
      <c r="SSK15" s="153"/>
      <c r="SSL15" s="153"/>
      <c r="SSM15" s="153"/>
      <c r="SSN15" s="153"/>
      <c r="SSO15" s="153"/>
      <c r="SSP15" s="153"/>
      <c r="SSQ15" s="153"/>
      <c r="SSR15" s="153"/>
      <c r="SSS15" s="153"/>
      <c r="SST15" s="153"/>
      <c r="SSU15" s="153"/>
      <c r="SSV15" s="153"/>
      <c r="SSW15" s="153"/>
      <c r="SSX15" s="153"/>
      <c r="SSY15" s="153"/>
      <c r="SSZ15" s="153"/>
      <c r="STA15" s="153"/>
      <c r="STB15" s="153"/>
      <c r="STC15" s="153"/>
      <c r="STD15" s="153"/>
      <c r="STE15" s="153"/>
      <c r="STF15" s="153"/>
      <c r="STG15" s="153"/>
      <c r="STH15" s="153"/>
      <c r="STI15" s="153"/>
      <c r="STJ15" s="153"/>
      <c r="STK15" s="153"/>
      <c r="STL15" s="153"/>
      <c r="STM15" s="153"/>
      <c r="STN15" s="153"/>
      <c r="STO15" s="153"/>
      <c r="STP15" s="153"/>
      <c r="STQ15" s="153"/>
      <c r="STR15" s="153"/>
      <c r="STS15" s="153"/>
      <c r="STT15" s="153"/>
      <c r="STU15" s="153"/>
      <c r="STV15" s="153"/>
      <c r="STW15" s="153"/>
      <c r="STX15" s="153"/>
      <c r="STY15" s="153"/>
      <c r="STZ15" s="153"/>
      <c r="SUA15" s="153"/>
      <c r="SUB15" s="153"/>
      <c r="SUC15" s="153"/>
      <c r="SUD15" s="153"/>
      <c r="SUE15" s="153"/>
      <c r="SUF15" s="153"/>
      <c r="SUG15" s="153"/>
      <c r="SUH15" s="153"/>
      <c r="SUI15" s="153"/>
      <c r="SUJ15" s="153"/>
      <c r="SUK15" s="153"/>
      <c r="SUL15" s="153"/>
      <c r="SUM15" s="153"/>
      <c r="SUN15" s="153"/>
      <c r="SUO15" s="153"/>
      <c r="SUP15" s="153"/>
      <c r="SUQ15" s="153"/>
      <c r="SUR15" s="153"/>
      <c r="SUS15" s="153"/>
      <c r="SUT15" s="153"/>
      <c r="SUU15" s="153"/>
      <c r="SUV15" s="153"/>
      <c r="SUW15" s="153"/>
      <c r="SUX15" s="153"/>
      <c r="SUY15" s="153"/>
      <c r="SUZ15" s="153"/>
      <c r="SVA15" s="153"/>
      <c r="SVB15" s="153"/>
      <c r="SVC15" s="153"/>
      <c r="SVD15" s="153"/>
      <c r="SVE15" s="153"/>
      <c r="SVF15" s="153"/>
      <c r="SVG15" s="153"/>
      <c r="SVH15" s="153"/>
      <c r="SVI15" s="153"/>
      <c r="SVJ15" s="153"/>
      <c r="SVK15" s="153"/>
      <c r="SVL15" s="153"/>
      <c r="SVM15" s="153"/>
      <c r="SVN15" s="153"/>
      <c r="SVO15" s="153"/>
      <c r="SVP15" s="153"/>
      <c r="SVQ15" s="153"/>
      <c r="SVR15" s="153"/>
      <c r="SVS15" s="153"/>
      <c r="SVT15" s="153"/>
      <c r="SVU15" s="153"/>
      <c r="SVV15" s="153"/>
      <c r="SVW15" s="153"/>
      <c r="SVX15" s="153"/>
      <c r="SVY15" s="153"/>
      <c r="SVZ15" s="153"/>
      <c r="SWA15" s="153"/>
      <c r="SWB15" s="153"/>
      <c r="SWC15" s="153"/>
      <c r="SWD15" s="153"/>
      <c r="SWE15" s="153"/>
      <c r="SWF15" s="153"/>
      <c r="SWG15" s="153"/>
      <c r="SWH15" s="153"/>
      <c r="SWI15" s="153"/>
      <c r="SWJ15" s="153"/>
      <c r="SWK15" s="153"/>
      <c r="SWL15" s="153"/>
      <c r="SWM15" s="153"/>
      <c r="SWN15" s="153"/>
      <c r="SWO15" s="153"/>
      <c r="SWP15" s="153"/>
      <c r="SWQ15" s="153"/>
      <c r="SWR15" s="153"/>
      <c r="SWS15" s="153"/>
      <c r="SWT15" s="153"/>
      <c r="SWU15" s="153"/>
      <c r="SWV15" s="153"/>
      <c r="SWW15" s="153"/>
      <c r="SWX15" s="153"/>
      <c r="SWY15" s="153"/>
      <c r="SWZ15" s="153"/>
      <c r="SXA15" s="153"/>
      <c r="SXB15" s="153"/>
      <c r="SXC15" s="153"/>
      <c r="SXD15" s="153"/>
      <c r="SXE15" s="153"/>
      <c r="SXF15" s="153"/>
      <c r="SXG15" s="153"/>
      <c r="SXH15" s="153"/>
      <c r="SXI15" s="153"/>
      <c r="SXJ15" s="153"/>
      <c r="SXK15" s="153"/>
      <c r="SXL15" s="153"/>
      <c r="SXM15" s="153"/>
      <c r="SXN15" s="153"/>
      <c r="SXO15" s="153"/>
      <c r="SXP15" s="153"/>
      <c r="SXQ15" s="153"/>
      <c r="SXR15" s="153"/>
      <c r="SXS15" s="153"/>
      <c r="SXT15" s="153"/>
      <c r="SXU15" s="153"/>
      <c r="SXV15" s="153"/>
      <c r="SXW15" s="153"/>
      <c r="SXX15" s="153"/>
      <c r="SXY15" s="153"/>
      <c r="SXZ15" s="153"/>
      <c r="SYA15" s="153"/>
      <c r="SYB15" s="153"/>
      <c r="SYC15" s="153"/>
      <c r="SYD15" s="153"/>
      <c r="SYE15" s="153"/>
      <c r="SYF15" s="153"/>
      <c r="SYG15" s="153"/>
      <c r="SYH15" s="153"/>
      <c r="SYI15" s="153"/>
      <c r="SYJ15" s="153"/>
      <c r="SYK15" s="153"/>
      <c r="SYL15" s="153"/>
      <c r="SYM15" s="153"/>
      <c r="SYN15" s="153"/>
      <c r="SYO15" s="153"/>
      <c r="SYP15" s="153"/>
      <c r="SYQ15" s="153"/>
      <c r="SYR15" s="153"/>
      <c r="SYS15" s="153"/>
      <c r="SYT15" s="153"/>
      <c r="SYU15" s="153"/>
      <c r="SYV15" s="153"/>
      <c r="SYW15" s="153"/>
      <c r="SYX15" s="153"/>
      <c r="SYY15" s="153"/>
      <c r="SYZ15" s="153"/>
      <c r="SZA15" s="153"/>
      <c r="SZB15" s="153"/>
      <c r="SZC15" s="153"/>
      <c r="SZD15" s="153"/>
      <c r="SZE15" s="153"/>
      <c r="SZF15" s="153"/>
      <c r="SZG15" s="153"/>
      <c r="SZH15" s="153"/>
      <c r="SZI15" s="153"/>
      <c r="SZJ15" s="153"/>
      <c r="SZK15" s="153"/>
      <c r="SZL15" s="153"/>
      <c r="SZM15" s="153"/>
      <c r="SZN15" s="153"/>
      <c r="SZO15" s="153"/>
      <c r="SZP15" s="153"/>
      <c r="SZQ15" s="153"/>
      <c r="SZR15" s="153"/>
      <c r="SZS15" s="153"/>
      <c r="SZT15" s="153"/>
      <c r="SZU15" s="153"/>
      <c r="SZV15" s="153"/>
      <c r="SZW15" s="153"/>
      <c r="SZX15" s="153"/>
      <c r="SZY15" s="153"/>
      <c r="SZZ15" s="153"/>
      <c r="TAA15" s="153"/>
      <c r="TAB15" s="153"/>
      <c r="TAC15" s="153"/>
      <c r="TAD15" s="153"/>
      <c r="TAE15" s="153"/>
      <c r="TAF15" s="153"/>
      <c r="TAG15" s="153"/>
      <c r="TAH15" s="153"/>
      <c r="TAI15" s="153"/>
      <c r="TAJ15" s="153"/>
      <c r="TAK15" s="153"/>
      <c r="TAL15" s="153"/>
      <c r="TAM15" s="153"/>
      <c r="TAN15" s="153"/>
      <c r="TAO15" s="153"/>
      <c r="TAP15" s="153"/>
      <c r="TAQ15" s="153"/>
      <c r="TAR15" s="153"/>
      <c r="TAS15" s="153"/>
      <c r="TAT15" s="153"/>
      <c r="TAU15" s="153"/>
      <c r="TAV15" s="153"/>
      <c r="TAW15" s="153"/>
      <c r="TAX15" s="153"/>
      <c r="TAY15" s="153"/>
      <c r="TAZ15" s="153"/>
      <c r="TBA15" s="153"/>
      <c r="TBB15" s="153"/>
      <c r="TBC15" s="153"/>
      <c r="TBD15" s="153"/>
      <c r="TBE15" s="153"/>
      <c r="TBF15" s="153"/>
      <c r="TBG15" s="153"/>
      <c r="TBH15" s="153"/>
      <c r="TBI15" s="153"/>
      <c r="TBJ15" s="153"/>
      <c r="TBK15" s="153"/>
      <c r="TBL15" s="153"/>
      <c r="TBM15" s="153"/>
      <c r="TBN15" s="153"/>
      <c r="TBO15" s="153"/>
      <c r="TBP15" s="153"/>
      <c r="TBQ15" s="153"/>
      <c r="TBR15" s="153"/>
      <c r="TBS15" s="153"/>
      <c r="TBT15" s="153"/>
      <c r="TBU15" s="153"/>
      <c r="TBV15" s="153"/>
      <c r="TBW15" s="153"/>
      <c r="TBX15" s="153"/>
      <c r="TBY15" s="153"/>
      <c r="TBZ15" s="153"/>
      <c r="TCA15" s="153"/>
      <c r="TCB15" s="153"/>
      <c r="TCC15" s="153"/>
      <c r="TCD15" s="153"/>
      <c r="TCE15" s="153"/>
      <c r="TCF15" s="153"/>
      <c r="TCG15" s="153"/>
      <c r="TCH15" s="153"/>
      <c r="TCI15" s="153"/>
      <c r="TCJ15" s="153"/>
      <c r="TCK15" s="153"/>
      <c r="TCL15" s="153"/>
      <c r="TCM15" s="153"/>
      <c r="TCN15" s="153"/>
      <c r="TCO15" s="153"/>
      <c r="TCP15" s="153"/>
      <c r="TCQ15" s="153"/>
      <c r="TCR15" s="153"/>
      <c r="TCS15" s="153"/>
      <c r="TCT15" s="153"/>
      <c r="TCU15" s="153"/>
      <c r="TCV15" s="153"/>
      <c r="TCW15" s="153"/>
      <c r="TCX15" s="153"/>
      <c r="TCY15" s="153"/>
      <c r="TCZ15" s="153"/>
      <c r="TDA15" s="153"/>
      <c r="TDB15" s="153"/>
      <c r="TDC15" s="153"/>
      <c r="TDD15" s="153"/>
      <c r="TDE15" s="153"/>
      <c r="TDF15" s="153"/>
      <c r="TDG15" s="153"/>
      <c r="TDH15" s="153"/>
      <c r="TDI15" s="153"/>
      <c r="TDJ15" s="153"/>
      <c r="TDK15" s="153"/>
      <c r="TDL15" s="153"/>
      <c r="TDM15" s="153"/>
      <c r="TDN15" s="153"/>
      <c r="TDO15" s="153"/>
      <c r="TDP15" s="153"/>
      <c r="TDQ15" s="153"/>
      <c r="TDR15" s="153"/>
      <c r="TDS15" s="153"/>
      <c r="TDT15" s="153"/>
      <c r="TDU15" s="153"/>
      <c r="TDV15" s="153"/>
      <c r="TDW15" s="153"/>
      <c r="TDX15" s="153"/>
      <c r="TDY15" s="153"/>
      <c r="TDZ15" s="153"/>
      <c r="TEA15" s="153"/>
      <c r="TEB15" s="153"/>
      <c r="TEC15" s="153"/>
      <c r="TED15" s="153"/>
      <c r="TEE15" s="153"/>
      <c r="TEF15" s="153"/>
      <c r="TEG15" s="153"/>
      <c r="TEH15" s="153"/>
      <c r="TEI15" s="153"/>
      <c r="TEJ15" s="153"/>
      <c r="TEK15" s="153"/>
      <c r="TEL15" s="153"/>
      <c r="TEM15" s="153"/>
      <c r="TEN15" s="153"/>
      <c r="TEO15" s="153"/>
      <c r="TEP15" s="153"/>
      <c r="TEQ15" s="153"/>
      <c r="TER15" s="153"/>
      <c r="TES15" s="153"/>
      <c r="TET15" s="153"/>
      <c r="TEU15" s="153"/>
      <c r="TEV15" s="153"/>
      <c r="TEW15" s="153"/>
      <c r="TEX15" s="153"/>
      <c r="TEY15" s="153"/>
      <c r="TEZ15" s="153"/>
      <c r="TFA15" s="153"/>
      <c r="TFB15" s="153"/>
      <c r="TFC15" s="153"/>
      <c r="TFD15" s="153"/>
      <c r="TFE15" s="153"/>
      <c r="TFF15" s="153"/>
      <c r="TFG15" s="153"/>
      <c r="TFH15" s="153"/>
      <c r="TFI15" s="153"/>
      <c r="TFJ15" s="153"/>
      <c r="TFK15" s="153"/>
      <c r="TFL15" s="153"/>
      <c r="TFM15" s="153"/>
      <c r="TFN15" s="153"/>
      <c r="TFO15" s="153"/>
      <c r="TFP15" s="153"/>
      <c r="TFQ15" s="153"/>
      <c r="TFR15" s="153"/>
      <c r="TFS15" s="153"/>
      <c r="TFT15" s="153"/>
      <c r="TFU15" s="153"/>
      <c r="TFV15" s="153"/>
      <c r="TFW15" s="153"/>
      <c r="TFX15" s="153"/>
      <c r="TFY15" s="153"/>
      <c r="TFZ15" s="153"/>
      <c r="TGA15" s="153"/>
      <c r="TGB15" s="153"/>
      <c r="TGC15" s="153"/>
      <c r="TGD15" s="153"/>
      <c r="TGE15" s="153"/>
      <c r="TGF15" s="153"/>
      <c r="TGG15" s="153"/>
      <c r="TGH15" s="153"/>
      <c r="TGI15" s="153"/>
      <c r="TGJ15" s="153"/>
      <c r="TGK15" s="153"/>
      <c r="TGL15" s="153"/>
      <c r="TGM15" s="153"/>
      <c r="TGN15" s="153"/>
      <c r="TGO15" s="153"/>
      <c r="TGP15" s="153"/>
      <c r="TGQ15" s="153"/>
      <c r="TGR15" s="153"/>
      <c r="TGS15" s="153"/>
      <c r="TGT15" s="153"/>
      <c r="TGU15" s="153"/>
      <c r="TGV15" s="153"/>
      <c r="TGW15" s="153"/>
      <c r="TGX15" s="153"/>
      <c r="TGY15" s="153"/>
      <c r="TGZ15" s="153"/>
      <c r="THA15" s="153"/>
      <c r="THB15" s="153"/>
      <c r="THC15" s="153"/>
      <c r="THD15" s="153"/>
      <c r="THE15" s="153"/>
      <c r="THF15" s="153"/>
      <c r="THG15" s="153"/>
      <c r="THH15" s="153"/>
      <c r="THI15" s="153"/>
      <c r="THJ15" s="153"/>
      <c r="THK15" s="153"/>
      <c r="THL15" s="153"/>
      <c r="THM15" s="153"/>
      <c r="THN15" s="153"/>
      <c r="THO15" s="153"/>
      <c r="THP15" s="153"/>
      <c r="THQ15" s="153"/>
      <c r="THR15" s="153"/>
      <c r="THS15" s="153"/>
      <c r="THT15" s="153"/>
      <c r="THU15" s="153"/>
      <c r="THV15" s="153"/>
      <c r="THW15" s="153"/>
      <c r="THX15" s="153"/>
      <c r="THY15" s="153"/>
      <c r="THZ15" s="153"/>
      <c r="TIA15" s="153"/>
      <c r="TIB15" s="153"/>
      <c r="TIC15" s="153"/>
      <c r="TID15" s="153"/>
      <c r="TIE15" s="153"/>
      <c r="TIF15" s="153"/>
      <c r="TIG15" s="153"/>
      <c r="TIH15" s="153"/>
      <c r="TII15" s="153"/>
      <c r="TIJ15" s="153"/>
      <c r="TIK15" s="153"/>
      <c r="TIL15" s="153"/>
      <c r="TIM15" s="153"/>
      <c r="TIN15" s="153"/>
      <c r="TIO15" s="153"/>
      <c r="TIP15" s="153"/>
      <c r="TIQ15" s="153"/>
      <c r="TIR15" s="153"/>
      <c r="TIS15" s="153"/>
      <c r="TIT15" s="153"/>
      <c r="TIU15" s="153"/>
      <c r="TIV15" s="153"/>
      <c r="TIW15" s="153"/>
      <c r="TIX15" s="153"/>
      <c r="TIY15" s="153"/>
      <c r="TIZ15" s="153"/>
      <c r="TJA15" s="153"/>
      <c r="TJB15" s="153"/>
      <c r="TJC15" s="153"/>
      <c r="TJD15" s="153"/>
      <c r="TJE15" s="153"/>
      <c r="TJF15" s="153"/>
      <c r="TJG15" s="153"/>
      <c r="TJH15" s="153"/>
      <c r="TJI15" s="153"/>
      <c r="TJJ15" s="153"/>
      <c r="TJK15" s="153"/>
      <c r="TJL15" s="153"/>
      <c r="TJM15" s="153"/>
      <c r="TJN15" s="153"/>
      <c r="TJO15" s="153"/>
      <c r="TJP15" s="153"/>
      <c r="TJQ15" s="153"/>
      <c r="TJR15" s="153"/>
      <c r="TJS15" s="153"/>
      <c r="TJT15" s="153"/>
      <c r="TJU15" s="153"/>
      <c r="TJV15" s="153"/>
      <c r="TJW15" s="153"/>
      <c r="TJX15" s="153"/>
      <c r="TJY15" s="153"/>
      <c r="TJZ15" s="153"/>
      <c r="TKA15" s="153"/>
      <c r="TKB15" s="153"/>
      <c r="TKC15" s="153"/>
      <c r="TKD15" s="153"/>
      <c r="TKE15" s="153"/>
      <c r="TKF15" s="153"/>
      <c r="TKG15" s="153"/>
      <c r="TKH15" s="153"/>
      <c r="TKI15" s="153"/>
      <c r="TKJ15" s="153"/>
      <c r="TKK15" s="153"/>
      <c r="TKL15" s="153"/>
      <c r="TKM15" s="153"/>
      <c r="TKN15" s="153"/>
      <c r="TKO15" s="153"/>
      <c r="TKP15" s="153"/>
      <c r="TKQ15" s="153"/>
      <c r="TKR15" s="153"/>
      <c r="TKS15" s="153"/>
      <c r="TKT15" s="153"/>
      <c r="TKU15" s="153"/>
      <c r="TKV15" s="153"/>
      <c r="TKW15" s="153"/>
      <c r="TKX15" s="153"/>
      <c r="TKY15" s="153"/>
      <c r="TKZ15" s="153"/>
      <c r="TLA15" s="153"/>
      <c r="TLB15" s="153"/>
      <c r="TLC15" s="153"/>
      <c r="TLD15" s="153"/>
      <c r="TLE15" s="153"/>
      <c r="TLF15" s="153"/>
      <c r="TLG15" s="153"/>
      <c r="TLH15" s="153"/>
      <c r="TLI15" s="153"/>
      <c r="TLJ15" s="153"/>
      <c r="TLK15" s="153"/>
      <c r="TLL15" s="153"/>
      <c r="TLM15" s="153"/>
      <c r="TLN15" s="153"/>
      <c r="TLO15" s="153"/>
      <c r="TLP15" s="153"/>
      <c r="TLQ15" s="153"/>
      <c r="TLR15" s="153"/>
      <c r="TLS15" s="153"/>
      <c r="TLT15" s="153"/>
      <c r="TLU15" s="153"/>
      <c r="TLV15" s="153"/>
      <c r="TLW15" s="153"/>
      <c r="TLX15" s="153"/>
      <c r="TLY15" s="153"/>
      <c r="TLZ15" s="153"/>
      <c r="TMA15" s="153"/>
      <c r="TMB15" s="153"/>
      <c r="TMC15" s="153"/>
      <c r="TMD15" s="153"/>
      <c r="TME15" s="153"/>
      <c r="TMF15" s="153"/>
      <c r="TMG15" s="153"/>
      <c r="TMH15" s="153"/>
      <c r="TMI15" s="153"/>
      <c r="TMJ15" s="153"/>
      <c r="TMK15" s="153"/>
      <c r="TML15" s="153"/>
      <c r="TMM15" s="153"/>
      <c r="TMN15" s="153"/>
      <c r="TMO15" s="153"/>
      <c r="TMP15" s="153"/>
      <c r="TMQ15" s="153"/>
      <c r="TMR15" s="153"/>
      <c r="TMS15" s="153"/>
      <c r="TMT15" s="153"/>
      <c r="TMU15" s="153"/>
      <c r="TMV15" s="153"/>
      <c r="TMW15" s="153"/>
      <c r="TMX15" s="153"/>
      <c r="TMY15" s="153"/>
      <c r="TMZ15" s="153"/>
      <c r="TNA15" s="153"/>
      <c r="TNB15" s="153"/>
      <c r="TNC15" s="153"/>
      <c r="TND15" s="153"/>
      <c r="TNE15" s="153"/>
      <c r="TNF15" s="153"/>
      <c r="TNG15" s="153"/>
      <c r="TNH15" s="153"/>
      <c r="TNI15" s="153"/>
      <c r="TNJ15" s="153"/>
      <c r="TNK15" s="153"/>
      <c r="TNL15" s="153"/>
      <c r="TNM15" s="153"/>
      <c r="TNN15" s="153"/>
      <c r="TNO15" s="153"/>
      <c r="TNP15" s="153"/>
      <c r="TNQ15" s="153"/>
      <c r="TNR15" s="153"/>
      <c r="TNS15" s="153"/>
      <c r="TNT15" s="153"/>
      <c r="TNU15" s="153"/>
      <c r="TNV15" s="153"/>
      <c r="TNW15" s="153"/>
      <c r="TNX15" s="153"/>
      <c r="TNY15" s="153"/>
      <c r="TNZ15" s="153"/>
      <c r="TOA15" s="153"/>
      <c r="TOB15" s="153"/>
      <c r="TOC15" s="153"/>
      <c r="TOD15" s="153"/>
      <c r="TOE15" s="153"/>
      <c r="TOF15" s="153"/>
      <c r="TOG15" s="153"/>
      <c r="TOH15" s="153"/>
      <c r="TOI15" s="153"/>
      <c r="TOJ15" s="153"/>
      <c r="TOK15" s="153"/>
      <c r="TOL15" s="153"/>
      <c r="TOM15" s="153"/>
      <c r="TON15" s="153"/>
      <c r="TOO15" s="153"/>
      <c r="TOP15" s="153"/>
      <c r="TOQ15" s="153"/>
      <c r="TOR15" s="153"/>
      <c r="TOS15" s="153"/>
      <c r="TOT15" s="153"/>
      <c r="TOU15" s="153"/>
      <c r="TOV15" s="153"/>
      <c r="TOW15" s="153"/>
      <c r="TOX15" s="153"/>
      <c r="TOY15" s="153"/>
      <c r="TOZ15" s="153"/>
      <c r="TPA15" s="153"/>
      <c r="TPB15" s="153"/>
      <c r="TPC15" s="153"/>
      <c r="TPD15" s="153"/>
      <c r="TPE15" s="153"/>
      <c r="TPF15" s="153"/>
      <c r="TPG15" s="153"/>
      <c r="TPH15" s="153"/>
      <c r="TPI15" s="153"/>
      <c r="TPJ15" s="153"/>
      <c r="TPK15" s="153"/>
      <c r="TPL15" s="153"/>
      <c r="TPM15" s="153"/>
      <c r="TPN15" s="153"/>
      <c r="TPO15" s="153"/>
      <c r="TPP15" s="153"/>
      <c r="TPQ15" s="153"/>
      <c r="TPR15" s="153"/>
      <c r="TPS15" s="153"/>
      <c r="TPT15" s="153"/>
      <c r="TPU15" s="153"/>
      <c r="TPV15" s="153"/>
      <c r="TPW15" s="153"/>
      <c r="TPX15" s="153"/>
      <c r="TPY15" s="153"/>
      <c r="TPZ15" s="153"/>
      <c r="TQA15" s="153"/>
      <c r="TQB15" s="153"/>
      <c r="TQC15" s="153"/>
      <c r="TQD15" s="153"/>
      <c r="TQE15" s="153"/>
      <c r="TQF15" s="153"/>
      <c r="TQG15" s="153"/>
      <c r="TQH15" s="153"/>
      <c r="TQI15" s="153"/>
      <c r="TQJ15" s="153"/>
      <c r="TQK15" s="153"/>
      <c r="TQL15" s="153"/>
      <c r="TQM15" s="153"/>
      <c r="TQN15" s="153"/>
      <c r="TQO15" s="153"/>
      <c r="TQP15" s="153"/>
      <c r="TQQ15" s="153"/>
      <c r="TQR15" s="153"/>
      <c r="TQS15" s="153"/>
      <c r="TQT15" s="153"/>
      <c r="TQU15" s="153"/>
      <c r="TQV15" s="153"/>
      <c r="TQW15" s="153"/>
      <c r="TQX15" s="153"/>
      <c r="TQY15" s="153"/>
      <c r="TQZ15" s="153"/>
      <c r="TRA15" s="153"/>
      <c r="TRB15" s="153"/>
      <c r="TRC15" s="153"/>
      <c r="TRD15" s="153"/>
      <c r="TRE15" s="153"/>
      <c r="TRF15" s="153"/>
      <c r="TRG15" s="153"/>
      <c r="TRH15" s="153"/>
      <c r="TRI15" s="153"/>
      <c r="TRJ15" s="153"/>
      <c r="TRK15" s="153"/>
      <c r="TRL15" s="153"/>
      <c r="TRM15" s="153"/>
      <c r="TRN15" s="153"/>
      <c r="TRO15" s="153"/>
      <c r="TRP15" s="153"/>
      <c r="TRQ15" s="153"/>
      <c r="TRR15" s="153"/>
      <c r="TRS15" s="153"/>
      <c r="TRT15" s="153"/>
      <c r="TRU15" s="153"/>
      <c r="TRV15" s="153"/>
      <c r="TRW15" s="153"/>
      <c r="TRX15" s="153"/>
      <c r="TRY15" s="153"/>
      <c r="TRZ15" s="153"/>
      <c r="TSA15" s="153"/>
      <c r="TSB15" s="153"/>
      <c r="TSC15" s="153"/>
      <c r="TSD15" s="153"/>
      <c r="TSE15" s="153"/>
      <c r="TSF15" s="153"/>
      <c r="TSG15" s="153"/>
      <c r="TSH15" s="153"/>
      <c r="TSI15" s="153"/>
      <c r="TSJ15" s="153"/>
      <c r="TSK15" s="153"/>
      <c r="TSL15" s="153"/>
      <c r="TSM15" s="153"/>
      <c r="TSN15" s="153"/>
      <c r="TSO15" s="153"/>
      <c r="TSP15" s="153"/>
      <c r="TSQ15" s="153"/>
      <c r="TSR15" s="153"/>
      <c r="TSS15" s="153"/>
      <c r="TST15" s="153"/>
      <c r="TSU15" s="153"/>
      <c r="TSV15" s="153"/>
      <c r="TSW15" s="153"/>
      <c r="TSX15" s="153"/>
      <c r="TSY15" s="153"/>
      <c r="TSZ15" s="153"/>
      <c r="TTA15" s="153"/>
      <c r="TTB15" s="153"/>
      <c r="TTC15" s="153"/>
      <c r="TTD15" s="153"/>
      <c r="TTE15" s="153"/>
      <c r="TTF15" s="153"/>
      <c r="TTG15" s="153"/>
      <c r="TTH15" s="153"/>
      <c r="TTI15" s="153"/>
      <c r="TTJ15" s="153"/>
      <c r="TTK15" s="153"/>
      <c r="TTL15" s="153"/>
      <c r="TTM15" s="153"/>
      <c r="TTN15" s="153"/>
      <c r="TTO15" s="153"/>
      <c r="TTP15" s="153"/>
      <c r="TTQ15" s="153"/>
      <c r="TTR15" s="153"/>
      <c r="TTS15" s="153"/>
      <c r="TTT15" s="153"/>
      <c r="TTU15" s="153"/>
      <c r="TTV15" s="153"/>
      <c r="TTW15" s="153"/>
      <c r="TTX15" s="153"/>
      <c r="TTY15" s="153"/>
      <c r="TTZ15" s="153"/>
      <c r="TUA15" s="153"/>
      <c r="TUB15" s="153"/>
      <c r="TUC15" s="153"/>
      <c r="TUD15" s="153"/>
      <c r="TUE15" s="153"/>
      <c r="TUF15" s="153"/>
      <c r="TUG15" s="153"/>
      <c r="TUH15" s="153"/>
      <c r="TUI15" s="153"/>
      <c r="TUJ15" s="153"/>
      <c r="TUK15" s="153"/>
      <c r="TUL15" s="153"/>
      <c r="TUM15" s="153"/>
      <c r="TUN15" s="153"/>
      <c r="TUO15" s="153"/>
      <c r="TUP15" s="153"/>
      <c r="TUQ15" s="153"/>
      <c r="TUR15" s="153"/>
      <c r="TUS15" s="153"/>
      <c r="TUT15" s="153"/>
      <c r="TUU15" s="153"/>
      <c r="TUV15" s="153"/>
      <c r="TUW15" s="153"/>
      <c r="TUX15" s="153"/>
      <c r="TUY15" s="153"/>
      <c r="TUZ15" s="153"/>
      <c r="TVA15" s="153"/>
      <c r="TVB15" s="153"/>
      <c r="TVC15" s="153"/>
      <c r="TVD15" s="153"/>
      <c r="TVE15" s="153"/>
      <c r="TVF15" s="153"/>
      <c r="TVG15" s="153"/>
      <c r="TVH15" s="153"/>
      <c r="TVI15" s="153"/>
      <c r="TVJ15" s="153"/>
      <c r="TVK15" s="153"/>
      <c r="TVL15" s="153"/>
      <c r="TVM15" s="153"/>
      <c r="TVN15" s="153"/>
      <c r="TVO15" s="153"/>
      <c r="TVP15" s="153"/>
      <c r="TVQ15" s="153"/>
      <c r="TVR15" s="153"/>
      <c r="TVS15" s="153"/>
      <c r="TVT15" s="153"/>
      <c r="TVU15" s="153"/>
      <c r="TVV15" s="153"/>
      <c r="TVW15" s="153"/>
      <c r="TVX15" s="153"/>
      <c r="TVY15" s="153"/>
      <c r="TVZ15" s="153"/>
      <c r="TWA15" s="153"/>
      <c r="TWB15" s="153"/>
      <c r="TWC15" s="153"/>
      <c r="TWD15" s="153"/>
      <c r="TWE15" s="153"/>
      <c r="TWF15" s="153"/>
      <c r="TWG15" s="153"/>
      <c r="TWH15" s="153"/>
      <c r="TWI15" s="153"/>
      <c r="TWJ15" s="153"/>
      <c r="TWK15" s="153"/>
      <c r="TWL15" s="153"/>
      <c r="TWM15" s="153"/>
      <c r="TWN15" s="153"/>
      <c r="TWO15" s="153"/>
      <c r="TWP15" s="153"/>
      <c r="TWQ15" s="153"/>
      <c r="TWR15" s="153"/>
      <c r="TWS15" s="153"/>
      <c r="TWT15" s="153"/>
      <c r="TWU15" s="153"/>
      <c r="TWV15" s="153"/>
      <c r="TWW15" s="153"/>
      <c r="TWX15" s="153"/>
      <c r="TWY15" s="153"/>
      <c r="TWZ15" s="153"/>
      <c r="TXA15" s="153"/>
      <c r="TXB15" s="153"/>
      <c r="TXC15" s="153"/>
      <c r="TXD15" s="153"/>
      <c r="TXE15" s="153"/>
      <c r="TXF15" s="153"/>
      <c r="TXG15" s="153"/>
      <c r="TXH15" s="153"/>
      <c r="TXI15" s="153"/>
      <c r="TXJ15" s="153"/>
      <c r="TXK15" s="153"/>
      <c r="TXL15" s="153"/>
      <c r="TXM15" s="153"/>
      <c r="TXN15" s="153"/>
      <c r="TXO15" s="153"/>
      <c r="TXP15" s="153"/>
      <c r="TXQ15" s="153"/>
      <c r="TXR15" s="153"/>
      <c r="TXS15" s="153"/>
      <c r="TXT15" s="153"/>
      <c r="TXU15" s="153"/>
      <c r="TXV15" s="153"/>
      <c r="TXW15" s="153"/>
      <c r="TXX15" s="153"/>
      <c r="TXY15" s="153"/>
      <c r="TXZ15" s="153"/>
      <c r="TYA15" s="153"/>
      <c r="TYB15" s="153"/>
      <c r="TYC15" s="153"/>
      <c r="TYD15" s="153"/>
      <c r="TYE15" s="153"/>
      <c r="TYF15" s="153"/>
      <c r="TYG15" s="153"/>
      <c r="TYH15" s="153"/>
      <c r="TYI15" s="153"/>
      <c r="TYJ15" s="153"/>
      <c r="TYK15" s="153"/>
      <c r="TYL15" s="153"/>
      <c r="TYM15" s="153"/>
      <c r="TYN15" s="153"/>
      <c r="TYO15" s="153"/>
      <c r="TYP15" s="153"/>
      <c r="TYQ15" s="153"/>
      <c r="TYR15" s="153"/>
      <c r="TYS15" s="153"/>
      <c r="TYT15" s="153"/>
      <c r="TYU15" s="153"/>
      <c r="TYV15" s="153"/>
      <c r="TYW15" s="153"/>
      <c r="TYX15" s="153"/>
      <c r="TYY15" s="153"/>
      <c r="TYZ15" s="153"/>
      <c r="TZA15" s="153"/>
      <c r="TZB15" s="153"/>
      <c r="TZC15" s="153"/>
      <c r="TZD15" s="153"/>
      <c r="TZE15" s="153"/>
      <c r="TZF15" s="153"/>
      <c r="TZG15" s="153"/>
      <c r="TZH15" s="153"/>
      <c r="TZI15" s="153"/>
      <c r="TZJ15" s="153"/>
      <c r="TZK15" s="153"/>
      <c r="TZL15" s="153"/>
      <c r="TZM15" s="153"/>
      <c r="TZN15" s="153"/>
      <c r="TZO15" s="153"/>
      <c r="TZP15" s="153"/>
      <c r="TZQ15" s="153"/>
      <c r="TZR15" s="153"/>
      <c r="TZS15" s="153"/>
      <c r="TZT15" s="153"/>
      <c r="TZU15" s="153"/>
      <c r="TZV15" s="153"/>
      <c r="TZW15" s="153"/>
      <c r="TZX15" s="153"/>
      <c r="TZY15" s="153"/>
      <c r="TZZ15" s="153"/>
      <c r="UAA15" s="153"/>
      <c r="UAB15" s="153"/>
      <c r="UAC15" s="153"/>
      <c r="UAD15" s="153"/>
      <c r="UAE15" s="153"/>
      <c r="UAF15" s="153"/>
      <c r="UAG15" s="153"/>
      <c r="UAH15" s="153"/>
      <c r="UAI15" s="153"/>
      <c r="UAJ15" s="153"/>
      <c r="UAK15" s="153"/>
      <c r="UAL15" s="153"/>
      <c r="UAM15" s="153"/>
      <c r="UAN15" s="153"/>
      <c r="UAO15" s="153"/>
      <c r="UAP15" s="153"/>
      <c r="UAQ15" s="153"/>
      <c r="UAR15" s="153"/>
      <c r="UAS15" s="153"/>
      <c r="UAT15" s="153"/>
      <c r="UAU15" s="153"/>
      <c r="UAV15" s="153"/>
      <c r="UAW15" s="153"/>
      <c r="UAX15" s="153"/>
      <c r="UAY15" s="153"/>
      <c r="UAZ15" s="153"/>
      <c r="UBA15" s="153"/>
      <c r="UBB15" s="153"/>
      <c r="UBC15" s="153"/>
      <c r="UBD15" s="153"/>
      <c r="UBE15" s="153"/>
      <c r="UBF15" s="153"/>
      <c r="UBG15" s="153"/>
      <c r="UBH15" s="153"/>
      <c r="UBI15" s="153"/>
      <c r="UBJ15" s="153"/>
      <c r="UBK15" s="153"/>
      <c r="UBL15" s="153"/>
      <c r="UBM15" s="153"/>
      <c r="UBN15" s="153"/>
      <c r="UBO15" s="153"/>
      <c r="UBP15" s="153"/>
      <c r="UBQ15" s="153"/>
      <c r="UBR15" s="153"/>
      <c r="UBS15" s="153"/>
      <c r="UBT15" s="153"/>
      <c r="UBU15" s="153"/>
      <c r="UBV15" s="153"/>
      <c r="UBW15" s="153"/>
      <c r="UBX15" s="153"/>
      <c r="UBY15" s="153"/>
      <c r="UBZ15" s="153"/>
      <c r="UCA15" s="153"/>
      <c r="UCB15" s="153"/>
      <c r="UCC15" s="153"/>
      <c r="UCD15" s="153"/>
      <c r="UCE15" s="153"/>
      <c r="UCF15" s="153"/>
      <c r="UCG15" s="153"/>
      <c r="UCH15" s="153"/>
      <c r="UCI15" s="153"/>
      <c r="UCJ15" s="153"/>
      <c r="UCK15" s="153"/>
      <c r="UCL15" s="153"/>
      <c r="UCM15" s="153"/>
      <c r="UCN15" s="153"/>
      <c r="UCO15" s="153"/>
      <c r="UCP15" s="153"/>
      <c r="UCQ15" s="153"/>
      <c r="UCR15" s="153"/>
      <c r="UCS15" s="153"/>
      <c r="UCT15" s="153"/>
      <c r="UCU15" s="153"/>
      <c r="UCV15" s="153"/>
      <c r="UCW15" s="153"/>
      <c r="UCX15" s="153"/>
      <c r="UCY15" s="153"/>
      <c r="UCZ15" s="153"/>
      <c r="UDA15" s="153"/>
      <c r="UDB15" s="153"/>
      <c r="UDC15" s="153"/>
      <c r="UDD15" s="153"/>
      <c r="UDE15" s="153"/>
      <c r="UDF15" s="153"/>
      <c r="UDG15" s="153"/>
      <c r="UDH15" s="153"/>
      <c r="UDI15" s="153"/>
      <c r="UDJ15" s="153"/>
      <c r="UDK15" s="153"/>
      <c r="UDL15" s="153"/>
      <c r="UDM15" s="153"/>
      <c r="UDN15" s="153"/>
      <c r="UDO15" s="153"/>
      <c r="UDP15" s="153"/>
      <c r="UDQ15" s="153"/>
      <c r="UDR15" s="153"/>
      <c r="UDS15" s="153"/>
      <c r="UDT15" s="153"/>
      <c r="UDU15" s="153"/>
      <c r="UDV15" s="153"/>
      <c r="UDW15" s="153"/>
      <c r="UDX15" s="153"/>
      <c r="UDY15" s="153"/>
      <c r="UDZ15" s="153"/>
      <c r="UEA15" s="153"/>
      <c r="UEB15" s="153"/>
      <c r="UEC15" s="153"/>
      <c r="UED15" s="153"/>
      <c r="UEE15" s="153"/>
      <c r="UEF15" s="153"/>
      <c r="UEG15" s="153"/>
      <c r="UEH15" s="153"/>
      <c r="UEI15" s="153"/>
      <c r="UEJ15" s="153"/>
      <c r="UEK15" s="153"/>
      <c r="UEL15" s="153"/>
      <c r="UEM15" s="153"/>
      <c r="UEN15" s="153"/>
      <c r="UEO15" s="153"/>
      <c r="UEP15" s="153"/>
      <c r="UEQ15" s="153"/>
      <c r="UER15" s="153"/>
      <c r="UES15" s="153"/>
      <c r="UET15" s="153"/>
      <c r="UEU15" s="153"/>
      <c r="UEV15" s="153"/>
      <c r="UEW15" s="153"/>
      <c r="UEX15" s="153"/>
      <c r="UEY15" s="153"/>
      <c r="UEZ15" s="153"/>
      <c r="UFA15" s="153"/>
      <c r="UFB15" s="153"/>
      <c r="UFC15" s="153"/>
      <c r="UFD15" s="153"/>
      <c r="UFE15" s="153"/>
      <c r="UFF15" s="153"/>
      <c r="UFG15" s="153"/>
      <c r="UFH15" s="153"/>
      <c r="UFI15" s="153"/>
      <c r="UFJ15" s="153"/>
      <c r="UFK15" s="153"/>
      <c r="UFL15" s="153"/>
      <c r="UFM15" s="153"/>
      <c r="UFN15" s="153"/>
      <c r="UFO15" s="153"/>
      <c r="UFP15" s="153"/>
      <c r="UFQ15" s="153"/>
      <c r="UFR15" s="153"/>
      <c r="UFS15" s="153"/>
      <c r="UFT15" s="153"/>
      <c r="UFU15" s="153"/>
      <c r="UFV15" s="153"/>
      <c r="UFW15" s="153"/>
      <c r="UFX15" s="153"/>
      <c r="UFY15" s="153"/>
      <c r="UFZ15" s="153"/>
      <c r="UGA15" s="153"/>
      <c r="UGB15" s="153"/>
      <c r="UGC15" s="153"/>
      <c r="UGD15" s="153"/>
      <c r="UGE15" s="153"/>
      <c r="UGF15" s="153"/>
      <c r="UGG15" s="153"/>
      <c r="UGH15" s="153"/>
      <c r="UGI15" s="153"/>
      <c r="UGJ15" s="153"/>
      <c r="UGK15" s="153"/>
      <c r="UGL15" s="153"/>
      <c r="UGM15" s="153"/>
      <c r="UGN15" s="153"/>
      <c r="UGO15" s="153"/>
      <c r="UGP15" s="153"/>
      <c r="UGQ15" s="153"/>
      <c r="UGR15" s="153"/>
      <c r="UGS15" s="153"/>
      <c r="UGT15" s="153"/>
      <c r="UGU15" s="153"/>
      <c r="UGV15" s="153"/>
      <c r="UGW15" s="153"/>
      <c r="UGX15" s="153"/>
      <c r="UGY15" s="153"/>
      <c r="UGZ15" s="153"/>
      <c r="UHA15" s="153"/>
      <c r="UHB15" s="153"/>
      <c r="UHC15" s="153"/>
      <c r="UHD15" s="153"/>
      <c r="UHE15" s="153"/>
      <c r="UHF15" s="153"/>
      <c r="UHG15" s="153"/>
      <c r="UHH15" s="153"/>
      <c r="UHI15" s="153"/>
      <c r="UHJ15" s="153"/>
      <c r="UHK15" s="153"/>
      <c r="UHL15" s="153"/>
      <c r="UHM15" s="153"/>
      <c r="UHN15" s="153"/>
      <c r="UHO15" s="153"/>
      <c r="UHP15" s="153"/>
      <c r="UHQ15" s="153"/>
      <c r="UHR15" s="153"/>
      <c r="UHS15" s="153"/>
      <c r="UHT15" s="153"/>
      <c r="UHU15" s="153"/>
      <c r="UHV15" s="153"/>
      <c r="UHW15" s="153"/>
      <c r="UHX15" s="153"/>
      <c r="UHY15" s="153"/>
      <c r="UHZ15" s="153"/>
      <c r="UIA15" s="153"/>
      <c r="UIB15" s="153"/>
      <c r="UIC15" s="153"/>
      <c r="UID15" s="153"/>
      <c r="UIE15" s="153"/>
      <c r="UIF15" s="153"/>
      <c r="UIG15" s="153"/>
      <c r="UIH15" s="153"/>
      <c r="UII15" s="153"/>
      <c r="UIJ15" s="153"/>
      <c r="UIK15" s="153"/>
      <c r="UIL15" s="153"/>
      <c r="UIM15" s="153"/>
      <c r="UIN15" s="153"/>
      <c r="UIO15" s="153"/>
      <c r="UIP15" s="153"/>
      <c r="UIQ15" s="153"/>
      <c r="UIR15" s="153"/>
      <c r="UIS15" s="153"/>
      <c r="UIT15" s="153"/>
      <c r="UIU15" s="153"/>
      <c r="UIV15" s="153"/>
      <c r="UIW15" s="153"/>
      <c r="UIX15" s="153"/>
      <c r="UIY15" s="153"/>
      <c r="UIZ15" s="153"/>
      <c r="UJA15" s="153"/>
      <c r="UJB15" s="153"/>
      <c r="UJC15" s="153"/>
      <c r="UJD15" s="153"/>
      <c r="UJE15" s="153"/>
      <c r="UJF15" s="153"/>
      <c r="UJG15" s="153"/>
      <c r="UJH15" s="153"/>
      <c r="UJI15" s="153"/>
      <c r="UJJ15" s="153"/>
      <c r="UJK15" s="153"/>
      <c r="UJL15" s="153"/>
      <c r="UJM15" s="153"/>
      <c r="UJN15" s="153"/>
      <c r="UJO15" s="153"/>
      <c r="UJP15" s="153"/>
      <c r="UJQ15" s="153"/>
      <c r="UJR15" s="153"/>
      <c r="UJS15" s="153"/>
      <c r="UJT15" s="153"/>
      <c r="UJU15" s="153"/>
      <c r="UJV15" s="153"/>
      <c r="UJW15" s="153"/>
      <c r="UJX15" s="153"/>
      <c r="UJY15" s="153"/>
      <c r="UJZ15" s="153"/>
      <c r="UKA15" s="153"/>
      <c r="UKB15" s="153"/>
      <c r="UKC15" s="153"/>
      <c r="UKD15" s="153"/>
      <c r="UKE15" s="153"/>
      <c r="UKF15" s="153"/>
      <c r="UKG15" s="153"/>
      <c r="UKH15" s="153"/>
      <c r="UKI15" s="153"/>
      <c r="UKJ15" s="153"/>
      <c r="UKK15" s="153"/>
      <c r="UKL15" s="153"/>
      <c r="UKM15" s="153"/>
      <c r="UKN15" s="153"/>
      <c r="UKO15" s="153"/>
      <c r="UKP15" s="153"/>
      <c r="UKQ15" s="153"/>
      <c r="UKR15" s="153"/>
      <c r="UKS15" s="153"/>
      <c r="UKT15" s="153"/>
      <c r="UKU15" s="153"/>
      <c r="UKV15" s="153"/>
      <c r="UKW15" s="153"/>
      <c r="UKX15" s="153"/>
      <c r="UKY15" s="153"/>
      <c r="UKZ15" s="153"/>
      <c r="ULA15" s="153"/>
      <c r="ULB15" s="153"/>
      <c r="ULC15" s="153"/>
      <c r="ULD15" s="153"/>
      <c r="ULE15" s="153"/>
      <c r="ULF15" s="153"/>
      <c r="ULG15" s="153"/>
      <c r="ULH15" s="153"/>
      <c r="ULI15" s="153"/>
      <c r="ULJ15" s="153"/>
      <c r="ULK15" s="153"/>
      <c r="ULL15" s="153"/>
      <c r="ULM15" s="153"/>
      <c r="ULN15" s="153"/>
      <c r="ULO15" s="153"/>
      <c r="ULP15" s="153"/>
      <c r="ULQ15" s="153"/>
      <c r="ULR15" s="153"/>
      <c r="ULS15" s="153"/>
      <c r="ULT15" s="153"/>
      <c r="ULU15" s="153"/>
      <c r="ULV15" s="153"/>
      <c r="ULW15" s="153"/>
      <c r="ULX15" s="153"/>
      <c r="ULY15" s="153"/>
      <c r="ULZ15" s="153"/>
      <c r="UMA15" s="153"/>
      <c r="UMB15" s="153"/>
      <c r="UMC15" s="153"/>
      <c r="UMD15" s="153"/>
      <c r="UME15" s="153"/>
      <c r="UMF15" s="153"/>
      <c r="UMG15" s="153"/>
      <c r="UMH15" s="153"/>
      <c r="UMI15" s="153"/>
      <c r="UMJ15" s="153"/>
      <c r="UMK15" s="153"/>
      <c r="UML15" s="153"/>
      <c r="UMM15" s="153"/>
      <c r="UMN15" s="153"/>
      <c r="UMO15" s="153"/>
      <c r="UMP15" s="153"/>
      <c r="UMQ15" s="153"/>
      <c r="UMR15" s="153"/>
      <c r="UMS15" s="153"/>
      <c r="UMT15" s="153"/>
      <c r="UMU15" s="153"/>
      <c r="UMV15" s="153"/>
      <c r="UMW15" s="153"/>
      <c r="UMX15" s="153"/>
      <c r="UMY15" s="153"/>
      <c r="UMZ15" s="153"/>
      <c r="UNA15" s="153"/>
      <c r="UNB15" s="153"/>
      <c r="UNC15" s="153"/>
      <c r="UND15" s="153"/>
      <c r="UNE15" s="153"/>
      <c r="UNF15" s="153"/>
      <c r="UNG15" s="153"/>
      <c r="UNH15" s="153"/>
      <c r="UNI15" s="153"/>
      <c r="UNJ15" s="153"/>
      <c r="UNK15" s="153"/>
      <c r="UNL15" s="153"/>
      <c r="UNM15" s="153"/>
      <c r="UNN15" s="153"/>
      <c r="UNO15" s="153"/>
      <c r="UNP15" s="153"/>
      <c r="UNQ15" s="153"/>
      <c r="UNR15" s="153"/>
      <c r="UNS15" s="153"/>
      <c r="UNT15" s="153"/>
      <c r="UNU15" s="153"/>
      <c r="UNV15" s="153"/>
      <c r="UNW15" s="153"/>
      <c r="UNX15" s="153"/>
      <c r="UNY15" s="153"/>
      <c r="UNZ15" s="153"/>
      <c r="UOA15" s="153"/>
      <c r="UOB15" s="153"/>
      <c r="UOC15" s="153"/>
      <c r="UOD15" s="153"/>
      <c r="UOE15" s="153"/>
      <c r="UOF15" s="153"/>
      <c r="UOG15" s="153"/>
      <c r="UOH15" s="153"/>
      <c r="UOI15" s="153"/>
      <c r="UOJ15" s="153"/>
      <c r="UOK15" s="153"/>
      <c r="UOL15" s="153"/>
      <c r="UOM15" s="153"/>
      <c r="UON15" s="153"/>
      <c r="UOO15" s="153"/>
      <c r="UOP15" s="153"/>
      <c r="UOQ15" s="153"/>
      <c r="UOR15" s="153"/>
      <c r="UOS15" s="153"/>
      <c r="UOT15" s="153"/>
      <c r="UOU15" s="153"/>
      <c r="UOV15" s="153"/>
      <c r="UOW15" s="153"/>
      <c r="UOX15" s="153"/>
      <c r="UOY15" s="153"/>
      <c r="UOZ15" s="153"/>
      <c r="UPA15" s="153"/>
      <c r="UPB15" s="153"/>
      <c r="UPC15" s="153"/>
      <c r="UPD15" s="153"/>
      <c r="UPE15" s="153"/>
      <c r="UPF15" s="153"/>
      <c r="UPG15" s="153"/>
      <c r="UPH15" s="153"/>
      <c r="UPI15" s="153"/>
      <c r="UPJ15" s="153"/>
      <c r="UPK15" s="153"/>
      <c r="UPL15" s="153"/>
      <c r="UPM15" s="153"/>
      <c r="UPN15" s="153"/>
      <c r="UPO15" s="153"/>
      <c r="UPP15" s="153"/>
      <c r="UPQ15" s="153"/>
      <c r="UPR15" s="153"/>
      <c r="UPS15" s="153"/>
      <c r="UPT15" s="153"/>
      <c r="UPU15" s="153"/>
      <c r="UPV15" s="153"/>
      <c r="UPW15" s="153"/>
      <c r="UPX15" s="153"/>
      <c r="UPY15" s="153"/>
      <c r="UPZ15" s="153"/>
      <c r="UQA15" s="153"/>
      <c r="UQB15" s="153"/>
      <c r="UQC15" s="153"/>
      <c r="UQD15" s="153"/>
      <c r="UQE15" s="153"/>
      <c r="UQF15" s="153"/>
      <c r="UQG15" s="153"/>
      <c r="UQH15" s="153"/>
      <c r="UQI15" s="153"/>
      <c r="UQJ15" s="153"/>
      <c r="UQK15" s="153"/>
      <c r="UQL15" s="153"/>
      <c r="UQM15" s="153"/>
      <c r="UQN15" s="153"/>
      <c r="UQO15" s="153"/>
      <c r="UQP15" s="153"/>
      <c r="UQQ15" s="153"/>
      <c r="UQR15" s="153"/>
      <c r="UQS15" s="153"/>
      <c r="UQT15" s="153"/>
      <c r="UQU15" s="153"/>
      <c r="UQV15" s="153"/>
      <c r="UQW15" s="153"/>
      <c r="UQX15" s="153"/>
      <c r="UQY15" s="153"/>
      <c r="UQZ15" s="153"/>
      <c r="URA15" s="153"/>
      <c r="URB15" s="153"/>
      <c r="URC15" s="153"/>
      <c r="URD15" s="153"/>
      <c r="URE15" s="153"/>
      <c r="URF15" s="153"/>
      <c r="URG15" s="153"/>
      <c r="URH15" s="153"/>
      <c r="URI15" s="153"/>
      <c r="URJ15" s="153"/>
      <c r="URK15" s="153"/>
      <c r="URL15" s="153"/>
      <c r="URM15" s="153"/>
      <c r="URN15" s="153"/>
      <c r="URO15" s="153"/>
      <c r="URP15" s="153"/>
      <c r="URQ15" s="153"/>
      <c r="URR15" s="153"/>
      <c r="URS15" s="153"/>
      <c r="URT15" s="153"/>
      <c r="URU15" s="153"/>
      <c r="URV15" s="153"/>
      <c r="URW15" s="153"/>
      <c r="URX15" s="153"/>
      <c r="URY15" s="153"/>
      <c r="URZ15" s="153"/>
      <c r="USA15" s="153"/>
      <c r="USB15" s="153"/>
      <c r="USC15" s="153"/>
      <c r="USD15" s="153"/>
      <c r="USE15" s="153"/>
      <c r="USF15" s="153"/>
      <c r="USG15" s="153"/>
      <c r="USH15" s="153"/>
      <c r="USI15" s="153"/>
      <c r="USJ15" s="153"/>
      <c r="USK15" s="153"/>
      <c r="USL15" s="153"/>
      <c r="USM15" s="153"/>
      <c r="USN15" s="153"/>
      <c r="USO15" s="153"/>
      <c r="USP15" s="153"/>
      <c r="USQ15" s="153"/>
      <c r="USR15" s="153"/>
      <c r="USS15" s="153"/>
      <c r="UST15" s="153"/>
      <c r="USU15" s="153"/>
      <c r="USV15" s="153"/>
      <c r="USW15" s="153"/>
      <c r="USX15" s="153"/>
      <c r="USY15" s="153"/>
      <c r="USZ15" s="153"/>
      <c r="UTA15" s="153"/>
      <c r="UTB15" s="153"/>
      <c r="UTC15" s="153"/>
      <c r="UTD15" s="153"/>
      <c r="UTE15" s="153"/>
      <c r="UTF15" s="153"/>
      <c r="UTG15" s="153"/>
      <c r="UTH15" s="153"/>
      <c r="UTI15" s="153"/>
      <c r="UTJ15" s="153"/>
      <c r="UTK15" s="153"/>
      <c r="UTL15" s="153"/>
      <c r="UTM15" s="153"/>
      <c r="UTN15" s="153"/>
      <c r="UTO15" s="153"/>
      <c r="UTP15" s="153"/>
      <c r="UTQ15" s="153"/>
      <c r="UTR15" s="153"/>
      <c r="UTS15" s="153"/>
      <c r="UTT15" s="153"/>
      <c r="UTU15" s="153"/>
      <c r="UTV15" s="153"/>
      <c r="UTW15" s="153"/>
      <c r="UTX15" s="153"/>
      <c r="UTY15" s="153"/>
      <c r="UTZ15" s="153"/>
      <c r="UUA15" s="153"/>
      <c r="UUB15" s="153"/>
      <c r="UUC15" s="153"/>
      <c r="UUD15" s="153"/>
      <c r="UUE15" s="153"/>
      <c r="UUF15" s="153"/>
      <c r="UUG15" s="153"/>
      <c r="UUH15" s="153"/>
      <c r="UUI15" s="153"/>
      <c r="UUJ15" s="153"/>
      <c r="UUK15" s="153"/>
      <c r="UUL15" s="153"/>
      <c r="UUM15" s="153"/>
      <c r="UUN15" s="153"/>
      <c r="UUO15" s="153"/>
      <c r="UUP15" s="153"/>
      <c r="UUQ15" s="153"/>
      <c r="UUR15" s="153"/>
      <c r="UUS15" s="153"/>
      <c r="UUT15" s="153"/>
      <c r="UUU15" s="153"/>
      <c r="UUV15" s="153"/>
      <c r="UUW15" s="153"/>
      <c r="UUX15" s="153"/>
      <c r="UUY15" s="153"/>
      <c r="UUZ15" s="153"/>
      <c r="UVA15" s="153"/>
      <c r="UVB15" s="153"/>
      <c r="UVC15" s="153"/>
      <c r="UVD15" s="153"/>
      <c r="UVE15" s="153"/>
      <c r="UVF15" s="153"/>
      <c r="UVG15" s="153"/>
      <c r="UVH15" s="153"/>
      <c r="UVI15" s="153"/>
      <c r="UVJ15" s="153"/>
      <c r="UVK15" s="153"/>
      <c r="UVL15" s="153"/>
      <c r="UVM15" s="153"/>
      <c r="UVN15" s="153"/>
      <c r="UVO15" s="153"/>
      <c r="UVP15" s="153"/>
      <c r="UVQ15" s="153"/>
      <c r="UVR15" s="153"/>
      <c r="UVS15" s="153"/>
      <c r="UVT15" s="153"/>
      <c r="UVU15" s="153"/>
      <c r="UVV15" s="153"/>
      <c r="UVW15" s="153"/>
      <c r="UVX15" s="153"/>
      <c r="UVY15" s="153"/>
      <c r="UVZ15" s="153"/>
      <c r="UWA15" s="153"/>
      <c r="UWB15" s="153"/>
      <c r="UWC15" s="153"/>
      <c r="UWD15" s="153"/>
      <c r="UWE15" s="153"/>
      <c r="UWF15" s="153"/>
      <c r="UWG15" s="153"/>
      <c r="UWH15" s="153"/>
      <c r="UWI15" s="153"/>
      <c r="UWJ15" s="153"/>
      <c r="UWK15" s="153"/>
      <c r="UWL15" s="153"/>
      <c r="UWM15" s="153"/>
      <c r="UWN15" s="153"/>
      <c r="UWO15" s="153"/>
      <c r="UWP15" s="153"/>
      <c r="UWQ15" s="153"/>
      <c r="UWR15" s="153"/>
      <c r="UWS15" s="153"/>
      <c r="UWT15" s="153"/>
      <c r="UWU15" s="153"/>
      <c r="UWV15" s="153"/>
      <c r="UWW15" s="153"/>
      <c r="UWX15" s="153"/>
      <c r="UWY15" s="153"/>
      <c r="UWZ15" s="153"/>
      <c r="UXA15" s="153"/>
      <c r="UXB15" s="153"/>
      <c r="UXC15" s="153"/>
      <c r="UXD15" s="153"/>
      <c r="UXE15" s="153"/>
      <c r="UXF15" s="153"/>
      <c r="UXG15" s="153"/>
      <c r="UXH15" s="153"/>
      <c r="UXI15" s="153"/>
      <c r="UXJ15" s="153"/>
      <c r="UXK15" s="153"/>
      <c r="UXL15" s="153"/>
      <c r="UXM15" s="153"/>
      <c r="UXN15" s="153"/>
      <c r="UXO15" s="153"/>
      <c r="UXP15" s="153"/>
      <c r="UXQ15" s="153"/>
      <c r="UXR15" s="153"/>
      <c r="UXS15" s="153"/>
      <c r="UXT15" s="153"/>
      <c r="UXU15" s="153"/>
      <c r="UXV15" s="153"/>
      <c r="UXW15" s="153"/>
      <c r="UXX15" s="153"/>
      <c r="UXY15" s="153"/>
      <c r="UXZ15" s="153"/>
      <c r="UYA15" s="153"/>
      <c r="UYB15" s="153"/>
      <c r="UYC15" s="153"/>
      <c r="UYD15" s="153"/>
      <c r="UYE15" s="153"/>
      <c r="UYF15" s="153"/>
      <c r="UYG15" s="153"/>
      <c r="UYH15" s="153"/>
      <c r="UYI15" s="153"/>
      <c r="UYJ15" s="153"/>
      <c r="UYK15" s="153"/>
      <c r="UYL15" s="153"/>
      <c r="UYM15" s="153"/>
      <c r="UYN15" s="153"/>
      <c r="UYO15" s="153"/>
      <c r="UYP15" s="153"/>
      <c r="UYQ15" s="153"/>
      <c r="UYR15" s="153"/>
      <c r="UYS15" s="153"/>
      <c r="UYT15" s="153"/>
      <c r="UYU15" s="153"/>
      <c r="UYV15" s="153"/>
      <c r="UYW15" s="153"/>
      <c r="UYX15" s="153"/>
      <c r="UYY15" s="153"/>
      <c r="UYZ15" s="153"/>
      <c r="UZA15" s="153"/>
      <c r="UZB15" s="153"/>
      <c r="UZC15" s="153"/>
      <c r="UZD15" s="153"/>
      <c r="UZE15" s="153"/>
      <c r="UZF15" s="153"/>
      <c r="UZG15" s="153"/>
      <c r="UZH15" s="153"/>
      <c r="UZI15" s="153"/>
      <c r="UZJ15" s="153"/>
      <c r="UZK15" s="153"/>
      <c r="UZL15" s="153"/>
      <c r="UZM15" s="153"/>
      <c r="UZN15" s="153"/>
      <c r="UZO15" s="153"/>
      <c r="UZP15" s="153"/>
      <c r="UZQ15" s="153"/>
      <c r="UZR15" s="153"/>
      <c r="UZS15" s="153"/>
      <c r="UZT15" s="153"/>
      <c r="UZU15" s="153"/>
      <c r="UZV15" s="153"/>
      <c r="UZW15" s="153"/>
      <c r="UZX15" s="153"/>
      <c r="UZY15" s="153"/>
      <c r="UZZ15" s="153"/>
      <c r="VAA15" s="153"/>
      <c r="VAB15" s="153"/>
      <c r="VAC15" s="153"/>
      <c r="VAD15" s="153"/>
      <c r="VAE15" s="153"/>
      <c r="VAF15" s="153"/>
      <c r="VAG15" s="153"/>
      <c r="VAH15" s="153"/>
      <c r="VAI15" s="153"/>
      <c r="VAJ15" s="153"/>
      <c r="VAK15" s="153"/>
      <c r="VAL15" s="153"/>
      <c r="VAM15" s="153"/>
      <c r="VAN15" s="153"/>
      <c r="VAO15" s="153"/>
      <c r="VAP15" s="153"/>
      <c r="VAQ15" s="153"/>
      <c r="VAR15" s="153"/>
      <c r="VAS15" s="153"/>
      <c r="VAT15" s="153"/>
      <c r="VAU15" s="153"/>
      <c r="VAV15" s="153"/>
      <c r="VAW15" s="153"/>
      <c r="VAX15" s="153"/>
      <c r="VAY15" s="153"/>
      <c r="VAZ15" s="153"/>
      <c r="VBA15" s="153"/>
      <c r="VBB15" s="153"/>
      <c r="VBC15" s="153"/>
      <c r="VBD15" s="153"/>
      <c r="VBE15" s="153"/>
      <c r="VBF15" s="153"/>
      <c r="VBG15" s="153"/>
      <c r="VBH15" s="153"/>
      <c r="VBI15" s="153"/>
      <c r="VBJ15" s="153"/>
      <c r="VBK15" s="153"/>
      <c r="VBL15" s="153"/>
      <c r="VBM15" s="153"/>
      <c r="VBN15" s="153"/>
      <c r="VBO15" s="153"/>
      <c r="VBP15" s="153"/>
      <c r="VBQ15" s="153"/>
      <c r="VBR15" s="153"/>
      <c r="VBS15" s="153"/>
      <c r="VBT15" s="153"/>
      <c r="VBU15" s="153"/>
      <c r="VBV15" s="153"/>
      <c r="VBW15" s="153"/>
      <c r="VBX15" s="153"/>
      <c r="VBY15" s="153"/>
      <c r="VBZ15" s="153"/>
      <c r="VCA15" s="153"/>
      <c r="VCB15" s="153"/>
      <c r="VCC15" s="153"/>
      <c r="VCD15" s="153"/>
      <c r="VCE15" s="153"/>
      <c r="VCF15" s="153"/>
      <c r="VCG15" s="153"/>
      <c r="VCH15" s="153"/>
      <c r="VCI15" s="153"/>
      <c r="VCJ15" s="153"/>
      <c r="VCK15" s="153"/>
      <c r="VCL15" s="153"/>
      <c r="VCM15" s="153"/>
      <c r="VCN15" s="153"/>
      <c r="VCO15" s="153"/>
      <c r="VCP15" s="153"/>
      <c r="VCQ15" s="153"/>
      <c r="VCR15" s="153"/>
      <c r="VCS15" s="153"/>
      <c r="VCT15" s="153"/>
      <c r="VCU15" s="153"/>
      <c r="VCV15" s="153"/>
      <c r="VCW15" s="153"/>
      <c r="VCX15" s="153"/>
      <c r="VCY15" s="153"/>
      <c r="VCZ15" s="153"/>
      <c r="VDA15" s="153"/>
      <c r="VDB15" s="153"/>
      <c r="VDC15" s="153"/>
      <c r="VDD15" s="153"/>
      <c r="VDE15" s="153"/>
      <c r="VDF15" s="153"/>
      <c r="VDG15" s="153"/>
      <c r="VDH15" s="153"/>
      <c r="VDI15" s="153"/>
      <c r="VDJ15" s="153"/>
      <c r="VDK15" s="153"/>
      <c r="VDL15" s="153"/>
      <c r="VDM15" s="153"/>
      <c r="VDN15" s="153"/>
      <c r="VDO15" s="153"/>
      <c r="VDP15" s="153"/>
      <c r="VDQ15" s="153"/>
      <c r="VDR15" s="153"/>
      <c r="VDS15" s="153"/>
      <c r="VDT15" s="153"/>
      <c r="VDU15" s="153"/>
      <c r="VDV15" s="153"/>
      <c r="VDW15" s="153"/>
      <c r="VDX15" s="153"/>
      <c r="VDY15" s="153"/>
      <c r="VDZ15" s="153"/>
      <c r="VEA15" s="153"/>
      <c r="VEB15" s="153"/>
      <c r="VEC15" s="153"/>
      <c r="VED15" s="153"/>
      <c r="VEE15" s="153"/>
      <c r="VEF15" s="153"/>
      <c r="VEG15" s="153"/>
      <c r="VEH15" s="153"/>
      <c r="VEI15" s="153"/>
      <c r="VEJ15" s="153"/>
      <c r="VEK15" s="153"/>
      <c r="VEL15" s="153"/>
      <c r="VEM15" s="153"/>
      <c r="VEN15" s="153"/>
      <c r="VEO15" s="153"/>
      <c r="VEP15" s="153"/>
      <c r="VEQ15" s="153"/>
      <c r="VER15" s="153"/>
      <c r="VES15" s="153"/>
      <c r="VET15" s="153"/>
      <c r="VEU15" s="153"/>
      <c r="VEV15" s="153"/>
      <c r="VEW15" s="153"/>
      <c r="VEX15" s="153"/>
      <c r="VEY15" s="153"/>
      <c r="VEZ15" s="153"/>
      <c r="VFA15" s="153"/>
      <c r="VFB15" s="153"/>
      <c r="VFC15" s="153"/>
      <c r="VFD15" s="153"/>
      <c r="VFE15" s="153"/>
      <c r="VFF15" s="153"/>
      <c r="VFG15" s="153"/>
      <c r="VFH15" s="153"/>
      <c r="VFI15" s="153"/>
      <c r="VFJ15" s="153"/>
      <c r="VFK15" s="153"/>
      <c r="VFL15" s="153"/>
      <c r="VFM15" s="153"/>
      <c r="VFN15" s="153"/>
      <c r="VFO15" s="153"/>
      <c r="VFP15" s="153"/>
      <c r="VFQ15" s="153"/>
      <c r="VFR15" s="153"/>
      <c r="VFS15" s="153"/>
      <c r="VFT15" s="153"/>
      <c r="VFU15" s="153"/>
      <c r="VFV15" s="153"/>
      <c r="VFW15" s="153"/>
      <c r="VFX15" s="153"/>
      <c r="VFY15" s="153"/>
      <c r="VFZ15" s="153"/>
      <c r="VGA15" s="153"/>
      <c r="VGB15" s="153"/>
      <c r="VGC15" s="153"/>
      <c r="VGD15" s="153"/>
      <c r="VGE15" s="153"/>
      <c r="VGF15" s="153"/>
      <c r="VGG15" s="153"/>
      <c r="VGH15" s="153"/>
      <c r="VGI15" s="153"/>
      <c r="VGJ15" s="153"/>
      <c r="VGK15" s="153"/>
      <c r="VGL15" s="153"/>
      <c r="VGM15" s="153"/>
      <c r="VGN15" s="153"/>
      <c r="VGO15" s="153"/>
      <c r="VGP15" s="153"/>
      <c r="VGQ15" s="153"/>
      <c r="VGR15" s="153"/>
      <c r="VGS15" s="153"/>
      <c r="VGT15" s="153"/>
      <c r="VGU15" s="153"/>
      <c r="VGV15" s="153"/>
      <c r="VGW15" s="153"/>
      <c r="VGX15" s="153"/>
      <c r="VGY15" s="153"/>
      <c r="VGZ15" s="153"/>
      <c r="VHA15" s="153"/>
      <c r="VHB15" s="153"/>
      <c r="VHC15" s="153"/>
      <c r="VHD15" s="153"/>
      <c r="VHE15" s="153"/>
      <c r="VHF15" s="153"/>
      <c r="VHG15" s="153"/>
      <c r="VHH15" s="153"/>
      <c r="VHI15" s="153"/>
      <c r="VHJ15" s="153"/>
      <c r="VHK15" s="153"/>
      <c r="VHL15" s="153"/>
      <c r="VHM15" s="153"/>
      <c r="VHN15" s="153"/>
      <c r="VHO15" s="153"/>
      <c r="VHP15" s="153"/>
      <c r="VHQ15" s="153"/>
      <c r="VHR15" s="153"/>
      <c r="VHS15" s="153"/>
      <c r="VHT15" s="153"/>
      <c r="VHU15" s="153"/>
      <c r="VHV15" s="153"/>
      <c r="VHW15" s="153"/>
      <c r="VHX15" s="153"/>
      <c r="VHY15" s="153"/>
      <c r="VHZ15" s="153"/>
      <c r="VIA15" s="153"/>
      <c r="VIB15" s="153"/>
      <c r="VIC15" s="153"/>
      <c r="VID15" s="153"/>
      <c r="VIE15" s="153"/>
      <c r="VIF15" s="153"/>
      <c r="VIG15" s="153"/>
      <c r="VIH15" s="153"/>
      <c r="VII15" s="153"/>
      <c r="VIJ15" s="153"/>
      <c r="VIK15" s="153"/>
      <c r="VIL15" s="153"/>
      <c r="VIM15" s="153"/>
      <c r="VIN15" s="153"/>
      <c r="VIO15" s="153"/>
      <c r="VIP15" s="153"/>
      <c r="VIQ15" s="153"/>
      <c r="VIR15" s="153"/>
      <c r="VIS15" s="153"/>
      <c r="VIT15" s="153"/>
      <c r="VIU15" s="153"/>
      <c r="VIV15" s="153"/>
      <c r="VIW15" s="153"/>
      <c r="VIX15" s="153"/>
      <c r="VIY15" s="153"/>
      <c r="VIZ15" s="153"/>
      <c r="VJA15" s="153"/>
      <c r="VJB15" s="153"/>
      <c r="VJC15" s="153"/>
      <c r="VJD15" s="153"/>
      <c r="VJE15" s="153"/>
      <c r="VJF15" s="153"/>
      <c r="VJG15" s="153"/>
      <c r="VJH15" s="153"/>
      <c r="VJI15" s="153"/>
      <c r="VJJ15" s="153"/>
      <c r="VJK15" s="153"/>
      <c r="VJL15" s="153"/>
      <c r="VJM15" s="153"/>
      <c r="VJN15" s="153"/>
      <c r="VJO15" s="153"/>
      <c r="VJP15" s="153"/>
      <c r="VJQ15" s="153"/>
      <c r="VJR15" s="153"/>
      <c r="VJS15" s="153"/>
      <c r="VJT15" s="153"/>
      <c r="VJU15" s="153"/>
      <c r="VJV15" s="153"/>
      <c r="VJW15" s="153"/>
      <c r="VJX15" s="153"/>
      <c r="VJY15" s="153"/>
      <c r="VJZ15" s="153"/>
      <c r="VKA15" s="153"/>
      <c r="VKB15" s="153"/>
      <c r="VKC15" s="153"/>
      <c r="VKD15" s="153"/>
      <c r="VKE15" s="153"/>
      <c r="VKF15" s="153"/>
      <c r="VKG15" s="153"/>
      <c r="VKH15" s="153"/>
      <c r="VKI15" s="153"/>
      <c r="VKJ15" s="153"/>
      <c r="VKK15" s="153"/>
      <c r="VKL15" s="153"/>
      <c r="VKM15" s="153"/>
      <c r="VKN15" s="153"/>
      <c r="VKO15" s="153"/>
      <c r="VKP15" s="153"/>
      <c r="VKQ15" s="153"/>
      <c r="VKR15" s="153"/>
      <c r="VKS15" s="153"/>
      <c r="VKT15" s="153"/>
      <c r="VKU15" s="153"/>
      <c r="VKV15" s="153"/>
      <c r="VKW15" s="153"/>
      <c r="VKX15" s="153"/>
      <c r="VKY15" s="153"/>
      <c r="VKZ15" s="153"/>
      <c r="VLA15" s="153"/>
      <c r="VLB15" s="153"/>
      <c r="VLC15" s="153"/>
      <c r="VLD15" s="153"/>
      <c r="VLE15" s="153"/>
      <c r="VLF15" s="153"/>
      <c r="VLG15" s="153"/>
      <c r="VLH15" s="153"/>
      <c r="VLI15" s="153"/>
      <c r="VLJ15" s="153"/>
      <c r="VLK15" s="153"/>
      <c r="VLL15" s="153"/>
      <c r="VLM15" s="153"/>
      <c r="VLN15" s="153"/>
      <c r="VLO15" s="153"/>
      <c r="VLP15" s="153"/>
      <c r="VLQ15" s="153"/>
      <c r="VLR15" s="153"/>
      <c r="VLS15" s="153"/>
      <c r="VLT15" s="153"/>
      <c r="VLU15" s="153"/>
      <c r="VLV15" s="153"/>
      <c r="VLW15" s="153"/>
      <c r="VLX15" s="153"/>
      <c r="VLY15" s="153"/>
      <c r="VLZ15" s="153"/>
      <c r="VMA15" s="153"/>
      <c r="VMB15" s="153"/>
      <c r="VMC15" s="153"/>
      <c r="VMD15" s="153"/>
      <c r="VME15" s="153"/>
      <c r="VMF15" s="153"/>
      <c r="VMG15" s="153"/>
      <c r="VMH15" s="153"/>
      <c r="VMI15" s="153"/>
      <c r="VMJ15" s="153"/>
      <c r="VMK15" s="153"/>
      <c r="VML15" s="153"/>
      <c r="VMM15" s="153"/>
      <c r="VMN15" s="153"/>
      <c r="VMO15" s="153"/>
      <c r="VMP15" s="153"/>
      <c r="VMQ15" s="153"/>
      <c r="VMR15" s="153"/>
      <c r="VMS15" s="153"/>
      <c r="VMT15" s="153"/>
      <c r="VMU15" s="153"/>
      <c r="VMV15" s="153"/>
      <c r="VMW15" s="153"/>
      <c r="VMX15" s="153"/>
      <c r="VMY15" s="153"/>
      <c r="VMZ15" s="153"/>
      <c r="VNA15" s="153"/>
      <c r="VNB15" s="153"/>
      <c r="VNC15" s="153"/>
      <c r="VND15" s="153"/>
      <c r="VNE15" s="153"/>
      <c r="VNF15" s="153"/>
      <c r="VNG15" s="153"/>
      <c r="VNH15" s="153"/>
      <c r="VNI15" s="153"/>
      <c r="VNJ15" s="153"/>
      <c r="VNK15" s="153"/>
      <c r="VNL15" s="153"/>
      <c r="VNM15" s="153"/>
      <c r="VNN15" s="153"/>
      <c r="VNO15" s="153"/>
      <c r="VNP15" s="153"/>
      <c r="VNQ15" s="153"/>
      <c r="VNR15" s="153"/>
      <c r="VNS15" s="153"/>
      <c r="VNT15" s="153"/>
      <c r="VNU15" s="153"/>
      <c r="VNV15" s="153"/>
      <c r="VNW15" s="153"/>
      <c r="VNX15" s="153"/>
      <c r="VNY15" s="153"/>
      <c r="VNZ15" s="153"/>
      <c r="VOA15" s="153"/>
      <c r="VOB15" s="153"/>
      <c r="VOC15" s="153"/>
      <c r="VOD15" s="153"/>
      <c r="VOE15" s="153"/>
      <c r="VOF15" s="153"/>
      <c r="VOG15" s="153"/>
      <c r="VOH15" s="153"/>
      <c r="VOI15" s="153"/>
      <c r="VOJ15" s="153"/>
      <c r="VOK15" s="153"/>
      <c r="VOL15" s="153"/>
      <c r="VOM15" s="153"/>
      <c r="VON15" s="153"/>
      <c r="VOO15" s="153"/>
      <c r="VOP15" s="153"/>
      <c r="VOQ15" s="153"/>
      <c r="VOR15" s="153"/>
      <c r="VOS15" s="153"/>
      <c r="VOT15" s="153"/>
      <c r="VOU15" s="153"/>
      <c r="VOV15" s="153"/>
      <c r="VOW15" s="153"/>
      <c r="VOX15" s="153"/>
      <c r="VOY15" s="153"/>
      <c r="VOZ15" s="153"/>
      <c r="VPA15" s="153"/>
      <c r="VPB15" s="153"/>
      <c r="VPC15" s="153"/>
      <c r="VPD15" s="153"/>
      <c r="VPE15" s="153"/>
      <c r="VPF15" s="153"/>
      <c r="VPG15" s="153"/>
      <c r="VPH15" s="153"/>
      <c r="VPI15" s="153"/>
      <c r="VPJ15" s="153"/>
      <c r="VPK15" s="153"/>
      <c r="VPL15" s="153"/>
      <c r="VPM15" s="153"/>
      <c r="VPN15" s="153"/>
      <c r="VPO15" s="153"/>
      <c r="VPP15" s="153"/>
      <c r="VPQ15" s="153"/>
      <c r="VPR15" s="153"/>
      <c r="VPS15" s="153"/>
      <c r="VPT15" s="153"/>
      <c r="VPU15" s="153"/>
      <c r="VPV15" s="153"/>
      <c r="VPW15" s="153"/>
      <c r="VPX15" s="153"/>
      <c r="VPY15" s="153"/>
      <c r="VPZ15" s="153"/>
      <c r="VQA15" s="153"/>
      <c r="VQB15" s="153"/>
      <c r="VQC15" s="153"/>
      <c r="VQD15" s="153"/>
      <c r="VQE15" s="153"/>
      <c r="VQF15" s="153"/>
      <c r="VQG15" s="153"/>
      <c r="VQH15" s="153"/>
      <c r="VQI15" s="153"/>
      <c r="VQJ15" s="153"/>
      <c r="VQK15" s="153"/>
      <c r="VQL15" s="153"/>
      <c r="VQM15" s="153"/>
      <c r="VQN15" s="153"/>
      <c r="VQO15" s="153"/>
      <c r="VQP15" s="153"/>
      <c r="VQQ15" s="153"/>
      <c r="VQR15" s="153"/>
      <c r="VQS15" s="153"/>
      <c r="VQT15" s="153"/>
      <c r="VQU15" s="153"/>
      <c r="VQV15" s="153"/>
      <c r="VQW15" s="153"/>
      <c r="VQX15" s="153"/>
      <c r="VQY15" s="153"/>
      <c r="VQZ15" s="153"/>
      <c r="VRA15" s="153"/>
      <c r="VRB15" s="153"/>
      <c r="VRC15" s="153"/>
      <c r="VRD15" s="153"/>
      <c r="VRE15" s="153"/>
      <c r="VRF15" s="153"/>
      <c r="VRG15" s="153"/>
      <c r="VRH15" s="153"/>
      <c r="VRI15" s="153"/>
      <c r="VRJ15" s="153"/>
      <c r="VRK15" s="153"/>
      <c r="VRL15" s="153"/>
      <c r="VRM15" s="153"/>
      <c r="VRN15" s="153"/>
      <c r="VRO15" s="153"/>
      <c r="VRP15" s="153"/>
      <c r="VRQ15" s="153"/>
      <c r="VRR15" s="153"/>
      <c r="VRS15" s="153"/>
      <c r="VRT15" s="153"/>
      <c r="VRU15" s="153"/>
      <c r="VRV15" s="153"/>
      <c r="VRW15" s="153"/>
      <c r="VRX15" s="153"/>
      <c r="VRY15" s="153"/>
      <c r="VRZ15" s="153"/>
      <c r="VSA15" s="153"/>
      <c r="VSB15" s="153"/>
      <c r="VSC15" s="153"/>
      <c r="VSD15" s="153"/>
      <c r="VSE15" s="153"/>
      <c r="VSF15" s="153"/>
      <c r="VSG15" s="153"/>
      <c r="VSH15" s="153"/>
      <c r="VSI15" s="153"/>
      <c r="VSJ15" s="153"/>
      <c r="VSK15" s="153"/>
      <c r="VSL15" s="153"/>
      <c r="VSM15" s="153"/>
      <c r="VSN15" s="153"/>
      <c r="VSO15" s="153"/>
      <c r="VSP15" s="153"/>
      <c r="VSQ15" s="153"/>
      <c r="VSR15" s="153"/>
      <c r="VSS15" s="153"/>
      <c r="VST15" s="153"/>
      <c r="VSU15" s="153"/>
      <c r="VSV15" s="153"/>
      <c r="VSW15" s="153"/>
      <c r="VSX15" s="153"/>
      <c r="VSY15" s="153"/>
      <c r="VSZ15" s="153"/>
      <c r="VTA15" s="153"/>
      <c r="VTB15" s="153"/>
      <c r="VTC15" s="153"/>
      <c r="VTD15" s="153"/>
      <c r="VTE15" s="153"/>
      <c r="VTF15" s="153"/>
      <c r="VTG15" s="153"/>
      <c r="VTH15" s="153"/>
      <c r="VTI15" s="153"/>
      <c r="VTJ15" s="153"/>
      <c r="VTK15" s="153"/>
      <c r="VTL15" s="153"/>
      <c r="VTM15" s="153"/>
      <c r="VTN15" s="153"/>
      <c r="VTO15" s="153"/>
      <c r="VTP15" s="153"/>
      <c r="VTQ15" s="153"/>
      <c r="VTR15" s="153"/>
      <c r="VTS15" s="153"/>
      <c r="VTT15" s="153"/>
      <c r="VTU15" s="153"/>
      <c r="VTV15" s="153"/>
      <c r="VTW15" s="153"/>
      <c r="VTX15" s="153"/>
      <c r="VTY15" s="153"/>
      <c r="VTZ15" s="153"/>
      <c r="VUA15" s="153"/>
      <c r="VUB15" s="153"/>
      <c r="VUC15" s="153"/>
      <c r="VUD15" s="153"/>
      <c r="VUE15" s="153"/>
      <c r="VUF15" s="153"/>
      <c r="VUG15" s="153"/>
      <c r="VUH15" s="153"/>
      <c r="VUI15" s="153"/>
      <c r="VUJ15" s="153"/>
      <c r="VUK15" s="153"/>
      <c r="VUL15" s="153"/>
      <c r="VUM15" s="153"/>
      <c r="VUN15" s="153"/>
      <c r="VUO15" s="153"/>
      <c r="VUP15" s="153"/>
      <c r="VUQ15" s="153"/>
      <c r="VUR15" s="153"/>
      <c r="VUS15" s="153"/>
      <c r="VUT15" s="153"/>
      <c r="VUU15" s="153"/>
      <c r="VUV15" s="153"/>
      <c r="VUW15" s="153"/>
      <c r="VUX15" s="153"/>
      <c r="VUY15" s="153"/>
      <c r="VUZ15" s="153"/>
      <c r="VVA15" s="153"/>
      <c r="VVB15" s="153"/>
      <c r="VVC15" s="153"/>
      <c r="VVD15" s="153"/>
      <c r="VVE15" s="153"/>
      <c r="VVF15" s="153"/>
      <c r="VVG15" s="153"/>
      <c r="VVH15" s="153"/>
      <c r="VVI15" s="153"/>
      <c r="VVJ15" s="153"/>
      <c r="VVK15" s="153"/>
      <c r="VVL15" s="153"/>
      <c r="VVM15" s="153"/>
      <c r="VVN15" s="153"/>
      <c r="VVO15" s="153"/>
      <c r="VVP15" s="153"/>
      <c r="VVQ15" s="153"/>
      <c r="VVR15" s="153"/>
      <c r="VVS15" s="153"/>
      <c r="VVT15" s="153"/>
      <c r="VVU15" s="153"/>
      <c r="VVV15" s="153"/>
      <c r="VVW15" s="153"/>
      <c r="VVX15" s="153"/>
      <c r="VVY15" s="153"/>
      <c r="VVZ15" s="153"/>
      <c r="VWA15" s="153"/>
      <c r="VWB15" s="153"/>
      <c r="VWC15" s="153"/>
      <c r="VWD15" s="153"/>
      <c r="VWE15" s="153"/>
      <c r="VWF15" s="153"/>
      <c r="VWG15" s="153"/>
      <c r="VWH15" s="153"/>
      <c r="VWI15" s="153"/>
      <c r="VWJ15" s="153"/>
      <c r="VWK15" s="153"/>
      <c r="VWL15" s="153"/>
      <c r="VWM15" s="153"/>
      <c r="VWN15" s="153"/>
      <c r="VWO15" s="153"/>
      <c r="VWP15" s="153"/>
      <c r="VWQ15" s="153"/>
      <c r="VWR15" s="153"/>
      <c r="VWS15" s="153"/>
      <c r="VWT15" s="153"/>
      <c r="VWU15" s="153"/>
      <c r="VWV15" s="153"/>
      <c r="VWW15" s="153"/>
      <c r="VWX15" s="153"/>
      <c r="VWY15" s="153"/>
      <c r="VWZ15" s="153"/>
      <c r="VXA15" s="153"/>
      <c r="VXB15" s="153"/>
      <c r="VXC15" s="153"/>
      <c r="VXD15" s="153"/>
      <c r="VXE15" s="153"/>
      <c r="VXF15" s="153"/>
      <c r="VXG15" s="153"/>
      <c r="VXH15" s="153"/>
      <c r="VXI15" s="153"/>
      <c r="VXJ15" s="153"/>
      <c r="VXK15" s="153"/>
      <c r="VXL15" s="153"/>
      <c r="VXM15" s="153"/>
      <c r="VXN15" s="153"/>
      <c r="VXO15" s="153"/>
      <c r="VXP15" s="153"/>
      <c r="VXQ15" s="153"/>
      <c r="VXR15" s="153"/>
      <c r="VXS15" s="153"/>
      <c r="VXT15" s="153"/>
      <c r="VXU15" s="153"/>
      <c r="VXV15" s="153"/>
      <c r="VXW15" s="153"/>
      <c r="VXX15" s="153"/>
      <c r="VXY15" s="153"/>
      <c r="VXZ15" s="153"/>
      <c r="VYA15" s="153"/>
      <c r="VYB15" s="153"/>
      <c r="VYC15" s="153"/>
      <c r="VYD15" s="153"/>
      <c r="VYE15" s="153"/>
      <c r="VYF15" s="153"/>
      <c r="VYG15" s="153"/>
      <c r="VYH15" s="153"/>
      <c r="VYI15" s="153"/>
      <c r="VYJ15" s="153"/>
      <c r="VYK15" s="153"/>
      <c r="VYL15" s="153"/>
      <c r="VYM15" s="153"/>
      <c r="VYN15" s="153"/>
      <c r="VYO15" s="153"/>
      <c r="VYP15" s="153"/>
      <c r="VYQ15" s="153"/>
      <c r="VYR15" s="153"/>
      <c r="VYS15" s="153"/>
      <c r="VYT15" s="153"/>
      <c r="VYU15" s="153"/>
      <c r="VYV15" s="153"/>
      <c r="VYW15" s="153"/>
      <c r="VYX15" s="153"/>
      <c r="VYY15" s="153"/>
      <c r="VYZ15" s="153"/>
      <c r="VZA15" s="153"/>
      <c r="VZB15" s="153"/>
      <c r="VZC15" s="153"/>
      <c r="VZD15" s="153"/>
      <c r="VZE15" s="153"/>
      <c r="VZF15" s="153"/>
      <c r="VZG15" s="153"/>
      <c r="VZH15" s="153"/>
      <c r="VZI15" s="153"/>
      <c r="VZJ15" s="153"/>
      <c r="VZK15" s="153"/>
      <c r="VZL15" s="153"/>
      <c r="VZM15" s="153"/>
      <c r="VZN15" s="153"/>
      <c r="VZO15" s="153"/>
      <c r="VZP15" s="153"/>
      <c r="VZQ15" s="153"/>
      <c r="VZR15" s="153"/>
      <c r="VZS15" s="153"/>
      <c r="VZT15" s="153"/>
      <c r="VZU15" s="153"/>
      <c r="VZV15" s="153"/>
      <c r="VZW15" s="153"/>
      <c r="VZX15" s="153"/>
      <c r="VZY15" s="153"/>
      <c r="VZZ15" s="153"/>
      <c r="WAA15" s="153"/>
      <c r="WAB15" s="153"/>
      <c r="WAC15" s="153"/>
      <c r="WAD15" s="153"/>
      <c r="WAE15" s="153"/>
      <c r="WAF15" s="153"/>
      <c r="WAG15" s="153"/>
      <c r="WAH15" s="153"/>
      <c r="WAI15" s="153"/>
      <c r="WAJ15" s="153"/>
      <c r="WAK15" s="153"/>
      <c r="WAL15" s="153"/>
      <c r="WAM15" s="153"/>
      <c r="WAN15" s="153"/>
      <c r="WAO15" s="153"/>
      <c r="WAP15" s="153"/>
      <c r="WAQ15" s="153"/>
      <c r="WAR15" s="153"/>
      <c r="WAS15" s="153"/>
      <c r="WAT15" s="153"/>
      <c r="WAU15" s="153"/>
      <c r="WAV15" s="153"/>
      <c r="WAW15" s="153"/>
      <c r="WAX15" s="153"/>
      <c r="WAY15" s="153"/>
      <c r="WAZ15" s="153"/>
      <c r="WBA15" s="153"/>
      <c r="WBB15" s="153"/>
      <c r="WBC15" s="153"/>
      <c r="WBD15" s="153"/>
      <c r="WBE15" s="153"/>
      <c r="WBF15" s="153"/>
      <c r="WBG15" s="153"/>
      <c r="WBH15" s="153"/>
      <c r="WBI15" s="153"/>
      <c r="WBJ15" s="153"/>
      <c r="WBK15" s="153"/>
      <c r="WBL15" s="153"/>
      <c r="WBM15" s="153"/>
      <c r="WBN15" s="153"/>
      <c r="WBO15" s="153"/>
      <c r="WBP15" s="153"/>
      <c r="WBQ15" s="153"/>
      <c r="WBR15" s="153"/>
      <c r="WBS15" s="153"/>
      <c r="WBT15" s="153"/>
      <c r="WBU15" s="153"/>
      <c r="WBV15" s="153"/>
      <c r="WBW15" s="153"/>
      <c r="WBX15" s="153"/>
      <c r="WBY15" s="153"/>
      <c r="WBZ15" s="153"/>
      <c r="WCA15" s="153"/>
      <c r="WCB15" s="153"/>
      <c r="WCC15" s="153"/>
      <c r="WCD15" s="153"/>
      <c r="WCE15" s="153"/>
      <c r="WCF15" s="153"/>
      <c r="WCG15" s="153"/>
      <c r="WCH15" s="153"/>
      <c r="WCI15" s="153"/>
      <c r="WCJ15" s="153"/>
      <c r="WCK15" s="153"/>
      <c r="WCL15" s="153"/>
      <c r="WCM15" s="153"/>
      <c r="WCN15" s="153"/>
      <c r="WCO15" s="153"/>
      <c r="WCP15" s="153"/>
      <c r="WCQ15" s="153"/>
      <c r="WCR15" s="153"/>
      <c r="WCS15" s="153"/>
      <c r="WCT15" s="153"/>
      <c r="WCU15" s="153"/>
      <c r="WCV15" s="153"/>
      <c r="WCW15" s="153"/>
      <c r="WCX15" s="153"/>
      <c r="WCY15" s="153"/>
      <c r="WCZ15" s="153"/>
      <c r="WDA15" s="153"/>
      <c r="WDB15" s="153"/>
      <c r="WDC15" s="153"/>
      <c r="WDD15" s="153"/>
      <c r="WDE15" s="153"/>
      <c r="WDF15" s="153"/>
      <c r="WDG15" s="153"/>
      <c r="WDH15" s="153"/>
      <c r="WDI15" s="153"/>
      <c r="WDJ15" s="153"/>
      <c r="WDK15" s="153"/>
      <c r="WDL15" s="153"/>
      <c r="WDM15" s="153"/>
      <c r="WDN15" s="153"/>
      <c r="WDO15" s="153"/>
      <c r="WDP15" s="153"/>
      <c r="WDQ15" s="153"/>
      <c r="WDR15" s="153"/>
      <c r="WDS15" s="153"/>
      <c r="WDT15" s="153"/>
      <c r="WDU15" s="153"/>
      <c r="WDV15" s="153"/>
      <c r="WDW15" s="153"/>
      <c r="WDX15" s="153"/>
      <c r="WDY15" s="153"/>
      <c r="WDZ15" s="153"/>
      <c r="WEA15" s="153"/>
      <c r="WEB15" s="153"/>
      <c r="WEC15" s="153"/>
      <c r="WED15" s="153"/>
      <c r="WEE15" s="153"/>
      <c r="WEF15" s="153"/>
      <c r="WEG15" s="153"/>
      <c r="WEH15" s="153"/>
      <c r="WEI15" s="153"/>
      <c r="WEJ15" s="153"/>
      <c r="WEK15" s="153"/>
      <c r="WEL15" s="153"/>
      <c r="WEM15" s="153"/>
      <c r="WEN15" s="153"/>
      <c r="WEO15" s="153"/>
      <c r="WEP15" s="153"/>
      <c r="WEQ15" s="153"/>
      <c r="WER15" s="153"/>
      <c r="WES15" s="153"/>
      <c r="WET15" s="153"/>
      <c r="WEU15" s="153"/>
      <c r="WEV15" s="153"/>
      <c r="WEW15" s="153"/>
      <c r="WEX15" s="153"/>
      <c r="WEY15" s="153"/>
      <c r="WEZ15" s="153"/>
      <c r="WFA15" s="153"/>
      <c r="WFB15" s="153"/>
      <c r="WFC15" s="153"/>
      <c r="WFD15" s="153"/>
      <c r="WFE15" s="153"/>
      <c r="WFF15" s="153"/>
      <c r="WFG15" s="153"/>
      <c r="WFH15" s="153"/>
      <c r="WFI15" s="153"/>
      <c r="WFJ15" s="153"/>
      <c r="WFK15" s="153"/>
      <c r="WFL15" s="153"/>
      <c r="WFM15" s="153"/>
      <c r="WFN15" s="153"/>
      <c r="WFO15" s="153"/>
      <c r="WFP15" s="153"/>
      <c r="WFQ15" s="153"/>
      <c r="WFR15" s="153"/>
      <c r="WFS15" s="153"/>
      <c r="WFT15" s="153"/>
      <c r="WFU15" s="153"/>
      <c r="WFV15" s="153"/>
      <c r="WFW15" s="153"/>
      <c r="WFX15" s="153"/>
      <c r="WFY15" s="153"/>
      <c r="WFZ15" s="153"/>
      <c r="WGA15" s="153"/>
      <c r="WGB15" s="153"/>
      <c r="WGC15" s="153"/>
      <c r="WGD15" s="153"/>
      <c r="WGE15" s="153"/>
      <c r="WGF15" s="153"/>
      <c r="WGG15" s="153"/>
      <c r="WGH15" s="153"/>
      <c r="WGI15" s="153"/>
      <c r="WGJ15" s="153"/>
      <c r="WGK15" s="153"/>
      <c r="WGL15" s="153"/>
      <c r="WGM15" s="153"/>
      <c r="WGN15" s="153"/>
      <c r="WGO15" s="153"/>
      <c r="WGP15" s="153"/>
      <c r="WGQ15" s="153"/>
      <c r="WGR15" s="153"/>
      <c r="WGS15" s="153"/>
      <c r="WGT15" s="153"/>
      <c r="WGU15" s="153"/>
      <c r="WGV15" s="153"/>
      <c r="WGW15" s="153"/>
      <c r="WGX15" s="153"/>
      <c r="WGY15" s="153"/>
      <c r="WGZ15" s="153"/>
      <c r="WHA15" s="153"/>
      <c r="WHB15" s="153"/>
      <c r="WHC15" s="153"/>
      <c r="WHD15" s="153"/>
      <c r="WHE15" s="153"/>
      <c r="WHF15" s="153"/>
      <c r="WHG15" s="153"/>
      <c r="WHH15" s="153"/>
      <c r="WHI15" s="153"/>
      <c r="WHJ15" s="153"/>
      <c r="WHK15" s="153"/>
      <c r="WHL15" s="153"/>
      <c r="WHM15" s="153"/>
      <c r="WHN15" s="153"/>
      <c r="WHO15" s="153"/>
      <c r="WHP15" s="153"/>
      <c r="WHQ15" s="153"/>
      <c r="WHR15" s="153"/>
      <c r="WHS15" s="153"/>
      <c r="WHT15" s="153"/>
      <c r="WHU15" s="153"/>
      <c r="WHV15" s="153"/>
      <c r="WHW15" s="153"/>
      <c r="WHX15" s="153"/>
      <c r="WHY15" s="153"/>
      <c r="WHZ15" s="153"/>
      <c r="WIA15" s="153"/>
      <c r="WIB15" s="153"/>
      <c r="WIC15" s="153"/>
      <c r="WID15" s="153"/>
      <c r="WIE15" s="153"/>
      <c r="WIF15" s="153"/>
      <c r="WIG15" s="153"/>
      <c r="WIH15" s="153"/>
      <c r="WII15" s="153"/>
      <c r="WIJ15" s="153"/>
      <c r="WIK15" s="153"/>
      <c r="WIL15" s="153"/>
      <c r="WIM15" s="153"/>
      <c r="WIN15" s="153"/>
      <c r="WIO15" s="153"/>
      <c r="WIP15" s="153"/>
      <c r="WIQ15" s="153"/>
      <c r="WIR15" s="153"/>
      <c r="WIS15" s="153"/>
      <c r="WIT15" s="153"/>
      <c r="WIU15" s="153"/>
      <c r="WIV15" s="153"/>
      <c r="WIW15" s="153"/>
      <c r="WIX15" s="153"/>
      <c r="WIY15" s="153"/>
      <c r="WIZ15" s="153"/>
      <c r="WJA15" s="153"/>
      <c r="WJB15" s="153"/>
      <c r="WJC15" s="153"/>
      <c r="WJD15" s="153"/>
      <c r="WJE15" s="153"/>
      <c r="WJF15" s="153"/>
      <c r="WJG15" s="153"/>
      <c r="WJH15" s="153"/>
      <c r="WJI15" s="153"/>
      <c r="WJJ15" s="153"/>
      <c r="WJK15" s="153"/>
      <c r="WJL15" s="153"/>
      <c r="WJM15" s="153"/>
      <c r="WJN15" s="153"/>
      <c r="WJO15" s="153"/>
      <c r="WJP15" s="153"/>
      <c r="WJQ15" s="153"/>
      <c r="WJR15" s="153"/>
      <c r="WJS15" s="153"/>
      <c r="WJT15" s="153"/>
      <c r="WJU15" s="153"/>
      <c r="WJV15" s="153"/>
      <c r="WJW15" s="153"/>
      <c r="WJX15" s="153"/>
      <c r="WJY15" s="153"/>
      <c r="WJZ15" s="153"/>
      <c r="WKA15" s="153"/>
      <c r="WKB15" s="153"/>
      <c r="WKC15" s="153"/>
      <c r="WKD15" s="153"/>
      <c r="WKE15" s="153"/>
      <c r="WKF15" s="153"/>
      <c r="WKG15" s="153"/>
      <c r="WKH15" s="153"/>
      <c r="WKI15" s="153"/>
      <c r="WKJ15" s="153"/>
      <c r="WKK15" s="153"/>
      <c r="WKL15" s="153"/>
      <c r="WKM15" s="153"/>
      <c r="WKN15" s="153"/>
      <c r="WKO15" s="153"/>
      <c r="WKP15" s="153"/>
      <c r="WKQ15" s="153"/>
      <c r="WKR15" s="153"/>
      <c r="WKS15" s="153"/>
      <c r="WKT15" s="153"/>
      <c r="WKU15" s="153"/>
      <c r="WKV15" s="153"/>
      <c r="WKW15" s="153"/>
      <c r="WKX15" s="153"/>
      <c r="WKY15" s="153"/>
      <c r="WKZ15" s="153"/>
      <c r="WLA15" s="153"/>
      <c r="WLB15" s="153"/>
      <c r="WLC15" s="153"/>
      <c r="WLD15" s="153"/>
      <c r="WLE15" s="153"/>
      <c r="WLF15" s="153"/>
      <c r="WLG15" s="153"/>
      <c r="WLH15" s="153"/>
      <c r="WLI15" s="153"/>
      <c r="WLJ15" s="153"/>
      <c r="WLK15" s="153"/>
      <c r="WLL15" s="153"/>
      <c r="WLM15" s="153"/>
      <c r="WLN15" s="153"/>
      <c r="WLO15" s="153"/>
      <c r="WLP15" s="153"/>
      <c r="WLQ15" s="153"/>
      <c r="WLR15" s="153"/>
      <c r="WLS15" s="153"/>
      <c r="WLT15" s="153"/>
      <c r="WLU15" s="153"/>
      <c r="WLV15" s="153"/>
      <c r="WLW15" s="153"/>
      <c r="WLX15" s="153"/>
      <c r="WLY15" s="153"/>
      <c r="WLZ15" s="153"/>
      <c r="WMA15" s="153"/>
      <c r="WMB15" s="153"/>
      <c r="WMC15" s="153"/>
      <c r="WMD15" s="153"/>
      <c r="WME15" s="153"/>
      <c r="WMF15" s="153"/>
      <c r="WMG15" s="153"/>
      <c r="WMH15" s="153"/>
      <c r="WMI15" s="153"/>
      <c r="WMJ15" s="153"/>
      <c r="WMK15" s="153"/>
      <c r="WML15" s="153"/>
      <c r="WMM15" s="153"/>
      <c r="WMN15" s="153"/>
      <c r="WMO15" s="153"/>
      <c r="WMP15" s="153"/>
      <c r="WMQ15" s="153"/>
      <c r="WMR15" s="153"/>
      <c r="WMS15" s="153"/>
      <c r="WMT15" s="153"/>
      <c r="WMU15" s="153"/>
      <c r="WMV15" s="153"/>
      <c r="WMW15" s="153"/>
      <c r="WMX15" s="153"/>
      <c r="WMY15" s="153"/>
      <c r="WMZ15" s="153"/>
      <c r="WNA15" s="153"/>
      <c r="WNB15" s="153"/>
      <c r="WNC15" s="153"/>
      <c r="WND15" s="153"/>
      <c r="WNE15" s="153"/>
      <c r="WNF15" s="153"/>
      <c r="WNG15" s="153"/>
      <c r="WNH15" s="153"/>
      <c r="WNI15" s="153"/>
      <c r="WNJ15" s="153"/>
      <c r="WNK15" s="153"/>
      <c r="WNL15" s="153"/>
      <c r="WNM15" s="153"/>
      <c r="WNN15" s="153"/>
      <c r="WNO15" s="153"/>
      <c r="WNP15" s="153"/>
      <c r="WNQ15" s="153"/>
      <c r="WNR15" s="153"/>
      <c r="WNS15" s="153"/>
      <c r="WNT15" s="153"/>
      <c r="WNU15" s="153"/>
      <c r="WNV15" s="153"/>
      <c r="WNW15" s="153"/>
      <c r="WNX15" s="153"/>
      <c r="WNY15" s="153"/>
      <c r="WNZ15" s="153"/>
      <c r="WOA15" s="153"/>
      <c r="WOB15" s="153"/>
      <c r="WOC15" s="153"/>
      <c r="WOD15" s="153"/>
      <c r="WOE15" s="153"/>
      <c r="WOF15" s="153"/>
      <c r="WOG15" s="153"/>
      <c r="WOH15" s="153"/>
      <c r="WOI15" s="153"/>
      <c r="WOJ15" s="153"/>
      <c r="WOK15" s="153"/>
      <c r="WOL15" s="153"/>
      <c r="WOM15" s="153"/>
      <c r="WON15" s="153"/>
      <c r="WOO15" s="153"/>
      <c r="WOP15" s="153"/>
      <c r="WOQ15" s="153"/>
      <c r="WOR15" s="153"/>
      <c r="WOS15" s="153"/>
      <c r="WOT15" s="153"/>
      <c r="WOU15" s="153"/>
      <c r="WOV15" s="153"/>
      <c r="WOW15" s="153"/>
      <c r="WOX15" s="153"/>
      <c r="WOY15" s="153"/>
      <c r="WOZ15" s="153"/>
      <c r="WPA15" s="153"/>
      <c r="WPB15" s="153"/>
      <c r="WPC15" s="153"/>
      <c r="WPD15" s="153"/>
      <c r="WPE15" s="153"/>
      <c r="WPF15" s="153"/>
      <c r="WPG15" s="153"/>
      <c r="WPH15" s="153"/>
      <c r="WPI15" s="153"/>
      <c r="WPJ15" s="153"/>
      <c r="WPK15" s="153"/>
      <c r="WPL15" s="153"/>
      <c r="WPM15" s="153"/>
      <c r="WPN15" s="153"/>
      <c r="WPO15" s="153"/>
      <c r="WPP15" s="153"/>
      <c r="WPQ15" s="153"/>
      <c r="WPR15" s="153"/>
      <c r="WPS15" s="153"/>
      <c r="WPT15" s="153"/>
      <c r="WPU15" s="153"/>
      <c r="WPV15" s="153"/>
      <c r="WPW15" s="153"/>
      <c r="WPX15" s="153"/>
      <c r="WPY15" s="153"/>
      <c r="WPZ15" s="153"/>
      <c r="WQA15" s="153"/>
      <c r="WQB15" s="153"/>
      <c r="WQC15" s="153"/>
      <c r="WQD15" s="153"/>
      <c r="WQE15" s="153"/>
      <c r="WQF15" s="153"/>
      <c r="WQG15" s="153"/>
      <c r="WQH15" s="153"/>
      <c r="WQI15" s="153"/>
      <c r="WQJ15" s="153"/>
      <c r="WQK15" s="153"/>
      <c r="WQL15" s="153"/>
      <c r="WQM15" s="153"/>
      <c r="WQN15" s="153"/>
      <c r="WQO15" s="153"/>
      <c r="WQP15" s="153"/>
      <c r="WQQ15" s="153"/>
      <c r="WQR15" s="153"/>
      <c r="WQS15" s="153"/>
      <c r="WQT15" s="153"/>
      <c r="WQU15" s="153"/>
      <c r="WQV15" s="153"/>
      <c r="WQW15" s="153"/>
      <c r="WQX15" s="153"/>
      <c r="WQY15" s="153"/>
      <c r="WQZ15" s="153"/>
      <c r="WRA15" s="153"/>
      <c r="WRB15" s="153"/>
      <c r="WRC15" s="153"/>
      <c r="WRD15" s="153"/>
      <c r="WRE15" s="153"/>
      <c r="WRF15" s="153"/>
      <c r="WRG15" s="153"/>
      <c r="WRH15" s="153"/>
      <c r="WRI15" s="153"/>
      <c r="WRJ15" s="153"/>
      <c r="WRK15" s="153"/>
      <c r="WRL15" s="153"/>
      <c r="WRM15" s="153"/>
      <c r="WRN15" s="153"/>
      <c r="WRO15" s="153"/>
      <c r="WRP15" s="153"/>
      <c r="WRQ15" s="153"/>
      <c r="WRR15" s="153"/>
      <c r="WRS15" s="153"/>
      <c r="WRT15" s="153"/>
      <c r="WRU15" s="153"/>
      <c r="WRV15" s="153"/>
      <c r="WRW15" s="153"/>
      <c r="WRX15" s="153"/>
      <c r="WRY15" s="153"/>
      <c r="WRZ15" s="153"/>
      <c r="WSA15" s="153"/>
      <c r="WSB15" s="153"/>
      <c r="WSC15" s="153"/>
      <c r="WSD15" s="153"/>
      <c r="WSE15" s="153"/>
      <c r="WSF15" s="153"/>
      <c r="WSG15" s="153"/>
      <c r="WSH15" s="153"/>
      <c r="WSI15" s="153"/>
      <c r="WSJ15" s="153"/>
      <c r="WSK15" s="153"/>
      <c r="WSL15" s="153"/>
      <c r="WSM15" s="153"/>
      <c r="WSN15" s="153"/>
      <c r="WSO15" s="153"/>
      <c r="WSP15" s="153"/>
      <c r="WSQ15" s="153"/>
      <c r="WSR15" s="153"/>
      <c r="WSS15" s="153"/>
      <c r="WST15" s="153"/>
      <c r="WSU15" s="153"/>
      <c r="WSV15" s="153"/>
      <c r="WSW15" s="153"/>
      <c r="WSX15" s="153"/>
      <c r="WSY15" s="153"/>
      <c r="WSZ15" s="153"/>
      <c r="WTA15" s="153"/>
      <c r="WTB15" s="153"/>
      <c r="WTC15" s="153"/>
      <c r="WTD15" s="153"/>
      <c r="WTE15" s="153"/>
      <c r="WTF15" s="153"/>
      <c r="WTG15" s="153"/>
      <c r="WTH15" s="153"/>
      <c r="WTI15" s="153"/>
      <c r="WTJ15" s="153"/>
      <c r="WTK15" s="153"/>
      <c r="WTL15" s="153"/>
      <c r="WTM15" s="153"/>
      <c r="WTN15" s="153"/>
      <c r="WTO15" s="153"/>
      <c r="WTP15" s="153"/>
      <c r="WTQ15" s="153"/>
      <c r="WTR15" s="153"/>
      <c r="WTS15" s="153"/>
      <c r="WTT15" s="153"/>
      <c r="WTU15" s="153"/>
      <c r="WTV15" s="153"/>
      <c r="WTW15" s="153"/>
      <c r="WTX15" s="153"/>
      <c r="WTY15" s="153"/>
      <c r="WTZ15" s="153"/>
      <c r="WUA15" s="153"/>
      <c r="WUB15" s="153"/>
      <c r="WUC15" s="153"/>
      <c r="WUD15" s="153"/>
      <c r="WUE15" s="153"/>
      <c r="WUF15" s="153"/>
      <c r="WUG15" s="153"/>
      <c r="WUH15" s="153"/>
      <c r="WUI15" s="153"/>
      <c r="WUJ15" s="153"/>
      <c r="WUK15" s="153"/>
      <c r="WUL15" s="153"/>
      <c r="WUM15" s="153"/>
      <c r="WUN15" s="153"/>
      <c r="WUO15" s="153"/>
      <c r="WUP15" s="153"/>
      <c r="WUQ15" s="153"/>
      <c r="WUR15" s="153"/>
      <c r="WUS15" s="153"/>
      <c r="WUT15" s="153"/>
      <c r="WUU15" s="153"/>
      <c r="WUV15" s="153"/>
      <c r="WUW15" s="153"/>
      <c r="WUX15" s="153"/>
      <c r="WUY15" s="153"/>
      <c r="WUZ15" s="153"/>
      <c r="WVA15" s="153"/>
      <c r="WVB15" s="153"/>
      <c r="WVC15" s="153"/>
      <c r="WVD15" s="153"/>
      <c r="WVE15" s="153"/>
      <c r="WVF15" s="153"/>
      <c r="WVG15" s="153"/>
      <c r="WVH15" s="153"/>
      <c r="WVI15" s="153"/>
      <c r="WVJ15" s="153"/>
      <c r="WVK15" s="153"/>
      <c r="WVL15" s="153"/>
      <c r="WVM15" s="153"/>
      <c r="WVN15" s="153"/>
      <c r="WVO15" s="153"/>
      <c r="WVP15" s="153"/>
      <c r="WVQ15" s="153"/>
      <c r="WVR15" s="153"/>
      <c r="WVS15" s="153"/>
      <c r="WVT15" s="153"/>
      <c r="WVU15" s="153"/>
      <c r="WVV15" s="153"/>
      <c r="WVW15" s="153"/>
      <c r="WVX15" s="153"/>
      <c r="WVY15" s="153"/>
      <c r="WVZ15" s="153"/>
      <c r="WWA15" s="153"/>
      <c r="WWB15" s="153"/>
      <c r="WWC15" s="153"/>
      <c r="WWD15" s="153"/>
      <c r="WWE15" s="153"/>
      <c r="WWF15" s="153"/>
      <c r="WWG15" s="153"/>
      <c r="WWH15" s="153"/>
      <c r="WWI15" s="153"/>
      <c r="WWJ15" s="153"/>
      <c r="WWK15" s="153"/>
      <c r="WWL15" s="153"/>
      <c r="WWM15" s="153"/>
      <c r="WWN15" s="153"/>
      <c r="WWO15" s="153"/>
      <c r="WWP15" s="153"/>
      <c r="WWQ15" s="153"/>
      <c r="WWR15" s="153"/>
      <c r="WWS15" s="153"/>
      <c r="WWT15" s="153"/>
      <c r="WWU15" s="153"/>
      <c r="WWV15" s="153"/>
      <c r="WWW15" s="153"/>
      <c r="WWX15" s="153"/>
      <c r="WWY15" s="153"/>
      <c r="WWZ15" s="153"/>
      <c r="WXA15" s="153"/>
      <c r="WXB15" s="153"/>
      <c r="WXC15" s="153"/>
      <c r="WXD15" s="153"/>
      <c r="WXE15" s="153"/>
      <c r="WXF15" s="153"/>
      <c r="WXG15" s="153"/>
      <c r="WXH15" s="153"/>
      <c r="WXI15" s="153"/>
      <c r="WXJ15" s="153"/>
      <c r="WXK15" s="153"/>
      <c r="WXL15" s="153"/>
      <c r="WXM15" s="153"/>
      <c r="WXN15" s="153"/>
      <c r="WXO15" s="153"/>
      <c r="WXP15" s="153"/>
      <c r="WXQ15" s="153"/>
      <c r="WXR15" s="153"/>
      <c r="WXS15" s="153"/>
      <c r="WXT15" s="153"/>
      <c r="WXU15" s="153"/>
      <c r="WXV15" s="153"/>
      <c r="WXW15" s="153"/>
      <c r="WXX15" s="153"/>
      <c r="WXY15" s="153"/>
      <c r="WXZ15" s="153"/>
      <c r="WYA15" s="153"/>
      <c r="WYB15" s="153"/>
      <c r="WYC15" s="153"/>
      <c r="WYD15" s="153"/>
      <c r="WYE15" s="153"/>
      <c r="WYF15" s="153"/>
      <c r="WYG15" s="153"/>
      <c r="WYH15" s="153"/>
      <c r="WYI15" s="153"/>
      <c r="WYJ15" s="153"/>
      <c r="WYK15" s="153"/>
      <c r="WYL15" s="153"/>
      <c r="WYM15" s="153"/>
      <c r="WYN15" s="153"/>
      <c r="WYO15" s="153"/>
      <c r="WYP15" s="153"/>
      <c r="WYQ15" s="153"/>
      <c r="WYR15" s="153"/>
      <c r="WYS15" s="153"/>
      <c r="WYT15" s="153"/>
      <c r="WYU15" s="153"/>
      <c r="WYV15" s="153"/>
      <c r="WYW15" s="153"/>
      <c r="WYX15" s="153"/>
      <c r="WYY15" s="153"/>
      <c r="WYZ15" s="153"/>
      <c r="WZA15" s="153"/>
      <c r="WZB15" s="153"/>
      <c r="WZC15" s="153"/>
      <c r="WZD15" s="153"/>
      <c r="WZE15" s="153"/>
      <c r="WZF15" s="153"/>
      <c r="WZG15" s="153"/>
      <c r="WZH15" s="153"/>
      <c r="WZI15" s="153"/>
      <c r="WZJ15" s="153"/>
      <c r="WZK15" s="153"/>
      <c r="WZL15" s="153"/>
      <c r="WZM15" s="153"/>
      <c r="WZN15" s="153"/>
      <c r="WZO15" s="153"/>
      <c r="WZP15" s="153"/>
      <c r="WZQ15" s="153"/>
      <c r="WZR15" s="153"/>
      <c r="WZS15" s="153"/>
      <c r="WZT15" s="153"/>
      <c r="WZU15" s="153"/>
      <c r="WZV15" s="153"/>
      <c r="WZW15" s="153"/>
      <c r="WZX15" s="153"/>
      <c r="WZY15" s="153"/>
      <c r="WZZ15" s="153"/>
      <c r="XAA15" s="153"/>
      <c r="XAB15" s="153"/>
      <c r="XAC15" s="153"/>
      <c r="XAD15" s="153"/>
      <c r="XAE15" s="153"/>
      <c r="XAF15" s="153"/>
      <c r="XAG15" s="153"/>
      <c r="XAH15" s="153"/>
      <c r="XAI15" s="153"/>
      <c r="XAJ15" s="153"/>
      <c r="XAK15" s="153"/>
      <c r="XAL15" s="153"/>
      <c r="XAM15" s="153"/>
      <c r="XAN15" s="153"/>
      <c r="XAO15" s="153"/>
      <c r="XAP15" s="153"/>
      <c r="XAQ15" s="153"/>
      <c r="XAR15" s="153"/>
      <c r="XAS15" s="153"/>
      <c r="XAT15" s="153"/>
      <c r="XAU15" s="153"/>
      <c r="XAV15" s="153"/>
      <c r="XAW15" s="153"/>
      <c r="XAX15" s="153"/>
      <c r="XAY15" s="153"/>
      <c r="XAZ15" s="153"/>
      <c r="XBA15" s="153"/>
      <c r="XBB15" s="153"/>
      <c r="XBC15" s="153"/>
      <c r="XBD15" s="153"/>
      <c r="XBE15" s="153"/>
      <c r="XBF15" s="153"/>
      <c r="XBG15" s="153"/>
      <c r="XBH15" s="153"/>
      <c r="XBI15" s="153"/>
      <c r="XBJ15" s="153"/>
      <c r="XBK15" s="153"/>
      <c r="XBL15" s="153"/>
      <c r="XBM15" s="153"/>
      <c r="XBN15" s="153"/>
      <c r="XBO15" s="153"/>
      <c r="XBP15" s="153"/>
      <c r="XBQ15" s="153"/>
      <c r="XBR15" s="153"/>
      <c r="XBS15" s="153"/>
      <c r="XBT15" s="153"/>
      <c r="XBU15" s="153"/>
      <c r="XBV15" s="153"/>
      <c r="XBW15" s="153"/>
      <c r="XBX15" s="153"/>
      <c r="XBY15" s="153"/>
      <c r="XBZ15" s="153"/>
      <c r="XCA15" s="153"/>
      <c r="XCB15" s="153"/>
      <c r="XCC15" s="153"/>
      <c r="XCD15" s="153"/>
      <c r="XCE15" s="153"/>
      <c r="XCF15" s="153"/>
      <c r="XCG15" s="153"/>
      <c r="XCH15" s="153"/>
      <c r="XCI15" s="153"/>
      <c r="XCJ15" s="153"/>
      <c r="XCK15" s="153"/>
      <c r="XCL15" s="153"/>
      <c r="XCM15" s="153"/>
      <c r="XCN15" s="153"/>
      <c r="XCO15" s="153"/>
      <c r="XCP15" s="153"/>
      <c r="XCQ15" s="153"/>
      <c r="XCR15" s="153"/>
      <c r="XCS15" s="153"/>
      <c r="XCT15" s="153"/>
      <c r="XCU15" s="153"/>
      <c r="XCV15" s="153"/>
      <c r="XCW15" s="153"/>
      <c r="XCX15" s="153"/>
      <c r="XCY15" s="153"/>
      <c r="XCZ15" s="153"/>
      <c r="XDA15" s="153"/>
      <c r="XDB15" s="153"/>
      <c r="XDC15" s="153"/>
      <c r="XDD15" s="153"/>
      <c r="XDE15" s="153"/>
      <c r="XDF15" s="153"/>
      <c r="XDG15" s="153"/>
      <c r="XDH15" s="153"/>
      <c r="XDI15" s="153"/>
      <c r="XDJ15" s="153"/>
      <c r="XDK15" s="153"/>
      <c r="XDL15" s="153"/>
      <c r="XDM15" s="153"/>
      <c r="XDN15" s="153"/>
      <c r="XDO15" s="153"/>
      <c r="XDP15" s="153"/>
      <c r="XDQ15" s="153"/>
      <c r="XDR15" s="153"/>
      <c r="XDS15" s="153"/>
      <c r="XDT15" s="153"/>
      <c r="XDU15" s="153"/>
      <c r="XDV15" s="153"/>
      <c r="XDW15" s="153"/>
      <c r="XDX15" s="153"/>
      <c r="XDY15" s="153"/>
      <c r="XDZ15" s="153"/>
      <c r="XEA15" s="153"/>
      <c r="XEB15" s="153"/>
      <c r="XEC15" s="153"/>
      <c r="XED15" s="153"/>
      <c r="XEE15" s="153"/>
      <c r="XEF15" s="153"/>
      <c r="XEG15" s="153"/>
      <c r="XEH15" s="153"/>
      <c r="XEI15" s="153"/>
      <c r="XEJ15" s="153"/>
      <c r="XEK15" s="153"/>
      <c r="XEL15" s="153"/>
      <c r="XEM15" s="153"/>
      <c r="XEN15" s="153"/>
      <c r="XEO15" s="153"/>
      <c r="XEP15" s="153"/>
      <c r="XEQ15" s="153"/>
      <c r="XER15" s="153"/>
      <c r="XES15" s="153"/>
      <c r="XET15" s="153"/>
      <c r="XEU15" s="153"/>
      <c r="XEV15" s="153"/>
      <c r="XEW15" s="153"/>
      <c r="XEX15" s="153"/>
      <c r="XEY15" s="153"/>
      <c r="XEZ15" s="153"/>
      <c r="XFA15" s="153"/>
      <c r="XFB15" s="153"/>
      <c r="XFC15" s="153"/>
      <c r="XFD15" s="153"/>
    </row>
    <row r="16" spans="1:16384" s="259" customFormat="1" ht="38.25" customHeight="1">
      <c r="A16" s="381"/>
      <c r="B16" s="382"/>
      <c r="C16" s="376"/>
      <c r="D16" s="376"/>
      <c r="E16" s="376"/>
      <c r="F16" s="376"/>
      <c r="G16" s="376"/>
      <c r="H16" s="376"/>
      <c r="I16" s="376"/>
      <c r="J16" s="254"/>
      <c r="K16" s="255"/>
      <c r="L16" s="256"/>
      <c r="M16" s="255"/>
      <c r="N16" s="256"/>
      <c r="O16" s="255"/>
      <c r="P16" s="255"/>
      <c r="Q16" s="257"/>
      <c r="R16" s="255"/>
      <c r="S16" s="258"/>
      <c r="T16" s="255"/>
      <c r="U16" s="255"/>
      <c r="V16" s="396"/>
      <c r="W16" s="157"/>
      <c r="X16" s="156"/>
      <c r="Y16" s="156"/>
      <c r="Z16" s="156"/>
      <c r="AA16" s="156"/>
      <c r="AB16" s="156"/>
      <c r="AC16" s="156"/>
      <c r="AD16" s="156"/>
      <c r="AE16" s="156"/>
      <c r="AF16" s="156"/>
      <c r="AG16" s="153"/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  <c r="BG16" s="153"/>
      <c r="BH16" s="153"/>
      <c r="BI16" s="153"/>
      <c r="BJ16" s="153"/>
      <c r="BK16" s="153"/>
      <c r="BL16" s="153"/>
      <c r="BM16" s="153"/>
      <c r="BN16" s="153"/>
      <c r="BO16" s="153"/>
      <c r="BP16" s="153"/>
      <c r="BQ16" s="153"/>
      <c r="BR16" s="153"/>
      <c r="BS16" s="153"/>
      <c r="BT16" s="153"/>
      <c r="BU16" s="153"/>
      <c r="BV16" s="153"/>
      <c r="BW16" s="153"/>
      <c r="BX16" s="153"/>
      <c r="BY16" s="153"/>
      <c r="BZ16" s="153"/>
      <c r="CA16" s="153"/>
      <c r="CB16" s="153"/>
      <c r="CC16" s="153"/>
      <c r="CD16" s="153"/>
      <c r="CE16" s="153"/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53"/>
      <c r="CS16" s="153"/>
      <c r="CT16" s="153"/>
      <c r="CU16" s="153"/>
      <c r="CV16" s="153"/>
      <c r="CW16" s="153"/>
      <c r="CX16" s="153"/>
      <c r="CY16" s="153"/>
      <c r="CZ16" s="153"/>
      <c r="DA16" s="153"/>
      <c r="DB16" s="153"/>
      <c r="DC16" s="153"/>
      <c r="DD16" s="153"/>
      <c r="DE16" s="153"/>
      <c r="DF16" s="153"/>
      <c r="DG16" s="153"/>
      <c r="DH16" s="153"/>
      <c r="DI16" s="153"/>
      <c r="DJ16" s="153"/>
      <c r="DK16" s="153"/>
      <c r="DL16" s="153"/>
      <c r="DM16" s="153"/>
      <c r="DN16" s="153"/>
      <c r="DO16" s="153"/>
      <c r="DP16" s="153"/>
      <c r="DQ16" s="153"/>
      <c r="DR16" s="153"/>
      <c r="DS16" s="153"/>
      <c r="DT16" s="153"/>
      <c r="DU16" s="153"/>
      <c r="DV16" s="153"/>
      <c r="DW16" s="153"/>
      <c r="DX16" s="153"/>
      <c r="DY16" s="153"/>
      <c r="DZ16" s="153"/>
      <c r="EA16" s="153"/>
      <c r="EB16" s="153"/>
      <c r="EC16" s="153"/>
      <c r="ED16" s="153"/>
      <c r="EE16" s="153"/>
      <c r="EF16" s="153"/>
      <c r="EG16" s="153"/>
      <c r="EH16" s="153"/>
      <c r="EI16" s="153"/>
      <c r="EJ16" s="153"/>
      <c r="EK16" s="153"/>
      <c r="EL16" s="153"/>
      <c r="EM16" s="153"/>
      <c r="EN16" s="153"/>
      <c r="EO16" s="153"/>
      <c r="EP16" s="153"/>
      <c r="EQ16" s="153"/>
      <c r="ER16" s="153"/>
      <c r="ES16" s="153"/>
      <c r="ET16" s="153"/>
      <c r="EU16" s="153"/>
      <c r="EV16" s="153"/>
      <c r="EW16" s="153"/>
      <c r="EX16" s="153"/>
      <c r="EY16" s="153"/>
      <c r="EZ16" s="153"/>
      <c r="FA16" s="153"/>
      <c r="FB16" s="153"/>
      <c r="FC16" s="153"/>
      <c r="FD16" s="153"/>
      <c r="FE16" s="153"/>
      <c r="FF16" s="153"/>
      <c r="FG16" s="153"/>
      <c r="FH16" s="153"/>
      <c r="FI16" s="153"/>
      <c r="FJ16" s="153"/>
      <c r="FK16" s="153"/>
      <c r="FL16" s="153"/>
      <c r="FM16" s="153"/>
      <c r="FN16" s="153"/>
      <c r="FO16" s="153"/>
      <c r="FP16" s="153"/>
      <c r="FQ16" s="153"/>
      <c r="FR16" s="153"/>
      <c r="FS16" s="153"/>
      <c r="FT16" s="153"/>
      <c r="FU16" s="153"/>
      <c r="FV16" s="153"/>
      <c r="FW16" s="153"/>
      <c r="FX16" s="153"/>
      <c r="FY16" s="153"/>
      <c r="FZ16" s="153"/>
      <c r="GA16" s="153"/>
      <c r="GB16" s="153"/>
      <c r="GC16" s="153"/>
      <c r="GD16" s="153"/>
      <c r="GE16" s="153"/>
      <c r="GF16" s="153"/>
      <c r="GG16" s="153"/>
      <c r="GH16" s="153"/>
      <c r="GI16" s="153"/>
      <c r="GJ16" s="153"/>
      <c r="GK16" s="153"/>
      <c r="GL16" s="153"/>
      <c r="GM16" s="153"/>
      <c r="GN16" s="153"/>
      <c r="GO16" s="153"/>
      <c r="GP16" s="153"/>
      <c r="GQ16" s="153"/>
      <c r="GR16" s="153"/>
      <c r="GS16" s="153"/>
      <c r="GT16" s="153"/>
      <c r="GU16" s="153"/>
      <c r="GV16" s="153"/>
      <c r="GW16" s="153"/>
      <c r="GX16" s="153"/>
      <c r="GY16" s="153"/>
      <c r="GZ16" s="153"/>
      <c r="HA16" s="153"/>
      <c r="HB16" s="153"/>
      <c r="HC16" s="153"/>
      <c r="HD16" s="153"/>
      <c r="HE16" s="153"/>
      <c r="HF16" s="153"/>
      <c r="HG16" s="153"/>
      <c r="HH16" s="153"/>
      <c r="HI16" s="153"/>
      <c r="HJ16" s="153"/>
      <c r="HK16" s="153"/>
      <c r="HL16" s="153"/>
      <c r="HM16" s="153"/>
      <c r="HN16" s="153"/>
      <c r="HO16" s="153"/>
      <c r="HP16" s="153"/>
      <c r="HQ16" s="153"/>
      <c r="HR16" s="153"/>
      <c r="HS16" s="153"/>
      <c r="HT16" s="153"/>
      <c r="HU16" s="153"/>
      <c r="HV16" s="153"/>
      <c r="HW16" s="153"/>
      <c r="HX16" s="153"/>
      <c r="HY16" s="153"/>
      <c r="HZ16" s="153"/>
      <c r="IA16" s="153"/>
      <c r="IB16" s="153"/>
      <c r="IC16" s="153"/>
      <c r="ID16" s="153"/>
      <c r="IE16" s="153"/>
      <c r="IF16" s="153"/>
      <c r="IG16" s="153"/>
      <c r="IH16" s="153"/>
      <c r="II16" s="153"/>
      <c r="IJ16" s="153"/>
      <c r="IK16" s="153"/>
      <c r="IL16" s="153"/>
      <c r="IM16" s="153"/>
      <c r="IN16" s="153"/>
      <c r="IO16" s="153"/>
      <c r="IP16" s="153"/>
      <c r="IQ16" s="153"/>
      <c r="IR16" s="153"/>
      <c r="IS16" s="153"/>
      <c r="IT16" s="153"/>
      <c r="IU16" s="153"/>
      <c r="IV16" s="153"/>
      <c r="IW16" s="153"/>
      <c r="IX16" s="153"/>
      <c r="IY16" s="153"/>
      <c r="IZ16" s="153"/>
      <c r="JA16" s="153"/>
      <c r="JB16" s="153"/>
      <c r="JC16" s="153"/>
      <c r="JD16" s="153"/>
      <c r="JE16" s="153"/>
      <c r="JF16" s="153"/>
      <c r="JG16" s="153"/>
      <c r="JH16" s="153"/>
      <c r="JI16" s="153"/>
      <c r="JJ16" s="153"/>
      <c r="JK16" s="153"/>
      <c r="JL16" s="153"/>
      <c r="JM16" s="153"/>
      <c r="JN16" s="153"/>
      <c r="JO16" s="153"/>
      <c r="JP16" s="153"/>
      <c r="JQ16" s="153"/>
      <c r="JR16" s="153"/>
      <c r="JS16" s="153"/>
      <c r="JT16" s="153"/>
      <c r="JU16" s="153"/>
      <c r="JV16" s="153"/>
      <c r="JW16" s="153"/>
      <c r="JX16" s="153"/>
      <c r="JY16" s="153"/>
      <c r="JZ16" s="153"/>
      <c r="KA16" s="153"/>
      <c r="KB16" s="153"/>
      <c r="KC16" s="153"/>
      <c r="KD16" s="153"/>
      <c r="KE16" s="153"/>
      <c r="KF16" s="153"/>
      <c r="KG16" s="153"/>
      <c r="KH16" s="153"/>
      <c r="KI16" s="153"/>
      <c r="KJ16" s="153"/>
      <c r="KK16" s="153"/>
      <c r="KL16" s="153"/>
      <c r="KM16" s="153"/>
      <c r="KN16" s="153"/>
      <c r="KO16" s="153"/>
      <c r="KP16" s="153"/>
      <c r="KQ16" s="153"/>
      <c r="KR16" s="153"/>
      <c r="KS16" s="153"/>
      <c r="KT16" s="153"/>
      <c r="KU16" s="153"/>
      <c r="KV16" s="153"/>
      <c r="KW16" s="153"/>
      <c r="KX16" s="153"/>
      <c r="KY16" s="153"/>
      <c r="KZ16" s="153"/>
      <c r="LA16" s="153"/>
      <c r="LB16" s="153"/>
      <c r="LC16" s="153"/>
      <c r="LD16" s="153"/>
      <c r="LE16" s="153"/>
      <c r="LF16" s="153"/>
      <c r="LG16" s="153"/>
      <c r="LH16" s="153"/>
      <c r="LI16" s="153"/>
      <c r="LJ16" s="153"/>
      <c r="LK16" s="153"/>
      <c r="LL16" s="153"/>
      <c r="LM16" s="153"/>
      <c r="LN16" s="153"/>
      <c r="LO16" s="153"/>
      <c r="LP16" s="153"/>
      <c r="LQ16" s="153"/>
      <c r="LR16" s="153"/>
      <c r="LS16" s="153"/>
      <c r="LT16" s="153"/>
      <c r="LU16" s="153"/>
      <c r="LV16" s="153"/>
      <c r="LW16" s="153"/>
      <c r="LX16" s="153"/>
      <c r="LY16" s="153"/>
      <c r="LZ16" s="153"/>
      <c r="MA16" s="153"/>
      <c r="MB16" s="153"/>
      <c r="MC16" s="153"/>
      <c r="MD16" s="153"/>
      <c r="ME16" s="153"/>
      <c r="MF16" s="153"/>
      <c r="MG16" s="153"/>
      <c r="MH16" s="153"/>
      <c r="MI16" s="153"/>
      <c r="MJ16" s="153"/>
      <c r="MK16" s="153"/>
      <c r="ML16" s="153"/>
      <c r="MM16" s="153"/>
      <c r="MN16" s="153"/>
      <c r="MO16" s="153"/>
      <c r="MP16" s="153"/>
      <c r="MQ16" s="153"/>
      <c r="MR16" s="153"/>
      <c r="MS16" s="153"/>
      <c r="MT16" s="153"/>
      <c r="MU16" s="153"/>
      <c r="MV16" s="153"/>
      <c r="MW16" s="153"/>
      <c r="MX16" s="153"/>
      <c r="MY16" s="153"/>
      <c r="MZ16" s="153"/>
      <c r="NA16" s="153"/>
      <c r="NB16" s="153"/>
      <c r="NC16" s="153"/>
      <c r="ND16" s="153"/>
      <c r="NE16" s="153"/>
      <c r="NF16" s="153"/>
      <c r="NG16" s="153"/>
      <c r="NH16" s="153"/>
      <c r="NI16" s="153"/>
      <c r="NJ16" s="153"/>
      <c r="NK16" s="153"/>
      <c r="NL16" s="153"/>
      <c r="NM16" s="153"/>
      <c r="NN16" s="153"/>
      <c r="NO16" s="153"/>
      <c r="NP16" s="153"/>
      <c r="NQ16" s="153"/>
      <c r="NR16" s="153"/>
      <c r="NS16" s="153"/>
      <c r="NT16" s="153"/>
      <c r="NU16" s="153"/>
      <c r="NV16" s="153"/>
      <c r="NW16" s="153"/>
      <c r="NX16" s="153"/>
      <c r="NY16" s="153"/>
      <c r="NZ16" s="153"/>
      <c r="OA16" s="153"/>
      <c r="OB16" s="153"/>
      <c r="OC16" s="153"/>
      <c r="OD16" s="153"/>
      <c r="OE16" s="153"/>
      <c r="OF16" s="153"/>
      <c r="OG16" s="153"/>
      <c r="OH16" s="153"/>
      <c r="OI16" s="153"/>
      <c r="OJ16" s="153"/>
      <c r="OK16" s="153"/>
      <c r="OL16" s="153"/>
      <c r="OM16" s="153"/>
      <c r="ON16" s="153"/>
      <c r="OO16" s="153"/>
      <c r="OP16" s="153"/>
      <c r="OQ16" s="153"/>
      <c r="OR16" s="153"/>
      <c r="OS16" s="153"/>
      <c r="OT16" s="153"/>
      <c r="OU16" s="153"/>
      <c r="OV16" s="153"/>
      <c r="OW16" s="153"/>
      <c r="OX16" s="153"/>
      <c r="OY16" s="153"/>
      <c r="OZ16" s="153"/>
      <c r="PA16" s="153"/>
      <c r="PB16" s="153"/>
      <c r="PC16" s="153"/>
      <c r="PD16" s="153"/>
      <c r="PE16" s="153"/>
      <c r="PF16" s="153"/>
      <c r="PG16" s="153"/>
      <c r="PH16" s="153"/>
      <c r="PI16" s="153"/>
      <c r="PJ16" s="153"/>
      <c r="PK16" s="153"/>
      <c r="PL16" s="153"/>
      <c r="PM16" s="153"/>
      <c r="PN16" s="153"/>
      <c r="PO16" s="153"/>
      <c r="PP16" s="153"/>
      <c r="PQ16" s="153"/>
      <c r="PR16" s="153"/>
      <c r="PS16" s="153"/>
      <c r="PT16" s="153"/>
      <c r="PU16" s="153"/>
      <c r="PV16" s="153"/>
      <c r="PW16" s="153"/>
      <c r="PX16" s="153"/>
      <c r="PY16" s="153"/>
      <c r="PZ16" s="153"/>
      <c r="QA16" s="153"/>
      <c r="QB16" s="153"/>
      <c r="QC16" s="153"/>
      <c r="QD16" s="153"/>
      <c r="QE16" s="153"/>
      <c r="QF16" s="153"/>
      <c r="QG16" s="153"/>
      <c r="QH16" s="153"/>
      <c r="QI16" s="153"/>
      <c r="QJ16" s="153"/>
      <c r="QK16" s="153"/>
      <c r="QL16" s="153"/>
      <c r="QM16" s="153"/>
      <c r="QN16" s="153"/>
      <c r="QO16" s="153"/>
      <c r="QP16" s="153"/>
      <c r="QQ16" s="153"/>
      <c r="QR16" s="153"/>
      <c r="QS16" s="153"/>
      <c r="QT16" s="153"/>
      <c r="QU16" s="153"/>
      <c r="QV16" s="153"/>
      <c r="QW16" s="153"/>
      <c r="QX16" s="153"/>
      <c r="QY16" s="153"/>
      <c r="QZ16" s="153"/>
      <c r="RA16" s="153"/>
      <c r="RB16" s="153"/>
      <c r="RC16" s="153"/>
      <c r="RD16" s="153"/>
      <c r="RE16" s="153"/>
      <c r="RF16" s="153"/>
      <c r="RG16" s="153"/>
      <c r="RH16" s="153"/>
      <c r="RI16" s="153"/>
      <c r="RJ16" s="153"/>
      <c r="RK16" s="153"/>
      <c r="RL16" s="153"/>
      <c r="RM16" s="153"/>
      <c r="RN16" s="153"/>
      <c r="RO16" s="153"/>
      <c r="RP16" s="153"/>
      <c r="RQ16" s="153"/>
      <c r="RR16" s="153"/>
      <c r="RS16" s="153"/>
      <c r="RT16" s="153"/>
      <c r="RU16" s="153"/>
      <c r="RV16" s="153"/>
      <c r="RW16" s="153"/>
      <c r="RX16" s="153"/>
      <c r="RY16" s="153"/>
      <c r="RZ16" s="153"/>
      <c r="SA16" s="153"/>
      <c r="SB16" s="153"/>
      <c r="SC16" s="153"/>
      <c r="SD16" s="153"/>
      <c r="SE16" s="153"/>
      <c r="SF16" s="153"/>
      <c r="SG16" s="153"/>
      <c r="SH16" s="153"/>
      <c r="SI16" s="153"/>
      <c r="SJ16" s="153"/>
      <c r="SK16" s="153"/>
      <c r="SL16" s="153"/>
      <c r="SM16" s="153"/>
      <c r="SN16" s="153"/>
      <c r="SO16" s="153"/>
      <c r="SP16" s="153"/>
      <c r="SQ16" s="153"/>
      <c r="SR16" s="153"/>
      <c r="SS16" s="153"/>
      <c r="ST16" s="153"/>
      <c r="SU16" s="153"/>
      <c r="SV16" s="153"/>
      <c r="SW16" s="153"/>
      <c r="SX16" s="153"/>
      <c r="SY16" s="153"/>
      <c r="SZ16" s="153"/>
      <c r="TA16" s="153"/>
      <c r="TB16" s="153"/>
      <c r="TC16" s="153"/>
      <c r="TD16" s="153"/>
      <c r="TE16" s="153"/>
      <c r="TF16" s="153"/>
      <c r="TG16" s="153"/>
      <c r="TH16" s="153"/>
      <c r="TI16" s="153"/>
      <c r="TJ16" s="153"/>
      <c r="TK16" s="153"/>
      <c r="TL16" s="153"/>
      <c r="TM16" s="153"/>
      <c r="TN16" s="153"/>
      <c r="TO16" s="153"/>
      <c r="TP16" s="153"/>
      <c r="TQ16" s="153"/>
      <c r="TR16" s="153"/>
      <c r="TS16" s="153"/>
      <c r="TT16" s="153"/>
      <c r="TU16" s="153"/>
      <c r="TV16" s="153"/>
      <c r="TW16" s="153"/>
      <c r="TX16" s="153"/>
      <c r="TY16" s="153"/>
      <c r="TZ16" s="153"/>
      <c r="UA16" s="153"/>
      <c r="UB16" s="153"/>
      <c r="UC16" s="153"/>
      <c r="UD16" s="153"/>
      <c r="UE16" s="153"/>
      <c r="UF16" s="153"/>
      <c r="UG16" s="153"/>
      <c r="UH16" s="153"/>
      <c r="UI16" s="153"/>
      <c r="UJ16" s="153"/>
      <c r="UK16" s="153"/>
      <c r="UL16" s="153"/>
      <c r="UM16" s="153"/>
      <c r="UN16" s="153"/>
      <c r="UO16" s="153"/>
      <c r="UP16" s="153"/>
      <c r="UQ16" s="153"/>
      <c r="UR16" s="153"/>
      <c r="US16" s="153"/>
      <c r="UT16" s="153"/>
      <c r="UU16" s="153"/>
      <c r="UV16" s="153"/>
      <c r="UW16" s="153"/>
      <c r="UX16" s="153"/>
      <c r="UY16" s="153"/>
      <c r="UZ16" s="153"/>
      <c r="VA16" s="153"/>
      <c r="VB16" s="153"/>
      <c r="VC16" s="153"/>
      <c r="VD16" s="153"/>
      <c r="VE16" s="153"/>
      <c r="VF16" s="153"/>
      <c r="VG16" s="153"/>
      <c r="VH16" s="153"/>
      <c r="VI16" s="153"/>
      <c r="VJ16" s="153"/>
      <c r="VK16" s="153"/>
      <c r="VL16" s="153"/>
      <c r="VM16" s="153"/>
      <c r="VN16" s="153"/>
      <c r="VO16" s="153"/>
      <c r="VP16" s="153"/>
      <c r="VQ16" s="153"/>
      <c r="VR16" s="153"/>
      <c r="VS16" s="153"/>
      <c r="VT16" s="153"/>
      <c r="VU16" s="153"/>
      <c r="VV16" s="153"/>
      <c r="VW16" s="153"/>
      <c r="VX16" s="153"/>
      <c r="VY16" s="153"/>
      <c r="VZ16" s="153"/>
      <c r="WA16" s="153"/>
      <c r="WB16" s="153"/>
      <c r="WC16" s="153"/>
      <c r="WD16" s="153"/>
      <c r="WE16" s="153"/>
      <c r="WF16" s="153"/>
      <c r="WG16" s="153"/>
      <c r="WH16" s="153"/>
      <c r="WI16" s="153"/>
      <c r="WJ16" s="153"/>
      <c r="WK16" s="153"/>
      <c r="WL16" s="153"/>
      <c r="WM16" s="153"/>
      <c r="WN16" s="153"/>
      <c r="WO16" s="153"/>
      <c r="WP16" s="153"/>
      <c r="WQ16" s="153"/>
      <c r="WR16" s="153"/>
      <c r="WS16" s="153"/>
      <c r="WT16" s="153"/>
      <c r="WU16" s="153"/>
      <c r="WV16" s="153"/>
      <c r="WW16" s="153"/>
      <c r="WX16" s="153"/>
      <c r="WY16" s="153"/>
      <c r="WZ16" s="153"/>
      <c r="XA16" s="153"/>
      <c r="XB16" s="153"/>
      <c r="XC16" s="153"/>
      <c r="XD16" s="153"/>
      <c r="XE16" s="153"/>
      <c r="XF16" s="153"/>
      <c r="XG16" s="153"/>
      <c r="XH16" s="153"/>
      <c r="XI16" s="153"/>
      <c r="XJ16" s="153"/>
      <c r="XK16" s="153"/>
      <c r="XL16" s="153"/>
      <c r="XM16" s="153"/>
      <c r="XN16" s="153"/>
      <c r="XO16" s="153"/>
      <c r="XP16" s="153"/>
      <c r="XQ16" s="153"/>
      <c r="XR16" s="153"/>
      <c r="XS16" s="153"/>
      <c r="XT16" s="153"/>
      <c r="XU16" s="153"/>
      <c r="XV16" s="153"/>
      <c r="XW16" s="153"/>
      <c r="XX16" s="153"/>
      <c r="XY16" s="153"/>
      <c r="XZ16" s="153"/>
      <c r="YA16" s="153"/>
      <c r="YB16" s="153"/>
      <c r="YC16" s="153"/>
      <c r="YD16" s="153"/>
      <c r="YE16" s="153"/>
      <c r="YF16" s="153"/>
      <c r="YG16" s="153"/>
      <c r="YH16" s="153"/>
      <c r="YI16" s="153"/>
      <c r="YJ16" s="153"/>
      <c r="YK16" s="153"/>
      <c r="YL16" s="153"/>
      <c r="YM16" s="153"/>
      <c r="YN16" s="153"/>
      <c r="YO16" s="153"/>
      <c r="YP16" s="153"/>
      <c r="YQ16" s="153"/>
      <c r="YR16" s="153"/>
      <c r="YS16" s="153"/>
      <c r="YT16" s="153"/>
      <c r="YU16" s="153"/>
      <c r="YV16" s="153"/>
      <c r="YW16" s="153"/>
      <c r="YX16" s="153"/>
      <c r="YY16" s="153"/>
      <c r="YZ16" s="153"/>
      <c r="ZA16" s="153"/>
      <c r="ZB16" s="153"/>
      <c r="ZC16" s="153"/>
      <c r="ZD16" s="153"/>
      <c r="ZE16" s="153"/>
      <c r="ZF16" s="153"/>
      <c r="ZG16" s="153"/>
      <c r="ZH16" s="153"/>
      <c r="ZI16" s="153"/>
      <c r="ZJ16" s="153"/>
      <c r="ZK16" s="153"/>
      <c r="ZL16" s="153"/>
      <c r="ZM16" s="153"/>
      <c r="ZN16" s="153"/>
      <c r="ZO16" s="153"/>
      <c r="ZP16" s="153"/>
      <c r="ZQ16" s="153"/>
      <c r="ZR16" s="153"/>
      <c r="ZS16" s="153"/>
      <c r="ZT16" s="153"/>
      <c r="ZU16" s="153"/>
      <c r="ZV16" s="153"/>
      <c r="ZW16" s="153"/>
      <c r="ZX16" s="153"/>
      <c r="ZY16" s="153"/>
      <c r="ZZ16" s="153"/>
      <c r="AAA16" s="153"/>
      <c r="AAB16" s="153"/>
      <c r="AAC16" s="153"/>
      <c r="AAD16" s="153"/>
      <c r="AAE16" s="153"/>
      <c r="AAF16" s="153"/>
      <c r="AAG16" s="153"/>
      <c r="AAH16" s="153"/>
      <c r="AAI16" s="153"/>
      <c r="AAJ16" s="153"/>
      <c r="AAK16" s="153"/>
      <c r="AAL16" s="153"/>
      <c r="AAM16" s="153"/>
      <c r="AAN16" s="153"/>
      <c r="AAO16" s="153"/>
      <c r="AAP16" s="153"/>
      <c r="AAQ16" s="153"/>
      <c r="AAR16" s="153"/>
      <c r="AAS16" s="153"/>
      <c r="AAT16" s="153"/>
      <c r="AAU16" s="153"/>
      <c r="AAV16" s="153"/>
      <c r="AAW16" s="153"/>
      <c r="AAX16" s="153"/>
      <c r="AAY16" s="153"/>
      <c r="AAZ16" s="153"/>
      <c r="ABA16" s="153"/>
      <c r="ABB16" s="153"/>
      <c r="ABC16" s="153"/>
      <c r="ABD16" s="153"/>
      <c r="ABE16" s="153"/>
      <c r="ABF16" s="153"/>
      <c r="ABG16" s="153"/>
      <c r="ABH16" s="153"/>
      <c r="ABI16" s="153"/>
      <c r="ABJ16" s="153"/>
      <c r="ABK16" s="153"/>
      <c r="ABL16" s="153"/>
      <c r="ABM16" s="153"/>
      <c r="ABN16" s="153"/>
      <c r="ABO16" s="153"/>
      <c r="ABP16" s="153"/>
      <c r="ABQ16" s="153"/>
      <c r="ABR16" s="153"/>
      <c r="ABS16" s="153"/>
      <c r="ABT16" s="153"/>
      <c r="ABU16" s="153"/>
      <c r="ABV16" s="153"/>
      <c r="ABW16" s="153"/>
      <c r="ABX16" s="153"/>
      <c r="ABY16" s="153"/>
      <c r="ABZ16" s="153"/>
      <c r="ACA16" s="153"/>
      <c r="ACB16" s="153"/>
      <c r="ACC16" s="153"/>
      <c r="ACD16" s="153"/>
      <c r="ACE16" s="153"/>
      <c r="ACF16" s="153"/>
      <c r="ACG16" s="153"/>
      <c r="ACH16" s="153"/>
      <c r="ACI16" s="153"/>
      <c r="ACJ16" s="153"/>
      <c r="ACK16" s="153"/>
      <c r="ACL16" s="153"/>
      <c r="ACM16" s="153"/>
      <c r="ACN16" s="153"/>
      <c r="ACO16" s="153"/>
      <c r="ACP16" s="153"/>
      <c r="ACQ16" s="153"/>
      <c r="ACR16" s="153"/>
      <c r="ACS16" s="153"/>
      <c r="ACT16" s="153"/>
      <c r="ACU16" s="153"/>
      <c r="ACV16" s="153"/>
      <c r="ACW16" s="153"/>
      <c r="ACX16" s="153"/>
      <c r="ACY16" s="153"/>
      <c r="ACZ16" s="153"/>
      <c r="ADA16" s="153"/>
      <c r="ADB16" s="153"/>
      <c r="ADC16" s="153"/>
      <c r="ADD16" s="153"/>
      <c r="ADE16" s="153"/>
      <c r="ADF16" s="153"/>
      <c r="ADG16" s="153"/>
      <c r="ADH16" s="153"/>
      <c r="ADI16" s="153"/>
      <c r="ADJ16" s="153"/>
      <c r="ADK16" s="153"/>
      <c r="ADL16" s="153"/>
      <c r="ADM16" s="153"/>
      <c r="ADN16" s="153"/>
      <c r="ADO16" s="153"/>
      <c r="ADP16" s="153"/>
      <c r="ADQ16" s="153"/>
      <c r="ADR16" s="153"/>
      <c r="ADS16" s="153"/>
      <c r="ADT16" s="153"/>
      <c r="ADU16" s="153"/>
      <c r="ADV16" s="153"/>
      <c r="ADW16" s="153"/>
      <c r="ADX16" s="153"/>
      <c r="ADY16" s="153"/>
      <c r="ADZ16" s="153"/>
      <c r="AEA16" s="153"/>
      <c r="AEB16" s="153"/>
      <c r="AEC16" s="153"/>
      <c r="AED16" s="153"/>
      <c r="AEE16" s="153"/>
      <c r="AEF16" s="153"/>
      <c r="AEG16" s="153"/>
      <c r="AEH16" s="153"/>
      <c r="AEI16" s="153"/>
      <c r="AEJ16" s="153"/>
      <c r="AEK16" s="153"/>
      <c r="AEL16" s="153"/>
      <c r="AEM16" s="153"/>
      <c r="AEN16" s="153"/>
      <c r="AEO16" s="153"/>
      <c r="AEP16" s="153"/>
      <c r="AEQ16" s="153"/>
      <c r="AER16" s="153"/>
      <c r="AES16" s="153"/>
      <c r="AET16" s="153"/>
      <c r="AEU16" s="153"/>
      <c r="AEV16" s="153"/>
      <c r="AEW16" s="153"/>
      <c r="AEX16" s="153"/>
      <c r="AEY16" s="153"/>
      <c r="AEZ16" s="153"/>
      <c r="AFA16" s="153"/>
      <c r="AFB16" s="153"/>
      <c r="AFC16" s="153"/>
      <c r="AFD16" s="153"/>
      <c r="AFE16" s="153"/>
      <c r="AFF16" s="153"/>
      <c r="AFG16" s="153"/>
      <c r="AFH16" s="153"/>
      <c r="AFI16" s="153"/>
      <c r="AFJ16" s="153"/>
      <c r="AFK16" s="153"/>
      <c r="AFL16" s="153"/>
      <c r="AFM16" s="153"/>
      <c r="AFN16" s="153"/>
      <c r="AFO16" s="153"/>
      <c r="AFP16" s="153"/>
      <c r="AFQ16" s="153"/>
      <c r="AFR16" s="153"/>
      <c r="AFS16" s="153"/>
      <c r="AFT16" s="153"/>
      <c r="AFU16" s="153"/>
      <c r="AFV16" s="153"/>
      <c r="AFW16" s="153"/>
      <c r="AFX16" s="153"/>
      <c r="AFY16" s="153"/>
      <c r="AFZ16" s="153"/>
      <c r="AGA16" s="153"/>
      <c r="AGB16" s="153"/>
      <c r="AGC16" s="153"/>
      <c r="AGD16" s="153"/>
      <c r="AGE16" s="153"/>
      <c r="AGF16" s="153"/>
      <c r="AGG16" s="153"/>
      <c r="AGH16" s="153"/>
      <c r="AGI16" s="153"/>
      <c r="AGJ16" s="153"/>
      <c r="AGK16" s="153"/>
      <c r="AGL16" s="153"/>
      <c r="AGM16" s="153"/>
      <c r="AGN16" s="153"/>
      <c r="AGO16" s="153"/>
      <c r="AGP16" s="153"/>
      <c r="AGQ16" s="153"/>
      <c r="AGR16" s="153"/>
      <c r="AGS16" s="153"/>
      <c r="AGT16" s="153"/>
      <c r="AGU16" s="153"/>
      <c r="AGV16" s="153"/>
      <c r="AGW16" s="153"/>
      <c r="AGX16" s="153"/>
      <c r="AGY16" s="153"/>
      <c r="AGZ16" s="153"/>
      <c r="AHA16" s="153"/>
      <c r="AHB16" s="153"/>
      <c r="AHC16" s="153"/>
      <c r="AHD16" s="153"/>
      <c r="AHE16" s="153"/>
      <c r="AHF16" s="153"/>
      <c r="AHG16" s="153"/>
      <c r="AHH16" s="153"/>
      <c r="AHI16" s="153"/>
      <c r="AHJ16" s="153"/>
      <c r="AHK16" s="153"/>
      <c r="AHL16" s="153"/>
      <c r="AHM16" s="153"/>
      <c r="AHN16" s="153"/>
      <c r="AHO16" s="153"/>
      <c r="AHP16" s="153"/>
      <c r="AHQ16" s="153"/>
      <c r="AHR16" s="153"/>
      <c r="AHS16" s="153"/>
      <c r="AHT16" s="153"/>
      <c r="AHU16" s="153"/>
      <c r="AHV16" s="153"/>
      <c r="AHW16" s="153"/>
      <c r="AHX16" s="153"/>
      <c r="AHY16" s="153"/>
      <c r="AHZ16" s="153"/>
      <c r="AIA16" s="153"/>
      <c r="AIB16" s="153"/>
      <c r="AIC16" s="153"/>
      <c r="AID16" s="153"/>
      <c r="AIE16" s="153"/>
      <c r="AIF16" s="153"/>
      <c r="AIG16" s="153"/>
      <c r="AIH16" s="153"/>
      <c r="AII16" s="153"/>
      <c r="AIJ16" s="153"/>
      <c r="AIK16" s="153"/>
      <c r="AIL16" s="153"/>
      <c r="AIM16" s="153"/>
      <c r="AIN16" s="153"/>
      <c r="AIO16" s="153"/>
      <c r="AIP16" s="153"/>
      <c r="AIQ16" s="153"/>
      <c r="AIR16" s="153"/>
      <c r="AIS16" s="153"/>
      <c r="AIT16" s="153"/>
      <c r="AIU16" s="153"/>
      <c r="AIV16" s="153"/>
      <c r="AIW16" s="153"/>
      <c r="AIX16" s="153"/>
      <c r="AIY16" s="153"/>
      <c r="AIZ16" s="153"/>
      <c r="AJA16" s="153"/>
      <c r="AJB16" s="153"/>
      <c r="AJC16" s="153"/>
      <c r="AJD16" s="153"/>
      <c r="AJE16" s="153"/>
      <c r="AJF16" s="153"/>
      <c r="AJG16" s="153"/>
      <c r="AJH16" s="153"/>
      <c r="AJI16" s="153"/>
      <c r="AJJ16" s="153"/>
      <c r="AJK16" s="153"/>
      <c r="AJL16" s="153"/>
      <c r="AJM16" s="153"/>
      <c r="AJN16" s="153"/>
      <c r="AJO16" s="153"/>
      <c r="AJP16" s="153"/>
      <c r="AJQ16" s="153"/>
      <c r="AJR16" s="153"/>
      <c r="AJS16" s="153"/>
      <c r="AJT16" s="153"/>
      <c r="AJU16" s="153"/>
      <c r="AJV16" s="153"/>
      <c r="AJW16" s="153"/>
      <c r="AJX16" s="153"/>
      <c r="AJY16" s="153"/>
      <c r="AJZ16" s="153"/>
      <c r="AKA16" s="153"/>
      <c r="AKB16" s="153"/>
      <c r="AKC16" s="153"/>
      <c r="AKD16" s="153"/>
      <c r="AKE16" s="153"/>
      <c r="AKF16" s="153"/>
      <c r="AKG16" s="153"/>
      <c r="AKH16" s="153"/>
      <c r="AKI16" s="153"/>
      <c r="AKJ16" s="153"/>
      <c r="AKK16" s="153"/>
      <c r="AKL16" s="153"/>
      <c r="AKM16" s="153"/>
      <c r="AKN16" s="153"/>
      <c r="AKO16" s="153"/>
      <c r="AKP16" s="153"/>
      <c r="AKQ16" s="153"/>
      <c r="AKR16" s="153"/>
      <c r="AKS16" s="153"/>
      <c r="AKT16" s="153"/>
      <c r="AKU16" s="153"/>
      <c r="AKV16" s="153"/>
      <c r="AKW16" s="153"/>
      <c r="AKX16" s="153"/>
      <c r="AKY16" s="153"/>
      <c r="AKZ16" s="153"/>
      <c r="ALA16" s="153"/>
      <c r="ALB16" s="153"/>
      <c r="ALC16" s="153"/>
      <c r="ALD16" s="153"/>
      <c r="ALE16" s="153"/>
      <c r="ALF16" s="153"/>
      <c r="ALG16" s="153"/>
      <c r="ALH16" s="153"/>
      <c r="ALI16" s="153"/>
      <c r="ALJ16" s="153"/>
      <c r="ALK16" s="153"/>
      <c r="ALL16" s="153"/>
      <c r="ALM16" s="153"/>
      <c r="ALN16" s="153"/>
      <c r="ALO16" s="153"/>
      <c r="ALP16" s="153"/>
      <c r="ALQ16" s="153"/>
      <c r="ALR16" s="153"/>
      <c r="ALS16" s="153"/>
      <c r="ALT16" s="153"/>
      <c r="ALU16" s="153"/>
      <c r="ALV16" s="153"/>
      <c r="ALW16" s="153"/>
      <c r="ALX16" s="153"/>
      <c r="ALY16" s="153"/>
      <c r="ALZ16" s="153"/>
      <c r="AMA16" s="153"/>
      <c r="AMB16" s="153"/>
      <c r="AMC16" s="153"/>
      <c r="AMD16" s="153"/>
      <c r="AME16" s="153"/>
      <c r="AMF16" s="153"/>
      <c r="AMG16" s="153"/>
      <c r="AMH16" s="153"/>
      <c r="AMI16" s="153"/>
      <c r="AMJ16" s="153"/>
      <c r="AMK16" s="153"/>
      <c r="AML16" s="153"/>
      <c r="AMM16" s="153"/>
      <c r="AMN16" s="153"/>
      <c r="AMO16" s="153"/>
      <c r="AMP16" s="153"/>
      <c r="AMQ16" s="153"/>
      <c r="AMR16" s="153"/>
      <c r="AMS16" s="153"/>
      <c r="AMT16" s="153"/>
      <c r="AMU16" s="153"/>
      <c r="AMV16" s="153"/>
      <c r="AMW16" s="153"/>
      <c r="AMX16" s="153"/>
      <c r="AMY16" s="153"/>
      <c r="AMZ16" s="153"/>
      <c r="ANA16" s="153"/>
      <c r="ANB16" s="153"/>
      <c r="ANC16" s="153"/>
      <c r="AND16" s="153"/>
      <c r="ANE16" s="153"/>
      <c r="ANF16" s="153"/>
      <c r="ANG16" s="153"/>
      <c r="ANH16" s="153"/>
      <c r="ANI16" s="153"/>
      <c r="ANJ16" s="153"/>
      <c r="ANK16" s="153"/>
      <c r="ANL16" s="153"/>
      <c r="ANM16" s="153"/>
      <c r="ANN16" s="153"/>
      <c r="ANO16" s="153"/>
      <c r="ANP16" s="153"/>
      <c r="ANQ16" s="153"/>
      <c r="ANR16" s="153"/>
      <c r="ANS16" s="153"/>
      <c r="ANT16" s="153"/>
      <c r="ANU16" s="153"/>
      <c r="ANV16" s="153"/>
      <c r="ANW16" s="153"/>
      <c r="ANX16" s="153"/>
      <c r="ANY16" s="153"/>
      <c r="ANZ16" s="153"/>
      <c r="AOA16" s="153"/>
      <c r="AOB16" s="153"/>
      <c r="AOC16" s="153"/>
      <c r="AOD16" s="153"/>
      <c r="AOE16" s="153"/>
      <c r="AOF16" s="153"/>
      <c r="AOG16" s="153"/>
      <c r="AOH16" s="153"/>
      <c r="AOI16" s="153"/>
      <c r="AOJ16" s="153"/>
      <c r="AOK16" s="153"/>
      <c r="AOL16" s="153"/>
      <c r="AOM16" s="153"/>
      <c r="AON16" s="153"/>
      <c r="AOO16" s="153"/>
      <c r="AOP16" s="153"/>
      <c r="AOQ16" s="153"/>
      <c r="AOR16" s="153"/>
      <c r="AOS16" s="153"/>
      <c r="AOT16" s="153"/>
      <c r="AOU16" s="153"/>
      <c r="AOV16" s="153"/>
      <c r="AOW16" s="153"/>
      <c r="AOX16" s="153"/>
      <c r="AOY16" s="153"/>
      <c r="AOZ16" s="153"/>
      <c r="APA16" s="153"/>
      <c r="APB16" s="153"/>
      <c r="APC16" s="153"/>
      <c r="APD16" s="153"/>
      <c r="APE16" s="153"/>
      <c r="APF16" s="153"/>
      <c r="APG16" s="153"/>
      <c r="APH16" s="153"/>
      <c r="API16" s="153"/>
      <c r="APJ16" s="153"/>
      <c r="APK16" s="153"/>
      <c r="APL16" s="153"/>
      <c r="APM16" s="153"/>
      <c r="APN16" s="153"/>
      <c r="APO16" s="153"/>
      <c r="APP16" s="153"/>
      <c r="APQ16" s="153"/>
      <c r="APR16" s="153"/>
      <c r="APS16" s="153"/>
      <c r="APT16" s="153"/>
      <c r="APU16" s="153"/>
      <c r="APV16" s="153"/>
      <c r="APW16" s="153"/>
      <c r="APX16" s="153"/>
      <c r="APY16" s="153"/>
      <c r="APZ16" s="153"/>
      <c r="AQA16" s="153"/>
      <c r="AQB16" s="153"/>
      <c r="AQC16" s="153"/>
      <c r="AQD16" s="153"/>
      <c r="AQE16" s="153"/>
      <c r="AQF16" s="153"/>
      <c r="AQG16" s="153"/>
      <c r="AQH16" s="153"/>
      <c r="AQI16" s="153"/>
      <c r="AQJ16" s="153"/>
      <c r="AQK16" s="153"/>
      <c r="AQL16" s="153"/>
      <c r="AQM16" s="153"/>
      <c r="AQN16" s="153"/>
      <c r="AQO16" s="153"/>
      <c r="AQP16" s="153"/>
      <c r="AQQ16" s="153"/>
      <c r="AQR16" s="153"/>
      <c r="AQS16" s="153"/>
      <c r="AQT16" s="153"/>
      <c r="AQU16" s="153"/>
      <c r="AQV16" s="153"/>
      <c r="AQW16" s="153"/>
      <c r="AQX16" s="153"/>
      <c r="AQY16" s="153"/>
      <c r="AQZ16" s="153"/>
      <c r="ARA16" s="153"/>
      <c r="ARB16" s="153"/>
      <c r="ARC16" s="153"/>
      <c r="ARD16" s="153"/>
      <c r="ARE16" s="153"/>
      <c r="ARF16" s="153"/>
      <c r="ARG16" s="153"/>
      <c r="ARH16" s="153"/>
      <c r="ARI16" s="153"/>
      <c r="ARJ16" s="153"/>
      <c r="ARK16" s="153"/>
      <c r="ARL16" s="153"/>
      <c r="ARM16" s="153"/>
      <c r="ARN16" s="153"/>
      <c r="ARO16" s="153"/>
      <c r="ARP16" s="153"/>
      <c r="ARQ16" s="153"/>
      <c r="ARR16" s="153"/>
      <c r="ARS16" s="153"/>
      <c r="ART16" s="153"/>
      <c r="ARU16" s="153"/>
      <c r="ARV16" s="153"/>
      <c r="ARW16" s="153"/>
      <c r="ARX16" s="153"/>
      <c r="ARY16" s="153"/>
      <c r="ARZ16" s="153"/>
      <c r="ASA16" s="153"/>
      <c r="ASB16" s="153"/>
      <c r="ASC16" s="153"/>
      <c r="ASD16" s="153"/>
      <c r="ASE16" s="153"/>
      <c r="ASF16" s="153"/>
      <c r="ASG16" s="153"/>
      <c r="ASH16" s="153"/>
      <c r="ASI16" s="153"/>
      <c r="ASJ16" s="153"/>
      <c r="ASK16" s="153"/>
      <c r="ASL16" s="153"/>
      <c r="ASM16" s="153"/>
      <c r="ASN16" s="153"/>
      <c r="ASO16" s="153"/>
      <c r="ASP16" s="153"/>
      <c r="ASQ16" s="153"/>
      <c r="ASR16" s="153"/>
      <c r="ASS16" s="153"/>
      <c r="AST16" s="153"/>
      <c r="ASU16" s="153"/>
      <c r="ASV16" s="153"/>
      <c r="ASW16" s="153"/>
      <c r="ASX16" s="153"/>
      <c r="ASY16" s="153"/>
      <c r="ASZ16" s="153"/>
      <c r="ATA16" s="153"/>
      <c r="ATB16" s="153"/>
      <c r="ATC16" s="153"/>
      <c r="ATD16" s="153"/>
      <c r="ATE16" s="153"/>
      <c r="ATF16" s="153"/>
      <c r="ATG16" s="153"/>
      <c r="ATH16" s="153"/>
      <c r="ATI16" s="153"/>
      <c r="ATJ16" s="153"/>
      <c r="ATK16" s="153"/>
      <c r="ATL16" s="153"/>
      <c r="ATM16" s="153"/>
      <c r="ATN16" s="153"/>
      <c r="ATO16" s="153"/>
      <c r="ATP16" s="153"/>
      <c r="ATQ16" s="153"/>
      <c r="ATR16" s="153"/>
      <c r="ATS16" s="153"/>
      <c r="ATT16" s="153"/>
      <c r="ATU16" s="153"/>
      <c r="ATV16" s="153"/>
      <c r="ATW16" s="153"/>
      <c r="ATX16" s="153"/>
      <c r="ATY16" s="153"/>
      <c r="ATZ16" s="153"/>
      <c r="AUA16" s="153"/>
      <c r="AUB16" s="153"/>
      <c r="AUC16" s="153"/>
      <c r="AUD16" s="153"/>
      <c r="AUE16" s="153"/>
      <c r="AUF16" s="153"/>
      <c r="AUG16" s="153"/>
      <c r="AUH16" s="153"/>
      <c r="AUI16" s="153"/>
      <c r="AUJ16" s="153"/>
      <c r="AUK16" s="153"/>
      <c r="AUL16" s="153"/>
      <c r="AUM16" s="153"/>
      <c r="AUN16" s="153"/>
      <c r="AUO16" s="153"/>
      <c r="AUP16" s="153"/>
      <c r="AUQ16" s="153"/>
      <c r="AUR16" s="153"/>
      <c r="AUS16" s="153"/>
      <c r="AUT16" s="153"/>
      <c r="AUU16" s="153"/>
      <c r="AUV16" s="153"/>
      <c r="AUW16" s="153"/>
      <c r="AUX16" s="153"/>
      <c r="AUY16" s="153"/>
      <c r="AUZ16" s="153"/>
      <c r="AVA16" s="153"/>
      <c r="AVB16" s="153"/>
      <c r="AVC16" s="153"/>
      <c r="AVD16" s="153"/>
      <c r="AVE16" s="153"/>
      <c r="AVF16" s="153"/>
      <c r="AVG16" s="153"/>
      <c r="AVH16" s="153"/>
      <c r="AVI16" s="153"/>
      <c r="AVJ16" s="153"/>
      <c r="AVK16" s="153"/>
      <c r="AVL16" s="153"/>
      <c r="AVM16" s="153"/>
      <c r="AVN16" s="153"/>
      <c r="AVO16" s="153"/>
      <c r="AVP16" s="153"/>
      <c r="AVQ16" s="153"/>
      <c r="AVR16" s="153"/>
      <c r="AVS16" s="153"/>
      <c r="AVT16" s="153"/>
      <c r="AVU16" s="153"/>
      <c r="AVV16" s="153"/>
      <c r="AVW16" s="153"/>
      <c r="AVX16" s="153"/>
      <c r="AVY16" s="153"/>
      <c r="AVZ16" s="153"/>
      <c r="AWA16" s="153"/>
      <c r="AWB16" s="153"/>
      <c r="AWC16" s="153"/>
      <c r="AWD16" s="153"/>
      <c r="AWE16" s="153"/>
      <c r="AWF16" s="153"/>
      <c r="AWG16" s="153"/>
      <c r="AWH16" s="153"/>
      <c r="AWI16" s="153"/>
      <c r="AWJ16" s="153"/>
      <c r="AWK16" s="153"/>
      <c r="AWL16" s="153"/>
      <c r="AWM16" s="153"/>
      <c r="AWN16" s="153"/>
      <c r="AWO16" s="153"/>
      <c r="AWP16" s="153"/>
      <c r="AWQ16" s="153"/>
      <c r="AWR16" s="153"/>
      <c r="AWS16" s="153"/>
      <c r="AWT16" s="153"/>
      <c r="AWU16" s="153"/>
      <c r="AWV16" s="153"/>
      <c r="AWW16" s="153"/>
      <c r="AWX16" s="153"/>
      <c r="AWY16" s="153"/>
      <c r="AWZ16" s="153"/>
      <c r="AXA16" s="153"/>
      <c r="AXB16" s="153"/>
      <c r="AXC16" s="153"/>
      <c r="AXD16" s="153"/>
      <c r="AXE16" s="153"/>
      <c r="AXF16" s="153"/>
      <c r="AXG16" s="153"/>
      <c r="AXH16" s="153"/>
      <c r="AXI16" s="153"/>
      <c r="AXJ16" s="153"/>
      <c r="AXK16" s="153"/>
      <c r="AXL16" s="153"/>
      <c r="AXM16" s="153"/>
      <c r="AXN16" s="153"/>
      <c r="AXO16" s="153"/>
      <c r="AXP16" s="153"/>
      <c r="AXQ16" s="153"/>
      <c r="AXR16" s="153"/>
      <c r="AXS16" s="153"/>
      <c r="AXT16" s="153"/>
      <c r="AXU16" s="153"/>
      <c r="AXV16" s="153"/>
      <c r="AXW16" s="153"/>
      <c r="AXX16" s="153"/>
      <c r="AXY16" s="153"/>
      <c r="AXZ16" s="153"/>
      <c r="AYA16" s="153"/>
      <c r="AYB16" s="153"/>
      <c r="AYC16" s="153"/>
      <c r="AYD16" s="153"/>
      <c r="AYE16" s="153"/>
      <c r="AYF16" s="153"/>
      <c r="AYG16" s="153"/>
      <c r="AYH16" s="153"/>
      <c r="AYI16" s="153"/>
      <c r="AYJ16" s="153"/>
      <c r="AYK16" s="153"/>
      <c r="AYL16" s="153"/>
      <c r="AYM16" s="153"/>
      <c r="AYN16" s="153"/>
      <c r="AYO16" s="153"/>
      <c r="AYP16" s="153"/>
      <c r="AYQ16" s="153"/>
      <c r="AYR16" s="153"/>
      <c r="AYS16" s="153"/>
      <c r="AYT16" s="153"/>
      <c r="AYU16" s="153"/>
      <c r="AYV16" s="153"/>
      <c r="AYW16" s="153"/>
      <c r="AYX16" s="153"/>
      <c r="AYY16" s="153"/>
      <c r="AYZ16" s="153"/>
      <c r="AZA16" s="153"/>
      <c r="AZB16" s="153"/>
      <c r="AZC16" s="153"/>
      <c r="AZD16" s="153"/>
      <c r="AZE16" s="153"/>
      <c r="AZF16" s="153"/>
      <c r="AZG16" s="153"/>
      <c r="AZH16" s="153"/>
      <c r="AZI16" s="153"/>
      <c r="AZJ16" s="153"/>
      <c r="AZK16" s="153"/>
      <c r="AZL16" s="153"/>
      <c r="AZM16" s="153"/>
      <c r="AZN16" s="153"/>
      <c r="AZO16" s="153"/>
      <c r="AZP16" s="153"/>
      <c r="AZQ16" s="153"/>
      <c r="AZR16" s="153"/>
      <c r="AZS16" s="153"/>
      <c r="AZT16" s="153"/>
      <c r="AZU16" s="153"/>
      <c r="AZV16" s="153"/>
      <c r="AZW16" s="153"/>
      <c r="AZX16" s="153"/>
      <c r="AZY16" s="153"/>
      <c r="AZZ16" s="153"/>
      <c r="BAA16" s="153"/>
      <c r="BAB16" s="153"/>
      <c r="BAC16" s="153"/>
      <c r="BAD16" s="153"/>
      <c r="BAE16" s="153"/>
      <c r="BAF16" s="153"/>
      <c r="BAG16" s="153"/>
      <c r="BAH16" s="153"/>
      <c r="BAI16" s="153"/>
      <c r="BAJ16" s="153"/>
      <c r="BAK16" s="153"/>
      <c r="BAL16" s="153"/>
      <c r="BAM16" s="153"/>
      <c r="BAN16" s="153"/>
      <c r="BAO16" s="153"/>
      <c r="BAP16" s="153"/>
      <c r="BAQ16" s="153"/>
      <c r="BAR16" s="153"/>
      <c r="BAS16" s="153"/>
      <c r="BAT16" s="153"/>
      <c r="BAU16" s="153"/>
      <c r="BAV16" s="153"/>
      <c r="BAW16" s="153"/>
      <c r="BAX16" s="153"/>
      <c r="BAY16" s="153"/>
      <c r="BAZ16" s="153"/>
      <c r="BBA16" s="153"/>
      <c r="BBB16" s="153"/>
      <c r="BBC16" s="153"/>
      <c r="BBD16" s="153"/>
      <c r="BBE16" s="153"/>
      <c r="BBF16" s="153"/>
      <c r="BBG16" s="153"/>
      <c r="BBH16" s="153"/>
      <c r="BBI16" s="153"/>
      <c r="BBJ16" s="153"/>
      <c r="BBK16" s="153"/>
      <c r="BBL16" s="153"/>
      <c r="BBM16" s="153"/>
      <c r="BBN16" s="153"/>
      <c r="BBO16" s="153"/>
      <c r="BBP16" s="153"/>
      <c r="BBQ16" s="153"/>
      <c r="BBR16" s="153"/>
      <c r="BBS16" s="153"/>
      <c r="BBT16" s="153"/>
      <c r="BBU16" s="153"/>
      <c r="BBV16" s="153"/>
      <c r="BBW16" s="153"/>
      <c r="BBX16" s="153"/>
      <c r="BBY16" s="153"/>
      <c r="BBZ16" s="153"/>
      <c r="BCA16" s="153"/>
      <c r="BCB16" s="153"/>
      <c r="BCC16" s="153"/>
      <c r="BCD16" s="153"/>
      <c r="BCE16" s="153"/>
      <c r="BCF16" s="153"/>
      <c r="BCG16" s="153"/>
      <c r="BCH16" s="153"/>
      <c r="BCI16" s="153"/>
      <c r="BCJ16" s="153"/>
      <c r="BCK16" s="153"/>
      <c r="BCL16" s="153"/>
      <c r="BCM16" s="153"/>
      <c r="BCN16" s="153"/>
      <c r="BCO16" s="153"/>
      <c r="BCP16" s="153"/>
      <c r="BCQ16" s="153"/>
      <c r="BCR16" s="153"/>
      <c r="BCS16" s="153"/>
      <c r="BCT16" s="153"/>
      <c r="BCU16" s="153"/>
      <c r="BCV16" s="153"/>
      <c r="BCW16" s="153"/>
      <c r="BCX16" s="153"/>
      <c r="BCY16" s="153"/>
      <c r="BCZ16" s="153"/>
      <c r="BDA16" s="153"/>
      <c r="BDB16" s="153"/>
      <c r="BDC16" s="153"/>
      <c r="BDD16" s="153"/>
      <c r="BDE16" s="153"/>
      <c r="BDF16" s="153"/>
      <c r="BDG16" s="153"/>
      <c r="BDH16" s="153"/>
      <c r="BDI16" s="153"/>
      <c r="BDJ16" s="153"/>
      <c r="BDK16" s="153"/>
      <c r="BDL16" s="153"/>
      <c r="BDM16" s="153"/>
      <c r="BDN16" s="153"/>
      <c r="BDO16" s="153"/>
      <c r="BDP16" s="153"/>
      <c r="BDQ16" s="153"/>
      <c r="BDR16" s="153"/>
      <c r="BDS16" s="153"/>
      <c r="BDT16" s="153"/>
      <c r="BDU16" s="153"/>
      <c r="BDV16" s="153"/>
      <c r="BDW16" s="153"/>
      <c r="BDX16" s="153"/>
      <c r="BDY16" s="153"/>
      <c r="BDZ16" s="153"/>
      <c r="BEA16" s="153"/>
      <c r="BEB16" s="153"/>
      <c r="BEC16" s="153"/>
      <c r="BED16" s="153"/>
      <c r="BEE16" s="153"/>
      <c r="BEF16" s="153"/>
      <c r="BEG16" s="153"/>
      <c r="BEH16" s="153"/>
      <c r="BEI16" s="153"/>
      <c r="BEJ16" s="153"/>
      <c r="BEK16" s="153"/>
      <c r="BEL16" s="153"/>
      <c r="BEM16" s="153"/>
      <c r="BEN16" s="153"/>
      <c r="BEO16" s="153"/>
      <c r="BEP16" s="153"/>
      <c r="BEQ16" s="153"/>
      <c r="BER16" s="153"/>
      <c r="BES16" s="153"/>
      <c r="BET16" s="153"/>
      <c r="BEU16" s="153"/>
      <c r="BEV16" s="153"/>
      <c r="BEW16" s="153"/>
      <c r="BEX16" s="153"/>
      <c r="BEY16" s="153"/>
      <c r="BEZ16" s="153"/>
      <c r="BFA16" s="153"/>
      <c r="BFB16" s="153"/>
      <c r="BFC16" s="153"/>
      <c r="BFD16" s="153"/>
      <c r="BFE16" s="153"/>
      <c r="BFF16" s="153"/>
      <c r="BFG16" s="153"/>
      <c r="BFH16" s="153"/>
      <c r="BFI16" s="153"/>
      <c r="BFJ16" s="153"/>
      <c r="BFK16" s="153"/>
      <c r="BFL16" s="153"/>
      <c r="BFM16" s="153"/>
      <c r="BFN16" s="153"/>
      <c r="BFO16" s="153"/>
      <c r="BFP16" s="153"/>
      <c r="BFQ16" s="153"/>
      <c r="BFR16" s="153"/>
      <c r="BFS16" s="153"/>
      <c r="BFT16" s="153"/>
      <c r="BFU16" s="153"/>
      <c r="BFV16" s="153"/>
      <c r="BFW16" s="153"/>
      <c r="BFX16" s="153"/>
      <c r="BFY16" s="153"/>
      <c r="BFZ16" s="153"/>
      <c r="BGA16" s="153"/>
      <c r="BGB16" s="153"/>
      <c r="BGC16" s="153"/>
      <c r="BGD16" s="153"/>
      <c r="BGE16" s="153"/>
      <c r="BGF16" s="153"/>
      <c r="BGG16" s="153"/>
      <c r="BGH16" s="153"/>
      <c r="BGI16" s="153"/>
      <c r="BGJ16" s="153"/>
      <c r="BGK16" s="153"/>
      <c r="BGL16" s="153"/>
      <c r="BGM16" s="153"/>
      <c r="BGN16" s="153"/>
      <c r="BGO16" s="153"/>
      <c r="BGP16" s="153"/>
      <c r="BGQ16" s="153"/>
      <c r="BGR16" s="153"/>
      <c r="BGS16" s="153"/>
      <c r="BGT16" s="153"/>
      <c r="BGU16" s="153"/>
      <c r="BGV16" s="153"/>
      <c r="BGW16" s="153"/>
      <c r="BGX16" s="153"/>
      <c r="BGY16" s="153"/>
      <c r="BGZ16" s="153"/>
      <c r="BHA16" s="153"/>
      <c r="BHB16" s="153"/>
      <c r="BHC16" s="153"/>
      <c r="BHD16" s="153"/>
      <c r="BHE16" s="153"/>
      <c r="BHF16" s="153"/>
      <c r="BHG16" s="153"/>
      <c r="BHH16" s="153"/>
      <c r="BHI16" s="153"/>
      <c r="BHJ16" s="153"/>
      <c r="BHK16" s="153"/>
      <c r="BHL16" s="153"/>
      <c r="BHM16" s="153"/>
      <c r="BHN16" s="153"/>
      <c r="BHO16" s="153"/>
      <c r="BHP16" s="153"/>
      <c r="BHQ16" s="153"/>
      <c r="BHR16" s="153"/>
      <c r="BHS16" s="153"/>
      <c r="BHT16" s="153"/>
      <c r="BHU16" s="153"/>
      <c r="BHV16" s="153"/>
      <c r="BHW16" s="153"/>
      <c r="BHX16" s="153"/>
      <c r="BHY16" s="153"/>
      <c r="BHZ16" s="153"/>
      <c r="BIA16" s="153"/>
      <c r="BIB16" s="153"/>
      <c r="BIC16" s="153"/>
      <c r="BID16" s="153"/>
      <c r="BIE16" s="153"/>
      <c r="BIF16" s="153"/>
      <c r="BIG16" s="153"/>
      <c r="BIH16" s="153"/>
      <c r="BII16" s="153"/>
      <c r="BIJ16" s="153"/>
      <c r="BIK16" s="153"/>
      <c r="BIL16" s="153"/>
      <c r="BIM16" s="153"/>
      <c r="BIN16" s="153"/>
      <c r="BIO16" s="153"/>
      <c r="BIP16" s="153"/>
      <c r="BIQ16" s="153"/>
      <c r="BIR16" s="153"/>
      <c r="BIS16" s="153"/>
      <c r="BIT16" s="153"/>
      <c r="BIU16" s="153"/>
      <c r="BIV16" s="153"/>
      <c r="BIW16" s="153"/>
      <c r="BIX16" s="153"/>
      <c r="BIY16" s="153"/>
      <c r="BIZ16" s="153"/>
      <c r="BJA16" s="153"/>
      <c r="BJB16" s="153"/>
      <c r="BJC16" s="153"/>
      <c r="BJD16" s="153"/>
      <c r="BJE16" s="153"/>
      <c r="BJF16" s="153"/>
      <c r="BJG16" s="153"/>
      <c r="BJH16" s="153"/>
      <c r="BJI16" s="153"/>
      <c r="BJJ16" s="153"/>
      <c r="BJK16" s="153"/>
      <c r="BJL16" s="153"/>
      <c r="BJM16" s="153"/>
      <c r="BJN16" s="153"/>
      <c r="BJO16" s="153"/>
      <c r="BJP16" s="153"/>
      <c r="BJQ16" s="153"/>
      <c r="BJR16" s="153"/>
      <c r="BJS16" s="153"/>
      <c r="BJT16" s="153"/>
      <c r="BJU16" s="153"/>
      <c r="BJV16" s="153"/>
      <c r="BJW16" s="153"/>
      <c r="BJX16" s="153"/>
      <c r="BJY16" s="153"/>
      <c r="BJZ16" s="153"/>
      <c r="BKA16" s="153"/>
      <c r="BKB16" s="153"/>
      <c r="BKC16" s="153"/>
      <c r="BKD16" s="153"/>
      <c r="BKE16" s="153"/>
      <c r="BKF16" s="153"/>
      <c r="BKG16" s="153"/>
      <c r="BKH16" s="153"/>
      <c r="BKI16" s="153"/>
      <c r="BKJ16" s="153"/>
      <c r="BKK16" s="153"/>
      <c r="BKL16" s="153"/>
      <c r="BKM16" s="153"/>
      <c r="BKN16" s="153"/>
      <c r="BKO16" s="153"/>
      <c r="BKP16" s="153"/>
      <c r="BKQ16" s="153"/>
      <c r="BKR16" s="153"/>
      <c r="BKS16" s="153"/>
      <c r="BKT16" s="153"/>
      <c r="BKU16" s="153"/>
      <c r="BKV16" s="153"/>
      <c r="BKW16" s="153"/>
      <c r="BKX16" s="153"/>
      <c r="BKY16" s="153"/>
      <c r="BKZ16" s="153"/>
      <c r="BLA16" s="153"/>
      <c r="BLB16" s="153"/>
      <c r="BLC16" s="153"/>
      <c r="BLD16" s="153"/>
      <c r="BLE16" s="153"/>
      <c r="BLF16" s="153"/>
      <c r="BLG16" s="153"/>
      <c r="BLH16" s="153"/>
      <c r="BLI16" s="153"/>
      <c r="BLJ16" s="153"/>
      <c r="BLK16" s="153"/>
      <c r="BLL16" s="153"/>
      <c r="BLM16" s="153"/>
      <c r="BLN16" s="153"/>
      <c r="BLO16" s="153"/>
      <c r="BLP16" s="153"/>
      <c r="BLQ16" s="153"/>
      <c r="BLR16" s="153"/>
      <c r="BLS16" s="153"/>
      <c r="BLT16" s="153"/>
      <c r="BLU16" s="153"/>
      <c r="BLV16" s="153"/>
      <c r="BLW16" s="153"/>
      <c r="BLX16" s="153"/>
      <c r="BLY16" s="153"/>
      <c r="BLZ16" s="153"/>
      <c r="BMA16" s="153"/>
      <c r="BMB16" s="153"/>
      <c r="BMC16" s="153"/>
      <c r="BMD16" s="153"/>
      <c r="BME16" s="153"/>
      <c r="BMF16" s="153"/>
      <c r="BMG16" s="153"/>
      <c r="BMH16" s="153"/>
      <c r="BMI16" s="153"/>
      <c r="BMJ16" s="153"/>
      <c r="BMK16" s="153"/>
      <c r="BML16" s="153"/>
      <c r="BMM16" s="153"/>
      <c r="BMN16" s="153"/>
      <c r="BMO16" s="153"/>
      <c r="BMP16" s="153"/>
      <c r="BMQ16" s="153"/>
      <c r="BMR16" s="153"/>
      <c r="BMS16" s="153"/>
      <c r="BMT16" s="153"/>
      <c r="BMU16" s="153"/>
      <c r="BMV16" s="153"/>
      <c r="BMW16" s="153"/>
      <c r="BMX16" s="153"/>
      <c r="BMY16" s="153"/>
      <c r="BMZ16" s="153"/>
      <c r="BNA16" s="153"/>
      <c r="BNB16" s="153"/>
      <c r="BNC16" s="153"/>
      <c r="BND16" s="153"/>
      <c r="BNE16" s="153"/>
      <c r="BNF16" s="153"/>
      <c r="BNG16" s="153"/>
      <c r="BNH16" s="153"/>
      <c r="BNI16" s="153"/>
      <c r="BNJ16" s="153"/>
      <c r="BNK16" s="153"/>
      <c r="BNL16" s="153"/>
      <c r="BNM16" s="153"/>
      <c r="BNN16" s="153"/>
      <c r="BNO16" s="153"/>
      <c r="BNP16" s="153"/>
      <c r="BNQ16" s="153"/>
      <c r="BNR16" s="153"/>
      <c r="BNS16" s="153"/>
      <c r="BNT16" s="153"/>
      <c r="BNU16" s="153"/>
      <c r="BNV16" s="153"/>
      <c r="BNW16" s="153"/>
      <c r="BNX16" s="153"/>
      <c r="BNY16" s="153"/>
      <c r="BNZ16" s="153"/>
      <c r="BOA16" s="153"/>
      <c r="BOB16" s="153"/>
      <c r="BOC16" s="153"/>
      <c r="BOD16" s="153"/>
      <c r="BOE16" s="153"/>
      <c r="BOF16" s="153"/>
      <c r="BOG16" s="153"/>
      <c r="BOH16" s="153"/>
      <c r="BOI16" s="153"/>
      <c r="BOJ16" s="153"/>
      <c r="BOK16" s="153"/>
      <c r="BOL16" s="153"/>
      <c r="BOM16" s="153"/>
      <c r="BON16" s="153"/>
      <c r="BOO16" s="153"/>
      <c r="BOP16" s="153"/>
      <c r="BOQ16" s="153"/>
      <c r="BOR16" s="153"/>
      <c r="BOS16" s="153"/>
      <c r="BOT16" s="153"/>
      <c r="BOU16" s="153"/>
      <c r="BOV16" s="153"/>
      <c r="BOW16" s="153"/>
      <c r="BOX16" s="153"/>
      <c r="BOY16" s="153"/>
      <c r="BOZ16" s="153"/>
      <c r="BPA16" s="153"/>
      <c r="BPB16" s="153"/>
      <c r="BPC16" s="153"/>
      <c r="BPD16" s="153"/>
      <c r="BPE16" s="153"/>
      <c r="BPF16" s="153"/>
      <c r="BPG16" s="153"/>
      <c r="BPH16" s="153"/>
      <c r="BPI16" s="153"/>
      <c r="BPJ16" s="153"/>
      <c r="BPK16" s="153"/>
      <c r="BPL16" s="153"/>
      <c r="BPM16" s="153"/>
      <c r="BPN16" s="153"/>
      <c r="BPO16" s="153"/>
      <c r="BPP16" s="153"/>
      <c r="BPQ16" s="153"/>
      <c r="BPR16" s="153"/>
      <c r="BPS16" s="153"/>
      <c r="BPT16" s="153"/>
      <c r="BPU16" s="153"/>
      <c r="BPV16" s="153"/>
      <c r="BPW16" s="153"/>
      <c r="BPX16" s="153"/>
      <c r="BPY16" s="153"/>
      <c r="BPZ16" s="153"/>
      <c r="BQA16" s="153"/>
      <c r="BQB16" s="153"/>
      <c r="BQC16" s="153"/>
      <c r="BQD16" s="153"/>
      <c r="BQE16" s="153"/>
      <c r="BQF16" s="153"/>
      <c r="BQG16" s="153"/>
      <c r="BQH16" s="153"/>
      <c r="BQI16" s="153"/>
      <c r="BQJ16" s="153"/>
      <c r="BQK16" s="153"/>
      <c r="BQL16" s="153"/>
      <c r="BQM16" s="153"/>
      <c r="BQN16" s="153"/>
      <c r="BQO16" s="153"/>
      <c r="BQP16" s="153"/>
      <c r="BQQ16" s="153"/>
      <c r="BQR16" s="153"/>
      <c r="BQS16" s="153"/>
      <c r="BQT16" s="153"/>
      <c r="BQU16" s="153"/>
      <c r="BQV16" s="153"/>
      <c r="BQW16" s="153"/>
      <c r="BQX16" s="153"/>
      <c r="BQY16" s="153"/>
      <c r="BQZ16" s="153"/>
      <c r="BRA16" s="153"/>
      <c r="BRB16" s="153"/>
      <c r="BRC16" s="153"/>
      <c r="BRD16" s="153"/>
      <c r="BRE16" s="153"/>
      <c r="BRF16" s="153"/>
      <c r="BRG16" s="153"/>
      <c r="BRH16" s="153"/>
      <c r="BRI16" s="153"/>
      <c r="BRJ16" s="153"/>
      <c r="BRK16" s="153"/>
      <c r="BRL16" s="153"/>
      <c r="BRM16" s="153"/>
      <c r="BRN16" s="153"/>
      <c r="BRO16" s="153"/>
      <c r="BRP16" s="153"/>
      <c r="BRQ16" s="153"/>
      <c r="BRR16" s="153"/>
      <c r="BRS16" s="153"/>
      <c r="BRT16" s="153"/>
      <c r="BRU16" s="153"/>
      <c r="BRV16" s="153"/>
      <c r="BRW16" s="153"/>
      <c r="BRX16" s="153"/>
      <c r="BRY16" s="153"/>
      <c r="BRZ16" s="153"/>
      <c r="BSA16" s="153"/>
      <c r="BSB16" s="153"/>
      <c r="BSC16" s="153"/>
      <c r="BSD16" s="153"/>
      <c r="BSE16" s="153"/>
      <c r="BSF16" s="153"/>
      <c r="BSG16" s="153"/>
      <c r="BSH16" s="153"/>
      <c r="BSI16" s="153"/>
      <c r="BSJ16" s="153"/>
      <c r="BSK16" s="153"/>
      <c r="BSL16" s="153"/>
      <c r="BSM16" s="153"/>
      <c r="BSN16" s="153"/>
      <c r="BSO16" s="153"/>
      <c r="BSP16" s="153"/>
      <c r="BSQ16" s="153"/>
      <c r="BSR16" s="153"/>
      <c r="BSS16" s="153"/>
      <c r="BST16" s="153"/>
      <c r="BSU16" s="153"/>
      <c r="BSV16" s="153"/>
      <c r="BSW16" s="153"/>
      <c r="BSX16" s="153"/>
      <c r="BSY16" s="153"/>
      <c r="BSZ16" s="153"/>
      <c r="BTA16" s="153"/>
      <c r="BTB16" s="153"/>
      <c r="BTC16" s="153"/>
      <c r="BTD16" s="153"/>
      <c r="BTE16" s="153"/>
      <c r="BTF16" s="153"/>
      <c r="BTG16" s="153"/>
      <c r="BTH16" s="153"/>
      <c r="BTI16" s="153"/>
      <c r="BTJ16" s="153"/>
      <c r="BTK16" s="153"/>
      <c r="BTL16" s="153"/>
      <c r="BTM16" s="153"/>
      <c r="BTN16" s="153"/>
      <c r="BTO16" s="153"/>
      <c r="BTP16" s="153"/>
      <c r="BTQ16" s="153"/>
      <c r="BTR16" s="153"/>
      <c r="BTS16" s="153"/>
      <c r="BTT16" s="153"/>
      <c r="BTU16" s="153"/>
      <c r="BTV16" s="153"/>
      <c r="BTW16" s="153"/>
      <c r="BTX16" s="153"/>
      <c r="BTY16" s="153"/>
      <c r="BTZ16" s="153"/>
      <c r="BUA16" s="153"/>
      <c r="BUB16" s="153"/>
      <c r="BUC16" s="153"/>
      <c r="BUD16" s="153"/>
      <c r="BUE16" s="153"/>
      <c r="BUF16" s="153"/>
      <c r="BUG16" s="153"/>
      <c r="BUH16" s="153"/>
      <c r="BUI16" s="153"/>
      <c r="BUJ16" s="153"/>
      <c r="BUK16" s="153"/>
      <c r="BUL16" s="153"/>
      <c r="BUM16" s="153"/>
      <c r="BUN16" s="153"/>
      <c r="BUO16" s="153"/>
      <c r="BUP16" s="153"/>
      <c r="BUQ16" s="153"/>
      <c r="BUR16" s="153"/>
      <c r="BUS16" s="153"/>
      <c r="BUT16" s="153"/>
      <c r="BUU16" s="153"/>
      <c r="BUV16" s="153"/>
      <c r="BUW16" s="153"/>
      <c r="BUX16" s="153"/>
      <c r="BUY16" s="153"/>
      <c r="BUZ16" s="153"/>
      <c r="BVA16" s="153"/>
      <c r="BVB16" s="153"/>
      <c r="BVC16" s="153"/>
      <c r="BVD16" s="153"/>
      <c r="BVE16" s="153"/>
      <c r="BVF16" s="153"/>
      <c r="BVG16" s="153"/>
      <c r="BVH16" s="153"/>
      <c r="BVI16" s="153"/>
      <c r="BVJ16" s="153"/>
      <c r="BVK16" s="153"/>
      <c r="BVL16" s="153"/>
      <c r="BVM16" s="153"/>
      <c r="BVN16" s="153"/>
      <c r="BVO16" s="153"/>
      <c r="BVP16" s="153"/>
      <c r="BVQ16" s="153"/>
      <c r="BVR16" s="153"/>
      <c r="BVS16" s="153"/>
      <c r="BVT16" s="153"/>
      <c r="BVU16" s="153"/>
      <c r="BVV16" s="153"/>
      <c r="BVW16" s="153"/>
      <c r="BVX16" s="153"/>
      <c r="BVY16" s="153"/>
      <c r="BVZ16" s="153"/>
      <c r="BWA16" s="153"/>
      <c r="BWB16" s="153"/>
      <c r="BWC16" s="153"/>
      <c r="BWD16" s="153"/>
      <c r="BWE16" s="153"/>
      <c r="BWF16" s="153"/>
      <c r="BWG16" s="153"/>
      <c r="BWH16" s="153"/>
      <c r="BWI16" s="153"/>
      <c r="BWJ16" s="153"/>
      <c r="BWK16" s="153"/>
      <c r="BWL16" s="153"/>
      <c r="BWM16" s="153"/>
      <c r="BWN16" s="153"/>
      <c r="BWO16" s="153"/>
      <c r="BWP16" s="153"/>
      <c r="BWQ16" s="153"/>
      <c r="BWR16" s="153"/>
      <c r="BWS16" s="153"/>
      <c r="BWT16" s="153"/>
      <c r="BWU16" s="153"/>
      <c r="BWV16" s="153"/>
      <c r="BWW16" s="153"/>
      <c r="BWX16" s="153"/>
      <c r="BWY16" s="153"/>
      <c r="BWZ16" s="153"/>
      <c r="BXA16" s="153"/>
      <c r="BXB16" s="153"/>
      <c r="BXC16" s="153"/>
      <c r="BXD16" s="153"/>
      <c r="BXE16" s="153"/>
      <c r="BXF16" s="153"/>
      <c r="BXG16" s="153"/>
      <c r="BXH16" s="153"/>
      <c r="BXI16" s="153"/>
      <c r="BXJ16" s="153"/>
      <c r="BXK16" s="153"/>
      <c r="BXL16" s="153"/>
      <c r="BXM16" s="153"/>
      <c r="BXN16" s="153"/>
      <c r="BXO16" s="153"/>
      <c r="BXP16" s="153"/>
      <c r="BXQ16" s="153"/>
      <c r="BXR16" s="153"/>
      <c r="BXS16" s="153"/>
      <c r="BXT16" s="153"/>
      <c r="BXU16" s="153"/>
      <c r="BXV16" s="153"/>
      <c r="BXW16" s="153"/>
      <c r="BXX16" s="153"/>
      <c r="BXY16" s="153"/>
      <c r="BXZ16" s="153"/>
      <c r="BYA16" s="153"/>
      <c r="BYB16" s="153"/>
      <c r="BYC16" s="153"/>
      <c r="BYD16" s="153"/>
      <c r="BYE16" s="153"/>
      <c r="BYF16" s="153"/>
      <c r="BYG16" s="153"/>
      <c r="BYH16" s="153"/>
      <c r="BYI16" s="153"/>
      <c r="BYJ16" s="153"/>
      <c r="BYK16" s="153"/>
      <c r="BYL16" s="153"/>
      <c r="BYM16" s="153"/>
      <c r="BYN16" s="153"/>
      <c r="BYO16" s="153"/>
      <c r="BYP16" s="153"/>
      <c r="BYQ16" s="153"/>
      <c r="BYR16" s="153"/>
      <c r="BYS16" s="153"/>
      <c r="BYT16" s="153"/>
      <c r="BYU16" s="153"/>
      <c r="BYV16" s="153"/>
      <c r="BYW16" s="153"/>
      <c r="BYX16" s="153"/>
      <c r="BYY16" s="153"/>
      <c r="BYZ16" s="153"/>
      <c r="BZA16" s="153"/>
      <c r="BZB16" s="153"/>
      <c r="BZC16" s="153"/>
      <c r="BZD16" s="153"/>
      <c r="BZE16" s="153"/>
      <c r="BZF16" s="153"/>
      <c r="BZG16" s="153"/>
      <c r="BZH16" s="153"/>
      <c r="BZI16" s="153"/>
      <c r="BZJ16" s="153"/>
      <c r="BZK16" s="153"/>
      <c r="BZL16" s="153"/>
      <c r="BZM16" s="153"/>
      <c r="BZN16" s="153"/>
      <c r="BZO16" s="153"/>
      <c r="BZP16" s="153"/>
      <c r="BZQ16" s="153"/>
      <c r="BZR16" s="153"/>
      <c r="BZS16" s="153"/>
      <c r="BZT16" s="153"/>
      <c r="BZU16" s="153"/>
      <c r="BZV16" s="153"/>
      <c r="BZW16" s="153"/>
      <c r="BZX16" s="153"/>
      <c r="BZY16" s="153"/>
      <c r="BZZ16" s="153"/>
      <c r="CAA16" s="153"/>
      <c r="CAB16" s="153"/>
      <c r="CAC16" s="153"/>
      <c r="CAD16" s="153"/>
      <c r="CAE16" s="153"/>
      <c r="CAF16" s="153"/>
      <c r="CAG16" s="153"/>
      <c r="CAH16" s="153"/>
      <c r="CAI16" s="153"/>
      <c r="CAJ16" s="153"/>
      <c r="CAK16" s="153"/>
      <c r="CAL16" s="153"/>
      <c r="CAM16" s="153"/>
      <c r="CAN16" s="153"/>
      <c r="CAO16" s="153"/>
      <c r="CAP16" s="153"/>
      <c r="CAQ16" s="153"/>
      <c r="CAR16" s="153"/>
      <c r="CAS16" s="153"/>
      <c r="CAT16" s="153"/>
      <c r="CAU16" s="153"/>
      <c r="CAV16" s="153"/>
      <c r="CAW16" s="153"/>
      <c r="CAX16" s="153"/>
      <c r="CAY16" s="153"/>
      <c r="CAZ16" s="153"/>
      <c r="CBA16" s="153"/>
      <c r="CBB16" s="153"/>
      <c r="CBC16" s="153"/>
      <c r="CBD16" s="153"/>
      <c r="CBE16" s="153"/>
      <c r="CBF16" s="153"/>
      <c r="CBG16" s="153"/>
      <c r="CBH16" s="153"/>
      <c r="CBI16" s="153"/>
      <c r="CBJ16" s="153"/>
      <c r="CBK16" s="153"/>
      <c r="CBL16" s="153"/>
      <c r="CBM16" s="153"/>
      <c r="CBN16" s="153"/>
      <c r="CBO16" s="153"/>
      <c r="CBP16" s="153"/>
      <c r="CBQ16" s="153"/>
      <c r="CBR16" s="153"/>
      <c r="CBS16" s="153"/>
      <c r="CBT16" s="153"/>
      <c r="CBU16" s="153"/>
      <c r="CBV16" s="153"/>
      <c r="CBW16" s="153"/>
      <c r="CBX16" s="153"/>
      <c r="CBY16" s="153"/>
      <c r="CBZ16" s="153"/>
      <c r="CCA16" s="153"/>
      <c r="CCB16" s="153"/>
      <c r="CCC16" s="153"/>
      <c r="CCD16" s="153"/>
      <c r="CCE16" s="153"/>
      <c r="CCF16" s="153"/>
      <c r="CCG16" s="153"/>
      <c r="CCH16" s="153"/>
      <c r="CCI16" s="153"/>
      <c r="CCJ16" s="153"/>
      <c r="CCK16" s="153"/>
      <c r="CCL16" s="153"/>
      <c r="CCM16" s="153"/>
      <c r="CCN16" s="153"/>
      <c r="CCO16" s="153"/>
      <c r="CCP16" s="153"/>
      <c r="CCQ16" s="153"/>
      <c r="CCR16" s="153"/>
      <c r="CCS16" s="153"/>
      <c r="CCT16" s="153"/>
      <c r="CCU16" s="153"/>
      <c r="CCV16" s="153"/>
      <c r="CCW16" s="153"/>
      <c r="CCX16" s="153"/>
      <c r="CCY16" s="153"/>
      <c r="CCZ16" s="153"/>
      <c r="CDA16" s="153"/>
      <c r="CDB16" s="153"/>
      <c r="CDC16" s="153"/>
      <c r="CDD16" s="153"/>
      <c r="CDE16" s="153"/>
      <c r="CDF16" s="153"/>
      <c r="CDG16" s="153"/>
      <c r="CDH16" s="153"/>
      <c r="CDI16" s="153"/>
      <c r="CDJ16" s="153"/>
      <c r="CDK16" s="153"/>
      <c r="CDL16" s="153"/>
      <c r="CDM16" s="153"/>
      <c r="CDN16" s="153"/>
      <c r="CDO16" s="153"/>
      <c r="CDP16" s="153"/>
      <c r="CDQ16" s="153"/>
      <c r="CDR16" s="153"/>
      <c r="CDS16" s="153"/>
      <c r="CDT16" s="153"/>
      <c r="CDU16" s="153"/>
      <c r="CDV16" s="153"/>
      <c r="CDW16" s="153"/>
      <c r="CDX16" s="153"/>
      <c r="CDY16" s="153"/>
      <c r="CDZ16" s="153"/>
      <c r="CEA16" s="153"/>
      <c r="CEB16" s="153"/>
      <c r="CEC16" s="153"/>
      <c r="CED16" s="153"/>
      <c r="CEE16" s="153"/>
      <c r="CEF16" s="153"/>
      <c r="CEG16" s="153"/>
      <c r="CEH16" s="153"/>
      <c r="CEI16" s="153"/>
      <c r="CEJ16" s="153"/>
      <c r="CEK16" s="153"/>
      <c r="CEL16" s="153"/>
      <c r="CEM16" s="153"/>
      <c r="CEN16" s="153"/>
      <c r="CEO16" s="153"/>
      <c r="CEP16" s="153"/>
      <c r="CEQ16" s="153"/>
      <c r="CER16" s="153"/>
      <c r="CES16" s="153"/>
      <c r="CET16" s="153"/>
      <c r="CEU16" s="153"/>
      <c r="CEV16" s="153"/>
      <c r="CEW16" s="153"/>
      <c r="CEX16" s="153"/>
      <c r="CEY16" s="153"/>
      <c r="CEZ16" s="153"/>
      <c r="CFA16" s="153"/>
      <c r="CFB16" s="153"/>
      <c r="CFC16" s="153"/>
      <c r="CFD16" s="153"/>
      <c r="CFE16" s="153"/>
      <c r="CFF16" s="153"/>
      <c r="CFG16" s="153"/>
      <c r="CFH16" s="153"/>
      <c r="CFI16" s="153"/>
      <c r="CFJ16" s="153"/>
      <c r="CFK16" s="153"/>
      <c r="CFL16" s="153"/>
      <c r="CFM16" s="153"/>
      <c r="CFN16" s="153"/>
      <c r="CFO16" s="153"/>
      <c r="CFP16" s="153"/>
      <c r="CFQ16" s="153"/>
      <c r="CFR16" s="153"/>
      <c r="CFS16" s="153"/>
      <c r="CFT16" s="153"/>
      <c r="CFU16" s="153"/>
      <c r="CFV16" s="153"/>
      <c r="CFW16" s="153"/>
      <c r="CFX16" s="153"/>
      <c r="CFY16" s="153"/>
      <c r="CFZ16" s="153"/>
      <c r="CGA16" s="153"/>
      <c r="CGB16" s="153"/>
      <c r="CGC16" s="153"/>
      <c r="CGD16" s="153"/>
      <c r="CGE16" s="153"/>
      <c r="CGF16" s="153"/>
      <c r="CGG16" s="153"/>
      <c r="CGH16" s="153"/>
      <c r="CGI16" s="153"/>
      <c r="CGJ16" s="153"/>
      <c r="CGK16" s="153"/>
      <c r="CGL16" s="153"/>
      <c r="CGM16" s="153"/>
      <c r="CGN16" s="153"/>
      <c r="CGO16" s="153"/>
      <c r="CGP16" s="153"/>
      <c r="CGQ16" s="153"/>
      <c r="CGR16" s="153"/>
      <c r="CGS16" s="153"/>
      <c r="CGT16" s="153"/>
      <c r="CGU16" s="153"/>
      <c r="CGV16" s="153"/>
      <c r="CGW16" s="153"/>
      <c r="CGX16" s="153"/>
      <c r="CGY16" s="153"/>
      <c r="CGZ16" s="153"/>
      <c r="CHA16" s="153"/>
      <c r="CHB16" s="153"/>
      <c r="CHC16" s="153"/>
      <c r="CHD16" s="153"/>
      <c r="CHE16" s="153"/>
      <c r="CHF16" s="153"/>
      <c r="CHG16" s="153"/>
      <c r="CHH16" s="153"/>
      <c r="CHI16" s="153"/>
      <c r="CHJ16" s="153"/>
      <c r="CHK16" s="153"/>
      <c r="CHL16" s="153"/>
      <c r="CHM16" s="153"/>
      <c r="CHN16" s="153"/>
      <c r="CHO16" s="153"/>
      <c r="CHP16" s="153"/>
      <c r="CHQ16" s="153"/>
      <c r="CHR16" s="153"/>
      <c r="CHS16" s="153"/>
      <c r="CHT16" s="153"/>
      <c r="CHU16" s="153"/>
      <c r="CHV16" s="153"/>
      <c r="CHW16" s="153"/>
      <c r="CHX16" s="153"/>
      <c r="CHY16" s="153"/>
      <c r="CHZ16" s="153"/>
      <c r="CIA16" s="153"/>
      <c r="CIB16" s="153"/>
      <c r="CIC16" s="153"/>
      <c r="CID16" s="153"/>
      <c r="CIE16" s="153"/>
      <c r="CIF16" s="153"/>
      <c r="CIG16" s="153"/>
      <c r="CIH16" s="153"/>
      <c r="CII16" s="153"/>
      <c r="CIJ16" s="153"/>
      <c r="CIK16" s="153"/>
      <c r="CIL16" s="153"/>
      <c r="CIM16" s="153"/>
      <c r="CIN16" s="153"/>
      <c r="CIO16" s="153"/>
      <c r="CIP16" s="153"/>
      <c r="CIQ16" s="153"/>
      <c r="CIR16" s="153"/>
      <c r="CIS16" s="153"/>
      <c r="CIT16" s="153"/>
      <c r="CIU16" s="153"/>
      <c r="CIV16" s="153"/>
      <c r="CIW16" s="153"/>
      <c r="CIX16" s="153"/>
      <c r="CIY16" s="153"/>
      <c r="CIZ16" s="153"/>
      <c r="CJA16" s="153"/>
      <c r="CJB16" s="153"/>
      <c r="CJC16" s="153"/>
      <c r="CJD16" s="153"/>
      <c r="CJE16" s="153"/>
      <c r="CJF16" s="153"/>
      <c r="CJG16" s="153"/>
      <c r="CJH16" s="153"/>
      <c r="CJI16" s="153"/>
      <c r="CJJ16" s="153"/>
      <c r="CJK16" s="153"/>
      <c r="CJL16" s="153"/>
      <c r="CJM16" s="153"/>
      <c r="CJN16" s="153"/>
      <c r="CJO16" s="153"/>
      <c r="CJP16" s="153"/>
      <c r="CJQ16" s="153"/>
      <c r="CJR16" s="153"/>
      <c r="CJS16" s="153"/>
      <c r="CJT16" s="153"/>
      <c r="CJU16" s="153"/>
      <c r="CJV16" s="153"/>
      <c r="CJW16" s="153"/>
      <c r="CJX16" s="153"/>
      <c r="CJY16" s="153"/>
      <c r="CJZ16" s="153"/>
      <c r="CKA16" s="153"/>
      <c r="CKB16" s="153"/>
      <c r="CKC16" s="153"/>
      <c r="CKD16" s="153"/>
      <c r="CKE16" s="153"/>
      <c r="CKF16" s="153"/>
      <c r="CKG16" s="153"/>
      <c r="CKH16" s="153"/>
      <c r="CKI16" s="153"/>
      <c r="CKJ16" s="153"/>
      <c r="CKK16" s="153"/>
      <c r="CKL16" s="153"/>
      <c r="CKM16" s="153"/>
      <c r="CKN16" s="153"/>
      <c r="CKO16" s="153"/>
      <c r="CKP16" s="153"/>
      <c r="CKQ16" s="153"/>
      <c r="CKR16" s="153"/>
      <c r="CKS16" s="153"/>
      <c r="CKT16" s="153"/>
      <c r="CKU16" s="153"/>
      <c r="CKV16" s="153"/>
      <c r="CKW16" s="153"/>
      <c r="CKX16" s="153"/>
      <c r="CKY16" s="153"/>
      <c r="CKZ16" s="153"/>
      <c r="CLA16" s="153"/>
      <c r="CLB16" s="153"/>
      <c r="CLC16" s="153"/>
      <c r="CLD16" s="153"/>
      <c r="CLE16" s="153"/>
      <c r="CLF16" s="153"/>
      <c r="CLG16" s="153"/>
      <c r="CLH16" s="153"/>
      <c r="CLI16" s="153"/>
      <c r="CLJ16" s="153"/>
      <c r="CLK16" s="153"/>
      <c r="CLL16" s="153"/>
      <c r="CLM16" s="153"/>
      <c r="CLN16" s="153"/>
      <c r="CLO16" s="153"/>
      <c r="CLP16" s="153"/>
      <c r="CLQ16" s="153"/>
      <c r="CLR16" s="153"/>
      <c r="CLS16" s="153"/>
      <c r="CLT16" s="153"/>
      <c r="CLU16" s="153"/>
      <c r="CLV16" s="153"/>
      <c r="CLW16" s="153"/>
      <c r="CLX16" s="153"/>
      <c r="CLY16" s="153"/>
      <c r="CLZ16" s="153"/>
      <c r="CMA16" s="153"/>
      <c r="CMB16" s="153"/>
      <c r="CMC16" s="153"/>
      <c r="CMD16" s="153"/>
      <c r="CME16" s="153"/>
      <c r="CMF16" s="153"/>
      <c r="CMG16" s="153"/>
      <c r="CMH16" s="153"/>
      <c r="CMI16" s="153"/>
      <c r="CMJ16" s="153"/>
      <c r="CMK16" s="153"/>
      <c r="CML16" s="153"/>
      <c r="CMM16" s="153"/>
      <c r="CMN16" s="153"/>
      <c r="CMO16" s="153"/>
      <c r="CMP16" s="153"/>
      <c r="CMQ16" s="153"/>
      <c r="CMR16" s="153"/>
      <c r="CMS16" s="153"/>
      <c r="CMT16" s="153"/>
      <c r="CMU16" s="153"/>
      <c r="CMV16" s="153"/>
      <c r="CMW16" s="153"/>
      <c r="CMX16" s="153"/>
      <c r="CMY16" s="153"/>
      <c r="CMZ16" s="153"/>
      <c r="CNA16" s="153"/>
      <c r="CNB16" s="153"/>
      <c r="CNC16" s="153"/>
      <c r="CND16" s="153"/>
      <c r="CNE16" s="153"/>
      <c r="CNF16" s="153"/>
      <c r="CNG16" s="153"/>
      <c r="CNH16" s="153"/>
      <c r="CNI16" s="153"/>
      <c r="CNJ16" s="153"/>
      <c r="CNK16" s="153"/>
      <c r="CNL16" s="153"/>
      <c r="CNM16" s="153"/>
      <c r="CNN16" s="153"/>
      <c r="CNO16" s="153"/>
      <c r="CNP16" s="153"/>
      <c r="CNQ16" s="153"/>
      <c r="CNR16" s="153"/>
      <c r="CNS16" s="153"/>
      <c r="CNT16" s="153"/>
      <c r="CNU16" s="153"/>
      <c r="CNV16" s="153"/>
      <c r="CNW16" s="153"/>
      <c r="CNX16" s="153"/>
      <c r="CNY16" s="153"/>
      <c r="CNZ16" s="153"/>
      <c r="COA16" s="153"/>
      <c r="COB16" s="153"/>
      <c r="COC16" s="153"/>
      <c r="COD16" s="153"/>
      <c r="COE16" s="153"/>
      <c r="COF16" s="153"/>
      <c r="COG16" s="153"/>
      <c r="COH16" s="153"/>
      <c r="COI16" s="153"/>
      <c r="COJ16" s="153"/>
      <c r="COK16" s="153"/>
      <c r="COL16" s="153"/>
      <c r="COM16" s="153"/>
      <c r="CON16" s="153"/>
      <c r="COO16" s="153"/>
      <c r="COP16" s="153"/>
      <c r="COQ16" s="153"/>
      <c r="COR16" s="153"/>
      <c r="COS16" s="153"/>
      <c r="COT16" s="153"/>
      <c r="COU16" s="153"/>
      <c r="COV16" s="153"/>
      <c r="COW16" s="153"/>
      <c r="COX16" s="153"/>
      <c r="COY16" s="153"/>
      <c r="COZ16" s="153"/>
      <c r="CPA16" s="153"/>
      <c r="CPB16" s="153"/>
      <c r="CPC16" s="153"/>
      <c r="CPD16" s="153"/>
      <c r="CPE16" s="153"/>
      <c r="CPF16" s="153"/>
      <c r="CPG16" s="153"/>
      <c r="CPH16" s="153"/>
      <c r="CPI16" s="153"/>
      <c r="CPJ16" s="153"/>
      <c r="CPK16" s="153"/>
      <c r="CPL16" s="153"/>
      <c r="CPM16" s="153"/>
      <c r="CPN16" s="153"/>
      <c r="CPO16" s="153"/>
      <c r="CPP16" s="153"/>
      <c r="CPQ16" s="153"/>
      <c r="CPR16" s="153"/>
      <c r="CPS16" s="153"/>
      <c r="CPT16" s="153"/>
      <c r="CPU16" s="153"/>
      <c r="CPV16" s="153"/>
      <c r="CPW16" s="153"/>
      <c r="CPX16" s="153"/>
      <c r="CPY16" s="153"/>
      <c r="CPZ16" s="153"/>
      <c r="CQA16" s="153"/>
      <c r="CQB16" s="153"/>
      <c r="CQC16" s="153"/>
      <c r="CQD16" s="153"/>
      <c r="CQE16" s="153"/>
      <c r="CQF16" s="153"/>
      <c r="CQG16" s="153"/>
      <c r="CQH16" s="153"/>
      <c r="CQI16" s="153"/>
      <c r="CQJ16" s="153"/>
      <c r="CQK16" s="153"/>
      <c r="CQL16" s="153"/>
      <c r="CQM16" s="153"/>
      <c r="CQN16" s="153"/>
      <c r="CQO16" s="153"/>
      <c r="CQP16" s="153"/>
      <c r="CQQ16" s="153"/>
      <c r="CQR16" s="153"/>
      <c r="CQS16" s="153"/>
      <c r="CQT16" s="153"/>
      <c r="CQU16" s="153"/>
      <c r="CQV16" s="153"/>
      <c r="CQW16" s="153"/>
      <c r="CQX16" s="153"/>
      <c r="CQY16" s="153"/>
      <c r="CQZ16" s="153"/>
      <c r="CRA16" s="153"/>
      <c r="CRB16" s="153"/>
      <c r="CRC16" s="153"/>
      <c r="CRD16" s="153"/>
      <c r="CRE16" s="153"/>
      <c r="CRF16" s="153"/>
      <c r="CRG16" s="153"/>
      <c r="CRH16" s="153"/>
      <c r="CRI16" s="153"/>
      <c r="CRJ16" s="153"/>
      <c r="CRK16" s="153"/>
      <c r="CRL16" s="153"/>
      <c r="CRM16" s="153"/>
      <c r="CRN16" s="153"/>
      <c r="CRO16" s="153"/>
      <c r="CRP16" s="153"/>
      <c r="CRQ16" s="153"/>
      <c r="CRR16" s="153"/>
      <c r="CRS16" s="153"/>
      <c r="CRT16" s="153"/>
      <c r="CRU16" s="153"/>
      <c r="CRV16" s="153"/>
      <c r="CRW16" s="153"/>
      <c r="CRX16" s="153"/>
      <c r="CRY16" s="153"/>
      <c r="CRZ16" s="153"/>
      <c r="CSA16" s="153"/>
      <c r="CSB16" s="153"/>
      <c r="CSC16" s="153"/>
      <c r="CSD16" s="153"/>
      <c r="CSE16" s="153"/>
      <c r="CSF16" s="153"/>
      <c r="CSG16" s="153"/>
      <c r="CSH16" s="153"/>
      <c r="CSI16" s="153"/>
      <c r="CSJ16" s="153"/>
      <c r="CSK16" s="153"/>
      <c r="CSL16" s="153"/>
      <c r="CSM16" s="153"/>
      <c r="CSN16" s="153"/>
      <c r="CSO16" s="153"/>
      <c r="CSP16" s="153"/>
      <c r="CSQ16" s="153"/>
      <c r="CSR16" s="153"/>
      <c r="CSS16" s="153"/>
      <c r="CST16" s="153"/>
      <c r="CSU16" s="153"/>
      <c r="CSV16" s="153"/>
      <c r="CSW16" s="153"/>
      <c r="CSX16" s="153"/>
      <c r="CSY16" s="153"/>
      <c r="CSZ16" s="153"/>
      <c r="CTA16" s="153"/>
      <c r="CTB16" s="153"/>
      <c r="CTC16" s="153"/>
      <c r="CTD16" s="153"/>
      <c r="CTE16" s="153"/>
      <c r="CTF16" s="153"/>
      <c r="CTG16" s="153"/>
      <c r="CTH16" s="153"/>
      <c r="CTI16" s="153"/>
      <c r="CTJ16" s="153"/>
      <c r="CTK16" s="153"/>
      <c r="CTL16" s="153"/>
      <c r="CTM16" s="153"/>
      <c r="CTN16" s="153"/>
      <c r="CTO16" s="153"/>
      <c r="CTP16" s="153"/>
      <c r="CTQ16" s="153"/>
      <c r="CTR16" s="153"/>
      <c r="CTS16" s="153"/>
      <c r="CTT16" s="153"/>
      <c r="CTU16" s="153"/>
      <c r="CTV16" s="153"/>
      <c r="CTW16" s="153"/>
      <c r="CTX16" s="153"/>
      <c r="CTY16" s="153"/>
      <c r="CTZ16" s="153"/>
      <c r="CUA16" s="153"/>
      <c r="CUB16" s="153"/>
      <c r="CUC16" s="153"/>
      <c r="CUD16" s="153"/>
      <c r="CUE16" s="153"/>
      <c r="CUF16" s="153"/>
      <c r="CUG16" s="153"/>
      <c r="CUH16" s="153"/>
      <c r="CUI16" s="153"/>
      <c r="CUJ16" s="153"/>
      <c r="CUK16" s="153"/>
      <c r="CUL16" s="153"/>
      <c r="CUM16" s="153"/>
      <c r="CUN16" s="153"/>
      <c r="CUO16" s="153"/>
      <c r="CUP16" s="153"/>
      <c r="CUQ16" s="153"/>
      <c r="CUR16" s="153"/>
      <c r="CUS16" s="153"/>
      <c r="CUT16" s="153"/>
      <c r="CUU16" s="153"/>
      <c r="CUV16" s="153"/>
      <c r="CUW16" s="153"/>
      <c r="CUX16" s="153"/>
      <c r="CUY16" s="153"/>
      <c r="CUZ16" s="153"/>
      <c r="CVA16" s="153"/>
      <c r="CVB16" s="153"/>
      <c r="CVC16" s="153"/>
      <c r="CVD16" s="153"/>
      <c r="CVE16" s="153"/>
      <c r="CVF16" s="153"/>
      <c r="CVG16" s="153"/>
      <c r="CVH16" s="153"/>
      <c r="CVI16" s="153"/>
      <c r="CVJ16" s="153"/>
      <c r="CVK16" s="153"/>
      <c r="CVL16" s="153"/>
      <c r="CVM16" s="153"/>
      <c r="CVN16" s="153"/>
      <c r="CVO16" s="153"/>
      <c r="CVP16" s="153"/>
      <c r="CVQ16" s="153"/>
      <c r="CVR16" s="153"/>
      <c r="CVS16" s="153"/>
      <c r="CVT16" s="153"/>
      <c r="CVU16" s="153"/>
      <c r="CVV16" s="153"/>
      <c r="CVW16" s="153"/>
      <c r="CVX16" s="153"/>
      <c r="CVY16" s="153"/>
      <c r="CVZ16" s="153"/>
      <c r="CWA16" s="153"/>
      <c r="CWB16" s="153"/>
      <c r="CWC16" s="153"/>
      <c r="CWD16" s="153"/>
      <c r="CWE16" s="153"/>
      <c r="CWF16" s="153"/>
      <c r="CWG16" s="153"/>
      <c r="CWH16" s="153"/>
      <c r="CWI16" s="153"/>
      <c r="CWJ16" s="153"/>
      <c r="CWK16" s="153"/>
      <c r="CWL16" s="153"/>
      <c r="CWM16" s="153"/>
      <c r="CWN16" s="153"/>
      <c r="CWO16" s="153"/>
      <c r="CWP16" s="153"/>
      <c r="CWQ16" s="153"/>
      <c r="CWR16" s="153"/>
      <c r="CWS16" s="153"/>
      <c r="CWT16" s="153"/>
      <c r="CWU16" s="153"/>
      <c r="CWV16" s="153"/>
      <c r="CWW16" s="153"/>
      <c r="CWX16" s="153"/>
      <c r="CWY16" s="153"/>
      <c r="CWZ16" s="153"/>
      <c r="CXA16" s="153"/>
      <c r="CXB16" s="153"/>
      <c r="CXC16" s="153"/>
      <c r="CXD16" s="153"/>
      <c r="CXE16" s="153"/>
      <c r="CXF16" s="153"/>
      <c r="CXG16" s="153"/>
      <c r="CXH16" s="153"/>
      <c r="CXI16" s="153"/>
      <c r="CXJ16" s="153"/>
      <c r="CXK16" s="153"/>
      <c r="CXL16" s="153"/>
      <c r="CXM16" s="153"/>
      <c r="CXN16" s="153"/>
      <c r="CXO16" s="153"/>
      <c r="CXP16" s="153"/>
      <c r="CXQ16" s="153"/>
      <c r="CXR16" s="153"/>
      <c r="CXS16" s="153"/>
      <c r="CXT16" s="153"/>
      <c r="CXU16" s="153"/>
      <c r="CXV16" s="153"/>
      <c r="CXW16" s="153"/>
      <c r="CXX16" s="153"/>
      <c r="CXY16" s="153"/>
      <c r="CXZ16" s="153"/>
      <c r="CYA16" s="153"/>
      <c r="CYB16" s="153"/>
      <c r="CYC16" s="153"/>
      <c r="CYD16" s="153"/>
      <c r="CYE16" s="153"/>
      <c r="CYF16" s="153"/>
      <c r="CYG16" s="153"/>
      <c r="CYH16" s="153"/>
      <c r="CYI16" s="153"/>
      <c r="CYJ16" s="153"/>
      <c r="CYK16" s="153"/>
      <c r="CYL16" s="153"/>
      <c r="CYM16" s="153"/>
      <c r="CYN16" s="153"/>
      <c r="CYO16" s="153"/>
      <c r="CYP16" s="153"/>
      <c r="CYQ16" s="153"/>
      <c r="CYR16" s="153"/>
      <c r="CYS16" s="153"/>
      <c r="CYT16" s="153"/>
      <c r="CYU16" s="153"/>
      <c r="CYV16" s="153"/>
      <c r="CYW16" s="153"/>
      <c r="CYX16" s="153"/>
      <c r="CYY16" s="153"/>
      <c r="CYZ16" s="153"/>
      <c r="CZA16" s="153"/>
      <c r="CZB16" s="153"/>
      <c r="CZC16" s="153"/>
      <c r="CZD16" s="153"/>
      <c r="CZE16" s="153"/>
      <c r="CZF16" s="153"/>
      <c r="CZG16" s="153"/>
      <c r="CZH16" s="153"/>
      <c r="CZI16" s="153"/>
      <c r="CZJ16" s="153"/>
      <c r="CZK16" s="153"/>
      <c r="CZL16" s="153"/>
      <c r="CZM16" s="153"/>
      <c r="CZN16" s="153"/>
      <c r="CZO16" s="153"/>
      <c r="CZP16" s="153"/>
      <c r="CZQ16" s="153"/>
      <c r="CZR16" s="153"/>
      <c r="CZS16" s="153"/>
      <c r="CZT16" s="153"/>
      <c r="CZU16" s="153"/>
      <c r="CZV16" s="153"/>
      <c r="CZW16" s="153"/>
      <c r="CZX16" s="153"/>
      <c r="CZY16" s="153"/>
      <c r="CZZ16" s="153"/>
      <c r="DAA16" s="153"/>
      <c r="DAB16" s="153"/>
      <c r="DAC16" s="153"/>
      <c r="DAD16" s="153"/>
      <c r="DAE16" s="153"/>
      <c r="DAF16" s="153"/>
      <c r="DAG16" s="153"/>
      <c r="DAH16" s="153"/>
      <c r="DAI16" s="153"/>
      <c r="DAJ16" s="153"/>
      <c r="DAK16" s="153"/>
      <c r="DAL16" s="153"/>
      <c r="DAM16" s="153"/>
      <c r="DAN16" s="153"/>
      <c r="DAO16" s="153"/>
      <c r="DAP16" s="153"/>
      <c r="DAQ16" s="153"/>
      <c r="DAR16" s="153"/>
      <c r="DAS16" s="153"/>
      <c r="DAT16" s="153"/>
      <c r="DAU16" s="153"/>
      <c r="DAV16" s="153"/>
      <c r="DAW16" s="153"/>
      <c r="DAX16" s="153"/>
      <c r="DAY16" s="153"/>
      <c r="DAZ16" s="153"/>
      <c r="DBA16" s="153"/>
      <c r="DBB16" s="153"/>
      <c r="DBC16" s="153"/>
      <c r="DBD16" s="153"/>
      <c r="DBE16" s="153"/>
      <c r="DBF16" s="153"/>
      <c r="DBG16" s="153"/>
      <c r="DBH16" s="153"/>
      <c r="DBI16" s="153"/>
      <c r="DBJ16" s="153"/>
      <c r="DBK16" s="153"/>
      <c r="DBL16" s="153"/>
      <c r="DBM16" s="153"/>
      <c r="DBN16" s="153"/>
      <c r="DBO16" s="153"/>
      <c r="DBP16" s="153"/>
      <c r="DBQ16" s="153"/>
      <c r="DBR16" s="153"/>
      <c r="DBS16" s="153"/>
      <c r="DBT16" s="153"/>
      <c r="DBU16" s="153"/>
      <c r="DBV16" s="153"/>
      <c r="DBW16" s="153"/>
      <c r="DBX16" s="153"/>
      <c r="DBY16" s="153"/>
      <c r="DBZ16" s="153"/>
      <c r="DCA16" s="153"/>
      <c r="DCB16" s="153"/>
      <c r="DCC16" s="153"/>
      <c r="DCD16" s="153"/>
      <c r="DCE16" s="153"/>
      <c r="DCF16" s="153"/>
      <c r="DCG16" s="153"/>
      <c r="DCH16" s="153"/>
      <c r="DCI16" s="153"/>
      <c r="DCJ16" s="153"/>
      <c r="DCK16" s="153"/>
      <c r="DCL16" s="153"/>
      <c r="DCM16" s="153"/>
      <c r="DCN16" s="153"/>
      <c r="DCO16" s="153"/>
      <c r="DCP16" s="153"/>
      <c r="DCQ16" s="153"/>
      <c r="DCR16" s="153"/>
      <c r="DCS16" s="153"/>
      <c r="DCT16" s="153"/>
      <c r="DCU16" s="153"/>
      <c r="DCV16" s="153"/>
      <c r="DCW16" s="153"/>
      <c r="DCX16" s="153"/>
      <c r="DCY16" s="153"/>
      <c r="DCZ16" s="153"/>
      <c r="DDA16" s="153"/>
      <c r="DDB16" s="153"/>
      <c r="DDC16" s="153"/>
      <c r="DDD16" s="153"/>
      <c r="DDE16" s="153"/>
      <c r="DDF16" s="153"/>
      <c r="DDG16" s="153"/>
      <c r="DDH16" s="153"/>
      <c r="DDI16" s="153"/>
      <c r="DDJ16" s="153"/>
      <c r="DDK16" s="153"/>
      <c r="DDL16" s="153"/>
      <c r="DDM16" s="153"/>
      <c r="DDN16" s="153"/>
      <c r="DDO16" s="153"/>
      <c r="DDP16" s="153"/>
      <c r="DDQ16" s="153"/>
      <c r="DDR16" s="153"/>
      <c r="DDS16" s="153"/>
      <c r="DDT16" s="153"/>
      <c r="DDU16" s="153"/>
      <c r="DDV16" s="153"/>
      <c r="DDW16" s="153"/>
      <c r="DDX16" s="153"/>
      <c r="DDY16" s="153"/>
      <c r="DDZ16" s="153"/>
      <c r="DEA16" s="153"/>
      <c r="DEB16" s="153"/>
      <c r="DEC16" s="153"/>
      <c r="DED16" s="153"/>
      <c r="DEE16" s="153"/>
      <c r="DEF16" s="153"/>
      <c r="DEG16" s="153"/>
      <c r="DEH16" s="153"/>
      <c r="DEI16" s="153"/>
      <c r="DEJ16" s="153"/>
      <c r="DEK16" s="153"/>
      <c r="DEL16" s="153"/>
      <c r="DEM16" s="153"/>
      <c r="DEN16" s="153"/>
      <c r="DEO16" s="153"/>
      <c r="DEP16" s="153"/>
      <c r="DEQ16" s="153"/>
      <c r="DER16" s="153"/>
      <c r="DES16" s="153"/>
      <c r="DET16" s="153"/>
      <c r="DEU16" s="153"/>
      <c r="DEV16" s="153"/>
      <c r="DEW16" s="153"/>
      <c r="DEX16" s="153"/>
      <c r="DEY16" s="153"/>
      <c r="DEZ16" s="153"/>
      <c r="DFA16" s="153"/>
      <c r="DFB16" s="153"/>
      <c r="DFC16" s="153"/>
      <c r="DFD16" s="153"/>
      <c r="DFE16" s="153"/>
      <c r="DFF16" s="153"/>
      <c r="DFG16" s="153"/>
      <c r="DFH16" s="153"/>
      <c r="DFI16" s="153"/>
      <c r="DFJ16" s="153"/>
      <c r="DFK16" s="153"/>
      <c r="DFL16" s="153"/>
      <c r="DFM16" s="153"/>
      <c r="DFN16" s="153"/>
      <c r="DFO16" s="153"/>
      <c r="DFP16" s="153"/>
      <c r="DFQ16" s="153"/>
      <c r="DFR16" s="153"/>
      <c r="DFS16" s="153"/>
      <c r="DFT16" s="153"/>
      <c r="DFU16" s="153"/>
      <c r="DFV16" s="153"/>
      <c r="DFW16" s="153"/>
      <c r="DFX16" s="153"/>
      <c r="DFY16" s="153"/>
      <c r="DFZ16" s="153"/>
      <c r="DGA16" s="153"/>
      <c r="DGB16" s="153"/>
      <c r="DGC16" s="153"/>
      <c r="DGD16" s="153"/>
      <c r="DGE16" s="153"/>
      <c r="DGF16" s="153"/>
      <c r="DGG16" s="153"/>
      <c r="DGH16" s="153"/>
      <c r="DGI16" s="153"/>
      <c r="DGJ16" s="153"/>
      <c r="DGK16" s="153"/>
      <c r="DGL16" s="153"/>
      <c r="DGM16" s="153"/>
      <c r="DGN16" s="153"/>
      <c r="DGO16" s="153"/>
      <c r="DGP16" s="153"/>
      <c r="DGQ16" s="153"/>
      <c r="DGR16" s="153"/>
      <c r="DGS16" s="153"/>
      <c r="DGT16" s="153"/>
      <c r="DGU16" s="153"/>
      <c r="DGV16" s="153"/>
      <c r="DGW16" s="153"/>
      <c r="DGX16" s="153"/>
      <c r="DGY16" s="153"/>
      <c r="DGZ16" s="153"/>
      <c r="DHA16" s="153"/>
      <c r="DHB16" s="153"/>
      <c r="DHC16" s="153"/>
      <c r="DHD16" s="153"/>
      <c r="DHE16" s="153"/>
      <c r="DHF16" s="153"/>
      <c r="DHG16" s="153"/>
      <c r="DHH16" s="153"/>
      <c r="DHI16" s="153"/>
      <c r="DHJ16" s="153"/>
      <c r="DHK16" s="153"/>
      <c r="DHL16" s="153"/>
      <c r="DHM16" s="153"/>
      <c r="DHN16" s="153"/>
      <c r="DHO16" s="153"/>
      <c r="DHP16" s="153"/>
      <c r="DHQ16" s="153"/>
      <c r="DHR16" s="153"/>
      <c r="DHS16" s="153"/>
      <c r="DHT16" s="153"/>
      <c r="DHU16" s="153"/>
      <c r="DHV16" s="153"/>
      <c r="DHW16" s="153"/>
      <c r="DHX16" s="153"/>
      <c r="DHY16" s="153"/>
      <c r="DHZ16" s="153"/>
      <c r="DIA16" s="153"/>
      <c r="DIB16" s="153"/>
      <c r="DIC16" s="153"/>
      <c r="DID16" s="153"/>
      <c r="DIE16" s="153"/>
      <c r="DIF16" s="153"/>
      <c r="DIG16" s="153"/>
      <c r="DIH16" s="153"/>
      <c r="DII16" s="153"/>
      <c r="DIJ16" s="153"/>
      <c r="DIK16" s="153"/>
      <c r="DIL16" s="153"/>
      <c r="DIM16" s="153"/>
      <c r="DIN16" s="153"/>
      <c r="DIO16" s="153"/>
      <c r="DIP16" s="153"/>
      <c r="DIQ16" s="153"/>
      <c r="DIR16" s="153"/>
      <c r="DIS16" s="153"/>
      <c r="DIT16" s="153"/>
      <c r="DIU16" s="153"/>
      <c r="DIV16" s="153"/>
      <c r="DIW16" s="153"/>
      <c r="DIX16" s="153"/>
      <c r="DIY16" s="153"/>
      <c r="DIZ16" s="153"/>
      <c r="DJA16" s="153"/>
      <c r="DJB16" s="153"/>
      <c r="DJC16" s="153"/>
      <c r="DJD16" s="153"/>
      <c r="DJE16" s="153"/>
      <c r="DJF16" s="153"/>
      <c r="DJG16" s="153"/>
      <c r="DJH16" s="153"/>
      <c r="DJI16" s="153"/>
      <c r="DJJ16" s="153"/>
      <c r="DJK16" s="153"/>
      <c r="DJL16" s="153"/>
      <c r="DJM16" s="153"/>
      <c r="DJN16" s="153"/>
      <c r="DJO16" s="153"/>
      <c r="DJP16" s="153"/>
      <c r="DJQ16" s="153"/>
      <c r="DJR16" s="153"/>
      <c r="DJS16" s="153"/>
      <c r="DJT16" s="153"/>
      <c r="DJU16" s="153"/>
      <c r="DJV16" s="153"/>
      <c r="DJW16" s="153"/>
      <c r="DJX16" s="153"/>
      <c r="DJY16" s="153"/>
      <c r="DJZ16" s="153"/>
      <c r="DKA16" s="153"/>
      <c r="DKB16" s="153"/>
      <c r="DKC16" s="153"/>
      <c r="DKD16" s="153"/>
      <c r="DKE16" s="153"/>
      <c r="DKF16" s="153"/>
      <c r="DKG16" s="153"/>
      <c r="DKH16" s="153"/>
      <c r="DKI16" s="153"/>
      <c r="DKJ16" s="153"/>
      <c r="DKK16" s="153"/>
      <c r="DKL16" s="153"/>
      <c r="DKM16" s="153"/>
      <c r="DKN16" s="153"/>
      <c r="DKO16" s="153"/>
      <c r="DKP16" s="153"/>
      <c r="DKQ16" s="153"/>
      <c r="DKR16" s="153"/>
      <c r="DKS16" s="153"/>
      <c r="DKT16" s="153"/>
      <c r="DKU16" s="153"/>
      <c r="DKV16" s="153"/>
      <c r="DKW16" s="153"/>
      <c r="DKX16" s="153"/>
      <c r="DKY16" s="153"/>
      <c r="DKZ16" s="153"/>
      <c r="DLA16" s="153"/>
      <c r="DLB16" s="153"/>
      <c r="DLC16" s="153"/>
      <c r="DLD16" s="153"/>
      <c r="DLE16" s="153"/>
      <c r="DLF16" s="153"/>
      <c r="DLG16" s="153"/>
      <c r="DLH16" s="153"/>
      <c r="DLI16" s="153"/>
      <c r="DLJ16" s="153"/>
      <c r="DLK16" s="153"/>
      <c r="DLL16" s="153"/>
      <c r="DLM16" s="153"/>
      <c r="DLN16" s="153"/>
      <c r="DLO16" s="153"/>
      <c r="DLP16" s="153"/>
      <c r="DLQ16" s="153"/>
      <c r="DLR16" s="153"/>
      <c r="DLS16" s="153"/>
      <c r="DLT16" s="153"/>
      <c r="DLU16" s="153"/>
      <c r="DLV16" s="153"/>
      <c r="DLW16" s="153"/>
      <c r="DLX16" s="153"/>
      <c r="DLY16" s="153"/>
      <c r="DLZ16" s="153"/>
      <c r="DMA16" s="153"/>
      <c r="DMB16" s="153"/>
      <c r="DMC16" s="153"/>
      <c r="DMD16" s="153"/>
      <c r="DME16" s="153"/>
      <c r="DMF16" s="153"/>
      <c r="DMG16" s="153"/>
      <c r="DMH16" s="153"/>
      <c r="DMI16" s="153"/>
      <c r="DMJ16" s="153"/>
      <c r="DMK16" s="153"/>
      <c r="DML16" s="153"/>
      <c r="DMM16" s="153"/>
      <c r="DMN16" s="153"/>
      <c r="DMO16" s="153"/>
      <c r="DMP16" s="153"/>
      <c r="DMQ16" s="153"/>
      <c r="DMR16" s="153"/>
      <c r="DMS16" s="153"/>
      <c r="DMT16" s="153"/>
      <c r="DMU16" s="153"/>
      <c r="DMV16" s="153"/>
      <c r="DMW16" s="153"/>
      <c r="DMX16" s="153"/>
      <c r="DMY16" s="153"/>
      <c r="DMZ16" s="153"/>
      <c r="DNA16" s="153"/>
      <c r="DNB16" s="153"/>
      <c r="DNC16" s="153"/>
      <c r="DND16" s="153"/>
      <c r="DNE16" s="153"/>
      <c r="DNF16" s="153"/>
      <c r="DNG16" s="153"/>
      <c r="DNH16" s="153"/>
      <c r="DNI16" s="153"/>
      <c r="DNJ16" s="153"/>
      <c r="DNK16" s="153"/>
      <c r="DNL16" s="153"/>
      <c r="DNM16" s="153"/>
      <c r="DNN16" s="153"/>
      <c r="DNO16" s="153"/>
      <c r="DNP16" s="153"/>
      <c r="DNQ16" s="153"/>
      <c r="DNR16" s="153"/>
      <c r="DNS16" s="153"/>
      <c r="DNT16" s="153"/>
      <c r="DNU16" s="153"/>
      <c r="DNV16" s="153"/>
      <c r="DNW16" s="153"/>
      <c r="DNX16" s="153"/>
      <c r="DNY16" s="153"/>
      <c r="DNZ16" s="153"/>
      <c r="DOA16" s="153"/>
      <c r="DOB16" s="153"/>
      <c r="DOC16" s="153"/>
      <c r="DOD16" s="153"/>
      <c r="DOE16" s="153"/>
      <c r="DOF16" s="153"/>
      <c r="DOG16" s="153"/>
      <c r="DOH16" s="153"/>
      <c r="DOI16" s="153"/>
      <c r="DOJ16" s="153"/>
      <c r="DOK16" s="153"/>
      <c r="DOL16" s="153"/>
      <c r="DOM16" s="153"/>
      <c r="DON16" s="153"/>
      <c r="DOO16" s="153"/>
      <c r="DOP16" s="153"/>
      <c r="DOQ16" s="153"/>
      <c r="DOR16" s="153"/>
      <c r="DOS16" s="153"/>
      <c r="DOT16" s="153"/>
      <c r="DOU16" s="153"/>
      <c r="DOV16" s="153"/>
      <c r="DOW16" s="153"/>
      <c r="DOX16" s="153"/>
      <c r="DOY16" s="153"/>
      <c r="DOZ16" s="153"/>
      <c r="DPA16" s="153"/>
      <c r="DPB16" s="153"/>
      <c r="DPC16" s="153"/>
      <c r="DPD16" s="153"/>
      <c r="DPE16" s="153"/>
      <c r="DPF16" s="153"/>
      <c r="DPG16" s="153"/>
      <c r="DPH16" s="153"/>
      <c r="DPI16" s="153"/>
      <c r="DPJ16" s="153"/>
      <c r="DPK16" s="153"/>
      <c r="DPL16" s="153"/>
      <c r="DPM16" s="153"/>
      <c r="DPN16" s="153"/>
      <c r="DPO16" s="153"/>
      <c r="DPP16" s="153"/>
      <c r="DPQ16" s="153"/>
      <c r="DPR16" s="153"/>
      <c r="DPS16" s="153"/>
      <c r="DPT16" s="153"/>
      <c r="DPU16" s="153"/>
      <c r="DPV16" s="153"/>
      <c r="DPW16" s="153"/>
      <c r="DPX16" s="153"/>
      <c r="DPY16" s="153"/>
      <c r="DPZ16" s="153"/>
      <c r="DQA16" s="153"/>
      <c r="DQB16" s="153"/>
      <c r="DQC16" s="153"/>
      <c r="DQD16" s="153"/>
      <c r="DQE16" s="153"/>
      <c r="DQF16" s="153"/>
      <c r="DQG16" s="153"/>
      <c r="DQH16" s="153"/>
      <c r="DQI16" s="153"/>
      <c r="DQJ16" s="153"/>
      <c r="DQK16" s="153"/>
      <c r="DQL16" s="153"/>
      <c r="DQM16" s="153"/>
      <c r="DQN16" s="153"/>
      <c r="DQO16" s="153"/>
      <c r="DQP16" s="153"/>
      <c r="DQQ16" s="153"/>
      <c r="DQR16" s="153"/>
      <c r="DQS16" s="153"/>
      <c r="DQT16" s="153"/>
      <c r="DQU16" s="153"/>
      <c r="DQV16" s="153"/>
      <c r="DQW16" s="153"/>
      <c r="DQX16" s="153"/>
      <c r="DQY16" s="153"/>
      <c r="DQZ16" s="153"/>
      <c r="DRA16" s="153"/>
      <c r="DRB16" s="153"/>
      <c r="DRC16" s="153"/>
      <c r="DRD16" s="153"/>
      <c r="DRE16" s="153"/>
      <c r="DRF16" s="153"/>
      <c r="DRG16" s="153"/>
      <c r="DRH16" s="153"/>
      <c r="DRI16" s="153"/>
      <c r="DRJ16" s="153"/>
      <c r="DRK16" s="153"/>
      <c r="DRL16" s="153"/>
      <c r="DRM16" s="153"/>
      <c r="DRN16" s="153"/>
      <c r="DRO16" s="153"/>
      <c r="DRP16" s="153"/>
      <c r="DRQ16" s="153"/>
      <c r="DRR16" s="153"/>
      <c r="DRS16" s="153"/>
      <c r="DRT16" s="153"/>
      <c r="DRU16" s="153"/>
      <c r="DRV16" s="153"/>
      <c r="DRW16" s="153"/>
      <c r="DRX16" s="153"/>
      <c r="DRY16" s="153"/>
      <c r="DRZ16" s="153"/>
      <c r="DSA16" s="153"/>
      <c r="DSB16" s="153"/>
      <c r="DSC16" s="153"/>
      <c r="DSD16" s="153"/>
      <c r="DSE16" s="153"/>
      <c r="DSF16" s="153"/>
      <c r="DSG16" s="153"/>
      <c r="DSH16" s="153"/>
      <c r="DSI16" s="153"/>
      <c r="DSJ16" s="153"/>
      <c r="DSK16" s="153"/>
      <c r="DSL16" s="153"/>
      <c r="DSM16" s="153"/>
      <c r="DSN16" s="153"/>
      <c r="DSO16" s="153"/>
      <c r="DSP16" s="153"/>
      <c r="DSQ16" s="153"/>
      <c r="DSR16" s="153"/>
      <c r="DSS16" s="153"/>
      <c r="DST16" s="153"/>
      <c r="DSU16" s="153"/>
      <c r="DSV16" s="153"/>
      <c r="DSW16" s="153"/>
      <c r="DSX16" s="153"/>
      <c r="DSY16" s="153"/>
      <c r="DSZ16" s="153"/>
      <c r="DTA16" s="153"/>
      <c r="DTB16" s="153"/>
      <c r="DTC16" s="153"/>
      <c r="DTD16" s="153"/>
      <c r="DTE16" s="153"/>
      <c r="DTF16" s="153"/>
      <c r="DTG16" s="153"/>
      <c r="DTH16" s="153"/>
      <c r="DTI16" s="153"/>
      <c r="DTJ16" s="153"/>
      <c r="DTK16" s="153"/>
      <c r="DTL16" s="153"/>
      <c r="DTM16" s="153"/>
      <c r="DTN16" s="153"/>
      <c r="DTO16" s="153"/>
      <c r="DTP16" s="153"/>
      <c r="DTQ16" s="153"/>
      <c r="DTR16" s="153"/>
      <c r="DTS16" s="153"/>
      <c r="DTT16" s="153"/>
      <c r="DTU16" s="153"/>
      <c r="DTV16" s="153"/>
      <c r="DTW16" s="153"/>
      <c r="DTX16" s="153"/>
      <c r="DTY16" s="153"/>
      <c r="DTZ16" s="153"/>
      <c r="DUA16" s="153"/>
      <c r="DUB16" s="153"/>
      <c r="DUC16" s="153"/>
      <c r="DUD16" s="153"/>
      <c r="DUE16" s="153"/>
      <c r="DUF16" s="153"/>
      <c r="DUG16" s="153"/>
      <c r="DUH16" s="153"/>
      <c r="DUI16" s="153"/>
      <c r="DUJ16" s="153"/>
      <c r="DUK16" s="153"/>
      <c r="DUL16" s="153"/>
      <c r="DUM16" s="153"/>
      <c r="DUN16" s="153"/>
      <c r="DUO16" s="153"/>
      <c r="DUP16" s="153"/>
      <c r="DUQ16" s="153"/>
      <c r="DUR16" s="153"/>
      <c r="DUS16" s="153"/>
      <c r="DUT16" s="153"/>
      <c r="DUU16" s="153"/>
      <c r="DUV16" s="153"/>
      <c r="DUW16" s="153"/>
      <c r="DUX16" s="153"/>
      <c r="DUY16" s="153"/>
      <c r="DUZ16" s="153"/>
      <c r="DVA16" s="153"/>
      <c r="DVB16" s="153"/>
      <c r="DVC16" s="153"/>
      <c r="DVD16" s="153"/>
      <c r="DVE16" s="153"/>
      <c r="DVF16" s="153"/>
      <c r="DVG16" s="153"/>
      <c r="DVH16" s="153"/>
      <c r="DVI16" s="153"/>
      <c r="DVJ16" s="153"/>
      <c r="DVK16" s="153"/>
      <c r="DVL16" s="153"/>
      <c r="DVM16" s="153"/>
      <c r="DVN16" s="153"/>
      <c r="DVO16" s="153"/>
      <c r="DVP16" s="153"/>
      <c r="DVQ16" s="153"/>
      <c r="DVR16" s="153"/>
      <c r="DVS16" s="153"/>
      <c r="DVT16" s="153"/>
      <c r="DVU16" s="153"/>
      <c r="DVV16" s="153"/>
      <c r="DVW16" s="153"/>
      <c r="DVX16" s="153"/>
      <c r="DVY16" s="153"/>
      <c r="DVZ16" s="153"/>
      <c r="DWA16" s="153"/>
      <c r="DWB16" s="153"/>
      <c r="DWC16" s="153"/>
      <c r="DWD16" s="153"/>
      <c r="DWE16" s="153"/>
      <c r="DWF16" s="153"/>
      <c r="DWG16" s="153"/>
      <c r="DWH16" s="153"/>
      <c r="DWI16" s="153"/>
      <c r="DWJ16" s="153"/>
      <c r="DWK16" s="153"/>
      <c r="DWL16" s="153"/>
      <c r="DWM16" s="153"/>
      <c r="DWN16" s="153"/>
      <c r="DWO16" s="153"/>
      <c r="DWP16" s="153"/>
      <c r="DWQ16" s="153"/>
      <c r="DWR16" s="153"/>
      <c r="DWS16" s="153"/>
      <c r="DWT16" s="153"/>
      <c r="DWU16" s="153"/>
      <c r="DWV16" s="153"/>
      <c r="DWW16" s="153"/>
      <c r="DWX16" s="153"/>
      <c r="DWY16" s="153"/>
      <c r="DWZ16" s="153"/>
      <c r="DXA16" s="153"/>
      <c r="DXB16" s="153"/>
      <c r="DXC16" s="153"/>
      <c r="DXD16" s="153"/>
      <c r="DXE16" s="153"/>
      <c r="DXF16" s="153"/>
      <c r="DXG16" s="153"/>
      <c r="DXH16" s="153"/>
      <c r="DXI16" s="153"/>
      <c r="DXJ16" s="153"/>
      <c r="DXK16" s="153"/>
      <c r="DXL16" s="153"/>
      <c r="DXM16" s="153"/>
      <c r="DXN16" s="153"/>
      <c r="DXO16" s="153"/>
      <c r="DXP16" s="153"/>
      <c r="DXQ16" s="153"/>
      <c r="DXR16" s="153"/>
      <c r="DXS16" s="153"/>
      <c r="DXT16" s="153"/>
      <c r="DXU16" s="153"/>
      <c r="DXV16" s="153"/>
      <c r="DXW16" s="153"/>
      <c r="DXX16" s="153"/>
      <c r="DXY16" s="153"/>
      <c r="DXZ16" s="153"/>
      <c r="DYA16" s="153"/>
      <c r="DYB16" s="153"/>
      <c r="DYC16" s="153"/>
      <c r="DYD16" s="153"/>
      <c r="DYE16" s="153"/>
      <c r="DYF16" s="153"/>
      <c r="DYG16" s="153"/>
      <c r="DYH16" s="153"/>
      <c r="DYI16" s="153"/>
      <c r="DYJ16" s="153"/>
      <c r="DYK16" s="153"/>
      <c r="DYL16" s="153"/>
      <c r="DYM16" s="153"/>
      <c r="DYN16" s="153"/>
      <c r="DYO16" s="153"/>
      <c r="DYP16" s="153"/>
      <c r="DYQ16" s="153"/>
      <c r="DYR16" s="153"/>
      <c r="DYS16" s="153"/>
      <c r="DYT16" s="153"/>
      <c r="DYU16" s="153"/>
      <c r="DYV16" s="153"/>
      <c r="DYW16" s="153"/>
      <c r="DYX16" s="153"/>
      <c r="DYY16" s="153"/>
      <c r="DYZ16" s="153"/>
      <c r="DZA16" s="153"/>
      <c r="DZB16" s="153"/>
      <c r="DZC16" s="153"/>
      <c r="DZD16" s="153"/>
      <c r="DZE16" s="153"/>
      <c r="DZF16" s="153"/>
      <c r="DZG16" s="153"/>
      <c r="DZH16" s="153"/>
      <c r="DZI16" s="153"/>
      <c r="DZJ16" s="153"/>
      <c r="DZK16" s="153"/>
      <c r="DZL16" s="153"/>
      <c r="DZM16" s="153"/>
      <c r="DZN16" s="153"/>
      <c r="DZO16" s="153"/>
      <c r="DZP16" s="153"/>
      <c r="DZQ16" s="153"/>
      <c r="DZR16" s="153"/>
      <c r="DZS16" s="153"/>
      <c r="DZT16" s="153"/>
      <c r="DZU16" s="153"/>
      <c r="DZV16" s="153"/>
      <c r="DZW16" s="153"/>
      <c r="DZX16" s="153"/>
      <c r="DZY16" s="153"/>
      <c r="DZZ16" s="153"/>
      <c r="EAA16" s="153"/>
      <c r="EAB16" s="153"/>
      <c r="EAC16" s="153"/>
      <c r="EAD16" s="153"/>
      <c r="EAE16" s="153"/>
      <c r="EAF16" s="153"/>
      <c r="EAG16" s="153"/>
      <c r="EAH16" s="153"/>
      <c r="EAI16" s="153"/>
      <c r="EAJ16" s="153"/>
      <c r="EAK16" s="153"/>
      <c r="EAL16" s="153"/>
      <c r="EAM16" s="153"/>
      <c r="EAN16" s="153"/>
      <c r="EAO16" s="153"/>
      <c r="EAP16" s="153"/>
      <c r="EAQ16" s="153"/>
      <c r="EAR16" s="153"/>
      <c r="EAS16" s="153"/>
      <c r="EAT16" s="153"/>
      <c r="EAU16" s="153"/>
      <c r="EAV16" s="153"/>
      <c r="EAW16" s="153"/>
      <c r="EAX16" s="153"/>
      <c r="EAY16" s="153"/>
      <c r="EAZ16" s="153"/>
      <c r="EBA16" s="153"/>
      <c r="EBB16" s="153"/>
      <c r="EBC16" s="153"/>
      <c r="EBD16" s="153"/>
      <c r="EBE16" s="153"/>
      <c r="EBF16" s="153"/>
      <c r="EBG16" s="153"/>
      <c r="EBH16" s="153"/>
      <c r="EBI16" s="153"/>
      <c r="EBJ16" s="153"/>
      <c r="EBK16" s="153"/>
      <c r="EBL16" s="153"/>
      <c r="EBM16" s="153"/>
      <c r="EBN16" s="153"/>
      <c r="EBO16" s="153"/>
      <c r="EBP16" s="153"/>
      <c r="EBQ16" s="153"/>
      <c r="EBR16" s="153"/>
      <c r="EBS16" s="153"/>
      <c r="EBT16" s="153"/>
      <c r="EBU16" s="153"/>
      <c r="EBV16" s="153"/>
      <c r="EBW16" s="153"/>
      <c r="EBX16" s="153"/>
      <c r="EBY16" s="153"/>
      <c r="EBZ16" s="153"/>
      <c r="ECA16" s="153"/>
      <c r="ECB16" s="153"/>
      <c r="ECC16" s="153"/>
      <c r="ECD16" s="153"/>
      <c r="ECE16" s="153"/>
      <c r="ECF16" s="153"/>
      <c r="ECG16" s="153"/>
      <c r="ECH16" s="153"/>
      <c r="ECI16" s="153"/>
      <c r="ECJ16" s="153"/>
      <c r="ECK16" s="153"/>
      <c r="ECL16" s="153"/>
      <c r="ECM16" s="153"/>
      <c r="ECN16" s="153"/>
      <c r="ECO16" s="153"/>
      <c r="ECP16" s="153"/>
      <c r="ECQ16" s="153"/>
      <c r="ECR16" s="153"/>
      <c r="ECS16" s="153"/>
      <c r="ECT16" s="153"/>
      <c r="ECU16" s="153"/>
      <c r="ECV16" s="153"/>
      <c r="ECW16" s="153"/>
      <c r="ECX16" s="153"/>
      <c r="ECY16" s="153"/>
      <c r="ECZ16" s="153"/>
      <c r="EDA16" s="153"/>
      <c r="EDB16" s="153"/>
      <c r="EDC16" s="153"/>
      <c r="EDD16" s="153"/>
      <c r="EDE16" s="153"/>
      <c r="EDF16" s="153"/>
      <c r="EDG16" s="153"/>
      <c r="EDH16" s="153"/>
      <c r="EDI16" s="153"/>
      <c r="EDJ16" s="153"/>
      <c r="EDK16" s="153"/>
      <c r="EDL16" s="153"/>
      <c r="EDM16" s="153"/>
      <c r="EDN16" s="153"/>
      <c r="EDO16" s="153"/>
      <c r="EDP16" s="153"/>
      <c r="EDQ16" s="153"/>
      <c r="EDR16" s="153"/>
      <c r="EDS16" s="153"/>
      <c r="EDT16" s="153"/>
      <c r="EDU16" s="153"/>
      <c r="EDV16" s="153"/>
      <c r="EDW16" s="153"/>
      <c r="EDX16" s="153"/>
      <c r="EDY16" s="153"/>
      <c r="EDZ16" s="153"/>
      <c r="EEA16" s="153"/>
      <c r="EEB16" s="153"/>
      <c r="EEC16" s="153"/>
      <c r="EED16" s="153"/>
      <c r="EEE16" s="153"/>
      <c r="EEF16" s="153"/>
      <c r="EEG16" s="153"/>
      <c r="EEH16" s="153"/>
      <c r="EEI16" s="153"/>
      <c r="EEJ16" s="153"/>
      <c r="EEK16" s="153"/>
      <c r="EEL16" s="153"/>
      <c r="EEM16" s="153"/>
      <c r="EEN16" s="153"/>
      <c r="EEO16" s="153"/>
      <c r="EEP16" s="153"/>
      <c r="EEQ16" s="153"/>
      <c r="EER16" s="153"/>
      <c r="EES16" s="153"/>
      <c r="EET16" s="153"/>
      <c r="EEU16" s="153"/>
      <c r="EEV16" s="153"/>
      <c r="EEW16" s="153"/>
      <c r="EEX16" s="153"/>
      <c r="EEY16" s="153"/>
      <c r="EEZ16" s="153"/>
      <c r="EFA16" s="153"/>
      <c r="EFB16" s="153"/>
      <c r="EFC16" s="153"/>
      <c r="EFD16" s="153"/>
      <c r="EFE16" s="153"/>
      <c r="EFF16" s="153"/>
      <c r="EFG16" s="153"/>
      <c r="EFH16" s="153"/>
      <c r="EFI16" s="153"/>
      <c r="EFJ16" s="153"/>
      <c r="EFK16" s="153"/>
      <c r="EFL16" s="153"/>
      <c r="EFM16" s="153"/>
      <c r="EFN16" s="153"/>
      <c r="EFO16" s="153"/>
      <c r="EFP16" s="153"/>
      <c r="EFQ16" s="153"/>
      <c r="EFR16" s="153"/>
      <c r="EFS16" s="153"/>
      <c r="EFT16" s="153"/>
      <c r="EFU16" s="153"/>
      <c r="EFV16" s="153"/>
      <c r="EFW16" s="153"/>
      <c r="EFX16" s="153"/>
      <c r="EFY16" s="153"/>
      <c r="EFZ16" s="153"/>
      <c r="EGA16" s="153"/>
      <c r="EGB16" s="153"/>
      <c r="EGC16" s="153"/>
      <c r="EGD16" s="153"/>
      <c r="EGE16" s="153"/>
      <c r="EGF16" s="153"/>
      <c r="EGG16" s="153"/>
      <c r="EGH16" s="153"/>
      <c r="EGI16" s="153"/>
      <c r="EGJ16" s="153"/>
      <c r="EGK16" s="153"/>
      <c r="EGL16" s="153"/>
      <c r="EGM16" s="153"/>
      <c r="EGN16" s="153"/>
      <c r="EGO16" s="153"/>
      <c r="EGP16" s="153"/>
      <c r="EGQ16" s="153"/>
      <c r="EGR16" s="153"/>
      <c r="EGS16" s="153"/>
      <c r="EGT16" s="153"/>
      <c r="EGU16" s="153"/>
      <c r="EGV16" s="153"/>
      <c r="EGW16" s="153"/>
      <c r="EGX16" s="153"/>
      <c r="EGY16" s="153"/>
      <c r="EGZ16" s="153"/>
      <c r="EHA16" s="153"/>
      <c r="EHB16" s="153"/>
      <c r="EHC16" s="153"/>
      <c r="EHD16" s="153"/>
      <c r="EHE16" s="153"/>
      <c r="EHF16" s="153"/>
      <c r="EHG16" s="153"/>
      <c r="EHH16" s="153"/>
      <c r="EHI16" s="153"/>
      <c r="EHJ16" s="153"/>
      <c r="EHK16" s="153"/>
      <c r="EHL16" s="153"/>
      <c r="EHM16" s="153"/>
      <c r="EHN16" s="153"/>
      <c r="EHO16" s="153"/>
      <c r="EHP16" s="153"/>
      <c r="EHQ16" s="153"/>
      <c r="EHR16" s="153"/>
      <c r="EHS16" s="153"/>
      <c r="EHT16" s="153"/>
      <c r="EHU16" s="153"/>
      <c r="EHV16" s="153"/>
      <c r="EHW16" s="153"/>
      <c r="EHX16" s="153"/>
      <c r="EHY16" s="153"/>
      <c r="EHZ16" s="153"/>
      <c r="EIA16" s="153"/>
      <c r="EIB16" s="153"/>
      <c r="EIC16" s="153"/>
      <c r="EID16" s="153"/>
      <c r="EIE16" s="153"/>
      <c r="EIF16" s="153"/>
      <c r="EIG16" s="153"/>
      <c r="EIH16" s="153"/>
      <c r="EII16" s="153"/>
      <c r="EIJ16" s="153"/>
      <c r="EIK16" s="153"/>
      <c r="EIL16" s="153"/>
      <c r="EIM16" s="153"/>
      <c r="EIN16" s="153"/>
      <c r="EIO16" s="153"/>
      <c r="EIP16" s="153"/>
      <c r="EIQ16" s="153"/>
      <c r="EIR16" s="153"/>
      <c r="EIS16" s="153"/>
      <c r="EIT16" s="153"/>
      <c r="EIU16" s="153"/>
      <c r="EIV16" s="153"/>
      <c r="EIW16" s="153"/>
      <c r="EIX16" s="153"/>
      <c r="EIY16" s="153"/>
      <c r="EIZ16" s="153"/>
      <c r="EJA16" s="153"/>
      <c r="EJB16" s="153"/>
      <c r="EJC16" s="153"/>
      <c r="EJD16" s="153"/>
      <c r="EJE16" s="153"/>
      <c r="EJF16" s="153"/>
      <c r="EJG16" s="153"/>
      <c r="EJH16" s="153"/>
      <c r="EJI16" s="153"/>
      <c r="EJJ16" s="153"/>
      <c r="EJK16" s="153"/>
      <c r="EJL16" s="153"/>
      <c r="EJM16" s="153"/>
      <c r="EJN16" s="153"/>
      <c r="EJO16" s="153"/>
      <c r="EJP16" s="153"/>
      <c r="EJQ16" s="153"/>
      <c r="EJR16" s="153"/>
      <c r="EJS16" s="153"/>
      <c r="EJT16" s="153"/>
      <c r="EJU16" s="153"/>
      <c r="EJV16" s="153"/>
      <c r="EJW16" s="153"/>
      <c r="EJX16" s="153"/>
      <c r="EJY16" s="153"/>
      <c r="EJZ16" s="153"/>
      <c r="EKA16" s="153"/>
      <c r="EKB16" s="153"/>
      <c r="EKC16" s="153"/>
      <c r="EKD16" s="153"/>
      <c r="EKE16" s="153"/>
      <c r="EKF16" s="153"/>
      <c r="EKG16" s="153"/>
      <c r="EKH16" s="153"/>
      <c r="EKI16" s="153"/>
      <c r="EKJ16" s="153"/>
      <c r="EKK16" s="153"/>
      <c r="EKL16" s="153"/>
      <c r="EKM16" s="153"/>
      <c r="EKN16" s="153"/>
      <c r="EKO16" s="153"/>
      <c r="EKP16" s="153"/>
      <c r="EKQ16" s="153"/>
      <c r="EKR16" s="153"/>
      <c r="EKS16" s="153"/>
      <c r="EKT16" s="153"/>
      <c r="EKU16" s="153"/>
      <c r="EKV16" s="153"/>
      <c r="EKW16" s="153"/>
      <c r="EKX16" s="153"/>
      <c r="EKY16" s="153"/>
      <c r="EKZ16" s="153"/>
      <c r="ELA16" s="153"/>
      <c r="ELB16" s="153"/>
      <c r="ELC16" s="153"/>
      <c r="ELD16" s="153"/>
      <c r="ELE16" s="153"/>
      <c r="ELF16" s="153"/>
      <c r="ELG16" s="153"/>
      <c r="ELH16" s="153"/>
      <c r="ELI16" s="153"/>
      <c r="ELJ16" s="153"/>
      <c r="ELK16" s="153"/>
      <c r="ELL16" s="153"/>
      <c r="ELM16" s="153"/>
      <c r="ELN16" s="153"/>
      <c r="ELO16" s="153"/>
      <c r="ELP16" s="153"/>
      <c r="ELQ16" s="153"/>
      <c r="ELR16" s="153"/>
      <c r="ELS16" s="153"/>
      <c r="ELT16" s="153"/>
      <c r="ELU16" s="153"/>
      <c r="ELV16" s="153"/>
      <c r="ELW16" s="153"/>
      <c r="ELX16" s="153"/>
      <c r="ELY16" s="153"/>
      <c r="ELZ16" s="153"/>
      <c r="EMA16" s="153"/>
      <c r="EMB16" s="153"/>
      <c r="EMC16" s="153"/>
      <c r="EMD16" s="153"/>
      <c r="EME16" s="153"/>
      <c r="EMF16" s="153"/>
      <c r="EMG16" s="153"/>
      <c r="EMH16" s="153"/>
      <c r="EMI16" s="153"/>
      <c r="EMJ16" s="153"/>
      <c r="EMK16" s="153"/>
      <c r="EML16" s="153"/>
      <c r="EMM16" s="153"/>
      <c r="EMN16" s="153"/>
      <c r="EMO16" s="153"/>
      <c r="EMP16" s="153"/>
      <c r="EMQ16" s="153"/>
      <c r="EMR16" s="153"/>
      <c r="EMS16" s="153"/>
      <c r="EMT16" s="153"/>
      <c r="EMU16" s="153"/>
      <c r="EMV16" s="153"/>
      <c r="EMW16" s="153"/>
      <c r="EMX16" s="153"/>
      <c r="EMY16" s="153"/>
      <c r="EMZ16" s="153"/>
      <c r="ENA16" s="153"/>
      <c r="ENB16" s="153"/>
      <c r="ENC16" s="153"/>
      <c r="END16" s="153"/>
      <c r="ENE16" s="153"/>
      <c r="ENF16" s="153"/>
      <c r="ENG16" s="153"/>
      <c r="ENH16" s="153"/>
      <c r="ENI16" s="153"/>
      <c r="ENJ16" s="153"/>
      <c r="ENK16" s="153"/>
      <c r="ENL16" s="153"/>
      <c r="ENM16" s="153"/>
      <c r="ENN16" s="153"/>
      <c r="ENO16" s="153"/>
      <c r="ENP16" s="153"/>
      <c r="ENQ16" s="153"/>
      <c r="ENR16" s="153"/>
      <c r="ENS16" s="153"/>
      <c r="ENT16" s="153"/>
      <c r="ENU16" s="153"/>
      <c r="ENV16" s="153"/>
      <c r="ENW16" s="153"/>
      <c r="ENX16" s="153"/>
      <c r="ENY16" s="153"/>
      <c r="ENZ16" s="153"/>
      <c r="EOA16" s="153"/>
      <c r="EOB16" s="153"/>
      <c r="EOC16" s="153"/>
      <c r="EOD16" s="153"/>
      <c r="EOE16" s="153"/>
      <c r="EOF16" s="153"/>
      <c r="EOG16" s="153"/>
      <c r="EOH16" s="153"/>
      <c r="EOI16" s="153"/>
      <c r="EOJ16" s="153"/>
      <c r="EOK16" s="153"/>
      <c r="EOL16" s="153"/>
      <c r="EOM16" s="153"/>
      <c r="EON16" s="153"/>
      <c r="EOO16" s="153"/>
      <c r="EOP16" s="153"/>
      <c r="EOQ16" s="153"/>
      <c r="EOR16" s="153"/>
      <c r="EOS16" s="153"/>
      <c r="EOT16" s="153"/>
      <c r="EOU16" s="153"/>
      <c r="EOV16" s="153"/>
      <c r="EOW16" s="153"/>
      <c r="EOX16" s="153"/>
      <c r="EOY16" s="153"/>
      <c r="EOZ16" s="153"/>
      <c r="EPA16" s="153"/>
      <c r="EPB16" s="153"/>
      <c r="EPC16" s="153"/>
      <c r="EPD16" s="153"/>
      <c r="EPE16" s="153"/>
      <c r="EPF16" s="153"/>
      <c r="EPG16" s="153"/>
      <c r="EPH16" s="153"/>
      <c r="EPI16" s="153"/>
      <c r="EPJ16" s="153"/>
      <c r="EPK16" s="153"/>
      <c r="EPL16" s="153"/>
      <c r="EPM16" s="153"/>
      <c r="EPN16" s="153"/>
      <c r="EPO16" s="153"/>
      <c r="EPP16" s="153"/>
      <c r="EPQ16" s="153"/>
      <c r="EPR16" s="153"/>
      <c r="EPS16" s="153"/>
      <c r="EPT16" s="153"/>
      <c r="EPU16" s="153"/>
      <c r="EPV16" s="153"/>
      <c r="EPW16" s="153"/>
      <c r="EPX16" s="153"/>
      <c r="EPY16" s="153"/>
      <c r="EPZ16" s="153"/>
      <c r="EQA16" s="153"/>
      <c r="EQB16" s="153"/>
      <c r="EQC16" s="153"/>
      <c r="EQD16" s="153"/>
      <c r="EQE16" s="153"/>
      <c r="EQF16" s="153"/>
      <c r="EQG16" s="153"/>
      <c r="EQH16" s="153"/>
      <c r="EQI16" s="153"/>
      <c r="EQJ16" s="153"/>
      <c r="EQK16" s="153"/>
      <c r="EQL16" s="153"/>
      <c r="EQM16" s="153"/>
      <c r="EQN16" s="153"/>
      <c r="EQO16" s="153"/>
      <c r="EQP16" s="153"/>
      <c r="EQQ16" s="153"/>
      <c r="EQR16" s="153"/>
      <c r="EQS16" s="153"/>
      <c r="EQT16" s="153"/>
      <c r="EQU16" s="153"/>
      <c r="EQV16" s="153"/>
      <c r="EQW16" s="153"/>
      <c r="EQX16" s="153"/>
      <c r="EQY16" s="153"/>
      <c r="EQZ16" s="153"/>
      <c r="ERA16" s="153"/>
      <c r="ERB16" s="153"/>
      <c r="ERC16" s="153"/>
      <c r="ERD16" s="153"/>
      <c r="ERE16" s="153"/>
      <c r="ERF16" s="153"/>
      <c r="ERG16" s="153"/>
      <c r="ERH16" s="153"/>
      <c r="ERI16" s="153"/>
      <c r="ERJ16" s="153"/>
      <c r="ERK16" s="153"/>
      <c r="ERL16" s="153"/>
      <c r="ERM16" s="153"/>
      <c r="ERN16" s="153"/>
      <c r="ERO16" s="153"/>
      <c r="ERP16" s="153"/>
      <c r="ERQ16" s="153"/>
      <c r="ERR16" s="153"/>
      <c r="ERS16" s="153"/>
      <c r="ERT16" s="153"/>
      <c r="ERU16" s="153"/>
      <c r="ERV16" s="153"/>
      <c r="ERW16" s="153"/>
      <c r="ERX16" s="153"/>
      <c r="ERY16" s="153"/>
      <c r="ERZ16" s="153"/>
      <c r="ESA16" s="153"/>
      <c r="ESB16" s="153"/>
      <c r="ESC16" s="153"/>
      <c r="ESD16" s="153"/>
      <c r="ESE16" s="153"/>
      <c r="ESF16" s="153"/>
      <c r="ESG16" s="153"/>
      <c r="ESH16" s="153"/>
      <c r="ESI16" s="153"/>
      <c r="ESJ16" s="153"/>
      <c r="ESK16" s="153"/>
      <c r="ESL16" s="153"/>
      <c r="ESM16" s="153"/>
      <c r="ESN16" s="153"/>
      <c r="ESO16" s="153"/>
      <c r="ESP16" s="153"/>
      <c r="ESQ16" s="153"/>
      <c r="ESR16" s="153"/>
      <c r="ESS16" s="153"/>
      <c r="EST16" s="153"/>
      <c r="ESU16" s="153"/>
      <c r="ESV16" s="153"/>
      <c r="ESW16" s="153"/>
      <c r="ESX16" s="153"/>
      <c r="ESY16" s="153"/>
      <c r="ESZ16" s="153"/>
      <c r="ETA16" s="153"/>
      <c r="ETB16" s="153"/>
      <c r="ETC16" s="153"/>
      <c r="ETD16" s="153"/>
      <c r="ETE16" s="153"/>
      <c r="ETF16" s="153"/>
      <c r="ETG16" s="153"/>
      <c r="ETH16" s="153"/>
      <c r="ETI16" s="153"/>
      <c r="ETJ16" s="153"/>
      <c r="ETK16" s="153"/>
      <c r="ETL16" s="153"/>
      <c r="ETM16" s="153"/>
      <c r="ETN16" s="153"/>
      <c r="ETO16" s="153"/>
      <c r="ETP16" s="153"/>
      <c r="ETQ16" s="153"/>
      <c r="ETR16" s="153"/>
      <c r="ETS16" s="153"/>
      <c r="ETT16" s="153"/>
      <c r="ETU16" s="153"/>
      <c r="ETV16" s="153"/>
      <c r="ETW16" s="153"/>
      <c r="ETX16" s="153"/>
      <c r="ETY16" s="153"/>
      <c r="ETZ16" s="153"/>
      <c r="EUA16" s="153"/>
      <c r="EUB16" s="153"/>
      <c r="EUC16" s="153"/>
      <c r="EUD16" s="153"/>
      <c r="EUE16" s="153"/>
      <c r="EUF16" s="153"/>
      <c r="EUG16" s="153"/>
      <c r="EUH16" s="153"/>
      <c r="EUI16" s="153"/>
      <c r="EUJ16" s="153"/>
      <c r="EUK16" s="153"/>
      <c r="EUL16" s="153"/>
      <c r="EUM16" s="153"/>
      <c r="EUN16" s="153"/>
      <c r="EUO16" s="153"/>
      <c r="EUP16" s="153"/>
      <c r="EUQ16" s="153"/>
      <c r="EUR16" s="153"/>
      <c r="EUS16" s="153"/>
      <c r="EUT16" s="153"/>
      <c r="EUU16" s="153"/>
      <c r="EUV16" s="153"/>
      <c r="EUW16" s="153"/>
      <c r="EUX16" s="153"/>
      <c r="EUY16" s="153"/>
      <c r="EUZ16" s="153"/>
      <c r="EVA16" s="153"/>
      <c r="EVB16" s="153"/>
      <c r="EVC16" s="153"/>
      <c r="EVD16" s="153"/>
      <c r="EVE16" s="153"/>
      <c r="EVF16" s="153"/>
      <c r="EVG16" s="153"/>
      <c r="EVH16" s="153"/>
      <c r="EVI16" s="153"/>
      <c r="EVJ16" s="153"/>
      <c r="EVK16" s="153"/>
      <c r="EVL16" s="153"/>
      <c r="EVM16" s="153"/>
      <c r="EVN16" s="153"/>
      <c r="EVO16" s="153"/>
      <c r="EVP16" s="153"/>
      <c r="EVQ16" s="153"/>
      <c r="EVR16" s="153"/>
      <c r="EVS16" s="153"/>
      <c r="EVT16" s="153"/>
      <c r="EVU16" s="153"/>
      <c r="EVV16" s="153"/>
      <c r="EVW16" s="153"/>
      <c r="EVX16" s="153"/>
      <c r="EVY16" s="153"/>
      <c r="EVZ16" s="153"/>
      <c r="EWA16" s="153"/>
      <c r="EWB16" s="153"/>
      <c r="EWC16" s="153"/>
      <c r="EWD16" s="153"/>
      <c r="EWE16" s="153"/>
      <c r="EWF16" s="153"/>
      <c r="EWG16" s="153"/>
      <c r="EWH16" s="153"/>
      <c r="EWI16" s="153"/>
      <c r="EWJ16" s="153"/>
      <c r="EWK16" s="153"/>
      <c r="EWL16" s="153"/>
      <c r="EWM16" s="153"/>
      <c r="EWN16" s="153"/>
      <c r="EWO16" s="153"/>
      <c r="EWP16" s="153"/>
      <c r="EWQ16" s="153"/>
      <c r="EWR16" s="153"/>
      <c r="EWS16" s="153"/>
      <c r="EWT16" s="153"/>
      <c r="EWU16" s="153"/>
      <c r="EWV16" s="153"/>
      <c r="EWW16" s="153"/>
      <c r="EWX16" s="153"/>
      <c r="EWY16" s="153"/>
      <c r="EWZ16" s="153"/>
      <c r="EXA16" s="153"/>
      <c r="EXB16" s="153"/>
      <c r="EXC16" s="153"/>
      <c r="EXD16" s="153"/>
      <c r="EXE16" s="153"/>
      <c r="EXF16" s="153"/>
      <c r="EXG16" s="153"/>
      <c r="EXH16" s="153"/>
      <c r="EXI16" s="153"/>
      <c r="EXJ16" s="153"/>
      <c r="EXK16" s="153"/>
      <c r="EXL16" s="153"/>
      <c r="EXM16" s="153"/>
      <c r="EXN16" s="153"/>
      <c r="EXO16" s="153"/>
      <c r="EXP16" s="153"/>
      <c r="EXQ16" s="153"/>
      <c r="EXR16" s="153"/>
      <c r="EXS16" s="153"/>
      <c r="EXT16" s="153"/>
      <c r="EXU16" s="153"/>
      <c r="EXV16" s="153"/>
      <c r="EXW16" s="153"/>
      <c r="EXX16" s="153"/>
      <c r="EXY16" s="153"/>
      <c r="EXZ16" s="153"/>
      <c r="EYA16" s="153"/>
      <c r="EYB16" s="153"/>
      <c r="EYC16" s="153"/>
      <c r="EYD16" s="153"/>
      <c r="EYE16" s="153"/>
      <c r="EYF16" s="153"/>
      <c r="EYG16" s="153"/>
      <c r="EYH16" s="153"/>
      <c r="EYI16" s="153"/>
      <c r="EYJ16" s="153"/>
      <c r="EYK16" s="153"/>
      <c r="EYL16" s="153"/>
      <c r="EYM16" s="153"/>
      <c r="EYN16" s="153"/>
      <c r="EYO16" s="153"/>
      <c r="EYP16" s="153"/>
      <c r="EYQ16" s="153"/>
      <c r="EYR16" s="153"/>
      <c r="EYS16" s="153"/>
      <c r="EYT16" s="153"/>
      <c r="EYU16" s="153"/>
      <c r="EYV16" s="153"/>
      <c r="EYW16" s="153"/>
      <c r="EYX16" s="153"/>
      <c r="EYY16" s="153"/>
      <c r="EYZ16" s="153"/>
      <c r="EZA16" s="153"/>
      <c r="EZB16" s="153"/>
      <c r="EZC16" s="153"/>
      <c r="EZD16" s="153"/>
      <c r="EZE16" s="153"/>
      <c r="EZF16" s="153"/>
      <c r="EZG16" s="153"/>
      <c r="EZH16" s="153"/>
      <c r="EZI16" s="153"/>
      <c r="EZJ16" s="153"/>
      <c r="EZK16" s="153"/>
      <c r="EZL16" s="153"/>
      <c r="EZM16" s="153"/>
      <c r="EZN16" s="153"/>
      <c r="EZO16" s="153"/>
      <c r="EZP16" s="153"/>
      <c r="EZQ16" s="153"/>
      <c r="EZR16" s="153"/>
      <c r="EZS16" s="153"/>
      <c r="EZT16" s="153"/>
      <c r="EZU16" s="153"/>
      <c r="EZV16" s="153"/>
      <c r="EZW16" s="153"/>
      <c r="EZX16" s="153"/>
      <c r="EZY16" s="153"/>
      <c r="EZZ16" s="153"/>
      <c r="FAA16" s="153"/>
      <c r="FAB16" s="153"/>
      <c r="FAC16" s="153"/>
      <c r="FAD16" s="153"/>
      <c r="FAE16" s="153"/>
      <c r="FAF16" s="153"/>
      <c r="FAG16" s="153"/>
      <c r="FAH16" s="153"/>
      <c r="FAI16" s="153"/>
      <c r="FAJ16" s="153"/>
      <c r="FAK16" s="153"/>
      <c r="FAL16" s="153"/>
      <c r="FAM16" s="153"/>
      <c r="FAN16" s="153"/>
      <c r="FAO16" s="153"/>
      <c r="FAP16" s="153"/>
      <c r="FAQ16" s="153"/>
      <c r="FAR16" s="153"/>
      <c r="FAS16" s="153"/>
      <c r="FAT16" s="153"/>
      <c r="FAU16" s="153"/>
      <c r="FAV16" s="153"/>
      <c r="FAW16" s="153"/>
      <c r="FAX16" s="153"/>
      <c r="FAY16" s="153"/>
      <c r="FAZ16" s="153"/>
      <c r="FBA16" s="153"/>
      <c r="FBB16" s="153"/>
      <c r="FBC16" s="153"/>
      <c r="FBD16" s="153"/>
      <c r="FBE16" s="153"/>
      <c r="FBF16" s="153"/>
      <c r="FBG16" s="153"/>
      <c r="FBH16" s="153"/>
      <c r="FBI16" s="153"/>
      <c r="FBJ16" s="153"/>
      <c r="FBK16" s="153"/>
      <c r="FBL16" s="153"/>
      <c r="FBM16" s="153"/>
      <c r="FBN16" s="153"/>
      <c r="FBO16" s="153"/>
      <c r="FBP16" s="153"/>
      <c r="FBQ16" s="153"/>
      <c r="FBR16" s="153"/>
      <c r="FBS16" s="153"/>
      <c r="FBT16" s="153"/>
      <c r="FBU16" s="153"/>
      <c r="FBV16" s="153"/>
      <c r="FBW16" s="153"/>
      <c r="FBX16" s="153"/>
      <c r="FBY16" s="153"/>
      <c r="FBZ16" s="153"/>
      <c r="FCA16" s="153"/>
      <c r="FCB16" s="153"/>
      <c r="FCC16" s="153"/>
      <c r="FCD16" s="153"/>
      <c r="FCE16" s="153"/>
      <c r="FCF16" s="153"/>
      <c r="FCG16" s="153"/>
      <c r="FCH16" s="153"/>
      <c r="FCI16" s="153"/>
      <c r="FCJ16" s="153"/>
      <c r="FCK16" s="153"/>
      <c r="FCL16" s="153"/>
      <c r="FCM16" s="153"/>
      <c r="FCN16" s="153"/>
      <c r="FCO16" s="153"/>
      <c r="FCP16" s="153"/>
      <c r="FCQ16" s="153"/>
      <c r="FCR16" s="153"/>
      <c r="FCS16" s="153"/>
      <c r="FCT16" s="153"/>
      <c r="FCU16" s="153"/>
      <c r="FCV16" s="153"/>
      <c r="FCW16" s="153"/>
      <c r="FCX16" s="153"/>
      <c r="FCY16" s="153"/>
      <c r="FCZ16" s="153"/>
      <c r="FDA16" s="153"/>
      <c r="FDB16" s="153"/>
      <c r="FDC16" s="153"/>
      <c r="FDD16" s="153"/>
      <c r="FDE16" s="153"/>
      <c r="FDF16" s="153"/>
      <c r="FDG16" s="153"/>
      <c r="FDH16" s="153"/>
      <c r="FDI16" s="153"/>
      <c r="FDJ16" s="153"/>
      <c r="FDK16" s="153"/>
      <c r="FDL16" s="153"/>
      <c r="FDM16" s="153"/>
      <c r="FDN16" s="153"/>
      <c r="FDO16" s="153"/>
      <c r="FDP16" s="153"/>
      <c r="FDQ16" s="153"/>
      <c r="FDR16" s="153"/>
      <c r="FDS16" s="153"/>
      <c r="FDT16" s="153"/>
      <c r="FDU16" s="153"/>
      <c r="FDV16" s="153"/>
      <c r="FDW16" s="153"/>
      <c r="FDX16" s="153"/>
      <c r="FDY16" s="153"/>
      <c r="FDZ16" s="153"/>
      <c r="FEA16" s="153"/>
      <c r="FEB16" s="153"/>
      <c r="FEC16" s="153"/>
      <c r="FED16" s="153"/>
      <c r="FEE16" s="153"/>
      <c r="FEF16" s="153"/>
      <c r="FEG16" s="153"/>
      <c r="FEH16" s="153"/>
      <c r="FEI16" s="153"/>
      <c r="FEJ16" s="153"/>
      <c r="FEK16" s="153"/>
      <c r="FEL16" s="153"/>
      <c r="FEM16" s="153"/>
      <c r="FEN16" s="153"/>
      <c r="FEO16" s="153"/>
      <c r="FEP16" s="153"/>
      <c r="FEQ16" s="153"/>
      <c r="FER16" s="153"/>
      <c r="FES16" s="153"/>
      <c r="FET16" s="153"/>
      <c r="FEU16" s="153"/>
      <c r="FEV16" s="153"/>
      <c r="FEW16" s="153"/>
      <c r="FEX16" s="153"/>
      <c r="FEY16" s="153"/>
      <c r="FEZ16" s="153"/>
      <c r="FFA16" s="153"/>
      <c r="FFB16" s="153"/>
      <c r="FFC16" s="153"/>
      <c r="FFD16" s="153"/>
      <c r="FFE16" s="153"/>
      <c r="FFF16" s="153"/>
      <c r="FFG16" s="153"/>
      <c r="FFH16" s="153"/>
      <c r="FFI16" s="153"/>
      <c r="FFJ16" s="153"/>
      <c r="FFK16" s="153"/>
      <c r="FFL16" s="153"/>
      <c r="FFM16" s="153"/>
      <c r="FFN16" s="153"/>
      <c r="FFO16" s="153"/>
      <c r="FFP16" s="153"/>
      <c r="FFQ16" s="153"/>
      <c r="FFR16" s="153"/>
      <c r="FFS16" s="153"/>
      <c r="FFT16" s="153"/>
      <c r="FFU16" s="153"/>
      <c r="FFV16" s="153"/>
      <c r="FFW16" s="153"/>
      <c r="FFX16" s="153"/>
      <c r="FFY16" s="153"/>
      <c r="FFZ16" s="153"/>
      <c r="FGA16" s="153"/>
      <c r="FGB16" s="153"/>
      <c r="FGC16" s="153"/>
      <c r="FGD16" s="153"/>
      <c r="FGE16" s="153"/>
      <c r="FGF16" s="153"/>
      <c r="FGG16" s="153"/>
      <c r="FGH16" s="153"/>
      <c r="FGI16" s="153"/>
      <c r="FGJ16" s="153"/>
      <c r="FGK16" s="153"/>
      <c r="FGL16" s="153"/>
      <c r="FGM16" s="153"/>
      <c r="FGN16" s="153"/>
      <c r="FGO16" s="153"/>
      <c r="FGP16" s="153"/>
      <c r="FGQ16" s="153"/>
      <c r="FGR16" s="153"/>
      <c r="FGS16" s="153"/>
      <c r="FGT16" s="153"/>
      <c r="FGU16" s="153"/>
      <c r="FGV16" s="153"/>
      <c r="FGW16" s="153"/>
      <c r="FGX16" s="153"/>
      <c r="FGY16" s="153"/>
      <c r="FGZ16" s="153"/>
      <c r="FHA16" s="153"/>
      <c r="FHB16" s="153"/>
      <c r="FHC16" s="153"/>
      <c r="FHD16" s="153"/>
      <c r="FHE16" s="153"/>
      <c r="FHF16" s="153"/>
      <c r="FHG16" s="153"/>
      <c r="FHH16" s="153"/>
      <c r="FHI16" s="153"/>
      <c r="FHJ16" s="153"/>
      <c r="FHK16" s="153"/>
      <c r="FHL16" s="153"/>
      <c r="FHM16" s="153"/>
      <c r="FHN16" s="153"/>
      <c r="FHO16" s="153"/>
      <c r="FHP16" s="153"/>
      <c r="FHQ16" s="153"/>
      <c r="FHR16" s="153"/>
      <c r="FHS16" s="153"/>
      <c r="FHT16" s="153"/>
      <c r="FHU16" s="153"/>
      <c r="FHV16" s="153"/>
      <c r="FHW16" s="153"/>
      <c r="FHX16" s="153"/>
      <c r="FHY16" s="153"/>
      <c r="FHZ16" s="153"/>
      <c r="FIA16" s="153"/>
      <c r="FIB16" s="153"/>
      <c r="FIC16" s="153"/>
      <c r="FID16" s="153"/>
      <c r="FIE16" s="153"/>
      <c r="FIF16" s="153"/>
      <c r="FIG16" s="153"/>
      <c r="FIH16" s="153"/>
      <c r="FII16" s="153"/>
      <c r="FIJ16" s="153"/>
      <c r="FIK16" s="153"/>
      <c r="FIL16" s="153"/>
      <c r="FIM16" s="153"/>
      <c r="FIN16" s="153"/>
      <c r="FIO16" s="153"/>
      <c r="FIP16" s="153"/>
      <c r="FIQ16" s="153"/>
      <c r="FIR16" s="153"/>
      <c r="FIS16" s="153"/>
      <c r="FIT16" s="153"/>
      <c r="FIU16" s="153"/>
      <c r="FIV16" s="153"/>
      <c r="FIW16" s="153"/>
      <c r="FIX16" s="153"/>
      <c r="FIY16" s="153"/>
      <c r="FIZ16" s="153"/>
      <c r="FJA16" s="153"/>
      <c r="FJB16" s="153"/>
      <c r="FJC16" s="153"/>
      <c r="FJD16" s="153"/>
      <c r="FJE16" s="153"/>
      <c r="FJF16" s="153"/>
      <c r="FJG16" s="153"/>
      <c r="FJH16" s="153"/>
      <c r="FJI16" s="153"/>
      <c r="FJJ16" s="153"/>
      <c r="FJK16" s="153"/>
      <c r="FJL16" s="153"/>
      <c r="FJM16" s="153"/>
      <c r="FJN16" s="153"/>
      <c r="FJO16" s="153"/>
      <c r="FJP16" s="153"/>
      <c r="FJQ16" s="153"/>
      <c r="FJR16" s="153"/>
      <c r="FJS16" s="153"/>
      <c r="FJT16" s="153"/>
      <c r="FJU16" s="153"/>
      <c r="FJV16" s="153"/>
      <c r="FJW16" s="153"/>
      <c r="FJX16" s="153"/>
      <c r="FJY16" s="153"/>
      <c r="FJZ16" s="153"/>
      <c r="FKA16" s="153"/>
      <c r="FKB16" s="153"/>
      <c r="FKC16" s="153"/>
      <c r="FKD16" s="153"/>
      <c r="FKE16" s="153"/>
      <c r="FKF16" s="153"/>
      <c r="FKG16" s="153"/>
      <c r="FKH16" s="153"/>
      <c r="FKI16" s="153"/>
      <c r="FKJ16" s="153"/>
      <c r="FKK16" s="153"/>
      <c r="FKL16" s="153"/>
      <c r="FKM16" s="153"/>
      <c r="FKN16" s="153"/>
      <c r="FKO16" s="153"/>
      <c r="FKP16" s="153"/>
      <c r="FKQ16" s="153"/>
      <c r="FKR16" s="153"/>
      <c r="FKS16" s="153"/>
      <c r="FKT16" s="153"/>
      <c r="FKU16" s="153"/>
      <c r="FKV16" s="153"/>
      <c r="FKW16" s="153"/>
      <c r="FKX16" s="153"/>
      <c r="FKY16" s="153"/>
      <c r="FKZ16" s="153"/>
      <c r="FLA16" s="153"/>
      <c r="FLB16" s="153"/>
      <c r="FLC16" s="153"/>
      <c r="FLD16" s="153"/>
      <c r="FLE16" s="153"/>
      <c r="FLF16" s="153"/>
      <c r="FLG16" s="153"/>
      <c r="FLH16" s="153"/>
      <c r="FLI16" s="153"/>
      <c r="FLJ16" s="153"/>
      <c r="FLK16" s="153"/>
      <c r="FLL16" s="153"/>
      <c r="FLM16" s="153"/>
      <c r="FLN16" s="153"/>
      <c r="FLO16" s="153"/>
      <c r="FLP16" s="153"/>
      <c r="FLQ16" s="153"/>
      <c r="FLR16" s="153"/>
      <c r="FLS16" s="153"/>
      <c r="FLT16" s="153"/>
      <c r="FLU16" s="153"/>
      <c r="FLV16" s="153"/>
      <c r="FLW16" s="153"/>
      <c r="FLX16" s="153"/>
      <c r="FLY16" s="153"/>
      <c r="FLZ16" s="153"/>
      <c r="FMA16" s="153"/>
      <c r="FMB16" s="153"/>
      <c r="FMC16" s="153"/>
      <c r="FMD16" s="153"/>
      <c r="FME16" s="153"/>
      <c r="FMF16" s="153"/>
      <c r="FMG16" s="153"/>
      <c r="FMH16" s="153"/>
      <c r="FMI16" s="153"/>
      <c r="FMJ16" s="153"/>
      <c r="FMK16" s="153"/>
      <c r="FML16" s="153"/>
      <c r="FMM16" s="153"/>
      <c r="FMN16" s="153"/>
      <c r="FMO16" s="153"/>
      <c r="FMP16" s="153"/>
      <c r="FMQ16" s="153"/>
      <c r="FMR16" s="153"/>
      <c r="FMS16" s="153"/>
      <c r="FMT16" s="153"/>
      <c r="FMU16" s="153"/>
      <c r="FMV16" s="153"/>
      <c r="FMW16" s="153"/>
      <c r="FMX16" s="153"/>
      <c r="FMY16" s="153"/>
      <c r="FMZ16" s="153"/>
      <c r="FNA16" s="153"/>
      <c r="FNB16" s="153"/>
      <c r="FNC16" s="153"/>
      <c r="FND16" s="153"/>
      <c r="FNE16" s="153"/>
      <c r="FNF16" s="153"/>
      <c r="FNG16" s="153"/>
      <c r="FNH16" s="153"/>
      <c r="FNI16" s="153"/>
      <c r="FNJ16" s="153"/>
      <c r="FNK16" s="153"/>
      <c r="FNL16" s="153"/>
      <c r="FNM16" s="153"/>
      <c r="FNN16" s="153"/>
      <c r="FNO16" s="153"/>
      <c r="FNP16" s="153"/>
      <c r="FNQ16" s="153"/>
      <c r="FNR16" s="153"/>
      <c r="FNS16" s="153"/>
      <c r="FNT16" s="153"/>
      <c r="FNU16" s="153"/>
      <c r="FNV16" s="153"/>
      <c r="FNW16" s="153"/>
      <c r="FNX16" s="153"/>
      <c r="FNY16" s="153"/>
      <c r="FNZ16" s="153"/>
      <c r="FOA16" s="153"/>
      <c r="FOB16" s="153"/>
      <c r="FOC16" s="153"/>
      <c r="FOD16" s="153"/>
      <c r="FOE16" s="153"/>
      <c r="FOF16" s="153"/>
      <c r="FOG16" s="153"/>
      <c r="FOH16" s="153"/>
      <c r="FOI16" s="153"/>
      <c r="FOJ16" s="153"/>
      <c r="FOK16" s="153"/>
      <c r="FOL16" s="153"/>
      <c r="FOM16" s="153"/>
      <c r="FON16" s="153"/>
      <c r="FOO16" s="153"/>
      <c r="FOP16" s="153"/>
      <c r="FOQ16" s="153"/>
      <c r="FOR16" s="153"/>
      <c r="FOS16" s="153"/>
      <c r="FOT16" s="153"/>
      <c r="FOU16" s="153"/>
      <c r="FOV16" s="153"/>
      <c r="FOW16" s="153"/>
      <c r="FOX16" s="153"/>
      <c r="FOY16" s="153"/>
      <c r="FOZ16" s="153"/>
      <c r="FPA16" s="153"/>
      <c r="FPB16" s="153"/>
      <c r="FPC16" s="153"/>
      <c r="FPD16" s="153"/>
      <c r="FPE16" s="153"/>
      <c r="FPF16" s="153"/>
      <c r="FPG16" s="153"/>
      <c r="FPH16" s="153"/>
      <c r="FPI16" s="153"/>
      <c r="FPJ16" s="153"/>
      <c r="FPK16" s="153"/>
      <c r="FPL16" s="153"/>
      <c r="FPM16" s="153"/>
      <c r="FPN16" s="153"/>
      <c r="FPO16" s="153"/>
      <c r="FPP16" s="153"/>
      <c r="FPQ16" s="153"/>
      <c r="FPR16" s="153"/>
      <c r="FPS16" s="153"/>
      <c r="FPT16" s="153"/>
      <c r="FPU16" s="153"/>
      <c r="FPV16" s="153"/>
      <c r="FPW16" s="153"/>
      <c r="FPX16" s="153"/>
      <c r="FPY16" s="153"/>
      <c r="FPZ16" s="153"/>
      <c r="FQA16" s="153"/>
      <c r="FQB16" s="153"/>
      <c r="FQC16" s="153"/>
      <c r="FQD16" s="153"/>
      <c r="FQE16" s="153"/>
      <c r="FQF16" s="153"/>
      <c r="FQG16" s="153"/>
      <c r="FQH16" s="153"/>
      <c r="FQI16" s="153"/>
      <c r="FQJ16" s="153"/>
      <c r="FQK16" s="153"/>
      <c r="FQL16" s="153"/>
      <c r="FQM16" s="153"/>
      <c r="FQN16" s="153"/>
      <c r="FQO16" s="153"/>
      <c r="FQP16" s="153"/>
      <c r="FQQ16" s="153"/>
      <c r="FQR16" s="153"/>
      <c r="FQS16" s="153"/>
      <c r="FQT16" s="153"/>
      <c r="FQU16" s="153"/>
      <c r="FQV16" s="153"/>
      <c r="FQW16" s="153"/>
      <c r="FQX16" s="153"/>
      <c r="FQY16" s="153"/>
      <c r="FQZ16" s="153"/>
      <c r="FRA16" s="153"/>
      <c r="FRB16" s="153"/>
      <c r="FRC16" s="153"/>
      <c r="FRD16" s="153"/>
      <c r="FRE16" s="153"/>
      <c r="FRF16" s="153"/>
      <c r="FRG16" s="153"/>
      <c r="FRH16" s="153"/>
      <c r="FRI16" s="153"/>
      <c r="FRJ16" s="153"/>
      <c r="FRK16" s="153"/>
      <c r="FRL16" s="153"/>
      <c r="FRM16" s="153"/>
      <c r="FRN16" s="153"/>
      <c r="FRO16" s="153"/>
      <c r="FRP16" s="153"/>
      <c r="FRQ16" s="153"/>
      <c r="FRR16" s="153"/>
      <c r="FRS16" s="153"/>
      <c r="FRT16" s="153"/>
      <c r="FRU16" s="153"/>
      <c r="FRV16" s="153"/>
      <c r="FRW16" s="153"/>
      <c r="FRX16" s="153"/>
      <c r="FRY16" s="153"/>
      <c r="FRZ16" s="153"/>
      <c r="FSA16" s="153"/>
      <c r="FSB16" s="153"/>
      <c r="FSC16" s="153"/>
      <c r="FSD16" s="153"/>
      <c r="FSE16" s="153"/>
      <c r="FSF16" s="153"/>
      <c r="FSG16" s="153"/>
      <c r="FSH16" s="153"/>
      <c r="FSI16" s="153"/>
      <c r="FSJ16" s="153"/>
      <c r="FSK16" s="153"/>
      <c r="FSL16" s="153"/>
      <c r="FSM16" s="153"/>
      <c r="FSN16" s="153"/>
      <c r="FSO16" s="153"/>
      <c r="FSP16" s="153"/>
      <c r="FSQ16" s="153"/>
      <c r="FSR16" s="153"/>
      <c r="FSS16" s="153"/>
      <c r="FST16" s="153"/>
      <c r="FSU16" s="153"/>
      <c r="FSV16" s="153"/>
      <c r="FSW16" s="153"/>
      <c r="FSX16" s="153"/>
      <c r="FSY16" s="153"/>
      <c r="FSZ16" s="153"/>
      <c r="FTA16" s="153"/>
      <c r="FTB16" s="153"/>
      <c r="FTC16" s="153"/>
      <c r="FTD16" s="153"/>
      <c r="FTE16" s="153"/>
      <c r="FTF16" s="153"/>
      <c r="FTG16" s="153"/>
      <c r="FTH16" s="153"/>
      <c r="FTI16" s="153"/>
      <c r="FTJ16" s="153"/>
      <c r="FTK16" s="153"/>
      <c r="FTL16" s="153"/>
      <c r="FTM16" s="153"/>
      <c r="FTN16" s="153"/>
      <c r="FTO16" s="153"/>
      <c r="FTP16" s="153"/>
      <c r="FTQ16" s="153"/>
      <c r="FTR16" s="153"/>
      <c r="FTS16" s="153"/>
      <c r="FTT16" s="153"/>
      <c r="FTU16" s="153"/>
      <c r="FTV16" s="153"/>
      <c r="FTW16" s="153"/>
      <c r="FTX16" s="153"/>
      <c r="FTY16" s="153"/>
      <c r="FTZ16" s="153"/>
      <c r="FUA16" s="153"/>
      <c r="FUB16" s="153"/>
      <c r="FUC16" s="153"/>
      <c r="FUD16" s="153"/>
      <c r="FUE16" s="153"/>
      <c r="FUF16" s="153"/>
      <c r="FUG16" s="153"/>
      <c r="FUH16" s="153"/>
      <c r="FUI16" s="153"/>
      <c r="FUJ16" s="153"/>
      <c r="FUK16" s="153"/>
      <c r="FUL16" s="153"/>
      <c r="FUM16" s="153"/>
      <c r="FUN16" s="153"/>
      <c r="FUO16" s="153"/>
      <c r="FUP16" s="153"/>
      <c r="FUQ16" s="153"/>
      <c r="FUR16" s="153"/>
      <c r="FUS16" s="153"/>
      <c r="FUT16" s="153"/>
      <c r="FUU16" s="153"/>
      <c r="FUV16" s="153"/>
      <c r="FUW16" s="153"/>
      <c r="FUX16" s="153"/>
      <c r="FUY16" s="153"/>
      <c r="FUZ16" s="153"/>
      <c r="FVA16" s="153"/>
      <c r="FVB16" s="153"/>
      <c r="FVC16" s="153"/>
      <c r="FVD16" s="153"/>
      <c r="FVE16" s="153"/>
      <c r="FVF16" s="153"/>
      <c r="FVG16" s="153"/>
      <c r="FVH16" s="153"/>
      <c r="FVI16" s="153"/>
      <c r="FVJ16" s="153"/>
      <c r="FVK16" s="153"/>
      <c r="FVL16" s="153"/>
      <c r="FVM16" s="153"/>
      <c r="FVN16" s="153"/>
      <c r="FVO16" s="153"/>
      <c r="FVP16" s="153"/>
      <c r="FVQ16" s="153"/>
      <c r="FVR16" s="153"/>
      <c r="FVS16" s="153"/>
      <c r="FVT16" s="153"/>
      <c r="FVU16" s="153"/>
      <c r="FVV16" s="153"/>
      <c r="FVW16" s="153"/>
      <c r="FVX16" s="153"/>
      <c r="FVY16" s="153"/>
      <c r="FVZ16" s="153"/>
      <c r="FWA16" s="153"/>
      <c r="FWB16" s="153"/>
      <c r="FWC16" s="153"/>
      <c r="FWD16" s="153"/>
      <c r="FWE16" s="153"/>
      <c r="FWF16" s="153"/>
      <c r="FWG16" s="153"/>
      <c r="FWH16" s="153"/>
      <c r="FWI16" s="153"/>
      <c r="FWJ16" s="153"/>
      <c r="FWK16" s="153"/>
      <c r="FWL16" s="153"/>
      <c r="FWM16" s="153"/>
      <c r="FWN16" s="153"/>
      <c r="FWO16" s="153"/>
      <c r="FWP16" s="153"/>
      <c r="FWQ16" s="153"/>
      <c r="FWR16" s="153"/>
      <c r="FWS16" s="153"/>
      <c r="FWT16" s="153"/>
      <c r="FWU16" s="153"/>
      <c r="FWV16" s="153"/>
      <c r="FWW16" s="153"/>
      <c r="FWX16" s="153"/>
      <c r="FWY16" s="153"/>
      <c r="FWZ16" s="153"/>
      <c r="FXA16" s="153"/>
      <c r="FXB16" s="153"/>
      <c r="FXC16" s="153"/>
      <c r="FXD16" s="153"/>
      <c r="FXE16" s="153"/>
      <c r="FXF16" s="153"/>
      <c r="FXG16" s="153"/>
      <c r="FXH16" s="153"/>
      <c r="FXI16" s="153"/>
      <c r="FXJ16" s="153"/>
      <c r="FXK16" s="153"/>
      <c r="FXL16" s="153"/>
      <c r="FXM16" s="153"/>
      <c r="FXN16" s="153"/>
      <c r="FXO16" s="153"/>
      <c r="FXP16" s="153"/>
      <c r="FXQ16" s="153"/>
      <c r="FXR16" s="153"/>
      <c r="FXS16" s="153"/>
      <c r="FXT16" s="153"/>
      <c r="FXU16" s="153"/>
      <c r="FXV16" s="153"/>
      <c r="FXW16" s="153"/>
      <c r="FXX16" s="153"/>
      <c r="FXY16" s="153"/>
      <c r="FXZ16" s="153"/>
      <c r="FYA16" s="153"/>
      <c r="FYB16" s="153"/>
      <c r="FYC16" s="153"/>
      <c r="FYD16" s="153"/>
      <c r="FYE16" s="153"/>
      <c r="FYF16" s="153"/>
      <c r="FYG16" s="153"/>
      <c r="FYH16" s="153"/>
      <c r="FYI16" s="153"/>
      <c r="FYJ16" s="153"/>
      <c r="FYK16" s="153"/>
      <c r="FYL16" s="153"/>
      <c r="FYM16" s="153"/>
      <c r="FYN16" s="153"/>
      <c r="FYO16" s="153"/>
      <c r="FYP16" s="153"/>
      <c r="FYQ16" s="153"/>
      <c r="FYR16" s="153"/>
      <c r="FYS16" s="153"/>
      <c r="FYT16" s="153"/>
      <c r="FYU16" s="153"/>
      <c r="FYV16" s="153"/>
      <c r="FYW16" s="153"/>
      <c r="FYX16" s="153"/>
      <c r="FYY16" s="153"/>
      <c r="FYZ16" s="153"/>
      <c r="FZA16" s="153"/>
      <c r="FZB16" s="153"/>
      <c r="FZC16" s="153"/>
      <c r="FZD16" s="153"/>
      <c r="FZE16" s="153"/>
      <c r="FZF16" s="153"/>
      <c r="FZG16" s="153"/>
      <c r="FZH16" s="153"/>
      <c r="FZI16" s="153"/>
      <c r="FZJ16" s="153"/>
      <c r="FZK16" s="153"/>
      <c r="FZL16" s="153"/>
      <c r="FZM16" s="153"/>
      <c r="FZN16" s="153"/>
      <c r="FZO16" s="153"/>
      <c r="FZP16" s="153"/>
      <c r="FZQ16" s="153"/>
      <c r="FZR16" s="153"/>
      <c r="FZS16" s="153"/>
      <c r="FZT16" s="153"/>
      <c r="FZU16" s="153"/>
      <c r="FZV16" s="153"/>
      <c r="FZW16" s="153"/>
      <c r="FZX16" s="153"/>
      <c r="FZY16" s="153"/>
      <c r="FZZ16" s="153"/>
      <c r="GAA16" s="153"/>
      <c r="GAB16" s="153"/>
      <c r="GAC16" s="153"/>
      <c r="GAD16" s="153"/>
      <c r="GAE16" s="153"/>
      <c r="GAF16" s="153"/>
      <c r="GAG16" s="153"/>
      <c r="GAH16" s="153"/>
      <c r="GAI16" s="153"/>
      <c r="GAJ16" s="153"/>
      <c r="GAK16" s="153"/>
      <c r="GAL16" s="153"/>
      <c r="GAM16" s="153"/>
      <c r="GAN16" s="153"/>
      <c r="GAO16" s="153"/>
      <c r="GAP16" s="153"/>
      <c r="GAQ16" s="153"/>
      <c r="GAR16" s="153"/>
      <c r="GAS16" s="153"/>
      <c r="GAT16" s="153"/>
      <c r="GAU16" s="153"/>
      <c r="GAV16" s="153"/>
      <c r="GAW16" s="153"/>
      <c r="GAX16" s="153"/>
      <c r="GAY16" s="153"/>
      <c r="GAZ16" s="153"/>
      <c r="GBA16" s="153"/>
      <c r="GBB16" s="153"/>
      <c r="GBC16" s="153"/>
      <c r="GBD16" s="153"/>
      <c r="GBE16" s="153"/>
      <c r="GBF16" s="153"/>
      <c r="GBG16" s="153"/>
      <c r="GBH16" s="153"/>
      <c r="GBI16" s="153"/>
      <c r="GBJ16" s="153"/>
      <c r="GBK16" s="153"/>
      <c r="GBL16" s="153"/>
      <c r="GBM16" s="153"/>
      <c r="GBN16" s="153"/>
      <c r="GBO16" s="153"/>
      <c r="GBP16" s="153"/>
      <c r="GBQ16" s="153"/>
      <c r="GBR16" s="153"/>
      <c r="GBS16" s="153"/>
      <c r="GBT16" s="153"/>
      <c r="GBU16" s="153"/>
      <c r="GBV16" s="153"/>
      <c r="GBW16" s="153"/>
      <c r="GBX16" s="153"/>
      <c r="GBY16" s="153"/>
      <c r="GBZ16" s="153"/>
      <c r="GCA16" s="153"/>
      <c r="GCB16" s="153"/>
      <c r="GCC16" s="153"/>
      <c r="GCD16" s="153"/>
      <c r="GCE16" s="153"/>
      <c r="GCF16" s="153"/>
      <c r="GCG16" s="153"/>
      <c r="GCH16" s="153"/>
      <c r="GCI16" s="153"/>
      <c r="GCJ16" s="153"/>
      <c r="GCK16" s="153"/>
      <c r="GCL16" s="153"/>
      <c r="GCM16" s="153"/>
      <c r="GCN16" s="153"/>
      <c r="GCO16" s="153"/>
      <c r="GCP16" s="153"/>
      <c r="GCQ16" s="153"/>
      <c r="GCR16" s="153"/>
      <c r="GCS16" s="153"/>
      <c r="GCT16" s="153"/>
      <c r="GCU16" s="153"/>
      <c r="GCV16" s="153"/>
      <c r="GCW16" s="153"/>
      <c r="GCX16" s="153"/>
      <c r="GCY16" s="153"/>
      <c r="GCZ16" s="153"/>
      <c r="GDA16" s="153"/>
      <c r="GDB16" s="153"/>
      <c r="GDC16" s="153"/>
      <c r="GDD16" s="153"/>
      <c r="GDE16" s="153"/>
      <c r="GDF16" s="153"/>
      <c r="GDG16" s="153"/>
      <c r="GDH16" s="153"/>
      <c r="GDI16" s="153"/>
      <c r="GDJ16" s="153"/>
      <c r="GDK16" s="153"/>
      <c r="GDL16" s="153"/>
      <c r="GDM16" s="153"/>
      <c r="GDN16" s="153"/>
      <c r="GDO16" s="153"/>
      <c r="GDP16" s="153"/>
      <c r="GDQ16" s="153"/>
      <c r="GDR16" s="153"/>
      <c r="GDS16" s="153"/>
      <c r="GDT16" s="153"/>
      <c r="GDU16" s="153"/>
      <c r="GDV16" s="153"/>
      <c r="GDW16" s="153"/>
      <c r="GDX16" s="153"/>
      <c r="GDY16" s="153"/>
      <c r="GDZ16" s="153"/>
      <c r="GEA16" s="153"/>
      <c r="GEB16" s="153"/>
      <c r="GEC16" s="153"/>
      <c r="GED16" s="153"/>
      <c r="GEE16" s="153"/>
      <c r="GEF16" s="153"/>
      <c r="GEG16" s="153"/>
      <c r="GEH16" s="153"/>
      <c r="GEI16" s="153"/>
      <c r="GEJ16" s="153"/>
      <c r="GEK16" s="153"/>
      <c r="GEL16" s="153"/>
      <c r="GEM16" s="153"/>
      <c r="GEN16" s="153"/>
      <c r="GEO16" s="153"/>
      <c r="GEP16" s="153"/>
      <c r="GEQ16" s="153"/>
      <c r="GER16" s="153"/>
      <c r="GES16" s="153"/>
      <c r="GET16" s="153"/>
      <c r="GEU16" s="153"/>
      <c r="GEV16" s="153"/>
      <c r="GEW16" s="153"/>
      <c r="GEX16" s="153"/>
      <c r="GEY16" s="153"/>
      <c r="GEZ16" s="153"/>
      <c r="GFA16" s="153"/>
      <c r="GFB16" s="153"/>
      <c r="GFC16" s="153"/>
      <c r="GFD16" s="153"/>
      <c r="GFE16" s="153"/>
      <c r="GFF16" s="153"/>
      <c r="GFG16" s="153"/>
      <c r="GFH16" s="153"/>
      <c r="GFI16" s="153"/>
      <c r="GFJ16" s="153"/>
      <c r="GFK16" s="153"/>
      <c r="GFL16" s="153"/>
      <c r="GFM16" s="153"/>
      <c r="GFN16" s="153"/>
      <c r="GFO16" s="153"/>
      <c r="GFP16" s="153"/>
      <c r="GFQ16" s="153"/>
      <c r="GFR16" s="153"/>
      <c r="GFS16" s="153"/>
      <c r="GFT16" s="153"/>
      <c r="GFU16" s="153"/>
      <c r="GFV16" s="153"/>
      <c r="GFW16" s="153"/>
      <c r="GFX16" s="153"/>
      <c r="GFY16" s="153"/>
      <c r="GFZ16" s="153"/>
      <c r="GGA16" s="153"/>
      <c r="GGB16" s="153"/>
      <c r="GGC16" s="153"/>
      <c r="GGD16" s="153"/>
      <c r="GGE16" s="153"/>
      <c r="GGF16" s="153"/>
      <c r="GGG16" s="153"/>
      <c r="GGH16" s="153"/>
      <c r="GGI16" s="153"/>
      <c r="GGJ16" s="153"/>
      <c r="GGK16" s="153"/>
      <c r="GGL16" s="153"/>
      <c r="GGM16" s="153"/>
      <c r="GGN16" s="153"/>
      <c r="GGO16" s="153"/>
      <c r="GGP16" s="153"/>
      <c r="GGQ16" s="153"/>
      <c r="GGR16" s="153"/>
      <c r="GGS16" s="153"/>
      <c r="GGT16" s="153"/>
      <c r="GGU16" s="153"/>
      <c r="GGV16" s="153"/>
      <c r="GGW16" s="153"/>
      <c r="GGX16" s="153"/>
      <c r="GGY16" s="153"/>
      <c r="GGZ16" s="153"/>
      <c r="GHA16" s="153"/>
      <c r="GHB16" s="153"/>
      <c r="GHC16" s="153"/>
      <c r="GHD16" s="153"/>
      <c r="GHE16" s="153"/>
      <c r="GHF16" s="153"/>
      <c r="GHG16" s="153"/>
      <c r="GHH16" s="153"/>
      <c r="GHI16" s="153"/>
      <c r="GHJ16" s="153"/>
      <c r="GHK16" s="153"/>
      <c r="GHL16" s="153"/>
      <c r="GHM16" s="153"/>
      <c r="GHN16" s="153"/>
      <c r="GHO16" s="153"/>
      <c r="GHP16" s="153"/>
      <c r="GHQ16" s="153"/>
      <c r="GHR16" s="153"/>
      <c r="GHS16" s="153"/>
      <c r="GHT16" s="153"/>
      <c r="GHU16" s="153"/>
      <c r="GHV16" s="153"/>
      <c r="GHW16" s="153"/>
      <c r="GHX16" s="153"/>
      <c r="GHY16" s="153"/>
      <c r="GHZ16" s="153"/>
      <c r="GIA16" s="153"/>
      <c r="GIB16" s="153"/>
      <c r="GIC16" s="153"/>
      <c r="GID16" s="153"/>
      <c r="GIE16" s="153"/>
      <c r="GIF16" s="153"/>
      <c r="GIG16" s="153"/>
      <c r="GIH16" s="153"/>
      <c r="GII16" s="153"/>
      <c r="GIJ16" s="153"/>
      <c r="GIK16" s="153"/>
      <c r="GIL16" s="153"/>
      <c r="GIM16" s="153"/>
      <c r="GIN16" s="153"/>
      <c r="GIO16" s="153"/>
      <c r="GIP16" s="153"/>
      <c r="GIQ16" s="153"/>
      <c r="GIR16" s="153"/>
      <c r="GIS16" s="153"/>
      <c r="GIT16" s="153"/>
      <c r="GIU16" s="153"/>
      <c r="GIV16" s="153"/>
      <c r="GIW16" s="153"/>
      <c r="GIX16" s="153"/>
      <c r="GIY16" s="153"/>
      <c r="GIZ16" s="153"/>
      <c r="GJA16" s="153"/>
      <c r="GJB16" s="153"/>
      <c r="GJC16" s="153"/>
      <c r="GJD16" s="153"/>
      <c r="GJE16" s="153"/>
      <c r="GJF16" s="153"/>
      <c r="GJG16" s="153"/>
      <c r="GJH16" s="153"/>
      <c r="GJI16" s="153"/>
      <c r="GJJ16" s="153"/>
      <c r="GJK16" s="153"/>
      <c r="GJL16" s="153"/>
      <c r="GJM16" s="153"/>
      <c r="GJN16" s="153"/>
      <c r="GJO16" s="153"/>
      <c r="GJP16" s="153"/>
      <c r="GJQ16" s="153"/>
      <c r="GJR16" s="153"/>
      <c r="GJS16" s="153"/>
      <c r="GJT16" s="153"/>
      <c r="GJU16" s="153"/>
      <c r="GJV16" s="153"/>
      <c r="GJW16" s="153"/>
      <c r="GJX16" s="153"/>
      <c r="GJY16" s="153"/>
      <c r="GJZ16" s="153"/>
      <c r="GKA16" s="153"/>
      <c r="GKB16" s="153"/>
      <c r="GKC16" s="153"/>
      <c r="GKD16" s="153"/>
      <c r="GKE16" s="153"/>
      <c r="GKF16" s="153"/>
      <c r="GKG16" s="153"/>
      <c r="GKH16" s="153"/>
      <c r="GKI16" s="153"/>
      <c r="GKJ16" s="153"/>
      <c r="GKK16" s="153"/>
      <c r="GKL16" s="153"/>
      <c r="GKM16" s="153"/>
      <c r="GKN16" s="153"/>
      <c r="GKO16" s="153"/>
      <c r="GKP16" s="153"/>
      <c r="GKQ16" s="153"/>
      <c r="GKR16" s="153"/>
      <c r="GKS16" s="153"/>
      <c r="GKT16" s="153"/>
      <c r="GKU16" s="153"/>
      <c r="GKV16" s="153"/>
      <c r="GKW16" s="153"/>
      <c r="GKX16" s="153"/>
      <c r="GKY16" s="153"/>
      <c r="GKZ16" s="153"/>
      <c r="GLA16" s="153"/>
      <c r="GLB16" s="153"/>
      <c r="GLC16" s="153"/>
      <c r="GLD16" s="153"/>
      <c r="GLE16" s="153"/>
      <c r="GLF16" s="153"/>
      <c r="GLG16" s="153"/>
      <c r="GLH16" s="153"/>
      <c r="GLI16" s="153"/>
      <c r="GLJ16" s="153"/>
      <c r="GLK16" s="153"/>
      <c r="GLL16" s="153"/>
      <c r="GLM16" s="153"/>
      <c r="GLN16" s="153"/>
      <c r="GLO16" s="153"/>
      <c r="GLP16" s="153"/>
      <c r="GLQ16" s="153"/>
      <c r="GLR16" s="153"/>
      <c r="GLS16" s="153"/>
      <c r="GLT16" s="153"/>
      <c r="GLU16" s="153"/>
      <c r="GLV16" s="153"/>
      <c r="GLW16" s="153"/>
      <c r="GLX16" s="153"/>
      <c r="GLY16" s="153"/>
      <c r="GLZ16" s="153"/>
      <c r="GMA16" s="153"/>
      <c r="GMB16" s="153"/>
      <c r="GMC16" s="153"/>
      <c r="GMD16" s="153"/>
      <c r="GME16" s="153"/>
      <c r="GMF16" s="153"/>
      <c r="GMG16" s="153"/>
      <c r="GMH16" s="153"/>
      <c r="GMI16" s="153"/>
      <c r="GMJ16" s="153"/>
      <c r="GMK16" s="153"/>
      <c r="GML16" s="153"/>
      <c r="GMM16" s="153"/>
      <c r="GMN16" s="153"/>
      <c r="GMO16" s="153"/>
      <c r="GMP16" s="153"/>
      <c r="GMQ16" s="153"/>
      <c r="GMR16" s="153"/>
      <c r="GMS16" s="153"/>
      <c r="GMT16" s="153"/>
      <c r="GMU16" s="153"/>
      <c r="GMV16" s="153"/>
      <c r="GMW16" s="153"/>
      <c r="GMX16" s="153"/>
      <c r="GMY16" s="153"/>
      <c r="GMZ16" s="153"/>
      <c r="GNA16" s="153"/>
      <c r="GNB16" s="153"/>
      <c r="GNC16" s="153"/>
      <c r="GND16" s="153"/>
      <c r="GNE16" s="153"/>
      <c r="GNF16" s="153"/>
      <c r="GNG16" s="153"/>
      <c r="GNH16" s="153"/>
      <c r="GNI16" s="153"/>
      <c r="GNJ16" s="153"/>
      <c r="GNK16" s="153"/>
      <c r="GNL16" s="153"/>
      <c r="GNM16" s="153"/>
      <c r="GNN16" s="153"/>
      <c r="GNO16" s="153"/>
      <c r="GNP16" s="153"/>
      <c r="GNQ16" s="153"/>
      <c r="GNR16" s="153"/>
      <c r="GNS16" s="153"/>
      <c r="GNT16" s="153"/>
      <c r="GNU16" s="153"/>
      <c r="GNV16" s="153"/>
      <c r="GNW16" s="153"/>
      <c r="GNX16" s="153"/>
      <c r="GNY16" s="153"/>
      <c r="GNZ16" s="153"/>
      <c r="GOA16" s="153"/>
      <c r="GOB16" s="153"/>
      <c r="GOC16" s="153"/>
      <c r="GOD16" s="153"/>
      <c r="GOE16" s="153"/>
      <c r="GOF16" s="153"/>
      <c r="GOG16" s="153"/>
      <c r="GOH16" s="153"/>
      <c r="GOI16" s="153"/>
      <c r="GOJ16" s="153"/>
      <c r="GOK16" s="153"/>
      <c r="GOL16" s="153"/>
      <c r="GOM16" s="153"/>
      <c r="GON16" s="153"/>
      <c r="GOO16" s="153"/>
      <c r="GOP16" s="153"/>
      <c r="GOQ16" s="153"/>
      <c r="GOR16" s="153"/>
      <c r="GOS16" s="153"/>
      <c r="GOT16" s="153"/>
      <c r="GOU16" s="153"/>
      <c r="GOV16" s="153"/>
      <c r="GOW16" s="153"/>
      <c r="GOX16" s="153"/>
      <c r="GOY16" s="153"/>
      <c r="GOZ16" s="153"/>
      <c r="GPA16" s="153"/>
      <c r="GPB16" s="153"/>
      <c r="GPC16" s="153"/>
      <c r="GPD16" s="153"/>
      <c r="GPE16" s="153"/>
      <c r="GPF16" s="153"/>
      <c r="GPG16" s="153"/>
      <c r="GPH16" s="153"/>
      <c r="GPI16" s="153"/>
      <c r="GPJ16" s="153"/>
      <c r="GPK16" s="153"/>
      <c r="GPL16" s="153"/>
      <c r="GPM16" s="153"/>
      <c r="GPN16" s="153"/>
      <c r="GPO16" s="153"/>
      <c r="GPP16" s="153"/>
      <c r="GPQ16" s="153"/>
      <c r="GPR16" s="153"/>
      <c r="GPS16" s="153"/>
      <c r="GPT16" s="153"/>
      <c r="GPU16" s="153"/>
      <c r="GPV16" s="153"/>
      <c r="GPW16" s="153"/>
      <c r="GPX16" s="153"/>
      <c r="GPY16" s="153"/>
      <c r="GPZ16" s="153"/>
      <c r="GQA16" s="153"/>
      <c r="GQB16" s="153"/>
      <c r="GQC16" s="153"/>
      <c r="GQD16" s="153"/>
      <c r="GQE16" s="153"/>
      <c r="GQF16" s="153"/>
      <c r="GQG16" s="153"/>
      <c r="GQH16" s="153"/>
      <c r="GQI16" s="153"/>
      <c r="GQJ16" s="153"/>
      <c r="GQK16" s="153"/>
      <c r="GQL16" s="153"/>
      <c r="GQM16" s="153"/>
      <c r="GQN16" s="153"/>
      <c r="GQO16" s="153"/>
      <c r="GQP16" s="153"/>
      <c r="GQQ16" s="153"/>
      <c r="GQR16" s="153"/>
      <c r="GQS16" s="153"/>
      <c r="GQT16" s="153"/>
      <c r="GQU16" s="153"/>
      <c r="GQV16" s="153"/>
      <c r="GQW16" s="153"/>
      <c r="GQX16" s="153"/>
      <c r="GQY16" s="153"/>
      <c r="GQZ16" s="153"/>
      <c r="GRA16" s="153"/>
      <c r="GRB16" s="153"/>
      <c r="GRC16" s="153"/>
      <c r="GRD16" s="153"/>
      <c r="GRE16" s="153"/>
      <c r="GRF16" s="153"/>
      <c r="GRG16" s="153"/>
      <c r="GRH16" s="153"/>
      <c r="GRI16" s="153"/>
      <c r="GRJ16" s="153"/>
      <c r="GRK16" s="153"/>
      <c r="GRL16" s="153"/>
      <c r="GRM16" s="153"/>
      <c r="GRN16" s="153"/>
      <c r="GRO16" s="153"/>
      <c r="GRP16" s="153"/>
      <c r="GRQ16" s="153"/>
      <c r="GRR16" s="153"/>
      <c r="GRS16" s="153"/>
      <c r="GRT16" s="153"/>
      <c r="GRU16" s="153"/>
      <c r="GRV16" s="153"/>
      <c r="GRW16" s="153"/>
      <c r="GRX16" s="153"/>
      <c r="GRY16" s="153"/>
      <c r="GRZ16" s="153"/>
      <c r="GSA16" s="153"/>
      <c r="GSB16" s="153"/>
      <c r="GSC16" s="153"/>
      <c r="GSD16" s="153"/>
      <c r="GSE16" s="153"/>
      <c r="GSF16" s="153"/>
      <c r="GSG16" s="153"/>
      <c r="GSH16" s="153"/>
      <c r="GSI16" s="153"/>
      <c r="GSJ16" s="153"/>
      <c r="GSK16" s="153"/>
      <c r="GSL16" s="153"/>
      <c r="GSM16" s="153"/>
      <c r="GSN16" s="153"/>
      <c r="GSO16" s="153"/>
      <c r="GSP16" s="153"/>
      <c r="GSQ16" s="153"/>
      <c r="GSR16" s="153"/>
      <c r="GSS16" s="153"/>
      <c r="GST16" s="153"/>
      <c r="GSU16" s="153"/>
      <c r="GSV16" s="153"/>
      <c r="GSW16" s="153"/>
      <c r="GSX16" s="153"/>
      <c r="GSY16" s="153"/>
      <c r="GSZ16" s="153"/>
      <c r="GTA16" s="153"/>
      <c r="GTB16" s="153"/>
      <c r="GTC16" s="153"/>
      <c r="GTD16" s="153"/>
      <c r="GTE16" s="153"/>
      <c r="GTF16" s="153"/>
      <c r="GTG16" s="153"/>
      <c r="GTH16" s="153"/>
      <c r="GTI16" s="153"/>
      <c r="GTJ16" s="153"/>
      <c r="GTK16" s="153"/>
      <c r="GTL16" s="153"/>
      <c r="GTM16" s="153"/>
      <c r="GTN16" s="153"/>
      <c r="GTO16" s="153"/>
      <c r="GTP16" s="153"/>
      <c r="GTQ16" s="153"/>
      <c r="GTR16" s="153"/>
      <c r="GTS16" s="153"/>
      <c r="GTT16" s="153"/>
      <c r="GTU16" s="153"/>
      <c r="GTV16" s="153"/>
      <c r="GTW16" s="153"/>
      <c r="GTX16" s="153"/>
      <c r="GTY16" s="153"/>
      <c r="GTZ16" s="153"/>
      <c r="GUA16" s="153"/>
      <c r="GUB16" s="153"/>
      <c r="GUC16" s="153"/>
      <c r="GUD16" s="153"/>
      <c r="GUE16" s="153"/>
      <c r="GUF16" s="153"/>
      <c r="GUG16" s="153"/>
      <c r="GUH16" s="153"/>
      <c r="GUI16" s="153"/>
      <c r="GUJ16" s="153"/>
      <c r="GUK16" s="153"/>
      <c r="GUL16" s="153"/>
      <c r="GUM16" s="153"/>
      <c r="GUN16" s="153"/>
      <c r="GUO16" s="153"/>
      <c r="GUP16" s="153"/>
      <c r="GUQ16" s="153"/>
      <c r="GUR16" s="153"/>
      <c r="GUS16" s="153"/>
      <c r="GUT16" s="153"/>
      <c r="GUU16" s="153"/>
      <c r="GUV16" s="153"/>
      <c r="GUW16" s="153"/>
      <c r="GUX16" s="153"/>
      <c r="GUY16" s="153"/>
      <c r="GUZ16" s="153"/>
      <c r="GVA16" s="153"/>
      <c r="GVB16" s="153"/>
      <c r="GVC16" s="153"/>
      <c r="GVD16" s="153"/>
      <c r="GVE16" s="153"/>
      <c r="GVF16" s="153"/>
      <c r="GVG16" s="153"/>
      <c r="GVH16" s="153"/>
      <c r="GVI16" s="153"/>
      <c r="GVJ16" s="153"/>
      <c r="GVK16" s="153"/>
      <c r="GVL16" s="153"/>
      <c r="GVM16" s="153"/>
      <c r="GVN16" s="153"/>
      <c r="GVO16" s="153"/>
      <c r="GVP16" s="153"/>
      <c r="GVQ16" s="153"/>
      <c r="GVR16" s="153"/>
      <c r="GVS16" s="153"/>
      <c r="GVT16" s="153"/>
      <c r="GVU16" s="153"/>
      <c r="GVV16" s="153"/>
      <c r="GVW16" s="153"/>
      <c r="GVX16" s="153"/>
      <c r="GVY16" s="153"/>
      <c r="GVZ16" s="153"/>
      <c r="GWA16" s="153"/>
      <c r="GWB16" s="153"/>
      <c r="GWC16" s="153"/>
      <c r="GWD16" s="153"/>
      <c r="GWE16" s="153"/>
      <c r="GWF16" s="153"/>
      <c r="GWG16" s="153"/>
      <c r="GWH16" s="153"/>
      <c r="GWI16" s="153"/>
      <c r="GWJ16" s="153"/>
      <c r="GWK16" s="153"/>
      <c r="GWL16" s="153"/>
      <c r="GWM16" s="153"/>
      <c r="GWN16" s="153"/>
      <c r="GWO16" s="153"/>
      <c r="GWP16" s="153"/>
      <c r="GWQ16" s="153"/>
      <c r="GWR16" s="153"/>
      <c r="GWS16" s="153"/>
      <c r="GWT16" s="153"/>
      <c r="GWU16" s="153"/>
      <c r="GWV16" s="153"/>
      <c r="GWW16" s="153"/>
      <c r="GWX16" s="153"/>
      <c r="GWY16" s="153"/>
      <c r="GWZ16" s="153"/>
      <c r="GXA16" s="153"/>
      <c r="GXB16" s="153"/>
      <c r="GXC16" s="153"/>
      <c r="GXD16" s="153"/>
      <c r="GXE16" s="153"/>
      <c r="GXF16" s="153"/>
      <c r="GXG16" s="153"/>
      <c r="GXH16" s="153"/>
      <c r="GXI16" s="153"/>
      <c r="GXJ16" s="153"/>
      <c r="GXK16" s="153"/>
      <c r="GXL16" s="153"/>
      <c r="GXM16" s="153"/>
      <c r="GXN16" s="153"/>
      <c r="GXO16" s="153"/>
      <c r="GXP16" s="153"/>
      <c r="GXQ16" s="153"/>
      <c r="GXR16" s="153"/>
      <c r="GXS16" s="153"/>
      <c r="GXT16" s="153"/>
      <c r="GXU16" s="153"/>
      <c r="GXV16" s="153"/>
      <c r="GXW16" s="153"/>
      <c r="GXX16" s="153"/>
      <c r="GXY16" s="153"/>
      <c r="GXZ16" s="153"/>
      <c r="GYA16" s="153"/>
      <c r="GYB16" s="153"/>
      <c r="GYC16" s="153"/>
      <c r="GYD16" s="153"/>
      <c r="GYE16" s="153"/>
      <c r="GYF16" s="153"/>
      <c r="GYG16" s="153"/>
      <c r="GYH16" s="153"/>
      <c r="GYI16" s="153"/>
      <c r="GYJ16" s="153"/>
      <c r="GYK16" s="153"/>
      <c r="GYL16" s="153"/>
      <c r="GYM16" s="153"/>
      <c r="GYN16" s="153"/>
      <c r="GYO16" s="153"/>
      <c r="GYP16" s="153"/>
      <c r="GYQ16" s="153"/>
      <c r="GYR16" s="153"/>
      <c r="GYS16" s="153"/>
      <c r="GYT16" s="153"/>
      <c r="GYU16" s="153"/>
      <c r="GYV16" s="153"/>
      <c r="GYW16" s="153"/>
      <c r="GYX16" s="153"/>
      <c r="GYY16" s="153"/>
      <c r="GYZ16" s="153"/>
      <c r="GZA16" s="153"/>
      <c r="GZB16" s="153"/>
      <c r="GZC16" s="153"/>
      <c r="GZD16" s="153"/>
      <c r="GZE16" s="153"/>
      <c r="GZF16" s="153"/>
      <c r="GZG16" s="153"/>
      <c r="GZH16" s="153"/>
      <c r="GZI16" s="153"/>
      <c r="GZJ16" s="153"/>
      <c r="GZK16" s="153"/>
      <c r="GZL16" s="153"/>
      <c r="GZM16" s="153"/>
      <c r="GZN16" s="153"/>
      <c r="GZO16" s="153"/>
      <c r="GZP16" s="153"/>
      <c r="GZQ16" s="153"/>
      <c r="GZR16" s="153"/>
      <c r="GZS16" s="153"/>
      <c r="GZT16" s="153"/>
      <c r="GZU16" s="153"/>
      <c r="GZV16" s="153"/>
      <c r="GZW16" s="153"/>
      <c r="GZX16" s="153"/>
      <c r="GZY16" s="153"/>
      <c r="GZZ16" s="153"/>
      <c r="HAA16" s="153"/>
      <c r="HAB16" s="153"/>
      <c r="HAC16" s="153"/>
      <c r="HAD16" s="153"/>
      <c r="HAE16" s="153"/>
      <c r="HAF16" s="153"/>
      <c r="HAG16" s="153"/>
      <c r="HAH16" s="153"/>
      <c r="HAI16" s="153"/>
      <c r="HAJ16" s="153"/>
      <c r="HAK16" s="153"/>
      <c r="HAL16" s="153"/>
      <c r="HAM16" s="153"/>
      <c r="HAN16" s="153"/>
      <c r="HAO16" s="153"/>
      <c r="HAP16" s="153"/>
      <c r="HAQ16" s="153"/>
      <c r="HAR16" s="153"/>
      <c r="HAS16" s="153"/>
      <c r="HAT16" s="153"/>
      <c r="HAU16" s="153"/>
      <c r="HAV16" s="153"/>
      <c r="HAW16" s="153"/>
      <c r="HAX16" s="153"/>
      <c r="HAY16" s="153"/>
      <c r="HAZ16" s="153"/>
      <c r="HBA16" s="153"/>
      <c r="HBB16" s="153"/>
      <c r="HBC16" s="153"/>
      <c r="HBD16" s="153"/>
      <c r="HBE16" s="153"/>
      <c r="HBF16" s="153"/>
      <c r="HBG16" s="153"/>
      <c r="HBH16" s="153"/>
      <c r="HBI16" s="153"/>
      <c r="HBJ16" s="153"/>
      <c r="HBK16" s="153"/>
      <c r="HBL16" s="153"/>
      <c r="HBM16" s="153"/>
      <c r="HBN16" s="153"/>
      <c r="HBO16" s="153"/>
      <c r="HBP16" s="153"/>
      <c r="HBQ16" s="153"/>
      <c r="HBR16" s="153"/>
      <c r="HBS16" s="153"/>
      <c r="HBT16" s="153"/>
      <c r="HBU16" s="153"/>
      <c r="HBV16" s="153"/>
      <c r="HBW16" s="153"/>
      <c r="HBX16" s="153"/>
      <c r="HBY16" s="153"/>
      <c r="HBZ16" s="153"/>
      <c r="HCA16" s="153"/>
      <c r="HCB16" s="153"/>
      <c r="HCC16" s="153"/>
      <c r="HCD16" s="153"/>
      <c r="HCE16" s="153"/>
      <c r="HCF16" s="153"/>
      <c r="HCG16" s="153"/>
      <c r="HCH16" s="153"/>
      <c r="HCI16" s="153"/>
      <c r="HCJ16" s="153"/>
      <c r="HCK16" s="153"/>
      <c r="HCL16" s="153"/>
      <c r="HCM16" s="153"/>
      <c r="HCN16" s="153"/>
      <c r="HCO16" s="153"/>
      <c r="HCP16" s="153"/>
      <c r="HCQ16" s="153"/>
      <c r="HCR16" s="153"/>
      <c r="HCS16" s="153"/>
      <c r="HCT16" s="153"/>
      <c r="HCU16" s="153"/>
      <c r="HCV16" s="153"/>
      <c r="HCW16" s="153"/>
      <c r="HCX16" s="153"/>
      <c r="HCY16" s="153"/>
      <c r="HCZ16" s="153"/>
      <c r="HDA16" s="153"/>
      <c r="HDB16" s="153"/>
      <c r="HDC16" s="153"/>
      <c r="HDD16" s="153"/>
      <c r="HDE16" s="153"/>
      <c r="HDF16" s="153"/>
      <c r="HDG16" s="153"/>
      <c r="HDH16" s="153"/>
      <c r="HDI16" s="153"/>
      <c r="HDJ16" s="153"/>
      <c r="HDK16" s="153"/>
      <c r="HDL16" s="153"/>
      <c r="HDM16" s="153"/>
      <c r="HDN16" s="153"/>
      <c r="HDO16" s="153"/>
      <c r="HDP16" s="153"/>
      <c r="HDQ16" s="153"/>
      <c r="HDR16" s="153"/>
      <c r="HDS16" s="153"/>
      <c r="HDT16" s="153"/>
      <c r="HDU16" s="153"/>
      <c r="HDV16" s="153"/>
      <c r="HDW16" s="153"/>
      <c r="HDX16" s="153"/>
      <c r="HDY16" s="153"/>
      <c r="HDZ16" s="153"/>
      <c r="HEA16" s="153"/>
      <c r="HEB16" s="153"/>
      <c r="HEC16" s="153"/>
      <c r="HED16" s="153"/>
      <c r="HEE16" s="153"/>
      <c r="HEF16" s="153"/>
      <c r="HEG16" s="153"/>
      <c r="HEH16" s="153"/>
      <c r="HEI16" s="153"/>
      <c r="HEJ16" s="153"/>
      <c r="HEK16" s="153"/>
      <c r="HEL16" s="153"/>
      <c r="HEM16" s="153"/>
      <c r="HEN16" s="153"/>
      <c r="HEO16" s="153"/>
      <c r="HEP16" s="153"/>
      <c r="HEQ16" s="153"/>
      <c r="HER16" s="153"/>
      <c r="HES16" s="153"/>
      <c r="HET16" s="153"/>
      <c r="HEU16" s="153"/>
      <c r="HEV16" s="153"/>
      <c r="HEW16" s="153"/>
      <c r="HEX16" s="153"/>
      <c r="HEY16" s="153"/>
      <c r="HEZ16" s="153"/>
      <c r="HFA16" s="153"/>
      <c r="HFB16" s="153"/>
      <c r="HFC16" s="153"/>
      <c r="HFD16" s="153"/>
      <c r="HFE16" s="153"/>
      <c r="HFF16" s="153"/>
      <c r="HFG16" s="153"/>
      <c r="HFH16" s="153"/>
      <c r="HFI16" s="153"/>
      <c r="HFJ16" s="153"/>
      <c r="HFK16" s="153"/>
      <c r="HFL16" s="153"/>
      <c r="HFM16" s="153"/>
      <c r="HFN16" s="153"/>
      <c r="HFO16" s="153"/>
      <c r="HFP16" s="153"/>
      <c r="HFQ16" s="153"/>
      <c r="HFR16" s="153"/>
      <c r="HFS16" s="153"/>
      <c r="HFT16" s="153"/>
      <c r="HFU16" s="153"/>
      <c r="HFV16" s="153"/>
      <c r="HFW16" s="153"/>
      <c r="HFX16" s="153"/>
      <c r="HFY16" s="153"/>
      <c r="HFZ16" s="153"/>
      <c r="HGA16" s="153"/>
      <c r="HGB16" s="153"/>
      <c r="HGC16" s="153"/>
      <c r="HGD16" s="153"/>
      <c r="HGE16" s="153"/>
      <c r="HGF16" s="153"/>
      <c r="HGG16" s="153"/>
      <c r="HGH16" s="153"/>
      <c r="HGI16" s="153"/>
      <c r="HGJ16" s="153"/>
      <c r="HGK16" s="153"/>
      <c r="HGL16" s="153"/>
      <c r="HGM16" s="153"/>
      <c r="HGN16" s="153"/>
      <c r="HGO16" s="153"/>
      <c r="HGP16" s="153"/>
      <c r="HGQ16" s="153"/>
      <c r="HGR16" s="153"/>
      <c r="HGS16" s="153"/>
      <c r="HGT16" s="153"/>
      <c r="HGU16" s="153"/>
      <c r="HGV16" s="153"/>
      <c r="HGW16" s="153"/>
      <c r="HGX16" s="153"/>
      <c r="HGY16" s="153"/>
      <c r="HGZ16" s="153"/>
      <c r="HHA16" s="153"/>
      <c r="HHB16" s="153"/>
      <c r="HHC16" s="153"/>
      <c r="HHD16" s="153"/>
      <c r="HHE16" s="153"/>
      <c r="HHF16" s="153"/>
      <c r="HHG16" s="153"/>
      <c r="HHH16" s="153"/>
      <c r="HHI16" s="153"/>
      <c r="HHJ16" s="153"/>
      <c r="HHK16" s="153"/>
      <c r="HHL16" s="153"/>
      <c r="HHM16" s="153"/>
      <c r="HHN16" s="153"/>
      <c r="HHO16" s="153"/>
      <c r="HHP16" s="153"/>
      <c r="HHQ16" s="153"/>
      <c r="HHR16" s="153"/>
      <c r="HHS16" s="153"/>
      <c r="HHT16" s="153"/>
      <c r="HHU16" s="153"/>
      <c r="HHV16" s="153"/>
      <c r="HHW16" s="153"/>
      <c r="HHX16" s="153"/>
      <c r="HHY16" s="153"/>
      <c r="HHZ16" s="153"/>
      <c r="HIA16" s="153"/>
      <c r="HIB16" s="153"/>
      <c r="HIC16" s="153"/>
      <c r="HID16" s="153"/>
      <c r="HIE16" s="153"/>
      <c r="HIF16" s="153"/>
      <c r="HIG16" s="153"/>
      <c r="HIH16" s="153"/>
      <c r="HII16" s="153"/>
      <c r="HIJ16" s="153"/>
      <c r="HIK16" s="153"/>
      <c r="HIL16" s="153"/>
      <c r="HIM16" s="153"/>
      <c r="HIN16" s="153"/>
      <c r="HIO16" s="153"/>
      <c r="HIP16" s="153"/>
      <c r="HIQ16" s="153"/>
      <c r="HIR16" s="153"/>
      <c r="HIS16" s="153"/>
      <c r="HIT16" s="153"/>
      <c r="HIU16" s="153"/>
      <c r="HIV16" s="153"/>
      <c r="HIW16" s="153"/>
      <c r="HIX16" s="153"/>
      <c r="HIY16" s="153"/>
      <c r="HIZ16" s="153"/>
      <c r="HJA16" s="153"/>
      <c r="HJB16" s="153"/>
      <c r="HJC16" s="153"/>
      <c r="HJD16" s="153"/>
      <c r="HJE16" s="153"/>
      <c r="HJF16" s="153"/>
      <c r="HJG16" s="153"/>
      <c r="HJH16" s="153"/>
      <c r="HJI16" s="153"/>
      <c r="HJJ16" s="153"/>
      <c r="HJK16" s="153"/>
      <c r="HJL16" s="153"/>
      <c r="HJM16" s="153"/>
      <c r="HJN16" s="153"/>
      <c r="HJO16" s="153"/>
      <c r="HJP16" s="153"/>
      <c r="HJQ16" s="153"/>
      <c r="HJR16" s="153"/>
      <c r="HJS16" s="153"/>
      <c r="HJT16" s="153"/>
      <c r="HJU16" s="153"/>
      <c r="HJV16" s="153"/>
      <c r="HJW16" s="153"/>
      <c r="HJX16" s="153"/>
      <c r="HJY16" s="153"/>
      <c r="HJZ16" s="153"/>
      <c r="HKA16" s="153"/>
      <c r="HKB16" s="153"/>
      <c r="HKC16" s="153"/>
      <c r="HKD16" s="153"/>
      <c r="HKE16" s="153"/>
      <c r="HKF16" s="153"/>
      <c r="HKG16" s="153"/>
      <c r="HKH16" s="153"/>
      <c r="HKI16" s="153"/>
      <c r="HKJ16" s="153"/>
      <c r="HKK16" s="153"/>
      <c r="HKL16" s="153"/>
      <c r="HKM16" s="153"/>
      <c r="HKN16" s="153"/>
      <c r="HKO16" s="153"/>
      <c r="HKP16" s="153"/>
      <c r="HKQ16" s="153"/>
      <c r="HKR16" s="153"/>
      <c r="HKS16" s="153"/>
      <c r="HKT16" s="153"/>
      <c r="HKU16" s="153"/>
      <c r="HKV16" s="153"/>
      <c r="HKW16" s="153"/>
      <c r="HKX16" s="153"/>
      <c r="HKY16" s="153"/>
      <c r="HKZ16" s="153"/>
      <c r="HLA16" s="153"/>
      <c r="HLB16" s="153"/>
      <c r="HLC16" s="153"/>
      <c r="HLD16" s="153"/>
      <c r="HLE16" s="153"/>
      <c r="HLF16" s="153"/>
      <c r="HLG16" s="153"/>
      <c r="HLH16" s="153"/>
      <c r="HLI16" s="153"/>
      <c r="HLJ16" s="153"/>
      <c r="HLK16" s="153"/>
      <c r="HLL16" s="153"/>
      <c r="HLM16" s="153"/>
      <c r="HLN16" s="153"/>
      <c r="HLO16" s="153"/>
      <c r="HLP16" s="153"/>
      <c r="HLQ16" s="153"/>
      <c r="HLR16" s="153"/>
      <c r="HLS16" s="153"/>
      <c r="HLT16" s="153"/>
      <c r="HLU16" s="153"/>
      <c r="HLV16" s="153"/>
      <c r="HLW16" s="153"/>
      <c r="HLX16" s="153"/>
      <c r="HLY16" s="153"/>
      <c r="HLZ16" s="153"/>
      <c r="HMA16" s="153"/>
      <c r="HMB16" s="153"/>
      <c r="HMC16" s="153"/>
      <c r="HMD16" s="153"/>
      <c r="HME16" s="153"/>
      <c r="HMF16" s="153"/>
      <c r="HMG16" s="153"/>
      <c r="HMH16" s="153"/>
      <c r="HMI16" s="153"/>
      <c r="HMJ16" s="153"/>
      <c r="HMK16" s="153"/>
      <c r="HML16" s="153"/>
      <c r="HMM16" s="153"/>
      <c r="HMN16" s="153"/>
      <c r="HMO16" s="153"/>
      <c r="HMP16" s="153"/>
      <c r="HMQ16" s="153"/>
      <c r="HMR16" s="153"/>
      <c r="HMS16" s="153"/>
      <c r="HMT16" s="153"/>
      <c r="HMU16" s="153"/>
      <c r="HMV16" s="153"/>
      <c r="HMW16" s="153"/>
      <c r="HMX16" s="153"/>
      <c r="HMY16" s="153"/>
      <c r="HMZ16" s="153"/>
      <c r="HNA16" s="153"/>
      <c r="HNB16" s="153"/>
      <c r="HNC16" s="153"/>
      <c r="HND16" s="153"/>
      <c r="HNE16" s="153"/>
      <c r="HNF16" s="153"/>
      <c r="HNG16" s="153"/>
      <c r="HNH16" s="153"/>
      <c r="HNI16" s="153"/>
      <c r="HNJ16" s="153"/>
      <c r="HNK16" s="153"/>
      <c r="HNL16" s="153"/>
      <c r="HNM16" s="153"/>
      <c r="HNN16" s="153"/>
      <c r="HNO16" s="153"/>
      <c r="HNP16" s="153"/>
      <c r="HNQ16" s="153"/>
      <c r="HNR16" s="153"/>
      <c r="HNS16" s="153"/>
      <c r="HNT16" s="153"/>
      <c r="HNU16" s="153"/>
      <c r="HNV16" s="153"/>
      <c r="HNW16" s="153"/>
      <c r="HNX16" s="153"/>
      <c r="HNY16" s="153"/>
      <c r="HNZ16" s="153"/>
      <c r="HOA16" s="153"/>
      <c r="HOB16" s="153"/>
      <c r="HOC16" s="153"/>
      <c r="HOD16" s="153"/>
      <c r="HOE16" s="153"/>
      <c r="HOF16" s="153"/>
      <c r="HOG16" s="153"/>
      <c r="HOH16" s="153"/>
      <c r="HOI16" s="153"/>
      <c r="HOJ16" s="153"/>
      <c r="HOK16" s="153"/>
      <c r="HOL16" s="153"/>
      <c r="HOM16" s="153"/>
      <c r="HON16" s="153"/>
      <c r="HOO16" s="153"/>
      <c r="HOP16" s="153"/>
      <c r="HOQ16" s="153"/>
      <c r="HOR16" s="153"/>
      <c r="HOS16" s="153"/>
      <c r="HOT16" s="153"/>
      <c r="HOU16" s="153"/>
      <c r="HOV16" s="153"/>
      <c r="HOW16" s="153"/>
      <c r="HOX16" s="153"/>
      <c r="HOY16" s="153"/>
      <c r="HOZ16" s="153"/>
      <c r="HPA16" s="153"/>
      <c r="HPB16" s="153"/>
      <c r="HPC16" s="153"/>
      <c r="HPD16" s="153"/>
      <c r="HPE16" s="153"/>
      <c r="HPF16" s="153"/>
      <c r="HPG16" s="153"/>
      <c r="HPH16" s="153"/>
      <c r="HPI16" s="153"/>
      <c r="HPJ16" s="153"/>
      <c r="HPK16" s="153"/>
      <c r="HPL16" s="153"/>
      <c r="HPM16" s="153"/>
      <c r="HPN16" s="153"/>
      <c r="HPO16" s="153"/>
      <c r="HPP16" s="153"/>
      <c r="HPQ16" s="153"/>
      <c r="HPR16" s="153"/>
      <c r="HPS16" s="153"/>
      <c r="HPT16" s="153"/>
      <c r="HPU16" s="153"/>
      <c r="HPV16" s="153"/>
      <c r="HPW16" s="153"/>
      <c r="HPX16" s="153"/>
      <c r="HPY16" s="153"/>
      <c r="HPZ16" s="153"/>
      <c r="HQA16" s="153"/>
      <c r="HQB16" s="153"/>
      <c r="HQC16" s="153"/>
      <c r="HQD16" s="153"/>
      <c r="HQE16" s="153"/>
      <c r="HQF16" s="153"/>
      <c r="HQG16" s="153"/>
      <c r="HQH16" s="153"/>
      <c r="HQI16" s="153"/>
      <c r="HQJ16" s="153"/>
      <c r="HQK16" s="153"/>
      <c r="HQL16" s="153"/>
      <c r="HQM16" s="153"/>
      <c r="HQN16" s="153"/>
      <c r="HQO16" s="153"/>
      <c r="HQP16" s="153"/>
      <c r="HQQ16" s="153"/>
      <c r="HQR16" s="153"/>
      <c r="HQS16" s="153"/>
      <c r="HQT16" s="153"/>
      <c r="HQU16" s="153"/>
      <c r="HQV16" s="153"/>
      <c r="HQW16" s="153"/>
      <c r="HQX16" s="153"/>
      <c r="HQY16" s="153"/>
      <c r="HQZ16" s="153"/>
      <c r="HRA16" s="153"/>
      <c r="HRB16" s="153"/>
      <c r="HRC16" s="153"/>
      <c r="HRD16" s="153"/>
      <c r="HRE16" s="153"/>
      <c r="HRF16" s="153"/>
      <c r="HRG16" s="153"/>
      <c r="HRH16" s="153"/>
      <c r="HRI16" s="153"/>
      <c r="HRJ16" s="153"/>
      <c r="HRK16" s="153"/>
      <c r="HRL16" s="153"/>
      <c r="HRM16" s="153"/>
      <c r="HRN16" s="153"/>
      <c r="HRO16" s="153"/>
      <c r="HRP16" s="153"/>
      <c r="HRQ16" s="153"/>
      <c r="HRR16" s="153"/>
      <c r="HRS16" s="153"/>
      <c r="HRT16" s="153"/>
      <c r="HRU16" s="153"/>
      <c r="HRV16" s="153"/>
      <c r="HRW16" s="153"/>
      <c r="HRX16" s="153"/>
      <c r="HRY16" s="153"/>
      <c r="HRZ16" s="153"/>
      <c r="HSA16" s="153"/>
      <c r="HSB16" s="153"/>
      <c r="HSC16" s="153"/>
      <c r="HSD16" s="153"/>
      <c r="HSE16" s="153"/>
      <c r="HSF16" s="153"/>
      <c r="HSG16" s="153"/>
      <c r="HSH16" s="153"/>
      <c r="HSI16" s="153"/>
      <c r="HSJ16" s="153"/>
      <c r="HSK16" s="153"/>
      <c r="HSL16" s="153"/>
      <c r="HSM16" s="153"/>
      <c r="HSN16" s="153"/>
      <c r="HSO16" s="153"/>
      <c r="HSP16" s="153"/>
      <c r="HSQ16" s="153"/>
      <c r="HSR16" s="153"/>
      <c r="HSS16" s="153"/>
      <c r="HST16" s="153"/>
      <c r="HSU16" s="153"/>
      <c r="HSV16" s="153"/>
      <c r="HSW16" s="153"/>
      <c r="HSX16" s="153"/>
      <c r="HSY16" s="153"/>
      <c r="HSZ16" s="153"/>
      <c r="HTA16" s="153"/>
      <c r="HTB16" s="153"/>
      <c r="HTC16" s="153"/>
      <c r="HTD16" s="153"/>
      <c r="HTE16" s="153"/>
      <c r="HTF16" s="153"/>
      <c r="HTG16" s="153"/>
      <c r="HTH16" s="153"/>
      <c r="HTI16" s="153"/>
      <c r="HTJ16" s="153"/>
      <c r="HTK16" s="153"/>
      <c r="HTL16" s="153"/>
      <c r="HTM16" s="153"/>
      <c r="HTN16" s="153"/>
      <c r="HTO16" s="153"/>
      <c r="HTP16" s="153"/>
      <c r="HTQ16" s="153"/>
      <c r="HTR16" s="153"/>
      <c r="HTS16" s="153"/>
      <c r="HTT16" s="153"/>
      <c r="HTU16" s="153"/>
      <c r="HTV16" s="153"/>
      <c r="HTW16" s="153"/>
      <c r="HTX16" s="153"/>
      <c r="HTY16" s="153"/>
      <c r="HTZ16" s="153"/>
      <c r="HUA16" s="153"/>
      <c r="HUB16" s="153"/>
      <c r="HUC16" s="153"/>
      <c r="HUD16" s="153"/>
      <c r="HUE16" s="153"/>
      <c r="HUF16" s="153"/>
      <c r="HUG16" s="153"/>
      <c r="HUH16" s="153"/>
      <c r="HUI16" s="153"/>
      <c r="HUJ16" s="153"/>
      <c r="HUK16" s="153"/>
      <c r="HUL16" s="153"/>
      <c r="HUM16" s="153"/>
      <c r="HUN16" s="153"/>
      <c r="HUO16" s="153"/>
      <c r="HUP16" s="153"/>
      <c r="HUQ16" s="153"/>
      <c r="HUR16" s="153"/>
      <c r="HUS16" s="153"/>
      <c r="HUT16" s="153"/>
      <c r="HUU16" s="153"/>
      <c r="HUV16" s="153"/>
      <c r="HUW16" s="153"/>
      <c r="HUX16" s="153"/>
      <c r="HUY16" s="153"/>
      <c r="HUZ16" s="153"/>
      <c r="HVA16" s="153"/>
      <c r="HVB16" s="153"/>
      <c r="HVC16" s="153"/>
      <c r="HVD16" s="153"/>
      <c r="HVE16" s="153"/>
      <c r="HVF16" s="153"/>
      <c r="HVG16" s="153"/>
      <c r="HVH16" s="153"/>
      <c r="HVI16" s="153"/>
      <c r="HVJ16" s="153"/>
      <c r="HVK16" s="153"/>
      <c r="HVL16" s="153"/>
      <c r="HVM16" s="153"/>
      <c r="HVN16" s="153"/>
      <c r="HVO16" s="153"/>
      <c r="HVP16" s="153"/>
      <c r="HVQ16" s="153"/>
      <c r="HVR16" s="153"/>
      <c r="HVS16" s="153"/>
      <c r="HVT16" s="153"/>
      <c r="HVU16" s="153"/>
      <c r="HVV16" s="153"/>
      <c r="HVW16" s="153"/>
      <c r="HVX16" s="153"/>
      <c r="HVY16" s="153"/>
      <c r="HVZ16" s="153"/>
      <c r="HWA16" s="153"/>
      <c r="HWB16" s="153"/>
      <c r="HWC16" s="153"/>
      <c r="HWD16" s="153"/>
      <c r="HWE16" s="153"/>
      <c r="HWF16" s="153"/>
      <c r="HWG16" s="153"/>
      <c r="HWH16" s="153"/>
      <c r="HWI16" s="153"/>
      <c r="HWJ16" s="153"/>
      <c r="HWK16" s="153"/>
      <c r="HWL16" s="153"/>
      <c r="HWM16" s="153"/>
      <c r="HWN16" s="153"/>
      <c r="HWO16" s="153"/>
      <c r="HWP16" s="153"/>
      <c r="HWQ16" s="153"/>
      <c r="HWR16" s="153"/>
      <c r="HWS16" s="153"/>
      <c r="HWT16" s="153"/>
      <c r="HWU16" s="153"/>
      <c r="HWV16" s="153"/>
      <c r="HWW16" s="153"/>
      <c r="HWX16" s="153"/>
      <c r="HWY16" s="153"/>
      <c r="HWZ16" s="153"/>
      <c r="HXA16" s="153"/>
      <c r="HXB16" s="153"/>
      <c r="HXC16" s="153"/>
      <c r="HXD16" s="153"/>
      <c r="HXE16" s="153"/>
      <c r="HXF16" s="153"/>
      <c r="HXG16" s="153"/>
      <c r="HXH16" s="153"/>
      <c r="HXI16" s="153"/>
      <c r="HXJ16" s="153"/>
      <c r="HXK16" s="153"/>
      <c r="HXL16" s="153"/>
      <c r="HXM16" s="153"/>
      <c r="HXN16" s="153"/>
      <c r="HXO16" s="153"/>
      <c r="HXP16" s="153"/>
      <c r="HXQ16" s="153"/>
      <c r="HXR16" s="153"/>
      <c r="HXS16" s="153"/>
      <c r="HXT16" s="153"/>
      <c r="HXU16" s="153"/>
      <c r="HXV16" s="153"/>
      <c r="HXW16" s="153"/>
      <c r="HXX16" s="153"/>
      <c r="HXY16" s="153"/>
      <c r="HXZ16" s="153"/>
      <c r="HYA16" s="153"/>
      <c r="HYB16" s="153"/>
      <c r="HYC16" s="153"/>
      <c r="HYD16" s="153"/>
      <c r="HYE16" s="153"/>
      <c r="HYF16" s="153"/>
      <c r="HYG16" s="153"/>
      <c r="HYH16" s="153"/>
      <c r="HYI16" s="153"/>
      <c r="HYJ16" s="153"/>
      <c r="HYK16" s="153"/>
      <c r="HYL16" s="153"/>
      <c r="HYM16" s="153"/>
      <c r="HYN16" s="153"/>
      <c r="HYO16" s="153"/>
      <c r="HYP16" s="153"/>
      <c r="HYQ16" s="153"/>
      <c r="HYR16" s="153"/>
      <c r="HYS16" s="153"/>
      <c r="HYT16" s="153"/>
      <c r="HYU16" s="153"/>
      <c r="HYV16" s="153"/>
      <c r="HYW16" s="153"/>
      <c r="HYX16" s="153"/>
      <c r="HYY16" s="153"/>
      <c r="HYZ16" s="153"/>
      <c r="HZA16" s="153"/>
      <c r="HZB16" s="153"/>
      <c r="HZC16" s="153"/>
      <c r="HZD16" s="153"/>
      <c r="HZE16" s="153"/>
      <c r="HZF16" s="153"/>
      <c r="HZG16" s="153"/>
      <c r="HZH16" s="153"/>
      <c r="HZI16" s="153"/>
      <c r="HZJ16" s="153"/>
      <c r="HZK16" s="153"/>
      <c r="HZL16" s="153"/>
      <c r="HZM16" s="153"/>
      <c r="HZN16" s="153"/>
      <c r="HZO16" s="153"/>
      <c r="HZP16" s="153"/>
      <c r="HZQ16" s="153"/>
      <c r="HZR16" s="153"/>
      <c r="HZS16" s="153"/>
      <c r="HZT16" s="153"/>
      <c r="HZU16" s="153"/>
      <c r="HZV16" s="153"/>
      <c r="HZW16" s="153"/>
      <c r="HZX16" s="153"/>
      <c r="HZY16" s="153"/>
      <c r="HZZ16" s="153"/>
      <c r="IAA16" s="153"/>
      <c r="IAB16" s="153"/>
      <c r="IAC16" s="153"/>
      <c r="IAD16" s="153"/>
      <c r="IAE16" s="153"/>
      <c r="IAF16" s="153"/>
      <c r="IAG16" s="153"/>
      <c r="IAH16" s="153"/>
      <c r="IAI16" s="153"/>
      <c r="IAJ16" s="153"/>
      <c r="IAK16" s="153"/>
      <c r="IAL16" s="153"/>
      <c r="IAM16" s="153"/>
      <c r="IAN16" s="153"/>
      <c r="IAO16" s="153"/>
      <c r="IAP16" s="153"/>
      <c r="IAQ16" s="153"/>
      <c r="IAR16" s="153"/>
      <c r="IAS16" s="153"/>
      <c r="IAT16" s="153"/>
      <c r="IAU16" s="153"/>
      <c r="IAV16" s="153"/>
      <c r="IAW16" s="153"/>
      <c r="IAX16" s="153"/>
      <c r="IAY16" s="153"/>
      <c r="IAZ16" s="153"/>
      <c r="IBA16" s="153"/>
      <c r="IBB16" s="153"/>
      <c r="IBC16" s="153"/>
      <c r="IBD16" s="153"/>
      <c r="IBE16" s="153"/>
      <c r="IBF16" s="153"/>
      <c r="IBG16" s="153"/>
      <c r="IBH16" s="153"/>
      <c r="IBI16" s="153"/>
      <c r="IBJ16" s="153"/>
      <c r="IBK16" s="153"/>
      <c r="IBL16" s="153"/>
      <c r="IBM16" s="153"/>
      <c r="IBN16" s="153"/>
      <c r="IBO16" s="153"/>
      <c r="IBP16" s="153"/>
      <c r="IBQ16" s="153"/>
      <c r="IBR16" s="153"/>
      <c r="IBS16" s="153"/>
      <c r="IBT16" s="153"/>
      <c r="IBU16" s="153"/>
      <c r="IBV16" s="153"/>
      <c r="IBW16" s="153"/>
      <c r="IBX16" s="153"/>
      <c r="IBY16" s="153"/>
      <c r="IBZ16" s="153"/>
      <c r="ICA16" s="153"/>
      <c r="ICB16" s="153"/>
      <c r="ICC16" s="153"/>
      <c r="ICD16" s="153"/>
      <c r="ICE16" s="153"/>
      <c r="ICF16" s="153"/>
      <c r="ICG16" s="153"/>
      <c r="ICH16" s="153"/>
      <c r="ICI16" s="153"/>
      <c r="ICJ16" s="153"/>
      <c r="ICK16" s="153"/>
      <c r="ICL16" s="153"/>
      <c r="ICM16" s="153"/>
      <c r="ICN16" s="153"/>
      <c r="ICO16" s="153"/>
      <c r="ICP16" s="153"/>
      <c r="ICQ16" s="153"/>
      <c r="ICR16" s="153"/>
      <c r="ICS16" s="153"/>
      <c r="ICT16" s="153"/>
      <c r="ICU16" s="153"/>
      <c r="ICV16" s="153"/>
      <c r="ICW16" s="153"/>
      <c r="ICX16" s="153"/>
      <c r="ICY16" s="153"/>
      <c r="ICZ16" s="153"/>
      <c r="IDA16" s="153"/>
      <c r="IDB16" s="153"/>
      <c r="IDC16" s="153"/>
      <c r="IDD16" s="153"/>
      <c r="IDE16" s="153"/>
      <c r="IDF16" s="153"/>
      <c r="IDG16" s="153"/>
      <c r="IDH16" s="153"/>
      <c r="IDI16" s="153"/>
      <c r="IDJ16" s="153"/>
      <c r="IDK16" s="153"/>
      <c r="IDL16" s="153"/>
      <c r="IDM16" s="153"/>
      <c r="IDN16" s="153"/>
      <c r="IDO16" s="153"/>
      <c r="IDP16" s="153"/>
      <c r="IDQ16" s="153"/>
      <c r="IDR16" s="153"/>
      <c r="IDS16" s="153"/>
      <c r="IDT16" s="153"/>
      <c r="IDU16" s="153"/>
      <c r="IDV16" s="153"/>
      <c r="IDW16" s="153"/>
      <c r="IDX16" s="153"/>
      <c r="IDY16" s="153"/>
      <c r="IDZ16" s="153"/>
      <c r="IEA16" s="153"/>
      <c r="IEB16" s="153"/>
      <c r="IEC16" s="153"/>
      <c r="IED16" s="153"/>
      <c r="IEE16" s="153"/>
      <c r="IEF16" s="153"/>
      <c r="IEG16" s="153"/>
      <c r="IEH16" s="153"/>
      <c r="IEI16" s="153"/>
      <c r="IEJ16" s="153"/>
      <c r="IEK16" s="153"/>
      <c r="IEL16" s="153"/>
      <c r="IEM16" s="153"/>
      <c r="IEN16" s="153"/>
      <c r="IEO16" s="153"/>
      <c r="IEP16" s="153"/>
      <c r="IEQ16" s="153"/>
      <c r="IER16" s="153"/>
      <c r="IES16" s="153"/>
      <c r="IET16" s="153"/>
      <c r="IEU16" s="153"/>
      <c r="IEV16" s="153"/>
      <c r="IEW16" s="153"/>
      <c r="IEX16" s="153"/>
      <c r="IEY16" s="153"/>
      <c r="IEZ16" s="153"/>
      <c r="IFA16" s="153"/>
      <c r="IFB16" s="153"/>
      <c r="IFC16" s="153"/>
      <c r="IFD16" s="153"/>
      <c r="IFE16" s="153"/>
      <c r="IFF16" s="153"/>
      <c r="IFG16" s="153"/>
      <c r="IFH16" s="153"/>
      <c r="IFI16" s="153"/>
      <c r="IFJ16" s="153"/>
      <c r="IFK16" s="153"/>
      <c r="IFL16" s="153"/>
      <c r="IFM16" s="153"/>
      <c r="IFN16" s="153"/>
      <c r="IFO16" s="153"/>
      <c r="IFP16" s="153"/>
      <c r="IFQ16" s="153"/>
      <c r="IFR16" s="153"/>
      <c r="IFS16" s="153"/>
      <c r="IFT16" s="153"/>
      <c r="IFU16" s="153"/>
      <c r="IFV16" s="153"/>
      <c r="IFW16" s="153"/>
      <c r="IFX16" s="153"/>
      <c r="IFY16" s="153"/>
      <c r="IFZ16" s="153"/>
      <c r="IGA16" s="153"/>
      <c r="IGB16" s="153"/>
      <c r="IGC16" s="153"/>
      <c r="IGD16" s="153"/>
      <c r="IGE16" s="153"/>
      <c r="IGF16" s="153"/>
      <c r="IGG16" s="153"/>
      <c r="IGH16" s="153"/>
      <c r="IGI16" s="153"/>
      <c r="IGJ16" s="153"/>
      <c r="IGK16" s="153"/>
      <c r="IGL16" s="153"/>
      <c r="IGM16" s="153"/>
      <c r="IGN16" s="153"/>
      <c r="IGO16" s="153"/>
      <c r="IGP16" s="153"/>
      <c r="IGQ16" s="153"/>
      <c r="IGR16" s="153"/>
      <c r="IGS16" s="153"/>
      <c r="IGT16" s="153"/>
      <c r="IGU16" s="153"/>
      <c r="IGV16" s="153"/>
      <c r="IGW16" s="153"/>
      <c r="IGX16" s="153"/>
      <c r="IGY16" s="153"/>
      <c r="IGZ16" s="153"/>
      <c r="IHA16" s="153"/>
      <c r="IHB16" s="153"/>
      <c r="IHC16" s="153"/>
      <c r="IHD16" s="153"/>
      <c r="IHE16" s="153"/>
      <c r="IHF16" s="153"/>
      <c r="IHG16" s="153"/>
      <c r="IHH16" s="153"/>
      <c r="IHI16" s="153"/>
      <c r="IHJ16" s="153"/>
      <c r="IHK16" s="153"/>
      <c r="IHL16" s="153"/>
      <c r="IHM16" s="153"/>
      <c r="IHN16" s="153"/>
      <c r="IHO16" s="153"/>
      <c r="IHP16" s="153"/>
      <c r="IHQ16" s="153"/>
      <c r="IHR16" s="153"/>
      <c r="IHS16" s="153"/>
      <c r="IHT16" s="153"/>
      <c r="IHU16" s="153"/>
      <c r="IHV16" s="153"/>
      <c r="IHW16" s="153"/>
      <c r="IHX16" s="153"/>
      <c r="IHY16" s="153"/>
      <c r="IHZ16" s="153"/>
      <c r="IIA16" s="153"/>
      <c r="IIB16" s="153"/>
      <c r="IIC16" s="153"/>
      <c r="IID16" s="153"/>
      <c r="IIE16" s="153"/>
      <c r="IIF16" s="153"/>
      <c r="IIG16" s="153"/>
      <c r="IIH16" s="153"/>
      <c r="III16" s="153"/>
      <c r="IIJ16" s="153"/>
      <c r="IIK16" s="153"/>
      <c r="IIL16" s="153"/>
      <c r="IIM16" s="153"/>
      <c r="IIN16" s="153"/>
      <c r="IIO16" s="153"/>
      <c r="IIP16" s="153"/>
      <c r="IIQ16" s="153"/>
      <c r="IIR16" s="153"/>
      <c r="IIS16" s="153"/>
      <c r="IIT16" s="153"/>
      <c r="IIU16" s="153"/>
      <c r="IIV16" s="153"/>
      <c r="IIW16" s="153"/>
      <c r="IIX16" s="153"/>
      <c r="IIY16" s="153"/>
      <c r="IIZ16" s="153"/>
      <c r="IJA16" s="153"/>
      <c r="IJB16" s="153"/>
      <c r="IJC16" s="153"/>
      <c r="IJD16" s="153"/>
      <c r="IJE16" s="153"/>
      <c r="IJF16" s="153"/>
      <c r="IJG16" s="153"/>
      <c r="IJH16" s="153"/>
      <c r="IJI16" s="153"/>
      <c r="IJJ16" s="153"/>
      <c r="IJK16" s="153"/>
      <c r="IJL16" s="153"/>
      <c r="IJM16" s="153"/>
      <c r="IJN16" s="153"/>
      <c r="IJO16" s="153"/>
      <c r="IJP16" s="153"/>
      <c r="IJQ16" s="153"/>
      <c r="IJR16" s="153"/>
      <c r="IJS16" s="153"/>
      <c r="IJT16" s="153"/>
      <c r="IJU16" s="153"/>
      <c r="IJV16" s="153"/>
      <c r="IJW16" s="153"/>
      <c r="IJX16" s="153"/>
      <c r="IJY16" s="153"/>
      <c r="IJZ16" s="153"/>
      <c r="IKA16" s="153"/>
      <c r="IKB16" s="153"/>
      <c r="IKC16" s="153"/>
      <c r="IKD16" s="153"/>
      <c r="IKE16" s="153"/>
      <c r="IKF16" s="153"/>
      <c r="IKG16" s="153"/>
      <c r="IKH16" s="153"/>
      <c r="IKI16" s="153"/>
      <c r="IKJ16" s="153"/>
      <c r="IKK16" s="153"/>
      <c r="IKL16" s="153"/>
      <c r="IKM16" s="153"/>
      <c r="IKN16" s="153"/>
      <c r="IKO16" s="153"/>
      <c r="IKP16" s="153"/>
      <c r="IKQ16" s="153"/>
      <c r="IKR16" s="153"/>
      <c r="IKS16" s="153"/>
      <c r="IKT16" s="153"/>
      <c r="IKU16" s="153"/>
      <c r="IKV16" s="153"/>
      <c r="IKW16" s="153"/>
      <c r="IKX16" s="153"/>
      <c r="IKY16" s="153"/>
      <c r="IKZ16" s="153"/>
      <c r="ILA16" s="153"/>
      <c r="ILB16" s="153"/>
      <c r="ILC16" s="153"/>
      <c r="ILD16" s="153"/>
      <c r="ILE16" s="153"/>
      <c r="ILF16" s="153"/>
      <c r="ILG16" s="153"/>
      <c r="ILH16" s="153"/>
      <c r="ILI16" s="153"/>
      <c r="ILJ16" s="153"/>
      <c r="ILK16" s="153"/>
      <c r="ILL16" s="153"/>
      <c r="ILM16" s="153"/>
      <c r="ILN16" s="153"/>
      <c r="ILO16" s="153"/>
      <c r="ILP16" s="153"/>
      <c r="ILQ16" s="153"/>
      <c r="ILR16" s="153"/>
      <c r="ILS16" s="153"/>
      <c r="ILT16" s="153"/>
      <c r="ILU16" s="153"/>
      <c r="ILV16" s="153"/>
      <c r="ILW16" s="153"/>
      <c r="ILX16" s="153"/>
      <c r="ILY16" s="153"/>
      <c r="ILZ16" s="153"/>
      <c r="IMA16" s="153"/>
      <c r="IMB16" s="153"/>
      <c r="IMC16" s="153"/>
      <c r="IMD16" s="153"/>
      <c r="IME16" s="153"/>
      <c r="IMF16" s="153"/>
      <c r="IMG16" s="153"/>
      <c r="IMH16" s="153"/>
      <c r="IMI16" s="153"/>
      <c r="IMJ16" s="153"/>
      <c r="IMK16" s="153"/>
      <c r="IML16" s="153"/>
      <c r="IMM16" s="153"/>
      <c r="IMN16" s="153"/>
      <c r="IMO16" s="153"/>
      <c r="IMP16" s="153"/>
      <c r="IMQ16" s="153"/>
      <c r="IMR16" s="153"/>
      <c r="IMS16" s="153"/>
      <c r="IMT16" s="153"/>
      <c r="IMU16" s="153"/>
      <c r="IMV16" s="153"/>
      <c r="IMW16" s="153"/>
      <c r="IMX16" s="153"/>
      <c r="IMY16" s="153"/>
      <c r="IMZ16" s="153"/>
      <c r="INA16" s="153"/>
      <c r="INB16" s="153"/>
      <c r="INC16" s="153"/>
      <c r="IND16" s="153"/>
      <c r="INE16" s="153"/>
      <c r="INF16" s="153"/>
      <c r="ING16" s="153"/>
      <c r="INH16" s="153"/>
      <c r="INI16" s="153"/>
      <c r="INJ16" s="153"/>
      <c r="INK16" s="153"/>
      <c r="INL16" s="153"/>
      <c r="INM16" s="153"/>
      <c r="INN16" s="153"/>
      <c r="INO16" s="153"/>
      <c r="INP16" s="153"/>
      <c r="INQ16" s="153"/>
      <c r="INR16" s="153"/>
      <c r="INS16" s="153"/>
      <c r="INT16" s="153"/>
      <c r="INU16" s="153"/>
      <c r="INV16" s="153"/>
      <c r="INW16" s="153"/>
      <c r="INX16" s="153"/>
      <c r="INY16" s="153"/>
      <c r="INZ16" s="153"/>
      <c r="IOA16" s="153"/>
      <c r="IOB16" s="153"/>
      <c r="IOC16" s="153"/>
      <c r="IOD16" s="153"/>
      <c r="IOE16" s="153"/>
      <c r="IOF16" s="153"/>
      <c r="IOG16" s="153"/>
      <c r="IOH16" s="153"/>
      <c r="IOI16" s="153"/>
      <c r="IOJ16" s="153"/>
      <c r="IOK16" s="153"/>
      <c r="IOL16" s="153"/>
      <c r="IOM16" s="153"/>
      <c r="ION16" s="153"/>
      <c r="IOO16" s="153"/>
      <c r="IOP16" s="153"/>
      <c r="IOQ16" s="153"/>
      <c r="IOR16" s="153"/>
      <c r="IOS16" s="153"/>
      <c r="IOT16" s="153"/>
      <c r="IOU16" s="153"/>
      <c r="IOV16" s="153"/>
      <c r="IOW16" s="153"/>
      <c r="IOX16" s="153"/>
      <c r="IOY16" s="153"/>
      <c r="IOZ16" s="153"/>
      <c r="IPA16" s="153"/>
      <c r="IPB16" s="153"/>
      <c r="IPC16" s="153"/>
      <c r="IPD16" s="153"/>
      <c r="IPE16" s="153"/>
      <c r="IPF16" s="153"/>
      <c r="IPG16" s="153"/>
      <c r="IPH16" s="153"/>
      <c r="IPI16" s="153"/>
      <c r="IPJ16" s="153"/>
      <c r="IPK16" s="153"/>
      <c r="IPL16" s="153"/>
      <c r="IPM16" s="153"/>
      <c r="IPN16" s="153"/>
      <c r="IPO16" s="153"/>
      <c r="IPP16" s="153"/>
      <c r="IPQ16" s="153"/>
      <c r="IPR16" s="153"/>
      <c r="IPS16" s="153"/>
      <c r="IPT16" s="153"/>
      <c r="IPU16" s="153"/>
      <c r="IPV16" s="153"/>
      <c r="IPW16" s="153"/>
      <c r="IPX16" s="153"/>
      <c r="IPY16" s="153"/>
      <c r="IPZ16" s="153"/>
      <c r="IQA16" s="153"/>
      <c r="IQB16" s="153"/>
      <c r="IQC16" s="153"/>
      <c r="IQD16" s="153"/>
      <c r="IQE16" s="153"/>
      <c r="IQF16" s="153"/>
      <c r="IQG16" s="153"/>
      <c r="IQH16" s="153"/>
      <c r="IQI16" s="153"/>
      <c r="IQJ16" s="153"/>
      <c r="IQK16" s="153"/>
      <c r="IQL16" s="153"/>
      <c r="IQM16" s="153"/>
      <c r="IQN16" s="153"/>
      <c r="IQO16" s="153"/>
      <c r="IQP16" s="153"/>
      <c r="IQQ16" s="153"/>
      <c r="IQR16" s="153"/>
      <c r="IQS16" s="153"/>
      <c r="IQT16" s="153"/>
      <c r="IQU16" s="153"/>
      <c r="IQV16" s="153"/>
      <c r="IQW16" s="153"/>
      <c r="IQX16" s="153"/>
      <c r="IQY16" s="153"/>
      <c r="IQZ16" s="153"/>
      <c r="IRA16" s="153"/>
      <c r="IRB16" s="153"/>
      <c r="IRC16" s="153"/>
      <c r="IRD16" s="153"/>
      <c r="IRE16" s="153"/>
      <c r="IRF16" s="153"/>
      <c r="IRG16" s="153"/>
      <c r="IRH16" s="153"/>
      <c r="IRI16" s="153"/>
      <c r="IRJ16" s="153"/>
      <c r="IRK16" s="153"/>
      <c r="IRL16" s="153"/>
      <c r="IRM16" s="153"/>
      <c r="IRN16" s="153"/>
      <c r="IRO16" s="153"/>
      <c r="IRP16" s="153"/>
      <c r="IRQ16" s="153"/>
      <c r="IRR16" s="153"/>
      <c r="IRS16" s="153"/>
      <c r="IRT16" s="153"/>
      <c r="IRU16" s="153"/>
      <c r="IRV16" s="153"/>
      <c r="IRW16" s="153"/>
      <c r="IRX16" s="153"/>
      <c r="IRY16" s="153"/>
      <c r="IRZ16" s="153"/>
      <c r="ISA16" s="153"/>
      <c r="ISB16" s="153"/>
      <c r="ISC16" s="153"/>
      <c r="ISD16" s="153"/>
      <c r="ISE16" s="153"/>
      <c r="ISF16" s="153"/>
      <c r="ISG16" s="153"/>
      <c r="ISH16" s="153"/>
      <c r="ISI16" s="153"/>
      <c r="ISJ16" s="153"/>
      <c r="ISK16" s="153"/>
      <c r="ISL16" s="153"/>
      <c r="ISM16" s="153"/>
      <c r="ISN16" s="153"/>
      <c r="ISO16" s="153"/>
      <c r="ISP16" s="153"/>
      <c r="ISQ16" s="153"/>
      <c r="ISR16" s="153"/>
      <c r="ISS16" s="153"/>
      <c r="IST16" s="153"/>
      <c r="ISU16" s="153"/>
      <c r="ISV16" s="153"/>
      <c r="ISW16" s="153"/>
      <c r="ISX16" s="153"/>
      <c r="ISY16" s="153"/>
      <c r="ISZ16" s="153"/>
      <c r="ITA16" s="153"/>
      <c r="ITB16" s="153"/>
      <c r="ITC16" s="153"/>
      <c r="ITD16" s="153"/>
      <c r="ITE16" s="153"/>
      <c r="ITF16" s="153"/>
      <c r="ITG16" s="153"/>
      <c r="ITH16" s="153"/>
      <c r="ITI16" s="153"/>
      <c r="ITJ16" s="153"/>
      <c r="ITK16" s="153"/>
      <c r="ITL16" s="153"/>
      <c r="ITM16" s="153"/>
      <c r="ITN16" s="153"/>
      <c r="ITO16" s="153"/>
      <c r="ITP16" s="153"/>
      <c r="ITQ16" s="153"/>
      <c r="ITR16" s="153"/>
      <c r="ITS16" s="153"/>
      <c r="ITT16" s="153"/>
      <c r="ITU16" s="153"/>
      <c r="ITV16" s="153"/>
      <c r="ITW16" s="153"/>
      <c r="ITX16" s="153"/>
      <c r="ITY16" s="153"/>
      <c r="ITZ16" s="153"/>
      <c r="IUA16" s="153"/>
      <c r="IUB16" s="153"/>
      <c r="IUC16" s="153"/>
      <c r="IUD16" s="153"/>
      <c r="IUE16" s="153"/>
      <c r="IUF16" s="153"/>
      <c r="IUG16" s="153"/>
      <c r="IUH16" s="153"/>
      <c r="IUI16" s="153"/>
      <c r="IUJ16" s="153"/>
      <c r="IUK16" s="153"/>
      <c r="IUL16" s="153"/>
      <c r="IUM16" s="153"/>
      <c r="IUN16" s="153"/>
      <c r="IUO16" s="153"/>
      <c r="IUP16" s="153"/>
      <c r="IUQ16" s="153"/>
      <c r="IUR16" s="153"/>
      <c r="IUS16" s="153"/>
      <c r="IUT16" s="153"/>
      <c r="IUU16" s="153"/>
      <c r="IUV16" s="153"/>
      <c r="IUW16" s="153"/>
      <c r="IUX16" s="153"/>
      <c r="IUY16" s="153"/>
      <c r="IUZ16" s="153"/>
      <c r="IVA16" s="153"/>
      <c r="IVB16" s="153"/>
      <c r="IVC16" s="153"/>
      <c r="IVD16" s="153"/>
      <c r="IVE16" s="153"/>
      <c r="IVF16" s="153"/>
      <c r="IVG16" s="153"/>
      <c r="IVH16" s="153"/>
      <c r="IVI16" s="153"/>
      <c r="IVJ16" s="153"/>
      <c r="IVK16" s="153"/>
      <c r="IVL16" s="153"/>
      <c r="IVM16" s="153"/>
      <c r="IVN16" s="153"/>
      <c r="IVO16" s="153"/>
      <c r="IVP16" s="153"/>
      <c r="IVQ16" s="153"/>
      <c r="IVR16" s="153"/>
      <c r="IVS16" s="153"/>
      <c r="IVT16" s="153"/>
      <c r="IVU16" s="153"/>
      <c r="IVV16" s="153"/>
      <c r="IVW16" s="153"/>
      <c r="IVX16" s="153"/>
      <c r="IVY16" s="153"/>
      <c r="IVZ16" s="153"/>
      <c r="IWA16" s="153"/>
      <c r="IWB16" s="153"/>
      <c r="IWC16" s="153"/>
      <c r="IWD16" s="153"/>
      <c r="IWE16" s="153"/>
      <c r="IWF16" s="153"/>
      <c r="IWG16" s="153"/>
      <c r="IWH16" s="153"/>
      <c r="IWI16" s="153"/>
      <c r="IWJ16" s="153"/>
      <c r="IWK16" s="153"/>
      <c r="IWL16" s="153"/>
      <c r="IWM16" s="153"/>
      <c r="IWN16" s="153"/>
      <c r="IWO16" s="153"/>
      <c r="IWP16" s="153"/>
      <c r="IWQ16" s="153"/>
      <c r="IWR16" s="153"/>
      <c r="IWS16" s="153"/>
      <c r="IWT16" s="153"/>
      <c r="IWU16" s="153"/>
      <c r="IWV16" s="153"/>
      <c r="IWW16" s="153"/>
      <c r="IWX16" s="153"/>
      <c r="IWY16" s="153"/>
      <c r="IWZ16" s="153"/>
      <c r="IXA16" s="153"/>
      <c r="IXB16" s="153"/>
      <c r="IXC16" s="153"/>
      <c r="IXD16" s="153"/>
      <c r="IXE16" s="153"/>
      <c r="IXF16" s="153"/>
      <c r="IXG16" s="153"/>
      <c r="IXH16" s="153"/>
      <c r="IXI16" s="153"/>
      <c r="IXJ16" s="153"/>
      <c r="IXK16" s="153"/>
      <c r="IXL16" s="153"/>
      <c r="IXM16" s="153"/>
      <c r="IXN16" s="153"/>
      <c r="IXO16" s="153"/>
      <c r="IXP16" s="153"/>
      <c r="IXQ16" s="153"/>
      <c r="IXR16" s="153"/>
      <c r="IXS16" s="153"/>
      <c r="IXT16" s="153"/>
      <c r="IXU16" s="153"/>
      <c r="IXV16" s="153"/>
      <c r="IXW16" s="153"/>
      <c r="IXX16" s="153"/>
      <c r="IXY16" s="153"/>
      <c r="IXZ16" s="153"/>
      <c r="IYA16" s="153"/>
      <c r="IYB16" s="153"/>
      <c r="IYC16" s="153"/>
      <c r="IYD16" s="153"/>
      <c r="IYE16" s="153"/>
      <c r="IYF16" s="153"/>
      <c r="IYG16" s="153"/>
      <c r="IYH16" s="153"/>
      <c r="IYI16" s="153"/>
      <c r="IYJ16" s="153"/>
      <c r="IYK16" s="153"/>
      <c r="IYL16" s="153"/>
      <c r="IYM16" s="153"/>
      <c r="IYN16" s="153"/>
      <c r="IYO16" s="153"/>
      <c r="IYP16" s="153"/>
      <c r="IYQ16" s="153"/>
      <c r="IYR16" s="153"/>
      <c r="IYS16" s="153"/>
      <c r="IYT16" s="153"/>
      <c r="IYU16" s="153"/>
      <c r="IYV16" s="153"/>
      <c r="IYW16" s="153"/>
      <c r="IYX16" s="153"/>
      <c r="IYY16" s="153"/>
      <c r="IYZ16" s="153"/>
      <c r="IZA16" s="153"/>
      <c r="IZB16" s="153"/>
      <c r="IZC16" s="153"/>
      <c r="IZD16" s="153"/>
      <c r="IZE16" s="153"/>
      <c r="IZF16" s="153"/>
      <c r="IZG16" s="153"/>
      <c r="IZH16" s="153"/>
      <c r="IZI16" s="153"/>
      <c r="IZJ16" s="153"/>
      <c r="IZK16" s="153"/>
      <c r="IZL16" s="153"/>
      <c r="IZM16" s="153"/>
      <c r="IZN16" s="153"/>
      <c r="IZO16" s="153"/>
      <c r="IZP16" s="153"/>
      <c r="IZQ16" s="153"/>
      <c r="IZR16" s="153"/>
      <c r="IZS16" s="153"/>
      <c r="IZT16" s="153"/>
      <c r="IZU16" s="153"/>
      <c r="IZV16" s="153"/>
      <c r="IZW16" s="153"/>
      <c r="IZX16" s="153"/>
      <c r="IZY16" s="153"/>
      <c r="IZZ16" s="153"/>
      <c r="JAA16" s="153"/>
      <c r="JAB16" s="153"/>
      <c r="JAC16" s="153"/>
      <c r="JAD16" s="153"/>
      <c r="JAE16" s="153"/>
      <c r="JAF16" s="153"/>
      <c r="JAG16" s="153"/>
      <c r="JAH16" s="153"/>
      <c r="JAI16" s="153"/>
      <c r="JAJ16" s="153"/>
      <c r="JAK16" s="153"/>
      <c r="JAL16" s="153"/>
      <c r="JAM16" s="153"/>
      <c r="JAN16" s="153"/>
      <c r="JAO16" s="153"/>
      <c r="JAP16" s="153"/>
      <c r="JAQ16" s="153"/>
      <c r="JAR16" s="153"/>
      <c r="JAS16" s="153"/>
      <c r="JAT16" s="153"/>
      <c r="JAU16" s="153"/>
      <c r="JAV16" s="153"/>
      <c r="JAW16" s="153"/>
      <c r="JAX16" s="153"/>
      <c r="JAY16" s="153"/>
      <c r="JAZ16" s="153"/>
      <c r="JBA16" s="153"/>
      <c r="JBB16" s="153"/>
      <c r="JBC16" s="153"/>
      <c r="JBD16" s="153"/>
      <c r="JBE16" s="153"/>
      <c r="JBF16" s="153"/>
      <c r="JBG16" s="153"/>
      <c r="JBH16" s="153"/>
      <c r="JBI16" s="153"/>
      <c r="JBJ16" s="153"/>
      <c r="JBK16" s="153"/>
      <c r="JBL16" s="153"/>
      <c r="JBM16" s="153"/>
      <c r="JBN16" s="153"/>
      <c r="JBO16" s="153"/>
      <c r="JBP16" s="153"/>
      <c r="JBQ16" s="153"/>
      <c r="JBR16" s="153"/>
      <c r="JBS16" s="153"/>
      <c r="JBT16" s="153"/>
      <c r="JBU16" s="153"/>
      <c r="JBV16" s="153"/>
      <c r="JBW16" s="153"/>
      <c r="JBX16" s="153"/>
      <c r="JBY16" s="153"/>
      <c r="JBZ16" s="153"/>
      <c r="JCA16" s="153"/>
      <c r="JCB16" s="153"/>
      <c r="JCC16" s="153"/>
      <c r="JCD16" s="153"/>
      <c r="JCE16" s="153"/>
      <c r="JCF16" s="153"/>
      <c r="JCG16" s="153"/>
      <c r="JCH16" s="153"/>
      <c r="JCI16" s="153"/>
      <c r="JCJ16" s="153"/>
      <c r="JCK16" s="153"/>
      <c r="JCL16" s="153"/>
      <c r="JCM16" s="153"/>
      <c r="JCN16" s="153"/>
      <c r="JCO16" s="153"/>
      <c r="JCP16" s="153"/>
      <c r="JCQ16" s="153"/>
      <c r="JCR16" s="153"/>
      <c r="JCS16" s="153"/>
      <c r="JCT16" s="153"/>
      <c r="JCU16" s="153"/>
      <c r="JCV16" s="153"/>
      <c r="JCW16" s="153"/>
      <c r="JCX16" s="153"/>
      <c r="JCY16" s="153"/>
      <c r="JCZ16" s="153"/>
      <c r="JDA16" s="153"/>
      <c r="JDB16" s="153"/>
      <c r="JDC16" s="153"/>
      <c r="JDD16" s="153"/>
      <c r="JDE16" s="153"/>
      <c r="JDF16" s="153"/>
      <c r="JDG16" s="153"/>
      <c r="JDH16" s="153"/>
      <c r="JDI16" s="153"/>
      <c r="JDJ16" s="153"/>
      <c r="JDK16" s="153"/>
      <c r="JDL16" s="153"/>
      <c r="JDM16" s="153"/>
      <c r="JDN16" s="153"/>
      <c r="JDO16" s="153"/>
      <c r="JDP16" s="153"/>
      <c r="JDQ16" s="153"/>
      <c r="JDR16" s="153"/>
      <c r="JDS16" s="153"/>
      <c r="JDT16" s="153"/>
      <c r="JDU16" s="153"/>
      <c r="JDV16" s="153"/>
      <c r="JDW16" s="153"/>
      <c r="JDX16" s="153"/>
      <c r="JDY16" s="153"/>
      <c r="JDZ16" s="153"/>
      <c r="JEA16" s="153"/>
      <c r="JEB16" s="153"/>
      <c r="JEC16" s="153"/>
      <c r="JED16" s="153"/>
      <c r="JEE16" s="153"/>
      <c r="JEF16" s="153"/>
      <c r="JEG16" s="153"/>
      <c r="JEH16" s="153"/>
      <c r="JEI16" s="153"/>
      <c r="JEJ16" s="153"/>
      <c r="JEK16" s="153"/>
      <c r="JEL16" s="153"/>
      <c r="JEM16" s="153"/>
      <c r="JEN16" s="153"/>
      <c r="JEO16" s="153"/>
      <c r="JEP16" s="153"/>
      <c r="JEQ16" s="153"/>
      <c r="JER16" s="153"/>
      <c r="JES16" s="153"/>
      <c r="JET16" s="153"/>
      <c r="JEU16" s="153"/>
      <c r="JEV16" s="153"/>
      <c r="JEW16" s="153"/>
      <c r="JEX16" s="153"/>
      <c r="JEY16" s="153"/>
      <c r="JEZ16" s="153"/>
      <c r="JFA16" s="153"/>
      <c r="JFB16" s="153"/>
      <c r="JFC16" s="153"/>
      <c r="JFD16" s="153"/>
      <c r="JFE16" s="153"/>
      <c r="JFF16" s="153"/>
      <c r="JFG16" s="153"/>
      <c r="JFH16" s="153"/>
      <c r="JFI16" s="153"/>
      <c r="JFJ16" s="153"/>
      <c r="JFK16" s="153"/>
      <c r="JFL16" s="153"/>
      <c r="JFM16" s="153"/>
      <c r="JFN16" s="153"/>
      <c r="JFO16" s="153"/>
      <c r="JFP16" s="153"/>
      <c r="JFQ16" s="153"/>
      <c r="JFR16" s="153"/>
      <c r="JFS16" s="153"/>
      <c r="JFT16" s="153"/>
      <c r="JFU16" s="153"/>
      <c r="JFV16" s="153"/>
      <c r="JFW16" s="153"/>
      <c r="JFX16" s="153"/>
      <c r="JFY16" s="153"/>
      <c r="JFZ16" s="153"/>
      <c r="JGA16" s="153"/>
      <c r="JGB16" s="153"/>
      <c r="JGC16" s="153"/>
      <c r="JGD16" s="153"/>
      <c r="JGE16" s="153"/>
      <c r="JGF16" s="153"/>
      <c r="JGG16" s="153"/>
      <c r="JGH16" s="153"/>
      <c r="JGI16" s="153"/>
      <c r="JGJ16" s="153"/>
      <c r="JGK16" s="153"/>
      <c r="JGL16" s="153"/>
      <c r="JGM16" s="153"/>
      <c r="JGN16" s="153"/>
      <c r="JGO16" s="153"/>
      <c r="JGP16" s="153"/>
      <c r="JGQ16" s="153"/>
      <c r="JGR16" s="153"/>
      <c r="JGS16" s="153"/>
      <c r="JGT16" s="153"/>
      <c r="JGU16" s="153"/>
      <c r="JGV16" s="153"/>
      <c r="JGW16" s="153"/>
      <c r="JGX16" s="153"/>
      <c r="JGY16" s="153"/>
      <c r="JGZ16" s="153"/>
      <c r="JHA16" s="153"/>
      <c r="JHB16" s="153"/>
      <c r="JHC16" s="153"/>
      <c r="JHD16" s="153"/>
      <c r="JHE16" s="153"/>
      <c r="JHF16" s="153"/>
      <c r="JHG16" s="153"/>
      <c r="JHH16" s="153"/>
      <c r="JHI16" s="153"/>
      <c r="JHJ16" s="153"/>
      <c r="JHK16" s="153"/>
      <c r="JHL16" s="153"/>
      <c r="JHM16" s="153"/>
      <c r="JHN16" s="153"/>
      <c r="JHO16" s="153"/>
      <c r="JHP16" s="153"/>
      <c r="JHQ16" s="153"/>
      <c r="JHR16" s="153"/>
      <c r="JHS16" s="153"/>
      <c r="JHT16" s="153"/>
      <c r="JHU16" s="153"/>
      <c r="JHV16" s="153"/>
      <c r="JHW16" s="153"/>
      <c r="JHX16" s="153"/>
      <c r="JHY16" s="153"/>
      <c r="JHZ16" s="153"/>
      <c r="JIA16" s="153"/>
      <c r="JIB16" s="153"/>
      <c r="JIC16" s="153"/>
      <c r="JID16" s="153"/>
      <c r="JIE16" s="153"/>
      <c r="JIF16" s="153"/>
      <c r="JIG16" s="153"/>
      <c r="JIH16" s="153"/>
      <c r="JII16" s="153"/>
      <c r="JIJ16" s="153"/>
      <c r="JIK16" s="153"/>
      <c r="JIL16" s="153"/>
      <c r="JIM16" s="153"/>
      <c r="JIN16" s="153"/>
      <c r="JIO16" s="153"/>
      <c r="JIP16" s="153"/>
      <c r="JIQ16" s="153"/>
      <c r="JIR16" s="153"/>
      <c r="JIS16" s="153"/>
      <c r="JIT16" s="153"/>
      <c r="JIU16" s="153"/>
      <c r="JIV16" s="153"/>
      <c r="JIW16" s="153"/>
      <c r="JIX16" s="153"/>
      <c r="JIY16" s="153"/>
      <c r="JIZ16" s="153"/>
      <c r="JJA16" s="153"/>
      <c r="JJB16" s="153"/>
      <c r="JJC16" s="153"/>
      <c r="JJD16" s="153"/>
      <c r="JJE16" s="153"/>
      <c r="JJF16" s="153"/>
      <c r="JJG16" s="153"/>
      <c r="JJH16" s="153"/>
      <c r="JJI16" s="153"/>
      <c r="JJJ16" s="153"/>
      <c r="JJK16" s="153"/>
      <c r="JJL16" s="153"/>
      <c r="JJM16" s="153"/>
      <c r="JJN16" s="153"/>
      <c r="JJO16" s="153"/>
      <c r="JJP16" s="153"/>
      <c r="JJQ16" s="153"/>
      <c r="JJR16" s="153"/>
      <c r="JJS16" s="153"/>
      <c r="JJT16" s="153"/>
      <c r="JJU16" s="153"/>
      <c r="JJV16" s="153"/>
      <c r="JJW16" s="153"/>
      <c r="JJX16" s="153"/>
      <c r="JJY16" s="153"/>
      <c r="JJZ16" s="153"/>
      <c r="JKA16" s="153"/>
      <c r="JKB16" s="153"/>
      <c r="JKC16" s="153"/>
      <c r="JKD16" s="153"/>
      <c r="JKE16" s="153"/>
      <c r="JKF16" s="153"/>
      <c r="JKG16" s="153"/>
      <c r="JKH16" s="153"/>
      <c r="JKI16" s="153"/>
      <c r="JKJ16" s="153"/>
      <c r="JKK16" s="153"/>
      <c r="JKL16" s="153"/>
      <c r="JKM16" s="153"/>
      <c r="JKN16" s="153"/>
      <c r="JKO16" s="153"/>
      <c r="JKP16" s="153"/>
      <c r="JKQ16" s="153"/>
      <c r="JKR16" s="153"/>
      <c r="JKS16" s="153"/>
      <c r="JKT16" s="153"/>
      <c r="JKU16" s="153"/>
      <c r="JKV16" s="153"/>
      <c r="JKW16" s="153"/>
      <c r="JKX16" s="153"/>
      <c r="JKY16" s="153"/>
      <c r="JKZ16" s="153"/>
      <c r="JLA16" s="153"/>
      <c r="JLB16" s="153"/>
      <c r="JLC16" s="153"/>
      <c r="JLD16" s="153"/>
      <c r="JLE16" s="153"/>
      <c r="JLF16" s="153"/>
      <c r="JLG16" s="153"/>
      <c r="JLH16" s="153"/>
      <c r="JLI16" s="153"/>
      <c r="JLJ16" s="153"/>
      <c r="JLK16" s="153"/>
      <c r="JLL16" s="153"/>
      <c r="JLM16" s="153"/>
      <c r="JLN16" s="153"/>
      <c r="JLO16" s="153"/>
      <c r="JLP16" s="153"/>
      <c r="JLQ16" s="153"/>
      <c r="JLR16" s="153"/>
      <c r="JLS16" s="153"/>
      <c r="JLT16" s="153"/>
      <c r="JLU16" s="153"/>
      <c r="JLV16" s="153"/>
      <c r="JLW16" s="153"/>
      <c r="JLX16" s="153"/>
      <c r="JLY16" s="153"/>
      <c r="JLZ16" s="153"/>
      <c r="JMA16" s="153"/>
      <c r="JMB16" s="153"/>
      <c r="JMC16" s="153"/>
      <c r="JMD16" s="153"/>
      <c r="JME16" s="153"/>
      <c r="JMF16" s="153"/>
      <c r="JMG16" s="153"/>
      <c r="JMH16" s="153"/>
      <c r="JMI16" s="153"/>
      <c r="JMJ16" s="153"/>
      <c r="JMK16" s="153"/>
      <c r="JML16" s="153"/>
      <c r="JMM16" s="153"/>
      <c r="JMN16" s="153"/>
      <c r="JMO16" s="153"/>
      <c r="JMP16" s="153"/>
      <c r="JMQ16" s="153"/>
      <c r="JMR16" s="153"/>
      <c r="JMS16" s="153"/>
      <c r="JMT16" s="153"/>
      <c r="JMU16" s="153"/>
      <c r="JMV16" s="153"/>
      <c r="JMW16" s="153"/>
      <c r="JMX16" s="153"/>
      <c r="JMY16" s="153"/>
      <c r="JMZ16" s="153"/>
      <c r="JNA16" s="153"/>
      <c r="JNB16" s="153"/>
      <c r="JNC16" s="153"/>
      <c r="JND16" s="153"/>
      <c r="JNE16" s="153"/>
      <c r="JNF16" s="153"/>
      <c r="JNG16" s="153"/>
      <c r="JNH16" s="153"/>
      <c r="JNI16" s="153"/>
      <c r="JNJ16" s="153"/>
      <c r="JNK16" s="153"/>
      <c r="JNL16" s="153"/>
      <c r="JNM16" s="153"/>
      <c r="JNN16" s="153"/>
      <c r="JNO16" s="153"/>
      <c r="JNP16" s="153"/>
      <c r="JNQ16" s="153"/>
      <c r="JNR16" s="153"/>
      <c r="JNS16" s="153"/>
      <c r="JNT16" s="153"/>
      <c r="JNU16" s="153"/>
      <c r="JNV16" s="153"/>
      <c r="JNW16" s="153"/>
      <c r="JNX16" s="153"/>
      <c r="JNY16" s="153"/>
      <c r="JNZ16" s="153"/>
      <c r="JOA16" s="153"/>
      <c r="JOB16" s="153"/>
      <c r="JOC16" s="153"/>
      <c r="JOD16" s="153"/>
      <c r="JOE16" s="153"/>
      <c r="JOF16" s="153"/>
      <c r="JOG16" s="153"/>
      <c r="JOH16" s="153"/>
      <c r="JOI16" s="153"/>
      <c r="JOJ16" s="153"/>
      <c r="JOK16" s="153"/>
      <c r="JOL16" s="153"/>
      <c r="JOM16" s="153"/>
      <c r="JON16" s="153"/>
      <c r="JOO16" s="153"/>
      <c r="JOP16" s="153"/>
      <c r="JOQ16" s="153"/>
      <c r="JOR16" s="153"/>
      <c r="JOS16" s="153"/>
      <c r="JOT16" s="153"/>
      <c r="JOU16" s="153"/>
      <c r="JOV16" s="153"/>
      <c r="JOW16" s="153"/>
      <c r="JOX16" s="153"/>
      <c r="JOY16" s="153"/>
      <c r="JOZ16" s="153"/>
      <c r="JPA16" s="153"/>
      <c r="JPB16" s="153"/>
      <c r="JPC16" s="153"/>
      <c r="JPD16" s="153"/>
      <c r="JPE16" s="153"/>
      <c r="JPF16" s="153"/>
      <c r="JPG16" s="153"/>
      <c r="JPH16" s="153"/>
      <c r="JPI16" s="153"/>
      <c r="JPJ16" s="153"/>
      <c r="JPK16" s="153"/>
      <c r="JPL16" s="153"/>
      <c r="JPM16" s="153"/>
      <c r="JPN16" s="153"/>
      <c r="JPO16" s="153"/>
      <c r="JPP16" s="153"/>
      <c r="JPQ16" s="153"/>
      <c r="JPR16" s="153"/>
      <c r="JPS16" s="153"/>
      <c r="JPT16" s="153"/>
      <c r="JPU16" s="153"/>
      <c r="JPV16" s="153"/>
      <c r="JPW16" s="153"/>
      <c r="JPX16" s="153"/>
      <c r="JPY16" s="153"/>
      <c r="JPZ16" s="153"/>
      <c r="JQA16" s="153"/>
      <c r="JQB16" s="153"/>
      <c r="JQC16" s="153"/>
      <c r="JQD16" s="153"/>
      <c r="JQE16" s="153"/>
      <c r="JQF16" s="153"/>
      <c r="JQG16" s="153"/>
      <c r="JQH16" s="153"/>
      <c r="JQI16" s="153"/>
      <c r="JQJ16" s="153"/>
      <c r="JQK16" s="153"/>
      <c r="JQL16" s="153"/>
      <c r="JQM16" s="153"/>
      <c r="JQN16" s="153"/>
      <c r="JQO16" s="153"/>
      <c r="JQP16" s="153"/>
      <c r="JQQ16" s="153"/>
      <c r="JQR16" s="153"/>
      <c r="JQS16" s="153"/>
      <c r="JQT16" s="153"/>
      <c r="JQU16" s="153"/>
      <c r="JQV16" s="153"/>
      <c r="JQW16" s="153"/>
      <c r="JQX16" s="153"/>
      <c r="JQY16" s="153"/>
      <c r="JQZ16" s="153"/>
      <c r="JRA16" s="153"/>
      <c r="JRB16" s="153"/>
      <c r="JRC16" s="153"/>
      <c r="JRD16" s="153"/>
      <c r="JRE16" s="153"/>
      <c r="JRF16" s="153"/>
      <c r="JRG16" s="153"/>
      <c r="JRH16" s="153"/>
      <c r="JRI16" s="153"/>
      <c r="JRJ16" s="153"/>
      <c r="JRK16" s="153"/>
      <c r="JRL16" s="153"/>
      <c r="JRM16" s="153"/>
      <c r="JRN16" s="153"/>
      <c r="JRO16" s="153"/>
      <c r="JRP16" s="153"/>
      <c r="JRQ16" s="153"/>
      <c r="JRR16" s="153"/>
      <c r="JRS16" s="153"/>
      <c r="JRT16" s="153"/>
      <c r="JRU16" s="153"/>
      <c r="JRV16" s="153"/>
      <c r="JRW16" s="153"/>
      <c r="JRX16" s="153"/>
      <c r="JRY16" s="153"/>
      <c r="JRZ16" s="153"/>
      <c r="JSA16" s="153"/>
      <c r="JSB16" s="153"/>
      <c r="JSC16" s="153"/>
      <c r="JSD16" s="153"/>
      <c r="JSE16" s="153"/>
      <c r="JSF16" s="153"/>
      <c r="JSG16" s="153"/>
      <c r="JSH16" s="153"/>
      <c r="JSI16" s="153"/>
      <c r="JSJ16" s="153"/>
      <c r="JSK16" s="153"/>
      <c r="JSL16" s="153"/>
      <c r="JSM16" s="153"/>
      <c r="JSN16" s="153"/>
      <c r="JSO16" s="153"/>
      <c r="JSP16" s="153"/>
      <c r="JSQ16" s="153"/>
      <c r="JSR16" s="153"/>
      <c r="JSS16" s="153"/>
      <c r="JST16" s="153"/>
      <c r="JSU16" s="153"/>
      <c r="JSV16" s="153"/>
      <c r="JSW16" s="153"/>
      <c r="JSX16" s="153"/>
      <c r="JSY16" s="153"/>
      <c r="JSZ16" s="153"/>
      <c r="JTA16" s="153"/>
      <c r="JTB16" s="153"/>
      <c r="JTC16" s="153"/>
      <c r="JTD16" s="153"/>
      <c r="JTE16" s="153"/>
      <c r="JTF16" s="153"/>
      <c r="JTG16" s="153"/>
      <c r="JTH16" s="153"/>
      <c r="JTI16" s="153"/>
      <c r="JTJ16" s="153"/>
      <c r="JTK16" s="153"/>
      <c r="JTL16" s="153"/>
      <c r="JTM16" s="153"/>
      <c r="JTN16" s="153"/>
      <c r="JTO16" s="153"/>
      <c r="JTP16" s="153"/>
      <c r="JTQ16" s="153"/>
      <c r="JTR16" s="153"/>
      <c r="JTS16" s="153"/>
      <c r="JTT16" s="153"/>
      <c r="JTU16" s="153"/>
      <c r="JTV16" s="153"/>
      <c r="JTW16" s="153"/>
      <c r="JTX16" s="153"/>
      <c r="JTY16" s="153"/>
      <c r="JTZ16" s="153"/>
      <c r="JUA16" s="153"/>
      <c r="JUB16" s="153"/>
      <c r="JUC16" s="153"/>
      <c r="JUD16" s="153"/>
      <c r="JUE16" s="153"/>
      <c r="JUF16" s="153"/>
      <c r="JUG16" s="153"/>
      <c r="JUH16" s="153"/>
      <c r="JUI16" s="153"/>
      <c r="JUJ16" s="153"/>
      <c r="JUK16" s="153"/>
      <c r="JUL16" s="153"/>
      <c r="JUM16" s="153"/>
      <c r="JUN16" s="153"/>
      <c r="JUO16" s="153"/>
      <c r="JUP16" s="153"/>
      <c r="JUQ16" s="153"/>
      <c r="JUR16" s="153"/>
      <c r="JUS16" s="153"/>
      <c r="JUT16" s="153"/>
      <c r="JUU16" s="153"/>
      <c r="JUV16" s="153"/>
      <c r="JUW16" s="153"/>
      <c r="JUX16" s="153"/>
      <c r="JUY16" s="153"/>
      <c r="JUZ16" s="153"/>
      <c r="JVA16" s="153"/>
      <c r="JVB16" s="153"/>
      <c r="JVC16" s="153"/>
      <c r="JVD16" s="153"/>
      <c r="JVE16" s="153"/>
      <c r="JVF16" s="153"/>
      <c r="JVG16" s="153"/>
      <c r="JVH16" s="153"/>
      <c r="JVI16" s="153"/>
      <c r="JVJ16" s="153"/>
      <c r="JVK16" s="153"/>
      <c r="JVL16" s="153"/>
      <c r="JVM16" s="153"/>
      <c r="JVN16" s="153"/>
      <c r="JVO16" s="153"/>
      <c r="JVP16" s="153"/>
      <c r="JVQ16" s="153"/>
      <c r="JVR16" s="153"/>
      <c r="JVS16" s="153"/>
      <c r="JVT16" s="153"/>
      <c r="JVU16" s="153"/>
      <c r="JVV16" s="153"/>
      <c r="JVW16" s="153"/>
      <c r="JVX16" s="153"/>
      <c r="JVY16" s="153"/>
      <c r="JVZ16" s="153"/>
      <c r="JWA16" s="153"/>
      <c r="JWB16" s="153"/>
      <c r="JWC16" s="153"/>
      <c r="JWD16" s="153"/>
      <c r="JWE16" s="153"/>
      <c r="JWF16" s="153"/>
      <c r="JWG16" s="153"/>
      <c r="JWH16" s="153"/>
      <c r="JWI16" s="153"/>
      <c r="JWJ16" s="153"/>
      <c r="JWK16" s="153"/>
      <c r="JWL16" s="153"/>
      <c r="JWM16" s="153"/>
      <c r="JWN16" s="153"/>
      <c r="JWO16" s="153"/>
      <c r="JWP16" s="153"/>
      <c r="JWQ16" s="153"/>
      <c r="JWR16" s="153"/>
      <c r="JWS16" s="153"/>
      <c r="JWT16" s="153"/>
      <c r="JWU16" s="153"/>
      <c r="JWV16" s="153"/>
      <c r="JWW16" s="153"/>
      <c r="JWX16" s="153"/>
      <c r="JWY16" s="153"/>
      <c r="JWZ16" s="153"/>
      <c r="JXA16" s="153"/>
      <c r="JXB16" s="153"/>
      <c r="JXC16" s="153"/>
      <c r="JXD16" s="153"/>
      <c r="JXE16" s="153"/>
      <c r="JXF16" s="153"/>
      <c r="JXG16" s="153"/>
      <c r="JXH16" s="153"/>
      <c r="JXI16" s="153"/>
      <c r="JXJ16" s="153"/>
      <c r="JXK16" s="153"/>
      <c r="JXL16" s="153"/>
      <c r="JXM16" s="153"/>
      <c r="JXN16" s="153"/>
      <c r="JXO16" s="153"/>
      <c r="JXP16" s="153"/>
      <c r="JXQ16" s="153"/>
      <c r="JXR16" s="153"/>
      <c r="JXS16" s="153"/>
      <c r="JXT16" s="153"/>
      <c r="JXU16" s="153"/>
      <c r="JXV16" s="153"/>
      <c r="JXW16" s="153"/>
      <c r="JXX16" s="153"/>
      <c r="JXY16" s="153"/>
      <c r="JXZ16" s="153"/>
      <c r="JYA16" s="153"/>
      <c r="JYB16" s="153"/>
      <c r="JYC16" s="153"/>
      <c r="JYD16" s="153"/>
      <c r="JYE16" s="153"/>
      <c r="JYF16" s="153"/>
      <c r="JYG16" s="153"/>
      <c r="JYH16" s="153"/>
      <c r="JYI16" s="153"/>
      <c r="JYJ16" s="153"/>
      <c r="JYK16" s="153"/>
      <c r="JYL16" s="153"/>
      <c r="JYM16" s="153"/>
      <c r="JYN16" s="153"/>
      <c r="JYO16" s="153"/>
      <c r="JYP16" s="153"/>
      <c r="JYQ16" s="153"/>
      <c r="JYR16" s="153"/>
      <c r="JYS16" s="153"/>
      <c r="JYT16" s="153"/>
      <c r="JYU16" s="153"/>
      <c r="JYV16" s="153"/>
      <c r="JYW16" s="153"/>
      <c r="JYX16" s="153"/>
      <c r="JYY16" s="153"/>
      <c r="JYZ16" s="153"/>
      <c r="JZA16" s="153"/>
      <c r="JZB16" s="153"/>
      <c r="JZC16" s="153"/>
      <c r="JZD16" s="153"/>
      <c r="JZE16" s="153"/>
      <c r="JZF16" s="153"/>
      <c r="JZG16" s="153"/>
      <c r="JZH16" s="153"/>
      <c r="JZI16" s="153"/>
      <c r="JZJ16" s="153"/>
      <c r="JZK16" s="153"/>
      <c r="JZL16" s="153"/>
      <c r="JZM16" s="153"/>
      <c r="JZN16" s="153"/>
      <c r="JZO16" s="153"/>
      <c r="JZP16" s="153"/>
      <c r="JZQ16" s="153"/>
      <c r="JZR16" s="153"/>
      <c r="JZS16" s="153"/>
      <c r="JZT16" s="153"/>
      <c r="JZU16" s="153"/>
      <c r="JZV16" s="153"/>
      <c r="JZW16" s="153"/>
      <c r="JZX16" s="153"/>
      <c r="JZY16" s="153"/>
      <c r="JZZ16" s="153"/>
      <c r="KAA16" s="153"/>
      <c r="KAB16" s="153"/>
      <c r="KAC16" s="153"/>
      <c r="KAD16" s="153"/>
      <c r="KAE16" s="153"/>
      <c r="KAF16" s="153"/>
      <c r="KAG16" s="153"/>
      <c r="KAH16" s="153"/>
      <c r="KAI16" s="153"/>
      <c r="KAJ16" s="153"/>
      <c r="KAK16" s="153"/>
      <c r="KAL16" s="153"/>
      <c r="KAM16" s="153"/>
      <c r="KAN16" s="153"/>
      <c r="KAO16" s="153"/>
      <c r="KAP16" s="153"/>
      <c r="KAQ16" s="153"/>
      <c r="KAR16" s="153"/>
      <c r="KAS16" s="153"/>
      <c r="KAT16" s="153"/>
      <c r="KAU16" s="153"/>
      <c r="KAV16" s="153"/>
      <c r="KAW16" s="153"/>
      <c r="KAX16" s="153"/>
      <c r="KAY16" s="153"/>
      <c r="KAZ16" s="153"/>
      <c r="KBA16" s="153"/>
      <c r="KBB16" s="153"/>
      <c r="KBC16" s="153"/>
      <c r="KBD16" s="153"/>
      <c r="KBE16" s="153"/>
      <c r="KBF16" s="153"/>
      <c r="KBG16" s="153"/>
      <c r="KBH16" s="153"/>
      <c r="KBI16" s="153"/>
      <c r="KBJ16" s="153"/>
      <c r="KBK16" s="153"/>
      <c r="KBL16" s="153"/>
      <c r="KBM16" s="153"/>
      <c r="KBN16" s="153"/>
      <c r="KBO16" s="153"/>
      <c r="KBP16" s="153"/>
      <c r="KBQ16" s="153"/>
      <c r="KBR16" s="153"/>
      <c r="KBS16" s="153"/>
      <c r="KBT16" s="153"/>
      <c r="KBU16" s="153"/>
      <c r="KBV16" s="153"/>
      <c r="KBW16" s="153"/>
      <c r="KBX16" s="153"/>
      <c r="KBY16" s="153"/>
      <c r="KBZ16" s="153"/>
      <c r="KCA16" s="153"/>
      <c r="KCB16" s="153"/>
      <c r="KCC16" s="153"/>
      <c r="KCD16" s="153"/>
      <c r="KCE16" s="153"/>
      <c r="KCF16" s="153"/>
      <c r="KCG16" s="153"/>
      <c r="KCH16" s="153"/>
      <c r="KCI16" s="153"/>
      <c r="KCJ16" s="153"/>
      <c r="KCK16" s="153"/>
      <c r="KCL16" s="153"/>
      <c r="KCM16" s="153"/>
      <c r="KCN16" s="153"/>
      <c r="KCO16" s="153"/>
      <c r="KCP16" s="153"/>
      <c r="KCQ16" s="153"/>
      <c r="KCR16" s="153"/>
      <c r="KCS16" s="153"/>
      <c r="KCT16" s="153"/>
      <c r="KCU16" s="153"/>
      <c r="KCV16" s="153"/>
      <c r="KCW16" s="153"/>
      <c r="KCX16" s="153"/>
      <c r="KCY16" s="153"/>
      <c r="KCZ16" s="153"/>
      <c r="KDA16" s="153"/>
      <c r="KDB16" s="153"/>
      <c r="KDC16" s="153"/>
      <c r="KDD16" s="153"/>
      <c r="KDE16" s="153"/>
      <c r="KDF16" s="153"/>
      <c r="KDG16" s="153"/>
      <c r="KDH16" s="153"/>
      <c r="KDI16" s="153"/>
      <c r="KDJ16" s="153"/>
      <c r="KDK16" s="153"/>
      <c r="KDL16" s="153"/>
      <c r="KDM16" s="153"/>
      <c r="KDN16" s="153"/>
      <c r="KDO16" s="153"/>
      <c r="KDP16" s="153"/>
      <c r="KDQ16" s="153"/>
      <c r="KDR16" s="153"/>
      <c r="KDS16" s="153"/>
      <c r="KDT16" s="153"/>
      <c r="KDU16" s="153"/>
      <c r="KDV16" s="153"/>
      <c r="KDW16" s="153"/>
      <c r="KDX16" s="153"/>
      <c r="KDY16" s="153"/>
      <c r="KDZ16" s="153"/>
      <c r="KEA16" s="153"/>
      <c r="KEB16" s="153"/>
      <c r="KEC16" s="153"/>
      <c r="KED16" s="153"/>
      <c r="KEE16" s="153"/>
      <c r="KEF16" s="153"/>
      <c r="KEG16" s="153"/>
      <c r="KEH16" s="153"/>
      <c r="KEI16" s="153"/>
      <c r="KEJ16" s="153"/>
      <c r="KEK16" s="153"/>
      <c r="KEL16" s="153"/>
      <c r="KEM16" s="153"/>
      <c r="KEN16" s="153"/>
      <c r="KEO16" s="153"/>
      <c r="KEP16" s="153"/>
      <c r="KEQ16" s="153"/>
      <c r="KER16" s="153"/>
      <c r="KES16" s="153"/>
      <c r="KET16" s="153"/>
      <c r="KEU16" s="153"/>
      <c r="KEV16" s="153"/>
      <c r="KEW16" s="153"/>
      <c r="KEX16" s="153"/>
      <c r="KEY16" s="153"/>
      <c r="KEZ16" s="153"/>
      <c r="KFA16" s="153"/>
      <c r="KFB16" s="153"/>
      <c r="KFC16" s="153"/>
      <c r="KFD16" s="153"/>
      <c r="KFE16" s="153"/>
      <c r="KFF16" s="153"/>
      <c r="KFG16" s="153"/>
      <c r="KFH16" s="153"/>
      <c r="KFI16" s="153"/>
      <c r="KFJ16" s="153"/>
      <c r="KFK16" s="153"/>
      <c r="KFL16" s="153"/>
      <c r="KFM16" s="153"/>
      <c r="KFN16" s="153"/>
      <c r="KFO16" s="153"/>
      <c r="KFP16" s="153"/>
      <c r="KFQ16" s="153"/>
      <c r="KFR16" s="153"/>
      <c r="KFS16" s="153"/>
      <c r="KFT16" s="153"/>
      <c r="KFU16" s="153"/>
      <c r="KFV16" s="153"/>
      <c r="KFW16" s="153"/>
      <c r="KFX16" s="153"/>
      <c r="KFY16" s="153"/>
      <c r="KFZ16" s="153"/>
      <c r="KGA16" s="153"/>
      <c r="KGB16" s="153"/>
      <c r="KGC16" s="153"/>
      <c r="KGD16" s="153"/>
      <c r="KGE16" s="153"/>
      <c r="KGF16" s="153"/>
      <c r="KGG16" s="153"/>
      <c r="KGH16" s="153"/>
      <c r="KGI16" s="153"/>
      <c r="KGJ16" s="153"/>
      <c r="KGK16" s="153"/>
      <c r="KGL16" s="153"/>
      <c r="KGM16" s="153"/>
      <c r="KGN16" s="153"/>
      <c r="KGO16" s="153"/>
      <c r="KGP16" s="153"/>
      <c r="KGQ16" s="153"/>
      <c r="KGR16" s="153"/>
      <c r="KGS16" s="153"/>
      <c r="KGT16" s="153"/>
      <c r="KGU16" s="153"/>
      <c r="KGV16" s="153"/>
      <c r="KGW16" s="153"/>
      <c r="KGX16" s="153"/>
      <c r="KGY16" s="153"/>
      <c r="KGZ16" s="153"/>
      <c r="KHA16" s="153"/>
      <c r="KHB16" s="153"/>
      <c r="KHC16" s="153"/>
      <c r="KHD16" s="153"/>
      <c r="KHE16" s="153"/>
      <c r="KHF16" s="153"/>
      <c r="KHG16" s="153"/>
      <c r="KHH16" s="153"/>
      <c r="KHI16" s="153"/>
      <c r="KHJ16" s="153"/>
      <c r="KHK16" s="153"/>
      <c r="KHL16" s="153"/>
      <c r="KHM16" s="153"/>
      <c r="KHN16" s="153"/>
      <c r="KHO16" s="153"/>
      <c r="KHP16" s="153"/>
      <c r="KHQ16" s="153"/>
      <c r="KHR16" s="153"/>
      <c r="KHS16" s="153"/>
      <c r="KHT16" s="153"/>
      <c r="KHU16" s="153"/>
      <c r="KHV16" s="153"/>
      <c r="KHW16" s="153"/>
      <c r="KHX16" s="153"/>
      <c r="KHY16" s="153"/>
      <c r="KHZ16" s="153"/>
      <c r="KIA16" s="153"/>
      <c r="KIB16" s="153"/>
      <c r="KIC16" s="153"/>
      <c r="KID16" s="153"/>
      <c r="KIE16" s="153"/>
      <c r="KIF16" s="153"/>
      <c r="KIG16" s="153"/>
      <c r="KIH16" s="153"/>
      <c r="KII16" s="153"/>
      <c r="KIJ16" s="153"/>
      <c r="KIK16" s="153"/>
      <c r="KIL16" s="153"/>
      <c r="KIM16" s="153"/>
      <c r="KIN16" s="153"/>
      <c r="KIO16" s="153"/>
      <c r="KIP16" s="153"/>
      <c r="KIQ16" s="153"/>
      <c r="KIR16" s="153"/>
      <c r="KIS16" s="153"/>
      <c r="KIT16" s="153"/>
      <c r="KIU16" s="153"/>
      <c r="KIV16" s="153"/>
      <c r="KIW16" s="153"/>
      <c r="KIX16" s="153"/>
      <c r="KIY16" s="153"/>
      <c r="KIZ16" s="153"/>
      <c r="KJA16" s="153"/>
      <c r="KJB16" s="153"/>
      <c r="KJC16" s="153"/>
      <c r="KJD16" s="153"/>
      <c r="KJE16" s="153"/>
      <c r="KJF16" s="153"/>
      <c r="KJG16" s="153"/>
      <c r="KJH16" s="153"/>
      <c r="KJI16" s="153"/>
      <c r="KJJ16" s="153"/>
      <c r="KJK16" s="153"/>
      <c r="KJL16" s="153"/>
      <c r="KJM16" s="153"/>
      <c r="KJN16" s="153"/>
      <c r="KJO16" s="153"/>
      <c r="KJP16" s="153"/>
      <c r="KJQ16" s="153"/>
      <c r="KJR16" s="153"/>
      <c r="KJS16" s="153"/>
      <c r="KJT16" s="153"/>
      <c r="KJU16" s="153"/>
      <c r="KJV16" s="153"/>
      <c r="KJW16" s="153"/>
      <c r="KJX16" s="153"/>
      <c r="KJY16" s="153"/>
      <c r="KJZ16" s="153"/>
      <c r="KKA16" s="153"/>
      <c r="KKB16" s="153"/>
      <c r="KKC16" s="153"/>
      <c r="KKD16" s="153"/>
      <c r="KKE16" s="153"/>
      <c r="KKF16" s="153"/>
      <c r="KKG16" s="153"/>
      <c r="KKH16" s="153"/>
      <c r="KKI16" s="153"/>
      <c r="KKJ16" s="153"/>
      <c r="KKK16" s="153"/>
      <c r="KKL16" s="153"/>
      <c r="KKM16" s="153"/>
      <c r="KKN16" s="153"/>
      <c r="KKO16" s="153"/>
      <c r="KKP16" s="153"/>
      <c r="KKQ16" s="153"/>
      <c r="KKR16" s="153"/>
      <c r="KKS16" s="153"/>
      <c r="KKT16" s="153"/>
      <c r="KKU16" s="153"/>
      <c r="KKV16" s="153"/>
      <c r="KKW16" s="153"/>
      <c r="KKX16" s="153"/>
      <c r="KKY16" s="153"/>
      <c r="KKZ16" s="153"/>
      <c r="KLA16" s="153"/>
      <c r="KLB16" s="153"/>
      <c r="KLC16" s="153"/>
      <c r="KLD16" s="153"/>
      <c r="KLE16" s="153"/>
      <c r="KLF16" s="153"/>
      <c r="KLG16" s="153"/>
      <c r="KLH16" s="153"/>
      <c r="KLI16" s="153"/>
      <c r="KLJ16" s="153"/>
      <c r="KLK16" s="153"/>
      <c r="KLL16" s="153"/>
      <c r="KLM16" s="153"/>
      <c r="KLN16" s="153"/>
      <c r="KLO16" s="153"/>
      <c r="KLP16" s="153"/>
      <c r="KLQ16" s="153"/>
      <c r="KLR16" s="153"/>
      <c r="KLS16" s="153"/>
      <c r="KLT16" s="153"/>
      <c r="KLU16" s="153"/>
      <c r="KLV16" s="153"/>
      <c r="KLW16" s="153"/>
      <c r="KLX16" s="153"/>
      <c r="KLY16" s="153"/>
      <c r="KLZ16" s="153"/>
      <c r="KMA16" s="153"/>
      <c r="KMB16" s="153"/>
      <c r="KMC16" s="153"/>
      <c r="KMD16" s="153"/>
      <c r="KME16" s="153"/>
      <c r="KMF16" s="153"/>
      <c r="KMG16" s="153"/>
      <c r="KMH16" s="153"/>
      <c r="KMI16" s="153"/>
      <c r="KMJ16" s="153"/>
      <c r="KMK16" s="153"/>
      <c r="KML16" s="153"/>
      <c r="KMM16" s="153"/>
      <c r="KMN16" s="153"/>
      <c r="KMO16" s="153"/>
      <c r="KMP16" s="153"/>
      <c r="KMQ16" s="153"/>
      <c r="KMR16" s="153"/>
      <c r="KMS16" s="153"/>
      <c r="KMT16" s="153"/>
      <c r="KMU16" s="153"/>
      <c r="KMV16" s="153"/>
      <c r="KMW16" s="153"/>
      <c r="KMX16" s="153"/>
      <c r="KMY16" s="153"/>
      <c r="KMZ16" s="153"/>
      <c r="KNA16" s="153"/>
      <c r="KNB16" s="153"/>
      <c r="KNC16" s="153"/>
      <c r="KND16" s="153"/>
      <c r="KNE16" s="153"/>
      <c r="KNF16" s="153"/>
      <c r="KNG16" s="153"/>
      <c r="KNH16" s="153"/>
      <c r="KNI16" s="153"/>
      <c r="KNJ16" s="153"/>
      <c r="KNK16" s="153"/>
      <c r="KNL16" s="153"/>
      <c r="KNM16" s="153"/>
      <c r="KNN16" s="153"/>
      <c r="KNO16" s="153"/>
      <c r="KNP16" s="153"/>
      <c r="KNQ16" s="153"/>
      <c r="KNR16" s="153"/>
      <c r="KNS16" s="153"/>
      <c r="KNT16" s="153"/>
      <c r="KNU16" s="153"/>
      <c r="KNV16" s="153"/>
      <c r="KNW16" s="153"/>
      <c r="KNX16" s="153"/>
      <c r="KNY16" s="153"/>
      <c r="KNZ16" s="153"/>
      <c r="KOA16" s="153"/>
      <c r="KOB16" s="153"/>
      <c r="KOC16" s="153"/>
      <c r="KOD16" s="153"/>
      <c r="KOE16" s="153"/>
      <c r="KOF16" s="153"/>
      <c r="KOG16" s="153"/>
      <c r="KOH16" s="153"/>
      <c r="KOI16" s="153"/>
      <c r="KOJ16" s="153"/>
      <c r="KOK16" s="153"/>
      <c r="KOL16" s="153"/>
      <c r="KOM16" s="153"/>
      <c r="KON16" s="153"/>
      <c r="KOO16" s="153"/>
      <c r="KOP16" s="153"/>
      <c r="KOQ16" s="153"/>
      <c r="KOR16" s="153"/>
      <c r="KOS16" s="153"/>
      <c r="KOT16" s="153"/>
      <c r="KOU16" s="153"/>
      <c r="KOV16" s="153"/>
      <c r="KOW16" s="153"/>
      <c r="KOX16" s="153"/>
      <c r="KOY16" s="153"/>
      <c r="KOZ16" s="153"/>
      <c r="KPA16" s="153"/>
      <c r="KPB16" s="153"/>
      <c r="KPC16" s="153"/>
      <c r="KPD16" s="153"/>
      <c r="KPE16" s="153"/>
      <c r="KPF16" s="153"/>
      <c r="KPG16" s="153"/>
      <c r="KPH16" s="153"/>
      <c r="KPI16" s="153"/>
      <c r="KPJ16" s="153"/>
      <c r="KPK16" s="153"/>
      <c r="KPL16" s="153"/>
      <c r="KPM16" s="153"/>
      <c r="KPN16" s="153"/>
      <c r="KPO16" s="153"/>
      <c r="KPP16" s="153"/>
      <c r="KPQ16" s="153"/>
      <c r="KPR16" s="153"/>
      <c r="KPS16" s="153"/>
      <c r="KPT16" s="153"/>
      <c r="KPU16" s="153"/>
      <c r="KPV16" s="153"/>
      <c r="KPW16" s="153"/>
      <c r="KPX16" s="153"/>
      <c r="KPY16" s="153"/>
      <c r="KPZ16" s="153"/>
      <c r="KQA16" s="153"/>
      <c r="KQB16" s="153"/>
      <c r="KQC16" s="153"/>
      <c r="KQD16" s="153"/>
      <c r="KQE16" s="153"/>
      <c r="KQF16" s="153"/>
      <c r="KQG16" s="153"/>
      <c r="KQH16" s="153"/>
      <c r="KQI16" s="153"/>
      <c r="KQJ16" s="153"/>
      <c r="KQK16" s="153"/>
      <c r="KQL16" s="153"/>
      <c r="KQM16" s="153"/>
      <c r="KQN16" s="153"/>
      <c r="KQO16" s="153"/>
      <c r="KQP16" s="153"/>
      <c r="KQQ16" s="153"/>
      <c r="KQR16" s="153"/>
      <c r="KQS16" s="153"/>
      <c r="KQT16" s="153"/>
      <c r="KQU16" s="153"/>
      <c r="KQV16" s="153"/>
      <c r="KQW16" s="153"/>
      <c r="KQX16" s="153"/>
      <c r="KQY16" s="153"/>
      <c r="KQZ16" s="153"/>
      <c r="KRA16" s="153"/>
      <c r="KRB16" s="153"/>
      <c r="KRC16" s="153"/>
      <c r="KRD16" s="153"/>
      <c r="KRE16" s="153"/>
      <c r="KRF16" s="153"/>
      <c r="KRG16" s="153"/>
      <c r="KRH16" s="153"/>
      <c r="KRI16" s="153"/>
      <c r="KRJ16" s="153"/>
      <c r="KRK16" s="153"/>
      <c r="KRL16" s="153"/>
      <c r="KRM16" s="153"/>
      <c r="KRN16" s="153"/>
      <c r="KRO16" s="153"/>
      <c r="KRP16" s="153"/>
      <c r="KRQ16" s="153"/>
      <c r="KRR16" s="153"/>
      <c r="KRS16" s="153"/>
      <c r="KRT16" s="153"/>
      <c r="KRU16" s="153"/>
      <c r="KRV16" s="153"/>
      <c r="KRW16" s="153"/>
      <c r="KRX16" s="153"/>
      <c r="KRY16" s="153"/>
      <c r="KRZ16" s="153"/>
      <c r="KSA16" s="153"/>
      <c r="KSB16" s="153"/>
      <c r="KSC16" s="153"/>
      <c r="KSD16" s="153"/>
      <c r="KSE16" s="153"/>
      <c r="KSF16" s="153"/>
      <c r="KSG16" s="153"/>
      <c r="KSH16" s="153"/>
      <c r="KSI16" s="153"/>
      <c r="KSJ16" s="153"/>
      <c r="KSK16" s="153"/>
      <c r="KSL16" s="153"/>
      <c r="KSM16" s="153"/>
      <c r="KSN16" s="153"/>
      <c r="KSO16" s="153"/>
      <c r="KSP16" s="153"/>
      <c r="KSQ16" s="153"/>
      <c r="KSR16" s="153"/>
      <c r="KSS16" s="153"/>
      <c r="KST16" s="153"/>
      <c r="KSU16" s="153"/>
      <c r="KSV16" s="153"/>
      <c r="KSW16" s="153"/>
      <c r="KSX16" s="153"/>
      <c r="KSY16" s="153"/>
      <c r="KSZ16" s="153"/>
      <c r="KTA16" s="153"/>
      <c r="KTB16" s="153"/>
      <c r="KTC16" s="153"/>
      <c r="KTD16" s="153"/>
      <c r="KTE16" s="153"/>
      <c r="KTF16" s="153"/>
      <c r="KTG16" s="153"/>
      <c r="KTH16" s="153"/>
      <c r="KTI16" s="153"/>
      <c r="KTJ16" s="153"/>
      <c r="KTK16" s="153"/>
      <c r="KTL16" s="153"/>
      <c r="KTM16" s="153"/>
      <c r="KTN16" s="153"/>
      <c r="KTO16" s="153"/>
      <c r="KTP16" s="153"/>
      <c r="KTQ16" s="153"/>
      <c r="KTR16" s="153"/>
      <c r="KTS16" s="153"/>
      <c r="KTT16" s="153"/>
      <c r="KTU16" s="153"/>
      <c r="KTV16" s="153"/>
      <c r="KTW16" s="153"/>
      <c r="KTX16" s="153"/>
      <c r="KTY16" s="153"/>
      <c r="KTZ16" s="153"/>
      <c r="KUA16" s="153"/>
      <c r="KUB16" s="153"/>
      <c r="KUC16" s="153"/>
      <c r="KUD16" s="153"/>
      <c r="KUE16" s="153"/>
      <c r="KUF16" s="153"/>
      <c r="KUG16" s="153"/>
      <c r="KUH16" s="153"/>
      <c r="KUI16" s="153"/>
      <c r="KUJ16" s="153"/>
      <c r="KUK16" s="153"/>
      <c r="KUL16" s="153"/>
      <c r="KUM16" s="153"/>
      <c r="KUN16" s="153"/>
      <c r="KUO16" s="153"/>
      <c r="KUP16" s="153"/>
      <c r="KUQ16" s="153"/>
      <c r="KUR16" s="153"/>
      <c r="KUS16" s="153"/>
      <c r="KUT16" s="153"/>
      <c r="KUU16" s="153"/>
      <c r="KUV16" s="153"/>
      <c r="KUW16" s="153"/>
      <c r="KUX16" s="153"/>
      <c r="KUY16" s="153"/>
      <c r="KUZ16" s="153"/>
      <c r="KVA16" s="153"/>
      <c r="KVB16" s="153"/>
      <c r="KVC16" s="153"/>
      <c r="KVD16" s="153"/>
      <c r="KVE16" s="153"/>
      <c r="KVF16" s="153"/>
      <c r="KVG16" s="153"/>
      <c r="KVH16" s="153"/>
      <c r="KVI16" s="153"/>
      <c r="KVJ16" s="153"/>
      <c r="KVK16" s="153"/>
      <c r="KVL16" s="153"/>
      <c r="KVM16" s="153"/>
      <c r="KVN16" s="153"/>
      <c r="KVO16" s="153"/>
      <c r="KVP16" s="153"/>
      <c r="KVQ16" s="153"/>
      <c r="KVR16" s="153"/>
      <c r="KVS16" s="153"/>
      <c r="KVT16" s="153"/>
      <c r="KVU16" s="153"/>
      <c r="KVV16" s="153"/>
      <c r="KVW16" s="153"/>
      <c r="KVX16" s="153"/>
      <c r="KVY16" s="153"/>
      <c r="KVZ16" s="153"/>
      <c r="KWA16" s="153"/>
      <c r="KWB16" s="153"/>
      <c r="KWC16" s="153"/>
      <c r="KWD16" s="153"/>
      <c r="KWE16" s="153"/>
      <c r="KWF16" s="153"/>
      <c r="KWG16" s="153"/>
      <c r="KWH16" s="153"/>
      <c r="KWI16" s="153"/>
      <c r="KWJ16" s="153"/>
      <c r="KWK16" s="153"/>
      <c r="KWL16" s="153"/>
      <c r="KWM16" s="153"/>
      <c r="KWN16" s="153"/>
      <c r="KWO16" s="153"/>
      <c r="KWP16" s="153"/>
      <c r="KWQ16" s="153"/>
      <c r="KWR16" s="153"/>
      <c r="KWS16" s="153"/>
      <c r="KWT16" s="153"/>
      <c r="KWU16" s="153"/>
      <c r="KWV16" s="153"/>
      <c r="KWW16" s="153"/>
      <c r="KWX16" s="153"/>
      <c r="KWY16" s="153"/>
      <c r="KWZ16" s="153"/>
      <c r="KXA16" s="153"/>
      <c r="KXB16" s="153"/>
      <c r="KXC16" s="153"/>
      <c r="KXD16" s="153"/>
      <c r="KXE16" s="153"/>
      <c r="KXF16" s="153"/>
      <c r="KXG16" s="153"/>
      <c r="KXH16" s="153"/>
      <c r="KXI16" s="153"/>
      <c r="KXJ16" s="153"/>
      <c r="KXK16" s="153"/>
      <c r="KXL16" s="153"/>
      <c r="KXM16" s="153"/>
      <c r="KXN16" s="153"/>
      <c r="KXO16" s="153"/>
      <c r="KXP16" s="153"/>
      <c r="KXQ16" s="153"/>
      <c r="KXR16" s="153"/>
      <c r="KXS16" s="153"/>
      <c r="KXT16" s="153"/>
      <c r="KXU16" s="153"/>
      <c r="KXV16" s="153"/>
      <c r="KXW16" s="153"/>
      <c r="KXX16" s="153"/>
      <c r="KXY16" s="153"/>
      <c r="KXZ16" s="153"/>
      <c r="KYA16" s="153"/>
      <c r="KYB16" s="153"/>
      <c r="KYC16" s="153"/>
      <c r="KYD16" s="153"/>
      <c r="KYE16" s="153"/>
      <c r="KYF16" s="153"/>
      <c r="KYG16" s="153"/>
      <c r="KYH16" s="153"/>
      <c r="KYI16" s="153"/>
      <c r="KYJ16" s="153"/>
      <c r="KYK16" s="153"/>
      <c r="KYL16" s="153"/>
      <c r="KYM16" s="153"/>
      <c r="KYN16" s="153"/>
      <c r="KYO16" s="153"/>
      <c r="KYP16" s="153"/>
      <c r="KYQ16" s="153"/>
      <c r="KYR16" s="153"/>
      <c r="KYS16" s="153"/>
      <c r="KYT16" s="153"/>
      <c r="KYU16" s="153"/>
      <c r="KYV16" s="153"/>
      <c r="KYW16" s="153"/>
      <c r="KYX16" s="153"/>
      <c r="KYY16" s="153"/>
      <c r="KYZ16" s="153"/>
      <c r="KZA16" s="153"/>
      <c r="KZB16" s="153"/>
      <c r="KZC16" s="153"/>
      <c r="KZD16" s="153"/>
      <c r="KZE16" s="153"/>
      <c r="KZF16" s="153"/>
      <c r="KZG16" s="153"/>
      <c r="KZH16" s="153"/>
      <c r="KZI16" s="153"/>
      <c r="KZJ16" s="153"/>
      <c r="KZK16" s="153"/>
      <c r="KZL16" s="153"/>
      <c r="KZM16" s="153"/>
      <c r="KZN16" s="153"/>
      <c r="KZO16" s="153"/>
      <c r="KZP16" s="153"/>
      <c r="KZQ16" s="153"/>
      <c r="KZR16" s="153"/>
      <c r="KZS16" s="153"/>
      <c r="KZT16" s="153"/>
      <c r="KZU16" s="153"/>
      <c r="KZV16" s="153"/>
      <c r="KZW16" s="153"/>
      <c r="KZX16" s="153"/>
      <c r="KZY16" s="153"/>
      <c r="KZZ16" s="153"/>
      <c r="LAA16" s="153"/>
      <c r="LAB16" s="153"/>
      <c r="LAC16" s="153"/>
      <c r="LAD16" s="153"/>
      <c r="LAE16" s="153"/>
      <c r="LAF16" s="153"/>
      <c r="LAG16" s="153"/>
      <c r="LAH16" s="153"/>
      <c r="LAI16" s="153"/>
      <c r="LAJ16" s="153"/>
      <c r="LAK16" s="153"/>
      <c r="LAL16" s="153"/>
      <c r="LAM16" s="153"/>
      <c r="LAN16" s="153"/>
      <c r="LAO16" s="153"/>
      <c r="LAP16" s="153"/>
      <c r="LAQ16" s="153"/>
      <c r="LAR16" s="153"/>
      <c r="LAS16" s="153"/>
      <c r="LAT16" s="153"/>
      <c r="LAU16" s="153"/>
      <c r="LAV16" s="153"/>
      <c r="LAW16" s="153"/>
      <c r="LAX16" s="153"/>
      <c r="LAY16" s="153"/>
      <c r="LAZ16" s="153"/>
      <c r="LBA16" s="153"/>
      <c r="LBB16" s="153"/>
      <c r="LBC16" s="153"/>
      <c r="LBD16" s="153"/>
      <c r="LBE16" s="153"/>
      <c r="LBF16" s="153"/>
      <c r="LBG16" s="153"/>
      <c r="LBH16" s="153"/>
      <c r="LBI16" s="153"/>
      <c r="LBJ16" s="153"/>
      <c r="LBK16" s="153"/>
      <c r="LBL16" s="153"/>
      <c r="LBM16" s="153"/>
      <c r="LBN16" s="153"/>
      <c r="LBO16" s="153"/>
      <c r="LBP16" s="153"/>
      <c r="LBQ16" s="153"/>
      <c r="LBR16" s="153"/>
      <c r="LBS16" s="153"/>
      <c r="LBT16" s="153"/>
      <c r="LBU16" s="153"/>
      <c r="LBV16" s="153"/>
      <c r="LBW16" s="153"/>
      <c r="LBX16" s="153"/>
      <c r="LBY16" s="153"/>
      <c r="LBZ16" s="153"/>
      <c r="LCA16" s="153"/>
      <c r="LCB16" s="153"/>
      <c r="LCC16" s="153"/>
      <c r="LCD16" s="153"/>
      <c r="LCE16" s="153"/>
      <c r="LCF16" s="153"/>
      <c r="LCG16" s="153"/>
      <c r="LCH16" s="153"/>
      <c r="LCI16" s="153"/>
      <c r="LCJ16" s="153"/>
      <c r="LCK16" s="153"/>
      <c r="LCL16" s="153"/>
      <c r="LCM16" s="153"/>
      <c r="LCN16" s="153"/>
      <c r="LCO16" s="153"/>
      <c r="LCP16" s="153"/>
      <c r="LCQ16" s="153"/>
      <c r="LCR16" s="153"/>
      <c r="LCS16" s="153"/>
      <c r="LCT16" s="153"/>
      <c r="LCU16" s="153"/>
      <c r="LCV16" s="153"/>
      <c r="LCW16" s="153"/>
      <c r="LCX16" s="153"/>
      <c r="LCY16" s="153"/>
      <c r="LCZ16" s="153"/>
      <c r="LDA16" s="153"/>
      <c r="LDB16" s="153"/>
      <c r="LDC16" s="153"/>
      <c r="LDD16" s="153"/>
      <c r="LDE16" s="153"/>
      <c r="LDF16" s="153"/>
      <c r="LDG16" s="153"/>
      <c r="LDH16" s="153"/>
      <c r="LDI16" s="153"/>
      <c r="LDJ16" s="153"/>
      <c r="LDK16" s="153"/>
      <c r="LDL16" s="153"/>
      <c r="LDM16" s="153"/>
      <c r="LDN16" s="153"/>
      <c r="LDO16" s="153"/>
      <c r="LDP16" s="153"/>
      <c r="LDQ16" s="153"/>
      <c r="LDR16" s="153"/>
      <c r="LDS16" s="153"/>
      <c r="LDT16" s="153"/>
      <c r="LDU16" s="153"/>
      <c r="LDV16" s="153"/>
      <c r="LDW16" s="153"/>
      <c r="LDX16" s="153"/>
      <c r="LDY16" s="153"/>
      <c r="LDZ16" s="153"/>
      <c r="LEA16" s="153"/>
      <c r="LEB16" s="153"/>
      <c r="LEC16" s="153"/>
      <c r="LED16" s="153"/>
      <c r="LEE16" s="153"/>
      <c r="LEF16" s="153"/>
      <c r="LEG16" s="153"/>
      <c r="LEH16" s="153"/>
      <c r="LEI16" s="153"/>
      <c r="LEJ16" s="153"/>
      <c r="LEK16" s="153"/>
      <c r="LEL16" s="153"/>
      <c r="LEM16" s="153"/>
      <c r="LEN16" s="153"/>
      <c r="LEO16" s="153"/>
      <c r="LEP16" s="153"/>
      <c r="LEQ16" s="153"/>
      <c r="LER16" s="153"/>
      <c r="LES16" s="153"/>
      <c r="LET16" s="153"/>
      <c r="LEU16" s="153"/>
      <c r="LEV16" s="153"/>
      <c r="LEW16" s="153"/>
      <c r="LEX16" s="153"/>
      <c r="LEY16" s="153"/>
      <c r="LEZ16" s="153"/>
      <c r="LFA16" s="153"/>
      <c r="LFB16" s="153"/>
      <c r="LFC16" s="153"/>
      <c r="LFD16" s="153"/>
      <c r="LFE16" s="153"/>
      <c r="LFF16" s="153"/>
      <c r="LFG16" s="153"/>
      <c r="LFH16" s="153"/>
      <c r="LFI16" s="153"/>
      <c r="LFJ16" s="153"/>
      <c r="LFK16" s="153"/>
      <c r="LFL16" s="153"/>
      <c r="LFM16" s="153"/>
      <c r="LFN16" s="153"/>
      <c r="LFO16" s="153"/>
      <c r="LFP16" s="153"/>
      <c r="LFQ16" s="153"/>
      <c r="LFR16" s="153"/>
      <c r="LFS16" s="153"/>
      <c r="LFT16" s="153"/>
      <c r="LFU16" s="153"/>
      <c r="LFV16" s="153"/>
      <c r="LFW16" s="153"/>
      <c r="LFX16" s="153"/>
      <c r="LFY16" s="153"/>
      <c r="LFZ16" s="153"/>
      <c r="LGA16" s="153"/>
      <c r="LGB16" s="153"/>
      <c r="LGC16" s="153"/>
      <c r="LGD16" s="153"/>
      <c r="LGE16" s="153"/>
      <c r="LGF16" s="153"/>
      <c r="LGG16" s="153"/>
      <c r="LGH16" s="153"/>
      <c r="LGI16" s="153"/>
      <c r="LGJ16" s="153"/>
      <c r="LGK16" s="153"/>
      <c r="LGL16" s="153"/>
      <c r="LGM16" s="153"/>
      <c r="LGN16" s="153"/>
      <c r="LGO16" s="153"/>
      <c r="LGP16" s="153"/>
      <c r="LGQ16" s="153"/>
      <c r="LGR16" s="153"/>
      <c r="LGS16" s="153"/>
      <c r="LGT16" s="153"/>
      <c r="LGU16" s="153"/>
      <c r="LGV16" s="153"/>
      <c r="LGW16" s="153"/>
      <c r="LGX16" s="153"/>
      <c r="LGY16" s="153"/>
      <c r="LGZ16" s="153"/>
      <c r="LHA16" s="153"/>
      <c r="LHB16" s="153"/>
      <c r="LHC16" s="153"/>
      <c r="LHD16" s="153"/>
      <c r="LHE16" s="153"/>
      <c r="LHF16" s="153"/>
      <c r="LHG16" s="153"/>
      <c r="LHH16" s="153"/>
      <c r="LHI16" s="153"/>
      <c r="LHJ16" s="153"/>
      <c r="LHK16" s="153"/>
      <c r="LHL16" s="153"/>
      <c r="LHM16" s="153"/>
      <c r="LHN16" s="153"/>
      <c r="LHO16" s="153"/>
      <c r="LHP16" s="153"/>
      <c r="LHQ16" s="153"/>
      <c r="LHR16" s="153"/>
      <c r="LHS16" s="153"/>
      <c r="LHT16" s="153"/>
      <c r="LHU16" s="153"/>
      <c r="LHV16" s="153"/>
      <c r="LHW16" s="153"/>
      <c r="LHX16" s="153"/>
      <c r="LHY16" s="153"/>
      <c r="LHZ16" s="153"/>
      <c r="LIA16" s="153"/>
      <c r="LIB16" s="153"/>
      <c r="LIC16" s="153"/>
      <c r="LID16" s="153"/>
      <c r="LIE16" s="153"/>
      <c r="LIF16" s="153"/>
      <c r="LIG16" s="153"/>
      <c r="LIH16" s="153"/>
      <c r="LII16" s="153"/>
      <c r="LIJ16" s="153"/>
      <c r="LIK16" s="153"/>
      <c r="LIL16" s="153"/>
      <c r="LIM16" s="153"/>
      <c r="LIN16" s="153"/>
      <c r="LIO16" s="153"/>
      <c r="LIP16" s="153"/>
      <c r="LIQ16" s="153"/>
      <c r="LIR16" s="153"/>
      <c r="LIS16" s="153"/>
      <c r="LIT16" s="153"/>
      <c r="LIU16" s="153"/>
      <c r="LIV16" s="153"/>
      <c r="LIW16" s="153"/>
      <c r="LIX16" s="153"/>
      <c r="LIY16" s="153"/>
      <c r="LIZ16" s="153"/>
      <c r="LJA16" s="153"/>
      <c r="LJB16" s="153"/>
      <c r="LJC16" s="153"/>
      <c r="LJD16" s="153"/>
      <c r="LJE16" s="153"/>
      <c r="LJF16" s="153"/>
      <c r="LJG16" s="153"/>
      <c r="LJH16" s="153"/>
      <c r="LJI16" s="153"/>
      <c r="LJJ16" s="153"/>
      <c r="LJK16" s="153"/>
      <c r="LJL16" s="153"/>
      <c r="LJM16" s="153"/>
      <c r="LJN16" s="153"/>
      <c r="LJO16" s="153"/>
      <c r="LJP16" s="153"/>
      <c r="LJQ16" s="153"/>
      <c r="LJR16" s="153"/>
      <c r="LJS16" s="153"/>
      <c r="LJT16" s="153"/>
      <c r="LJU16" s="153"/>
      <c r="LJV16" s="153"/>
      <c r="LJW16" s="153"/>
      <c r="LJX16" s="153"/>
      <c r="LJY16" s="153"/>
      <c r="LJZ16" s="153"/>
      <c r="LKA16" s="153"/>
      <c r="LKB16" s="153"/>
      <c r="LKC16" s="153"/>
      <c r="LKD16" s="153"/>
      <c r="LKE16" s="153"/>
      <c r="LKF16" s="153"/>
      <c r="LKG16" s="153"/>
      <c r="LKH16" s="153"/>
      <c r="LKI16" s="153"/>
      <c r="LKJ16" s="153"/>
      <c r="LKK16" s="153"/>
      <c r="LKL16" s="153"/>
      <c r="LKM16" s="153"/>
      <c r="LKN16" s="153"/>
      <c r="LKO16" s="153"/>
      <c r="LKP16" s="153"/>
      <c r="LKQ16" s="153"/>
      <c r="LKR16" s="153"/>
      <c r="LKS16" s="153"/>
      <c r="LKT16" s="153"/>
      <c r="LKU16" s="153"/>
      <c r="LKV16" s="153"/>
      <c r="LKW16" s="153"/>
      <c r="LKX16" s="153"/>
      <c r="LKY16" s="153"/>
      <c r="LKZ16" s="153"/>
      <c r="LLA16" s="153"/>
      <c r="LLB16" s="153"/>
      <c r="LLC16" s="153"/>
      <c r="LLD16" s="153"/>
      <c r="LLE16" s="153"/>
      <c r="LLF16" s="153"/>
      <c r="LLG16" s="153"/>
      <c r="LLH16" s="153"/>
      <c r="LLI16" s="153"/>
      <c r="LLJ16" s="153"/>
      <c r="LLK16" s="153"/>
      <c r="LLL16" s="153"/>
      <c r="LLM16" s="153"/>
      <c r="LLN16" s="153"/>
      <c r="LLO16" s="153"/>
      <c r="LLP16" s="153"/>
      <c r="LLQ16" s="153"/>
      <c r="LLR16" s="153"/>
      <c r="LLS16" s="153"/>
      <c r="LLT16" s="153"/>
      <c r="LLU16" s="153"/>
      <c r="LLV16" s="153"/>
      <c r="LLW16" s="153"/>
      <c r="LLX16" s="153"/>
      <c r="LLY16" s="153"/>
      <c r="LLZ16" s="153"/>
      <c r="LMA16" s="153"/>
      <c r="LMB16" s="153"/>
      <c r="LMC16" s="153"/>
      <c r="LMD16" s="153"/>
      <c r="LME16" s="153"/>
      <c r="LMF16" s="153"/>
      <c r="LMG16" s="153"/>
      <c r="LMH16" s="153"/>
      <c r="LMI16" s="153"/>
      <c r="LMJ16" s="153"/>
      <c r="LMK16" s="153"/>
      <c r="LML16" s="153"/>
      <c r="LMM16" s="153"/>
      <c r="LMN16" s="153"/>
      <c r="LMO16" s="153"/>
      <c r="LMP16" s="153"/>
      <c r="LMQ16" s="153"/>
      <c r="LMR16" s="153"/>
      <c r="LMS16" s="153"/>
      <c r="LMT16" s="153"/>
      <c r="LMU16" s="153"/>
      <c r="LMV16" s="153"/>
      <c r="LMW16" s="153"/>
      <c r="LMX16" s="153"/>
      <c r="LMY16" s="153"/>
      <c r="LMZ16" s="153"/>
      <c r="LNA16" s="153"/>
      <c r="LNB16" s="153"/>
      <c r="LNC16" s="153"/>
      <c r="LND16" s="153"/>
      <c r="LNE16" s="153"/>
      <c r="LNF16" s="153"/>
      <c r="LNG16" s="153"/>
      <c r="LNH16" s="153"/>
      <c r="LNI16" s="153"/>
      <c r="LNJ16" s="153"/>
      <c r="LNK16" s="153"/>
      <c r="LNL16" s="153"/>
      <c r="LNM16" s="153"/>
      <c r="LNN16" s="153"/>
      <c r="LNO16" s="153"/>
      <c r="LNP16" s="153"/>
      <c r="LNQ16" s="153"/>
      <c r="LNR16" s="153"/>
      <c r="LNS16" s="153"/>
      <c r="LNT16" s="153"/>
      <c r="LNU16" s="153"/>
      <c r="LNV16" s="153"/>
      <c r="LNW16" s="153"/>
      <c r="LNX16" s="153"/>
      <c r="LNY16" s="153"/>
      <c r="LNZ16" s="153"/>
      <c r="LOA16" s="153"/>
      <c r="LOB16" s="153"/>
      <c r="LOC16" s="153"/>
      <c r="LOD16" s="153"/>
      <c r="LOE16" s="153"/>
      <c r="LOF16" s="153"/>
      <c r="LOG16" s="153"/>
      <c r="LOH16" s="153"/>
      <c r="LOI16" s="153"/>
      <c r="LOJ16" s="153"/>
      <c r="LOK16" s="153"/>
      <c r="LOL16" s="153"/>
      <c r="LOM16" s="153"/>
      <c r="LON16" s="153"/>
      <c r="LOO16" s="153"/>
      <c r="LOP16" s="153"/>
      <c r="LOQ16" s="153"/>
      <c r="LOR16" s="153"/>
      <c r="LOS16" s="153"/>
      <c r="LOT16" s="153"/>
      <c r="LOU16" s="153"/>
      <c r="LOV16" s="153"/>
      <c r="LOW16" s="153"/>
      <c r="LOX16" s="153"/>
      <c r="LOY16" s="153"/>
      <c r="LOZ16" s="153"/>
      <c r="LPA16" s="153"/>
      <c r="LPB16" s="153"/>
      <c r="LPC16" s="153"/>
      <c r="LPD16" s="153"/>
      <c r="LPE16" s="153"/>
      <c r="LPF16" s="153"/>
      <c r="LPG16" s="153"/>
      <c r="LPH16" s="153"/>
      <c r="LPI16" s="153"/>
      <c r="LPJ16" s="153"/>
      <c r="LPK16" s="153"/>
      <c r="LPL16" s="153"/>
      <c r="LPM16" s="153"/>
      <c r="LPN16" s="153"/>
      <c r="LPO16" s="153"/>
      <c r="LPP16" s="153"/>
      <c r="LPQ16" s="153"/>
      <c r="LPR16" s="153"/>
      <c r="LPS16" s="153"/>
      <c r="LPT16" s="153"/>
      <c r="LPU16" s="153"/>
      <c r="LPV16" s="153"/>
      <c r="LPW16" s="153"/>
      <c r="LPX16" s="153"/>
      <c r="LPY16" s="153"/>
      <c r="LPZ16" s="153"/>
      <c r="LQA16" s="153"/>
      <c r="LQB16" s="153"/>
      <c r="LQC16" s="153"/>
      <c r="LQD16" s="153"/>
      <c r="LQE16" s="153"/>
      <c r="LQF16" s="153"/>
      <c r="LQG16" s="153"/>
      <c r="LQH16" s="153"/>
      <c r="LQI16" s="153"/>
      <c r="LQJ16" s="153"/>
      <c r="LQK16" s="153"/>
      <c r="LQL16" s="153"/>
      <c r="LQM16" s="153"/>
      <c r="LQN16" s="153"/>
      <c r="LQO16" s="153"/>
      <c r="LQP16" s="153"/>
      <c r="LQQ16" s="153"/>
      <c r="LQR16" s="153"/>
      <c r="LQS16" s="153"/>
      <c r="LQT16" s="153"/>
      <c r="LQU16" s="153"/>
      <c r="LQV16" s="153"/>
      <c r="LQW16" s="153"/>
      <c r="LQX16" s="153"/>
      <c r="LQY16" s="153"/>
      <c r="LQZ16" s="153"/>
      <c r="LRA16" s="153"/>
      <c r="LRB16" s="153"/>
      <c r="LRC16" s="153"/>
      <c r="LRD16" s="153"/>
      <c r="LRE16" s="153"/>
      <c r="LRF16" s="153"/>
      <c r="LRG16" s="153"/>
      <c r="LRH16" s="153"/>
      <c r="LRI16" s="153"/>
      <c r="LRJ16" s="153"/>
      <c r="LRK16" s="153"/>
      <c r="LRL16" s="153"/>
      <c r="LRM16" s="153"/>
      <c r="LRN16" s="153"/>
      <c r="LRO16" s="153"/>
      <c r="LRP16" s="153"/>
      <c r="LRQ16" s="153"/>
      <c r="LRR16" s="153"/>
      <c r="LRS16" s="153"/>
      <c r="LRT16" s="153"/>
      <c r="LRU16" s="153"/>
      <c r="LRV16" s="153"/>
      <c r="LRW16" s="153"/>
      <c r="LRX16" s="153"/>
      <c r="LRY16" s="153"/>
      <c r="LRZ16" s="153"/>
      <c r="LSA16" s="153"/>
      <c r="LSB16" s="153"/>
      <c r="LSC16" s="153"/>
      <c r="LSD16" s="153"/>
      <c r="LSE16" s="153"/>
      <c r="LSF16" s="153"/>
      <c r="LSG16" s="153"/>
      <c r="LSH16" s="153"/>
      <c r="LSI16" s="153"/>
      <c r="LSJ16" s="153"/>
      <c r="LSK16" s="153"/>
      <c r="LSL16" s="153"/>
      <c r="LSM16" s="153"/>
      <c r="LSN16" s="153"/>
      <c r="LSO16" s="153"/>
      <c r="LSP16" s="153"/>
      <c r="LSQ16" s="153"/>
      <c r="LSR16" s="153"/>
      <c r="LSS16" s="153"/>
      <c r="LST16" s="153"/>
      <c r="LSU16" s="153"/>
      <c r="LSV16" s="153"/>
      <c r="LSW16" s="153"/>
      <c r="LSX16" s="153"/>
      <c r="LSY16" s="153"/>
      <c r="LSZ16" s="153"/>
      <c r="LTA16" s="153"/>
      <c r="LTB16" s="153"/>
      <c r="LTC16" s="153"/>
      <c r="LTD16" s="153"/>
      <c r="LTE16" s="153"/>
      <c r="LTF16" s="153"/>
      <c r="LTG16" s="153"/>
      <c r="LTH16" s="153"/>
      <c r="LTI16" s="153"/>
      <c r="LTJ16" s="153"/>
      <c r="LTK16" s="153"/>
      <c r="LTL16" s="153"/>
      <c r="LTM16" s="153"/>
      <c r="LTN16" s="153"/>
      <c r="LTO16" s="153"/>
      <c r="LTP16" s="153"/>
      <c r="LTQ16" s="153"/>
      <c r="LTR16" s="153"/>
      <c r="LTS16" s="153"/>
      <c r="LTT16" s="153"/>
      <c r="LTU16" s="153"/>
      <c r="LTV16" s="153"/>
      <c r="LTW16" s="153"/>
      <c r="LTX16" s="153"/>
      <c r="LTY16" s="153"/>
      <c r="LTZ16" s="153"/>
      <c r="LUA16" s="153"/>
      <c r="LUB16" s="153"/>
      <c r="LUC16" s="153"/>
      <c r="LUD16" s="153"/>
      <c r="LUE16" s="153"/>
      <c r="LUF16" s="153"/>
      <c r="LUG16" s="153"/>
      <c r="LUH16" s="153"/>
      <c r="LUI16" s="153"/>
      <c r="LUJ16" s="153"/>
      <c r="LUK16" s="153"/>
      <c r="LUL16" s="153"/>
      <c r="LUM16" s="153"/>
      <c r="LUN16" s="153"/>
      <c r="LUO16" s="153"/>
      <c r="LUP16" s="153"/>
      <c r="LUQ16" s="153"/>
      <c r="LUR16" s="153"/>
      <c r="LUS16" s="153"/>
      <c r="LUT16" s="153"/>
      <c r="LUU16" s="153"/>
      <c r="LUV16" s="153"/>
      <c r="LUW16" s="153"/>
      <c r="LUX16" s="153"/>
      <c r="LUY16" s="153"/>
      <c r="LUZ16" s="153"/>
      <c r="LVA16" s="153"/>
      <c r="LVB16" s="153"/>
      <c r="LVC16" s="153"/>
      <c r="LVD16" s="153"/>
      <c r="LVE16" s="153"/>
      <c r="LVF16" s="153"/>
      <c r="LVG16" s="153"/>
      <c r="LVH16" s="153"/>
      <c r="LVI16" s="153"/>
      <c r="LVJ16" s="153"/>
      <c r="LVK16" s="153"/>
      <c r="LVL16" s="153"/>
      <c r="LVM16" s="153"/>
      <c r="LVN16" s="153"/>
      <c r="LVO16" s="153"/>
      <c r="LVP16" s="153"/>
      <c r="LVQ16" s="153"/>
      <c r="LVR16" s="153"/>
      <c r="LVS16" s="153"/>
      <c r="LVT16" s="153"/>
      <c r="LVU16" s="153"/>
      <c r="LVV16" s="153"/>
      <c r="LVW16" s="153"/>
      <c r="LVX16" s="153"/>
      <c r="LVY16" s="153"/>
      <c r="LVZ16" s="153"/>
      <c r="LWA16" s="153"/>
      <c r="LWB16" s="153"/>
      <c r="LWC16" s="153"/>
      <c r="LWD16" s="153"/>
      <c r="LWE16" s="153"/>
      <c r="LWF16" s="153"/>
      <c r="LWG16" s="153"/>
      <c r="LWH16" s="153"/>
      <c r="LWI16" s="153"/>
      <c r="LWJ16" s="153"/>
      <c r="LWK16" s="153"/>
      <c r="LWL16" s="153"/>
      <c r="LWM16" s="153"/>
      <c r="LWN16" s="153"/>
      <c r="LWO16" s="153"/>
      <c r="LWP16" s="153"/>
      <c r="LWQ16" s="153"/>
      <c r="LWR16" s="153"/>
      <c r="LWS16" s="153"/>
      <c r="LWT16" s="153"/>
      <c r="LWU16" s="153"/>
      <c r="LWV16" s="153"/>
      <c r="LWW16" s="153"/>
      <c r="LWX16" s="153"/>
      <c r="LWY16" s="153"/>
      <c r="LWZ16" s="153"/>
      <c r="LXA16" s="153"/>
      <c r="LXB16" s="153"/>
      <c r="LXC16" s="153"/>
      <c r="LXD16" s="153"/>
      <c r="LXE16" s="153"/>
      <c r="LXF16" s="153"/>
      <c r="LXG16" s="153"/>
      <c r="LXH16" s="153"/>
      <c r="LXI16" s="153"/>
      <c r="LXJ16" s="153"/>
      <c r="LXK16" s="153"/>
      <c r="LXL16" s="153"/>
      <c r="LXM16" s="153"/>
      <c r="LXN16" s="153"/>
      <c r="LXO16" s="153"/>
      <c r="LXP16" s="153"/>
      <c r="LXQ16" s="153"/>
      <c r="LXR16" s="153"/>
      <c r="LXS16" s="153"/>
      <c r="LXT16" s="153"/>
      <c r="LXU16" s="153"/>
      <c r="LXV16" s="153"/>
      <c r="LXW16" s="153"/>
      <c r="LXX16" s="153"/>
      <c r="LXY16" s="153"/>
      <c r="LXZ16" s="153"/>
      <c r="LYA16" s="153"/>
      <c r="LYB16" s="153"/>
      <c r="LYC16" s="153"/>
      <c r="LYD16" s="153"/>
      <c r="LYE16" s="153"/>
      <c r="LYF16" s="153"/>
      <c r="LYG16" s="153"/>
      <c r="LYH16" s="153"/>
      <c r="LYI16" s="153"/>
      <c r="LYJ16" s="153"/>
      <c r="LYK16" s="153"/>
      <c r="LYL16" s="153"/>
      <c r="LYM16" s="153"/>
      <c r="LYN16" s="153"/>
      <c r="LYO16" s="153"/>
      <c r="LYP16" s="153"/>
      <c r="LYQ16" s="153"/>
      <c r="LYR16" s="153"/>
      <c r="LYS16" s="153"/>
      <c r="LYT16" s="153"/>
      <c r="LYU16" s="153"/>
      <c r="LYV16" s="153"/>
      <c r="LYW16" s="153"/>
      <c r="LYX16" s="153"/>
      <c r="LYY16" s="153"/>
      <c r="LYZ16" s="153"/>
      <c r="LZA16" s="153"/>
      <c r="LZB16" s="153"/>
      <c r="LZC16" s="153"/>
      <c r="LZD16" s="153"/>
      <c r="LZE16" s="153"/>
      <c r="LZF16" s="153"/>
      <c r="LZG16" s="153"/>
      <c r="LZH16" s="153"/>
      <c r="LZI16" s="153"/>
      <c r="LZJ16" s="153"/>
      <c r="LZK16" s="153"/>
      <c r="LZL16" s="153"/>
      <c r="LZM16" s="153"/>
      <c r="LZN16" s="153"/>
      <c r="LZO16" s="153"/>
      <c r="LZP16" s="153"/>
      <c r="LZQ16" s="153"/>
      <c r="LZR16" s="153"/>
      <c r="LZS16" s="153"/>
      <c r="LZT16" s="153"/>
      <c r="LZU16" s="153"/>
      <c r="LZV16" s="153"/>
      <c r="LZW16" s="153"/>
      <c r="LZX16" s="153"/>
      <c r="LZY16" s="153"/>
      <c r="LZZ16" s="153"/>
      <c r="MAA16" s="153"/>
      <c r="MAB16" s="153"/>
      <c r="MAC16" s="153"/>
      <c r="MAD16" s="153"/>
      <c r="MAE16" s="153"/>
      <c r="MAF16" s="153"/>
      <c r="MAG16" s="153"/>
      <c r="MAH16" s="153"/>
      <c r="MAI16" s="153"/>
      <c r="MAJ16" s="153"/>
      <c r="MAK16" s="153"/>
      <c r="MAL16" s="153"/>
      <c r="MAM16" s="153"/>
      <c r="MAN16" s="153"/>
      <c r="MAO16" s="153"/>
      <c r="MAP16" s="153"/>
      <c r="MAQ16" s="153"/>
      <c r="MAR16" s="153"/>
      <c r="MAS16" s="153"/>
      <c r="MAT16" s="153"/>
      <c r="MAU16" s="153"/>
      <c r="MAV16" s="153"/>
      <c r="MAW16" s="153"/>
      <c r="MAX16" s="153"/>
      <c r="MAY16" s="153"/>
      <c r="MAZ16" s="153"/>
      <c r="MBA16" s="153"/>
      <c r="MBB16" s="153"/>
      <c r="MBC16" s="153"/>
      <c r="MBD16" s="153"/>
      <c r="MBE16" s="153"/>
      <c r="MBF16" s="153"/>
      <c r="MBG16" s="153"/>
      <c r="MBH16" s="153"/>
      <c r="MBI16" s="153"/>
      <c r="MBJ16" s="153"/>
      <c r="MBK16" s="153"/>
      <c r="MBL16" s="153"/>
      <c r="MBM16" s="153"/>
      <c r="MBN16" s="153"/>
      <c r="MBO16" s="153"/>
      <c r="MBP16" s="153"/>
      <c r="MBQ16" s="153"/>
      <c r="MBR16" s="153"/>
      <c r="MBS16" s="153"/>
      <c r="MBT16" s="153"/>
      <c r="MBU16" s="153"/>
      <c r="MBV16" s="153"/>
      <c r="MBW16" s="153"/>
      <c r="MBX16" s="153"/>
      <c r="MBY16" s="153"/>
      <c r="MBZ16" s="153"/>
      <c r="MCA16" s="153"/>
      <c r="MCB16" s="153"/>
      <c r="MCC16" s="153"/>
      <c r="MCD16" s="153"/>
      <c r="MCE16" s="153"/>
      <c r="MCF16" s="153"/>
      <c r="MCG16" s="153"/>
      <c r="MCH16" s="153"/>
      <c r="MCI16" s="153"/>
      <c r="MCJ16" s="153"/>
      <c r="MCK16" s="153"/>
      <c r="MCL16" s="153"/>
      <c r="MCM16" s="153"/>
      <c r="MCN16" s="153"/>
      <c r="MCO16" s="153"/>
      <c r="MCP16" s="153"/>
      <c r="MCQ16" s="153"/>
      <c r="MCR16" s="153"/>
      <c r="MCS16" s="153"/>
      <c r="MCT16" s="153"/>
      <c r="MCU16" s="153"/>
      <c r="MCV16" s="153"/>
      <c r="MCW16" s="153"/>
      <c r="MCX16" s="153"/>
      <c r="MCY16" s="153"/>
      <c r="MCZ16" s="153"/>
      <c r="MDA16" s="153"/>
      <c r="MDB16" s="153"/>
      <c r="MDC16" s="153"/>
      <c r="MDD16" s="153"/>
      <c r="MDE16" s="153"/>
      <c r="MDF16" s="153"/>
      <c r="MDG16" s="153"/>
      <c r="MDH16" s="153"/>
      <c r="MDI16" s="153"/>
      <c r="MDJ16" s="153"/>
      <c r="MDK16" s="153"/>
      <c r="MDL16" s="153"/>
      <c r="MDM16" s="153"/>
      <c r="MDN16" s="153"/>
      <c r="MDO16" s="153"/>
      <c r="MDP16" s="153"/>
      <c r="MDQ16" s="153"/>
      <c r="MDR16" s="153"/>
      <c r="MDS16" s="153"/>
      <c r="MDT16" s="153"/>
      <c r="MDU16" s="153"/>
      <c r="MDV16" s="153"/>
      <c r="MDW16" s="153"/>
      <c r="MDX16" s="153"/>
      <c r="MDY16" s="153"/>
      <c r="MDZ16" s="153"/>
      <c r="MEA16" s="153"/>
      <c r="MEB16" s="153"/>
      <c r="MEC16" s="153"/>
      <c r="MED16" s="153"/>
      <c r="MEE16" s="153"/>
      <c r="MEF16" s="153"/>
      <c r="MEG16" s="153"/>
      <c r="MEH16" s="153"/>
      <c r="MEI16" s="153"/>
      <c r="MEJ16" s="153"/>
      <c r="MEK16" s="153"/>
      <c r="MEL16" s="153"/>
      <c r="MEM16" s="153"/>
      <c r="MEN16" s="153"/>
      <c r="MEO16" s="153"/>
      <c r="MEP16" s="153"/>
      <c r="MEQ16" s="153"/>
      <c r="MER16" s="153"/>
      <c r="MES16" s="153"/>
      <c r="MET16" s="153"/>
      <c r="MEU16" s="153"/>
      <c r="MEV16" s="153"/>
      <c r="MEW16" s="153"/>
      <c r="MEX16" s="153"/>
      <c r="MEY16" s="153"/>
      <c r="MEZ16" s="153"/>
      <c r="MFA16" s="153"/>
      <c r="MFB16" s="153"/>
      <c r="MFC16" s="153"/>
      <c r="MFD16" s="153"/>
      <c r="MFE16" s="153"/>
      <c r="MFF16" s="153"/>
      <c r="MFG16" s="153"/>
      <c r="MFH16" s="153"/>
      <c r="MFI16" s="153"/>
      <c r="MFJ16" s="153"/>
      <c r="MFK16" s="153"/>
      <c r="MFL16" s="153"/>
      <c r="MFM16" s="153"/>
      <c r="MFN16" s="153"/>
      <c r="MFO16" s="153"/>
      <c r="MFP16" s="153"/>
      <c r="MFQ16" s="153"/>
      <c r="MFR16" s="153"/>
      <c r="MFS16" s="153"/>
      <c r="MFT16" s="153"/>
      <c r="MFU16" s="153"/>
      <c r="MFV16" s="153"/>
      <c r="MFW16" s="153"/>
      <c r="MFX16" s="153"/>
      <c r="MFY16" s="153"/>
      <c r="MFZ16" s="153"/>
      <c r="MGA16" s="153"/>
      <c r="MGB16" s="153"/>
      <c r="MGC16" s="153"/>
      <c r="MGD16" s="153"/>
      <c r="MGE16" s="153"/>
      <c r="MGF16" s="153"/>
      <c r="MGG16" s="153"/>
      <c r="MGH16" s="153"/>
      <c r="MGI16" s="153"/>
      <c r="MGJ16" s="153"/>
      <c r="MGK16" s="153"/>
      <c r="MGL16" s="153"/>
      <c r="MGM16" s="153"/>
      <c r="MGN16" s="153"/>
      <c r="MGO16" s="153"/>
      <c r="MGP16" s="153"/>
      <c r="MGQ16" s="153"/>
      <c r="MGR16" s="153"/>
      <c r="MGS16" s="153"/>
      <c r="MGT16" s="153"/>
      <c r="MGU16" s="153"/>
      <c r="MGV16" s="153"/>
      <c r="MGW16" s="153"/>
      <c r="MGX16" s="153"/>
      <c r="MGY16" s="153"/>
      <c r="MGZ16" s="153"/>
      <c r="MHA16" s="153"/>
      <c r="MHB16" s="153"/>
      <c r="MHC16" s="153"/>
      <c r="MHD16" s="153"/>
      <c r="MHE16" s="153"/>
      <c r="MHF16" s="153"/>
      <c r="MHG16" s="153"/>
      <c r="MHH16" s="153"/>
      <c r="MHI16" s="153"/>
      <c r="MHJ16" s="153"/>
      <c r="MHK16" s="153"/>
      <c r="MHL16" s="153"/>
      <c r="MHM16" s="153"/>
      <c r="MHN16" s="153"/>
      <c r="MHO16" s="153"/>
      <c r="MHP16" s="153"/>
      <c r="MHQ16" s="153"/>
      <c r="MHR16" s="153"/>
      <c r="MHS16" s="153"/>
      <c r="MHT16" s="153"/>
      <c r="MHU16" s="153"/>
      <c r="MHV16" s="153"/>
      <c r="MHW16" s="153"/>
      <c r="MHX16" s="153"/>
      <c r="MHY16" s="153"/>
      <c r="MHZ16" s="153"/>
      <c r="MIA16" s="153"/>
      <c r="MIB16" s="153"/>
      <c r="MIC16" s="153"/>
      <c r="MID16" s="153"/>
      <c r="MIE16" s="153"/>
      <c r="MIF16" s="153"/>
      <c r="MIG16" s="153"/>
      <c r="MIH16" s="153"/>
      <c r="MII16" s="153"/>
      <c r="MIJ16" s="153"/>
      <c r="MIK16" s="153"/>
      <c r="MIL16" s="153"/>
      <c r="MIM16" s="153"/>
      <c r="MIN16" s="153"/>
      <c r="MIO16" s="153"/>
      <c r="MIP16" s="153"/>
      <c r="MIQ16" s="153"/>
      <c r="MIR16" s="153"/>
      <c r="MIS16" s="153"/>
      <c r="MIT16" s="153"/>
      <c r="MIU16" s="153"/>
      <c r="MIV16" s="153"/>
      <c r="MIW16" s="153"/>
      <c r="MIX16" s="153"/>
      <c r="MIY16" s="153"/>
      <c r="MIZ16" s="153"/>
      <c r="MJA16" s="153"/>
      <c r="MJB16" s="153"/>
      <c r="MJC16" s="153"/>
      <c r="MJD16" s="153"/>
      <c r="MJE16" s="153"/>
      <c r="MJF16" s="153"/>
      <c r="MJG16" s="153"/>
      <c r="MJH16" s="153"/>
      <c r="MJI16" s="153"/>
      <c r="MJJ16" s="153"/>
      <c r="MJK16" s="153"/>
      <c r="MJL16" s="153"/>
      <c r="MJM16" s="153"/>
      <c r="MJN16" s="153"/>
      <c r="MJO16" s="153"/>
      <c r="MJP16" s="153"/>
      <c r="MJQ16" s="153"/>
      <c r="MJR16" s="153"/>
      <c r="MJS16" s="153"/>
      <c r="MJT16" s="153"/>
      <c r="MJU16" s="153"/>
      <c r="MJV16" s="153"/>
      <c r="MJW16" s="153"/>
      <c r="MJX16" s="153"/>
      <c r="MJY16" s="153"/>
      <c r="MJZ16" s="153"/>
      <c r="MKA16" s="153"/>
      <c r="MKB16" s="153"/>
      <c r="MKC16" s="153"/>
      <c r="MKD16" s="153"/>
      <c r="MKE16" s="153"/>
      <c r="MKF16" s="153"/>
      <c r="MKG16" s="153"/>
      <c r="MKH16" s="153"/>
      <c r="MKI16" s="153"/>
      <c r="MKJ16" s="153"/>
      <c r="MKK16" s="153"/>
      <c r="MKL16" s="153"/>
      <c r="MKM16" s="153"/>
      <c r="MKN16" s="153"/>
      <c r="MKO16" s="153"/>
      <c r="MKP16" s="153"/>
      <c r="MKQ16" s="153"/>
      <c r="MKR16" s="153"/>
      <c r="MKS16" s="153"/>
      <c r="MKT16" s="153"/>
      <c r="MKU16" s="153"/>
      <c r="MKV16" s="153"/>
      <c r="MKW16" s="153"/>
      <c r="MKX16" s="153"/>
      <c r="MKY16" s="153"/>
      <c r="MKZ16" s="153"/>
      <c r="MLA16" s="153"/>
      <c r="MLB16" s="153"/>
      <c r="MLC16" s="153"/>
      <c r="MLD16" s="153"/>
      <c r="MLE16" s="153"/>
      <c r="MLF16" s="153"/>
      <c r="MLG16" s="153"/>
      <c r="MLH16" s="153"/>
      <c r="MLI16" s="153"/>
      <c r="MLJ16" s="153"/>
      <c r="MLK16" s="153"/>
      <c r="MLL16" s="153"/>
      <c r="MLM16" s="153"/>
      <c r="MLN16" s="153"/>
      <c r="MLO16" s="153"/>
      <c r="MLP16" s="153"/>
      <c r="MLQ16" s="153"/>
      <c r="MLR16" s="153"/>
      <c r="MLS16" s="153"/>
      <c r="MLT16" s="153"/>
      <c r="MLU16" s="153"/>
      <c r="MLV16" s="153"/>
      <c r="MLW16" s="153"/>
      <c r="MLX16" s="153"/>
      <c r="MLY16" s="153"/>
      <c r="MLZ16" s="153"/>
      <c r="MMA16" s="153"/>
      <c r="MMB16" s="153"/>
      <c r="MMC16" s="153"/>
      <c r="MMD16" s="153"/>
      <c r="MME16" s="153"/>
      <c r="MMF16" s="153"/>
      <c r="MMG16" s="153"/>
      <c r="MMH16" s="153"/>
      <c r="MMI16" s="153"/>
      <c r="MMJ16" s="153"/>
      <c r="MMK16" s="153"/>
      <c r="MML16" s="153"/>
      <c r="MMM16" s="153"/>
      <c r="MMN16" s="153"/>
      <c r="MMO16" s="153"/>
      <c r="MMP16" s="153"/>
      <c r="MMQ16" s="153"/>
      <c r="MMR16" s="153"/>
      <c r="MMS16" s="153"/>
      <c r="MMT16" s="153"/>
      <c r="MMU16" s="153"/>
      <c r="MMV16" s="153"/>
      <c r="MMW16" s="153"/>
      <c r="MMX16" s="153"/>
      <c r="MMY16" s="153"/>
      <c r="MMZ16" s="153"/>
      <c r="MNA16" s="153"/>
      <c r="MNB16" s="153"/>
      <c r="MNC16" s="153"/>
      <c r="MND16" s="153"/>
      <c r="MNE16" s="153"/>
      <c r="MNF16" s="153"/>
      <c r="MNG16" s="153"/>
      <c r="MNH16" s="153"/>
      <c r="MNI16" s="153"/>
      <c r="MNJ16" s="153"/>
      <c r="MNK16" s="153"/>
      <c r="MNL16" s="153"/>
      <c r="MNM16" s="153"/>
      <c r="MNN16" s="153"/>
      <c r="MNO16" s="153"/>
      <c r="MNP16" s="153"/>
      <c r="MNQ16" s="153"/>
      <c r="MNR16" s="153"/>
      <c r="MNS16" s="153"/>
      <c r="MNT16" s="153"/>
      <c r="MNU16" s="153"/>
      <c r="MNV16" s="153"/>
      <c r="MNW16" s="153"/>
      <c r="MNX16" s="153"/>
      <c r="MNY16" s="153"/>
      <c r="MNZ16" s="153"/>
      <c r="MOA16" s="153"/>
      <c r="MOB16" s="153"/>
      <c r="MOC16" s="153"/>
      <c r="MOD16" s="153"/>
      <c r="MOE16" s="153"/>
      <c r="MOF16" s="153"/>
      <c r="MOG16" s="153"/>
      <c r="MOH16" s="153"/>
      <c r="MOI16" s="153"/>
      <c r="MOJ16" s="153"/>
      <c r="MOK16" s="153"/>
      <c r="MOL16" s="153"/>
      <c r="MOM16" s="153"/>
      <c r="MON16" s="153"/>
      <c r="MOO16" s="153"/>
      <c r="MOP16" s="153"/>
      <c r="MOQ16" s="153"/>
      <c r="MOR16" s="153"/>
      <c r="MOS16" s="153"/>
      <c r="MOT16" s="153"/>
      <c r="MOU16" s="153"/>
      <c r="MOV16" s="153"/>
      <c r="MOW16" s="153"/>
      <c r="MOX16" s="153"/>
      <c r="MOY16" s="153"/>
      <c r="MOZ16" s="153"/>
      <c r="MPA16" s="153"/>
      <c r="MPB16" s="153"/>
      <c r="MPC16" s="153"/>
      <c r="MPD16" s="153"/>
      <c r="MPE16" s="153"/>
      <c r="MPF16" s="153"/>
      <c r="MPG16" s="153"/>
      <c r="MPH16" s="153"/>
      <c r="MPI16" s="153"/>
      <c r="MPJ16" s="153"/>
      <c r="MPK16" s="153"/>
      <c r="MPL16" s="153"/>
      <c r="MPM16" s="153"/>
      <c r="MPN16" s="153"/>
      <c r="MPO16" s="153"/>
      <c r="MPP16" s="153"/>
      <c r="MPQ16" s="153"/>
      <c r="MPR16" s="153"/>
      <c r="MPS16" s="153"/>
      <c r="MPT16" s="153"/>
      <c r="MPU16" s="153"/>
      <c r="MPV16" s="153"/>
      <c r="MPW16" s="153"/>
      <c r="MPX16" s="153"/>
      <c r="MPY16" s="153"/>
      <c r="MPZ16" s="153"/>
      <c r="MQA16" s="153"/>
      <c r="MQB16" s="153"/>
      <c r="MQC16" s="153"/>
      <c r="MQD16" s="153"/>
      <c r="MQE16" s="153"/>
      <c r="MQF16" s="153"/>
      <c r="MQG16" s="153"/>
      <c r="MQH16" s="153"/>
      <c r="MQI16" s="153"/>
      <c r="MQJ16" s="153"/>
      <c r="MQK16" s="153"/>
      <c r="MQL16" s="153"/>
      <c r="MQM16" s="153"/>
      <c r="MQN16" s="153"/>
      <c r="MQO16" s="153"/>
      <c r="MQP16" s="153"/>
      <c r="MQQ16" s="153"/>
      <c r="MQR16" s="153"/>
      <c r="MQS16" s="153"/>
      <c r="MQT16" s="153"/>
      <c r="MQU16" s="153"/>
      <c r="MQV16" s="153"/>
      <c r="MQW16" s="153"/>
      <c r="MQX16" s="153"/>
      <c r="MQY16" s="153"/>
      <c r="MQZ16" s="153"/>
      <c r="MRA16" s="153"/>
      <c r="MRB16" s="153"/>
      <c r="MRC16" s="153"/>
      <c r="MRD16" s="153"/>
      <c r="MRE16" s="153"/>
      <c r="MRF16" s="153"/>
      <c r="MRG16" s="153"/>
      <c r="MRH16" s="153"/>
      <c r="MRI16" s="153"/>
      <c r="MRJ16" s="153"/>
      <c r="MRK16" s="153"/>
      <c r="MRL16" s="153"/>
      <c r="MRM16" s="153"/>
      <c r="MRN16" s="153"/>
      <c r="MRO16" s="153"/>
      <c r="MRP16" s="153"/>
      <c r="MRQ16" s="153"/>
      <c r="MRR16" s="153"/>
      <c r="MRS16" s="153"/>
      <c r="MRT16" s="153"/>
      <c r="MRU16" s="153"/>
      <c r="MRV16" s="153"/>
      <c r="MRW16" s="153"/>
      <c r="MRX16" s="153"/>
      <c r="MRY16" s="153"/>
      <c r="MRZ16" s="153"/>
      <c r="MSA16" s="153"/>
      <c r="MSB16" s="153"/>
      <c r="MSC16" s="153"/>
      <c r="MSD16" s="153"/>
      <c r="MSE16" s="153"/>
      <c r="MSF16" s="153"/>
      <c r="MSG16" s="153"/>
      <c r="MSH16" s="153"/>
      <c r="MSI16" s="153"/>
      <c r="MSJ16" s="153"/>
      <c r="MSK16" s="153"/>
      <c r="MSL16" s="153"/>
      <c r="MSM16" s="153"/>
      <c r="MSN16" s="153"/>
      <c r="MSO16" s="153"/>
      <c r="MSP16" s="153"/>
      <c r="MSQ16" s="153"/>
      <c r="MSR16" s="153"/>
      <c r="MSS16" s="153"/>
      <c r="MST16" s="153"/>
      <c r="MSU16" s="153"/>
      <c r="MSV16" s="153"/>
      <c r="MSW16" s="153"/>
      <c r="MSX16" s="153"/>
      <c r="MSY16" s="153"/>
      <c r="MSZ16" s="153"/>
      <c r="MTA16" s="153"/>
      <c r="MTB16" s="153"/>
      <c r="MTC16" s="153"/>
      <c r="MTD16" s="153"/>
      <c r="MTE16" s="153"/>
      <c r="MTF16" s="153"/>
      <c r="MTG16" s="153"/>
      <c r="MTH16" s="153"/>
      <c r="MTI16" s="153"/>
      <c r="MTJ16" s="153"/>
      <c r="MTK16" s="153"/>
      <c r="MTL16" s="153"/>
      <c r="MTM16" s="153"/>
      <c r="MTN16" s="153"/>
      <c r="MTO16" s="153"/>
      <c r="MTP16" s="153"/>
      <c r="MTQ16" s="153"/>
      <c r="MTR16" s="153"/>
      <c r="MTS16" s="153"/>
      <c r="MTT16" s="153"/>
      <c r="MTU16" s="153"/>
      <c r="MTV16" s="153"/>
      <c r="MTW16" s="153"/>
      <c r="MTX16" s="153"/>
      <c r="MTY16" s="153"/>
      <c r="MTZ16" s="153"/>
      <c r="MUA16" s="153"/>
      <c r="MUB16" s="153"/>
      <c r="MUC16" s="153"/>
      <c r="MUD16" s="153"/>
      <c r="MUE16" s="153"/>
      <c r="MUF16" s="153"/>
      <c r="MUG16" s="153"/>
      <c r="MUH16" s="153"/>
      <c r="MUI16" s="153"/>
      <c r="MUJ16" s="153"/>
      <c r="MUK16" s="153"/>
      <c r="MUL16" s="153"/>
      <c r="MUM16" s="153"/>
      <c r="MUN16" s="153"/>
      <c r="MUO16" s="153"/>
      <c r="MUP16" s="153"/>
      <c r="MUQ16" s="153"/>
      <c r="MUR16" s="153"/>
      <c r="MUS16" s="153"/>
      <c r="MUT16" s="153"/>
      <c r="MUU16" s="153"/>
      <c r="MUV16" s="153"/>
      <c r="MUW16" s="153"/>
      <c r="MUX16" s="153"/>
      <c r="MUY16" s="153"/>
      <c r="MUZ16" s="153"/>
      <c r="MVA16" s="153"/>
      <c r="MVB16" s="153"/>
      <c r="MVC16" s="153"/>
      <c r="MVD16" s="153"/>
      <c r="MVE16" s="153"/>
      <c r="MVF16" s="153"/>
      <c r="MVG16" s="153"/>
      <c r="MVH16" s="153"/>
      <c r="MVI16" s="153"/>
      <c r="MVJ16" s="153"/>
      <c r="MVK16" s="153"/>
      <c r="MVL16" s="153"/>
      <c r="MVM16" s="153"/>
      <c r="MVN16" s="153"/>
      <c r="MVO16" s="153"/>
      <c r="MVP16" s="153"/>
      <c r="MVQ16" s="153"/>
      <c r="MVR16" s="153"/>
      <c r="MVS16" s="153"/>
      <c r="MVT16" s="153"/>
      <c r="MVU16" s="153"/>
      <c r="MVV16" s="153"/>
      <c r="MVW16" s="153"/>
      <c r="MVX16" s="153"/>
      <c r="MVY16" s="153"/>
      <c r="MVZ16" s="153"/>
      <c r="MWA16" s="153"/>
      <c r="MWB16" s="153"/>
      <c r="MWC16" s="153"/>
      <c r="MWD16" s="153"/>
      <c r="MWE16" s="153"/>
      <c r="MWF16" s="153"/>
      <c r="MWG16" s="153"/>
      <c r="MWH16" s="153"/>
      <c r="MWI16" s="153"/>
      <c r="MWJ16" s="153"/>
      <c r="MWK16" s="153"/>
      <c r="MWL16" s="153"/>
      <c r="MWM16" s="153"/>
      <c r="MWN16" s="153"/>
      <c r="MWO16" s="153"/>
      <c r="MWP16" s="153"/>
      <c r="MWQ16" s="153"/>
      <c r="MWR16" s="153"/>
      <c r="MWS16" s="153"/>
      <c r="MWT16" s="153"/>
      <c r="MWU16" s="153"/>
      <c r="MWV16" s="153"/>
      <c r="MWW16" s="153"/>
      <c r="MWX16" s="153"/>
      <c r="MWY16" s="153"/>
      <c r="MWZ16" s="153"/>
      <c r="MXA16" s="153"/>
      <c r="MXB16" s="153"/>
      <c r="MXC16" s="153"/>
      <c r="MXD16" s="153"/>
      <c r="MXE16" s="153"/>
      <c r="MXF16" s="153"/>
      <c r="MXG16" s="153"/>
      <c r="MXH16" s="153"/>
      <c r="MXI16" s="153"/>
      <c r="MXJ16" s="153"/>
      <c r="MXK16" s="153"/>
      <c r="MXL16" s="153"/>
      <c r="MXM16" s="153"/>
      <c r="MXN16" s="153"/>
      <c r="MXO16" s="153"/>
      <c r="MXP16" s="153"/>
      <c r="MXQ16" s="153"/>
      <c r="MXR16" s="153"/>
      <c r="MXS16" s="153"/>
      <c r="MXT16" s="153"/>
      <c r="MXU16" s="153"/>
      <c r="MXV16" s="153"/>
      <c r="MXW16" s="153"/>
      <c r="MXX16" s="153"/>
      <c r="MXY16" s="153"/>
      <c r="MXZ16" s="153"/>
      <c r="MYA16" s="153"/>
      <c r="MYB16" s="153"/>
      <c r="MYC16" s="153"/>
      <c r="MYD16" s="153"/>
      <c r="MYE16" s="153"/>
      <c r="MYF16" s="153"/>
      <c r="MYG16" s="153"/>
      <c r="MYH16" s="153"/>
      <c r="MYI16" s="153"/>
      <c r="MYJ16" s="153"/>
      <c r="MYK16" s="153"/>
      <c r="MYL16" s="153"/>
      <c r="MYM16" s="153"/>
      <c r="MYN16" s="153"/>
      <c r="MYO16" s="153"/>
      <c r="MYP16" s="153"/>
      <c r="MYQ16" s="153"/>
      <c r="MYR16" s="153"/>
      <c r="MYS16" s="153"/>
      <c r="MYT16" s="153"/>
      <c r="MYU16" s="153"/>
      <c r="MYV16" s="153"/>
      <c r="MYW16" s="153"/>
      <c r="MYX16" s="153"/>
      <c r="MYY16" s="153"/>
      <c r="MYZ16" s="153"/>
      <c r="MZA16" s="153"/>
      <c r="MZB16" s="153"/>
      <c r="MZC16" s="153"/>
      <c r="MZD16" s="153"/>
      <c r="MZE16" s="153"/>
      <c r="MZF16" s="153"/>
      <c r="MZG16" s="153"/>
      <c r="MZH16" s="153"/>
      <c r="MZI16" s="153"/>
      <c r="MZJ16" s="153"/>
      <c r="MZK16" s="153"/>
      <c r="MZL16" s="153"/>
      <c r="MZM16" s="153"/>
      <c r="MZN16" s="153"/>
      <c r="MZO16" s="153"/>
      <c r="MZP16" s="153"/>
      <c r="MZQ16" s="153"/>
      <c r="MZR16" s="153"/>
      <c r="MZS16" s="153"/>
      <c r="MZT16" s="153"/>
      <c r="MZU16" s="153"/>
      <c r="MZV16" s="153"/>
      <c r="MZW16" s="153"/>
      <c r="MZX16" s="153"/>
      <c r="MZY16" s="153"/>
      <c r="MZZ16" s="153"/>
      <c r="NAA16" s="153"/>
      <c r="NAB16" s="153"/>
      <c r="NAC16" s="153"/>
      <c r="NAD16" s="153"/>
      <c r="NAE16" s="153"/>
      <c r="NAF16" s="153"/>
      <c r="NAG16" s="153"/>
      <c r="NAH16" s="153"/>
      <c r="NAI16" s="153"/>
      <c r="NAJ16" s="153"/>
      <c r="NAK16" s="153"/>
      <c r="NAL16" s="153"/>
      <c r="NAM16" s="153"/>
      <c r="NAN16" s="153"/>
      <c r="NAO16" s="153"/>
      <c r="NAP16" s="153"/>
      <c r="NAQ16" s="153"/>
      <c r="NAR16" s="153"/>
      <c r="NAS16" s="153"/>
      <c r="NAT16" s="153"/>
      <c r="NAU16" s="153"/>
      <c r="NAV16" s="153"/>
      <c r="NAW16" s="153"/>
      <c r="NAX16" s="153"/>
      <c r="NAY16" s="153"/>
      <c r="NAZ16" s="153"/>
      <c r="NBA16" s="153"/>
      <c r="NBB16" s="153"/>
      <c r="NBC16" s="153"/>
      <c r="NBD16" s="153"/>
      <c r="NBE16" s="153"/>
      <c r="NBF16" s="153"/>
      <c r="NBG16" s="153"/>
      <c r="NBH16" s="153"/>
      <c r="NBI16" s="153"/>
      <c r="NBJ16" s="153"/>
      <c r="NBK16" s="153"/>
      <c r="NBL16" s="153"/>
      <c r="NBM16" s="153"/>
      <c r="NBN16" s="153"/>
      <c r="NBO16" s="153"/>
      <c r="NBP16" s="153"/>
      <c r="NBQ16" s="153"/>
      <c r="NBR16" s="153"/>
      <c r="NBS16" s="153"/>
      <c r="NBT16" s="153"/>
      <c r="NBU16" s="153"/>
      <c r="NBV16" s="153"/>
      <c r="NBW16" s="153"/>
      <c r="NBX16" s="153"/>
      <c r="NBY16" s="153"/>
      <c r="NBZ16" s="153"/>
      <c r="NCA16" s="153"/>
      <c r="NCB16" s="153"/>
      <c r="NCC16" s="153"/>
      <c r="NCD16" s="153"/>
      <c r="NCE16" s="153"/>
      <c r="NCF16" s="153"/>
      <c r="NCG16" s="153"/>
      <c r="NCH16" s="153"/>
      <c r="NCI16" s="153"/>
      <c r="NCJ16" s="153"/>
      <c r="NCK16" s="153"/>
      <c r="NCL16" s="153"/>
      <c r="NCM16" s="153"/>
      <c r="NCN16" s="153"/>
      <c r="NCO16" s="153"/>
      <c r="NCP16" s="153"/>
      <c r="NCQ16" s="153"/>
      <c r="NCR16" s="153"/>
      <c r="NCS16" s="153"/>
      <c r="NCT16" s="153"/>
      <c r="NCU16" s="153"/>
      <c r="NCV16" s="153"/>
      <c r="NCW16" s="153"/>
      <c r="NCX16" s="153"/>
      <c r="NCY16" s="153"/>
      <c r="NCZ16" s="153"/>
      <c r="NDA16" s="153"/>
      <c r="NDB16" s="153"/>
      <c r="NDC16" s="153"/>
      <c r="NDD16" s="153"/>
      <c r="NDE16" s="153"/>
      <c r="NDF16" s="153"/>
      <c r="NDG16" s="153"/>
      <c r="NDH16" s="153"/>
      <c r="NDI16" s="153"/>
      <c r="NDJ16" s="153"/>
      <c r="NDK16" s="153"/>
      <c r="NDL16" s="153"/>
      <c r="NDM16" s="153"/>
      <c r="NDN16" s="153"/>
      <c r="NDO16" s="153"/>
      <c r="NDP16" s="153"/>
      <c r="NDQ16" s="153"/>
      <c r="NDR16" s="153"/>
      <c r="NDS16" s="153"/>
      <c r="NDT16" s="153"/>
      <c r="NDU16" s="153"/>
      <c r="NDV16" s="153"/>
      <c r="NDW16" s="153"/>
      <c r="NDX16" s="153"/>
      <c r="NDY16" s="153"/>
      <c r="NDZ16" s="153"/>
      <c r="NEA16" s="153"/>
      <c r="NEB16" s="153"/>
      <c r="NEC16" s="153"/>
      <c r="NED16" s="153"/>
      <c r="NEE16" s="153"/>
      <c r="NEF16" s="153"/>
      <c r="NEG16" s="153"/>
      <c r="NEH16" s="153"/>
      <c r="NEI16" s="153"/>
      <c r="NEJ16" s="153"/>
      <c r="NEK16" s="153"/>
      <c r="NEL16" s="153"/>
      <c r="NEM16" s="153"/>
      <c r="NEN16" s="153"/>
      <c r="NEO16" s="153"/>
      <c r="NEP16" s="153"/>
      <c r="NEQ16" s="153"/>
      <c r="NER16" s="153"/>
      <c r="NES16" s="153"/>
      <c r="NET16" s="153"/>
      <c r="NEU16" s="153"/>
      <c r="NEV16" s="153"/>
      <c r="NEW16" s="153"/>
      <c r="NEX16" s="153"/>
      <c r="NEY16" s="153"/>
      <c r="NEZ16" s="153"/>
      <c r="NFA16" s="153"/>
      <c r="NFB16" s="153"/>
      <c r="NFC16" s="153"/>
      <c r="NFD16" s="153"/>
      <c r="NFE16" s="153"/>
      <c r="NFF16" s="153"/>
      <c r="NFG16" s="153"/>
      <c r="NFH16" s="153"/>
      <c r="NFI16" s="153"/>
      <c r="NFJ16" s="153"/>
      <c r="NFK16" s="153"/>
      <c r="NFL16" s="153"/>
      <c r="NFM16" s="153"/>
      <c r="NFN16" s="153"/>
      <c r="NFO16" s="153"/>
      <c r="NFP16" s="153"/>
      <c r="NFQ16" s="153"/>
      <c r="NFR16" s="153"/>
      <c r="NFS16" s="153"/>
      <c r="NFT16" s="153"/>
      <c r="NFU16" s="153"/>
      <c r="NFV16" s="153"/>
      <c r="NFW16" s="153"/>
      <c r="NFX16" s="153"/>
      <c r="NFY16" s="153"/>
      <c r="NFZ16" s="153"/>
      <c r="NGA16" s="153"/>
      <c r="NGB16" s="153"/>
      <c r="NGC16" s="153"/>
      <c r="NGD16" s="153"/>
      <c r="NGE16" s="153"/>
      <c r="NGF16" s="153"/>
      <c r="NGG16" s="153"/>
      <c r="NGH16" s="153"/>
      <c r="NGI16" s="153"/>
      <c r="NGJ16" s="153"/>
      <c r="NGK16" s="153"/>
      <c r="NGL16" s="153"/>
      <c r="NGM16" s="153"/>
      <c r="NGN16" s="153"/>
      <c r="NGO16" s="153"/>
      <c r="NGP16" s="153"/>
      <c r="NGQ16" s="153"/>
      <c r="NGR16" s="153"/>
      <c r="NGS16" s="153"/>
      <c r="NGT16" s="153"/>
      <c r="NGU16" s="153"/>
      <c r="NGV16" s="153"/>
      <c r="NGW16" s="153"/>
      <c r="NGX16" s="153"/>
      <c r="NGY16" s="153"/>
      <c r="NGZ16" s="153"/>
      <c r="NHA16" s="153"/>
      <c r="NHB16" s="153"/>
      <c r="NHC16" s="153"/>
      <c r="NHD16" s="153"/>
      <c r="NHE16" s="153"/>
      <c r="NHF16" s="153"/>
      <c r="NHG16" s="153"/>
      <c r="NHH16" s="153"/>
      <c r="NHI16" s="153"/>
      <c r="NHJ16" s="153"/>
      <c r="NHK16" s="153"/>
      <c r="NHL16" s="153"/>
      <c r="NHM16" s="153"/>
      <c r="NHN16" s="153"/>
      <c r="NHO16" s="153"/>
      <c r="NHP16" s="153"/>
      <c r="NHQ16" s="153"/>
      <c r="NHR16" s="153"/>
      <c r="NHS16" s="153"/>
      <c r="NHT16" s="153"/>
      <c r="NHU16" s="153"/>
      <c r="NHV16" s="153"/>
      <c r="NHW16" s="153"/>
      <c r="NHX16" s="153"/>
      <c r="NHY16" s="153"/>
      <c r="NHZ16" s="153"/>
      <c r="NIA16" s="153"/>
      <c r="NIB16" s="153"/>
      <c r="NIC16" s="153"/>
      <c r="NID16" s="153"/>
      <c r="NIE16" s="153"/>
      <c r="NIF16" s="153"/>
      <c r="NIG16" s="153"/>
      <c r="NIH16" s="153"/>
      <c r="NII16" s="153"/>
      <c r="NIJ16" s="153"/>
      <c r="NIK16" s="153"/>
      <c r="NIL16" s="153"/>
      <c r="NIM16" s="153"/>
      <c r="NIN16" s="153"/>
      <c r="NIO16" s="153"/>
      <c r="NIP16" s="153"/>
      <c r="NIQ16" s="153"/>
      <c r="NIR16" s="153"/>
      <c r="NIS16" s="153"/>
      <c r="NIT16" s="153"/>
      <c r="NIU16" s="153"/>
      <c r="NIV16" s="153"/>
      <c r="NIW16" s="153"/>
      <c r="NIX16" s="153"/>
      <c r="NIY16" s="153"/>
      <c r="NIZ16" s="153"/>
      <c r="NJA16" s="153"/>
      <c r="NJB16" s="153"/>
      <c r="NJC16" s="153"/>
      <c r="NJD16" s="153"/>
      <c r="NJE16" s="153"/>
      <c r="NJF16" s="153"/>
      <c r="NJG16" s="153"/>
      <c r="NJH16" s="153"/>
      <c r="NJI16" s="153"/>
      <c r="NJJ16" s="153"/>
      <c r="NJK16" s="153"/>
      <c r="NJL16" s="153"/>
      <c r="NJM16" s="153"/>
      <c r="NJN16" s="153"/>
      <c r="NJO16" s="153"/>
      <c r="NJP16" s="153"/>
      <c r="NJQ16" s="153"/>
      <c r="NJR16" s="153"/>
      <c r="NJS16" s="153"/>
      <c r="NJT16" s="153"/>
      <c r="NJU16" s="153"/>
      <c r="NJV16" s="153"/>
      <c r="NJW16" s="153"/>
      <c r="NJX16" s="153"/>
      <c r="NJY16" s="153"/>
      <c r="NJZ16" s="153"/>
      <c r="NKA16" s="153"/>
      <c r="NKB16" s="153"/>
      <c r="NKC16" s="153"/>
      <c r="NKD16" s="153"/>
      <c r="NKE16" s="153"/>
      <c r="NKF16" s="153"/>
      <c r="NKG16" s="153"/>
      <c r="NKH16" s="153"/>
      <c r="NKI16" s="153"/>
      <c r="NKJ16" s="153"/>
      <c r="NKK16" s="153"/>
      <c r="NKL16" s="153"/>
      <c r="NKM16" s="153"/>
      <c r="NKN16" s="153"/>
      <c r="NKO16" s="153"/>
      <c r="NKP16" s="153"/>
      <c r="NKQ16" s="153"/>
      <c r="NKR16" s="153"/>
      <c r="NKS16" s="153"/>
      <c r="NKT16" s="153"/>
      <c r="NKU16" s="153"/>
      <c r="NKV16" s="153"/>
      <c r="NKW16" s="153"/>
      <c r="NKX16" s="153"/>
      <c r="NKY16" s="153"/>
      <c r="NKZ16" s="153"/>
      <c r="NLA16" s="153"/>
      <c r="NLB16" s="153"/>
      <c r="NLC16" s="153"/>
      <c r="NLD16" s="153"/>
      <c r="NLE16" s="153"/>
      <c r="NLF16" s="153"/>
      <c r="NLG16" s="153"/>
      <c r="NLH16" s="153"/>
      <c r="NLI16" s="153"/>
      <c r="NLJ16" s="153"/>
      <c r="NLK16" s="153"/>
      <c r="NLL16" s="153"/>
      <c r="NLM16" s="153"/>
      <c r="NLN16" s="153"/>
      <c r="NLO16" s="153"/>
      <c r="NLP16" s="153"/>
      <c r="NLQ16" s="153"/>
      <c r="NLR16" s="153"/>
      <c r="NLS16" s="153"/>
      <c r="NLT16" s="153"/>
      <c r="NLU16" s="153"/>
      <c r="NLV16" s="153"/>
      <c r="NLW16" s="153"/>
      <c r="NLX16" s="153"/>
      <c r="NLY16" s="153"/>
      <c r="NLZ16" s="153"/>
      <c r="NMA16" s="153"/>
      <c r="NMB16" s="153"/>
      <c r="NMC16" s="153"/>
      <c r="NMD16" s="153"/>
      <c r="NME16" s="153"/>
      <c r="NMF16" s="153"/>
      <c r="NMG16" s="153"/>
      <c r="NMH16" s="153"/>
      <c r="NMI16" s="153"/>
      <c r="NMJ16" s="153"/>
      <c r="NMK16" s="153"/>
      <c r="NML16" s="153"/>
      <c r="NMM16" s="153"/>
      <c r="NMN16" s="153"/>
      <c r="NMO16" s="153"/>
      <c r="NMP16" s="153"/>
      <c r="NMQ16" s="153"/>
      <c r="NMR16" s="153"/>
      <c r="NMS16" s="153"/>
      <c r="NMT16" s="153"/>
      <c r="NMU16" s="153"/>
      <c r="NMV16" s="153"/>
      <c r="NMW16" s="153"/>
      <c r="NMX16" s="153"/>
      <c r="NMY16" s="153"/>
      <c r="NMZ16" s="153"/>
      <c r="NNA16" s="153"/>
      <c r="NNB16" s="153"/>
      <c r="NNC16" s="153"/>
      <c r="NND16" s="153"/>
      <c r="NNE16" s="153"/>
      <c r="NNF16" s="153"/>
      <c r="NNG16" s="153"/>
      <c r="NNH16" s="153"/>
      <c r="NNI16" s="153"/>
      <c r="NNJ16" s="153"/>
      <c r="NNK16" s="153"/>
      <c r="NNL16" s="153"/>
      <c r="NNM16" s="153"/>
      <c r="NNN16" s="153"/>
      <c r="NNO16" s="153"/>
      <c r="NNP16" s="153"/>
      <c r="NNQ16" s="153"/>
      <c r="NNR16" s="153"/>
      <c r="NNS16" s="153"/>
      <c r="NNT16" s="153"/>
      <c r="NNU16" s="153"/>
      <c r="NNV16" s="153"/>
      <c r="NNW16" s="153"/>
      <c r="NNX16" s="153"/>
      <c r="NNY16" s="153"/>
      <c r="NNZ16" s="153"/>
      <c r="NOA16" s="153"/>
      <c r="NOB16" s="153"/>
      <c r="NOC16" s="153"/>
      <c r="NOD16" s="153"/>
      <c r="NOE16" s="153"/>
      <c r="NOF16" s="153"/>
      <c r="NOG16" s="153"/>
      <c r="NOH16" s="153"/>
      <c r="NOI16" s="153"/>
      <c r="NOJ16" s="153"/>
      <c r="NOK16" s="153"/>
      <c r="NOL16" s="153"/>
      <c r="NOM16" s="153"/>
      <c r="NON16" s="153"/>
      <c r="NOO16" s="153"/>
      <c r="NOP16" s="153"/>
      <c r="NOQ16" s="153"/>
      <c r="NOR16" s="153"/>
      <c r="NOS16" s="153"/>
      <c r="NOT16" s="153"/>
      <c r="NOU16" s="153"/>
      <c r="NOV16" s="153"/>
      <c r="NOW16" s="153"/>
      <c r="NOX16" s="153"/>
      <c r="NOY16" s="153"/>
      <c r="NOZ16" s="153"/>
      <c r="NPA16" s="153"/>
      <c r="NPB16" s="153"/>
      <c r="NPC16" s="153"/>
      <c r="NPD16" s="153"/>
      <c r="NPE16" s="153"/>
      <c r="NPF16" s="153"/>
      <c r="NPG16" s="153"/>
      <c r="NPH16" s="153"/>
      <c r="NPI16" s="153"/>
      <c r="NPJ16" s="153"/>
      <c r="NPK16" s="153"/>
      <c r="NPL16" s="153"/>
      <c r="NPM16" s="153"/>
      <c r="NPN16" s="153"/>
      <c r="NPO16" s="153"/>
      <c r="NPP16" s="153"/>
      <c r="NPQ16" s="153"/>
      <c r="NPR16" s="153"/>
      <c r="NPS16" s="153"/>
      <c r="NPT16" s="153"/>
      <c r="NPU16" s="153"/>
      <c r="NPV16" s="153"/>
      <c r="NPW16" s="153"/>
      <c r="NPX16" s="153"/>
      <c r="NPY16" s="153"/>
      <c r="NPZ16" s="153"/>
      <c r="NQA16" s="153"/>
      <c r="NQB16" s="153"/>
      <c r="NQC16" s="153"/>
      <c r="NQD16" s="153"/>
      <c r="NQE16" s="153"/>
      <c r="NQF16" s="153"/>
      <c r="NQG16" s="153"/>
      <c r="NQH16" s="153"/>
      <c r="NQI16" s="153"/>
      <c r="NQJ16" s="153"/>
      <c r="NQK16" s="153"/>
      <c r="NQL16" s="153"/>
      <c r="NQM16" s="153"/>
      <c r="NQN16" s="153"/>
      <c r="NQO16" s="153"/>
      <c r="NQP16" s="153"/>
      <c r="NQQ16" s="153"/>
      <c r="NQR16" s="153"/>
      <c r="NQS16" s="153"/>
      <c r="NQT16" s="153"/>
      <c r="NQU16" s="153"/>
      <c r="NQV16" s="153"/>
      <c r="NQW16" s="153"/>
      <c r="NQX16" s="153"/>
      <c r="NQY16" s="153"/>
      <c r="NQZ16" s="153"/>
      <c r="NRA16" s="153"/>
      <c r="NRB16" s="153"/>
      <c r="NRC16" s="153"/>
      <c r="NRD16" s="153"/>
      <c r="NRE16" s="153"/>
      <c r="NRF16" s="153"/>
      <c r="NRG16" s="153"/>
      <c r="NRH16" s="153"/>
      <c r="NRI16" s="153"/>
      <c r="NRJ16" s="153"/>
      <c r="NRK16" s="153"/>
      <c r="NRL16" s="153"/>
      <c r="NRM16" s="153"/>
      <c r="NRN16" s="153"/>
      <c r="NRO16" s="153"/>
      <c r="NRP16" s="153"/>
      <c r="NRQ16" s="153"/>
      <c r="NRR16" s="153"/>
      <c r="NRS16" s="153"/>
      <c r="NRT16" s="153"/>
      <c r="NRU16" s="153"/>
      <c r="NRV16" s="153"/>
      <c r="NRW16" s="153"/>
      <c r="NRX16" s="153"/>
      <c r="NRY16" s="153"/>
      <c r="NRZ16" s="153"/>
      <c r="NSA16" s="153"/>
      <c r="NSB16" s="153"/>
      <c r="NSC16" s="153"/>
      <c r="NSD16" s="153"/>
      <c r="NSE16" s="153"/>
      <c r="NSF16" s="153"/>
      <c r="NSG16" s="153"/>
      <c r="NSH16" s="153"/>
      <c r="NSI16" s="153"/>
      <c r="NSJ16" s="153"/>
      <c r="NSK16" s="153"/>
      <c r="NSL16" s="153"/>
      <c r="NSM16" s="153"/>
      <c r="NSN16" s="153"/>
      <c r="NSO16" s="153"/>
      <c r="NSP16" s="153"/>
      <c r="NSQ16" s="153"/>
      <c r="NSR16" s="153"/>
      <c r="NSS16" s="153"/>
      <c r="NST16" s="153"/>
      <c r="NSU16" s="153"/>
      <c r="NSV16" s="153"/>
      <c r="NSW16" s="153"/>
      <c r="NSX16" s="153"/>
      <c r="NSY16" s="153"/>
      <c r="NSZ16" s="153"/>
      <c r="NTA16" s="153"/>
      <c r="NTB16" s="153"/>
      <c r="NTC16" s="153"/>
      <c r="NTD16" s="153"/>
      <c r="NTE16" s="153"/>
      <c r="NTF16" s="153"/>
      <c r="NTG16" s="153"/>
      <c r="NTH16" s="153"/>
      <c r="NTI16" s="153"/>
      <c r="NTJ16" s="153"/>
      <c r="NTK16" s="153"/>
      <c r="NTL16" s="153"/>
      <c r="NTM16" s="153"/>
      <c r="NTN16" s="153"/>
      <c r="NTO16" s="153"/>
      <c r="NTP16" s="153"/>
      <c r="NTQ16" s="153"/>
      <c r="NTR16" s="153"/>
      <c r="NTS16" s="153"/>
      <c r="NTT16" s="153"/>
      <c r="NTU16" s="153"/>
      <c r="NTV16" s="153"/>
      <c r="NTW16" s="153"/>
      <c r="NTX16" s="153"/>
      <c r="NTY16" s="153"/>
      <c r="NTZ16" s="153"/>
      <c r="NUA16" s="153"/>
      <c r="NUB16" s="153"/>
      <c r="NUC16" s="153"/>
      <c r="NUD16" s="153"/>
      <c r="NUE16" s="153"/>
      <c r="NUF16" s="153"/>
      <c r="NUG16" s="153"/>
      <c r="NUH16" s="153"/>
      <c r="NUI16" s="153"/>
      <c r="NUJ16" s="153"/>
      <c r="NUK16" s="153"/>
      <c r="NUL16" s="153"/>
      <c r="NUM16" s="153"/>
      <c r="NUN16" s="153"/>
      <c r="NUO16" s="153"/>
      <c r="NUP16" s="153"/>
      <c r="NUQ16" s="153"/>
      <c r="NUR16" s="153"/>
      <c r="NUS16" s="153"/>
      <c r="NUT16" s="153"/>
      <c r="NUU16" s="153"/>
      <c r="NUV16" s="153"/>
      <c r="NUW16" s="153"/>
      <c r="NUX16" s="153"/>
      <c r="NUY16" s="153"/>
      <c r="NUZ16" s="153"/>
      <c r="NVA16" s="153"/>
      <c r="NVB16" s="153"/>
      <c r="NVC16" s="153"/>
      <c r="NVD16" s="153"/>
      <c r="NVE16" s="153"/>
      <c r="NVF16" s="153"/>
      <c r="NVG16" s="153"/>
      <c r="NVH16" s="153"/>
      <c r="NVI16" s="153"/>
      <c r="NVJ16" s="153"/>
      <c r="NVK16" s="153"/>
      <c r="NVL16" s="153"/>
      <c r="NVM16" s="153"/>
      <c r="NVN16" s="153"/>
      <c r="NVO16" s="153"/>
      <c r="NVP16" s="153"/>
      <c r="NVQ16" s="153"/>
      <c r="NVR16" s="153"/>
      <c r="NVS16" s="153"/>
      <c r="NVT16" s="153"/>
      <c r="NVU16" s="153"/>
      <c r="NVV16" s="153"/>
      <c r="NVW16" s="153"/>
      <c r="NVX16" s="153"/>
      <c r="NVY16" s="153"/>
      <c r="NVZ16" s="153"/>
      <c r="NWA16" s="153"/>
      <c r="NWB16" s="153"/>
      <c r="NWC16" s="153"/>
      <c r="NWD16" s="153"/>
      <c r="NWE16" s="153"/>
      <c r="NWF16" s="153"/>
      <c r="NWG16" s="153"/>
      <c r="NWH16" s="153"/>
      <c r="NWI16" s="153"/>
      <c r="NWJ16" s="153"/>
      <c r="NWK16" s="153"/>
      <c r="NWL16" s="153"/>
      <c r="NWM16" s="153"/>
      <c r="NWN16" s="153"/>
      <c r="NWO16" s="153"/>
      <c r="NWP16" s="153"/>
      <c r="NWQ16" s="153"/>
      <c r="NWR16" s="153"/>
      <c r="NWS16" s="153"/>
      <c r="NWT16" s="153"/>
      <c r="NWU16" s="153"/>
      <c r="NWV16" s="153"/>
      <c r="NWW16" s="153"/>
      <c r="NWX16" s="153"/>
      <c r="NWY16" s="153"/>
      <c r="NWZ16" s="153"/>
      <c r="NXA16" s="153"/>
      <c r="NXB16" s="153"/>
      <c r="NXC16" s="153"/>
      <c r="NXD16" s="153"/>
      <c r="NXE16" s="153"/>
      <c r="NXF16" s="153"/>
      <c r="NXG16" s="153"/>
      <c r="NXH16" s="153"/>
      <c r="NXI16" s="153"/>
      <c r="NXJ16" s="153"/>
      <c r="NXK16" s="153"/>
      <c r="NXL16" s="153"/>
      <c r="NXM16" s="153"/>
      <c r="NXN16" s="153"/>
      <c r="NXO16" s="153"/>
      <c r="NXP16" s="153"/>
      <c r="NXQ16" s="153"/>
      <c r="NXR16" s="153"/>
      <c r="NXS16" s="153"/>
      <c r="NXT16" s="153"/>
      <c r="NXU16" s="153"/>
      <c r="NXV16" s="153"/>
      <c r="NXW16" s="153"/>
      <c r="NXX16" s="153"/>
      <c r="NXY16" s="153"/>
      <c r="NXZ16" s="153"/>
      <c r="NYA16" s="153"/>
      <c r="NYB16" s="153"/>
      <c r="NYC16" s="153"/>
      <c r="NYD16" s="153"/>
      <c r="NYE16" s="153"/>
      <c r="NYF16" s="153"/>
      <c r="NYG16" s="153"/>
      <c r="NYH16" s="153"/>
      <c r="NYI16" s="153"/>
      <c r="NYJ16" s="153"/>
      <c r="NYK16" s="153"/>
      <c r="NYL16" s="153"/>
      <c r="NYM16" s="153"/>
      <c r="NYN16" s="153"/>
      <c r="NYO16" s="153"/>
      <c r="NYP16" s="153"/>
      <c r="NYQ16" s="153"/>
      <c r="NYR16" s="153"/>
      <c r="NYS16" s="153"/>
      <c r="NYT16" s="153"/>
      <c r="NYU16" s="153"/>
      <c r="NYV16" s="153"/>
      <c r="NYW16" s="153"/>
      <c r="NYX16" s="153"/>
      <c r="NYY16" s="153"/>
      <c r="NYZ16" s="153"/>
      <c r="NZA16" s="153"/>
      <c r="NZB16" s="153"/>
      <c r="NZC16" s="153"/>
      <c r="NZD16" s="153"/>
      <c r="NZE16" s="153"/>
      <c r="NZF16" s="153"/>
      <c r="NZG16" s="153"/>
      <c r="NZH16" s="153"/>
      <c r="NZI16" s="153"/>
      <c r="NZJ16" s="153"/>
      <c r="NZK16" s="153"/>
      <c r="NZL16" s="153"/>
      <c r="NZM16" s="153"/>
      <c r="NZN16" s="153"/>
      <c r="NZO16" s="153"/>
      <c r="NZP16" s="153"/>
      <c r="NZQ16" s="153"/>
      <c r="NZR16" s="153"/>
      <c r="NZS16" s="153"/>
      <c r="NZT16" s="153"/>
      <c r="NZU16" s="153"/>
      <c r="NZV16" s="153"/>
      <c r="NZW16" s="153"/>
      <c r="NZX16" s="153"/>
      <c r="NZY16" s="153"/>
      <c r="NZZ16" s="153"/>
      <c r="OAA16" s="153"/>
      <c r="OAB16" s="153"/>
      <c r="OAC16" s="153"/>
      <c r="OAD16" s="153"/>
      <c r="OAE16" s="153"/>
      <c r="OAF16" s="153"/>
      <c r="OAG16" s="153"/>
      <c r="OAH16" s="153"/>
      <c r="OAI16" s="153"/>
      <c r="OAJ16" s="153"/>
      <c r="OAK16" s="153"/>
      <c r="OAL16" s="153"/>
      <c r="OAM16" s="153"/>
      <c r="OAN16" s="153"/>
      <c r="OAO16" s="153"/>
      <c r="OAP16" s="153"/>
      <c r="OAQ16" s="153"/>
      <c r="OAR16" s="153"/>
      <c r="OAS16" s="153"/>
      <c r="OAT16" s="153"/>
      <c r="OAU16" s="153"/>
      <c r="OAV16" s="153"/>
      <c r="OAW16" s="153"/>
      <c r="OAX16" s="153"/>
      <c r="OAY16" s="153"/>
      <c r="OAZ16" s="153"/>
      <c r="OBA16" s="153"/>
      <c r="OBB16" s="153"/>
      <c r="OBC16" s="153"/>
      <c r="OBD16" s="153"/>
      <c r="OBE16" s="153"/>
      <c r="OBF16" s="153"/>
      <c r="OBG16" s="153"/>
      <c r="OBH16" s="153"/>
      <c r="OBI16" s="153"/>
      <c r="OBJ16" s="153"/>
      <c r="OBK16" s="153"/>
      <c r="OBL16" s="153"/>
      <c r="OBM16" s="153"/>
      <c r="OBN16" s="153"/>
      <c r="OBO16" s="153"/>
      <c r="OBP16" s="153"/>
      <c r="OBQ16" s="153"/>
      <c r="OBR16" s="153"/>
      <c r="OBS16" s="153"/>
      <c r="OBT16" s="153"/>
      <c r="OBU16" s="153"/>
      <c r="OBV16" s="153"/>
      <c r="OBW16" s="153"/>
      <c r="OBX16" s="153"/>
      <c r="OBY16" s="153"/>
      <c r="OBZ16" s="153"/>
      <c r="OCA16" s="153"/>
      <c r="OCB16" s="153"/>
      <c r="OCC16" s="153"/>
      <c r="OCD16" s="153"/>
      <c r="OCE16" s="153"/>
      <c r="OCF16" s="153"/>
      <c r="OCG16" s="153"/>
      <c r="OCH16" s="153"/>
      <c r="OCI16" s="153"/>
      <c r="OCJ16" s="153"/>
      <c r="OCK16" s="153"/>
      <c r="OCL16" s="153"/>
      <c r="OCM16" s="153"/>
      <c r="OCN16" s="153"/>
      <c r="OCO16" s="153"/>
      <c r="OCP16" s="153"/>
      <c r="OCQ16" s="153"/>
      <c r="OCR16" s="153"/>
      <c r="OCS16" s="153"/>
      <c r="OCT16" s="153"/>
      <c r="OCU16" s="153"/>
      <c r="OCV16" s="153"/>
      <c r="OCW16" s="153"/>
      <c r="OCX16" s="153"/>
      <c r="OCY16" s="153"/>
      <c r="OCZ16" s="153"/>
      <c r="ODA16" s="153"/>
      <c r="ODB16" s="153"/>
      <c r="ODC16" s="153"/>
      <c r="ODD16" s="153"/>
      <c r="ODE16" s="153"/>
      <c r="ODF16" s="153"/>
      <c r="ODG16" s="153"/>
      <c r="ODH16" s="153"/>
      <c r="ODI16" s="153"/>
      <c r="ODJ16" s="153"/>
      <c r="ODK16" s="153"/>
      <c r="ODL16" s="153"/>
      <c r="ODM16" s="153"/>
      <c r="ODN16" s="153"/>
      <c r="ODO16" s="153"/>
      <c r="ODP16" s="153"/>
      <c r="ODQ16" s="153"/>
      <c r="ODR16" s="153"/>
      <c r="ODS16" s="153"/>
      <c r="ODT16" s="153"/>
      <c r="ODU16" s="153"/>
      <c r="ODV16" s="153"/>
      <c r="ODW16" s="153"/>
      <c r="ODX16" s="153"/>
      <c r="ODY16" s="153"/>
      <c r="ODZ16" s="153"/>
      <c r="OEA16" s="153"/>
      <c r="OEB16" s="153"/>
      <c r="OEC16" s="153"/>
      <c r="OED16" s="153"/>
      <c r="OEE16" s="153"/>
      <c r="OEF16" s="153"/>
      <c r="OEG16" s="153"/>
      <c r="OEH16" s="153"/>
      <c r="OEI16" s="153"/>
      <c r="OEJ16" s="153"/>
      <c r="OEK16" s="153"/>
      <c r="OEL16" s="153"/>
      <c r="OEM16" s="153"/>
      <c r="OEN16" s="153"/>
      <c r="OEO16" s="153"/>
      <c r="OEP16" s="153"/>
      <c r="OEQ16" s="153"/>
      <c r="OER16" s="153"/>
      <c r="OES16" s="153"/>
      <c r="OET16" s="153"/>
      <c r="OEU16" s="153"/>
      <c r="OEV16" s="153"/>
      <c r="OEW16" s="153"/>
      <c r="OEX16" s="153"/>
      <c r="OEY16" s="153"/>
      <c r="OEZ16" s="153"/>
      <c r="OFA16" s="153"/>
      <c r="OFB16" s="153"/>
      <c r="OFC16" s="153"/>
      <c r="OFD16" s="153"/>
      <c r="OFE16" s="153"/>
      <c r="OFF16" s="153"/>
      <c r="OFG16" s="153"/>
      <c r="OFH16" s="153"/>
      <c r="OFI16" s="153"/>
      <c r="OFJ16" s="153"/>
      <c r="OFK16" s="153"/>
      <c r="OFL16" s="153"/>
      <c r="OFM16" s="153"/>
      <c r="OFN16" s="153"/>
      <c r="OFO16" s="153"/>
      <c r="OFP16" s="153"/>
      <c r="OFQ16" s="153"/>
      <c r="OFR16" s="153"/>
      <c r="OFS16" s="153"/>
      <c r="OFT16" s="153"/>
      <c r="OFU16" s="153"/>
      <c r="OFV16" s="153"/>
      <c r="OFW16" s="153"/>
      <c r="OFX16" s="153"/>
      <c r="OFY16" s="153"/>
      <c r="OFZ16" s="153"/>
      <c r="OGA16" s="153"/>
      <c r="OGB16" s="153"/>
      <c r="OGC16" s="153"/>
      <c r="OGD16" s="153"/>
      <c r="OGE16" s="153"/>
      <c r="OGF16" s="153"/>
      <c r="OGG16" s="153"/>
      <c r="OGH16" s="153"/>
      <c r="OGI16" s="153"/>
      <c r="OGJ16" s="153"/>
      <c r="OGK16" s="153"/>
      <c r="OGL16" s="153"/>
      <c r="OGM16" s="153"/>
      <c r="OGN16" s="153"/>
      <c r="OGO16" s="153"/>
      <c r="OGP16" s="153"/>
      <c r="OGQ16" s="153"/>
      <c r="OGR16" s="153"/>
      <c r="OGS16" s="153"/>
      <c r="OGT16" s="153"/>
      <c r="OGU16" s="153"/>
      <c r="OGV16" s="153"/>
      <c r="OGW16" s="153"/>
      <c r="OGX16" s="153"/>
      <c r="OGY16" s="153"/>
      <c r="OGZ16" s="153"/>
      <c r="OHA16" s="153"/>
      <c r="OHB16" s="153"/>
      <c r="OHC16" s="153"/>
      <c r="OHD16" s="153"/>
      <c r="OHE16" s="153"/>
      <c r="OHF16" s="153"/>
      <c r="OHG16" s="153"/>
      <c r="OHH16" s="153"/>
      <c r="OHI16" s="153"/>
      <c r="OHJ16" s="153"/>
      <c r="OHK16" s="153"/>
      <c r="OHL16" s="153"/>
      <c r="OHM16" s="153"/>
      <c r="OHN16" s="153"/>
      <c r="OHO16" s="153"/>
      <c r="OHP16" s="153"/>
      <c r="OHQ16" s="153"/>
      <c r="OHR16" s="153"/>
      <c r="OHS16" s="153"/>
      <c r="OHT16" s="153"/>
      <c r="OHU16" s="153"/>
      <c r="OHV16" s="153"/>
      <c r="OHW16" s="153"/>
      <c r="OHX16" s="153"/>
      <c r="OHY16" s="153"/>
      <c r="OHZ16" s="153"/>
      <c r="OIA16" s="153"/>
      <c r="OIB16" s="153"/>
      <c r="OIC16" s="153"/>
      <c r="OID16" s="153"/>
      <c r="OIE16" s="153"/>
      <c r="OIF16" s="153"/>
      <c r="OIG16" s="153"/>
      <c r="OIH16" s="153"/>
      <c r="OII16" s="153"/>
      <c r="OIJ16" s="153"/>
      <c r="OIK16" s="153"/>
      <c r="OIL16" s="153"/>
      <c r="OIM16" s="153"/>
      <c r="OIN16" s="153"/>
      <c r="OIO16" s="153"/>
      <c r="OIP16" s="153"/>
      <c r="OIQ16" s="153"/>
      <c r="OIR16" s="153"/>
      <c r="OIS16" s="153"/>
      <c r="OIT16" s="153"/>
      <c r="OIU16" s="153"/>
      <c r="OIV16" s="153"/>
      <c r="OIW16" s="153"/>
      <c r="OIX16" s="153"/>
      <c r="OIY16" s="153"/>
      <c r="OIZ16" s="153"/>
      <c r="OJA16" s="153"/>
      <c r="OJB16" s="153"/>
      <c r="OJC16" s="153"/>
      <c r="OJD16" s="153"/>
      <c r="OJE16" s="153"/>
      <c r="OJF16" s="153"/>
      <c r="OJG16" s="153"/>
      <c r="OJH16" s="153"/>
      <c r="OJI16" s="153"/>
      <c r="OJJ16" s="153"/>
      <c r="OJK16" s="153"/>
      <c r="OJL16" s="153"/>
      <c r="OJM16" s="153"/>
      <c r="OJN16" s="153"/>
      <c r="OJO16" s="153"/>
      <c r="OJP16" s="153"/>
      <c r="OJQ16" s="153"/>
      <c r="OJR16" s="153"/>
      <c r="OJS16" s="153"/>
      <c r="OJT16" s="153"/>
      <c r="OJU16" s="153"/>
      <c r="OJV16" s="153"/>
      <c r="OJW16" s="153"/>
      <c r="OJX16" s="153"/>
      <c r="OJY16" s="153"/>
      <c r="OJZ16" s="153"/>
      <c r="OKA16" s="153"/>
      <c r="OKB16" s="153"/>
      <c r="OKC16" s="153"/>
      <c r="OKD16" s="153"/>
      <c r="OKE16" s="153"/>
      <c r="OKF16" s="153"/>
      <c r="OKG16" s="153"/>
      <c r="OKH16" s="153"/>
      <c r="OKI16" s="153"/>
      <c r="OKJ16" s="153"/>
      <c r="OKK16" s="153"/>
      <c r="OKL16" s="153"/>
      <c r="OKM16" s="153"/>
      <c r="OKN16" s="153"/>
      <c r="OKO16" s="153"/>
      <c r="OKP16" s="153"/>
      <c r="OKQ16" s="153"/>
      <c r="OKR16" s="153"/>
      <c r="OKS16" s="153"/>
      <c r="OKT16" s="153"/>
      <c r="OKU16" s="153"/>
      <c r="OKV16" s="153"/>
      <c r="OKW16" s="153"/>
      <c r="OKX16" s="153"/>
      <c r="OKY16" s="153"/>
      <c r="OKZ16" s="153"/>
      <c r="OLA16" s="153"/>
      <c r="OLB16" s="153"/>
      <c r="OLC16" s="153"/>
      <c r="OLD16" s="153"/>
      <c r="OLE16" s="153"/>
      <c r="OLF16" s="153"/>
      <c r="OLG16" s="153"/>
      <c r="OLH16" s="153"/>
      <c r="OLI16" s="153"/>
      <c r="OLJ16" s="153"/>
      <c r="OLK16" s="153"/>
      <c r="OLL16" s="153"/>
      <c r="OLM16" s="153"/>
      <c r="OLN16" s="153"/>
      <c r="OLO16" s="153"/>
      <c r="OLP16" s="153"/>
      <c r="OLQ16" s="153"/>
      <c r="OLR16" s="153"/>
      <c r="OLS16" s="153"/>
      <c r="OLT16" s="153"/>
      <c r="OLU16" s="153"/>
      <c r="OLV16" s="153"/>
      <c r="OLW16" s="153"/>
      <c r="OLX16" s="153"/>
      <c r="OLY16" s="153"/>
      <c r="OLZ16" s="153"/>
      <c r="OMA16" s="153"/>
      <c r="OMB16" s="153"/>
      <c r="OMC16" s="153"/>
      <c r="OMD16" s="153"/>
      <c r="OME16" s="153"/>
      <c r="OMF16" s="153"/>
      <c r="OMG16" s="153"/>
      <c r="OMH16" s="153"/>
      <c r="OMI16" s="153"/>
      <c r="OMJ16" s="153"/>
      <c r="OMK16" s="153"/>
      <c r="OML16" s="153"/>
      <c r="OMM16" s="153"/>
      <c r="OMN16" s="153"/>
      <c r="OMO16" s="153"/>
      <c r="OMP16" s="153"/>
      <c r="OMQ16" s="153"/>
      <c r="OMR16" s="153"/>
      <c r="OMS16" s="153"/>
      <c r="OMT16" s="153"/>
      <c r="OMU16" s="153"/>
      <c r="OMV16" s="153"/>
      <c r="OMW16" s="153"/>
      <c r="OMX16" s="153"/>
      <c r="OMY16" s="153"/>
      <c r="OMZ16" s="153"/>
      <c r="ONA16" s="153"/>
      <c r="ONB16" s="153"/>
      <c r="ONC16" s="153"/>
      <c r="OND16" s="153"/>
      <c r="ONE16" s="153"/>
      <c r="ONF16" s="153"/>
      <c r="ONG16" s="153"/>
      <c r="ONH16" s="153"/>
      <c r="ONI16" s="153"/>
      <c r="ONJ16" s="153"/>
      <c r="ONK16" s="153"/>
      <c r="ONL16" s="153"/>
      <c r="ONM16" s="153"/>
      <c r="ONN16" s="153"/>
      <c r="ONO16" s="153"/>
      <c r="ONP16" s="153"/>
      <c r="ONQ16" s="153"/>
      <c r="ONR16" s="153"/>
      <c r="ONS16" s="153"/>
      <c r="ONT16" s="153"/>
      <c r="ONU16" s="153"/>
      <c r="ONV16" s="153"/>
      <c r="ONW16" s="153"/>
      <c r="ONX16" s="153"/>
      <c r="ONY16" s="153"/>
      <c r="ONZ16" s="153"/>
      <c r="OOA16" s="153"/>
      <c r="OOB16" s="153"/>
      <c r="OOC16" s="153"/>
      <c r="OOD16" s="153"/>
      <c r="OOE16" s="153"/>
      <c r="OOF16" s="153"/>
      <c r="OOG16" s="153"/>
      <c r="OOH16" s="153"/>
      <c r="OOI16" s="153"/>
      <c r="OOJ16" s="153"/>
      <c r="OOK16" s="153"/>
      <c r="OOL16" s="153"/>
      <c r="OOM16" s="153"/>
      <c r="OON16" s="153"/>
      <c r="OOO16" s="153"/>
      <c r="OOP16" s="153"/>
      <c r="OOQ16" s="153"/>
      <c r="OOR16" s="153"/>
      <c r="OOS16" s="153"/>
      <c r="OOT16" s="153"/>
      <c r="OOU16" s="153"/>
      <c r="OOV16" s="153"/>
      <c r="OOW16" s="153"/>
      <c r="OOX16" s="153"/>
      <c r="OOY16" s="153"/>
      <c r="OOZ16" s="153"/>
      <c r="OPA16" s="153"/>
      <c r="OPB16" s="153"/>
      <c r="OPC16" s="153"/>
      <c r="OPD16" s="153"/>
      <c r="OPE16" s="153"/>
      <c r="OPF16" s="153"/>
      <c r="OPG16" s="153"/>
      <c r="OPH16" s="153"/>
      <c r="OPI16" s="153"/>
      <c r="OPJ16" s="153"/>
      <c r="OPK16" s="153"/>
      <c r="OPL16" s="153"/>
      <c r="OPM16" s="153"/>
      <c r="OPN16" s="153"/>
      <c r="OPO16" s="153"/>
      <c r="OPP16" s="153"/>
      <c r="OPQ16" s="153"/>
      <c r="OPR16" s="153"/>
      <c r="OPS16" s="153"/>
      <c r="OPT16" s="153"/>
      <c r="OPU16" s="153"/>
      <c r="OPV16" s="153"/>
      <c r="OPW16" s="153"/>
      <c r="OPX16" s="153"/>
      <c r="OPY16" s="153"/>
      <c r="OPZ16" s="153"/>
      <c r="OQA16" s="153"/>
      <c r="OQB16" s="153"/>
      <c r="OQC16" s="153"/>
      <c r="OQD16" s="153"/>
      <c r="OQE16" s="153"/>
      <c r="OQF16" s="153"/>
      <c r="OQG16" s="153"/>
      <c r="OQH16" s="153"/>
      <c r="OQI16" s="153"/>
      <c r="OQJ16" s="153"/>
      <c r="OQK16" s="153"/>
      <c r="OQL16" s="153"/>
      <c r="OQM16" s="153"/>
      <c r="OQN16" s="153"/>
      <c r="OQO16" s="153"/>
      <c r="OQP16" s="153"/>
      <c r="OQQ16" s="153"/>
      <c r="OQR16" s="153"/>
      <c r="OQS16" s="153"/>
      <c r="OQT16" s="153"/>
      <c r="OQU16" s="153"/>
      <c r="OQV16" s="153"/>
      <c r="OQW16" s="153"/>
      <c r="OQX16" s="153"/>
      <c r="OQY16" s="153"/>
      <c r="OQZ16" s="153"/>
      <c r="ORA16" s="153"/>
      <c r="ORB16" s="153"/>
      <c r="ORC16" s="153"/>
      <c r="ORD16" s="153"/>
      <c r="ORE16" s="153"/>
      <c r="ORF16" s="153"/>
      <c r="ORG16" s="153"/>
      <c r="ORH16" s="153"/>
      <c r="ORI16" s="153"/>
      <c r="ORJ16" s="153"/>
      <c r="ORK16" s="153"/>
      <c r="ORL16" s="153"/>
      <c r="ORM16" s="153"/>
      <c r="ORN16" s="153"/>
      <c r="ORO16" s="153"/>
      <c r="ORP16" s="153"/>
      <c r="ORQ16" s="153"/>
      <c r="ORR16" s="153"/>
      <c r="ORS16" s="153"/>
      <c r="ORT16" s="153"/>
      <c r="ORU16" s="153"/>
      <c r="ORV16" s="153"/>
      <c r="ORW16" s="153"/>
      <c r="ORX16" s="153"/>
      <c r="ORY16" s="153"/>
      <c r="ORZ16" s="153"/>
      <c r="OSA16" s="153"/>
      <c r="OSB16" s="153"/>
      <c r="OSC16" s="153"/>
      <c r="OSD16" s="153"/>
      <c r="OSE16" s="153"/>
      <c r="OSF16" s="153"/>
      <c r="OSG16" s="153"/>
      <c r="OSH16" s="153"/>
      <c r="OSI16" s="153"/>
      <c r="OSJ16" s="153"/>
      <c r="OSK16" s="153"/>
      <c r="OSL16" s="153"/>
      <c r="OSM16" s="153"/>
      <c r="OSN16" s="153"/>
      <c r="OSO16" s="153"/>
      <c r="OSP16" s="153"/>
      <c r="OSQ16" s="153"/>
      <c r="OSR16" s="153"/>
      <c r="OSS16" s="153"/>
      <c r="OST16" s="153"/>
      <c r="OSU16" s="153"/>
      <c r="OSV16" s="153"/>
      <c r="OSW16" s="153"/>
      <c r="OSX16" s="153"/>
      <c r="OSY16" s="153"/>
      <c r="OSZ16" s="153"/>
      <c r="OTA16" s="153"/>
      <c r="OTB16" s="153"/>
      <c r="OTC16" s="153"/>
      <c r="OTD16" s="153"/>
      <c r="OTE16" s="153"/>
      <c r="OTF16" s="153"/>
      <c r="OTG16" s="153"/>
      <c r="OTH16" s="153"/>
      <c r="OTI16" s="153"/>
      <c r="OTJ16" s="153"/>
      <c r="OTK16" s="153"/>
      <c r="OTL16" s="153"/>
      <c r="OTM16" s="153"/>
      <c r="OTN16" s="153"/>
      <c r="OTO16" s="153"/>
      <c r="OTP16" s="153"/>
      <c r="OTQ16" s="153"/>
      <c r="OTR16" s="153"/>
      <c r="OTS16" s="153"/>
      <c r="OTT16" s="153"/>
      <c r="OTU16" s="153"/>
      <c r="OTV16" s="153"/>
      <c r="OTW16" s="153"/>
      <c r="OTX16" s="153"/>
      <c r="OTY16" s="153"/>
      <c r="OTZ16" s="153"/>
      <c r="OUA16" s="153"/>
      <c r="OUB16" s="153"/>
      <c r="OUC16" s="153"/>
      <c r="OUD16" s="153"/>
      <c r="OUE16" s="153"/>
      <c r="OUF16" s="153"/>
      <c r="OUG16" s="153"/>
      <c r="OUH16" s="153"/>
      <c r="OUI16" s="153"/>
      <c r="OUJ16" s="153"/>
      <c r="OUK16" s="153"/>
      <c r="OUL16" s="153"/>
      <c r="OUM16" s="153"/>
      <c r="OUN16" s="153"/>
      <c r="OUO16" s="153"/>
      <c r="OUP16" s="153"/>
      <c r="OUQ16" s="153"/>
      <c r="OUR16" s="153"/>
      <c r="OUS16" s="153"/>
      <c r="OUT16" s="153"/>
      <c r="OUU16" s="153"/>
      <c r="OUV16" s="153"/>
      <c r="OUW16" s="153"/>
      <c r="OUX16" s="153"/>
      <c r="OUY16" s="153"/>
      <c r="OUZ16" s="153"/>
      <c r="OVA16" s="153"/>
      <c r="OVB16" s="153"/>
      <c r="OVC16" s="153"/>
      <c r="OVD16" s="153"/>
      <c r="OVE16" s="153"/>
      <c r="OVF16" s="153"/>
      <c r="OVG16" s="153"/>
      <c r="OVH16" s="153"/>
      <c r="OVI16" s="153"/>
      <c r="OVJ16" s="153"/>
      <c r="OVK16" s="153"/>
      <c r="OVL16" s="153"/>
      <c r="OVM16" s="153"/>
      <c r="OVN16" s="153"/>
      <c r="OVO16" s="153"/>
      <c r="OVP16" s="153"/>
      <c r="OVQ16" s="153"/>
      <c r="OVR16" s="153"/>
      <c r="OVS16" s="153"/>
      <c r="OVT16" s="153"/>
      <c r="OVU16" s="153"/>
      <c r="OVV16" s="153"/>
      <c r="OVW16" s="153"/>
      <c r="OVX16" s="153"/>
      <c r="OVY16" s="153"/>
      <c r="OVZ16" s="153"/>
      <c r="OWA16" s="153"/>
      <c r="OWB16" s="153"/>
      <c r="OWC16" s="153"/>
      <c r="OWD16" s="153"/>
      <c r="OWE16" s="153"/>
      <c r="OWF16" s="153"/>
      <c r="OWG16" s="153"/>
      <c r="OWH16" s="153"/>
      <c r="OWI16" s="153"/>
      <c r="OWJ16" s="153"/>
      <c r="OWK16" s="153"/>
      <c r="OWL16" s="153"/>
      <c r="OWM16" s="153"/>
      <c r="OWN16" s="153"/>
      <c r="OWO16" s="153"/>
      <c r="OWP16" s="153"/>
      <c r="OWQ16" s="153"/>
      <c r="OWR16" s="153"/>
      <c r="OWS16" s="153"/>
      <c r="OWT16" s="153"/>
      <c r="OWU16" s="153"/>
      <c r="OWV16" s="153"/>
      <c r="OWW16" s="153"/>
      <c r="OWX16" s="153"/>
      <c r="OWY16" s="153"/>
      <c r="OWZ16" s="153"/>
      <c r="OXA16" s="153"/>
      <c r="OXB16" s="153"/>
      <c r="OXC16" s="153"/>
      <c r="OXD16" s="153"/>
      <c r="OXE16" s="153"/>
      <c r="OXF16" s="153"/>
      <c r="OXG16" s="153"/>
      <c r="OXH16" s="153"/>
      <c r="OXI16" s="153"/>
      <c r="OXJ16" s="153"/>
      <c r="OXK16" s="153"/>
      <c r="OXL16" s="153"/>
      <c r="OXM16" s="153"/>
      <c r="OXN16" s="153"/>
      <c r="OXO16" s="153"/>
      <c r="OXP16" s="153"/>
      <c r="OXQ16" s="153"/>
      <c r="OXR16" s="153"/>
      <c r="OXS16" s="153"/>
      <c r="OXT16" s="153"/>
      <c r="OXU16" s="153"/>
      <c r="OXV16" s="153"/>
      <c r="OXW16" s="153"/>
      <c r="OXX16" s="153"/>
      <c r="OXY16" s="153"/>
      <c r="OXZ16" s="153"/>
      <c r="OYA16" s="153"/>
      <c r="OYB16" s="153"/>
      <c r="OYC16" s="153"/>
      <c r="OYD16" s="153"/>
      <c r="OYE16" s="153"/>
      <c r="OYF16" s="153"/>
      <c r="OYG16" s="153"/>
      <c r="OYH16" s="153"/>
      <c r="OYI16" s="153"/>
      <c r="OYJ16" s="153"/>
      <c r="OYK16" s="153"/>
      <c r="OYL16" s="153"/>
      <c r="OYM16" s="153"/>
      <c r="OYN16" s="153"/>
      <c r="OYO16" s="153"/>
      <c r="OYP16" s="153"/>
      <c r="OYQ16" s="153"/>
      <c r="OYR16" s="153"/>
      <c r="OYS16" s="153"/>
      <c r="OYT16" s="153"/>
      <c r="OYU16" s="153"/>
      <c r="OYV16" s="153"/>
      <c r="OYW16" s="153"/>
      <c r="OYX16" s="153"/>
      <c r="OYY16" s="153"/>
      <c r="OYZ16" s="153"/>
      <c r="OZA16" s="153"/>
      <c r="OZB16" s="153"/>
      <c r="OZC16" s="153"/>
      <c r="OZD16" s="153"/>
      <c r="OZE16" s="153"/>
      <c r="OZF16" s="153"/>
      <c r="OZG16" s="153"/>
      <c r="OZH16" s="153"/>
      <c r="OZI16" s="153"/>
      <c r="OZJ16" s="153"/>
      <c r="OZK16" s="153"/>
      <c r="OZL16" s="153"/>
      <c r="OZM16" s="153"/>
      <c r="OZN16" s="153"/>
      <c r="OZO16" s="153"/>
      <c r="OZP16" s="153"/>
      <c r="OZQ16" s="153"/>
      <c r="OZR16" s="153"/>
      <c r="OZS16" s="153"/>
      <c r="OZT16" s="153"/>
      <c r="OZU16" s="153"/>
      <c r="OZV16" s="153"/>
      <c r="OZW16" s="153"/>
      <c r="OZX16" s="153"/>
      <c r="OZY16" s="153"/>
      <c r="OZZ16" s="153"/>
      <c r="PAA16" s="153"/>
      <c r="PAB16" s="153"/>
      <c r="PAC16" s="153"/>
      <c r="PAD16" s="153"/>
      <c r="PAE16" s="153"/>
      <c r="PAF16" s="153"/>
      <c r="PAG16" s="153"/>
      <c r="PAH16" s="153"/>
      <c r="PAI16" s="153"/>
      <c r="PAJ16" s="153"/>
      <c r="PAK16" s="153"/>
      <c r="PAL16" s="153"/>
      <c r="PAM16" s="153"/>
      <c r="PAN16" s="153"/>
      <c r="PAO16" s="153"/>
      <c r="PAP16" s="153"/>
      <c r="PAQ16" s="153"/>
      <c r="PAR16" s="153"/>
      <c r="PAS16" s="153"/>
      <c r="PAT16" s="153"/>
      <c r="PAU16" s="153"/>
      <c r="PAV16" s="153"/>
      <c r="PAW16" s="153"/>
      <c r="PAX16" s="153"/>
      <c r="PAY16" s="153"/>
      <c r="PAZ16" s="153"/>
      <c r="PBA16" s="153"/>
      <c r="PBB16" s="153"/>
      <c r="PBC16" s="153"/>
      <c r="PBD16" s="153"/>
      <c r="PBE16" s="153"/>
      <c r="PBF16" s="153"/>
      <c r="PBG16" s="153"/>
      <c r="PBH16" s="153"/>
      <c r="PBI16" s="153"/>
      <c r="PBJ16" s="153"/>
      <c r="PBK16" s="153"/>
      <c r="PBL16" s="153"/>
      <c r="PBM16" s="153"/>
      <c r="PBN16" s="153"/>
      <c r="PBO16" s="153"/>
      <c r="PBP16" s="153"/>
      <c r="PBQ16" s="153"/>
      <c r="PBR16" s="153"/>
      <c r="PBS16" s="153"/>
      <c r="PBT16" s="153"/>
      <c r="PBU16" s="153"/>
      <c r="PBV16" s="153"/>
      <c r="PBW16" s="153"/>
      <c r="PBX16" s="153"/>
      <c r="PBY16" s="153"/>
      <c r="PBZ16" s="153"/>
      <c r="PCA16" s="153"/>
      <c r="PCB16" s="153"/>
      <c r="PCC16" s="153"/>
      <c r="PCD16" s="153"/>
      <c r="PCE16" s="153"/>
      <c r="PCF16" s="153"/>
      <c r="PCG16" s="153"/>
      <c r="PCH16" s="153"/>
      <c r="PCI16" s="153"/>
      <c r="PCJ16" s="153"/>
      <c r="PCK16" s="153"/>
      <c r="PCL16" s="153"/>
      <c r="PCM16" s="153"/>
      <c r="PCN16" s="153"/>
      <c r="PCO16" s="153"/>
      <c r="PCP16" s="153"/>
      <c r="PCQ16" s="153"/>
      <c r="PCR16" s="153"/>
      <c r="PCS16" s="153"/>
      <c r="PCT16" s="153"/>
      <c r="PCU16" s="153"/>
      <c r="PCV16" s="153"/>
      <c r="PCW16" s="153"/>
      <c r="PCX16" s="153"/>
      <c r="PCY16" s="153"/>
      <c r="PCZ16" s="153"/>
      <c r="PDA16" s="153"/>
      <c r="PDB16" s="153"/>
      <c r="PDC16" s="153"/>
      <c r="PDD16" s="153"/>
      <c r="PDE16" s="153"/>
      <c r="PDF16" s="153"/>
      <c r="PDG16" s="153"/>
      <c r="PDH16" s="153"/>
      <c r="PDI16" s="153"/>
      <c r="PDJ16" s="153"/>
      <c r="PDK16" s="153"/>
      <c r="PDL16" s="153"/>
      <c r="PDM16" s="153"/>
      <c r="PDN16" s="153"/>
      <c r="PDO16" s="153"/>
      <c r="PDP16" s="153"/>
      <c r="PDQ16" s="153"/>
      <c r="PDR16" s="153"/>
      <c r="PDS16" s="153"/>
      <c r="PDT16" s="153"/>
      <c r="PDU16" s="153"/>
      <c r="PDV16" s="153"/>
      <c r="PDW16" s="153"/>
      <c r="PDX16" s="153"/>
      <c r="PDY16" s="153"/>
      <c r="PDZ16" s="153"/>
      <c r="PEA16" s="153"/>
      <c r="PEB16" s="153"/>
      <c r="PEC16" s="153"/>
      <c r="PED16" s="153"/>
      <c r="PEE16" s="153"/>
      <c r="PEF16" s="153"/>
      <c r="PEG16" s="153"/>
      <c r="PEH16" s="153"/>
      <c r="PEI16" s="153"/>
      <c r="PEJ16" s="153"/>
      <c r="PEK16" s="153"/>
      <c r="PEL16" s="153"/>
      <c r="PEM16" s="153"/>
      <c r="PEN16" s="153"/>
      <c r="PEO16" s="153"/>
      <c r="PEP16" s="153"/>
      <c r="PEQ16" s="153"/>
      <c r="PER16" s="153"/>
      <c r="PES16" s="153"/>
      <c r="PET16" s="153"/>
      <c r="PEU16" s="153"/>
      <c r="PEV16" s="153"/>
      <c r="PEW16" s="153"/>
      <c r="PEX16" s="153"/>
      <c r="PEY16" s="153"/>
      <c r="PEZ16" s="153"/>
      <c r="PFA16" s="153"/>
      <c r="PFB16" s="153"/>
      <c r="PFC16" s="153"/>
      <c r="PFD16" s="153"/>
      <c r="PFE16" s="153"/>
      <c r="PFF16" s="153"/>
      <c r="PFG16" s="153"/>
      <c r="PFH16" s="153"/>
      <c r="PFI16" s="153"/>
      <c r="PFJ16" s="153"/>
      <c r="PFK16" s="153"/>
      <c r="PFL16" s="153"/>
      <c r="PFM16" s="153"/>
      <c r="PFN16" s="153"/>
      <c r="PFO16" s="153"/>
      <c r="PFP16" s="153"/>
      <c r="PFQ16" s="153"/>
      <c r="PFR16" s="153"/>
      <c r="PFS16" s="153"/>
      <c r="PFT16" s="153"/>
      <c r="PFU16" s="153"/>
      <c r="PFV16" s="153"/>
      <c r="PFW16" s="153"/>
      <c r="PFX16" s="153"/>
      <c r="PFY16" s="153"/>
      <c r="PFZ16" s="153"/>
      <c r="PGA16" s="153"/>
      <c r="PGB16" s="153"/>
      <c r="PGC16" s="153"/>
      <c r="PGD16" s="153"/>
      <c r="PGE16" s="153"/>
      <c r="PGF16" s="153"/>
      <c r="PGG16" s="153"/>
      <c r="PGH16" s="153"/>
      <c r="PGI16" s="153"/>
      <c r="PGJ16" s="153"/>
      <c r="PGK16" s="153"/>
      <c r="PGL16" s="153"/>
      <c r="PGM16" s="153"/>
      <c r="PGN16" s="153"/>
      <c r="PGO16" s="153"/>
      <c r="PGP16" s="153"/>
      <c r="PGQ16" s="153"/>
      <c r="PGR16" s="153"/>
      <c r="PGS16" s="153"/>
      <c r="PGT16" s="153"/>
      <c r="PGU16" s="153"/>
      <c r="PGV16" s="153"/>
      <c r="PGW16" s="153"/>
      <c r="PGX16" s="153"/>
      <c r="PGY16" s="153"/>
      <c r="PGZ16" s="153"/>
      <c r="PHA16" s="153"/>
      <c r="PHB16" s="153"/>
      <c r="PHC16" s="153"/>
      <c r="PHD16" s="153"/>
      <c r="PHE16" s="153"/>
      <c r="PHF16" s="153"/>
      <c r="PHG16" s="153"/>
      <c r="PHH16" s="153"/>
      <c r="PHI16" s="153"/>
      <c r="PHJ16" s="153"/>
      <c r="PHK16" s="153"/>
      <c r="PHL16" s="153"/>
      <c r="PHM16" s="153"/>
      <c r="PHN16" s="153"/>
      <c r="PHO16" s="153"/>
      <c r="PHP16" s="153"/>
      <c r="PHQ16" s="153"/>
      <c r="PHR16" s="153"/>
      <c r="PHS16" s="153"/>
      <c r="PHT16" s="153"/>
      <c r="PHU16" s="153"/>
      <c r="PHV16" s="153"/>
      <c r="PHW16" s="153"/>
      <c r="PHX16" s="153"/>
      <c r="PHY16" s="153"/>
      <c r="PHZ16" s="153"/>
      <c r="PIA16" s="153"/>
      <c r="PIB16" s="153"/>
      <c r="PIC16" s="153"/>
      <c r="PID16" s="153"/>
      <c r="PIE16" s="153"/>
      <c r="PIF16" s="153"/>
      <c r="PIG16" s="153"/>
      <c r="PIH16" s="153"/>
      <c r="PII16" s="153"/>
      <c r="PIJ16" s="153"/>
      <c r="PIK16" s="153"/>
      <c r="PIL16" s="153"/>
      <c r="PIM16" s="153"/>
      <c r="PIN16" s="153"/>
      <c r="PIO16" s="153"/>
      <c r="PIP16" s="153"/>
      <c r="PIQ16" s="153"/>
      <c r="PIR16" s="153"/>
      <c r="PIS16" s="153"/>
      <c r="PIT16" s="153"/>
      <c r="PIU16" s="153"/>
      <c r="PIV16" s="153"/>
      <c r="PIW16" s="153"/>
      <c r="PIX16" s="153"/>
      <c r="PIY16" s="153"/>
      <c r="PIZ16" s="153"/>
      <c r="PJA16" s="153"/>
      <c r="PJB16" s="153"/>
      <c r="PJC16" s="153"/>
      <c r="PJD16" s="153"/>
      <c r="PJE16" s="153"/>
      <c r="PJF16" s="153"/>
      <c r="PJG16" s="153"/>
      <c r="PJH16" s="153"/>
      <c r="PJI16" s="153"/>
      <c r="PJJ16" s="153"/>
      <c r="PJK16" s="153"/>
      <c r="PJL16" s="153"/>
      <c r="PJM16" s="153"/>
      <c r="PJN16" s="153"/>
      <c r="PJO16" s="153"/>
      <c r="PJP16" s="153"/>
      <c r="PJQ16" s="153"/>
      <c r="PJR16" s="153"/>
      <c r="PJS16" s="153"/>
      <c r="PJT16" s="153"/>
      <c r="PJU16" s="153"/>
      <c r="PJV16" s="153"/>
      <c r="PJW16" s="153"/>
      <c r="PJX16" s="153"/>
      <c r="PJY16" s="153"/>
      <c r="PJZ16" s="153"/>
      <c r="PKA16" s="153"/>
      <c r="PKB16" s="153"/>
      <c r="PKC16" s="153"/>
      <c r="PKD16" s="153"/>
      <c r="PKE16" s="153"/>
      <c r="PKF16" s="153"/>
      <c r="PKG16" s="153"/>
      <c r="PKH16" s="153"/>
      <c r="PKI16" s="153"/>
      <c r="PKJ16" s="153"/>
      <c r="PKK16" s="153"/>
      <c r="PKL16" s="153"/>
      <c r="PKM16" s="153"/>
      <c r="PKN16" s="153"/>
      <c r="PKO16" s="153"/>
      <c r="PKP16" s="153"/>
      <c r="PKQ16" s="153"/>
      <c r="PKR16" s="153"/>
      <c r="PKS16" s="153"/>
      <c r="PKT16" s="153"/>
      <c r="PKU16" s="153"/>
      <c r="PKV16" s="153"/>
      <c r="PKW16" s="153"/>
      <c r="PKX16" s="153"/>
      <c r="PKY16" s="153"/>
      <c r="PKZ16" s="153"/>
      <c r="PLA16" s="153"/>
      <c r="PLB16" s="153"/>
      <c r="PLC16" s="153"/>
      <c r="PLD16" s="153"/>
      <c r="PLE16" s="153"/>
      <c r="PLF16" s="153"/>
      <c r="PLG16" s="153"/>
      <c r="PLH16" s="153"/>
      <c r="PLI16" s="153"/>
      <c r="PLJ16" s="153"/>
      <c r="PLK16" s="153"/>
      <c r="PLL16" s="153"/>
      <c r="PLM16" s="153"/>
      <c r="PLN16" s="153"/>
      <c r="PLO16" s="153"/>
      <c r="PLP16" s="153"/>
      <c r="PLQ16" s="153"/>
      <c r="PLR16" s="153"/>
      <c r="PLS16" s="153"/>
      <c r="PLT16" s="153"/>
      <c r="PLU16" s="153"/>
      <c r="PLV16" s="153"/>
      <c r="PLW16" s="153"/>
      <c r="PLX16" s="153"/>
      <c r="PLY16" s="153"/>
      <c r="PLZ16" s="153"/>
      <c r="PMA16" s="153"/>
      <c r="PMB16" s="153"/>
      <c r="PMC16" s="153"/>
      <c r="PMD16" s="153"/>
      <c r="PME16" s="153"/>
      <c r="PMF16" s="153"/>
      <c r="PMG16" s="153"/>
      <c r="PMH16" s="153"/>
      <c r="PMI16" s="153"/>
      <c r="PMJ16" s="153"/>
      <c r="PMK16" s="153"/>
      <c r="PML16" s="153"/>
      <c r="PMM16" s="153"/>
      <c r="PMN16" s="153"/>
      <c r="PMO16" s="153"/>
      <c r="PMP16" s="153"/>
      <c r="PMQ16" s="153"/>
      <c r="PMR16" s="153"/>
      <c r="PMS16" s="153"/>
      <c r="PMT16" s="153"/>
      <c r="PMU16" s="153"/>
      <c r="PMV16" s="153"/>
      <c r="PMW16" s="153"/>
      <c r="PMX16" s="153"/>
      <c r="PMY16" s="153"/>
      <c r="PMZ16" s="153"/>
      <c r="PNA16" s="153"/>
      <c r="PNB16" s="153"/>
      <c r="PNC16" s="153"/>
      <c r="PND16" s="153"/>
      <c r="PNE16" s="153"/>
      <c r="PNF16" s="153"/>
      <c r="PNG16" s="153"/>
      <c r="PNH16" s="153"/>
      <c r="PNI16" s="153"/>
      <c r="PNJ16" s="153"/>
      <c r="PNK16" s="153"/>
      <c r="PNL16" s="153"/>
      <c r="PNM16" s="153"/>
      <c r="PNN16" s="153"/>
      <c r="PNO16" s="153"/>
      <c r="PNP16" s="153"/>
      <c r="PNQ16" s="153"/>
      <c r="PNR16" s="153"/>
      <c r="PNS16" s="153"/>
      <c r="PNT16" s="153"/>
      <c r="PNU16" s="153"/>
      <c r="PNV16" s="153"/>
      <c r="PNW16" s="153"/>
      <c r="PNX16" s="153"/>
      <c r="PNY16" s="153"/>
      <c r="PNZ16" s="153"/>
      <c r="POA16" s="153"/>
      <c r="POB16" s="153"/>
      <c r="POC16" s="153"/>
      <c r="POD16" s="153"/>
      <c r="POE16" s="153"/>
      <c r="POF16" s="153"/>
      <c r="POG16" s="153"/>
      <c r="POH16" s="153"/>
      <c r="POI16" s="153"/>
      <c r="POJ16" s="153"/>
      <c r="POK16" s="153"/>
      <c r="POL16" s="153"/>
      <c r="POM16" s="153"/>
      <c r="PON16" s="153"/>
      <c r="POO16" s="153"/>
      <c r="POP16" s="153"/>
      <c r="POQ16" s="153"/>
      <c r="POR16" s="153"/>
      <c r="POS16" s="153"/>
      <c r="POT16" s="153"/>
      <c r="POU16" s="153"/>
      <c r="POV16" s="153"/>
      <c r="POW16" s="153"/>
      <c r="POX16" s="153"/>
      <c r="POY16" s="153"/>
      <c r="POZ16" s="153"/>
      <c r="PPA16" s="153"/>
      <c r="PPB16" s="153"/>
      <c r="PPC16" s="153"/>
      <c r="PPD16" s="153"/>
      <c r="PPE16" s="153"/>
      <c r="PPF16" s="153"/>
      <c r="PPG16" s="153"/>
      <c r="PPH16" s="153"/>
      <c r="PPI16" s="153"/>
      <c r="PPJ16" s="153"/>
      <c r="PPK16" s="153"/>
      <c r="PPL16" s="153"/>
      <c r="PPM16" s="153"/>
      <c r="PPN16" s="153"/>
      <c r="PPO16" s="153"/>
      <c r="PPP16" s="153"/>
      <c r="PPQ16" s="153"/>
      <c r="PPR16" s="153"/>
      <c r="PPS16" s="153"/>
      <c r="PPT16" s="153"/>
      <c r="PPU16" s="153"/>
      <c r="PPV16" s="153"/>
      <c r="PPW16" s="153"/>
      <c r="PPX16" s="153"/>
      <c r="PPY16" s="153"/>
      <c r="PPZ16" s="153"/>
      <c r="PQA16" s="153"/>
      <c r="PQB16" s="153"/>
      <c r="PQC16" s="153"/>
      <c r="PQD16" s="153"/>
      <c r="PQE16" s="153"/>
      <c r="PQF16" s="153"/>
      <c r="PQG16" s="153"/>
      <c r="PQH16" s="153"/>
      <c r="PQI16" s="153"/>
      <c r="PQJ16" s="153"/>
      <c r="PQK16" s="153"/>
      <c r="PQL16" s="153"/>
      <c r="PQM16" s="153"/>
      <c r="PQN16" s="153"/>
      <c r="PQO16" s="153"/>
      <c r="PQP16" s="153"/>
      <c r="PQQ16" s="153"/>
      <c r="PQR16" s="153"/>
      <c r="PQS16" s="153"/>
      <c r="PQT16" s="153"/>
      <c r="PQU16" s="153"/>
      <c r="PQV16" s="153"/>
      <c r="PQW16" s="153"/>
      <c r="PQX16" s="153"/>
      <c r="PQY16" s="153"/>
      <c r="PQZ16" s="153"/>
      <c r="PRA16" s="153"/>
      <c r="PRB16" s="153"/>
      <c r="PRC16" s="153"/>
      <c r="PRD16" s="153"/>
      <c r="PRE16" s="153"/>
      <c r="PRF16" s="153"/>
      <c r="PRG16" s="153"/>
      <c r="PRH16" s="153"/>
      <c r="PRI16" s="153"/>
      <c r="PRJ16" s="153"/>
      <c r="PRK16" s="153"/>
      <c r="PRL16" s="153"/>
      <c r="PRM16" s="153"/>
      <c r="PRN16" s="153"/>
      <c r="PRO16" s="153"/>
      <c r="PRP16" s="153"/>
      <c r="PRQ16" s="153"/>
      <c r="PRR16" s="153"/>
      <c r="PRS16" s="153"/>
      <c r="PRT16" s="153"/>
      <c r="PRU16" s="153"/>
      <c r="PRV16" s="153"/>
      <c r="PRW16" s="153"/>
      <c r="PRX16" s="153"/>
      <c r="PRY16" s="153"/>
      <c r="PRZ16" s="153"/>
      <c r="PSA16" s="153"/>
      <c r="PSB16" s="153"/>
      <c r="PSC16" s="153"/>
      <c r="PSD16" s="153"/>
      <c r="PSE16" s="153"/>
      <c r="PSF16" s="153"/>
      <c r="PSG16" s="153"/>
      <c r="PSH16" s="153"/>
      <c r="PSI16" s="153"/>
      <c r="PSJ16" s="153"/>
      <c r="PSK16" s="153"/>
      <c r="PSL16" s="153"/>
      <c r="PSM16" s="153"/>
      <c r="PSN16" s="153"/>
      <c r="PSO16" s="153"/>
      <c r="PSP16" s="153"/>
      <c r="PSQ16" s="153"/>
      <c r="PSR16" s="153"/>
      <c r="PSS16" s="153"/>
      <c r="PST16" s="153"/>
      <c r="PSU16" s="153"/>
      <c r="PSV16" s="153"/>
      <c r="PSW16" s="153"/>
      <c r="PSX16" s="153"/>
      <c r="PSY16" s="153"/>
      <c r="PSZ16" s="153"/>
      <c r="PTA16" s="153"/>
      <c r="PTB16" s="153"/>
      <c r="PTC16" s="153"/>
      <c r="PTD16" s="153"/>
      <c r="PTE16" s="153"/>
      <c r="PTF16" s="153"/>
      <c r="PTG16" s="153"/>
      <c r="PTH16" s="153"/>
      <c r="PTI16" s="153"/>
      <c r="PTJ16" s="153"/>
      <c r="PTK16" s="153"/>
      <c r="PTL16" s="153"/>
      <c r="PTM16" s="153"/>
      <c r="PTN16" s="153"/>
      <c r="PTO16" s="153"/>
      <c r="PTP16" s="153"/>
      <c r="PTQ16" s="153"/>
      <c r="PTR16" s="153"/>
      <c r="PTS16" s="153"/>
      <c r="PTT16" s="153"/>
      <c r="PTU16" s="153"/>
      <c r="PTV16" s="153"/>
      <c r="PTW16" s="153"/>
      <c r="PTX16" s="153"/>
      <c r="PTY16" s="153"/>
      <c r="PTZ16" s="153"/>
      <c r="PUA16" s="153"/>
      <c r="PUB16" s="153"/>
      <c r="PUC16" s="153"/>
      <c r="PUD16" s="153"/>
      <c r="PUE16" s="153"/>
      <c r="PUF16" s="153"/>
      <c r="PUG16" s="153"/>
      <c r="PUH16" s="153"/>
      <c r="PUI16" s="153"/>
      <c r="PUJ16" s="153"/>
      <c r="PUK16" s="153"/>
      <c r="PUL16" s="153"/>
      <c r="PUM16" s="153"/>
      <c r="PUN16" s="153"/>
      <c r="PUO16" s="153"/>
      <c r="PUP16" s="153"/>
      <c r="PUQ16" s="153"/>
      <c r="PUR16" s="153"/>
      <c r="PUS16" s="153"/>
      <c r="PUT16" s="153"/>
      <c r="PUU16" s="153"/>
      <c r="PUV16" s="153"/>
      <c r="PUW16" s="153"/>
      <c r="PUX16" s="153"/>
      <c r="PUY16" s="153"/>
      <c r="PUZ16" s="153"/>
      <c r="PVA16" s="153"/>
      <c r="PVB16" s="153"/>
      <c r="PVC16" s="153"/>
      <c r="PVD16" s="153"/>
      <c r="PVE16" s="153"/>
      <c r="PVF16" s="153"/>
      <c r="PVG16" s="153"/>
      <c r="PVH16" s="153"/>
      <c r="PVI16" s="153"/>
      <c r="PVJ16" s="153"/>
      <c r="PVK16" s="153"/>
      <c r="PVL16" s="153"/>
      <c r="PVM16" s="153"/>
      <c r="PVN16" s="153"/>
      <c r="PVO16" s="153"/>
      <c r="PVP16" s="153"/>
      <c r="PVQ16" s="153"/>
      <c r="PVR16" s="153"/>
      <c r="PVS16" s="153"/>
      <c r="PVT16" s="153"/>
      <c r="PVU16" s="153"/>
      <c r="PVV16" s="153"/>
      <c r="PVW16" s="153"/>
      <c r="PVX16" s="153"/>
      <c r="PVY16" s="153"/>
      <c r="PVZ16" s="153"/>
      <c r="PWA16" s="153"/>
      <c r="PWB16" s="153"/>
      <c r="PWC16" s="153"/>
      <c r="PWD16" s="153"/>
      <c r="PWE16" s="153"/>
      <c r="PWF16" s="153"/>
      <c r="PWG16" s="153"/>
      <c r="PWH16" s="153"/>
      <c r="PWI16" s="153"/>
      <c r="PWJ16" s="153"/>
      <c r="PWK16" s="153"/>
      <c r="PWL16" s="153"/>
      <c r="PWM16" s="153"/>
      <c r="PWN16" s="153"/>
      <c r="PWO16" s="153"/>
      <c r="PWP16" s="153"/>
      <c r="PWQ16" s="153"/>
      <c r="PWR16" s="153"/>
      <c r="PWS16" s="153"/>
      <c r="PWT16" s="153"/>
      <c r="PWU16" s="153"/>
      <c r="PWV16" s="153"/>
      <c r="PWW16" s="153"/>
      <c r="PWX16" s="153"/>
      <c r="PWY16" s="153"/>
      <c r="PWZ16" s="153"/>
      <c r="PXA16" s="153"/>
      <c r="PXB16" s="153"/>
      <c r="PXC16" s="153"/>
      <c r="PXD16" s="153"/>
      <c r="PXE16" s="153"/>
      <c r="PXF16" s="153"/>
      <c r="PXG16" s="153"/>
      <c r="PXH16" s="153"/>
      <c r="PXI16" s="153"/>
      <c r="PXJ16" s="153"/>
      <c r="PXK16" s="153"/>
      <c r="PXL16" s="153"/>
      <c r="PXM16" s="153"/>
      <c r="PXN16" s="153"/>
      <c r="PXO16" s="153"/>
      <c r="PXP16" s="153"/>
      <c r="PXQ16" s="153"/>
      <c r="PXR16" s="153"/>
      <c r="PXS16" s="153"/>
      <c r="PXT16" s="153"/>
      <c r="PXU16" s="153"/>
      <c r="PXV16" s="153"/>
      <c r="PXW16" s="153"/>
      <c r="PXX16" s="153"/>
      <c r="PXY16" s="153"/>
      <c r="PXZ16" s="153"/>
      <c r="PYA16" s="153"/>
      <c r="PYB16" s="153"/>
      <c r="PYC16" s="153"/>
      <c r="PYD16" s="153"/>
      <c r="PYE16" s="153"/>
      <c r="PYF16" s="153"/>
      <c r="PYG16" s="153"/>
      <c r="PYH16" s="153"/>
      <c r="PYI16" s="153"/>
      <c r="PYJ16" s="153"/>
      <c r="PYK16" s="153"/>
      <c r="PYL16" s="153"/>
      <c r="PYM16" s="153"/>
      <c r="PYN16" s="153"/>
      <c r="PYO16" s="153"/>
      <c r="PYP16" s="153"/>
      <c r="PYQ16" s="153"/>
      <c r="PYR16" s="153"/>
      <c r="PYS16" s="153"/>
      <c r="PYT16" s="153"/>
      <c r="PYU16" s="153"/>
      <c r="PYV16" s="153"/>
      <c r="PYW16" s="153"/>
      <c r="PYX16" s="153"/>
      <c r="PYY16" s="153"/>
      <c r="PYZ16" s="153"/>
      <c r="PZA16" s="153"/>
      <c r="PZB16" s="153"/>
      <c r="PZC16" s="153"/>
      <c r="PZD16" s="153"/>
      <c r="PZE16" s="153"/>
      <c r="PZF16" s="153"/>
      <c r="PZG16" s="153"/>
      <c r="PZH16" s="153"/>
      <c r="PZI16" s="153"/>
      <c r="PZJ16" s="153"/>
      <c r="PZK16" s="153"/>
      <c r="PZL16" s="153"/>
      <c r="PZM16" s="153"/>
      <c r="PZN16" s="153"/>
      <c r="PZO16" s="153"/>
      <c r="PZP16" s="153"/>
      <c r="PZQ16" s="153"/>
      <c r="PZR16" s="153"/>
      <c r="PZS16" s="153"/>
      <c r="PZT16" s="153"/>
      <c r="PZU16" s="153"/>
      <c r="PZV16" s="153"/>
      <c r="PZW16" s="153"/>
      <c r="PZX16" s="153"/>
      <c r="PZY16" s="153"/>
      <c r="PZZ16" s="153"/>
      <c r="QAA16" s="153"/>
      <c r="QAB16" s="153"/>
      <c r="QAC16" s="153"/>
      <c r="QAD16" s="153"/>
      <c r="QAE16" s="153"/>
      <c r="QAF16" s="153"/>
      <c r="QAG16" s="153"/>
      <c r="QAH16" s="153"/>
      <c r="QAI16" s="153"/>
      <c r="QAJ16" s="153"/>
      <c r="QAK16" s="153"/>
      <c r="QAL16" s="153"/>
      <c r="QAM16" s="153"/>
      <c r="QAN16" s="153"/>
      <c r="QAO16" s="153"/>
      <c r="QAP16" s="153"/>
      <c r="QAQ16" s="153"/>
      <c r="QAR16" s="153"/>
      <c r="QAS16" s="153"/>
      <c r="QAT16" s="153"/>
      <c r="QAU16" s="153"/>
      <c r="QAV16" s="153"/>
      <c r="QAW16" s="153"/>
      <c r="QAX16" s="153"/>
      <c r="QAY16" s="153"/>
      <c r="QAZ16" s="153"/>
      <c r="QBA16" s="153"/>
      <c r="QBB16" s="153"/>
      <c r="QBC16" s="153"/>
      <c r="QBD16" s="153"/>
      <c r="QBE16" s="153"/>
      <c r="QBF16" s="153"/>
      <c r="QBG16" s="153"/>
      <c r="QBH16" s="153"/>
      <c r="QBI16" s="153"/>
      <c r="QBJ16" s="153"/>
      <c r="QBK16" s="153"/>
      <c r="QBL16" s="153"/>
      <c r="QBM16" s="153"/>
      <c r="QBN16" s="153"/>
      <c r="QBO16" s="153"/>
      <c r="QBP16" s="153"/>
      <c r="QBQ16" s="153"/>
      <c r="QBR16" s="153"/>
      <c r="QBS16" s="153"/>
      <c r="QBT16" s="153"/>
      <c r="QBU16" s="153"/>
      <c r="QBV16" s="153"/>
      <c r="QBW16" s="153"/>
      <c r="QBX16" s="153"/>
      <c r="QBY16" s="153"/>
      <c r="QBZ16" s="153"/>
      <c r="QCA16" s="153"/>
      <c r="QCB16" s="153"/>
      <c r="QCC16" s="153"/>
      <c r="QCD16" s="153"/>
      <c r="QCE16" s="153"/>
      <c r="QCF16" s="153"/>
      <c r="QCG16" s="153"/>
      <c r="QCH16" s="153"/>
      <c r="QCI16" s="153"/>
      <c r="QCJ16" s="153"/>
      <c r="QCK16" s="153"/>
      <c r="QCL16" s="153"/>
      <c r="QCM16" s="153"/>
      <c r="QCN16" s="153"/>
      <c r="QCO16" s="153"/>
      <c r="QCP16" s="153"/>
      <c r="QCQ16" s="153"/>
      <c r="QCR16" s="153"/>
      <c r="QCS16" s="153"/>
      <c r="QCT16" s="153"/>
      <c r="QCU16" s="153"/>
      <c r="QCV16" s="153"/>
      <c r="QCW16" s="153"/>
      <c r="QCX16" s="153"/>
      <c r="QCY16" s="153"/>
      <c r="QCZ16" s="153"/>
      <c r="QDA16" s="153"/>
      <c r="QDB16" s="153"/>
      <c r="QDC16" s="153"/>
      <c r="QDD16" s="153"/>
      <c r="QDE16" s="153"/>
      <c r="QDF16" s="153"/>
      <c r="QDG16" s="153"/>
      <c r="QDH16" s="153"/>
      <c r="QDI16" s="153"/>
      <c r="QDJ16" s="153"/>
      <c r="QDK16" s="153"/>
      <c r="QDL16" s="153"/>
      <c r="QDM16" s="153"/>
      <c r="QDN16" s="153"/>
      <c r="QDO16" s="153"/>
      <c r="QDP16" s="153"/>
      <c r="QDQ16" s="153"/>
      <c r="QDR16" s="153"/>
      <c r="QDS16" s="153"/>
      <c r="QDT16" s="153"/>
      <c r="QDU16" s="153"/>
      <c r="QDV16" s="153"/>
      <c r="QDW16" s="153"/>
      <c r="QDX16" s="153"/>
      <c r="QDY16" s="153"/>
      <c r="QDZ16" s="153"/>
      <c r="QEA16" s="153"/>
      <c r="QEB16" s="153"/>
      <c r="QEC16" s="153"/>
      <c r="QED16" s="153"/>
      <c r="QEE16" s="153"/>
      <c r="QEF16" s="153"/>
      <c r="QEG16" s="153"/>
      <c r="QEH16" s="153"/>
      <c r="QEI16" s="153"/>
      <c r="QEJ16" s="153"/>
      <c r="QEK16" s="153"/>
      <c r="QEL16" s="153"/>
      <c r="QEM16" s="153"/>
      <c r="QEN16" s="153"/>
      <c r="QEO16" s="153"/>
      <c r="QEP16" s="153"/>
      <c r="QEQ16" s="153"/>
      <c r="QER16" s="153"/>
      <c r="QES16" s="153"/>
      <c r="QET16" s="153"/>
      <c r="QEU16" s="153"/>
      <c r="QEV16" s="153"/>
      <c r="QEW16" s="153"/>
      <c r="QEX16" s="153"/>
      <c r="QEY16" s="153"/>
      <c r="QEZ16" s="153"/>
      <c r="QFA16" s="153"/>
      <c r="QFB16" s="153"/>
      <c r="QFC16" s="153"/>
      <c r="QFD16" s="153"/>
      <c r="QFE16" s="153"/>
      <c r="QFF16" s="153"/>
      <c r="QFG16" s="153"/>
      <c r="QFH16" s="153"/>
      <c r="QFI16" s="153"/>
      <c r="QFJ16" s="153"/>
      <c r="QFK16" s="153"/>
      <c r="QFL16" s="153"/>
      <c r="QFM16" s="153"/>
      <c r="QFN16" s="153"/>
      <c r="QFO16" s="153"/>
      <c r="QFP16" s="153"/>
      <c r="QFQ16" s="153"/>
      <c r="QFR16" s="153"/>
      <c r="QFS16" s="153"/>
      <c r="QFT16" s="153"/>
      <c r="QFU16" s="153"/>
      <c r="QFV16" s="153"/>
      <c r="QFW16" s="153"/>
      <c r="QFX16" s="153"/>
      <c r="QFY16" s="153"/>
      <c r="QFZ16" s="153"/>
      <c r="QGA16" s="153"/>
      <c r="QGB16" s="153"/>
      <c r="QGC16" s="153"/>
      <c r="QGD16" s="153"/>
      <c r="QGE16" s="153"/>
      <c r="QGF16" s="153"/>
      <c r="QGG16" s="153"/>
      <c r="QGH16" s="153"/>
      <c r="QGI16" s="153"/>
      <c r="QGJ16" s="153"/>
      <c r="QGK16" s="153"/>
      <c r="QGL16" s="153"/>
      <c r="QGM16" s="153"/>
      <c r="QGN16" s="153"/>
      <c r="QGO16" s="153"/>
      <c r="QGP16" s="153"/>
      <c r="QGQ16" s="153"/>
      <c r="QGR16" s="153"/>
      <c r="QGS16" s="153"/>
      <c r="QGT16" s="153"/>
      <c r="QGU16" s="153"/>
      <c r="QGV16" s="153"/>
      <c r="QGW16" s="153"/>
      <c r="QGX16" s="153"/>
      <c r="QGY16" s="153"/>
      <c r="QGZ16" s="153"/>
      <c r="QHA16" s="153"/>
      <c r="QHB16" s="153"/>
      <c r="QHC16" s="153"/>
      <c r="QHD16" s="153"/>
      <c r="QHE16" s="153"/>
      <c r="QHF16" s="153"/>
      <c r="QHG16" s="153"/>
      <c r="QHH16" s="153"/>
      <c r="QHI16" s="153"/>
      <c r="QHJ16" s="153"/>
      <c r="QHK16" s="153"/>
      <c r="QHL16" s="153"/>
      <c r="QHM16" s="153"/>
      <c r="QHN16" s="153"/>
      <c r="QHO16" s="153"/>
      <c r="QHP16" s="153"/>
      <c r="QHQ16" s="153"/>
      <c r="QHR16" s="153"/>
      <c r="QHS16" s="153"/>
      <c r="QHT16" s="153"/>
      <c r="QHU16" s="153"/>
      <c r="QHV16" s="153"/>
      <c r="QHW16" s="153"/>
      <c r="QHX16" s="153"/>
      <c r="QHY16" s="153"/>
      <c r="QHZ16" s="153"/>
      <c r="QIA16" s="153"/>
      <c r="QIB16" s="153"/>
      <c r="QIC16" s="153"/>
      <c r="QID16" s="153"/>
      <c r="QIE16" s="153"/>
      <c r="QIF16" s="153"/>
      <c r="QIG16" s="153"/>
      <c r="QIH16" s="153"/>
      <c r="QII16" s="153"/>
      <c r="QIJ16" s="153"/>
      <c r="QIK16" s="153"/>
      <c r="QIL16" s="153"/>
      <c r="QIM16" s="153"/>
      <c r="QIN16" s="153"/>
      <c r="QIO16" s="153"/>
      <c r="QIP16" s="153"/>
      <c r="QIQ16" s="153"/>
      <c r="QIR16" s="153"/>
      <c r="QIS16" s="153"/>
      <c r="QIT16" s="153"/>
      <c r="QIU16" s="153"/>
      <c r="QIV16" s="153"/>
      <c r="QIW16" s="153"/>
      <c r="QIX16" s="153"/>
      <c r="QIY16" s="153"/>
      <c r="QIZ16" s="153"/>
      <c r="QJA16" s="153"/>
      <c r="QJB16" s="153"/>
      <c r="QJC16" s="153"/>
      <c r="QJD16" s="153"/>
      <c r="QJE16" s="153"/>
      <c r="QJF16" s="153"/>
      <c r="QJG16" s="153"/>
      <c r="QJH16" s="153"/>
      <c r="QJI16" s="153"/>
      <c r="QJJ16" s="153"/>
      <c r="QJK16" s="153"/>
      <c r="QJL16" s="153"/>
      <c r="QJM16" s="153"/>
      <c r="QJN16" s="153"/>
      <c r="QJO16" s="153"/>
      <c r="QJP16" s="153"/>
      <c r="QJQ16" s="153"/>
      <c r="QJR16" s="153"/>
      <c r="QJS16" s="153"/>
      <c r="QJT16" s="153"/>
      <c r="QJU16" s="153"/>
      <c r="QJV16" s="153"/>
      <c r="QJW16" s="153"/>
      <c r="QJX16" s="153"/>
      <c r="QJY16" s="153"/>
      <c r="QJZ16" s="153"/>
      <c r="QKA16" s="153"/>
      <c r="QKB16" s="153"/>
      <c r="QKC16" s="153"/>
      <c r="QKD16" s="153"/>
      <c r="QKE16" s="153"/>
      <c r="QKF16" s="153"/>
      <c r="QKG16" s="153"/>
      <c r="QKH16" s="153"/>
      <c r="QKI16" s="153"/>
      <c r="QKJ16" s="153"/>
      <c r="QKK16" s="153"/>
      <c r="QKL16" s="153"/>
      <c r="QKM16" s="153"/>
      <c r="QKN16" s="153"/>
      <c r="QKO16" s="153"/>
      <c r="QKP16" s="153"/>
      <c r="QKQ16" s="153"/>
      <c r="QKR16" s="153"/>
      <c r="QKS16" s="153"/>
      <c r="QKT16" s="153"/>
      <c r="QKU16" s="153"/>
      <c r="QKV16" s="153"/>
      <c r="QKW16" s="153"/>
      <c r="QKX16" s="153"/>
      <c r="QKY16" s="153"/>
      <c r="QKZ16" s="153"/>
      <c r="QLA16" s="153"/>
      <c r="QLB16" s="153"/>
      <c r="QLC16" s="153"/>
      <c r="QLD16" s="153"/>
      <c r="QLE16" s="153"/>
      <c r="QLF16" s="153"/>
      <c r="QLG16" s="153"/>
      <c r="QLH16" s="153"/>
      <c r="QLI16" s="153"/>
      <c r="QLJ16" s="153"/>
      <c r="QLK16" s="153"/>
      <c r="QLL16" s="153"/>
      <c r="QLM16" s="153"/>
      <c r="QLN16" s="153"/>
      <c r="QLO16" s="153"/>
      <c r="QLP16" s="153"/>
      <c r="QLQ16" s="153"/>
      <c r="QLR16" s="153"/>
      <c r="QLS16" s="153"/>
      <c r="QLT16" s="153"/>
      <c r="QLU16" s="153"/>
      <c r="QLV16" s="153"/>
      <c r="QLW16" s="153"/>
      <c r="QLX16" s="153"/>
      <c r="QLY16" s="153"/>
      <c r="QLZ16" s="153"/>
      <c r="QMA16" s="153"/>
      <c r="QMB16" s="153"/>
      <c r="QMC16" s="153"/>
      <c r="QMD16" s="153"/>
      <c r="QME16" s="153"/>
      <c r="QMF16" s="153"/>
      <c r="QMG16" s="153"/>
      <c r="QMH16" s="153"/>
      <c r="QMI16" s="153"/>
      <c r="QMJ16" s="153"/>
      <c r="QMK16" s="153"/>
      <c r="QML16" s="153"/>
      <c r="QMM16" s="153"/>
      <c r="QMN16" s="153"/>
      <c r="QMO16" s="153"/>
      <c r="QMP16" s="153"/>
      <c r="QMQ16" s="153"/>
      <c r="QMR16" s="153"/>
      <c r="QMS16" s="153"/>
      <c r="QMT16" s="153"/>
      <c r="QMU16" s="153"/>
      <c r="QMV16" s="153"/>
      <c r="QMW16" s="153"/>
      <c r="QMX16" s="153"/>
      <c r="QMY16" s="153"/>
      <c r="QMZ16" s="153"/>
      <c r="QNA16" s="153"/>
      <c r="QNB16" s="153"/>
      <c r="QNC16" s="153"/>
      <c r="QND16" s="153"/>
      <c r="QNE16" s="153"/>
      <c r="QNF16" s="153"/>
      <c r="QNG16" s="153"/>
      <c r="QNH16" s="153"/>
      <c r="QNI16" s="153"/>
      <c r="QNJ16" s="153"/>
      <c r="QNK16" s="153"/>
      <c r="QNL16" s="153"/>
      <c r="QNM16" s="153"/>
      <c r="QNN16" s="153"/>
      <c r="QNO16" s="153"/>
      <c r="QNP16" s="153"/>
      <c r="QNQ16" s="153"/>
      <c r="QNR16" s="153"/>
      <c r="QNS16" s="153"/>
      <c r="QNT16" s="153"/>
      <c r="QNU16" s="153"/>
      <c r="QNV16" s="153"/>
      <c r="QNW16" s="153"/>
      <c r="QNX16" s="153"/>
      <c r="QNY16" s="153"/>
      <c r="QNZ16" s="153"/>
      <c r="QOA16" s="153"/>
      <c r="QOB16" s="153"/>
      <c r="QOC16" s="153"/>
      <c r="QOD16" s="153"/>
      <c r="QOE16" s="153"/>
      <c r="QOF16" s="153"/>
      <c r="QOG16" s="153"/>
      <c r="QOH16" s="153"/>
      <c r="QOI16" s="153"/>
      <c r="QOJ16" s="153"/>
      <c r="QOK16" s="153"/>
      <c r="QOL16" s="153"/>
      <c r="QOM16" s="153"/>
      <c r="QON16" s="153"/>
      <c r="QOO16" s="153"/>
      <c r="QOP16" s="153"/>
      <c r="QOQ16" s="153"/>
      <c r="QOR16" s="153"/>
      <c r="QOS16" s="153"/>
      <c r="QOT16" s="153"/>
      <c r="QOU16" s="153"/>
      <c r="QOV16" s="153"/>
      <c r="QOW16" s="153"/>
      <c r="QOX16" s="153"/>
      <c r="QOY16" s="153"/>
      <c r="QOZ16" s="153"/>
      <c r="QPA16" s="153"/>
      <c r="QPB16" s="153"/>
      <c r="QPC16" s="153"/>
      <c r="QPD16" s="153"/>
      <c r="QPE16" s="153"/>
      <c r="QPF16" s="153"/>
      <c r="QPG16" s="153"/>
      <c r="QPH16" s="153"/>
      <c r="QPI16" s="153"/>
      <c r="QPJ16" s="153"/>
      <c r="QPK16" s="153"/>
      <c r="QPL16" s="153"/>
      <c r="QPM16" s="153"/>
      <c r="QPN16" s="153"/>
      <c r="QPO16" s="153"/>
      <c r="QPP16" s="153"/>
      <c r="QPQ16" s="153"/>
      <c r="QPR16" s="153"/>
      <c r="QPS16" s="153"/>
      <c r="QPT16" s="153"/>
      <c r="QPU16" s="153"/>
      <c r="QPV16" s="153"/>
      <c r="QPW16" s="153"/>
      <c r="QPX16" s="153"/>
      <c r="QPY16" s="153"/>
      <c r="QPZ16" s="153"/>
      <c r="QQA16" s="153"/>
      <c r="QQB16" s="153"/>
      <c r="QQC16" s="153"/>
      <c r="QQD16" s="153"/>
      <c r="QQE16" s="153"/>
      <c r="QQF16" s="153"/>
      <c r="QQG16" s="153"/>
      <c r="QQH16" s="153"/>
      <c r="QQI16" s="153"/>
      <c r="QQJ16" s="153"/>
      <c r="QQK16" s="153"/>
      <c r="QQL16" s="153"/>
      <c r="QQM16" s="153"/>
      <c r="QQN16" s="153"/>
      <c r="QQO16" s="153"/>
      <c r="QQP16" s="153"/>
      <c r="QQQ16" s="153"/>
      <c r="QQR16" s="153"/>
      <c r="QQS16" s="153"/>
      <c r="QQT16" s="153"/>
      <c r="QQU16" s="153"/>
      <c r="QQV16" s="153"/>
      <c r="QQW16" s="153"/>
      <c r="QQX16" s="153"/>
      <c r="QQY16" s="153"/>
      <c r="QQZ16" s="153"/>
      <c r="QRA16" s="153"/>
      <c r="QRB16" s="153"/>
      <c r="QRC16" s="153"/>
      <c r="QRD16" s="153"/>
      <c r="QRE16" s="153"/>
      <c r="QRF16" s="153"/>
      <c r="QRG16" s="153"/>
      <c r="QRH16" s="153"/>
      <c r="QRI16" s="153"/>
      <c r="QRJ16" s="153"/>
      <c r="QRK16" s="153"/>
      <c r="QRL16" s="153"/>
      <c r="QRM16" s="153"/>
      <c r="QRN16" s="153"/>
      <c r="QRO16" s="153"/>
      <c r="QRP16" s="153"/>
      <c r="QRQ16" s="153"/>
      <c r="QRR16" s="153"/>
      <c r="QRS16" s="153"/>
      <c r="QRT16" s="153"/>
      <c r="QRU16" s="153"/>
      <c r="QRV16" s="153"/>
      <c r="QRW16" s="153"/>
      <c r="QRX16" s="153"/>
      <c r="QRY16" s="153"/>
      <c r="QRZ16" s="153"/>
      <c r="QSA16" s="153"/>
      <c r="QSB16" s="153"/>
      <c r="QSC16" s="153"/>
      <c r="QSD16" s="153"/>
      <c r="QSE16" s="153"/>
      <c r="QSF16" s="153"/>
      <c r="QSG16" s="153"/>
      <c r="QSH16" s="153"/>
      <c r="QSI16" s="153"/>
      <c r="QSJ16" s="153"/>
      <c r="QSK16" s="153"/>
      <c r="QSL16" s="153"/>
      <c r="QSM16" s="153"/>
      <c r="QSN16" s="153"/>
      <c r="QSO16" s="153"/>
      <c r="QSP16" s="153"/>
      <c r="QSQ16" s="153"/>
      <c r="QSR16" s="153"/>
      <c r="QSS16" s="153"/>
      <c r="QST16" s="153"/>
      <c r="QSU16" s="153"/>
      <c r="QSV16" s="153"/>
      <c r="QSW16" s="153"/>
      <c r="QSX16" s="153"/>
      <c r="QSY16" s="153"/>
      <c r="QSZ16" s="153"/>
      <c r="QTA16" s="153"/>
      <c r="QTB16" s="153"/>
      <c r="QTC16" s="153"/>
      <c r="QTD16" s="153"/>
      <c r="QTE16" s="153"/>
      <c r="QTF16" s="153"/>
      <c r="QTG16" s="153"/>
      <c r="QTH16" s="153"/>
      <c r="QTI16" s="153"/>
      <c r="QTJ16" s="153"/>
      <c r="QTK16" s="153"/>
      <c r="QTL16" s="153"/>
      <c r="QTM16" s="153"/>
      <c r="QTN16" s="153"/>
      <c r="QTO16" s="153"/>
      <c r="QTP16" s="153"/>
      <c r="QTQ16" s="153"/>
      <c r="QTR16" s="153"/>
      <c r="QTS16" s="153"/>
      <c r="QTT16" s="153"/>
      <c r="QTU16" s="153"/>
      <c r="QTV16" s="153"/>
      <c r="QTW16" s="153"/>
      <c r="QTX16" s="153"/>
      <c r="QTY16" s="153"/>
      <c r="QTZ16" s="153"/>
      <c r="QUA16" s="153"/>
      <c r="QUB16" s="153"/>
      <c r="QUC16" s="153"/>
      <c r="QUD16" s="153"/>
      <c r="QUE16" s="153"/>
      <c r="QUF16" s="153"/>
      <c r="QUG16" s="153"/>
      <c r="QUH16" s="153"/>
      <c r="QUI16" s="153"/>
      <c r="QUJ16" s="153"/>
      <c r="QUK16" s="153"/>
      <c r="QUL16" s="153"/>
      <c r="QUM16" s="153"/>
      <c r="QUN16" s="153"/>
      <c r="QUO16" s="153"/>
      <c r="QUP16" s="153"/>
      <c r="QUQ16" s="153"/>
      <c r="QUR16" s="153"/>
      <c r="QUS16" s="153"/>
      <c r="QUT16" s="153"/>
      <c r="QUU16" s="153"/>
      <c r="QUV16" s="153"/>
      <c r="QUW16" s="153"/>
      <c r="QUX16" s="153"/>
      <c r="QUY16" s="153"/>
      <c r="QUZ16" s="153"/>
      <c r="QVA16" s="153"/>
      <c r="QVB16" s="153"/>
      <c r="QVC16" s="153"/>
      <c r="QVD16" s="153"/>
      <c r="QVE16" s="153"/>
      <c r="QVF16" s="153"/>
      <c r="QVG16" s="153"/>
      <c r="QVH16" s="153"/>
      <c r="QVI16" s="153"/>
      <c r="QVJ16" s="153"/>
      <c r="QVK16" s="153"/>
      <c r="QVL16" s="153"/>
      <c r="QVM16" s="153"/>
      <c r="QVN16" s="153"/>
      <c r="QVO16" s="153"/>
      <c r="QVP16" s="153"/>
      <c r="QVQ16" s="153"/>
      <c r="QVR16" s="153"/>
      <c r="QVS16" s="153"/>
      <c r="QVT16" s="153"/>
      <c r="QVU16" s="153"/>
      <c r="QVV16" s="153"/>
      <c r="QVW16" s="153"/>
      <c r="QVX16" s="153"/>
      <c r="QVY16" s="153"/>
      <c r="QVZ16" s="153"/>
      <c r="QWA16" s="153"/>
      <c r="QWB16" s="153"/>
      <c r="QWC16" s="153"/>
      <c r="QWD16" s="153"/>
      <c r="QWE16" s="153"/>
      <c r="QWF16" s="153"/>
      <c r="QWG16" s="153"/>
      <c r="QWH16" s="153"/>
      <c r="QWI16" s="153"/>
      <c r="QWJ16" s="153"/>
      <c r="QWK16" s="153"/>
      <c r="QWL16" s="153"/>
      <c r="QWM16" s="153"/>
      <c r="QWN16" s="153"/>
      <c r="QWO16" s="153"/>
      <c r="QWP16" s="153"/>
      <c r="QWQ16" s="153"/>
      <c r="QWR16" s="153"/>
      <c r="QWS16" s="153"/>
      <c r="QWT16" s="153"/>
      <c r="QWU16" s="153"/>
      <c r="QWV16" s="153"/>
      <c r="QWW16" s="153"/>
      <c r="QWX16" s="153"/>
      <c r="QWY16" s="153"/>
      <c r="QWZ16" s="153"/>
      <c r="QXA16" s="153"/>
      <c r="QXB16" s="153"/>
      <c r="QXC16" s="153"/>
      <c r="QXD16" s="153"/>
      <c r="QXE16" s="153"/>
      <c r="QXF16" s="153"/>
      <c r="QXG16" s="153"/>
      <c r="QXH16" s="153"/>
      <c r="QXI16" s="153"/>
      <c r="QXJ16" s="153"/>
      <c r="QXK16" s="153"/>
      <c r="QXL16" s="153"/>
      <c r="QXM16" s="153"/>
      <c r="QXN16" s="153"/>
      <c r="QXO16" s="153"/>
      <c r="QXP16" s="153"/>
      <c r="QXQ16" s="153"/>
      <c r="QXR16" s="153"/>
      <c r="QXS16" s="153"/>
      <c r="QXT16" s="153"/>
      <c r="QXU16" s="153"/>
      <c r="QXV16" s="153"/>
      <c r="QXW16" s="153"/>
      <c r="QXX16" s="153"/>
      <c r="QXY16" s="153"/>
      <c r="QXZ16" s="153"/>
      <c r="QYA16" s="153"/>
      <c r="QYB16" s="153"/>
      <c r="QYC16" s="153"/>
      <c r="QYD16" s="153"/>
      <c r="QYE16" s="153"/>
      <c r="QYF16" s="153"/>
      <c r="QYG16" s="153"/>
      <c r="QYH16" s="153"/>
      <c r="QYI16" s="153"/>
      <c r="QYJ16" s="153"/>
      <c r="QYK16" s="153"/>
      <c r="QYL16" s="153"/>
      <c r="QYM16" s="153"/>
      <c r="QYN16" s="153"/>
      <c r="QYO16" s="153"/>
      <c r="QYP16" s="153"/>
      <c r="QYQ16" s="153"/>
      <c r="QYR16" s="153"/>
      <c r="QYS16" s="153"/>
      <c r="QYT16" s="153"/>
      <c r="QYU16" s="153"/>
      <c r="QYV16" s="153"/>
      <c r="QYW16" s="153"/>
      <c r="QYX16" s="153"/>
      <c r="QYY16" s="153"/>
      <c r="QYZ16" s="153"/>
      <c r="QZA16" s="153"/>
      <c r="QZB16" s="153"/>
      <c r="QZC16" s="153"/>
      <c r="QZD16" s="153"/>
      <c r="QZE16" s="153"/>
      <c r="QZF16" s="153"/>
      <c r="QZG16" s="153"/>
      <c r="QZH16" s="153"/>
      <c r="QZI16" s="153"/>
      <c r="QZJ16" s="153"/>
      <c r="QZK16" s="153"/>
      <c r="QZL16" s="153"/>
      <c r="QZM16" s="153"/>
      <c r="QZN16" s="153"/>
      <c r="QZO16" s="153"/>
      <c r="QZP16" s="153"/>
      <c r="QZQ16" s="153"/>
      <c r="QZR16" s="153"/>
      <c r="QZS16" s="153"/>
      <c r="QZT16" s="153"/>
      <c r="QZU16" s="153"/>
      <c r="QZV16" s="153"/>
      <c r="QZW16" s="153"/>
      <c r="QZX16" s="153"/>
      <c r="QZY16" s="153"/>
      <c r="QZZ16" s="153"/>
      <c r="RAA16" s="153"/>
      <c r="RAB16" s="153"/>
      <c r="RAC16" s="153"/>
      <c r="RAD16" s="153"/>
      <c r="RAE16" s="153"/>
      <c r="RAF16" s="153"/>
      <c r="RAG16" s="153"/>
      <c r="RAH16" s="153"/>
      <c r="RAI16" s="153"/>
      <c r="RAJ16" s="153"/>
      <c r="RAK16" s="153"/>
      <c r="RAL16" s="153"/>
      <c r="RAM16" s="153"/>
      <c r="RAN16" s="153"/>
      <c r="RAO16" s="153"/>
      <c r="RAP16" s="153"/>
      <c r="RAQ16" s="153"/>
      <c r="RAR16" s="153"/>
      <c r="RAS16" s="153"/>
      <c r="RAT16" s="153"/>
      <c r="RAU16" s="153"/>
      <c r="RAV16" s="153"/>
      <c r="RAW16" s="153"/>
      <c r="RAX16" s="153"/>
      <c r="RAY16" s="153"/>
      <c r="RAZ16" s="153"/>
      <c r="RBA16" s="153"/>
      <c r="RBB16" s="153"/>
      <c r="RBC16" s="153"/>
      <c r="RBD16" s="153"/>
      <c r="RBE16" s="153"/>
      <c r="RBF16" s="153"/>
      <c r="RBG16" s="153"/>
      <c r="RBH16" s="153"/>
      <c r="RBI16" s="153"/>
      <c r="RBJ16" s="153"/>
      <c r="RBK16" s="153"/>
      <c r="RBL16" s="153"/>
      <c r="RBM16" s="153"/>
      <c r="RBN16" s="153"/>
      <c r="RBO16" s="153"/>
      <c r="RBP16" s="153"/>
      <c r="RBQ16" s="153"/>
      <c r="RBR16" s="153"/>
      <c r="RBS16" s="153"/>
      <c r="RBT16" s="153"/>
      <c r="RBU16" s="153"/>
      <c r="RBV16" s="153"/>
      <c r="RBW16" s="153"/>
      <c r="RBX16" s="153"/>
      <c r="RBY16" s="153"/>
      <c r="RBZ16" s="153"/>
      <c r="RCA16" s="153"/>
      <c r="RCB16" s="153"/>
      <c r="RCC16" s="153"/>
      <c r="RCD16" s="153"/>
      <c r="RCE16" s="153"/>
      <c r="RCF16" s="153"/>
      <c r="RCG16" s="153"/>
      <c r="RCH16" s="153"/>
      <c r="RCI16" s="153"/>
      <c r="RCJ16" s="153"/>
      <c r="RCK16" s="153"/>
      <c r="RCL16" s="153"/>
      <c r="RCM16" s="153"/>
      <c r="RCN16" s="153"/>
      <c r="RCO16" s="153"/>
      <c r="RCP16" s="153"/>
      <c r="RCQ16" s="153"/>
      <c r="RCR16" s="153"/>
      <c r="RCS16" s="153"/>
      <c r="RCT16" s="153"/>
      <c r="RCU16" s="153"/>
      <c r="RCV16" s="153"/>
      <c r="RCW16" s="153"/>
      <c r="RCX16" s="153"/>
      <c r="RCY16" s="153"/>
      <c r="RCZ16" s="153"/>
      <c r="RDA16" s="153"/>
      <c r="RDB16" s="153"/>
      <c r="RDC16" s="153"/>
      <c r="RDD16" s="153"/>
      <c r="RDE16" s="153"/>
      <c r="RDF16" s="153"/>
      <c r="RDG16" s="153"/>
      <c r="RDH16" s="153"/>
      <c r="RDI16" s="153"/>
      <c r="RDJ16" s="153"/>
      <c r="RDK16" s="153"/>
      <c r="RDL16" s="153"/>
      <c r="RDM16" s="153"/>
      <c r="RDN16" s="153"/>
      <c r="RDO16" s="153"/>
      <c r="RDP16" s="153"/>
      <c r="RDQ16" s="153"/>
      <c r="RDR16" s="153"/>
      <c r="RDS16" s="153"/>
      <c r="RDT16" s="153"/>
      <c r="RDU16" s="153"/>
      <c r="RDV16" s="153"/>
      <c r="RDW16" s="153"/>
      <c r="RDX16" s="153"/>
      <c r="RDY16" s="153"/>
      <c r="RDZ16" s="153"/>
      <c r="REA16" s="153"/>
      <c r="REB16" s="153"/>
      <c r="REC16" s="153"/>
      <c r="RED16" s="153"/>
      <c r="REE16" s="153"/>
      <c r="REF16" s="153"/>
      <c r="REG16" s="153"/>
      <c r="REH16" s="153"/>
      <c r="REI16" s="153"/>
      <c r="REJ16" s="153"/>
      <c r="REK16" s="153"/>
      <c r="REL16" s="153"/>
      <c r="REM16" s="153"/>
      <c r="REN16" s="153"/>
      <c r="REO16" s="153"/>
      <c r="REP16" s="153"/>
      <c r="REQ16" s="153"/>
      <c r="RER16" s="153"/>
      <c r="RES16" s="153"/>
      <c r="RET16" s="153"/>
      <c r="REU16" s="153"/>
      <c r="REV16" s="153"/>
      <c r="REW16" s="153"/>
      <c r="REX16" s="153"/>
      <c r="REY16" s="153"/>
      <c r="REZ16" s="153"/>
      <c r="RFA16" s="153"/>
      <c r="RFB16" s="153"/>
      <c r="RFC16" s="153"/>
      <c r="RFD16" s="153"/>
      <c r="RFE16" s="153"/>
      <c r="RFF16" s="153"/>
      <c r="RFG16" s="153"/>
      <c r="RFH16" s="153"/>
      <c r="RFI16" s="153"/>
      <c r="RFJ16" s="153"/>
      <c r="RFK16" s="153"/>
      <c r="RFL16" s="153"/>
      <c r="RFM16" s="153"/>
      <c r="RFN16" s="153"/>
      <c r="RFO16" s="153"/>
      <c r="RFP16" s="153"/>
      <c r="RFQ16" s="153"/>
      <c r="RFR16" s="153"/>
      <c r="RFS16" s="153"/>
      <c r="RFT16" s="153"/>
      <c r="RFU16" s="153"/>
      <c r="RFV16" s="153"/>
      <c r="RFW16" s="153"/>
      <c r="RFX16" s="153"/>
      <c r="RFY16" s="153"/>
      <c r="RFZ16" s="153"/>
      <c r="RGA16" s="153"/>
      <c r="RGB16" s="153"/>
      <c r="RGC16" s="153"/>
      <c r="RGD16" s="153"/>
      <c r="RGE16" s="153"/>
      <c r="RGF16" s="153"/>
      <c r="RGG16" s="153"/>
      <c r="RGH16" s="153"/>
      <c r="RGI16" s="153"/>
      <c r="RGJ16" s="153"/>
      <c r="RGK16" s="153"/>
      <c r="RGL16" s="153"/>
      <c r="RGM16" s="153"/>
      <c r="RGN16" s="153"/>
      <c r="RGO16" s="153"/>
      <c r="RGP16" s="153"/>
      <c r="RGQ16" s="153"/>
      <c r="RGR16" s="153"/>
      <c r="RGS16" s="153"/>
      <c r="RGT16" s="153"/>
      <c r="RGU16" s="153"/>
      <c r="RGV16" s="153"/>
      <c r="RGW16" s="153"/>
      <c r="RGX16" s="153"/>
      <c r="RGY16" s="153"/>
      <c r="RGZ16" s="153"/>
      <c r="RHA16" s="153"/>
      <c r="RHB16" s="153"/>
      <c r="RHC16" s="153"/>
      <c r="RHD16" s="153"/>
      <c r="RHE16" s="153"/>
      <c r="RHF16" s="153"/>
      <c r="RHG16" s="153"/>
      <c r="RHH16" s="153"/>
      <c r="RHI16" s="153"/>
      <c r="RHJ16" s="153"/>
      <c r="RHK16" s="153"/>
      <c r="RHL16" s="153"/>
      <c r="RHM16" s="153"/>
      <c r="RHN16" s="153"/>
      <c r="RHO16" s="153"/>
      <c r="RHP16" s="153"/>
      <c r="RHQ16" s="153"/>
      <c r="RHR16" s="153"/>
      <c r="RHS16" s="153"/>
      <c r="RHT16" s="153"/>
      <c r="RHU16" s="153"/>
      <c r="RHV16" s="153"/>
      <c r="RHW16" s="153"/>
      <c r="RHX16" s="153"/>
      <c r="RHY16" s="153"/>
      <c r="RHZ16" s="153"/>
      <c r="RIA16" s="153"/>
      <c r="RIB16" s="153"/>
      <c r="RIC16" s="153"/>
      <c r="RID16" s="153"/>
      <c r="RIE16" s="153"/>
      <c r="RIF16" s="153"/>
      <c r="RIG16" s="153"/>
      <c r="RIH16" s="153"/>
      <c r="RII16" s="153"/>
      <c r="RIJ16" s="153"/>
      <c r="RIK16" s="153"/>
      <c r="RIL16" s="153"/>
      <c r="RIM16" s="153"/>
      <c r="RIN16" s="153"/>
      <c r="RIO16" s="153"/>
      <c r="RIP16" s="153"/>
      <c r="RIQ16" s="153"/>
      <c r="RIR16" s="153"/>
      <c r="RIS16" s="153"/>
      <c r="RIT16" s="153"/>
      <c r="RIU16" s="153"/>
      <c r="RIV16" s="153"/>
      <c r="RIW16" s="153"/>
      <c r="RIX16" s="153"/>
      <c r="RIY16" s="153"/>
      <c r="RIZ16" s="153"/>
      <c r="RJA16" s="153"/>
      <c r="RJB16" s="153"/>
      <c r="RJC16" s="153"/>
      <c r="RJD16" s="153"/>
      <c r="RJE16" s="153"/>
      <c r="RJF16" s="153"/>
      <c r="RJG16" s="153"/>
      <c r="RJH16" s="153"/>
      <c r="RJI16" s="153"/>
      <c r="RJJ16" s="153"/>
      <c r="RJK16" s="153"/>
      <c r="RJL16" s="153"/>
      <c r="RJM16" s="153"/>
      <c r="RJN16" s="153"/>
      <c r="RJO16" s="153"/>
      <c r="RJP16" s="153"/>
      <c r="RJQ16" s="153"/>
      <c r="RJR16" s="153"/>
      <c r="RJS16" s="153"/>
      <c r="RJT16" s="153"/>
      <c r="RJU16" s="153"/>
      <c r="RJV16" s="153"/>
      <c r="RJW16" s="153"/>
      <c r="RJX16" s="153"/>
      <c r="RJY16" s="153"/>
      <c r="RJZ16" s="153"/>
      <c r="RKA16" s="153"/>
      <c r="RKB16" s="153"/>
      <c r="RKC16" s="153"/>
      <c r="RKD16" s="153"/>
      <c r="RKE16" s="153"/>
      <c r="RKF16" s="153"/>
      <c r="RKG16" s="153"/>
      <c r="RKH16" s="153"/>
      <c r="RKI16" s="153"/>
      <c r="RKJ16" s="153"/>
      <c r="RKK16" s="153"/>
      <c r="RKL16" s="153"/>
      <c r="RKM16" s="153"/>
      <c r="RKN16" s="153"/>
      <c r="RKO16" s="153"/>
      <c r="RKP16" s="153"/>
      <c r="RKQ16" s="153"/>
      <c r="RKR16" s="153"/>
      <c r="RKS16" s="153"/>
      <c r="RKT16" s="153"/>
      <c r="RKU16" s="153"/>
      <c r="RKV16" s="153"/>
      <c r="RKW16" s="153"/>
      <c r="RKX16" s="153"/>
      <c r="RKY16" s="153"/>
      <c r="RKZ16" s="153"/>
      <c r="RLA16" s="153"/>
      <c r="RLB16" s="153"/>
      <c r="RLC16" s="153"/>
      <c r="RLD16" s="153"/>
      <c r="RLE16" s="153"/>
      <c r="RLF16" s="153"/>
      <c r="RLG16" s="153"/>
      <c r="RLH16" s="153"/>
      <c r="RLI16" s="153"/>
      <c r="RLJ16" s="153"/>
      <c r="RLK16" s="153"/>
      <c r="RLL16" s="153"/>
      <c r="RLM16" s="153"/>
      <c r="RLN16" s="153"/>
      <c r="RLO16" s="153"/>
      <c r="RLP16" s="153"/>
      <c r="RLQ16" s="153"/>
      <c r="RLR16" s="153"/>
      <c r="RLS16" s="153"/>
      <c r="RLT16" s="153"/>
      <c r="RLU16" s="153"/>
      <c r="RLV16" s="153"/>
      <c r="RLW16" s="153"/>
      <c r="RLX16" s="153"/>
      <c r="RLY16" s="153"/>
      <c r="RLZ16" s="153"/>
      <c r="RMA16" s="153"/>
      <c r="RMB16" s="153"/>
      <c r="RMC16" s="153"/>
      <c r="RMD16" s="153"/>
      <c r="RME16" s="153"/>
      <c r="RMF16" s="153"/>
      <c r="RMG16" s="153"/>
      <c r="RMH16" s="153"/>
      <c r="RMI16" s="153"/>
      <c r="RMJ16" s="153"/>
      <c r="RMK16" s="153"/>
      <c r="RML16" s="153"/>
      <c r="RMM16" s="153"/>
      <c r="RMN16" s="153"/>
      <c r="RMO16" s="153"/>
      <c r="RMP16" s="153"/>
      <c r="RMQ16" s="153"/>
      <c r="RMR16" s="153"/>
      <c r="RMS16" s="153"/>
      <c r="RMT16" s="153"/>
      <c r="RMU16" s="153"/>
      <c r="RMV16" s="153"/>
      <c r="RMW16" s="153"/>
      <c r="RMX16" s="153"/>
      <c r="RMY16" s="153"/>
      <c r="RMZ16" s="153"/>
      <c r="RNA16" s="153"/>
      <c r="RNB16" s="153"/>
      <c r="RNC16" s="153"/>
      <c r="RND16" s="153"/>
      <c r="RNE16" s="153"/>
      <c r="RNF16" s="153"/>
      <c r="RNG16" s="153"/>
      <c r="RNH16" s="153"/>
      <c r="RNI16" s="153"/>
      <c r="RNJ16" s="153"/>
      <c r="RNK16" s="153"/>
      <c r="RNL16" s="153"/>
      <c r="RNM16" s="153"/>
      <c r="RNN16" s="153"/>
      <c r="RNO16" s="153"/>
      <c r="RNP16" s="153"/>
      <c r="RNQ16" s="153"/>
      <c r="RNR16" s="153"/>
      <c r="RNS16" s="153"/>
      <c r="RNT16" s="153"/>
      <c r="RNU16" s="153"/>
      <c r="RNV16" s="153"/>
      <c r="RNW16" s="153"/>
      <c r="RNX16" s="153"/>
      <c r="RNY16" s="153"/>
      <c r="RNZ16" s="153"/>
      <c r="ROA16" s="153"/>
      <c r="ROB16" s="153"/>
      <c r="ROC16" s="153"/>
      <c r="ROD16" s="153"/>
      <c r="ROE16" s="153"/>
      <c r="ROF16" s="153"/>
      <c r="ROG16" s="153"/>
      <c r="ROH16" s="153"/>
      <c r="ROI16" s="153"/>
      <c r="ROJ16" s="153"/>
      <c r="ROK16" s="153"/>
      <c r="ROL16" s="153"/>
      <c r="ROM16" s="153"/>
      <c r="RON16" s="153"/>
      <c r="ROO16" s="153"/>
      <c r="ROP16" s="153"/>
      <c r="ROQ16" s="153"/>
      <c r="ROR16" s="153"/>
      <c r="ROS16" s="153"/>
      <c r="ROT16" s="153"/>
      <c r="ROU16" s="153"/>
      <c r="ROV16" s="153"/>
      <c r="ROW16" s="153"/>
      <c r="ROX16" s="153"/>
      <c r="ROY16" s="153"/>
      <c r="ROZ16" s="153"/>
      <c r="RPA16" s="153"/>
      <c r="RPB16" s="153"/>
      <c r="RPC16" s="153"/>
      <c r="RPD16" s="153"/>
      <c r="RPE16" s="153"/>
      <c r="RPF16" s="153"/>
      <c r="RPG16" s="153"/>
      <c r="RPH16" s="153"/>
      <c r="RPI16" s="153"/>
      <c r="RPJ16" s="153"/>
      <c r="RPK16" s="153"/>
      <c r="RPL16" s="153"/>
      <c r="RPM16" s="153"/>
      <c r="RPN16" s="153"/>
      <c r="RPO16" s="153"/>
      <c r="RPP16" s="153"/>
      <c r="RPQ16" s="153"/>
      <c r="RPR16" s="153"/>
      <c r="RPS16" s="153"/>
      <c r="RPT16" s="153"/>
      <c r="RPU16" s="153"/>
      <c r="RPV16" s="153"/>
      <c r="RPW16" s="153"/>
      <c r="RPX16" s="153"/>
      <c r="RPY16" s="153"/>
      <c r="RPZ16" s="153"/>
      <c r="RQA16" s="153"/>
      <c r="RQB16" s="153"/>
      <c r="RQC16" s="153"/>
      <c r="RQD16" s="153"/>
      <c r="RQE16" s="153"/>
      <c r="RQF16" s="153"/>
      <c r="RQG16" s="153"/>
      <c r="RQH16" s="153"/>
      <c r="RQI16" s="153"/>
      <c r="RQJ16" s="153"/>
      <c r="RQK16" s="153"/>
      <c r="RQL16" s="153"/>
      <c r="RQM16" s="153"/>
      <c r="RQN16" s="153"/>
      <c r="RQO16" s="153"/>
      <c r="RQP16" s="153"/>
      <c r="RQQ16" s="153"/>
      <c r="RQR16" s="153"/>
      <c r="RQS16" s="153"/>
      <c r="RQT16" s="153"/>
      <c r="RQU16" s="153"/>
      <c r="RQV16" s="153"/>
      <c r="RQW16" s="153"/>
      <c r="RQX16" s="153"/>
      <c r="RQY16" s="153"/>
      <c r="RQZ16" s="153"/>
      <c r="RRA16" s="153"/>
      <c r="RRB16" s="153"/>
      <c r="RRC16" s="153"/>
      <c r="RRD16" s="153"/>
      <c r="RRE16" s="153"/>
      <c r="RRF16" s="153"/>
      <c r="RRG16" s="153"/>
      <c r="RRH16" s="153"/>
      <c r="RRI16" s="153"/>
      <c r="RRJ16" s="153"/>
      <c r="RRK16" s="153"/>
      <c r="RRL16" s="153"/>
      <c r="RRM16" s="153"/>
      <c r="RRN16" s="153"/>
      <c r="RRO16" s="153"/>
      <c r="RRP16" s="153"/>
      <c r="RRQ16" s="153"/>
      <c r="RRR16" s="153"/>
      <c r="RRS16" s="153"/>
      <c r="RRT16" s="153"/>
      <c r="RRU16" s="153"/>
      <c r="RRV16" s="153"/>
      <c r="RRW16" s="153"/>
      <c r="RRX16" s="153"/>
      <c r="RRY16" s="153"/>
      <c r="RRZ16" s="153"/>
      <c r="RSA16" s="153"/>
      <c r="RSB16" s="153"/>
      <c r="RSC16" s="153"/>
      <c r="RSD16" s="153"/>
      <c r="RSE16" s="153"/>
      <c r="RSF16" s="153"/>
      <c r="RSG16" s="153"/>
      <c r="RSH16" s="153"/>
      <c r="RSI16" s="153"/>
      <c r="RSJ16" s="153"/>
      <c r="RSK16" s="153"/>
      <c r="RSL16" s="153"/>
      <c r="RSM16" s="153"/>
      <c r="RSN16" s="153"/>
      <c r="RSO16" s="153"/>
      <c r="RSP16" s="153"/>
      <c r="RSQ16" s="153"/>
      <c r="RSR16" s="153"/>
      <c r="RSS16" s="153"/>
      <c r="RST16" s="153"/>
      <c r="RSU16" s="153"/>
      <c r="RSV16" s="153"/>
      <c r="RSW16" s="153"/>
      <c r="RSX16" s="153"/>
      <c r="RSY16" s="153"/>
      <c r="RSZ16" s="153"/>
      <c r="RTA16" s="153"/>
      <c r="RTB16" s="153"/>
      <c r="RTC16" s="153"/>
      <c r="RTD16" s="153"/>
      <c r="RTE16" s="153"/>
      <c r="RTF16" s="153"/>
      <c r="RTG16" s="153"/>
      <c r="RTH16" s="153"/>
      <c r="RTI16" s="153"/>
      <c r="RTJ16" s="153"/>
      <c r="RTK16" s="153"/>
      <c r="RTL16" s="153"/>
      <c r="RTM16" s="153"/>
      <c r="RTN16" s="153"/>
      <c r="RTO16" s="153"/>
      <c r="RTP16" s="153"/>
      <c r="RTQ16" s="153"/>
      <c r="RTR16" s="153"/>
      <c r="RTS16" s="153"/>
      <c r="RTT16" s="153"/>
      <c r="RTU16" s="153"/>
      <c r="RTV16" s="153"/>
      <c r="RTW16" s="153"/>
      <c r="RTX16" s="153"/>
      <c r="RTY16" s="153"/>
      <c r="RTZ16" s="153"/>
      <c r="RUA16" s="153"/>
      <c r="RUB16" s="153"/>
      <c r="RUC16" s="153"/>
      <c r="RUD16" s="153"/>
      <c r="RUE16" s="153"/>
      <c r="RUF16" s="153"/>
      <c r="RUG16" s="153"/>
      <c r="RUH16" s="153"/>
      <c r="RUI16" s="153"/>
      <c r="RUJ16" s="153"/>
      <c r="RUK16" s="153"/>
      <c r="RUL16" s="153"/>
      <c r="RUM16" s="153"/>
      <c r="RUN16" s="153"/>
      <c r="RUO16" s="153"/>
      <c r="RUP16" s="153"/>
      <c r="RUQ16" s="153"/>
      <c r="RUR16" s="153"/>
      <c r="RUS16" s="153"/>
      <c r="RUT16" s="153"/>
      <c r="RUU16" s="153"/>
      <c r="RUV16" s="153"/>
      <c r="RUW16" s="153"/>
      <c r="RUX16" s="153"/>
      <c r="RUY16" s="153"/>
      <c r="RUZ16" s="153"/>
      <c r="RVA16" s="153"/>
      <c r="RVB16" s="153"/>
      <c r="RVC16" s="153"/>
      <c r="RVD16" s="153"/>
      <c r="RVE16" s="153"/>
      <c r="RVF16" s="153"/>
      <c r="RVG16" s="153"/>
      <c r="RVH16" s="153"/>
      <c r="RVI16" s="153"/>
      <c r="RVJ16" s="153"/>
      <c r="RVK16" s="153"/>
      <c r="RVL16" s="153"/>
      <c r="RVM16" s="153"/>
      <c r="RVN16" s="153"/>
      <c r="RVO16" s="153"/>
      <c r="RVP16" s="153"/>
      <c r="RVQ16" s="153"/>
      <c r="RVR16" s="153"/>
      <c r="RVS16" s="153"/>
      <c r="RVT16" s="153"/>
      <c r="RVU16" s="153"/>
      <c r="RVV16" s="153"/>
      <c r="RVW16" s="153"/>
      <c r="RVX16" s="153"/>
      <c r="RVY16" s="153"/>
      <c r="RVZ16" s="153"/>
      <c r="RWA16" s="153"/>
      <c r="RWB16" s="153"/>
      <c r="RWC16" s="153"/>
      <c r="RWD16" s="153"/>
      <c r="RWE16" s="153"/>
      <c r="RWF16" s="153"/>
      <c r="RWG16" s="153"/>
      <c r="RWH16" s="153"/>
      <c r="RWI16" s="153"/>
      <c r="RWJ16" s="153"/>
      <c r="RWK16" s="153"/>
      <c r="RWL16" s="153"/>
      <c r="RWM16" s="153"/>
      <c r="RWN16" s="153"/>
      <c r="RWO16" s="153"/>
      <c r="RWP16" s="153"/>
      <c r="RWQ16" s="153"/>
      <c r="RWR16" s="153"/>
      <c r="RWS16" s="153"/>
      <c r="RWT16" s="153"/>
      <c r="RWU16" s="153"/>
      <c r="RWV16" s="153"/>
      <c r="RWW16" s="153"/>
      <c r="RWX16" s="153"/>
      <c r="RWY16" s="153"/>
      <c r="RWZ16" s="153"/>
      <c r="RXA16" s="153"/>
      <c r="RXB16" s="153"/>
      <c r="RXC16" s="153"/>
      <c r="RXD16" s="153"/>
      <c r="RXE16" s="153"/>
      <c r="RXF16" s="153"/>
      <c r="RXG16" s="153"/>
      <c r="RXH16" s="153"/>
      <c r="RXI16" s="153"/>
      <c r="RXJ16" s="153"/>
      <c r="RXK16" s="153"/>
      <c r="RXL16" s="153"/>
      <c r="RXM16" s="153"/>
      <c r="RXN16" s="153"/>
      <c r="RXO16" s="153"/>
      <c r="RXP16" s="153"/>
      <c r="RXQ16" s="153"/>
      <c r="RXR16" s="153"/>
      <c r="RXS16" s="153"/>
      <c r="RXT16" s="153"/>
      <c r="RXU16" s="153"/>
      <c r="RXV16" s="153"/>
      <c r="RXW16" s="153"/>
      <c r="RXX16" s="153"/>
      <c r="RXY16" s="153"/>
      <c r="RXZ16" s="153"/>
      <c r="RYA16" s="153"/>
      <c r="RYB16" s="153"/>
      <c r="RYC16" s="153"/>
      <c r="RYD16" s="153"/>
      <c r="RYE16" s="153"/>
      <c r="RYF16" s="153"/>
      <c r="RYG16" s="153"/>
      <c r="RYH16" s="153"/>
      <c r="RYI16" s="153"/>
      <c r="RYJ16" s="153"/>
      <c r="RYK16" s="153"/>
      <c r="RYL16" s="153"/>
      <c r="RYM16" s="153"/>
      <c r="RYN16" s="153"/>
      <c r="RYO16" s="153"/>
      <c r="RYP16" s="153"/>
      <c r="RYQ16" s="153"/>
      <c r="RYR16" s="153"/>
      <c r="RYS16" s="153"/>
      <c r="RYT16" s="153"/>
      <c r="RYU16" s="153"/>
      <c r="RYV16" s="153"/>
      <c r="RYW16" s="153"/>
      <c r="RYX16" s="153"/>
      <c r="RYY16" s="153"/>
      <c r="RYZ16" s="153"/>
      <c r="RZA16" s="153"/>
      <c r="RZB16" s="153"/>
      <c r="RZC16" s="153"/>
      <c r="RZD16" s="153"/>
      <c r="RZE16" s="153"/>
      <c r="RZF16" s="153"/>
      <c r="RZG16" s="153"/>
      <c r="RZH16" s="153"/>
      <c r="RZI16" s="153"/>
      <c r="RZJ16" s="153"/>
      <c r="RZK16" s="153"/>
      <c r="RZL16" s="153"/>
      <c r="RZM16" s="153"/>
      <c r="RZN16" s="153"/>
      <c r="RZO16" s="153"/>
      <c r="RZP16" s="153"/>
      <c r="RZQ16" s="153"/>
      <c r="RZR16" s="153"/>
      <c r="RZS16" s="153"/>
      <c r="RZT16" s="153"/>
      <c r="RZU16" s="153"/>
      <c r="RZV16" s="153"/>
      <c r="RZW16" s="153"/>
      <c r="RZX16" s="153"/>
      <c r="RZY16" s="153"/>
      <c r="RZZ16" s="153"/>
      <c r="SAA16" s="153"/>
      <c r="SAB16" s="153"/>
      <c r="SAC16" s="153"/>
      <c r="SAD16" s="153"/>
      <c r="SAE16" s="153"/>
      <c r="SAF16" s="153"/>
      <c r="SAG16" s="153"/>
      <c r="SAH16" s="153"/>
      <c r="SAI16" s="153"/>
      <c r="SAJ16" s="153"/>
      <c r="SAK16" s="153"/>
      <c r="SAL16" s="153"/>
      <c r="SAM16" s="153"/>
      <c r="SAN16" s="153"/>
      <c r="SAO16" s="153"/>
      <c r="SAP16" s="153"/>
      <c r="SAQ16" s="153"/>
      <c r="SAR16" s="153"/>
      <c r="SAS16" s="153"/>
      <c r="SAT16" s="153"/>
      <c r="SAU16" s="153"/>
      <c r="SAV16" s="153"/>
      <c r="SAW16" s="153"/>
      <c r="SAX16" s="153"/>
      <c r="SAY16" s="153"/>
      <c r="SAZ16" s="153"/>
      <c r="SBA16" s="153"/>
      <c r="SBB16" s="153"/>
      <c r="SBC16" s="153"/>
      <c r="SBD16" s="153"/>
      <c r="SBE16" s="153"/>
      <c r="SBF16" s="153"/>
      <c r="SBG16" s="153"/>
      <c r="SBH16" s="153"/>
      <c r="SBI16" s="153"/>
      <c r="SBJ16" s="153"/>
      <c r="SBK16" s="153"/>
      <c r="SBL16" s="153"/>
      <c r="SBM16" s="153"/>
      <c r="SBN16" s="153"/>
      <c r="SBO16" s="153"/>
      <c r="SBP16" s="153"/>
      <c r="SBQ16" s="153"/>
      <c r="SBR16" s="153"/>
      <c r="SBS16" s="153"/>
      <c r="SBT16" s="153"/>
      <c r="SBU16" s="153"/>
      <c r="SBV16" s="153"/>
      <c r="SBW16" s="153"/>
      <c r="SBX16" s="153"/>
      <c r="SBY16" s="153"/>
      <c r="SBZ16" s="153"/>
      <c r="SCA16" s="153"/>
      <c r="SCB16" s="153"/>
      <c r="SCC16" s="153"/>
      <c r="SCD16" s="153"/>
      <c r="SCE16" s="153"/>
      <c r="SCF16" s="153"/>
      <c r="SCG16" s="153"/>
      <c r="SCH16" s="153"/>
      <c r="SCI16" s="153"/>
      <c r="SCJ16" s="153"/>
      <c r="SCK16" s="153"/>
      <c r="SCL16" s="153"/>
      <c r="SCM16" s="153"/>
      <c r="SCN16" s="153"/>
      <c r="SCO16" s="153"/>
      <c r="SCP16" s="153"/>
      <c r="SCQ16" s="153"/>
      <c r="SCR16" s="153"/>
      <c r="SCS16" s="153"/>
      <c r="SCT16" s="153"/>
      <c r="SCU16" s="153"/>
      <c r="SCV16" s="153"/>
      <c r="SCW16" s="153"/>
      <c r="SCX16" s="153"/>
      <c r="SCY16" s="153"/>
      <c r="SCZ16" s="153"/>
      <c r="SDA16" s="153"/>
      <c r="SDB16" s="153"/>
      <c r="SDC16" s="153"/>
      <c r="SDD16" s="153"/>
      <c r="SDE16" s="153"/>
      <c r="SDF16" s="153"/>
      <c r="SDG16" s="153"/>
      <c r="SDH16" s="153"/>
      <c r="SDI16" s="153"/>
      <c r="SDJ16" s="153"/>
      <c r="SDK16" s="153"/>
      <c r="SDL16" s="153"/>
      <c r="SDM16" s="153"/>
      <c r="SDN16" s="153"/>
      <c r="SDO16" s="153"/>
      <c r="SDP16" s="153"/>
      <c r="SDQ16" s="153"/>
      <c r="SDR16" s="153"/>
      <c r="SDS16" s="153"/>
      <c r="SDT16" s="153"/>
      <c r="SDU16" s="153"/>
      <c r="SDV16" s="153"/>
      <c r="SDW16" s="153"/>
      <c r="SDX16" s="153"/>
      <c r="SDY16" s="153"/>
      <c r="SDZ16" s="153"/>
      <c r="SEA16" s="153"/>
      <c r="SEB16" s="153"/>
      <c r="SEC16" s="153"/>
      <c r="SED16" s="153"/>
      <c r="SEE16" s="153"/>
      <c r="SEF16" s="153"/>
      <c r="SEG16" s="153"/>
      <c r="SEH16" s="153"/>
      <c r="SEI16" s="153"/>
      <c r="SEJ16" s="153"/>
      <c r="SEK16" s="153"/>
      <c r="SEL16" s="153"/>
      <c r="SEM16" s="153"/>
      <c r="SEN16" s="153"/>
      <c r="SEO16" s="153"/>
      <c r="SEP16" s="153"/>
      <c r="SEQ16" s="153"/>
      <c r="SER16" s="153"/>
      <c r="SES16" s="153"/>
      <c r="SET16" s="153"/>
      <c r="SEU16" s="153"/>
      <c r="SEV16" s="153"/>
      <c r="SEW16" s="153"/>
      <c r="SEX16" s="153"/>
      <c r="SEY16" s="153"/>
      <c r="SEZ16" s="153"/>
      <c r="SFA16" s="153"/>
      <c r="SFB16" s="153"/>
      <c r="SFC16" s="153"/>
      <c r="SFD16" s="153"/>
      <c r="SFE16" s="153"/>
      <c r="SFF16" s="153"/>
      <c r="SFG16" s="153"/>
      <c r="SFH16" s="153"/>
      <c r="SFI16" s="153"/>
      <c r="SFJ16" s="153"/>
      <c r="SFK16" s="153"/>
      <c r="SFL16" s="153"/>
      <c r="SFM16" s="153"/>
      <c r="SFN16" s="153"/>
      <c r="SFO16" s="153"/>
      <c r="SFP16" s="153"/>
      <c r="SFQ16" s="153"/>
      <c r="SFR16" s="153"/>
      <c r="SFS16" s="153"/>
      <c r="SFT16" s="153"/>
      <c r="SFU16" s="153"/>
      <c r="SFV16" s="153"/>
      <c r="SFW16" s="153"/>
      <c r="SFX16" s="153"/>
      <c r="SFY16" s="153"/>
      <c r="SFZ16" s="153"/>
      <c r="SGA16" s="153"/>
      <c r="SGB16" s="153"/>
      <c r="SGC16" s="153"/>
      <c r="SGD16" s="153"/>
      <c r="SGE16" s="153"/>
      <c r="SGF16" s="153"/>
      <c r="SGG16" s="153"/>
      <c r="SGH16" s="153"/>
      <c r="SGI16" s="153"/>
      <c r="SGJ16" s="153"/>
      <c r="SGK16" s="153"/>
      <c r="SGL16" s="153"/>
      <c r="SGM16" s="153"/>
      <c r="SGN16" s="153"/>
      <c r="SGO16" s="153"/>
      <c r="SGP16" s="153"/>
      <c r="SGQ16" s="153"/>
      <c r="SGR16" s="153"/>
      <c r="SGS16" s="153"/>
      <c r="SGT16" s="153"/>
      <c r="SGU16" s="153"/>
      <c r="SGV16" s="153"/>
      <c r="SGW16" s="153"/>
      <c r="SGX16" s="153"/>
      <c r="SGY16" s="153"/>
      <c r="SGZ16" s="153"/>
      <c r="SHA16" s="153"/>
      <c r="SHB16" s="153"/>
      <c r="SHC16" s="153"/>
      <c r="SHD16" s="153"/>
      <c r="SHE16" s="153"/>
      <c r="SHF16" s="153"/>
      <c r="SHG16" s="153"/>
      <c r="SHH16" s="153"/>
      <c r="SHI16" s="153"/>
      <c r="SHJ16" s="153"/>
      <c r="SHK16" s="153"/>
      <c r="SHL16" s="153"/>
      <c r="SHM16" s="153"/>
      <c r="SHN16" s="153"/>
      <c r="SHO16" s="153"/>
      <c r="SHP16" s="153"/>
      <c r="SHQ16" s="153"/>
      <c r="SHR16" s="153"/>
      <c r="SHS16" s="153"/>
      <c r="SHT16" s="153"/>
      <c r="SHU16" s="153"/>
      <c r="SHV16" s="153"/>
      <c r="SHW16" s="153"/>
      <c r="SHX16" s="153"/>
      <c r="SHY16" s="153"/>
      <c r="SHZ16" s="153"/>
      <c r="SIA16" s="153"/>
      <c r="SIB16" s="153"/>
      <c r="SIC16" s="153"/>
      <c r="SID16" s="153"/>
      <c r="SIE16" s="153"/>
      <c r="SIF16" s="153"/>
      <c r="SIG16" s="153"/>
      <c r="SIH16" s="153"/>
      <c r="SII16" s="153"/>
      <c r="SIJ16" s="153"/>
      <c r="SIK16" s="153"/>
      <c r="SIL16" s="153"/>
      <c r="SIM16" s="153"/>
      <c r="SIN16" s="153"/>
      <c r="SIO16" s="153"/>
      <c r="SIP16" s="153"/>
      <c r="SIQ16" s="153"/>
      <c r="SIR16" s="153"/>
      <c r="SIS16" s="153"/>
      <c r="SIT16" s="153"/>
      <c r="SIU16" s="153"/>
      <c r="SIV16" s="153"/>
      <c r="SIW16" s="153"/>
      <c r="SIX16" s="153"/>
      <c r="SIY16" s="153"/>
      <c r="SIZ16" s="153"/>
      <c r="SJA16" s="153"/>
      <c r="SJB16" s="153"/>
      <c r="SJC16" s="153"/>
      <c r="SJD16" s="153"/>
      <c r="SJE16" s="153"/>
      <c r="SJF16" s="153"/>
      <c r="SJG16" s="153"/>
      <c r="SJH16" s="153"/>
      <c r="SJI16" s="153"/>
      <c r="SJJ16" s="153"/>
      <c r="SJK16" s="153"/>
      <c r="SJL16" s="153"/>
      <c r="SJM16" s="153"/>
      <c r="SJN16" s="153"/>
      <c r="SJO16" s="153"/>
      <c r="SJP16" s="153"/>
      <c r="SJQ16" s="153"/>
      <c r="SJR16" s="153"/>
      <c r="SJS16" s="153"/>
      <c r="SJT16" s="153"/>
      <c r="SJU16" s="153"/>
      <c r="SJV16" s="153"/>
      <c r="SJW16" s="153"/>
      <c r="SJX16" s="153"/>
      <c r="SJY16" s="153"/>
      <c r="SJZ16" s="153"/>
      <c r="SKA16" s="153"/>
      <c r="SKB16" s="153"/>
      <c r="SKC16" s="153"/>
      <c r="SKD16" s="153"/>
      <c r="SKE16" s="153"/>
      <c r="SKF16" s="153"/>
      <c r="SKG16" s="153"/>
      <c r="SKH16" s="153"/>
      <c r="SKI16" s="153"/>
      <c r="SKJ16" s="153"/>
      <c r="SKK16" s="153"/>
      <c r="SKL16" s="153"/>
      <c r="SKM16" s="153"/>
      <c r="SKN16" s="153"/>
      <c r="SKO16" s="153"/>
      <c r="SKP16" s="153"/>
      <c r="SKQ16" s="153"/>
      <c r="SKR16" s="153"/>
      <c r="SKS16" s="153"/>
      <c r="SKT16" s="153"/>
      <c r="SKU16" s="153"/>
      <c r="SKV16" s="153"/>
      <c r="SKW16" s="153"/>
      <c r="SKX16" s="153"/>
      <c r="SKY16" s="153"/>
      <c r="SKZ16" s="153"/>
      <c r="SLA16" s="153"/>
      <c r="SLB16" s="153"/>
      <c r="SLC16" s="153"/>
      <c r="SLD16" s="153"/>
      <c r="SLE16" s="153"/>
      <c r="SLF16" s="153"/>
      <c r="SLG16" s="153"/>
      <c r="SLH16" s="153"/>
      <c r="SLI16" s="153"/>
      <c r="SLJ16" s="153"/>
      <c r="SLK16" s="153"/>
      <c r="SLL16" s="153"/>
      <c r="SLM16" s="153"/>
      <c r="SLN16" s="153"/>
      <c r="SLO16" s="153"/>
      <c r="SLP16" s="153"/>
      <c r="SLQ16" s="153"/>
      <c r="SLR16" s="153"/>
      <c r="SLS16" s="153"/>
      <c r="SLT16" s="153"/>
      <c r="SLU16" s="153"/>
      <c r="SLV16" s="153"/>
      <c r="SLW16" s="153"/>
      <c r="SLX16" s="153"/>
      <c r="SLY16" s="153"/>
      <c r="SLZ16" s="153"/>
      <c r="SMA16" s="153"/>
      <c r="SMB16" s="153"/>
      <c r="SMC16" s="153"/>
      <c r="SMD16" s="153"/>
      <c r="SME16" s="153"/>
      <c r="SMF16" s="153"/>
      <c r="SMG16" s="153"/>
      <c r="SMH16" s="153"/>
      <c r="SMI16" s="153"/>
      <c r="SMJ16" s="153"/>
      <c r="SMK16" s="153"/>
      <c r="SML16" s="153"/>
      <c r="SMM16" s="153"/>
      <c r="SMN16" s="153"/>
      <c r="SMO16" s="153"/>
      <c r="SMP16" s="153"/>
      <c r="SMQ16" s="153"/>
      <c r="SMR16" s="153"/>
      <c r="SMS16" s="153"/>
      <c r="SMT16" s="153"/>
      <c r="SMU16" s="153"/>
      <c r="SMV16" s="153"/>
      <c r="SMW16" s="153"/>
      <c r="SMX16" s="153"/>
      <c r="SMY16" s="153"/>
      <c r="SMZ16" s="153"/>
      <c r="SNA16" s="153"/>
      <c r="SNB16" s="153"/>
      <c r="SNC16" s="153"/>
      <c r="SND16" s="153"/>
      <c r="SNE16" s="153"/>
      <c r="SNF16" s="153"/>
      <c r="SNG16" s="153"/>
      <c r="SNH16" s="153"/>
      <c r="SNI16" s="153"/>
      <c r="SNJ16" s="153"/>
      <c r="SNK16" s="153"/>
      <c r="SNL16" s="153"/>
      <c r="SNM16" s="153"/>
      <c r="SNN16" s="153"/>
      <c r="SNO16" s="153"/>
      <c r="SNP16" s="153"/>
      <c r="SNQ16" s="153"/>
      <c r="SNR16" s="153"/>
      <c r="SNS16" s="153"/>
      <c r="SNT16" s="153"/>
      <c r="SNU16" s="153"/>
      <c r="SNV16" s="153"/>
      <c r="SNW16" s="153"/>
      <c r="SNX16" s="153"/>
      <c r="SNY16" s="153"/>
      <c r="SNZ16" s="153"/>
      <c r="SOA16" s="153"/>
      <c r="SOB16" s="153"/>
      <c r="SOC16" s="153"/>
      <c r="SOD16" s="153"/>
      <c r="SOE16" s="153"/>
      <c r="SOF16" s="153"/>
      <c r="SOG16" s="153"/>
      <c r="SOH16" s="153"/>
      <c r="SOI16" s="153"/>
      <c r="SOJ16" s="153"/>
      <c r="SOK16" s="153"/>
      <c r="SOL16" s="153"/>
      <c r="SOM16" s="153"/>
      <c r="SON16" s="153"/>
      <c r="SOO16" s="153"/>
      <c r="SOP16" s="153"/>
      <c r="SOQ16" s="153"/>
      <c r="SOR16" s="153"/>
      <c r="SOS16" s="153"/>
      <c r="SOT16" s="153"/>
      <c r="SOU16" s="153"/>
      <c r="SOV16" s="153"/>
      <c r="SOW16" s="153"/>
      <c r="SOX16" s="153"/>
      <c r="SOY16" s="153"/>
      <c r="SOZ16" s="153"/>
      <c r="SPA16" s="153"/>
      <c r="SPB16" s="153"/>
      <c r="SPC16" s="153"/>
      <c r="SPD16" s="153"/>
      <c r="SPE16" s="153"/>
      <c r="SPF16" s="153"/>
      <c r="SPG16" s="153"/>
      <c r="SPH16" s="153"/>
      <c r="SPI16" s="153"/>
      <c r="SPJ16" s="153"/>
      <c r="SPK16" s="153"/>
      <c r="SPL16" s="153"/>
      <c r="SPM16" s="153"/>
      <c r="SPN16" s="153"/>
      <c r="SPO16" s="153"/>
      <c r="SPP16" s="153"/>
      <c r="SPQ16" s="153"/>
      <c r="SPR16" s="153"/>
      <c r="SPS16" s="153"/>
      <c r="SPT16" s="153"/>
      <c r="SPU16" s="153"/>
      <c r="SPV16" s="153"/>
      <c r="SPW16" s="153"/>
      <c r="SPX16" s="153"/>
      <c r="SPY16" s="153"/>
      <c r="SPZ16" s="153"/>
      <c r="SQA16" s="153"/>
      <c r="SQB16" s="153"/>
      <c r="SQC16" s="153"/>
      <c r="SQD16" s="153"/>
      <c r="SQE16" s="153"/>
      <c r="SQF16" s="153"/>
      <c r="SQG16" s="153"/>
      <c r="SQH16" s="153"/>
      <c r="SQI16" s="153"/>
      <c r="SQJ16" s="153"/>
      <c r="SQK16" s="153"/>
      <c r="SQL16" s="153"/>
      <c r="SQM16" s="153"/>
      <c r="SQN16" s="153"/>
      <c r="SQO16" s="153"/>
      <c r="SQP16" s="153"/>
      <c r="SQQ16" s="153"/>
      <c r="SQR16" s="153"/>
      <c r="SQS16" s="153"/>
      <c r="SQT16" s="153"/>
      <c r="SQU16" s="153"/>
      <c r="SQV16" s="153"/>
      <c r="SQW16" s="153"/>
      <c r="SQX16" s="153"/>
      <c r="SQY16" s="153"/>
      <c r="SQZ16" s="153"/>
      <c r="SRA16" s="153"/>
      <c r="SRB16" s="153"/>
      <c r="SRC16" s="153"/>
      <c r="SRD16" s="153"/>
      <c r="SRE16" s="153"/>
      <c r="SRF16" s="153"/>
      <c r="SRG16" s="153"/>
      <c r="SRH16" s="153"/>
      <c r="SRI16" s="153"/>
      <c r="SRJ16" s="153"/>
      <c r="SRK16" s="153"/>
      <c r="SRL16" s="153"/>
      <c r="SRM16" s="153"/>
      <c r="SRN16" s="153"/>
      <c r="SRO16" s="153"/>
      <c r="SRP16" s="153"/>
      <c r="SRQ16" s="153"/>
      <c r="SRR16" s="153"/>
      <c r="SRS16" s="153"/>
      <c r="SRT16" s="153"/>
      <c r="SRU16" s="153"/>
      <c r="SRV16" s="153"/>
      <c r="SRW16" s="153"/>
      <c r="SRX16" s="153"/>
      <c r="SRY16" s="153"/>
      <c r="SRZ16" s="153"/>
      <c r="SSA16" s="153"/>
      <c r="SSB16" s="153"/>
      <c r="SSC16" s="153"/>
      <c r="SSD16" s="153"/>
      <c r="SSE16" s="153"/>
      <c r="SSF16" s="153"/>
      <c r="SSG16" s="153"/>
      <c r="SSH16" s="153"/>
      <c r="SSI16" s="153"/>
      <c r="SSJ16" s="153"/>
      <c r="SSK16" s="153"/>
      <c r="SSL16" s="153"/>
      <c r="SSM16" s="153"/>
      <c r="SSN16" s="153"/>
      <c r="SSO16" s="153"/>
      <c r="SSP16" s="153"/>
      <c r="SSQ16" s="153"/>
      <c r="SSR16" s="153"/>
      <c r="SSS16" s="153"/>
      <c r="SST16" s="153"/>
      <c r="SSU16" s="153"/>
      <c r="SSV16" s="153"/>
      <c r="SSW16" s="153"/>
      <c r="SSX16" s="153"/>
      <c r="SSY16" s="153"/>
      <c r="SSZ16" s="153"/>
      <c r="STA16" s="153"/>
      <c r="STB16" s="153"/>
      <c r="STC16" s="153"/>
      <c r="STD16" s="153"/>
      <c r="STE16" s="153"/>
      <c r="STF16" s="153"/>
      <c r="STG16" s="153"/>
      <c r="STH16" s="153"/>
      <c r="STI16" s="153"/>
      <c r="STJ16" s="153"/>
      <c r="STK16" s="153"/>
      <c r="STL16" s="153"/>
      <c r="STM16" s="153"/>
      <c r="STN16" s="153"/>
      <c r="STO16" s="153"/>
      <c r="STP16" s="153"/>
      <c r="STQ16" s="153"/>
      <c r="STR16" s="153"/>
      <c r="STS16" s="153"/>
      <c r="STT16" s="153"/>
      <c r="STU16" s="153"/>
      <c r="STV16" s="153"/>
      <c r="STW16" s="153"/>
      <c r="STX16" s="153"/>
      <c r="STY16" s="153"/>
      <c r="STZ16" s="153"/>
      <c r="SUA16" s="153"/>
      <c r="SUB16" s="153"/>
      <c r="SUC16" s="153"/>
      <c r="SUD16" s="153"/>
      <c r="SUE16" s="153"/>
      <c r="SUF16" s="153"/>
      <c r="SUG16" s="153"/>
      <c r="SUH16" s="153"/>
      <c r="SUI16" s="153"/>
      <c r="SUJ16" s="153"/>
      <c r="SUK16" s="153"/>
      <c r="SUL16" s="153"/>
      <c r="SUM16" s="153"/>
      <c r="SUN16" s="153"/>
      <c r="SUO16" s="153"/>
      <c r="SUP16" s="153"/>
      <c r="SUQ16" s="153"/>
      <c r="SUR16" s="153"/>
      <c r="SUS16" s="153"/>
      <c r="SUT16" s="153"/>
      <c r="SUU16" s="153"/>
      <c r="SUV16" s="153"/>
      <c r="SUW16" s="153"/>
      <c r="SUX16" s="153"/>
      <c r="SUY16" s="153"/>
      <c r="SUZ16" s="153"/>
      <c r="SVA16" s="153"/>
      <c r="SVB16" s="153"/>
      <c r="SVC16" s="153"/>
      <c r="SVD16" s="153"/>
      <c r="SVE16" s="153"/>
      <c r="SVF16" s="153"/>
      <c r="SVG16" s="153"/>
      <c r="SVH16" s="153"/>
      <c r="SVI16" s="153"/>
      <c r="SVJ16" s="153"/>
      <c r="SVK16" s="153"/>
      <c r="SVL16" s="153"/>
      <c r="SVM16" s="153"/>
      <c r="SVN16" s="153"/>
      <c r="SVO16" s="153"/>
      <c r="SVP16" s="153"/>
      <c r="SVQ16" s="153"/>
      <c r="SVR16" s="153"/>
      <c r="SVS16" s="153"/>
      <c r="SVT16" s="153"/>
      <c r="SVU16" s="153"/>
      <c r="SVV16" s="153"/>
      <c r="SVW16" s="153"/>
      <c r="SVX16" s="153"/>
      <c r="SVY16" s="153"/>
      <c r="SVZ16" s="153"/>
      <c r="SWA16" s="153"/>
      <c r="SWB16" s="153"/>
      <c r="SWC16" s="153"/>
      <c r="SWD16" s="153"/>
      <c r="SWE16" s="153"/>
      <c r="SWF16" s="153"/>
      <c r="SWG16" s="153"/>
      <c r="SWH16" s="153"/>
      <c r="SWI16" s="153"/>
      <c r="SWJ16" s="153"/>
      <c r="SWK16" s="153"/>
      <c r="SWL16" s="153"/>
      <c r="SWM16" s="153"/>
      <c r="SWN16" s="153"/>
      <c r="SWO16" s="153"/>
      <c r="SWP16" s="153"/>
      <c r="SWQ16" s="153"/>
      <c r="SWR16" s="153"/>
      <c r="SWS16" s="153"/>
      <c r="SWT16" s="153"/>
      <c r="SWU16" s="153"/>
      <c r="SWV16" s="153"/>
      <c r="SWW16" s="153"/>
      <c r="SWX16" s="153"/>
      <c r="SWY16" s="153"/>
      <c r="SWZ16" s="153"/>
      <c r="SXA16" s="153"/>
      <c r="SXB16" s="153"/>
      <c r="SXC16" s="153"/>
      <c r="SXD16" s="153"/>
      <c r="SXE16" s="153"/>
      <c r="SXF16" s="153"/>
      <c r="SXG16" s="153"/>
      <c r="SXH16" s="153"/>
      <c r="SXI16" s="153"/>
      <c r="SXJ16" s="153"/>
      <c r="SXK16" s="153"/>
      <c r="SXL16" s="153"/>
      <c r="SXM16" s="153"/>
      <c r="SXN16" s="153"/>
      <c r="SXO16" s="153"/>
      <c r="SXP16" s="153"/>
      <c r="SXQ16" s="153"/>
      <c r="SXR16" s="153"/>
      <c r="SXS16" s="153"/>
      <c r="SXT16" s="153"/>
      <c r="SXU16" s="153"/>
      <c r="SXV16" s="153"/>
      <c r="SXW16" s="153"/>
      <c r="SXX16" s="153"/>
      <c r="SXY16" s="153"/>
      <c r="SXZ16" s="153"/>
      <c r="SYA16" s="153"/>
      <c r="SYB16" s="153"/>
      <c r="SYC16" s="153"/>
      <c r="SYD16" s="153"/>
      <c r="SYE16" s="153"/>
      <c r="SYF16" s="153"/>
      <c r="SYG16" s="153"/>
      <c r="SYH16" s="153"/>
      <c r="SYI16" s="153"/>
      <c r="SYJ16" s="153"/>
      <c r="SYK16" s="153"/>
      <c r="SYL16" s="153"/>
      <c r="SYM16" s="153"/>
      <c r="SYN16" s="153"/>
      <c r="SYO16" s="153"/>
      <c r="SYP16" s="153"/>
      <c r="SYQ16" s="153"/>
      <c r="SYR16" s="153"/>
      <c r="SYS16" s="153"/>
      <c r="SYT16" s="153"/>
      <c r="SYU16" s="153"/>
      <c r="SYV16" s="153"/>
      <c r="SYW16" s="153"/>
      <c r="SYX16" s="153"/>
      <c r="SYY16" s="153"/>
      <c r="SYZ16" s="153"/>
      <c r="SZA16" s="153"/>
      <c r="SZB16" s="153"/>
      <c r="SZC16" s="153"/>
      <c r="SZD16" s="153"/>
      <c r="SZE16" s="153"/>
      <c r="SZF16" s="153"/>
      <c r="SZG16" s="153"/>
      <c r="SZH16" s="153"/>
      <c r="SZI16" s="153"/>
      <c r="SZJ16" s="153"/>
      <c r="SZK16" s="153"/>
      <c r="SZL16" s="153"/>
      <c r="SZM16" s="153"/>
      <c r="SZN16" s="153"/>
      <c r="SZO16" s="153"/>
      <c r="SZP16" s="153"/>
      <c r="SZQ16" s="153"/>
      <c r="SZR16" s="153"/>
      <c r="SZS16" s="153"/>
      <c r="SZT16" s="153"/>
      <c r="SZU16" s="153"/>
      <c r="SZV16" s="153"/>
      <c r="SZW16" s="153"/>
      <c r="SZX16" s="153"/>
      <c r="SZY16" s="153"/>
      <c r="SZZ16" s="153"/>
      <c r="TAA16" s="153"/>
      <c r="TAB16" s="153"/>
      <c r="TAC16" s="153"/>
      <c r="TAD16" s="153"/>
      <c r="TAE16" s="153"/>
      <c r="TAF16" s="153"/>
      <c r="TAG16" s="153"/>
      <c r="TAH16" s="153"/>
      <c r="TAI16" s="153"/>
      <c r="TAJ16" s="153"/>
      <c r="TAK16" s="153"/>
      <c r="TAL16" s="153"/>
      <c r="TAM16" s="153"/>
      <c r="TAN16" s="153"/>
      <c r="TAO16" s="153"/>
      <c r="TAP16" s="153"/>
      <c r="TAQ16" s="153"/>
      <c r="TAR16" s="153"/>
      <c r="TAS16" s="153"/>
      <c r="TAT16" s="153"/>
      <c r="TAU16" s="153"/>
      <c r="TAV16" s="153"/>
      <c r="TAW16" s="153"/>
      <c r="TAX16" s="153"/>
      <c r="TAY16" s="153"/>
      <c r="TAZ16" s="153"/>
      <c r="TBA16" s="153"/>
      <c r="TBB16" s="153"/>
      <c r="TBC16" s="153"/>
      <c r="TBD16" s="153"/>
      <c r="TBE16" s="153"/>
      <c r="TBF16" s="153"/>
      <c r="TBG16" s="153"/>
      <c r="TBH16" s="153"/>
      <c r="TBI16" s="153"/>
      <c r="TBJ16" s="153"/>
      <c r="TBK16" s="153"/>
      <c r="TBL16" s="153"/>
      <c r="TBM16" s="153"/>
      <c r="TBN16" s="153"/>
      <c r="TBO16" s="153"/>
      <c r="TBP16" s="153"/>
      <c r="TBQ16" s="153"/>
      <c r="TBR16" s="153"/>
      <c r="TBS16" s="153"/>
      <c r="TBT16" s="153"/>
      <c r="TBU16" s="153"/>
      <c r="TBV16" s="153"/>
      <c r="TBW16" s="153"/>
      <c r="TBX16" s="153"/>
      <c r="TBY16" s="153"/>
      <c r="TBZ16" s="153"/>
      <c r="TCA16" s="153"/>
      <c r="TCB16" s="153"/>
      <c r="TCC16" s="153"/>
      <c r="TCD16" s="153"/>
      <c r="TCE16" s="153"/>
      <c r="TCF16" s="153"/>
      <c r="TCG16" s="153"/>
      <c r="TCH16" s="153"/>
      <c r="TCI16" s="153"/>
      <c r="TCJ16" s="153"/>
      <c r="TCK16" s="153"/>
      <c r="TCL16" s="153"/>
      <c r="TCM16" s="153"/>
      <c r="TCN16" s="153"/>
      <c r="TCO16" s="153"/>
      <c r="TCP16" s="153"/>
      <c r="TCQ16" s="153"/>
      <c r="TCR16" s="153"/>
      <c r="TCS16" s="153"/>
      <c r="TCT16" s="153"/>
      <c r="TCU16" s="153"/>
      <c r="TCV16" s="153"/>
      <c r="TCW16" s="153"/>
      <c r="TCX16" s="153"/>
      <c r="TCY16" s="153"/>
      <c r="TCZ16" s="153"/>
      <c r="TDA16" s="153"/>
      <c r="TDB16" s="153"/>
      <c r="TDC16" s="153"/>
      <c r="TDD16" s="153"/>
      <c r="TDE16" s="153"/>
      <c r="TDF16" s="153"/>
      <c r="TDG16" s="153"/>
      <c r="TDH16" s="153"/>
      <c r="TDI16" s="153"/>
      <c r="TDJ16" s="153"/>
      <c r="TDK16" s="153"/>
      <c r="TDL16" s="153"/>
      <c r="TDM16" s="153"/>
      <c r="TDN16" s="153"/>
      <c r="TDO16" s="153"/>
      <c r="TDP16" s="153"/>
      <c r="TDQ16" s="153"/>
      <c r="TDR16" s="153"/>
      <c r="TDS16" s="153"/>
      <c r="TDT16" s="153"/>
      <c r="TDU16" s="153"/>
      <c r="TDV16" s="153"/>
      <c r="TDW16" s="153"/>
      <c r="TDX16" s="153"/>
      <c r="TDY16" s="153"/>
      <c r="TDZ16" s="153"/>
      <c r="TEA16" s="153"/>
      <c r="TEB16" s="153"/>
      <c r="TEC16" s="153"/>
      <c r="TED16" s="153"/>
      <c r="TEE16" s="153"/>
      <c r="TEF16" s="153"/>
      <c r="TEG16" s="153"/>
      <c r="TEH16" s="153"/>
      <c r="TEI16" s="153"/>
      <c r="TEJ16" s="153"/>
      <c r="TEK16" s="153"/>
      <c r="TEL16" s="153"/>
      <c r="TEM16" s="153"/>
      <c r="TEN16" s="153"/>
      <c r="TEO16" s="153"/>
      <c r="TEP16" s="153"/>
      <c r="TEQ16" s="153"/>
      <c r="TER16" s="153"/>
      <c r="TES16" s="153"/>
      <c r="TET16" s="153"/>
      <c r="TEU16" s="153"/>
      <c r="TEV16" s="153"/>
      <c r="TEW16" s="153"/>
      <c r="TEX16" s="153"/>
      <c r="TEY16" s="153"/>
      <c r="TEZ16" s="153"/>
      <c r="TFA16" s="153"/>
      <c r="TFB16" s="153"/>
      <c r="TFC16" s="153"/>
      <c r="TFD16" s="153"/>
      <c r="TFE16" s="153"/>
      <c r="TFF16" s="153"/>
      <c r="TFG16" s="153"/>
      <c r="TFH16" s="153"/>
      <c r="TFI16" s="153"/>
      <c r="TFJ16" s="153"/>
      <c r="TFK16" s="153"/>
      <c r="TFL16" s="153"/>
      <c r="TFM16" s="153"/>
      <c r="TFN16" s="153"/>
      <c r="TFO16" s="153"/>
      <c r="TFP16" s="153"/>
      <c r="TFQ16" s="153"/>
      <c r="TFR16" s="153"/>
      <c r="TFS16" s="153"/>
      <c r="TFT16" s="153"/>
      <c r="TFU16" s="153"/>
      <c r="TFV16" s="153"/>
      <c r="TFW16" s="153"/>
      <c r="TFX16" s="153"/>
      <c r="TFY16" s="153"/>
      <c r="TFZ16" s="153"/>
      <c r="TGA16" s="153"/>
      <c r="TGB16" s="153"/>
      <c r="TGC16" s="153"/>
      <c r="TGD16" s="153"/>
      <c r="TGE16" s="153"/>
      <c r="TGF16" s="153"/>
      <c r="TGG16" s="153"/>
      <c r="TGH16" s="153"/>
      <c r="TGI16" s="153"/>
      <c r="TGJ16" s="153"/>
      <c r="TGK16" s="153"/>
      <c r="TGL16" s="153"/>
      <c r="TGM16" s="153"/>
      <c r="TGN16" s="153"/>
      <c r="TGO16" s="153"/>
      <c r="TGP16" s="153"/>
      <c r="TGQ16" s="153"/>
      <c r="TGR16" s="153"/>
      <c r="TGS16" s="153"/>
      <c r="TGT16" s="153"/>
      <c r="TGU16" s="153"/>
      <c r="TGV16" s="153"/>
      <c r="TGW16" s="153"/>
      <c r="TGX16" s="153"/>
      <c r="TGY16" s="153"/>
      <c r="TGZ16" s="153"/>
      <c r="THA16" s="153"/>
      <c r="THB16" s="153"/>
      <c r="THC16" s="153"/>
      <c r="THD16" s="153"/>
      <c r="THE16" s="153"/>
      <c r="THF16" s="153"/>
      <c r="THG16" s="153"/>
      <c r="THH16" s="153"/>
      <c r="THI16" s="153"/>
      <c r="THJ16" s="153"/>
      <c r="THK16" s="153"/>
      <c r="THL16" s="153"/>
      <c r="THM16" s="153"/>
      <c r="THN16" s="153"/>
      <c r="THO16" s="153"/>
      <c r="THP16" s="153"/>
      <c r="THQ16" s="153"/>
      <c r="THR16" s="153"/>
      <c r="THS16" s="153"/>
      <c r="THT16" s="153"/>
      <c r="THU16" s="153"/>
      <c r="THV16" s="153"/>
      <c r="THW16" s="153"/>
      <c r="THX16" s="153"/>
      <c r="THY16" s="153"/>
      <c r="THZ16" s="153"/>
      <c r="TIA16" s="153"/>
      <c r="TIB16" s="153"/>
      <c r="TIC16" s="153"/>
      <c r="TID16" s="153"/>
      <c r="TIE16" s="153"/>
      <c r="TIF16" s="153"/>
      <c r="TIG16" s="153"/>
      <c r="TIH16" s="153"/>
      <c r="TII16" s="153"/>
      <c r="TIJ16" s="153"/>
      <c r="TIK16" s="153"/>
      <c r="TIL16" s="153"/>
      <c r="TIM16" s="153"/>
      <c r="TIN16" s="153"/>
      <c r="TIO16" s="153"/>
      <c r="TIP16" s="153"/>
      <c r="TIQ16" s="153"/>
      <c r="TIR16" s="153"/>
      <c r="TIS16" s="153"/>
      <c r="TIT16" s="153"/>
      <c r="TIU16" s="153"/>
      <c r="TIV16" s="153"/>
      <c r="TIW16" s="153"/>
      <c r="TIX16" s="153"/>
      <c r="TIY16" s="153"/>
      <c r="TIZ16" s="153"/>
      <c r="TJA16" s="153"/>
      <c r="TJB16" s="153"/>
      <c r="TJC16" s="153"/>
      <c r="TJD16" s="153"/>
      <c r="TJE16" s="153"/>
      <c r="TJF16" s="153"/>
      <c r="TJG16" s="153"/>
      <c r="TJH16" s="153"/>
      <c r="TJI16" s="153"/>
      <c r="TJJ16" s="153"/>
      <c r="TJK16" s="153"/>
      <c r="TJL16" s="153"/>
      <c r="TJM16" s="153"/>
      <c r="TJN16" s="153"/>
      <c r="TJO16" s="153"/>
      <c r="TJP16" s="153"/>
      <c r="TJQ16" s="153"/>
      <c r="TJR16" s="153"/>
      <c r="TJS16" s="153"/>
      <c r="TJT16" s="153"/>
      <c r="TJU16" s="153"/>
      <c r="TJV16" s="153"/>
      <c r="TJW16" s="153"/>
      <c r="TJX16" s="153"/>
      <c r="TJY16" s="153"/>
      <c r="TJZ16" s="153"/>
      <c r="TKA16" s="153"/>
      <c r="TKB16" s="153"/>
      <c r="TKC16" s="153"/>
      <c r="TKD16" s="153"/>
      <c r="TKE16" s="153"/>
      <c r="TKF16" s="153"/>
      <c r="TKG16" s="153"/>
      <c r="TKH16" s="153"/>
      <c r="TKI16" s="153"/>
      <c r="TKJ16" s="153"/>
      <c r="TKK16" s="153"/>
      <c r="TKL16" s="153"/>
      <c r="TKM16" s="153"/>
      <c r="TKN16" s="153"/>
      <c r="TKO16" s="153"/>
      <c r="TKP16" s="153"/>
      <c r="TKQ16" s="153"/>
      <c r="TKR16" s="153"/>
      <c r="TKS16" s="153"/>
      <c r="TKT16" s="153"/>
      <c r="TKU16" s="153"/>
      <c r="TKV16" s="153"/>
      <c r="TKW16" s="153"/>
      <c r="TKX16" s="153"/>
      <c r="TKY16" s="153"/>
      <c r="TKZ16" s="153"/>
      <c r="TLA16" s="153"/>
      <c r="TLB16" s="153"/>
      <c r="TLC16" s="153"/>
      <c r="TLD16" s="153"/>
      <c r="TLE16" s="153"/>
      <c r="TLF16" s="153"/>
      <c r="TLG16" s="153"/>
      <c r="TLH16" s="153"/>
      <c r="TLI16" s="153"/>
      <c r="TLJ16" s="153"/>
      <c r="TLK16" s="153"/>
      <c r="TLL16" s="153"/>
      <c r="TLM16" s="153"/>
      <c r="TLN16" s="153"/>
      <c r="TLO16" s="153"/>
      <c r="TLP16" s="153"/>
      <c r="TLQ16" s="153"/>
      <c r="TLR16" s="153"/>
      <c r="TLS16" s="153"/>
      <c r="TLT16" s="153"/>
      <c r="TLU16" s="153"/>
      <c r="TLV16" s="153"/>
      <c r="TLW16" s="153"/>
      <c r="TLX16" s="153"/>
      <c r="TLY16" s="153"/>
      <c r="TLZ16" s="153"/>
      <c r="TMA16" s="153"/>
      <c r="TMB16" s="153"/>
      <c r="TMC16" s="153"/>
      <c r="TMD16" s="153"/>
      <c r="TME16" s="153"/>
      <c r="TMF16" s="153"/>
      <c r="TMG16" s="153"/>
      <c r="TMH16" s="153"/>
      <c r="TMI16" s="153"/>
      <c r="TMJ16" s="153"/>
      <c r="TMK16" s="153"/>
      <c r="TML16" s="153"/>
      <c r="TMM16" s="153"/>
      <c r="TMN16" s="153"/>
      <c r="TMO16" s="153"/>
      <c r="TMP16" s="153"/>
      <c r="TMQ16" s="153"/>
      <c r="TMR16" s="153"/>
      <c r="TMS16" s="153"/>
      <c r="TMT16" s="153"/>
      <c r="TMU16" s="153"/>
      <c r="TMV16" s="153"/>
      <c r="TMW16" s="153"/>
      <c r="TMX16" s="153"/>
      <c r="TMY16" s="153"/>
      <c r="TMZ16" s="153"/>
      <c r="TNA16" s="153"/>
      <c r="TNB16" s="153"/>
      <c r="TNC16" s="153"/>
      <c r="TND16" s="153"/>
      <c r="TNE16" s="153"/>
      <c r="TNF16" s="153"/>
      <c r="TNG16" s="153"/>
      <c r="TNH16" s="153"/>
      <c r="TNI16" s="153"/>
      <c r="TNJ16" s="153"/>
      <c r="TNK16" s="153"/>
      <c r="TNL16" s="153"/>
      <c r="TNM16" s="153"/>
      <c r="TNN16" s="153"/>
      <c r="TNO16" s="153"/>
      <c r="TNP16" s="153"/>
      <c r="TNQ16" s="153"/>
      <c r="TNR16" s="153"/>
      <c r="TNS16" s="153"/>
      <c r="TNT16" s="153"/>
      <c r="TNU16" s="153"/>
      <c r="TNV16" s="153"/>
      <c r="TNW16" s="153"/>
      <c r="TNX16" s="153"/>
      <c r="TNY16" s="153"/>
      <c r="TNZ16" s="153"/>
      <c r="TOA16" s="153"/>
      <c r="TOB16" s="153"/>
      <c r="TOC16" s="153"/>
      <c r="TOD16" s="153"/>
      <c r="TOE16" s="153"/>
      <c r="TOF16" s="153"/>
      <c r="TOG16" s="153"/>
      <c r="TOH16" s="153"/>
      <c r="TOI16" s="153"/>
      <c r="TOJ16" s="153"/>
      <c r="TOK16" s="153"/>
      <c r="TOL16" s="153"/>
      <c r="TOM16" s="153"/>
      <c r="TON16" s="153"/>
      <c r="TOO16" s="153"/>
      <c r="TOP16" s="153"/>
      <c r="TOQ16" s="153"/>
      <c r="TOR16" s="153"/>
      <c r="TOS16" s="153"/>
      <c r="TOT16" s="153"/>
      <c r="TOU16" s="153"/>
      <c r="TOV16" s="153"/>
      <c r="TOW16" s="153"/>
      <c r="TOX16" s="153"/>
      <c r="TOY16" s="153"/>
      <c r="TOZ16" s="153"/>
      <c r="TPA16" s="153"/>
      <c r="TPB16" s="153"/>
      <c r="TPC16" s="153"/>
      <c r="TPD16" s="153"/>
      <c r="TPE16" s="153"/>
      <c r="TPF16" s="153"/>
      <c r="TPG16" s="153"/>
      <c r="TPH16" s="153"/>
      <c r="TPI16" s="153"/>
      <c r="TPJ16" s="153"/>
      <c r="TPK16" s="153"/>
      <c r="TPL16" s="153"/>
      <c r="TPM16" s="153"/>
      <c r="TPN16" s="153"/>
      <c r="TPO16" s="153"/>
      <c r="TPP16" s="153"/>
      <c r="TPQ16" s="153"/>
      <c r="TPR16" s="153"/>
      <c r="TPS16" s="153"/>
      <c r="TPT16" s="153"/>
      <c r="TPU16" s="153"/>
      <c r="TPV16" s="153"/>
      <c r="TPW16" s="153"/>
      <c r="TPX16" s="153"/>
      <c r="TPY16" s="153"/>
      <c r="TPZ16" s="153"/>
      <c r="TQA16" s="153"/>
      <c r="TQB16" s="153"/>
      <c r="TQC16" s="153"/>
      <c r="TQD16" s="153"/>
      <c r="TQE16" s="153"/>
      <c r="TQF16" s="153"/>
      <c r="TQG16" s="153"/>
      <c r="TQH16" s="153"/>
      <c r="TQI16" s="153"/>
      <c r="TQJ16" s="153"/>
      <c r="TQK16" s="153"/>
      <c r="TQL16" s="153"/>
      <c r="TQM16" s="153"/>
      <c r="TQN16" s="153"/>
      <c r="TQO16" s="153"/>
      <c r="TQP16" s="153"/>
      <c r="TQQ16" s="153"/>
      <c r="TQR16" s="153"/>
      <c r="TQS16" s="153"/>
      <c r="TQT16" s="153"/>
      <c r="TQU16" s="153"/>
      <c r="TQV16" s="153"/>
      <c r="TQW16" s="153"/>
      <c r="TQX16" s="153"/>
      <c r="TQY16" s="153"/>
      <c r="TQZ16" s="153"/>
      <c r="TRA16" s="153"/>
      <c r="TRB16" s="153"/>
      <c r="TRC16" s="153"/>
      <c r="TRD16" s="153"/>
      <c r="TRE16" s="153"/>
      <c r="TRF16" s="153"/>
      <c r="TRG16" s="153"/>
      <c r="TRH16" s="153"/>
      <c r="TRI16" s="153"/>
      <c r="TRJ16" s="153"/>
      <c r="TRK16" s="153"/>
      <c r="TRL16" s="153"/>
      <c r="TRM16" s="153"/>
      <c r="TRN16" s="153"/>
      <c r="TRO16" s="153"/>
      <c r="TRP16" s="153"/>
      <c r="TRQ16" s="153"/>
      <c r="TRR16" s="153"/>
      <c r="TRS16" s="153"/>
      <c r="TRT16" s="153"/>
      <c r="TRU16" s="153"/>
      <c r="TRV16" s="153"/>
      <c r="TRW16" s="153"/>
      <c r="TRX16" s="153"/>
      <c r="TRY16" s="153"/>
      <c r="TRZ16" s="153"/>
      <c r="TSA16" s="153"/>
      <c r="TSB16" s="153"/>
      <c r="TSC16" s="153"/>
      <c r="TSD16" s="153"/>
      <c r="TSE16" s="153"/>
      <c r="TSF16" s="153"/>
      <c r="TSG16" s="153"/>
      <c r="TSH16" s="153"/>
      <c r="TSI16" s="153"/>
      <c r="TSJ16" s="153"/>
      <c r="TSK16" s="153"/>
      <c r="TSL16" s="153"/>
      <c r="TSM16" s="153"/>
      <c r="TSN16" s="153"/>
      <c r="TSO16" s="153"/>
      <c r="TSP16" s="153"/>
      <c r="TSQ16" s="153"/>
      <c r="TSR16" s="153"/>
      <c r="TSS16" s="153"/>
      <c r="TST16" s="153"/>
      <c r="TSU16" s="153"/>
      <c r="TSV16" s="153"/>
      <c r="TSW16" s="153"/>
      <c r="TSX16" s="153"/>
      <c r="TSY16" s="153"/>
      <c r="TSZ16" s="153"/>
      <c r="TTA16" s="153"/>
      <c r="TTB16" s="153"/>
      <c r="TTC16" s="153"/>
      <c r="TTD16" s="153"/>
      <c r="TTE16" s="153"/>
      <c r="TTF16" s="153"/>
      <c r="TTG16" s="153"/>
      <c r="TTH16" s="153"/>
      <c r="TTI16" s="153"/>
      <c r="TTJ16" s="153"/>
      <c r="TTK16" s="153"/>
      <c r="TTL16" s="153"/>
      <c r="TTM16" s="153"/>
      <c r="TTN16" s="153"/>
      <c r="TTO16" s="153"/>
      <c r="TTP16" s="153"/>
      <c r="TTQ16" s="153"/>
      <c r="TTR16" s="153"/>
      <c r="TTS16" s="153"/>
      <c r="TTT16" s="153"/>
      <c r="TTU16" s="153"/>
      <c r="TTV16" s="153"/>
      <c r="TTW16" s="153"/>
      <c r="TTX16" s="153"/>
      <c r="TTY16" s="153"/>
      <c r="TTZ16" s="153"/>
      <c r="TUA16" s="153"/>
      <c r="TUB16" s="153"/>
      <c r="TUC16" s="153"/>
      <c r="TUD16" s="153"/>
      <c r="TUE16" s="153"/>
      <c r="TUF16" s="153"/>
      <c r="TUG16" s="153"/>
      <c r="TUH16" s="153"/>
      <c r="TUI16" s="153"/>
      <c r="TUJ16" s="153"/>
      <c r="TUK16" s="153"/>
      <c r="TUL16" s="153"/>
      <c r="TUM16" s="153"/>
      <c r="TUN16" s="153"/>
      <c r="TUO16" s="153"/>
      <c r="TUP16" s="153"/>
      <c r="TUQ16" s="153"/>
      <c r="TUR16" s="153"/>
      <c r="TUS16" s="153"/>
      <c r="TUT16" s="153"/>
      <c r="TUU16" s="153"/>
      <c r="TUV16" s="153"/>
      <c r="TUW16" s="153"/>
      <c r="TUX16" s="153"/>
      <c r="TUY16" s="153"/>
      <c r="TUZ16" s="153"/>
      <c r="TVA16" s="153"/>
      <c r="TVB16" s="153"/>
      <c r="TVC16" s="153"/>
      <c r="TVD16" s="153"/>
      <c r="TVE16" s="153"/>
      <c r="TVF16" s="153"/>
      <c r="TVG16" s="153"/>
      <c r="TVH16" s="153"/>
      <c r="TVI16" s="153"/>
      <c r="TVJ16" s="153"/>
      <c r="TVK16" s="153"/>
      <c r="TVL16" s="153"/>
      <c r="TVM16" s="153"/>
      <c r="TVN16" s="153"/>
      <c r="TVO16" s="153"/>
      <c r="TVP16" s="153"/>
      <c r="TVQ16" s="153"/>
      <c r="TVR16" s="153"/>
      <c r="TVS16" s="153"/>
      <c r="TVT16" s="153"/>
      <c r="TVU16" s="153"/>
      <c r="TVV16" s="153"/>
      <c r="TVW16" s="153"/>
      <c r="TVX16" s="153"/>
      <c r="TVY16" s="153"/>
      <c r="TVZ16" s="153"/>
      <c r="TWA16" s="153"/>
      <c r="TWB16" s="153"/>
      <c r="TWC16" s="153"/>
      <c r="TWD16" s="153"/>
      <c r="TWE16" s="153"/>
      <c r="TWF16" s="153"/>
      <c r="TWG16" s="153"/>
      <c r="TWH16" s="153"/>
      <c r="TWI16" s="153"/>
      <c r="TWJ16" s="153"/>
      <c r="TWK16" s="153"/>
      <c r="TWL16" s="153"/>
      <c r="TWM16" s="153"/>
      <c r="TWN16" s="153"/>
      <c r="TWO16" s="153"/>
      <c r="TWP16" s="153"/>
      <c r="TWQ16" s="153"/>
      <c r="TWR16" s="153"/>
      <c r="TWS16" s="153"/>
      <c r="TWT16" s="153"/>
      <c r="TWU16" s="153"/>
      <c r="TWV16" s="153"/>
      <c r="TWW16" s="153"/>
      <c r="TWX16" s="153"/>
      <c r="TWY16" s="153"/>
      <c r="TWZ16" s="153"/>
      <c r="TXA16" s="153"/>
      <c r="TXB16" s="153"/>
      <c r="TXC16" s="153"/>
      <c r="TXD16" s="153"/>
      <c r="TXE16" s="153"/>
      <c r="TXF16" s="153"/>
      <c r="TXG16" s="153"/>
      <c r="TXH16" s="153"/>
      <c r="TXI16" s="153"/>
      <c r="TXJ16" s="153"/>
      <c r="TXK16" s="153"/>
      <c r="TXL16" s="153"/>
      <c r="TXM16" s="153"/>
      <c r="TXN16" s="153"/>
      <c r="TXO16" s="153"/>
      <c r="TXP16" s="153"/>
      <c r="TXQ16" s="153"/>
      <c r="TXR16" s="153"/>
      <c r="TXS16" s="153"/>
      <c r="TXT16" s="153"/>
      <c r="TXU16" s="153"/>
      <c r="TXV16" s="153"/>
      <c r="TXW16" s="153"/>
      <c r="TXX16" s="153"/>
      <c r="TXY16" s="153"/>
      <c r="TXZ16" s="153"/>
      <c r="TYA16" s="153"/>
      <c r="TYB16" s="153"/>
      <c r="TYC16" s="153"/>
      <c r="TYD16" s="153"/>
      <c r="TYE16" s="153"/>
      <c r="TYF16" s="153"/>
      <c r="TYG16" s="153"/>
      <c r="TYH16" s="153"/>
      <c r="TYI16" s="153"/>
      <c r="TYJ16" s="153"/>
      <c r="TYK16" s="153"/>
      <c r="TYL16" s="153"/>
      <c r="TYM16" s="153"/>
      <c r="TYN16" s="153"/>
      <c r="TYO16" s="153"/>
      <c r="TYP16" s="153"/>
      <c r="TYQ16" s="153"/>
      <c r="TYR16" s="153"/>
      <c r="TYS16" s="153"/>
      <c r="TYT16" s="153"/>
      <c r="TYU16" s="153"/>
      <c r="TYV16" s="153"/>
      <c r="TYW16" s="153"/>
      <c r="TYX16" s="153"/>
      <c r="TYY16" s="153"/>
      <c r="TYZ16" s="153"/>
      <c r="TZA16" s="153"/>
      <c r="TZB16" s="153"/>
      <c r="TZC16" s="153"/>
      <c r="TZD16" s="153"/>
      <c r="TZE16" s="153"/>
      <c r="TZF16" s="153"/>
      <c r="TZG16" s="153"/>
      <c r="TZH16" s="153"/>
      <c r="TZI16" s="153"/>
      <c r="TZJ16" s="153"/>
      <c r="TZK16" s="153"/>
      <c r="TZL16" s="153"/>
      <c r="TZM16" s="153"/>
      <c r="TZN16" s="153"/>
      <c r="TZO16" s="153"/>
      <c r="TZP16" s="153"/>
      <c r="TZQ16" s="153"/>
      <c r="TZR16" s="153"/>
      <c r="TZS16" s="153"/>
      <c r="TZT16" s="153"/>
      <c r="TZU16" s="153"/>
      <c r="TZV16" s="153"/>
      <c r="TZW16" s="153"/>
      <c r="TZX16" s="153"/>
      <c r="TZY16" s="153"/>
      <c r="TZZ16" s="153"/>
      <c r="UAA16" s="153"/>
      <c r="UAB16" s="153"/>
      <c r="UAC16" s="153"/>
      <c r="UAD16" s="153"/>
      <c r="UAE16" s="153"/>
      <c r="UAF16" s="153"/>
      <c r="UAG16" s="153"/>
      <c r="UAH16" s="153"/>
      <c r="UAI16" s="153"/>
      <c r="UAJ16" s="153"/>
      <c r="UAK16" s="153"/>
      <c r="UAL16" s="153"/>
      <c r="UAM16" s="153"/>
      <c r="UAN16" s="153"/>
      <c r="UAO16" s="153"/>
      <c r="UAP16" s="153"/>
      <c r="UAQ16" s="153"/>
      <c r="UAR16" s="153"/>
      <c r="UAS16" s="153"/>
      <c r="UAT16" s="153"/>
      <c r="UAU16" s="153"/>
      <c r="UAV16" s="153"/>
      <c r="UAW16" s="153"/>
      <c r="UAX16" s="153"/>
      <c r="UAY16" s="153"/>
      <c r="UAZ16" s="153"/>
      <c r="UBA16" s="153"/>
      <c r="UBB16" s="153"/>
      <c r="UBC16" s="153"/>
      <c r="UBD16" s="153"/>
      <c r="UBE16" s="153"/>
      <c r="UBF16" s="153"/>
      <c r="UBG16" s="153"/>
      <c r="UBH16" s="153"/>
      <c r="UBI16" s="153"/>
      <c r="UBJ16" s="153"/>
      <c r="UBK16" s="153"/>
      <c r="UBL16" s="153"/>
      <c r="UBM16" s="153"/>
      <c r="UBN16" s="153"/>
      <c r="UBO16" s="153"/>
      <c r="UBP16" s="153"/>
      <c r="UBQ16" s="153"/>
      <c r="UBR16" s="153"/>
      <c r="UBS16" s="153"/>
      <c r="UBT16" s="153"/>
      <c r="UBU16" s="153"/>
      <c r="UBV16" s="153"/>
      <c r="UBW16" s="153"/>
      <c r="UBX16" s="153"/>
      <c r="UBY16" s="153"/>
      <c r="UBZ16" s="153"/>
      <c r="UCA16" s="153"/>
      <c r="UCB16" s="153"/>
      <c r="UCC16" s="153"/>
      <c r="UCD16" s="153"/>
      <c r="UCE16" s="153"/>
      <c r="UCF16" s="153"/>
      <c r="UCG16" s="153"/>
      <c r="UCH16" s="153"/>
      <c r="UCI16" s="153"/>
      <c r="UCJ16" s="153"/>
      <c r="UCK16" s="153"/>
      <c r="UCL16" s="153"/>
      <c r="UCM16" s="153"/>
      <c r="UCN16" s="153"/>
      <c r="UCO16" s="153"/>
      <c r="UCP16" s="153"/>
      <c r="UCQ16" s="153"/>
      <c r="UCR16" s="153"/>
      <c r="UCS16" s="153"/>
      <c r="UCT16" s="153"/>
      <c r="UCU16" s="153"/>
      <c r="UCV16" s="153"/>
      <c r="UCW16" s="153"/>
      <c r="UCX16" s="153"/>
      <c r="UCY16" s="153"/>
      <c r="UCZ16" s="153"/>
      <c r="UDA16" s="153"/>
      <c r="UDB16" s="153"/>
      <c r="UDC16" s="153"/>
      <c r="UDD16" s="153"/>
      <c r="UDE16" s="153"/>
      <c r="UDF16" s="153"/>
      <c r="UDG16" s="153"/>
      <c r="UDH16" s="153"/>
      <c r="UDI16" s="153"/>
      <c r="UDJ16" s="153"/>
      <c r="UDK16" s="153"/>
      <c r="UDL16" s="153"/>
      <c r="UDM16" s="153"/>
      <c r="UDN16" s="153"/>
      <c r="UDO16" s="153"/>
      <c r="UDP16" s="153"/>
      <c r="UDQ16" s="153"/>
      <c r="UDR16" s="153"/>
      <c r="UDS16" s="153"/>
      <c r="UDT16" s="153"/>
      <c r="UDU16" s="153"/>
      <c r="UDV16" s="153"/>
      <c r="UDW16" s="153"/>
      <c r="UDX16" s="153"/>
      <c r="UDY16" s="153"/>
      <c r="UDZ16" s="153"/>
      <c r="UEA16" s="153"/>
      <c r="UEB16" s="153"/>
      <c r="UEC16" s="153"/>
      <c r="UED16" s="153"/>
      <c r="UEE16" s="153"/>
      <c r="UEF16" s="153"/>
      <c r="UEG16" s="153"/>
      <c r="UEH16" s="153"/>
      <c r="UEI16" s="153"/>
      <c r="UEJ16" s="153"/>
      <c r="UEK16" s="153"/>
      <c r="UEL16" s="153"/>
      <c r="UEM16" s="153"/>
      <c r="UEN16" s="153"/>
      <c r="UEO16" s="153"/>
      <c r="UEP16" s="153"/>
      <c r="UEQ16" s="153"/>
      <c r="UER16" s="153"/>
      <c r="UES16" s="153"/>
      <c r="UET16" s="153"/>
      <c r="UEU16" s="153"/>
      <c r="UEV16" s="153"/>
      <c r="UEW16" s="153"/>
      <c r="UEX16" s="153"/>
      <c r="UEY16" s="153"/>
      <c r="UEZ16" s="153"/>
      <c r="UFA16" s="153"/>
      <c r="UFB16" s="153"/>
      <c r="UFC16" s="153"/>
      <c r="UFD16" s="153"/>
      <c r="UFE16" s="153"/>
      <c r="UFF16" s="153"/>
      <c r="UFG16" s="153"/>
      <c r="UFH16" s="153"/>
      <c r="UFI16" s="153"/>
      <c r="UFJ16" s="153"/>
      <c r="UFK16" s="153"/>
      <c r="UFL16" s="153"/>
      <c r="UFM16" s="153"/>
      <c r="UFN16" s="153"/>
      <c r="UFO16" s="153"/>
      <c r="UFP16" s="153"/>
      <c r="UFQ16" s="153"/>
      <c r="UFR16" s="153"/>
      <c r="UFS16" s="153"/>
      <c r="UFT16" s="153"/>
      <c r="UFU16" s="153"/>
      <c r="UFV16" s="153"/>
      <c r="UFW16" s="153"/>
      <c r="UFX16" s="153"/>
      <c r="UFY16" s="153"/>
      <c r="UFZ16" s="153"/>
      <c r="UGA16" s="153"/>
      <c r="UGB16" s="153"/>
      <c r="UGC16" s="153"/>
      <c r="UGD16" s="153"/>
      <c r="UGE16" s="153"/>
      <c r="UGF16" s="153"/>
      <c r="UGG16" s="153"/>
      <c r="UGH16" s="153"/>
      <c r="UGI16" s="153"/>
      <c r="UGJ16" s="153"/>
      <c r="UGK16" s="153"/>
      <c r="UGL16" s="153"/>
      <c r="UGM16" s="153"/>
      <c r="UGN16" s="153"/>
      <c r="UGO16" s="153"/>
      <c r="UGP16" s="153"/>
      <c r="UGQ16" s="153"/>
      <c r="UGR16" s="153"/>
      <c r="UGS16" s="153"/>
      <c r="UGT16" s="153"/>
      <c r="UGU16" s="153"/>
      <c r="UGV16" s="153"/>
      <c r="UGW16" s="153"/>
      <c r="UGX16" s="153"/>
      <c r="UGY16" s="153"/>
      <c r="UGZ16" s="153"/>
      <c r="UHA16" s="153"/>
      <c r="UHB16" s="153"/>
      <c r="UHC16" s="153"/>
      <c r="UHD16" s="153"/>
      <c r="UHE16" s="153"/>
      <c r="UHF16" s="153"/>
      <c r="UHG16" s="153"/>
      <c r="UHH16" s="153"/>
      <c r="UHI16" s="153"/>
      <c r="UHJ16" s="153"/>
      <c r="UHK16" s="153"/>
      <c r="UHL16" s="153"/>
      <c r="UHM16" s="153"/>
      <c r="UHN16" s="153"/>
      <c r="UHO16" s="153"/>
      <c r="UHP16" s="153"/>
      <c r="UHQ16" s="153"/>
      <c r="UHR16" s="153"/>
      <c r="UHS16" s="153"/>
      <c r="UHT16" s="153"/>
      <c r="UHU16" s="153"/>
      <c r="UHV16" s="153"/>
      <c r="UHW16" s="153"/>
      <c r="UHX16" s="153"/>
      <c r="UHY16" s="153"/>
      <c r="UHZ16" s="153"/>
      <c r="UIA16" s="153"/>
      <c r="UIB16" s="153"/>
      <c r="UIC16" s="153"/>
      <c r="UID16" s="153"/>
      <c r="UIE16" s="153"/>
      <c r="UIF16" s="153"/>
      <c r="UIG16" s="153"/>
      <c r="UIH16" s="153"/>
      <c r="UII16" s="153"/>
      <c r="UIJ16" s="153"/>
      <c r="UIK16" s="153"/>
      <c r="UIL16" s="153"/>
      <c r="UIM16" s="153"/>
      <c r="UIN16" s="153"/>
      <c r="UIO16" s="153"/>
      <c r="UIP16" s="153"/>
      <c r="UIQ16" s="153"/>
      <c r="UIR16" s="153"/>
      <c r="UIS16" s="153"/>
      <c r="UIT16" s="153"/>
      <c r="UIU16" s="153"/>
      <c r="UIV16" s="153"/>
      <c r="UIW16" s="153"/>
      <c r="UIX16" s="153"/>
      <c r="UIY16" s="153"/>
      <c r="UIZ16" s="153"/>
      <c r="UJA16" s="153"/>
      <c r="UJB16" s="153"/>
      <c r="UJC16" s="153"/>
      <c r="UJD16" s="153"/>
      <c r="UJE16" s="153"/>
      <c r="UJF16" s="153"/>
      <c r="UJG16" s="153"/>
      <c r="UJH16" s="153"/>
      <c r="UJI16" s="153"/>
      <c r="UJJ16" s="153"/>
      <c r="UJK16" s="153"/>
      <c r="UJL16" s="153"/>
      <c r="UJM16" s="153"/>
      <c r="UJN16" s="153"/>
      <c r="UJO16" s="153"/>
      <c r="UJP16" s="153"/>
      <c r="UJQ16" s="153"/>
      <c r="UJR16" s="153"/>
      <c r="UJS16" s="153"/>
      <c r="UJT16" s="153"/>
      <c r="UJU16" s="153"/>
      <c r="UJV16" s="153"/>
      <c r="UJW16" s="153"/>
      <c r="UJX16" s="153"/>
      <c r="UJY16" s="153"/>
      <c r="UJZ16" s="153"/>
      <c r="UKA16" s="153"/>
      <c r="UKB16" s="153"/>
      <c r="UKC16" s="153"/>
      <c r="UKD16" s="153"/>
      <c r="UKE16" s="153"/>
      <c r="UKF16" s="153"/>
      <c r="UKG16" s="153"/>
      <c r="UKH16" s="153"/>
      <c r="UKI16" s="153"/>
      <c r="UKJ16" s="153"/>
      <c r="UKK16" s="153"/>
      <c r="UKL16" s="153"/>
      <c r="UKM16" s="153"/>
      <c r="UKN16" s="153"/>
      <c r="UKO16" s="153"/>
      <c r="UKP16" s="153"/>
      <c r="UKQ16" s="153"/>
      <c r="UKR16" s="153"/>
      <c r="UKS16" s="153"/>
      <c r="UKT16" s="153"/>
      <c r="UKU16" s="153"/>
      <c r="UKV16" s="153"/>
      <c r="UKW16" s="153"/>
      <c r="UKX16" s="153"/>
      <c r="UKY16" s="153"/>
      <c r="UKZ16" s="153"/>
      <c r="ULA16" s="153"/>
      <c r="ULB16" s="153"/>
      <c r="ULC16" s="153"/>
      <c r="ULD16" s="153"/>
      <c r="ULE16" s="153"/>
      <c r="ULF16" s="153"/>
      <c r="ULG16" s="153"/>
      <c r="ULH16" s="153"/>
      <c r="ULI16" s="153"/>
      <c r="ULJ16" s="153"/>
      <c r="ULK16" s="153"/>
      <c r="ULL16" s="153"/>
      <c r="ULM16" s="153"/>
      <c r="ULN16" s="153"/>
      <c r="ULO16" s="153"/>
      <c r="ULP16" s="153"/>
      <c r="ULQ16" s="153"/>
      <c r="ULR16" s="153"/>
      <c r="ULS16" s="153"/>
      <c r="ULT16" s="153"/>
      <c r="ULU16" s="153"/>
      <c r="ULV16" s="153"/>
      <c r="ULW16" s="153"/>
      <c r="ULX16" s="153"/>
      <c r="ULY16" s="153"/>
      <c r="ULZ16" s="153"/>
      <c r="UMA16" s="153"/>
      <c r="UMB16" s="153"/>
      <c r="UMC16" s="153"/>
      <c r="UMD16" s="153"/>
      <c r="UME16" s="153"/>
      <c r="UMF16" s="153"/>
      <c r="UMG16" s="153"/>
      <c r="UMH16" s="153"/>
      <c r="UMI16" s="153"/>
      <c r="UMJ16" s="153"/>
      <c r="UMK16" s="153"/>
      <c r="UML16" s="153"/>
      <c r="UMM16" s="153"/>
      <c r="UMN16" s="153"/>
      <c r="UMO16" s="153"/>
      <c r="UMP16" s="153"/>
      <c r="UMQ16" s="153"/>
      <c r="UMR16" s="153"/>
      <c r="UMS16" s="153"/>
      <c r="UMT16" s="153"/>
      <c r="UMU16" s="153"/>
      <c r="UMV16" s="153"/>
      <c r="UMW16" s="153"/>
      <c r="UMX16" s="153"/>
      <c r="UMY16" s="153"/>
      <c r="UMZ16" s="153"/>
      <c r="UNA16" s="153"/>
      <c r="UNB16" s="153"/>
      <c r="UNC16" s="153"/>
      <c r="UND16" s="153"/>
      <c r="UNE16" s="153"/>
      <c r="UNF16" s="153"/>
      <c r="UNG16" s="153"/>
      <c r="UNH16" s="153"/>
      <c r="UNI16" s="153"/>
      <c r="UNJ16" s="153"/>
      <c r="UNK16" s="153"/>
      <c r="UNL16" s="153"/>
      <c r="UNM16" s="153"/>
      <c r="UNN16" s="153"/>
      <c r="UNO16" s="153"/>
      <c r="UNP16" s="153"/>
      <c r="UNQ16" s="153"/>
      <c r="UNR16" s="153"/>
      <c r="UNS16" s="153"/>
      <c r="UNT16" s="153"/>
      <c r="UNU16" s="153"/>
      <c r="UNV16" s="153"/>
      <c r="UNW16" s="153"/>
      <c r="UNX16" s="153"/>
      <c r="UNY16" s="153"/>
      <c r="UNZ16" s="153"/>
      <c r="UOA16" s="153"/>
      <c r="UOB16" s="153"/>
      <c r="UOC16" s="153"/>
      <c r="UOD16" s="153"/>
      <c r="UOE16" s="153"/>
      <c r="UOF16" s="153"/>
      <c r="UOG16" s="153"/>
      <c r="UOH16" s="153"/>
      <c r="UOI16" s="153"/>
      <c r="UOJ16" s="153"/>
      <c r="UOK16" s="153"/>
      <c r="UOL16" s="153"/>
      <c r="UOM16" s="153"/>
      <c r="UON16" s="153"/>
      <c r="UOO16" s="153"/>
      <c r="UOP16" s="153"/>
      <c r="UOQ16" s="153"/>
      <c r="UOR16" s="153"/>
      <c r="UOS16" s="153"/>
      <c r="UOT16" s="153"/>
      <c r="UOU16" s="153"/>
      <c r="UOV16" s="153"/>
      <c r="UOW16" s="153"/>
      <c r="UOX16" s="153"/>
      <c r="UOY16" s="153"/>
      <c r="UOZ16" s="153"/>
      <c r="UPA16" s="153"/>
      <c r="UPB16" s="153"/>
      <c r="UPC16" s="153"/>
      <c r="UPD16" s="153"/>
      <c r="UPE16" s="153"/>
      <c r="UPF16" s="153"/>
      <c r="UPG16" s="153"/>
      <c r="UPH16" s="153"/>
      <c r="UPI16" s="153"/>
      <c r="UPJ16" s="153"/>
      <c r="UPK16" s="153"/>
      <c r="UPL16" s="153"/>
      <c r="UPM16" s="153"/>
      <c r="UPN16" s="153"/>
      <c r="UPO16" s="153"/>
      <c r="UPP16" s="153"/>
      <c r="UPQ16" s="153"/>
      <c r="UPR16" s="153"/>
      <c r="UPS16" s="153"/>
      <c r="UPT16" s="153"/>
      <c r="UPU16" s="153"/>
      <c r="UPV16" s="153"/>
      <c r="UPW16" s="153"/>
      <c r="UPX16" s="153"/>
      <c r="UPY16" s="153"/>
      <c r="UPZ16" s="153"/>
      <c r="UQA16" s="153"/>
      <c r="UQB16" s="153"/>
      <c r="UQC16" s="153"/>
      <c r="UQD16" s="153"/>
      <c r="UQE16" s="153"/>
      <c r="UQF16" s="153"/>
      <c r="UQG16" s="153"/>
      <c r="UQH16" s="153"/>
      <c r="UQI16" s="153"/>
      <c r="UQJ16" s="153"/>
      <c r="UQK16" s="153"/>
      <c r="UQL16" s="153"/>
      <c r="UQM16" s="153"/>
      <c r="UQN16" s="153"/>
      <c r="UQO16" s="153"/>
      <c r="UQP16" s="153"/>
      <c r="UQQ16" s="153"/>
      <c r="UQR16" s="153"/>
      <c r="UQS16" s="153"/>
      <c r="UQT16" s="153"/>
      <c r="UQU16" s="153"/>
      <c r="UQV16" s="153"/>
      <c r="UQW16" s="153"/>
      <c r="UQX16" s="153"/>
      <c r="UQY16" s="153"/>
      <c r="UQZ16" s="153"/>
      <c r="URA16" s="153"/>
      <c r="URB16" s="153"/>
      <c r="URC16" s="153"/>
      <c r="URD16" s="153"/>
      <c r="URE16" s="153"/>
      <c r="URF16" s="153"/>
      <c r="URG16" s="153"/>
      <c r="URH16" s="153"/>
      <c r="URI16" s="153"/>
      <c r="URJ16" s="153"/>
      <c r="URK16" s="153"/>
      <c r="URL16" s="153"/>
      <c r="URM16" s="153"/>
      <c r="URN16" s="153"/>
      <c r="URO16" s="153"/>
      <c r="URP16" s="153"/>
      <c r="URQ16" s="153"/>
      <c r="URR16" s="153"/>
      <c r="URS16" s="153"/>
      <c r="URT16" s="153"/>
      <c r="URU16" s="153"/>
      <c r="URV16" s="153"/>
      <c r="URW16" s="153"/>
      <c r="URX16" s="153"/>
      <c r="URY16" s="153"/>
      <c r="URZ16" s="153"/>
      <c r="USA16" s="153"/>
      <c r="USB16" s="153"/>
      <c r="USC16" s="153"/>
      <c r="USD16" s="153"/>
      <c r="USE16" s="153"/>
      <c r="USF16" s="153"/>
      <c r="USG16" s="153"/>
      <c r="USH16" s="153"/>
      <c r="USI16" s="153"/>
      <c r="USJ16" s="153"/>
      <c r="USK16" s="153"/>
      <c r="USL16" s="153"/>
      <c r="USM16" s="153"/>
      <c r="USN16" s="153"/>
      <c r="USO16" s="153"/>
      <c r="USP16" s="153"/>
      <c r="USQ16" s="153"/>
      <c r="USR16" s="153"/>
      <c r="USS16" s="153"/>
      <c r="UST16" s="153"/>
      <c r="USU16" s="153"/>
      <c r="USV16" s="153"/>
      <c r="USW16" s="153"/>
      <c r="USX16" s="153"/>
      <c r="USY16" s="153"/>
      <c r="USZ16" s="153"/>
      <c r="UTA16" s="153"/>
      <c r="UTB16" s="153"/>
      <c r="UTC16" s="153"/>
      <c r="UTD16" s="153"/>
      <c r="UTE16" s="153"/>
      <c r="UTF16" s="153"/>
      <c r="UTG16" s="153"/>
      <c r="UTH16" s="153"/>
      <c r="UTI16" s="153"/>
      <c r="UTJ16" s="153"/>
      <c r="UTK16" s="153"/>
      <c r="UTL16" s="153"/>
      <c r="UTM16" s="153"/>
      <c r="UTN16" s="153"/>
      <c r="UTO16" s="153"/>
      <c r="UTP16" s="153"/>
      <c r="UTQ16" s="153"/>
      <c r="UTR16" s="153"/>
      <c r="UTS16" s="153"/>
      <c r="UTT16" s="153"/>
      <c r="UTU16" s="153"/>
      <c r="UTV16" s="153"/>
      <c r="UTW16" s="153"/>
      <c r="UTX16" s="153"/>
      <c r="UTY16" s="153"/>
      <c r="UTZ16" s="153"/>
      <c r="UUA16" s="153"/>
      <c r="UUB16" s="153"/>
      <c r="UUC16" s="153"/>
      <c r="UUD16" s="153"/>
      <c r="UUE16" s="153"/>
      <c r="UUF16" s="153"/>
      <c r="UUG16" s="153"/>
      <c r="UUH16" s="153"/>
      <c r="UUI16" s="153"/>
      <c r="UUJ16" s="153"/>
      <c r="UUK16" s="153"/>
      <c r="UUL16" s="153"/>
      <c r="UUM16" s="153"/>
      <c r="UUN16" s="153"/>
      <c r="UUO16" s="153"/>
      <c r="UUP16" s="153"/>
      <c r="UUQ16" s="153"/>
      <c r="UUR16" s="153"/>
      <c r="UUS16" s="153"/>
      <c r="UUT16" s="153"/>
      <c r="UUU16" s="153"/>
      <c r="UUV16" s="153"/>
      <c r="UUW16" s="153"/>
      <c r="UUX16" s="153"/>
      <c r="UUY16" s="153"/>
      <c r="UUZ16" s="153"/>
      <c r="UVA16" s="153"/>
      <c r="UVB16" s="153"/>
      <c r="UVC16" s="153"/>
      <c r="UVD16" s="153"/>
      <c r="UVE16" s="153"/>
      <c r="UVF16" s="153"/>
      <c r="UVG16" s="153"/>
      <c r="UVH16" s="153"/>
      <c r="UVI16" s="153"/>
      <c r="UVJ16" s="153"/>
      <c r="UVK16" s="153"/>
      <c r="UVL16" s="153"/>
      <c r="UVM16" s="153"/>
      <c r="UVN16" s="153"/>
      <c r="UVO16" s="153"/>
      <c r="UVP16" s="153"/>
      <c r="UVQ16" s="153"/>
      <c r="UVR16" s="153"/>
      <c r="UVS16" s="153"/>
      <c r="UVT16" s="153"/>
      <c r="UVU16" s="153"/>
      <c r="UVV16" s="153"/>
      <c r="UVW16" s="153"/>
      <c r="UVX16" s="153"/>
      <c r="UVY16" s="153"/>
      <c r="UVZ16" s="153"/>
      <c r="UWA16" s="153"/>
      <c r="UWB16" s="153"/>
      <c r="UWC16" s="153"/>
      <c r="UWD16" s="153"/>
      <c r="UWE16" s="153"/>
      <c r="UWF16" s="153"/>
      <c r="UWG16" s="153"/>
      <c r="UWH16" s="153"/>
      <c r="UWI16" s="153"/>
      <c r="UWJ16" s="153"/>
      <c r="UWK16" s="153"/>
      <c r="UWL16" s="153"/>
      <c r="UWM16" s="153"/>
      <c r="UWN16" s="153"/>
      <c r="UWO16" s="153"/>
      <c r="UWP16" s="153"/>
      <c r="UWQ16" s="153"/>
      <c r="UWR16" s="153"/>
      <c r="UWS16" s="153"/>
      <c r="UWT16" s="153"/>
      <c r="UWU16" s="153"/>
      <c r="UWV16" s="153"/>
      <c r="UWW16" s="153"/>
      <c r="UWX16" s="153"/>
      <c r="UWY16" s="153"/>
      <c r="UWZ16" s="153"/>
      <c r="UXA16" s="153"/>
      <c r="UXB16" s="153"/>
      <c r="UXC16" s="153"/>
      <c r="UXD16" s="153"/>
      <c r="UXE16" s="153"/>
      <c r="UXF16" s="153"/>
      <c r="UXG16" s="153"/>
      <c r="UXH16" s="153"/>
      <c r="UXI16" s="153"/>
      <c r="UXJ16" s="153"/>
      <c r="UXK16" s="153"/>
      <c r="UXL16" s="153"/>
      <c r="UXM16" s="153"/>
      <c r="UXN16" s="153"/>
      <c r="UXO16" s="153"/>
      <c r="UXP16" s="153"/>
      <c r="UXQ16" s="153"/>
      <c r="UXR16" s="153"/>
      <c r="UXS16" s="153"/>
      <c r="UXT16" s="153"/>
      <c r="UXU16" s="153"/>
      <c r="UXV16" s="153"/>
      <c r="UXW16" s="153"/>
      <c r="UXX16" s="153"/>
      <c r="UXY16" s="153"/>
      <c r="UXZ16" s="153"/>
      <c r="UYA16" s="153"/>
      <c r="UYB16" s="153"/>
      <c r="UYC16" s="153"/>
      <c r="UYD16" s="153"/>
      <c r="UYE16" s="153"/>
      <c r="UYF16" s="153"/>
      <c r="UYG16" s="153"/>
      <c r="UYH16" s="153"/>
      <c r="UYI16" s="153"/>
      <c r="UYJ16" s="153"/>
      <c r="UYK16" s="153"/>
      <c r="UYL16" s="153"/>
      <c r="UYM16" s="153"/>
      <c r="UYN16" s="153"/>
      <c r="UYO16" s="153"/>
      <c r="UYP16" s="153"/>
      <c r="UYQ16" s="153"/>
      <c r="UYR16" s="153"/>
      <c r="UYS16" s="153"/>
      <c r="UYT16" s="153"/>
      <c r="UYU16" s="153"/>
      <c r="UYV16" s="153"/>
      <c r="UYW16" s="153"/>
      <c r="UYX16" s="153"/>
      <c r="UYY16" s="153"/>
      <c r="UYZ16" s="153"/>
      <c r="UZA16" s="153"/>
      <c r="UZB16" s="153"/>
      <c r="UZC16" s="153"/>
      <c r="UZD16" s="153"/>
      <c r="UZE16" s="153"/>
      <c r="UZF16" s="153"/>
      <c r="UZG16" s="153"/>
      <c r="UZH16" s="153"/>
      <c r="UZI16" s="153"/>
      <c r="UZJ16" s="153"/>
      <c r="UZK16" s="153"/>
      <c r="UZL16" s="153"/>
      <c r="UZM16" s="153"/>
      <c r="UZN16" s="153"/>
      <c r="UZO16" s="153"/>
      <c r="UZP16" s="153"/>
      <c r="UZQ16" s="153"/>
      <c r="UZR16" s="153"/>
      <c r="UZS16" s="153"/>
      <c r="UZT16" s="153"/>
      <c r="UZU16" s="153"/>
      <c r="UZV16" s="153"/>
      <c r="UZW16" s="153"/>
      <c r="UZX16" s="153"/>
      <c r="UZY16" s="153"/>
      <c r="UZZ16" s="153"/>
      <c r="VAA16" s="153"/>
      <c r="VAB16" s="153"/>
      <c r="VAC16" s="153"/>
      <c r="VAD16" s="153"/>
      <c r="VAE16" s="153"/>
      <c r="VAF16" s="153"/>
      <c r="VAG16" s="153"/>
      <c r="VAH16" s="153"/>
      <c r="VAI16" s="153"/>
      <c r="VAJ16" s="153"/>
      <c r="VAK16" s="153"/>
      <c r="VAL16" s="153"/>
      <c r="VAM16" s="153"/>
      <c r="VAN16" s="153"/>
      <c r="VAO16" s="153"/>
      <c r="VAP16" s="153"/>
      <c r="VAQ16" s="153"/>
      <c r="VAR16" s="153"/>
      <c r="VAS16" s="153"/>
      <c r="VAT16" s="153"/>
      <c r="VAU16" s="153"/>
      <c r="VAV16" s="153"/>
      <c r="VAW16" s="153"/>
      <c r="VAX16" s="153"/>
      <c r="VAY16" s="153"/>
      <c r="VAZ16" s="153"/>
      <c r="VBA16" s="153"/>
      <c r="VBB16" s="153"/>
      <c r="VBC16" s="153"/>
      <c r="VBD16" s="153"/>
      <c r="VBE16" s="153"/>
      <c r="VBF16" s="153"/>
      <c r="VBG16" s="153"/>
      <c r="VBH16" s="153"/>
      <c r="VBI16" s="153"/>
      <c r="VBJ16" s="153"/>
      <c r="VBK16" s="153"/>
      <c r="VBL16" s="153"/>
      <c r="VBM16" s="153"/>
      <c r="VBN16" s="153"/>
      <c r="VBO16" s="153"/>
      <c r="VBP16" s="153"/>
      <c r="VBQ16" s="153"/>
      <c r="VBR16" s="153"/>
      <c r="VBS16" s="153"/>
      <c r="VBT16" s="153"/>
      <c r="VBU16" s="153"/>
      <c r="VBV16" s="153"/>
      <c r="VBW16" s="153"/>
      <c r="VBX16" s="153"/>
      <c r="VBY16" s="153"/>
      <c r="VBZ16" s="153"/>
      <c r="VCA16" s="153"/>
      <c r="VCB16" s="153"/>
      <c r="VCC16" s="153"/>
      <c r="VCD16" s="153"/>
      <c r="VCE16" s="153"/>
      <c r="VCF16" s="153"/>
      <c r="VCG16" s="153"/>
      <c r="VCH16" s="153"/>
      <c r="VCI16" s="153"/>
      <c r="VCJ16" s="153"/>
      <c r="VCK16" s="153"/>
      <c r="VCL16" s="153"/>
      <c r="VCM16" s="153"/>
      <c r="VCN16" s="153"/>
      <c r="VCO16" s="153"/>
      <c r="VCP16" s="153"/>
      <c r="VCQ16" s="153"/>
      <c r="VCR16" s="153"/>
      <c r="VCS16" s="153"/>
      <c r="VCT16" s="153"/>
      <c r="VCU16" s="153"/>
      <c r="VCV16" s="153"/>
      <c r="VCW16" s="153"/>
      <c r="VCX16" s="153"/>
      <c r="VCY16" s="153"/>
      <c r="VCZ16" s="153"/>
      <c r="VDA16" s="153"/>
      <c r="VDB16" s="153"/>
      <c r="VDC16" s="153"/>
      <c r="VDD16" s="153"/>
      <c r="VDE16" s="153"/>
      <c r="VDF16" s="153"/>
      <c r="VDG16" s="153"/>
      <c r="VDH16" s="153"/>
      <c r="VDI16" s="153"/>
      <c r="VDJ16" s="153"/>
      <c r="VDK16" s="153"/>
      <c r="VDL16" s="153"/>
      <c r="VDM16" s="153"/>
      <c r="VDN16" s="153"/>
      <c r="VDO16" s="153"/>
      <c r="VDP16" s="153"/>
      <c r="VDQ16" s="153"/>
      <c r="VDR16" s="153"/>
      <c r="VDS16" s="153"/>
      <c r="VDT16" s="153"/>
      <c r="VDU16" s="153"/>
      <c r="VDV16" s="153"/>
      <c r="VDW16" s="153"/>
      <c r="VDX16" s="153"/>
      <c r="VDY16" s="153"/>
      <c r="VDZ16" s="153"/>
      <c r="VEA16" s="153"/>
      <c r="VEB16" s="153"/>
      <c r="VEC16" s="153"/>
      <c r="VED16" s="153"/>
      <c r="VEE16" s="153"/>
      <c r="VEF16" s="153"/>
      <c r="VEG16" s="153"/>
      <c r="VEH16" s="153"/>
      <c r="VEI16" s="153"/>
      <c r="VEJ16" s="153"/>
      <c r="VEK16" s="153"/>
      <c r="VEL16" s="153"/>
      <c r="VEM16" s="153"/>
      <c r="VEN16" s="153"/>
      <c r="VEO16" s="153"/>
      <c r="VEP16" s="153"/>
      <c r="VEQ16" s="153"/>
      <c r="VER16" s="153"/>
      <c r="VES16" s="153"/>
      <c r="VET16" s="153"/>
      <c r="VEU16" s="153"/>
      <c r="VEV16" s="153"/>
      <c r="VEW16" s="153"/>
      <c r="VEX16" s="153"/>
      <c r="VEY16" s="153"/>
      <c r="VEZ16" s="153"/>
      <c r="VFA16" s="153"/>
      <c r="VFB16" s="153"/>
      <c r="VFC16" s="153"/>
      <c r="VFD16" s="153"/>
      <c r="VFE16" s="153"/>
      <c r="VFF16" s="153"/>
      <c r="VFG16" s="153"/>
      <c r="VFH16" s="153"/>
      <c r="VFI16" s="153"/>
      <c r="VFJ16" s="153"/>
      <c r="VFK16" s="153"/>
      <c r="VFL16" s="153"/>
      <c r="VFM16" s="153"/>
      <c r="VFN16" s="153"/>
      <c r="VFO16" s="153"/>
      <c r="VFP16" s="153"/>
      <c r="VFQ16" s="153"/>
      <c r="VFR16" s="153"/>
      <c r="VFS16" s="153"/>
      <c r="VFT16" s="153"/>
      <c r="VFU16" s="153"/>
      <c r="VFV16" s="153"/>
      <c r="VFW16" s="153"/>
      <c r="VFX16" s="153"/>
      <c r="VFY16" s="153"/>
      <c r="VFZ16" s="153"/>
      <c r="VGA16" s="153"/>
      <c r="VGB16" s="153"/>
      <c r="VGC16" s="153"/>
      <c r="VGD16" s="153"/>
      <c r="VGE16" s="153"/>
      <c r="VGF16" s="153"/>
      <c r="VGG16" s="153"/>
      <c r="VGH16" s="153"/>
      <c r="VGI16" s="153"/>
      <c r="VGJ16" s="153"/>
      <c r="VGK16" s="153"/>
      <c r="VGL16" s="153"/>
      <c r="VGM16" s="153"/>
      <c r="VGN16" s="153"/>
      <c r="VGO16" s="153"/>
      <c r="VGP16" s="153"/>
      <c r="VGQ16" s="153"/>
      <c r="VGR16" s="153"/>
      <c r="VGS16" s="153"/>
      <c r="VGT16" s="153"/>
      <c r="VGU16" s="153"/>
      <c r="VGV16" s="153"/>
      <c r="VGW16" s="153"/>
      <c r="VGX16" s="153"/>
      <c r="VGY16" s="153"/>
      <c r="VGZ16" s="153"/>
      <c r="VHA16" s="153"/>
      <c r="VHB16" s="153"/>
      <c r="VHC16" s="153"/>
      <c r="VHD16" s="153"/>
      <c r="VHE16" s="153"/>
      <c r="VHF16" s="153"/>
      <c r="VHG16" s="153"/>
      <c r="VHH16" s="153"/>
      <c r="VHI16" s="153"/>
      <c r="VHJ16" s="153"/>
      <c r="VHK16" s="153"/>
      <c r="VHL16" s="153"/>
      <c r="VHM16" s="153"/>
      <c r="VHN16" s="153"/>
      <c r="VHO16" s="153"/>
      <c r="VHP16" s="153"/>
      <c r="VHQ16" s="153"/>
      <c r="VHR16" s="153"/>
      <c r="VHS16" s="153"/>
      <c r="VHT16" s="153"/>
      <c r="VHU16" s="153"/>
      <c r="VHV16" s="153"/>
      <c r="VHW16" s="153"/>
      <c r="VHX16" s="153"/>
      <c r="VHY16" s="153"/>
      <c r="VHZ16" s="153"/>
      <c r="VIA16" s="153"/>
      <c r="VIB16" s="153"/>
      <c r="VIC16" s="153"/>
      <c r="VID16" s="153"/>
      <c r="VIE16" s="153"/>
      <c r="VIF16" s="153"/>
      <c r="VIG16" s="153"/>
      <c r="VIH16" s="153"/>
      <c r="VII16" s="153"/>
      <c r="VIJ16" s="153"/>
      <c r="VIK16" s="153"/>
      <c r="VIL16" s="153"/>
      <c r="VIM16" s="153"/>
      <c r="VIN16" s="153"/>
      <c r="VIO16" s="153"/>
      <c r="VIP16" s="153"/>
      <c r="VIQ16" s="153"/>
      <c r="VIR16" s="153"/>
      <c r="VIS16" s="153"/>
      <c r="VIT16" s="153"/>
      <c r="VIU16" s="153"/>
      <c r="VIV16" s="153"/>
      <c r="VIW16" s="153"/>
      <c r="VIX16" s="153"/>
      <c r="VIY16" s="153"/>
      <c r="VIZ16" s="153"/>
      <c r="VJA16" s="153"/>
      <c r="VJB16" s="153"/>
      <c r="VJC16" s="153"/>
      <c r="VJD16" s="153"/>
      <c r="VJE16" s="153"/>
      <c r="VJF16" s="153"/>
      <c r="VJG16" s="153"/>
      <c r="VJH16" s="153"/>
      <c r="VJI16" s="153"/>
      <c r="VJJ16" s="153"/>
      <c r="VJK16" s="153"/>
      <c r="VJL16" s="153"/>
      <c r="VJM16" s="153"/>
      <c r="VJN16" s="153"/>
      <c r="VJO16" s="153"/>
      <c r="VJP16" s="153"/>
      <c r="VJQ16" s="153"/>
      <c r="VJR16" s="153"/>
      <c r="VJS16" s="153"/>
      <c r="VJT16" s="153"/>
      <c r="VJU16" s="153"/>
      <c r="VJV16" s="153"/>
      <c r="VJW16" s="153"/>
      <c r="VJX16" s="153"/>
      <c r="VJY16" s="153"/>
      <c r="VJZ16" s="153"/>
      <c r="VKA16" s="153"/>
      <c r="VKB16" s="153"/>
      <c r="VKC16" s="153"/>
      <c r="VKD16" s="153"/>
      <c r="VKE16" s="153"/>
      <c r="VKF16" s="153"/>
      <c r="VKG16" s="153"/>
      <c r="VKH16" s="153"/>
      <c r="VKI16" s="153"/>
      <c r="VKJ16" s="153"/>
      <c r="VKK16" s="153"/>
      <c r="VKL16" s="153"/>
      <c r="VKM16" s="153"/>
      <c r="VKN16" s="153"/>
      <c r="VKO16" s="153"/>
      <c r="VKP16" s="153"/>
      <c r="VKQ16" s="153"/>
      <c r="VKR16" s="153"/>
      <c r="VKS16" s="153"/>
      <c r="VKT16" s="153"/>
      <c r="VKU16" s="153"/>
      <c r="VKV16" s="153"/>
      <c r="VKW16" s="153"/>
      <c r="VKX16" s="153"/>
      <c r="VKY16" s="153"/>
      <c r="VKZ16" s="153"/>
      <c r="VLA16" s="153"/>
      <c r="VLB16" s="153"/>
      <c r="VLC16" s="153"/>
      <c r="VLD16" s="153"/>
      <c r="VLE16" s="153"/>
      <c r="VLF16" s="153"/>
      <c r="VLG16" s="153"/>
      <c r="VLH16" s="153"/>
      <c r="VLI16" s="153"/>
      <c r="VLJ16" s="153"/>
      <c r="VLK16" s="153"/>
      <c r="VLL16" s="153"/>
      <c r="VLM16" s="153"/>
      <c r="VLN16" s="153"/>
      <c r="VLO16" s="153"/>
      <c r="VLP16" s="153"/>
      <c r="VLQ16" s="153"/>
      <c r="VLR16" s="153"/>
      <c r="VLS16" s="153"/>
      <c r="VLT16" s="153"/>
      <c r="VLU16" s="153"/>
      <c r="VLV16" s="153"/>
      <c r="VLW16" s="153"/>
      <c r="VLX16" s="153"/>
      <c r="VLY16" s="153"/>
      <c r="VLZ16" s="153"/>
      <c r="VMA16" s="153"/>
      <c r="VMB16" s="153"/>
      <c r="VMC16" s="153"/>
      <c r="VMD16" s="153"/>
      <c r="VME16" s="153"/>
      <c r="VMF16" s="153"/>
      <c r="VMG16" s="153"/>
      <c r="VMH16" s="153"/>
      <c r="VMI16" s="153"/>
      <c r="VMJ16" s="153"/>
      <c r="VMK16" s="153"/>
      <c r="VML16" s="153"/>
      <c r="VMM16" s="153"/>
      <c r="VMN16" s="153"/>
      <c r="VMO16" s="153"/>
      <c r="VMP16" s="153"/>
      <c r="VMQ16" s="153"/>
      <c r="VMR16" s="153"/>
      <c r="VMS16" s="153"/>
      <c r="VMT16" s="153"/>
      <c r="VMU16" s="153"/>
      <c r="VMV16" s="153"/>
      <c r="VMW16" s="153"/>
      <c r="VMX16" s="153"/>
      <c r="VMY16" s="153"/>
      <c r="VMZ16" s="153"/>
      <c r="VNA16" s="153"/>
      <c r="VNB16" s="153"/>
      <c r="VNC16" s="153"/>
      <c r="VND16" s="153"/>
      <c r="VNE16" s="153"/>
      <c r="VNF16" s="153"/>
      <c r="VNG16" s="153"/>
      <c r="VNH16" s="153"/>
      <c r="VNI16" s="153"/>
      <c r="VNJ16" s="153"/>
      <c r="VNK16" s="153"/>
      <c r="VNL16" s="153"/>
      <c r="VNM16" s="153"/>
      <c r="VNN16" s="153"/>
      <c r="VNO16" s="153"/>
      <c r="VNP16" s="153"/>
      <c r="VNQ16" s="153"/>
      <c r="VNR16" s="153"/>
      <c r="VNS16" s="153"/>
      <c r="VNT16" s="153"/>
      <c r="VNU16" s="153"/>
      <c r="VNV16" s="153"/>
      <c r="VNW16" s="153"/>
      <c r="VNX16" s="153"/>
      <c r="VNY16" s="153"/>
      <c r="VNZ16" s="153"/>
      <c r="VOA16" s="153"/>
      <c r="VOB16" s="153"/>
      <c r="VOC16" s="153"/>
      <c r="VOD16" s="153"/>
      <c r="VOE16" s="153"/>
      <c r="VOF16" s="153"/>
      <c r="VOG16" s="153"/>
      <c r="VOH16" s="153"/>
      <c r="VOI16" s="153"/>
      <c r="VOJ16" s="153"/>
      <c r="VOK16" s="153"/>
      <c r="VOL16" s="153"/>
      <c r="VOM16" s="153"/>
      <c r="VON16" s="153"/>
      <c r="VOO16" s="153"/>
      <c r="VOP16" s="153"/>
      <c r="VOQ16" s="153"/>
      <c r="VOR16" s="153"/>
      <c r="VOS16" s="153"/>
      <c r="VOT16" s="153"/>
      <c r="VOU16" s="153"/>
      <c r="VOV16" s="153"/>
      <c r="VOW16" s="153"/>
      <c r="VOX16" s="153"/>
      <c r="VOY16" s="153"/>
      <c r="VOZ16" s="153"/>
      <c r="VPA16" s="153"/>
      <c r="VPB16" s="153"/>
      <c r="VPC16" s="153"/>
      <c r="VPD16" s="153"/>
      <c r="VPE16" s="153"/>
      <c r="VPF16" s="153"/>
      <c r="VPG16" s="153"/>
      <c r="VPH16" s="153"/>
      <c r="VPI16" s="153"/>
      <c r="VPJ16" s="153"/>
      <c r="VPK16" s="153"/>
      <c r="VPL16" s="153"/>
      <c r="VPM16" s="153"/>
      <c r="VPN16" s="153"/>
      <c r="VPO16" s="153"/>
      <c r="VPP16" s="153"/>
      <c r="VPQ16" s="153"/>
      <c r="VPR16" s="153"/>
      <c r="VPS16" s="153"/>
      <c r="VPT16" s="153"/>
      <c r="VPU16" s="153"/>
      <c r="VPV16" s="153"/>
      <c r="VPW16" s="153"/>
      <c r="VPX16" s="153"/>
      <c r="VPY16" s="153"/>
      <c r="VPZ16" s="153"/>
      <c r="VQA16" s="153"/>
      <c r="VQB16" s="153"/>
      <c r="VQC16" s="153"/>
      <c r="VQD16" s="153"/>
      <c r="VQE16" s="153"/>
      <c r="VQF16" s="153"/>
      <c r="VQG16" s="153"/>
      <c r="VQH16" s="153"/>
      <c r="VQI16" s="153"/>
      <c r="VQJ16" s="153"/>
      <c r="VQK16" s="153"/>
      <c r="VQL16" s="153"/>
      <c r="VQM16" s="153"/>
      <c r="VQN16" s="153"/>
      <c r="VQO16" s="153"/>
      <c r="VQP16" s="153"/>
      <c r="VQQ16" s="153"/>
      <c r="VQR16" s="153"/>
      <c r="VQS16" s="153"/>
      <c r="VQT16" s="153"/>
      <c r="VQU16" s="153"/>
      <c r="VQV16" s="153"/>
      <c r="VQW16" s="153"/>
      <c r="VQX16" s="153"/>
      <c r="VQY16" s="153"/>
      <c r="VQZ16" s="153"/>
      <c r="VRA16" s="153"/>
      <c r="VRB16" s="153"/>
      <c r="VRC16" s="153"/>
      <c r="VRD16" s="153"/>
      <c r="VRE16" s="153"/>
      <c r="VRF16" s="153"/>
      <c r="VRG16" s="153"/>
      <c r="VRH16" s="153"/>
      <c r="VRI16" s="153"/>
      <c r="VRJ16" s="153"/>
      <c r="VRK16" s="153"/>
      <c r="VRL16" s="153"/>
      <c r="VRM16" s="153"/>
      <c r="VRN16" s="153"/>
      <c r="VRO16" s="153"/>
      <c r="VRP16" s="153"/>
      <c r="VRQ16" s="153"/>
      <c r="VRR16" s="153"/>
      <c r="VRS16" s="153"/>
      <c r="VRT16" s="153"/>
      <c r="VRU16" s="153"/>
      <c r="VRV16" s="153"/>
      <c r="VRW16" s="153"/>
      <c r="VRX16" s="153"/>
      <c r="VRY16" s="153"/>
      <c r="VRZ16" s="153"/>
      <c r="VSA16" s="153"/>
      <c r="VSB16" s="153"/>
      <c r="VSC16" s="153"/>
      <c r="VSD16" s="153"/>
      <c r="VSE16" s="153"/>
      <c r="VSF16" s="153"/>
      <c r="VSG16" s="153"/>
      <c r="VSH16" s="153"/>
      <c r="VSI16" s="153"/>
      <c r="VSJ16" s="153"/>
      <c r="VSK16" s="153"/>
      <c r="VSL16" s="153"/>
      <c r="VSM16" s="153"/>
      <c r="VSN16" s="153"/>
      <c r="VSO16" s="153"/>
      <c r="VSP16" s="153"/>
      <c r="VSQ16" s="153"/>
      <c r="VSR16" s="153"/>
      <c r="VSS16" s="153"/>
      <c r="VST16" s="153"/>
      <c r="VSU16" s="153"/>
      <c r="VSV16" s="153"/>
      <c r="VSW16" s="153"/>
      <c r="VSX16" s="153"/>
      <c r="VSY16" s="153"/>
      <c r="VSZ16" s="153"/>
      <c r="VTA16" s="153"/>
      <c r="VTB16" s="153"/>
      <c r="VTC16" s="153"/>
      <c r="VTD16" s="153"/>
      <c r="VTE16" s="153"/>
      <c r="VTF16" s="153"/>
      <c r="VTG16" s="153"/>
      <c r="VTH16" s="153"/>
      <c r="VTI16" s="153"/>
      <c r="VTJ16" s="153"/>
      <c r="VTK16" s="153"/>
      <c r="VTL16" s="153"/>
      <c r="VTM16" s="153"/>
      <c r="VTN16" s="153"/>
      <c r="VTO16" s="153"/>
      <c r="VTP16" s="153"/>
      <c r="VTQ16" s="153"/>
      <c r="VTR16" s="153"/>
      <c r="VTS16" s="153"/>
      <c r="VTT16" s="153"/>
      <c r="VTU16" s="153"/>
      <c r="VTV16" s="153"/>
      <c r="VTW16" s="153"/>
      <c r="VTX16" s="153"/>
      <c r="VTY16" s="153"/>
      <c r="VTZ16" s="153"/>
      <c r="VUA16" s="153"/>
      <c r="VUB16" s="153"/>
      <c r="VUC16" s="153"/>
      <c r="VUD16" s="153"/>
      <c r="VUE16" s="153"/>
      <c r="VUF16" s="153"/>
      <c r="VUG16" s="153"/>
      <c r="VUH16" s="153"/>
      <c r="VUI16" s="153"/>
      <c r="VUJ16" s="153"/>
      <c r="VUK16" s="153"/>
      <c r="VUL16" s="153"/>
      <c r="VUM16" s="153"/>
      <c r="VUN16" s="153"/>
      <c r="VUO16" s="153"/>
      <c r="VUP16" s="153"/>
      <c r="VUQ16" s="153"/>
      <c r="VUR16" s="153"/>
      <c r="VUS16" s="153"/>
      <c r="VUT16" s="153"/>
      <c r="VUU16" s="153"/>
      <c r="VUV16" s="153"/>
      <c r="VUW16" s="153"/>
      <c r="VUX16" s="153"/>
      <c r="VUY16" s="153"/>
      <c r="VUZ16" s="153"/>
      <c r="VVA16" s="153"/>
      <c r="VVB16" s="153"/>
      <c r="VVC16" s="153"/>
      <c r="VVD16" s="153"/>
      <c r="VVE16" s="153"/>
      <c r="VVF16" s="153"/>
      <c r="VVG16" s="153"/>
      <c r="VVH16" s="153"/>
      <c r="VVI16" s="153"/>
      <c r="VVJ16" s="153"/>
      <c r="VVK16" s="153"/>
      <c r="VVL16" s="153"/>
      <c r="VVM16" s="153"/>
      <c r="VVN16" s="153"/>
      <c r="VVO16" s="153"/>
      <c r="VVP16" s="153"/>
      <c r="VVQ16" s="153"/>
      <c r="VVR16" s="153"/>
      <c r="VVS16" s="153"/>
      <c r="VVT16" s="153"/>
      <c r="VVU16" s="153"/>
      <c r="VVV16" s="153"/>
      <c r="VVW16" s="153"/>
      <c r="VVX16" s="153"/>
      <c r="VVY16" s="153"/>
      <c r="VVZ16" s="153"/>
      <c r="VWA16" s="153"/>
      <c r="VWB16" s="153"/>
      <c r="VWC16" s="153"/>
      <c r="VWD16" s="153"/>
      <c r="VWE16" s="153"/>
      <c r="VWF16" s="153"/>
      <c r="VWG16" s="153"/>
      <c r="VWH16" s="153"/>
      <c r="VWI16" s="153"/>
      <c r="VWJ16" s="153"/>
      <c r="VWK16" s="153"/>
      <c r="VWL16" s="153"/>
      <c r="VWM16" s="153"/>
      <c r="VWN16" s="153"/>
      <c r="VWO16" s="153"/>
      <c r="VWP16" s="153"/>
      <c r="VWQ16" s="153"/>
      <c r="VWR16" s="153"/>
      <c r="VWS16" s="153"/>
      <c r="VWT16" s="153"/>
      <c r="VWU16" s="153"/>
      <c r="VWV16" s="153"/>
      <c r="VWW16" s="153"/>
      <c r="VWX16" s="153"/>
      <c r="VWY16" s="153"/>
      <c r="VWZ16" s="153"/>
      <c r="VXA16" s="153"/>
      <c r="VXB16" s="153"/>
      <c r="VXC16" s="153"/>
      <c r="VXD16" s="153"/>
      <c r="VXE16" s="153"/>
      <c r="VXF16" s="153"/>
      <c r="VXG16" s="153"/>
      <c r="VXH16" s="153"/>
      <c r="VXI16" s="153"/>
      <c r="VXJ16" s="153"/>
      <c r="VXK16" s="153"/>
      <c r="VXL16" s="153"/>
      <c r="VXM16" s="153"/>
      <c r="VXN16" s="153"/>
      <c r="VXO16" s="153"/>
      <c r="VXP16" s="153"/>
      <c r="VXQ16" s="153"/>
      <c r="VXR16" s="153"/>
      <c r="VXS16" s="153"/>
      <c r="VXT16" s="153"/>
      <c r="VXU16" s="153"/>
      <c r="VXV16" s="153"/>
      <c r="VXW16" s="153"/>
      <c r="VXX16" s="153"/>
      <c r="VXY16" s="153"/>
      <c r="VXZ16" s="153"/>
      <c r="VYA16" s="153"/>
      <c r="VYB16" s="153"/>
      <c r="VYC16" s="153"/>
      <c r="VYD16" s="153"/>
      <c r="VYE16" s="153"/>
      <c r="VYF16" s="153"/>
      <c r="VYG16" s="153"/>
      <c r="VYH16" s="153"/>
      <c r="VYI16" s="153"/>
      <c r="VYJ16" s="153"/>
      <c r="VYK16" s="153"/>
      <c r="VYL16" s="153"/>
      <c r="VYM16" s="153"/>
      <c r="VYN16" s="153"/>
      <c r="VYO16" s="153"/>
      <c r="VYP16" s="153"/>
      <c r="VYQ16" s="153"/>
      <c r="VYR16" s="153"/>
      <c r="VYS16" s="153"/>
      <c r="VYT16" s="153"/>
      <c r="VYU16" s="153"/>
      <c r="VYV16" s="153"/>
      <c r="VYW16" s="153"/>
      <c r="VYX16" s="153"/>
      <c r="VYY16" s="153"/>
      <c r="VYZ16" s="153"/>
      <c r="VZA16" s="153"/>
      <c r="VZB16" s="153"/>
      <c r="VZC16" s="153"/>
      <c r="VZD16" s="153"/>
      <c r="VZE16" s="153"/>
      <c r="VZF16" s="153"/>
      <c r="VZG16" s="153"/>
      <c r="VZH16" s="153"/>
      <c r="VZI16" s="153"/>
      <c r="VZJ16" s="153"/>
      <c r="VZK16" s="153"/>
      <c r="VZL16" s="153"/>
      <c r="VZM16" s="153"/>
      <c r="VZN16" s="153"/>
      <c r="VZO16" s="153"/>
      <c r="VZP16" s="153"/>
      <c r="VZQ16" s="153"/>
      <c r="VZR16" s="153"/>
      <c r="VZS16" s="153"/>
      <c r="VZT16" s="153"/>
      <c r="VZU16" s="153"/>
      <c r="VZV16" s="153"/>
      <c r="VZW16" s="153"/>
      <c r="VZX16" s="153"/>
      <c r="VZY16" s="153"/>
      <c r="VZZ16" s="153"/>
      <c r="WAA16" s="153"/>
      <c r="WAB16" s="153"/>
      <c r="WAC16" s="153"/>
      <c r="WAD16" s="153"/>
      <c r="WAE16" s="153"/>
      <c r="WAF16" s="153"/>
      <c r="WAG16" s="153"/>
      <c r="WAH16" s="153"/>
      <c r="WAI16" s="153"/>
      <c r="WAJ16" s="153"/>
      <c r="WAK16" s="153"/>
      <c r="WAL16" s="153"/>
      <c r="WAM16" s="153"/>
      <c r="WAN16" s="153"/>
      <c r="WAO16" s="153"/>
      <c r="WAP16" s="153"/>
      <c r="WAQ16" s="153"/>
      <c r="WAR16" s="153"/>
      <c r="WAS16" s="153"/>
      <c r="WAT16" s="153"/>
      <c r="WAU16" s="153"/>
      <c r="WAV16" s="153"/>
      <c r="WAW16" s="153"/>
      <c r="WAX16" s="153"/>
      <c r="WAY16" s="153"/>
      <c r="WAZ16" s="153"/>
      <c r="WBA16" s="153"/>
      <c r="WBB16" s="153"/>
      <c r="WBC16" s="153"/>
      <c r="WBD16" s="153"/>
      <c r="WBE16" s="153"/>
      <c r="WBF16" s="153"/>
      <c r="WBG16" s="153"/>
      <c r="WBH16" s="153"/>
      <c r="WBI16" s="153"/>
      <c r="WBJ16" s="153"/>
      <c r="WBK16" s="153"/>
      <c r="WBL16" s="153"/>
      <c r="WBM16" s="153"/>
      <c r="WBN16" s="153"/>
      <c r="WBO16" s="153"/>
      <c r="WBP16" s="153"/>
      <c r="WBQ16" s="153"/>
      <c r="WBR16" s="153"/>
      <c r="WBS16" s="153"/>
      <c r="WBT16" s="153"/>
      <c r="WBU16" s="153"/>
      <c r="WBV16" s="153"/>
      <c r="WBW16" s="153"/>
      <c r="WBX16" s="153"/>
      <c r="WBY16" s="153"/>
      <c r="WBZ16" s="153"/>
      <c r="WCA16" s="153"/>
      <c r="WCB16" s="153"/>
      <c r="WCC16" s="153"/>
      <c r="WCD16" s="153"/>
      <c r="WCE16" s="153"/>
      <c r="WCF16" s="153"/>
      <c r="WCG16" s="153"/>
      <c r="WCH16" s="153"/>
      <c r="WCI16" s="153"/>
      <c r="WCJ16" s="153"/>
      <c r="WCK16" s="153"/>
      <c r="WCL16" s="153"/>
      <c r="WCM16" s="153"/>
      <c r="WCN16" s="153"/>
      <c r="WCO16" s="153"/>
      <c r="WCP16" s="153"/>
      <c r="WCQ16" s="153"/>
      <c r="WCR16" s="153"/>
      <c r="WCS16" s="153"/>
      <c r="WCT16" s="153"/>
      <c r="WCU16" s="153"/>
      <c r="WCV16" s="153"/>
      <c r="WCW16" s="153"/>
      <c r="WCX16" s="153"/>
      <c r="WCY16" s="153"/>
      <c r="WCZ16" s="153"/>
      <c r="WDA16" s="153"/>
      <c r="WDB16" s="153"/>
      <c r="WDC16" s="153"/>
      <c r="WDD16" s="153"/>
      <c r="WDE16" s="153"/>
      <c r="WDF16" s="153"/>
      <c r="WDG16" s="153"/>
      <c r="WDH16" s="153"/>
      <c r="WDI16" s="153"/>
      <c r="WDJ16" s="153"/>
      <c r="WDK16" s="153"/>
      <c r="WDL16" s="153"/>
      <c r="WDM16" s="153"/>
      <c r="WDN16" s="153"/>
      <c r="WDO16" s="153"/>
      <c r="WDP16" s="153"/>
      <c r="WDQ16" s="153"/>
      <c r="WDR16" s="153"/>
      <c r="WDS16" s="153"/>
      <c r="WDT16" s="153"/>
      <c r="WDU16" s="153"/>
      <c r="WDV16" s="153"/>
      <c r="WDW16" s="153"/>
      <c r="WDX16" s="153"/>
      <c r="WDY16" s="153"/>
      <c r="WDZ16" s="153"/>
      <c r="WEA16" s="153"/>
      <c r="WEB16" s="153"/>
      <c r="WEC16" s="153"/>
      <c r="WED16" s="153"/>
      <c r="WEE16" s="153"/>
      <c r="WEF16" s="153"/>
      <c r="WEG16" s="153"/>
      <c r="WEH16" s="153"/>
      <c r="WEI16" s="153"/>
      <c r="WEJ16" s="153"/>
      <c r="WEK16" s="153"/>
      <c r="WEL16" s="153"/>
      <c r="WEM16" s="153"/>
      <c r="WEN16" s="153"/>
      <c r="WEO16" s="153"/>
      <c r="WEP16" s="153"/>
      <c r="WEQ16" s="153"/>
      <c r="WER16" s="153"/>
      <c r="WES16" s="153"/>
      <c r="WET16" s="153"/>
      <c r="WEU16" s="153"/>
      <c r="WEV16" s="153"/>
      <c r="WEW16" s="153"/>
      <c r="WEX16" s="153"/>
      <c r="WEY16" s="153"/>
      <c r="WEZ16" s="153"/>
      <c r="WFA16" s="153"/>
      <c r="WFB16" s="153"/>
      <c r="WFC16" s="153"/>
      <c r="WFD16" s="153"/>
      <c r="WFE16" s="153"/>
      <c r="WFF16" s="153"/>
      <c r="WFG16" s="153"/>
      <c r="WFH16" s="153"/>
      <c r="WFI16" s="153"/>
      <c r="WFJ16" s="153"/>
      <c r="WFK16" s="153"/>
      <c r="WFL16" s="153"/>
      <c r="WFM16" s="153"/>
      <c r="WFN16" s="153"/>
      <c r="WFO16" s="153"/>
      <c r="WFP16" s="153"/>
      <c r="WFQ16" s="153"/>
      <c r="WFR16" s="153"/>
      <c r="WFS16" s="153"/>
      <c r="WFT16" s="153"/>
      <c r="WFU16" s="153"/>
      <c r="WFV16" s="153"/>
      <c r="WFW16" s="153"/>
      <c r="WFX16" s="153"/>
      <c r="WFY16" s="153"/>
      <c r="WFZ16" s="153"/>
      <c r="WGA16" s="153"/>
      <c r="WGB16" s="153"/>
      <c r="WGC16" s="153"/>
      <c r="WGD16" s="153"/>
      <c r="WGE16" s="153"/>
      <c r="WGF16" s="153"/>
      <c r="WGG16" s="153"/>
      <c r="WGH16" s="153"/>
      <c r="WGI16" s="153"/>
      <c r="WGJ16" s="153"/>
      <c r="WGK16" s="153"/>
      <c r="WGL16" s="153"/>
      <c r="WGM16" s="153"/>
      <c r="WGN16" s="153"/>
      <c r="WGO16" s="153"/>
      <c r="WGP16" s="153"/>
      <c r="WGQ16" s="153"/>
      <c r="WGR16" s="153"/>
      <c r="WGS16" s="153"/>
      <c r="WGT16" s="153"/>
      <c r="WGU16" s="153"/>
      <c r="WGV16" s="153"/>
      <c r="WGW16" s="153"/>
      <c r="WGX16" s="153"/>
      <c r="WGY16" s="153"/>
      <c r="WGZ16" s="153"/>
      <c r="WHA16" s="153"/>
      <c r="WHB16" s="153"/>
      <c r="WHC16" s="153"/>
      <c r="WHD16" s="153"/>
      <c r="WHE16" s="153"/>
      <c r="WHF16" s="153"/>
      <c r="WHG16" s="153"/>
      <c r="WHH16" s="153"/>
      <c r="WHI16" s="153"/>
      <c r="WHJ16" s="153"/>
      <c r="WHK16" s="153"/>
      <c r="WHL16" s="153"/>
      <c r="WHM16" s="153"/>
      <c r="WHN16" s="153"/>
      <c r="WHO16" s="153"/>
      <c r="WHP16" s="153"/>
      <c r="WHQ16" s="153"/>
      <c r="WHR16" s="153"/>
      <c r="WHS16" s="153"/>
      <c r="WHT16" s="153"/>
      <c r="WHU16" s="153"/>
      <c r="WHV16" s="153"/>
      <c r="WHW16" s="153"/>
      <c r="WHX16" s="153"/>
      <c r="WHY16" s="153"/>
      <c r="WHZ16" s="153"/>
      <c r="WIA16" s="153"/>
      <c r="WIB16" s="153"/>
      <c r="WIC16" s="153"/>
      <c r="WID16" s="153"/>
      <c r="WIE16" s="153"/>
      <c r="WIF16" s="153"/>
      <c r="WIG16" s="153"/>
      <c r="WIH16" s="153"/>
      <c r="WII16" s="153"/>
      <c r="WIJ16" s="153"/>
      <c r="WIK16" s="153"/>
      <c r="WIL16" s="153"/>
      <c r="WIM16" s="153"/>
      <c r="WIN16" s="153"/>
      <c r="WIO16" s="153"/>
      <c r="WIP16" s="153"/>
      <c r="WIQ16" s="153"/>
      <c r="WIR16" s="153"/>
      <c r="WIS16" s="153"/>
      <c r="WIT16" s="153"/>
      <c r="WIU16" s="153"/>
      <c r="WIV16" s="153"/>
      <c r="WIW16" s="153"/>
      <c r="WIX16" s="153"/>
      <c r="WIY16" s="153"/>
      <c r="WIZ16" s="153"/>
      <c r="WJA16" s="153"/>
      <c r="WJB16" s="153"/>
      <c r="WJC16" s="153"/>
      <c r="WJD16" s="153"/>
      <c r="WJE16" s="153"/>
      <c r="WJF16" s="153"/>
      <c r="WJG16" s="153"/>
      <c r="WJH16" s="153"/>
      <c r="WJI16" s="153"/>
      <c r="WJJ16" s="153"/>
      <c r="WJK16" s="153"/>
      <c r="WJL16" s="153"/>
      <c r="WJM16" s="153"/>
      <c r="WJN16" s="153"/>
      <c r="WJO16" s="153"/>
      <c r="WJP16" s="153"/>
      <c r="WJQ16" s="153"/>
      <c r="WJR16" s="153"/>
      <c r="WJS16" s="153"/>
      <c r="WJT16" s="153"/>
      <c r="WJU16" s="153"/>
      <c r="WJV16" s="153"/>
      <c r="WJW16" s="153"/>
      <c r="WJX16" s="153"/>
      <c r="WJY16" s="153"/>
      <c r="WJZ16" s="153"/>
      <c r="WKA16" s="153"/>
      <c r="WKB16" s="153"/>
      <c r="WKC16" s="153"/>
      <c r="WKD16" s="153"/>
      <c r="WKE16" s="153"/>
      <c r="WKF16" s="153"/>
      <c r="WKG16" s="153"/>
      <c r="WKH16" s="153"/>
      <c r="WKI16" s="153"/>
      <c r="WKJ16" s="153"/>
      <c r="WKK16" s="153"/>
      <c r="WKL16" s="153"/>
      <c r="WKM16" s="153"/>
      <c r="WKN16" s="153"/>
      <c r="WKO16" s="153"/>
      <c r="WKP16" s="153"/>
      <c r="WKQ16" s="153"/>
      <c r="WKR16" s="153"/>
      <c r="WKS16" s="153"/>
      <c r="WKT16" s="153"/>
      <c r="WKU16" s="153"/>
      <c r="WKV16" s="153"/>
      <c r="WKW16" s="153"/>
      <c r="WKX16" s="153"/>
      <c r="WKY16" s="153"/>
      <c r="WKZ16" s="153"/>
      <c r="WLA16" s="153"/>
      <c r="WLB16" s="153"/>
      <c r="WLC16" s="153"/>
      <c r="WLD16" s="153"/>
      <c r="WLE16" s="153"/>
      <c r="WLF16" s="153"/>
      <c r="WLG16" s="153"/>
      <c r="WLH16" s="153"/>
      <c r="WLI16" s="153"/>
      <c r="WLJ16" s="153"/>
      <c r="WLK16" s="153"/>
      <c r="WLL16" s="153"/>
      <c r="WLM16" s="153"/>
      <c r="WLN16" s="153"/>
      <c r="WLO16" s="153"/>
      <c r="WLP16" s="153"/>
      <c r="WLQ16" s="153"/>
      <c r="WLR16" s="153"/>
      <c r="WLS16" s="153"/>
      <c r="WLT16" s="153"/>
      <c r="WLU16" s="153"/>
      <c r="WLV16" s="153"/>
      <c r="WLW16" s="153"/>
      <c r="WLX16" s="153"/>
      <c r="WLY16" s="153"/>
      <c r="WLZ16" s="153"/>
      <c r="WMA16" s="153"/>
      <c r="WMB16" s="153"/>
      <c r="WMC16" s="153"/>
      <c r="WMD16" s="153"/>
      <c r="WME16" s="153"/>
      <c r="WMF16" s="153"/>
      <c r="WMG16" s="153"/>
      <c r="WMH16" s="153"/>
      <c r="WMI16" s="153"/>
      <c r="WMJ16" s="153"/>
      <c r="WMK16" s="153"/>
      <c r="WML16" s="153"/>
      <c r="WMM16" s="153"/>
      <c r="WMN16" s="153"/>
      <c r="WMO16" s="153"/>
      <c r="WMP16" s="153"/>
      <c r="WMQ16" s="153"/>
      <c r="WMR16" s="153"/>
      <c r="WMS16" s="153"/>
      <c r="WMT16" s="153"/>
      <c r="WMU16" s="153"/>
      <c r="WMV16" s="153"/>
      <c r="WMW16" s="153"/>
      <c r="WMX16" s="153"/>
      <c r="WMY16" s="153"/>
      <c r="WMZ16" s="153"/>
      <c r="WNA16" s="153"/>
      <c r="WNB16" s="153"/>
      <c r="WNC16" s="153"/>
      <c r="WND16" s="153"/>
      <c r="WNE16" s="153"/>
      <c r="WNF16" s="153"/>
      <c r="WNG16" s="153"/>
      <c r="WNH16" s="153"/>
      <c r="WNI16" s="153"/>
      <c r="WNJ16" s="153"/>
      <c r="WNK16" s="153"/>
      <c r="WNL16" s="153"/>
      <c r="WNM16" s="153"/>
      <c r="WNN16" s="153"/>
      <c r="WNO16" s="153"/>
      <c r="WNP16" s="153"/>
      <c r="WNQ16" s="153"/>
      <c r="WNR16" s="153"/>
      <c r="WNS16" s="153"/>
      <c r="WNT16" s="153"/>
      <c r="WNU16" s="153"/>
      <c r="WNV16" s="153"/>
      <c r="WNW16" s="153"/>
      <c r="WNX16" s="153"/>
      <c r="WNY16" s="153"/>
      <c r="WNZ16" s="153"/>
      <c r="WOA16" s="153"/>
      <c r="WOB16" s="153"/>
      <c r="WOC16" s="153"/>
      <c r="WOD16" s="153"/>
      <c r="WOE16" s="153"/>
      <c r="WOF16" s="153"/>
      <c r="WOG16" s="153"/>
      <c r="WOH16" s="153"/>
      <c r="WOI16" s="153"/>
      <c r="WOJ16" s="153"/>
      <c r="WOK16" s="153"/>
      <c r="WOL16" s="153"/>
      <c r="WOM16" s="153"/>
      <c r="WON16" s="153"/>
      <c r="WOO16" s="153"/>
      <c r="WOP16" s="153"/>
      <c r="WOQ16" s="153"/>
      <c r="WOR16" s="153"/>
      <c r="WOS16" s="153"/>
      <c r="WOT16" s="153"/>
      <c r="WOU16" s="153"/>
      <c r="WOV16" s="153"/>
      <c r="WOW16" s="153"/>
      <c r="WOX16" s="153"/>
      <c r="WOY16" s="153"/>
      <c r="WOZ16" s="153"/>
      <c r="WPA16" s="153"/>
      <c r="WPB16" s="153"/>
      <c r="WPC16" s="153"/>
      <c r="WPD16" s="153"/>
      <c r="WPE16" s="153"/>
      <c r="WPF16" s="153"/>
      <c r="WPG16" s="153"/>
      <c r="WPH16" s="153"/>
      <c r="WPI16" s="153"/>
      <c r="WPJ16" s="153"/>
      <c r="WPK16" s="153"/>
      <c r="WPL16" s="153"/>
      <c r="WPM16" s="153"/>
      <c r="WPN16" s="153"/>
      <c r="WPO16" s="153"/>
      <c r="WPP16" s="153"/>
      <c r="WPQ16" s="153"/>
      <c r="WPR16" s="153"/>
      <c r="WPS16" s="153"/>
      <c r="WPT16" s="153"/>
      <c r="WPU16" s="153"/>
      <c r="WPV16" s="153"/>
      <c r="WPW16" s="153"/>
      <c r="WPX16" s="153"/>
      <c r="WPY16" s="153"/>
      <c r="WPZ16" s="153"/>
      <c r="WQA16" s="153"/>
      <c r="WQB16" s="153"/>
      <c r="WQC16" s="153"/>
      <c r="WQD16" s="153"/>
      <c r="WQE16" s="153"/>
      <c r="WQF16" s="153"/>
      <c r="WQG16" s="153"/>
      <c r="WQH16" s="153"/>
      <c r="WQI16" s="153"/>
      <c r="WQJ16" s="153"/>
      <c r="WQK16" s="153"/>
      <c r="WQL16" s="153"/>
      <c r="WQM16" s="153"/>
      <c r="WQN16" s="153"/>
      <c r="WQO16" s="153"/>
      <c r="WQP16" s="153"/>
      <c r="WQQ16" s="153"/>
      <c r="WQR16" s="153"/>
      <c r="WQS16" s="153"/>
      <c r="WQT16" s="153"/>
      <c r="WQU16" s="153"/>
      <c r="WQV16" s="153"/>
      <c r="WQW16" s="153"/>
      <c r="WQX16" s="153"/>
      <c r="WQY16" s="153"/>
      <c r="WQZ16" s="153"/>
      <c r="WRA16" s="153"/>
      <c r="WRB16" s="153"/>
      <c r="WRC16" s="153"/>
      <c r="WRD16" s="153"/>
      <c r="WRE16" s="153"/>
      <c r="WRF16" s="153"/>
      <c r="WRG16" s="153"/>
      <c r="WRH16" s="153"/>
      <c r="WRI16" s="153"/>
      <c r="WRJ16" s="153"/>
      <c r="WRK16" s="153"/>
      <c r="WRL16" s="153"/>
      <c r="WRM16" s="153"/>
      <c r="WRN16" s="153"/>
      <c r="WRO16" s="153"/>
      <c r="WRP16" s="153"/>
      <c r="WRQ16" s="153"/>
      <c r="WRR16" s="153"/>
      <c r="WRS16" s="153"/>
      <c r="WRT16" s="153"/>
      <c r="WRU16" s="153"/>
      <c r="WRV16" s="153"/>
      <c r="WRW16" s="153"/>
      <c r="WRX16" s="153"/>
      <c r="WRY16" s="153"/>
      <c r="WRZ16" s="153"/>
      <c r="WSA16" s="153"/>
      <c r="WSB16" s="153"/>
      <c r="WSC16" s="153"/>
      <c r="WSD16" s="153"/>
      <c r="WSE16" s="153"/>
      <c r="WSF16" s="153"/>
      <c r="WSG16" s="153"/>
      <c r="WSH16" s="153"/>
      <c r="WSI16" s="153"/>
      <c r="WSJ16" s="153"/>
      <c r="WSK16" s="153"/>
      <c r="WSL16" s="153"/>
      <c r="WSM16" s="153"/>
      <c r="WSN16" s="153"/>
      <c r="WSO16" s="153"/>
      <c r="WSP16" s="153"/>
      <c r="WSQ16" s="153"/>
      <c r="WSR16" s="153"/>
      <c r="WSS16" s="153"/>
      <c r="WST16" s="153"/>
      <c r="WSU16" s="153"/>
      <c r="WSV16" s="153"/>
      <c r="WSW16" s="153"/>
      <c r="WSX16" s="153"/>
      <c r="WSY16" s="153"/>
      <c r="WSZ16" s="153"/>
      <c r="WTA16" s="153"/>
      <c r="WTB16" s="153"/>
      <c r="WTC16" s="153"/>
      <c r="WTD16" s="153"/>
      <c r="WTE16" s="153"/>
      <c r="WTF16" s="153"/>
      <c r="WTG16" s="153"/>
      <c r="WTH16" s="153"/>
      <c r="WTI16" s="153"/>
      <c r="WTJ16" s="153"/>
      <c r="WTK16" s="153"/>
      <c r="WTL16" s="153"/>
      <c r="WTM16" s="153"/>
      <c r="WTN16" s="153"/>
      <c r="WTO16" s="153"/>
      <c r="WTP16" s="153"/>
      <c r="WTQ16" s="153"/>
      <c r="WTR16" s="153"/>
      <c r="WTS16" s="153"/>
      <c r="WTT16" s="153"/>
      <c r="WTU16" s="153"/>
      <c r="WTV16" s="153"/>
      <c r="WTW16" s="153"/>
      <c r="WTX16" s="153"/>
      <c r="WTY16" s="153"/>
      <c r="WTZ16" s="153"/>
      <c r="WUA16" s="153"/>
      <c r="WUB16" s="153"/>
      <c r="WUC16" s="153"/>
      <c r="WUD16" s="153"/>
      <c r="WUE16" s="153"/>
      <c r="WUF16" s="153"/>
      <c r="WUG16" s="153"/>
      <c r="WUH16" s="153"/>
      <c r="WUI16" s="153"/>
      <c r="WUJ16" s="153"/>
      <c r="WUK16" s="153"/>
      <c r="WUL16" s="153"/>
      <c r="WUM16" s="153"/>
      <c r="WUN16" s="153"/>
      <c r="WUO16" s="153"/>
      <c r="WUP16" s="153"/>
      <c r="WUQ16" s="153"/>
      <c r="WUR16" s="153"/>
      <c r="WUS16" s="153"/>
      <c r="WUT16" s="153"/>
      <c r="WUU16" s="153"/>
      <c r="WUV16" s="153"/>
      <c r="WUW16" s="153"/>
      <c r="WUX16" s="153"/>
      <c r="WUY16" s="153"/>
      <c r="WUZ16" s="153"/>
      <c r="WVA16" s="153"/>
      <c r="WVB16" s="153"/>
      <c r="WVC16" s="153"/>
      <c r="WVD16" s="153"/>
      <c r="WVE16" s="153"/>
      <c r="WVF16" s="153"/>
      <c r="WVG16" s="153"/>
      <c r="WVH16" s="153"/>
      <c r="WVI16" s="153"/>
      <c r="WVJ16" s="153"/>
      <c r="WVK16" s="153"/>
      <c r="WVL16" s="153"/>
      <c r="WVM16" s="153"/>
      <c r="WVN16" s="153"/>
      <c r="WVO16" s="153"/>
      <c r="WVP16" s="153"/>
      <c r="WVQ16" s="153"/>
      <c r="WVR16" s="153"/>
      <c r="WVS16" s="153"/>
      <c r="WVT16" s="153"/>
      <c r="WVU16" s="153"/>
      <c r="WVV16" s="153"/>
      <c r="WVW16" s="153"/>
      <c r="WVX16" s="153"/>
      <c r="WVY16" s="153"/>
      <c r="WVZ16" s="153"/>
      <c r="WWA16" s="153"/>
      <c r="WWB16" s="153"/>
      <c r="WWC16" s="153"/>
      <c r="WWD16" s="153"/>
      <c r="WWE16" s="153"/>
      <c r="WWF16" s="153"/>
      <c r="WWG16" s="153"/>
      <c r="WWH16" s="153"/>
      <c r="WWI16" s="153"/>
      <c r="WWJ16" s="153"/>
      <c r="WWK16" s="153"/>
      <c r="WWL16" s="153"/>
      <c r="WWM16" s="153"/>
      <c r="WWN16" s="153"/>
      <c r="WWO16" s="153"/>
      <c r="WWP16" s="153"/>
      <c r="WWQ16" s="153"/>
      <c r="WWR16" s="153"/>
      <c r="WWS16" s="153"/>
      <c r="WWT16" s="153"/>
      <c r="WWU16" s="153"/>
      <c r="WWV16" s="153"/>
      <c r="WWW16" s="153"/>
      <c r="WWX16" s="153"/>
      <c r="WWY16" s="153"/>
      <c r="WWZ16" s="153"/>
      <c r="WXA16" s="153"/>
      <c r="WXB16" s="153"/>
      <c r="WXC16" s="153"/>
      <c r="WXD16" s="153"/>
      <c r="WXE16" s="153"/>
      <c r="WXF16" s="153"/>
      <c r="WXG16" s="153"/>
      <c r="WXH16" s="153"/>
      <c r="WXI16" s="153"/>
      <c r="WXJ16" s="153"/>
      <c r="WXK16" s="153"/>
      <c r="WXL16" s="153"/>
      <c r="WXM16" s="153"/>
      <c r="WXN16" s="153"/>
      <c r="WXO16" s="153"/>
      <c r="WXP16" s="153"/>
      <c r="WXQ16" s="153"/>
      <c r="WXR16" s="153"/>
      <c r="WXS16" s="153"/>
      <c r="WXT16" s="153"/>
      <c r="WXU16" s="153"/>
      <c r="WXV16" s="153"/>
      <c r="WXW16" s="153"/>
      <c r="WXX16" s="153"/>
      <c r="WXY16" s="153"/>
      <c r="WXZ16" s="153"/>
      <c r="WYA16" s="153"/>
      <c r="WYB16" s="153"/>
      <c r="WYC16" s="153"/>
      <c r="WYD16" s="153"/>
      <c r="WYE16" s="153"/>
      <c r="WYF16" s="153"/>
      <c r="WYG16" s="153"/>
      <c r="WYH16" s="153"/>
      <c r="WYI16" s="153"/>
      <c r="WYJ16" s="153"/>
      <c r="WYK16" s="153"/>
      <c r="WYL16" s="153"/>
      <c r="WYM16" s="153"/>
      <c r="WYN16" s="153"/>
      <c r="WYO16" s="153"/>
      <c r="WYP16" s="153"/>
      <c r="WYQ16" s="153"/>
      <c r="WYR16" s="153"/>
      <c r="WYS16" s="153"/>
      <c r="WYT16" s="153"/>
      <c r="WYU16" s="153"/>
      <c r="WYV16" s="153"/>
      <c r="WYW16" s="153"/>
      <c r="WYX16" s="153"/>
      <c r="WYY16" s="153"/>
      <c r="WYZ16" s="153"/>
      <c r="WZA16" s="153"/>
      <c r="WZB16" s="153"/>
      <c r="WZC16" s="153"/>
      <c r="WZD16" s="153"/>
      <c r="WZE16" s="153"/>
      <c r="WZF16" s="153"/>
      <c r="WZG16" s="153"/>
      <c r="WZH16" s="153"/>
      <c r="WZI16" s="153"/>
      <c r="WZJ16" s="153"/>
      <c r="WZK16" s="153"/>
      <c r="WZL16" s="153"/>
      <c r="WZM16" s="153"/>
      <c r="WZN16" s="153"/>
      <c r="WZO16" s="153"/>
      <c r="WZP16" s="153"/>
      <c r="WZQ16" s="153"/>
      <c r="WZR16" s="153"/>
      <c r="WZS16" s="153"/>
      <c r="WZT16" s="153"/>
      <c r="WZU16" s="153"/>
      <c r="WZV16" s="153"/>
      <c r="WZW16" s="153"/>
      <c r="WZX16" s="153"/>
      <c r="WZY16" s="153"/>
      <c r="WZZ16" s="153"/>
      <c r="XAA16" s="153"/>
      <c r="XAB16" s="153"/>
      <c r="XAC16" s="153"/>
      <c r="XAD16" s="153"/>
      <c r="XAE16" s="153"/>
      <c r="XAF16" s="153"/>
      <c r="XAG16" s="153"/>
      <c r="XAH16" s="153"/>
      <c r="XAI16" s="153"/>
      <c r="XAJ16" s="153"/>
      <c r="XAK16" s="153"/>
      <c r="XAL16" s="153"/>
      <c r="XAM16" s="153"/>
      <c r="XAN16" s="153"/>
      <c r="XAO16" s="153"/>
      <c r="XAP16" s="153"/>
      <c r="XAQ16" s="153"/>
      <c r="XAR16" s="153"/>
      <c r="XAS16" s="153"/>
      <c r="XAT16" s="153"/>
      <c r="XAU16" s="153"/>
      <c r="XAV16" s="153"/>
      <c r="XAW16" s="153"/>
      <c r="XAX16" s="153"/>
      <c r="XAY16" s="153"/>
      <c r="XAZ16" s="153"/>
      <c r="XBA16" s="153"/>
      <c r="XBB16" s="153"/>
      <c r="XBC16" s="153"/>
      <c r="XBD16" s="153"/>
      <c r="XBE16" s="153"/>
      <c r="XBF16" s="153"/>
      <c r="XBG16" s="153"/>
      <c r="XBH16" s="153"/>
      <c r="XBI16" s="153"/>
      <c r="XBJ16" s="153"/>
      <c r="XBK16" s="153"/>
      <c r="XBL16" s="153"/>
      <c r="XBM16" s="153"/>
      <c r="XBN16" s="153"/>
      <c r="XBO16" s="153"/>
      <c r="XBP16" s="153"/>
      <c r="XBQ16" s="153"/>
      <c r="XBR16" s="153"/>
      <c r="XBS16" s="153"/>
      <c r="XBT16" s="153"/>
      <c r="XBU16" s="153"/>
      <c r="XBV16" s="153"/>
      <c r="XBW16" s="153"/>
      <c r="XBX16" s="153"/>
      <c r="XBY16" s="153"/>
      <c r="XBZ16" s="153"/>
      <c r="XCA16" s="153"/>
      <c r="XCB16" s="153"/>
      <c r="XCC16" s="153"/>
      <c r="XCD16" s="153"/>
      <c r="XCE16" s="153"/>
      <c r="XCF16" s="153"/>
      <c r="XCG16" s="153"/>
      <c r="XCH16" s="153"/>
      <c r="XCI16" s="153"/>
      <c r="XCJ16" s="153"/>
      <c r="XCK16" s="153"/>
      <c r="XCL16" s="153"/>
      <c r="XCM16" s="153"/>
      <c r="XCN16" s="153"/>
      <c r="XCO16" s="153"/>
      <c r="XCP16" s="153"/>
      <c r="XCQ16" s="153"/>
      <c r="XCR16" s="153"/>
      <c r="XCS16" s="153"/>
      <c r="XCT16" s="153"/>
      <c r="XCU16" s="153"/>
      <c r="XCV16" s="153"/>
      <c r="XCW16" s="153"/>
      <c r="XCX16" s="153"/>
      <c r="XCY16" s="153"/>
      <c r="XCZ16" s="153"/>
      <c r="XDA16" s="153"/>
      <c r="XDB16" s="153"/>
      <c r="XDC16" s="153"/>
      <c r="XDD16" s="153"/>
      <c r="XDE16" s="153"/>
      <c r="XDF16" s="153"/>
      <c r="XDG16" s="153"/>
      <c r="XDH16" s="153"/>
      <c r="XDI16" s="153"/>
      <c r="XDJ16" s="153"/>
      <c r="XDK16" s="153"/>
      <c r="XDL16" s="153"/>
      <c r="XDM16" s="153"/>
      <c r="XDN16" s="153"/>
      <c r="XDO16" s="153"/>
      <c r="XDP16" s="153"/>
      <c r="XDQ16" s="153"/>
      <c r="XDR16" s="153"/>
      <c r="XDS16" s="153"/>
      <c r="XDT16" s="153"/>
      <c r="XDU16" s="153"/>
      <c r="XDV16" s="153"/>
      <c r="XDW16" s="153"/>
      <c r="XDX16" s="153"/>
      <c r="XDY16" s="153"/>
      <c r="XDZ16" s="153"/>
      <c r="XEA16" s="153"/>
      <c r="XEB16" s="153"/>
      <c r="XEC16" s="153"/>
      <c r="XED16" s="153"/>
      <c r="XEE16" s="153"/>
      <c r="XEF16" s="153"/>
      <c r="XEG16" s="153"/>
      <c r="XEH16" s="153"/>
      <c r="XEI16" s="153"/>
      <c r="XEJ16" s="153"/>
      <c r="XEK16" s="153"/>
      <c r="XEL16" s="153"/>
      <c r="XEM16" s="153"/>
      <c r="XEN16" s="153"/>
      <c r="XEO16" s="153"/>
      <c r="XEP16" s="153"/>
      <c r="XEQ16" s="153"/>
      <c r="XER16" s="153"/>
      <c r="XES16" s="153"/>
      <c r="XET16" s="153"/>
      <c r="XEU16" s="153"/>
      <c r="XEV16" s="153"/>
      <c r="XEW16" s="153"/>
      <c r="XEX16" s="153"/>
      <c r="XEY16" s="153"/>
      <c r="XEZ16" s="153"/>
      <c r="XFA16" s="153"/>
      <c r="XFB16" s="153"/>
      <c r="XFC16" s="153"/>
      <c r="XFD16" s="153"/>
    </row>
    <row r="17" spans="1:16384" s="259" customFormat="1" ht="38.25" customHeight="1">
      <c r="A17" s="462"/>
      <c r="B17" s="463"/>
      <c r="C17" s="464"/>
      <c r="D17" s="464"/>
      <c r="E17" s="464"/>
      <c r="F17" s="464"/>
      <c r="G17" s="464"/>
      <c r="H17" s="464"/>
      <c r="I17" s="464"/>
      <c r="J17" s="238"/>
      <c r="K17" s="242"/>
      <c r="L17" s="350"/>
      <c r="M17" s="242"/>
      <c r="N17" s="239"/>
      <c r="O17" s="242"/>
      <c r="P17" s="242"/>
      <c r="Q17" s="240"/>
      <c r="R17" s="242"/>
      <c r="S17" s="241"/>
      <c r="T17" s="242"/>
      <c r="U17" s="242"/>
      <c r="V17" s="395"/>
      <c r="W17" s="157"/>
      <c r="X17" s="156"/>
      <c r="Y17" s="156"/>
      <c r="Z17" s="156"/>
      <c r="AA17" s="156"/>
      <c r="AB17" s="156"/>
      <c r="AC17" s="156"/>
      <c r="AD17" s="156"/>
      <c r="AE17" s="156"/>
      <c r="AF17" s="156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  <c r="BH17" s="153"/>
      <c r="BI17" s="153"/>
      <c r="BJ17" s="153"/>
      <c r="BK17" s="153"/>
      <c r="BL17" s="153"/>
      <c r="BM17" s="153"/>
      <c r="BN17" s="153"/>
      <c r="BO17" s="153"/>
      <c r="BP17" s="153"/>
      <c r="BQ17" s="153"/>
      <c r="BR17" s="153"/>
      <c r="BS17" s="153"/>
      <c r="BT17" s="153"/>
      <c r="BU17" s="153"/>
      <c r="BV17" s="153"/>
      <c r="BW17" s="153"/>
      <c r="BX17" s="153"/>
      <c r="BY17" s="153"/>
      <c r="BZ17" s="153"/>
      <c r="CA17" s="153"/>
      <c r="CB17" s="153"/>
      <c r="CC17" s="153"/>
      <c r="CD17" s="153"/>
      <c r="CE17" s="153"/>
      <c r="CF17" s="153"/>
      <c r="CG17" s="153"/>
      <c r="CH17" s="153"/>
      <c r="CI17" s="153"/>
      <c r="CJ17" s="153"/>
      <c r="CK17" s="153"/>
      <c r="CL17" s="153"/>
      <c r="CM17" s="153"/>
      <c r="CN17" s="153"/>
      <c r="CO17" s="153"/>
      <c r="CP17" s="153"/>
      <c r="CQ17" s="153"/>
      <c r="CR17" s="153"/>
      <c r="CS17" s="153"/>
      <c r="CT17" s="153"/>
      <c r="CU17" s="153"/>
      <c r="CV17" s="153"/>
      <c r="CW17" s="153"/>
      <c r="CX17" s="153"/>
      <c r="CY17" s="153"/>
      <c r="CZ17" s="153"/>
      <c r="DA17" s="153"/>
      <c r="DB17" s="153"/>
      <c r="DC17" s="153"/>
      <c r="DD17" s="153"/>
      <c r="DE17" s="153"/>
      <c r="DF17" s="153"/>
      <c r="DG17" s="153"/>
      <c r="DH17" s="153"/>
      <c r="DI17" s="153"/>
      <c r="DJ17" s="153"/>
      <c r="DK17" s="153"/>
      <c r="DL17" s="153"/>
      <c r="DM17" s="153"/>
      <c r="DN17" s="153"/>
      <c r="DO17" s="153"/>
      <c r="DP17" s="153"/>
      <c r="DQ17" s="153"/>
      <c r="DR17" s="153"/>
      <c r="DS17" s="153"/>
      <c r="DT17" s="153"/>
      <c r="DU17" s="153"/>
      <c r="DV17" s="153"/>
      <c r="DW17" s="153"/>
      <c r="DX17" s="153"/>
      <c r="DY17" s="153"/>
      <c r="DZ17" s="153"/>
      <c r="EA17" s="153"/>
      <c r="EB17" s="153"/>
      <c r="EC17" s="153"/>
      <c r="ED17" s="153"/>
      <c r="EE17" s="153"/>
      <c r="EF17" s="153"/>
      <c r="EG17" s="153"/>
      <c r="EH17" s="153"/>
      <c r="EI17" s="153"/>
      <c r="EJ17" s="153"/>
      <c r="EK17" s="153"/>
      <c r="EL17" s="153"/>
      <c r="EM17" s="153"/>
      <c r="EN17" s="153"/>
      <c r="EO17" s="153"/>
      <c r="EP17" s="153"/>
      <c r="EQ17" s="153"/>
      <c r="ER17" s="153"/>
      <c r="ES17" s="153"/>
      <c r="ET17" s="153"/>
      <c r="EU17" s="153"/>
      <c r="EV17" s="153"/>
      <c r="EW17" s="153"/>
      <c r="EX17" s="153"/>
      <c r="EY17" s="153"/>
      <c r="EZ17" s="153"/>
      <c r="FA17" s="153"/>
      <c r="FB17" s="153"/>
      <c r="FC17" s="153"/>
      <c r="FD17" s="153"/>
      <c r="FE17" s="153"/>
      <c r="FF17" s="153"/>
      <c r="FG17" s="153"/>
      <c r="FH17" s="153"/>
      <c r="FI17" s="153"/>
      <c r="FJ17" s="153"/>
      <c r="FK17" s="153"/>
      <c r="FL17" s="153"/>
      <c r="FM17" s="153"/>
      <c r="FN17" s="153"/>
      <c r="FO17" s="153"/>
      <c r="FP17" s="153"/>
      <c r="FQ17" s="153"/>
      <c r="FR17" s="153"/>
      <c r="FS17" s="153"/>
      <c r="FT17" s="153"/>
      <c r="FU17" s="153"/>
      <c r="FV17" s="153"/>
      <c r="FW17" s="153"/>
      <c r="FX17" s="153"/>
      <c r="FY17" s="153"/>
      <c r="FZ17" s="153"/>
      <c r="GA17" s="153"/>
      <c r="GB17" s="153"/>
      <c r="GC17" s="153"/>
      <c r="GD17" s="153"/>
      <c r="GE17" s="153"/>
      <c r="GF17" s="153"/>
      <c r="GG17" s="153"/>
      <c r="GH17" s="153"/>
      <c r="GI17" s="153"/>
      <c r="GJ17" s="153"/>
      <c r="GK17" s="153"/>
      <c r="GL17" s="153"/>
      <c r="GM17" s="153"/>
      <c r="GN17" s="153"/>
      <c r="GO17" s="153"/>
      <c r="GP17" s="153"/>
      <c r="GQ17" s="153"/>
      <c r="GR17" s="153"/>
      <c r="GS17" s="153"/>
      <c r="GT17" s="153"/>
      <c r="GU17" s="153"/>
      <c r="GV17" s="153"/>
      <c r="GW17" s="153"/>
      <c r="GX17" s="153"/>
      <c r="GY17" s="153"/>
      <c r="GZ17" s="153"/>
      <c r="HA17" s="153"/>
      <c r="HB17" s="153"/>
      <c r="HC17" s="153"/>
      <c r="HD17" s="153"/>
      <c r="HE17" s="153"/>
      <c r="HF17" s="153"/>
      <c r="HG17" s="153"/>
      <c r="HH17" s="153"/>
      <c r="HI17" s="153"/>
      <c r="HJ17" s="153"/>
      <c r="HK17" s="153"/>
      <c r="HL17" s="153"/>
      <c r="HM17" s="153"/>
      <c r="HN17" s="153"/>
      <c r="HO17" s="153"/>
      <c r="HP17" s="153"/>
      <c r="HQ17" s="153"/>
      <c r="HR17" s="153"/>
      <c r="HS17" s="153"/>
      <c r="HT17" s="153"/>
      <c r="HU17" s="153"/>
      <c r="HV17" s="153"/>
      <c r="HW17" s="153"/>
      <c r="HX17" s="153"/>
      <c r="HY17" s="153"/>
      <c r="HZ17" s="153"/>
      <c r="IA17" s="153"/>
      <c r="IB17" s="153"/>
      <c r="IC17" s="153"/>
      <c r="ID17" s="153"/>
      <c r="IE17" s="153"/>
      <c r="IF17" s="153"/>
      <c r="IG17" s="153"/>
      <c r="IH17" s="153"/>
      <c r="II17" s="153"/>
      <c r="IJ17" s="153"/>
      <c r="IK17" s="153"/>
      <c r="IL17" s="153"/>
      <c r="IM17" s="153"/>
      <c r="IN17" s="153"/>
      <c r="IO17" s="153"/>
      <c r="IP17" s="153"/>
      <c r="IQ17" s="153"/>
      <c r="IR17" s="153"/>
      <c r="IS17" s="153"/>
      <c r="IT17" s="153"/>
      <c r="IU17" s="153"/>
      <c r="IV17" s="153"/>
      <c r="IW17" s="153"/>
      <c r="IX17" s="153"/>
      <c r="IY17" s="153"/>
      <c r="IZ17" s="153"/>
      <c r="JA17" s="153"/>
      <c r="JB17" s="153"/>
      <c r="JC17" s="153"/>
      <c r="JD17" s="153"/>
      <c r="JE17" s="153"/>
      <c r="JF17" s="153"/>
      <c r="JG17" s="153"/>
      <c r="JH17" s="153"/>
      <c r="JI17" s="153"/>
      <c r="JJ17" s="153"/>
      <c r="JK17" s="153"/>
      <c r="JL17" s="153"/>
      <c r="JM17" s="153"/>
      <c r="JN17" s="153"/>
      <c r="JO17" s="153"/>
      <c r="JP17" s="153"/>
      <c r="JQ17" s="153"/>
      <c r="JR17" s="153"/>
      <c r="JS17" s="153"/>
      <c r="JT17" s="153"/>
      <c r="JU17" s="153"/>
      <c r="JV17" s="153"/>
      <c r="JW17" s="153"/>
      <c r="JX17" s="153"/>
      <c r="JY17" s="153"/>
      <c r="JZ17" s="153"/>
      <c r="KA17" s="153"/>
      <c r="KB17" s="153"/>
      <c r="KC17" s="153"/>
      <c r="KD17" s="153"/>
      <c r="KE17" s="153"/>
      <c r="KF17" s="153"/>
      <c r="KG17" s="153"/>
      <c r="KH17" s="153"/>
      <c r="KI17" s="153"/>
      <c r="KJ17" s="153"/>
      <c r="KK17" s="153"/>
      <c r="KL17" s="153"/>
      <c r="KM17" s="153"/>
      <c r="KN17" s="153"/>
      <c r="KO17" s="153"/>
      <c r="KP17" s="153"/>
      <c r="KQ17" s="153"/>
      <c r="KR17" s="153"/>
      <c r="KS17" s="153"/>
      <c r="KT17" s="153"/>
      <c r="KU17" s="153"/>
      <c r="KV17" s="153"/>
      <c r="KW17" s="153"/>
      <c r="KX17" s="153"/>
      <c r="KY17" s="153"/>
      <c r="KZ17" s="153"/>
      <c r="LA17" s="153"/>
      <c r="LB17" s="153"/>
      <c r="LC17" s="153"/>
      <c r="LD17" s="153"/>
      <c r="LE17" s="153"/>
      <c r="LF17" s="153"/>
      <c r="LG17" s="153"/>
      <c r="LH17" s="153"/>
      <c r="LI17" s="153"/>
      <c r="LJ17" s="153"/>
      <c r="LK17" s="153"/>
      <c r="LL17" s="153"/>
      <c r="LM17" s="153"/>
      <c r="LN17" s="153"/>
      <c r="LO17" s="153"/>
      <c r="LP17" s="153"/>
      <c r="LQ17" s="153"/>
      <c r="LR17" s="153"/>
      <c r="LS17" s="153"/>
      <c r="LT17" s="153"/>
      <c r="LU17" s="153"/>
      <c r="LV17" s="153"/>
      <c r="LW17" s="153"/>
      <c r="LX17" s="153"/>
      <c r="LY17" s="153"/>
      <c r="LZ17" s="153"/>
      <c r="MA17" s="153"/>
      <c r="MB17" s="153"/>
      <c r="MC17" s="153"/>
      <c r="MD17" s="153"/>
      <c r="ME17" s="153"/>
      <c r="MF17" s="153"/>
      <c r="MG17" s="153"/>
      <c r="MH17" s="153"/>
      <c r="MI17" s="153"/>
      <c r="MJ17" s="153"/>
      <c r="MK17" s="153"/>
      <c r="ML17" s="153"/>
      <c r="MM17" s="153"/>
      <c r="MN17" s="153"/>
      <c r="MO17" s="153"/>
      <c r="MP17" s="153"/>
      <c r="MQ17" s="153"/>
      <c r="MR17" s="153"/>
      <c r="MS17" s="153"/>
      <c r="MT17" s="153"/>
      <c r="MU17" s="153"/>
      <c r="MV17" s="153"/>
      <c r="MW17" s="153"/>
      <c r="MX17" s="153"/>
      <c r="MY17" s="153"/>
      <c r="MZ17" s="153"/>
      <c r="NA17" s="153"/>
      <c r="NB17" s="153"/>
      <c r="NC17" s="153"/>
      <c r="ND17" s="153"/>
      <c r="NE17" s="153"/>
      <c r="NF17" s="153"/>
      <c r="NG17" s="153"/>
      <c r="NH17" s="153"/>
      <c r="NI17" s="153"/>
      <c r="NJ17" s="153"/>
      <c r="NK17" s="153"/>
      <c r="NL17" s="153"/>
      <c r="NM17" s="153"/>
      <c r="NN17" s="153"/>
      <c r="NO17" s="153"/>
      <c r="NP17" s="153"/>
      <c r="NQ17" s="153"/>
      <c r="NR17" s="153"/>
      <c r="NS17" s="153"/>
      <c r="NT17" s="153"/>
      <c r="NU17" s="153"/>
      <c r="NV17" s="153"/>
      <c r="NW17" s="153"/>
      <c r="NX17" s="153"/>
      <c r="NY17" s="153"/>
      <c r="NZ17" s="153"/>
      <c r="OA17" s="153"/>
      <c r="OB17" s="153"/>
      <c r="OC17" s="153"/>
      <c r="OD17" s="153"/>
      <c r="OE17" s="153"/>
      <c r="OF17" s="153"/>
      <c r="OG17" s="153"/>
      <c r="OH17" s="153"/>
      <c r="OI17" s="153"/>
      <c r="OJ17" s="153"/>
      <c r="OK17" s="153"/>
      <c r="OL17" s="153"/>
      <c r="OM17" s="153"/>
      <c r="ON17" s="153"/>
      <c r="OO17" s="153"/>
      <c r="OP17" s="153"/>
      <c r="OQ17" s="153"/>
      <c r="OR17" s="153"/>
      <c r="OS17" s="153"/>
      <c r="OT17" s="153"/>
      <c r="OU17" s="153"/>
      <c r="OV17" s="153"/>
      <c r="OW17" s="153"/>
      <c r="OX17" s="153"/>
      <c r="OY17" s="153"/>
      <c r="OZ17" s="153"/>
      <c r="PA17" s="153"/>
      <c r="PB17" s="153"/>
      <c r="PC17" s="153"/>
      <c r="PD17" s="153"/>
      <c r="PE17" s="153"/>
      <c r="PF17" s="153"/>
      <c r="PG17" s="153"/>
      <c r="PH17" s="153"/>
      <c r="PI17" s="153"/>
      <c r="PJ17" s="153"/>
      <c r="PK17" s="153"/>
      <c r="PL17" s="153"/>
      <c r="PM17" s="153"/>
      <c r="PN17" s="153"/>
      <c r="PO17" s="153"/>
      <c r="PP17" s="153"/>
      <c r="PQ17" s="153"/>
      <c r="PR17" s="153"/>
      <c r="PS17" s="153"/>
      <c r="PT17" s="153"/>
      <c r="PU17" s="153"/>
      <c r="PV17" s="153"/>
      <c r="PW17" s="153"/>
      <c r="PX17" s="153"/>
      <c r="PY17" s="153"/>
      <c r="PZ17" s="153"/>
      <c r="QA17" s="153"/>
      <c r="QB17" s="153"/>
      <c r="QC17" s="153"/>
      <c r="QD17" s="153"/>
      <c r="QE17" s="153"/>
      <c r="QF17" s="153"/>
      <c r="QG17" s="153"/>
      <c r="QH17" s="153"/>
      <c r="QI17" s="153"/>
      <c r="QJ17" s="153"/>
      <c r="QK17" s="153"/>
      <c r="QL17" s="153"/>
      <c r="QM17" s="153"/>
      <c r="QN17" s="153"/>
      <c r="QO17" s="153"/>
      <c r="QP17" s="153"/>
      <c r="QQ17" s="153"/>
      <c r="QR17" s="153"/>
      <c r="QS17" s="153"/>
      <c r="QT17" s="153"/>
      <c r="QU17" s="153"/>
      <c r="QV17" s="153"/>
      <c r="QW17" s="153"/>
      <c r="QX17" s="153"/>
      <c r="QY17" s="153"/>
      <c r="QZ17" s="153"/>
      <c r="RA17" s="153"/>
      <c r="RB17" s="153"/>
      <c r="RC17" s="153"/>
      <c r="RD17" s="153"/>
      <c r="RE17" s="153"/>
      <c r="RF17" s="153"/>
      <c r="RG17" s="153"/>
      <c r="RH17" s="153"/>
      <c r="RI17" s="153"/>
      <c r="RJ17" s="153"/>
      <c r="RK17" s="153"/>
      <c r="RL17" s="153"/>
      <c r="RM17" s="153"/>
      <c r="RN17" s="153"/>
      <c r="RO17" s="153"/>
      <c r="RP17" s="153"/>
      <c r="RQ17" s="153"/>
      <c r="RR17" s="153"/>
      <c r="RS17" s="153"/>
      <c r="RT17" s="153"/>
      <c r="RU17" s="153"/>
      <c r="RV17" s="153"/>
      <c r="RW17" s="153"/>
      <c r="RX17" s="153"/>
      <c r="RY17" s="153"/>
      <c r="RZ17" s="153"/>
      <c r="SA17" s="153"/>
      <c r="SB17" s="153"/>
      <c r="SC17" s="153"/>
      <c r="SD17" s="153"/>
      <c r="SE17" s="153"/>
      <c r="SF17" s="153"/>
      <c r="SG17" s="153"/>
      <c r="SH17" s="153"/>
      <c r="SI17" s="153"/>
      <c r="SJ17" s="153"/>
      <c r="SK17" s="153"/>
      <c r="SL17" s="153"/>
      <c r="SM17" s="153"/>
      <c r="SN17" s="153"/>
      <c r="SO17" s="153"/>
      <c r="SP17" s="153"/>
      <c r="SQ17" s="153"/>
      <c r="SR17" s="153"/>
      <c r="SS17" s="153"/>
      <c r="ST17" s="153"/>
      <c r="SU17" s="153"/>
      <c r="SV17" s="153"/>
      <c r="SW17" s="153"/>
      <c r="SX17" s="153"/>
      <c r="SY17" s="153"/>
      <c r="SZ17" s="153"/>
      <c r="TA17" s="153"/>
      <c r="TB17" s="153"/>
      <c r="TC17" s="153"/>
      <c r="TD17" s="153"/>
      <c r="TE17" s="153"/>
      <c r="TF17" s="153"/>
      <c r="TG17" s="153"/>
      <c r="TH17" s="153"/>
      <c r="TI17" s="153"/>
      <c r="TJ17" s="153"/>
      <c r="TK17" s="153"/>
      <c r="TL17" s="153"/>
      <c r="TM17" s="153"/>
      <c r="TN17" s="153"/>
      <c r="TO17" s="153"/>
      <c r="TP17" s="153"/>
      <c r="TQ17" s="153"/>
      <c r="TR17" s="153"/>
      <c r="TS17" s="153"/>
      <c r="TT17" s="153"/>
      <c r="TU17" s="153"/>
      <c r="TV17" s="153"/>
      <c r="TW17" s="153"/>
      <c r="TX17" s="153"/>
      <c r="TY17" s="153"/>
      <c r="TZ17" s="153"/>
      <c r="UA17" s="153"/>
      <c r="UB17" s="153"/>
      <c r="UC17" s="153"/>
      <c r="UD17" s="153"/>
      <c r="UE17" s="153"/>
      <c r="UF17" s="153"/>
      <c r="UG17" s="153"/>
      <c r="UH17" s="153"/>
      <c r="UI17" s="153"/>
      <c r="UJ17" s="153"/>
      <c r="UK17" s="153"/>
      <c r="UL17" s="153"/>
      <c r="UM17" s="153"/>
      <c r="UN17" s="153"/>
      <c r="UO17" s="153"/>
      <c r="UP17" s="153"/>
      <c r="UQ17" s="153"/>
      <c r="UR17" s="153"/>
      <c r="US17" s="153"/>
      <c r="UT17" s="153"/>
      <c r="UU17" s="153"/>
      <c r="UV17" s="153"/>
      <c r="UW17" s="153"/>
      <c r="UX17" s="153"/>
      <c r="UY17" s="153"/>
      <c r="UZ17" s="153"/>
      <c r="VA17" s="153"/>
      <c r="VB17" s="153"/>
      <c r="VC17" s="153"/>
      <c r="VD17" s="153"/>
      <c r="VE17" s="153"/>
      <c r="VF17" s="153"/>
      <c r="VG17" s="153"/>
      <c r="VH17" s="153"/>
      <c r="VI17" s="153"/>
      <c r="VJ17" s="153"/>
      <c r="VK17" s="153"/>
      <c r="VL17" s="153"/>
      <c r="VM17" s="153"/>
      <c r="VN17" s="153"/>
      <c r="VO17" s="153"/>
      <c r="VP17" s="153"/>
      <c r="VQ17" s="153"/>
      <c r="VR17" s="153"/>
      <c r="VS17" s="153"/>
      <c r="VT17" s="153"/>
      <c r="VU17" s="153"/>
      <c r="VV17" s="153"/>
      <c r="VW17" s="153"/>
      <c r="VX17" s="153"/>
      <c r="VY17" s="153"/>
      <c r="VZ17" s="153"/>
      <c r="WA17" s="153"/>
      <c r="WB17" s="153"/>
      <c r="WC17" s="153"/>
      <c r="WD17" s="153"/>
      <c r="WE17" s="153"/>
      <c r="WF17" s="153"/>
      <c r="WG17" s="153"/>
      <c r="WH17" s="153"/>
      <c r="WI17" s="153"/>
      <c r="WJ17" s="153"/>
      <c r="WK17" s="153"/>
      <c r="WL17" s="153"/>
      <c r="WM17" s="153"/>
      <c r="WN17" s="153"/>
      <c r="WO17" s="153"/>
      <c r="WP17" s="153"/>
      <c r="WQ17" s="153"/>
      <c r="WR17" s="153"/>
      <c r="WS17" s="153"/>
      <c r="WT17" s="153"/>
      <c r="WU17" s="153"/>
      <c r="WV17" s="153"/>
      <c r="WW17" s="153"/>
      <c r="WX17" s="153"/>
      <c r="WY17" s="153"/>
      <c r="WZ17" s="153"/>
      <c r="XA17" s="153"/>
      <c r="XB17" s="153"/>
      <c r="XC17" s="153"/>
      <c r="XD17" s="153"/>
      <c r="XE17" s="153"/>
      <c r="XF17" s="153"/>
      <c r="XG17" s="153"/>
      <c r="XH17" s="153"/>
      <c r="XI17" s="153"/>
      <c r="XJ17" s="153"/>
      <c r="XK17" s="153"/>
      <c r="XL17" s="153"/>
      <c r="XM17" s="153"/>
      <c r="XN17" s="153"/>
      <c r="XO17" s="153"/>
      <c r="XP17" s="153"/>
      <c r="XQ17" s="153"/>
      <c r="XR17" s="153"/>
      <c r="XS17" s="153"/>
      <c r="XT17" s="153"/>
      <c r="XU17" s="153"/>
      <c r="XV17" s="153"/>
      <c r="XW17" s="153"/>
      <c r="XX17" s="153"/>
      <c r="XY17" s="153"/>
      <c r="XZ17" s="153"/>
      <c r="YA17" s="153"/>
      <c r="YB17" s="153"/>
      <c r="YC17" s="153"/>
      <c r="YD17" s="153"/>
      <c r="YE17" s="153"/>
      <c r="YF17" s="153"/>
      <c r="YG17" s="153"/>
      <c r="YH17" s="153"/>
      <c r="YI17" s="153"/>
      <c r="YJ17" s="153"/>
      <c r="YK17" s="153"/>
      <c r="YL17" s="153"/>
      <c r="YM17" s="153"/>
      <c r="YN17" s="153"/>
      <c r="YO17" s="153"/>
      <c r="YP17" s="153"/>
      <c r="YQ17" s="153"/>
      <c r="YR17" s="153"/>
      <c r="YS17" s="153"/>
      <c r="YT17" s="153"/>
      <c r="YU17" s="153"/>
      <c r="YV17" s="153"/>
      <c r="YW17" s="153"/>
      <c r="YX17" s="153"/>
      <c r="YY17" s="153"/>
      <c r="YZ17" s="153"/>
      <c r="ZA17" s="153"/>
      <c r="ZB17" s="153"/>
      <c r="ZC17" s="153"/>
      <c r="ZD17" s="153"/>
      <c r="ZE17" s="153"/>
      <c r="ZF17" s="153"/>
      <c r="ZG17" s="153"/>
      <c r="ZH17" s="153"/>
      <c r="ZI17" s="153"/>
      <c r="ZJ17" s="153"/>
      <c r="ZK17" s="153"/>
      <c r="ZL17" s="153"/>
      <c r="ZM17" s="153"/>
      <c r="ZN17" s="153"/>
      <c r="ZO17" s="153"/>
      <c r="ZP17" s="153"/>
      <c r="ZQ17" s="153"/>
      <c r="ZR17" s="153"/>
      <c r="ZS17" s="153"/>
      <c r="ZT17" s="153"/>
      <c r="ZU17" s="153"/>
      <c r="ZV17" s="153"/>
      <c r="ZW17" s="153"/>
      <c r="ZX17" s="153"/>
      <c r="ZY17" s="153"/>
      <c r="ZZ17" s="153"/>
      <c r="AAA17" s="153"/>
      <c r="AAB17" s="153"/>
      <c r="AAC17" s="153"/>
      <c r="AAD17" s="153"/>
      <c r="AAE17" s="153"/>
      <c r="AAF17" s="153"/>
      <c r="AAG17" s="153"/>
      <c r="AAH17" s="153"/>
      <c r="AAI17" s="153"/>
      <c r="AAJ17" s="153"/>
      <c r="AAK17" s="153"/>
      <c r="AAL17" s="153"/>
      <c r="AAM17" s="153"/>
      <c r="AAN17" s="153"/>
      <c r="AAO17" s="153"/>
      <c r="AAP17" s="153"/>
      <c r="AAQ17" s="153"/>
      <c r="AAR17" s="153"/>
      <c r="AAS17" s="153"/>
      <c r="AAT17" s="153"/>
      <c r="AAU17" s="153"/>
      <c r="AAV17" s="153"/>
      <c r="AAW17" s="153"/>
      <c r="AAX17" s="153"/>
      <c r="AAY17" s="153"/>
      <c r="AAZ17" s="153"/>
      <c r="ABA17" s="153"/>
      <c r="ABB17" s="153"/>
      <c r="ABC17" s="153"/>
      <c r="ABD17" s="153"/>
      <c r="ABE17" s="153"/>
      <c r="ABF17" s="153"/>
      <c r="ABG17" s="153"/>
      <c r="ABH17" s="153"/>
      <c r="ABI17" s="153"/>
      <c r="ABJ17" s="153"/>
      <c r="ABK17" s="153"/>
      <c r="ABL17" s="153"/>
      <c r="ABM17" s="153"/>
      <c r="ABN17" s="153"/>
      <c r="ABO17" s="153"/>
      <c r="ABP17" s="153"/>
      <c r="ABQ17" s="153"/>
      <c r="ABR17" s="153"/>
      <c r="ABS17" s="153"/>
      <c r="ABT17" s="153"/>
      <c r="ABU17" s="153"/>
      <c r="ABV17" s="153"/>
      <c r="ABW17" s="153"/>
      <c r="ABX17" s="153"/>
      <c r="ABY17" s="153"/>
      <c r="ABZ17" s="153"/>
      <c r="ACA17" s="153"/>
      <c r="ACB17" s="153"/>
      <c r="ACC17" s="153"/>
      <c r="ACD17" s="153"/>
      <c r="ACE17" s="153"/>
      <c r="ACF17" s="153"/>
      <c r="ACG17" s="153"/>
      <c r="ACH17" s="153"/>
      <c r="ACI17" s="153"/>
      <c r="ACJ17" s="153"/>
      <c r="ACK17" s="153"/>
      <c r="ACL17" s="153"/>
      <c r="ACM17" s="153"/>
      <c r="ACN17" s="153"/>
      <c r="ACO17" s="153"/>
      <c r="ACP17" s="153"/>
      <c r="ACQ17" s="153"/>
      <c r="ACR17" s="153"/>
      <c r="ACS17" s="153"/>
      <c r="ACT17" s="153"/>
      <c r="ACU17" s="153"/>
      <c r="ACV17" s="153"/>
      <c r="ACW17" s="153"/>
      <c r="ACX17" s="153"/>
      <c r="ACY17" s="153"/>
      <c r="ACZ17" s="153"/>
      <c r="ADA17" s="153"/>
      <c r="ADB17" s="153"/>
      <c r="ADC17" s="153"/>
      <c r="ADD17" s="153"/>
      <c r="ADE17" s="153"/>
      <c r="ADF17" s="153"/>
      <c r="ADG17" s="153"/>
      <c r="ADH17" s="153"/>
      <c r="ADI17" s="153"/>
      <c r="ADJ17" s="153"/>
      <c r="ADK17" s="153"/>
      <c r="ADL17" s="153"/>
      <c r="ADM17" s="153"/>
      <c r="ADN17" s="153"/>
      <c r="ADO17" s="153"/>
      <c r="ADP17" s="153"/>
      <c r="ADQ17" s="153"/>
      <c r="ADR17" s="153"/>
      <c r="ADS17" s="153"/>
      <c r="ADT17" s="153"/>
      <c r="ADU17" s="153"/>
      <c r="ADV17" s="153"/>
      <c r="ADW17" s="153"/>
      <c r="ADX17" s="153"/>
      <c r="ADY17" s="153"/>
      <c r="ADZ17" s="153"/>
      <c r="AEA17" s="153"/>
      <c r="AEB17" s="153"/>
      <c r="AEC17" s="153"/>
      <c r="AED17" s="153"/>
      <c r="AEE17" s="153"/>
      <c r="AEF17" s="153"/>
      <c r="AEG17" s="153"/>
      <c r="AEH17" s="153"/>
      <c r="AEI17" s="153"/>
      <c r="AEJ17" s="153"/>
      <c r="AEK17" s="153"/>
      <c r="AEL17" s="153"/>
      <c r="AEM17" s="153"/>
      <c r="AEN17" s="153"/>
      <c r="AEO17" s="153"/>
      <c r="AEP17" s="153"/>
      <c r="AEQ17" s="153"/>
      <c r="AER17" s="153"/>
      <c r="AES17" s="153"/>
      <c r="AET17" s="153"/>
      <c r="AEU17" s="153"/>
      <c r="AEV17" s="153"/>
      <c r="AEW17" s="153"/>
      <c r="AEX17" s="153"/>
      <c r="AEY17" s="153"/>
      <c r="AEZ17" s="153"/>
      <c r="AFA17" s="153"/>
      <c r="AFB17" s="153"/>
      <c r="AFC17" s="153"/>
      <c r="AFD17" s="153"/>
      <c r="AFE17" s="153"/>
      <c r="AFF17" s="153"/>
      <c r="AFG17" s="153"/>
      <c r="AFH17" s="153"/>
      <c r="AFI17" s="153"/>
      <c r="AFJ17" s="153"/>
      <c r="AFK17" s="153"/>
      <c r="AFL17" s="153"/>
      <c r="AFM17" s="153"/>
      <c r="AFN17" s="153"/>
      <c r="AFO17" s="153"/>
      <c r="AFP17" s="153"/>
      <c r="AFQ17" s="153"/>
      <c r="AFR17" s="153"/>
      <c r="AFS17" s="153"/>
      <c r="AFT17" s="153"/>
      <c r="AFU17" s="153"/>
      <c r="AFV17" s="153"/>
      <c r="AFW17" s="153"/>
      <c r="AFX17" s="153"/>
      <c r="AFY17" s="153"/>
      <c r="AFZ17" s="153"/>
      <c r="AGA17" s="153"/>
      <c r="AGB17" s="153"/>
      <c r="AGC17" s="153"/>
      <c r="AGD17" s="153"/>
      <c r="AGE17" s="153"/>
      <c r="AGF17" s="153"/>
      <c r="AGG17" s="153"/>
      <c r="AGH17" s="153"/>
      <c r="AGI17" s="153"/>
      <c r="AGJ17" s="153"/>
      <c r="AGK17" s="153"/>
      <c r="AGL17" s="153"/>
      <c r="AGM17" s="153"/>
      <c r="AGN17" s="153"/>
      <c r="AGO17" s="153"/>
      <c r="AGP17" s="153"/>
      <c r="AGQ17" s="153"/>
      <c r="AGR17" s="153"/>
      <c r="AGS17" s="153"/>
      <c r="AGT17" s="153"/>
      <c r="AGU17" s="153"/>
      <c r="AGV17" s="153"/>
      <c r="AGW17" s="153"/>
      <c r="AGX17" s="153"/>
      <c r="AGY17" s="153"/>
      <c r="AGZ17" s="153"/>
      <c r="AHA17" s="153"/>
      <c r="AHB17" s="153"/>
      <c r="AHC17" s="153"/>
      <c r="AHD17" s="153"/>
      <c r="AHE17" s="153"/>
      <c r="AHF17" s="153"/>
      <c r="AHG17" s="153"/>
      <c r="AHH17" s="153"/>
      <c r="AHI17" s="153"/>
      <c r="AHJ17" s="153"/>
      <c r="AHK17" s="153"/>
      <c r="AHL17" s="153"/>
      <c r="AHM17" s="153"/>
      <c r="AHN17" s="153"/>
      <c r="AHO17" s="153"/>
      <c r="AHP17" s="153"/>
      <c r="AHQ17" s="153"/>
      <c r="AHR17" s="153"/>
      <c r="AHS17" s="153"/>
      <c r="AHT17" s="153"/>
      <c r="AHU17" s="153"/>
      <c r="AHV17" s="153"/>
      <c r="AHW17" s="153"/>
      <c r="AHX17" s="153"/>
      <c r="AHY17" s="153"/>
      <c r="AHZ17" s="153"/>
      <c r="AIA17" s="153"/>
      <c r="AIB17" s="153"/>
      <c r="AIC17" s="153"/>
      <c r="AID17" s="153"/>
      <c r="AIE17" s="153"/>
      <c r="AIF17" s="153"/>
      <c r="AIG17" s="153"/>
      <c r="AIH17" s="153"/>
      <c r="AII17" s="153"/>
      <c r="AIJ17" s="153"/>
      <c r="AIK17" s="153"/>
      <c r="AIL17" s="153"/>
      <c r="AIM17" s="153"/>
      <c r="AIN17" s="153"/>
      <c r="AIO17" s="153"/>
      <c r="AIP17" s="153"/>
      <c r="AIQ17" s="153"/>
      <c r="AIR17" s="153"/>
      <c r="AIS17" s="153"/>
      <c r="AIT17" s="153"/>
      <c r="AIU17" s="153"/>
      <c r="AIV17" s="153"/>
      <c r="AIW17" s="153"/>
      <c r="AIX17" s="153"/>
      <c r="AIY17" s="153"/>
      <c r="AIZ17" s="153"/>
      <c r="AJA17" s="153"/>
      <c r="AJB17" s="153"/>
      <c r="AJC17" s="153"/>
      <c r="AJD17" s="153"/>
      <c r="AJE17" s="153"/>
      <c r="AJF17" s="153"/>
      <c r="AJG17" s="153"/>
      <c r="AJH17" s="153"/>
      <c r="AJI17" s="153"/>
      <c r="AJJ17" s="153"/>
      <c r="AJK17" s="153"/>
      <c r="AJL17" s="153"/>
      <c r="AJM17" s="153"/>
      <c r="AJN17" s="153"/>
      <c r="AJO17" s="153"/>
      <c r="AJP17" s="153"/>
      <c r="AJQ17" s="153"/>
      <c r="AJR17" s="153"/>
      <c r="AJS17" s="153"/>
      <c r="AJT17" s="153"/>
      <c r="AJU17" s="153"/>
      <c r="AJV17" s="153"/>
      <c r="AJW17" s="153"/>
      <c r="AJX17" s="153"/>
      <c r="AJY17" s="153"/>
      <c r="AJZ17" s="153"/>
      <c r="AKA17" s="153"/>
      <c r="AKB17" s="153"/>
      <c r="AKC17" s="153"/>
      <c r="AKD17" s="153"/>
      <c r="AKE17" s="153"/>
      <c r="AKF17" s="153"/>
      <c r="AKG17" s="153"/>
      <c r="AKH17" s="153"/>
      <c r="AKI17" s="153"/>
      <c r="AKJ17" s="153"/>
      <c r="AKK17" s="153"/>
      <c r="AKL17" s="153"/>
      <c r="AKM17" s="153"/>
      <c r="AKN17" s="153"/>
      <c r="AKO17" s="153"/>
      <c r="AKP17" s="153"/>
      <c r="AKQ17" s="153"/>
      <c r="AKR17" s="153"/>
      <c r="AKS17" s="153"/>
      <c r="AKT17" s="153"/>
      <c r="AKU17" s="153"/>
      <c r="AKV17" s="153"/>
      <c r="AKW17" s="153"/>
      <c r="AKX17" s="153"/>
      <c r="AKY17" s="153"/>
      <c r="AKZ17" s="153"/>
      <c r="ALA17" s="153"/>
      <c r="ALB17" s="153"/>
      <c r="ALC17" s="153"/>
      <c r="ALD17" s="153"/>
      <c r="ALE17" s="153"/>
      <c r="ALF17" s="153"/>
      <c r="ALG17" s="153"/>
      <c r="ALH17" s="153"/>
      <c r="ALI17" s="153"/>
      <c r="ALJ17" s="153"/>
      <c r="ALK17" s="153"/>
      <c r="ALL17" s="153"/>
      <c r="ALM17" s="153"/>
      <c r="ALN17" s="153"/>
      <c r="ALO17" s="153"/>
      <c r="ALP17" s="153"/>
      <c r="ALQ17" s="153"/>
      <c r="ALR17" s="153"/>
      <c r="ALS17" s="153"/>
      <c r="ALT17" s="153"/>
      <c r="ALU17" s="153"/>
      <c r="ALV17" s="153"/>
      <c r="ALW17" s="153"/>
      <c r="ALX17" s="153"/>
      <c r="ALY17" s="153"/>
      <c r="ALZ17" s="153"/>
      <c r="AMA17" s="153"/>
      <c r="AMB17" s="153"/>
      <c r="AMC17" s="153"/>
      <c r="AMD17" s="153"/>
      <c r="AME17" s="153"/>
      <c r="AMF17" s="153"/>
      <c r="AMG17" s="153"/>
      <c r="AMH17" s="153"/>
      <c r="AMI17" s="153"/>
      <c r="AMJ17" s="153"/>
      <c r="AMK17" s="153"/>
      <c r="AML17" s="153"/>
      <c r="AMM17" s="153"/>
      <c r="AMN17" s="153"/>
      <c r="AMO17" s="153"/>
      <c r="AMP17" s="153"/>
      <c r="AMQ17" s="153"/>
      <c r="AMR17" s="153"/>
      <c r="AMS17" s="153"/>
      <c r="AMT17" s="153"/>
      <c r="AMU17" s="153"/>
      <c r="AMV17" s="153"/>
      <c r="AMW17" s="153"/>
      <c r="AMX17" s="153"/>
      <c r="AMY17" s="153"/>
      <c r="AMZ17" s="153"/>
      <c r="ANA17" s="153"/>
      <c r="ANB17" s="153"/>
      <c r="ANC17" s="153"/>
      <c r="AND17" s="153"/>
      <c r="ANE17" s="153"/>
      <c r="ANF17" s="153"/>
      <c r="ANG17" s="153"/>
      <c r="ANH17" s="153"/>
      <c r="ANI17" s="153"/>
      <c r="ANJ17" s="153"/>
      <c r="ANK17" s="153"/>
      <c r="ANL17" s="153"/>
      <c r="ANM17" s="153"/>
      <c r="ANN17" s="153"/>
      <c r="ANO17" s="153"/>
      <c r="ANP17" s="153"/>
      <c r="ANQ17" s="153"/>
      <c r="ANR17" s="153"/>
      <c r="ANS17" s="153"/>
      <c r="ANT17" s="153"/>
      <c r="ANU17" s="153"/>
      <c r="ANV17" s="153"/>
      <c r="ANW17" s="153"/>
      <c r="ANX17" s="153"/>
      <c r="ANY17" s="153"/>
      <c r="ANZ17" s="153"/>
      <c r="AOA17" s="153"/>
      <c r="AOB17" s="153"/>
      <c r="AOC17" s="153"/>
      <c r="AOD17" s="153"/>
      <c r="AOE17" s="153"/>
      <c r="AOF17" s="153"/>
      <c r="AOG17" s="153"/>
      <c r="AOH17" s="153"/>
      <c r="AOI17" s="153"/>
      <c r="AOJ17" s="153"/>
      <c r="AOK17" s="153"/>
      <c r="AOL17" s="153"/>
      <c r="AOM17" s="153"/>
      <c r="AON17" s="153"/>
      <c r="AOO17" s="153"/>
      <c r="AOP17" s="153"/>
      <c r="AOQ17" s="153"/>
      <c r="AOR17" s="153"/>
      <c r="AOS17" s="153"/>
      <c r="AOT17" s="153"/>
      <c r="AOU17" s="153"/>
      <c r="AOV17" s="153"/>
      <c r="AOW17" s="153"/>
      <c r="AOX17" s="153"/>
      <c r="AOY17" s="153"/>
      <c r="AOZ17" s="153"/>
      <c r="APA17" s="153"/>
      <c r="APB17" s="153"/>
      <c r="APC17" s="153"/>
      <c r="APD17" s="153"/>
      <c r="APE17" s="153"/>
      <c r="APF17" s="153"/>
      <c r="APG17" s="153"/>
      <c r="APH17" s="153"/>
      <c r="API17" s="153"/>
      <c r="APJ17" s="153"/>
      <c r="APK17" s="153"/>
      <c r="APL17" s="153"/>
      <c r="APM17" s="153"/>
      <c r="APN17" s="153"/>
      <c r="APO17" s="153"/>
      <c r="APP17" s="153"/>
      <c r="APQ17" s="153"/>
      <c r="APR17" s="153"/>
      <c r="APS17" s="153"/>
      <c r="APT17" s="153"/>
      <c r="APU17" s="153"/>
      <c r="APV17" s="153"/>
      <c r="APW17" s="153"/>
      <c r="APX17" s="153"/>
      <c r="APY17" s="153"/>
      <c r="APZ17" s="153"/>
      <c r="AQA17" s="153"/>
      <c r="AQB17" s="153"/>
      <c r="AQC17" s="153"/>
      <c r="AQD17" s="153"/>
      <c r="AQE17" s="153"/>
      <c r="AQF17" s="153"/>
      <c r="AQG17" s="153"/>
      <c r="AQH17" s="153"/>
      <c r="AQI17" s="153"/>
      <c r="AQJ17" s="153"/>
      <c r="AQK17" s="153"/>
      <c r="AQL17" s="153"/>
      <c r="AQM17" s="153"/>
      <c r="AQN17" s="153"/>
      <c r="AQO17" s="153"/>
      <c r="AQP17" s="153"/>
      <c r="AQQ17" s="153"/>
      <c r="AQR17" s="153"/>
      <c r="AQS17" s="153"/>
      <c r="AQT17" s="153"/>
      <c r="AQU17" s="153"/>
      <c r="AQV17" s="153"/>
      <c r="AQW17" s="153"/>
      <c r="AQX17" s="153"/>
      <c r="AQY17" s="153"/>
      <c r="AQZ17" s="153"/>
      <c r="ARA17" s="153"/>
      <c r="ARB17" s="153"/>
      <c r="ARC17" s="153"/>
      <c r="ARD17" s="153"/>
      <c r="ARE17" s="153"/>
      <c r="ARF17" s="153"/>
      <c r="ARG17" s="153"/>
      <c r="ARH17" s="153"/>
      <c r="ARI17" s="153"/>
      <c r="ARJ17" s="153"/>
      <c r="ARK17" s="153"/>
      <c r="ARL17" s="153"/>
      <c r="ARM17" s="153"/>
      <c r="ARN17" s="153"/>
      <c r="ARO17" s="153"/>
      <c r="ARP17" s="153"/>
      <c r="ARQ17" s="153"/>
      <c r="ARR17" s="153"/>
      <c r="ARS17" s="153"/>
      <c r="ART17" s="153"/>
      <c r="ARU17" s="153"/>
      <c r="ARV17" s="153"/>
      <c r="ARW17" s="153"/>
      <c r="ARX17" s="153"/>
      <c r="ARY17" s="153"/>
      <c r="ARZ17" s="153"/>
      <c r="ASA17" s="153"/>
      <c r="ASB17" s="153"/>
      <c r="ASC17" s="153"/>
      <c r="ASD17" s="153"/>
      <c r="ASE17" s="153"/>
      <c r="ASF17" s="153"/>
      <c r="ASG17" s="153"/>
      <c r="ASH17" s="153"/>
      <c r="ASI17" s="153"/>
      <c r="ASJ17" s="153"/>
      <c r="ASK17" s="153"/>
      <c r="ASL17" s="153"/>
      <c r="ASM17" s="153"/>
      <c r="ASN17" s="153"/>
      <c r="ASO17" s="153"/>
      <c r="ASP17" s="153"/>
      <c r="ASQ17" s="153"/>
      <c r="ASR17" s="153"/>
      <c r="ASS17" s="153"/>
      <c r="AST17" s="153"/>
      <c r="ASU17" s="153"/>
      <c r="ASV17" s="153"/>
      <c r="ASW17" s="153"/>
      <c r="ASX17" s="153"/>
      <c r="ASY17" s="153"/>
      <c r="ASZ17" s="153"/>
      <c r="ATA17" s="153"/>
      <c r="ATB17" s="153"/>
      <c r="ATC17" s="153"/>
      <c r="ATD17" s="153"/>
      <c r="ATE17" s="153"/>
      <c r="ATF17" s="153"/>
      <c r="ATG17" s="153"/>
      <c r="ATH17" s="153"/>
      <c r="ATI17" s="153"/>
      <c r="ATJ17" s="153"/>
      <c r="ATK17" s="153"/>
      <c r="ATL17" s="153"/>
      <c r="ATM17" s="153"/>
      <c r="ATN17" s="153"/>
      <c r="ATO17" s="153"/>
      <c r="ATP17" s="153"/>
      <c r="ATQ17" s="153"/>
      <c r="ATR17" s="153"/>
      <c r="ATS17" s="153"/>
      <c r="ATT17" s="153"/>
      <c r="ATU17" s="153"/>
      <c r="ATV17" s="153"/>
      <c r="ATW17" s="153"/>
      <c r="ATX17" s="153"/>
      <c r="ATY17" s="153"/>
      <c r="ATZ17" s="153"/>
      <c r="AUA17" s="153"/>
      <c r="AUB17" s="153"/>
      <c r="AUC17" s="153"/>
      <c r="AUD17" s="153"/>
      <c r="AUE17" s="153"/>
      <c r="AUF17" s="153"/>
      <c r="AUG17" s="153"/>
      <c r="AUH17" s="153"/>
      <c r="AUI17" s="153"/>
      <c r="AUJ17" s="153"/>
      <c r="AUK17" s="153"/>
      <c r="AUL17" s="153"/>
      <c r="AUM17" s="153"/>
      <c r="AUN17" s="153"/>
      <c r="AUO17" s="153"/>
      <c r="AUP17" s="153"/>
      <c r="AUQ17" s="153"/>
      <c r="AUR17" s="153"/>
      <c r="AUS17" s="153"/>
      <c r="AUT17" s="153"/>
      <c r="AUU17" s="153"/>
      <c r="AUV17" s="153"/>
      <c r="AUW17" s="153"/>
      <c r="AUX17" s="153"/>
      <c r="AUY17" s="153"/>
      <c r="AUZ17" s="153"/>
      <c r="AVA17" s="153"/>
      <c r="AVB17" s="153"/>
      <c r="AVC17" s="153"/>
      <c r="AVD17" s="153"/>
      <c r="AVE17" s="153"/>
      <c r="AVF17" s="153"/>
      <c r="AVG17" s="153"/>
      <c r="AVH17" s="153"/>
      <c r="AVI17" s="153"/>
      <c r="AVJ17" s="153"/>
      <c r="AVK17" s="153"/>
      <c r="AVL17" s="153"/>
      <c r="AVM17" s="153"/>
      <c r="AVN17" s="153"/>
      <c r="AVO17" s="153"/>
      <c r="AVP17" s="153"/>
      <c r="AVQ17" s="153"/>
      <c r="AVR17" s="153"/>
      <c r="AVS17" s="153"/>
      <c r="AVT17" s="153"/>
      <c r="AVU17" s="153"/>
      <c r="AVV17" s="153"/>
      <c r="AVW17" s="153"/>
      <c r="AVX17" s="153"/>
      <c r="AVY17" s="153"/>
      <c r="AVZ17" s="153"/>
      <c r="AWA17" s="153"/>
      <c r="AWB17" s="153"/>
      <c r="AWC17" s="153"/>
      <c r="AWD17" s="153"/>
      <c r="AWE17" s="153"/>
      <c r="AWF17" s="153"/>
      <c r="AWG17" s="153"/>
      <c r="AWH17" s="153"/>
      <c r="AWI17" s="153"/>
      <c r="AWJ17" s="153"/>
      <c r="AWK17" s="153"/>
      <c r="AWL17" s="153"/>
      <c r="AWM17" s="153"/>
      <c r="AWN17" s="153"/>
      <c r="AWO17" s="153"/>
      <c r="AWP17" s="153"/>
      <c r="AWQ17" s="153"/>
      <c r="AWR17" s="153"/>
      <c r="AWS17" s="153"/>
      <c r="AWT17" s="153"/>
      <c r="AWU17" s="153"/>
      <c r="AWV17" s="153"/>
      <c r="AWW17" s="153"/>
      <c r="AWX17" s="153"/>
      <c r="AWY17" s="153"/>
      <c r="AWZ17" s="153"/>
      <c r="AXA17" s="153"/>
      <c r="AXB17" s="153"/>
      <c r="AXC17" s="153"/>
      <c r="AXD17" s="153"/>
      <c r="AXE17" s="153"/>
      <c r="AXF17" s="153"/>
      <c r="AXG17" s="153"/>
      <c r="AXH17" s="153"/>
      <c r="AXI17" s="153"/>
      <c r="AXJ17" s="153"/>
      <c r="AXK17" s="153"/>
      <c r="AXL17" s="153"/>
      <c r="AXM17" s="153"/>
      <c r="AXN17" s="153"/>
      <c r="AXO17" s="153"/>
      <c r="AXP17" s="153"/>
      <c r="AXQ17" s="153"/>
      <c r="AXR17" s="153"/>
      <c r="AXS17" s="153"/>
      <c r="AXT17" s="153"/>
      <c r="AXU17" s="153"/>
      <c r="AXV17" s="153"/>
      <c r="AXW17" s="153"/>
      <c r="AXX17" s="153"/>
      <c r="AXY17" s="153"/>
      <c r="AXZ17" s="153"/>
      <c r="AYA17" s="153"/>
      <c r="AYB17" s="153"/>
      <c r="AYC17" s="153"/>
      <c r="AYD17" s="153"/>
      <c r="AYE17" s="153"/>
      <c r="AYF17" s="153"/>
      <c r="AYG17" s="153"/>
      <c r="AYH17" s="153"/>
      <c r="AYI17" s="153"/>
      <c r="AYJ17" s="153"/>
      <c r="AYK17" s="153"/>
      <c r="AYL17" s="153"/>
      <c r="AYM17" s="153"/>
      <c r="AYN17" s="153"/>
      <c r="AYO17" s="153"/>
      <c r="AYP17" s="153"/>
      <c r="AYQ17" s="153"/>
      <c r="AYR17" s="153"/>
      <c r="AYS17" s="153"/>
      <c r="AYT17" s="153"/>
      <c r="AYU17" s="153"/>
      <c r="AYV17" s="153"/>
      <c r="AYW17" s="153"/>
      <c r="AYX17" s="153"/>
      <c r="AYY17" s="153"/>
      <c r="AYZ17" s="153"/>
      <c r="AZA17" s="153"/>
      <c r="AZB17" s="153"/>
      <c r="AZC17" s="153"/>
      <c r="AZD17" s="153"/>
      <c r="AZE17" s="153"/>
      <c r="AZF17" s="153"/>
      <c r="AZG17" s="153"/>
      <c r="AZH17" s="153"/>
      <c r="AZI17" s="153"/>
      <c r="AZJ17" s="153"/>
      <c r="AZK17" s="153"/>
      <c r="AZL17" s="153"/>
      <c r="AZM17" s="153"/>
      <c r="AZN17" s="153"/>
      <c r="AZO17" s="153"/>
      <c r="AZP17" s="153"/>
      <c r="AZQ17" s="153"/>
      <c r="AZR17" s="153"/>
      <c r="AZS17" s="153"/>
      <c r="AZT17" s="153"/>
      <c r="AZU17" s="153"/>
      <c r="AZV17" s="153"/>
      <c r="AZW17" s="153"/>
      <c r="AZX17" s="153"/>
      <c r="AZY17" s="153"/>
      <c r="AZZ17" s="153"/>
      <c r="BAA17" s="153"/>
      <c r="BAB17" s="153"/>
      <c r="BAC17" s="153"/>
      <c r="BAD17" s="153"/>
      <c r="BAE17" s="153"/>
      <c r="BAF17" s="153"/>
      <c r="BAG17" s="153"/>
      <c r="BAH17" s="153"/>
      <c r="BAI17" s="153"/>
      <c r="BAJ17" s="153"/>
      <c r="BAK17" s="153"/>
      <c r="BAL17" s="153"/>
      <c r="BAM17" s="153"/>
      <c r="BAN17" s="153"/>
      <c r="BAO17" s="153"/>
      <c r="BAP17" s="153"/>
      <c r="BAQ17" s="153"/>
      <c r="BAR17" s="153"/>
      <c r="BAS17" s="153"/>
      <c r="BAT17" s="153"/>
      <c r="BAU17" s="153"/>
      <c r="BAV17" s="153"/>
      <c r="BAW17" s="153"/>
      <c r="BAX17" s="153"/>
      <c r="BAY17" s="153"/>
      <c r="BAZ17" s="153"/>
      <c r="BBA17" s="153"/>
      <c r="BBB17" s="153"/>
      <c r="BBC17" s="153"/>
      <c r="BBD17" s="153"/>
      <c r="BBE17" s="153"/>
      <c r="BBF17" s="153"/>
      <c r="BBG17" s="153"/>
      <c r="BBH17" s="153"/>
      <c r="BBI17" s="153"/>
      <c r="BBJ17" s="153"/>
      <c r="BBK17" s="153"/>
      <c r="BBL17" s="153"/>
      <c r="BBM17" s="153"/>
      <c r="BBN17" s="153"/>
      <c r="BBO17" s="153"/>
      <c r="BBP17" s="153"/>
      <c r="BBQ17" s="153"/>
      <c r="BBR17" s="153"/>
      <c r="BBS17" s="153"/>
      <c r="BBT17" s="153"/>
      <c r="BBU17" s="153"/>
      <c r="BBV17" s="153"/>
      <c r="BBW17" s="153"/>
      <c r="BBX17" s="153"/>
      <c r="BBY17" s="153"/>
      <c r="BBZ17" s="153"/>
      <c r="BCA17" s="153"/>
      <c r="BCB17" s="153"/>
      <c r="BCC17" s="153"/>
      <c r="BCD17" s="153"/>
      <c r="BCE17" s="153"/>
      <c r="BCF17" s="153"/>
      <c r="BCG17" s="153"/>
      <c r="BCH17" s="153"/>
      <c r="BCI17" s="153"/>
      <c r="BCJ17" s="153"/>
      <c r="BCK17" s="153"/>
      <c r="BCL17" s="153"/>
      <c r="BCM17" s="153"/>
      <c r="BCN17" s="153"/>
      <c r="BCO17" s="153"/>
      <c r="BCP17" s="153"/>
      <c r="BCQ17" s="153"/>
      <c r="BCR17" s="153"/>
      <c r="BCS17" s="153"/>
      <c r="BCT17" s="153"/>
      <c r="BCU17" s="153"/>
      <c r="BCV17" s="153"/>
      <c r="BCW17" s="153"/>
      <c r="BCX17" s="153"/>
      <c r="BCY17" s="153"/>
      <c r="BCZ17" s="153"/>
      <c r="BDA17" s="153"/>
      <c r="BDB17" s="153"/>
      <c r="BDC17" s="153"/>
      <c r="BDD17" s="153"/>
      <c r="BDE17" s="153"/>
      <c r="BDF17" s="153"/>
      <c r="BDG17" s="153"/>
      <c r="BDH17" s="153"/>
      <c r="BDI17" s="153"/>
      <c r="BDJ17" s="153"/>
      <c r="BDK17" s="153"/>
      <c r="BDL17" s="153"/>
      <c r="BDM17" s="153"/>
      <c r="BDN17" s="153"/>
      <c r="BDO17" s="153"/>
      <c r="BDP17" s="153"/>
      <c r="BDQ17" s="153"/>
      <c r="BDR17" s="153"/>
      <c r="BDS17" s="153"/>
      <c r="BDT17" s="153"/>
      <c r="BDU17" s="153"/>
      <c r="BDV17" s="153"/>
      <c r="BDW17" s="153"/>
      <c r="BDX17" s="153"/>
      <c r="BDY17" s="153"/>
      <c r="BDZ17" s="153"/>
      <c r="BEA17" s="153"/>
      <c r="BEB17" s="153"/>
      <c r="BEC17" s="153"/>
      <c r="BED17" s="153"/>
      <c r="BEE17" s="153"/>
      <c r="BEF17" s="153"/>
      <c r="BEG17" s="153"/>
      <c r="BEH17" s="153"/>
      <c r="BEI17" s="153"/>
      <c r="BEJ17" s="153"/>
      <c r="BEK17" s="153"/>
      <c r="BEL17" s="153"/>
      <c r="BEM17" s="153"/>
      <c r="BEN17" s="153"/>
      <c r="BEO17" s="153"/>
      <c r="BEP17" s="153"/>
      <c r="BEQ17" s="153"/>
      <c r="BER17" s="153"/>
      <c r="BES17" s="153"/>
      <c r="BET17" s="153"/>
      <c r="BEU17" s="153"/>
      <c r="BEV17" s="153"/>
      <c r="BEW17" s="153"/>
      <c r="BEX17" s="153"/>
      <c r="BEY17" s="153"/>
      <c r="BEZ17" s="153"/>
      <c r="BFA17" s="153"/>
      <c r="BFB17" s="153"/>
      <c r="BFC17" s="153"/>
      <c r="BFD17" s="153"/>
      <c r="BFE17" s="153"/>
      <c r="BFF17" s="153"/>
      <c r="BFG17" s="153"/>
      <c r="BFH17" s="153"/>
      <c r="BFI17" s="153"/>
      <c r="BFJ17" s="153"/>
      <c r="BFK17" s="153"/>
      <c r="BFL17" s="153"/>
      <c r="BFM17" s="153"/>
      <c r="BFN17" s="153"/>
      <c r="BFO17" s="153"/>
      <c r="BFP17" s="153"/>
      <c r="BFQ17" s="153"/>
      <c r="BFR17" s="153"/>
      <c r="BFS17" s="153"/>
      <c r="BFT17" s="153"/>
      <c r="BFU17" s="153"/>
      <c r="BFV17" s="153"/>
      <c r="BFW17" s="153"/>
      <c r="BFX17" s="153"/>
      <c r="BFY17" s="153"/>
      <c r="BFZ17" s="153"/>
      <c r="BGA17" s="153"/>
      <c r="BGB17" s="153"/>
      <c r="BGC17" s="153"/>
      <c r="BGD17" s="153"/>
      <c r="BGE17" s="153"/>
      <c r="BGF17" s="153"/>
      <c r="BGG17" s="153"/>
      <c r="BGH17" s="153"/>
      <c r="BGI17" s="153"/>
      <c r="BGJ17" s="153"/>
      <c r="BGK17" s="153"/>
      <c r="BGL17" s="153"/>
      <c r="BGM17" s="153"/>
      <c r="BGN17" s="153"/>
      <c r="BGO17" s="153"/>
      <c r="BGP17" s="153"/>
      <c r="BGQ17" s="153"/>
      <c r="BGR17" s="153"/>
      <c r="BGS17" s="153"/>
      <c r="BGT17" s="153"/>
      <c r="BGU17" s="153"/>
      <c r="BGV17" s="153"/>
      <c r="BGW17" s="153"/>
      <c r="BGX17" s="153"/>
      <c r="BGY17" s="153"/>
      <c r="BGZ17" s="153"/>
      <c r="BHA17" s="153"/>
      <c r="BHB17" s="153"/>
      <c r="BHC17" s="153"/>
      <c r="BHD17" s="153"/>
      <c r="BHE17" s="153"/>
      <c r="BHF17" s="153"/>
      <c r="BHG17" s="153"/>
      <c r="BHH17" s="153"/>
      <c r="BHI17" s="153"/>
      <c r="BHJ17" s="153"/>
      <c r="BHK17" s="153"/>
      <c r="BHL17" s="153"/>
      <c r="BHM17" s="153"/>
      <c r="BHN17" s="153"/>
      <c r="BHO17" s="153"/>
      <c r="BHP17" s="153"/>
      <c r="BHQ17" s="153"/>
      <c r="BHR17" s="153"/>
      <c r="BHS17" s="153"/>
      <c r="BHT17" s="153"/>
      <c r="BHU17" s="153"/>
      <c r="BHV17" s="153"/>
      <c r="BHW17" s="153"/>
      <c r="BHX17" s="153"/>
      <c r="BHY17" s="153"/>
      <c r="BHZ17" s="153"/>
      <c r="BIA17" s="153"/>
      <c r="BIB17" s="153"/>
      <c r="BIC17" s="153"/>
      <c r="BID17" s="153"/>
      <c r="BIE17" s="153"/>
      <c r="BIF17" s="153"/>
      <c r="BIG17" s="153"/>
      <c r="BIH17" s="153"/>
      <c r="BII17" s="153"/>
      <c r="BIJ17" s="153"/>
      <c r="BIK17" s="153"/>
      <c r="BIL17" s="153"/>
      <c r="BIM17" s="153"/>
      <c r="BIN17" s="153"/>
      <c r="BIO17" s="153"/>
      <c r="BIP17" s="153"/>
      <c r="BIQ17" s="153"/>
      <c r="BIR17" s="153"/>
      <c r="BIS17" s="153"/>
      <c r="BIT17" s="153"/>
      <c r="BIU17" s="153"/>
      <c r="BIV17" s="153"/>
      <c r="BIW17" s="153"/>
      <c r="BIX17" s="153"/>
      <c r="BIY17" s="153"/>
      <c r="BIZ17" s="153"/>
      <c r="BJA17" s="153"/>
      <c r="BJB17" s="153"/>
      <c r="BJC17" s="153"/>
      <c r="BJD17" s="153"/>
      <c r="BJE17" s="153"/>
      <c r="BJF17" s="153"/>
      <c r="BJG17" s="153"/>
      <c r="BJH17" s="153"/>
      <c r="BJI17" s="153"/>
      <c r="BJJ17" s="153"/>
      <c r="BJK17" s="153"/>
      <c r="BJL17" s="153"/>
      <c r="BJM17" s="153"/>
      <c r="BJN17" s="153"/>
      <c r="BJO17" s="153"/>
      <c r="BJP17" s="153"/>
      <c r="BJQ17" s="153"/>
      <c r="BJR17" s="153"/>
      <c r="BJS17" s="153"/>
      <c r="BJT17" s="153"/>
      <c r="BJU17" s="153"/>
      <c r="BJV17" s="153"/>
      <c r="BJW17" s="153"/>
      <c r="BJX17" s="153"/>
      <c r="BJY17" s="153"/>
      <c r="BJZ17" s="153"/>
      <c r="BKA17" s="153"/>
      <c r="BKB17" s="153"/>
      <c r="BKC17" s="153"/>
      <c r="BKD17" s="153"/>
      <c r="BKE17" s="153"/>
      <c r="BKF17" s="153"/>
      <c r="BKG17" s="153"/>
      <c r="BKH17" s="153"/>
      <c r="BKI17" s="153"/>
      <c r="BKJ17" s="153"/>
      <c r="BKK17" s="153"/>
      <c r="BKL17" s="153"/>
      <c r="BKM17" s="153"/>
      <c r="BKN17" s="153"/>
      <c r="BKO17" s="153"/>
      <c r="BKP17" s="153"/>
      <c r="BKQ17" s="153"/>
      <c r="BKR17" s="153"/>
      <c r="BKS17" s="153"/>
      <c r="BKT17" s="153"/>
      <c r="BKU17" s="153"/>
      <c r="BKV17" s="153"/>
      <c r="BKW17" s="153"/>
      <c r="BKX17" s="153"/>
      <c r="BKY17" s="153"/>
      <c r="BKZ17" s="153"/>
      <c r="BLA17" s="153"/>
      <c r="BLB17" s="153"/>
      <c r="BLC17" s="153"/>
      <c r="BLD17" s="153"/>
      <c r="BLE17" s="153"/>
      <c r="BLF17" s="153"/>
      <c r="BLG17" s="153"/>
      <c r="BLH17" s="153"/>
      <c r="BLI17" s="153"/>
      <c r="BLJ17" s="153"/>
      <c r="BLK17" s="153"/>
      <c r="BLL17" s="153"/>
      <c r="BLM17" s="153"/>
      <c r="BLN17" s="153"/>
      <c r="BLO17" s="153"/>
      <c r="BLP17" s="153"/>
      <c r="BLQ17" s="153"/>
      <c r="BLR17" s="153"/>
      <c r="BLS17" s="153"/>
      <c r="BLT17" s="153"/>
      <c r="BLU17" s="153"/>
      <c r="BLV17" s="153"/>
      <c r="BLW17" s="153"/>
      <c r="BLX17" s="153"/>
      <c r="BLY17" s="153"/>
      <c r="BLZ17" s="153"/>
      <c r="BMA17" s="153"/>
      <c r="BMB17" s="153"/>
      <c r="BMC17" s="153"/>
      <c r="BMD17" s="153"/>
      <c r="BME17" s="153"/>
      <c r="BMF17" s="153"/>
      <c r="BMG17" s="153"/>
      <c r="BMH17" s="153"/>
      <c r="BMI17" s="153"/>
      <c r="BMJ17" s="153"/>
      <c r="BMK17" s="153"/>
      <c r="BML17" s="153"/>
      <c r="BMM17" s="153"/>
      <c r="BMN17" s="153"/>
      <c r="BMO17" s="153"/>
      <c r="BMP17" s="153"/>
      <c r="BMQ17" s="153"/>
      <c r="BMR17" s="153"/>
      <c r="BMS17" s="153"/>
      <c r="BMT17" s="153"/>
      <c r="BMU17" s="153"/>
      <c r="BMV17" s="153"/>
      <c r="BMW17" s="153"/>
      <c r="BMX17" s="153"/>
      <c r="BMY17" s="153"/>
      <c r="BMZ17" s="153"/>
      <c r="BNA17" s="153"/>
      <c r="BNB17" s="153"/>
      <c r="BNC17" s="153"/>
      <c r="BND17" s="153"/>
      <c r="BNE17" s="153"/>
      <c r="BNF17" s="153"/>
      <c r="BNG17" s="153"/>
      <c r="BNH17" s="153"/>
      <c r="BNI17" s="153"/>
      <c r="BNJ17" s="153"/>
      <c r="BNK17" s="153"/>
      <c r="BNL17" s="153"/>
      <c r="BNM17" s="153"/>
      <c r="BNN17" s="153"/>
      <c r="BNO17" s="153"/>
      <c r="BNP17" s="153"/>
      <c r="BNQ17" s="153"/>
      <c r="BNR17" s="153"/>
      <c r="BNS17" s="153"/>
      <c r="BNT17" s="153"/>
      <c r="BNU17" s="153"/>
      <c r="BNV17" s="153"/>
      <c r="BNW17" s="153"/>
      <c r="BNX17" s="153"/>
      <c r="BNY17" s="153"/>
      <c r="BNZ17" s="153"/>
      <c r="BOA17" s="153"/>
      <c r="BOB17" s="153"/>
      <c r="BOC17" s="153"/>
      <c r="BOD17" s="153"/>
      <c r="BOE17" s="153"/>
      <c r="BOF17" s="153"/>
      <c r="BOG17" s="153"/>
      <c r="BOH17" s="153"/>
      <c r="BOI17" s="153"/>
      <c r="BOJ17" s="153"/>
      <c r="BOK17" s="153"/>
      <c r="BOL17" s="153"/>
      <c r="BOM17" s="153"/>
      <c r="BON17" s="153"/>
      <c r="BOO17" s="153"/>
      <c r="BOP17" s="153"/>
      <c r="BOQ17" s="153"/>
      <c r="BOR17" s="153"/>
      <c r="BOS17" s="153"/>
      <c r="BOT17" s="153"/>
      <c r="BOU17" s="153"/>
      <c r="BOV17" s="153"/>
      <c r="BOW17" s="153"/>
      <c r="BOX17" s="153"/>
      <c r="BOY17" s="153"/>
      <c r="BOZ17" s="153"/>
      <c r="BPA17" s="153"/>
      <c r="BPB17" s="153"/>
      <c r="BPC17" s="153"/>
      <c r="BPD17" s="153"/>
      <c r="BPE17" s="153"/>
      <c r="BPF17" s="153"/>
      <c r="BPG17" s="153"/>
      <c r="BPH17" s="153"/>
      <c r="BPI17" s="153"/>
      <c r="BPJ17" s="153"/>
      <c r="BPK17" s="153"/>
      <c r="BPL17" s="153"/>
      <c r="BPM17" s="153"/>
      <c r="BPN17" s="153"/>
      <c r="BPO17" s="153"/>
      <c r="BPP17" s="153"/>
      <c r="BPQ17" s="153"/>
      <c r="BPR17" s="153"/>
      <c r="BPS17" s="153"/>
      <c r="BPT17" s="153"/>
      <c r="BPU17" s="153"/>
      <c r="BPV17" s="153"/>
      <c r="BPW17" s="153"/>
      <c r="BPX17" s="153"/>
      <c r="BPY17" s="153"/>
      <c r="BPZ17" s="153"/>
      <c r="BQA17" s="153"/>
      <c r="BQB17" s="153"/>
      <c r="BQC17" s="153"/>
      <c r="BQD17" s="153"/>
      <c r="BQE17" s="153"/>
      <c r="BQF17" s="153"/>
      <c r="BQG17" s="153"/>
      <c r="BQH17" s="153"/>
      <c r="BQI17" s="153"/>
      <c r="BQJ17" s="153"/>
      <c r="BQK17" s="153"/>
      <c r="BQL17" s="153"/>
      <c r="BQM17" s="153"/>
      <c r="BQN17" s="153"/>
      <c r="BQO17" s="153"/>
      <c r="BQP17" s="153"/>
      <c r="BQQ17" s="153"/>
      <c r="BQR17" s="153"/>
      <c r="BQS17" s="153"/>
      <c r="BQT17" s="153"/>
      <c r="BQU17" s="153"/>
      <c r="BQV17" s="153"/>
      <c r="BQW17" s="153"/>
      <c r="BQX17" s="153"/>
      <c r="BQY17" s="153"/>
      <c r="BQZ17" s="153"/>
      <c r="BRA17" s="153"/>
      <c r="BRB17" s="153"/>
      <c r="BRC17" s="153"/>
      <c r="BRD17" s="153"/>
      <c r="BRE17" s="153"/>
      <c r="BRF17" s="153"/>
      <c r="BRG17" s="153"/>
      <c r="BRH17" s="153"/>
      <c r="BRI17" s="153"/>
      <c r="BRJ17" s="153"/>
      <c r="BRK17" s="153"/>
      <c r="BRL17" s="153"/>
      <c r="BRM17" s="153"/>
      <c r="BRN17" s="153"/>
      <c r="BRO17" s="153"/>
      <c r="BRP17" s="153"/>
      <c r="BRQ17" s="153"/>
      <c r="BRR17" s="153"/>
      <c r="BRS17" s="153"/>
      <c r="BRT17" s="153"/>
      <c r="BRU17" s="153"/>
      <c r="BRV17" s="153"/>
      <c r="BRW17" s="153"/>
      <c r="BRX17" s="153"/>
      <c r="BRY17" s="153"/>
      <c r="BRZ17" s="153"/>
      <c r="BSA17" s="153"/>
      <c r="BSB17" s="153"/>
      <c r="BSC17" s="153"/>
      <c r="BSD17" s="153"/>
      <c r="BSE17" s="153"/>
      <c r="BSF17" s="153"/>
      <c r="BSG17" s="153"/>
      <c r="BSH17" s="153"/>
      <c r="BSI17" s="153"/>
      <c r="BSJ17" s="153"/>
      <c r="BSK17" s="153"/>
      <c r="BSL17" s="153"/>
      <c r="BSM17" s="153"/>
      <c r="BSN17" s="153"/>
      <c r="BSO17" s="153"/>
      <c r="BSP17" s="153"/>
      <c r="BSQ17" s="153"/>
      <c r="BSR17" s="153"/>
      <c r="BSS17" s="153"/>
      <c r="BST17" s="153"/>
      <c r="BSU17" s="153"/>
      <c r="BSV17" s="153"/>
      <c r="BSW17" s="153"/>
      <c r="BSX17" s="153"/>
      <c r="BSY17" s="153"/>
      <c r="BSZ17" s="153"/>
      <c r="BTA17" s="153"/>
      <c r="BTB17" s="153"/>
      <c r="BTC17" s="153"/>
      <c r="BTD17" s="153"/>
      <c r="BTE17" s="153"/>
      <c r="BTF17" s="153"/>
      <c r="BTG17" s="153"/>
      <c r="BTH17" s="153"/>
      <c r="BTI17" s="153"/>
      <c r="BTJ17" s="153"/>
      <c r="BTK17" s="153"/>
      <c r="BTL17" s="153"/>
      <c r="BTM17" s="153"/>
      <c r="BTN17" s="153"/>
      <c r="BTO17" s="153"/>
      <c r="BTP17" s="153"/>
      <c r="BTQ17" s="153"/>
      <c r="BTR17" s="153"/>
      <c r="BTS17" s="153"/>
      <c r="BTT17" s="153"/>
      <c r="BTU17" s="153"/>
      <c r="BTV17" s="153"/>
      <c r="BTW17" s="153"/>
      <c r="BTX17" s="153"/>
      <c r="BTY17" s="153"/>
      <c r="BTZ17" s="153"/>
      <c r="BUA17" s="153"/>
      <c r="BUB17" s="153"/>
      <c r="BUC17" s="153"/>
      <c r="BUD17" s="153"/>
      <c r="BUE17" s="153"/>
      <c r="BUF17" s="153"/>
      <c r="BUG17" s="153"/>
      <c r="BUH17" s="153"/>
      <c r="BUI17" s="153"/>
      <c r="BUJ17" s="153"/>
      <c r="BUK17" s="153"/>
      <c r="BUL17" s="153"/>
      <c r="BUM17" s="153"/>
      <c r="BUN17" s="153"/>
      <c r="BUO17" s="153"/>
      <c r="BUP17" s="153"/>
      <c r="BUQ17" s="153"/>
      <c r="BUR17" s="153"/>
      <c r="BUS17" s="153"/>
      <c r="BUT17" s="153"/>
      <c r="BUU17" s="153"/>
      <c r="BUV17" s="153"/>
      <c r="BUW17" s="153"/>
      <c r="BUX17" s="153"/>
      <c r="BUY17" s="153"/>
      <c r="BUZ17" s="153"/>
      <c r="BVA17" s="153"/>
      <c r="BVB17" s="153"/>
      <c r="BVC17" s="153"/>
      <c r="BVD17" s="153"/>
      <c r="BVE17" s="153"/>
      <c r="BVF17" s="153"/>
      <c r="BVG17" s="153"/>
      <c r="BVH17" s="153"/>
      <c r="BVI17" s="153"/>
      <c r="BVJ17" s="153"/>
      <c r="BVK17" s="153"/>
      <c r="BVL17" s="153"/>
      <c r="BVM17" s="153"/>
      <c r="BVN17" s="153"/>
      <c r="BVO17" s="153"/>
      <c r="BVP17" s="153"/>
      <c r="BVQ17" s="153"/>
      <c r="BVR17" s="153"/>
      <c r="BVS17" s="153"/>
      <c r="BVT17" s="153"/>
      <c r="BVU17" s="153"/>
      <c r="BVV17" s="153"/>
      <c r="BVW17" s="153"/>
      <c r="BVX17" s="153"/>
      <c r="BVY17" s="153"/>
      <c r="BVZ17" s="153"/>
      <c r="BWA17" s="153"/>
      <c r="BWB17" s="153"/>
      <c r="BWC17" s="153"/>
      <c r="BWD17" s="153"/>
      <c r="BWE17" s="153"/>
      <c r="BWF17" s="153"/>
      <c r="BWG17" s="153"/>
      <c r="BWH17" s="153"/>
      <c r="BWI17" s="153"/>
      <c r="BWJ17" s="153"/>
      <c r="BWK17" s="153"/>
      <c r="BWL17" s="153"/>
      <c r="BWM17" s="153"/>
      <c r="BWN17" s="153"/>
      <c r="BWO17" s="153"/>
      <c r="BWP17" s="153"/>
      <c r="BWQ17" s="153"/>
      <c r="BWR17" s="153"/>
      <c r="BWS17" s="153"/>
      <c r="BWT17" s="153"/>
      <c r="BWU17" s="153"/>
      <c r="BWV17" s="153"/>
      <c r="BWW17" s="153"/>
      <c r="BWX17" s="153"/>
      <c r="BWY17" s="153"/>
      <c r="BWZ17" s="153"/>
      <c r="BXA17" s="153"/>
      <c r="BXB17" s="153"/>
      <c r="BXC17" s="153"/>
      <c r="BXD17" s="153"/>
      <c r="BXE17" s="153"/>
      <c r="BXF17" s="153"/>
      <c r="BXG17" s="153"/>
      <c r="BXH17" s="153"/>
      <c r="BXI17" s="153"/>
      <c r="BXJ17" s="153"/>
      <c r="BXK17" s="153"/>
      <c r="BXL17" s="153"/>
      <c r="BXM17" s="153"/>
      <c r="BXN17" s="153"/>
      <c r="BXO17" s="153"/>
      <c r="BXP17" s="153"/>
      <c r="BXQ17" s="153"/>
      <c r="BXR17" s="153"/>
      <c r="BXS17" s="153"/>
      <c r="BXT17" s="153"/>
      <c r="BXU17" s="153"/>
      <c r="BXV17" s="153"/>
      <c r="BXW17" s="153"/>
      <c r="BXX17" s="153"/>
      <c r="BXY17" s="153"/>
      <c r="BXZ17" s="153"/>
      <c r="BYA17" s="153"/>
      <c r="BYB17" s="153"/>
      <c r="BYC17" s="153"/>
      <c r="BYD17" s="153"/>
      <c r="BYE17" s="153"/>
      <c r="BYF17" s="153"/>
      <c r="BYG17" s="153"/>
      <c r="BYH17" s="153"/>
      <c r="BYI17" s="153"/>
      <c r="BYJ17" s="153"/>
      <c r="BYK17" s="153"/>
      <c r="BYL17" s="153"/>
      <c r="BYM17" s="153"/>
      <c r="BYN17" s="153"/>
      <c r="BYO17" s="153"/>
      <c r="BYP17" s="153"/>
      <c r="BYQ17" s="153"/>
      <c r="BYR17" s="153"/>
      <c r="BYS17" s="153"/>
      <c r="BYT17" s="153"/>
      <c r="BYU17" s="153"/>
      <c r="BYV17" s="153"/>
      <c r="BYW17" s="153"/>
      <c r="BYX17" s="153"/>
      <c r="BYY17" s="153"/>
      <c r="BYZ17" s="153"/>
      <c r="BZA17" s="153"/>
      <c r="BZB17" s="153"/>
      <c r="BZC17" s="153"/>
      <c r="BZD17" s="153"/>
      <c r="BZE17" s="153"/>
      <c r="BZF17" s="153"/>
      <c r="BZG17" s="153"/>
      <c r="BZH17" s="153"/>
      <c r="BZI17" s="153"/>
      <c r="BZJ17" s="153"/>
      <c r="BZK17" s="153"/>
      <c r="BZL17" s="153"/>
      <c r="BZM17" s="153"/>
      <c r="BZN17" s="153"/>
      <c r="BZO17" s="153"/>
      <c r="BZP17" s="153"/>
      <c r="BZQ17" s="153"/>
      <c r="BZR17" s="153"/>
      <c r="BZS17" s="153"/>
      <c r="BZT17" s="153"/>
      <c r="BZU17" s="153"/>
      <c r="BZV17" s="153"/>
      <c r="BZW17" s="153"/>
      <c r="BZX17" s="153"/>
      <c r="BZY17" s="153"/>
      <c r="BZZ17" s="153"/>
      <c r="CAA17" s="153"/>
      <c r="CAB17" s="153"/>
      <c r="CAC17" s="153"/>
      <c r="CAD17" s="153"/>
      <c r="CAE17" s="153"/>
      <c r="CAF17" s="153"/>
      <c r="CAG17" s="153"/>
      <c r="CAH17" s="153"/>
      <c r="CAI17" s="153"/>
      <c r="CAJ17" s="153"/>
      <c r="CAK17" s="153"/>
      <c r="CAL17" s="153"/>
      <c r="CAM17" s="153"/>
      <c r="CAN17" s="153"/>
      <c r="CAO17" s="153"/>
      <c r="CAP17" s="153"/>
      <c r="CAQ17" s="153"/>
      <c r="CAR17" s="153"/>
      <c r="CAS17" s="153"/>
      <c r="CAT17" s="153"/>
      <c r="CAU17" s="153"/>
      <c r="CAV17" s="153"/>
      <c r="CAW17" s="153"/>
      <c r="CAX17" s="153"/>
      <c r="CAY17" s="153"/>
      <c r="CAZ17" s="153"/>
      <c r="CBA17" s="153"/>
      <c r="CBB17" s="153"/>
      <c r="CBC17" s="153"/>
      <c r="CBD17" s="153"/>
      <c r="CBE17" s="153"/>
      <c r="CBF17" s="153"/>
      <c r="CBG17" s="153"/>
      <c r="CBH17" s="153"/>
      <c r="CBI17" s="153"/>
      <c r="CBJ17" s="153"/>
      <c r="CBK17" s="153"/>
      <c r="CBL17" s="153"/>
      <c r="CBM17" s="153"/>
      <c r="CBN17" s="153"/>
      <c r="CBO17" s="153"/>
      <c r="CBP17" s="153"/>
      <c r="CBQ17" s="153"/>
      <c r="CBR17" s="153"/>
      <c r="CBS17" s="153"/>
      <c r="CBT17" s="153"/>
      <c r="CBU17" s="153"/>
      <c r="CBV17" s="153"/>
      <c r="CBW17" s="153"/>
      <c r="CBX17" s="153"/>
      <c r="CBY17" s="153"/>
      <c r="CBZ17" s="153"/>
      <c r="CCA17" s="153"/>
      <c r="CCB17" s="153"/>
      <c r="CCC17" s="153"/>
      <c r="CCD17" s="153"/>
      <c r="CCE17" s="153"/>
      <c r="CCF17" s="153"/>
      <c r="CCG17" s="153"/>
      <c r="CCH17" s="153"/>
      <c r="CCI17" s="153"/>
      <c r="CCJ17" s="153"/>
      <c r="CCK17" s="153"/>
      <c r="CCL17" s="153"/>
      <c r="CCM17" s="153"/>
      <c r="CCN17" s="153"/>
      <c r="CCO17" s="153"/>
      <c r="CCP17" s="153"/>
      <c r="CCQ17" s="153"/>
      <c r="CCR17" s="153"/>
      <c r="CCS17" s="153"/>
      <c r="CCT17" s="153"/>
      <c r="CCU17" s="153"/>
      <c r="CCV17" s="153"/>
      <c r="CCW17" s="153"/>
      <c r="CCX17" s="153"/>
      <c r="CCY17" s="153"/>
      <c r="CCZ17" s="153"/>
      <c r="CDA17" s="153"/>
      <c r="CDB17" s="153"/>
      <c r="CDC17" s="153"/>
      <c r="CDD17" s="153"/>
      <c r="CDE17" s="153"/>
      <c r="CDF17" s="153"/>
      <c r="CDG17" s="153"/>
      <c r="CDH17" s="153"/>
      <c r="CDI17" s="153"/>
      <c r="CDJ17" s="153"/>
      <c r="CDK17" s="153"/>
      <c r="CDL17" s="153"/>
      <c r="CDM17" s="153"/>
      <c r="CDN17" s="153"/>
      <c r="CDO17" s="153"/>
      <c r="CDP17" s="153"/>
      <c r="CDQ17" s="153"/>
      <c r="CDR17" s="153"/>
      <c r="CDS17" s="153"/>
      <c r="CDT17" s="153"/>
      <c r="CDU17" s="153"/>
      <c r="CDV17" s="153"/>
      <c r="CDW17" s="153"/>
      <c r="CDX17" s="153"/>
      <c r="CDY17" s="153"/>
      <c r="CDZ17" s="153"/>
      <c r="CEA17" s="153"/>
      <c r="CEB17" s="153"/>
      <c r="CEC17" s="153"/>
      <c r="CED17" s="153"/>
      <c r="CEE17" s="153"/>
      <c r="CEF17" s="153"/>
      <c r="CEG17" s="153"/>
      <c r="CEH17" s="153"/>
      <c r="CEI17" s="153"/>
      <c r="CEJ17" s="153"/>
      <c r="CEK17" s="153"/>
      <c r="CEL17" s="153"/>
      <c r="CEM17" s="153"/>
      <c r="CEN17" s="153"/>
      <c r="CEO17" s="153"/>
      <c r="CEP17" s="153"/>
      <c r="CEQ17" s="153"/>
      <c r="CER17" s="153"/>
      <c r="CES17" s="153"/>
      <c r="CET17" s="153"/>
      <c r="CEU17" s="153"/>
      <c r="CEV17" s="153"/>
      <c r="CEW17" s="153"/>
      <c r="CEX17" s="153"/>
      <c r="CEY17" s="153"/>
      <c r="CEZ17" s="153"/>
      <c r="CFA17" s="153"/>
      <c r="CFB17" s="153"/>
      <c r="CFC17" s="153"/>
      <c r="CFD17" s="153"/>
      <c r="CFE17" s="153"/>
      <c r="CFF17" s="153"/>
      <c r="CFG17" s="153"/>
      <c r="CFH17" s="153"/>
      <c r="CFI17" s="153"/>
      <c r="CFJ17" s="153"/>
      <c r="CFK17" s="153"/>
      <c r="CFL17" s="153"/>
      <c r="CFM17" s="153"/>
      <c r="CFN17" s="153"/>
      <c r="CFO17" s="153"/>
      <c r="CFP17" s="153"/>
      <c r="CFQ17" s="153"/>
      <c r="CFR17" s="153"/>
      <c r="CFS17" s="153"/>
      <c r="CFT17" s="153"/>
      <c r="CFU17" s="153"/>
      <c r="CFV17" s="153"/>
      <c r="CFW17" s="153"/>
      <c r="CFX17" s="153"/>
      <c r="CFY17" s="153"/>
      <c r="CFZ17" s="153"/>
      <c r="CGA17" s="153"/>
      <c r="CGB17" s="153"/>
      <c r="CGC17" s="153"/>
      <c r="CGD17" s="153"/>
      <c r="CGE17" s="153"/>
      <c r="CGF17" s="153"/>
      <c r="CGG17" s="153"/>
      <c r="CGH17" s="153"/>
      <c r="CGI17" s="153"/>
      <c r="CGJ17" s="153"/>
      <c r="CGK17" s="153"/>
      <c r="CGL17" s="153"/>
      <c r="CGM17" s="153"/>
      <c r="CGN17" s="153"/>
      <c r="CGO17" s="153"/>
      <c r="CGP17" s="153"/>
      <c r="CGQ17" s="153"/>
      <c r="CGR17" s="153"/>
      <c r="CGS17" s="153"/>
      <c r="CGT17" s="153"/>
      <c r="CGU17" s="153"/>
      <c r="CGV17" s="153"/>
      <c r="CGW17" s="153"/>
      <c r="CGX17" s="153"/>
      <c r="CGY17" s="153"/>
      <c r="CGZ17" s="153"/>
      <c r="CHA17" s="153"/>
      <c r="CHB17" s="153"/>
      <c r="CHC17" s="153"/>
      <c r="CHD17" s="153"/>
      <c r="CHE17" s="153"/>
      <c r="CHF17" s="153"/>
      <c r="CHG17" s="153"/>
      <c r="CHH17" s="153"/>
      <c r="CHI17" s="153"/>
      <c r="CHJ17" s="153"/>
      <c r="CHK17" s="153"/>
      <c r="CHL17" s="153"/>
      <c r="CHM17" s="153"/>
      <c r="CHN17" s="153"/>
      <c r="CHO17" s="153"/>
      <c r="CHP17" s="153"/>
      <c r="CHQ17" s="153"/>
      <c r="CHR17" s="153"/>
      <c r="CHS17" s="153"/>
      <c r="CHT17" s="153"/>
      <c r="CHU17" s="153"/>
      <c r="CHV17" s="153"/>
      <c r="CHW17" s="153"/>
      <c r="CHX17" s="153"/>
      <c r="CHY17" s="153"/>
      <c r="CHZ17" s="153"/>
      <c r="CIA17" s="153"/>
      <c r="CIB17" s="153"/>
      <c r="CIC17" s="153"/>
      <c r="CID17" s="153"/>
      <c r="CIE17" s="153"/>
      <c r="CIF17" s="153"/>
      <c r="CIG17" s="153"/>
      <c r="CIH17" s="153"/>
      <c r="CII17" s="153"/>
      <c r="CIJ17" s="153"/>
      <c r="CIK17" s="153"/>
      <c r="CIL17" s="153"/>
      <c r="CIM17" s="153"/>
      <c r="CIN17" s="153"/>
      <c r="CIO17" s="153"/>
      <c r="CIP17" s="153"/>
      <c r="CIQ17" s="153"/>
      <c r="CIR17" s="153"/>
      <c r="CIS17" s="153"/>
      <c r="CIT17" s="153"/>
      <c r="CIU17" s="153"/>
      <c r="CIV17" s="153"/>
      <c r="CIW17" s="153"/>
      <c r="CIX17" s="153"/>
      <c r="CIY17" s="153"/>
      <c r="CIZ17" s="153"/>
      <c r="CJA17" s="153"/>
      <c r="CJB17" s="153"/>
      <c r="CJC17" s="153"/>
      <c r="CJD17" s="153"/>
      <c r="CJE17" s="153"/>
      <c r="CJF17" s="153"/>
      <c r="CJG17" s="153"/>
      <c r="CJH17" s="153"/>
      <c r="CJI17" s="153"/>
      <c r="CJJ17" s="153"/>
      <c r="CJK17" s="153"/>
      <c r="CJL17" s="153"/>
      <c r="CJM17" s="153"/>
      <c r="CJN17" s="153"/>
      <c r="CJO17" s="153"/>
      <c r="CJP17" s="153"/>
      <c r="CJQ17" s="153"/>
      <c r="CJR17" s="153"/>
      <c r="CJS17" s="153"/>
      <c r="CJT17" s="153"/>
      <c r="CJU17" s="153"/>
      <c r="CJV17" s="153"/>
      <c r="CJW17" s="153"/>
      <c r="CJX17" s="153"/>
      <c r="CJY17" s="153"/>
      <c r="CJZ17" s="153"/>
      <c r="CKA17" s="153"/>
      <c r="CKB17" s="153"/>
      <c r="CKC17" s="153"/>
      <c r="CKD17" s="153"/>
      <c r="CKE17" s="153"/>
      <c r="CKF17" s="153"/>
      <c r="CKG17" s="153"/>
      <c r="CKH17" s="153"/>
      <c r="CKI17" s="153"/>
      <c r="CKJ17" s="153"/>
      <c r="CKK17" s="153"/>
      <c r="CKL17" s="153"/>
      <c r="CKM17" s="153"/>
      <c r="CKN17" s="153"/>
      <c r="CKO17" s="153"/>
      <c r="CKP17" s="153"/>
      <c r="CKQ17" s="153"/>
      <c r="CKR17" s="153"/>
      <c r="CKS17" s="153"/>
      <c r="CKT17" s="153"/>
      <c r="CKU17" s="153"/>
      <c r="CKV17" s="153"/>
      <c r="CKW17" s="153"/>
      <c r="CKX17" s="153"/>
      <c r="CKY17" s="153"/>
      <c r="CKZ17" s="153"/>
      <c r="CLA17" s="153"/>
      <c r="CLB17" s="153"/>
      <c r="CLC17" s="153"/>
      <c r="CLD17" s="153"/>
      <c r="CLE17" s="153"/>
      <c r="CLF17" s="153"/>
      <c r="CLG17" s="153"/>
      <c r="CLH17" s="153"/>
      <c r="CLI17" s="153"/>
      <c r="CLJ17" s="153"/>
      <c r="CLK17" s="153"/>
      <c r="CLL17" s="153"/>
      <c r="CLM17" s="153"/>
      <c r="CLN17" s="153"/>
      <c r="CLO17" s="153"/>
      <c r="CLP17" s="153"/>
      <c r="CLQ17" s="153"/>
      <c r="CLR17" s="153"/>
      <c r="CLS17" s="153"/>
      <c r="CLT17" s="153"/>
      <c r="CLU17" s="153"/>
      <c r="CLV17" s="153"/>
      <c r="CLW17" s="153"/>
      <c r="CLX17" s="153"/>
      <c r="CLY17" s="153"/>
      <c r="CLZ17" s="153"/>
      <c r="CMA17" s="153"/>
      <c r="CMB17" s="153"/>
      <c r="CMC17" s="153"/>
      <c r="CMD17" s="153"/>
      <c r="CME17" s="153"/>
      <c r="CMF17" s="153"/>
      <c r="CMG17" s="153"/>
      <c r="CMH17" s="153"/>
      <c r="CMI17" s="153"/>
      <c r="CMJ17" s="153"/>
      <c r="CMK17" s="153"/>
      <c r="CML17" s="153"/>
      <c r="CMM17" s="153"/>
      <c r="CMN17" s="153"/>
      <c r="CMO17" s="153"/>
      <c r="CMP17" s="153"/>
      <c r="CMQ17" s="153"/>
      <c r="CMR17" s="153"/>
      <c r="CMS17" s="153"/>
      <c r="CMT17" s="153"/>
      <c r="CMU17" s="153"/>
      <c r="CMV17" s="153"/>
      <c r="CMW17" s="153"/>
      <c r="CMX17" s="153"/>
      <c r="CMY17" s="153"/>
      <c r="CMZ17" s="153"/>
      <c r="CNA17" s="153"/>
      <c r="CNB17" s="153"/>
      <c r="CNC17" s="153"/>
      <c r="CND17" s="153"/>
      <c r="CNE17" s="153"/>
      <c r="CNF17" s="153"/>
      <c r="CNG17" s="153"/>
      <c r="CNH17" s="153"/>
      <c r="CNI17" s="153"/>
      <c r="CNJ17" s="153"/>
      <c r="CNK17" s="153"/>
      <c r="CNL17" s="153"/>
      <c r="CNM17" s="153"/>
      <c r="CNN17" s="153"/>
      <c r="CNO17" s="153"/>
      <c r="CNP17" s="153"/>
      <c r="CNQ17" s="153"/>
      <c r="CNR17" s="153"/>
      <c r="CNS17" s="153"/>
      <c r="CNT17" s="153"/>
      <c r="CNU17" s="153"/>
      <c r="CNV17" s="153"/>
      <c r="CNW17" s="153"/>
      <c r="CNX17" s="153"/>
      <c r="CNY17" s="153"/>
      <c r="CNZ17" s="153"/>
      <c r="COA17" s="153"/>
      <c r="COB17" s="153"/>
      <c r="COC17" s="153"/>
      <c r="COD17" s="153"/>
      <c r="COE17" s="153"/>
      <c r="COF17" s="153"/>
      <c r="COG17" s="153"/>
      <c r="COH17" s="153"/>
      <c r="COI17" s="153"/>
      <c r="COJ17" s="153"/>
      <c r="COK17" s="153"/>
      <c r="COL17" s="153"/>
      <c r="COM17" s="153"/>
      <c r="CON17" s="153"/>
      <c r="COO17" s="153"/>
      <c r="COP17" s="153"/>
      <c r="COQ17" s="153"/>
      <c r="COR17" s="153"/>
      <c r="COS17" s="153"/>
      <c r="COT17" s="153"/>
      <c r="COU17" s="153"/>
      <c r="COV17" s="153"/>
      <c r="COW17" s="153"/>
      <c r="COX17" s="153"/>
      <c r="COY17" s="153"/>
      <c r="COZ17" s="153"/>
      <c r="CPA17" s="153"/>
      <c r="CPB17" s="153"/>
      <c r="CPC17" s="153"/>
      <c r="CPD17" s="153"/>
      <c r="CPE17" s="153"/>
      <c r="CPF17" s="153"/>
      <c r="CPG17" s="153"/>
      <c r="CPH17" s="153"/>
      <c r="CPI17" s="153"/>
      <c r="CPJ17" s="153"/>
      <c r="CPK17" s="153"/>
      <c r="CPL17" s="153"/>
      <c r="CPM17" s="153"/>
      <c r="CPN17" s="153"/>
      <c r="CPO17" s="153"/>
      <c r="CPP17" s="153"/>
      <c r="CPQ17" s="153"/>
      <c r="CPR17" s="153"/>
      <c r="CPS17" s="153"/>
      <c r="CPT17" s="153"/>
      <c r="CPU17" s="153"/>
      <c r="CPV17" s="153"/>
      <c r="CPW17" s="153"/>
      <c r="CPX17" s="153"/>
      <c r="CPY17" s="153"/>
      <c r="CPZ17" s="153"/>
      <c r="CQA17" s="153"/>
      <c r="CQB17" s="153"/>
      <c r="CQC17" s="153"/>
      <c r="CQD17" s="153"/>
      <c r="CQE17" s="153"/>
      <c r="CQF17" s="153"/>
      <c r="CQG17" s="153"/>
      <c r="CQH17" s="153"/>
      <c r="CQI17" s="153"/>
      <c r="CQJ17" s="153"/>
      <c r="CQK17" s="153"/>
      <c r="CQL17" s="153"/>
      <c r="CQM17" s="153"/>
      <c r="CQN17" s="153"/>
      <c r="CQO17" s="153"/>
      <c r="CQP17" s="153"/>
      <c r="CQQ17" s="153"/>
      <c r="CQR17" s="153"/>
      <c r="CQS17" s="153"/>
      <c r="CQT17" s="153"/>
      <c r="CQU17" s="153"/>
      <c r="CQV17" s="153"/>
      <c r="CQW17" s="153"/>
      <c r="CQX17" s="153"/>
      <c r="CQY17" s="153"/>
      <c r="CQZ17" s="153"/>
      <c r="CRA17" s="153"/>
      <c r="CRB17" s="153"/>
      <c r="CRC17" s="153"/>
      <c r="CRD17" s="153"/>
      <c r="CRE17" s="153"/>
      <c r="CRF17" s="153"/>
      <c r="CRG17" s="153"/>
      <c r="CRH17" s="153"/>
      <c r="CRI17" s="153"/>
      <c r="CRJ17" s="153"/>
      <c r="CRK17" s="153"/>
      <c r="CRL17" s="153"/>
      <c r="CRM17" s="153"/>
      <c r="CRN17" s="153"/>
      <c r="CRO17" s="153"/>
      <c r="CRP17" s="153"/>
      <c r="CRQ17" s="153"/>
      <c r="CRR17" s="153"/>
      <c r="CRS17" s="153"/>
      <c r="CRT17" s="153"/>
      <c r="CRU17" s="153"/>
      <c r="CRV17" s="153"/>
      <c r="CRW17" s="153"/>
      <c r="CRX17" s="153"/>
      <c r="CRY17" s="153"/>
      <c r="CRZ17" s="153"/>
      <c r="CSA17" s="153"/>
      <c r="CSB17" s="153"/>
      <c r="CSC17" s="153"/>
      <c r="CSD17" s="153"/>
      <c r="CSE17" s="153"/>
      <c r="CSF17" s="153"/>
      <c r="CSG17" s="153"/>
      <c r="CSH17" s="153"/>
      <c r="CSI17" s="153"/>
      <c r="CSJ17" s="153"/>
      <c r="CSK17" s="153"/>
      <c r="CSL17" s="153"/>
      <c r="CSM17" s="153"/>
      <c r="CSN17" s="153"/>
      <c r="CSO17" s="153"/>
      <c r="CSP17" s="153"/>
      <c r="CSQ17" s="153"/>
      <c r="CSR17" s="153"/>
      <c r="CSS17" s="153"/>
      <c r="CST17" s="153"/>
      <c r="CSU17" s="153"/>
      <c r="CSV17" s="153"/>
      <c r="CSW17" s="153"/>
      <c r="CSX17" s="153"/>
      <c r="CSY17" s="153"/>
      <c r="CSZ17" s="153"/>
      <c r="CTA17" s="153"/>
      <c r="CTB17" s="153"/>
      <c r="CTC17" s="153"/>
      <c r="CTD17" s="153"/>
      <c r="CTE17" s="153"/>
      <c r="CTF17" s="153"/>
      <c r="CTG17" s="153"/>
      <c r="CTH17" s="153"/>
      <c r="CTI17" s="153"/>
      <c r="CTJ17" s="153"/>
      <c r="CTK17" s="153"/>
      <c r="CTL17" s="153"/>
      <c r="CTM17" s="153"/>
      <c r="CTN17" s="153"/>
      <c r="CTO17" s="153"/>
      <c r="CTP17" s="153"/>
      <c r="CTQ17" s="153"/>
      <c r="CTR17" s="153"/>
      <c r="CTS17" s="153"/>
      <c r="CTT17" s="153"/>
      <c r="CTU17" s="153"/>
      <c r="CTV17" s="153"/>
      <c r="CTW17" s="153"/>
      <c r="CTX17" s="153"/>
      <c r="CTY17" s="153"/>
      <c r="CTZ17" s="153"/>
      <c r="CUA17" s="153"/>
      <c r="CUB17" s="153"/>
      <c r="CUC17" s="153"/>
      <c r="CUD17" s="153"/>
      <c r="CUE17" s="153"/>
      <c r="CUF17" s="153"/>
      <c r="CUG17" s="153"/>
      <c r="CUH17" s="153"/>
      <c r="CUI17" s="153"/>
      <c r="CUJ17" s="153"/>
      <c r="CUK17" s="153"/>
      <c r="CUL17" s="153"/>
      <c r="CUM17" s="153"/>
      <c r="CUN17" s="153"/>
      <c r="CUO17" s="153"/>
      <c r="CUP17" s="153"/>
      <c r="CUQ17" s="153"/>
      <c r="CUR17" s="153"/>
      <c r="CUS17" s="153"/>
      <c r="CUT17" s="153"/>
      <c r="CUU17" s="153"/>
      <c r="CUV17" s="153"/>
      <c r="CUW17" s="153"/>
      <c r="CUX17" s="153"/>
      <c r="CUY17" s="153"/>
      <c r="CUZ17" s="153"/>
      <c r="CVA17" s="153"/>
      <c r="CVB17" s="153"/>
      <c r="CVC17" s="153"/>
      <c r="CVD17" s="153"/>
      <c r="CVE17" s="153"/>
      <c r="CVF17" s="153"/>
      <c r="CVG17" s="153"/>
      <c r="CVH17" s="153"/>
      <c r="CVI17" s="153"/>
      <c r="CVJ17" s="153"/>
      <c r="CVK17" s="153"/>
      <c r="CVL17" s="153"/>
      <c r="CVM17" s="153"/>
      <c r="CVN17" s="153"/>
      <c r="CVO17" s="153"/>
      <c r="CVP17" s="153"/>
      <c r="CVQ17" s="153"/>
      <c r="CVR17" s="153"/>
      <c r="CVS17" s="153"/>
      <c r="CVT17" s="153"/>
      <c r="CVU17" s="153"/>
      <c r="CVV17" s="153"/>
      <c r="CVW17" s="153"/>
      <c r="CVX17" s="153"/>
      <c r="CVY17" s="153"/>
      <c r="CVZ17" s="153"/>
      <c r="CWA17" s="153"/>
      <c r="CWB17" s="153"/>
      <c r="CWC17" s="153"/>
      <c r="CWD17" s="153"/>
      <c r="CWE17" s="153"/>
      <c r="CWF17" s="153"/>
      <c r="CWG17" s="153"/>
      <c r="CWH17" s="153"/>
      <c r="CWI17" s="153"/>
      <c r="CWJ17" s="153"/>
      <c r="CWK17" s="153"/>
      <c r="CWL17" s="153"/>
      <c r="CWM17" s="153"/>
      <c r="CWN17" s="153"/>
      <c r="CWO17" s="153"/>
      <c r="CWP17" s="153"/>
      <c r="CWQ17" s="153"/>
      <c r="CWR17" s="153"/>
      <c r="CWS17" s="153"/>
      <c r="CWT17" s="153"/>
      <c r="CWU17" s="153"/>
      <c r="CWV17" s="153"/>
      <c r="CWW17" s="153"/>
      <c r="CWX17" s="153"/>
      <c r="CWY17" s="153"/>
      <c r="CWZ17" s="153"/>
      <c r="CXA17" s="153"/>
      <c r="CXB17" s="153"/>
      <c r="CXC17" s="153"/>
      <c r="CXD17" s="153"/>
      <c r="CXE17" s="153"/>
      <c r="CXF17" s="153"/>
      <c r="CXG17" s="153"/>
      <c r="CXH17" s="153"/>
      <c r="CXI17" s="153"/>
      <c r="CXJ17" s="153"/>
      <c r="CXK17" s="153"/>
      <c r="CXL17" s="153"/>
      <c r="CXM17" s="153"/>
      <c r="CXN17" s="153"/>
      <c r="CXO17" s="153"/>
      <c r="CXP17" s="153"/>
      <c r="CXQ17" s="153"/>
      <c r="CXR17" s="153"/>
      <c r="CXS17" s="153"/>
      <c r="CXT17" s="153"/>
      <c r="CXU17" s="153"/>
      <c r="CXV17" s="153"/>
      <c r="CXW17" s="153"/>
      <c r="CXX17" s="153"/>
      <c r="CXY17" s="153"/>
      <c r="CXZ17" s="153"/>
      <c r="CYA17" s="153"/>
      <c r="CYB17" s="153"/>
      <c r="CYC17" s="153"/>
      <c r="CYD17" s="153"/>
      <c r="CYE17" s="153"/>
      <c r="CYF17" s="153"/>
      <c r="CYG17" s="153"/>
      <c r="CYH17" s="153"/>
      <c r="CYI17" s="153"/>
      <c r="CYJ17" s="153"/>
      <c r="CYK17" s="153"/>
      <c r="CYL17" s="153"/>
      <c r="CYM17" s="153"/>
      <c r="CYN17" s="153"/>
      <c r="CYO17" s="153"/>
      <c r="CYP17" s="153"/>
      <c r="CYQ17" s="153"/>
      <c r="CYR17" s="153"/>
      <c r="CYS17" s="153"/>
      <c r="CYT17" s="153"/>
      <c r="CYU17" s="153"/>
      <c r="CYV17" s="153"/>
      <c r="CYW17" s="153"/>
      <c r="CYX17" s="153"/>
      <c r="CYY17" s="153"/>
      <c r="CYZ17" s="153"/>
      <c r="CZA17" s="153"/>
      <c r="CZB17" s="153"/>
      <c r="CZC17" s="153"/>
      <c r="CZD17" s="153"/>
      <c r="CZE17" s="153"/>
      <c r="CZF17" s="153"/>
      <c r="CZG17" s="153"/>
      <c r="CZH17" s="153"/>
      <c r="CZI17" s="153"/>
      <c r="CZJ17" s="153"/>
      <c r="CZK17" s="153"/>
      <c r="CZL17" s="153"/>
      <c r="CZM17" s="153"/>
      <c r="CZN17" s="153"/>
      <c r="CZO17" s="153"/>
      <c r="CZP17" s="153"/>
      <c r="CZQ17" s="153"/>
      <c r="CZR17" s="153"/>
      <c r="CZS17" s="153"/>
      <c r="CZT17" s="153"/>
      <c r="CZU17" s="153"/>
      <c r="CZV17" s="153"/>
      <c r="CZW17" s="153"/>
      <c r="CZX17" s="153"/>
      <c r="CZY17" s="153"/>
      <c r="CZZ17" s="153"/>
      <c r="DAA17" s="153"/>
      <c r="DAB17" s="153"/>
      <c r="DAC17" s="153"/>
      <c r="DAD17" s="153"/>
      <c r="DAE17" s="153"/>
      <c r="DAF17" s="153"/>
      <c r="DAG17" s="153"/>
      <c r="DAH17" s="153"/>
      <c r="DAI17" s="153"/>
      <c r="DAJ17" s="153"/>
      <c r="DAK17" s="153"/>
      <c r="DAL17" s="153"/>
      <c r="DAM17" s="153"/>
      <c r="DAN17" s="153"/>
      <c r="DAO17" s="153"/>
      <c r="DAP17" s="153"/>
      <c r="DAQ17" s="153"/>
      <c r="DAR17" s="153"/>
      <c r="DAS17" s="153"/>
      <c r="DAT17" s="153"/>
      <c r="DAU17" s="153"/>
      <c r="DAV17" s="153"/>
      <c r="DAW17" s="153"/>
      <c r="DAX17" s="153"/>
      <c r="DAY17" s="153"/>
      <c r="DAZ17" s="153"/>
      <c r="DBA17" s="153"/>
      <c r="DBB17" s="153"/>
      <c r="DBC17" s="153"/>
      <c r="DBD17" s="153"/>
      <c r="DBE17" s="153"/>
      <c r="DBF17" s="153"/>
      <c r="DBG17" s="153"/>
      <c r="DBH17" s="153"/>
      <c r="DBI17" s="153"/>
      <c r="DBJ17" s="153"/>
      <c r="DBK17" s="153"/>
      <c r="DBL17" s="153"/>
      <c r="DBM17" s="153"/>
      <c r="DBN17" s="153"/>
      <c r="DBO17" s="153"/>
      <c r="DBP17" s="153"/>
      <c r="DBQ17" s="153"/>
      <c r="DBR17" s="153"/>
      <c r="DBS17" s="153"/>
      <c r="DBT17" s="153"/>
      <c r="DBU17" s="153"/>
      <c r="DBV17" s="153"/>
      <c r="DBW17" s="153"/>
      <c r="DBX17" s="153"/>
      <c r="DBY17" s="153"/>
      <c r="DBZ17" s="153"/>
      <c r="DCA17" s="153"/>
      <c r="DCB17" s="153"/>
      <c r="DCC17" s="153"/>
      <c r="DCD17" s="153"/>
      <c r="DCE17" s="153"/>
      <c r="DCF17" s="153"/>
      <c r="DCG17" s="153"/>
      <c r="DCH17" s="153"/>
      <c r="DCI17" s="153"/>
      <c r="DCJ17" s="153"/>
      <c r="DCK17" s="153"/>
      <c r="DCL17" s="153"/>
      <c r="DCM17" s="153"/>
      <c r="DCN17" s="153"/>
      <c r="DCO17" s="153"/>
      <c r="DCP17" s="153"/>
      <c r="DCQ17" s="153"/>
      <c r="DCR17" s="153"/>
      <c r="DCS17" s="153"/>
      <c r="DCT17" s="153"/>
      <c r="DCU17" s="153"/>
      <c r="DCV17" s="153"/>
      <c r="DCW17" s="153"/>
      <c r="DCX17" s="153"/>
      <c r="DCY17" s="153"/>
      <c r="DCZ17" s="153"/>
      <c r="DDA17" s="153"/>
      <c r="DDB17" s="153"/>
      <c r="DDC17" s="153"/>
      <c r="DDD17" s="153"/>
      <c r="DDE17" s="153"/>
      <c r="DDF17" s="153"/>
      <c r="DDG17" s="153"/>
      <c r="DDH17" s="153"/>
      <c r="DDI17" s="153"/>
      <c r="DDJ17" s="153"/>
      <c r="DDK17" s="153"/>
      <c r="DDL17" s="153"/>
      <c r="DDM17" s="153"/>
      <c r="DDN17" s="153"/>
      <c r="DDO17" s="153"/>
      <c r="DDP17" s="153"/>
      <c r="DDQ17" s="153"/>
      <c r="DDR17" s="153"/>
      <c r="DDS17" s="153"/>
      <c r="DDT17" s="153"/>
      <c r="DDU17" s="153"/>
      <c r="DDV17" s="153"/>
      <c r="DDW17" s="153"/>
      <c r="DDX17" s="153"/>
      <c r="DDY17" s="153"/>
      <c r="DDZ17" s="153"/>
      <c r="DEA17" s="153"/>
      <c r="DEB17" s="153"/>
      <c r="DEC17" s="153"/>
      <c r="DED17" s="153"/>
      <c r="DEE17" s="153"/>
      <c r="DEF17" s="153"/>
      <c r="DEG17" s="153"/>
      <c r="DEH17" s="153"/>
      <c r="DEI17" s="153"/>
      <c r="DEJ17" s="153"/>
      <c r="DEK17" s="153"/>
      <c r="DEL17" s="153"/>
      <c r="DEM17" s="153"/>
      <c r="DEN17" s="153"/>
      <c r="DEO17" s="153"/>
      <c r="DEP17" s="153"/>
      <c r="DEQ17" s="153"/>
      <c r="DER17" s="153"/>
      <c r="DES17" s="153"/>
      <c r="DET17" s="153"/>
      <c r="DEU17" s="153"/>
      <c r="DEV17" s="153"/>
      <c r="DEW17" s="153"/>
      <c r="DEX17" s="153"/>
      <c r="DEY17" s="153"/>
      <c r="DEZ17" s="153"/>
      <c r="DFA17" s="153"/>
      <c r="DFB17" s="153"/>
      <c r="DFC17" s="153"/>
      <c r="DFD17" s="153"/>
      <c r="DFE17" s="153"/>
      <c r="DFF17" s="153"/>
      <c r="DFG17" s="153"/>
      <c r="DFH17" s="153"/>
      <c r="DFI17" s="153"/>
      <c r="DFJ17" s="153"/>
      <c r="DFK17" s="153"/>
      <c r="DFL17" s="153"/>
      <c r="DFM17" s="153"/>
      <c r="DFN17" s="153"/>
      <c r="DFO17" s="153"/>
      <c r="DFP17" s="153"/>
      <c r="DFQ17" s="153"/>
      <c r="DFR17" s="153"/>
      <c r="DFS17" s="153"/>
      <c r="DFT17" s="153"/>
      <c r="DFU17" s="153"/>
      <c r="DFV17" s="153"/>
      <c r="DFW17" s="153"/>
      <c r="DFX17" s="153"/>
      <c r="DFY17" s="153"/>
      <c r="DFZ17" s="153"/>
      <c r="DGA17" s="153"/>
      <c r="DGB17" s="153"/>
      <c r="DGC17" s="153"/>
      <c r="DGD17" s="153"/>
      <c r="DGE17" s="153"/>
      <c r="DGF17" s="153"/>
      <c r="DGG17" s="153"/>
      <c r="DGH17" s="153"/>
      <c r="DGI17" s="153"/>
      <c r="DGJ17" s="153"/>
      <c r="DGK17" s="153"/>
      <c r="DGL17" s="153"/>
      <c r="DGM17" s="153"/>
      <c r="DGN17" s="153"/>
      <c r="DGO17" s="153"/>
      <c r="DGP17" s="153"/>
      <c r="DGQ17" s="153"/>
      <c r="DGR17" s="153"/>
      <c r="DGS17" s="153"/>
      <c r="DGT17" s="153"/>
      <c r="DGU17" s="153"/>
      <c r="DGV17" s="153"/>
      <c r="DGW17" s="153"/>
      <c r="DGX17" s="153"/>
      <c r="DGY17" s="153"/>
      <c r="DGZ17" s="153"/>
      <c r="DHA17" s="153"/>
      <c r="DHB17" s="153"/>
      <c r="DHC17" s="153"/>
      <c r="DHD17" s="153"/>
      <c r="DHE17" s="153"/>
      <c r="DHF17" s="153"/>
      <c r="DHG17" s="153"/>
      <c r="DHH17" s="153"/>
      <c r="DHI17" s="153"/>
      <c r="DHJ17" s="153"/>
      <c r="DHK17" s="153"/>
      <c r="DHL17" s="153"/>
      <c r="DHM17" s="153"/>
      <c r="DHN17" s="153"/>
      <c r="DHO17" s="153"/>
      <c r="DHP17" s="153"/>
      <c r="DHQ17" s="153"/>
      <c r="DHR17" s="153"/>
      <c r="DHS17" s="153"/>
      <c r="DHT17" s="153"/>
      <c r="DHU17" s="153"/>
      <c r="DHV17" s="153"/>
      <c r="DHW17" s="153"/>
      <c r="DHX17" s="153"/>
      <c r="DHY17" s="153"/>
      <c r="DHZ17" s="153"/>
      <c r="DIA17" s="153"/>
      <c r="DIB17" s="153"/>
      <c r="DIC17" s="153"/>
      <c r="DID17" s="153"/>
      <c r="DIE17" s="153"/>
      <c r="DIF17" s="153"/>
      <c r="DIG17" s="153"/>
      <c r="DIH17" s="153"/>
      <c r="DII17" s="153"/>
      <c r="DIJ17" s="153"/>
      <c r="DIK17" s="153"/>
      <c r="DIL17" s="153"/>
      <c r="DIM17" s="153"/>
      <c r="DIN17" s="153"/>
      <c r="DIO17" s="153"/>
      <c r="DIP17" s="153"/>
      <c r="DIQ17" s="153"/>
      <c r="DIR17" s="153"/>
      <c r="DIS17" s="153"/>
      <c r="DIT17" s="153"/>
      <c r="DIU17" s="153"/>
      <c r="DIV17" s="153"/>
      <c r="DIW17" s="153"/>
      <c r="DIX17" s="153"/>
      <c r="DIY17" s="153"/>
      <c r="DIZ17" s="153"/>
      <c r="DJA17" s="153"/>
      <c r="DJB17" s="153"/>
      <c r="DJC17" s="153"/>
      <c r="DJD17" s="153"/>
      <c r="DJE17" s="153"/>
      <c r="DJF17" s="153"/>
      <c r="DJG17" s="153"/>
      <c r="DJH17" s="153"/>
      <c r="DJI17" s="153"/>
      <c r="DJJ17" s="153"/>
      <c r="DJK17" s="153"/>
      <c r="DJL17" s="153"/>
      <c r="DJM17" s="153"/>
      <c r="DJN17" s="153"/>
      <c r="DJO17" s="153"/>
      <c r="DJP17" s="153"/>
      <c r="DJQ17" s="153"/>
      <c r="DJR17" s="153"/>
      <c r="DJS17" s="153"/>
      <c r="DJT17" s="153"/>
      <c r="DJU17" s="153"/>
      <c r="DJV17" s="153"/>
      <c r="DJW17" s="153"/>
      <c r="DJX17" s="153"/>
      <c r="DJY17" s="153"/>
      <c r="DJZ17" s="153"/>
      <c r="DKA17" s="153"/>
      <c r="DKB17" s="153"/>
      <c r="DKC17" s="153"/>
      <c r="DKD17" s="153"/>
      <c r="DKE17" s="153"/>
      <c r="DKF17" s="153"/>
      <c r="DKG17" s="153"/>
      <c r="DKH17" s="153"/>
      <c r="DKI17" s="153"/>
      <c r="DKJ17" s="153"/>
      <c r="DKK17" s="153"/>
      <c r="DKL17" s="153"/>
      <c r="DKM17" s="153"/>
      <c r="DKN17" s="153"/>
      <c r="DKO17" s="153"/>
      <c r="DKP17" s="153"/>
      <c r="DKQ17" s="153"/>
      <c r="DKR17" s="153"/>
      <c r="DKS17" s="153"/>
      <c r="DKT17" s="153"/>
      <c r="DKU17" s="153"/>
      <c r="DKV17" s="153"/>
      <c r="DKW17" s="153"/>
      <c r="DKX17" s="153"/>
      <c r="DKY17" s="153"/>
      <c r="DKZ17" s="153"/>
      <c r="DLA17" s="153"/>
      <c r="DLB17" s="153"/>
      <c r="DLC17" s="153"/>
      <c r="DLD17" s="153"/>
      <c r="DLE17" s="153"/>
      <c r="DLF17" s="153"/>
      <c r="DLG17" s="153"/>
      <c r="DLH17" s="153"/>
      <c r="DLI17" s="153"/>
      <c r="DLJ17" s="153"/>
      <c r="DLK17" s="153"/>
      <c r="DLL17" s="153"/>
      <c r="DLM17" s="153"/>
      <c r="DLN17" s="153"/>
      <c r="DLO17" s="153"/>
      <c r="DLP17" s="153"/>
      <c r="DLQ17" s="153"/>
      <c r="DLR17" s="153"/>
      <c r="DLS17" s="153"/>
      <c r="DLT17" s="153"/>
      <c r="DLU17" s="153"/>
      <c r="DLV17" s="153"/>
      <c r="DLW17" s="153"/>
      <c r="DLX17" s="153"/>
      <c r="DLY17" s="153"/>
      <c r="DLZ17" s="153"/>
      <c r="DMA17" s="153"/>
      <c r="DMB17" s="153"/>
      <c r="DMC17" s="153"/>
      <c r="DMD17" s="153"/>
      <c r="DME17" s="153"/>
      <c r="DMF17" s="153"/>
      <c r="DMG17" s="153"/>
      <c r="DMH17" s="153"/>
      <c r="DMI17" s="153"/>
      <c r="DMJ17" s="153"/>
      <c r="DMK17" s="153"/>
      <c r="DML17" s="153"/>
      <c r="DMM17" s="153"/>
      <c r="DMN17" s="153"/>
      <c r="DMO17" s="153"/>
      <c r="DMP17" s="153"/>
      <c r="DMQ17" s="153"/>
      <c r="DMR17" s="153"/>
      <c r="DMS17" s="153"/>
      <c r="DMT17" s="153"/>
      <c r="DMU17" s="153"/>
      <c r="DMV17" s="153"/>
      <c r="DMW17" s="153"/>
      <c r="DMX17" s="153"/>
      <c r="DMY17" s="153"/>
      <c r="DMZ17" s="153"/>
      <c r="DNA17" s="153"/>
      <c r="DNB17" s="153"/>
      <c r="DNC17" s="153"/>
      <c r="DND17" s="153"/>
      <c r="DNE17" s="153"/>
      <c r="DNF17" s="153"/>
      <c r="DNG17" s="153"/>
      <c r="DNH17" s="153"/>
      <c r="DNI17" s="153"/>
      <c r="DNJ17" s="153"/>
      <c r="DNK17" s="153"/>
      <c r="DNL17" s="153"/>
      <c r="DNM17" s="153"/>
      <c r="DNN17" s="153"/>
      <c r="DNO17" s="153"/>
      <c r="DNP17" s="153"/>
      <c r="DNQ17" s="153"/>
      <c r="DNR17" s="153"/>
      <c r="DNS17" s="153"/>
      <c r="DNT17" s="153"/>
      <c r="DNU17" s="153"/>
      <c r="DNV17" s="153"/>
      <c r="DNW17" s="153"/>
      <c r="DNX17" s="153"/>
      <c r="DNY17" s="153"/>
      <c r="DNZ17" s="153"/>
      <c r="DOA17" s="153"/>
      <c r="DOB17" s="153"/>
      <c r="DOC17" s="153"/>
      <c r="DOD17" s="153"/>
      <c r="DOE17" s="153"/>
      <c r="DOF17" s="153"/>
      <c r="DOG17" s="153"/>
      <c r="DOH17" s="153"/>
      <c r="DOI17" s="153"/>
      <c r="DOJ17" s="153"/>
      <c r="DOK17" s="153"/>
      <c r="DOL17" s="153"/>
      <c r="DOM17" s="153"/>
      <c r="DON17" s="153"/>
      <c r="DOO17" s="153"/>
      <c r="DOP17" s="153"/>
      <c r="DOQ17" s="153"/>
      <c r="DOR17" s="153"/>
      <c r="DOS17" s="153"/>
      <c r="DOT17" s="153"/>
      <c r="DOU17" s="153"/>
      <c r="DOV17" s="153"/>
      <c r="DOW17" s="153"/>
      <c r="DOX17" s="153"/>
      <c r="DOY17" s="153"/>
      <c r="DOZ17" s="153"/>
      <c r="DPA17" s="153"/>
      <c r="DPB17" s="153"/>
      <c r="DPC17" s="153"/>
      <c r="DPD17" s="153"/>
      <c r="DPE17" s="153"/>
      <c r="DPF17" s="153"/>
      <c r="DPG17" s="153"/>
      <c r="DPH17" s="153"/>
      <c r="DPI17" s="153"/>
      <c r="DPJ17" s="153"/>
      <c r="DPK17" s="153"/>
      <c r="DPL17" s="153"/>
      <c r="DPM17" s="153"/>
      <c r="DPN17" s="153"/>
      <c r="DPO17" s="153"/>
      <c r="DPP17" s="153"/>
      <c r="DPQ17" s="153"/>
      <c r="DPR17" s="153"/>
      <c r="DPS17" s="153"/>
      <c r="DPT17" s="153"/>
      <c r="DPU17" s="153"/>
      <c r="DPV17" s="153"/>
      <c r="DPW17" s="153"/>
      <c r="DPX17" s="153"/>
      <c r="DPY17" s="153"/>
      <c r="DPZ17" s="153"/>
      <c r="DQA17" s="153"/>
      <c r="DQB17" s="153"/>
      <c r="DQC17" s="153"/>
      <c r="DQD17" s="153"/>
      <c r="DQE17" s="153"/>
      <c r="DQF17" s="153"/>
      <c r="DQG17" s="153"/>
      <c r="DQH17" s="153"/>
      <c r="DQI17" s="153"/>
      <c r="DQJ17" s="153"/>
      <c r="DQK17" s="153"/>
      <c r="DQL17" s="153"/>
      <c r="DQM17" s="153"/>
      <c r="DQN17" s="153"/>
      <c r="DQO17" s="153"/>
      <c r="DQP17" s="153"/>
      <c r="DQQ17" s="153"/>
      <c r="DQR17" s="153"/>
      <c r="DQS17" s="153"/>
      <c r="DQT17" s="153"/>
      <c r="DQU17" s="153"/>
      <c r="DQV17" s="153"/>
      <c r="DQW17" s="153"/>
      <c r="DQX17" s="153"/>
      <c r="DQY17" s="153"/>
      <c r="DQZ17" s="153"/>
      <c r="DRA17" s="153"/>
      <c r="DRB17" s="153"/>
      <c r="DRC17" s="153"/>
      <c r="DRD17" s="153"/>
      <c r="DRE17" s="153"/>
      <c r="DRF17" s="153"/>
      <c r="DRG17" s="153"/>
      <c r="DRH17" s="153"/>
      <c r="DRI17" s="153"/>
      <c r="DRJ17" s="153"/>
      <c r="DRK17" s="153"/>
      <c r="DRL17" s="153"/>
      <c r="DRM17" s="153"/>
      <c r="DRN17" s="153"/>
      <c r="DRO17" s="153"/>
      <c r="DRP17" s="153"/>
      <c r="DRQ17" s="153"/>
      <c r="DRR17" s="153"/>
      <c r="DRS17" s="153"/>
      <c r="DRT17" s="153"/>
      <c r="DRU17" s="153"/>
      <c r="DRV17" s="153"/>
      <c r="DRW17" s="153"/>
      <c r="DRX17" s="153"/>
      <c r="DRY17" s="153"/>
      <c r="DRZ17" s="153"/>
      <c r="DSA17" s="153"/>
      <c r="DSB17" s="153"/>
      <c r="DSC17" s="153"/>
      <c r="DSD17" s="153"/>
      <c r="DSE17" s="153"/>
      <c r="DSF17" s="153"/>
      <c r="DSG17" s="153"/>
      <c r="DSH17" s="153"/>
      <c r="DSI17" s="153"/>
      <c r="DSJ17" s="153"/>
      <c r="DSK17" s="153"/>
      <c r="DSL17" s="153"/>
      <c r="DSM17" s="153"/>
      <c r="DSN17" s="153"/>
      <c r="DSO17" s="153"/>
      <c r="DSP17" s="153"/>
      <c r="DSQ17" s="153"/>
      <c r="DSR17" s="153"/>
      <c r="DSS17" s="153"/>
      <c r="DST17" s="153"/>
      <c r="DSU17" s="153"/>
      <c r="DSV17" s="153"/>
      <c r="DSW17" s="153"/>
      <c r="DSX17" s="153"/>
      <c r="DSY17" s="153"/>
      <c r="DSZ17" s="153"/>
      <c r="DTA17" s="153"/>
      <c r="DTB17" s="153"/>
      <c r="DTC17" s="153"/>
      <c r="DTD17" s="153"/>
      <c r="DTE17" s="153"/>
      <c r="DTF17" s="153"/>
      <c r="DTG17" s="153"/>
      <c r="DTH17" s="153"/>
      <c r="DTI17" s="153"/>
      <c r="DTJ17" s="153"/>
      <c r="DTK17" s="153"/>
      <c r="DTL17" s="153"/>
      <c r="DTM17" s="153"/>
      <c r="DTN17" s="153"/>
      <c r="DTO17" s="153"/>
      <c r="DTP17" s="153"/>
      <c r="DTQ17" s="153"/>
      <c r="DTR17" s="153"/>
      <c r="DTS17" s="153"/>
      <c r="DTT17" s="153"/>
      <c r="DTU17" s="153"/>
      <c r="DTV17" s="153"/>
      <c r="DTW17" s="153"/>
      <c r="DTX17" s="153"/>
      <c r="DTY17" s="153"/>
      <c r="DTZ17" s="153"/>
      <c r="DUA17" s="153"/>
      <c r="DUB17" s="153"/>
      <c r="DUC17" s="153"/>
      <c r="DUD17" s="153"/>
      <c r="DUE17" s="153"/>
      <c r="DUF17" s="153"/>
      <c r="DUG17" s="153"/>
      <c r="DUH17" s="153"/>
      <c r="DUI17" s="153"/>
      <c r="DUJ17" s="153"/>
      <c r="DUK17" s="153"/>
      <c r="DUL17" s="153"/>
      <c r="DUM17" s="153"/>
      <c r="DUN17" s="153"/>
      <c r="DUO17" s="153"/>
      <c r="DUP17" s="153"/>
      <c r="DUQ17" s="153"/>
      <c r="DUR17" s="153"/>
      <c r="DUS17" s="153"/>
      <c r="DUT17" s="153"/>
      <c r="DUU17" s="153"/>
      <c r="DUV17" s="153"/>
      <c r="DUW17" s="153"/>
      <c r="DUX17" s="153"/>
      <c r="DUY17" s="153"/>
      <c r="DUZ17" s="153"/>
      <c r="DVA17" s="153"/>
      <c r="DVB17" s="153"/>
      <c r="DVC17" s="153"/>
      <c r="DVD17" s="153"/>
      <c r="DVE17" s="153"/>
      <c r="DVF17" s="153"/>
      <c r="DVG17" s="153"/>
      <c r="DVH17" s="153"/>
      <c r="DVI17" s="153"/>
      <c r="DVJ17" s="153"/>
      <c r="DVK17" s="153"/>
      <c r="DVL17" s="153"/>
      <c r="DVM17" s="153"/>
      <c r="DVN17" s="153"/>
      <c r="DVO17" s="153"/>
      <c r="DVP17" s="153"/>
      <c r="DVQ17" s="153"/>
      <c r="DVR17" s="153"/>
      <c r="DVS17" s="153"/>
      <c r="DVT17" s="153"/>
      <c r="DVU17" s="153"/>
      <c r="DVV17" s="153"/>
      <c r="DVW17" s="153"/>
      <c r="DVX17" s="153"/>
      <c r="DVY17" s="153"/>
      <c r="DVZ17" s="153"/>
      <c r="DWA17" s="153"/>
      <c r="DWB17" s="153"/>
      <c r="DWC17" s="153"/>
      <c r="DWD17" s="153"/>
      <c r="DWE17" s="153"/>
      <c r="DWF17" s="153"/>
      <c r="DWG17" s="153"/>
      <c r="DWH17" s="153"/>
      <c r="DWI17" s="153"/>
      <c r="DWJ17" s="153"/>
      <c r="DWK17" s="153"/>
      <c r="DWL17" s="153"/>
      <c r="DWM17" s="153"/>
      <c r="DWN17" s="153"/>
      <c r="DWO17" s="153"/>
      <c r="DWP17" s="153"/>
      <c r="DWQ17" s="153"/>
      <c r="DWR17" s="153"/>
      <c r="DWS17" s="153"/>
      <c r="DWT17" s="153"/>
      <c r="DWU17" s="153"/>
      <c r="DWV17" s="153"/>
      <c r="DWW17" s="153"/>
      <c r="DWX17" s="153"/>
      <c r="DWY17" s="153"/>
      <c r="DWZ17" s="153"/>
      <c r="DXA17" s="153"/>
      <c r="DXB17" s="153"/>
      <c r="DXC17" s="153"/>
      <c r="DXD17" s="153"/>
      <c r="DXE17" s="153"/>
      <c r="DXF17" s="153"/>
      <c r="DXG17" s="153"/>
      <c r="DXH17" s="153"/>
      <c r="DXI17" s="153"/>
      <c r="DXJ17" s="153"/>
      <c r="DXK17" s="153"/>
      <c r="DXL17" s="153"/>
      <c r="DXM17" s="153"/>
      <c r="DXN17" s="153"/>
      <c r="DXO17" s="153"/>
      <c r="DXP17" s="153"/>
      <c r="DXQ17" s="153"/>
      <c r="DXR17" s="153"/>
      <c r="DXS17" s="153"/>
      <c r="DXT17" s="153"/>
      <c r="DXU17" s="153"/>
      <c r="DXV17" s="153"/>
      <c r="DXW17" s="153"/>
      <c r="DXX17" s="153"/>
      <c r="DXY17" s="153"/>
      <c r="DXZ17" s="153"/>
      <c r="DYA17" s="153"/>
      <c r="DYB17" s="153"/>
      <c r="DYC17" s="153"/>
      <c r="DYD17" s="153"/>
      <c r="DYE17" s="153"/>
      <c r="DYF17" s="153"/>
      <c r="DYG17" s="153"/>
      <c r="DYH17" s="153"/>
      <c r="DYI17" s="153"/>
      <c r="DYJ17" s="153"/>
      <c r="DYK17" s="153"/>
      <c r="DYL17" s="153"/>
      <c r="DYM17" s="153"/>
      <c r="DYN17" s="153"/>
      <c r="DYO17" s="153"/>
      <c r="DYP17" s="153"/>
      <c r="DYQ17" s="153"/>
      <c r="DYR17" s="153"/>
      <c r="DYS17" s="153"/>
      <c r="DYT17" s="153"/>
      <c r="DYU17" s="153"/>
      <c r="DYV17" s="153"/>
      <c r="DYW17" s="153"/>
      <c r="DYX17" s="153"/>
      <c r="DYY17" s="153"/>
      <c r="DYZ17" s="153"/>
      <c r="DZA17" s="153"/>
      <c r="DZB17" s="153"/>
      <c r="DZC17" s="153"/>
      <c r="DZD17" s="153"/>
      <c r="DZE17" s="153"/>
      <c r="DZF17" s="153"/>
      <c r="DZG17" s="153"/>
      <c r="DZH17" s="153"/>
      <c r="DZI17" s="153"/>
      <c r="DZJ17" s="153"/>
      <c r="DZK17" s="153"/>
      <c r="DZL17" s="153"/>
      <c r="DZM17" s="153"/>
      <c r="DZN17" s="153"/>
      <c r="DZO17" s="153"/>
      <c r="DZP17" s="153"/>
      <c r="DZQ17" s="153"/>
      <c r="DZR17" s="153"/>
      <c r="DZS17" s="153"/>
      <c r="DZT17" s="153"/>
      <c r="DZU17" s="153"/>
      <c r="DZV17" s="153"/>
      <c r="DZW17" s="153"/>
      <c r="DZX17" s="153"/>
      <c r="DZY17" s="153"/>
      <c r="DZZ17" s="153"/>
      <c r="EAA17" s="153"/>
      <c r="EAB17" s="153"/>
      <c r="EAC17" s="153"/>
      <c r="EAD17" s="153"/>
      <c r="EAE17" s="153"/>
      <c r="EAF17" s="153"/>
      <c r="EAG17" s="153"/>
      <c r="EAH17" s="153"/>
      <c r="EAI17" s="153"/>
      <c r="EAJ17" s="153"/>
      <c r="EAK17" s="153"/>
      <c r="EAL17" s="153"/>
      <c r="EAM17" s="153"/>
      <c r="EAN17" s="153"/>
      <c r="EAO17" s="153"/>
      <c r="EAP17" s="153"/>
      <c r="EAQ17" s="153"/>
      <c r="EAR17" s="153"/>
      <c r="EAS17" s="153"/>
      <c r="EAT17" s="153"/>
      <c r="EAU17" s="153"/>
      <c r="EAV17" s="153"/>
      <c r="EAW17" s="153"/>
      <c r="EAX17" s="153"/>
      <c r="EAY17" s="153"/>
      <c r="EAZ17" s="153"/>
      <c r="EBA17" s="153"/>
      <c r="EBB17" s="153"/>
      <c r="EBC17" s="153"/>
      <c r="EBD17" s="153"/>
      <c r="EBE17" s="153"/>
      <c r="EBF17" s="153"/>
      <c r="EBG17" s="153"/>
      <c r="EBH17" s="153"/>
      <c r="EBI17" s="153"/>
      <c r="EBJ17" s="153"/>
      <c r="EBK17" s="153"/>
      <c r="EBL17" s="153"/>
      <c r="EBM17" s="153"/>
      <c r="EBN17" s="153"/>
      <c r="EBO17" s="153"/>
      <c r="EBP17" s="153"/>
      <c r="EBQ17" s="153"/>
      <c r="EBR17" s="153"/>
      <c r="EBS17" s="153"/>
      <c r="EBT17" s="153"/>
      <c r="EBU17" s="153"/>
      <c r="EBV17" s="153"/>
      <c r="EBW17" s="153"/>
      <c r="EBX17" s="153"/>
      <c r="EBY17" s="153"/>
      <c r="EBZ17" s="153"/>
      <c r="ECA17" s="153"/>
      <c r="ECB17" s="153"/>
      <c r="ECC17" s="153"/>
      <c r="ECD17" s="153"/>
      <c r="ECE17" s="153"/>
      <c r="ECF17" s="153"/>
      <c r="ECG17" s="153"/>
      <c r="ECH17" s="153"/>
      <c r="ECI17" s="153"/>
      <c r="ECJ17" s="153"/>
      <c r="ECK17" s="153"/>
      <c r="ECL17" s="153"/>
      <c r="ECM17" s="153"/>
      <c r="ECN17" s="153"/>
      <c r="ECO17" s="153"/>
      <c r="ECP17" s="153"/>
      <c r="ECQ17" s="153"/>
      <c r="ECR17" s="153"/>
      <c r="ECS17" s="153"/>
      <c r="ECT17" s="153"/>
      <c r="ECU17" s="153"/>
      <c r="ECV17" s="153"/>
      <c r="ECW17" s="153"/>
      <c r="ECX17" s="153"/>
      <c r="ECY17" s="153"/>
      <c r="ECZ17" s="153"/>
      <c r="EDA17" s="153"/>
      <c r="EDB17" s="153"/>
      <c r="EDC17" s="153"/>
      <c r="EDD17" s="153"/>
      <c r="EDE17" s="153"/>
      <c r="EDF17" s="153"/>
      <c r="EDG17" s="153"/>
      <c r="EDH17" s="153"/>
      <c r="EDI17" s="153"/>
      <c r="EDJ17" s="153"/>
      <c r="EDK17" s="153"/>
      <c r="EDL17" s="153"/>
      <c r="EDM17" s="153"/>
      <c r="EDN17" s="153"/>
      <c r="EDO17" s="153"/>
      <c r="EDP17" s="153"/>
      <c r="EDQ17" s="153"/>
      <c r="EDR17" s="153"/>
      <c r="EDS17" s="153"/>
      <c r="EDT17" s="153"/>
      <c r="EDU17" s="153"/>
      <c r="EDV17" s="153"/>
      <c r="EDW17" s="153"/>
      <c r="EDX17" s="153"/>
      <c r="EDY17" s="153"/>
      <c r="EDZ17" s="153"/>
      <c r="EEA17" s="153"/>
      <c r="EEB17" s="153"/>
      <c r="EEC17" s="153"/>
      <c r="EED17" s="153"/>
      <c r="EEE17" s="153"/>
      <c r="EEF17" s="153"/>
      <c r="EEG17" s="153"/>
      <c r="EEH17" s="153"/>
      <c r="EEI17" s="153"/>
      <c r="EEJ17" s="153"/>
      <c r="EEK17" s="153"/>
      <c r="EEL17" s="153"/>
      <c r="EEM17" s="153"/>
      <c r="EEN17" s="153"/>
      <c r="EEO17" s="153"/>
      <c r="EEP17" s="153"/>
      <c r="EEQ17" s="153"/>
      <c r="EER17" s="153"/>
      <c r="EES17" s="153"/>
      <c r="EET17" s="153"/>
      <c r="EEU17" s="153"/>
      <c r="EEV17" s="153"/>
      <c r="EEW17" s="153"/>
      <c r="EEX17" s="153"/>
      <c r="EEY17" s="153"/>
      <c r="EEZ17" s="153"/>
      <c r="EFA17" s="153"/>
      <c r="EFB17" s="153"/>
      <c r="EFC17" s="153"/>
      <c r="EFD17" s="153"/>
      <c r="EFE17" s="153"/>
      <c r="EFF17" s="153"/>
      <c r="EFG17" s="153"/>
      <c r="EFH17" s="153"/>
      <c r="EFI17" s="153"/>
      <c r="EFJ17" s="153"/>
      <c r="EFK17" s="153"/>
      <c r="EFL17" s="153"/>
      <c r="EFM17" s="153"/>
      <c r="EFN17" s="153"/>
      <c r="EFO17" s="153"/>
      <c r="EFP17" s="153"/>
      <c r="EFQ17" s="153"/>
      <c r="EFR17" s="153"/>
      <c r="EFS17" s="153"/>
      <c r="EFT17" s="153"/>
      <c r="EFU17" s="153"/>
      <c r="EFV17" s="153"/>
      <c r="EFW17" s="153"/>
      <c r="EFX17" s="153"/>
      <c r="EFY17" s="153"/>
      <c r="EFZ17" s="153"/>
      <c r="EGA17" s="153"/>
      <c r="EGB17" s="153"/>
      <c r="EGC17" s="153"/>
      <c r="EGD17" s="153"/>
      <c r="EGE17" s="153"/>
      <c r="EGF17" s="153"/>
      <c r="EGG17" s="153"/>
      <c r="EGH17" s="153"/>
      <c r="EGI17" s="153"/>
      <c r="EGJ17" s="153"/>
      <c r="EGK17" s="153"/>
      <c r="EGL17" s="153"/>
      <c r="EGM17" s="153"/>
      <c r="EGN17" s="153"/>
      <c r="EGO17" s="153"/>
      <c r="EGP17" s="153"/>
      <c r="EGQ17" s="153"/>
      <c r="EGR17" s="153"/>
      <c r="EGS17" s="153"/>
      <c r="EGT17" s="153"/>
      <c r="EGU17" s="153"/>
      <c r="EGV17" s="153"/>
      <c r="EGW17" s="153"/>
      <c r="EGX17" s="153"/>
      <c r="EGY17" s="153"/>
      <c r="EGZ17" s="153"/>
      <c r="EHA17" s="153"/>
      <c r="EHB17" s="153"/>
      <c r="EHC17" s="153"/>
      <c r="EHD17" s="153"/>
      <c r="EHE17" s="153"/>
      <c r="EHF17" s="153"/>
      <c r="EHG17" s="153"/>
      <c r="EHH17" s="153"/>
      <c r="EHI17" s="153"/>
      <c r="EHJ17" s="153"/>
      <c r="EHK17" s="153"/>
      <c r="EHL17" s="153"/>
      <c r="EHM17" s="153"/>
      <c r="EHN17" s="153"/>
      <c r="EHO17" s="153"/>
      <c r="EHP17" s="153"/>
      <c r="EHQ17" s="153"/>
      <c r="EHR17" s="153"/>
      <c r="EHS17" s="153"/>
      <c r="EHT17" s="153"/>
      <c r="EHU17" s="153"/>
      <c r="EHV17" s="153"/>
      <c r="EHW17" s="153"/>
      <c r="EHX17" s="153"/>
      <c r="EHY17" s="153"/>
      <c r="EHZ17" s="153"/>
      <c r="EIA17" s="153"/>
      <c r="EIB17" s="153"/>
      <c r="EIC17" s="153"/>
      <c r="EID17" s="153"/>
      <c r="EIE17" s="153"/>
      <c r="EIF17" s="153"/>
      <c r="EIG17" s="153"/>
      <c r="EIH17" s="153"/>
      <c r="EII17" s="153"/>
      <c r="EIJ17" s="153"/>
      <c r="EIK17" s="153"/>
      <c r="EIL17" s="153"/>
      <c r="EIM17" s="153"/>
      <c r="EIN17" s="153"/>
      <c r="EIO17" s="153"/>
      <c r="EIP17" s="153"/>
      <c r="EIQ17" s="153"/>
      <c r="EIR17" s="153"/>
      <c r="EIS17" s="153"/>
      <c r="EIT17" s="153"/>
      <c r="EIU17" s="153"/>
      <c r="EIV17" s="153"/>
      <c r="EIW17" s="153"/>
      <c r="EIX17" s="153"/>
      <c r="EIY17" s="153"/>
      <c r="EIZ17" s="153"/>
      <c r="EJA17" s="153"/>
      <c r="EJB17" s="153"/>
      <c r="EJC17" s="153"/>
      <c r="EJD17" s="153"/>
      <c r="EJE17" s="153"/>
      <c r="EJF17" s="153"/>
      <c r="EJG17" s="153"/>
      <c r="EJH17" s="153"/>
      <c r="EJI17" s="153"/>
      <c r="EJJ17" s="153"/>
      <c r="EJK17" s="153"/>
      <c r="EJL17" s="153"/>
      <c r="EJM17" s="153"/>
      <c r="EJN17" s="153"/>
      <c r="EJO17" s="153"/>
      <c r="EJP17" s="153"/>
      <c r="EJQ17" s="153"/>
      <c r="EJR17" s="153"/>
      <c r="EJS17" s="153"/>
      <c r="EJT17" s="153"/>
      <c r="EJU17" s="153"/>
      <c r="EJV17" s="153"/>
      <c r="EJW17" s="153"/>
      <c r="EJX17" s="153"/>
      <c r="EJY17" s="153"/>
      <c r="EJZ17" s="153"/>
      <c r="EKA17" s="153"/>
      <c r="EKB17" s="153"/>
      <c r="EKC17" s="153"/>
      <c r="EKD17" s="153"/>
      <c r="EKE17" s="153"/>
      <c r="EKF17" s="153"/>
      <c r="EKG17" s="153"/>
      <c r="EKH17" s="153"/>
      <c r="EKI17" s="153"/>
      <c r="EKJ17" s="153"/>
      <c r="EKK17" s="153"/>
      <c r="EKL17" s="153"/>
      <c r="EKM17" s="153"/>
      <c r="EKN17" s="153"/>
      <c r="EKO17" s="153"/>
      <c r="EKP17" s="153"/>
      <c r="EKQ17" s="153"/>
      <c r="EKR17" s="153"/>
      <c r="EKS17" s="153"/>
      <c r="EKT17" s="153"/>
      <c r="EKU17" s="153"/>
      <c r="EKV17" s="153"/>
      <c r="EKW17" s="153"/>
      <c r="EKX17" s="153"/>
      <c r="EKY17" s="153"/>
      <c r="EKZ17" s="153"/>
      <c r="ELA17" s="153"/>
      <c r="ELB17" s="153"/>
      <c r="ELC17" s="153"/>
      <c r="ELD17" s="153"/>
      <c r="ELE17" s="153"/>
      <c r="ELF17" s="153"/>
      <c r="ELG17" s="153"/>
      <c r="ELH17" s="153"/>
      <c r="ELI17" s="153"/>
      <c r="ELJ17" s="153"/>
      <c r="ELK17" s="153"/>
      <c r="ELL17" s="153"/>
      <c r="ELM17" s="153"/>
      <c r="ELN17" s="153"/>
      <c r="ELO17" s="153"/>
      <c r="ELP17" s="153"/>
      <c r="ELQ17" s="153"/>
      <c r="ELR17" s="153"/>
      <c r="ELS17" s="153"/>
      <c r="ELT17" s="153"/>
      <c r="ELU17" s="153"/>
      <c r="ELV17" s="153"/>
      <c r="ELW17" s="153"/>
      <c r="ELX17" s="153"/>
      <c r="ELY17" s="153"/>
      <c r="ELZ17" s="153"/>
      <c r="EMA17" s="153"/>
      <c r="EMB17" s="153"/>
      <c r="EMC17" s="153"/>
      <c r="EMD17" s="153"/>
      <c r="EME17" s="153"/>
      <c r="EMF17" s="153"/>
      <c r="EMG17" s="153"/>
      <c r="EMH17" s="153"/>
      <c r="EMI17" s="153"/>
      <c r="EMJ17" s="153"/>
      <c r="EMK17" s="153"/>
      <c r="EML17" s="153"/>
      <c r="EMM17" s="153"/>
      <c r="EMN17" s="153"/>
      <c r="EMO17" s="153"/>
      <c r="EMP17" s="153"/>
      <c r="EMQ17" s="153"/>
      <c r="EMR17" s="153"/>
      <c r="EMS17" s="153"/>
      <c r="EMT17" s="153"/>
      <c r="EMU17" s="153"/>
      <c r="EMV17" s="153"/>
      <c r="EMW17" s="153"/>
      <c r="EMX17" s="153"/>
      <c r="EMY17" s="153"/>
      <c r="EMZ17" s="153"/>
      <c r="ENA17" s="153"/>
      <c r="ENB17" s="153"/>
      <c r="ENC17" s="153"/>
      <c r="END17" s="153"/>
      <c r="ENE17" s="153"/>
      <c r="ENF17" s="153"/>
      <c r="ENG17" s="153"/>
      <c r="ENH17" s="153"/>
      <c r="ENI17" s="153"/>
      <c r="ENJ17" s="153"/>
      <c r="ENK17" s="153"/>
      <c r="ENL17" s="153"/>
      <c r="ENM17" s="153"/>
      <c r="ENN17" s="153"/>
      <c r="ENO17" s="153"/>
      <c r="ENP17" s="153"/>
      <c r="ENQ17" s="153"/>
      <c r="ENR17" s="153"/>
      <c r="ENS17" s="153"/>
      <c r="ENT17" s="153"/>
      <c r="ENU17" s="153"/>
      <c r="ENV17" s="153"/>
      <c r="ENW17" s="153"/>
      <c r="ENX17" s="153"/>
      <c r="ENY17" s="153"/>
      <c r="ENZ17" s="153"/>
      <c r="EOA17" s="153"/>
      <c r="EOB17" s="153"/>
      <c r="EOC17" s="153"/>
      <c r="EOD17" s="153"/>
      <c r="EOE17" s="153"/>
      <c r="EOF17" s="153"/>
      <c r="EOG17" s="153"/>
      <c r="EOH17" s="153"/>
      <c r="EOI17" s="153"/>
      <c r="EOJ17" s="153"/>
      <c r="EOK17" s="153"/>
      <c r="EOL17" s="153"/>
      <c r="EOM17" s="153"/>
      <c r="EON17" s="153"/>
      <c r="EOO17" s="153"/>
      <c r="EOP17" s="153"/>
      <c r="EOQ17" s="153"/>
      <c r="EOR17" s="153"/>
      <c r="EOS17" s="153"/>
      <c r="EOT17" s="153"/>
      <c r="EOU17" s="153"/>
      <c r="EOV17" s="153"/>
      <c r="EOW17" s="153"/>
      <c r="EOX17" s="153"/>
      <c r="EOY17" s="153"/>
      <c r="EOZ17" s="153"/>
      <c r="EPA17" s="153"/>
      <c r="EPB17" s="153"/>
      <c r="EPC17" s="153"/>
      <c r="EPD17" s="153"/>
      <c r="EPE17" s="153"/>
      <c r="EPF17" s="153"/>
      <c r="EPG17" s="153"/>
      <c r="EPH17" s="153"/>
      <c r="EPI17" s="153"/>
      <c r="EPJ17" s="153"/>
      <c r="EPK17" s="153"/>
      <c r="EPL17" s="153"/>
      <c r="EPM17" s="153"/>
      <c r="EPN17" s="153"/>
      <c r="EPO17" s="153"/>
      <c r="EPP17" s="153"/>
      <c r="EPQ17" s="153"/>
      <c r="EPR17" s="153"/>
      <c r="EPS17" s="153"/>
      <c r="EPT17" s="153"/>
      <c r="EPU17" s="153"/>
      <c r="EPV17" s="153"/>
      <c r="EPW17" s="153"/>
      <c r="EPX17" s="153"/>
      <c r="EPY17" s="153"/>
      <c r="EPZ17" s="153"/>
      <c r="EQA17" s="153"/>
      <c r="EQB17" s="153"/>
      <c r="EQC17" s="153"/>
      <c r="EQD17" s="153"/>
      <c r="EQE17" s="153"/>
      <c r="EQF17" s="153"/>
      <c r="EQG17" s="153"/>
      <c r="EQH17" s="153"/>
      <c r="EQI17" s="153"/>
      <c r="EQJ17" s="153"/>
      <c r="EQK17" s="153"/>
      <c r="EQL17" s="153"/>
      <c r="EQM17" s="153"/>
      <c r="EQN17" s="153"/>
      <c r="EQO17" s="153"/>
      <c r="EQP17" s="153"/>
      <c r="EQQ17" s="153"/>
      <c r="EQR17" s="153"/>
      <c r="EQS17" s="153"/>
      <c r="EQT17" s="153"/>
      <c r="EQU17" s="153"/>
      <c r="EQV17" s="153"/>
      <c r="EQW17" s="153"/>
      <c r="EQX17" s="153"/>
      <c r="EQY17" s="153"/>
      <c r="EQZ17" s="153"/>
      <c r="ERA17" s="153"/>
      <c r="ERB17" s="153"/>
      <c r="ERC17" s="153"/>
      <c r="ERD17" s="153"/>
      <c r="ERE17" s="153"/>
      <c r="ERF17" s="153"/>
      <c r="ERG17" s="153"/>
      <c r="ERH17" s="153"/>
      <c r="ERI17" s="153"/>
      <c r="ERJ17" s="153"/>
      <c r="ERK17" s="153"/>
      <c r="ERL17" s="153"/>
      <c r="ERM17" s="153"/>
      <c r="ERN17" s="153"/>
      <c r="ERO17" s="153"/>
      <c r="ERP17" s="153"/>
      <c r="ERQ17" s="153"/>
      <c r="ERR17" s="153"/>
      <c r="ERS17" s="153"/>
      <c r="ERT17" s="153"/>
      <c r="ERU17" s="153"/>
      <c r="ERV17" s="153"/>
      <c r="ERW17" s="153"/>
      <c r="ERX17" s="153"/>
      <c r="ERY17" s="153"/>
      <c r="ERZ17" s="153"/>
      <c r="ESA17" s="153"/>
      <c r="ESB17" s="153"/>
      <c r="ESC17" s="153"/>
      <c r="ESD17" s="153"/>
      <c r="ESE17" s="153"/>
      <c r="ESF17" s="153"/>
      <c r="ESG17" s="153"/>
      <c r="ESH17" s="153"/>
      <c r="ESI17" s="153"/>
      <c r="ESJ17" s="153"/>
      <c r="ESK17" s="153"/>
      <c r="ESL17" s="153"/>
      <c r="ESM17" s="153"/>
      <c r="ESN17" s="153"/>
      <c r="ESO17" s="153"/>
      <c r="ESP17" s="153"/>
      <c r="ESQ17" s="153"/>
      <c r="ESR17" s="153"/>
      <c r="ESS17" s="153"/>
      <c r="EST17" s="153"/>
      <c r="ESU17" s="153"/>
      <c r="ESV17" s="153"/>
      <c r="ESW17" s="153"/>
      <c r="ESX17" s="153"/>
      <c r="ESY17" s="153"/>
      <c r="ESZ17" s="153"/>
      <c r="ETA17" s="153"/>
      <c r="ETB17" s="153"/>
      <c r="ETC17" s="153"/>
      <c r="ETD17" s="153"/>
      <c r="ETE17" s="153"/>
      <c r="ETF17" s="153"/>
      <c r="ETG17" s="153"/>
      <c r="ETH17" s="153"/>
      <c r="ETI17" s="153"/>
      <c r="ETJ17" s="153"/>
      <c r="ETK17" s="153"/>
      <c r="ETL17" s="153"/>
      <c r="ETM17" s="153"/>
      <c r="ETN17" s="153"/>
      <c r="ETO17" s="153"/>
      <c r="ETP17" s="153"/>
      <c r="ETQ17" s="153"/>
      <c r="ETR17" s="153"/>
      <c r="ETS17" s="153"/>
      <c r="ETT17" s="153"/>
      <c r="ETU17" s="153"/>
      <c r="ETV17" s="153"/>
      <c r="ETW17" s="153"/>
      <c r="ETX17" s="153"/>
      <c r="ETY17" s="153"/>
      <c r="ETZ17" s="153"/>
      <c r="EUA17" s="153"/>
      <c r="EUB17" s="153"/>
      <c r="EUC17" s="153"/>
      <c r="EUD17" s="153"/>
      <c r="EUE17" s="153"/>
      <c r="EUF17" s="153"/>
      <c r="EUG17" s="153"/>
      <c r="EUH17" s="153"/>
      <c r="EUI17" s="153"/>
      <c r="EUJ17" s="153"/>
      <c r="EUK17" s="153"/>
      <c r="EUL17" s="153"/>
      <c r="EUM17" s="153"/>
      <c r="EUN17" s="153"/>
      <c r="EUO17" s="153"/>
      <c r="EUP17" s="153"/>
      <c r="EUQ17" s="153"/>
      <c r="EUR17" s="153"/>
      <c r="EUS17" s="153"/>
      <c r="EUT17" s="153"/>
      <c r="EUU17" s="153"/>
      <c r="EUV17" s="153"/>
      <c r="EUW17" s="153"/>
      <c r="EUX17" s="153"/>
      <c r="EUY17" s="153"/>
      <c r="EUZ17" s="153"/>
      <c r="EVA17" s="153"/>
      <c r="EVB17" s="153"/>
      <c r="EVC17" s="153"/>
      <c r="EVD17" s="153"/>
      <c r="EVE17" s="153"/>
      <c r="EVF17" s="153"/>
      <c r="EVG17" s="153"/>
      <c r="EVH17" s="153"/>
      <c r="EVI17" s="153"/>
      <c r="EVJ17" s="153"/>
      <c r="EVK17" s="153"/>
      <c r="EVL17" s="153"/>
      <c r="EVM17" s="153"/>
      <c r="EVN17" s="153"/>
      <c r="EVO17" s="153"/>
      <c r="EVP17" s="153"/>
      <c r="EVQ17" s="153"/>
      <c r="EVR17" s="153"/>
      <c r="EVS17" s="153"/>
      <c r="EVT17" s="153"/>
      <c r="EVU17" s="153"/>
      <c r="EVV17" s="153"/>
      <c r="EVW17" s="153"/>
      <c r="EVX17" s="153"/>
      <c r="EVY17" s="153"/>
      <c r="EVZ17" s="153"/>
      <c r="EWA17" s="153"/>
      <c r="EWB17" s="153"/>
      <c r="EWC17" s="153"/>
      <c r="EWD17" s="153"/>
      <c r="EWE17" s="153"/>
      <c r="EWF17" s="153"/>
      <c r="EWG17" s="153"/>
      <c r="EWH17" s="153"/>
      <c r="EWI17" s="153"/>
      <c r="EWJ17" s="153"/>
      <c r="EWK17" s="153"/>
      <c r="EWL17" s="153"/>
      <c r="EWM17" s="153"/>
      <c r="EWN17" s="153"/>
      <c r="EWO17" s="153"/>
      <c r="EWP17" s="153"/>
      <c r="EWQ17" s="153"/>
      <c r="EWR17" s="153"/>
      <c r="EWS17" s="153"/>
      <c r="EWT17" s="153"/>
      <c r="EWU17" s="153"/>
      <c r="EWV17" s="153"/>
      <c r="EWW17" s="153"/>
      <c r="EWX17" s="153"/>
      <c r="EWY17" s="153"/>
      <c r="EWZ17" s="153"/>
      <c r="EXA17" s="153"/>
      <c r="EXB17" s="153"/>
      <c r="EXC17" s="153"/>
      <c r="EXD17" s="153"/>
      <c r="EXE17" s="153"/>
      <c r="EXF17" s="153"/>
      <c r="EXG17" s="153"/>
      <c r="EXH17" s="153"/>
      <c r="EXI17" s="153"/>
      <c r="EXJ17" s="153"/>
      <c r="EXK17" s="153"/>
      <c r="EXL17" s="153"/>
      <c r="EXM17" s="153"/>
      <c r="EXN17" s="153"/>
      <c r="EXO17" s="153"/>
      <c r="EXP17" s="153"/>
      <c r="EXQ17" s="153"/>
      <c r="EXR17" s="153"/>
      <c r="EXS17" s="153"/>
      <c r="EXT17" s="153"/>
      <c r="EXU17" s="153"/>
      <c r="EXV17" s="153"/>
      <c r="EXW17" s="153"/>
      <c r="EXX17" s="153"/>
      <c r="EXY17" s="153"/>
      <c r="EXZ17" s="153"/>
      <c r="EYA17" s="153"/>
      <c r="EYB17" s="153"/>
      <c r="EYC17" s="153"/>
      <c r="EYD17" s="153"/>
      <c r="EYE17" s="153"/>
      <c r="EYF17" s="153"/>
      <c r="EYG17" s="153"/>
      <c r="EYH17" s="153"/>
      <c r="EYI17" s="153"/>
      <c r="EYJ17" s="153"/>
      <c r="EYK17" s="153"/>
      <c r="EYL17" s="153"/>
      <c r="EYM17" s="153"/>
      <c r="EYN17" s="153"/>
      <c r="EYO17" s="153"/>
      <c r="EYP17" s="153"/>
      <c r="EYQ17" s="153"/>
      <c r="EYR17" s="153"/>
      <c r="EYS17" s="153"/>
      <c r="EYT17" s="153"/>
      <c r="EYU17" s="153"/>
      <c r="EYV17" s="153"/>
      <c r="EYW17" s="153"/>
      <c r="EYX17" s="153"/>
      <c r="EYY17" s="153"/>
      <c r="EYZ17" s="153"/>
      <c r="EZA17" s="153"/>
      <c r="EZB17" s="153"/>
      <c r="EZC17" s="153"/>
      <c r="EZD17" s="153"/>
      <c r="EZE17" s="153"/>
      <c r="EZF17" s="153"/>
      <c r="EZG17" s="153"/>
      <c r="EZH17" s="153"/>
      <c r="EZI17" s="153"/>
      <c r="EZJ17" s="153"/>
      <c r="EZK17" s="153"/>
      <c r="EZL17" s="153"/>
      <c r="EZM17" s="153"/>
      <c r="EZN17" s="153"/>
      <c r="EZO17" s="153"/>
      <c r="EZP17" s="153"/>
      <c r="EZQ17" s="153"/>
      <c r="EZR17" s="153"/>
      <c r="EZS17" s="153"/>
      <c r="EZT17" s="153"/>
      <c r="EZU17" s="153"/>
      <c r="EZV17" s="153"/>
      <c r="EZW17" s="153"/>
      <c r="EZX17" s="153"/>
      <c r="EZY17" s="153"/>
      <c r="EZZ17" s="153"/>
      <c r="FAA17" s="153"/>
      <c r="FAB17" s="153"/>
      <c r="FAC17" s="153"/>
      <c r="FAD17" s="153"/>
      <c r="FAE17" s="153"/>
      <c r="FAF17" s="153"/>
      <c r="FAG17" s="153"/>
      <c r="FAH17" s="153"/>
      <c r="FAI17" s="153"/>
      <c r="FAJ17" s="153"/>
      <c r="FAK17" s="153"/>
      <c r="FAL17" s="153"/>
      <c r="FAM17" s="153"/>
      <c r="FAN17" s="153"/>
      <c r="FAO17" s="153"/>
      <c r="FAP17" s="153"/>
      <c r="FAQ17" s="153"/>
      <c r="FAR17" s="153"/>
      <c r="FAS17" s="153"/>
      <c r="FAT17" s="153"/>
      <c r="FAU17" s="153"/>
      <c r="FAV17" s="153"/>
      <c r="FAW17" s="153"/>
      <c r="FAX17" s="153"/>
      <c r="FAY17" s="153"/>
      <c r="FAZ17" s="153"/>
      <c r="FBA17" s="153"/>
      <c r="FBB17" s="153"/>
      <c r="FBC17" s="153"/>
      <c r="FBD17" s="153"/>
      <c r="FBE17" s="153"/>
      <c r="FBF17" s="153"/>
      <c r="FBG17" s="153"/>
      <c r="FBH17" s="153"/>
      <c r="FBI17" s="153"/>
      <c r="FBJ17" s="153"/>
      <c r="FBK17" s="153"/>
      <c r="FBL17" s="153"/>
      <c r="FBM17" s="153"/>
      <c r="FBN17" s="153"/>
      <c r="FBO17" s="153"/>
      <c r="FBP17" s="153"/>
      <c r="FBQ17" s="153"/>
      <c r="FBR17" s="153"/>
      <c r="FBS17" s="153"/>
      <c r="FBT17" s="153"/>
      <c r="FBU17" s="153"/>
      <c r="FBV17" s="153"/>
      <c r="FBW17" s="153"/>
      <c r="FBX17" s="153"/>
      <c r="FBY17" s="153"/>
      <c r="FBZ17" s="153"/>
      <c r="FCA17" s="153"/>
      <c r="FCB17" s="153"/>
      <c r="FCC17" s="153"/>
      <c r="FCD17" s="153"/>
      <c r="FCE17" s="153"/>
      <c r="FCF17" s="153"/>
      <c r="FCG17" s="153"/>
      <c r="FCH17" s="153"/>
      <c r="FCI17" s="153"/>
      <c r="FCJ17" s="153"/>
      <c r="FCK17" s="153"/>
      <c r="FCL17" s="153"/>
      <c r="FCM17" s="153"/>
      <c r="FCN17" s="153"/>
      <c r="FCO17" s="153"/>
      <c r="FCP17" s="153"/>
      <c r="FCQ17" s="153"/>
      <c r="FCR17" s="153"/>
      <c r="FCS17" s="153"/>
      <c r="FCT17" s="153"/>
      <c r="FCU17" s="153"/>
      <c r="FCV17" s="153"/>
      <c r="FCW17" s="153"/>
      <c r="FCX17" s="153"/>
      <c r="FCY17" s="153"/>
      <c r="FCZ17" s="153"/>
      <c r="FDA17" s="153"/>
      <c r="FDB17" s="153"/>
      <c r="FDC17" s="153"/>
      <c r="FDD17" s="153"/>
      <c r="FDE17" s="153"/>
      <c r="FDF17" s="153"/>
      <c r="FDG17" s="153"/>
      <c r="FDH17" s="153"/>
      <c r="FDI17" s="153"/>
      <c r="FDJ17" s="153"/>
      <c r="FDK17" s="153"/>
      <c r="FDL17" s="153"/>
      <c r="FDM17" s="153"/>
      <c r="FDN17" s="153"/>
      <c r="FDO17" s="153"/>
      <c r="FDP17" s="153"/>
      <c r="FDQ17" s="153"/>
      <c r="FDR17" s="153"/>
      <c r="FDS17" s="153"/>
      <c r="FDT17" s="153"/>
      <c r="FDU17" s="153"/>
      <c r="FDV17" s="153"/>
      <c r="FDW17" s="153"/>
      <c r="FDX17" s="153"/>
      <c r="FDY17" s="153"/>
      <c r="FDZ17" s="153"/>
      <c r="FEA17" s="153"/>
      <c r="FEB17" s="153"/>
      <c r="FEC17" s="153"/>
      <c r="FED17" s="153"/>
      <c r="FEE17" s="153"/>
      <c r="FEF17" s="153"/>
      <c r="FEG17" s="153"/>
      <c r="FEH17" s="153"/>
      <c r="FEI17" s="153"/>
      <c r="FEJ17" s="153"/>
      <c r="FEK17" s="153"/>
      <c r="FEL17" s="153"/>
      <c r="FEM17" s="153"/>
      <c r="FEN17" s="153"/>
      <c r="FEO17" s="153"/>
      <c r="FEP17" s="153"/>
      <c r="FEQ17" s="153"/>
      <c r="FER17" s="153"/>
      <c r="FES17" s="153"/>
      <c r="FET17" s="153"/>
      <c r="FEU17" s="153"/>
      <c r="FEV17" s="153"/>
      <c r="FEW17" s="153"/>
      <c r="FEX17" s="153"/>
      <c r="FEY17" s="153"/>
      <c r="FEZ17" s="153"/>
      <c r="FFA17" s="153"/>
      <c r="FFB17" s="153"/>
      <c r="FFC17" s="153"/>
      <c r="FFD17" s="153"/>
      <c r="FFE17" s="153"/>
      <c r="FFF17" s="153"/>
      <c r="FFG17" s="153"/>
      <c r="FFH17" s="153"/>
      <c r="FFI17" s="153"/>
      <c r="FFJ17" s="153"/>
      <c r="FFK17" s="153"/>
      <c r="FFL17" s="153"/>
      <c r="FFM17" s="153"/>
      <c r="FFN17" s="153"/>
      <c r="FFO17" s="153"/>
      <c r="FFP17" s="153"/>
      <c r="FFQ17" s="153"/>
      <c r="FFR17" s="153"/>
      <c r="FFS17" s="153"/>
      <c r="FFT17" s="153"/>
      <c r="FFU17" s="153"/>
      <c r="FFV17" s="153"/>
      <c r="FFW17" s="153"/>
      <c r="FFX17" s="153"/>
      <c r="FFY17" s="153"/>
      <c r="FFZ17" s="153"/>
      <c r="FGA17" s="153"/>
      <c r="FGB17" s="153"/>
      <c r="FGC17" s="153"/>
      <c r="FGD17" s="153"/>
      <c r="FGE17" s="153"/>
      <c r="FGF17" s="153"/>
      <c r="FGG17" s="153"/>
      <c r="FGH17" s="153"/>
      <c r="FGI17" s="153"/>
      <c r="FGJ17" s="153"/>
      <c r="FGK17" s="153"/>
      <c r="FGL17" s="153"/>
      <c r="FGM17" s="153"/>
      <c r="FGN17" s="153"/>
      <c r="FGO17" s="153"/>
      <c r="FGP17" s="153"/>
      <c r="FGQ17" s="153"/>
      <c r="FGR17" s="153"/>
      <c r="FGS17" s="153"/>
      <c r="FGT17" s="153"/>
      <c r="FGU17" s="153"/>
      <c r="FGV17" s="153"/>
      <c r="FGW17" s="153"/>
      <c r="FGX17" s="153"/>
      <c r="FGY17" s="153"/>
      <c r="FGZ17" s="153"/>
      <c r="FHA17" s="153"/>
      <c r="FHB17" s="153"/>
      <c r="FHC17" s="153"/>
      <c r="FHD17" s="153"/>
      <c r="FHE17" s="153"/>
      <c r="FHF17" s="153"/>
      <c r="FHG17" s="153"/>
      <c r="FHH17" s="153"/>
      <c r="FHI17" s="153"/>
      <c r="FHJ17" s="153"/>
      <c r="FHK17" s="153"/>
      <c r="FHL17" s="153"/>
      <c r="FHM17" s="153"/>
      <c r="FHN17" s="153"/>
      <c r="FHO17" s="153"/>
      <c r="FHP17" s="153"/>
      <c r="FHQ17" s="153"/>
      <c r="FHR17" s="153"/>
      <c r="FHS17" s="153"/>
      <c r="FHT17" s="153"/>
      <c r="FHU17" s="153"/>
      <c r="FHV17" s="153"/>
      <c r="FHW17" s="153"/>
      <c r="FHX17" s="153"/>
      <c r="FHY17" s="153"/>
      <c r="FHZ17" s="153"/>
      <c r="FIA17" s="153"/>
      <c r="FIB17" s="153"/>
      <c r="FIC17" s="153"/>
      <c r="FID17" s="153"/>
      <c r="FIE17" s="153"/>
      <c r="FIF17" s="153"/>
      <c r="FIG17" s="153"/>
      <c r="FIH17" s="153"/>
      <c r="FII17" s="153"/>
      <c r="FIJ17" s="153"/>
      <c r="FIK17" s="153"/>
      <c r="FIL17" s="153"/>
      <c r="FIM17" s="153"/>
      <c r="FIN17" s="153"/>
      <c r="FIO17" s="153"/>
      <c r="FIP17" s="153"/>
      <c r="FIQ17" s="153"/>
      <c r="FIR17" s="153"/>
      <c r="FIS17" s="153"/>
      <c r="FIT17" s="153"/>
      <c r="FIU17" s="153"/>
      <c r="FIV17" s="153"/>
      <c r="FIW17" s="153"/>
      <c r="FIX17" s="153"/>
      <c r="FIY17" s="153"/>
      <c r="FIZ17" s="153"/>
      <c r="FJA17" s="153"/>
      <c r="FJB17" s="153"/>
      <c r="FJC17" s="153"/>
      <c r="FJD17" s="153"/>
      <c r="FJE17" s="153"/>
      <c r="FJF17" s="153"/>
      <c r="FJG17" s="153"/>
      <c r="FJH17" s="153"/>
      <c r="FJI17" s="153"/>
      <c r="FJJ17" s="153"/>
      <c r="FJK17" s="153"/>
      <c r="FJL17" s="153"/>
      <c r="FJM17" s="153"/>
      <c r="FJN17" s="153"/>
      <c r="FJO17" s="153"/>
      <c r="FJP17" s="153"/>
      <c r="FJQ17" s="153"/>
      <c r="FJR17" s="153"/>
      <c r="FJS17" s="153"/>
      <c r="FJT17" s="153"/>
      <c r="FJU17" s="153"/>
      <c r="FJV17" s="153"/>
      <c r="FJW17" s="153"/>
      <c r="FJX17" s="153"/>
      <c r="FJY17" s="153"/>
      <c r="FJZ17" s="153"/>
      <c r="FKA17" s="153"/>
      <c r="FKB17" s="153"/>
      <c r="FKC17" s="153"/>
      <c r="FKD17" s="153"/>
      <c r="FKE17" s="153"/>
      <c r="FKF17" s="153"/>
      <c r="FKG17" s="153"/>
      <c r="FKH17" s="153"/>
      <c r="FKI17" s="153"/>
      <c r="FKJ17" s="153"/>
      <c r="FKK17" s="153"/>
      <c r="FKL17" s="153"/>
      <c r="FKM17" s="153"/>
      <c r="FKN17" s="153"/>
      <c r="FKO17" s="153"/>
      <c r="FKP17" s="153"/>
      <c r="FKQ17" s="153"/>
      <c r="FKR17" s="153"/>
      <c r="FKS17" s="153"/>
      <c r="FKT17" s="153"/>
      <c r="FKU17" s="153"/>
      <c r="FKV17" s="153"/>
      <c r="FKW17" s="153"/>
      <c r="FKX17" s="153"/>
      <c r="FKY17" s="153"/>
      <c r="FKZ17" s="153"/>
      <c r="FLA17" s="153"/>
      <c r="FLB17" s="153"/>
      <c r="FLC17" s="153"/>
      <c r="FLD17" s="153"/>
      <c r="FLE17" s="153"/>
      <c r="FLF17" s="153"/>
      <c r="FLG17" s="153"/>
      <c r="FLH17" s="153"/>
      <c r="FLI17" s="153"/>
      <c r="FLJ17" s="153"/>
      <c r="FLK17" s="153"/>
      <c r="FLL17" s="153"/>
      <c r="FLM17" s="153"/>
      <c r="FLN17" s="153"/>
      <c r="FLO17" s="153"/>
      <c r="FLP17" s="153"/>
      <c r="FLQ17" s="153"/>
      <c r="FLR17" s="153"/>
      <c r="FLS17" s="153"/>
      <c r="FLT17" s="153"/>
      <c r="FLU17" s="153"/>
      <c r="FLV17" s="153"/>
      <c r="FLW17" s="153"/>
      <c r="FLX17" s="153"/>
      <c r="FLY17" s="153"/>
      <c r="FLZ17" s="153"/>
      <c r="FMA17" s="153"/>
      <c r="FMB17" s="153"/>
      <c r="FMC17" s="153"/>
      <c r="FMD17" s="153"/>
      <c r="FME17" s="153"/>
      <c r="FMF17" s="153"/>
      <c r="FMG17" s="153"/>
      <c r="FMH17" s="153"/>
      <c r="FMI17" s="153"/>
      <c r="FMJ17" s="153"/>
      <c r="FMK17" s="153"/>
      <c r="FML17" s="153"/>
      <c r="FMM17" s="153"/>
      <c r="FMN17" s="153"/>
      <c r="FMO17" s="153"/>
      <c r="FMP17" s="153"/>
      <c r="FMQ17" s="153"/>
      <c r="FMR17" s="153"/>
      <c r="FMS17" s="153"/>
      <c r="FMT17" s="153"/>
      <c r="FMU17" s="153"/>
      <c r="FMV17" s="153"/>
      <c r="FMW17" s="153"/>
      <c r="FMX17" s="153"/>
      <c r="FMY17" s="153"/>
      <c r="FMZ17" s="153"/>
      <c r="FNA17" s="153"/>
      <c r="FNB17" s="153"/>
      <c r="FNC17" s="153"/>
      <c r="FND17" s="153"/>
      <c r="FNE17" s="153"/>
      <c r="FNF17" s="153"/>
      <c r="FNG17" s="153"/>
      <c r="FNH17" s="153"/>
      <c r="FNI17" s="153"/>
      <c r="FNJ17" s="153"/>
      <c r="FNK17" s="153"/>
      <c r="FNL17" s="153"/>
      <c r="FNM17" s="153"/>
      <c r="FNN17" s="153"/>
      <c r="FNO17" s="153"/>
      <c r="FNP17" s="153"/>
      <c r="FNQ17" s="153"/>
      <c r="FNR17" s="153"/>
      <c r="FNS17" s="153"/>
      <c r="FNT17" s="153"/>
      <c r="FNU17" s="153"/>
      <c r="FNV17" s="153"/>
      <c r="FNW17" s="153"/>
      <c r="FNX17" s="153"/>
      <c r="FNY17" s="153"/>
      <c r="FNZ17" s="153"/>
      <c r="FOA17" s="153"/>
      <c r="FOB17" s="153"/>
      <c r="FOC17" s="153"/>
      <c r="FOD17" s="153"/>
      <c r="FOE17" s="153"/>
      <c r="FOF17" s="153"/>
      <c r="FOG17" s="153"/>
      <c r="FOH17" s="153"/>
      <c r="FOI17" s="153"/>
      <c r="FOJ17" s="153"/>
      <c r="FOK17" s="153"/>
      <c r="FOL17" s="153"/>
      <c r="FOM17" s="153"/>
      <c r="FON17" s="153"/>
      <c r="FOO17" s="153"/>
      <c r="FOP17" s="153"/>
      <c r="FOQ17" s="153"/>
      <c r="FOR17" s="153"/>
      <c r="FOS17" s="153"/>
      <c r="FOT17" s="153"/>
      <c r="FOU17" s="153"/>
      <c r="FOV17" s="153"/>
      <c r="FOW17" s="153"/>
      <c r="FOX17" s="153"/>
      <c r="FOY17" s="153"/>
      <c r="FOZ17" s="153"/>
      <c r="FPA17" s="153"/>
      <c r="FPB17" s="153"/>
      <c r="FPC17" s="153"/>
      <c r="FPD17" s="153"/>
      <c r="FPE17" s="153"/>
      <c r="FPF17" s="153"/>
      <c r="FPG17" s="153"/>
      <c r="FPH17" s="153"/>
      <c r="FPI17" s="153"/>
      <c r="FPJ17" s="153"/>
      <c r="FPK17" s="153"/>
      <c r="FPL17" s="153"/>
      <c r="FPM17" s="153"/>
      <c r="FPN17" s="153"/>
      <c r="FPO17" s="153"/>
      <c r="FPP17" s="153"/>
      <c r="FPQ17" s="153"/>
      <c r="FPR17" s="153"/>
      <c r="FPS17" s="153"/>
      <c r="FPT17" s="153"/>
      <c r="FPU17" s="153"/>
      <c r="FPV17" s="153"/>
      <c r="FPW17" s="153"/>
      <c r="FPX17" s="153"/>
      <c r="FPY17" s="153"/>
      <c r="FPZ17" s="153"/>
      <c r="FQA17" s="153"/>
      <c r="FQB17" s="153"/>
      <c r="FQC17" s="153"/>
      <c r="FQD17" s="153"/>
      <c r="FQE17" s="153"/>
      <c r="FQF17" s="153"/>
      <c r="FQG17" s="153"/>
      <c r="FQH17" s="153"/>
      <c r="FQI17" s="153"/>
      <c r="FQJ17" s="153"/>
      <c r="FQK17" s="153"/>
      <c r="FQL17" s="153"/>
      <c r="FQM17" s="153"/>
      <c r="FQN17" s="153"/>
      <c r="FQO17" s="153"/>
      <c r="FQP17" s="153"/>
      <c r="FQQ17" s="153"/>
      <c r="FQR17" s="153"/>
      <c r="FQS17" s="153"/>
      <c r="FQT17" s="153"/>
      <c r="FQU17" s="153"/>
      <c r="FQV17" s="153"/>
      <c r="FQW17" s="153"/>
      <c r="FQX17" s="153"/>
      <c r="FQY17" s="153"/>
      <c r="FQZ17" s="153"/>
      <c r="FRA17" s="153"/>
      <c r="FRB17" s="153"/>
      <c r="FRC17" s="153"/>
      <c r="FRD17" s="153"/>
      <c r="FRE17" s="153"/>
      <c r="FRF17" s="153"/>
      <c r="FRG17" s="153"/>
      <c r="FRH17" s="153"/>
      <c r="FRI17" s="153"/>
      <c r="FRJ17" s="153"/>
      <c r="FRK17" s="153"/>
      <c r="FRL17" s="153"/>
      <c r="FRM17" s="153"/>
      <c r="FRN17" s="153"/>
      <c r="FRO17" s="153"/>
      <c r="FRP17" s="153"/>
      <c r="FRQ17" s="153"/>
      <c r="FRR17" s="153"/>
      <c r="FRS17" s="153"/>
      <c r="FRT17" s="153"/>
      <c r="FRU17" s="153"/>
      <c r="FRV17" s="153"/>
      <c r="FRW17" s="153"/>
      <c r="FRX17" s="153"/>
      <c r="FRY17" s="153"/>
      <c r="FRZ17" s="153"/>
      <c r="FSA17" s="153"/>
      <c r="FSB17" s="153"/>
      <c r="FSC17" s="153"/>
      <c r="FSD17" s="153"/>
      <c r="FSE17" s="153"/>
      <c r="FSF17" s="153"/>
      <c r="FSG17" s="153"/>
      <c r="FSH17" s="153"/>
      <c r="FSI17" s="153"/>
      <c r="FSJ17" s="153"/>
      <c r="FSK17" s="153"/>
      <c r="FSL17" s="153"/>
      <c r="FSM17" s="153"/>
      <c r="FSN17" s="153"/>
      <c r="FSO17" s="153"/>
      <c r="FSP17" s="153"/>
      <c r="FSQ17" s="153"/>
      <c r="FSR17" s="153"/>
      <c r="FSS17" s="153"/>
      <c r="FST17" s="153"/>
      <c r="FSU17" s="153"/>
      <c r="FSV17" s="153"/>
      <c r="FSW17" s="153"/>
      <c r="FSX17" s="153"/>
      <c r="FSY17" s="153"/>
      <c r="FSZ17" s="153"/>
      <c r="FTA17" s="153"/>
      <c r="FTB17" s="153"/>
      <c r="FTC17" s="153"/>
      <c r="FTD17" s="153"/>
      <c r="FTE17" s="153"/>
      <c r="FTF17" s="153"/>
      <c r="FTG17" s="153"/>
      <c r="FTH17" s="153"/>
      <c r="FTI17" s="153"/>
      <c r="FTJ17" s="153"/>
      <c r="FTK17" s="153"/>
      <c r="FTL17" s="153"/>
      <c r="FTM17" s="153"/>
      <c r="FTN17" s="153"/>
      <c r="FTO17" s="153"/>
      <c r="FTP17" s="153"/>
      <c r="FTQ17" s="153"/>
      <c r="FTR17" s="153"/>
      <c r="FTS17" s="153"/>
      <c r="FTT17" s="153"/>
      <c r="FTU17" s="153"/>
      <c r="FTV17" s="153"/>
      <c r="FTW17" s="153"/>
      <c r="FTX17" s="153"/>
      <c r="FTY17" s="153"/>
      <c r="FTZ17" s="153"/>
      <c r="FUA17" s="153"/>
      <c r="FUB17" s="153"/>
      <c r="FUC17" s="153"/>
      <c r="FUD17" s="153"/>
      <c r="FUE17" s="153"/>
      <c r="FUF17" s="153"/>
      <c r="FUG17" s="153"/>
      <c r="FUH17" s="153"/>
      <c r="FUI17" s="153"/>
      <c r="FUJ17" s="153"/>
      <c r="FUK17" s="153"/>
      <c r="FUL17" s="153"/>
      <c r="FUM17" s="153"/>
      <c r="FUN17" s="153"/>
      <c r="FUO17" s="153"/>
      <c r="FUP17" s="153"/>
      <c r="FUQ17" s="153"/>
      <c r="FUR17" s="153"/>
      <c r="FUS17" s="153"/>
      <c r="FUT17" s="153"/>
      <c r="FUU17" s="153"/>
      <c r="FUV17" s="153"/>
      <c r="FUW17" s="153"/>
      <c r="FUX17" s="153"/>
      <c r="FUY17" s="153"/>
      <c r="FUZ17" s="153"/>
      <c r="FVA17" s="153"/>
      <c r="FVB17" s="153"/>
      <c r="FVC17" s="153"/>
      <c r="FVD17" s="153"/>
      <c r="FVE17" s="153"/>
      <c r="FVF17" s="153"/>
      <c r="FVG17" s="153"/>
      <c r="FVH17" s="153"/>
      <c r="FVI17" s="153"/>
      <c r="FVJ17" s="153"/>
      <c r="FVK17" s="153"/>
      <c r="FVL17" s="153"/>
      <c r="FVM17" s="153"/>
      <c r="FVN17" s="153"/>
      <c r="FVO17" s="153"/>
      <c r="FVP17" s="153"/>
      <c r="FVQ17" s="153"/>
      <c r="FVR17" s="153"/>
      <c r="FVS17" s="153"/>
      <c r="FVT17" s="153"/>
      <c r="FVU17" s="153"/>
      <c r="FVV17" s="153"/>
      <c r="FVW17" s="153"/>
      <c r="FVX17" s="153"/>
      <c r="FVY17" s="153"/>
      <c r="FVZ17" s="153"/>
      <c r="FWA17" s="153"/>
      <c r="FWB17" s="153"/>
      <c r="FWC17" s="153"/>
      <c r="FWD17" s="153"/>
      <c r="FWE17" s="153"/>
      <c r="FWF17" s="153"/>
      <c r="FWG17" s="153"/>
      <c r="FWH17" s="153"/>
      <c r="FWI17" s="153"/>
      <c r="FWJ17" s="153"/>
      <c r="FWK17" s="153"/>
      <c r="FWL17" s="153"/>
      <c r="FWM17" s="153"/>
      <c r="FWN17" s="153"/>
      <c r="FWO17" s="153"/>
      <c r="FWP17" s="153"/>
      <c r="FWQ17" s="153"/>
      <c r="FWR17" s="153"/>
      <c r="FWS17" s="153"/>
      <c r="FWT17" s="153"/>
      <c r="FWU17" s="153"/>
      <c r="FWV17" s="153"/>
      <c r="FWW17" s="153"/>
      <c r="FWX17" s="153"/>
      <c r="FWY17" s="153"/>
      <c r="FWZ17" s="153"/>
      <c r="FXA17" s="153"/>
      <c r="FXB17" s="153"/>
      <c r="FXC17" s="153"/>
      <c r="FXD17" s="153"/>
      <c r="FXE17" s="153"/>
      <c r="FXF17" s="153"/>
      <c r="FXG17" s="153"/>
      <c r="FXH17" s="153"/>
      <c r="FXI17" s="153"/>
      <c r="FXJ17" s="153"/>
      <c r="FXK17" s="153"/>
      <c r="FXL17" s="153"/>
      <c r="FXM17" s="153"/>
      <c r="FXN17" s="153"/>
      <c r="FXO17" s="153"/>
      <c r="FXP17" s="153"/>
      <c r="FXQ17" s="153"/>
      <c r="FXR17" s="153"/>
      <c r="FXS17" s="153"/>
      <c r="FXT17" s="153"/>
      <c r="FXU17" s="153"/>
      <c r="FXV17" s="153"/>
      <c r="FXW17" s="153"/>
      <c r="FXX17" s="153"/>
      <c r="FXY17" s="153"/>
      <c r="FXZ17" s="153"/>
      <c r="FYA17" s="153"/>
      <c r="FYB17" s="153"/>
      <c r="FYC17" s="153"/>
      <c r="FYD17" s="153"/>
      <c r="FYE17" s="153"/>
      <c r="FYF17" s="153"/>
      <c r="FYG17" s="153"/>
      <c r="FYH17" s="153"/>
      <c r="FYI17" s="153"/>
      <c r="FYJ17" s="153"/>
      <c r="FYK17" s="153"/>
      <c r="FYL17" s="153"/>
      <c r="FYM17" s="153"/>
      <c r="FYN17" s="153"/>
      <c r="FYO17" s="153"/>
      <c r="FYP17" s="153"/>
      <c r="FYQ17" s="153"/>
      <c r="FYR17" s="153"/>
      <c r="FYS17" s="153"/>
      <c r="FYT17" s="153"/>
      <c r="FYU17" s="153"/>
      <c r="FYV17" s="153"/>
      <c r="FYW17" s="153"/>
      <c r="FYX17" s="153"/>
      <c r="FYY17" s="153"/>
      <c r="FYZ17" s="153"/>
      <c r="FZA17" s="153"/>
      <c r="FZB17" s="153"/>
      <c r="FZC17" s="153"/>
      <c r="FZD17" s="153"/>
      <c r="FZE17" s="153"/>
      <c r="FZF17" s="153"/>
      <c r="FZG17" s="153"/>
      <c r="FZH17" s="153"/>
      <c r="FZI17" s="153"/>
      <c r="FZJ17" s="153"/>
      <c r="FZK17" s="153"/>
      <c r="FZL17" s="153"/>
      <c r="FZM17" s="153"/>
      <c r="FZN17" s="153"/>
      <c r="FZO17" s="153"/>
      <c r="FZP17" s="153"/>
      <c r="FZQ17" s="153"/>
      <c r="FZR17" s="153"/>
      <c r="FZS17" s="153"/>
      <c r="FZT17" s="153"/>
      <c r="FZU17" s="153"/>
      <c r="FZV17" s="153"/>
      <c r="FZW17" s="153"/>
      <c r="FZX17" s="153"/>
      <c r="FZY17" s="153"/>
      <c r="FZZ17" s="153"/>
      <c r="GAA17" s="153"/>
      <c r="GAB17" s="153"/>
      <c r="GAC17" s="153"/>
      <c r="GAD17" s="153"/>
      <c r="GAE17" s="153"/>
      <c r="GAF17" s="153"/>
      <c r="GAG17" s="153"/>
      <c r="GAH17" s="153"/>
      <c r="GAI17" s="153"/>
      <c r="GAJ17" s="153"/>
      <c r="GAK17" s="153"/>
      <c r="GAL17" s="153"/>
      <c r="GAM17" s="153"/>
      <c r="GAN17" s="153"/>
      <c r="GAO17" s="153"/>
      <c r="GAP17" s="153"/>
      <c r="GAQ17" s="153"/>
      <c r="GAR17" s="153"/>
      <c r="GAS17" s="153"/>
      <c r="GAT17" s="153"/>
      <c r="GAU17" s="153"/>
      <c r="GAV17" s="153"/>
      <c r="GAW17" s="153"/>
      <c r="GAX17" s="153"/>
      <c r="GAY17" s="153"/>
      <c r="GAZ17" s="153"/>
      <c r="GBA17" s="153"/>
      <c r="GBB17" s="153"/>
      <c r="GBC17" s="153"/>
      <c r="GBD17" s="153"/>
      <c r="GBE17" s="153"/>
      <c r="GBF17" s="153"/>
      <c r="GBG17" s="153"/>
      <c r="GBH17" s="153"/>
      <c r="GBI17" s="153"/>
      <c r="GBJ17" s="153"/>
      <c r="GBK17" s="153"/>
      <c r="GBL17" s="153"/>
      <c r="GBM17" s="153"/>
      <c r="GBN17" s="153"/>
      <c r="GBO17" s="153"/>
      <c r="GBP17" s="153"/>
      <c r="GBQ17" s="153"/>
      <c r="GBR17" s="153"/>
      <c r="GBS17" s="153"/>
      <c r="GBT17" s="153"/>
      <c r="GBU17" s="153"/>
      <c r="GBV17" s="153"/>
      <c r="GBW17" s="153"/>
      <c r="GBX17" s="153"/>
      <c r="GBY17" s="153"/>
      <c r="GBZ17" s="153"/>
      <c r="GCA17" s="153"/>
      <c r="GCB17" s="153"/>
      <c r="GCC17" s="153"/>
      <c r="GCD17" s="153"/>
      <c r="GCE17" s="153"/>
      <c r="GCF17" s="153"/>
      <c r="GCG17" s="153"/>
      <c r="GCH17" s="153"/>
      <c r="GCI17" s="153"/>
      <c r="GCJ17" s="153"/>
      <c r="GCK17" s="153"/>
      <c r="GCL17" s="153"/>
      <c r="GCM17" s="153"/>
      <c r="GCN17" s="153"/>
      <c r="GCO17" s="153"/>
      <c r="GCP17" s="153"/>
      <c r="GCQ17" s="153"/>
      <c r="GCR17" s="153"/>
      <c r="GCS17" s="153"/>
      <c r="GCT17" s="153"/>
      <c r="GCU17" s="153"/>
      <c r="GCV17" s="153"/>
      <c r="GCW17" s="153"/>
      <c r="GCX17" s="153"/>
      <c r="GCY17" s="153"/>
      <c r="GCZ17" s="153"/>
      <c r="GDA17" s="153"/>
      <c r="GDB17" s="153"/>
      <c r="GDC17" s="153"/>
      <c r="GDD17" s="153"/>
      <c r="GDE17" s="153"/>
      <c r="GDF17" s="153"/>
      <c r="GDG17" s="153"/>
      <c r="GDH17" s="153"/>
      <c r="GDI17" s="153"/>
      <c r="GDJ17" s="153"/>
      <c r="GDK17" s="153"/>
      <c r="GDL17" s="153"/>
      <c r="GDM17" s="153"/>
      <c r="GDN17" s="153"/>
      <c r="GDO17" s="153"/>
      <c r="GDP17" s="153"/>
      <c r="GDQ17" s="153"/>
      <c r="GDR17" s="153"/>
      <c r="GDS17" s="153"/>
      <c r="GDT17" s="153"/>
      <c r="GDU17" s="153"/>
      <c r="GDV17" s="153"/>
      <c r="GDW17" s="153"/>
      <c r="GDX17" s="153"/>
      <c r="GDY17" s="153"/>
      <c r="GDZ17" s="153"/>
      <c r="GEA17" s="153"/>
      <c r="GEB17" s="153"/>
      <c r="GEC17" s="153"/>
      <c r="GED17" s="153"/>
      <c r="GEE17" s="153"/>
      <c r="GEF17" s="153"/>
      <c r="GEG17" s="153"/>
      <c r="GEH17" s="153"/>
      <c r="GEI17" s="153"/>
      <c r="GEJ17" s="153"/>
      <c r="GEK17" s="153"/>
      <c r="GEL17" s="153"/>
      <c r="GEM17" s="153"/>
      <c r="GEN17" s="153"/>
      <c r="GEO17" s="153"/>
      <c r="GEP17" s="153"/>
      <c r="GEQ17" s="153"/>
      <c r="GER17" s="153"/>
      <c r="GES17" s="153"/>
      <c r="GET17" s="153"/>
      <c r="GEU17" s="153"/>
      <c r="GEV17" s="153"/>
      <c r="GEW17" s="153"/>
      <c r="GEX17" s="153"/>
      <c r="GEY17" s="153"/>
      <c r="GEZ17" s="153"/>
      <c r="GFA17" s="153"/>
      <c r="GFB17" s="153"/>
      <c r="GFC17" s="153"/>
      <c r="GFD17" s="153"/>
      <c r="GFE17" s="153"/>
      <c r="GFF17" s="153"/>
      <c r="GFG17" s="153"/>
      <c r="GFH17" s="153"/>
      <c r="GFI17" s="153"/>
      <c r="GFJ17" s="153"/>
      <c r="GFK17" s="153"/>
      <c r="GFL17" s="153"/>
      <c r="GFM17" s="153"/>
      <c r="GFN17" s="153"/>
      <c r="GFO17" s="153"/>
      <c r="GFP17" s="153"/>
      <c r="GFQ17" s="153"/>
      <c r="GFR17" s="153"/>
      <c r="GFS17" s="153"/>
      <c r="GFT17" s="153"/>
      <c r="GFU17" s="153"/>
      <c r="GFV17" s="153"/>
      <c r="GFW17" s="153"/>
      <c r="GFX17" s="153"/>
      <c r="GFY17" s="153"/>
      <c r="GFZ17" s="153"/>
      <c r="GGA17" s="153"/>
      <c r="GGB17" s="153"/>
      <c r="GGC17" s="153"/>
      <c r="GGD17" s="153"/>
      <c r="GGE17" s="153"/>
      <c r="GGF17" s="153"/>
      <c r="GGG17" s="153"/>
      <c r="GGH17" s="153"/>
      <c r="GGI17" s="153"/>
      <c r="GGJ17" s="153"/>
      <c r="GGK17" s="153"/>
      <c r="GGL17" s="153"/>
      <c r="GGM17" s="153"/>
      <c r="GGN17" s="153"/>
      <c r="GGO17" s="153"/>
      <c r="GGP17" s="153"/>
      <c r="GGQ17" s="153"/>
      <c r="GGR17" s="153"/>
      <c r="GGS17" s="153"/>
      <c r="GGT17" s="153"/>
      <c r="GGU17" s="153"/>
      <c r="GGV17" s="153"/>
      <c r="GGW17" s="153"/>
      <c r="GGX17" s="153"/>
      <c r="GGY17" s="153"/>
      <c r="GGZ17" s="153"/>
      <c r="GHA17" s="153"/>
      <c r="GHB17" s="153"/>
      <c r="GHC17" s="153"/>
      <c r="GHD17" s="153"/>
      <c r="GHE17" s="153"/>
      <c r="GHF17" s="153"/>
      <c r="GHG17" s="153"/>
      <c r="GHH17" s="153"/>
      <c r="GHI17" s="153"/>
      <c r="GHJ17" s="153"/>
      <c r="GHK17" s="153"/>
      <c r="GHL17" s="153"/>
      <c r="GHM17" s="153"/>
      <c r="GHN17" s="153"/>
      <c r="GHO17" s="153"/>
      <c r="GHP17" s="153"/>
      <c r="GHQ17" s="153"/>
      <c r="GHR17" s="153"/>
      <c r="GHS17" s="153"/>
      <c r="GHT17" s="153"/>
      <c r="GHU17" s="153"/>
      <c r="GHV17" s="153"/>
      <c r="GHW17" s="153"/>
      <c r="GHX17" s="153"/>
      <c r="GHY17" s="153"/>
      <c r="GHZ17" s="153"/>
      <c r="GIA17" s="153"/>
      <c r="GIB17" s="153"/>
      <c r="GIC17" s="153"/>
      <c r="GID17" s="153"/>
      <c r="GIE17" s="153"/>
      <c r="GIF17" s="153"/>
      <c r="GIG17" s="153"/>
      <c r="GIH17" s="153"/>
      <c r="GII17" s="153"/>
      <c r="GIJ17" s="153"/>
      <c r="GIK17" s="153"/>
      <c r="GIL17" s="153"/>
      <c r="GIM17" s="153"/>
      <c r="GIN17" s="153"/>
      <c r="GIO17" s="153"/>
      <c r="GIP17" s="153"/>
      <c r="GIQ17" s="153"/>
      <c r="GIR17" s="153"/>
      <c r="GIS17" s="153"/>
      <c r="GIT17" s="153"/>
      <c r="GIU17" s="153"/>
      <c r="GIV17" s="153"/>
      <c r="GIW17" s="153"/>
      <c r="GIX17" s="153"/>
      <c r="GIY17" s="153"/>
      <c r="GIZ17" s="153"/>
      <c r="GJA17" s="153"/>
      <c r="GJB17" s="153"/>
      <c r="GJC17" s="153"/>
      <c r="GJD17" s="153"/>
      <c r="GJE17" s="153"/>
      <c r="GJF17" s="153"/>
      <c r="GJG17" s="153"/>
      <c r="GJH17" s="153"/>
      <c r="GJI17" s="153"/>
      <c r="GJJ17" s="153"/>
      <c r="GJK17" s="153"/>
      <c r="GJL17" s="153"/>
      <c r="GJM17" s="153"/>
      <c r="GJN17" s="153"/>
      <c r="GJO17" s="153"/>
      <c r="GJP17" s="153"/>
      <c r="GJQ17" s="153"/>
      <c r="GJR17" s="153"/>
      <c r="GJS17" s="153"/>
      <c r="GJT17" s="153"/>
      <c r="GJU17" s="153"/>
      <c r="GJV17" s="153"/>
      <c r="GJW17" s="153"/>
      <c r="GJX17" s="153"/>
      <c r="GJY17" s="153"/>
      <c r="GJZ17" s="153"/>
      <c r="GKA17" s="153"/>
      <c r="GKB17" s="153"/>
      <c r="GKC17" s="153"/>
      <c r="GKD17" s="153"/>
      <c r="GKE17" s="153"/>
      <c r="GKF17" s="153"/>
      <c r="GKG17" s="153"/>
      <c r="GKH17" s="153"/>
      <c r="GKI17" s="153"/>
      <c r="GKJ17" s="153"/>
      <c r="GKK17" s="153"/>
      <c r="GKL17" s="153"/>
      <c r="GKM17" s="153"/>
      <c r="GKN17" s="153"/>
      <c r="GKO17" s="153"/>
      <c r="GKP17" s="153"/>
      <c r="GKQ17" s="153"/>
      <c r="GKR17" s="153"/>
      <c r="GKS17" s="153"/>
      <c r="GKT17" s="153"/>
      <c r="GKU17" s="153"/>
      <c r="GKV17" s="153"/>
      <c r="GKW17" s="153"/>
      <c r="GKX17" s="153"/>
      <c r="GKY17" s="153"/>
      <c r="GKZ17" s="153"/>
      <c r="GLA17" s="153"/>
      <c r="GLB17" s="153"/>
      <c r="GLC17" s="153"/>
      <c r="GLD17" s="153"/>
      <c r="GLE17" s="153"/>
      <c r="GLF17" s="153"/>
      <c r="GLG17" s="153"/>
      <c r="GLH17" s="153"/>
      <c r="GLI17" s="153"/>
      <c r="GLJ17" s="153"/>
      <c r="GLK17" s="153"/>
      <c r="GLL17" s="153"/>
      <c r="GLM17" s="153"/>
      <c r="GLN17" s="153"/>
      <c r="GLO17" s="153"/>
      <c r="GLP17" s="153"/>
      <c r="GLQ17" s="153"/>
      <c r="GLR17" s="153"/>
      <c r="GLS17" s="153"/>
      <c r="GLT17" s="153"/>
      <c r="GLU17" s="153"/>
      <c r="GLV17" s="153"/>
      <c r="GLW17" s="153"/>
      <c r="GLX17" s="153"/>
      <c r="GLY17" s="153"/>
      <c r="GLZ17" s="153"/>
      <c r="GMA17" s="153"/>
      <c r="GMB17" s="153"/>
      <c r="GMC17" s="153"/>
      <c r="GMD17" s="153"/>
      <c r="GME17" s="153"/>
      <c r="GMF17" s="153"/>
      <c r="GMG17" s="153"/>
      <c r="GMH17" s="153"/>
      <c r="GMI17" s="153"/>
      <c r="GMJ17" s="153"/>
      <c r="GMK17" s="153"/>
      <c r="GML17" s="153"/>
      <c r="GMM17" s="153"/>
      <c r="GMN17" s="153"/>
      <c r="GMO17" s="153"/>
      <c r="GMP17" s="153"/>
      <c r="GMQ17" s="153"/>
      <c r="GMR17" s="153"/>
      <c r="GMS17" s="153"/>
      <c r="GMT17" s="153"/>
      <c r="GMU17" s="153"/>
      <c r="GMV17" s="153"/>
      <c r="GMW17" s="153"/>
      <c r="GMX17" s="153"/>
      <c r="GMY17" s="153"/>
      <c r="GMZ17" s="153"/>
      <c r="GNA17" s="153"/>
      <c r="GNB17" s="153"/>
      <c r="GNC17" s="153"/>
      <c r="GND17" s="153"/>
      <c r="GNE17" s="153"/>
      <c r="GNF17" s="153"/>
      <c r="GNG17" s="153"/>
      <c r="GNH17" s="153"/>
      <c r="GNI17" s="153"/>
      <c r="GNJ17" s="153"/>
      <c r="GNK17" s="153"/>
      <c r="GNL17" s="153"/>
      <c r="GNM17" s="153"/>
      <c r="GNN17" s="153"/>
      <c r="GNO17" s="153"/>
      <c r="GNP17" s="153"/>
      <c r="GNQ17" s="153"/>
      <c r="GNR17" s="153"/>
      <c r="GNS17" s="153"/>
      <c r="GNT17" s="153"/>
      <c r="GNU17" s="153"/>
      <c r="GNV17" s="153"/>
      <c r="GNW17" s="153"/>
      <c r="GNX17" s="153"/>
      <c r="GNY17" s="153"/>
      <c r="GNZ17" s="153"/>
      <c r="GOA17" s="153"/>
      <c r="GOB17" s="153"/>
      <c r="GOC17" s="153"/>
      <c r="GOD17" s="153"/>
      <c r="GOE17" s="153"/>
      <c r="GOF17" s="153"/>
      <c r="GOG17" s="153"/>
      <c r="GOH17" s="153"/>
      <c r="GOI17" s="153"/>
      <c r="GOJ17" s="153"/>
      <c r="GOK17" s="153"/>
      <c r="GOL17" s="153"/>
      <c r="GOM17" s="153"/>
      <c r="GON17" s="153"/>
      <c r="GOO17" s="153"/>
      <c r="GOP17" s="153"/>
      <c r="GOQ17" s="153"/>
      <c r="GOR17" s="153"/>
      <c r="GOS17" s="153"/>
      <c r="GOT17" s="153"/>
      <c r="GOU17" s="153"/>
      <c r="GOV17" s="153"/>
      <c r="GOW17" s="153"/>
      <c r="GOX17" s="153"/>
      <c r="GOY17" s="153"/>
      <c r="GOZ17" s="153"/>
      <c r="GPA17" s="153"/>
      <c r="GPB17" s="153"/>
      <c r="GPC17" s="153"/>
      <c r="GPD17" s="153"/>
      <c r="GPE17" s="153"/>
      <c r="GPF17" s="153"/>
      <c r="GPG17" s="153"/>
      <c r="GPH17" s="153"/>
      <c r="GPI17" s="153"/>
      <c r="GPJ17" s="153"/>
      <c r="GPK17" s="153"/>
      <c r="GPL17" s="153"/>
      <c r="GPM17" s="153"/>
      <c r="GPN17" s="153"/>
      <c r="GPO17" s="153"/>
      <c r="GPP17" s="153"/>
      <c r="GPQ17" s="153"/>
      <c r="GPR17" s="153"/>
      <c r="GPS17" s="153"/>
      <c r="GPT17" s="153"/>
      <c r="GPU17" s="153"/>
      <c r="GPV17" s="153"/>
      <c r="GPW17" s="153"/>
      <c r="GPX17" s="153"/>
      <c r="GPY17" s="153"/>
      <c r="GPZ17" s="153"/>
      <c r="GQA17" s="153"/>
      <c r="GQB17" s="153"/>
      <c r="GQC17" s="153"/>
      <c r="GQD17" s="153"/>
      <c r="GQE17" s="153"/>
      <c r="GQF17" s="153"/>
      <c r="GQG17" s="153"/>
      <c r="GQH17" s="153"/>
      <c r="GQI17" s="153"/>
      <c r="GQJ17" s="153"/>
      <c r="GQK17" s="153"/>
      <c r="GQL17" s="153"/>
      <c r="GQM17" s="153"/>
      <c r="GQN17" s="153"/>
      <c r="GQO17" s="153"/>
      <c r="GQP17" s="153"/>
      <c r="GQQ17" s="153"/>
      <c r="GQR17" s="153"/>
      <c r="GQS17" s="153"/>
      <c r="GQT17" s="153"/>
      <c r="GQU17" s="153"/>
      <c r="GQV17" s="153"/>
      <c r="GQW17" s="153"/>
      <c r="GQX17" s="153"/>
      <c r="GQY17" s="153"/>
      <c r="GQZ17" s="153"/>
      <c r="GRA17" s="153"/>
      <c r="GRB17" s="153"/>
      <c r="GRC17" s="153"/>
      <c r="GRD17" s="153"/>
      <c r="GRE17" s="153"/>
      <c r="GRF17" s="153"/>
      <c r="GRG17" s="153"/>
      <c r="GRH17" s="153"/>
      <c r="GRI17" s="153"/>
      <c r="GRJ17" s="153"/>
      <c r="GRK17" s="153"/>
      <c r="GRL17" s="153"/>
      <c r="GRM17" s="153"/>
      <c r="GRN17" s="153"/>
      <c r="GRO17" s="153"/>
      <c r="GRP17" s="153"/>
      <c r="GRQ17" s="153"/>
      <c r="GRR17" s="153"/>
      <c r="GRS17" s="153"/>
      <c r="GRT17" s="153"/>
      <c r="GRU17" s="153"/>
      <c r="GRV17" s="153"/>
      <c r="GRW17" s="153"/>
      <c r="GRX17" s="153"/>
      <c r="GRY17" s="153"/>
      <c r="GRZ17" s="153"/>
      <c r="GSA17" s="153"/>
      <c r="GSB17" s="153"/>
      <c r="GSC17" s="153"/>
      <c r="GSD17" s="153"/>
      <c r="GSE17" s="153"/>
      <c r="GSF17" s="153"/>
      <c r="GSG17" s="153"/>
      <c r="GSH17" s="153"/>
      <c r="GSI17" s="153"/>
      <c r="GSJ17" s="153"/>
      <c r="GSK17" s="153"/>
      <c r="GSL17" s="153"/>
      <c r="GSM17" s="153"/>
      <c r="GSN17" s="153"/>
      <c r="GSO17" s="153"/>
      <c r="GSP17" s="153"/>
      <c r="GSQ17" s="153"/>
      <c r="GSR17" s="153"/>
      <c r="GSS17" s="153"/>
      <c r="GST17" s="153"/>
      <c r="GSU17" s="153"/>
      <c r="GSV17" s="153"/>
      <c r="GSW17" s="153"/>
      <c r="GSX17" s="153"/>
      <c r="GSY17" s="153"/>
      <c r="GSZ17" s="153"/>
      <c r="GTA17" s="153"/>
      <c r="GTB17" s="153"/>
      <c r="GTC17" s="153"/>
      <c r="GTD17" s="153"/>
      <c r="GTE17" s="153"/>
      <c r="GTF17" s="153"/>
      <c r="GTG17" s="153"/>
      <c r="GTH17" s="153"/>
      <c r="GTI17" s="153"/>
      <c r="GTJ17" s="153"/>
      <c r="GTK17" s="153"/>
      <c r="GTL17" s="153"/>
      <c r="GTM17" s="153"/>
      <c r="GTN17" s="153"/>
      <c r="GTO17" s="153"/>
      <c r="GTP17" s="153"/>
      <c r="GTQ17" s="153"/>
      <c r="GTR17" s="153"/>
      <c r="GTS17" s="153"/>
      <c r="GTT17" s="153"/>
      <c r="GTU17" s="153"/>
      <c r="GTV17" s="153"/>
      <c r="GTW17" s="153"/>
      <c r="GTX17" s="153"/>
      <c r="GTY17" s="153"/>
      <c r="GTZ17" s="153"/>
      <c r="GUA17" s="153"/>
      <c r="GUB17" s="153"/>
      <c r="GUC17" s="153"/>
      <c r="GUD17" s="153"/>
      <c r="GUE17" s="153"/>
      <c r="GUF17" s="153"/>
      <c r="GUG17" s="153"/>
      <c r="GUH17" s="153"/>
      <c r="GUI17" s="153"/>
      <c r="GUJ17" s="153"/>
      <c r="GUK17" s="153"/>
      <c r="GUL17" s="153"/>
      <c r="GUM17" s="153"/>
      <c r="GUN17" s="153"/>
      <c r="GUO17" s="153"/>
      <c r="GUP17" s="153"/>
      <c r="GUQ17" s="153"/>
      <c r="GUR17" s="153"/>
      <c r="GUS17" s="153"/>
      <c r="GUT17" s="153"/>
      <c r="GUU17" s="153"/>
      <c r="GUV17" s="153"/>
      <c r="GUW17" s="153"/>
      <c r="GUX17" s="153"/>
      <c r="GUY17" s="153"/>
      <c r="GUZ17" s="153"/>
      <c r="GVA17" s="153"/>
      <c r="GVB17" s="153"/>
      <c r="GVC17" s="153"/>
      <c r="GVD17" s="153"/>
      <c r="GVE17" s="153"/>
      <c r="GVF17" s="153"/>
      <c r="GVG17" s="153"/>
      <c r="GVH17" s="153"/>
      <c r="GVI17" s="153"/>
      <c r="GVJ17" s="153"/>
      <c r="GVK17" s="153"/>
      <c r="GVL17" s="153"/>
      <c r="GVM17" s="153"/>
      <c r="GVN17" s="153"/>
      <c r="GVO17" s="153"/>
      <c r="GVP17" s="153"/>
      <c r="GVQ17" s="153"/>
      <c r="GVR17" s="153"/>
      <c r="GVS17" s="153"/>
      <c r="GVT17" s="153"/>
      <c r="GVU17" s="153"/>
      <c r="GVV17" s="153"/>
      <c r="GVW17" s="153"/>
      <c r="GVX17" s="153"/>
      <c r="GVY17" s="153"/>
      <c r="GVZ17" s="153"/>
      <c r="GWA17" s="153"/>
      <c r="GWB17" s="153"/>
      <c r="GWC17" s="153"/>
      <c r="GWD17" s="153"/>
      <c r="GWE17" s="153"/>
      <c r="GWF17" s="153"/>
      <c r="GWG17" s="153"/>
      <c r="GWH17" s="153"/>
      <c r="GWI17" s="153"/>
      <c r="GWJ17" s="153"/>
      <c r="GWK17" s="153"/>
      <c r="GWL17" s="153"/>
      <c r="GWM17" s="153"/>
      <c r="GWN17" s="153"/>
      <c r="GWO17" s="153"/>
      <c r="GWP17" s="153"/>
      <c r="GWQ17" s="153"/>
      <c r="GWR17" s="153"/>
      <c r="GWS17" s="153"/>
      <c r="GWT17" s="153"/>
      <c r="GWU17" s="153"/>
      <c r="GWV17" s="153"/>
      <c r="GWW17" s="153"/>
      <c r="GWX17" s="153"/>
      <c r="GWY17" s="153"/>
      <c r="GWZ17" s="153"/>
      <c r="GXA17" s="153"/>
      <c r="GXB17" s="153"/>
      <c r="GXC17" s="153"/>
      <c r="GXD17" s="153"/>
      <c r="GXE17" s="153"/>
      <c r="GXF17" s="153"/>
      <c r="GXG17" s="153"/>
      <c r="GXH17" s="153"/>
      <c r="GXI17" s="153"/>
      <c r="GXJ17" s="153"/>
      <c r="GXK17" s="153"/>
      <c r="GXL17" s="153"/>
      <c r="GXM17" s="153"/>
      <c r="GXN17" s="153"/>
      <c r="GXO17" s="153"/>
      <c r="GXP17" s="153"/>
      <c r="GXQ17" s="153"/>
      <c r="GXR17" s="153"/>
      <c r="GXS17" s="153"/>
      <c r="GXT17" s="153"/>
      <c r="GXU17" s="153"/>
      <c r="GXV17" s="153"/>
      <c r="GXW17" s="153"/>
      <c r="GXX17" s="153"/>
      <c r="GXY17" s="153"/>
      <c r="GXZ17" s="153"/>
      <c r="GYA17" s="153"/>
      <c r="GYB17" s="153"/>
      <c r="GYC17" s="153"/>
      <c r="GYD17" s="153"/>
      <c r="GYE17" s="153"/>
      <c r="GYF17" s="153"/>
      <c r="GYG17" s="153"/>
      <c r="GYH17" s="153"/>
      <c r="GYI17" s="153"/>
      <c r="GYJ17" s="153"/>
      <c r="GYK17" s="153"/>
      <c r="GYL17" s="153"/>
      <c r="GYM17" s="153"/>
      <c r="GYN17" s="153"/>
      <c r="GYO17" s="153"/>
      <c r="GYP17" s="153"/>
      <c r="GYQ17" s="153"/>
      <c r="GYR17" s="153"/>
      <c r="GYS17" s="153"/>
      <c r="GYT17" s="153"/>
      <c r="GYU17" s="153"/>
      <c r="GYV17" s="153"/>
      <c r="GYW17" s="153"/>
      <c r="GYX17" s="153"/>
      <c r="GYY17" s="153"/>
      <c r="GYZ17" s="153"/>
      <c r="GZA17" s="153"/>
      <c r="GZB17" s="153"/>
      <c r="GZC17" s="153"/>
      <c r="GZD17" s="153"/>
      <c r="GZE17" s="153"/>
      <c r="GZF17" s="153"/>
      <c r="GZG17" s="153"/>
      <c r="GZH17" s="153"/>
      <c r="GZI17" s="153"/>
      <c r="GZJ17" s="153"/>
      <c r="GZK17" s="153"/>
      <c r="GZL17" s="153"/>
      <c r="GZM17" s="153"/>
      <c r="GZN17" s="153"/>
      <c r="GZO17" s="153"/>
      <c r="GZP17" s="153"/>
      <c r="GZQ17" s="153"/>
      <c r="GZR17" s="153"/>
      <c r="GZS17" s="153"/>
      <c r="GZT17" s="153"/>
      <c r="GZU17" s="153"/>
      <c r="GZV17" s="153"/>
      <c r="GZW17" s="153"/>
      <c r="GZX17" s="153"/>
      <c r="GZY17" s="153"/>
      <c r="GZZ17" s="153"/>
      <c r="HAA17" s="153"/>
      <c r="HAB17" s="153"/>
      <c r="HAC17" s="153"/>
      <c r="HAD17" s="153"/>
      <c r="HAE17" s="153"/>
      <c r="HAF17" s="153"/>
      <c r="HAG17" s="153"/>
      <c r="HAH17" s="153"/>
      <c r="HAI17" s="153"/>
      <c r="HAJ17" s="153"/>
      <c r="HAK17" s="153"/>
      <c r="HAL17" s="153"/>
      <c r="HAM17" s="153"/>
      <c r="HAN17" s="153"/>
      <c r="HAO17" s="153"/>
      <c r="HAP17" s="153"/>
      <c r="HAQ17" s="153"/>
      <c r="HAR17" s="153"/>
      <c r="HAS17" s="153"/>
      <c r="HAT17" s="153"/>
      <c r="HAU17" s="153"/>
      <c r="HAV17" s="153"/>
      <c r="HAW17" s="153"/>
      <c r="HAX17" s="153"/>
      <c r="HAY17" s="153"/>
      <c r="HAZ17" s="153"/>
      <c r="HBA17" s="153"/>
      <c r="HBB17" s="153"/>
      <c r="HBC17" s="153"/>
      <c r="HBD17" s="153"/>
      <c r="HBE17" s="153"/>
      <c r="HBF17" s="153"/>
      <c r="HBG17" s="153"/>
      <c r="HBH17" s="153"/>
      <c r="HBI17" s="153"/>
      <c r="HBJ17" s="153"/>
      <c r="HBK17" s="153"/>
      <c r="HBL17" s="153"/>
      <c r="HBM17" s="153"/>
      <c r="HBN17" s="153"/>
      <c r="HBO17" s="153"/>
      <c r="HBP17" s="153"/>
      <c r="HBQ17" s="153"/>
      <c r="HBR17" s="153"/>
      <c r="HBS17" s="153"/>
      <c r="HBT17" s="153"/>
      <c r="HBU17" s="153"/>
      <c r="HBV17" s="153"/>
      <c r="HBW17" s="153"/>
      <c r="HBX17" s="153"/>
      <c r="HBY17" s="153"/>
      <c r="HBZ17" s="153"/>
      <c r="HCA17" s="153"/>
      <c r="HCB17" s="153"/>
      <c r="HCC17" s="153"/>
      <c r="HCD17" s="153"/>
      <c r="HCE17" s="153"/>
      <c r="HCF17" s="153"/>
      <c r="HCG17" s="153"/>
      <c r="HCH17" s="153"/>
      <c r="HCI17" s="153"/>
      <c r="HCJ17" s="153"/>
      <c r="HCK17" s="153"/>
      <c r="HCL17" s="153"/>
      <c r="HCM17" s="153"/>
      <c r="HCN17" s="153"/>
      <c r="HCO17" s="153"/>
      <c r="HCP17" s="153"/>
      <c r="HCQ17" s="153"/>
      <c r="HCR17" s="153"/>
      <c r="HCS17" s="153"/>
      <c r="HCT17" s="153"/>
      <c r="HCU17" s="153"/>
      <c r="HCV17" s="153"/>
      <c r="HCW17" s="153"/>
      <c r="HCX17" s="153"/>
      <c r="HCY17" s="153"/>
      <c r="HCZ17" s="153"/>
      <c r="HDA17" s="153"/>
      <c r="HDB17" s="153"/>
      <c r="HDC17" s="153"/>
      <c r="HDD17" s="153"/>
      <c r="HDE17" s="153"/>
      <c r="HDF17" s="153"/>
      <c r="HDG17" s="153"/>
      <c r="HDH17" s="153"/>
      <c r="HDI17" s="153"/>
      <c r="HDJ17" s="153"/>
      <c r="HDK17" s="153"/>
      <c r="HDL17" s="153"/>
      <c r="HDM17" s="153"/>
      <c r="HDN17" s="153"/>
      <c r="HDO17" s="153"/>
      <c r="HDP17" s="153"/>
      <c r="HDQ17" s="153"/>
      <c r="HDR17" s="153"/>
      <c r="HDS17" s="153"/>
      <c r="HDT17" s="153"/>
      <c r="HDU17" s="153"/>
      <c r="HDV17" s="153"/>
      <c r="HDW17" s="153"/>
      <c r="HDX17" s="153"/>
      <c r="HDY17" s="153"/>
      <c r="HDZ17" s="153"/>
      <c r="HEA17" s="153"/>
      <c r="HEB17" s="153"/>
      <c r="HEC17" s="153"/>
      <c r="HED17" s="153"/>
      <c r="HEE17" s="153"/>
      <c r="HEF17" s="153"/>
      <c r="HEG17" s="153"/>
      <c r="HEH17" s="153"/>
      <c r="HEI17" s="153"/>
      <c r="HEJ17" s="153"/>
      <c r="HEK17" s="153"/>
      <c r="HEL17" s="153"/>
      <c r="HEM17" s="153"/>
      <c r="HEN17" s="153"/>
      <c r="HEO17" s="153"/>
      <c r="HEP17" s="153"/>
      <c r="HEQ17" s="153"/>
      <c r="HER17" s="153"/>
      <c r="HES17" s="153"/>
      <c r="HET17" s="153"/>
      <c r="HEU17" s="153"/>
      <c r="HEV17" s="153"/>
      <c r="HEW17" s="153"/>
      <c r="HEX17" s="153"/>
      <c r="HEY17" s="153"/>
      <c r="HEZ17" s="153"/>
      <c r="HFA17" s="153"/>
      <c r="HFB17" s="153"/>
      <c r="HFC17" s="153"/>
      <c r="HFD17" s="153"/>
      <c r="HFE17" s="153"/>
      <c r="HFF17" s="153"/>
      <c r="HFG17" s="153"/>
      <c r="HFH17" s="153"/>
      <c r="HFI17" s="153"/>
      <c r="HFJ17" s="153"/>
      <c r="HFK17" s="153"/>
      <c r="HFL17" s="153"/>
      <c r="HFM17" s="153"/>
      <c r="HFN17" s="153"/>
      <c r="HFO17" s="153"/>
      <c r="HFP17" s="153"/>
      <c r="HFQ17" s="153"/>
      <c r="HFR17" s="153"/>
      <c r="HFS17" s="153"/>
      <c r="HFT17" s="153"/>
      <c r="HFU17" s="153"/>
      <c r="HFV17" s="153"/>
      <c r="HFW17" s="153"/>
      <c r="HFX17" s="153"/>
      <c r="HFY17" s="153"/>
      <c r="HFZ17" s="153"/>
      <c r="HGA17" s="153"/>
      <c r="HGB17" s="153"/>
      <c r="HGC17" s="153"/>
      <c r="HGD17" s="153"/>
      <c r="HGE17" s="153"/>
      <c r="HGF17" s="153"/>
      <c r="HGG17" s="153"/>
      <c r="HGH17" s="153"/>
      <c r="HGI17" s="153"/>
      <c r="HGJ17" s="153"/>
      <c r="HGK17" s="153"/>
      <c r="HGL17" s="153"/>
      <c r="HGM17" s="153"/>
      <c r="HGN17" s="153"/>
      <c r="HGO17" s="153"/>
      <c r="HGP17" s="153"/>
      <c r="HGQ17" s="153"/>
      <c r="HGR17" s="153"/>
      <c r="HGS17" s="153"/>
      <c r="HGT17" s="153"/>
      <c r="HGU17" s="153"/>
      <c r="HGV17" s="153"/>
      <c r="HGW17" s="153"/>
      <c r="HGX17" s="153"/>
      <c r="HGY17" s="153"/>
      <c r="HGZ17" s="153"/>
      <c r="HHA17" s="153"/>
      <c r="HHB17" s="153"/>
      <c r="HHC17" s="153"/>
      <c r="HHD17" s="153"/>
      <c r="HHE17" s="153"/>
      <c r="HHF17" s="153"/>
      <c r="HHG17" s="153"/>
      <c r="HHH17" s="153"/>
      <c r="HHI17" s="153"/>
      <c r="HHJ17" s="153"/>
      <c r="HHK17" s="153"/>
      <c r="HHL17" s="153"/>
      <c r="HHM17" s="153"/>
      <c r="HHN17" s="153"/>
      <c r="HHO17" s="153"/>
      <c r="HHP17" s="153"/>
      <c r="HHQ17" s="153"/>
      <c r="HHR17" s="153"/>
      <c r="HHS17" s="153"/>
      <c r="HHT17" s="153"/>
      <c r="HHU17" s="153"/>
      <c r="HHV17" s="153"/>
      <c r="HHW17" s="153"/>
      <c r="HHX17" s="153"/>
      <c r="HHY17" s="153"/>
      <c r="HHZ17" s="153"/>
      <c r="HIA17" s="153"/>
      <c r="HIB17" s="153"/>
      <c r="HIC17" s="153"/>
      <c r="HID17" s="153"/>
      <c r="HIE17" s="153"/>
      <c r="HIF17" s="153"/>
      <c r="HIG17" s="153"/>
      <c r="HIH17" s="153"/>
      <c r="HII17" s="153"/>
      <c r="HIJ17" s="153"/>
      <c r="HIK17" s="153"/>
      <c r="HIL17" s="153"/>
      <c r="HIM17" s="153"/>
      <c r="HIN17" s="153"/>
      <c r="HIO17" s="153"/>
      <c r="HIP17" s="153"/>
      <c r="HIQ17" s="153"/>
      <c r="HIR17" s="153"/>
      <c r="HIS17" s="153"/>
      <c r="HIT17" s="153"/>
      <c r="HIU17" s="153"/>
      <c r="HIV17" s="153"/>
      <c r="HIW17" s="153"/>
      <c r="HIX17" s="153"/>
      <c r="HIY17" s="153"/>
      <c r="HIZ17" s="153"/>
      <c r="HJA17" s="153"/>
      <c r="HJB17" s="153"/>
      <c r="HJC17" s="153"/>
      <c r="HJD17" s="153"/>
      <c r="HJE17" s="153"/>
      <c r="HJF17" s="153"/>
      <c r="HJG17" s="153"/>
      <c r="HJH17" s="153"/>
      <c r="HJI17" s="153"/>
      <c r="HJJ17" s="153"/>
      <c r="HJK17" s="153"/>
      <c r="HJL17" s="153"/>
      <c r="HJM17" s="153"/>
      <c r="HJN17" s="153"/>
      <c r="HJO17" s="153"/>
      <c r="HJP17" s="153"/>
      <c r="HJQ17" s="153"/>
      <c r="HJR17" s="153"/>
      <c r="HJS17" s="153"/>
      <c r="HJT17" s="153"/>
      <c r="HJU17" s="153"/>
      <c r="HJV17" s="153"/>
      <c r="HJW17" s="153"/>
      <c r="HJX17" s="153"/>
      <c r="HJY17" s="153"/>
      <c r="HJZ17" s="153"/>
      <c r="HKA17" s="153"/>
      <c r="HKB17" s="153"/>
      <c r="HKC17" s="153"/>
      <c r="HKD17" s="153"/>
      <c r="HKE17" s="153"/>
      <c r="HKF17" s="153"/>
      <c r="HKG17" s="153"/>
      <c r="HKH17" s="153"/>
      <c r="HKI17" s="153"/>
      <c r="HKJ17" s="153"/>
      <c r="HKK17" s="153"/>
      <c r="HKL17" s="153"/>
      <c r="HKM17" s="153"/>
      <c r="HKN17" s="153"/>
      <c r="HKO17" s="153"/>
      <c r="HKP17" s="153"/>
      <c r="HKQ17" s="153"/>
      <c r="HKR17" s="153"/>
      <c r="HKS17" s="153"/>
      <c r="HKT17" s="153"/>
      <c r="HKU17" s="153"/>
      <c r="HKV17" s="153"/>
      <c r="HKW17" s="153"/>
      <c r="HKX17" s="153"/>
      <c r="HKY17" s="153"/>
      <c r="HKZ17" s="153"/>
      <c r="HLA17" s="153"/>
      <c r="HLB17" s="153"/>
      <c r="HLC17" s="153"/>
      <c r="HLD17" s="153"/>
      <c r="HLE17" s="153"/>
      <c r="HLF17" s="153"/>
      <c r="HLG17" s="153"/>
      <c r="HLH17" s="153"/>
      <c r="HLI17" s="153"/>
      <c r="HLJ17" s="153"/>
      <c r="HLK17" s="153"/>
      <c r="HLL17" s="153"/>
      <c r="HLM17" s="153"/>
      <c r="HLN17" s="153"/>
      <c r="HLO17" s="153"/>
      <c r="HLP17" s="153"/>
      <c r="HLQ17" s="153"/>
      <c r="HLR17" s="153"/>
      <c r="HLS17" s="153"/>
      <c r="HLT17" s="153"/>
      <c r="HLU17" s="153"/>
      <c r="HLV17" s="153"/>
      <c r="HLW17" s="153"/>
      <c r="HLX17" s="153"/>
      <c r="HLY17" s="153"/>
      <c r="HLZ17" s="153"/>
      <c r="HMA17" s="153"/>
      <c r="HMB17" s="153"/>
      <c r="HMC17" s="153"/>
      <c r="HMD17" s="153"/>
      <c r="HME17" s="153"/>
      <c r="HMF17" s="153"/>
      <c r="HMG17" s="153"/>
      <c r="HMH17" s="153"/>
      <c r="HMI17" s="153"/>
      <c r="HMJ17" s="153"/>
      <c r="HMK17" s="153"/>
      <c r="HML17" s="153"/>
      <c r="HMM17" s="153"/>
      <c r="HMN17" s="153"/>
      <c r="HMO17" s="153"/>
      <c r="HMP17" s="153"/>
      <c r="HMQ17" s="153"/>
      <c r="HMR17" s="153"/>
      <c r="HMS17" s="153"/>
      <c r="HMT17" s="153"/>
      <c r="HMU17" s="153"/>
      <c r="HMV17" s="153"/>
      <c r="HMW17" s="153"/>
      <c r="HMX17" s="153"/>
      <c r="HMY17" s="153"/>
      <c r="HMZ17" s="153"/>
      <c r="HNA17" s="153"/>
      <c r="HNB17" s="153"/>
      <c r="HNC17" s="153"/>
      <c r="HND17" s="153"/>
      <c r="HNE17" s="153"/>
      <c r="HNF17" s="153"/>
      <c r="HNG17" s="153"/>
      <c r="HNH17" s="153"/>
      <c r="HNI17" s="153"/>
      <c r="HNJ17" s="153"/>
      <c r="HNK17" s="153"/>
      <c r="HNL17" s="153"/>
      <c r="HNM17" s="153"/>
      <c r="HNN17" s="153"/>
      <c r="HNO17" s="153"/>
      <c r="HNP17" s="153"/>
      <c r="HNQ17" s="153"/>
      <c r="HNR17" s="153"/>
      <c r="HNS17" s="153"/>
      <c r="HNT17" s="153"/>
      <c r="HNU17" s="153"/>
      <c r="HNV17" s="153"/>
      <c r="HNW17" s="153"/>
      <c r="HNX17" s="153"/>
      <c r="HNY17" s="153"/>
      <c r="HNZ17" s="153"/>
      <c r="HOA17" s="153"/>
      <c r="HOB17" s="153"/>
      <c r="HOC17" s="153"/>
      <c r="HOD17" s="153"/>
      <c r="HOE17" s="153"/>
      <c r="HOF17" s="153"/>
      <c r="HOG17" s="153"/>
      <c r="HOH17" s="153"/>
      <c r="HOI17" s="153"/>
      <c r="HOJ17" s="153"/>
      <c r="HOK17" s="153"/>
      <c r="HOL17" s="153"/>
      <c r="HOM17" s="153"/>
      <c r="HON17" s="153"/>
      <c r="HOO17" s="153"/>
      <c r="HOP17" s="153"/>
      <c r="HOQ17" s="153"/>
      <c r="HOR17" s="153"/>
      <c r="HOS17" s="153"/>
      <c r="HOT17" s="153"/>
      <c r="HOU17" s="153"/>
      <c r="HOV17" s="153"/>
      <c r="HOW17" s="153"/>
      <c r="HOX17" s="153"/>
      <c r="HOY17" s="153"/>
      <c r="HOZ17" s="153"/>
      <c r="HPA17" s="153"/>
      <c r="HPB17" s="153"/>
      <c r="HPC17" s="153"/>
      <c r="HPD17" s="153"/>
      <c r="HPE17" s="153"/>
      <c r="HPF17" s="153"/>
      <c r="HPG17" s="153"/>
      <c r="HPH17" s="153"/>
      <c r="HPI17" s="153"/>
      <c r="HPJ17" s="153"/>
      <c r="HPK17" s="153"/>
      <c r="HPL17" s="153"/>
      <c r="HPM17" s="153"/>
      <c r="HPN17" s="153"/>
      <c r="HPO17" s="153"/>
      <c r="HPP17" s="153"/>
      <c r="HPQ17" s="153"/>
      <c r="HPR17" s="153"/>
      <c r="HPS17" s="153"/>
      <c r="HPT17" s="153"/>
      <c r="HPU17" s="153"/>
      <c r="HPV17" s="153"/>
      <c r="HPW17" s="153"/>
      <c r="HPX17" s="153"/>
      <c r="HPY17" s="153"/>
      <c r="HPZ17" s="153"/>
      <c r="HQA17" s="153"/>
      <c r="HQB17" s="153"/>
      <c r="HQC17" s="153"/>
      <c r="HQD17" s="153"/>
      <c r="HQE17" s="153"/>
      <c r="HQF17" s="153"/>
      <c r="HQG17" s="153"/>
      <c r="HQH17" s="153"/>
      <c r="HQI17" s="153"/>
      <c r="HQJ17" s="153"/>
      <c r="HQK17" s="153"/>
      <c r="HQL17" s="153"/>
      <c r="HQM17" s="153"/>
      <c r="HQN17" s="153"/>
      <c r="HQO17" s="153"/>
      <c r="HQP17" s="153"/>
      <c r="HQQ17" s="153"/>
      <c r="HQR17" s="153"/>
      <c r="HQS17" s="153"/>
      <c r="HQT17" s="153"/>
      <c r="HQU17" s="153"/>
      <c r="HQV17" s="153"/>
      <c r="HQW17" s="153"/>
      <c r="HQX17" s="153"/>
      <c r="HQY17" s="153"/>
      <c r="HQZ17" s="153"/>
      <c r="HRA17" s="153"/>
      <c r="HRB17" s="153"/>
      <c r="HRC17" s="153"/>
      <c r="HRD17" s="153"/>
      <c r="HRE17" s="153"/>
      <c r="HRF17" s="153"/>
      <c r="HRG17" s="153"/>
      <c r="HRH17" s="153"/>
      <c r="HRI17" s="153"/>
      <c r="HRJ17" s="153"/>
      <c r="HRK17" s="153"/>
      <c r="HRL17" s="153"/>
      <c r="HRM17" s="153"/>
      <c r="HRN17" s="153"/>
      <c r="HRO17" s="153"/>
      <c r="HRP17" s="153"/>
      <c r="HRQ17" s="153"/>
      <c r="HRR17" s="153"/>
      <c r="HRS17" s="153"/>
      <c r="HRT17" s="153"/>
      <c r="HRU17" s="153"/>
      <c r="HRV17" s="153"/>
      <c r="HRW17" s="153"/>
      <c r="HRX17" s="153"/>
      <c r="HRY17" s="153"/>
      <c r="HRZ17" s="153"/>
      <c r="HSA17" s="153"/>
      <c r="HSB17" s="153"/>
      <c r="HSC17" s="153"/>
      <c r="HSD17" s="153"/>
      <c r="HSE17" s="153"/>
      <c r="HSF17" s="153"/>
      <c r="HSG17" s="153"/>
      <c r="HSH17" s="153"/>
      <c r="HSI17" s="153"/>
      <c r="HSJ17" s="153"/>
      <c r="HSK17" s="153"/>
      <c r="HSL17" s="153"/>
      <c r="HSM17" s="153"/>
      <c r="HSN17" s="153"/>
      <c r="HSO17" s="153"/>
      <c r="HSP17" s="153"/>
      <c r="HSQ17" s="153"/>
      <c r="HSR17" s="153"/>
      <c r="HSS17" s="153"/>
      <c r="HST17" s="153"/>
      <c r="HSU17" s="153"/>
      <c r="HSV17" s="153"/>
      <c r="HSW17" s="153"/>
      <c r="HSX17" s="153"/>
      <c r="HSY17" s="153"/>
      <c r="HSZ17" s="153"/>
      <c r="HTA17" s="153"/>
      <c r="HTB17" s="153"/>
      <c r="HTC17" s="153"/>
      <c r="HTD17" s="153"/>
      <c r="HTE17" s="153"/>
      <c r="HTF17" s="153"/>
      <c r="HTG17" s="153"/>
      <c r="HTH17" s="153"/>
      <c r="HTI17" s="153"/>
      <c r="HTJ17" s="153"/>
      <c r="HTK17" s="153"/>
      <c r="HTL17" s="153"/>
      <c r="HTM17" s="153"/>
      <c r="HTN17" s="153"/>
      <c r="HTO17" s="153"/>
      <c r="HTP17" s="153"/>
      <c r="HTQ17" s="153"/>
      <c r="HTR17" s="153"/>
      <c r="HTS17" s="153"/>
      <c r="HTT17" s="153"/>
      <c r="HTU17" s="153"/>
      <c r="HTV17" s="153"/>
      <c r="HTW17" s="153"/>
      <c r="HTX17" s="153"/>
      <c r="HTY17" s="153"/>
      <c r="HTZ17" s="153"/>
      <c r="HUA17" s="153"/>
      <c r="HUB17" s="153"/>
      <c r="HUC17" s="153"/>
      <c r="HUD17" s="153"/>
      <c r="HUE17" s="153"/>
      <c r="HUF17" s="153"/>
      <c r="HUG17" s="153"/>
      <c r="HUH17" s="153"/>
      <c r="HUI17" s="153"/>
      <c r="HUJ17" s="153"/>
      <c r="HUK17" s="153"/>
      <c r="HUL17" s="153"/>
      <c r="HUM17" s="153"/>
      <c r="HUN17" s="153"/>
      <c r="HUO17" s="153"/>
      <c r="HUP17" s="153"/>
      <c r="HUQ17" s="153"/>
      <c r="HUR17" s="153"/>
      <c r="HUS17" s="153"/>
      <c r="HUT17" s="153"/>
      <c r="HUU17" s="153"/>
      <c r="HUV17" s="153"/>
      <c r="HUW17" s="153"/>
      <c r="HUX17" s="153"/>
      <c r="HUY17" s="153"/>
      <c r="HUZ17" s="153"/>
      <c r="HVA17" s="153"/>
      <c r="HVB17" s="153"/>
      <c r="HVC17" s="153"/>
      <c r="HVD17" s="153"/>
      <c r="HVE17" s="153"/>
      <c r="HVF17" s="153"/>
      <c r="HVG17" s="153"/>
      <c r="HVH17" s="153"/>
      <c r="HVI17" s="153"/>
      <c r="HVJ17" s="153"/>
      <c r="HVK17" s="153"/>
      <c r="HVL17" s="153"/>
      <c r="HVM17" s="153"/>
      <c r="HVN17" s="153"/>
      <c r="HVO17" s="153"/>
      <c r="HVP17" s="153"/>
      <c r="HVQ17" s="153"/>
      <c r="HVR17" s="153"/>
      <c r="HVS17" s="153"/>
      <c r="HVT17" s="153"/>
      <c r="HVU17" s="153"/>
      <c r="HVV17" s="153"/>
      <c r="HVW17" s="153"/>
      <c r="HVX17" s="153"/>
      <c r="HVY17" s="153"/>
      <c r="HVZ17" s="153"/>
      <c r="HWA17" s="153"/>
      <c r="HWB17" s="153"/>
      <c r="HWC17" s="153"/>
      <c r="HWD17" s="153"/>
      <c r="HWE17" s="153"/>
      <c r="HWF17" s="153"/>
      <c r="HWG17" s="153"/>
      <c r="HWH17" s="153"/>
      <c r="HWI17" s="153"/>
      <c r="HWJ17" s="153"/>
      <c r="HWK17" s="153"/>
      <c r="HWL17" s="153"/>
      <c r="HWM17" s="153"/>
      <c r="HWN17" s="153"/>
      <c r="HWO17" s="153"/>
      <c r="HWP17" s="153"/>
      <c r="HWQ17" s="153"/>
      <c r="HWR17" s="153"/>
      <c r="HWS17" s="153"/>
      <c r="HWT17" s="153"/>
      <c r="HWU17" s="153"/>
      <c r="HWV17" s="153"/>
      <c r="HWW17" s="153"/>
      <c r="HWX17" s="153"/>
      <c r="HWY17" s="153"/>
      <c r="HWZ17" s="153"/>
      <c r="HXA17" s="153"/>
      <c r="HXB17" s="153"/>
      <c r="HXC17" s="153"/>
      <c r="HXD17" s="153"/>
      <c r="HXE17" s="153"/>
      <c r="HXF17" s="153"/>
      <c r="HXG17" s="153"/>
      <c r="HXH17" s="153"/>
      <c r="HXI17" s="153"/>
      <c r="HXJ17" s="153"/>
      <c r="HXK17" s="153"/>
      <c r="HXL17" s="153"/>
      <c r="HXM17" s="153"/>
      <c r="HXN17" s="153"/>
      <c r="HXO17" s="153"/>
      <c r="HXP17" s="153"/>
      <c r="HXQ17" s="153"/>
      <c r="HXR17" s="153"/>
      <c r="HXS17" s="153"/>
      <c r="HXT17" s="153"/>
      <c r="HXU17" s="153"/>
      <c r="HXV17" s="153"/>
      <c r="HXW17" s="153"/>
      <c r="HXX17" s="153"/>
      <c r="HXY17" s="153"/>
      <c r="HXZ17" s="153"/>
      <c r="HYA17" s="153"/>
      <c r="HYB17" s="153"/>
      <c r="HYC17" s="153"/>
      <c r="HYD17" s="153"/>
      <c r="HYE17" s="153"/>
      <c r="HYF17" s="153"/>
      <c r="HYG17" s="153"/>
      <c r="HYH17" s="153"/>
      <c r="HYI17" s="153"/>
      <c r="HYJ17" s="153"/>
      <c r="HYK17" s="153"/>
      <c r="HYL17" s="153"/>
      <c r="HYM17" s="153"/>
      <c r="HYN17" s="153"/>
      <c r="HYO17" s="153"/>
      <c r="HYP17" s="153"/>
      <c r="HYQ17" s="153"/>
      <c r="HYR17" s="153"/>
      <c r="HYS17" s="153"/>
      <c r="HYT17" s="153"/>
      <c r="HYU17" s="153"/>
      <c r="HYV17" s="153"/>
      <c r="HYW17" s="153"/>
      <c r="HYX17" s="153"/>
      <c r="HYY17" s="153"/>
      <c r="HYZ17" s="153"/>
      <c r="HZA17" s="153"/>
      <c r="HZB17" s="153"/>
      <c r="HZC17" s="153"/>
      <c r="HZD17" s="153"/>
      <c r="HZE17" s="153"/>
      <c r="HZF17" s="153"/>
      <c r="HZG17" s="153"/>
      <c r="HZH17" s="153"/>
      <c r="HZI17" s="153"/>
      <c r="HZJ17" s="153"/>
      <c r="HZK17" s="153"/>
      <c r="HZL17" s="153"/>
      <c r="HZM17" s="153"/>
      <c r="HZN17" s="153"/>
      <c r="HZO17" s="153"/>
      <c r="HZP17" s="153"/>
      <c r="HZQ17" s="153"/>
      <c r="HZR17" s="153"/>
      <c r="HZS17" s="153"/>
      <c r="HZT17" s="153"/>
      <c r="HZU17" s="153"/>
      <c r="HZV17" s="153"/>
      <c r="HZW17" s="153"/>
      <c r="HZX17" s="153"/>
      <c r="HZY17" s="153"/>
      <c r="HZZ17" s="153"/>
      <c r="IAA17" s="153"/>
      <c r="IAB17" s="153"/>
      <c r="IAC17" s="153"/>
      <c r="IAD17" s="153"/>
      <c r="IAE17" s="153"/>
      <c r="IAF17" s="153"/>
      <c r="IAG17" s="153"/>
      <c r="IAH17" s="153"/>
      <c r="IAI17" s="153"/>
      <c r="IAJ17" s="153"/>
      <c r="IAK17" s="153"/>
      <c r="IAL17" s="153"/>
      <c r="IAM17" s="153"/>
      <c r="IAN17" s="153"/>
      <c r="IAO17" s="153"/>
      <c r="IAP17" s="153"/>
      <c r="IAQ17" s="153"/>
      <c r="IAR17" s="153"/>
      <c r="IAS17" s="153"/>
      <c r="IAT17" s="153"/>
      <c r="IAU17" s="153"/>
      <c r="IAV17" s="153"/>
      <c r="IAW17" s="153"/>
      <c r="IAX17" s="153"/>
      <c r="IAY17" s="153"/>
      <c r="IAZ17" s="153"/>
      <c r="IBA17" s="153"/>
      <c r="IBB17" s="153"/>
      <c r="IBC17" s="153"/>
      <c r="IBD17" s="153"/>
      <c r="IBE17" s="153"/>
      <c r="IBF17" s="153"/>
      <c r="IBG17" s="153"/>
      <c r="IBH17" s="153"/>
      <c r="IBI17" s="153"/>
      <c r="IBJ17" s="153"/>
      <c r="IBK17" s="153"/>
      <c r="IBL17" s="153"/>
      <c r="IBM17" s="153"/>
      <c r="IBN17" s="153"/>
      <c r="IBO17" s="153"/>
      <c r="IBP17" s="153"/>
      <c r="IBQ17" s="153"/>
      <c r="IBR17" s="153"/>
      <c r="IBS17" s="153"/>
      <c r="IBT17" s="153"/>
      <c r="IBU17" s="153"/>
      <c r="IBV17" s="153"/>
      <c r="IBW17" s="153"/>
      <c r="IBX17" s="153"/>
      <c r="IBY17" s="153"/>
      <c r="IBZ17" s="153"/>
      <c r="ICA17" s="153"/>
      <c r="ICB17" s="153"/>
      <c r="ICC17" s="153"/>
      <c r="ICD17" s="153"/>
      <c r="ICE17" s="153"/>
      <c r="ICF17" s="153"/>
      <c r="ICG17" s="153"/>
      <c r="ICH17" s="153"/>
      <c r="ICI17" s="153"/>
      <c r="ICJ17" s="153"/>
      <c r="ICK17" s="153"/>
      <c r="ICL17" s="153"/>
      <c r="ICM17" s="153"/>
      <c r="ICN17" s="153"/>
      <c r="ICO17" s="153"/>
      <c r="ICP17" s="153"/>
      <c r="ICQ17" s="153"/>
      <c r="ICR17" s="153"/>
      <c r="ICS17" s="153"/>
      <c r="ICT17" s="153"/>
      <c r="ICU17" s="153"/>
      <c r="ICV17" s="153"/>
      <c r="ICW17" s="153"/>
      <c r="ICX17" s="153"/>
      <c r="ICY17" s="153"/>
      <c r="ICZ17" s="153"/>
      <c r="IDA17" s="153"/>
      <c r="IDB17" s="153"/>
      <c r="IDC17" s="153"/>
      <c r="IDD17" s="153"/>
      <c r="IDE17" s="153"/>
      <c r="IDF17" s="153"/>
      <c r="IDG17" s="153"/>
      <c r="IDH17" s="153"/>
      <c r="IDI17" s="153"/>
      <c r="IDJ17" s="153"/>
      <c r="IDK17" s="153"/>
      <c r="IDL17" s="153"/>
      <c r="IDM17" s="153"/>
      <c r="IDN17" s="153"/>
      <c r="IDO17" s="153"/>
      <c r="IDP17" s="153"/>
      <c r="IDQ17" s="153"/>
      <c r="IDR17" s="153"/>
      <c r="IDS17" s="153"/>
      <c r="IDT17" s="153"/>
      <c r="IDU17" s="153"/>
      <c r="IDV17" s="153"/>
      <c r="IDW17" s="153"/>
      <c r="IDX17" s="153"/>
      <c r="IDY17" s="153"/>
      <c r="IDZ17" s="153"/>
      <c r="IEA17" s="153"/>
      <c r="IEB17" s="153"/>
      <c r="IEC17" s="153"/>
      <c r="IED17" s="153"/>
      <c r="IEE17" s="153"/>
      <c r="IEF17" s="153"/>
      <c r="IEG17" s="153"/>
      <c r="IEH17" s="153"/>
      <c r="IEI17" s="153"/>
      <c r="IEJ17" s="153"/>
      <c r="IEK17" s="153"/>
      <c r="IEL17" s="153"/>
      <c r="IEM17" s="153"/>
      <c r="IEN17" s="153"/>
      <c r="IEO17" s="153"/>
      <c r="IEP17" s="153"/>
      <c r="IEQ17" s="153"/>
      <c r="IER17" s="153"/>
      <c r="IES17" s="153"/>
      <c r="IET17" s="153"/>
      <c r="IEU17" s="153"/>
      <c r="IEV17" s="153"/>
      <c r="IEW17" s="153"/>
      <c r="IEX17" s="153"/>
      <c r="IEY17" s="153"/>
      <c r="IEZ17" s="153"/>
      <c r="IFA17" s="153"/>
      <c r="IFB17" s="153"/>
      <c r="IFC17" s="153"/>
      <c r="IFD17" s="153"/>
      <c r="IFE17" s="153"/>
      <c r="IFF17" s="153"/>
      <c r="IFG17" s="153"/>
      <c r="IFH17" s="153"/>
      <c r="IFI17" s="153"/>
      <c r="IFJ17" s="153"/>
      <c r="IFK17" s="153"/>
      <c r="IFL17" s="153"/>
      <c r="IFM17" s="153"/>
      <c r="IFN17" s="153"/>
      <c r="IFO17" s="153"/>
      <c r="IFP17" s="153"/>
      <c r="IFQ17" s="153"/>
      <c r="IFR17" s="153"/>
      <c r="IFS17" s="153"/>
      <c r="IFT17" s="153"/>
      <c r="IFU17" s="153"/>
      <c r="IFV17" s="153"/>
      <c r="IFW17" s="153"/>
      <c r="IFX17" s="153"/>
      <c r="IFY17" s="153"/>
      <c r="IFZ17" s="153"/>
      <c r="IGA17" s="153"/>
      <c r="IGB17" s="153"/>
      <c r="IGC17" s="153"/>
      <c r="IGD17" s="153"/>
      <c r="IGE17" s="153"/>
      <c r="IGF17" s="153"/>
      <c r="IGG17" s="153"/>
      <c r="IGH17" s="153"/>
      <c r="IGI17" s="153"/>
      <c r="IGJ17" s="153"/>
      <c r="IGK17" s="153"/>
      <c r="IGL17" s="153"/>
      <c r="IGM17" s="153"/>
      <c r="IGN17" s="153"/>
      <c r="IGO17" s="153"/>
      <c r="IGP17" s="153"/>
      <c r="IGQ17" s="153"/>
      <c r="IGR17" s="153"/>
      <c r="IGS17" s="153"/>
      <c r="IGT17" s="153"/>
      <c r="IGU17" s="153"/>
      <c r="IGV17" s="153"/>
      <c r="IGW17" s="153"/>
      <c r="IGX17" s="153"/>
      <c r="IGY17" s="153"/>
      <c r="IGZ17" s="153"/>
      <c r="IHA17" s="153"/>
      <c r="IHB17" s="153"/>
      <c r="IHC17" s="153"/>
      <c r="IHD17" s="153"/>
      <c r="IHE17" s="153"/>
      <c r="IHF17" s="153"/>
      <c r="IHG17" s="153"/>
      <c r="IHH17" s="153"/>
      <c r="IHI17" s="153"/>
      <c r="IHJ17" s="153"/>
      <c r="IHK17" s="153"/>
      <c r="IHL17" s="153"/>
      <c r="IHM17" s="153"/>
      <c r="IHN17" s="153"/>
      <c r="IHO17" s="153"/>
      <c r="IHP17" s="153"/>
      <c r="IHQ17" s="153"/>
      <c r="IHR17" s="153"/>
      <c r="IHS17" s="153"/>
      <c r="IHT17" s="153"/>
      <c r="IHU17" s="153"/>
      <c r="IHV17" s="153"/>
      <c r="IHW17" s="153"/>
      <c r="IHX17" s="153"/>
      <c r="IHY17" s="153"/>
      <c r="IHZ17" s="153"/>
      <c r="IIA17" s="153"/>
      <c r="IIB17" s="153"/>
      <c r="IIC17" s="153"/>
      <c r="IID17" s="153"/>
      <c r="IIE17" s="153"/>
      <c r="IIF17" s="153"/>
      <c r="IIG17" s="153"/>
      <c r="IIH17" s="153"/>
      <c r="III17" s="153"/>
      <c r="IIJ17" s="153"/>
      <c r="IIK17" s="153"/>
      <c r="IIL17" s="153"/>
      <c r="IIM17" s="153"/>
      <c r="IIN17" s="153"/>
      <c r="IIO17" s="153"/>
      <c r="IIP17" s="153"/>
      <c r="IIQ17" s="153"/>
      <c r="IIR17" s="153"/>
      <c r="IIS17" s="153"/>
      <c r="IIT17" s="153"/>
      <c r="IIU17" s="153"/>
      <c r="IIV17" s="153"/>
      <c r="IIW17" s="153"/>
      <c r="IIX17" s="153"/>
      <c r="IIY17" s="153"/>
      <c r="IIZ17" s="153"/>
      <c r="IJA17" s="153"/>
      <c r="IJB17" s="153"/>
      <c r="IJC17" s="153"/>
      <c r="IJD17" s="153"/>
      <c r="IJE17" s="153"/>
      <c r="IJF17" s="153"/>
      <c r="IJG17" s="153"/>
      <c r="IJH17" s="153"/>
      <c r="IJI17" s="153"/>
      <c r="IJJ17" s="153"/>
      <c r="IJK17" s="153"/>
      <c r="IJL17" s="153"/>
      <c r="IJM17" s="153"/>
      <c r="IJN17" s="153"/>
      <c r="IJO17" s="153"/>
      <c r="IJP17" s="153"/>
      <c r="IJQ17" s="153"/>
      <c r="IJR17" s="153"/>
      <c r="IJS17" s="153"/>
      <c r="IJT17" s="153"/>
      <c r="IJU17" s="153"/>
      <c r="IJV17" s="153"/>
      <c r="IJW17" s="153"/>
      <c r="IJX17" s="153"/>
      <c r="IJY17" s="153"/>
      <c r="IJZ17" s="153"/>
      <c r="IKA17" s="153"/>
      <c r="IKB17" s="153"/>
      <c r="IKC17" s="153"/>
      <c r="IKD17" s="153"/>
      <c r="IKE17" s="153"/>
      <c r="IKF17" s="153"/>
      <c r="IKG17" s="153"/>
      <c r="IKH17" s="153"/>
      <c r="IKI17" s="153"/>
      <c r="IKJ17" s="153"/>
      <c r="IKK17" s="153"/>
      <c r="IKL17" s="153"/>
      <c r="IKM17" s="153"/>
      <c r="IKN17" s="153"/>
      <c r="IKO17" s="153"/>
      <c r="IKP17" s="153"/>
      <c r="IKQ17" s="153"/>
      <c r="IKR17" s="153"/>
      <c r="IKS17" s="153"/>
      <c r="IKT17" s="153"/>
      <c r="IKU17" s="153"/>
      <c r="IKV17" s="153"/>
      <c r="IKW17" s="153"/>
      <c r="IKX17" s="153"/>
      <c r="IKY17" s="153"/>
      <c r="IKZ17" s="153"/>
      <c r="ILA17" s="153"/>
      <c r="ILB17" s="153"/>
      <c r="ILC17" s="153"/>
      <c r="ILD17" s="153"/>
      <c r="ILE17" s="153"/>
      <c r="ILF17" s="153"/>
      <c r="ILG17" s="153"/>
      <c r="ILH17" s="153"/>
      <c r="ILI17" s="153"/>
      <c r="ILJ17" s="153"/>
      <c r="ILK17" s="153"/>
      <c r="ILL17" s="153"/>
      <c r="ILM17" s="153"/>
      <c r="ILN17" s="153"/>
      <c r="ILO17" s="153"/>
      <c r="ILP17" s="153"/>
      <c r="ILQ17" s="153"/>
      <c r="ILR17" s="153"/>
      <c r="ILS17" s="153"/>
      <c r="ILT17" s="153"/>
      <c r="ILU17" s="153"/>
      <c r="ILV17" s="153"/>
      <c r="ILW17" s="153"/>
      <c r="ILX17" s="153"/>
      <c r="ILY17" s="153"/>
      <c r="ILZ17" s="153"/>
      <c r="IMA17" s="153"/>
      <c r="IMB17" s="153"/>
      <c r="IMC17" s="153"/>
      <c r="IMD17" s="153"/>
      <c r="IME17" s="153"/>
      <c r="IMF17" s="153"/>
      <c r="IMG17" s="153"/>
      <c r="IMH17" s="153"/>
      <c r="IMI17" s="153"/>
      <c r="IMJ17" s="153"/>
      <c r="IMK17" s="153"/>
      <c r="IML17" s="153"/>
      <c r="IMM17" s="153"/>
      <c r="IMN17" s="153"/>
      <c r="IMO17" s="153"/>
      <c r="IMP17" s="153"/>
      <c r="IMQ17" s="153"/>
      <c r="IMR17" s="153"/>
      <c r="IMS17" s="153"/>
      <c r="IMT17" s="153"/>
      <c r="IMU17" s="153"/>
      <c r="IMV17" s="153"/>
      <c r="IMW17" s="153"/>
      <c r="IMX17" s="153"/>
      <c r="IMY17" s="153"/>
      <c r="IMZ17" s="153"/>
      <c r="INA17" s="153"/>
      <c r="INB17" s="153"/>
      <c r="INC17" s="153"/>
      <c r="IND17" s="153"/>
      <c r="INE17" s="153"/>
      <c r="INF17" s="153"/>
      <c r="ING17" s="153"/>
      <c r="INH17" s="153"/>
      <c r="INI17" s="153"/>
      <c r="INJ17" s="153"/>
      <c r="INK17" s="153"/>
      <c r="INL17" s="153"/>
      <c r="INM17" s="153"/>
      <c r="INN17" s="153"/>
      <c r="INO17" s="153"/>
      <c r="INP17" s="153"/>
      <c r="INQ17" s="153"/>
      <c r="INR17" s="153"/>
      <c r="INS17" s="153"/>
      <c r="INT17" s="153"/>
      <c r="INU17" s="153"/>
      <c r="INV17" s="153"/>
      <c r="INW17" s="153"/>
      <c r="INX17" s="153"/>
      <c r="INY17" s="153"/>
      <c r="INZ17" s="153"/>
      <c r="IOA17" s="153"/>
      <c r="IOB17" s="153"/>
      <c r="IOC17" s="153"/>
      <c r="IOD17" s="153"/>
      <c r="IOE17" s="153"/>
      <c r="IOF17" s="153"/>
      <c r="IOG17" s="153"/>
      <c r="IOH17" s="153"/>
      <c r="IOI17" s="153"/>
      <c r="IOJ17" s="153"/>
      <c r="IOK17" s="153"/>
      <c r="IOL17" s="153"/>
      <c r="IOM17" s="153"/>
      <c r="ION17" s="153"/>
      <c r="IOO17" s="153"/>
      <c r="IOP17" s="153"/>
      <c r="IOQ17" s="153"/>
      <c r="IOR17" s="153"/>
      <c r="IOS17" s="153"/>
      <c r="IOT17" s="153"/>
      <c r="IOU17" s="153"/>
      <c r="IOV17" s="153"/>
      <c r="IOW17" s="153"/>
      <c r="IOX17" s="153"/>
      <c r="IOY17" s="153"/>
      <c r="IOZ17" s="153"/>
      <c r="IPA17" s="153"/>
      <c r="IPB17" s="153"/>
      <c r="IPC17" s="153"/>
      <c r="IPD17" s="153"/>
      <c r="IPE17" s="153"/>
      <c r="IPF17" s="153"/>
      <c r="IPG17" s="153"/>
      <c r="IPH17" s="153"/>
      <c r="IPI17" s="153"/>
      <c r="IPJ17" s="153"/>
      <c r="IPK17" s="153"/>
      <c r="IPL17" s="153"/>
      <c r="IPM17" s="153"/>
      <c r="IPN17" s="153"/>
      <c r="IPO17" s="153"/>
      <c r="IPP17" s="153"/>
      <c r="IPQ17" s="153"/>
      <c r="IPR17" s="153"/>
      <c r="IPS17" s="153"/>
      <c r="IPT17" s="153"/>
      <c r="IPU17" s="153"/>
      <c r="IPV17" s="153"/>
      <c r="IPW17" s="153"/>
      <c r="IPX17" s="153"/>
      <c r="IPY17" s="153"/>
      <c r="IPZ17" s="153"/>
      <c r="IQA17" s="153"/>
      <c r="IQB17" s="153"/>
      <c r="IQC17" s="153"/>
      <c r="IQD17" s="153"/>
      <c r="IQE17" s="153"/>
      <c r="IQF17" s="153"/>
      <c r="IQG17" s="153"/>
      <c r="IQH17" s="153"/>
      <c r="IQI17" s="153"/>
      <c r="IQJ17" s="153"/>
      <c r="IQK17" s="153"/>
      <c r="IQL17" s="153"/>
      <c r="IQM17" s="153"/>
      <c r="IQN17" s="153"/>
      <c r="IQO17" s="153"/>
      <c r="IQP17" s="153"/>
      <c r="IQQ17" s="153"/>
      <c r="IQR17" s="153"/>
      <c r="IQS17" s="153"/>
      <c r="IQT17" s="153"/>
      <c r="IQU17" s="153"/>
      <c r="IQV17" s="153"/>
      <c r="IQW17" s="153"/>
      <c r="IQX17" s="153"/>
      <c r="IQY17" s="153"/>
      <c r="IQZ17" s="153"/>
      <c r="IRA17" s="153"/>
      <c r="IRB17" s="153"/>
      <c r="IRC17" s="153"/>
      <c r="IRD17" s="153"/>
      <c r="IRE17" s="153"/>
      <c r="IRF17" s="153"/>
      <c r="IRG17" s="153"/>
      <c r="IRH17" s="153"/>
      <c r="IRI17" s="153"/>
      <c r="IRJ17" s="153"/>
      <c r="IRK17" s="153"/>
      <c r="IRL17" s="153"/>
      <c r="IRM17" s="153"/>
      <c r="IRN17" s="153"/>
      <c r="IRO17" s="153"/>
      <c r="IRP17" s="153"/>
      <c r="IRQ17" s="153"/>
      <c r="IRR17" s="153"/>
      <c r="IRS17" s="153"/>
      <c r="IRT17" s="153"/>
      <c r="IRU17" s="153"/>
      <c r="IRV17" s="153"/>
      <c r="IRW17" s="153"/>
      <c r="IRX17" s="153"/>
      <c r="IRY17" s="153"/>
      <c r="IRZ17" s="153"/>
      <c r="ISA17" s="153"/>
      <c r="ISB17" s="153"/>
      <c r="ISC17" s="153"/>
      <c r="ISD17" s="153"/>
      <c r="ISE17" s="153"/>
      <c r="ISF17" s="153"/>
      <c r="ISG17" s="153"/>
      <c r="ISH17" s="153"/>
      <c r="ISI17" s="153"/>
      <c r="ISJ17" s="153"/>
      <c r="ISK17" s="153"/>
      <c r="ISL17" s="153"/>
      <c r="ISM17" s="153"/>
      <c r="ISN17" s="153"/>
      <c r="ISO17" s="153"/>
      <c r="ISP17" s="153"/>
      <c r="ISQ17" s="153"/>
      <c r="ISR17" s="153"/>
      <c r="ISS17" s="153"/>
      <c r="IST17" s="153"/>
      <c r="ISU17" s="153"/>
      <c r="ISV17" s="153"/>
      <c r="ISW17" s="153"/>
      <c r="ISX17" s="153"/>
      <c r="ISY17" s="153"/>
      <c r="ISZ17" s="153"/>
      <c r="ITA17" s="153"/>
      <c r="ITB17" s="153"/>
      <c r="ITC17" s="153"/>
      <c r="ITD17" s="153"/>
      <c r="ITE17" s="153"/>
      <c r="ITF17" s="153"/>
      <c r="ITG17" s="153"/>
      <c r="ITH17" s="153"/>
      <c r="ITI17" s="153"/>
      <c r="ITJ17" s="153"/>
      <c r="ITK17" s="153"/>
      <c r="ITL17" s="153"/>
      <c r="ITM17" s="153"/>
      <c r="ITN17" s="153"/>
      <c r="ITO17" s="153"/>
      <c r="ITP17" s="153"/>
      <c r="ITQ17" s="153"/>
      <c r="ITR17" s="153"/>
      <c r="ITS17" s="153"/>
      <c r="ITT17" s="153"/>
      <c r="ITU17" s="153"/>
      <c r="ITV17" s="153"/>
      <c r="ITW17" s="153"/>
      <c r="ITX17" s="153"/>
      <c r="ITY17" s="153"/>
      <c r="ITZ17" s="153"/>
      <c r="IUA17" s="153"/>
      <c r="IUB17" s="153"/>
      <c r="IUC17" s="153"/>
      <c r="IUD17" s="153"/>
      <c r="IUE17" s="153"/>
      <c r="IUF17" s="153"/>
      <c r="IUG17" s="153"/>
      <c r="IUH17" s="153"/>
      <c r="IUI17" s="153"/>
      <c r="IUJ17" s="153"/>
      <c r="IUK17" s="153"/>
      <c r="IUL17" s="153"/>
      <c r="IUM17" s="153"/>
      <c r="IUN17" s="153"/>
      <c r="IUO17" s="153"/>
      <c r="IUP17" s="153"/>
      <c r="IUQ17" s="153"/>
      <c r="IUR17" s="153"/>
      <c r="IUS17" s="153"/>
      <c r="IUT17" s="153"/>
      <c r="IUU17" s="153"/>
      <c r="IUV17" s="153"/>
      <c r="IUW17" s="153"/>
      <c r="IUX17" s="153"/>
      <c r="IUY17" s="153"/>
      <c r="IUZ17" s="153"/>
      <c r="IVA17" s="153"/>
      <c r="IVB17" s="153"/>
      <c r="IVC17" s="153"/>
      <c r="IVD17" s="153"/>
      <c r="IVE17" s="153"/>
      <c r="IVF17" s="153"/>
      <c r="IVG17" s="153"/>
      <c r="IVH17" s="153"/>
      <c r="IVI17" s="153"/>
      <c r="IVJ17" s="153"/>
      <c r="IVK17" s="153"/>
      <c r="IVL17" s="153"/>
      <c r="IVM17" s="153"/>
      <c r="IVN17" s="153"/>
      <c r="IVO17" s="153"/>
      <c r="IVP17" s="153"/>
      <c r="IVQ17" s="153"/>
      <c r="IVR17" s="153"/>
      <c r="IVS17" s="153"/>
      <c r="IVT17" s="153"/>
      <c r="IVU17" s="153"/>
      <c r="IVV17" s="153"/>
      <c r="IVW17" s="153"/>
      <c r="IVX17" s="153"/>
      <c r="IVY17" s="153"/>
      <c r="IVZ17" s="153"/>
      <c r="IWA17" s="153"/>
      <c r="IWB17" s="153"/>
      <c r="IWC17" s="153"/>
      <c r="IWD17" s="153"/>
      <c r="IWE17" s="153"/>
      <c r="IWF17" s="153"/>
      <c r="IWG17" s="153"/>
      <c r="IWH17" s="153"/>
      <c r="IWI17" s="153"/>
      <c r="IWJ17" s="153"/>
      <c r="IWK17" s="153"/>
      <c r="IWL17" s="153"/>
      <c r="IWM17" s="153"/>
      <c r="IWN17" s="153"/>
      <c r="IWO17" s="153"/>
      <c r="IWP17" s="153"/>
      <c r="IWQ17" s="153"/>
      <c r="IWR17" s="153"/>
      <c r="IWS17" s="153"/>
      <c r="IWT17" s="153"/>
      <c r="IWU17" s="153"/>
      <c r="IWV17" s="153"/>
      <c r="IWW17" s="153"/>
      <c r="IWX17" s="153"/>
      <c r="IWY17" s="153"/>
      <c r="IWZ17" s="153"/>
      <c r="IXA17" s="153"/>
      <c r="IXB17" s="153"/>
      <c r="IXC17" s="153"/>
      <c r="IXD17" s="153"/>
      <c r="IXE17" s="153"/>
      <c r="IXF17" s="153"/>
      <c r="IXG17" s="153"/>
      <c r="IXH17" s="153"/>
      <c r="IXI17" s="153"/>
      <c r="IXJ17" s="153"/>
      <c r="IXK17" s="153"/>
      <c r="IXL17" s="153"/>
      <c r="IXM17" s="153"/>
      <c r="IXN17" s="153"/>
      <c r="IXO17" s="153"/>
      <c r="IXP17" s="153"/>
      <c r="IXQ17" s="153"/>
      <c r="IXR17" s="153"/>
      <c r="IXS17" s="153"/>
      <c r="IXT17" s="153"/>
      <c r="IXU17" s="153"/>
      <c r="IXV17" s="153"/>
      <c r="IXW17" s="153"/>
      <c r="IXX17" s="153"/>
      <c r="IXY17" s="153"/>
      <c r="IXZ17" s="153"/>
      <c r="IYA17" s="153"/>
      <c r="IYB17" s="153"/>
      <c r="IYC17" s="153"/>
      <c r="IYD17" s="153"/>
      <c r="IYE17" s="153"/>
      <c r="IYF17" s="153"/>
      <c r="IYG17" s="153"/>
      <c r="IYH17" s="153"/>
      <c r="IYI17" s="153"/>
      <c r="IYJ17" s="153"/>
      <c r="IYK17" s="153"/>
      <c r="IYL17" s="153"/>
      <c r="IYM17" s="153"/>
      <c r="IYN17" s="153"/>
      <c r="IYO17" s="153"/>
      <c r="IYP17" s="153"/>
      <c r="IYQ17" s="153"/>
      <c r="IYR17" s="153"/>
      <c r="IYS17" s="153"/>
      <c r="IYT17" s="153"/>
      <c r="IYU17" s="153"/>
      <c r="IYV17" s="153"/>
      <c r="IYW17" s="153"/>
      <c r="IYX17" s="153"/>
      <c r="IYY17" s="153"/>
      <c r="IYZ17" s="153"/>
      <c r="IZA17" s="153"/>
      <c r="IZB17" s="153"/>
      <c r="IZC17" s="153"/>
      <c r="IZD17" s="153"/>
      <c r="IZE17" s="153"/>
      <c r="IZF17" s="153"/>
      <c r="IZG17" s="153"/>
      <c r="IZH17" s="153"/>
      <c r="IZI17" s="153"/>
      <c r="IZJ17" s="153"/>
      <c r="IZK17" s="153"/>
      <c r="IZL17" s="153"/>
      <c r="IZM17" s="153"/>
      <c r="IZN17" s="153"/>
      <c r="IZO17" s="153"/>
      <c r="IZP17" s="153"/>
      <c r="IZQ17" s="153"/>
      <c r="IZR17" s="153"/>
      <c r="IZS17" s="153"/>
      <c r="IZT17" s="153"/>
      <c r="IZU17" s="153"/>
      <c r="IZV17" s="153"/>
      <c r="IZW17" s="153"/>
      <c r="IZX17" s="153"/>
      <c r="IZY17" s="153"/>
      <c r="IZZ17" s="153"/>
      <c r="JAA17" s="153"/>
      <c r="JAB17" s="153"/>
      <c r="JAC17" s="153"/>
      <c r="JAD17" s="153"/>
      <c r="JAE17" s="153"/>
      <c r="JAF17" s="153"/>
      <c r="JAG17" s="153"/>
      <c r="JAH17" s="153"/>
      <c r="JAI17" s="153"/>
      <c r="JAJ17" s="153"/>
      <c r="JAK17" s="153"/>
      <c r="JAL17" s="153"/>
      <c r="JAM17" s="153"/>
      <c r="JAN17" s="153"/>
      <c r="JAO17" s="153"/>
      <c r="JAP17" s="153"/>
      <c r="JAQ17" s="153"/>
      <c r="JAR17" s="153"/>
      <c r="JAS17" s="153"/>
      <c r="JAT17" s="153"/>
      <c r="JAU17" s="153"/>
      <c r="JAV17" s="153"/>
      <c r="JAW17" s="153"/>
      <c r="JAX17" s="153"/>
      <c r="JAY17" s="153"/>
      <c r="JAZ17" s="153"/>
      <c r="JBA17" s="153"/>
      <c r="JBB17" s="153"/>
      <c r="JBC17" s="153"/>
      <c r="JBD17" s="153"/>
      <c r="JBE17" s="153"/>
      <c r="JBF17" s="153"/>
      <c r="JBG17" s="153"/>
      <c r="JBH17" s="153"/>
      <c r="JBI17" s="153"/>
      <c r="JBJ17" s="153"/>
      <c r="JBK17" s="153"/>
      <c r="JBL17" s="153"/>
      <c r="JBM17" s="153"/>
      <c r="JBN17" s="153"/>
      <c r="JBO17" s="153"/>
      <c r="JBP17" s="153"/>
      <c r="JBQ17" s="153"/>
      <c r="JBR17" s="153"/>
      <c r="JBS17" s="153"/>
      <c r="JBT17" s="153"/>
      <c r="JBU17" s="153"/>
      <c r="JBV17" s="153"/>
      <c r="JBW17" s="153"/>
      <c r="JBX17" s="153"/>
      <c r="JBY17" s="153"/>
      <c r="JBZ17" s="153"/>
      <c r="JCA17" s="153"/>
      <c r="JCB17" s="153"/>
      <c r="JCC17" s="153"/>
      <c r="JCD17" s="153"/>
      <c r="JCE17" s="153"/>
      <c r="JCF17" s="153"/>
      <c r="JCG17" s="153"/>
      <c r="JCH17" s="153"/>
      <c r="JCI17" s="153"/>
      <c r="JCJ17" s="153"/>
      <c r="JCK17" s="153"/>
      <c r="JCL17" s="153"/>
      <c r="JCM17" s="153"/>
      <c r="JCN17" s="153"/>
      <c r="JCO17" s="153"/>
      <c r="JCP17" s="153"/>
      <c r="JCQ17" s="153"/>
      <c r="JCR17" s="153"/>
      <c r="JCS17" s="153"/>
      <c r="JCT17" s="153"/>
      <c r="JCU17" s="153"/>
      <c r="JCV17" s="153"/>
      <c r="JCW17" s="153"/>
      <c r="JCX17" s="153"/>
      <c r="JCY17" s="153"/>
      <c r="JCZ17" s="153"/>
      <c r="JDA17" s="153"/>
      <c r="JDB17" s="153"/>
      <c r="JDC17" s="153"/>
      <c r="JDD17" s="153"/>
      <c r="JDE17" s="153"/>
      <c r="JDF17" s="153"/>
      <c r="JDG17" s="153"/>
      <c r="JDH17" s="153"/>
      <c r="JDI17" s="153"/>
      <c r="JDJ17" s="153"/>
      <c r="JDK17" s="153"/>
      <c r="JDL17" s="153"/>
      <c r="JDM17" s="153"/>
      <c r="JDN17" s="153"/>
      <c r="JDO17" s="153"/>
      <c r="JDP17" s="153"/>
      <c r="JDQ17" s="153"/>
      <c r="JDR17" s="153"/>
      <c r="JDS17" s="153"/>
      <c r="JDT17" s="153"/>
      <c r="JDU17" s="153"/>
      <c r="JDV17" s="153"/>
      <c r="JDW17" s="153"/>
      <c r="JDX17" s="153"/>
      <c r="JDY17" s="153"/>
      <c r="JDZ17" s="153"/>
      <c r="JEA17" s="153"/>
      <c r="JEB17" s="153"/>
      <c r="JEC17" s="153"/>
      <c r="JED17" s="153"/>
      <c r="JEE17" s="153"/>
      <c r="JEF17" s="153"/>
      <c r="JEG17" s="153"/>
      <c r="JEH17" s="153"/>
      <c r="JEI17" s="153"/>
      <c r="JEJ17" s="153"/>
      <c r="JEK17" s="153"/>
      <c r="JEL17" s="153"/>
      <c r="JEM17" s="153"/>
      <c r="JEN17" s="153"/>
      <c r="JEO17" s="153"/>
      <c r="JEP17" s="153"/>
      <c r="JEQ17" s="153"/>
      <c r="JER17" s="153"/>
      <c r="JES17" s="153"/>
      <c r="JET17" s="153"/>
      <c r="JEU17" s="153"/>
      <c r="JEV17" s="153"/>
      <c r="JEW17" s="153"/>
      <c r="JEX17" s="153"/>
      <c r="JEY17" s="153"/>
      <c r="JEZ17" s="153"/>
      <c r="JFA17" s="153"/>
      <c r="JFB17" s="153"/>
      <c r="JFC17" s="153"/>
      <c r="JFD17" s="153"/>
      <c r="JFE17" s="153"/>
      <c r="JFF17" s="153"/>
      <c r="JFG17" s="153"/>
      <c r="JFH17" s="153"/>
      <c r="JFI17" s="153"/>
      <c r="JFJ17" s="153"/>
      <c r="JFK17" s="153"/>
      <c r="JFL17" s="153"/>
      <c r="JFM17" s="153"/>
      <c r="JFN17" s="153"/>
      <c r="JFO17" s="153"/>
      <c r="JFP17" s="153"/>
      <c r="JFQ17" s="153"/>
      <c r="JFR17" s="153"/>
      <c r="JFS17" s="153"/>
      <c r="JFT17" s="153"/>
      <c r="JFU17" s="153"/>
      <c r="JFV17" s="153"/>
      <c r="JFW17" s="153"/>
      <c r="JFX17" s="153"/>
      <c r="JFY17" s="153"/>
      <c r="JFZ17" s="153"/>
      <c r="JGA17" s="153"/>
      <c r="JGB17" s="153"/>
      <c r="JGC17" s="153"/>
      <c r="JGD17" s="153"/>
      <c r="JGE17" s="153"/>
      <c r="JGF17" s="153"/>
      <c r="JGG17" s="153"/>
      <c r="JGH17" s="153"/>
      <c r="JGI17" s="153"/>
      <c r="JGJ17" s="153"/>
      <c r="JGK17" s="153"/>
      <c r="JGL17" s="153"/>
      <c r="JGM17" s="153"/>
      <c r="JGN17" s="153"/>
      <c r="JGO17" s="153"/>
      <c r="JGP17" s="153"/>
      <c r="JGQ17" s="153"/>
      <c r="JGR17" s="153"/>
      <c r="JGS17" s="153"/>
      <c r="JGT17" s="153"/>
      <c r="JGU17" s="153"/>
      <c r="JGV17" s="153"/>
      <c r="JGW17" s="153"/>
      <c r="JGX17" s="153"/>
      <c r="JGY17" s="153"/>
      <c r="JGZ17" s="153"/>
      <c r="JHA17" s="153"/>
      <c r="JHB17" s="153"/>
      <c r="JHC17" s="153"/>
      <c r="JHD17" s="153"/>
      <c r="JHE17" s="153"/>
      <c r="JHF17" s="153"/>
      <c r="JHG17" s="153"/>
      <c r="JHH17" s="153"/>
      <c r="JHI17" s="153"/>
      <c r="JHJ17" s="153"/>
      <c r="JHK17" s="153"/>
      <c r="JHL17" s="153"/>
      <c r="JHM17" s="153"/>
      <c r="JHN17" s="153"/>
      <c r="JHO17" s="153"/>
      <c r="JHP17" s="153"/>
      <c r="JHQ17" s="153"/>
      <c r="JHR17" s="153"/>
      <c r="JHS17" s="153"/>
      <c r="JHT17" s="153"/>
      <c r="JHU17" s="153"/>
      <c r="JHV17" s="153"/>
      <c r="JHW17" s="153"/>
      <c r="JHX17" s="153"/>
      <c r="JHY17" s="153"/>
      <c r="JHZ17" s="153"/>
      <c r="JIA17" s="153"/>
      <c r="JIB17" s="153"/>
      <c r="JIC17" s="153"/>
      <c r="JID17" s="153"/>
      <c r="JIE17" s="153"/>
      <c r="JIF17" s="153"/>
      <c r="JIG17" s="153"/>
      <c r="JIH17" s="153"/>
      <c r="JII17" s="153"/>
      <c r="JIJ17" s="153"/>
      <c r="JIK17" s="153"/>
      <c r="JIL17" s="153"/>
      <c r="JIM17" s="153"/>
      <c r="JIN17" s="153"/>
      <c r="JIO17" s="153"/>
      <c r="JIP17" s="153"/>
      <c r="JIQ17" s="153"/>
      <c r="JIR17" s="153"/>
      <c r="JIS17" s="153"/>
      <c r="JIT17" s="153"/>
      <c r="JIU17" s="153"/>
      <c r="JIV17" s="153"/>
      <c r="JIW17" s="153"/>
      <c r="JIX17" s="153"/>
      <c r="JIY17" s="153"/>
      <c r="JIZ17" s="153"/>
      <c r="JJA17" s="153"/>
      <c r="JJB17" s="153"/>
      <c r="JJC17" s="153"/>
      <c r="JJD17" s="153"/>
      <c r="JJE17" s="153"/>
      <c r="JJF17" s="153"/>
      <c r="JJG17" s="153"/>
      <c r="JJH17" s="153"/>
      <c r="JJI17" s="153"/>
      <c r="JJJ17" s="153"/>
      <c r="JJK17" s="153"/>
      <c r="JJL17" s="153"/>
      <c r="JJM17" s="153"/>
      <c r="JJN17" s="153"/>
      <c r="JJO17" s="153"/>
      <c r="JJP17" s="153"/>
      <c r="JJQ17" s="153"/>
      <c r="JJR17" s="153"/>
      <c r="JJS17" s="153"/>
      <c r="JJT17" s="153"/>
      <c r="JJU17" s="153"/>
      <c r="JJV17" s="153"/>
      <c r="JJW17" s="153"/>
      <c r="JJX17" s="153"/>
      <c r="JJY17" s="153"/>
      <c r="JJZ17" s="153"/>
      <c r="JKA17" s="153"/>
      <c r="JKB17" s="153"/>
      <c r="JKC17" s="153"/>
      <c r="JKD17" s="153"/>
      <c r="JKE17" s="153"/>
      <c r="JKF17" s="153"/>
      <c r="JKG17" s="153"/>
      <c r="JKH17" s="153"/>
      <c r="JKI17" s="153"/>
      <c r="JKJ17" s="153"/>
      <c r="JKK17" s="153"/>
      <c r="JKL17" s="153"/>
      <c r="JKM17" s="153"/>
      <c r="JKN17" s="153"/>
      <c r="JKO17" s="153"/>
      <c r="JKP17" s="153"/>
      <c r="JKQ17" s="153"/>
      <c r="JKR17" s="153"/>
      <c r="JKS17" s="153"/>
      <c r="JKT17" s="153"/>
      <c r="JKU17" s="153"/>
      <c r="JKV17" s="153"/>
      <c r="JKW17" s="153"/>
      <c r="JKX17" s="153"/>
      <c r="JKY17" s="153"/>
      <c r="JKZ17" s="153"/>
      <c r="JLA17" s="153"/>
      <c r="JLB17" s="153"/>
      <c r="JLC17" s="153"/>
      <c r="JLD17" s="153"/>
      <c r="JLE17" s="153"/>
      <c r="JLF17" s="153"/>
      <c r="JLG17" s="153"/>
      <c r="JLH17" s="153"/>
      <c r="JLI17" s="153"/>
      <c r="JLJ17" s="153"/>
      <c r="JLK17" s="153"/>
      <c r="JLL17" s="153"/>
      <c r="JLM17" s="153"/>
      <c r="JLN17" s="153"/>
      <c r="JLO17" s="153"/>
      <c r="JLP17" s="153"/>
      <c r="JLQ17" s="153"/>
      <c r="JLR17" s="153"/>
      <c r="JLS17" s="153"/>
      <c r="JLT17" s="153"/>
      <c r="JLU17" s="153"/>
      <c r="JLV17" s="153"/>
      <c r="JLW17" s="153"/>
      <c r="JLX17" s="153"/>
      <c r="JLY17" s="153"/>
      <c r="JLZ17" s="153"/>
      <c r="JMA17" s="153"/>
      <c r="JMB17" s="153"/>
      <c r="JMC17" s="153"/>
      <c r="JMD17" s="153"/>
      <c r="JME17" s="153"/>
      <c r="JMF17" s="153"/>
      <c r="JMG17" s="153"/>
      <c r="JMH17" s="153"/>
      <c r="JMI17" s="153"/>
      <c r="JMJ17" s="153"/>
      <c r="JMK17" s="153"/>
      <c r="JML17" s="153"/>
      <c r="JMM17" s="153"/>
      <c r="JMN17" s="153"/>
      <c r="JMO17" s="153"/>
      <c r="JMP17" s="153"/>
      <c r="JMQ17" s="153"/>
      <c r="JMR17" s="153"/>
      <c r="JMS17" s="153"/>
      <c r="JMT17" s="153"/>
      <c r="JMU17" s="153"/>
      <c r="JMV17" s="153"/>
      <c r="JMW17" s="153"/>
      <c r="JMX17" s="153"/>
      <c r="JMY17" s="153"/>
      <c r="JMZ17" s="153"/>
      <c r="JNA17" s="153"/>
      <c r="JNB17" s="153"/>
      <c r="JNC17" s="153"/>
      <c r="JND17" s="153"/>
      <c r="JNE17" s="153"/>
      <c r="JNF17" s="153"/>
      <c r="JNG17" s="153"/>
      <c r="JNH17" s="153"/>
      <c r="JNI17" s="153"/>
      <c r="JNJ17" s="153"/>
      <c r="JNK17" s="153"/>
      <c r="JNL17" s="153"/>
      <c r="JNM17" s="153"/>
      <c r="JNN17" s="153"/>
      <c r="JNO17" s="153"/>
      <c r="JNP17" s="153"/>
      <c r="JNQ17" s="153"/>
      <c r="JNR17" s="153"/>
      <c r="JNS17" s="153"/>
      <c r="JNT17" s="153"/>
      <c r="JNU17" s="153"/>
      <c r="JNV17" s="153"/>
      <c r="JNW17" s="153"/>
      <c r="JNX17" s="153"/>
      <c r="JNY17" s="153"/>
      <c r="JNZ17" s="153"/>
      <c r="JOA17" s="153"/>
      <c r="JOB17" s="153"/>
      <c r="JOC17" s="153"/>
      <c r="JOD17" s="153"/>
      <c r="JOE17" s="153"/>
      <c r="JOF17" s="153"/>
      <c r="JOG17" s="153"/>
      <c r="JOH17" s="153"/>
      <c r="JOI17" s="153"/>
      <c r="JOJ17" s="153"/>
      <c r="JOK17" s="153"/>
      <c r="JOL17" s="153"/>
      <c r="JOM17" s="153"/>
      <c r="JON17" s="153"/>
      <c r="JOO17" s="153"/>
      <c r="JOP17" s="153"/>
      <c r="JOQ17" s="153"/>
      <c r="JOR17" s="153"/>
      <c r="JOS17" s="153"/>
      <c r="JOT17" s="153"/>
      <c r="JOU17" s="153"/>
      <c r="JOV17" s="153"/>
      <c r="JOW17" s="153"/>
      <c r="JOX17" s="153"/>
      <c r="JOY17" s="153"/>
      <c r="JOZ17" s="153"/>
      <c r="JPA17" s="153"/>
      <c r="JPB17" s="153"/>
      <c r="JPC17" s="153"/>
      <c r="JPD17" s="153"/>
      <c r="JPE17" s="153"/>
      <c r="JPF17" s="153"/>
      <c r="JPG17" s="153"/>
      <c r="JPH17" s="153"/>
      <c r="JPI17" s="153"/>
      <c r="JPJ17" s="153"/>
      <c r="JPK17" s="153"/>
      <c r="JPL17" s="153"/>
      <c r="JPM17" s="153"/>
      <c r="JPN17" s="153"/>
      <c r="JPO17" s="153"/>
      <c r="JPP17" s="153"/>
      <c r="JPQ17" s="153"/>
      <c r="JPR17" s="153"/>
      <c r="JPS17" s="153"/>
      <c r="JPT17" s="153"/>
      <c r="JPU17" s="153"/>
      <c r="JPV17" s="153"/>
      <c r="JPW17" s="153"/>
      <c r="JPX17" s="153"/>
      <c r="JPY17" s="153"/>
      <c r="JPZ17" s="153"/>
      <c r="JQA17" s="153"/>
      <c r="JQB17" s="153"/>
      <c r="JQC17" s="153"/>
      <c r="JQD17" s="153"/>
      <c r="JQE17" s="153"/>
      <c r="JQF17" s="153"/>
      <c r="JQG17" s="153"/>
      <c r="JQH17" s="153"/>
      <c r="JQI17" s="153"/>
      <c r="JQJ17" s="153"/>
      <c r="JQK17" s="153"/>
      <c r="JQL17" s="153"/>
      <c r="JQM17" s="153"/>
      <c r="JQN17" s="153"/>
      <c r="JQO17" s="153"/>
      <c r="JQP17" s="153"/>
      <c r="JQQ17" s="153"/>
      <c r="JQR17" s="153"/>
      <c r="JQS17" s="153"/>
      <c r="JQT17" s="153"/>
      <c r="JQU17" s="153"/>
      <c r="JQV17" s="153"/>
      <c r="JQW17" s="153"/>
      <c r="JQX17" s="153"/>
      <c r="JQY17" s="153"/>
      <c r="JQZ17" s="153"/>
      <c r="JRA17" s="153"/>
      <c r="JRB17" s="153"/>
      <c r="JRC17" s="153"/>
      <c r="JRD17" s="153"/>
      <c r="JRE17" s="153"/>
      <c r="JRF17" s="153"/>
      <c r="JRG17" s="153"/>
      <c r="JRH17" s="153"/>
      <c r="JRI17" s="153"/>
      <c r="JRJ17" s="153"/>
      <c r="JRK17" s="153"/>
      <c r="JRL17" s="153"/>
      <c r="JRM17" s="153"/>
      <c r="JRN17" s="153"/>
      <c r="JRO17" s="153"/>
      <c r="JRP17" s="153"/>
      <c r="JRQ17" s="153"/>
      <c r="JRR17" s="153"/>
      <c r="JRS17" s="153"/>
      <c r="JRT17" s="153"/>
      <c r="JRU17" s="153"/>
      <c r="JRV17" s="153"/>
      <c r="JRW17" s="153"/>
      <c r="JRX17" s="153"/>
      <c r="JRY17" s="153"/>
      <c r="JRZ17" s="153"/>
      <c r="JSA17" s="153"/>
      <c r="JSB17" s="153"/>
      <c r="JSC17" s="153"/>
      <c r="JSD17" s="153"/>
      <c r="JSE17" s="153"/>
      <c r="JSF17" s="153"/>
      <c r="JSG17" s="153"/>
      <c r="JSH17" s="153"/>
      <c r="JSI17" s="153"/>
      <c r="JSJ17" s="153"/>
      <c r="JSK17" s="153"/>
      <c r="JSL17" s="153"/>
      <c r="JSM17" s="153"/>
      <c r="JSN17" s="153"/>
      <c r="JSO17" s="153"/>
      <c r="JSP17" s="153"/>
      <c r="JSQ17" s="153"/>
      <c r="JSR17" s="153"/>
      <c r="JSS17" s="153"/>
      <c r="JST17" s="153"/>
      <c r="JSU17" s="153"/>
      <c r="JSV17" s="153"/>
      <c r="JSW17" s="153"/>
      <c r="JSX17" s="153"/>
      <c r="JSY17" s="153"/>
      <c r="JSZ17" s="153"/>
      <c r="JTA17" s="153"/>
      <c r="JTB17" s="153"/>
      <c r="JTC17" s="153"/>
      <c r="JTD17" s="153"/>
      <c r="JTE17" s="153"/>
      <c r="JTF17" s="153"/>
      <c r="JTG17" s="153"/>
      <c r="JTH17" s="153"/>
      <c r="JTI17" s="153"/>
      <c r="JTJ17" s="153"/>
      <c r="JTK17" s="153"/>
      <c r="JTL17" s="153"/>
      <c r="JTM17" s="153"/>
      <c r="JTN17" s="153"/>
      <c r="JTO17" s="153"/>
      <c r="JTP17" s="153"/>
      <c r="JTQ17" s="153"/>
      <c r="JTR17" s="153"/>
      <c r="JTS17" s="153"/>
      <c r="JTT17" s="153"/>
      <c r="JTU17" s="153"/>
      <c r="JTV17" s="153"/>
      <c r="JTW17" s="153"/>
      <c r="JTX17" s="153"/>
      <c r="JTY17" s="153"/>
      <c r="JTZ17" s="153"/>
      <c r="JUA17" s="153"/>
      <c r="JUB17" s="153"/>
      <c r="JUC17" s="153"/>
      <c r="JUD17" s="153"/>
      <c r="JUE17" s="153"/>
      <c r="JUF17" s="153"/>
      <c r="JUG17" s="153"/>
      <c r="JUH17" s="153"/>
      <c r="JUI17" s="153"/>
      <c r="JUJ17" s="153"/>
      <c r="JUK17" s="153"/>
      <c r="JUL17" s="153"/>
      <c r="JUM17" s="153"/>
      <c r="JUN17" s="153"/>
      <c r="JUO17" s="153"/>
      <c r="JUP17" s="153"/>
      <c r="JUQ17" s="153"/>
      <c r="JUR17" s="153"/>
      <c r="JUS17" s="153"/>
      <c r="JUT17" s="153"/>
      <c r="JUU17" s="153"/>
      <c r="JUV17" s="153"/>
      <c r="JUW17" s="153"/>
      <c r="JUX17" s="153"/>
      <c r="JUY17" s="153"/>
      <c r="JUZ17" s="153"/>
      <c r="JVA17" s="153"/>
      <c r="JVB17" s="153"/>
      <c r="JVC17" s="153"/>
      <c r="JVD17" s="153"/>
      <c r="JVE17" s="153"/>
      <c r="JVF17" s="153"/>
      <c r="JVG17" s="153"/>
      <c r="JVH17" s="153"/>
      <c r="JVI17" s="153"/>
      <c r="JVJ17" s="153"/>
      <c r="JVK17" s="153"/>
      <c r="JVL17" s="153"/>
      <c r="JVM17" s="153"/>
      <c r="JVN17" s="153"/>
      <c r="JVO17" s="153"/>
      <c r="JVP17" s="153"/>
      <c r="JVQ17" s="153"/>
      <c r="JVR17" s="153"/>
      <c r="JVS17" s="153"/>
      <c r="JVT17" s="153"/>
      <c r="JVU17" s="153"/>
      <c r="JVV17" s="153"/>
      <c r="JVW17" s="153"/>
      <c r="JVX17" s="153"/>
      <c r="JVY17" s="153"/>
      <c r="JVZ17" s="153"/>
      <c r="JWA17" s="153"/>
      <c r="JWB17" s="153"/>
      <c r="JWC17" s="153"/>
      <c r="JWD17" s="153"/>
      <c r="JWE17" s="153"/>
      <c r="JWF17" s="153"/>
      <c r="JWG17" s="153"/>
      <c r="JWH17" s="153"/>
      <c r="JWI17" s="153"/>
      <c r="JWJ17" s="153"/>
      <c r="JWK17" s="153"/>
      <c r="JWL17" s="153"/>
      <c r="JWM17" s="153"/>
      <c r="JWN17" s="153"/>
      <c r="JWO17" s="153"/>
      <c r="JWP17" s="153"/>
      <c r="JWQ17" s="153"/>
      <c r="JWR17" s="153"/>
      <c r="JWS17" s="153"/>
      <c r="JWT17" s="153"/>
      <c r="JWU17" s="153"/>
      <c r="JWV17" s="153"/>
      <c r="JWW17" s="153"/>
      <c r="JWX17" s="153"/>
      <c r="JWY17" s="153"/>
      <c r="JWZ17" s="153"/>
      <c r="JXA17" s="153"/>
      <c r="JXB17" s="153"/>
      <c r="JXC17" s="153"/>
      <c r="JXD17" s="153"/>
      <c r="JXE17" s="153"/>
      <c r="JXF17" s="153"/>
      <c r="JXG17" s="153"/>
      <c r="JXH17" s="153"/>
      <c r="JXI17" s="153"/>
      <c r="JXJ17" s="153"/>
      <c r="JXK17" s="153"/>
      <c r="JXL17" s="153"/>
      <c r="JXM17" s="153"/>
      <c r="JXN17" s="153"/>
      <c r="JXO17" s="153"/>
      <c r="JXP17" s="153"/>
      <c r="JXQ17" s="153"/>
      <c r="JXR17" s="153"/>
      <c r="JXS17" s="153"/>
      <c r="JXT17" s="153"/>
      <c r="JXU17" s="153"/>
      <c r="JXV17" s="153"/>
      <c r="JXW17" s="153"/>
      <c r="JXX17" s="153"/>
      <c r="JXY17" s="153"/>
      <c r="JXZ17" s="153"/>
      <c r="JYA17" s="153"/>
      <c r="JYB17" s="153"/>
      <c r="JYC17" s="153"/>
      <c r="JYD17" s="153"/>
      <c r="JYE17" s="153"/>
      <c r="JYF17" s="153"/>
      <c r="JYG17" s="153"/>
      <c r="JYH17" s="153"/>
      <c r="JYI17" s="153"/>
      <c r="JYJ17" s="153"/>
      <c r="JYK17" s="153"/>
      <c r="JYL17" s="153"/>
      <c r="JYM17" s="153"/>
      <c r="JYN17" s="153"/>
      <c r="JYO17" s="153"/>
      <c r="JYP17" s="153"/>
      <c r="JYQ17" s="153"/>
      <c r="JYR17" s="153"/>
      <c r="JYS17" s="153"/>
      <c r="JYT17" s="153"/>
      <c r="JYU17" s="153"/>
      <c r="JYV17" s="153"/>
      <c r="JYW17" s="153"/>
      <c r="JYX17" s="153"/>
      <c r="JYY17" s="153"/>
      <c r="JYZ17" s="153"/>
      <c r="JZA17" s="153"/>
      <c r="JZB17" s="153"/>
      <c r="JZC17" s="153"/>
      <c r="JZD17" s="153"/>
      <c r="JZE17" s="153"/>
      <c r="JZF17" s="153"/>
      <c r="JZG17" s="153"/>
      <c r="JZH17" s="153"/>
      <c r="JZI17" s="153"/>
      <c r="JZJ17" s="153"/>
      <c r="JZK17" s="153"/>
      <c r="JZL17" s="153"/>
      <c r="JZM17" s="153"/>
      <c r="JZN17" s="153"/>
      <c r="JZO17" s="153"/>
      <c r="JZP17" s="153"/>
      <c r="JZQ17" s="153"/>
      <c r="JZR17" s="153"/>
      <c r="JZS17" s="153"/>
      <c r="JZT17" s="153"/>
      <c r="JZU17" s="153"/>
      <c r="JZV17" s="153"/>
      <c r="JZW17" s="153"/>
      <c r="JZX17" s="153"/>
      <c r="JZY17" s="153"/>
      <c r="JZZ17" s="153"/>
      <c r="KAA17" s="153"/>
      <c r="KAB17" s="153"/>
      <c r="KAC17" s="153"/>
      <c r="KAD17" s="153"/>
      <c r="KAE17" s="153"/>
      <c r="KAF17" s="153"/>
      <c r="KAG17" s="153"/>
      <c r="KAH17" s="153"/>
      <c r="KAI17" s="153"/>
      <c r="KAJ17" s="153"/>
      <c r="KAK17" s="153"/>
      <c r="KAL17" s="153"/>
      <c r="KAM17" s="153"/>
      <c r="KAN17" s="153"/>
      <c r="KAO17" s="153"/>
      <c r="KAP17" s="153"/>
      <c r="KAQ17" s="153"/>
      <c r="KAR17" s="153"/>
      <c r="KAS17" s="153"/>
      <c r="KAT17" s="153"/>
      <c r="KAU17" s="153"/>
      <c r="KAV17" s="153"/>
      <c r="KAW17" s="153"/>
      <c r="KAX17" s="153"/>
      <c r="KAY17" s="153"/>
      <c r="KAZ17" s="153"/>
      <c r="KBA17" s="153"/>
      <c r="KBB17" s="153"/>
      <c r="KBC17" s="153"/>
      <c r="KBD17" s="153"/>
      <c r="KBE17" s="153"/>
      <c r="KBF17" s="153"/>
      <c r="KBG17" s="153"/>
      <c r="KBH17" s="153"/>
      <c r="KBI17" s="153"/>
      <c r="KBJ17" s="153"/>
      <c r="KBK17" s="153"/>
      <c r="KBL17" s="153"/>
      <c r="KBM17" s="153"/>
      <c r="KBN17" s="153"/>
      <c r="KBO17" s="153"/>
      <c r="KBP17" s="153"/>
      <c r="KBQ17" s="153"/>
      <c r="KBR17" s="153"/>
      <c r="KBS17" s="153"/>
      <c r="KBT17" s="153"/>
      <c r="KBU17" s="153"/>
      <c r="KBV17" s="153"/>
      <c r="KBW17" s="153"/>
      <c r="KBX17" s="153"/>
      <c r="KBY17" s="153"/>
      <c r="KBZ17" s="153"/>
      <c r="KCA17" s="153"/>
      <c r="KCB17" s="153"/>
      <c r="KCC17" s="153"/>
      <c r="KCD17" s="153"/>
      <c r="KCE17" s="153"/>
      <c r="KCF17" s="153"/>
      <c r="KCG17" s="153"/>
      <c r="KCH17" s="153"/>
      <c r="KCI17" s="153"/>
      <c r="KCJ17" s="153"/>
      <c r="KCK17" s="153"/>
      <c r="KCL17" s="153"/>
      <c r="KCM17" s="153"/>
      <c r="KCN17" s="153"/>
      <c r="KCO17" s="153"/>
      <c r="KCP17" s="153"/>
      <c r="KCQ17" s="153"/>
      <c r="KCR17" s="153"/>
      <c r="KCS17" s="153"/>
      <c r="KCT17" s="153"/>
      <c r="KCU17" s="153"/>
      <c r="KCV17" s="153"/>
      <c r="KCW17" s="153"/>
      <c r="KCX17" s="153"/>
      <c r="KCY17" s="153"/>
      <c r="KCZ17" s="153"/>
      <c r="KDA17" s="153"/>
      <c r="KDB17" s="153"/>
      <c r="KDC17" s="153"/>
      <c r="KDD17" s="153"/>
      <c r="KDE17" s="153"/>
      <c r="KDF17" s="153"/>
      <c r="KDG17" s="153"/>
      <c r="KDH17" s="153"/>
      <c r="KDI17" s="153"/>
      <c r="KDJ17" s="153"/>
      <c r="KDK17" s="153"/>
      <c r="KDL17" s="153"/>
      <c r="KDM17" s="153"/>
      <c r="KDN17" s="153"/>
      <c r="KDO17" s="153"/>
      <c r="KDP17" s="153"/>
      <c r="KDQ17" s="153"/>
      <c r="KDR17" s="153"/>
      <c r="KDS17" s="153"/>
      <c r="KDT17" s="153"/>
      <c r="KDU17" s="153"/>
      <c r="KDV17" s="153"/>
      <c r="KDW17" s="153"/>
      <c r="KDX17" s="153"/>
      <c r="KDY17" s="153"/>
      <c r="KDZ17" s="153"/>
      <c r="KEA17" s="153"/>
      <c r="KEB17" s="153"/>
      <c r="KEC17" s="153"/>
      <c r="KED17" s="153"/>
      <c r="KEE17" s="153"/>
      <c r="KEF17" s="153"/>
      <c r="KEG17" s="153"/>
      <c r="KEH17" s="153"/>
      <c r="KEI17" s="153"/>
      <c r="KEJ17" s="153"/>
      <c r="KEK17" s="153"/>
      <c r="KEL17" s="153"/>
      <c r="KEM17" s="153"/>
      <c r="KEN17" s="153"/>
      <c r="KEO17" s="153"/>
      <c r="KEP17" s="153"/>
      <c r="KEQ17" s="153"/>
      <c r="KER17" s="153"/>
      <c r="KES17" s="153"/>
      <c r="KET17" s="153"/>
      <c r="KEU17" s="153"/>
      <c r="KEV17" s="153"/>
      <c r="KEW17" s="153"/>
      <c r="KEX17" s="153"/>
      <c r="KEY17" s="153"/>
      <c r="KEZ17" s="153"/>
      <c r="KFA17" s="153"/>
      <c r="KFB17" s="153"/>
      <c r="KFC17" s="153"/>
      <c r="KFD17" s="153"/>
      <c r="KFE17" s="153"/>
      <c r="KFF17" s="153"/>
      <c r="KFG17" s="153"/>
      <c r="KFH17" s="153"/>
      <c r="KFI17" s="153"/>
      <c r="KFJ17" s="153"/>
      <c r="KFK17" s="153"/>
      <c r="KFL17" s="153"/>
      <c r="KFM17" s="153"/>
      <c r="KFN17" s="153"/>
      <c r="KFO17" s="153"/>
      <c r="KFP17" s="153"/>
      <c r="KFQ17" s="153"/>
      <c r="KFR17" s="153"/>
      <c r="KFS17" s="153"/>
      <c r="KFT17" s="153"/>
      <c r="KFU17" s="153"/>
      <c r="KFV17" s="153"/>
      <c r="KFW17" s="153"/>
      <c r="KFX17" s="153"/>
      <c r="KFY17" s="153"/>
      <c r="KFZ17" s="153"/>
      <c r="KGA17" s="153"/>
      <c r="KGB17" s="153"/>
      <c r="KGC17" s="153"/>
      <c r="KGD17" s="153"/>
      <c r="KGE17" s="153"/>
      <c r="KGF17" s="153"/>
      <c r="KGG17" s="153"/>
      <c r="KGH17" s="153"/>
      <c r="KGI17" s="153"/>
      <c r="KGJ17" s="153"/>
      <c r="KGK17" s="153"/>
      <c r="KGL17" s="153"/>
      <c r="KGM17" s="153"/>
      <c r="KGN17" s="153"/>
      <c r="KGO17" s="153"/>
      <c r="KGP17" s="153"/>
      <c r="KGQ17" s="153"/>
      <c r="KGR17" s="153"/>
      <c r="KGS17" s="153"/>
      <c r="KGT17" s="153"/>
      <c r="KGU17" s="153"/>
      <c r="KGV17" s="153"/>
      <c r="KGW17" s="153"/>
      <c r="KGX17" s="153"/>
      <c r="KGY17" s="153"/>
      <c r="KGZ17" s="153"/>
      <c r="KHA17" s="153"/>
      <c r="KHB17" s="153"/>
      <c r="KHC17" s="153"/>
      <c r="KHD17" s="153"/>
      <c r="KHE17" s="153"/>
      <c r="KHF17" s="153"/>
      <c r="KHG17" s="153"/>
      <c r="KHH17" s="153"/>
      <c r="KHI17" s="153"/>
      <c r="KHJ17" s="153"/>
      <c r="KHK17" s="153"/>
      <c r="KHL17" s="153"/>
      <c r="KHM17" s="153"/>
      <c r="KHN17" s="153"/>
      <c r="KHO17" s="153"/>
      <c r="KHP17" s="153"/>
      <c r="KHQ17" s="153"/>
      <c r="KHR17" s="153"/>
      <c r="KHS17" s="153"/>
      <c r="KHT17" s="153"/>
      <c r="KHU17" s="153"/>
      <c r="KHV17" s="153"/>
      <c r="KHW17" s="153"/>
      <c r="KHX17" s="153"/>
      <c r="KHY17" s="153"/>
      <c r="KHZ17" s="153"/>
      <c r="KIA17" s="153"/>
      <c r="KIB17" s="153"/>
      <c r="KIC17" s="153"/>
      <c r="KID17" s="153"/>
      <c r="KIE17" s="153"/>
      <c r="KIF17" s="153"/>
      <c r="KIG17" s="153"/>
      <c r="KIH17" s="153"/>
      <c r="KII17" s="153"/>
      <c r="KIJ17" s="153"/>
      <c r="KIK17" s="153"/>
      <c r="KIL17" s="153"/>
      <c r="KIM17" s="153"/>
      <c r="KIN17" s="153"/>
      <c r="KIO17" s="153"/>
      <c r="KIP17" s="153"/>
      <c r="KIQ17" s="153"/>
      <c r="KIR17" s="153"/>
      <c r="KIS17" s="153"/>
      <c r="KIT17" s="153"/>
      <c r="KIU17" s="153"/>
      <c r="KIV17" s="153"/>
      <c r="KIW17" s="153"/>
      <c r="KIX17" s="153"/>
      <c r="KIY17" s="153"/>
      <c r="KIZ17" s="153"/>
      <c r="KJA17" s="153"/>
      <c r="KJB17" s="153"/>
      <c r="KJC17" s="153"/>
      <c r="KJD17" s="153"/>
      <c r="KJE17" s="153"/>
      <c r="KJF17" s="153"/>
      <c r="KJG17" s="153"/>
      <c r="KJH17" s="153"/>
      <c r="KJI17" s="153"/>
      <c r="KJJ17" s="153"/>
      <c r="KJK17" s="153"/>
      <c r="KJL17" s="153"/>
      <c r="KJM17" s="153"/>
      <c r="KJN17" s="153"/>
      <c r="KJO17" s="153"/>
      <c r="KJP17" s="153"/>
      <c r="KJQ17" s="153"/>
      <c r="KJR17" s="153"/>
      <c r="KJS17" s="153"/>
      <c r="KJT17" s="153"/>
      <c r="KJU17" s="153"/>
      <c r="KJV17" s="153"/>
      <c r="KJW17" s="153"/>
      <c r="KJX17" s="153"/>
      <c r="KJY17" s="153"/>
      <c r="KJZ17" s="153"/>
      <c r="KKA17" s="153"/>
      <c r="KKB17" s="153"/>
      <c r="KKC17" s="153"/>
      <c r="KKD17" s="153"/>
      <c r="KKE17" s="153"/>
      <c r="KKF17" s="153"/>
      <c r="KKG17" s="153"/>
      <c r="KKH17" s="153"/>
      <c r="KKI17" s="153"/>
      <c r="KKJ17" s="153"/>
      <c r="KKK17" s="153"/>
      <c r="KKL17" s="153"/>
      <c r="KKM17" s="153"/>
      <c r="KKN17" s="153"/>
      <c r="KKO17" s="153"/>
      <c r="KKP17" s="153"/>
      <c r="KKQ17" s="153"/>
      <c r="KKR17" s="153"/>
      <c r="KKS17" s="153"/>
      <c r="KKT17" s="153"/>
      <c r="KKU17" s="153"/>
      <c r="KKV17" s="153"/>
      <c r="KKW17" s="153"/>
      <c r="KKX17" s="153"/>
      <c r="KKY17" s="153"/>
      <c r="KKZ17" s="153"/>
      <c r="KLA17" s="153"/>
      <c r="KLB17" s="153"/>
      <c r="KLC17" s="153"/>
      <c r="KLD17" s="153"/>
      <c r="KLE17" s="153"/>
      <c r="KLF17" s="153"/>
      <c r="KLG17" s="153"/>
      <c r="KLH17" s="153"/>
      <c r="KLI17" s="153"/>
      <c r="KLJ17" s="153"/>
      <c r="KLK17" s="153"/>
      <c r="KLL17" s="153"/>
      <c r="KLM17" s="153"/>
      <c r="KLN17" s="153"/>
      <c r="KLO17" s="153"/>
      <c r="KLP17" s="153"/>
      <c r="KLQ17" s="153"/>
      <c r="KLR17" s="153"/>
      <c r="KLS17" s="153"/>
      <c r="KLT17" s="153"/>
      <c r="KLU17" s="153"/>
      <c r="KLV17" s="153"/>
      <c r="KLW17" s="153"/>
      <c r="KLX17" s="153"/>
      <c r="KLY17" s="153"/>
      <c r="KLZ17" s="153"/>
      <c r="KMA17" s="153"/>
      <c r="KMB17" s="153"/>
      <c r="KMC17" s="153"/>
      <c r="KMD17" s="153"/>
      <c r="KME17" s="153"/>
      <c r="KMF17" s="153"/>
      <c r="KMG17" s="153"/>
      <c r="KMH17" s="153"/>
      <c r="KMI17" s="153"/>
      <c r="KMJ17" s="153"/>
      <c r="KMK17" s="153"/>
      <c r="KML17" s="153"/>
      <c r="KMM17" s="153"/>
      <c r="KMN17" s="153"/>
      <c r="KMO17" s="153"/>
      <c r="KMP17" s="153"/>
      <c r="KMQ17" s="153"/>
      <c r="KMR17" s="153"/>
      <c r="KMS17" s="153"/>
      <c r="KMT17" s="153"/>
      <c r="KMU17" s="153"/>
      <c r="KMV17" s="153"/>
      <c r="KMW17" s="153"/>
      <c r="KMX17" s="153"/>
      <c r="KMY17" s="153"/>
      <c r="KMZ17" s="153"/>
      <c r="KNA17" s="153"/>
      <c r="KNB17" s="153"/>
      <c r="KNC17" s="153"/>
      <c r="KND17" s="153"/>
      <c r="KNE17" s="153"/>
      <c r="KNF17" s="153"/>
      <c r="KNG17" s="153"/>
      <c r="KNH17" s="153"/>
      <c r="KNI17" s="153"/>
      <c r="KNJ17" s="153"/>
      <c r="KNK17" s="153"/>
      <c r="KNL17" s="153"/>
      <c r="KNM17" s="153"/>
      <c r="KNN17" s="153"/>
      <c r="KNO17" s="153"/>
      <c r="KNP17" s="153"/>
      <c r="KNQ17" s="153"/>
      <c r="KNR17" s="153"/>
      <c r="KNS17" s="153"/>
      <c r="KNT17" s="153"/>
      <c r="KNU17" s="153"/>
      <c r="KNV17" s="153"/>
      <c r="KNW17" s="153"/>
      <c r="KNX17" s="153"/>
      <c r="KNY17" s="153"/>
      <c r="KNZ17" s="153"/>
      <c r="KOA17" s="153"/>
      <c r="KOB17" s="153"/>
      <c r="KOC17" s="153"/>
      <c r="KOD17" s="153"/>
      <c r="KOE17" s="153"/>
      <c r="KOF17" s="153"/>
      <c r="KOG17" s="153"/>
      <c r="KOH17" s="153"/>
      <c r="KOI17" s="153"/>
      <c r="KOJ17" s="153"/>
      <c r="KOK17" s="153"/>
      <c r="KOL17" s="153"/>
      <c r="KOM17" s="153"/>
      <c r="KON17" s="153"/>
      <c r="KOO17" s="153"/>
      <c r="KOP17" s="153"/>
      <c r="KOQ17" s="153"/>
      <c r="KOR17" s="153"/>
      <c r="KOS17" s="153"/>
      <c r="KOT17" s="153"/>
      <c r="KOU17" s="153"/>
      <c r="KOV17" s="153"/>
      <c r="KOW17" s="153"/>
      <c r="KOX17" s="153"/>
      <c r="KOY17" s="153"/>
      <c r="KOZ17" s="153"/>
      <c r="KPA17" s="153"/>
      <c r="KPB17" s="153"/>
      <c r="KPC17" s="153"/>
      <c r="KPD17" s="153"/>
      <c r="KPE17" s="153"/>
      <c r="KPF17" s="153"/>
      <c r="KPG17" s="153"/>
      <c r="KPH17" s="153"/>
      <c r="KPI17" s="153"/>
      <c r="KPJ17" s="153"/>
      <c r="KPK17" s="153"/>
      <c r="KPL17" s="153"/>
      <c r="KPM17" s="153"/>
      <c r="KPN17" s="153"/>
      <c r="KPO17" s="153"/>
      <c r="KPP17" s="153"/>
      <c r="KPQ17" s="153"/>
      <c r="KPR17" s="153"/>
      <c r="KPS17" s="153"/>
      <c r="KPT17" s="153"/>
      <c r="KPU17" s="153"/>
      <c r="KPV17" s="153"/>
      <c r="KPW17" s="153"/>
      <c r="KPX17" s="153"/>
      <c r="KPY17" s="153"/>
      <c r="KPZ17" s="153"/>
      <c r="KQA17" s="153"/>
      <c r="KQB17" s="153"/>
      <c r="KQC17" s="153"/>
      <c r="KQD17" s="153"/>
      <c r="KQE17" s="153"/>
      <c r="KQF17" s="153"/>
      <c r="KQG17" s="153"/>
      <c r="KQH17" s="153"/>
      <c r="KQI17" s="153"/>
      <c r="KQJ17" s="153"/>
      <c r="KQK17" s="153"/>
      <c r="KQL17" s="153"/>
      <c r="KQM17" s="153"/>
      <c r="KQN17" s="153"/>
      <c r="KQO17" s="153"/>
      <c r="KQP17" s="153"/>
      <c r="KQQ17" s="153"/>
      <c r="KQR17" s="153"/>
      <c r="KQS17" s="153"/>
      <c r="KQT17" s="153"/>
      <c r="KQU17" s="153"/>
      <c r="KQV17" s="153"/>
      <c r="KQW17" s="153"/>
      <c r="KQX17" s="153"/>
      <c r="KQY17" s="153"/>
      <c r="KQZ17" s="153"/>
      <c r="KRA17" s="153"/>
      <c r="KRB17" s="153"/>
      <c r="KRC17" s="153"/>
      <c r="KRD17" s="153"/>
      <c r="KRE17" s="153"/>
      <c r="KRF17" s="153"/>
      <c r="KRG17" s="153"/>
      <c r="KRH17" s="153"/>
      <c r="KRI17" s="153"/>
      <c r="KRJ17" s="153"/>
      <c r="KRK17" s="153"/>
      <c r="KRL17" s="153"/>
      <c r="KRM17" s="153"/>
      <c r="KRN17" s="153"/>
      <c r="KRO17" s="153"/>
      <c r="KRP17" s="153"/>
      <c r="KRQ17" s="153"/>
      <c r="KRR17" s="153"/>
      <c r="KRS17" s="153"/>
      <c r="KRT17" s="153"/>
      <c r="KRU17" s="153"/>
      <c r="KRV17" s="153"/>
      <c r="KRW17" s="153"/>
      <c r="KRX17" s="153"/>
      <c r="KRY17" s="153"/>
      <c r="KRZ17" s="153"/>
      <c r="KSA17" s="153"/>
      <c r="KSB17" s="153"/>
      <c r="KSC17" s="153"/>
      <c r="KSD17" s="153"/>
      <c r="KSE17" s="153"/>
      <c r="KSF17" s="153"/>
      <c r="KSG17" s="153"/>
      <c r="KSH17" s="153"/>
      <c r="KSI17" s="153"/>
      <c r="KSJ17" s="153"/>
      <c r="KSK17" s="153"/>
      <c r="KSL17" s="153"/>
      <c r="KSM17" s="153"/>
      <c r="KSN17" s="153"/>
      <c r="KSO17" s="153"/>
      <c r="KSP17" s="153"/>
      <c r="KSQ17" s="153"/>
      <c r="KSR17" s="153"/>
      <c r="KSS17" s="153"/>
      <c r="KST17" s="153"/>
      <c r="KSU17" s="153"/>
      <c r="KSV17" s="153"/>
      <c r="KSW17" s="153"/>
      <c r="KSX17" s="153"/>
      <c r="KSY17" s="153"/>
      <c r="KSZ17" s="153"/>
      <c r="KTA17" s="153"/>
      <c r="KTB17" s="153"/>
      <c r="KTC17" s="153"/>
      <c r="KTD17" s="153"/>
      <c r="KTE17" s="153"/>
      <c r="KTF17" s="153"/>
      <c r="KTG17" s="153"/>
      <c r="KTH17" s="153"/>
      <c r="KTI17" s="153"/>
      <c r="KTJ17" s="153"/>
      <c r="KTK17" s="153"/>
      <c r="KTL17" s="153"/>
      <c r="KTM17" s="153"/>
      <c r="KTN17" s="153"/>
      <c r="KTO17" s="153"/>
      <c r="KTP17" s="153"/>
      <c r="KTQ17" s="153"/>
      <c r="KTR17" s="153"/>
      <c r="KTS17" s="153"/>
      <c r="KTT17" s="153"/>
      <c r="KTU17" s="153"/>
      <c r="KTV17" s="153"/>
      <c r="KTW17" s="153"/>
      <c r="KTX17" s="153"/>
      <c r="KTY17" s="153"/>
      <c r="KTZ17" s="153"/>
      <c r="KUA17" s="153"/>
      <c r="KUB17" s="153"/>
      <c r="KUC17" s="153"/>
      <c r="KUD17" s="153"/>
      <c r="KUE17" s="153"/>
      <c r="KUF17" s="153"/>
      <c r="KUG17" s="153"/>
      <c r="KUH17" s="153"/>
      <c r="KUI17" s="153"/>
      <c r="KUJ17" s="153"/>
      <c r="KUK17" s="153"/>
      <c r="KUL17" s="153"/>
      <c r="KUM17" s="153"/>
      <c r="KUN17" s="153"/>
      <c r="KUO17" s="153"/>
      <c r="KUP17" s="153"/>
      <c r="KUQ17" s="153"/>
      <c r="KUR17" s="153"/>
      <c r="KUS17" s="153"/>
      <c r="KUT17" s="153"/>
      <c r="KUU17" s="153"/>
      <c r="KUV17" s="153"/>
      <c r="KUW17" s="153"/>
      <c r="KUX17" s="153"/>
      <c r="KUY17" s="153"/>
      <c r="KUZ17" s="153"/>
      <c r="KVA17" s="153"/>
      <c r="KVB17" s="153"/>
      <c r="KVC17" s="153"/>
      <c r="KVD17" s="153"/>
      <c r="KVE17" s="153"/>
      <c r="KVF17" s="153"/>
      <c r="KVG17" s="153"/>
      <c r="KVH17" s="153"/>
      <c r="KVI17" s="153"/>
      <c r="KVJ17" s="153"/>
      <c r="KVK17" s="153"/>
      <c r="KVL17" s="153"/>
      <c r="KVM17" s="153"/>
      <c r="KVN17" s="153"/>
      <c r="KVO17" s="153"/>
      <c r="KVP17" s="153"/>
      <c r="KVQ17" s="153"/>
      <c r="KVR17" s="153"/>
      <c r="KVS17" s="153"/>
      <c r="KVT17" s="153"/>
      <c r="KVU17" s="153"/>
      <c r="KVV17" s="153"/>
      <c r="KVW17" s="153"/>
      <c r="KVX17" s="153"/>
      <c r="KVY17" s="153"/>
      <c r="KVZ17" s="153"/>
      <c r="KWA17" s="153"/>
      <c r="KWB17" s="153"/>
      <c r="KWC17" s="153"/>
      <c r="KWD17" s="153"/>
      <c r="KWE17" s="153"/>
      <c r="KWF17" s="153"/>
      <c r="KWG17" s="153"/>
      <c r="KWH17" s="153"/>
      <c r="KWI17" s="153"/>
      <c r="KWJ17" s="153"/>
      <c r="KWK17" s="153"/>
      <c r="KWL17" s="153"/>
      <c r="KWM17" s="153"/>
      <c r="KWN17" s="153"/>
      <c r="KWO17" s="153"/>
      <c r="KWP17" s="153"/>
      <c r="KWQ17" s="153"/>
      <c r="KWR17" s="153"/>
      <c r="KWS17" s="153"/>
      <c r="KWT17" s="153"/>
      <c r="KWU17" s="153"/>
      <c r="KWV17" s="153"/>
      <c r="KWW17" s="153"/>
      <c r="KWX17" s="153"/>
      <c r="KWY17" s="153"/>
      <c r="KWZ17" s="153"/>
      <c r="KXA17" s="153"/>
      <c r="KXB17" s="153"/>
      <c r="KXC17" s="153"/>
      <c r="KXD17" s="153"/>
      <c r="KXE17" s="153"/>
      <c r="KXF17" s="153"/>
      <c r="KXG17" s="153"/>
      <c r="KXH17" s="153"/>
      <c r="KXI17" s="153"/>
      <c r="KXJ17" s="153"/>
      <c r="KXK17" s="153"/>
      <c r="KXL17" s="153"/>
      <c r="KXM17" s="153"/>
      <c r="KXN17" s="153"/>
      <c r="KXO17" s="153"/>
      <c r="KXP17" s="153"/>
      <c r="KXQ17" s="153"/>
      <c r="KXR17" s="153"/>
      <c r="KXS17" s="153"/>
      <c r="KXT17" s="153"/>
      <c r="KXU17" s="153"/>
      <c r="KXV17" s="153"/>
      <c r="KXW17" s="153"/>
      <c r="KXX17" s="153"/>
      <c r="KXY17" s="153"/>
      <c r="KXZ17" s="153"/>
      <c r="KYA17" s="153"/>
      <c r="KYB17" s="153"/>
      <c r="KYC17" s="153"/>
      <c r="KYD17" s="153"/>
      <c r="KYE17" s="153"/>
      <c r="KYF17" s="153"/>
      <c r="KYG17" s="153"/>
      <c r="KYH17" s="153"/>
      <c r="KYI17" s="153"/>
      <c r="KYJ17" s="153"/>
      <c r="KYK17" s="153"/>
      <c r="KYL17" s="153"/>
      <c r="KYM17" s="153"/>
      <c r="KYN17" s="153"/>
      <c r="KYO17" s="153"/>
      <c r="KYP17" s="153"/>
      <c r="KYQ17" s="153"/>
      <c r="KYR17" s="153"/>
      <c r="KYS17" s="153"/>
      <c r="KYT17" s="153"/>
      <c r="KYU17" s="153"/>
      <c r="KYV17" s="153"/>
      <c r="KYW17" s="153"/>
      <c r="KYX17" s="153"/>
      <c r="KYY17" s="153"/>
      <c r="KYZ17" s="153"/>
      <c r="KZA17" s="153"/>
      <c r="KZB17" s="153"/>
      <c r="KZC17" s="153"/>
      <c r="KZD17" s="153"/>
      <c r="KZE17" s="153"/>
      <c r="KZF17" s="153"/>
      <c r="KZG17" s="153"/>
      <c r="KZH17" s="153"/>
      <c r="KZI17" s="153"/>
      <c r="KZJ17" s="153"/>
      <c r="KZK17" s="153"/>
      <c r="KZL17" s="153"/>
      <c r="KZM17" s="153"/>
      <c r="KZN17" s="153"/>
      <c r="KZO17" s="153"/>
      <c r="KZP17" s="153"/>
      <c r="KZQ17" s="153"/>
      <c r="KZR17" s="153"/>
      <c r="KZS17" s="153"/>
      <c r="KZT17" s="153"/>
      <c r="KZU17" s="153"/>
      <c r="KZV17" s="153"/>
      <c r="KZW17" s="153"/>
      <c r="KZX17" s="153"/>
      <c r="KZY17" s="153"/>
      <c r="KZZ17" s="153"/>
      <c r="LAA17" s="153"/>
      <c r="LAB17" s="153"/>
      <c r="LAC17" s="153"/>
      <c r="LAD17" s="153"/>
      <c r="LAE17" s="153"/>
      <c r="LAF17" s="153"/>
      <c r="LAG17" s="153"/>
      <c r="LAH17" s="153"/>
      <c r="LAI17" s="153"/>
      <c r="LAJ17" s="153"/>
      <c r="LAK17" s="153"/>
      <c r="LAL17" s="153"/>
      <c r="LAM17" s="153"/>
      <c r="LAN17" s="153"/>
      <c r="LAO17" s="153"/>
      <c r="LAP17" s="153"/>
      <c r="LAQ17" s="153"/>
      <c r="LAR17" s="153"/>
      <c r="LAS17" s="153"/>
      <c r="LAT17" s="153"/>
      <c r="LAU17" s="153"/>
      <c r="LAV17" s="153"/>
      <c r="LAW17" s="153"/>
      <c r="LAX17" s="153"/>
      <c r="LAY17" s="153"/>
      <c r="LAZ17" s="153"/>
      <c r="LBA17" s="153"/>
      <c r="LBB17" s="153"/>
      <c r="LBC17" s="153"/>
      <c r="LBD17" s="153"/>
      <c r="LBE17" s="153"/>
      <c r="LBF17" s="153"/>
      <c r="LBG17" s="153"/>
      <c r="LBH17" s="153"/>
      <c r="LBI17" s="153"/>
      <c r="LBJ17" s="153"/>
      <c r="LBK17" s="153"/>
      <c r="LBL17" s="153"/>
      <c r="LBM17" s="153"/>
      <c r="LBN17" s="153"/>
      <c r="LBO17" s="153"/>
      <c r="LBP17" s="153"/>
      <c r="LBQ17" s="153"/>
      <c r="LBR17" s="153"/>
      <c r="LBS17" s="153"/>
      <c r="LBT17" s="153"/>
      <c r="LBU17" s="153"/>
      <c r="LBV17" s="153"/>
      <c r="LBW17" s="153"/>
      <c r="LBX17" s="153"/>
      <c r="LBY17" s="153"/>
      <c r="LBZ17" s="153"/>
      <c r="LCA17" s="153"/>
      <c r="LCB17" s="153"/>
      <c r="LCC17" s="153"/>
      <c r="LCD17" s="153"/>
      <c r="LCE17" s="153"/>
      <c r="LCF17" s="153"/>
      <c r="LCG17" s="153"/>
      <c r="LCH17" s="153"/>
      <c r="LCI17" s="153"/>
      <c r="LCJ17" s="153"/>
      <c r="LCK17" s="153"/>
      <c r="LCL17" s="153"/>
      <c r="LCM17" s="153"/>
      <c r="LCN17" s="153"/>
      <c r="LCO17" s="153"/>
      <c r="LCP17" s="153"/>
      <c r="LCQ17" s="153"/>
      <c r="LCR17" s="153"/>
      <c r="LCS17" s="153"/>
      <c r="LCT17" s="153"/>
      <c r="LCU17" s="153"/>
      <c r="LCV17" s="153"/>
      <c r="LCW17" s="153"/>
      <c r="LCX17" s="153"/>
      <c r="LCY17" s="153"/>
      <c r="LCZ17" s="153"/>
      <c r="LDA17" s="153"/>
      <c r="LDB17" s="153"/>
      <c r="LDC17" s="153"/>
      <c r="LDD17" s="153"/>
      <c r="LDE17" s="153"/>
      <c r="LDF17" s="153"/>
      <c r="LDG17" s="153"/>
      <c r="LDH17" s="153"/>
      <c r="LDI17" s="153"/>
      <c r="LDJ17" s="153"/>
      <c r="LDK17" s="153"/>
      <c r="LDL17" s="153"/>
      <c r="LDM17" s="153"/>
      <c r="LDN17" s="153"/>
      <c r="LDO17" s="153"/>
      <c r="LDP17" s="153"/>
      <c r="LDQ17" s="153"/>
      <c r="LDR17" s="153"/>
      <c r="LDS17" s="153"/>
      <c r="LDT17" s="153"/>
      <c r="LDU17" s="153"/>
      <c r="LDV17" s="153"/>
      <c r="LDW17" s="153"/>
      <c r="LDX17" s="153"/>
      <c r="LDY17" s="153"/>
      <c r="LDZ17" s="153"/>
      <c r="LEA17" s="153"/>
      <c r="LEB17" s="153"/>
      <c r="LEC17" s="153"/>
      <c r="LED17" s="153"/>
      <c r="LEE17" s="153"/>
      <c r="LEF17" s="153"/>
      <c r="LEG17" s="153"/>
      <c r="LEH17" s="153"/>
      <c r="LEI17" s="153"/>
      <c r="LEJ17" s="153"/>
      <c r="LEK17" s="153"/>
      <c r="LEL17" s="153"/>
      <c r="LEM17" s="153"/>
      <c r="LEN17" s="153"/>
      <c r="LEO17" s="153"/>
      <c r="LEP17" s="153"/>
      <c r="LEQ17" s="153"/>
      <c r="LER17" s="153"/>
      <c r="LES17" s="153"/>
      <c r="LET17" s="153"/>
      <c r="LEU17" s="153"/>
      <c r="LEV17" s="153"/>
      <c r="LEW17" s="153"/>
      <c r="LEX17" s="153"/>
      <c r="LEY17" s="153"/>
      <c r="LEZ17" s="153"/>
      <c r="LFA17" s="153"/>
      <c r="LFB17" s="153"/>
      <c r="LFC17" s="153"/>
      <c r="LFD17" s="153"/>
      <c r="LFE17" s="153"/>
      <c r="LFF17" s="153"/>
      <c r="LFG17" s="153"/>
      <c r="LFH17" s="153"/>
      <c r="LFI17" s="153"/>
      <c r="LFJ17" s="153"/>
      <c r="LFK17" s="153"/>
      <c r="LFL17" s="153"/>
      <c r="LFM17" s="153"/>
      <c r="LFN17" s="153"/>
      <c r="LFO17" s="153"/>
      <c r="LFP17" s="153"/>
      <c r="LFQ17" s="153"/>
      <c r="LFR17" s="153"/>
      <c r="LFS17" s="153"/>
      <c r="LFT17" s="153"/>
      <c r="LFU17" s="153"/>
      <c r="LFV17" s="153"/>
      <c r="LFW17" s="153"/>
      <c r="LFX17" s="153"/>
      <c r="LFY17" s="153"/>
      <c r="LFZ17" s="153"/>
      <c r="LGA17" s="153"/>
      <c r="LGB17" s="153"/>
      <c r="LGC17" s="153"/>
      <c r="LGD17" s="153"/>
      <c r="LGE17" s="153"/>
      <c r="LGF17" s="153"/>
      <c r="LGG17" s="153"/>
      <c r="LGH17" s="153"/>
      <c r="LGI17" s="153"/>
      <c r="LGJ17" s="153"/>
      <c r="LGK17" s="153"/>
      <c r="LGL17" s="153"/>
      <c r="LGM17" s="153"/>
      <c r="LGN17" s="153"/>
      <c r="LGO17" s="153"/>
      <c r="LGP17" s="153"/>
      <c r="LGQ17" s="153"/>
      <c r="LGR17" s="153"/>
      <c r="LGS17" s="153"/>
      <c r="LGT17" s="153"/>
      <c r="LGU17" s="153"/>
      <c r="LGV17" s="153"/>
      <c r="LGW17" s="153"/>
      <c r="LGX17" s="153"/>
      <c r="LGY17" s="153"/>
      <c r="LGZ17" s="153"/>
      <c r="LHA17" s="153"/>
      <c r="LHB17" s="153"/>
      <c r="LHC17" s="153"/>
      <c r="LHD17" s="153"/>
      <c r="LHE17" s="153"/>
      <c r="LHF17" s="153"/>
      <c r="LHG17" s="153"/>
      <c r="LHH17" s="153"/>
      <c r="LHI17" s="153"/>
      <c r="LHJ17" s="153"/>
      <c r="LHK17" s="153"/>
      <c r="LHL17" s="153"/>
      <c r="LHM17" s="153"/>
      <c r="LHN17" s="153"/>
      <c r="LHO17" s="153"/>
      <c r="LHP17" s="153"/>
      <c r="LHQ17" s="153"/>
      <c r="LHR17" s="153"/>
      <c r="LHS17" s="153"/>
      <c r="LHT17" s="153"/>
      <c r="LHU17" s="153"/>
      <c r="LHV17" s="153"/>
      <c r="LHW17" s="153"/>
      <c r="LHX17" s="153"/>
      <c r="LHY17" s="153"/>
      <c r="LHZ17" s="153"/>
      <c r="LIA17" s="153"/>
      <c r="LIB17" s="153"/>
      <c r="LIC17" s="153"/>
      <c r="LID17" s="153"/>
      <c r="LIE17" s="153"/>
      <c r="LIF17" s="153"/>
      <c r="LIG17" s="153"/>
      <c r="LIH17" s="153"/>
      <c r="LII17" s="153"/>
      <c r="LIJ17" s="153"/>
      <c r="LIK17" s="153"/>
      <c r="LIL17" s="153"/>
      <c r="LIM17" s="153"/>
      <c r="LIN17" s="153"/>
      <c r="LIO17" s="153"/>
      <c r="LIP17" s="153"/>
      <c r="LIQ17" s="153"/>
      <c r="LIR17" s="153"/>
      <c r="LIS17" s="153"/>
      <c r="LIT17" s="153"/>
      <c r="LIU17" s="153"/>
      <c r="LIV17" s="153"/>
      <c r="LIW17" s="153"/>
      <c r="LIX17" s="153"/>
      <c r="LIY17" s="153"/>
      <c r="LIZ17" s="153"/>
      <c r="LJA17" s="153"/>
      <c r="LJB17" s="153"/>
      <c r="LJC17" s="153"/>
      <c r="LJD17" s="153"/>
      <c r="LJE17" s="153"/>
      <c r="LJF17" s="153"/>
      <c r="LJG17" s="153"/>
      <c r="LJH17" s="153"/>
      <c r="LJI17" s="153"/>
      <c r="LJJ17" s="153"/>
      <c r="LJK17" s="153"/>
      <c r="LJL17" s="153"/>
      <c r="LJM17" s="153"/>
      <c r="LJN17" s="153"/>
      <c r="LJO17" s="153"/>
      <c r="LJP17" s="153"/>
      <c r="LJQ17" s="153"/>
      <c r="LJR17" s="153"/>
      <c r="LJS17" s="153"/>
      <c r="LJT17" s="153"/>
      <c r="LJU17" s="153"/>
      <c r="LJV17" s="153"/>
      <c r="LJW17" s="153"/>
      <c r="LJX17" s="153"/>
      <c r="LJY17" s="153"/>
      <c r="LJZ17" s="153"/>
      <c r="LKA17" s="153"/>
      <c r="LKB17" s="153"/>
      <c r="LKC17" s="153"/>
      <c r="LKD17" s="153"/>
      <c r="LKE17" s="153"/>
      <c r="LKF17" s="153"/>
      <c r="LKG17" s="153"/>
      <c r="LKH17" s="153"/>
      <c r="LKI17" s="153"/>
      <c r="LKJ17" s="153"/>
      <c r="LKK17" s="153"/>
      <c r="LKL17" s="153"/>
      <c r="LKM17" s="153"/>
      <c r="LKN17" s="153"/>
      <c r="LKO17" s="153"/>
      <c r="LKP17" s="153"/>
      <c r="LKQ17" s="153"/>
      <c r="LKR17" s="153"/>
      <c r="LKS17" s="153"/>
      <c r="LKT17" s="153"/>
      <c r="LKU17" s="153"/>
      <c r="LKV17" s="153"/>
      <c r="LKW17" s="153"/>
      <c r="LKX17" s="153"/>
      <c r="LKY17" s="153"/>
      <c r="LKZ17" s="153"/>
      <c r="LLA17" s="153"/>
      <c r="LLB17" s="153"/>
      <c r="LLC17" s="153"/>
      <c r="LLD17" s="153"/>
      <c r="LLE17" s="153"/>
      <c r="LLF17" s="153"/>
      <c r="LLG17" s="153"/>
      <c r="LLH17" s="153"/>
      <c r="LLI17" s="153"/>
      <c r="LLJ17" s="153"/>
      <c r="LLK17" s="153"/>
      <c r="LLL17" s="153"/>
      <c r="LLM17" s="153"/>
      <c r="LLN17" s="153"/>
      <c r="LLO17" s="153"/>
      <c r="LLP17" s="153"/>
      <c r="LLQ17" s="153"/>
      <c r="LLR17" s="153"/>
      <c r="LLS17" s="153"/>
      <c r="LLT17" s="153"/>
      <c r="LLU17" s="153"/>
      <c r="LLV17" s="153"/>
      <c r="LLW17" s="153"/>
      <c r="LLX17" s="153"/>
      <c r="LLY17" s="153"/>
      <c r="LLZ17" s="153"/>
      <c r="LMA17" s="153"/>
      <c r="LMB17" s="153"/>
      <c r="LMC17" s="153"/>
      <c r="LMD17" s="153"/>
      <c r="LME17" s="153"/>
      <c r="LMF17" s="153"/>
      <c r="LMG17" s="153"/>
      <c r="LMH17" s="153"/>
      <c r="LMI17" s="153"/>
      <c r="LMJ17" s="153"/>
      <c r="LMK17" s="153"/>
      <c r="LML17" s="153"/>
      <c r="LMM17" s="153"/>
      <c r="LMN17" s="153"/>
      <c r="LMO17" s="153"/>
      <c r="LMP17" s="153"/>
      <c r="LMQ17" s="153"/>
      <c r="LMR17" s="153"/>
      <c r="LMS17" s="153"/>
      <c r="LMT17" s="153"/>
      <c r="LMU17" s="153"/>
      <c r="LMV17" s="153"/>
      <c r="LMW17" s="153"/>
      <c r="LMX17" s="153"/>
      <c r="LMY17" s="153"/>
      <c r="LMZ17" s="153"/>
      <c r="LNA17" s="153"/>
      <c r="LNB17" s="153"/>
      <c r="LNC17" s="153"/>
      <c r="LND17" s="153"/>
      <c r="LNE17" s="153"/>
      <c r="LNF17" s="153"/>
      <c r="LNG17" s="153"/>
      <c r="LNH17" s="153"/>
      <c r="LNI17" s="153"/>
      <c r="LNJ17" s="153"/>
      <c r="LNK17" s="153"/>
      <c r="LNL17" s="153"/>
      <c r="LNM17" s="153"/>
      <c r="LNN17" s="153"/>
      <c r="LNO17" s="153"/>
      <c r="LNP17" s="153"/>
      <c r="LNQ17" s="153"/>
      <c r="LNR17" s="153"/>
      <c r="LNS17" s="153"/>
      <c r="LNT17" s="153"/>
      <c r="LNU17" s="153"/>
      <c r="LNV17" s="153"/>
      <c r="LNW17" s="153"/>
      <c r="LNX17" s="153"/>
      <c r="LNY17" s="153"/>
      <c r="LNZ17" s="153"/>
      <c r="LOA17" s="153"/>
      <c r="LOB17" s="153"/>
      <c r="LOC17" s="153"/>
      <c r="LOD17" s="153"/>
      <c r="LOE17" s="153"/>
      <c r="LOF17" s="153"/>
      <c r="LOG17" s="153"/>
      <c r="LOH17" s="153"/>
      <c r="LOI17" s="153"/>
      <c r="LOJ17" s="153"/>
      <c r="LOK17" s="153"/>
      <c r="LOL17" s="153"/>
      <c r="LOM17" s="153"/>
      <c r="LON17" s="153"/>
      <c r="LOO17" s="153"/>
      <c r="LOP17" s="153"/>
      <c r="LOQ17" s="153"/>
      <c r="LOR17" s="153"/>
      <c r="LOS17" s="153"/>
      <c r="LOT17" s="153"/>
      <c r="LOU17" s="153"/>
      <c r="LOV17" s="153"/>
      <c r="LOW17" s="153"/>
      <c r="LOX17" s="153"/>
      <c r="LOY17" s="153"/>
      <c r="LOZ17" s="153"/>
      <c r="LPA17" s="153"/>
      <c r="LPB17" s="153"/>
      <c r="LPC17" s="153"/>
      <c r="LPD17" s="153"/>
      <c r="LPE17" s="153"/>
      <c r="LPF17" s="153"/>
      <c r="LPG17" s="153"/>
      <c r="LPH17" s="153"/>
      <c r="LPI17" s="153"/>
      <c r="LPJ17" s="153"/>
      <c r="LPK17" s="153"/>
      <c r="LPL17" s="153"/>
      <c r="LPM17" s="153"/>
      <c r="LPN17" s="153"/>
      <c r="LPO17" s="153"/>
      <c r="LPP17" s="153"/>
      <c r="LPQ17" s="153"/>
      <c r="LPR17" s="153"/>
      <c r="LPS17" s="153"/>
      <c r="LPT17" s="153"/>
      <c r="LPU17" s="153"/>
      <c r="LPV17" s="153"/>
      <c r="LPW17" s="153"/>
      <c r="LPX17" s="153"/>
      <c r="LPY17" s="153"/>
      <c r="LPZ17" s="153"/>
      <c r="LQA17" s="153"/>
      <c r="LQB17" s="153"/>
      <c r="LQC17" s="153"/>
      <c r="LQD17" s="153"/>
      <c r="LQE17" s="153"/>
      <c r="LQF17" s="153"/>
      <c r="LQG17" s="153"/>
      <c r="LQH17" s="153"/>
      <c r="LQI17" s="153"/>
      <c r="LQJ17" s="153"/>
      <c r="LQK17" s="153"/>
      <c r="LQL17" s="153"/>
      <c r="LQM17" s="153"/>
      <c r="LQN17" s="153"/>
      <c r="LQO17" s="153"/>
      <c r="LQP17" s="153"/>
      <c r="LQQ17" s="153"/>
      <c r="LQR17" s="153"/>
      <c r="LQS17" s="153"/>
      <c r="LQT17" s="153"/>
      <c r="LQU17" s="153"/>
      <c r="LQV17" s="153"/>
      <c r="LQW17" s="153"/>
      <c r="LQX17" s="153"/>
      <c r="LQY17" s="153"/>
      <c r="LQZ17" s="153"/>
      <c r="LRA17" s="153"/>
      <c r="LRB17" s="153"/>
      <c r="LRC17" s="153"/>
      <c r="LRD17" s="153"/>
      <c r="LRE17" s="153"/>
      <c r="LRF17" s="153"/>
      <c r="LRG17" s="153"/>
      <c r="LRH17" s="153"/>
      <c r="LRI17" s="153"/>
      <c r="LRJ17" s="153"/>
      <c r="LRK17" s="153"/>
      <c r="LRL17" s="153"/>
      <c r="LRM17" s="153"/>
      <c r="LRN17" s="153"/>
      <c r="LRO17" s="153"/>
      <c r="LRP17" s="153"/>
      <c r="LRQ17" s="153"/>
      <c r="LRR17" s="153"/>
      <c r="LRS17" s="153"/>
      <c r="LRT17" s="153"/>
      <c r="LRU17" s="153"/>
      <c r="LRV17" s="153"/>
      <c r="LRW17" s="153"/>
      <c r="LRX17" s="153"/>
      <c r="LRY17" s="153"/>
      <c r="LRZ17" s="153"/>
      <c r="LSA17" s="153"/>
      <c r="LSB17" s="153"/>
      <c r="LSC17" s="153"/>
      <c r="LSD17" s="153"/>
      <c r="LSE17" s="153"/>
      <c r="LSF17" s="153"/>
      <c r="LSG17" s="153"/>
      <c r="LSH17" s="153"/>
      <c r="LSI17" s="153"/>
      <c r="LSJ17" s="153"/>
      <c r="LSK17" s="153"/>
      <c r="LSL17" s="153"/>
      <c r="LSM17" s="153"/>
      <c r="LSN17" s="153"/>
      <c r="LSO17" s="153"/>
      <c r="LSP17" s="153"/>
      <c r="LSQ17" s="153"/>
      <c r="LSR17" s="153"/>
      <c r="LSS17" s="153"/>
      <c r="LST17" s="153"/>
      <c r="LSU17" s="153"/>
      <c r="LSV17" s="153"/>
      <c r="LSW17" s="153"/>
      <c r="LSX17" s="153"/>
      <c r="LSY17" s="153"/>
      <c r="LSZ17" s="153"/>
      <c r="LTA17" s="153"/>
      <c r="LTB17" s="153"/>
      <c r="LTC17" s="153"/>
      <c r="LTD17" s="153"/>
      <c r="LTE17" s="153"/>
      <c r="LTF17" s="153"/>
      <c r="LTG17" s="153"/>
      <c r="LTH17" s="153"/>
      <c r="LTI17" s="153"/>
      <c r="LTJ17" s="153"/>
      <c r="LTK17" s="153"/>
      <c r="LTL17" s="153"/>
      <c r="LTM17" s="153"/>
      <c r="LTN17" s="153"/>
      <c r="LTO17" s="153"/>
      <c r="LTP17" s="153"/>
      <c r="LTQ17" s="153"/>
      <c r="LTR17" s="153"/>
      <c r="LTS17" s="153"/>
      <c r="LTT17" s="153"/>
      <c r="LTU17" s="153"/>
      <c r="LTV17" s="153"/>
      <c r="LTW17" s="153"/>
      <c r="LTX17" s="153"/>
      <c r="LTY17" s="153"/>
      <c r="LTZ17" s="153"/>
      <c r="LUA17" s="153"/>
      <c r="LUB17" s="153"/>
      <c r="LUC17" s="153"/>
      <c r="LUD17" s="153"/>
      <c r="LUE17" s="153"/>
      <c r="LUF17" s="153"/>
      <c r="LUG17" s="153"/>
      <c r="LUH17" s="153"/>
      <c r="LUI17" s="153"/>
      <c r="LUJ17" s="153"/>
      <c r="LUK17" s="153"/>
      <c r="LUL17" s="153"/>
      <c r="LUM17" s="153"/>
      <c r="LUN17" s="153"/>
      <c r="LUO17" s="153"/>
      <c r="LUP17" s="153"/>
      <c r="LUQ17" s="153"/>
      <c r="LUR17" s="153"/>
      <c r="LUS17" s="153"/>
      <c r="LUT17" s="153"/>
      <c r="LUU17" s="153"/>
      <c r="LUV17" s="153"/>
      <c r="LUW17" s="153"/>
      <c r="LUX17" s="153"/>
      <c r="LUY17" s="153"/>
      <c r="LUZ17" s="153"/>
      <c r="LVA17" s="153"/>
      <c r="LVB17" s="153"/>
      <c r="LVC17" s="153"/>
      <c r="LVD17" s="153"/>
      <c r="LVE17" s="153"/>
      <c r="LVF17" s="153"/>
      <c r="LVG17" s="153"/>
      <c r="LVH17" s="153"/>
      <c r="LVI17" s="153"/>
      <c r="LVJ17" s="153"/>
      <c r="LVK17" s="153"/>
      <c r="LVL17" s="153"/>
      <c r="LVM17" s="153"/>
      <c r="LVN17" s="153"/>
      <c r="LVO17" s="153"/>
      <c r="LVP17" s="153"/>
      <c r="LVQ17" s="153"/>
      <c r="LVR17" s="153"/>
      <c r="LVS17" s="153"/>
      <c r="LVT17" s="153"/>
      <c r="LVU17" s="153"/>
      <c r="LVV17" s="153"/>
      <c r="LVW17" s="153"/>
      <c r="LVX17" s="153"/>
      <c r="LVY17" s="153"/>
      <c r="LVZ17" s="153"/>
      <c r="LWA17" s="153"/>
      <c r="LWB17" s="153"/>
      <c r="LWC17" s="153"/>
      <c r="LWD17" s="153"/>
      <c r="LWE17" s="153"/>
      <c r="LWF17" s="153"/>
      <c r="LWG17" s="153"/>
      <c r="LWH17" s="153"/>
      <c r="LWI17" s="153"/>
      <c r="LWJ17" s="153"/>
      <c r="LWK17" s="153"/>
      <c r="LWL17" s="153"/>
      <c r="LWM17" s="153"/>
      <c r="LWN17" s="153"/>
      <c r="LWO17" s="153"/>
      <c r="LWP17" s="153"/>
      <c r="LWQ17" s="153"/>
      <c r="LWR17" s="153"/>
      <c r="LWS17" s="153"/>
      <c r="LWT17" s="153"/>
      <c r="LWU17" s="153"/>
      <c r="LWV17" s="153"/>
      <c r="LWW17" s="153"/>
      <c r="LWX17" s="153"/>
      <c r="LWY17" s="153"/>
      <c r="LWZ17" s="153"/>
      <c r="LXA17" s="153"/>
      <c r="LXB17" s="153"/>
      <c r="LXC17" s="153"/>
      <c r="LXD17" s="153"/>
      <c r="LXE17" s="153"/>
      <c r="LXF17" s="153"/>
      <c r="LXG17" s="153"/>
      <c r="LXH17" s="153"/>
      <c r="LXI17" s="153"/>
      <c r="LXJ17" s="153"/>
      <c r="LXK17" s="153"/>
      <c r="LXL17" s="153"/>
      <c r="LXM17" s="153"/>
      <c r="LXN17" s="153"/>
      <c r="LXO17" s="153"/>
      <c r="LXP17" s="153"/>
      <c r="LXQ17" s="153"/>
      <c r="LXR17" s="153"/>
      <c r="LXS17" s="153"/>
      <c r="LXT17" s="153"/>
      <c r="LXU17" s="153"/>
      <c r="LXV17" s="153"/>
      <c r="LXW17" s="153"/>
      <c r="LXX17" s="153"/>
      <c r="LXY17" s="153"/>
      <c r="LXZ17" s="153"/>
      <c r="LYA17" s="153"/>
      <c r="LYB17" s="153"/>
      <c r="LYC17" s="153"/>
      <c r="LYD17" s="153"/>
      <c r="LYE17" s="153"/>
      <c r="LYF17" s="153"/>
      <c r="LYG17" s="153"/>
      <c r="LYH17" s="153"/>
      <c r="LYI17" s="153"/>
      <c r="LYJ17" s="153"/>
      <c r="LYK17" s="153"/>
      <c r="LYL17" s="153"/>
      <c r="LYM17" s="153"/>
      <c r="LYN17" s="153"/>
      <c r="LYO17" s="153"/>
      <c r="LYP17" s="153"/>
      <c r="LYQ17" s="153"/>
      <c r="LYR17" s="153"/>
      <c r="LYS17" s="153"/>
      <c r="LYT17" s="153"/>
      <c r="LYU17" s="153"/>
      <c r="LYV17" s="153"/>
      <c r="LYW17" s="153"/>
      <c r="LYX17" s="153"/>
      <c r="LYY17" s="153"/>
      <c r="LYZ17" s="153"/>
      <c r="LZA17" s="153"/>
      <c r="LZB17" s="153"/>
      <c r="LZC17" s="153"/>
      <c r="LZD17" s="153"/>
      <c r="LZE17" s="153"/>
      <c r="LZF17" s="153"/>
      <c r="LZG17" s="153"/>
      <c r="LZH17" s="153"/>
      <c r="LZI17" s="153"/>
      <c r="LZJ17" s="153"/>
      <c r="LZK17" s="153"/>
      <c r="LZL17" s="153"/>
      <c r="LZM17" s="153"/>
      <c r="LZN17" s="153"/>
      <c r="LZO17" s="153"/>
      <c r="LZP17" s="153"/>
      <c r="LZQ17" s="153"/>
      <c r="LZR17" s="153"/>
      <c r="LZS17" s="153"/>
      <c r="LZT17" s="153"/>
      <c r="LZU17" s="153"/>
      <c r="LZV17" s="153"/>
      <c r="LZW17" s="153"/>
      <c r="LZX17" s="153"/>
      <c r="LZY17" s="153"/>
      <c r="LZZ17" s="153"/>
      <c r="MAA17" s="153"/>
      <c r="MAB17" s="153"/>
      <c r="MAC17" s="153"/>
      <c r="MAD17" s="153"/>
      <c r="MAE17" s="153"/>
      <c r="MAF17" s="153"/>
      <c r="MAG17" s="153"/>
      <c r="MAH17" s="153"/>
      <c r="MAI17" s="153"/>
      <c r="MAJ17" s="153"/>
      <c r="MAK17" s="153"/>
      <c r="MAL17" s="153"/>
      <c r="MAM17" s="153"/>
      <c r="MAN17" s="153"/>
      <c r="MAO17" s="153"/>
      <c r="MAP17" s="153"/>
      <c r="MAQ17" s="153"/>
      <c r="MAR17" s="153"/>
      <c r="MAS17" s="153"/>
      <c r="MAT17" s="153"/>
      <c r="MAU17" s="153"/>
      <c r="MAV17" s="153"/>
      <c r="MAW17" s="153"/>
      <c r="MAX17" s="153"/>
      <c r="MAY17" s="153"/>
      <c r="MAZ17" s="153"/>
      <c r="MBA17" s="153"/>
      <c r="MBB17" s="153"/>
      <c r="MBC17" s="153"/>
      <c r="MBD17" s="153"/>
      <c r="MBE17" s="153"/>
      <c r="MBF17" s="153"/>
      <c r="MBG17" s="153"/>
      <c r="MBH17" s="153"/>
      <c r="MBI17" s="153"/>
      <c r="MBJ17" s="153"/>
      <c r="MBK17" s="153"/>
      <c r="MBL17" s="153"/>
      <c r="MBM17" s="153"/>
      <c r="MBN17" s="153"/>
      <c r="MBO17" s="153"/>
      <c r="MBP17" s="153"/>
      <c r="MBQ17" s="153"/>
      <c r="MBR17" s="153"/>
      <c r="MBS17" s="153"/>
      <c r="MBT17" s="153"/>
      <c r="MBU17" s="153"/>
      <c r="MBV17" s="153"/>
      <c r="MBW17" s="153"/>
      <c r="MBX17" s="153"/>
      <c r="MBY17" s="153"/>
      <c r="MBZ17" s="153"/>
      <c r="MCA17" s="153"/>
      <c r="MCB17" s="153"/>
      <c r="MCC17" s="153"/>
      <c r="MCD17" s="153"/>
      <c r="MCE17" s="153"/>
      <c r="MCF17" s="153"/>
      <c r="MCG17" s="153"/>
      <c r="MCH17" s="153"/>
      <c r="MCI17" s="153"/>
      <c r="MCJ17" s="153"/>
      <c r="MCK17" s="153"/>
      <c r="MCL17" s="153"/>
      <c r="MCM17" s="153"/>
      <c r="MCN17" s="153"/>
      <c r="MCO17" s="153"/>
      <c r="MCP17" s="153"/>
      <c r="MCQ17" s="153"/>
      <c r="MCR17" s="153"/>
      <c r="MCS17" s="153"/>
      <c r="MCT17" s="153"/>
      <c r="MCU17" s="153"/>
      <c r="MCV17" s="153"/>
      <c r="MCW17" s="153"/>
      <c r="MCX17" s="153"/>
      <c r="MCY17" s="153"/>
      <c r="MCZ17" s="153"/>
      <c r="MDA17" s="153"/>
      <c r="MDB17" s="153"/>
      <c r="MDC17" s="153"/>
      <c r="MDD17" s="153"/>
      <c r="MDE17" s="153"/>
      <c r="MDF17" s="153"/>
      <c r="MDG17" s="153"/>
      <c r="MDH17" s="153"/>
      <c r="MDI17" s="153"/>
      <c r="MDJ17" s="153"/>
      <c r="MDK17" s="153"/>
      <c r="MDL17" s="153"/>
      <c r="MDM17" s="153"/>
      <c r="MDN17" s="153"/>
      <c r="MDO17" s="153"/>
      <c r="MDP17" s="153"/>
      <c r="MDQ17" s="153"/>
      <c r="MDR17" s="153"/>
      <c r="MDS17" s="153"/>
      <c r="MDT17" s="153"/>
      <c r="MDU17" s="153"/>
      <c r="MDV17" s="153"/>
      <c r="MDW17" s="153"/>
      <c r="MDX17" s="153"/>
      <c r="MDY17" s="153"/>
      <c r="MDZ17" s="153"/>
      <c r="MEA17" s="153"/>
      <c r="MEB17" s="153"/>
      <c r="MEC17" s="153"/>
      <c r="MED17" s="153"/>
      <c r="MEE17" s="153"/>
      <c r="MEF17" s="153"/>
      <c r="MEG17" s="153"/>
      <c r="MEH17" s="153"/>
      <c r="MEI17" s="153"/>
      <c r="MEJ17" s="153"/>
      <c r="MEK17" s="153"/>
      <c r="MEL17" s="153"/>
      <c r="MEM17" s="153"/>
      <c r="MEN17" s="153"/>
      <c r="MEO17" s="153"/>
      <c r="MEP17" s="153"/>
      <c r="MEQ17" s="153"/>
      <c r="MER17" s="153"/>
      <c r="MES17" s="153"/>
      <c r="MET17" s="153"/>
      <c r="MEU17" s="153"/>
      <c r="MEV17" s="153"/>
      <c r="MEW17" s="153"/>
      <c r="MEX17" s="153"/>
      <c r="MEY17" s="153"/>
      <c r="MEZ17" s="153"/>
      <c r="MFA17" s="153"/>
      <c r="MFB17" s="153"/>
      <c r="MFC17" s="153"/>
      <c r="MFD17" s="153"/>
      <c r="MFE17" s="153"/>
      <c r="MFF17" s="153"/>
      <c r="MFG17" s="153"/>
      <c r="MFH17" s="153"/>
      <c r="MFI17" s="153"/>
      <c r="MFJ17" s="153"/>
      <c r="MFK17" s="153"/>
      <c r="MFL17" s="153"/>
      <c r="MFM17" s="153"/>
      <c r="MFN17" s="153"/>
      <c r="MFO17" s="153"/>
      <c r="MFP17" s="153"/>
      <c r="MFQ17" s="153"/>
      <c r="MFR17" s="153"/>
      <c r="MFS17" s="153"/>
      <c r="MFT17" s="153"/>
      <c r="MFU17" s="153"/>
      <c r="MFV17" s="153"/>
      <c r="MFW17" s="153"/>
      <c r="MFX17" s="153"/>
      <c r="MFY17" s="153"/>
      <c r="MFZ17" s="153"/>
      <c r="MGA17" s="153"/>
      <c r="MGB17" s="153"/>
      <c r="MGC17" s="153"/>
      <c r="MGD17" s="153"/>
      <c r="MGE17" s="153"/>
      <c r="MGF17" s="153"/>
      <c r="MGG17" s="153"/>
      <c r="MGH17" s="153"/>
      <c r="MGI17" s="153"/>
      <c r="MGJ17" s="153"/>
      <c r="MGK17" s="153"/>
      <c r="MGL17" s="153"/>
      <c r="MGM17" s="153"/>
      <c r="MGN17" s="153"/>
      <c r="MGO17" s="153"/>
      <c r="MGP17" s="153"/>
      <c r="MGQ17" s="153"/>
      <c r="MGR17" s="153"/>
      <c r="MGS17" s="153"/>
      <c r="MGT17" s="153"/>
      <c r="MGU17" s="153"/>
      <c r="MGV17" s="153"/>
      <c r="MGW17" s="153"/>
      <c r="MGX17" s="153"/>
      <c r="MGY17" s="153"/>
      <c r="MGZ17" s="153"/>
      <c r="MHA17" s="153"/>
      <c r="MHB17" s="153"/>
      <c r="MHC17" s="153"/>
      <c r="MHD17" s="153"/>
      <c r="MHE17" s="153"/>
      <c r="MHF17" s="153"/>
      <c r="MHG17" s="153"/>
      <c r="MHH17" s="153"/>
      <c r="MHI17" s="153"/>
      <c r="MHJ17" s="153"/>
      <c r="MHK17" s="153"/>
      <c r="MHL17" s="153"/>
      <c r="MHM17" s="153"/>
      <c r="MHN17" s="153"/>
      <c r="MHO17" s="153"/>
      <c r="MHP17" s="153"/>
      <c r="MHQ17" s="153"/>
      <c r="MHR17" s="153"/>
      <c r="MHS17" s="153"/>
      <c r="MHT17" s="153"/>
      <c r="MHU17" s="153"/>
      <c r="MHV17" s="153"/>
      <c r="MHW17" s="153"/>
      <c r="MHX17" s="153"/>
      <c r="MHY17" s="153"/>
      <c r="MHZ17" s="153"/>
      <c r="MIA17" s="153"/>
      <c r="MIB17" s="153"/>
      <c r="MIC17" s="153"/>
      <c r="MID17" s="153"/>
      <c r="MIE17" s="153"/>
      <c r="MIF17" s="153"/>
      <c r="MIG17" s="153"/>
      <c r="MIH17" s="153"/>
      <c r="MII17" s="153"/>
      <c r="MIJ17" s="153"/>
      <c r="MIK17" s="153"/>
      <c r="MIL17" s="153"/>
      <c r="MIM17" s="153"/>
      <c r="MIN17" s="153"/>
      <c r="MIO17" s="153"/>
      <c r="MIP17" s="153"/>
      <c r="MIQ17" s="153"/>
      <c r="MIR17" s="153"/>
      <c r="MIS17" s="153"/>
      <c r="MIT17" s="153"/>
      <c r="MIU17" s="153"/>
      <c r="MIV17" s="153"/>
      <c r="MIW17" s="153"/>
      <c r="MIX17" s="153"/>
      <c r="MIY17" s="153"/>
      <c r="MIZ17" s="153"/>
      <c r="MJA17" s="153"/>
      <c r="MJB17" s="153"/>
      <c r="MJC17" s="153"/>
      <c r="MJD17" s="153"/>
      <c r="MJE17" s="153"/>
      <c r="MJF17" s="153"/>
      <c r="MJG17" s="153"/>
      <c r="MJH17" s="153"/>
      <c r="MJI17" s="153"/>
      <c r="MJJ17" s="153"/>
      <c r="MJK17" s="153"/>
      <c r="MJL17" s="153"/>
      <c r="MJM17" s="153"/>
      <c r="MJN17" s="153"/>
      <c r="MJO17" s="153"/>
      <c r="MJP17" s="153"/>
      <c r="MJQ17" s="153"/>
      <c r="MJR17" s="153"/>
      <c r="MJS17" s="153"/>
      <c r="MJT17" s="153"/>
      <c r="MJU17" s="153"/>
      <c r="MJV17" s="153"/>
      <c r="MJW17" s="153"/>
      <c r="MJX17" s="153"/>
      <c r="MJY17" s="153"/>
      <c r="MJZ17" s="153"/>
      <c r="MKA17" s="153"/>
      <c r="MKB17" s="153"/>
      <c r="MKC17" s="153"/>
      <c r="MKD17" s="153"/>
      <c r="MKE17" s="153"/>
      <c r="MKF17" s="153"/>
      <c r="MKG17" s="153"/>
      <c r="MKH17" s="153"/>
      <c r="MKI17" s="153"/>
      <c r="MKJ17" s="153"/>
      <c r="MKK17" s="153"/>
      <c r="MKL17" s="153"/>
      <c r="MKM17" s="153"/>
      <c r="MKN17" s="153"/>
      <c r="MKO17" s="153"/>
      <c r="MKP17" s="153"/>
      <c r="MKQ17" s="153"/>
      <c r="MKR17" s="153"/>
      <c r="MKS17" s="153"/>
      <c r="MKT17" s="153"/>
      <c r="MKU17" s="153"/>
      <c r="MKV17" s="153"/>
      <c r="MKW17" s="153"/>
      <c r="MKX17" s="153"/>
      <c r="MKY17" s="153"/>
      <c r="MKZ17" s="153"/>
      <c r="MLA17" s="153"/>
      <c r="MLB17" s="153"/>
      <c r="MLC17" s="153"/>
      <c r="MLD17" s="153"/>
      <c r="MLE17" s="153"/>
      <c r="MLF17" s="153"/>
      <c r="MLG17" s="153"/>
      <c r="MLH17" s="153"/>
      <c r="MLI17" s="153"/>
      <c r="MLJ17" s="153"/>
      <c r="MLK17" s="153"/>
      <c r="MLL17" s="153"/>
      <c r="MLM17" s="153"/>
      <c r="MLN17" s="153"/>
      <c r="MLO17" s="153"/>
      <c r="MLP17" s="153"/>
      <c r="MLQ17" s="153"/>
      <c r="MLR17" s="153"/>
      <c r="MLS17" s="153"/>
      <c r="MLT17" s="153"/>
      <c r="MLU17" s="153"/>
      <c r="MLV17" s="153"/>
      <c r="MLW17" s="153"/>
      <c r="MLX17" s="153"/>
      <c r="MLY17" s="153"/>
      <c r="MLZ17" s="153"/>
      <c r="MMA17" s="153"/>
      <c r="MMB17" s="153"/>
      <c r="MMC17" s="153"/>
      <c r="MMD17" s="153"/>
      <c r="MME17" s="153"/>
      <c r="MMF17" s="153"/>
      <c r="MMG17" s="153"/>
      <c r="MMH17" s="153"/>
      <c r="MMI17" s="153"/>
      <c r="MMJ17" s="153"/>
      <c r="MMK17" s="153"/>
      <c r="MML17" s="153"/>
      <c r="MMM17" s="153"/>
      <c r="MMN17" s="153"/>
      <c r="MMO17" s="153"/>
      <c r="MMP17" s="153"/>
      <c r="MMQ17" s="153"/>
      <c r="MMR17" s="153"/>
      <c r="MMS17" s="153"/>
      <c r="MMT17" s="153"/>
      <c r="MMU17" s="153"/>
      <c r="MMV17" s="153"/>
      <c r="MMW17" s="153"/>
      <c r="MMX17" s="153"/>
      <c r="MMY17" s="153"/>
      <c r="MMZ17" s="153"/>
      <c r="MNA17" s="153"/>
      <c r="MNB17" s="153"/>
      <c r="MNC17" s="153"/>
      <c r="MND17" s="153"/>
      <c r="MNE17" s="153"/>
      <c r="MNF17" s="153"/>
      <c r="MNG17" s="153"/>
      <c r="MNH17" s="153"/>
      <c r="MNI17" s="153"/>
      <c r="MNJ17" s="153"/>
      <c r="MNK17" s="153"/>
      <c r="MNL17" s="153"/>
      <c r="MNM17" s="153"/>
      <c r="MNN17" s="153"/>
      <c r="MNO17" s="153"/>
      <c r="MNP17" s="153"/>
      <c r="MNQ17" s="153"/>
      <c r="MNR17" s="153"/>
      <c r="MNS17" s="153"/>
      <c r="MNT17" s="153"/>
      <c r="MNU17" s="153"/>
      <c r="MNV17" s="153"/>
      <c r="MNW17" s="153"/>
      <c r="MNX17" s="153"/>
      <c r="MNY17" s="153"/>
      <c r="MNZ17" s="153"/>
      <c r="MOA17" s="153"/>
      <c r="MOB17" s="153"/>
      <c r="MOC17" s="153"/>
      <c r="MOD17" s="153"/>
      <c r="MOE17" s="153"/>
      <c r="MOF17" s="153"/>
      <c r="MOG17" s="153"/>
      <c r="MOH17" s="153"/>
      <c r="MOI17" s="153"/>
      <c r="MOJ17" s="153"/>
      <c r="MOK17" s="153"/>
      <c r="MOL17" s="153"/>
      <c r="MOM17" s="153"/>
      <c r="MON17" s="153"/>
      <c r="MOO17" s="153"/>
      <c r="MOP17" s="153"/>
      <c r="MOQ17" s="153"/>
      <c r="MOR17" s="153"/>
      <c r="MOS17" s="153"/>
      <c r="MOT17" s="153"/>
      <c r="MOU17" s="153"/>
      <c r="MOV17" s="153"/>
      <c r="MOW17" s="153"/>
      <c r="MOX17" s="153"/>
      <c r="MOY17" s="153"/>
      <c r="MOZ17" s="153"/>
      <c r="MPA17" s="153"/>
      <c r="MPB17" s="153"/>
      <c r="MPC17" s="153"/>
      <c r="MPD17" s="153"/>
      <c r="MPE17" s="153"/>
      <c r="MPF17" s="153"/>
      <c r="MPG17" s="153"/>
      <c r="MPH17" s="153"/>
      <c r="MPI17" s="153"/>
      <c r="MPJ17" s="153"/>
      <c r="MPK17" s="153"/>
      <c r="MPL17" s="153"/>
      <c r="MPM17" s="153"/>
      <c r="MPN17" s="153"/>
      <c r="MPO17" s="153"/>
      <c r="MPP17" s="153"/>
      <c r="MPQ17" s="153"/>
      <c r="MPR17" s="153"/>
      <c r="MPS17" s="153"/>
      <c r="MPT17" s="153"/>
      <c r="MPU17" s="153"/>
      <c r="MPV17" s="153"/>
      <c r="MPW17" s="153"/>
      <c r="MPX17" s="153"/>
      <c r="MPY17" s="153"/>
      <c r="MPZ17" s="153"/>
      <c r="MQA17" s="153"/>
      <c r="MQB17" s="153"/>
      <c r="MQC17" s="153"/>
      <c r="MQD17" s="153"/>
      <c r="MQE17" s="153"/>
      <c r="MQF17" s="153"/>
      <c r="MQG17" s="153"/>
      <c r="MQH17" s="153"/>
      <c r="MQI17" s="153"/>
      <c r="MQJ17" s="153"/>
      <c r="MQK17" s="153"/>
      <c r="MQL17" s="153"/>
      <c r="MQM17" s="153"/>
      <c r="MQN17" s="153"/>
      <c r="MQO17" s="153"/>
      <c r="MQP17" s="153"/>
      <c r="MQQ17" s="153"/>
      <c r="MQR17" s="153"/>
      <c r="MQS17" s="153"/>
      <c r="MQT17" s="153"/>
      <c r="MQU17" s="153"/>
      <c r="MQV17" s="153"/>
      <c r="MQW17" s="153"/>
      <c r="MQX17" s="153"/>
      <c r="MQY17" s="153"/>
      <c r="MQZ17" s="153"/>
      <c r="MRA17" s="153"/>
      <c r="MRB17" s="153"/>
      <c r="MRC17" s="153"/>
      <c r="MRD17" s="153"/>
      <c r="MRE17" s="153"/>
      <c r="MRF17" s="153"/>
      <c r="MRG17" s="153"/>
      <c r="MRH17" s="153"/>
      <c r="MRI17" s="153"/>
      <c r="MRJ17" s="153"/>
      <c r="MRK17" s="153"/>
      <c r="MRL17" s="153"/>
      <c r="MRM17" s="153"/>
      <c r="MRN17" s="153"/>
      <c r="MRO17" s="153"/>
      <c r="MRP17" s="153"/>
      <c r="MRQ17" s="153"/>
      <c r="MRR17" s="153"/>
      <c r="MRS17" s="153"/>
      <c r="MRT17" s="153"/>
      <c r="MRU17" s="153"/>
      <c r="MRV17" s="153"/>
      <c r="MRW17" s="153"/>
      <c r="MRX17" s="153"/>
      <c r="MRY17" s="153"/>
      <c r="MRZ17" s="153"/>
      <c r="MSA17" s="153"/>
      <c r="MSB17" s="153"/>
      <c r="MSC17" s="153"/>
      <c r="MSD17" s="153"/>
      <c r="MSE17" s="153"/>
      <c r="MSF17" s="153"/>
      <c r="MSG17" s="153"/>
      <c r="MSH17" s="153"/>
      <c r="MSI17" s="153"/>
      <c r="MSJ17" s="153"/>
      <c r="MSK17" s="153"/>
      <c r="MSL17" s="153"/>
      <c r="MSM17" s="153"/>
      <c r="MSN17" s="153"/>
      <c r="MSO17" s="153"/>
      <c r="MSP17" s="153"/>
      <c r="MSQ17" s="153"/>
      <c r="MSR17" s="153"/>
      <c r="MSS17" s="153"/>
      <c r="MST17" s="153"/>
      <c r="MSU17" s="153"/>
      <c r="MSV17" s="153"/>
      <c r="MSW17" s="153"/>
      <c r="MSX17" s="153"/>
      <c r="MSY17" s="153"/>
      <c r="MSZ17" s="153"/>
      <c r="MTA17" s="153"/>
      <c r="MTB17" s="153"/>
      <c r="MTC17" s="153"/>
      <c r="MTD17" s="153"/>
      <c r="MTE17" s="153"/>
      <c r="MTF17" s="153"/>
      <c r="MTG17" s="153"/>
      <c r="MTH17" s="153"/>
      <c r="MTI17" s="153"/>
      <c r="MTJ17" s="153"/>
      <c r="MTK17" s="153"/>
      <c r="MTL17" s="153"/>
      <c r="MTM17" s="153"/>
      <c r="MTN17" s="153"/>
      <c r="MTO17" s="153"/>
      <c r="MTP17" s="153"/>
      <c r="MTQ17" s="153"/>
      <c r="MTR17" s="153"/>
      <c r="MTS17" s="153"/>
      <c r="MTT17" s="153"/>
      <c r="MTU17" s="153"/>
      <c r="MTV17" s="153"/>
      <c r="MTW17" s="153"/>
      <c r="MTX17" s="153"/>
      <c r="MTY17" s="153"/>
      <c r="MTZ17" s="153"/>
      <c r="MUA17" s="153"/>
      <c r="MUB17" s="153"/>
      <c r="MUC17" s="153"/>
      <c r="MUD17" s="153"/>
      <c r="MUE17" s="153"/>
      <c r="MUF17" s="153"/>
      <c r="MUG17" s="153"/>
      <c r="MUH17" s="153"/>
      <c r="MUI17" s="153"/>
      <c r="MUJ17" s="153"/>
      <c r="MUK17" s="153"/>
      <c r="MUL17" s="153"/>
      <c r="MUM17" s="153"/>
      <c r="MUN17" s="153"/>
      <c r="MUO17" s="153"/>
      <c r="MUP17" s="153"/>
      <c r="MUQ17" s="153"/>
      <c r="MUR17" s="153"/>
      <c r="MUS17" s="153"/>
      <c r="MUT17" s="153"/>
      <c r="MUU17" s="153"/>
      <c r="MUV17" s="153"/>
      <c r="MUW17" s="153"/>
      <c r="MUX17" s="153"/>
      <c r="MUY17" s="153"/>
      <c r="MUZ17" s="153"/>
      <c r="MVA17" s="153"/>
      <c r="MVB17" s="153"/>
      <c r="MVC17" s="153"/>
      <c r="MVD17" s="153"/>
      <c r="MVE17" s="153"/>
      <c r="MVF17" s="153"/>
      <c r="MVG17" s="153"/>
      <c r="MVH17" s="153"/>
      <c r="MVI17" s="153"/>
      <c r="MVJ17" s="153"/>
      <c r="MVK17" s="153"/>
      <c r="MVL17" s="153"/>
      <c r="MVM17" s="153"/>
      <c r="MVN17" s="153"/>
      <c r="MVO17" s="153"/>
      <c r="MVP17" s="153"/>
      <c r="MVQ17" s="153"/>
      <c r="MVR17" s="153"/>
      <c r="MVS17" s="153"/>
      <c r="MVT17" s="153"/>
      <c r="MVU17" s="153"/>
      <c r="MVV17" s="153"/>
      <c r="MVW17" s="153"/>
      <c r="MVX17" s="153"/>
      <c r="MVY17" s="153"/>
      <c r="MVZ17" s="153"/>
      <c r="MWA17" s="153"/>
      <c r="MWB17" s="153"/>
      <c r="MWC17" s="153"/>
      <c r="MWD17" s="153"/>
      <c r="MWE17" s="153"/>
      <c r="MWF17" s="153"/>
      <c r="MWG17" s="153"/>
      <c r="MWH17" s="153"/>
      <c r="MWI17" s="153"/>
      <c r="MWJ17" s="153"/>
      <c r="MWK17" s="153"/>
      <c r="MWL17" s="153"/>
      <c r="MWM17" s="153"/>
      <c r="MWN17" s="153"/>
      <c r="MWO17" s="153"/>
      <c r="MWP17" s="153"/>
      <c r="MWQ17" s="153"/>
      <c r="MWR17" s="153"/>
      <c r="MWS17" s="153"/>
      <c r="MWT17" s="153"/>
      <c r="MWU17" s="153"/>
      <c r="MWV17" s="153"/>
      <c r="MWW17" s="153"/>
      <c r="MWX17" s="153"/>
      <c r="MWY17" s="153"/>
      <c r="MWZ17" s="153"/>
      <c r="MXA17" s="153"/>
      <c r="MXB17" s="153"/>
      <c r="MXC17" s="153"/>
      <c r="MXD17" s="153"/>
      <c r="MXE17" s="153"/>
      <c r="MXF17" s="153"/>
      <c r="MXG17" s="153"/>
      <c r="MXH17" s="153"/>
      <c r="MXI17" s="153"/>
      <c r="MXJ17" s="153"/>
      <c r="MXK17" s="153"/>
      <c r="MXL17" s="153"/>
      <c r="MXM17" s="153"/>
      <c r="MXN17" s="153"/>
      <c r="MXO17" s="153"/>
      <c r="MXP17" s="153"/>
      <c r="MXQ17" s="153"/>
      <c r="MXR17" s="153"/>
      <c r="MXS17" s="153"/>
      <c r="MXT17" s="153"/>
      <c r="MXU17" s="153"/>
      <c r="MXV17" s="153"/>
      <c r="MXW17" s="153"/>
      <c r="MXX17" s="153"/>
      <c r="MXY17" s="153"/>
      <c r="MXZ17" s="153"/>
      <c r="MYA17" s="153"/>
      <c r="MYB17" s="153"/>
      <c r="MYC17" s="153"/>
      <c r="MYD17" s="153"/>
      <c r="MYE17" s="153"/>
      <c r="MYF17" s="153"/>
      <c r="MYG17" s="153"/>
      <c r="MYH17" s="153"/>
      <c r="MYI17" s="153"/>
      <c r="MYJ17" s="153"/>
      <c r="MYK17" s="153"/>
      <c r="MYL17" s="153"/>
      <c r="MYM17" s="153"/>
      <c r="MYN17" s="153"/>
      <c r="MYO17" s="153"/>
      <c r="MYP17" s="153"/>
      <c r="MYQ17" s="153"/>
      <c r="MYR17" s="153"/>
      <c r="MYS17" s="153"/>
      <c r="MYT17" s="153"/>
      <c r="MYU17" s="153"/>
      <c r="MYV17" s="153"/>
      <c r="MYW17" s="153"/>
      <c r="MYX17" s="153"/>
      <c r="MYY17" s="153"/>
      <c r="MYZ17" s="153"/>
      <c r="MZA17" s="153"/>
      <c r="MZB17" s="153"/>
      <c r="MZC17" s="153"/>
      <c r="MZD17" s="153"/>
      <c r="MZE17" s="153"/>
      <c r="MZF17" s="153"/>
      <c r="MZG17" s="153"/>
      <c r="MZH17" s="153"/>
      <c r="MZI17" s="153"/>
      <c r="MZJ17" s="153"/>
      <c r="MZK17" s="153"/>
      <c r="MZL17" s="153"/>
      <c r="MZM17" s="153"/>
      <c r="MZN17" s="153"/>
      <c r="MZO17" s="153"/>
      <c r="MZP17" s="153"/>
      <c r="MZQ17" s="153"/>
      <c r="MZR17" s="153"/>
      <c r="MZS17" s="153"/>
      <c r="MZT17" s="153"/>
      <c r="MZU17" s="153"/>
      <c r="MZV17" s="153"/>
      <c r="MZW17" s="153"/>
      <c r="MZX17" s="153"/>
      <c r="MZY17" s="153"/>
      <c r="MZZ17" s="153"/>
      <c r="NAA17" s="153"/>
      <c r="NAB17" s="153"/>
      <c r="NAC17" s="153"/>
      <c r="NAD17" s="153"/>
      <c r="NAE17" s="153"/>
      <c r="NAF17" s="153"/>
      <c r="NAG17" s="153"/>
      <c r="NAH17" s="153"/>
      <c r="NAI17" s="153"/>
      <c r="NAJ17" s="153"/>
      <c r="NAK17" s="153"/>
      <c r="NAL17" s="153"/>
      <c r="NAM17" s="153"/>
      <c r="NAN17" s="153"/>
      <c r="NAO17" s="153"/>
      <c r="NAP17" s="153"/>
      <c r="NAQ17" s="153"/>
      <c r="NAR17" s="153"/>
      <c r="NAS17" s="153"/>
      <c r="NAT17" s="153"/>
      <c r="NAU17" s="153"/>
      <c r="NAV17" s="153"/>
      <c r="NAW17" s="153"/>
      <c r="NAX17" s="153"/>
      <c r="NAY17" s="153"/>
      <c r="NAZ17" s="153"/>
      <c r="NBA17" s="153"/>
      <c r="NBB17" s="153"/>
      <c r="NBC17" s="153"/>
      <c r="NBD17" s="153"/>
      <c r="NBE17" s="153"/>
      <c r="NBF17" s="153"/>
      <c r="NBG17" s="153"/>
      <c r="NBH17" s="153"/>
      <c r="NBI17" s="153"/>
      <c r="NBJ17" s="153"/>
      <c r="NBK17" s="153"/>
      <c r="NBL17" s="153"/>
      <c r="NBM17" s="153"/>
      <c r="NBN17" s="153"/>
      <c r="NBO17" s="153"/>
      <c r="NBP17" s="153"/>
      <c r="NBQ17" s="153"/>
      <c r="NBR17" s="153"/>
      <c r="NBS17" s="153"/>
      <c r="NBT17" s="153"/>
      <c r="NBU17" s="153"/>
      <c r="NBV17" s="153"/>
      <c r="NBW17" s="153"/>
      <c r="NBX17" s="153"/>
      <c r="NBY17" s="153"/>
      <c r="NBZ17" s="153"/>
      <c r="NCA17" s="153"/>
      <c r="NCB17" s="153"/>
      <c r="NCC17" s="153"/>
      <c r="NCD17" s="153"/>
      <c r="NCE17" s="153"/>
      <c r="NCF17" s="153"/>
      <c r="NCG17" s="153"/>
      <c r="NCH17" s="153"/>
      <c r="NCI17" s="153"/>
      <c r="NCJ17" s="153"/>
      <c r="NCK17" s="153"/>
      <c r="NCL17" s="153"/>
      <c r="NCM17" s="153"/>
      <c r="NCN17" s="153"/>
      <c r="NCO17" s="153"/>
      <c r="NCP17" s="153"/>
      <c r="NCQ17" s="153"/>
      <c r="NCR17" s="153"/>
      <c r="NCS17" s="153"/>
      <c r="NCT17" s="153"/>
      <c r="NCU17" s="153"/>
      <c r="NCV17" s="153"/>
      <c r="NCW17" s="153"/>
      <c r="NCX17" s="153"/>
      <c r="NCY17" s="153"/>
      <c r="NCZ17" s="153"/>
      <c r="NDA17" s="153"/>
      <c r="NDB17" s="153"/>
      <c r="NDC17" s="153"/>
      <c r="NDD17" s="153"/>
      <c r="NDE17" s="153"/>
      <c r="NDF17" s="153"/>
      <c r="NDG17" s="153"/>
      <c r="NDH17" s="153"/>
      <c r="NDI17" s="153"/>
      <c r="NDJ17" s="153"/>
      <c r="NDK17" s="153"/>
      <c r="NDL17" s="153"/>
      <c r="NDM17" s="153"/>
      <c r="NDN17" s="153"/>
      <c r="NDO17" s="153"/>
      <c r="NDP17" s="153"/>
      <c r="NDQ17" s="153"/>
      <c r="NDR17" s="153"/>
      <c r="NDS17" s="153"/>
      <c r="NDT17" s="153"/>
      <c r="NDU17" s="153"/>
      <c r="NDV17" s="153"/>
      <c r="NDW17" s="153"/>
      <c r="NDX17" s="153"/>
      <c r="NDY17" s="153"/>
      <c r="NDZ17" s="153"/>
      <c r="NEA17" s="153"/>
      <c r="NEB17" s="153"/>
      <c r="NEC17" s="153"/>
      <c r="NED17" s="153"/>
      <c r="NEE17" s="153"/>
      <c r="NEF17" s="153"/>
      <c r="NEG17" s="153"/>
      <c r="NEH17" s="153"/>
      <c r="NEI17" s="153"/>
      <c r="NEJ17" s="153"/>
      <c r="NEK17" s="153"/>
      <c r="NEL17" s="153"/>
      <c r="NEM17" s="153"/>
      <c r="NEN17" s="153"/>
      <c r="NEO17" s="153"/>
      <c r="NEP17" s="153"/>
      <c r="NEQ17" s="153"/>
      <c r="NER17" s="153"/>
      <c r="NES17" s="153"/>
      <c r="NET17" s="153"/>
      <c r="NEU17" s="153"/>
      <c r="NEV17" s="153"/>
      <c r="NEW17" s="153"/>
      <c r="NEX17" s="153"/>
      <c r="NEY17" s="153"/>
      <c r="NEZ17" s="153"/>
      <c r="NFA17" s="153"/>
      <c r="NFB17" s="153"/>
      <c r="NFC17" s="153"/>
      <c r="NFD17" s="153"/>
      <c r="NFE17" s="153"/>
      <c r="NFF17" s="153"/>
      <c r="NFG17" s="153"/>
      <c r="NFH17" s="153"/>
      <c r="NFI17" s="153"/>
      <c r="NFJ17" s="153"/>
      <c r="NFK17" s="153"/>
      <c r="NFL17" s="153"/>
      <c r="NFM17" s="153"/>
      <c r="NFN17" s="153"/>
      <c r="NFO17" s="153"/>
      <c r="NFP17" s="153"/>
      <c r="NFQ17" s="153"/>
      <c r="NFR17" s="153"/>
      <c r="NFS17" s="153"/>
      <c r="NFT17" s="153"/>
      <c r="NFU17" s="153"/>
      <c r="NFV17" s="153"/>
      <c r="NFW17" s="153"/>
      <c r="NFX17" s="153"/>
      <c r="NFY17" s="153"/>
      <c r="NFZ17" s="153"/>
      <c r="NGA17" s="153"/>
      <c r="NGB17" s="153"/>
      <c r="NGC17" s="153"/>
      <c r="NGD17" s="153"/>
      <c r="NGE17" s="153"/>
      <c r="NGF17" s="153"/>
      <c r="NGG17" s="153"/>
      <c r="NGH17" s="153"/>
      <c r="NGI17" s="153"/>
      <c r="NGJ17" s="153"/>
      <c r="NGK17" s="153"/>
      <c r="NGL17" s="153"/>
      <c r="NGM17" s="153"/>
      <c r="NGN17" s="153"/>
      <c r="NGO17" s="153"/>
      <c r="NGP17" s="153"/>
      <c r="NGQ17" s="153"/>
      <c r="NGR17" s="153"/>
      <c r="NGS17" s="153"/>
      <c r="NGT17" s="153"/>
      <c r="NGU17" s="153"/>
      <c r="NGV17" s="153"/>
      <c r="NGW17" s="153"/>
      <c r="NGX17" s="153"/>
      <c r="NGY17" s="153"/>
      <c r="NGZ17" s="153"/>
      <c r="NHA17" s="153"/>
      <c r="NHB17" s="153"/>
      <c r="NHC17" s="153"/>
      <c r="NHD17" s="153"/>
      <c r="NHE17" s="153"/>
      <c r="NHF17" s="153"/>
      <c r="NHG17" s="153"/>
      <c r="NHH17" s="153"/>
      <c r="NHI17" s="153"/>
      <c r="NHJ17" s="153"/>
      <c r="NHK17" s="153"/>
      <c r="NHL17" s="153"/>
      <c r="NHM17" s="153"/>
      <c r="NHN17" s="153"/>
      <c r="NHO17" s="153"/>
      <c r="NHP17" s="153"/>
      <c r="NHQ17" s="153"/>
      <c r="NHR17" s="153"/>
      <c r="NHS17" s="153"/>
      <c r="NHT17" s="153"/>
      <c r="NHU17" s="153"/>
      <c r="NHV17" s="153"/>
      <c r="NHW17" s="153"/>
      <c r="NHX17" s="153"/>
      <c r="NHY17" s="153"/>
      <c r="NHZ17" s="153"/>
      <c r="NIA17" s="153"/>
      <c r="NIB17" s="153"/>
      <c r="NIC17" s="153"/>
      <c r="NID17" s="153"/>
      <c r="NIE17" s="153"/>
      <c r="NIF17" s="153"/>
      <c r="NIG17" s="153"/>
      <c r="NIH17" s="153"/>
      <c r="NII17" s="153"/>
      <c r="NIJ17" s="153"/>
      <c r="NIK17" s="153"/>
      <c r="NIL17" s="153"/>
      <c r="NIM17" s="153"/>
      <c r="NIN17" s="153"/>
      <c r="NIO17" s="153"/>
      <c r="NIP17" s="153"/>
      <c r="NIQ17" s="153"/>
      <c r="NIR17" s="153"/>
      <c r="NIS17" s="153"/>
      <c r="NIT17" s="153"/>
      <c r="NIU17" s="153"/>
      <c r="NIV17" s="153"/>
      <c r="NIW17" s="153"/>
      <c r="NIX17" s="153"/>
      <c r="NIY17" s="153"/>
      <c r="NIZ17" s="153"/>
      <c r="NJA17" s="153"/>
      <c r="NJB17" s="153"/>
      <c r="NJC17" s="153"/>
      <c r="NJD17" s="153"/>
      <c r="NJE17" s="153"/>
      <c r="NJF17" s="153"/>
      <c r="NJG17" s="153"/>
      <c r="NJH17" s="153"/>
      <c r="NJI17" s="153"/>
      <c r="NJJ17" s="153"/>
      <c r="NJK17" s="153"/>
      <c r="NJL17" s="153"/>
      <c r="NJM17" s="153"/>
      <c r="NJN17" s="153"/>
      <c r="NJO17" s="153"/>
      <c r="NJP17" s="153"/>
      <c r="NJQ17" s="153"/>
      <c r="NJR17" s="153"/>
      <c r="NJS17" s="153"/>
      <c r="NJT17" s="153"/>
      <c r="NJU17" s="153"/>
      <c r="NJV17" s="153"/>
      <c r="NJW17" s="153"/>
      <c r="NJX17" s="153"/>
      <c r="NJY17" s="153"/>
      <c r="NJZ17" s="153"/>
      <c r="NKA17" s="153"/>
      <c r="NKB17" s="153"/>
      <c r="NKC17" s="153"/>
      <c r="NKD17" s="153"/>
      <c r="NKE17" s="153"/>
      <c r="NKF17" s="153"/>
      <c r="NKG17" s="153"/>
      <c r="NKH17" s="153"/>
      <c r="NKI17" s="153"/>
      <c r="NKJ17" s="153"/>
      <c r="NKK17" s="153"/>
      <c r="NKL17" s="153"/>
      <c r="NKM17" s="153"/>
      <c r="NKN17" s="153"/>
      <c r="NKO17" s="153"/>
      <c r="NKP17" s="153"/>
      <c r="NKQ17" s="153"/>
      <c r="NKR17" s="153"/>
      <c r="NKS17" s="153"/>
      <c r="NKT17" s="153"/>
      <c r="NKU17" s="153"/>
      <c r="NKV17" s="153"/>
      <c r="NKW17" s="153"/>
      <c r="NKX17" s="153"/>
      <c r="NKY17" s="153"/>
      <c r="NKZ17" s="153"/>
      <c r="NLA17" s="153"/>
      <c r="NLB17" s="153"/>
      <c r="NLC17" s="153"/>
      <c r="NLD17" s="153"/>
      <c r="NLE17" s="153"/>
      <c r="NLF17" s="153"/>
      <c r="NLG17" s="153"/>
      <c r="NLH17" s="153"/>
      <c r="NLI17" s="153"/>
      <c r="NLJ17" s="153"/>
      <c r="NLK17" s="153"/>
      <c r="NLL17" s="153"/>
      <c r="NLM17" s="153"/>
      <c r="NLN17" s="153"/>
      <c r="NLO17" s="153"/>
      <c r="NLP17" s="153"/>
      <c r="NLQ17" s="153"/>
      <c r="NLR17" s="153"/>
      <c r="NLS17" s="153"/>
      <c r="NLT17" s="153"/>
      <c r="NLU17" s="153"/>
      <c r="NLV17" s="153"/>
      <c r="NLW17" s="153"/>
      <c r="NLX17" s="153"/>
      <c r="NLY17" s="153"/>
      <c r="NLZ17" s="153"/>
      <c r="NMA17" s="153"/>
      <c r="NMB17" s="153"/>
      <c r="NMC17" s="153"/>
      <c r="NMD17" s="153"/>
      <c r="NME17" s="153"/>
      <c r="NMF17" s="153"/>
      <c r="NMG17" s="153"/>
      <c r="NMH17" s="153"/>
      <c r="NMI17" s="153"/>
      <c r="NMJ17" s="153"/>
      <c r="NMK17" s="153"/>
      <c r="NML17" s="153"/>
      <c r="NMM17" s="153"/>
      <c r="NMN17" s="153"/>
      <c r="NMO17" s="153"/>
      <c r="NMP17" s="153"/>
      <c r="NMQ17" s="153"/>
      <c r="NMR17" s="153"/>
      <c r="NMS17" s="153"/>
      <c r="NMT17" s="153"/>
      <c r="NMU17" s="153"/>
      <c r="NMV17" s="153"/>
      <c r="NMW17" s="153"/>
      <c r="NMX17" s="153"/>
      <c r="NMY17" s="153"/>
      <c r="NMZ17" s="153"/>
      <c r="NNA17" s="153"/>
      <c r="NNB17" s="153"/>
      <c r="NNC17" s="153"/>
      <c r="NND17" s="153"/>
      <c r="NNE17" s="153"/>
      <c r="NNF17" s="153"/>
      <c r="NNG17" s="153"/>
      <c r="NNH17" s="153"/>
      <c r="NNI17" s="153"/>
      <c r="NNJ17" s="153"/>
      <c r="NNK17" s="153"/>
      <c r="NNL17" s="153"/>
      <c r="NNM17" s="153"/>
      <c r="NNN17" s="153"/>
      <c r="NNO17" s="153"/>
      <c r="NNP17" s="153"/>
      <c r="NNQ17" s="153"/>
      <c r="NNR17" s="153"/>
      <c r="NNS17" s="153"/>
      <c r="NNT17" s="153"/>
      <c r="NNU17" s="153"/>
      <c r="NNV17" s="153"/>
      <c r="NNW17" s="153"/>
      <c r="NNX17" s="153"/>
      <c r="NNY17" s="153"/>
      <c r="NNZ17" s="153"/>
      <c r="NOA17" s="153"/>
      <c r="NOB17" s="153"/>
      <c r="NOC17" s="153"/>
      <c r="NOD17" s="153"/>
      <c r="NOE17" s="153"/>
      <c r="NOF17" s="153"/>
      <c r="NOG17" s="153"/>
      <c r="NOH17" s="153"/>
      <c r="NOI17" s="153"/>
      <c r="NOJ17" s="153"/>
      <c r="NOK17" s="153"/>
      <c r="NOL17" s="153"/>
      <c r="NOM17" s="153"/>
      <c r="NON17" s="153"/>
      <c r="NOO17" s="153"/>
      <c r="NOP17" s="153"/>
      <c r="NOQ17" s="153"/>
      <c r="NOR17" s="153"/>
      <c r="NOS17" s="153"/>
      <c r="NOT17" s="153"/>
      <c r="NOU17" s="153"/>
      <c r="NOV17" s="153"/>
      <c r="NOW17" s="153"/>
      <c r="NOX17" s="153"/>
      <c r="NOY17" s="153"/>
      <c r="NOZ17" s="153"/>
      <c r="NPA17" s="153"/>
      <c r="NPB17" s="153"/>
      <c r="NPC17" s="153"/>
      <c r="NPD17" s="153"/>
      <c r="NPE17" s="153"/>
      <c r="NPF17" s="153"/>
      <c r="NPG17" s="153"/>
      <c r="NPH17" s="153"/>
      <c r="NPI17" s="153"/>
      <c r="NPJ17" s="153"/>
      <c r="NPK17" s="153"/>
      <c r="NPL17" s="153"/>
      <c r="NPM17" s="153"/>
      <c r="NPN17" s="153"/>
      <c r="NPO17" s="153"/>
      <c r="NPP17" s="153"/>
      <c r="NPQ17" s="153"/>
      <c r="NPR17" s="153"/>
      <c r="NPS17" s="153"/>
      <c r="NPT17" s="153"/>
      <c r="NPU17" s="153"/>
      <c r="NPV17" s="153"/>
      <c r="NPW17" s="153"/>
      <c r="NPX17" s="153"/>
      <c r="NPY17" s="153"/>
      <c r="NPZ17" s="153"/>
      <c r="NQA17" s="153"/>
      <c r="NQB17" s="153"/>
      <c r="NQC17" s="153"/>
      <c r="NQD17" s="153"/>
      <c r="NQE17" s="153"/>
      <c r="NQF17" s="153"/>
      <c r="NQG17" s="153"/>
      <c r="NQH17" s="153"/>
      <c r="NQI17" s="153"/>
      <c r="NQJ17" s="153"/>
      <c r="NQK17" s="153"/>
      <c r="NQL17" s="153"/>
      <c r="NQM17" s="153"/>
      <c r="NQN17" s="153"/>
      <c r="NQO17" s="153"/>
      <c r="NQP17" s="153"/>
      <c r="NQQ17" s="153"/>
      <c r="NQR17" s="153"/>
      <c r="NQS17" s="153"/>
      <c r="NQT17" s="153"/>
      <c r="NQU17" s="153"/>
      <c r="NQV17" s="153"/>
      <c r="NQW17" s="153"/>
      <c r="NQX17" s="153"/>
      <c r="NQY17" s="153"/>
      <c r="NQZ17" s="153"/>
      <c r="NRA17" s="153"/>
      <c r="NRB17" s="153"/>
      <c r="NRC17" s="153"/>
      <c r="NRD17" s="153"/>
      <c r="NRE17" s="153"/>
      <c r="NRF17" s="153"/>
      <c r="NRG17" s="153"/>
      <c r="NRH17" s="153"/>
      <c r="NRI17" s="153"/>
      <c r="NRJ17" s="153"/>
      <c r="NRK17" s="153"/>
      <c r="NRL17" s="153"/>
      <c r="NRM17" s="153"/>
      <c r="NRN17" s="153"/>
      <c r="NRO17" s="153"/>
      <c r="NRP17" s="153"/>
      <c r="NRQ17" s="153"/>
      <c r="NRR17" s="153"/>
      <c r="NRS17" s="153"/>
      <c r="NRT17" s="153"/>
      <c r="NRU17" s="153"/>
      <c r="NRV17" s="153"/>
      <c r="NRW17" s="153"/>
      <c r="NRX17" s="153"/>
      <c r="NRY17" s="153"/>
      <c r="NRZ17" s="153"/>
      <c r="NSA17" s="153"/>
      <c r="NSB17" s="153"/>
      <c r="NSC17" s="153"/>
      <c r="NSD17" s="153"/>
      <c r="NSE17" s="153"/>
      <c r="NSF17" s="153"/>
      <c r="NSG17" s="153"/>
      <c r="NSH17" s="153"/>
      <c r="NSI17" s="153"/>
      <c r="NSJ17" s="153"/>
      <c r="NSK17" s="153"/>
      <c r="NSL17" s="153"/>
      <c r="NSM17" s="153"/>
      <c r="NSN17" s="153"/>
      <c r="NSO17" s="153"/>
      <c r="NSP17" s="153"/>
      <c r="NSQ17" s="153"/>
      <c r="NSR17" s="153"/>
      <c r="NSS17" s="153"/>
      <c r="NST17" s="153"/>
      <c r="NSU17" s="153"/>
      <c r="NSV17" s="153"/>
      <c r="NSW17" s="153"/>
      <c r="NSX17" s="153"/>
      <c r="NSY17" s="153"/>
      <c r="NSZ17" s="153"/>
      <c r="NTA17" s="153"/>
      <c r="NTB17" s="153"/>
      <c r="NTC17" s="153"/>
      <c r="NTD17" s="153"/>
      <c r="NTE17" s="153"/>
      <c r="NTF17" s="153"/>
      <c r="NTG17" s="153"/>
      <c r="NTH17" s="153"/>
      <c r="NTI17" s="153"/>
      <c r="NTJ17" s="153"/>
      <c r="NTK17" s="153"/>
      <c r="NTL17" s="153"/>
      <c r="NTM17" s="153"/>
      <c r="NTN17" s="153"/>
      <c r="NTO17" s="153"/>
      <c r="NTP17" s="153"/>
      <c r="NTQ17" s="153"/>
      <c r="NTR17" s="153"/>
      <c r="NTS17" s="153"/>
      <c r="NTT17" s="153"/>
      <c r="NTU17" s="153"/>
      <c r="NTV17" s="153"/>
      <c r="NTW17" s="153"/>
      <c r="NTX17" s="153"/>
      <c r="NTY17" s="153"/>
      <c r="NTZ17" s="153"/>
      <c r="NUA17" s="153"/>
      <c r="NUB17" s="153"/>
      <c r="NUC17" s="153"/>
      <c r="NUD17" s="153"/>
      <c r="NUE17" s="153"/>
      <c r="NUF17" s="153"/>
      <c r="NUG17" s="153"/>
      <c r="NUH17" s="153"/>
      <c r="NUI17" s="153"/>
      <c r="NUJ17" s="153"/>
      <c r="NUK17" s="153"/>
      <c r="NUL17" s="153"/>
      <c r="NUM17" s="153"/>
      <c r="NUN17" s="153"/>
      <c r="NUO17" s="153"/>
      <c r="NUP17" s="153"/>
      <c r="NUQ17" s="153"/>
      <c r="NUR17" s="153"/>
      <c r="NUS17" s="153"/>
      <c r="NUT17" s="153"/>
      <c r="NUU17" s="153"/>
      <c r="NUV17" s="153"/>
      <c r="NUW17" s="153"/>
      <c r="NUX17" s="153"/>
      <c r="NUY17" s="153"/>
      <c r="NUZ17" s="153"/>
      <c r="NVA17" s="153"/>
      <c r="NVB17" s="153"/>
      <c r="NVC17" s="153"/>
      <c r="NVD17" s="153"/>
      <c r="NVE17" s="153"/>
      <c r="NVF17" s="153"/>
      <c r="NVG17" s="153"/>
      <c r="NVH17" s="153"/>
      <c r="NVI17" s="153"/>
      <c r="NVJ17" s="153"/>
      <c r="NVK17" s="153"/>
      <c r="NVL17" s="153"/>
      <c r="NVM17" s="153"/>
      <c r="NVN17" s="153"/>
      <c r="NVO17" s="153"/>
      <c r="NVP17" s="153"/>
      <c r="NVQ17" s="153"/>
      <c r="NVR17" s="153"/>
      <c r="NVS17" s="153"/>
      <c r="NVT17" s="153"/>
      <c r="NVU17" s="153"/>
      <c r="NVV17" s="153"/>
      <c r="NVW17" s="153"/>
      <c r="NVX17" s="153"/>
      <c r="NVY17" s="153"/>
      <c r="NVZ17" s="153"/>
      <c r="NWA17" s="153"/>
      <c r="NWB17" s="153"/>
      <c r="NWC17" s="153"/>
      <c r="NWD17" s="153"/>
      <c r="NWE17" s="153"/>
      <c r="NWF17" s="153"/>
      <c r="NWG17" s="153"/>
      <c r="NWH17" s="153"/>
      <c r="NWI17" s="153"/>
      <c r="NWJ17" s="153"/>
      <c r="NWK17" s="153"/>
      <c r="NWL17" s="153"/>
      <c r="NWM17" s="153"/>
      <c r="NWN17" s="153"/>
      <c r="NWO17" s="153"/>
      <c r="NWP17" s="153"/>
      <c r="NWQ17" s="153"/>
      <c r="NWR17" s="153"/>
      <c r="NWS17" s="153"/>
      <c r="NWT17" s="153"/>
      <c r="NWU17" s="153"/>
      <c r="NWV17" s="153"/>
      <c r="NWW17" s="153"/>
      <c r="NWX17" s="153"/>
      <c r="NWY17" s="153"/>
      <c r="NWZ17" s="153"/>
      <c r="NXA17" s="153"/>
      <c r="NXB17" s="153"/>
      <c r="NXC17" s="153"/>
      <c r="NXD17" s="153"/>
      <c r="NXE17" s="153"/>
      <c r="NXF17" s="153"/>
      <c r="NXG17" s="153"/>
      <c r="NXH17" s="153"/>
      <c r="NXI17" s="153"/>
      <c r="NXJ17" s="153"/>
      <c r="NXK17" s="153"/>
      <c r="NXL17" s="153"/>
      <c r="NXM17" s="153"/>
      <c r="NXN17" s="153"/>
      <c r="NXO17" s="153"/>
      <c r="NXP17" s="153"/>
      <c r="NXQ17" s="153"/>
      <c r="NXR17" s="153"/>
      <c r="NXS17" s="153"/>
      <c r="NXT17" s="153"/>
      <c r="NXU17" s="153"/>
      <c r="NXV17" s="153"/>
      <c r="NXW17" s="153"/>
      <c r="NXX17" s="153"/>
      <c r="NXY17" s="153"/>
      <c r="NXZ17" s="153"/>
      <c r="NYA17" s="153"/>
      <c r="NYB17" s="153"/>
      <c r="NYC17" s="153"/>
      <c r="NYD17" s="153"/>
      <c r="NYE17" s="153"/>
      <c r="NYF17" s="153"/>
      <c r="NYG17" s="153"/>
      <c r="NYH17" s="153"/>
      <c r="NYI17" s="153"/>
      <c r="NYJ17" s="153"/>
      <c r="NYK17" s="153"/>
      <c r="NYL17" s="153"/>
      <c r="NYM17" s="153"/>
      <c r="NYN17" s="153"/>
      <c r="NYO17" s="153"/>
      <c r="NYP17" s="153"/>
      <c r="NYQ17" s="153"/>
      <c r="NYR17" s="153"/>
      <c r="NYS17" s="153"/>
      <c r="NYT17" s="153"/>
      <c r="NYU17" s="153"/>
      <c r="NYV17" s="153"/>
      <c r="NYW17" s="153"/>
      <c r="NYX17" s="153"/>
      <c r="NYY17" s="153"/>
      <c r="NYZ17" s="153"/>
      <c r="NZA17" s="153"/>
      <c r="NZB17" s="153"/>
      <c r="NZC17" s="153"/>
      <c r="NZD17" s="153"/>
      <c r="NZE17" s="153"/>
      <c r="NZF17" s="153"/>
      <c r="NZG17" s="153"/>
      <c r="NZH17" s="153"/>
      <c r="NZI17" s="153"/>
      <c r="NZJ17" s="153"/>
      <c r="NZK17" s="153"/>
      <c r="NZL17" s="153"/>
      <c r="NZM17" s="153"/>
      <c r="NZN17" s="153"/>
      <c r="NZO17" s="153"/>
      <c r="NZP17" s="153"/>
      <c r="NZQ17" s="153"/>
      <c r="NZR17" s="153"/>
      <c r="NZS17" s="153"/>
      <c r="NZT17" s="153"/>
      <c r="NZU17" s="153"/>
      <c r="NZV17" s="153"/>
      <c r="NZW17" s="153"/>
      <c r="NZX17" s="153"/>
      <c r="NZY17" s="153"/>
      <c r="NZZ17" s="153"/>
      <c r="OAA17" s="153"/>
      <c r="OAB17" s="153"/>
      <c r="OAC17" s="153"/>
      <c r="OAD17" s="153"/>
      <c r="OAE17" s="153"/>
      <c r="OAF17" s="153"/>
      <c r="OAG17" s="153"/>
      <c r="OAH17" s="153"/>
      <c r="OAI17" s="153"/>
      <c r="OAJ17" s="153"/>
      <c r="OAK17" s="153"/>
      <c r="OAL17" s="153"/>
      <c r="OAM17" s="153"/>
      <c r="OAN17" s="153"/>
      <c r="OAO17" s="153"/>
      <c r="OAP17" s="153"/>
      <c r="OAQ17" s="153"/>
      <c r="OAR17" s="153"/>
      <c r="OAS17" s="153"/>
      <c r="OAT17" s="153"/>
      <c r="OAU17" s="153"/>
      <c r="OAV17" s="153"/>
      <c r="OAW17" s="153"/>
      <c r="OAX17" s="153"/>
      <c r="OAY17" s="153"/>
      <c r="OAZ17" s="153"/>
      <c r="OBA17" s="153"/>
      <c r="OBB17" s="153"/>
      <c r="OBC17" s="153"/>
      <c r="OBD17" s="153"/>
      <c r="OBE17" s="153"/>
      <c r="OBF17" s="153"/>
      <c r="OBG17" s="153"/>
      <c r="OBH17" s="153"/>
      <c r="OBI17" s="153"/>
      <c r="OBJ17" s="153"/>
      <c r="OBK17" s="153"/>
      <c r="OBL17" s="153"/>
      <c r="OBM17" s="153"/>
      <c r="OBN17" s="153"/>
      <c r="OBO17" s="153"/>
      <c r="OBP17" s="153"/>
      <c r="OBQ17" s="153"/>
      <c r="OBR17" s="153"/>
      <c r="OBS17" s="153"/>
      <c r="OBT17" s="153"/>
      <c r="OBU17" s="153"/>
      <c r="OBV17" s="153"/>
      <c r="OBW17" s="153"/>
      <c r="OBX17" s="153"/>
      <c r="OBY17" s="153"/>
      <c r="OBZ17" s="153"/>
      <c r="OCA17" s="153"/>
      <c r="OCB17" s="153"/>
      <c r="OCC17" s="153"/>
      <c r="OCD17" s="153"/>
      <c r="OCE17" s="153"/>
      <c r="OCF17" s="153"/>
      <c r="OCG17" s="153"/>
      <c r="OCH17" s="153"/>
      <c r="OCI17" s="153"/>
      <c r="OCJ17" s="153"/>
      <c r="OCK17" s="153"/>
      <c r="OCL17" s="153"/>
      <c r="OCM17" s="153"/>
      <c r="OCN17" s="153"/>
      <c r="OCO17" s="153"/>
      <c r="OCP17" s="153"/>
      <c r="OCQ17" s="153"/>
      <c r="OCR17" s="153"/>
      <c r="OCS17" s="153"/>
      <c r="OCT17" s="153"/>
      <c r="OCU17" s="153"/>
      <c r="OCV17" s="153"/>
      <c r="OCW17" s="153"/>
      <c r="OCX17" s="153"/>
      <c r="OCY17" s="153"/>
      <c r="OCZ17" s="153"/>
      <c r="ODA17" s="153"/>
      <c r="ODB17" s="153"/>
      <c r="ODC17" s="153"/>
      <c r="ODD17" s="153"/>
      <c r="ODE17" s="153"/>
      <c r="ODF17" s="153"/>
      <c r="ODG17" s="153"/>
      <c r="ODH17" s="153"/>
      <c r="ODI17" s="153"/>
      <c r="ODJ17" s="153"/>
      <c r="ODK17" s="153"/>
      <c r="ODL17" s="153"/>
      <c r="ODM17" s="153"/>
      <c r="ODN17" s="153"/>
      <c r="ODO17" s="153"/>
      <c r="ODP17" s="153"/>
      <c r="ODQ17" s="153"/>
      <c r="ODR17" s="153"/>
      <c r="ODS17" s="153"/>
      <c r="ODT17" s="153"/>
      <c r="ODU17" s="153"/>
      <c r="ODV17" s="153"/>
      <c r="ODW17" s="153"/>
      <c r="ODX17" s="153"/>
      <c r="ODY17" s="153"/>
      <c r="ODZ17" s="153"/>
      <c r="OEA17" s="153"/>
      <c r="OEB17" s="153"/>
      <c r="OEC17" s="153"/>
      <c r="OED17" s="153"/>
      <c r="OEE17" s="153"/>
      <c r="OEF17" s="153"/>
      <c r="OEG17" s="153"/>
      <c r="OEH17" s="153"/>
      <c r="OEI17" s="153"/>
      <c r="OEJ17" s="153"/>
      <c r="OEK17" s="153"/>
      <c r="OEL17" s="153"/>
      <c r="OEM17" s="153"/>
      <c r="OEN17" s="153"/>
      <c r="OEO17" s="153"/>
      <c r="OEP17" s="153"/>
      <c r="OEQ17" s="153"/>
      <c r="OER17" s="153"/>
      <c r="OES17" s="153"/>
      <c r="OET17" s="153"/>
      <c r="OEU17" s="153"/>
      <c r="OEV17" s="153"/>
      <c r="OEW17" s="153"/>
      <c r="OEX17" s="153"/>
      <c r="OEY17" s="153"/>
      <c r="OEZ17" s="153"/>
      <c r="OFA17" s="153"/>
      <c r="OFB17" s="153"/>
      <c r="OFC17" s="153"/>
      <c r="OFD17" s="153"/>
      <c r="OFE17" s="153"/>
      <c r="OFF17" s="153"/>
      <c r="OFG17" s="153"/>
      <c r="OFH17" s="153"/>
      <c r="OFI17" s="153"/>
      <c r="OFJ17" s="153"/>
      <c r="OFK17" s="153"/>
      <c r="OFL17" s="153"/>
      <c r="OFM17" s="153"/>
      <c r="OFN17" s="153"/>
      <c r="OFO17" s="153"/>
      <c r="OFP17" s="153"/>
      <c r="OFQ17" s="153"/>
      <c r="OFR17" s="153"/>
      <c r="OFS17" s="153"/>
      <c r="OFT17" s="153"/>
      <c r="OFU17" s="153"/>
      <c r="OFV17" s="153"/>
      <c r="OFW17" s="153"/>
      <c r="OFX17" s="153"/>
      <c r="OFY17" s="153"/>
      <c r="OFZ17" s="153"/>
      <c r="OGA17" s="153"/>
      <c r="OGB17" s="153"/>
      <c r="OGC17" s="153"/>
      <c r="OGD17" s="153"/>
      <c r="OGE17" s="153"/>
      <c r="OGF17" s="153"/>
      <c r="OGG17" s="153"/>
      <c r="OGH17" s="153"/>
      <c r="OGI17" s="153"/>
      <c r="OGJ17" s="153"/>
      <c r="OGK17" s="153"/>
      <c r="OGL17" s="153"/>
      <c r="OGM17" s="153"/>
      <c r="OGN17" s="153"/>
      <c r="OGO17" s="153"/>
      <c r="OGP17" s="153"/>
      <c r="OGQ17" s="153"/>
      <c r="OGR17" s="153"/>
      <c r="OGS17" s="153"/>
      <c r="OGT17" s="153"/>
      <c r="OGU17" s="153"/>
      <c r="OGV17" s="153"/>
      <c r="OGW17" s="153"/>
      <c r="OGX17" s="153"/>
      <c r="OGY17" s="153"/>
      <c r="OGZ17" s="153"/>
      <c r="OHA17" s="153"/>
      <c r="OHB17" s="153"/>
      <c r="OHC17" s="153"/>
      <c r="OHD17" s="153"/>
      <c r="OHE17" s="153"/>
      <c r="OHF17" s="153"/>
      <c r="OHG17" s="153"/>
      <c r="OHH17" s="153"/>
      <c r="OHI17" s="153"/>
      <c r="OHJ17" s="153"/>
      <c r="OHK17" s="153"/>
      <c r="OHL17" s="153"/>
      <c r="OHM17" s="153"/>
      <c r="OHN17" s="153"/>
      <c r="OHO17" s="153"/>
      <c r="OHP17" s="153"/>
      <c r="OHQ17" s="153"/>
      <c r="OHR17" s="153"/>
      <c r="OHS17" s="153"/>
      <c r="OHT17" s="153"/>
      <c r="OHU17" s="153"/>
      <c r="OHV17" s="153"/>
      <c r="OHW17" s="153"/>
      <c r="OHX17" s="153"/>
      <c r="OHY17" s="153"/>
      <c r="OHZ17" s="153"/>
      <c r="OIA17" s="153"/>
      <c r="OIB17" s="153"/>
      <c r="OIC17" s="153"/>
      <c r="OID17" s="153"/>
      <c r="OIE17" s="153"/>
      <c r="OIF17" s="153"/>
      <c r="OIG17" s="153"/>
      <c r="OIH17" s="153"/>
      <c r="OII17" s="153"/>
      <c r="OIJ17" s="153"/>
      <c r="OIK17" s="153"/>
      <c r="OIL17" s="153"/>
      <c r="OIM17" s="153"/>
      <c r="OIN17" s="153"/>
      <c r="OIO17" s="153"/>
      <c r="OIP17" s="153"/>
      <c r="OIQ17" s="153"/>
      <c r="OIR17" s="153"/>
      <c r="OIS17" s="153"/>
      <c r="OIT17" s="153"/>
      <c r="OIU17" s="153"/>
      <c r="OIV17" s="153"/>
      <c r="OIW17" s="153"/>
      <c r="OIX17" s="153"/>
      <c r="OIY17" s="153"/>
      <c r="OIZ17" s="153"/>
      <c r="OJA17" s="153"/>
      <c r="OJB17" s="153"/>
      <c r="OJC17" s="153"/>
      <c r="OJD17" s="153"/>
      <c r="OJE17" s="153"/>
      <c r="OJF17" s="153"/>
      <c r="OJG17" s="153"/>
      <c r="OJH17" s="153"/>
      <c r="OJI17" s="153"/>
      <c r="OJJ17" s="153"/>
      <c r="OJK17" s="153"/>
      <c r="OJL17" s="153"/>
      <c r="OJM17" s="153"/>
      <c r="OJN17" s="153"/>
      <c r="OJO17" s="153"/>
      <c r="OJP17" s="153"/>
      <c r="OJQ17" s="153"/>
      <c r="OJR17" s="153"/>
      <c r="OJS17" s="153"/>
      <c r="OJT17" s="153"/>
      <c r="OJU17" s="153"/>
      <c r="OJV17" s="153"/>
      <c r="OJW17" s="153"/>
      <c r="OJX17" s="153"/>
      <c r="OJY17" s="153"/>
      <c r="OJZ17" s="153"/>
      <c r="OKA17" s="153"/>
      <c r="OKB17" s="153"/>
      <c r="OKC17" s="153"/>
      <c r="OKD17" s="153"/>
      <c r="OKE17" s="153"/>
      <c r="OKF17" s="153"/>
      <c r="OKG17" s="153"/>
      <c r="OKH17" s="153"/>
      <c r="OKI17" s="153"/>
      <c r="OKJ17" s="153"/>
      <c r="OKK17" s="153"/>
      <c r="OKL17" s="153"/>
      <c r="OKM17" s="153"/>
      <c r="OKN17" s="153"/>
      <c r="OKO17" s="153"/>
      <c r="OKP17" s="153"/>
      <c r="OKQ17" s="153"/>
      <c r="OKR17" s="153"/>
      <c r="OKS17" s="153"/>
      <c r="OKT17" s="153"/>
      <c r="OKU17" s="153"/>
      <c r="OKV17" s="153"/>
      <c r="OKW17" s="153"/>
      <c r="OKX17" s="153"/>
      <c r="OKY17" s="153"/>
      <c r="OKZ17" s="153"/>
      <c r="OLA17" s="153"/>
      <c r="OLB17" s="153"/>
      <c r="OLC17" s="153"/>
      <c r="OLD17" s="153"/>
      <c r="OLE17" s="153"/>
      <c r="OLF17" s="153"/>
      <c r="OLG17" s="153"/>
      <c r="OLH17" s="153"/>
      <c r="OLI17" s="153"/>
      <c r="OLJ17" s="153"/>
      <c r="OLK17" s="153"/>
      <c r="OLL17" s="153"/>
      <c r="OLM17" s="153"/>
      <c r="OLN17" s="153"/>
      <c r="OLO17" s="153"/>
      <c r="OLP17" s="153"/>
      <c r="OLQ17" s="153"/>
      <c r="OLR17" s="153"/>
      <c r="OLS17" s="153"/>
      <c r="OLT17" s="153"/>
      <c r="OLU17" s="153"/>
      <c r="OLV17" s="153"/>
      <c r="OLW17" s="153"/>
      <c r="OLX17" s="153"/>
      <c r="OLY17" s="153"/>
      <c r="OLZ17" s="153"/>
      <c r="OMA17" s="153"/>
      <c r="OMB17" s="153"/>
      <c r="OMC17" s="153"/>
      <c r="OMD17" s="153"/>
      <c r="OME17" s="153"/>
      <c r="OMF17" s="153"/>
      <c r="OMG17" s="153"/>
      <c r="OMH17" s="153"/>
      <c r="OMI17" s="153"/>
      <c r="OMJ17" s="153"/>
      <c r="OMK17" s="153"/>
      <c r="OML17" s="153"/>
      <c r="OMM17" s="153"/>
      <c r="OMN17" s="153"/>
      <c r="OMO17" s="153"/>
      <c r="OMP17" s="153"/>
      <c r="OMQ17" s="153"/>
      <c r="OMR17" s="153"/>
      <c r="OMS17" s="153"/>
      <c r="OMT17" s="153"/>
      <c r="OMU17" s="153"/>
      <c r="OMV17" s="153"/>
      <c r="OMW17" s="153"/>
      <c r="OMX17" s="153"/>
      <c r="OMY17" s="153"/>
      <c r="OMZ17" s="153"/>
      <c r="ONA17" s="153"/>
      <c r="ONB17" s="153"/>
      <c r="ONC17" s="153"/>
      <c r="OND17" s="153"/>
      <c r="ONE17" s="153"/>
      <c r="ONF17" s="153"/>
      <c r="ONG17" s="153"/>
      <c r="ONH17" s="153"/>
      <c r="ONI17" s="153"/>
      <c r="ONJ17" s="153"/>
      <c r="ONK17" s="153"/>
      <c r="ONL17" s="153"/>
      <c r="ONM17" s="153"/>
      <c r="ONN17" s="153"/>
      <c r="ONO17" s="153"/>
      <c r="ONP17" s="153"/>
      <c r="ONQ17" s="153"/>
      <c r="ONR17" s="153"/>
      <c r="ONS17" s="153"/>
      <c r="ONT17" s="153"/>
      <c r="ONU17" s="153"/>
      <c r="ONV17" s="153"/>
      <c r="ONW17" s="153"/>
      <c r="ONX17" s="153"/>
      <c r="ONY17" s="153"/>
      <c r="ONZ17" s="153"/>
      <c r="OOA17" s="153"/>
      <c r="OOB17" s="153"/>
      <c r="OOC17" s="153"/>
      <c r="OOD17" s="153"/>
      <c r="OOE17" s="153"/>
      <c r="OOF17" s="153"/>
      <c r="OOG17" s="153"/>
      <c r="OOH17" s="153"/>
      <c r="OOI17" s="153"/>
      <c r="OOJ17" s="153"/>
      <c r="OOK17" s="153"/>
      <c r="OOL17" s="153"/>
      <c r="OOM17" s="153"/>
      <c r="OON17" s="153"/>
      <c r="OOO17" s="153"/>
      <c r="OOP17" s="153"/>
      <c r="OOQ17" s="153"/>
      <c r="OOR17" s="153"/>
      <c r="OOS17" s="153"/>
      <c r="OOT17" s="153"/>
      <c r="OOU17" s="153"/>
      <c r="OOV17" s="153"/>
      <c r="OOW17" s="153"/>
      <c r="OOX17" s="153"/>
      <c r="OOY17" s="153"/>
      <c r="OOZ17" s="153"/>
      <c r="OPA17" s="153"/>
      <c r="OPB17" s="153"/>
      <c r="OPC17" s="153"/>
      <c r="OPD17" s="153"/>
      <c r="OPE17" s="153"/>
      <c r="OPF17" s="153"/>
      <c r="OPG17" s="153"/>
      <c r="OPH17" s="153"/>
      <c r="OPI17" s="153"/>
      <c r="OPJ17" s="153"/>
      <c r="OPK17" s="153"/>
      <c r="OPL17" s="153"/>
      <c r="OPM17" s="153"/>
      <c r="OPN17" s="153"/>
      <c r="OPO17" s="153"/>
      <c r="OPP17" s="153"/>
      <c r="OPQ17" s="153"/>
      <c r="OPR17" s="153"/>
      <c r="OPS17" s="153"/>
      <c r="OPT17" s="153"/>
      <c r="OPU17" s="153"/>
      <c r="OPV17" s="153"/>
      <c r="OPW17" s="153"/>
      <c r="OPX17" s="153"/>
      <c r="OPY17" s="153"/>
      <c r="OPZ17" s="153"/>
      <c r="OQA17" s="153"/>
      <c r="OQB17" s="153"/>
      <c r="OQC17" s="153"/>
      <c r="OQD17" s="153"/>
      <c r="OQE17" s="153"/>
      <c r="OQF17" s="153"/>
      <c r="OQG17" s="153"/>
      <c r="OQH17" s="153"/>
      <c r="OQI17" s="153"/>
      <c r="OQJ17" s="153"/>
      <c r="OQK17" s="153"/>
      <c r="OQL17" s="153"/>
      <c r="OQM17" s="153"/>
      <c r="OQN17" s="153"/>
      <c r="OQO17" s="153"/>
      <c r="OQP17" s="153"/>
      <c r="OQQ17" s="153"/>
      <c r="OQR17" s="153"/>
      <c r="OQS17" s="153"/>
      <c r="OQT17" s="153"/>
      <c r="OQU17" s="153"/>
      <c r="OQV17" s="153"/>
      <c r="OQW17" s="153"/>
      <c r="OQX17" s="153"/>
      <c r="OQY17" s="153"/>
      <c r="OQZ17" s="153"/>
      <c r="ORA17" s="153"/>
      <c r="ORB17" s="153"/>
      <c r="ORC17" s="153"/>
      <c r="ORD17" s="153"/>
      <c r="ORE17" s="153"/>
      <c r="ORF17" s="153"/>
      <c r="ORG17" s="153"/>
      <c r="ORH17" s="153"/>
      <c r="ORI17" s="153"/>
      <c r="ORJ17" s="153"/>
      <c r="ORK17" s="153"/>
      <c r="ORL17" s="153"/>
      <c r="ORM17" s="153"/>
      <c r="ORN17" s="153"/>
      <c r="ORO17" s="153"/>
      <c r="ORP17" s="153"/>
      <c r="ORQ17" s="153"/>
      <c r="ORR17" s="153"/>
      <c r="ORS17" s="153"/>
      <c r="ORT17" s="153"/>
      <c r="ORU17" s="153"/>
      <c r="ORV17" s="153"/>
      <c r="ORW17" s="153"/>
      <c r="ORX17" s="153"/>
      <c r="ORY17" s="153"/>
      <c r="ORZ17" s="153"/>
      <c r="OSA17" s="153"/>
      <c r="OSB17" s="153"/>
      <c r="OSC17" s="153"/>
      <c r="OSD17" s="153"/>
      <c r="OSE17" s="153"/>
      <c r="OSF17" s="153"/>
      <c r="OSG17" s="153"/>
      <c r="OSH17" s="153"/>
      <c r="OSI17" s="153"/>
      <c r="OSJ17" s="153"/>
      <c r="OSK17" s="153"/>
      <c r="OSL17" s="153"/>
      <c r="OSM17" s="153"/>
      <c r="OSN17" s="153"/>
      <c r="OSO17" s="153"/>
      <c r="OSP17" s="153"/>
      <c r="OSQ17" s="153"/>
      <c r="OSR17" s="153"/>
      <c r="OSS17" s="153"/>
      <c r="OST17" s="153"/>
      <c r="OSU17" s="153"/>
      <c r="OSV17" s="153"/>
      <c r="OSW17" s="153"/>
      <c r="OSX17" s="153"/>
      <c r="OSY17" s="153"/>
      <c r="OSZ17" s="153"/>
      <c r="OTA17" s="153"/>
      <c r="OTB17" s="153"/>
      <c r="OTC17" s="153"/>
      <c r="OTD17" s="153"/>
      <c r="OTE17" s="153"/>
      <c r="OTF17" s="153"/>
      <c r="OTG17" s="153"/>
      <c r="OTH17" s="153"/>
      <c r="OTI17" s="153"/>
      <c r="OTJ17" s="153"/>
      <c r="OTK17" s="153"/>
      <c r="OTL17" s="153"/>
      <c r="OTM17" s="153"/>
      <c r="OTN17" s="153"/>
      <c r="OTO17" s="153"/>
      <c r="OTP17" s="153"/>
      <c r="OTQ17" s="153"/>
      <c r="OTR17" s="153"/>
      <c r="OTS17" s="153"/>
      <c r="OTT17" s="153"/>
      <c r="OTU17" s="153"/>
      <c r="OTV17" s="153"/>
      <c r="OTW17" s="153"/>
      <c r="OTX17" s="153"/>
      <c r="OTY17" s="153"/>
      <c r="OTZ17" s="153"/>
      <c r="OUA17" s="153"/>
      <c r="OUB17" s="153"/>
      <c r="OUC17" s="153"/>
      <c r="OUD17" s="153"/>
      <c r="OUE17" s="153"/>
      <c r="OUF17" s="153"/>
      <c r="OUG17" s="153"/>
      <c r="OUH17" s="153"/>
      <c r="OUI17" s="153"/>
      <c r="OUJ17" s="153"/>
      <c r="OUK17" s="153"/>
      <c r="OUL17" s="153"/>
      <c r="OUM17" s="153"/>
      <c r="OUN17" s="153"/>
      <c r="OUO17" s="153"/>
      <c r="OUP17" s="153"/>
      <c r="OUQ17" s="153"/>
      <c r="OUR17" s="153"/>
      <c r="OUS17" s="153"/>
      <c r="OUT17" s="153"/>
      <c r="OUU17" s="153"/>
      <c r="OUV17" s="153"/>
      <c r="OUW17" s="153"/>
      <c r="OUX17" s="153"/>
      <c r="OUY17" s="153"/>
      <c r="OUZ17" s="153"/>
      <c r="OVA17" s="153"/>
      <c r="OVB17" s="153"/>
      <c r="OVC17" s="153"/>
      <c r="OVD17" s="153"/>
      <c r="OVE17" s="153"/>
      <c r="OVF17" s="153"/>
      <c r="OVG17" s="153"/>
      <c r="OVH17" s="153"/>
      <c r="OVI17" s="153"/>
      <c r="OVJ17" s="153"/>
      <c r="OVK17" s="153"/>
      <c r="OVL17" s="153"/>
      <c r="OVM17" s="153"/>
      <c r="OVN17" s="153"/>
      <c r="OVO17" s="153"/>
      <c r="OVP17" s="153"/>
      <c r="OVQ17" s="153"/>
      <c r="OVR17" s="153"/>
      <c r="OVS17" s="153"/>
      <c r="OVT17" s="153"/>
      <c r="OVU17" s="153"/>
      <c r="OVV17" s="153"/>
      <c r="OVW17" s="153"/>
      <c r="OVX17" s="153"/>
      <c r="OVY17" s="153"/>
      <c r="OVZ17" s="153"/>
      <c r="OWA17" s="153"/>
      <c r="OWB17" s="153"/>
      <c r="OWC17" s="153"/>
      <c r="OWD17" s="153"/>
      <c r="OWE17" s="153"/>
      <c r="OWF17" s="153"/>
      <c r="OWG17" s="153"/>
      <c r="OWH17" s="153"/>
      <c r="OWI17" s="153"/>
      <c r="OWJ17" s="153"/>
      <c r="OWK17" s="153"/>
      <c r="OWL17" s="153"/>
      <c r="OWM17" s="153"/>
      <c r="OWN17" s="153"/>
      <c r="OWO17" s="153"/>
      <c r="OWP17" s="153"/>
      <c r="OWQ17" s="153"/>
      <c r="OWR17" s="153"/>
      <c r="OWS17" s="153"/>
      <c r="OWT17" s="153"/>
      <c r="OWU17" s="153"/>
      <c r="OWV17" s="153"/>
      <c r="OWW17" s="153"/>
      <c r="OWX17" s="153"/>
      <c r="OWY17" s="153"/>
      <c r="OWZ17" s="153"/>
      <c r="OXA17" s="153"/>
      <c r="OXB17" s="153"/>
      <c r="OXC17" s="153"/>
      <c r="OXD17" s="153"/>
      <c r="OXE17" s="153"/>
      <c r="OXF17" s="153"/>
      <c r="OXG17" s="153"/>
      <c r="OXH17" s="153"/>
      <c r="OXI17" s="153"/>
      <c r="OXJ17" s="153"/>
      <c r="OXK17" s="153"/>
      <c r="OXL17" s="153"/>
      <c r="OXM17" s="153"/>
      <c r="OXN17" s="153"/>
      <c r="OXO17" s="153"/>
      <c r="OXP17" s="153"/>
      <c r="OXQ17" s="153"/>
      <c r="OXR17" s="153"/>
      <c r="OXS17" s="153"/>
      <c r="OXT17" s="153"/>
      <c r="OXU17" s="153"/>
      <c r="OXV17" s="153"/>
      <c r="OXW17" s="153"/>
      <c r="OXX17" s="153"/>
      <c r="OXY17" s="153"/>
      <c r="OXZ17" s="153"/>
      <c r="OYA17" s="153"/>
      <c r="OYB17" s="153"/>
      <c r="OYC17" s="153"/>
      <c r="OYD17" s="153"/>
      <c r="OYE17" s="153"/>
      <c r="OYF17" s="153"/>
      <c r="OYG17" s="153"/>
      <c r="OYH17" s="153"/>
      <c r="OYI17" s="153"/>
      <c r="OYJ17" s="153"/>
      <c r="OYK17" s="153"/>
      <c r="OYL17" s="153"/>
      <c r="OYM17" s="153"/>
      <c r="OYN17" s="153"/>
      <c r="OYO17" s="153"/>
      <c r="OYP17" s="153"/>
      <c r="OYQ17" s="153"/>
      <c r="OYR17" s="153"/>
      <c r="OYS17" s="153"/>
      <c r="OYT17" s="153"/>
      <c r="OYU17" s="153"/>
      <c r="OYV17" s="153"/>
      <c r="OYW17" s="153"/>
      <c r="OYX17" s="153"/>
      <c r="OYY17" s="153"/>
      <c r="OYZ17" s="153"/>
      <c r="OZA17" s="153"/>
      <c r="OZB17" s="153"/>
      <c r="OZC17" s="153"/>
      <c r="OZD17" s="153"/>
      <c r="OZE17" s="153"/>
      <c r="OZF17" s="153"/>
      <c r="OZG17" s="153"/>
      <c r="OZH17" s="153"/>
      <c r="OZI17" s="153"/>
      <c r="OZJ17" s="153"/>
      <c r="OZK17" s="153"/>
      <c r="OZL17" s="153"/>
      <c r="OZM17" s="153"/>
      <c r="OZN17" s="153"/>
      <c r="OZO17" s="153"/>
      <c r="OZP17" s="153"/>
      <c r="OZQ17" s="153"/>
      <c r="OZR17" s="153"/>
      <c r="OZS17" s="153"/>
      <c r="OZT17" s="153"/>
      <c r="OZU17" s="153"/>
      <c r="OZV17" s="153"/>
      <c r="OZW17" s="153"/>
      <c r="OZX17" s="153"/>
      <c r="OZY17" s="153"/>
      <c r="OZZ17" s="153"/>
      <c r="PAA17" s="153"/>
      <c r="PAB17" s="153"/>
      <c r="PAC17" s="153"/>
      <c r="PAD17" s="153"/>
      <c r="PAE17" s="153"/>
      <c r="PAF17" s="153"/>
      <c r="PAG17" s="153"/>
      <c r="PAH17" s="153"/>
      <c r="PAI17" s="153"/>
      <c r="PAJ17" s="153"/>
      <c r="PAK17" s="153"/>
      <c r="PAL17" s="153"/>
      <c r="PAM17" s="153"/>
      <c r="PAN17" s="153"/>
      <c r="PAO17" s="153"/>
      <c r="PAP17" s="153"/>
      <c r="PAQ17" s="153"/>
      <c r="PAR17" s="153"/>
      <c r="PAS17" s="153"/>
      <c r="PAT17" s="153"/>
      <c r="PAU17" s="153"/>
      <c r="PAV17" s="153"/>
      <c r="PAW17" s="153"/>
      <c r="PAX17" s="153"/>
      <c r="PAY17" s="153"/>
      <c r="PAZ17" s="153"/>
      <c r="PBA17" s="153"/>
      <c r="PBB17" s="153"/>
      <c r="PBC17" s="153"/>
      <c r="PBD17" s="153"/>
      <c r="PBE17" s="153"/>
      <c r="PBF17" s="153"/>
      <c r="PBG17" s="153"/>
      <c r="PBH17" s="153"/>
      <c r="PBI17" s="153"/>
      <c r="PBJ17" s="153"/>
      <c r="PBK17" s="153"/>
      <c r="PBL17" s="153"/>
      <c r="PBM17" s="153"/>
      <c r="PBN17" s="153"/>
      <c r="PBO17" s="153"/>
      <c r="PBP17" s="153"/>
      <c r="PBQ17" s="153"/>
      <c r="PBR17" s="153"/>
      <c r="PBS17" s="153"/>
      <c r="PBT17" s="153"/>
      <c r="PBU17" s="153"/>
      <c r="PBV17" s="153"/>
      <c r="PBW17" s="153"/>
      <c r="PBX17" s="153"/>
      <c r="PBY17" s="153"/>
      <c r="PBZ17" s="153"/>
      <c r="PCA17" s="153"/>
      <c r="PCB17" s="153"/>
      <c r="PCC17" s="153"/>
      <c r="PCD17" s="153"/>
      <c r="PCE17" s="153"/>
      <c r="PCF17" s="153"/>
      <c r="PCG17" s="153"/>
      <c r="PCH17" s="153"/>
      <c r="PCI17" s="153"/>
      <c r="PCJ17" s="153"/>
      <c r="PCK17" s="153"/>
      <c r="PCL17" s="153"/>
      <c r="PCM17" s="153"/>
      <c r="PCN17" s="153"/>
      <c r="PCO17" s="153"/>
      <c r="PCP17" s="153"/>
      <c r="PCQ17" s="153"/>
      <c r="PCR17" s="153"/>
      <c r="PCS17" s="153"/>
      <c r="PCT17" s="153"/>
      <c r="PCU17" s="153"/>
      <c r="PCV17" s="153"/>
      <c r="PCW17" s="153"/>
      <c r="PCX17" s="153"/>
      <c r="PCY17" s="153"/>
      <c r="PCZ17" s="153"/>
      <c r="PDA17" s="153"/>
      <c r="PDB17" s="153"/>
      <c r="PDC17" s="153"/>
      <c r="PDD17" s="153"/>
      <c r="PDE17" s="153"/>
      <c r="PDF17" s="153"/>
      <c r="PDG17" s="153"/>
      <c r="PDH17" s="153"/>
      <c r="PDI17" s="153"/>
      <c r="PDJ17" s="153"/>
      <c r="PDK17" s="153"/>
      <c r="PDL17" s="153"/>
      <c r="PDM17" s="153"/>
      <c r="PDN17" s="153"/>
      <c r="PDO17" s="153"/>
      <c r="PDP17" s="153"/>
      <c r="PDQ17" s="153"/>
      <c r="PDR17" s="153"/>
      <c r="PDS17" s="153"/>
      <c r="PDT17" s="153"/>
      <c r="PDU17" s="153"/>
      <c r="PDV17" s="153"/>
      <c r="PDW17" s="153"/>
      <c r="PDX17" s="153"/>
      <c r="PDY17" s="153"/>
      <c r="PDZ17" s="153"/>
      <c r="PEA17" s="153"/>
      <c r="PEB17" s="153"/>
      <c r="PEC17" s="153"/>
      <c r="PED17" s="153"/>
      <c r="PEE17" s="153"/>
      <c r="PEF17" s="153"/>
      <c r="PEG17" s="153"/>
      <c r="PEH17" s="153"/>
      <c r="PEI17" s="153"/>
      <c r="PEJ17" s="153"/>
      <c r="PEK17" s="153"/>
      <c r="PEL17" s="153"/>
      <c r="PEM17" s="153"/>
      <c r="PEN17" s="153"/>
      <c r="PEO17" s="153"/>
      <c r="PEP17" s="153"/>
      <c r="PEQ17" s="153"/>
      <c r="PER17" s="153"/>
      <c r="PES17" s="153"/>
      <c r="PET17" s="153"/>
      <c r="PEU17" s="153"/>
      <c r="PEV17" s="153"/>
      <c r="PEW17" s="153"/>
      <c r="PEX17" s="153"/>
      <c r="PEY17" s="153"/>
      <c r="PEZ17" s="153"/>
      <c r="PFA17" s="153"/>
      <c r="PFB17" s="153"/>
      <c r="PFC17" s="153"/>
      <c r="PFD17" s="153"/>
      <c r="PFE17" s="153"/>
      <c r="PFF17" s="153"/>
      <c r="PFG17" s="153"/>
      <c r="PFH17" s="153"/>
      <c r="PFI17" s="153"/>
      <c r="PFJ17" s="153"/>
      <c r="PFK17" s="153"/>
      <c r="PFL17" s="153"/>
      <c r="PFM17" s="153"/>
      <c r="PFN17" s="153"/>
      <c r="PFO17" s="153"/>
      <c r="PFP17" s="153"/>
      <c r="PFQ17" s="153"/>
      <c r="PFR17" s="153"/>
      <c r="PFS17" s="153"/>
      <c r="PFT17" s="153"/>
      <c r="PFU17" s="153"/>
      <c r="PFV17" s="153"/>
      <c r="PFW17" s="153"/>
      <c r="PFX17" s="153"/>
      <c r="PFY17" s="153"/>
      <c r="PFZ17" s="153"/>
      <c r="PGA17" s="153"/>
      <c r="PGB17" s="153"/>
      <c r="PGC17" s="153"/>
      <c r="PGD17" s="153"/>
      <c r="PGE17" s="153"/>
      <c r="PGF17" s="153"/>
      <c r="PGG17" s="153"/>
      <c r="PGH17" s="153"/>
      <c r="PGI17" s="153"/>
      <c r="PGJ17" s="153"/>
      <c r="PGK17" s="153"/>
      <c r="PGL17" s="153"/>
      <c r="PGM17" s="153"/>
      <c r="PGN17" s="153"/>
      <c r="PGO17" s="153"/>
      <c r="PGP17" s="153"/>
      <c r="PGQ17" s="153"/>
      <c r="PGR17" s="153"/>
      <c r="PGS17" s="153"/>
      <c r="PGT17" s="153"/>
      <c r="PGU17" s="153"/>
      <c r="PGV17" s="153"/>
      <c r="PGW17" s="153"/>
      <c r="PGX17" s="153"/>
      <c r="PGY17" s="153"/>
      <c r="PGZ17" s="153"/>
      <c r="PHA17" s="153"/>
      <c r="PHB17" s="153"/>
      <c r="PHC17" s="153"/>
      <c r="PHD17" s="153"/>
      <c r="PHE17" s="153"/>
      <c r="PHF17" s="153"/>
      <c r="PHG17" s="153"/>
      <c r="PHH17" s="153"/>
      <c r="PHI17" s="153"/>
      <c r="PHJ17" s="153"/>
      <c r="PHK17" s="153"/>
      <c r="PHL17" s="153"/>
      <c r="PHM17" s="153"/>
      <c r="PHN17" s="153"/>
      <c r="PHO17" s="153"/>
      <c r="PHP17" s="153"/>
      <c r="PHQ17" s="153"/>
      <c r="PHR17" s="153"/>
      <c r="PHS17" s="153"/>
      <c r="PHT17" s="153"/>
      <c r="PHU17" s="153"/>
      <c r="PHV17" s="153"/>
      <c r="PHW17" s="153"/>
      <c r="PHX17" s="153"/>
      <c r="PHY17" s="153"/>
      <c r="PHZ17" s="153"/>
      <c r="PIA17" s="153"/>
      <c r="PIB17" s="153"/>
      <c r="PIC17" s="153"/>
      <c r="PID17" s="153"/>
      <c r="PIE17" s="153"/>
      <c r="PIF17" s="153"/>
      <c r="PIG17" s="153"/>
      <c r="PIH17" s="153"/>
      <c r="PII17" s="153"/>
      <c r="PIJ17" s="153"/>
      <c r="PIK17" s="153"/>
      <c r="PIL17" s="153"/>
      <c r="PIM17" s="153"/>
      <c r="PIN17" s="153"/>
      <c r="PIO17" s="153"/>
      <c r="PIP17" s="153"/>
      <c r="PIQ17" s="153"/>
      <c r="PIR17" s="153"/>
      <c r="PIS17" s="153"/>
      <c r="PIT17" s="153"/>
      <c r="PIU17" s="153"/>
      <c r="PIV17" s="153"/>
      <c r="PIW17" s="153"/>
      <c r="PIX17" s="153"/>
      <c r="PIY17" s="153"/>
      <c r="PIZ17" s="153"/>
      <c r="PJA17" s="153"/>
      <c r="PJB17" s="153"/>
      <c r="PJC17" s="153"/>
      <c r="PJD17" s="153"/>
      <c r="PJE17" s="153"/>
      <c r="PJF17" s="153"/>
      <c r="PJG17" s="153"/>
      <c r="PJH17" s="153"/>
      <c r="PJI17" s="153"/>
      <c r="PJJ17" s="153"/>
      <c r="PJK17" s="153"/>
      <c r="PJL17" s="153"/>
      <c r="PJM17" s="153"/>
      <c r="PJN17" s="153"/>
      <c r="PJO17" s="153"/>
      <c r="PJP17" s="153"/>
      <c r="PJQ17" s="153"/>
      <c r="PJR17" s="153"/>
      <c r="PJS17" s="153"/>
      <c r="PJT17" s="153"/>
      <c r="PJU17" s="153"/>
      <c r="PJV17" s="153"/>
      <c r="PJW17" s="153"/>
      <c r="PJX17" s="153"/>
      <c r="PJY17" s="153"/>
      <c r="PJZ17" s="153"/>
      <c r="PKA17" s="153"/>
      <c r="PKB17" s="153"/>
      <c r="PKC17" s="153"/>
      <c r="PKD17" s="153"/>
      <c r="PKE17" s="153"/>
      <c r="PKF17" s="153"/>
      <c r="PKG17" s="153"/>
      <c r="PKH17" s="153"/>
      <c r="PKI17" s="153"/>
      <c r="PKJ17" s="153"/>
      <c r="PKK17" s="153"/>
      <c r="PKL17" s="153"/>
      <c r="PKM17" s="153"/>
      <c r="PKN17" s="153"/>
      <c r="PKO17" s="153"/>
      <c r="PKP17" s="153"/>
      <c r="PKQ17" s="153"/>
      <c r="PKR17" s="153"/>
      <c r="PKS17" s="153"/>
      <c r="PKT17" s="153"/>
      <c r="PKU17" s="153"/>
      <c r="PKV17" s="153"/>
      <c r="PKW17" s="153"/>
      <c r="PKX17" s="153"/>
      <c r="PKY17" s="153"/>
      <c r="PKZ17" s="153"/>
      <c r="PLA17" s="153"/>
      <c r="PLB17" s="153"/>
      <c r="PLC17" s="153"/>
      <c r="PLD17" s="153"/>
      <c r="PLE17" s="153"/>
      <c r="PLF17" s="153"/>
      <c r="PLG17" s="153"/>
      <c r="PLH17" s="153"/>
      <c r="PLI17" s="153"/>
      <c r="PLJ17" s="153"/>
      <c r="PLK17" s="153"/>
      <c r="PLL17" s="153"/>
      <c r="PLM17" s="153"/>
      <c r="PLN17" s="153"/>
      <c r="PLO17" s="153"/>
      <c r="PLP17" s="153"/>
      <c r="PLQ17" s="153"/>
      <c r="PLR17" s="153"/>
      <c r="PLS17" s="153"/>
      <c r="PLT17" s="153"/>
      <c r="PLU17" s="153"/>
      <c r="PLV17" s="153"/>
      <c r="PLW17" s="153"/>
      <c r="PLX17" s="153"/>
      <c r="PLY17" s="153"/>
      <c r="PLZ17" s="153"/>
      <c r="PMA17" s="153"/>
      <c r="PMB17" s="153"/>
      <c r="PMC17" s="153"/>
      <c r="PMD17" s="153"/>
      <c r="PME17" s="153"/>
      <c r="PMF17" s="153"/>
      <c r="PMG17" s="153"/>
      <c r="PMH17" s="153"/>
      <c r="PMI17" s="153"/>
      <c r="PMJ17" s="153"/>
      <c r="PMK17" s="153"/>
      <c r="PML17" s="153"/>
      <c r="PMM17" s="153"/>
      <c r="PMN17" s="153"/>
      <c r="PMO17" s="153"/>
      <c r="PMP17" s="153"/>
      <c r="PMQ17" s="153"/>
      <c r="PMR17" s="153"/>
      <c r="PMS17" s="153"/>
      <c r="PMT17" s="153"/>
      <c r="PMU17" s="153"/>
      <c r="PMV17" s="153"/>
      <c r="PMW17" s="153"/>
      <c r="PMX17" s="153"/>
      <c r="PMY17" s="153"/>
      <c r="PMZ17" s="153"/>
      <c r="PNA17" s="153"/>
      <c r="PNB17" s="153"/>
      <c r="PNC17" s="153"/>
      <c r="PND17" s="153"/>
      <c r="PNE17" s="153"/>
      <c r="PNF17" s="153"/>
      <c r="PNG17" s="153"/>
      <c r="PNH17" s="153"/>
      <c r="PNI17" s="153"/>
      <c r="PNJ17" s="153"/>
      <c r="PNK17" s="153"/>
      <c r="PNL17" s="153"/>
      <c r="PNM17" s="153"/>
      <c r="PNN17" s="153"/>
      <c r="PNO17" s="153"/>
      <c r="PNP17" s="153"/>
      <c r="PNQ17" s="153"/>
      <c r="PNR17" s="153"/>
      <c r="PNS17" s="153"/>
      <c r="PNT17" s="153"/>
      <c r="PNU17" s="153"/>
      <c r="PNV17" s="153"/>
      <c r="PNW17" s="153"/>
      <c r="PNX17" s="153"/>
      <c r="PNY17" s="153"/>
      <c r="PNZ17" s="153"/>
      <c r="POA17" s="153"/>
      <c r="POB17" s="153"/>
      <c r="POC17" s="153"/>
      <c r="POD17" s="153"/>
      <c r="POE17" s="153"/>
      <c r="POF17" s="153"/>
      <c r="POG17" s="153"/>
      <c r="POH17" s="153"/>
      <c r="POI17" s="153"/>
      <c r="POJ17" s="153"/>
      <c r="POK17" s="153"/>
      <c r="POL17" s="153"/>
      <c r="POM17" s="153"/>
      <c r="PON17" s="153"/>
      <c r="POO17" s="153"/>
      <c r="POP17" s="153"/>
      <c r="POQ17" s="153"/>
      <c r="POR17" s="153"/>
      <c r="POS17" s="153"/>
      <c r="POT17" s="153"/>
      <c r="POU17" s="153"/>
      <c r="POV17" s="153"/>
      <c r="POW17" s="153"/>
      <c r="POX17" s="153"/>
      <c r="POY17" s="153"/>
      <c r="POZ17" s="153"/>
      <c r="PPA17" s="153"/>
      <c r="PPB17" s="153"/>
      <c r="PPC17" s="153"/>
      <c r="PPD17" s="153"/>
      <c r="PPE17" s="153"/>
      <c r="PPF17" s="153"/>
      <c r="PPG17" s="153"/>
      <c r="PPH17" s="153"/>
      <c r="PPI17" s="153"/>
      <c r="PPJ17" s="153"/>
      <c r="PPK17" s="153"/>
      <c r="PPL17" s="153"/>
      <c r="PPM17" s="153"/>
      <c r="PPN17" s="153"/>
      <c r="PPO17" s="153"/>
      <c r="PPP17" s="153"/>
      <c r="PPQ17" s="153"/>
      <c r="PPR17" s="153"/>
      <c r="PPS17" s="153"/>
      <c r="PPT17" s="153"/>
      <c r="PPU17" s="153"/>
      <c r="PPV17" s="153"/>
      <c r="PPW17" s="153"/>
      <c r="PPX17" s="153"/>
      <c r="PPY17" s="153"/>
      <c r="PPZ17" s="153"/>
      <c r="PQA17" s="153"/>
      <c r="PQB17" s="153"/>
      <c r="PQC17" s="153"/>
      <c r="PQD17" s="153"/>
      <c r="PQE17" s="153"/>
      <c r="PQF17" s="153"/>
      <c r="PQG17" s="153"/>
      <c r="PQH17" s="153"/>
      <c r="PQI17" s="153"/>
      <c r="PQJ17" s="153"/>
      <c r="PQK17" s="153"/>
      <c r="PQL17" s="153"/>
      <c r="PQM17" s="153"/>
      <c r="PQN17" s="153"/>
      <c r="PQO17" s="153"/>
      <c r="PQP17" s="153"/>
      <c r="PQQ17" s="153"/>
      <c r="PQR17" s="153"/>
      <c r="PQS17" s="153"/>
      <c r="PQT17" s="153"/>
      <c r="PQU17" s="153"/>
      <c r="PQV17" s="153"/>
      <c r="PQW17" s="153"/>
      <c r="PQX17" s="153"/>
      <c r="PQY17" s="153"/>
      <c r="PQZ17" s="153"/>
      <c r="PRA17" s="153"/>
      <c r="PRB17" s="153"/>
      <c r="PRC17" s="153"/>
      <c r="PRD17" s="153"/>
      <c r="PRE17" s="153"/>
      <c r="PRF17" s="153"/>
      <c r="PRG17" s="153"/>
      <c r="PRH17" s="153"/>
      <c r="PRI17" s="153"/>
      <c r="PRJ17" s="153"/>
      <c r="PRK17" s="153"/>
      <c r="PRL17" s="153"/>
      <c r="PRM17" s="153"/>
      <c r="PRN17" s="153"/>
      <c r="PRO17" s="153"/>
      <c r="PRP17" s="153"/>
      <c r="PRQ17" s="153"/>
      <c r="PRR17" s="153"/>
      <c r="PRS17" s="153"/>
      <c r="PRT17" s="153"/>
      <c r="PRU17" s="153"/>
      <c r="PRV17" s="153"/>
      <c r="PRW17" s="153"/>
      <c r="PRX17" s="153"/>
      <c r="PRY17" s="153"/>
      <c r="PRZ17" s="153"/>
      <c r="PSA17" s="153"/>
      <c r="PSB17" s="153"/>
      <c r="PSC17" s="153"/>
      <c r="PSD17" s="153"/>
      <c r="PSE17" s="153"/>
      <c r="PSF17" s="153"/>
      <c r="PSG17" s="153"/>
      <c r="PSH17" s="153"/>
      <c r="PSI17" s="153"/>
      <c r="PSJ17" s="153"/>
      <c r="PSK17" s="153"/>
      <c r="PSL17" s="153"/>
      <c r="PSM17" s="153"/>
      <c r="PSN17" s="153"/>
      <c r="PSO17" s="153"/>
      <c r="PSP17" s="153"/>
      <c r="PSQ17" s="153"/>
      <c r="PSR17" s="153"/>
      <c r="PSS17" s="153"/>
      <c r="PST17" s="153"/>
      <c r="PSU17" s="153"/>
      <c r="PSV17" s="153"/>
      <c r="PSW17" s="153"/>
      <c r="PSX17" s="153"/>
      <c r="PSY17" s="153"/>
      <c r="PSZ17" s="153"/>
      <c r="PTA17" s="153"/>
      <c r="PTB17" s="153"/>
      <c r="PTC17" s="153"/>
      <c r="PTD17" s="153"/>
      <c r="PTE17" s="153"/>
      <c r="PTF17" s="153"/>
      <c r="PTG17" s="153"/>
      <c r="PTH17" s="153"/>
      <c r="PTI17" s="153"/>
      <c r="PTJ17" s="153"/>
      <c r="PTK17" s="153"/>
      <c r="PTL17" s="153"/>
      <c r="PTM17" s="153"/>
      <c r="PTN17" s="153"/>
      <c r="PTO17" s="153"/>
      <c r="PTP17" s="153"/>
      <c r="PTQ17" s="153"/>
      <c r="PTR17" s="153"/>
      <c r="PTS17" s="153"/>
      <c r="PTT17" s="153"/>
      <c r="PTU17" s="153"/>
      <c r="PTV17" s="153"/>
      <c r="PTW17" s="153"/>
      <c r="PTX17" s="153"/>
      <c r="PTY17" s="153"/>
      <c r="PTZ17" s="153"/>
      <c r="PUA17" s="153"/>
      <c r="PUB17" s="153"/>
      <c r="PUC17" s="153"/>
      <c r="PUD17" s="153"/>
      <c r="PUE17" s="153"/>
      <c r="PUF17" s="153"/>
      <c r="PUG17" s="153"/>
      <c r="PUH17" s="153"/>
      <c r="PUI17" s="153"/>
      <c r="PUJ17" s="153"/>
      <c r="PUK17" s="153"/>
      <c r="PUL17" s="153"/>
      <c r="PUM17" s="153"/>
      <c r="PUN17" s="153"/>
      <c r="PUO17" s="153"/>
      <c r="PUP17" s="153"/>
      <c r="PUQ17" s="153"/>
      <c r="PUR17" s="153"/>
      <c r="PUS17" s="153"/>
      <c r="PUT17" s="153"/>
      <c r="PUU17" s="153"/>
      <c r="PUV17" s="153"/>
      <c r="PUW17" s="153"/>
      <c r="PUX17" s="153"/>
      <c r="PUY17" s="153"/>
      <c r="PUZ17" s="153"/>
      <c r="PVA17" s="153"/>
      <c r="PVB17" s="153"/>
      <c r="PVC17" s="153"/>
      <c r="PVD17" s="153"/>
      <c r="PVE17" s="153"/>
      <c r="PVF17" s="153"/>
      <c r="PVG17" s="153"/>
      <c r="PVH17" s="153"/>
      <c r="PVI17" s="153"/>
      <c r="PVJ17" s="153"/>
      <c r="PVK17" s="153"/>
      <c r="PVL17" s="153"/>
      <c r="PVM17" s="153"/>
      <c r="PVN17" s="153"/>
      <c r="PVO17" s="153"/>
      <c r="PVP17" s="153"/>
      <c r="PVQ17" s="153"/>
      <c r="PVR17" s="153"/>
      <c r="PVS17" s="153"/>
      <c r="PVT17" s="153"/>
      <c r="PVU17" s="153"/>
      <c r="PVV17" s="153"/>
      <c r="PVW17" s="153"/>
      <c r="PVX17" s="153"/>
      <c r="PVY17" s="153"/>
      <c r="PVZ17" s="153"/>
      <c r="PWA17" s="153"/>
      <c r="PWB17" s="153"/>
      <c r="PWC17" s="153"/>
      <c r="PWD17" s="153"/>
      <c r="PWE17" s="153"/>
      <c r="PWF17" s="153"/>
      <c r="PWG17" s="153"/>
      <c r="PWH17" s="153"/>
      <c r="PWI17" s="153"/>
      <c r="PWJ17" s="153"/>
      <c r="PWK17" s="153"/>
      <c r="PWL17" s="153"/>
      <c r="PWM17" s="153"/>
      <c r="PWN17" s="153"/>
      <c r="PWO17" s="153"/>
      <c r="PWP17" s="153"/>
      <c r="PWQ17" s="153"/>
      <c r="PWR17" s="153"/>
      <c r="PWS17" s="153"/>
      <c r="PWT17" s="153"/>
      <c r="PWU17" s="153"/>
      <c r="PWV17" s="153"/>
      <c r="PWW17" s="153"/>
      <c r="PWX17" s="153"/>
      <c r="PWY17" s="153"/>
      <c r="PWZ17" s="153"/>
      <c r="PXA17" s="153"/>
      <c r="PXB17" s="153"/>
      <c r="PXC17" s="153"/>
      <c r="PXD17" s="153"/>
      <c r="PXE17" s="153"/>
      <c r="PXF17" s="153"/>
      <c r="PXG17" s="153"/>
      <c r="PXH17" s="153"/>
      <c r="PXI17" s="153"/>
      <c r="PXJ17" s="153"/>
      <c r="PXK17" s="153"/>
      <c r="PXL17" s="153"/>
      <c r="PXM17" s="153"/>
      <c r="PXN17" s="153"/>
      <c r="PXO17" s="153"/>
      <c r="PXP17" s="153"/>
      <c r="PXQ17" s="153"/>
      <c r="PXR17" s="153"/>
      <c r="PXS17" s="153"/>
      <c r="PXT17" s="153"/>
      <c r="PXU17" s="153"/>
      <c r="PXV17" s="153"/>
      <c r="PXW17" s="153"/>
      <c r="PXX17" s="153"/>
      <c r="PXY17" s="153"/>
      <c r="PXZ17" s="153"/>
      <c r="PYA17" s="153"/>
      <c r="PYB17" s="153"/>
      <c r="PYC17" s="153"/>
      <c r="PYD17" s="153"/>
      <c r="PYE17" s="153"/>
      <c r="PYF17" s="153"/>
      <c r="PYG17" s="153"/>
      <c r="PYH17" s="153"/>
      <c r="PYI17" s="153"/>
      <c r="PYJ17" s="153"/>
      <c r="PYK17" s="153"/>
      <c r="PYL17" s="153"/>
      <c r="PYM17" s="153"/>
      <c r="PYN17" s="153"/>
      <c r="PYO17" s="153"/>
      <c r="PYP17" s="153"/>
      <c r="PYQ17" s="153"/>
      <c r="PYR17" s="153"/>
      <c r="PYS17" s="153"/>
      <c r="PYT17" s="153"/>
      <c r="PYU17" s="153"/>
      <c r="PYV17" s="153"/>
      <c r="PYW17" s="153"/>
      <c r="PYX17" s="153"/>
      <c r="PYY17" s="153"/>
      <c r="PYZ17" s="153"/>
      <c r="PZA17" s="153"/>
      <c r="PZB17" s="153"/>
      <c r="PZC17" s="153"/>
      <c r="PZD17" s="153"/>
      <c r="PZE17" s="153"/>
      <c r="PZF17" s="153"/>
      <c r="PZG17" s="153"/>
      <c r="PZH17" s="153"/>
      <c r="PZI17" s="153"/>
      <c r="PZJ17" s="153"/>
      <c r="PZK17" s="153"/>
      <c r="PZL17" s="153"/>
      <c r="PZM17" s="153"/>
      <c r="PZN17" s="153"/>
      <c r="PZO17" s="153"/>
      <c r="PZP17" s="153"/>
      <c r="PZQ17" s="153"/>
      <c r="PZR17" s="153"/>
      <c r="PZS17" s="153"/>
      <c r="PZT17" s="153"/>
      <c r="PZU17" s="153"/>
      <c r="PZV17" s="153"/>
      <c r="PZW17" s="153"/>
      <c r="PZX17" s="153"/>
      <c r="PZY17" s="153"/>
      <c r="PZZ17" s="153"/>
      <c r="QAA17" s="153"/>
      <c r="QAB17" s="153"/>
      <c r="QAC17" s="153"/>
      <c r="QAD17" s="153"/>
      <c r="QAE17" s="153"/>
      <c r="QAF17" s="153"/>
      <c r="QAG17" s="153"/>
      <c r="QAH17" s="153"/>
      <c r="QAI17" s="153"/>
      <c r="QAJ17" s="153"/>
      <c r="QAK17" s="153"/>
      <c r="QAL17" s="153"/>
      <c r="QAM17" s="153"/>
      <c r="QAN17" s="153"/>
      <c r="QAO17" s="153"/>
      <c r="QAP17" s="153"/>
      <c r="QAQ17" s="153"/>
      <c r="QAR17" s="153"/>
      <c r="QAS17" s="153"/>
      <c r="QAT17" s="153"/>
      <c r="QAU17" s="153"/>
      <c r="QAV17" s="153"/>
      <c r="QAW17" s="153"/>
      <c r="QAX17" s="153"/>
      <c r="QAY17" s="153"/>
      <c r="QAZ17" s="153"/>
      <c r="QBA17" s="153"/>
      <c r="QBB17" s="153"/>
      <c r="QBC17" s="153"/>
      <c r="QBD17" s="153"/>
      <c r="QBE17" s="153"/>
      <c r="QBF17" s="153"/>
      <c r="QBG17" s="153"/>
      <c r="QBH17" s="153"/>
      <c r="QBI17" s="153"/>
      <c r="QBJ17" s="153"/>
      <c r="QBK17" s="153"/>
      <c r="QBL17" s="153"/>
      <c r="QBM17" s="153"/>
      <c r="QBN17" s="153"/>
      <c r="QBO17" s="153"/>
      <c r="QBP17" s="153"/>
      <c r="QBQ17" s="153"/>
      <c r="QBR17" s="153"/>
      <c r="QBS17" s="153"/>
      <c r="QBT17" s="153"/>
      <c r="QBU17" s="153"/>
      <c r="QBV17" s="153"/>
      <c r="QBW17" s="153"/>
      <c r="QBX17" s="153"/>
      <c r="QBY17" s="153"/>
      <c r="QBZ17" s="153"/>
      <c r="QCA17" s="153"/>
      <c r="QCB17" s="153"/>
      <c r="QCC17" s="153"/>
      <c r="QCD17" s="153"/>
      <c r="QCE17" s="153"/>
      <c r="QCF17" s="153"/>
      <c r="QCG17" s="153"/>
      <c r="QCH17" s="153"/>
      <c r="QCI17" s="153"/>
      <c r="QCJ17" s="153"/>
      <c r="QCK17" s="153"/>
      <c r="QCL17" s="153"/>
      <c r="QCM17" s="153"/>
      <c r="QCN17" s="153"/>
      <c r="QCO17" s="153"/>
      <c r="QCP17" s="153"/>
      <c r="QCQ17" s="153"/>
      <c r="QCR17" s="153"/>
      <c r="QCS17" s="153"/>
      <c r="QCT17" s="153"/>
      <c r="QCU17" s="153"/>
      <c r="QCV17" s="153"/>
      <c r="QCW17" s="153"/>
      <c r="QCX17" s="153"/>
      <c r="QCY17" s="153"/>
      <c r="QCZ17" s="153"/>
      <c r="QDA17" s="153"/>
      <c r="QDB17" s="153"/>
      <c r="QDC17" s="153"/>
      <c r="QDD17" s="153"/>
      <c r="QDE17" s="153"/>
      <c r="QDF17" s="153"/>
      <c r="QDG17" s="153"/>
      <c r="QDH17" s="153"/>
      <c r="QDI17" s="153"/>
      <c r="QDJ17" s="153"/>
      <c r="QDK17" s="153"/>
      <c r="QDL17" s="153"/>
      <c r="QDM17" s="153"/>
      <c r="QDN17" s="153"/>
      <c r="QDO17" s="153"/>
      <c r="QDP17" s="153"/>
      <c r="QDQ17" s="153"/>
      <c r="QDR17" s="153"/>
      <c r="QDS17" s="153"/>
      <c r="QDT17" s="153"/>
      <c r="QDU17" s="153"/>
      <c r="QDV17" s="153"/>
      <c r="QDW17" s="153"/>
      <c r="QDX17" s="153"/>
      <c r="QDY17" s="153"/>
      <c r="QDZ17" s="153"/>
      <c r="QEA17" s="153"/>
      <c r="QEB17" s="153"/>
      <c r="QEC17" s="153"/>
      <c r="QED17" s="153"/>
      <c r="QEE17" s="153"/>
      <c r="QEF17" s="153"/>
      <c r="QEG17" s="153"/>
      <c r="QEH17" s="153"/>
      <c r="QEI17" s="153"/>
      <c r="QEJ17" s="153"/>
      <c r="QEK17" s="153"/>
      <c r="QEL17" s="153"/>
      <c r="QEM17" s="153"/>
      <c r="QEN17" s="153"/>
      <c r="QEO17" s="153"/>
      <c r="QEP17" s="153"/>
      <c r="QEQ17" s="153"/>
      <c r="QER17" s="153"/>
      <c r="QES17" s="153"/>
      <c r="QET17" s="153"/>
      <c r="QEU17" s="153"/>
      <c r="QEV17" s="153"/>
      <c r="QEW17" s="153"/>
      <c r="QEX17" s="153"/>
      <c r="QEY17" s="153"/>
      <c r="QEZ17" s="153"/>
      <c r="QFA17" s="153"/>
      <c r="QFB17" s="153"/>
      <c r="QFC17" s="153"/>
      <c r="QFD17" s="153"/>
      <c r="QFE17" s="153"/>
      <c r="QFF17" s="153"/>
      <c r="QFG17" s="153"/>
      <c r="QFH17" s="153"/>
      <c r="QFI17" s="153"/>
      <c r="QFJ17" s="153"/>
      <c r="QFK17" s="153"/>
      <c r="QFL17" s="153"/>
      <c r="QFM17" s="153"/>
      <c r="QFN17" s="153"/>
      <c r="QFO17" s="153"/>
      <c r="QFP17" s="153"/>
      <c r="QFQ17" s="153"/>
      <c r="QFR17" s="153"/>
      <c r="QFS17" s="153"/>
      <c r="QFT17" s="153"/>
      <c r="QFU17" s="153"/>
      <c r="QFV17" s="153"/>
      <c r="QFW17" s="153"/>
      <c r="QFX17" s="153"/>
      <c r="QFY17" s="153"/>
      <c r="QFZ17" s="153"/>
      <c r="QGA17" s="153"/>
      <c r="QGB17" s="153"/>
      <c r="QGC17" s="153"/>
      <c r="QGD17" s="153"/>
      <c r="QGE17" s="153"/>
      <c r="QGF17" s="153"/>
      <c r="QGG17" s="153"/>
      <c r="QGH17" s="153"/>
      <c r="QGI17" s="153"/>
      <c r="QGJ17" s="153"/>
      <c r="QGK17" s="153"/>
      <c r="QGL17" s="153"/>
      <c r="QGM17" s="153"/>
      <c r="QGN17" s="153"/>
      <c r="QGO17" s="153"/>
      <c r="QGP17" s="153"/>
      <c r="QGQ17" s="153"/>
      <c r="QGR17" s="153"/>
      <c r="QGS17" s="153"/>
      <c r="QGT17" s="153"/>
      <c r="QGU17" s="153"/>
      <c r="QGV17" s="153"/>
      <c r="QGW17" s="153"/>
      <c r="QGX17" s="153"/>
      <c r="QGY17" s="153"/>
      <c r="QGZ17" s="153"/>
      <c r="QHA17" s="153"/>
      <c r="QHB17" s="153"/>
      <c r="QHC17" s="153"/>
      <c r="QHD17" s="153"/>
      <c r="QHE17" s="153"/>
      <c r="QHF17" s="153"/>
      <c r="QHG17" s="153"/>
      <c r="QHH17" s="153"/>
      <c r="QHI17" s="153"/>
      <c r="QHJ17" s="153"/>
      <c r="QHK17" s="153"/>
      <c r="QHL17" s="153"/>
      <c r="QHM17" s="153"/>
      <c r="QHN17" s="153"/>
      <c r="QHO17" s="153"/>
      <c r="QHP17" s="153"/>
      <c r="QHQ17" s="153"/>
      <c r="QHR17" s="153"/>
      <c r="QHS17" s="153"/>
      <c r="QHT17" s="153"/>
      <c r="QHU17" s="153"/>
      <c r="QHV17" s="153"/>
      <c r="QHW17" s="153"/>
      <c r="QHX17" s="153"/>
      <c r="QHY17" s="153"/>
      <c r="QHZ17" s="153"/>
      <c r="QIA17" s="153"/>
      <c r="QIB17" s="153"/>
      <c r="QIC17" s="153"/>
      <c r="QID17" s="153"/>
      <c r="QIE17" s="153"/>
      <c r="QIF17" s="153"/>
      <c r="QIG17" s="153"/>
      <c r="QIH17" s="153"/>
      <c r="QII17" s="153"/>
      <c r="QIJ17" s="153"/>
      <c r="QIK17" s="153"/>
      <c r="QIL17" s="153"/>
      <c r="QIM17" s="153"/>
      <c r="QIN17" s="153"/>
      <c r="QIO17" s="153"/>
      <c r="QIP17" s="153"/>
      <c r="QIQ17" s="153"/>
      <c r="QIR17" s="153"/>
      <c r="QIS17" s="153"/>
      <c r="QIT17" s="153"/>
      <c r="QIU17" s="153"/>
      <c r="QIV17" s="153"/>
      <c r="QIW17" s="153"/>
      <c r="QIX17" s="153"/>
      <c r="QIY17" s="153"/>
      <c r="QIZ17" s="153"/>
      <c r="QJA17" s="153"/>
      <c r="QJB17" s="153"/>
      <c r="QJC17" s="153"/>
      <c r="QJD17" s="153"/>
      <c r="QJE17" s="153"/>
      <c r="QJF17" s="153"/>
      <c r="QJG17" s="153"/>
      <c r="QJH17" s="153"/>
      <c r="QJI17" s="153"/>
      <c r="QJJ17" s="153"/>
      <c r="QJK17" s="153"/>
      <c r="QJL17" s="153"/>
      <c r="QJM17" s="153"/>
      <c r="QJN17" s="153"/>
      <c r="QJO17" s="153"/>
      <c r="QJP17" s="153"/>
      <c r="QJQ17" s="153"/>
      <c r="QJR17" s="153"/>
      <c r="QJS17" s="153"/>
      <c r="QJT17" s="153"/>
      <c r="QJU17" s="153"/>
      <c r="QJV17" s="153"/>
      <c r="QJW17" s="153"/>
      <c r="QJX17" s="153"/>
      <c r="QJY17" s="153"/>
      <c r="QJZ17" s="153"/>
      <c r="QKA17" s="153"/>
      <c r="QKB17" s="153"/>
      <c r="QKC17" s="153"/>
      <c r="QKD17" s="153"/>
      <c r="QKE17" s="153"/>
      <c r="QKF17" s="153"/>
      <c r="QKG17" s="153"/>
      <c r="QKH17" s="153"/>
      <c r="QKI17" s="153"/>
      <c r="QKJ17" s="153"/>
      <c r="QKK17" s="153"/>
      <c r="QKL17" s="153"/>
      <c r="QKM17" s="153"/>
      <c r="QKN17" s="153"/>
      <c r="QKO17" s="153"/>
      <c r="QKP17" s="153"/>
      <c r="QKQ17" s="153"/>
      <c r="QKR17" s="153"/>
      <c r="QKS17" s="153"/>
      <c r="QKT17" s="153"/>
      <c r="QKU17" s="153"/>
      <c r="QKV17" s="153"/>
      <c r="QKW17" s="153"/>
      <c r="QKX17" s="153"/>
      <c r="QKY17" s="153"/>
      <c r="QKZ17" s="153"/>
      <c r="QLA17" s="153"/>
      <c r="QLB17" s="153"/>
      <c r="QLC17" s="153"/>
      <c r="QLD17" s="153"/>
      <c r="QLE17" s="153"/>
      <c r="QLF17" s="153"/>
      <c r="QLG17" s="153"/>
      <c r="QLH17" s="153"/>
      <c r="QLI17" s="153"/>
      <c r="QLJ17" s="153"/>
      <c r="QLK17" s="153"/>
      <c r="QLL17" s="153"/>
      <c r="QLM17" s="153"/>
      <c r="QLN17" s="153"/>
      <c r="QLO17" s="153"/>
      <c r="QLP17" s="153"/>
      <c r="QLQ17" s="153"/>
      <c r="QLR17" s="153"/>
      <c r="QLS17" s="153"/>
      <c r="QLT17" s="153"/>
      <c r="QLU17" s="153"/>
      <c r="QLV17" s="153"/>
      <c r="QLW17" s="153"/>
      <c r="QLX17" s="153"/>
      <c r="QLY17" s="153"/>
      <c r="QLZ17" s="153"/>
      <c r="QMA17" s="153"/>
      <c r="QMB17" s="153"/>
      <c r="QMC17" s="153"/>
      <c r="QMD17" s="153"/>
      <c r="QME17" s="153"/>
      <c r="QMF17" s="153"/>
      <c r="QMG17" s="153"/>
      <c r="QMH17" s="153"/>
      <c r="QMI17" s="153"/>
      <c r="QMJ17" s="153"/>
      <c r="QMK17" s="153"/>
      <c r="QML17" s="153"/>
      <c r="QMM17" s="153"/>
      <c r="QMN17" s="153"/>
      <c r="QMO17" s="153"/>
      <c r="QMP17" s="153"/>
      <c r="QMQ17" s="153"/>
      <c r="QMR17" s="153"/>
      <c r="QMS17" s="153"/>
      <c r="QMT17" s="153"/>
      <c r="QMU17" s="153"/>
      <c r="QMV17" s="153"/>
      <c r="QMW17" s="153"/>
      <c r="QMX17" s="153"/>
      <c r="QMY17" s="153"/>
      <c r="QMZ17" s="153"/>
      <c r="QNA17" s="153"/>
      <c r="QNB17" s="153"/>
      <c r="QNC17" s="153"/>
      <c r="QND17" s="153"/>
      <c r="QNE17" s="153"/>
      <c r="QNF17" s="153"/>
      <c r="QNG17" s="153"/>
      <c r="QNH17" s="153"/>
      <c r="QNI17" s="153"/>
      <c r="QNJ17" s="153"/>
      <c r="QNK17" s="153"/>
      <c r="QNL17" s="153"/>
      <c r="QNM17" s="153"/>
      <c r="QNN17" s="153"/>
      <c r="QNO17" s="153"/>
      <c r="QNP17" s="153"/>
      <c r="QNQ17" s="153"/>
      <c r="QNR17" s="153"/>
      <c r="QNS17" s="153"/>
      <c r="QNT17" s="153"/>
      <c r="QNU17" s="153"/>
      <c r="QNV17" s="153"/>
      <c r="QNW17" s="153"/>
      <c r="QNX17" s="153"/>
      <c r="QNY17" s="153"/>
      <c r="QNZ17" s="153"/>
      <c r="QOA17" s="153"/>
      <c r="QOB17" s="153"/>
      <c r="QOC17" s="153"/>
      <c r="QOD17" s="153"/>
      <c r="QOE17" s="153"/>
      <c r="QOF17" s="153"/>
      <c r="QOG17" s="153"/>
      <c r="QOH17" s="153"/>
      <c r="QOI17" s="153"/>
      <c r="QOJ17" s="153"/>
      <c r="QOK17" s="153"/>
      <c r="QOL17" s="153"/>
      <c r="QOM17" s="153"/>
      <c r="QON17" s="153"/>
      <c r="QOO17" s="153"/>
      <c r="QOP17" s="153"/>
      <c r="QOQ17" s="153"/>
      <c r="QOR17" s="153"/>
      <c r="QOS17" s="153"/>
      <c r="QOT17" s="153"/>
      <c r="QOU17" s="153"/>
      <c r="QOV17" s="153"/>
      <c r="QOW17" s="153"/>
      <c r="QOX17" s="153"/>
      <c r="QOY17" s="153"/>
      <c r="QOZ17" s="153"/>
      <c r="QPA17" s="153"/>
      <c r="QPB17" s="153"/>
      <c r="QPC17" s="153"/>
      <c r="QPD17" s="153"/>
      <c r="QPE17" s="153"/>
      <c r="QPF17" s="153"/>
      <c r="QPG17" s="153"/>
      <c r="QPH17" s="153"/>
      <c r="QPI17" s="153"/>
      <c r="QPJ17" s="153"/>
      <c r="QPK17" s="153"/>
      <c r="QPL17" s="153"/>
      <c r="QPM17" s="153"/>
      <c r="QPN17" s="153"/>
      <c r="QPO17" s="153"/>
      <c r="QPP17" s="153"/>
      <c r="QPQ17" s="153"/>
      <c r="QPR17" s="153"/>
      <c r="QPS17" s="153"/>
      <c r="QPT17" s="153"/>
      <c r="QPU17" s="153"/>
      <c r="QPV17" s="153"/>
      <c r="QPW17" s="153"/>
      <c r="QPX17" s="153"/>
      <c r="QPY17" s="153"/>
      <c r="QPZ17" s="153"/>
      <c r="QQA17" s="153"/>
      <c r="QQB17" s="153"/>
      <c r="QQC17" s="153"/>
      <c r="QQD17" s="153"/>
      <c r="QQE17" s="153"/>
      <c r="QQF17" s="153"/>
      <c r="QQG17" s="153"/>
      <c r="QQH17" s="153"/>
      <c r="QQI17" s="153"/>
      <c r="QQJ17" s="153"/>
      <c r="QQK17" s="153"/>
      <c r="QQL17" s="153"/>
      <c r="QQM17" s="153"/>
      <c r="QQN17" s="153"/>
      <c r="QQO17" s="153"/>
      <c r="QQP17" s="153"/>
      <c r="QQQ17" s="153"/>
      <c r="QQR17" s="153"/>
      <c r="QQS17" s="153"/>
      <c r="QQT17" s="153"/>
      <c r="QQU17" s="153"/>
      <c r="QQV17" s="153"/>
      <c r="QQW17" s="153"/>
      <c r="QQX17" s="153"/>
      <c r="QQY17" s="153"/>
      <c r="QQZ17" s="153"/>
      <c r="QRA17" s="153"/>
      <c r="QRB17" s="153"/>
      <c r="QRC17" s="153"/>
      <c r="QRD17" s="153"/>
      <c r="QRE17" s="153"/>
      <c r="QRF17" s="153"/>
      <c r="QRG17" s="153"/>
      <c r="QRH17" s="153"/>
      <c r="QRI17" s="153"/>
      <c r="QRJ17" s="153"/>
      <c r="QRK17" s="153"/>
      <c r="QRL17" s="153"/>
      <c r="QRM17" s="153"/>
      <c r="QRN17" s="153"/>
      <c r="QRO17" s="153"/>
      <c r="QRP17" s="153"/>
      <c r="QRQ17" s="153"/>
      <c r="QRR17" s="153"/>
      <c r="QRS17" s="153"/>
      <c r="QRT17" s="153"/>
      <c r="QRU17" s="153"/>
      <c r="QRV17" s="153"/>
      <c r="QRW17" s="153"/>
      <c r="QRX17" s="153"/>
      <c r="QRY17" s="153"/>
      <c r="QRZ17" s="153"/>
      <c r="QSA17" s="153"/>
      <c r="QSB17" s="153"/>
      <c r="QSC17" s="153"/>
      <c r="QSD17" s="153"/>
      <c r="QSE17" s="153"/>
      <c r="QSF17" s="153"/>
      <c r="QSG17" s="153"/>
      <c r="QSH17" s="153"/>
      <c r="QSI17" s="153"/>
      <c r="QSJ17" s="153"/>
      <c r="QSK17" s="153"/>
      <c r="QSL17" s="153"/>
      <c r="QSM17" s="153"/>
      <c r="QSN17" s="153"/>
      <c r="QSO17" s="153"/>
      <c r="QSP17" s="153"/>
      <c r="QSQ17" s="153"/>
      <c r="QSR17" s="153"/>
      <c r="QSS17" s="153"/>
      <c r="QST17" s="153"/>
      <c r="QSU17" s="153"/>
      <c r="QSV17" s="153"/>
      <c r="QSW17" s="153"/>
      <c r="QSX17" s="153"/>
      <c r="QSY17" s="153"/>
      <c r="QSZ17" s="153"/>
      <c r="QTA17" s="153"/>
      <c r="QTB17" s="153"/>
      <c r="QTC17" s="153"/>
      <c r="QTD17" s="153"/>
      <c r="QTE17" s="153"/>
      <c r="QTF17" s="153"/>
      <c r="QTG17" s="153"/>
      <c r="QTH17" s="153"/>
      <c r="QTI17" s="153"/>
      <c r="QTJ17" s="153"/>
      <c r="QTK17" s="153"/>
      <c r="QTL17" s="153"/>
      <c r="QTM17" s="153"/>
      <c r="QTN17" s="153"/>
      <c r="QTO17" s="153"/>
      <c r="QTP17" s="153"/>
      <c r="QTQ17" s="153"/>
      <c r="QTR17" s="153"/>
      <c r="QTS17" s="153"/>
      <c r="QTT17" s="153"/>
      <c r="QTU17" s="153"/>
      <c r="QTV17" s="153"/>
      <c r="QTW17" s="153"/>
      <c r="QTX17" s="153"/>
      <c r="QTY17" s="153"/>
      <c r="QTZ17" s="153"/>
      <c r="QUA17" s="153"/>
      <c r="QUB17" s="153"/>
      <c r="QUC17" s="153"/>
      <c r="QUD17" s="153"/>
      <c r="QUE17" s="153"/>
      <c r="QUF17" s="153"/>
      <c r="QUG17" s="153"/>
      <c r="QUH17" s="153"/>
      <c r="QUI17" s="153"/>
      <c r="QUJ17" s="153"/>
      <c r="QUK17" s="153"/>
      <c r="QUL17" s="153"/>
      <c r="QUM17" s="153"/>
      <c r="QUN17" s="153"/>
      <c r="QUO17" s="153"/>
      <c r="QUP17" s="153"/>
      <c r="QUQ17" s="153"/>
      <c r="QUR17" s="153"/>
      <c r="QUS17" s="153"/>
      <c r="QUT17" s="153"/>
      <c r="QUU17" s="153"/>
      <c r="QUV17" s="153"/>
      <c r="QUW17" s="153"/>
      <c r="QUX17" s="153"/>
      <c r="QUY17" s="153"/>
      <c r="QUZ17" s="153"/>
      <c r="QVA17" s="153"/>
      <c r="QVB17" s="153"/>
      <c r="QVC17" s="153"/>
      <c r="QVD17" s="153"/>
      <c r="QVE17" s="153"/>
      <c r="QVF17" s="153"/>
      <c r="QVG17" s="153"/>
      <c r="QVH17" s="153"/>
      <c r="QVI17" s="153"/>
      <c r="QVJ17" s="153"/>
      <c r="QVK17" s="153"/>
      <c r="QVL17" s="153"/>
      <c r="QVM17" s="153"/>
      <c r="QVN17" s="153"/>
      <c r="QVO17" s="153"/>
      <c r="QVP17" s="153"/>
      <c r="QVQ17" s="153"/>
      <c r="QVR17" s="153"/>
      <c r="QVS17" s="153"/>
      <c r="QVT17" s="153"/>
      <c r="QVU17" s="153"/>
      <c r="QVV17" s="153"/>
      <c r="QVW17" s="153"/>
      <c r="QVX17" s="153"/>
      <c r="QVY17" s="153"/>
      <c r="QVZ17" s="153"/>
      <c r="QWA17" s="153"/>
      <c r="QWB17" s="153"/>
      <c r="QWC17" s="153"/>
      <c r="QWD17" s="153"/>
      <c r="QWE17" s="153"/>
      <c r="QWF17" s="153"/>
      <c r="QWG17" s="153"/>
      <c r="QWH17" s="153"/>
      <c r="QWI17" s="153"/>
      <c r="QWJ17" s="153"/>
      <c r="QWK17" s="153"/>
      <c r="QWL17" s="153"/>
      <c r="QWM17" s="153"/>
      <c r="QWN17" s="153"/>
      <c r="QWO17" s="153"/>
      <c r="QWP17" s="153"/>
      <c r="QWQ17" s="153"/>
      <c r="QWR17" s="153"/>
      <c r="QWS17" s="153"/>
      <c r="QWT17" s="153"/>
      <c r="QWU17" s="153"/>
      <c r="QWV17" s="153"/>
      <c r="QWW17" s="153"/>
      <c r="QWX17" s="153"/>
      <c r="QWY17" s="153"/>
      <c r="QWZ17" s="153"/>
      <c r="QXA17" s="153"/>
      <c r="QXB17" s="153"/>
      <c r="QXC17" s="153"/>
      <c r="QXD17" s="153"/>
      <c r="QXE17" s="153"/>
      <c r="QXF17" s="153"/>
      <c r="QXG17" s="153"/>
      <c r="QXH17" s="153"/>
      <c r="QXI17" s="153"/>
      <c r="QXJ17" s="153"/>
      <c r="QXK17" s="153"/>
      <c r="QXL17" s="153"/>
      <c r="QXM17" s="153"/>
      <c r="QXN17" s="153"/>
      <c r="QXO17" s="153"/>
      <c r="QXP17" s="153"/>
      <c r="QXQ17" s="153"/>
      <c r="QXR17" s="153"/>
      <c r="QXS17" s="153"/>
      <c r="QXT17" s="153"/>
      <c r="QXU17" s="153"/>
      <c r="QXV17" s="153"/>
      <c r="QXW17" s="153"/>
      <c r="QXX17" s="153"/>
      <c r="QXY17" s="153"/>
      <c r="QXZ17" s="153"/>
      <c r="QYA17" s="153"/>
      <c r="QYB17" s="153"/>
      <c r="QYC17" s="153"/>
      <c r="QYD17" s="153"/>
      <c r="QYE17" s="153"/>
      <c r="QYF17" s="153"/>
      <c r="QYG17" s="153"/>
      <c r="QYH17" s="153"/>
      <c r="QYI17" s="153"/>
      <c r="QYJ17" s="153"/>
      <c r="QYK17" s="153"/>
      <c r="QYL17" s="153"/>
      <c r="QYM17" s="153"/>
      <c r="QYN17" s="153"/>
      <c r="QYO17" s="153"/>
      <c r="QYP17" s="153"/>
      <c r="QYQ17" s="153"/>
      <c r="QYR17" s="153"/>
      <c r="QYS17" s="153"/>
      <c r="QYT17" s="153"/>
      <c r="QYU17" s="153"/>
      <c r="QYV17" s="153"/>
      <c r="QYW17" s="153"/>
      <c r="QYX17" s="153"/>
      <c r="QYY17" s="153"/>
      <c r="QYZ17" s="153"/>
      <c r="QZA17" s="153"/>
      <c r="QZB17" s="153"/>
      <c r="QZC17" s="153"/>
      <c r="QZD17" s="153"/>
      <c r="QZE17" s="153"/>
      <c r="QZF17" s="153"/>
      <c r="QZG17" s="153"/>
      <c r="QZH17" s="153"/>
      <c r="QZI17" s="153"/>
      <c r="QZJ17" s="153"/>
      <c r="QZK17" s="153"/>
      <c r="QZL17" s="153"/>
      <c r="QZM17" s="153"/>
      <c r="QZN17" s="153"/>
      <c r="QZO17" s="153"/>
      <c r="QZP17" s="153"/>
      <c r="QZQ17" s="153"/>
      <c r="QZR17" s="153"/>
      <c r="QZS17" s="153"/>
      <c r="QZT17" s="153"/>
      <c r="QZU17" s="153"/>
      <c r="QZV17" s="153"/>
      <c r="QZW17" s="153"/>
      <c r="QZX17" s="153"/>
      <c r="QZY17" s="153"/>
      <c r="QZZ17" s="153"/>
      <c r="RAA17" s="153"/>
      <c r="RAB17" s="153"/>
      <c r="RAC17" s="153"/>
      <c r="RAD17" s="153"/>
      <c r="RAE17" s="153"/>
      <c r="RAF17" s="153"/>
      <c r="RAG17" s="153"/>
      <c r="RAH17" s="153"/>
      <c r="RAI17" s="153"/>
      <c r="RAJ17" s="153"/>
      <c r="RAK17" s="153"/>
      <c r="RAL17" s="153"/>
      <c r="RAM17" s="153"/>
      <c r="RAN17" s="153"/>
      <c r="RAO17" s="153"/>
      <c r="RAP17" s="153"/>
      <c r="RAQ17" s="153"/>
      <c r="RAR17" s="153"/>
      <c r="RAS17" s="153"/>
      <c r="RAT17" s="153"/>
      <c r="RAU17" s="153"/>
      <c r="RAV17" s="153"/>
      <c r="RAW17" s="153"/>
      <c r="RAX17" s="153"/>
      <c r="RAY17" s="153"/>
      <c r="RAZ17" s="153"/>
      <c r="RBA17" s="153"/>
      <c r="RBB17" s="153"/>
      <c r="RBC17" s="153"/>
      <c r="RBD17" s="153"/>
      <c r="RBE17" s="153"/>
      <c r="RBF17" s="153"/>
      <c r="RBG17" s="153"/>
      <c r="RBH17" s="153"/>
      <c r="RBI17" s="153"/>
      <c r="RBJ17" s="153"/>
      <c r="RBK17" s="153"/>
      <c r="RBL17" s="153"/>
      <c r="RBM17" s="153"/>
      <c r="RBN17" s="153"/>
      <c r="RBO17" s="153"/>
      <c r="RBP17" s="153"/>
      <c r="RBQ17" s="153"/>
      <c r="RBR17" s="153"/>
      <c r="RBS17" s="153"/>
      <c r="RBT17" s="153"/>
      <c r="RBU17" s="153"/>
      <c r="RBV17" s="153"/>
      <c r="RBW17" s="153"/>
      <c r="RBX17" s="153"/>
      <c r="RBY17" s="153"/>
      <c r="RBZ17" s="153"/>
      <c r="RCA17" s="153"/>
      <c r="RCB17" s="153"/>
      <c r="RCC17" s="153"/>
      <c r="RCD17" s="153"/>
      <c r="RCE17" s="153"/>
      <c r="RCF17" s="153"/>
      <c r="RCG17" s="153"/>
      <c r="RCH17" s="153"/>
      <c r="RCI17" s="153"/>
      <c r="RCJ17" s="153"/>
      <c r="RCK17" s="153"/>
      <c r="RCL17" s="153"/>
      <c r="RCM17" s="153"/>
      <c r="RCN17" s="153"/>
      <c r="RCO17" s="153"/>
      <c r="RCP17" s="153"/>
      <c r="RCQ17" s="153"/>
      <c r="RCR17" s="153"/>
      <c r="RCS17" s="153"/>
      <c r="RCT17" s="153"/>
      <c r="RCU17" s="153"/>
      <c r="RCV17" s="153"/>
      <c r="RCW17" s="153"/>
      <c r="RCX17" s="153"/>
      <c r="RCY17" s="153"/>
      <c r="RCZ17" s="153"/>
      <c r="RDA17" s="153"/>
      <c r="RDB17" s="153"/>
      <c r="RDC17" s="153"/>
      <c r="RDD17" s="153"/>
      <c r="RDE17" s="153"/>
      <c r="RDF17" s="153"/>
      <c r="RDG17" s="153"/>
      <c r="RDH17" s="153"/>
      <c r="RDI17" s="153"/>
      <c r="RDJ17" s="153"/>
      <c r="RDK17" s="153"/>
      <c r="RDL17" s="153"/>
      <c r="RDM17" s="153"/>
      <c r="RDN17" s="153"/>
      <c r="RDO17" s="153"/>
      <c r="RDP17" s="153"/>
      <c r="RDQ17" s="153"/>
      <c r="RDR17" s="153"/>
      <c r="RDS17" s="153"/>
      <c r="RDT17" s="153"/>
      <c r="RDU17" s="153"/>
      <c r="RDV17" s="153"/>
      <c r="RDW17" s="153"/>
      <c r="RDX17" s="153"/>
      <c r="RDY17" s="153"/>
      <c r="RDZ17" s="153"/>
      <c r="REA17" s="153"/>
      <c r="REB17" s="153"/>
      <c r="REC17" s="153"/>
      <c r="RED17" s="153"/>
      <c r="REE17" s="153"/>
      <c r="REF17" s="153"/>
      <c r="REG17" s="153"/>
      <c r="REH17" s="153"/>
      <c r="REI17" s="153"/>
      <c r="REJ17" s="153"/>
      <c r="REK17" s="153"/>
      <c r="REL17" s="153"/>
      <c r="REM17" s="153"/>
      <c r="REN17" s="153"/>
      <c r="REO17" s="153"/>
      <c r="REP17" s="153"/>
      <c r="REQ17" s="153"/>
      <c r="RER17" s="153"/>
      <c r="RES17" s="153"/>
      <c r="RET17" s="153"/>
      <c r="REU17" s="153"/>
      <c r="REV17" s="153"/>
      <c r="REW17" s="153"/>
      <c r="REX17" s="153"/>
      <c r="REY17" s="153"/>
      <c r="REZ17" s="153"/>
      <c r="RFA17" s="153"/>
      <c r="RFB17" s="153"/>
      <c r="RFC17" s="153"/>
      <c r="RFD17" s="153"/>
      <c r="RFE17" s="153"/>
      <c r="RFF17" s="153"/>
      <c r="RFG17" s="153"/>
      <c r="RFH17" s="153"/>
      <c r="RFI17" s="153"/>
      <c r="RFJ17" s="153"/>
      <c r="RFK17" s="153"/>
      <c r="RFL17" s="153"/>
      <c r="RFM17" s="153"/>
      <c r="RFN17" s="153"/>
      <c r="RFO17" s="153"/>
      <c r="RFP17" s="153"/>
      <c r="RFQ17" s="153"/>
      <c r="RFR17" s="153"/>
      <c r="RFS17" s="153"/>
      <c r="RFT17" s="153"/>
      <c r="RFU17" s="153"/>
      <c r="RFV17" s="153"/>
      <c r="RFW17" s="153"/>
      <c r="RFX17" s="153"/>
      <c r="RFY17" s="153"/>
      <c r="RFZ17" s="153"/>
      <c r="RGA17" s="153"/>
      <c r="RGB17" s="153"/>
      <c r="RGC17" s="153"/>
      <c r="RGD17" s="153"/>
      <c r="RGE17" s="153"/>
      <c r="RGF17" s="153"/>
      <c r="RGG17" s="153"/>
      <c r="RGH17" s="153"/>
      <c r="RGI17" s="153"/>
      <c r="RGJ17" s="153"/>
      <c r="RGK17" s="153"/>
      <c r="RGL17" s="153"/>
      <c r="RGM17" s="153"/>
      <c r="RGN17" s="153"/>
      <c r="RGO17" s="153"/>
      <c r="RGP17" s="153"/>
      <c r="RGQ17" s="153"/>
      <c r="RGR17" s="153"/>
      <c r="RGS17" s="153"/>
      <c r="RGT17" s="153"/>
      <c r="RGU17" s="153"/>
      <c r="RGV17" s="153"/>
      <c r="RGW17" s="153"/>
      <c r="RGX17" s="153"/>
      <c r="RGY17" s="153"/>
      <c r="RGZ17" s="153"/>
      <c r="RHA17" s="153"/>
      <c r="RHB17" s="153"/>
      <c r="RHC17" s="153"/>
      <c r="RHD17" s="153"/>
      <c r="RHE17" s="153"/>
      <c r="RHF17" s="153"/>
      <c r="RHG17" s="153"/>
      <c r="RHH17" s="153"/>
      <c r="RHI17" s="153"/>
      <c r="RHJ17" s="153"/>
      <c r="RHK17" s="153"/>
      <c r="RHL17" s="153"/>
      <c r="RHM17" s="153"/>
      <c r="RHN17" s="153"/>
      <c r="RHO17" s="153"/>
      <c r="RHP17" s="153"/>
      <c r="RHQ17" s="153"/>
      <c r="RHR17" s="153"/>
      <c r="RHS17" s="153"/>
      <c r="RHT17" s="153"/>
      <c r="RHU17" s="153"/>
      <c r="RHV17" s="153"/>
      <c r="RHW17" s="153"/>
      <c r="RHX17" s="153"/>
      <c r="RHY17" s="153"/>
      <c r="RHZ17" s="153"/>
      <c r="RIA17" s="153"/>
      <c r="RIB17" s="153"/>
      <c r="RIC17" s="153"/>
      <c r="RID17" s="153"/>
      <c r="RIE17" s="153"/>
      <c r="RIF17" s="153"/>
      <c r="RIG17" s="153"/>
      <c r="RIH17" s="153"/>
      <c r="RII17" s="153"/>
      <c r="RIJ17" s="153"/>
      <c r="RIK17" s="153"/>
      <c r="RIL17" s="153"/>
      <c r="RIM17" s="153"/>
      <c r="RIN17" s="153"/>
      <c r="RIO17" s="153"/>
      <c r="RIP17" s="153"/>
      <c r="RIQ17" s="153"/>
      <c r="RIR17" s="153"/>
      <c r="RIS17" s="153"/>
      <c r="RIT17" s="153"/>
      <c r="RIU17" s="153"/>
      <c r="RIV17" s="153"/>
      <c r="RIW17" s="153"/>
      <c r="RIX17" s="153"/>
      <c r="RIY17" s="153"/>
      <c r="RIZ17" s="153"/>
      <c r="RJA17" s="153"/>
      <c r="RJB17" s="153"/>
      <c r="RJC17" s="153"/>
      <c r="RJD17" s="153"/>
      <c r="RJE17" s="153"/>
      <c r="RJF17" s="153"/>
      <c r="RJG17" s="153"/>
      <c r="RJH17" s="153"/>
      <c r="RJI17" s="153"/>
      <c r="RJJ17" s="153"/>
      <c r="RJK17" s="153"/>
      <c r="RJL17" s="153"/>
      <c r="RJM17" s="153"/>
      <c r="RJN17" s="153"/>
      <c r="RJO17" s="153"/>
      <c r="RJP17" s="153"/>
      <c r="RJQ17" s="153"/>
      <c r="RJR17" s="153"/>
      <c r="RJS17" s="153"/>
      <c r="RJT17" s="153"/>
      <c r="RJU17" s="153"/>
      <c r="RJV17" s="153"/>
      <c r="RJW17" s="153"/>
      <c r="RJX17" s="153"/>
      <c r="RJY17" s="153"/>
      <c r="RJZ17" s="153"/>
      <c r="RKA17" s="153"/>
      <c r="RKB17" s="153"/>
      <c r="RKC17" s="153"/>
      <c r="RKD17" s="153"/>
      <c r="RKE17" s="153"/>
      <c r="RKF17" s="153"/>
      <c r="RKG17" s="153"/>
      <c r="RKH17" s="153"/>
      <c r="RKI17" s="153"/>
      <c r="RKJ17" s="153"/>
      <c r="RKK17" s="153"/>
      <c r="RKL17" s="153"/>
      <c r="RKM17" s="153"/>
      <c r="RKN17" s="153"/>
      <c r="RKO17" s="153"/>
      <c r="RKP17" s="153"/>
      <c r="RKQ17" s="153"/>
      <c r="RKR17" s="153"/>
      <c r="RKS17" s="153"/>
      <c r="RKT17" s="153"/>
      <c r="RKU17" s="153"/>
      <c r="RKV17" s="153"/>
      <c r="RKW17" s="153"/>
      <c r="RKX17" s="153"/>
      <c r="RKY17" s="153"/>
      <c r="RKZ17" s="153"/>
      <c r="RLA17" s="153"/>
      <c r="RLB17" s="153"/>
      <c r="RLC17" s="153"/>
      <c r="RLD17" s="153"/>
      <c r="RLE17" s="153"/>
      <c r="RLF17" s="153"/>
      <c r="RLG17" s="153"/>
      <c r="RLH17" s="153"/>
      <c r="RLI17" s="153"/>
      <c r="RLJ17" s="153"/>
      <c r="RLK17" s="153"/>
      <c r="RLL17" s="153"/>
      <c r="RLM17" s="153"/>
      <c r="RLN17" s="153"/>
      <c r="RLO17" s="153"/>
      <c r="RLP17" s="153"/>
      <c r="RLQ17" s="153"/>
      <c r="RLR17" s="153"/>
      <c r="RLS17" s="153"/>
      <c r="RLT17" s="153"/>
      <c r="RLU17" s="153"/>
      <c r="RLV17" s="153"/>
      <c r="RLW17" s="153"/>
      <c r="RLX17" s="153"/>
      <c r="RLY17" s="153"/>
      <c r="RLZ17" s="153"/>
      <c r="RMA17" s="153"/>
      <c r="RMB17" s="153"/>
      <c r="RMC17" s="153"/>
      <c r="RMD17" s="153"/>
      <c r="RME17" s="153"/>
      <c r="RMF17" s="153"/>
      <c r="RMG17" s="153"/>
      <c r="RMH17" s="153"/>
      <c r="RMI17" s="153"/>
      <c r="RMJ17" s="153"/>
      <c r="RMK17" s="153"/>
      <c r="RML17" s="153"/>
      <c r="RMM17" s="153"/>
      <c r="RMN17" s="153"/>
      <c r="RMO17" s="153"/>
      <c r="RMP17" s="153"/>
      <c r="RMQ17" s="153"/>
      <c r="RMR17" s="153"/>
      <c r="RMS17" s="153"/>
      <c r="RMT17" s="153"/>
      <c r="RMU17" s="153"/>
      <c r="RMV17" s="153"/>
      <c r="RMW17" s="153"/>
      <c r="RMX17" s="153"/>
      <c r="RMY17" s="153"/>
      <c r="RMZ17" s="153"/>
      <c r="RNA17" s="153"/>
      <c r="RNB17" s="153"/>
      <c r="RNC17" s="153"/>
      <c r="RND17" s="153"/>
      <c r="RNE17" s="153"/>
      <c r="RNF17" s="153"/>
      <c r="RNG17" s="153"/>
      <c r="RNH17" s="153"/>
      <c r="RNI17" s="153"/>
      <c r="RNJ17" s="153"/>
      <c r="RNK17" s="153"/>
      <c r="RNL17" s="153"/>
      <c r="RNM17" s="153"/>
      <c r="RNN17" s="153"/>
      <c r="RNO17" s="153"/>
      <c r="RNP17" s="153"/>
      <c r="RNQ17" s="153"/>
      <c r="RNR17" s="153"/>
      <c r="RNS17" s="153"/>
      <c r="RNT17" s="153"/>
      <c r="RNU17" s="153"/>
      <c r="RNV17" s="153"/>
      <c r="RNW17" s="153"/>
      <c r="RNX17" s="153"/>
      <c r="RNY17" s="153"/>
      <c r="RNZ17" s="153"/>
      <c r="ROA17" s="153"/>
      <c r="ROB17" s="153"/>
      <c r="ROC17" s="153"/>
      <c r="ROD17" s="153"/>
      <c r="ROE17" s="153"/>
      <c r="ROF17" s="153"/>
      <c r="ROG17" s="153"/>
      <c r="ROH17" s="153"/>
      <c r="ROI17" s="153"/>
      <c r="ROJ17" s="153"/>
      <c r="ROK17" s="153"/>
      <c r="ROL17" s="153"/>
      <c r="ROM17" s="153"/>
      <c r="RON17" s="153"/>
      <c r="ROO17" s="153"/>
      <c r="ROP17" s="153"/>
      <c r="ROQ17" s="153"/>
      <c r="ROR17" s="153"/>
      <c r="ROS17" s="153"/>
      <c r="ROT17" s="153"/>
      <c r="ROU17" s="153"/>
      <c r="ROV17" s="153"/>
      <c r="ROW17" s="153"/>
      <c r="ROX17" s="153"/>
      <c r="ROY17" s="153"/>
      <c r="ROZ17" s="153"/>
      <c r="RPA17" s="153"/>
      <c r="RPB17" s="153"/>
      <c r="RPC17" s="153"/>
      <c r="RPD17" s="153"/>
      <c r="RPE17" s="153"/>
      <c r="RPF17" s="153"/>
      <c r="RPG17" s="153"/>
      <c r="RPH17" s="153"/>
      <c r="RPI17" s="153"/>
      <c r="RPJ17" s="153"/>
      <c r="RPK17" s="153"/>
      <c r="RPL17" s="153"/>
      <c r="RPM17" s="153"/>
      <c r="RPN17" s="153"/>
      <c r="RPO17" s="153"/>
      <c r="RPP17" s="153"/>
      <c r="RPQ17" s="153"/>
      <c r="RPR17" s="153"/>
      <c r="RPS17" s="153"/>
      <c r="RPT17" s="153"/>
      <c r="RPU17" s="153"/>
      <c r="RPV17" s="153"/>
      <c r="RPW17" s="153"/>
      <c r="RPX17" s="153"/>
      <c r="RPY17" s="153"/>
      <c r="RPZ17" s="153"/>
      <c r="RQA17" s="153"/>
      <c r="RQB17" s="153"/>
      <c r="RQC17" s="153"/>
      <c r="RQD17" s="153"/>
      <c r="RQE17" s="153"/>
      <c r="RQF17" s="153"/>
      <c r="RQG17" s="153"/>
      <c r="RQH17" s="153"/>
      <c r="RQI17" s="153"/>
      <c r="RQJ17" s="153"/>
      <c r="RQK17" s="153"/>
      <c r="RQL17" s="153"/>
      <c r="RQM17" s="153"/>
      <c r="RQN17" s="153"/>
      <c r="RQO17" s="153"/>
      <c r="RQP17" s="153"/>
      <c r="RQQ17" s="153"/>
      <c r="RQR17" s="153"/>
      <c r="RQS17" s="153"/>
      <c r="RQT17" s="153"/>
      <c r="RQU17" s="153"/>
      <c r="RQV17" s="153"/>
      <c r="RQW17" s="153"/>
      <c r="RQX17" s="153"/>
      <c r="RQY17" s="153"/>
      <c r="RQZ17" s="153"/>
      <c r="RRA17" s="153"/>
      <c r="RRB17" s="153"/>
      <c r="RRC17" s="153"/>
      <c r="RRD17" s="153"/>
      <c r="RRE17" s="153"/>
      <c r="RRF17" s="153"/>
      <c r="RRG17" s="153"/>
      <c r="RRH17" s="153"/>
      <c r="RRI17" s="153"/>
      <c r="RRJ17" s="153"/>
      <c r="RRK17" s="153"/>
      <c r="RRL17" s="153"/>
      <c r="RRM17" s="153"/>
      <c r="RRN17" s="153"/>
      <c r="RRO17" s="153"/>
      <c r="RRP17" s="153"/>
      <c r="RRQ17" s="153"/>
      <c r="RRR17" s="153"/>
      <c r="RRS17" s="153"/>
      <c r="RRT17" s="153"/>
      <c r="RRU17" s="153"/>
      <c r="RRV17" s="153"/>
      <c r="RRW17" s="153"/>
      <c r="RRX17" s="153"/>
      <c r="RRY17" s="153"/>
      <c r="RRZ17" s="153"/>
      <c r="RSA17" s="153"/>
      <c r="RSB17" s="153"/>
      <c r="RSC17" s="153"/>
      <c r="RSD17" s="153"/>
      <c r="RSE17" s="153"/>
      <c r="RSF17" s="153"/>
      <c r="RSG17" s="153"/>
      <c r="RSH17" s="153"/>
      <c r="RSI17" s="153"/>
      <c r="RSJ17" s="153"/>
      <c r="RSK17" s="153"/>
      <c r="RSL17" s="153"/>
      <c r="RSM17" s="153"/>
      <c r="RSN17" s="153"/>
      <c r="RSO17" s="153"/>
      <c r="RSP17" s="153"/>
      <c r="RSQ17" s="153"/>
      <c r="RSR17" s="153"/>
      <c r="RSS17" s="153"/>
      <c r="RST17" s="153"/>
      <c r="RSU17" s="153"/>
      <c r="RSV17" s="153"/>
      <c r="RSW17" s="153"/>
      <c r="RSX17" s="153"/>
      <c r="RSY17" s="153"/>
      <c r="RSZ17" s="153"/>
      <c r="RTA17" s="153"/>
      <c r="RTB17" s="153"/>
      <c r="RTC17" s="153"/>
      <c r="RTD17" s="153"/>
      <c r="RTE17" s="153"/>
      <c r="RTF17" s="153"/>
      <c r="RTG17" s="153"/>
      <c r="RTH17" s="153"/>
      <c r="RTI17" s="153"/>
      <c r="RTJ17" s="153"/>
      <c r="RTK17" s="153"/>
      <c r="RTL17" s="153"/>
      <c r="RTM17" s="153"/>
      <c r="RTN17" s="153"/>
      <c r="RTO17" s="153"/>
      <c r="RTP17" s="153"/>
      <c r="RTQ17" s="153"/>
      <c r="RTR17" s="153"/>
      <c r="RTS17" s="153"/>
      <c r="RTT17" s="153"/>
      <c r="RTU17" s="153"/>
      <c r="RTV17" s="153"/>
      <c r="RTW17" s="153"/>
      <c r="RTX17" s="153"/>
      <c r="RTY17" s="153"/>
      <c r="RTZ17" s="153"/>
      <c r="RUA17" s="153"/>
      <c r="RUB17" s="153"/>
      <c r="RUC17" s="153"/>
      <c r="RUD17" s="153"/>
      <c r="RUE17" s="153"/>
      <c r="RUF17" s="153"/>
      <c r="RUG17" s="153"/>
      <c r="RUH17" s="153"/>
      <c r="RUI17" s="153"/>
      <c r="RUJ17" s="153"/>
      <c r="RUK17" s="153"/>
      <c r="RUL17" s="153"/>
      <c r="RUM17" s="153"/>
      <c r="RUN17" s="153"/>
      <c r="RUO17" s="153"/>
      <c r="RUP17" s="153"/>
      <c r="RUQ17" s="153"/>
      <c r="RUR17" s="153"/>
      <c r="RUS17" s="153"/>
      <c r="RUT17" s="153"/>
      <c r="RUU17" s="153"/>
      <c r="RUV17" s="153"/>
      <c r="RUW17" s="153"/>
      <c r="RUX17" s="153"/>
      <c r="RUY17" s="153"/>
      <c r="RUZ17" s="153"/>
      <c r="RVA17" s="153"/>
      <c r="RVB17" s="153"/>
      <c r="RVC17" s="153"/>
      <c r="RVD17" s="153"/>
      <c r="RVE17" s="153"/>
      <c r="RVF17" s="153"/>
      <c r="RVG17" s="153"/>
      <c r="RVH17" s="153"/>
      <c r="RVI17" s="153"/>
      <c r="RVJ17" s="153"/>
      <c r="RVK17" s="153"/>
      <c r="RVL17" s="153"/>
      <c r="RVM17" s="153"/>
      <c r="RVN17" s="153"/>
      <c r="RVO17" s="153"/>
      <c r="RVP17" s="153"/>
      <c r="RVQ17" s="153"/>
      <c r="RVR17" s="153"/>
      <c r="RVS17" s="153"/>
      <c r="RVT17" s="153"/>
      <c r="RVU17" s="153"/>
      <c r="RVV17" s="153"/>
      <c r="RVW17" s="153"/>
      <c r="RVX17" s="153"/>
      <c r="RVY17" s="153"/>
      <c r="RVZ17" s="153"/>
      <c r="RWA17" s="153"/>
      <c r="RWB17" s="153"/>
      <c r="RWC17" s="153"/>
      <c r="RWD17" s="153"/>
      <c r="RWE17" s="153"/>
      <c r="RWF17" s="153"/>
      <c r="RWG17" s="153"/>
      <c r="RWH17" s="153"/>
      <c r="RWI17" s="153"/>
      <c r="RWJ17" s="153"/>
      <c r="RWK17" s="153"/>
      <c r="RWL17" s="153"/>
      <c r="RWM17" s="153"/>
      <c r="RWN17" s="153"/>
      <c r="RWO17" s="153"/>
      <c r="RWP17" s="153"/>
      <c r="RWQ17" s="153"/>
      <c r="RWR17" s="153"/>
      <c r="RWS17" s="153"/>
      <c r="RWT17" s="153"/>
      <c r="RWU17" s="153"/>
      <c r="RWV17" s="153"/>
      <c r="RWW17" s="153"/>
      <c r="RWX17" s="153"/>
      <c r="RWY17" s="153"/>
      <c r="RWZ17" s="153"/>
      <c r="RXA17" s="153"/>
      <c r="RXB17" s="153"/>
      <c r="RXC17" s="153"/>
      <c r="RXD17" s="153"/>
      <c r="RXE17" s="153"/>
      <c r="RXF17" s="153"/>
      <c r="RXG17" s="153"/>
      <c r="RXH17" s="153"/>
      <c r="RXI17" s="153"/>
      <c r="RXJ17" s="153"/>
      <c r="RXK17" s="153"/>
      <c r="RXL17" s="153"/>
      <c r="RXM17" s="153"/>
      <c r="RXN17" s="153"/>
      <c r="RXO17" s="153"/>
      <c r="RXP17" s="153"/>
      <c r="RXQ17" s="153"/>
      <c r="RXR17" s="153"/>
      <c r="RXS17" s="153"/>
      <c r="RXT17" s="153"/>
      <c r="RXU17" s="153"/>
      <c r="RXV17" s="153"/>
      <c r="RXW17" s="153"/>
      <c r="RXX17" s="153"/>
      <c r="RXY17" s="153"/>
      <c r="RXZ17" s="153"/>
      <c r="RYA17" s="153"/>
      <c r="RYB17" s="153"/>
      <c r="RYC17" s="153"/>
      <c r="RYD17" s="153"/>
      <c r="RYE17" s="153"/>
      <c r="RYF17" s="153"/>
      <c r="RYG17" s="153"/>
      <c r="RYH17" s="153"/>
      <c r="RYI17" s="153"/>
      <c r="RYJ17" s="153"/>
      <c r="RYK17" s="153"/>
      <c r="RYL17" s="153"/>
      <c r="RYM17" s="153"/>
      <c r="RYN17" s="153"/>
      <c r="RYO17" s="153"/>
      <c r="RYP17" s="153"/>
      <c r="RYQ17" s="153"/>
      <c r="RYR17" s="153"/>
      <c r="RYS17" s="153"/>
      <c r="RYT17" s="153"/>
      <c r="RYU17" s="153"/>
      <c r="RYV17" s="153"/>
      <c r="RYW17" s="153"/>
      <c r="RYX17" s="153"/>
      <c r="RYY17" s="153"/>
      <c r="RYZ17" s="153"/>
      <c r="RZA17" s="153"/>
      <c r="RZB17" s="153"/>
      <c r="RZC17" s="153"/>
      <c r="RZD17" s="153"/>
      <c r="RZE17" s="153"/>
      <c r="RZF17" s="153"/>
      <c r="RZG17" s="153"/>
      <c r="RZH17" s="153"/>
      <c r="RZI17" s="153"/>
      <c r="RZJ17" s="153"/>
      <c r="RZK17" s="153"/>
      <c r="RZL17" s="153"/>
      <c r="RZM17" s="153"/>
      <c r="RZN17" s="153"/>
      <c r="RZO17" s="153"/>
      <c r="RZP17" s="153"/>
      <c r="RZQ17" s="153"/>
      <c r="RZR17" s="153"/>
      <c r="RZS17" s="153"/>
      <c r="RZT17" s="153"/>
      <c r="RZU17" s="153"/>
      <c r="RZV17" s="153"/>
      <c r="RZW17" s="153"/>
      <c r="RZX17" s="153"/>
      <c r="RZY17" s="153"/>
      <c r="RZZ17" s="153"/>
      <c r="SAA17" s="153"/>
      <c r="SAB17" s="153"/>
      <c r="SAC17" s="153"/>
      <c r="SAD17" s="153"/>
      <c r="SAE17" s="153"/>
      <c r="SAF17" s="153"/>
      <c r="SAG17" s="153"/>
      <c r="SAH17" s="153"/>
      <c r="SAI17" s="153"/>
      <c r="SAJ17" s="153"/>
      <c r="SAK17" s="153"/>
      <c r="SAL17" s="153"/>
      <c r="SAM17" s="153"/>
      <c r="SAN17" s="153"/>
      <c r="SAO17" s="153"/>
      <c r="SAP17" s="153"/>
      <c r="SAQ17" s="153"/>
      <c r="SAR17" s="153"/>
      <c r="SAS17" s="153"/>
      <c r="SAT17" s="153"/>
      <c r="SAU17" s="153"/>
      <c r="SAV17" s="153"/>
      <c r="SAW17" s="153"/>
      <c r="SAX17" s="153"/>
      <c r="SAY17" s="153"/>
      <c r="SAZ17" s="153"/>
      <c r="SBA17" s="153"/>
      <c r="SBB17" s="153"/>
      <c r="SBC17" s="153"/>
      <c r="SBD17" s="153"/>
      <c r="SBE17" s="153"/>
      <c r="SBF17" s="153"/>
      <c r="SBG17" s="153"/>
      <c r="SBH17" s="153"/>
      <c r="SBI17" s="153"/>
      <c r="SBJ17" s="153"/>
      <c r="SBK17" s="153"/>
      <c r="SBL17" s="153"/>
      <c r="SBM17" s="153"/>
      <c r="SBN17" s="153"/>
      <c r="SBO17" s="153"/>
      <c r="SBP17" s="153"/>
      <c r="SBQ17" s="153"/>
      <c r="SBR17" s="153"/>
      <c r="SBS17" s="153"/>
      <c r="SBT17" s="153"/>
      <c r="SBU17" s="153"/>
      <c r="SBV17" s="153"/>
      <c r="SBW17" s="153"/>
      <c r="SBX17" s="153"/>
      <c r="SBY17" s="153"/>
      <c r="SBZ17" s="153"/>
      <c r="SCA17" s="153"/>
      <c r="SCB17" s="153"/>
      <c r="SCC17" s="153"/>
      <c r="SCD17" s="153"/>
      <c r="SCE17" s="153"/>
      <c r="SCF17" s="153"/>
      <c r="SCG17" s="153"/>
      <c r="SCH17" s="153"/>
      <c r="SCI17" s="153"/>
      <c r="SCJ17" s="153"/>
      <c r="SCK17" s="153"/>
      <c r="SCL17" s="153"/>
      <c r="SCM17" s="153"/>
      <c r="SCN17" s="153"/>
      <c r="SCO17" s="153"/>
      <c r="SCP17" s="153"/>
      <c r="SCQ17" s="153"/>
      <c r="SCR17" s="153"/>
      <c r="SCS17" s="153"/>
      <c r="SCT17" s="153"/>
      <c r="SCU17" s="153"/>
      <c r="SCV17" s="153"/>
      <c r="SCW17" s="153"/>
      <c r="SCX17" s="153"/>
      <c r="SCY17" s="153"/>
      <c r="SCZ17" s="153"/>
      <c r="SDA17" s="153"/>
      <c r="SDB17" s="153"/>
      <c r="SDC17" s="153"/>
      <c r="SDD17" s="153"/>
      <c r="SDE17" s="153"/>
      <c r="SDF17" s="153"/>
      <c r="SDG17" s="153"/>
      <c r="SDH17" s="153"/>
      <c r="SDI17" s="153"/>
      <c r="SDJ17" s="153"/>
      <c r="SDK17" s="153"/>
      <c r="SDL17" s="153"/>
      <c r="SDM17" s="153"/>
      <c r="SDN17" s="153"/>
      <c r="SDO17" s="153"/>
      <c r="SDP17" s="153"/>
      <c r="SDQ17" s="153"/>
      <c r="SDR17" s="153"/>
      <c r="SDS17" s="153"/>
      <c r="SDT17" s="153"/>
      <c r="SDU17" s="153"/>
      <c r="SDV17" s="153"/>
      <c r="SDW17" s="153"/>
      <c r="SDX17" s="153"/>
      <c r="SDY17" s="153"/>
      <c r="SDZ17" s="153"/>
      <c r="SEA17" s="153"/>
      <c r="SEB17" s="153"/>
      <c r="SEC17" s="153"/>
      <c r="SED17" s="153"/>
      <c r="SEE17" s="153"/>
      <c r="SEF17" s="153"/>
      <c r="SEG17" s="153"/>
      <c r="SEH17" s="153"/>
      <c r="SEI17" s="153"/>
      <c r="SEJ17" s="153"/>
      <c r="SEK17" s="153"/>
      <c r="SEL17" s="153"/>
      <c r="SEM17" s="153"/>
      <c r="SEN17" s="153"/>
      <c r="SEO17" s="153"/>
      <c r="SEP17" s="153"/>
      <c r="SEQ17" s="153"/>
      <c r="SER17" s="153"/>
      <c r="SES17" s="153"/>
      <c r="SET17" s="153"/>
      <c r="SEU17" s="153"/>
      <c r="SEV17" s="153"/>
      <c r="SEW17" s="153"/>
      <c r="SEX17" s="153"/>
      <c r="SEY17" s="153"/>
      <c r="SEZ17" s="153"/>
      <c r="SFA17" s="153"/>
      <c r="SFB17" s="153"/>
      <c r="SFC17" s="153"/>
      <c r="SFD17" s="153"/>
      <c r="SFE17" s="153"/>
      <c r="SFF17" s="153"/>
      <c r="SFG17" s="153"/>
      <c r="SFH17" s="153"/>
      <c r="SFI17" s="153"/>
      <c r="SFJ17" s="153"/>
      <c r="SFK17" s="153"/>
      <c r="SFL17" s="153"/>
      <c r="SFM17" s="153"/>
      <c r="SFN17" s="153"/>
      <c r="SFO17" s="153"/>
      <c r="SFP17" s="153"/>
      <c r="SFQ17" s="153"/>
      <c r="SFR17" s="153"/>
      <c r="SFS17" s="153"/>
      <c r="SFT17" s="153"/>
      <c r="SFU17" s="153"/>
      <c r="SFV17" s="153"/>
      <c r="SFW17" s="153"/>
      <c r="SFX17" s="153"/>
      <c r="SFY17" s="153"/>
      <c r="SFZ17" s="153"/>
      <c r="SGA17" s="153"/>
      <c r="SGB17" s="153"/>
      <c r="SGC17" s="153"/>
      <c r="SGD17" s="153"/>
      <c r="SGE17" s="153"/>
      <c r="SGF17" s="153"/>
      <c r="SGG17" s="153"/>
      <c r="SGH17" s="153"/>
      <c r="SGI17" s="153"/>
      <c r="SGJ17" s="153"/>
      <c r="SGK17" s="153"/>
      <c r="SGL17" s="153"/>
      <c r="SGM17" s="153"/>
      <c r="SGN17" s="153"/>
      <c r="SGO17" s="153"/>
      <c r="SGP17" s="153"/>
      <c r="SGQ17" s="153"/>
      <c r="SGR17" s="153"/>
      <c r="SGS17" s="153"/>
      <c r="SGT17" s="153"/>
      <c r="SGU17" s="153"/>
      <c r="SGV17" s="153"/>
      <c r="SGW17" s="153"/>
      <c r="SGX17" s="153"/>
      <c r="SGY17" s="153"/>
      <c r="SGZ17" s="153"/>
      <c r="SHA17" s="153"/>
      <c r="SHB17" s="153"/>
      <c r="SHC17" s="153"/>
      <c r="SHD17" s="153"/>
      <c r="SHE17" s="153"/>
      <c r="SHF17" s="153"/>
      <c r="SHG17" s="153"/>
      <c r="SHH17" s="153"/>
      <c r="SHI17" s="153"/>
      <c r="SHJ17" s="153"/>
      <c r="SHK17" s="153"/>
      <c r="SHL17" s="153"/>
      <c r="SHM17" s="153"/>
      <c r="SHN17" s="153"/>
      <c r="SHO17" s="153"/>
      <c r="SHP17" s="153"/>
      <c r="SHQ17" s="153"/>
      <c r="SHR17" s="153"/>
      <c r="SHS17" s="153"/>
      <c r="SHT17" s="153"/>
      <c r="SHU17" s="153"/>
      <c r="SHV17" s="153"/>
      <c r="SHW17" s="153"/>
      <c r="SHX17" s="153"/>
      <c r="SHY17" s="153"/>
      <c r="SHZ17" s="153"/>
      <c r="SIA17" s="153"/>
      <c r="SIB17" s="153"/>
      <c r="SIC17" s="153"/>
      <c r="SID17" s="153"/>
      <c r="SIE17" s="153"/>
      <c r="SIF17" s="153"/>
      <c r="SIG17" s="153"/>
      <c r="SIH17" s="153"/>
      <c r="SII17" s="153"/>
      <c r="SIJ17" s="153"/>
      <c r="SIK17" s="153"/>
      <c r="SIL17" s="153"/>
      <c r="SIM17" s="153"/>
      <c r="SIN17" s="153"/>
      <c r="SIO17" s="153"/>
      <c r="SIP17" s="153"/>
      <c r="SIQ17" s="153"/>
      <c r="SIR17" s="153"/>
      <c r="SIS17" s="153"/>
      <c r="SIT17" s="153"/>
      <c r="SIU17" s="153"/>
      <c r="SIV17" s="153"/>
      <c r="SIW17" s="153"/>
      <c r="SIX17" s="153"/>
      <c r="SIY17" s="153"/>
      <c r="SIZ17" s="153"/>
      <c r="SJA17" s="153"/>
      <c r="SJB17" s="153"/>
      <c r="SJC17" s="153"/>
      <c r="SJD17" s="153"/>
      <c r="SJE17" s="153"/>
      <c r="SJF17" s="153"/>
      <c r="SJG17" s="153"/>
      <c r="SJH17" s="153"/>
      <c r="SJI17" s="153"/>
      <c r="SJJ17" s="153"/>
      <c r="SJK17" s="153"/>
      <c r="SJL17" s="153"/>
      <c r="SJM17" s="153"/>
      <c r="SJN17" s="153"/>
      <c r="SJO17" s="153"/>
      <c r="SJP17" s="153"/>
      <c r="SJQ17" s="153"/>
      <c r="SJR17" s="153"/>
      <c r="SJS17" s="153"/>
      <c r="SJT17" s="153"/>
      <c r="SJU17" s="153"/>
      <c r="SJV17" s="153"/>
      <c r="SJW17" s="153"/>
      <c r="SJX17" s="153"/>
      <c r="SJY17" s="153"/>
      <c r="SJZ17" s="153"/>
      <c r="SKA17" s="153"/>
      <c r="SKB17" s="153"/>
      <c r="SKC17" s="153"/>
      <c r="SKD17" s="153"/>
      <c r="SKE17" s="153"/>
      <c r="SKF17" s="153"/>
      <c r="SKG17" s="153"/>
      <c r="SKH17" s="153"/>
      <c r="SKI17" s="153"/>
      <c r="SKJ17" s="153"/>
      <c r="SKK17" s="153"/>
      <c r="SKL17" s="153"/>
      <c r="SKM17" s="153"/>
      <c r="SKN17" s="153"/>
      <c r="SKO17" s="153"/>
      <c r="SKP17" s="153"/>
      <c r="SKQ17" s="153"/>
      <c r="SKR17" s="153"/>
      <c r="SKS17" s="153"/>
      <c r="SKT17" s="153"/>
      <c r="SKU17" s="153"/>
      <c r="SKV17" s="153"/>
      <c r="SKW17" s="153"/>
      <c r="SKX17" s="153"/>
      <c r="SKY17" s="153"/>
      <c r="SKZ17" s="153"/>
      <c r="SLA17" s="153"/>
      <c r="SLB17" s="153"/>
      <c r="SLC17" s="153"/>
      <c r="SLD17" s="153"/>
      <c r="SLE17" s="153"/>
      <c r="SLF17" s="153"/>
      <c r="SLG17" s="153"/>
      <c r="SLH17" s="153"/>
      <c r="SLI17" s="153"/>
      <c r="SLJ17" s="153"/>
      <c r="SLK17" s="153"/>
      <c r="SLL17" s="153"/>
      <c r="SLM17" s="153"/>
      <c r="SLN17" s="153"/>
      <c r="SLO17" s="153"/>
      <c r="SLP17" s="153"/>
      <c r="SLQ17" s="153"/>
      <c r="SLR17" s="153"/>
      <c r="SLS17" s="153"/>
      <c r="SLT17" s="153"/>
      <c r="SLU17" s="153"/>
      <c r="SLV17" s="153"/>
      <c r="SLW17" s="153"/>
      <c r="SLX17" s="153"/>
      <c r="SLY17" s="153"/>
      <c r="SLZ17" s="153"/>
      <c r="SMA17" s="153"/>
      <c r="SMB17" s="153"/>
      <c r="SMC17" s="153"/>
      <c r="SMD17" s="153"/>
      <c r="SME17" s="153"/>
      <c r="SMF17" s="153"/>
      <c r="SMG17" s="153"/>
      <c r="SMH17" s="153"/>
      <c r="SMI17" s="153"/>
      <c r="SMJ17" s="153"/>
      <c r="SMK17" s="153"/>
      <c r="SML17" s="153"/>
      <c r="SMM17" s="153"/>
      <c r="SMN17" s="153"/>
      <c r="SMO17" s="153"/>
      <c r="SMP17" s="153"/>
      <c r="SMQ17" s="153"/>
      <c r="SMR17" s="153"/>
      <c r="SMS17" s="153"/>
      <c r="SMT17" s="153"/>
      <c r="SMU17" s="153"/>
      <c r="SMV17" s="153"/>
      <c r="SMW17" s="153"/>
      <c r="SMX17" s="153"/>
      <c r="SMY17" s="153"/>
      <c r="SMZ17" s="153"/>
      <c r="SNA17" s="153"/>
      <c r="SNB17" s="153"/>
      <c r="SNC17" s="153"/>
      <c r="SND17" s="153"/>
      <c r="SNE17" s="153"/>
      <c r="SNF17" s="153"/>
      <c r="SNG17" s="153"/>
      <c r="SNH17" s="153"/>
      <c r="SNI17" s="153"/>
      <c r="SNJ17" s="153"/>
      <c r="SNK17" s="153"/>
      <c r="SNL17" s="153"/>
      <c r="SNM17" s="153"/>
      <c r="SNN17" s="153"/>
      <c r="SNO17" s="153"/>
      <c r="SNP17" s="153"/>
      <c r="SNQ17" s="153"/>
      <c r="SNR17" s="153"/>
      <c r="SNS17" s="153"/>
      <c r="SNT17" s="153"/>
      <c r="SNU17" s="153"/>
      <c r="SNV17" s="153"/>
      <c r="SNW17" s="153"/>
      <c r="SNX17" s="153"/>
      <c r="SNY17" s="153"/>
      <c r="SNZ17" s="153"/>
      <c r="SOA17" s="153"/>
      <c r="SOB17" s="153"/>
      <c r="SOC17" s="153"/>
      <c r="SOD17" s="153"/>
      <c r="SOE17" s="153"/>
      <c r="SOF17" s="153"/>
      <c r="SOG17" s="153"/>
      <c r="SOH17" s="153"/>
      <c r="SOI17" s="153"/>
      <c r="SOJ17" s="153"/>
      <c r="SOK17" s="153"/>
      <c r="SOL17" s="153"/>
      <c r="SOM17" s="153"/>
      <c r="SON17" s="153"/>
      <c r="SOO17" s="153"/>
      <c r="SOP17" s="153"/>
      <c r="SOQ17" s="153"/>
      <c r="SOR17" s="153"/>
      <c r="SOS17" s="153"/>
      <c r="SOT17" s="153"/>
      <c r="SOU17" s="153"/>
      <c r="SOV17" s="153"/>
      <c r="SOW17" s="153"/>
      <c r="SOX17" s="153"/>
      <c r="SOY17" s="153"/>
      <c r="SOZ17" s="153"/>
      <c r="SPA17" s="153"/>
      <c r="SPB17" s="153"/>
      <c r="SPC17" s="153"/>
      <c r="SPD17" s="153"/>
      <c r="SPE17" s="153"/>
      <c r="SPF17" s="153"/>
      <c r="SPG17" s="153"/>
      <c r="SPH17" s="153"/>
      <c r="SPI17" s="153"/>
      <c r="SPJ17" s="153"/>
      <c r="SPK17" s="153"/>
      <c r="SPL17" s="153"/>
      <c r="SPM17" s="153"/>
      <c r="SPN17" s="153"/>
      <c r="SPO17" s="153"/>
      <c r="SPP17" s="153"/>
      <c r="SPQ17" s="153"/>
      <c r="SPR17" s="153"/>
      <c r="SPS17" s="153"/>
      <c r="SPT17" s="153"/>
      <c r="SPU17" s="153"/>
      <c r="SPV17" s="153"/>
      <c r="SPW17" s="153"/>
      <c r="SPX17" s="153"/>
      <c r="SPY17" s="153"/>
      <c r="SPZ17" s="153"/>
      <c r="SQA17" s="153"/>
      <c r="SQB17" s="153"/>
      <c r="SQC17" s="153"/>
      <c r="SQD17" s="153"/>
      <c r="SQE17" s="153"/>
      <c r="SQF17" s="153"/>
      <c r="SQG17" s="153"/>
      <c r="SQH17" s="153"/>
      <c r="SQI17" s="153"/>
      <c r="SQJ17" s="153"/>
      <c r="SQK17" s="153"/>
      <c r="SQL17" s="153"/>
      <c r="SQM17" s="153"/>
      <c r="SQN17" s="153"/>
      <c r="SQO17" s="153"/>
      <c r="SQP17" s="153"/>
      <c r="SQQ17" s="153"/>
      <c r="SQR17" s="153"/>
      <c r="SQS17" s="153"/>
      <c r="SQT17" s="153"/>
      <c r="SQU17" s="153"/>
      <c r="SQV17" s="153"/>
      <c r="SQW17" s="153"/>
      <c r="SQX17" s="153"/>
      <c r="SQY17" s="153"/>
      <c r="SQZ17" s="153"/>
      <c r="SRA17" s="153"/>
      <c r="SRB17" s="153"/>
      <c r="SRC17" s="153"/>
      <c r="SRD17" s="153"/>
      <c r="SRE17" s="153"/>
      <c r="SRF17" s="153"/>
      <c r="SRG17" s="153"/>
      <c r="SRH17" s="153"/>
      <c r="SRI17" s="153"/>
      <c r="SRJ17" s="153"/>
      <c r="SRK17" s="153"/>
      <c r="SRL17" s="153"/>
      <c r="SRM17" s="153"/>
      <c r="SRN17" s="153"/>
      <c r="SRO17" s="153"/>
      <c r="SRP17" s="153"/>
      <c r="SRQ17" s="153"/>
      <c r="SRR17" s="153"/>
      <c r="SRS17" s="153"/>
      <c r="SRT17" s="153"/>
      <c r="SRU17" s="153"/>
      <c r="SRV17" s="153"/>
      <c r="SRW17" s="153"/>
      <c r="SRX17" s="153"/>
      <c r="SRY17" s="153"/>
      <c r="SRZ17" s="153"/>
      <c r="SSA17" s="153"/>
      <c r="SSB17" s="153"/>
      <c r="SSC17" s="153"/>
      <c r="SSD17" s="153"/>
      <c r="SSE17" s="153"/>
      <c r="SSF17" s="153"/>
      <c r="SSG17" s="153"/>
      <c r="SSH17" s="153"/>
      <c r="SSI17" s="153"/>
      <c r="SSJ17" s="153"/>
      <c r="SSK17" s="153"/>
      <c r="SSL17" s="153"/>
      <c r="SSM17" s="153"/>
      <c r="SSN17" s="153"/>
      <c r="SSO17" s="153"/>
      <c r="SSP17" s="153"/>
      <c r="SSQ17" s="153"/>
      <c r="SSR17" s="153"/>
      <c r="SSS17" s="153"/>
      <c r="SST17" s="153"/>
      <c r="SSU17" s="153"/>
      <c r="SSV17" s="153"/>
      <c r="SSW17" s="153"/>
      <c r="SSX17" s="153"/>
      <c r="SSY17" s="153"/>
      <c r="SSZ17" s="153"/>
      <c r="STA17" s="153"/>
      <c r="STB17" s="153"/>
      <c r="STC17" s="153"/>
      <c r="STD17" s="153"/>
      <c r="STE17" s="153"/>
      <c r="STF17" s="153"/>
      <c r="STG17" s="153"/>
      <c r="STH17" s="153"/>
      <c r="STI17" s="153"/>
      <c r="STJ17" s="153"/>
      <c r="STK17" s="153"/>
      <c r="STL17" s="153"/>
      <c r="STM17" s="153"/>
      <c r="STN17" s="153"/>
      <c r="STO17" s="153"/>
      <c r="STP17" s="153"/>
      <c r="STQ17" s="153"/>
      <c r="STR17" s="153"/>
      <c r="STS17" s="153"/>
      <c r="STT17" s="153"/>
      <c r="STU17" s="153"/>
      <c r="STV17" s="153"/>
      <c r="STW17" s="153"/>
      <c r="STX17" s="153"/>
      <c r="STY17" s="153"/>
      <c r="STZ17" s="153"/>
      <c r="SUA17" s="153"/>
      <c r="SUB17" s="153"/>
      <c r="SUC17" s="153"/>
      <c r="SUD17" s="153"/>
      <c r="SUE17" s="153"/>
      <c r="SUF17" s="153"/>
      <c r="SUG17" s="153"/>
      <c r="SUH17" s="153"/>
      <c r="SUI17" s="153"/>
      <c r="SUJ17" s="153"/>
      <c r="SUK17" s="153"/>
      <c r="SUL17" s="153"/>
      <c r="SUM17" s="153"/>
      <c r="SUN17" s="153"/>
      <c r="SUO17" s="153"/>
      <c r="SUP17" s="153"/>
      <c r="SUQ17" s="153"/>
      <c r="SUR17" s="153"/>
      <c r="SUS17" s="153"/>
      <c r="SUT17" s="153"/>
      <c r="SUU17" s="153"/>
      <c r="SUV17" s="153"/>
      <c r="SUW17" s="153"/>
      <c r="SUX17" s="153"/>
      <c r="SUY17" s="153"/>
      <c r="SUZ17" s="153"/>
      <c r="SVA17" s="153"/>
      <c r="SVB17" s="153"/>
      <c r="SVC17" s="153"/>
      <c r="SVD17" s="153"/>
      <c r="SVE17" s="153"/>
      <c r="SVF17" s="153"/>
      <c r="SVG17" s="153"/>
      <c r="SVH17" s="153"/>
      <c r="SVI17" s="153"/>
      <c r="SVJ17" s="153"/>
      <c r="SVK17" s="153"/>
      <c r="SVL17" s="153"/>
      <c r="SVM17" s="153"/>
      <c r="SVN17" s="153"/>
      <c r="SVO17" s="153"/>
      <c r="SVP17" s="153"/>
      <c r="SVQ17" s="153"/>
      <c r="SVR17" s="153"/>
      <c r="SVS17" s="153"/>
      <c r="SVT17" s="153"/>
      <c r="SVU17" s="153"/>
      <c r="SVV17" s="153"/>
      <c r="SVW17" s="153"/>
      <c r="SVX17" s="153"/>
      <c r="SVY17" s="153"/>
      <c r="SVZ17" s="153"/>
      <c r="SWA17" s="153"/>
      <c r="SWB17" s="153"/>
      <c r="SWC17" s="153"/>
      <c r="SWD17" s="153"/>
      <c r="SWE17" s="153"/>
      <c r="SWF17" s="153"/>
      <c r="SWG17" s="153"/>
      <c r="SWH17" s="153"/>
      <c r="SWI17" s="153"/>
      <c r="SWJ17" s="153"/>
      <c r="SWK17" s="153"/>
      <c r="SWL17" s="153"/>
      <c r="SWM17" s="153"/>
      <c r="SWN17" s="153"/>
      <c r="SWO17" s="153"/>
      <c r="SWP17" s="153"/>
      <c r="SWQ17" s="153"/>
      <c r="SWR17" s="153"/>
      <c r="SWS17" s="153"/>
      <c r="SWT17" s="153"/>
      <c r="SWU17" s="153"/>
      <c r="SWV17" s="153"/>
      <c r="SWW17" s="153"/>
      <c r="SWX17" s="153"/>
      <c r="SWY17" s="153"/>
      <c r="SWZ17" s="153"/>
      <c r="SXA17" s="153"/>
      <c r="SXB17" s="153"/>
      <c r="SXC17" s="153"/>
      <c r="SXD17" s="153"/>
      <c r="SXE17" s="153"/>
      <c r="SXF17" s="153"/>
      <c r="SXG17" s="153"/>
      <c r="SXH17" s="153"/>
      <c r="SXI17" s="153"/>
      <c r="SXJ17" s="153"/>
      <c r="SXK17" s="153"/>
      <c r="SXL17" s="153"/>
      <c r="SXM17" s="153"/>
      <c r="SXN17" s="153"/>
      <c r="SXO17" s="153"/>
      <c r="SXP17" s="153"/>
      <c r="SXQ17" s="153"/>
      <c r="SXR17" s="153"/>
      <c r="SXS17" s="153"/>
      <c r="SXT17" s="153"/>
      <c r="SXU17" s="153"/>
      <c r="SXV17" s="153"/>
      <c r="SXW17" s="153"/>
      <c r="SXX17" s="153"/>
      <c r="SXY17" s="153"/>
      <c r="SXZ17" s="153"/>
      <c r="SYA17" s="153"/>
      <c r="SYB17" s="153"/>
      <c r="SYC17" s="153"/>
      <c r="SYD17" s="153"/>
      <c r="SYE17" s="153"/>
      <c r="SYF17" s="153"/>
      <c r="SYG17" s="153"/>
      <c r="SYH17" s="153"/>
      <c r="SYI17" s="153"/>
      <c r="SYJ17" s="153"/>
      <c r="SYK17" s="153"/>
      <c r="SYL17" s="153"/>
      <c r="SYM17" s="153"/>
      <c r="SYN17" s="153"/>
      <c r="SYO17" s="153"/>
      <c r="SYP17" s="153"/>
      <c r="SYQ17" s="153"/>
      <c r="SYR17" s="153"/>
      <c r="SYS17" s="153"/>
      <c r="SYT17" s="153"/>
      <c r="SYU17" s="153"/>
      <c r="SYV17" s="153"/>
      <c r="SYW17" s="153"/>
      <c r="SYX17" s="153"/>
      <c r="SYY17" s="153"/>
      <c r="SYZ17" s="153"/>
      <c r="SZA17" s="153"/>
      <c r="SZB17" s="153"/>
      <c r="SZC17" s="153"/>
      <c r="SZD17" s="153"/>
      <c r="SZE17" s="153"/>
      <c r="SZF17" s="153"/>
      <c r="SZG17" s="153"/>
      <c r="SZH17" s="153"/>
      <c r="SZI17" s="153"/>
      <c r="SZJ17" s="153"/>
      <c r="SZK17" s="153"/>
      <c r="SZL17" s="153"/>
      <c r="SZM17" s="153"/>
      <c r="SZN17" s="153"/>
      <c r="SZO17" s="153"/>
      <c r="SZP17" s="153"/>
      <c r="SZQ17" s="153"/>
      <c r="SZR17" s="153"/>
      <c r="SZS17" s="153"/>
      <c r="SZT17" s="153"/>
      <c r="SZU17" s="153"/>
      <c r="SZV17" s="153"/>
      <c r="SZW17" s="153"/>
      <c r="SZX17" s="153"/>
      <c r="SZY17" s="153"/>
      <c r="SZZ17" s="153"/>
      <c r="TAA17" s="153"/>
      <c r="TAB17" s="153"/>
      <c r="TAC17" s="153"/>
      <c r="TAD17" s="153"/>
      <c r="TAE17" s="153"/>
      <c r="TAF17" s="153"/>
      <c r="TAG17" s="153"/>
      <c r="TAH17" s="153"/>
      <c r="TAI17" s="153"/>
      <c r="TAJ17" s="153"/>
      <c r="TAK17" s="153"/>
      <c r="TAL17" s="153"/>
      <c r="TAM17" s="153"/>
      <c r="TAN17" s="153"/>
      <c r="TAO17" s="153"/>
      <c r="TAP17" s="153"/>
      <c r="TAQ17" s="153"/>
      <c r="TAR17" s="153"/>
      <c r="TAS17" s="153"/>
      <c r="TAT17" s="153"/>
      <c r="TAU17" s="153"/>
      <c r="TAV17" s="153"/>
      <c r="TAW17" s="153"/>
      <c r="TAX17" s="153"/>
      <c r="TAY17" s="153"/>
      <c r="TAZ17" s="153"/>
      <c r="TBA17" s="153"/>
      <c r="TBB17" s="153"/>
      <c r="TBC17" s="153"/>
      <c r="TBD17" s="153"/>
      <c r="TBE17" s="153"/>
      <c r="TBF17" s="153"/>
      <c r="TBG17" s="153"/>
      <c r="TBH17" s="153"/>
      <c r="TBI17" s="153"/>
      <c r="TBJ17" s="153"/>
      <c r="TBK17" s="153"/>
      <c r="TBL17" s="153"/>
      <c r="TBM17" s="153"/>
      <c r="TBN17" s="153"/>
      <c r="TBO17" s="153"/>
      <c r="TBP17" s="153"/>
      <c r="TBQ17" s="153"/>
      <c r="TBR17" s="153"/>
      <c r="TBS17" s="153"/>
      <c r="TBT17" s="153"/>
      <c r="TBU17" s="153"/>
      <c r="TBV17" s="153"/>
      <c r="TBW17" s="153"/>
      <c r="TBX17" s="153"/>
      <c r="TBY17" s="153"/>
      <c r="TBZ17" s="153"/>
      <c r="TCA17" s="153"/>
      <c r="TCB17" s="153"/>
      <c r="TCC17" s="153"/>
      <c r="TCD17" s="153"/>
      <c r="TCE17" s="153"/>
      <c r="TCF17" s="153"/>
      <c r="TCG17" s="153"/>
      <c r="TCH17" s="153"/>
      <c r="TCI17" s="153"/>
      <c r="TCJ17" s="153"/>
      <c r="TCK17" s="153"/>
      <c r="TCL17" s="153"/>
      <c r="TCM17" s="153"/>
      <c r="TCN17" s="153"/>
      <c r="TCO17" s="153"/>
      <c r="TCP17" s="153"/>
      <c r="TCQ17" s="153"/>
      <c r="TCR17" s="153"/>
      <c r="TCS17" s="153"/>
      <c r="TCT17" s="153"/>
      <c r="TCU17" s="153"/>
      <c r="TCV17" s="153"/>
      <c r="TCW17" s="153"/>
      <c r="TCX17" s="153"/>
      <c r="TCY17" s="153"/>
      <c r="TCZ17" s="153"/>
      <c r="TDA17" s="153"/>
      <c r="TDB17" s="153"/>
      <c r="TDC17" s="153"/>
      <c r="TDD17" s="153"/>
      <c r="TDE17" s="153"/>
      <c r="TDF17" s="153"/>
      <c r="TDG17" s="153"/>
      <c r="TDH17" s="153"/>
      <c r="TDI17" s="153"/>
      <c r="TDJ17" s="153"/>
      <c r="TDK17" s="153"/>
      <c r="TDL17" s="153"/>
      <c r="TDM17" s="153"/>
      <c r="TDN17" s="153"/>
      <c r="TDO17" s="153"/>
      <c r="TDP17" s="153"/>
      <c r="TDQ17" s="153"/>
      <c r="TDR17" s="153"/>
      <c r="TDS17" s="153"/>
      <c r="TDT17" s="153"/>
      <c r="TDU17" s="153"/>
      <c r="TDV17" s="153"/>
      <c r="TDW17" s="153"/>
      <c r="TDX17" s="153"/>
      <c r="TDY17" s="153"/>
      <c r="TDZ17" s="153"/>
      <c r="TEA17" s="153"/>
      <c r="TEB17" s="153"/>
      <c r="TEC17" s="153"/>
      <c r="TED17" s="153"/>
      <c r="TEE17" s="153"/>
      <c r="TEF17" s="153"/>
      <c r="TEG17" s="153"/>
      <c r="TEH17" s="153"/>
      <c r="TEI17" s="153"/>
      <c r="TEJ17" s="153"/>
      <c r="TEK17" s="153"/>
      <c r="TEL17" s="153"/>
      <c r="TEM17" s="153"/>
      <c r="TEN17" s="153"/>
      <c r="TEO17" s="153"/>
      <c r="TEP17" s="153"/>
      <c r="TEQ17" s="153"/>
      <c r="TER17" s="153"/>
      <c r="TES17" s="153"/>
      <c r="TET17" s="153"/>
      <c r="TEU17" s="153"/>
      <c r="TEV17" s="153"/>
      <c r="TEW17" s="153"/>
      <c r="TEX17" s="153"/>
      <c r="TEY17" s="153"/>
      <c r="TEZ17" s="153"/>
      <c r="TFA17" s="153"/>
      <c r="TFB17" s="153"/>
      <c r="TFC17" s="153"/>
      <c r="TFD17" s="153"/>
      <c r="TFE17" s="153"/>
      <c r="TFF17" s="153"/>
      <c r="TFG17" s="153"/>
      <c r="TFH17" s="153"/>
      <c r="TFI17" s="153"/>
      <c r="TFJ17" s="153"/>
      <c r="TFK17" s="153"/>
      <c r="TFL17" s="153"/>
      <c r="TFM17" s="153"/>
      <c r="TFN17" s="153"/>
      <c r="TFO17" s="153"/>
      <c r="TFP17" s="153"/>
      <c r="TFQ17" s="153"/>
      <c r="TFR17" s="153"/>
      <c r="TFS17" s="153"/>
      <c r="TFT17" s="153"/>
      <c r="TFU17" s="153"/>
      <c r="TFV17" s="153"/>
      <c r="TFW17" s="153"/>
      <c r="TFX17" s="153"/>
      <c r="TFY17" s="153"/>
      <c r="TFZ17" s="153"/>
      <c r="TGA17" s="153"/>
      <c r="TGB17" s="153"/>
      <c r="TGC17" s="153"/>
      <c r="TGD17" s="153"/>
      <c r="TGE17" s="153"/>
      <c r="TGF17" s="153"/>
      <c r="TGG17" s="153"/>
      <c r="TGH17" s="153"/>
      <c r="TGI17" s="153"/>
      <c r="TGJ17" s="153"/>
      <c r="TGK17" s="153"/>
      <c r="TGL17" s="153"/>
      <c r="TGM17" s="153"/>
      <c r="TGN17" s="153"/>
      <c r="TGO17" s="153"/>
      <c r="TGP17" s="153"/>
      <c r="TGQ17" s="153"/>
      <c r="TGR17" s="153"/>
      <c r="TGS17" s="153"/>
      <c r="TGT17" s="153"/>
      <c r="TGU17" s="153"/>
      <c r="TGV17" s="153"/>
      <c r="TGW17" s="153"/>
      <c r="TGX17" s="153"/>
      <c r="TGY17" s="153"/>
      <c r="TGZ17" s="153"/>
      <c r="THA17" s="153"/>
      <c r="THB17" s="153"/>
      <c r="THC17" s="153"/>
      <c r="THD17" s="153"/>
      <c r="THE17" s="153"/>
      <c r="THF17" s="153"/>
      <c r="THG17" s="153"/>
      <c r="THH17" s="153"/>
      <c r="THI17" s="153"/>
      <c r="THJ17" s="153"/>
      <c r="THK17" s="153"/>
      <c r="THL17" s="153"/>
      <c r="THM17" s="153"/>
      <c r="THN17" s="153"/>
      <c r="THO17" s="153"/>
      <c r="THP17" s="153"/>
      <c r="THQ17" s="153"/>
      <c r="THR17" s="153"/>
      <c r="THS17" s="153"/>
      <c r="THT17" s="153"/>
      <c r="THU17" s="153"/>
      <c r="THV17" s="153"/>
      <c r="THW17" s="153"/>
      <c r="THX17" s="153"/>
      <c r="THY17" s="153"/>
      <c r="THZ17" s="153"/>
      <c r="TIA17" s="153"/>
      <c r="TIB17" s="153"/>
      <c r="TIC17" s="153"/>
      <c r="TID17" s="153"/>
      <c r="TIE17" s="153"/>
      <c r="TIF17" s="153"/>
      <c r="TIG17" s="153"/>
      <c r="TIH17" s="153"/>
      <c r="TII17" s="153"/>
      <c r="TIJ17" s="153"/>
      <c r="TIK17" s="153"/>
      <c r="TIL17" s="153"/>
      <c r="TIM17" s="153"/>
      <c r="TIN17" s="153"/>
      <c r="TIO17" s="153"/>
      <c r="TIP17" s="153"/>
      <c r="TIQ17" s="153"/>
      <c r="TIR17" s="153"/>
      <c r="TIS17" s="153"/>
      <c r="TIT17" s="153"/>
      <c r="TIU17" s="153"/>
      <c r="TIV17" s="153"/>
      <c r="TIW17" s="153"/>
      <c r="TIX17" s="153"/>
      <c r="TIY17" s="153"/>
      <c r="TIZ17" s="153"/>
      <c r="TJA17" s="153"/>
      <c r="TJB17" s="153"/>
      <c r="TJC17" s="153"/>
      <c r="TJD17" s="153"/>
      <c r="TJE17" s="153"/>
      <c r="TJF17" s="153"/>
      <c r="TJG17" s="153"/>
      <c r="TJH17" s="153"/>
      <c r="TJI17" s="153"/>
      <c r="TJJ17" s="153"/>
      <c r="TJK17" s="153"/>
      <c r="TJL17" s="153"/>
      <c r="TJM17" s="153"/>
      <c r="TJN17" s="153"/>
      <c r="TJO17" s="153"/>
      <c r="TJP17" s="153"/>
      <c r="TJQ17" s="153"/>
      <c r="TJR17" s="153"/>
      <c r="TJS17" s="153"/>
      <c r="TJT17" s="153"/>
      <c r="TJU17" s="153"/>
      <c r="TJV17" s="153"/>
      <c r="TJW17" s="153"/>
      <c r="TJX17" s="153"/>
      <c r="TJY17" s="153"/>
      <c r="TJZ17" s="153"/>
      <c r="TKA17" s="153"/>
      <c r="TKB17" s="153"/>
      <c r="TKC17" s="153"/>
      <c r="TKD17" s="153"/>
      <c r="TKE17" s="153"/>
      <c r="TKF17" s="153"/>
      <c r="TKG17" s="153"/>
      <c r="TKH17" s="153"/>
      <c r="TKI17" s="153"/>
      <c r="TKJ17" s="153"/>
      <c r="TKK17" s="153"/>
      <c r="TKL17" s="153"/>
      <c r="TKM17" s="153"/>
      <c r="TKN17" s="153"/>
      <c r="TKO17" s="153"/>
      <c r="TKP17" s="153"/>
      <c r="TKQ17" s="153"/>
      <c r="TKR17" s="153"/>
      <c r="TKS17" s="153"/>
      <c r="TKT17" s="153"/>
      <c r="TKU17" s="153"/>
      <c r="TKV17" s="153"/>
      <c r="TKW17" s="153"/>
      <c r="TKX17" s="153"/>
      <c r="TKY17" s="153"/>
      <c r="TKZ17" s="153"/>
      <c r="TLA17" s="153"/>
      <c r="TLB17" s="153"/>
      <c r="TLC17" s="153"/>
      <c r="TLD17" s="153"/>
      <c r="TLE17" s="153"/>
      <c r="TLF17" s="153"/>
      <c r="TLG17" s="153"/>
      <c r="TLH17" s="153"/>
      <c r="TLI17" s="153"/>
      <c r="TLJ17" s="153"/>
      <c r="TLK17" s="153"/>
      <c r="TLL17" s="153"/>
      <c r="TLM17" s="153"/>
      <c r="TLN17" s="153"/>
      <c r="TLO17" s="153"/>
      <c r="TLP17" s="153"/>
      <c r="TLQ17" s="153"/>
      <c r="TLR17" s="153"/>
      <c r="TLS17" s="153"/>
      <c r="TLT17" s="153"/>
      <c r="TLU17" s="153"/>
      <c r="TLV17" s="153"/>
      <c r="TLW17" s="153"/>
      <c r="TLX17" s="153"/>
      <c r="TLY17" s="153"/>
      <c r="TLZ17" s="153"/>
      <c r="TMA17" s="153"/>
      <c r="TMB17" s="153"/>
      <c r="TMC17" s="153"/>
      <c r="TMD17" s="153"/>
      <c r="TME17" s="153"/>
      <c r="TMF17" s="153"/>
      <c r="TMG17" s="153"/>
      <c r="TMH17" s="153"/>
      <c r="TMI17" s="153"/>
      <c r="TMJ17" s="153"/>
      <c r="TMK17" s="153"/>
      <c r="TML17" s="153"/>
      <c r="TMM17" s="153"/>
      <c r="TMN17" s="153"/>
      <c r="TMO17" s="153"/>
      <c r="TMP17" s="153"/>
      <c r="TMQ17" s="153"/>
      <c r="TMR17" s="153"/>
      <c r="TMS17" s="153"/>
      <c r="TMT17" s="153"/>
      <c r="TMU17" s="153"/>
      <c r="TMV17" s="153"/>
      <c r="TMW17" s="153"/>
      <c r="TMX17" s="153"/>
      <c r="TMY17" s="153"/>
      <c r="TMZ17" s="153"/>
      <c r="TNA17" s="153"/>
      <c r="TNB17" s="153"/>
      <c r="TNC17" s="153"/>
      <c r="TND17" s="153"/>
      <c r="TNE17" s="153"/>
      <c r="TNF17" s="153"/>
      <c r="TNG17" s="153"/>
      <c r="TNH17" s="153"/>
      <c r="TNI17" s="153"/>
      <c r="TNJ17" s="153"/>
      <c r="TNK17" s="153"/>
      <c r="TNL17" s="153"/>
      <c r="TNM17" s="153"/>
      <c r="TNN17" s="153"/>
      <c r="TNO17" s="153"/>
      <c r="TNP17" s="153"/>
      <c r="TNQ17" s="153"/>
      <c r="TNR17" s="153"/>
      <c r="TNS17" s="153"/>
      <c r="TNT17" s="153"/>
      <c r="TNU17" s="153"/>
      <c r="TNV17" s="153"/>
      <c r="TNW17" s="153"/>
      <c r="TNX17" s="153"/>
      <c r="TNY17" s="153"/>
      <c r="TNZ17" s="153"/>
      <c r="TOA17" s="153"/>
      <c r="TOB17" s="153"/>
      <c r="TOC17" s="153"/>
      <c r="TOD17" s="153"/>
      <c r="TOE17" s="153"/>
      <c r="TOF17" s="153"/>
      <c r="TOG17" s="153"/>
      <c r="TOH17" s="153"/>
      <c r="TOI17" s="153"/>
      <c r="TOJ17" s="153"/>
      <c r="TOK17" s="153"/>
      <c r="TOL17" s="153"/>
      <c r="TOM17" s="153"/>
      <c r="TON17" s="153"/>
      <c r="TOO17" s="153"/>
      <c r="TOP17" s="153"/>
      <c r="TOQ17" s="153"/>
      <c r="TOR17" s="153"/>
      <c r="TOS17" s="153"/>
      <c r="TOT17" s="153"/>
      <c r="TOU17" s="153"/>
      <c r="TOV17" s="153"/>
      <c r="TOW17" s="153"/>
      <c r="TOX17" s="153"/>
      <c r="TOY17" s="153"/>
      <c r="TOZ17" s="153"/>
      <c r="TPA17" s="153"/>
      <c r="TPB17" s="153"/>
      <c r="TPC17" s="153"/>
      <c r="TPD17" s="153"/>
      <c r="TPE17" s="153"/>
      <c r="TPF17" s="153"/>
      <c r="TPG17" s="153"/>
      <c r="TPH17" s="153"/>
      <c r="TPI17" s="153"/>
      <c r="TPJ17" s="153"/>
      <c r="TPK17" s="153"/>
      <c r="TPL17" s="153"/>
      <c r="TPM17" s="153"/>
      <c r="TPN17" s="153"/>
      <c r="TPO17" s="153"/>
      <c r="TPP17" s="153"/>
      <c r="TPQ17" s="153"/>
      <c r="TPR17" s="153"/>
      <c r="TPS17" s="153"/>
      <c r="TPT17" s="153"/>
      <c r="TPU17" s="153"/>
      <c r="TPV17" s="153"/>
      <c r="TPW17" s="153"/>
      <c r="TPX17" s="153"/>
      <c r="TPY17" s="153"/>
      <c r="TPZ17" s="153"/>
      <c r="TQA17" s="153"/>
      <c r="TQB17" s="153"/>
      <c r="TQC17" s="153"/>
      <c r="TQD17" s="153"/>
      <c r="TQE17" s="153"/>
      <c r="TQF17" s="153"/>
      <c r="TQG17" s="153"/>
      <c r="TQH17" s="153"/>
      <c r="TQI17" s="153"/>
      <c r="TQJ17" s="153"/>
      <c r="TQK17" s="153"/>
      <c r="TQL17" s="153"/>
      <c r="TQM17" s="153"/>
      <c r="TQN17" s="153"/>
      <c r="TQO17" s="153"/>
      <c r="TQP17" s="153"/>
      <c r="TQQ17" s="153"/>
      <c r="TQR17" s="153"/>
      <c r="TQS17" s="153"/>
      <c r="TQT17" s="153"/>
      <c r="TQU17" s="153"/>
      <c r="TQV17" s="153"/>
      <c r="TQW17" s="153"/>
      <c r="TQX17" s="153"/>
      <c r="TQY17" s="153"/>
      <c r="TQZ17" s="153"/>
      <c r="TRA17" s="153"/>
      <c r="TRB17" s="153"/>
      <c r="TRC17" s="153"/>
      <c r="TRD17" s="153"/>
      <c r="TRE17" s="153"/>
      <c r="TRF17" s="153"/>
      <c r="TRG17" s="153"/>
      <c r="TRH17" s="153"/>
      <c r="TRI17" s="153"/>
      <c r="TRJ17" s="153"/>
      <c r="TRK17" s="153"/>
      <c r="TRL17" s="153"/>
      <c r="TRM17" s="153"/>
      <c r="TRN17" s="153"/>
      <c r="TRO17" s="153"/>
      <c r="TRP17" s="153"/>
      <c r="TRQ17" s="153"/>
      <c r="TRR17" s="153"/>
      <c r="TRS17" s="153"/>
      <c r="TRT17" s="153"/>
      <c r="TRU17" s="153"/>
      <c r="TRV17" s="153"/>
      <c r="TRW17" s="153"/>
      <c r="TRX17" s="153"/>
      <c r="TRY17" s="153"/>
      <c r="TRZ17" s="153"/>
      <c r="TSA17" s="153"/>
      <c r="TSB17" s="153"/>
      <c r="TSC17" s="153"/>
      <c r="TSD17" s="153"/>
      <c r="TSE17" s="153"/>
      <c r="TSF17" s="153"/>
      <c r="TSG17" s="153"/>
      <c r="TSH17" s="153"/>
      <c r="TSI17" s="153"/>
      <c r="TSJ17" s="153"/>
      <c r="TSK17" s="153"/>
      <c r="TSL17" s="153"/>
      <c r="TSM17" s="153"/>
      <c r="TSN17" s="153"/>
      <c r="TSO17" s="153"/>
      <c r="TSP17" s="153"/>
      <c r="TSQ17" s="153"/>
      <c r="TSR17" s="153"/>
      <c r="TSS17" s="153"/>
      <c r="TST17" s="153"/>
      <c r="TSU17" s="153"/>
      <c r="TSV17" s="153"/>
      <c r="TSW17" s="153"/>
      <c r="TSX17" s="153"/>
      <c r="TSY17" s="153"/>
      <c r="TSZ17" s="153"/>
      <c r="TTA17" s="153"/>
      <c r="TTB17" s="153"/>
      <c r="TTC17" s="153"/>
      <c r="TTD17" s="153"/>
      <c r="TTE17" s="153"/>
      <c r="TTF17" s="153"/>
      <c r="TTG17" s="153"/>
      <c r="TTH17" s="153"/>
      <c r="TTI17" s="153"/>
      <c r="TTJ17" s="153"/>
      <c r="TTK17" s="153"/>
      <c r="TTL17" s="153"/>
      <c r="TTM17" s="153"/>
      <c r="TTN17" s="153"/>
      <c r="TTO17" s="153"/>
      <c r="TTP17" s="153"/>
      <c r="TTQ17" s="153"/>
      <c r="TTR17" s="153"/>
      <c r="TTS17" s="153"/>
      <c r="TTT17" s="153"/>
      <c r="TTU17" s="153"/>
      <c r="TTV17" s="153"/>
      <c r="TTW17" s="153"/>
      <c r="TTX17" s="153"/>
      <c r="TTY17" s="153"/>
      <c r="TTZ17" s="153"/>
      <c r="TUA17" s="153"/>
      <c r="TUB17" s="153"/>
      <c r="TUC17" s="153"/>
      <c r="TUD17" s="153"/>
      <c r="TUE17" s="153"/>
      <c r="TUF17" s="153"/>
      <c r="TUG17" s="153"/>
      <c r="TUH17" s="153"/>
      <c r="TUI17" s="153"/>
      <c r="TUJ17" s="153"/>
      <c r="TUK17" s="153"/>
      <c r="TUL17" s="153"/>
      <c r="TUM17" s="153"/>
      <c r="TUN17" s="153"/>
      <c r="TUO17" s="153"/>
      <c r="TUP17" s="153"/>
      <c r="TUQ17" s="153"/>
      <c r="TUR17" s="153"/>
      <c r="TUS17" s="153"/>
      <c r="TUT17" s="153"/>
      <c r="TUU17" s="153"/>
      <c r="TUV17" s="153"/>
      <c r="TUW17" s="153"/>
      <c r="TUX17" s="153"/>
      <c r="TUY17" s="153"/>
      <c r="TUZ17" s="153"/>
      <c r="TVA17" s="153"/>
      <c r="TVB17" s="153"/>
      <c r="TVC17" s="153"/>
      <c r="TVD17" s="153"/>
      <c r="TVE17" s="153"/>
      <c r="TVF17" s="153"/>
      <c r="TVG17" s="153"/>
      <c r="TVH17" s="153"/>
      <c r="TVI17" s="153"/>
      <c r="TVJ17" s="153"/>
      <c r="TVK17" s="153"/>
      <c r="TVL17" s="153"/>
      <c r="TVM17" s="153"/>
      <c r="TVN17" s="153"/>
      <c r="TVO17" s="153"/>
      <c r="TVP17" s="153"/>
      <c r="TVQ17" s="153"/>
      <c r="TVR17" s="153"/>
      <c r="TVS17" s="153"/>
      <c r="TVT17" s="153"/>
      <c r="TVU17" s="153"/>
      <c r="TVV17" s="153"/>
      <c r="TVW17" s="153"/>
      <c r="TVX17" s="153"/>
      <c r="TVY17" s="153"/>
      <c r="TVZ17" s="153"/>
      <c r="TWA17" s="153"/>
      <c r="TWB17" s="153"/>
      <c r="TWC17" s="153"/>
      <c r="TWD17" s="153"/>
      <c r="TWE17" s="153"/>
      <c r="TWF17" s="153"/>
      <c r="TWG17" s="153"/>
      <c r="TWH17" s="153"/>
      <c r="TWI17" s="153"/>
      <c r="TWJ17" s="153"/>
      <c r="TWK17" s="153"/>
      <c r="TWL17" s="153"/>
      <c r="TWM17" s="153"/>
      <c r="TWN17" s="153"/>
      <c r="TWO17" s="153"/>
      <c r="TWP17" s="153"/>
      <c r="TWQ17" s="153"/>
      <c r="TWR17" s="153"/>
      <c r="TWS17" s="153"/>
      <c r="TWT17" s="153"/>
      <c r="TWU17" s="153"/>
      <c r="TWV17" s="153"/>
      <c r="TWW17" s="153"/>
      <c r="TWX17" s="153"/>
      <c r="TWY17" s="153"/>
      <c r="TWZ17" s="153"/>
      <c r="TXA17" s="153"/>
      <c r="TXB17" s="153"/>
      <c r="TXC17" s="153"/>
      <c r="TXD17" s="153"/>
      <c r="TXE17" s="153"/>
      <c r="TXF17" s="153"/>
      <c r="TXG17" s="153"/>
      <c r="TXH17" s="153"/>
      <c r="TXI17" s="153"/>
      <c r="TXJ17" s="153"/>
      <c r="TXK17" s="153"/>
      <c r="TXL17" s="153"/>
      <c r="TXM17" s="153"/>
      <c r="TXN17" s="153"/>
      <c r="TXO17" s="153"/>
      <c r="TXP17" s="153"/>
      <c r="TXQ17" s="153"/>
      <c r="TXR17" s="153"/>
      <c r="TXS17" s="153"/>
      <c r="TXT17" s="153"/>
      <c r="TXU17" s="153"/>
      <c r="TXV17" s="153"/>
      <c r="TXW17" s="153"/>
      <c r="TXX17" s="153"/>
      <c r="TXY17" s="153"/>
      <c r="TXZ17" s="153"/>
      <c r="TYA17" s="153"/>
      <c r="TYB17" s="153"/>
      <c r="TYC17" s="153"/>
      <c r="TYD17" s="153"/>
      <c r="TYE17" s="153"/>
      <c r="TYF17" s="153"/>
      <c r="TYG17" s="153"/>
      <c r="TYH17" s="153"/>
      <c r="TYI17" s="153"/>
      <c r="TYJ17" s="153"/>
      <c r="TYK17" s="153"/>
      <c r="TYL17" s="153"/>
      <c r="TYM17" s="153"/>
      <c r="TYN17" s="153"/>
      <c r="TYO17" s="153"/>
      <c r="TYP17" s="153"/>
      <c r="TYQ17" s="153"/>
      <c r="TYR17" s="153"/>
      <c r="TYS17" s="153"/>
      <c r="TYT17" s="153"/>
      <c r="TYU17" s="153"/>
      <c r="TYV17" s="153"/>
      <c r="TYW17" s="153"/>
      <c r="TYX17" s="153"/>
      <c r="TYY17" s="153"/>
      <c r="TYZ17" s="153"/>
      <c r="TZA17" s="153"/>
      <c r="TZB17" s="153"/>
      <c r="TZC17" s="153"/>
      <c r="TZD17" s="153"/>
      <c r="TZE17" s="153"/>
      <c r="TZF17" s="153"/>
      <c r="TZG17" s="153"/>
      <c r="TZH17" s="153"/>
      <c r="TZI17" s="153"/>
      <c r="TZJ17" s="153"/>
      <c r="TZK17" s="153"/>
      <c r="TZL17" s="153"/>
      <c r="TZM17" s="153"/>
      <c r="TZN17" s="153"/>
      <c r="TZO17" s="153"/>
      <c r="TZP17" s="153"/>
      <c r="TZQ17" s="153"/>
      <c r="TZR17" s="153"/>
      <c r="TZS17" s="153"/>
      <c r="TZT17" s="153"/>
      <c r="TZU17" s="153"/>
      <c r="TZV17" s="153"/>
      <c r="TZW17" s="153"/>
      <c r="TZX17" s="153"/>
      <c r="TZY17" s="153"/>
      <c r="TZZ17" s="153"/>
      <c r="UAA17" s="153"/>
      <c r="UAB17" s="153"/>
      <c r="UAC17" s="153"/>
      <c r="UAD17" s="153"/>
      <c r="UAE17" s="153"/>
      <c r="UAF17" s="153"/>
      <c r="UAG17" s="153"/>
      <c r="UAH17" s="153"/>
      <c r="UAI17" s="153"/>
      <c r="UAJ17" s="153"/>
      <c r="UAK17" s="153"/>
      <c r="UAL17" s="153"/>
      <c r="UAM17" s="153"/>
      <c r="UAN17" s="153"/>
      <c r="UAO17" s="153"/>
      <c r="UAP17" s="153"/>
      <c r="UAQ17" s="153"/>
      <c r="UAR17" s="153"/>
      <c r="UAS17" s="153"/>
      <c r="UAT17" s="153"/>
      <c r="UAU17" s="153"/>
      <c r="UAV17" s="153"/>
      <c r="UAW17" s="153"/>
      <c r="UAX17" s="153"/>
      <c r="UAY17" s="153"/>
      <c r="UAZ17" s="153"/>
      <c r="UBA17" s="153"/>
      <c r="UBB17" s="153"/>
      <c r="UBC17" s="153"/>
      <c r="UBD17" s="153"/>
      <c r="UBE17" s="153"/>
      <c r="UBF17" s="153"/>
      <c r="UBG17" s="153"/>
      <c r="UBH17" s="153"/>
      <c r="UBI17" s="153"/>
      <c r="UBJ17" s="153"/>
      <c r="UBK17" s="153"/>
      <c r="UBL17" s="153"/>
      <c r="UBM17" s="153"/>
      <c r="UBN17" s="153"/>
      <c r="UBO17" s="153"/>
      <c r="UBP17" s="153"/>
      <c r="UBQ17" s="153"/>
      <c r="UBR17" s="153"/>
      <c r="UBS17" s="153"/>
      <c r="UBT17" s="153"/>
      <c r="UBU17" s="153"/>
      <c r="UBV17" s="153"/>
      <c r="UBW17" s="153"/>
      <c r="UBX17" s="153"/>
      <c r="UBY17" s="153"/>
      <c r="UBZ17" s="153"/>
      <c r="UCA17" s="153"/>
      <c r="UCB17" s="153"/>
      <c r="UCC17" s="153"/>
      <c r="UCD17" s="153"/>
      <c r="UCE17" s="153"/>
      <c r="UCF17" s="153"/>
      <c r="UCG17" s="153"/>
      <c r="UCH17" s="153"/>
      <c r="UCI17" s="153"/>
      <c r="UCJ17" s="153"/>
      <c r="UCK17" s="153"/>
      <c r="UCL17" s="153"/>
      <c r="UCM17" s="153"/>
      <c r="UCN17" s="153"/>
      <c r="UCO17" s="153"/>
      <c r="UCP17" s="153"/>
      <c r="UCQ17" s="153"/>
      <c r="UCR17" s="153"/>
      <c r="UCS17" s="153"/>
      <c r="UCT17" s="153"/>
      <c r="UCU17" s="153"/>
      <c r="UCV17" s="153"/>
      <c r="UCW17" s="153"/>
      <c r="UCX17" s="153"/>
      <c r="UCY17" s="153"/>
      <c r="UCZ17" s="153"/>
      <c r="UDA17" s="153"/>
      <c r="UDB17" s="153"/>
      <c r="UDC17" s="153"/>
      <c r="UDD17" s="153"/>
      <c r="UDE17" s="153"/>
      <c r="UDF17" s="153"/>
      <c r="UDG17" s="153"/>
      <c r="UDH17" s="153"/>
      <c r="UDI17" s="153"/>
      <c r="UDJ17" s="153"/>
      <c r="UDK17" s="153"/>
      <c r="UDL17" s="153"/>
      <c r="UDM17" s="153"/>
      <c r="UDN17" s="153"/>
      <c r="UDO17" s="153"/>
      <c r="UDP17" s="153"/>
      <c r="UDQ17" s="153"/>
      <c r="UDR17" s="153"/>
      <c r="UDS17" s="153"/>
      <c r="UDT17" s="153"/>
      <c r="UDU17" s="153"/>
      <c r="UDV17" s="153"/>
      <c r="UDW17" s="153"/>
      <c r="UDX17" s="153"/>
      <c r="UDY17" s="153"/>
      <c r="UDZ17" s="153"/>
      <c r="UEA17" s="153"/>
      <c r="UEB17" s="153"/>
      <c r="UEC17" s="153"/>
      <c r="UED17" s="153"/>
      <c r="UEE17" s="153"/>
      <c r="UEF17" s="153"/>
      <c r="UEG17" s="153"/>
      <c r="UEH17" s="153"/>
      <c r="UEI17" s="153"/>
      <c r="UEJ17" s="153"/>
      <c r="UEK17" s="153"/>
      <c r="UEL17" s="153"/>
      <c r="UEM17" s="153"/>
      <c r="UEN17" s="153"/>
      <c r="UEO17" s="153"/>
      <c r="UEP17" s="153"/>
      <c r="UEQ17" s="153"/>
      <c r="UER17" s="153"/>
      <c r="UES17" s="153"/>
      <c r="UET17" s="153"/>
      <c r="UEU17" s="153"/>
      <c r="UEV17" s="153"/>
      <c r="UEW17" s="153"/>
      <c r="UEX17" s="153"/>
      <c r="UEY17" s="153"/>
      <c r="UEZ17" s="153"/>
      <c r="UFA17" s="153"/>
      <c r="UFB17" s="153"/>
      <c r="UFC17" s="153"/>
      <c r="UFD17" s="153"/>
      <c r="UFE17" s="153"/>
      <c r="UFF17" s="153"/>
      <c r="UFG17" s="153"/>
      <c r="UFH17" s="153"/>
      <c r="UFI17" s="153"/>
      <c r="UFJ17" s="153"/>
      <c r="UFK17" s="153"/>
      <c r="UFL17" s="153"/>
      <c r="UFM17" s="153"/>
      <c r="UFN17" s="153"/>
      <c r="UFO17" s="153"/>
      <c r="UFP17" s="153"/>
      <c r="UFQ17" s="153"/>
      <c r="UFR17" s="153"/>
      <c r="UFS17" s="153"/>
      <c r="UFT17" s="153"/>
      <c r="UFU17" s="153"/>
      <c r="UFV17" s="153"/>
      <c r="UFW17" s="153"/>
      <c r="UFX17" s="153"/>
      <c r="UFY17" s="153"/>
      <c r="UFZ17" s="153"/>
      <c r="UGA17" s="153"/>
      <c r="UGB17" s="153"/>
      <c r="UGC17" s="153"/>
      <c r="UGD17" s="153"/>
      <c r="UGE17" s="153"/>
      <c r="UGF17" s="153"/>
      <c r="UGG17" s="153"/>
      <c r="UGH17" s="153"/>
      <c r="UGI17" s="153"/>
      <c r="UGJ17" s="153"/>
      <c r="UGK17" s="153"/>
      <c r="UGL17" s="153"/>
      <c r="UGM17" s="153"/>
      <c r="UGN17" s="153"/>
      <c r="UGO17" s="153"/>
      <c r="UGP17" s="153"/>
      <c r="UGQ17" s="153"/>
      <c r="UGR17" s="153"/>
      <c r="UGS17" s="153"/>
      <c r="UGT17" s="153"/>
      <c r="UGU17" s="153"/>
      <c r="UGV17" s="153"/>
      <c r="UGW17" s="153"/>
      <c r="UGX17" s="153"/>
      <c r="UGY17" s="153"/>
      <c r="UGZ17" s="153"/>
      <c r="UHA17" s="153"/>
      <c r="UHB17" s="153"/>
      <c r="UHC17" s="153"/>
      <c r="UHD17" s="153"/>
      <c r="UHE17" s="153"/>
      <c r="UHF17" s="153"/>
      <c r="UHG17" s="153"/>
      <c r="UHH17" s="153"/>
      <c r="UHI17" s="153"/>
      <c r="UHJ17" s="153"/>
      <c r="UHK17" s="153"/>
      <c r="UHL17" s="153"/>
      <c r="UHM17" s="153"/>
      <c r="UHN17" s="153"/>
      <c r="UHO17" s="153"/>
      <c r="UHP17" s="153"/>
      <c r="UHQ17" s="153"/>
      <c r="UHR17" s="153"/>
      <c r="UHS17" s="153"/>
      <c r="UHT17" s="153"/>
      <c r="UHU17" s="153"/>
      <c r="UHV17" s="153"/>
      <c r="UHW17" s="153"/>
      <c r="UHX17" s="153"/>
      <c r="UHY17" s="153"/>
      <c r="UHZ17" s="153"/>
      <c r="UIA17" s="153"/>
      <c r="UIB17" s="153"/>
      <c r="UIC17" s="153"/>
      <c r="UID17" s="153"/>
      <c r="UIE17" s="153"/>
      <c r="UIF17" s="153"/>
      <c r="UIG17" s="153"/>
      <c r="UIH17" s="153"/>
      <c r="UII17" s="153"/>
      <c r="UIJ17" s="153"/>
      <c r="UIK17" s="153"/>
      <c r="UIL17" s="153"/>
      <c r="UIM17" s="153"/>
      <c r="UIN17" s="153"/>
      <c r="UIO17" s="153"/>
      <c r="UIP17" s="153"/>
      <c r="UIQ17" s="153"/>
      <c r="UIR17" s="153"/>
      <c r="UIS17" s="153"/>
      <c r="UIT17" s="153"/>
      <c r="UIU17" s="153"/>
      <c r="UIV17" s="153"/>
      <c r="UIW17" s="153"/>
      <c r="UIX17" s="153"/>
      <c r="UIY17" s="153"/>
      <c r="UIZ17" s="153"/>
      <c r="UJA17" s="153"/>
      <c r="UJB17" s="153"/>
      <c r="UJC17" s="153"/>
      <c r="UJD17" s="153"/>
      <c r="UJE17" s="153"/>
      <c r="UJF17" s="153"/>
      <c r="UJG17" s="153"/>
      <c r="UJH17" s="153"/>
      <c r="UJI17" s="153"/>
      <c r="UJJ17" s="153"/>
      <c r="UJK17" s="153"/>
      <c r="UJL17" s="153"/>
      <c r="UJM17" s="153"/>
      <c r="UJN17" s="153"/>
      <c r="UJO17" s="153"/>
      <c r="UJP17" s="153"/>
      <c r="UJQ17" s="153"/>
      <c r="UJR17" s="153"/>
      <c r="UJS17" s="153"/>
      <c r="UJT17" s="153"/>
      <c r="UJU17" s="153"/>
      <c r="UJV17" s="153"/>
      <c r="UJW17" s="153"/>
      <c r="UJX17" s="153"/>
      <c r="UJY17" s="153"/>
      <c r="UJZ17" s="153"/>
      <c r="UKA17" s="153"/>
      <c r="UKB17" s="153"/>
      <c r="UKC17" s="153"/>
      <c r="UKD17" s="153"/>
      <c r="UKE17" s="153"/>
      <c r="UKF17" s="153"/>
      <c r="UKG17" s="153"/>
      <c r="UKH17" s="153"/>
      <c r="UKI17" s="153"/>
      <c r="UKJ17" s="153"/>
      <c r="UKK17" s="153"/>
      <c r="UKL17" s="153"/>
      <c r="UKM17" s="153"/>
      <c r="UKN17" s="153"/>
      <c r="UKO17" s="153"/>
      <c r="UKP17" s="153"/>
      <c r="UKQ17" s="153"/>
      <c r="UKR17" s="153"/>
      <c r="UKS17" s="153"/>
      <c r="UKT17" s="153"/>
      <c r="UKU17" s="153"/>
      <c r="UKV17" s="153"/>
      <c r="UKW17" s="153"/>
      <c r="UKX17" s="153"/>
      <c r="UKY17" s="153"/>
      <c r="UKZ17" s="153"/>
      <c r="ULA17" s="153"/>
      <c r="ULB17" s="153"/>
      <c r="ULC17" s="153"/>
      <c r="ULD17" s="153"/>
      <c r="ULE17" s="153"/>
      <c r="ULF17" s="153"/>
      <c r="ULG17" s="153"/>
      <c r="ULH17" s="153"/>
      <c r="ULI17" s="153"/>
      <c r="ULJ17" s="153"/>
      <c r="ULK17" s="153"/>
      <c r="ULL17" s="153"/>
      <c r="ULM17" s="153"/>
      <c r="ULN17" s="153"/>
      <c r="ULO17" s="153"/>
      <c r="ULP17" s="153"/>
      <c r="ULQ17" s="153"/>
      <c r="ULR17" s="153"/>
      <c r="ULS17" s="153"/>
      <c r="ULT17" s="153"/>
      <c r="ULU17" s="153"/>
      <c r="ULV17" s="153"/>
      <c r="ULW17" s="153"/>
      <c r="ULX17" s="153"/>
      <c r="ULY17" s="153"/>
      <c r="ULZ17" s="153"/>
      <c r="UMA17" s="153"/>
      <c r="UMB17" s="153"/>
      <c r="UMC17" s="153"/>
      <c r="UMD17" s="153"/>
      <c r="UME17" s="153"/>
      <c r="UMF17" s="153"/>
      <c r="UMG17" s="153"/>
      <c r="UMH17" s="153"/>
      <c r="UMI17" s="153"/>
      <c r="UMJ17" s="153"/>
      <c r="UMK17" s="153"/>
      <c r="UML17" s="153"/>
      <c r="UMM17" s="153"/>
      <c r="UMN17" s="153"/>
      <c r="UMO17" s="153"/>
      <c r="UMP17" s="153"/>
      <c r="UMQ17" s="153"/>
      <c r="UMR17" s="153"/>
      <c r="UMS17" s="153"/>
      <c r="UMT17" s="153"/>
      <c r="UMU17" s="153"/>
      <c r="UMV17" s="153"/>
      <c r="UMW17" s="153"/>
      <c r="UMX17" s="153"/>
      <c r="UMY17" s="153"/>
      <c r="UMZ17" s="153"/>
      <c r="UNA17" s="153"/>
      <c r="UNB17" s="153"/>
      <c r="UNC17" s="153"/>
      <c r="UND17" s="153"/>
      <c r="UNE17" s="153"/>
      <c r="UNF17" s="153"/>
      <c r="UNG17" s="153"/>
      <c r="UNH17" s="153"/>
      <c r="UNI17" s="153"/>
      <c r="UNJ17" s="153"/>
      <c r="UNK17" s="153"/>
      <c r="UNL17" s="153"/>
      <c r="UNM17" s="153"/>
      <c r="UNN17" s="153"/>
      <c r="UNO17" s="153"/>
      <c r="UNP17" s="153"/>
      <c r="UNQ17" s="153"/>
      <c r="UNR17" s="153"/>
      <c r="UNS17" s="153"/>
      <c r="UNT17" s="153"/>
      <c r="UNU17" s="153"/>
      <c r="UNV17" s="153"/>
      <c r="UNW17" s="153"/>
      <c r="UNX17" s="153"/>
      <c r="UNY17" s="153"/>
      <c r="UNZ17" s="153"/>
      <c r="UOA17" s="153"/>
      <c r="UOB17" s="153"/>
      <c r="UOC17" s="153"/>
      <c r="UOD17" s="153"/>
      <c r="UOE17" s="153"/>
      <c r="UOF17" s="153"/>
      <c r="UOG17" s="153"/>
      <c r="UOH17" s="153"/>
      <c r="UOI17" s="153"/>
      <c r="UOJ17" s="153"/>
      <c r="UOK17" s="153"/>
      <c r="UOL17" s="153"/>
      <c r="UOM17" s="153"/>
      <c r="UON17" s="153"/>
      <c r="UOO17" s="153"/>
      <c r="UOP17" s="153"/>
      <c r="UOQ17" s="153"/>
      <c r="UOR17" s="153"/>
      <c r="UOS17" s="153"/>
      <c r="UOT17" s="153"/>
      <c r="UOU17" s="153"/>
      <c r="UOV17" s="153"/>
      <c r="UOW17" s="153"/>
      <c r="UOX17" s="153"/>
      <c r="UOY17" s="153"/>
      <c r="UOZ17" s="153"/>
      <c r="UPA17" s="153"/>
      <c r="UPB17" s="153"/>
      <c r="UPC17" s="153"/>
      <c r="UPD17" s="153"/>
      <c r="UPE17" s="153"/>
      <c r="UPF17" s="153"/>
      <c r="UPG17" s="153"/>
      <c r="UPH17" s="153"/>
      <c r="UPI17" s="153"/>
      <c r="UPJ17" s="153"/>
      <c r="UPK17" s="153"/>
      <c r="UPL17" s="153"/>
      <c r="UPM17" s="153"/>
      <c r="UPN17" s="153"/>
      <c r="UPO17" s="153"/>
      <c r="UPP17" s="153"/>
      <c r="UPQ17" s="153"/>
      <c r="UPR17" s="153"/>
      <c r="UPS17" s="153"/>
      <c r="UPT17" s="153"/>
      <c r="UPU17" s="153"/>
      <c r="UPV17" s="153"/>
      <c r="UPW17" s="153"/>
      <c r="UPX17" s="153"/>
      <c r="UPY17" s="153"/>
      <c r="UPZ17" s="153"/>
      <c r="UQA17" s="153"/>
      <c r="UQB17" s="153"/>
      <c r="UQC17" s="153"/>
      <c r="UQD17" s="153"/>
      <c r="UQE17" s="153"/>
      <c r="UQF17" s="153"/>
      <c r="UQG17" s="153"/>
      <c r="UQH17" s="153"/>
      <c r="UQI17" s="153"/>
      <c r="UQJ17" s="153"/>
      <c r="UQK17" s="153"/>
      <c r="UQL17" s="153"/>
      <c r="UQM17" s="153"/>
      <c r="UQN17" s="153"/>
      <c r="UQO17" s="153"/>
      <c r="UQP17" s="153"/>
      <c r="UQQ17" s="153"/>
      <c r="UQR17" s="153"/>
      <c r="UQS17" s="153"/>
      <c r="UQT17" s="153"/>
      <c r="UQU17" s="153"/>
      <c r="UQV17" s="153"/>
      <c r="UQW17" s="153"/>
      <c r="UQX17" s="153"/>
      <c r="UQY17" s="153"/>
      <c r="UQZ17" s="153"/>
      <c r="URA17" s="153"/>
      <c r="URB17" s="153"/>
      <c r="URC17" s="153"/>
      <c r="URD17" s="153"/>
      <c r="URE17" s="153"/>
      <c r="URF17" s="153"/>
      <c r="URG17" s="153"/>
      <c r="URH17" s="153"/>
      <c r="URI17" s="153"/>
      <c r="URJ17" s="153"/>
      <c r="URK17" s="153"/>
      <c r="URL17" s="153"/>
      <c r="URM17" s="153"/>
      <c r="URN17" s="153"/>
      <c r="URO17" s="153"/>
      <c r="URP17" s="153"/>
      <c r="URQ17" s="153"/>
      <c r="URR17" s="153"/>
      <c r="URS17" s="153"/>
      <c r="URT17" s="153"/>
      <c r="URU17" s="153"/>
      <c r="URV17" s="153"/>
      <c r="URW17" s="153"/>
      <c r="URX17" s="153"/>
      <c r="URY17" s="153"/>
      <c r="URZ17" s="153"/>
      <c r="USA17" s="153"/>
      <c r="USB17" s="153"/>
      <c r="USC17" s="153"/>
      <c r="USD17" s="153"/>
      <c r="USE17" s="153"/>
      <c r="USF17" s="153"/>
      <c r="USG17" s="153"/>
      <c r="USH17" s="153"/>
      <c r="USI17" s="153"/>
      <c r="USJ17" s="153"/>
      <c r="USK17" s="153"/>
      <c r="USL17" s="153"/>
      <c r="USM17" s="153"/>
      <c r="USN17" s="153"/>
      <c r="USO17" s="153"/>
      <c r="USP17" s="153"/>
      <c r="USQ17" s="153"/>
      <c r="USR17" s="153"/>
      <c r="USS17" s="153"/>
      <c r="UST17" s="153"/>
      <c r="USU17" s="153"/>
      <c r="USV17" s="153"/>
      <c r="USW17" s="153"/>
      <c r="USX17" s="153"/>
      <c r="USY17" s="153"/>
      <c r="USZ17" s="153"/>
      <c r="UTA17" s="153"/>
      <c r="UTB17" s="153"/>
      <c r="UTC17" s="153"/>
      <c r="UTD17" s="153"/>
      <c r="UTE17" s="153"/>
      <c r="UTF17" s="153"/>
      <c r="UTG17" s="153"/>
      <c r="UTH17" s="153"/>
      <c r="UTI17" s="153"/>
      <c r="UTJ17" s="153"/>
      <c r="UTK17" s="153"/>
      <c r="UTL17" s="153"/>
      <c r="UTM17" s="153"/>
      <c r="UTN17" s="153"/>
      <c r="UTO17" s="153"/>
      <c r="UTP17" s="153"/>
      <c r="UTQ17" s="153"/>
      <c r="UTR17" s="153"/>
      <c r="UTS17" s="153"/>
      <c r="UTT17" s="153"/>
      <c r="UTU17" s="153"/>
      <c r="UTV17" s="153"/>
      <c r="UTW17" s="153"/>
      <c r="UTX17" s="153"/>
      <c r="UTY17" s="153"/>
      <c r="UTZ17" s="153"/>
      <c r="UUA17" s="153"/>
      <c r="UUB17" s="153"/>
      <c r="UUC17" s="153"/>
      <c r="UUD17" s="153"/>
      <c r="UUE17" s="153"/>
      <c r="UUF17" s="153"/>
      <c r="UUG17" s="153"/>
      <c r="UUH17" s="153"/>
      <c r="UUI17" s="153"/>
      <c r="UUJ17" s="153"/>
      <c r="UUK17" s="153"/>
      <c r="UUL17" s="153"/>
      <c r="UUM17" s="153"/>
      <c r="UUN17" s="153"/>
      <c r="UUO17" s="153"/>
      <c r="UUP17" s="153"/>
      <c r="UUQ17" s="153"/>
      <c r="UUR17" s="153"/>
      <c r="UUS17" s="153"/>
      <c r="UUT17" s="153"/>
      <c r="UUU17" s="153"/>
      <c r="UUV17" s="153"/>
      <c r="UUW17" s="153"/>
      <c r="UUX17" s="153"/>
      <c r="UUY17" s="153"/>
      <c r="UUZ17" s="153"/>
      <c r="UVA17" s="153"/>
      <c r="UVB17" s="153"/>
      <c r="UVC17" s="153"/>
      <c r="UVD17" s="153"/>
      <c r="UVE17" s="153"/>
      <c r="UVF17" s="153"/>
      <c r="UVG17" s="153"/>
      <c r="UVH17" s="153"/>
      <c r="UVI17" s="153"/>
      <c r="UVJ17" s="153"/>
      <c r="UVK17" s="153"/>
      <c r="UVL17" s="153"/>
      <c r="UVM17" s="153"/>
      <c r="UVN17" s="153"/>
      <c r="UVO17" s="153"/>
      <c r="UVP17" s="153"/>
      <c r="UVQ17" s="153"/>
      <c r="UVR17" s="153"/>
      <c r="UVS17" s="153"/>
      <c r="UVT17" s="153"/>
      <c r="UVU17" s="153"/>
      <c r="UVV17" s="153"/>
      <c r="UVW17" s="153"/>
      <c r="UVX17" s="153"/>
      <c r="UVY17" s="153"/>
      <c r="UVZ17" s="153"/>
      <c r="UWA17" s="153"/>
      <c r="UWB17" s="153"/>
      <c r="UWC17" s="153"/>
      <c r="UWD17" s="153"/>
      <c r="UWE17" s="153"/>
      <c r="UWF17" s="153"/>
      <c r="UWG17" s="153"/>
      <c r="UWH17" s="153"/>
      <c r="UWI17" s="153"/>
      <c r="UWJ17" s="153"/>
      <c r="UWK17" s="153"/>
      <c r="UWL17" s="153"/>
      <c r="UWM17" s="153"/>
      <c r="UWN17" s="153"/>
      <c r="UWO17" s="153"/>
      <c r="UWP17" s="153"/>
      <c r="UWQ17" s="153"/>
      <c r="UWR17" s="153"/>
      <c r="UWS17" s="153"/>
      <c r="UWT17" s="153"/>
      <c r="UWU17" s="153"/>
      <c r="UWV17" s="153"/>
      <c r="UWW17" s="153"/>
      <c r="UWX17" s="153"/>
      <c r="UWY17" s="153"/>
      <c r="UWZ17" s="153"/>
      <c r="UXA17" s="153"/>
      <c r="UXB17" s="153"/>
      <c r="UXC17" s="153"/>
      <c r="UXD17" s="153"/>
      <c r="UXE17" s="153"/>
      <c r="UXF17" s="153"/>
      <c r="UXG17" s="153"/>
      <c r="UXH17" s="153"/>
      <c r="UXI17" s="153"/>
      <c r="UXJ17" s="153"/>
      <c r="UXK17" s="153"/>
      <c r="UXL17" s="153"/>
      <c r="UXM17" s="153"/>
      <c r="UXN17" s="153"/>
      <c r="UXO17" s="153"/>
      <c r="UXP17" s="153"/>
      <c r="UXQ17" s="153"/>
      <c r="UXR17" s="153"/>
      <c r="UXS17" s="153"/>
      <c r="UXT17" s="153"/>
      <c r="UXU17" s="153"/>
      <c r="UXV17" s="153"/>
      <c r="UXW17" s="153"/>
      <c r="UXX17" s="153"/>
      <c r="UXY17" s="153"/>
      <c r="UXZ17" s="153"/>
      <c r="UYA17" s="153"/>
      <c r="UYB17" s="153"/>
      <c r="UYC17" s="153"/>
      <c r="UYD17" s="153"/>
      <c r="UYE17" s="153"/>
      <c r="UYF17" s="153"/>
      <c r="UYG17" s="153"/>
      <c r="UYH17" s="153"/>
      <c r="UYI17" s="153"/>
      <c r="UYJ17" s="153"/>
      <c r="UYK17" s="153"/>
      <c r="UYL17" s="153"/>
      <c r="UYM17" s="153"/>
      <c r="UYN17" s="153"/>
      <c r="UYO17" s="153"/>
      <c r="UYP17" s="153"/>
      <c r="UYQ17" s="153"/>
      <c r="UYR17" s="153"/>
      <c r="UYS17" s="153"/>
      <c r="UYT17" s="153"/>
      <c r="UYU17" s="153"/>
      <c r="UYV17" s="153"/>
      <c r="UYW17" s="153"/>
      <c r="UYX17" s="153"/>
      <c r="UYY17" s="153"/>
      <c r="UYZ17" s="153"/>
      <c r="UZA17" s="153"/>
      <c r="UZB17" s="153"/>
      <c r="UZC17" s="153"/>
      <c r="UZD17" s="153"/>
      <c r="UZE17" s="153"/>
      <c r="UZF17" s="153"/>
      <c r="UZG17" s="153"/>
      <c r="UZH17" s="153"/>
      <c r="UZI17" s="153"/>
      <c r="UZJ17" s="153"/>
      <c r="UZK17" s="153"/>
      <c r="UZL17" s="153"/>
      <c r="UZM17" s="153"/>
      <c r="UZN17" s="153"/>
      <c r="UZO17" s="153"/>
      <c r="UZP17" s="153"/>
      <c r="UZQ17" s="153"/>
      <c r="UZR17" s="153"/>
      <c r="UZS17" s="153"/>
      <c r="UZT17" s="153"/>
      <c r="UZU17" s="153"/>
      <c r="UZV17" s="153"/>
      <c r="UZW17" s="153"/>
      <c r="UZX17" s="153"/>
      <c r="UZY17" s="153"/>
      <c r="UZZ17" s="153"/>
      <c r="VAA17" s="153"/>
      <c r="VAB17" s="153"/>
      <c r="VAC17" s="153"/>
      <c r="VAD17" s="153"/>
      <c r="VAE17" s="153"/>
      <c r="VAF17" s="153"/>
      <c r="VAG17" s="153"/>
      <c r="VAH17" s="153"/>
      <c r="VAI17" s="153"/>
      <c r="VAJ17" s="153"/>
      <c r="VAK17" s="153"/>
      <c r="VAL17" s="153"/>
      <c r="VAM17" s="153"/>
      <c r="VAN17" s="153"/>
      <c r="VAO17" s="153"/>
      <c r="VAP17" s="153"/>
      <c r="VAQ17" s="153"/>
      <c r="VAR17" s="153"/>
      <c r="VAS17" s="153"/>
      <c r="VAT17" s="153"/>
      <c r="VAU17" s="153"/>
      <c r="VAV17" s="153"/>
      <c r="VAW17" s="153"/>
      <c r="VAX17" s="153"/>
      <c r="VAY17" s="153"/>
      <c r="VAZ17" s="153"/>
      <c r="VBA17" s="153"/>
      <c r="VBB17" s="153"/>
      <c r="VBC17" s="153"/>
      <c r="VBD17" s="153"/>
      <c r="VBE17" s="153"/>
      <c r="VBF17" s="153"/>
      <c r="VBG17" s="153"/>
      <c r="VBH17" s="153"/>
      <c r="VBI17" s="153"/>
      <c r="VBJ17" s="153"/>
      <c r="VBK17" s="153"/>
      <c r="VBL17" s="153"/>
      <c r="VBM17" s="153"/>
      <c r="VBN17" s="153"/>
      <c r="VBO17" s="153"/>
      <c r="VBP17" s="153"/>
      <c r="VBQ17" s="153"/>
      <c r="VBR17" s="153"/>
      <c r="VBS17" s="153"/>
      <c r="VBT17" s="153"/>
      <c r="VBU17" s="153"/>
      <c r="VBV17" s="153"/>
      <c r="VBW17" s="153"/>
      <c r="VBX17" s="153"/>
      <c r="VBY17" s="153"/>
      <c r="VBZ17" s="153"/>
      <c r="VCA17" s="153"/>
      <c r="VCB17" s="153"/>
      <c r="VCC17" s="153"/>
      <c r="VCD17" s="153"/>
      <c r="VCE17" s="153"/>
      <c r="VCF17" s="153"/>
      <c r="VCG17" s="153"/>
      <c r="VCH17" s="153"/>
      <c r="VCI17" s="153"/>
      <c r="VCJ17" s="153"/>
      <c r="VCK17" s="153"/>
      <c r="VCL17" s="153"/>
      <c r="VCM17" s="153"/>
      <c r="VCN17" s="153"/>
      <c r="VCO17" s="153"/>
      <c r="VCP17" s="153"/>
      <c r="VCQ17" s="153"/>
      <c r="VCR17" s="153"/>
      <c r="VCS17" s="153"/>
      <c r="VCT17" s="153"/>
      <c r="VCU17" s="153"/>
      <c r="VCV17" s="153"/>
      <c r="VCW17" s="153"/>
      <c r="VCX17" s="153"/>
      <c r="VCY17" s="153"/>
      <c r="VCZ17" s="153"/>
      <c r="VDA17" s="153"/>
      <c r="VDB17" s="153"/>
      <c r="VDC17" s="153"/>
      <c r="VDD17" s="153"/>
      <c r="VDE17" s="153"/>
      <c r="VDF17" s="153"/>
      <c r="VDG17" s="153"/>
      <c r="VDH17" s="153"/>
      <c r="VDI17" s="153"/>
      <c r="VDJ17" s="153"/>
      <c r="VDK17" s="153"/>
      <c r="VDL17" s="153"/>
      <c r="VDM17" s="153"/>
      <c r="VDN17" s="153"/>
      <c r="VDO17" s="153"/>
      <c r="VDP17" s="153"/>
      <c r="VDQ17" s="153"/>
      <c r="VDR17" s="153"/>
      <c r="VDS17" s="153"/>
      <c r="VDT17" s="153"/>
      <c r="VDU17" s="153"/>
      <c r="VDV17" s="153"/>
      <c r="VDW17" s="153"/>
      <c r="VDX17" s="153"/>
      <c r="VDY17" s="153"/>
      <c r="VDZ17" s="153"/>
      <c r="VEA17" s="153"/>
      <c r="VEB17" s="153"/>
      <c r="VEC17" s="153"/>
      <c r="VED17" s="153"/>
      <c r="VEE17" s="153"/>
      <c r="VEF17" s="153"/>
      <c r="VEG17" s="153"/>
      <c r="VEH17" s="153"/>
      <c r="VEI17" s="153"/>
      <c r="VEJ17" s="153"/>
      <c r="VEK17" s="153"/>
      <c r="VEL17" s="153"/>
      <c r="VEM17" s="153"/>
      <c r="VEN17" s="153"/>
      <c r="VEO17" s="153"/>
      <c r="VEP17" s="153"/>
      <c r="VEQ17" s="153"/>
      <c r="VER17" s="153"/>
      <c r="VES17" s="153"/>
      <c r="VET17" s="153"/>
      <c r="VEU17" s="153"/>
      <c r="VEV17" s="153"/>
      <c r="VEW17" s="153"/>
      <c r="VEX17" s="153"/>
      <c r="VEY17" s="153"/>
      <c r="VEZ17" s="153"/>
      <c r="VFA17" s="153"/>
      <c r="VFB17" s="153"/>
      <c r="VFC17" s="153"/>
      <c r="VFD17" s="153"/>
      <c r="VFE17" s="153"/>
      <c r="VFF17" s="153"/>
      <c r="VFG17" s="153"/>
      <c r="VFH17" s="153"/>
      <c r="VFI17" s="153"/>
      <c r="VFJ17" s="153"/>
      <c r="VFK17" s="153"/>
      <c r="VFL17" s="153"/>
      <c r="VFM17" s="153"/>
      <c r="VFN17" s="153"/>
      <c r="VFO17" s="153"/>
      <c r="VFP17" s="153"/>
      <c r="VFQ17" s="153"/>
      <c r="VFR17" s="153"/>
      <c r="VFS17" s="153"/>
      <c r="VFT17" s="153"/>
      <c r="VFU17" s="153"/>
      <c r="VFV17" s="153"/>
      <c r="VFW17" s="153"/>
      <c r="VFX17" s="153"/>
      <c r="VFY17" s="153"/>
      <c r="VFZ17" s="153"/>
      <c r="VGA17" s="153"/>
      <c r="VGB17" s="153"/>
      <c r="VGC17" s="153"/>
      <c r="VGD17" s="153"/>
      <c r="VGE17" s="153"/>
      <c r="VGF17" s="153"/>
      <c r="VGG17" s="153"/>
      <c r="VGH17" s="153"/>
      <c r="VGI17" s="153"/>
      <c r="VGJ17" s="153"/>
      <c r="VGK17" s="153"/>
      <c r="VGL17" s="153"/>
      <c r="VGM17" s="153"/>
      <c r="VGN17" s="153"/>
      <c r="VGO17" s="153"/>
      <c r="VGP17" s="153"/>
      <c r="VGQ17" s="153"/>
      <c r="VGR17" s="153"/>
      <c r="VGS17" s="153"/>
      <c r="VGT17" s="153"/>
      <c r="VGU17" s="153"/>
      <c r="VGV17" s="153"/>
      <c r="VGW17" s="153"/>
      <c r="VGX17" s="153"/>
      <c r="VGY17" s="153"/>
      <c r="VGZ17" s="153"/>
      <c r="VHA17" s="153"/>
      <c r="VHB17" s="153"/>
      <c r="VHC17" s="153"/>
      <c r="VHD17" s="153"/>
      <c r="VHE17" s="153"/>
      <c r="VHF17" s="153"/>
      <c r="VHG17" s="153"/>
      <c r="VHH17" s="153"/>
      <c r="VHI17" s="153"/>
      <c r="VHJ17" s="153"/>
      <c r="VHK17" s="153"/>
      <c r="VHL17" s="153"/>
      <c r="VHM17" s="153"/>
      <c r="VHN17" s="153"/>
      <c r="VHO17" s="153"/>
      <c r="VHP17" s="153"/>
      <c r="VHQ17" s="153"/>
      <c r="VHR17" s="153"/>
      <c r="VHS17" s="153"/>
      <c r="VHT17" s="153"/>
      <c r="VHU17" s="153"/>
      <c r="VHV17" s="153"/>
      <c r="VHW17" s="153"/>
      <c r="VHX17" s="153"/>
      <c r="VHY17" s="153"/>
      <c r="VHZ17" s="153"/>
      <c r="VIA17" s="153"/>
      <c r="VIB17" s="153"/>
      <c r="VIC17" s="153"/>
      <c r="VID17" s="153"/>
      <c r="VIE17" s="153"/>
      <c r="VIF17" s="153"/>
      <c r="VIG17" s="153"/>
      <c r="VIH17" s="153"/>
      <c r="VII17" s="153"/>
      <c r="VIJ17" s="153"/>
      <c r="VIK17" s="153"/>
      <c r="VIL17" s="153"/>
      <c r="VIM17" s="153"/>
      <c r="VIN17" s="153"/>
      <c r="VIO17" s="153"/>
      <c r="VIP17" s="153"/>
      <c r="VIQ17" s="153"/>
      <c r="VIR17" s="153"/>
      <c r="VIS17" s="153"/>
      <c r="VIT17" s="153"/>
      <c r="VIU17" s="153"/>
      <c r="VIV17" s="153"/>
      <c r="VIW17" s="153"/>
      <c r="VIX17" s="153"/>
      <c r="VIY17" s="153"/>
      <c r="VIZ17" s="153"/>
      <c r="VJA17" s="153"/>
      <c r="VJB17" s="153"/>
      <c r="VJC17" s="153"/>
      <c r="VJD17" s="153"/>
      <c r="VJE17" s="153"/>
      <c r="VJF17" s="153"/>
      <c r="VJG17" s="153"/>
      <c r="VJH17" s="153"/>
      <c r="VJI17" s="153"/>
      <c r="VJJ17" s="153"/>
      <c r="VJK17" s="153"/>
      <c r="VJL17" s="153"/>
      <c r="VJM17" s="153"/>
      <c r="VJN17" s="153"/>
      <c r="VJO17" s="153"/>
      <c r="VJP17" s="153"/>
      <c r="VJQ17" s="153"/>
      <c r="VJR17" s="153"/>
      <c r="VJS17" s="153"/>
      <c r="VJT17" s="153"/>
      <c r="VJU17" s="153"/>
      <c r="VJV17" s="153"/>
      <c r="VJW17" s="153"/>
      <c r="VJX17" s="153"/>
      <c r="VJY17" s="153"/>
      <c r="VJZ17" s="153"/>
      <c r="VKA17" s="153"/>
      <c r="VKB17" s="153"/>
      <c r="VKC17" s="153"/>
      <c r="VKD17" s="153"/>
      <c r="VKE17" s="153"/>
      <c r="VKF17" s="153"/>
      <c r="VKG17" s="153"/>
      <c r="VKH17" s="153"/>
      <c r="VKI17" s="153"/>
      <c r="VKJ17" s="153"/>
      <c r="VKK17" s="153"/>
      <c r="VKL17" s="153"/>
      <c r="VKM17" s="153"/>
      <c r="VKN17" s="153"/>
      <c r="VKO17" s="153"/>
      <c r="VKP17" s="153"/>
      <c r="VKQ17" s="153"/>
      <c r="VKR17" s="153"/>
      <c r="VKS17" s="153"/>
      <c r="VKT17" s="153"/>
      <c r="VKU17" s="153"/>
      <c r="VKV17" s="153"/>
      <c r="VKW17" s="153"/>
      <c r="VKX17" s="153"/>
      <c r="VKY17" s="153"/>
      <c r="VKZ17" s="153"/>
      <c r="VLA17" s="153"/>
      <c r="VLB17" s="153"/>
      <c r="VLC17" s="153"/>
      <c r="VLD17" s="153"/>
      <c r="VLE17" s="153"/>
      <c r="VLF17" s="153"/>
      <c r="VLG17" s="153"/>
      <c r="VLH17" s="153"/>
      <c r="VLI17" s="153"/>
      <c r="VLJ17" s="153"/>
      <c r="VLK17" s="153"/>
      <c r="VLL17" s="153"/>
      <c r="VLM17" s="153"/>
      <c r="VLN17" s="153"/>
      <c r="VLO17" s="153"/>
      <c r="VLP17" s="153"/>
      <c r="VLQ17" s="153"/>
      <c r="VLR17" s="153"/>
      <c r="VLS17" s="153"/>
      <c r="VLT17" s="153"/>
      <c r="VLU17" s="153"/>
      <c r="VLV17" s="153"/>
      <c r="VLW17" s="153"/>
      <c r="VLX17" s="153"/>
      <c r="VLY17" s="153"/>
      <c r="VLZ17" s="153"/>
      <c r="VMA17" s="153"/>
      <c r="VMB17" s="153"/>
      <c r="VMC17" s="153"/>
      <c r="VMD17" s="153"/>
      <c r="VME17" s="153"/>
      <c r="VMF17" s="153"/>
      <c r="VMG17" s="153"/>
      <c r="VMH17" s="153"/>
      <c r="VMI17" s="153"/>
      <c r="VMJ17" s="153"/>
      <c r="VMK17" s="153"/>
      <c r="VML17" s="153"/>
      <c r="VMM17" s="153"/>
      <c r="VMN17" s="153"/>
      <c r="VMO17" s="153"/>
      <c r="VMP17" s="153"/>
      <c r="VMQ17" s="153"/>
      <c r="VMR17" s="153"/>
      <c r="VMS17" s="153"/>
      <c r="VMT17" s="153"/>
      <c r="VMU17" s="153"/>
      <c r="VMV17" s="153"/>
      <c r="VMW17" s="153"/>
      <c r="VMX17" s="153"/>
      <c r="VMY17" s="153"/>
      <c r="VMZ17" s="153"/>
      <c r="VNA17" s="153"/>
      <c r="VNB17" s="153"/>
      <c r="VNC17" s="153"/>
      <c r="VND17" s="153"/>
      <c r="VNE17" s="153"/>
      <c r="VNF17" s="153"/>
      <c r="VNG17" s="153"/>
      <c r="VNH17" s="153"/>
      <c r="VNI17" s="153"/>
      <c r="VNJ17" s="153"/>
      <c r="VNK17" s="153"/>
      <c r="VNL17" s="153"/>
      <c r="VNM17" s="153"/>
      <c r="VNN17" s="153"/>
      <c r="VNO17" s="153"/>
      <c r="VNP17" s="153"/>
      <c r="VNQ17" s="153"/>
      <c r="VNR17" s="153"/>
      <c r="VNS17" s="153"/>
      <c r="VNT17" s="153"/>
      <c r="VNU17" s="153"/>
      <c r="VNV17" s="153"/>
      <c r="VNW17" s="153"/>
      <c r="VNX17" s="153"/>
      <c r="VNY17" s="153"/>
      <c r="VNZ17" s="153"/>
      <c r="VOA17" s="153"/>
      <c r="VOB17" s="153"/>
      <c r="VOC17" s="153"/>
      <c r="VOD17" s="153"/>
      <c r="VOE17" s="153"/>
      <c r="VOF17" s="153"/>
      <c r="VOG17" s="153"/>
      <c r="VOH17" s="153"/>
      <c r="VOI17" s="153"/>
      <c r="VOJ17" s="153"/>
      <c r="VOK17" s="153"/>
      <c r="VOL17" s="153"/>
      <c r="VOM17" s="153"/>
      <c r="VON17" s="153"/>
      <c r="VOO17" s="153"/>
      <c r="VOP17" s="153"/>
      <c r="VOQ17" s="153"/>
      <c r="VOR17" s="153"/>
      <c r="VOS17" s="153"/>
      <c r="VOT17" s="153"/>
      <c r="VOU17" s="153"/>
      <c r="VOV17" s="153"/>
      <c r="VOW17" s="153"/>
      <c r="VOX17" s="153"/>
      <c r="VOY17" s="153"/>
      <c r="VOZ17" s="153"/>
      <c r="VPA17" s="153"/>
      <c r="VPB17" s="153"/>
      <c r="VPC17" s="153"/>
      <c r="VPD17" s="153"/>
      <c r="VPE17" s="153"/>
      <c r="VPF17" s="153"/>
      <c r="VPG17" s="153"/>
      <c r="VPH17" s="153"/>
      <c r="VPI17" s="153"/>
      <c r="VPJ17" s="153"/>
      <c r="VPK17" s="153"/>
      <c r="VPL17" s="153"/>
      <c r="VPM17" s="153"/>
      <c r="VPN17" s="153"/>
      <c r="VPO17" s="153"/>
      <c r="VPP17" s="153"/>
      <c r="VPQ17" s="153"/>
      <c r="VPR17" s="153"/>
      <c r="VPS17" s="153"/>
      <c r="VPT17" s="153"/>
      <c r="VPU17" s="153"/>
      <c r="VPV17" s="153"/>
      <c r="VPW17" s="153"/>
      <c r="VPX17" s="153"/>
      <c r="VPY17" s="153"/>
      <c r="VPZ17" s="153"/>
      <c r="VQA17" s="153"/>
      <c r="VQB17" s="153"/>
      <c r="VQC17" s="153"/>
      <c r="VQD17" s="153"/>
      <c r="VQE17" s="153"/>
      <c r="VQF17" s="153"/>
      <c r="VQG17" s="153"/>
      <c r="VQH17" s="153"/>
      <c r="VQI17" s="153"/>
      <c r="VQJ17" s="153"/>
      <c r="VQK17" s="153"/>
      <c r="VQL17" s="153"/>
      <c r="VQM17" s="153"/>
      <c r="VQN17" s="153"/>
      <c r="VQO17" s="153"/>
      <c r="VQP17" s="153"/>
      <c r="VQQ17" s="153"/>
      <c r="VQR17" s="153"/>
      <c r="VQS17" s="153"/>
      <c r="VQT17" s="153"/>
      <c r="VQU17" s="153"/>
      <c r="VQV17" s="153"/>
      <c r="VQW17" s="153"/>
      <c r="VQX17" s="153"/>
      <c r="VQY17" s="153"/>
      <c r="VQZ17" s="153"/>
      <c r="VRA17" s="153"/>
      <c r="VRB17" s="153"/>
      <c r="VRC17" s="153"/>
      <c r="VRD17" s="153"/>
      <c r="VRE17" s="153"/>
      <c r="VRF17" s="153"/>
      <c r="VRG17" s="153"/>
      <c r="VRH17" s="153"/>
      <c r="VRI17" s="153"/>
      <c r="VRJ17" s="153"/>
      <c r="VRK17" s="153"/>
      <c r="VRL17" s="153"/>
      <c r="VRM17" s="153"/>
      <c r="VRN17" s="153"/>
      <c r="VRO17" s="153"/>
      <c r="VRP17" s="153"/>
      <c r="VRQ17" s="153"/>
      <c r="VRR17" s="153"/>
      <c r="VRS17" s="153"/>
      <c r="VRT17" s="153"/>
      <c r="VRU17" s="153"/>
      <c r="VRV17" s="153"/>
      <c r="VRW17" s="153"/>
      <c r="VRX17" s="153"/>
      <c r="VRY17" s="153"/>
      <c r="VRZ17" s="153"/>
      <c r="VSA17" s="153"/>
      <c r="VSB17" s="153"/>
      <c r="VSC17" s="153"/>
      <c r="VSD17" s="153"/>
      <c r="VSE17" s="153"/>
      <c r="VSF17" s="153"/>
      <c r="VSG17" s="153"/>
      <c r="VSH17" s="153"/>
      <c r="VSI17" s="153"/>
      <c r="VSJ17" s="153"/>
      <c r="VSK17" s="153"/>
      <c r="VSL17" s="153"/>
      <c r="VSM17" s="153"/>
      <c r="VSN17" s="153"/>
      <c r="VSO17" s="153"/>
      <c r="VSP17" s="153"/>
      <c r="VSQ17" s="153"/>
      <c r="VSR17" s="153"/>
      <c r="VSS17" s="153"/>
      <c r="VST17" s="153"/>
      <c r="VSU17" s="153"/>
      <c r="VSV17" s="153"/>
      <c r="VSW17" s="153"/>
      <c r="VSX17" s="153"/>
      <c r="VSY17" s="153"/>
      <c r="VSZ17" s="153"/>
      <c r="VTA17" s="153"/>
      <c r="VTB17" s="153"/>
      <c r="VTC17" s="153"/>
      <c r="VTD17" s="153"/>
      <c r="VTE17" s="153"/>
      <c r="VTF17" s="153"/>
      <c r="VTG17" s="153"/>
      <c r="VTH17" s="153"/>
      <c r="VTI17" s="153"/>
      <c r="VTJ17" s="153"/>
      <c r="VTK17" s="153"/>
      <c r="VTL17" s="153"/>
      <c r="VTM17" s="153"/>
      <c r="VTN17" s="153"/>
      <c r="VTO17" s="153"/>
      <c r="VTP17" s="153"/>
      <c r="VTQ17" s="153"/>
      <c r="VTR17" s="153"/>
      <c r="VTS17" s="153"/>
      <c r="VTT17" s="153"/>
      <c r="VTU17" s="153"/>
      <c r="VTV17" s="153"/>
      <c r="VTW17" s="153"/>
      <c r="VTX17" s="153"/>
      <c r="VTY17" s="153"/>
      <c r="VTZ17" s="153"/>
      <c r="VUA17" s="153"/>
      <c r="VUB17" s="153"/>
      <c r="VUC17" s="153"/>
      <c r="VUD17" s="153"/>
      <c r="VUE17" s="153"/>
      <c r="VUF17" s="153"/>
      <c r="VUG17" s="153"/>
      <c r="VUH17" s="153"/>
      <c r="VUI17" s="153"/>
      <c r="VUJ17" s="153"/>
      <c r="VUK17" s="153"/>
      <c r="VUL17" s="153"/>
      <c r="VUM17" s="153"/>
      <c r="VUN17" s="153"/>
      <c r="VUO17" s="153"/>
      <c r="VUP17" s="153"/>
      <c r="VUQ17" s="153"/>
      <c r="VUR17" s="153"/>
      <c r="VUS17" s="153"/>
      <c r="VUT17" s="153"/>
      <c r="VUU17" s="153"/>
      <c r="VUV17" s="153"/>
      <c r="VUW17" s="153"/>
      <c r="VUX17" s="153"/>
      <c r="VUY17" s="153"/>
      <c r="VUZ17" s="153"/>
      <c r="VVA17" s="153"/>
      <c r="VVB17" s="153"/>
      <c r="VVC17" s="153"/>
      <c r="VVD17" s="153"/>
      <c r="VVE17" s="153"/>
      <c r="VVF17" s="153"/>
      <c r="VVG17" s="153"/>
      <c r="VVH17" s="153"/>
      <c r="VVI17" s="153"/>
      <c r="VVJ17" s="153"/>
      <c r="VVK17" s="153"/>
      <c r="VVL17" s="153"/>
      <c r="VVM17" s="153"/>
      <c r="VVN17" s="153"/>
      <c r="VVO17" s="153"/>
      <c r="VVP17" s="153"/>
      <c r="VVQ17" s="153"/>
      <c r="VVR17" s="153"/>
      <c r="VVS17" s="153"/>
      <c r="VVT17" s="153"/>
      <c r="VVU17" s="153"/>
      <c r="VVV17" s="153"/>
      <c r="VVW17" s="153"/>
      <c r="VVX17" s="153"/>
      <c r="VVY17" s="153"/>
      <c r="VVZ17" s="153"/>
      <c r="VWA17" s="153"/>
      <c r="VWB17" s="153"/>
      <c r="VWC17" s="153"/>
      <c r="VWD17" s="153"/>
      <c r="VWE17" s="153"/>
      <c r="VWF17" s="153"/>
      <c r="VWG17" s="153"/>
      <c r="VWH17" s="153"/>
      <c r="VWI17" s="153"/>
      <c r="VWJ17" s="153"/>
      <c r="VWK17" s="153"/>
      <c r="VWL17" s="153"/>
      <c r="VWM17" s="153"/>
      <c r="VWN17" s="153"/>
      <c r="VWO17" s="153"/>
      <c r="VWP17" s="153"/>
      <c r="VWQ17" s="153"/>
      <c r="VWR17" s="153"/>
      <c r="VWS17" s="153"/>
      <c r="VWT17" s="153"/>
      <c r="VWU17" s="153"/>
      <c r="VWV17" s="153"/>
      <c r="VWW17" s="153"/>
      <c r="VWX17" s="153"/>
      <c r="VWY17" s="153"/>
      <c r="VWZ17" s="153"/>
      <c r="VXA17" s="153"/>
      <c r="VXB17" s="153"/>
      <c r="VXC17" s="153"/>
      <c r="VXD17" s="153"/>
      <c r="VXE17" s="153"/>
      <c r="VXF17" s="153"/>
      <c r="VXG17" s="153"/>
      <c r="VXH17" s="153"/>
      <c r="VXI17" s="153"/>
      <c r="VXJ17" s="153"/>
      <c r="VXK17" s="153"/>
      <c r="VXL17" s="153"/>
      <c r="VXM17" s="153"/>
      <c r="VXN17" s="153"/>
      <c r="VXO17" s="153"/>
      <c r="VXP17" s="153"/>
      <c r="VXQ17" s="153"/>
      <c r="VXR17" s="153"/>
      <c r="VXS17" s="153"/>
      <c r="VXT17" s="153"/>
      <c r="VXU17" s="153"/>
      <c r="VXV17" s="153"/>
      <c r="VXW17" s="153"/>
      <c r="VXX17" s="153"/>
      <c r="VXY17" s="153"/>
      <c r="VXZ17" s="153"/>
      <c r="VYA17" s="153"/>
      <c r="VYB17" s="153"/>
      <c r="VYC17" s="153"/>
      <c r="VYD17" s="153"/>
      <c r="VYE17" s="153"/>
      <c r="VYF17" s="153"/>
      <c r="VYG17" s="153"/>
      <c r="VYH17" s="153"/>
      <c r="VYI17" s="153"/>
      <c r="VYJ17" s="153"/>
      <c r="VYK17" s="153"/>
      <c r="VYL17" s="153"/>
      <c r="VYM17" s="153"/>
      <c r="VYN17" s="153"/>
      <c r="VYO17" s="153"/>
      <c r="VYP17" s="153"/>
      <c r="VYQ17" s="153"/>
      <c r="VYR17" s="153"/>
      <c r="VYS17" s="153"/>
      <c r="VYT17" s="153"/>
      <c r="VYU17" s="153"/>
      <c r="VYV17" s="153"/>
      <c r="VYW17" s="153"/>
      <c r="VYX17" s="153"/>
      <c r="VYY17" s="153"/>
      <c r="VYZ17" s="153"/>
      <c r="VZA17" s="153"/>
      <c r="VZB17" s="153"/>
      <c r="VZC17" s="153"/>
      <c r="VZD17" s="153"/>
      <c r="VZE17" s="153"/>
      <c r="VZF17" s="153"/>
      <c r="VZG17" s="153"/>
      <c r="VZH17" s="153"/>
      <c r="VZI17" s="153"/>
      <c r="VZJ17" s="153"/>
      <c r="VZK17" s="153"/>
      <c r="VZL17" s="153"/>
      <c r="VZM17" s="153"/>
      <c r="VZN17" s="153"/>
      <c r="VZO17" s="153"/>
      <c r="VZP17" s="153"/>
      <c r="VZQ17" s="153"/>
      <c r="VZR17" s="153"/>
      <c r="VZS17" s="153"/>
      <c r="VZT17" s="153"/>
      <c r="VZU17" s="153"/>
      <c r="VZV17" s="153"/>
      <c r="VZW17" s="153"/>
      <c r="VZX17" s="153"/>
      <c r="VZY17" s="153"/>
      <c r="VZZ17" s="153"/>
      <c r="WAA17" s="153"/>
      <c r="WAB17" s="153"/>
      <c r="WAC17" s="153"/>
      <c r="WAD17" s="153"/>
      <c r="WAE17" s="153"/>
      <c r="WAF17" s="153"/>
      <c r="WAG17" s="153"/>
      <c r="WAH17" s="153"/>
      <c r="WAI17" s="153"/>
      <c r="WAJ17" s="153"/>
      <c r="WAK17" s="153"/>
      <c r="WAL17" s="153"/>
      <c r="WAM17" s="153"/>
      <c r="WAN17" s="153"/>
      <c r="WAO17" s="153"/>
      <c r="WAP17" s="153"/>
      <c r="WAQ17" s="153"/>
      <c r="WAR17" s="153"/>
      <c r="WAS17" s="153"/>
      <c r="WAT17" s="153"/>
      <c r="WAU17" s="153"/>
      <c r="WAV17" s="153"/>
      <c r="WAW17" s="153"/>
      <c r="WAX17" s="153"/>
      <c r="WAY17" s="153"/>
      <c r="WAZ17" s="153"/>
      <c r="WBA17" s="153"/>
      <c r="WBB17" s="153"/>
      <c r="WBC17" s="153"/>
      <c r="WBD17" s="153"/>
      <c r="WBE17" s="153"/>
      <c r="WBF17" s="153"/>
      <c r="WBG17" s="153"/>
      <c r="WBH17" s="153"/>
      <c r="WBI17" s="153"/>
      <c r="WBJ17" s="153"/>
      <c r="WBK17" s="153"/>
      <c r="WBL17" s="153"/>
      <c r="WBM17" s="153"/>
      <c r="WBN17" s="153"/>
      <c r="WBO17" s="153"/>
      <c r="WBP17" s="153"/>
      <c r="WBQ17" s="153"/>
      <c r="WBR17" s="153"/>
      <c r="WBS17" s="153"/>
      <c r="WBT17" s="153"/>
      <c r="WBU17" s="153"/>
      <c r="WBV17" s="153"/>
      <c r="WBW17" s="153"/>
      <c r="WBX17" s="153"/>
      <c r="WBY17" s="153"/>
      <c r="WBZ17" s="153"/>
      <c r="WCA17" s="153"/>
      <c r="WCB17" s="153"/>
      <c r="WCC17" s="153"/>
      <c r="WCD17" s="153"/>
      <c r="WCE17" s="153"/>
      <c r="WCF17" s="153"/>
      <c r="WCG17" s="153"/>
      <c r="WCH17" s="153"/>
      <c r="WCI17" s="153"/>
      <c r="WCJ17" s="153"/>
      <c r="WCK17" s="153"/>
      <c r="WCL17" s="153"/>
      <c r="WCM17" s="153"/>
      <c r="WCN17" s="153"/>
      <c r="WCO17" s="153"/>
      <c r="WCP17" s="153"/>
      <c r="WCQ17" s="153"/>
      <c r="WCR17" s="153"/>
      <c r="WCS17" s="153"/>
      <c r="WCT17" s="153"/>
      <c r="WCU17" s="153"/>
      <c r="WCV17" s="153"/>
      <c r="WCW17" s="153"/>
      <c r="WCX17" s="153"/>
      <c r="WCY17" s="153"/>
      <c r="WCZ17" s="153"/>
      <c r="WDA17" s="153"/>
      <c r="WDB17" s="153"/>
      <c r="WDC17" s="153"/>
      <c r="WDD17" s="153"/>
      <c r="WDE17" s="153"/>
      <c r="WDF17" s="153"/>
      <c r="WDG17" s="153"/>
      <c r="WDH17" s="153"/>
      <c r="WDI17" s="153"/>
      <c r="WDJ17" s="153"/>
      <c r="WDK17" s="153"/>
      <c r="WDL17" s="153"/>
      <c r="WDM17" s="153"/>
      <c r="WDN17" s="153"/>
      <c r="WDO17" s="153"/>
      <c r="WDP17" s="153"/>
      <c r="WDQ17" s="153"/>
      <c r="WDR17" s="153"/>
      <c r="WDS17" s="153"/>
      <c r="WDT17" s="153"/>
      <c r="WDU17" s="153"/>
      <c r="WDV17" s="153"/>
      <c r="WDW17" s="153"/>
      <c r="WDX17" s="153"/>
      <c r="WDY17" s="153"/>
      <c r="WDZ17" s="153"/>
      <c r="WEA17" s="153"/>
      <c r="WEB17" s="153"/>
      <c r="WEC17" s="153"/>
      <c r="WED17" s="153"/>
      <c r="WEE17" s="153"/>
      <c r="WEF17" s="153"/>
      <c r="WEG17" s="153"/>
      <c r="WEH17" s="153"/>
      <c r="WEI17" s="153"/>
      <c r="WEJ17" s="153"/>
      <c r="WEK17" s="153"/>
      <c r="WEL17" s="153"/>
      <c r="WEM17" s="153"/>
      <c r="WEN17" s="153"/>
      <c r="WEO17" s="153"/>
      <c r="WEP17" s="153"/>
      <c r="WEQ17" s="153"/>
      <c r="WER17" s="153"/>
      <c r="WES17" s="153"/>
      <c r="WET17" s="153"/>
      <c r="WEU17" s="153"/>
      <c r="WEV17" s="153"/>
      <c r="WEW17" s="153"/>
      <c r="WEX17" s="153"/>
      <c r="WEY17" s="153"/>
      <c r="WEZ17" s="153"/>
      <c r="WFA17" s="153"/>
      <c r="WFB17" s="153"/>
      <c r="WFC17" s="153"/>
      <c r="WFD17" s="153"/>
      <c r="WFE17" s="153"/>
      <c r="WFF17" s="153"/>
      <c r="WFG17" s="153"/>
      <c r="WFH17" s="153"/>
      <c r="WFI17" s="153"/>
      <c r="WFJ17" s="153"/>
      <c r="WFK17" s="153"/>
      <c r="WFL17" s="153"/>
      <c r="WFM17" s="153"/>
      <c r="WFN17" s="153"/>
      <c r="WFO17" s="153"/>
      <c r="WFP17" s="153"/>
      <c r="WFQ17" s="153"/>
      <c r="WFR17" s="153"/>
      <c r="WFS17" s="153"/>
      <c r="WFT17" s="153"/>
      <c r="WFU17" s="153"/>
      <c r="WFV17" s="153"/>
      <c r="WFW17" s="153"/>
      <c r="WFX17" s="153"/>
      <c r="WFY17" s="153"/>
      <c r="WFZ17" s="153"/>
      <c r="WGA17" s="153"/>
      <c r="WGB17" s="153"/>
      <c r="WGC17" s="153"/>
      <c r="WGD17" s="153"/>
      <c r="WGE17" s="153"/>
      <c r="WGF17" s="153"/>
      <c r="WGG17" s="153"/>
      <c r="WGH17" s="153"/>
      <c r="WGI17" s="153"/>
      <c r="WGJ17" s="153"/>
      <c r="WGK17" s="153"/>
      <c r="WGL17" s="153"/>
      <c r="WGM17" s="153"/>
      <c r="WGN17" s="153"/>
      <c r="WGO17" s="153"/>
      <c r="WGP17" s="153"/>
      <c r="WGQ17" s="153"/>
      <c r="WGR17" s="153"/>
      <c r="WGS17" s="153"/>
      <c r="WGT17" s="153"/>
      <c r="WGU17" s="153"/>
      <c r="WGV17" s="153"/>
      <c r="WGW17" s="153"/>
      <c r="WGX17" s="153"/>
      <c r="WGY17" s="153"/>
      <c r="WGZ17" s="153"/>
      <c r="WHA17" s="153"/>
      <c r="WHB17" s="153"/>
      <c r="WHC17" s="153"/>
      <c r="WHD17" s="153"/>
      <c r="WHE17" s="153"/>
      <c r="WHF17" s="153"/>
      <c r="WHG17" s="153"/>
      <c r="WHH17" s="153"/>
      <c r="WHI17" s="153"/>
      <c r="WHJ17" s="153"/>
      <c r="WHK17" s="153"/>
      <c r="WHL17" s="153"/>
      <c r="WHM17" s="153"/>
      <c r="WHN17" s="153"/>
      <c r="WHO17" s="153"/>
      <c r="WHP17" s="153"/>
      <c r="WHQ17" s="153"/>
      <c r="WHR17" s="153"/>
      <c r="WHS17" s="153"/>
      <c r="WHT17" s="153"/>
      <c r="WHU17" s="153"/>
      <c r="WHV17" s="153"/>
      <c r="WHW17" s="153"/>
      <c r="WHX17" s="153"/>
      <c r="WHY17" s="153"/>
      <c r="WHZ17" s="153"/>
      <c r="WIA17" s="153"/>
      <c r="WIB17" s="153"/>
      <c r="WIC17" s="153"/>
      <c r="WID17" s="153"/>
      <c r="WIE17" s="153"/>
      <c r="WIF17" s="153"/>
      <c r="WIG17" s="153"/>
      <c r="WIH17" s="153"/>
      <c r="WII17" s="153"/>
      <c r="WIJ17" s="153"/>
      <c r="WIK17" s="153"/>
      <c r="WIL17" s="153"/>
      <c r="WIM17" s="153"/>
      <c r="WIN17" s="153"/>
      <c r="WIO17" s="153"/>
      <c r="WIP17" s="153"/>
      <c r="WIQ17" s="153"/>
      <c r="WIR17" s="153"/>
      <c r="WIS17" s="153"/>
      <c r="WIT17" s="153"/>
      <c r="WIU17" s="153"/>
      <c r="WIV17" s="153"/>
      <c r="WIW17" s="153"/>
      <c r="WIX17" s="153"/>
      <c r="WIY17" s="153"/>
      <c r="WIZ17" s="153"/>
      <c r="WJA17" s="153"/>
      <c r="WJB17" s="153"/>
      <c r="WJC17" s="153"/>
      <c r="WJD17" s="153"/>
      <c r="WJE17" s="153"/>
      <c r="WJF17" s="153"/>
      <c r="WJG17" s="153"/>
      <c r="WJH17" s="153"/>
      <c r="WJI17" s="153"/>
      <c r="WJJ17" s="153"/>
      <c r="WJK17" s="153"/>
      <c r="WJL17" s="153"/>
      <c r="WJM17" s="153"/>
      <c r="WJN17" s="153"/>
      <c r="WJO17" s="153"/>
      <c r="WJP17" s="153"/>
      <c r="WJQ17" s="153"/>
      <c r="WJR17" s="153"/>
      <c r="WJS17" s="153"/>
      <c r="WJT17" s="153"/>
      <c r="WJU17" s="153"/>
      <c r="WJV17" s="153"/>
      <c r="WJW17" s="153"/>
      <c r="WJX17" s="153"/>
      <c r="WJY17" s="153"/>
      <c r="WJZ17" s="153"/>
      <c r="WKA17" s="153"/>
      <c r="WKB17" s="153"/>
      <c r="WKC17" s="153"/>
      <c r="WKD17" s="153"/>
      <c r="WKE17" s="153"/>
      <c r="WKF17" s="153"/>
      <c r="WKG17" s="153"/>
      <c r="WKH17" s="153"/>
      <c r="WKI17" s="153"/>
      <c r="WKJ17" s="153"/>
      <c r="WKK17" s="153"/>
      <c r="WKL17" s="153"/>
      <c r="WKM17" s="153"/>
      <c r="WKN17" s="153"/>
      <c r="WKO17" s="153"/>
      <c r="WKP17" s="153"/>
      <c r="WKQ17" s="153"/>
      <c r="WKR17" s="153"/>
      <c r="WKS17" s="153"/>
      <c r="WKT17" s="153"/>
      <c r="WKU17" s="153"/>
      <c r="WKV17" s="153"/>
      <c r="WKW17" s="153"/>
      <c r="WKX17" s="153"/>
      <c r="WKY17" s="153"/>
      <c r="WKZ17" s="153"/>
      <c r="WLA17" s="153"/>
      <c r="WLB17" s="153"/>
      <c r="WLC17" s="153"/>
      <c r="WLD17" s="153"/>
      <c r="WLE17" s="153"/>
      <c r="WLF17" s="153"/>
      <c r="WLG17" s="153"/>
      <c r="WLH17" s="153"/>
      <c r="WLI17" s="153"/>
      <c r="WLJ17" s="153"/>
      <c r="WLK17" s="153"/>
      <c r="WLL17" s="153"/>
      <c r="WLM17" s="153"/>
      <c r="WLN17" s="153"/>
      <c r="WLO17" s="153"/>
      <c r="WLP17" s="153"/>
      <c r="WLQ17" s="153"/>
      <c r="WLR17" s="153"/>
      <c r="WLS17" s="153"/>
      <c r="WLT17" s="153"/>
      <c r="WLU17" s="153"/>
      <c r="WLV17" s="153"/>
      <c r="WLW17" s="153"/>
      <c r="WLX17" s="153"/>
      <c r="WLY17" s="153"/>
      <c r="WLZ17" s="153"/>
      <c r="WMA17" s="153"/>
      <c r="WMB17" s="153"/>
      <c r="WMC17" s="153"/>
      <c r="WMD17" s="153"/>
      <c r="WME17" s="153"/>
      <c r="WMF17" s="153"/>
      <c r="WMG17" s="153"/>
      <c r="WMH17" s="153"/>
      <c r="WMI17" s="153"/>
      <c r="WMJ17" s="153"/>
      <c r="WMK17" s="153"/>
      <c r="WML17" s="153"/>
      <c r="WMM17" s="153"/>
      <c r="WMN17" s="153"/>
      <c r="WMO17" s="153"/>
      <c r="WMP17" s="153"/>
      <c r="WMQ17" s="153"/>
      <c r="WMR17" s="153"/>
      <c r="WMS17" s="153"/>
      <c r="WMT17" s="153"/>
      <c r="WMU17" s="153"/>
      <c r="WMV17" s="153"/>
      <c r="WMW17" s="153"/>
      <c r="WMX17" s="153"/>
      <c r="WMY17" s="153"/>
      <c r="WMZ17" s="153"/>
      <c r="WNA17" s="153"/>
      <c r="WNB17" s="153"/>
      <c r="WNC17" s="153"/>
      <c r="WND17" s="153"/>
      <c r="WNE17" s="153"/>
      <c r="WNF17" s="153"/>
      <c r="WNG17" s="153"/>
      <c r="WNH17" s="153"/>
      <c r="WNI17" s="153"/>
      <c r="WNJ17" s="153"/>
      <c r="WNK17" s="153"/>
      <c r="WNL17" s="153"/>
      <c r="WNM17" s="153"/>
      <c r="WNN17" s="153"/>
      <c r="WNO17" s="153"/>
      <c r="WNP17" s="153"/>
      <c r="WNQ17" s="153"/>
      <c r="WNR17" s="153"/>
      <c r="WNS17" s="153"/>
      <c r="WNT17" s="153"/>
      <c r="WNU17" s="153"/>
      <c r="WNV17" s="153"/>
      <c r="WNW17" s="153"/>
      <c r="WNX17" s="153"/>
      <c r="WNY17" s="153"/>
      <c r="WNZ17" s="153"/>
      <c r="WOA17" s="153"/>
      <c r="WOB17" s="153"/>
      <c r="WOC17" s="153"/>
      <c r="WOD17" s="153"/>
      <c r="WOE17" s="153"/>
      <c r="WOF17" s="153"/>
      <c r="WOG17" s="153"/>
      <c r="WOH17" s="153"/>
      <c r="WOI17" s="153"/>
      <c r="WOJ17" s="153"/>
      <c r="WOK17" s="153"/>
      <c r="WOL17" s="153"/>
      <c r="WOM17" s="153"/>
      <c r="WON17" s="153"/>
      <c r="WOO17" s="153"/>
      <c r="WOP17" s="153"/>
      <c r="WOQ17" s="153"/>
      <c r="WOR17" s="153"/>
      <c r="WOS17" s="153"/>
      <c r="WOT17" s="153"/>
      <c r="WOU17" s="153"/>
      <c r="WOV17" s="153"/>
      <c r="WOW17" s="153"/>
      <c r="WOX17" s="153"/>
      <c r="WOY17" s="153"/>
      <c r="WOZ17" s="153"/>
      <c r="WPA17" s="153"/>
      <c r="WPB17" s="153"/>
      <c r="WPC17" s="153"/>
      <c r="WPD17" s="153"/>
      <c r="WPE17" s="153"/>
      <c r="WPF17" s="153"/>
      <c r="WPG17" s="153"/>
      <c r="WPH17" s="153"/>
      <c r="WPI17" s="153"/>
      <c r="WPJ17" s="153"/>
      <c r="WPK17" s="153"/>
      <c r="WPL17" s="153"/>
      <c r="WPM17" s="153"/>
      <c r="WPN17" s="153"/>
      <c r="WPO17" s="153"/>
      <c r="WPP17" s="153"/>
      <c r="WPQ17" s="153"/>
      <c r="WPR17" s="153"/>
      <c r="WPS17" s="153"/>
      <c r="WPT17" s="153"/>
      <c r="WPU17" s="153"/>
      <c r="WPV17" s="153"/>
      <c r="WPW17" s="153"/>
      <c r="WPX17" s="153"/>
      <c r="WPY17" s="153"/>
      <c r="WPZ17" s="153"/>
      <c r="WQA17" s="153"/>
      <c r="WQB17" s="153"/>
      <c r="WQC17" s="153"/>
      <c r="WQD17" s="153"/>
      <c r="WQE17" s="153"/>
      <c r="WQF17" s="153"/>
      <c r="WQG17" s="153"/>
      <c r="WQH17" s="153"/>
      <c r="WQI17" s="153"/>
      <c r="WQJ17" s="153"/>
      <c r="WQK17" s="153"/>
      <c r="WQL17" s="153"/>
      <c r="WQM17" s="153"/>
      <c r="WQN17" s="153"/>
      <c r="WQO17" s="153"/>
      <c r="WQP17" s="153"/>
      <c r="WQQ17" s="153"/>
      <c r="WQR17" s="153"/>
      <c r="WQS17" s="153"/>
      <c r="WQT17" s="153"/>
      <c r="WQU17" s="153"/>
      <c r="WQV17" s="153"/>
      <c r="WQW17" s="153"/>
      <c r="WQX17" s="153"/>
      <c r="WQY17" s="153"/>
      <c r="WQZ17" s="153"/>
      <c r="WRA17" s="153"/>
      <c r="WRB17" s="153"/>
      <c r="WRC17" s="153"/>
      <c r="WRD17" s="153"/>
      <c r="WRE17" s="153"/>
      <c r="WRF17" s="153"/>
      <c r="WRG17" s="153"/>
      <c r="WRH17" s="153"/>
      <c r="WRI17" s="153"/>
      <c r="WRJ17" s="153"/>
      <c r="WRK17" s="153"/>
      <c r="WRL17" s="153"/>
      <c r="WRM17" s="153"/>
      <c r="WRN17" s="153"/>
      <c r="WRO17" s="153"/>
      <c r="WRP17" s="153"/>
      <c r="WRQ17" s="153"/>
      <c r="WRR17" s="153"/>
      <c r="WRS17" s="153"/>
      <c r="WRT17" s="153"/>
      <c r="WRU17" s="153"/>
      <c r="WRV17" s="153"/>
      <c r="WRW17" s="153"/>
      <c r="WRX17" s="153"/>
      <c r="WRY17" s="153"/>
      <c r="WRZ17" s="153"/>
      <c r="WSA17" s="153"/>
      <c r="WSB17" s="153"/>
      <c r="WSC17" s="153"/>
      <c r="WSD17" s="153"/>
      <c r="WSE17" s="153"/>
      <c r="WSF17" s="153"/>
      <c r="WSG17" s="153"/>
      <c r="WSH17" s="153"/>
      <c r="WSI17" s="153"/>
      <c r="WSJ17" s="153"/>
      <c r="WSK17" s="153"/>
      <c r="WSL17" s="153"/>
      <c r="WSM17" s="153"/>
      <c r="WSN17" s="153"/>
      <c r="WSO17" s="153"/>
      <c r="WSP17" s="153"/>
      <c r="WSQ17" s="153"/>
      <c r="WSR17" s="153"/>
      <c r="WSS17" s="153"/>
      <c r="WST17" s="153"/>
      <c r="WSU17" s="153"/>
      <c r="WSV17" s="153"/>
      <c r="WSW17" s="153"/>
      <c r="WSX17" s="153"/>
      <c r="WSY17" s="153"/>
      <c r="WSZ17" s="153"/>
      <c r="WTA17" s="153"/>
      <c r="WTB17" s="153"/>
      <c r="WTC17" s="153"/>
      <c r="WTD17" s="153"/>
      <c r="WTE17" s="153"/>
      <c r="WTF17" s="153"/>
      <c r="WTG17" s="153"/>
      <c r="WTH17" s="153"/>
      <c r="WTI17" s="153"/>
      <c r="WTJ17" s="153"/>
      <c r="WTK17" s="153"/>
      <c r="WTL17" s="153"/>
      <c r="WTM17" s="153"/>
      <c r="WTN17" s="153"/>
      <c r="WTO17" s="153"/>
      <c r="WTP17" s="153"/>
      <c r="WTQ17" s="153"/>
      <c r="WTR17" s="153"/>
      <c r="WTS17" s="153"/>
      <c r="WTT17" s="153"/>
      <c r="WTU17" s="153"/>
      <c r="WTV17" s="153"/>
      <c r="WTW17" s="153"/>
      <c r="WTX17" s="153"/>
      <c r="WTY17" s="153"/>
      <c r="WTZ17" s="153"/>
      <c r="WUA17" s="153"/>
      <c r="WUB17" s="153"/>
      <c r="WUC17" s="153"/>
      <c r="WUD17" s="153"/>
      <c r="WUE17" s="153"/>
      <c r="WUF17" s="153"/>
      <c r="WUG17" s="153"/>
      <c r="WUH17" s="153"/>
      <c r="WUI17" s="153"/>
      <c r="WUJ17" s="153"/>
      <c r="WUK17" s="153"/>
      <c r="WUL17" s="153"/>
      <c r="WUM17" s="153"/>
      <c r="WUN17" s="153"/>
      <c r="WUO17" s="153"/>
      <c r="WUP17" s="153"/>
      <c r="WUQ17" s="153"/>
      <c r="WUR17" s="153"/>
      <c r="WUS17" s="153"/>
      <c r="WUT17" s="153"/>
      <c r="WUU17" s="153"/>
      <c r="WUV17" s="153"/>
      <c r="WUW17" s="153"/>
      <c r="WUX17" s="153"/>
      <c r="WUY17" s="153"/>
      <c r="WUZ17" s="153"/>
      <c r="WVA17" s="153"/>
      <c r="WVB17" s="153"/>
      <c r="WVC17" s="153"/>
      <c r="WVD17" s="153"/>
      <c r="WVE17" s="153"/>
      <c r="WVF17" s="153"/>
      <c r="WVG17" s="153"/>
      <c r="WVH17" s="153"/>
      <c r="WVI17" s="153"/>
      <c r="WVJ17" s="153"/>
      <c r="WVK17" s="153"/>
      <c r="WVL17" s="153"/>
      <c r="WVM17" s="153"/>
      <c r="WVN17" s="153"/>
      <c r="WVO17" s="153"/>
      <c r="WVP17" s="153"/>
      <c r="WVQ17" s="153"/>
      <c r="WVR17" s="153"/>
      <c r="WVS17" s="153"/>
      <c r="WVT17" s="153"/>
      <c r="WVU17" s="153"/>
      <c r="WVV17" s="153"/>
      <c r="WVW17" s="153"/>
      <c r="WVX17" s="153"/>
      <c r="WVY17" s="153"/>
      <c r="WVZ17" s="153"/>
      <c r="WWA17" s="153"/>
      <c r="WWB17" s="153"/>
      <c r="WWC17" s="153"/>
      <c r="WWD17" s="153"/>
      <c r="WWE17" s="153"/>
      <c r="WWF17" s="153"/>
      <c r="WWG17" s="153"/>
      <c r="WWH17" s="153"/>
      <c r="WWI17" s="153"/>
      <c r="WWJ17" s="153"/>
      <c r="WWK17" s="153"/>
      <c r="WWL17" s="153"/>
      <c r="WWM17" s="153"/>
      <c r="WWN17" s="153"/>
      <c r="WWO17" s="153"/>
      <c r="WWP17" s="153"/>
      <c r="WWQ17" s="153"/>
      <c r="WWR17" s="153"/>
      <c r="WWS17" s="153"/>
      <c r="WWT17" s="153"/>
      <c r="WWU17" s="153"/>
      <c r="WWV17" s="153"/>
      <c r="WWW17" s="153"/>
      <c r="WWX17" s="153"/>
      <c r="WWY17" s="153"/>
      <c r="WWZ17" s="153"/>
      <c r="WXA17" s="153"/>
      <c r="WXB17" s="153"/>
      <c r="WXC17" s="153"/>
      <c r="WXD17" s="153"/>
      <c r="WXE17" s="153"/>
      <c r="WXF17" s="153"/>
      <c r="WXG17" s="153"/>
      <c r="WXH17" s="153"/>
      <c r="WXI17" s="153"/>
      <c r="WXJ17" s="153"/>
      <c r="WXK17" s="153"/>
      <c r="WXL17" s="153"/>
      <c r="WXM17" s="153"/>
      <c r="WXN17" s="153"/>
      <c r="WXO17" s="153"/>
      <c r="WXP17" s="153"/>
      <c r="WXQ17" s="153"/>
      <c r="WXR17" s="153"/>
      <c r="WXS17" s="153"/>
      <c r="WXT17" s="153"/>
      <c r="WXU17" s="153"/>
      <c r="WXV17" s="153"/>
      <c r="WXW17" s="153"/>
      <c r="WXX17" s="153"/>
      <c r="WXY17" s="153"/>
      <c r="WXZ17" s="153"/>
      <c r="WYA17" s="153"/>
      <c r="WYB17" s="153"/>
      <c r="WYC17" s="153"/>
      <c r="WYD17" s="153"/>
      <c r="WYE17" s="153"/>
      <c r="WYF17" s="153"/>
      <c r="WYG17" s="153"/>
      <c r="WYH17" s="153"/>
      <c r="WYI17" s="153"/>
      <c r="WYJ17" s="153"/>
      <c r="WYK17" s="153"/>
      <c r="WYL17" s="153"/>
      <c r="WYM17" s="153"/>
      <c r="WYN17" s="153"/>
      <c r="WYO17" s="153"/>
      <c r="WYP17" s="153"/>
      <c r="WYQ17" s="153"/>
      <c r="WYR17" s="153"/>
      <c r="WYS17" s="153"/>
      <c r="WYT17" s="153"/>
      <c r="WYU17" s="153"/>
      <c r="WYV17" s="153"/>
      <c r="WYW17" s="153"/>
      <c r="WYX17" s="153"/>
      <c r="WYY17" s="153"/>
      <c r="WYZ17" s="153"/>
      <c r="WZA17" s="153"/>
      <c r="WZB17" s="153"/>
      <c r="WZC17" s="153"/>
      <c r="WZD17" s="153"/>
      <c r="WZE17" s="153"/>
      <c r="WZF17" s="153"/>
      <c r="WZG17" s="153"/>
      <c r="WZH17" s="153"/>
      <c r="WZI17" s="153"/>
      <c r="WZJ17" s="153"/>
      <c r="WZK17" s="153"/>
      <c r="WZL17" s="153"/>
      <c r="WZM17" s="153"/>
      <c r="WZN17" s="153"/>
      <c r="WZO17" s="153"/>
      <c r="WZP17" s="153"/>
      <c r="WZQ17" s="153"/>
      <c r="WZR17" s="153"/>
      <c r="WZS17" s="153"/>
      <c r="WZT17" s="153"/>
      <c r="WZU17" s="153"/>
      <c r="WZV17" s="153"/>
      <c r="WZW17" s="153"/>
      <c r="WZX17" s="153"/>
      <c r="WZY17" s="153"/>
      <c r="WZZ17" s="153"/>
      <c r="XAA17" s="153"/>
      <c r="XAB17" s="153"/>
      <c r="XAC17" s="153"/>
      <c r="XAD17" s="153"/>
      <c r="XAE17" s="153"/>
      <c r="XAF17" s="153"/>
      <c r="XAG17" s="153"/>
      <c r="XAH17" s="153"/>
      <c r="XAI17" s="153"/>
      <c r="XAJ17" s="153"/>
      <c r="XAK17" s="153"/>
      <c r="XAL17" s="153"/>
      <c r="XAM17" s="153"/>
      <c r="XAN17" s="153"/>
      <c r="XAO17" s="153"/>
      <c r="XAP17" s="153"/>
      <c r="XAQ17" s="153"/>
      <c r="XAR17" s="153"/>
      <c r="XAS17" s="153"/>
      <c r="XAT17" s="153"/>
      <c r="XAU17" s="153"/>
      <c r="XAV17" s="153"/>
      <c r="XAW17" s="153"/>
      <c r="XAX17" s="153"/>
      <c r="XAY17" s="153"/>
      <c r="XAZ17" s="153"/>
      <c r="XBA17" s="153"/>
      <c r="XBB17" s="153"/>
      <c r="XBC17" s="153"/>
      <c r="XBD17" s="153"/>
      <c r="XBE17" s="153"/>
      <c r="XBF17" s="153"/>
      <c r="XBG17" s="153"/>
      <c r="XBH17" s="153"/>
      <c r="XBI17" s="153"/>
      <c r="XBJ17" s="153"/>
      <c r="XBK17" s="153"/>
      <c r="XBL17" s="153"/>
      <c r="XBM17" s="153"/>
      <c r="XBN17" s="153"/>
      <c r="XBO17" s="153"/>
      <c r="XBP17" s="153"/>
      <c r="XBQ17" s="153"/>
      <c r="XBR17" s="153"/>
      <c r="XBS17" s="153"/>
      <c r="XBT17" s="153"/>
      <c r="XBU17" s="153"/>
      <c r="XBV17" s="153"/>
      <c r="XBW17" s="153"/>
      <c r="XBX17" s="153"/>
      <c r="XBY17" s="153"/>
      <c r="XBZ17" s="153"/>
      <c r="XCA17" s="153"/>
      <c r="XCB17" s="153"/>
      <c r="XCC17" s="153"/>
      <c r="XCD17" s="153"/>
      <c r="XCE17" s="153"/>
      <c r="XCF17" s="153"/>
      <c r="XCG17" s="153"/>
      <c r="XCH17" s="153"/>
      <c r="XCI17" s="153"/>
      <c r="XCJ17" s="153"/>
      <c r="XCK17" s="153"/>
      <c r="XCL17" s="153"/>
      <c r="XCM17" s="153"/>
      <c r="XCN17" s="153"/>
      <c r="XCO17" s="153"/>
      <c r="XCP17" s="153"/>
      <c r="XCQ17" s="153"/>
      <c r="XCR17" s="153"/>
      <c r="XCS17" s="153"/>
      <c r="XCT17" s="153"/>
      <c r="XCU17" s="153"/>
      <c r="XCV17" s="153"/>
      <c r="XCW17" s="153"/>
      <c r="XCX17" s="153"/>
      <c r="XCY17" s="153"/>
      <c r="XCZ17" s="153"/>
      <c r="XDA17" s="153"/>
      <c r="XDB17" s="153"/>
      <c r="XDC17" s="153"/>
      <c r="XDD17" s="153"/>
      <c r="XDE17" s="153"/>
      <c r="XDF17" s="153"/>
      <c r="XDG17" s="153"/>
      <c r="XDH17" s="153"/>
      <c r="XDI17" s="153"/>
      <c r="XDJ17" s="153"/>
      <c r="XDK17" s="153"/>
      <c r="XDL17" s="153"/>
      <c r="XDM17" s="153"/>
      <c r="XDN17" s="153"/>
      <c r="XDO17" s="153"/>
      <c r="XDP17" s="153"/>
      <c r="XDQ17" s="153"/>
      <c r="XDR17" s="153"/>
      <c r="XDS17" s="153"/>
      <c r="XDT17" s="153"/>
      <c r="XDU17" s="153"/>
      <c r="XDV17" s="153"/>
      <c r="XDW17" s="153"/>
      <c r="XDX17" s="153"/>
      <c r="XDY17" s="153"/>
      <c r="XDZ17" s="153"/>
      <c r="XEA17" s="153"/>
      <c r="XEB17" s="153"/>
      <c r="XEC17" s="153"/>
      <c r="XED17" s="153"/>
      <c r="XEE17" s="153"/>
      <c r="XEF17" s="153"/>
      <c r="XEG17" s="153"/>
      <c r="XEH17" s="153"/>
      <c r="XEI17" s="153"/>
      <c r="XEJ17" s="153"/>
      <c r="XEK17" s="153"/>
      <c r="XEL17" s="153"/>
      <c r="XEM17" s="153"/>
      <c r="XEN17" s="153"/>
      <c r="XEO17" s="153"/>
      <c r="XEP17" s="153"/>
      <c r="XEQ17" s="153"/>
      <c r="XER17" s="153"/>
      <c r="XES17" s="153"/>
      <c r="XET17" s="153"/>
      <c r="XEU17" s="153"/>
      <c r="XEV17" s="153"/>
      <c r="XEW17" s="153"/>
      <c r="XEX17" s="153"/>
      <c r="XEY17" s="153"/>
      <c r="XEZ17" s="153"/>
      <c r="XFA17" s="153"/>
      <c r="XFB17" s="153"/>
      <c r="XFC17" s="153"/>
      <c r="XFD17" s="153"/>
    </row>
    <row r="18" spans="1:16384" s="259" customFormat="1" ht="38.25" customHeight="1">
      <c r="A18" s="462"/>
      <c r="B18" s="463"/>
      <c r="C18" s="464"/>
      <c r="D18" s="464"/>
      <c r="E18" s="464"/>
      <c r="F18" s="464"/>
      <c r="G18" s="464"/>
      <c r="H18" s="464"/>
      <c r="I18" s="464"/>
      <c r="J18" s="238"/>
      <c r="K18" s="242"/>
      <c r="L18" s="483"/>
      <c r="M18" s="242"/>
      <c r="N18" s="239"/>
      <c r="O18" s="242"/>
      <c r="P18" s="242"/>
      <c r="Q18" s="240"/>
      <c r="R18" s="242"/>
      <c r="S18" s="241"/>
      <c r="T18" s="242"/>
      <c r="U18" s="242"/>
      <c r="V18" s="395"/>
      <c r="W18" s="157"/>
      <c r="X18" s="156"/>
      <c r="Y18" s="156"/>
      <c r="Z18" s="156"/>
      <c r="AA18" s="156"/>
      <c r="AB18" s="156"/>
      <c r="AC18" s="156"/>
      <c r="AD18" s="156"/>
      <c r="AE18" s="156"/>
      <c r="AF18" s="156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  <c r="AY18" s="153"/>
      <c r="AZ18" s="153"/>
      <c r="BA18" s="153"/>
      <c r="BB18" s="153"/>
      <c r="BC18" s="153"/>
      <c r="BD18" s="153"/>
      <c r="BE18" s="153"/>
      <c r="BF18" s="153"/>
      <c r="BG18" s="153"/>
      <c r="BH18" s="153"/>
      <c r="BI18" s="153"/>
      <c r="BJ18" s="153"/>
      <c r="BK18" s="153"/>
      <c r="BL18" s="153"/>
      <c r="BM18" s="153"/>
      <c r="BN18" s="153"/>
      <c r="BO18" s="153"/>
      <c r="BP18" s="153"/>
      <c r="BQ18" s="153"/>
      <c r="BR18" s="153"/>
      <c r="BS18" s="153"/>
      <c r="BT18" s="153"/>
      <c r="BU18" s="153"/>
      <c r="BV18" s="153"/>
      <c r="BW18" s="153"/>
      <c r="BX18" s="153"/>
      <c r="BY18" s="153"/>
      <c r="BZ18" s="153"/>
      <c r="CA18" s="153"/>
      <c r="CB18" s="153"/>
      <c r="CC18" s="153"/>
      <c r="CD18" s="153"/>
      <c r="CE18" s="153"/>
      <c r="CF18" s="153"/>
      <c r="CG18" s="153"/>
      <c r="CH18" s="153"/>
      <c r="CI18" s="153"/>
      <c r="CJ18" s="153"/>
      <c r="CK18" s="153"/>
      <c r="CL18" s="153"/>
      <c r="CM18" s="153"/>
      <c r="CN18" s="153"/>
      <c r="CO18" s="153"/>
      <c r="CP18" s="153"/>
      <c r="CQ18" s="153"/>
      <c r="CR18" s="153"/>
      <c r="CS18" s="153"/>
      <c r="CT18" s="153"/>
      <c r="CU18" s="153"/>
      <c r="CV18" s="153"/>
      <c r="CW18" s="153"/>
      <c r="CX18" s="153"/>
      <c r="CY18" s="153"/>
      <c r="CZ18" s="153"/>
      <c r="DA18" s="153"/>
      <c r="DB18" s="153"/>
      <c r="DC18" s="153"/>
      <c r="DD18" s="153"/>
      <c r="DE18" s="153"/>
      <c r="DF18" s="153"/>
      <c r="DG18" s="153"/>
      <c r="DH18" s="153"/>
      <c r="DI18" s="153"/>
      <c r="DJ18" s="153"/>
      <c r="DK18" s="153"/>
      <c r="DL18" s="153"/>
      <c r="DM18" s="153"/>
      <c r="DN18" s="153"/>
      <c r="DO18" s="153"/>
      <c r="DP18" s="153"/>
      <c r="DQ18" s="153"/>
      <c r="DR18" s="153"/>
      <c r="DS18" s="153"/>
      <c r="DT18" s="153"/>
      <c r="DU18" s="153"/>
      <c r="DV18" s="153"/>
      <c r="DW18" s="153"/>
      <c r="DX18" s="153"/>
      <c r="DY18" s="153"/>
      <c r="DZ18" s="153"/>
      <c r="EA18" s="153"/>
      <c r="EB18" s="153"/>
      <c r="EC18" s="153"/>
      <c r="ED18" s="153"/>
      <c r="EE18" s="153"/>
      <c r="EF18" s="153"/>
      <c r="EG18" s="153"/>
      <c r="EH18" s="153"/>
      <c r="EI18" s="153"/>
      <c r="EJ18" s="153"/>
      <c r="EK18" s="153"/>
      <c r="EL18" s="153"/>
      <c r="EM18" s="153"/>
      <c r="EN18" s="153"/>
      <c r="EO18" s="153"/>
      <c r="EP18" s="153"/>
      <c r="EQ18" s="153"/>
      <c r="ER18" s="153"/>
      <c r="ES18" s="153"/>
      <c r="ET18" s="153"/>
      <c r="EU18" s="153"/>
      <c r="EV18" s="153"/>
      <c r="EW18" s="153"/>
      <c r="EX18" s="153"/>
      <c r="EY18" s="153"/>
      <c r="EZ18" s="153"/>
      <c r="FA18" s="153"/>
      <c r="FB18" s="153"/>
      <c r="FC18" s="153"/>
      <c r="FD18" s="153"/>
      <c r="FE18" s="153"/>
      <c r="FF18" s="153"/>
      <c r="FG18" s="153"/>
      <c r="FH18" s="153"/>
      <c r="FI18" s="153"/>
      <c r="FJ18" s="153"/>
      <c r="FK18" s="153"/>
      <c r="FL18" s="153"/>
      <c r="FM18" s="153"/>
      <c r="FN18" s="153"/>
      <c r="FO18" s="153"/>
      <c r="FP18" s="153"/>
      <c r="FQ18" s="153"/>
      <c r="FR18" s="153"/>
      <c r="FS18" s="153"/>
      <c r="FT18" s="153"/>
      <c r="FU18" s="153"/>
      <c r="FV18" s="153"/>
      <c r="FW18" s="153"/>
      <c r="FX18" s="153"/>
      <c r="FY18" s="153"/>
      <c r="FZ18" s="153"/>
      <c r="GA18" s="153"/>
      <c r="GB18" s="153"/>
      <c r="GC18" s="153"/>
      <c r="GD18" s="153"/>
      <c r="GE18" s="153"/>
      <c r="GF18" s="153"/>
      <c r="GG18" s="153"/>
      <c r="GH18" s="153"/>
      <c r="GI18" s="153"/>
      <c r="GJ18" s="153"/>
      <c r="GK18" s="153"/>
      <c r="GL18" s="153"/>
      <c r="GM18" s="153"/>
      <c r="GN18" s="153"/>
      <c r="GO18" s="153"/>
      <c r="GP18" s="153"/>
      <c r="GQ18" s="153"/>
      <c r="GR18" s="153"/>
      <c r="GS18" s="153"/>
      <c r="GT18" s="153"/>
      <c r="GU18" s="153"/>
      <c r="GV18" s="153"/>
      <c r="GW18" s="153"/>
      <c r="GX18" s="153"/>
      <c r="GY18" s="153"/>
      <c r="GZ18" s="153"/>
      <c r="HA18" s="153"/>
      <c r="HB18" s="153"/>
      <c r="HC18" s="153"/>
      <c r="HD18" s="153"/>
      <c r="HE18" s="153"/>
      <c r="HF18" s="153"/>
      <c r="HG18" s="153"/>
      <c r="HH18" s="153"/>
      <c r="HI18" s="153"/>
      <c r="HJ18" s="153"/>
      <c r="HK18" s="153"/>
      <c r="HL18" s="153"/>
      <c r="HM18" s="153"/>
      <c r="HN18" s="153"/>
      <c r="HO18" s="153"/>
      <c r="HP18" s="153"/>
      <c r="HQ18" s="153"/>
      <c r="HR18" s="153"/>
      <c r="HS18" s="153"/>
      <c r="HT18" s="153"/>
      <c r="HU18" s="153"/>
      <c r="HV18" s="153"/>
      <c r="HW18" s="153"/>
      <c r="HX18" s="153"/>
      <c r="HY18" s="153"/>
      <c r="HZ18" s="153"/>
      <c r="IA18" s="153"/>
      <c r="IB18" s="153"/>
      <c r="IC18" s="153"/>
      <c r="ID18" s="153"/>
      <c r="IE18" s="153"/>
      <c r="IF18" s="153"/>
      <c r="IG18" s="153"/>
      <c r="IH18" s="153"/>
      <c r="II18" s="153"/>
      <c r="IJ18" s="153"/>
      <c r="IK18" s="153"/>
      <c r="IL18" s="153"/>
      <c r="IM18" s="153"/>
      <c r="IN18" s="153"/>
      <c r="IO18" s="153"/>
      <c r="IP18" s="153"/>
      <c r="IQ18" s="153"/>
      <c r="IR18" s="153"/>
      <c r="IS18" s="153"/>
      <c r="IT18" s="153"/>
      <c r="IU18" s="153"/>
      <c r="IV18" s="153"/>
      <c r="IW18" s="153"/>
      <c r="IX18" s="153"/>
      <c r="IY18" s="153"/>
      <c r="IZ18" s="153"/>
      <c r="JA18" s="153"/>
      <c r="JB18" s="153"/>
      <c r="JC18" s="153"/>
      <c r="JD18" s="153"/>
      <c r="JE18" s="153"/>
      <c r="JF18" s="153"/>
      <c r="JG18" s="153"/>
      <c r="JH18" s="153"/>
      <c r="JI18" s="153"/>
      <c r="JJ18" s="153"/>
      <c r="JK18" s="153"/>
      <c r="JL18" s="153"/>
      <c r="JM18" s="153"/>
      <c r="JN18" s="153"/>
      <c r="JO18" s="153"/>
      <c r="JP18" s="153"/>
      <c r="JQ18" s="153"/>
      <c r="JR18" s="153"/>
      <c r="JS18" s="153"/>
      <c r="JT18" s="153"/>
      <c r="JU18" s="153"/>
      <c r="JV18" s="153"/>
      <c r="JW18" s="153"/>
      <c r="JX18" s="153"/>
      <c r="JY18" s="153"/>
      <c r="JZ18" s="153"/>
      <c r="KA18" s="153"/>
      <c r="KB18" s="153"/>
      <c r="KC18" s="153"/>
      <c r="KD18" s="153"/>
      <c r="KE18" s="153"/>
      <c r="KF18" s="153"/>
      <c r="KG18" s="153"/>
      <c r="KH18" s="153"/>
      <c r="KI18" s="153"/>
      <c r="KJ18" s="153"/>
      <c r="KK18" s="153"/>
      <c r="KL18" s="153"/>
      <c r="KM18" s="153"/>
      <c r="KN18" s="153"/>
      <c r="KO18" s="153"/>
      <c r="KP18" s="153"/>
      <c r="KQ18" s="153"/>
      <c r="KR18" s="153"/>
      <c r="KS18" s="153"/>
      <c r="KT18" s="153"/>
      <c r="KU18" s="153"/>
      <c r="KV18" s="153"/>
      <c r="KW18" s="153"/>
      <c r="KX18" s="153"/>
      <c r="KY18" s="153"/>
      <c r="KZ18" s="153"/>
      <c r="LA18" s="153"/>
      <c r="LB18" s="153"/>
      <c r="LC18" s="153"/>
      <c r="LD18" s="153"/>
      <c r="LE18" s="153"/>
      <c r="LF18" s="153"/>
      <c r="LG18" s="153"/>
      <c r="LH18" s="153"/>
      <c r="LI18" s="153"/>
      <c r="LJ18" s="153"/>
      <c r="LK18" s="153"/>
      <c r="LL18" s="153"/>
      <c r="LM18" s="153"/>
      <c r="LN18" s="153"/>
      <c r="LO18" s="153"/>
      <c r="LP18" s="153"/>
      <c r="LQ18" s="153"/>
      <c r="LR18" s="153"/>
      <c r="LS18" s="153"/>
      <c r="LT18" s="153"/>
      <c r="LU18" s="153"/>
      <c r="LV18" s="153"/>
      <c r="LW18" s="153"/>
      <c r="LX18" s="153"/>
      <c r="LY18" s="153"/>
      <c r="LZ18" s="153"/>
      <c r="MA18" s="153"/>
      <c r="MB18" s="153"/>
      <c r="MC18" s="153"/>
      <c r="MD18" s="153"/>
      <c r="ME18" s="153"/>
      <c r="MF18" s="153"/>
      <c r="MG18" s="153"/>
      <c r="MH18" s="153"/>
      <c r="MI18" s="153"/>
      <c r="MJ18" s="153"/>
      <c r="MK18" s="153"/>
      <c r="ML18" s="153"/>
      <c r="MM18" s="153"/>
      <c r="MN18" s="153"/>
      <c r="MO18" s="153"/>
      <c r="MP18" s="153"/>
      <c r="MQ18" s="153"/>
      <c r="MR18" s="153"/>
      <c r="MS18" s="153"/>
      <c r="MT18" s="153"/>
      <c r="MU18" s="153"/>
      <c r="MV18" s="153"/>
      <c r="MW18" s="153"/>
      <c r="MX18" s="153"/>
      <c r="MY18" s="153"/>
      <c r="MZ18" s="153"/>
      <c r="NA18" s="153"/>
      <c r="NB18" s="153"/>
      <c r="NC18" s="153"/>
      <c r="ND18" s="153"/>
      <c r="NE18" s="153"/>
      <c r="NF18" s="153"/>
      <c r="NG18" s="153"/>
      <c r="NH18" s="153"/>
      <c r="NI18" s="153"/>
      <c r="NJ18" s="153"/>
      <c r="NK18" s="153"/>
      <c r="NL18" s="153"/>
      <c r="NM18" s="153"/>
      <c r="NN18" s="153"/>
      <c r="NO18" s="153"/>
      <c r="NP18" s="153"/>
      <c r="NQ18" s="153"/>
      <c r="NR18" s="153"/>
      <c r="NS18" s="153"/>
      <c r="NT18" s="153"/>
      <c r="NU18" s="153"/>
      <c r="NV18" s="153"/>
      <c r="NW18" s="153"/>
      <c r="NX18" s="153"/>
      <c r="NY18" s="153"/>
      <c r="NZ18" s="153"/>
      <c r="OA18" s="153"/>
      <c r="OB18" s="153"/>
      <c r="OC18" s="153"/>
      <c r="OD18" s="153"/>
      <c r="OE18" s="153"/>
      <c r="OF18" s="153"/>
      <c r="OG18" s="153"/>
      <c r="OH18" s="153"/>
      <c r="OI18" s="153"/>
      <c r="OJ18" s="153"/>
      <c r="OK18" s="153"/>
      <c r="OL18" s="153"/>
      <c r="OM18" s="153"/>
      <c r="ON18" s="153"/>
      <c r="OO18" s="153"/>
      <c r="OP18" s="153"/>
      <c r="OQ18" s="153"/>
      <c r="OR18" s="153"/>
      <c r="OS18" s="153"/>
      <c r="OT18" s="153"/>
      <c r="OU18" s="153"/>
      <c r="OV18" s="153"/>
      <c r="OW18" s="153"/>
      <c r="OX18" s="153"/>
      <c r="OY18" s="153"/>
      <c r="OZ18" s="153"/>
      <c r="PA18" s="153"/>
      <c r="PB18" s="153"/>
      <c r="PC18" s="153"/>
      <c r="PD18" s="153"/>
      <c r="PE18" s="153"/>
      <c r="PF18" s="153"/>
      <c r="PG18" s="153"/>
      <c r="PH18" s="153"/>
      <c r="PI18" s="153"/>
      <c r="PJ18" s="153"/>
      <c r="PK18" s="153"/>
      <c r="PL18" s="153"/>
      <c r="PM18" s="153"/>
      <c r="PN18" s="153"/>
      <c r="PO18" s="153"/>
      <c r="PP18" s="153"/>
      <c r="PQ18" s="153"/>
      <c r="PR18" s="153"/>
      <c r="PS18" s="153"/>
      <c r="PT18" s="153"/>
      <c r="PU18" s="153"/>
      <c r="PV18" s="153"/>
      <c r="PW18" s="153"/>
      <c r="PX18" s="153"/>
      <c r="PY18" s="153"/>
      <c r="PZ18" s="153"/>
      <c r="QA18" s="153"/>
      <c r="QB18" s="153"/>
      <c r="QC18" s="153"/>
      <c r="QD18" s="153"/>
      <c r="QE18" s="153"/>
      <c r="QF18" s="153"/>
      <c r="QG18" s="153"/>
      <c r="QH18" s="153"/>
      <c r="QI18" s="153"/>
      <c r="QJ18" s="153"/>
      <c r="QK18" s="153"/>
      <c r="QL18" s="153"/>
      <c r="QM18" s="153"/>
      <c r="QN18" s="153"/>
      <c r="QO18" s="153"/>
      <c r="QP18" s="153"/>
      <c r="QQ18" s="153"/>
      <c r="QR18" s="153"/>
      <c r="QS18" s="153"/>
      <c r="QT18" s="153"/>
      <c r="QU18" s="153"/>
      <c r="QV18" s="153"/>
      <c r="QW18" s="153"/>
      <c r="QX18" s="153"/>
      <c r="QY18" s="153"/>
      <c r="QZ18" s="153"/>
      <c r="RA18" s="153"/>
      <c r="RB18" s="153"/>
      <c r="RC18" s="153"/>
      <c r="RD18" s="153"/>
      <c r="RE18" s="153"/>
      <c r="RF18" s="153"/>
      <c r="RG18" s="153"/>
      <c r="RH18" s="153"/>
      <c r="RI18" s="153"/>
      <c r="RJ18" s="153"/>
      <c r="RK18" s="153"/>
      <c r="RL18" s="153"/>
      <c r="RM18" s="153"/>
      <c r="RN18" s="153"/>
      <c r="RO18" s="153"/>
      <c r="RP18" s="153"/>
      <c r="RQ18" s="153"/>
      <c r="RR18" s="153"/>
      <c r="RS18" s="153"/>
      <c r="RT18" s="153"/>
      <c r="RU18" s="153"/>
      <c r="RV18" s="153"/>
      <c r="RW18" s="153"/>
      <c r="RX18" s="153"/>
      <c r="RY18" s="153"/>
      <c r="RZ18" s="153"/>
      <c r="SA18" s="153"/>
      <c r="SB18" s="153"/>
      <c r="SC18" s="153"/>
      <c r="SD18" s="153"/>
      <c r="SE18" s="153"/>
      <c r="SF18" s="153"/>
      <c r="SG18" s="153"/>
      <c r="SH18" s="153"/>
      <c r="SI18" s="153"/>
      <c r="SJ18" s="153"/>
      <c r="SK18" s="153"/>
      <c r="SL18" s="153"/>
      <c r="SM18" s="153"/>
      <c r="SN18" s="153"/>
      <c r="SO18" s="153"/>
      <c r="SP18" s="153"/>
      <c r="SQ18" s="153"/>
      <c r="SR18" s="153"/>
      <c r="SS18" s="153"/>
      <c r="ST18" s="153"/>
      <c r="SU18" s="153"/>
      <c r="SV18" s="153"/>
      <c r="SW18" s="153"/>
      <c r="SX18" s="153"/>
      <c r="SY18" s="153"/>
      <c r="SZ18" s="153"/>
      <c r="TA18" s="153"/>
      <c r="TB18" s="153"/>
      <c r="TC18" s="153"/>
      <c r="TD18" s="153"/>
      <c r="TE18" s="153"/>
      <c r="TF18" s="153"/>
      <c r="TG18" s="153"/>
      <c r="TH18" s="153"/>
      <c r="TI18" s="153"/>
      <c r="TJ18" s="153"/>
      <c r="TK18" s="153"/>
      <c r="TL18" s="153"/>
      <c r="TM18" s="153"/>
      <c r="TN18" s="153"/>
      <c r="TO18" s="153"/>
      <c r="TP18" s="153"/>
      <c r="TQ18" s="153"/>
      <c r="TR18" s="153"/>
      <c r="TS18" s="153"/>
      <c r="TT18" s="153"/>
      <c r="TU18" s="153"/>
      <c r="TV18" s="153"/>
      <c r="TW18" s="153"/>
      <c r="TX18" s="153"/>
      <c r="TY18" s="153"/>
      <c r="TZ18" s="153"/>
      <c r="UA18" s="153"/>
      <c r="UB18" s="153"/>
      <c r="UC18" s="153"/>
      <c r="UD18" s="153"/>
      <c r="UE18" s="153"/>
      <c r="UF18" s="153"/>
      <c r="UG18" s="153"/>
      <c r="UH18" s="153"/>
      <c r="UI18" s="153"/>
      <c r="UJ18" s="153"/>
      <c r="UK18" s="153"/>
      <c r="UL18" s="153"/>
      <c r="UM18" s="153"/>
      <c r="UN18" s="153"/>
      <c r="UO18" s="153"/>
      <c r="UP18" s="153"/>
      <c r="UQ18" s="153"/>
      <c r="UR18" s="153"/>
      <c r="US18" s="153"/>
      <c r="UT18" s="153"/>
      <c r="UU18" s="153"/>
      <c r="UV18" s="153"/>
      <c r="UW18" s="153"/>
      <c r="UX18" s="153"/>
      <c r="UY18" s="153"/>
      <c r="UZ18" s="153"/>
      <c r="VA18" s="153"/>
      <c r="VB18" s="153"/>
      <c r="VC18" s="153"/>
      <c r="VD18" s="153"/>
      <c r="VE18" s="153"/>
      <c r="VF18" s="153"/>
      <c r="VG18" s="153"/>
      <c r="VH18" s="153"/>
      <c r="VI18" s="153"/>
      <c r="VJ18" s="153"/>
      <c r="VK18" s="153"/>
      <c r="VL18" s="153"/>
      <c r="VM18" s="153"/>
      <c r="VN18" s="153"/>
      <c r="VO18" s="153"/>
      <c r="VP18" s="153"/>
      <c r="VQ18" s="153"/>
      <c r="VR18" s="153"/>
      <c r="VS18" s="153"/>
      <c r="VT18" s="153"/>
      <c r="VU18" s="153"/>
      <c r="VV18" s="153"/>
      <c r="VW18" s="153"/>
      <c r="VX18" s="153"/>
      <c r="VY18" s="153"/>
      <c r="VZ18" s="153"/>
      <c r="WA18" s="153"/>
      <c r="WB18" s="153"/>
      <c r="WC18" s="153"/>
      <c r="WD18" s="153"/>
      <c r="WE18" s="153"/>
      <c r="WF18" s="153"/>
      <c r="WG18" s="153"/>
      <c r="WH18" s="153"/>
      <c r="WI18" s="153"/>
      <c r="WJ18" s="153"/>
      <c r="WK18" s="153"/>
      <c r="WL18" s="153"/>
      <c r="WM18" s="153"/>
      <c r="WN18" s="153"/>
      <c r="WO18" s="153"/>
      <c r="WP18" s="153"/>
      <c r="WQ18" s="153"/>
      <c r="WR18" s="153"/>
      <c r="WS18" s="153"/>
      <c r="WT18" s="153"/>
      <c r="WU18" s="153"/>
      <c r="WV18" s="153"/>
      <c r="WW18" s="153"/>
      <c r="WX18" s="153"/>
      <c r="WY18" s="153"/>
      <c r="WZ18" s="153"/>
      <c r="XA18" s="153"/>
      <c r="XB18" s="153"/>
      <c r="XC18" s="153"/>
      <c r="XD18" s="153"/>
      <c r="XE18" s="153"/>
      <c r="XF18" s="153"/>
      <c r="XG18" s="153"/>
      <c r="XH18" s="153"/>
      <c r="XI18" s="153"/>
      <c r="XJ18" s="153"/>
      <c r="XK18" s="153"/>
      <c r="XL18" s="153"/>
      <c r="XM18" s="153"/>
      <c r="XN18" s="153"/>
      <c r="XO18" s="153"/>
      <c r="XP18" s="153"/>
      <c r="XQ18" s="153"/>
      <c r="XR18" s="153"/>
      <c r="XS18" s="153"/>
      <c r="XT18" s="153"/>
      <c r="XU18" s="153"/>
      <c r="XV18" s="153"/>
      <c r="XW18" s="153"/>
      <c r="XX18" s="153"/>
      <c r="XY18" s="153"/>
      <c r="XZ18" s="153"/>
      <c r="YA18" s="153"/>
      <c r="YB18" s="153"/>
      <c r="YC18" s="153"/>
      <c r="YD18" s="153"/>
      <c r="YE18" s="153"/>
      <c r="YF18" s="153"/>
      <c r="YG18" s="153"/>
      <c r="YH18" s="153"/>
      <c r="YI18" s="153"/>
      <c r="YJ18" s="153"/>
      <c r="YK18" s="153"/>
      <c r="YL18" s="153"/>
      <c r="YM18" s="153"/>
      <c r="YN18" s="153"/>
      <c r="YO18" s="153"/>
      <c r="YP18" s="153"/>
      <c r="YQ18" s="153"/>
      <c r="YR18" s="153"/>
      <c r="YS18" s="153"/>
      <c r="YT18" s="153"/>
      <c r="YU18" s="153"/>
      <c r="YV18" s="153"/>
      <c r="YW18" s="153"/>
      <c r="YX18" s="153"/>
      <c r="YY18" s="153"/>
      <c r="YZ18" s="153"/>
      <c r="ZA18" s="153"/>
      <c r="ZB18" s="153"/>
      <c r="ZC18" s="153"/>
      <c r="ZD18" s="153"/>
      <c r="ZE18" s="153"/>
      <c r="ZF18" s="153"/>
      <c r="ZG18" s="153"/>
      <c r="ZH18" s="153"/>
      <c r="ZI18" s="153"/>
      <c r="ZJ18" s="153"/>
      <c r="ZK18" s="153"/>
      <c r="ZL18" s="153"/>
      <c r="ZM18" s="153"/>
      <c r="ZN18" s="153"/>
      <c r="ZO18" s="153"/>
      <c r="ZP18" s="153"/>
      <c r="ZQ18" s="153"/>
      <c r="ZR18" s="153"/>
      <c r="ZS18" s="153"/>
      <c r="ZT18" s="153"/>
      <c r="ZU18" s="153"/>
      <c r="ZV18" s="153"/>
      <c r="ZW18" s="153"/>
      <c r="ZX18" s="153"/>
      <c r="ZY18" s="153"/>
      <c r="ZZ18" s="153"/>
      <c r="AAA18" s="153"/>
      <c r="AAB18" s="153"/>
      <c r="AAC18" s="153"/>
      <c r="AAD18" s="153"/>
      <c r="AAE18" s="153"/>
      <c r="AAF18" s="153"/>
      <c r="AAG18" s="153"/>
      <c r="AAH18" s="153"/>
      <c r="AAI18" s="153"/>
      <c r="AAJ18" s="153"/>
      <c r="AAK18" s="153"/>
      <c r="AAL18" s="153"/>
      <c r="AAM18" s="153"/>
      <c r="AAN18" s="153"/>
      <c r="AAO18" s="153"/>
      <c r="AAP18" s="153"/>
      <c r="AAQ18" s="153"/>
      <c r="AAR18" s="153"/>
      <c r="AAS18" s="153"/>
      <c r="AAT18" s="153"/>
      <c r="AAU18" s="153"/>
      <c r="AAV18" s="153"/>
      <c r="AAW18" s="153"/>
      <c r="AAX18" s="153"/>
      <c r="AAY18" s="153"/>
      <c r="AAZ18" s="153"/>
      <c r="ABA18" s="153"/>
      <c r="ABB18" s="153"/>
      <c r="ABC18" s="153"/>
      <c r="ABD18" s="153"/>
      <c r="ABE18" s="153"/>
      <c r="ABF18" s="153"/>
      <c r="ABG18" s="153"/>
      <c r="ABH18" s="153"/>
      <c r="ABI18" s="153"/>
      <c r="ABJ18" s="153"/>
      <c r="ABK18" s="153"/>
      <c r="ABL18" s="153"/>
      <c r="ABM18" s="153"/>
      <c r="ABN18" s="153"/>
      <c r="ABO18" s="153"/>
      <c r="ABP18" s="153"/>
      <c r="ABQ18" s="153"/>
      <c r="ABR18" s="153"/>
      <c r="ABS18" s="153"/>
      <c r="ABT18" s="153"/>
      <c r="ABU18" s="153"/>
      <c r="ABV18" s="153"/>
      <c r="ABW18" s="153"/>
      <c r="ABX18" s="153"/>
      <c r="ABY18" s="153"/>
      <c r="ABZ18" s="153"/>
      <c r="ACA18" s="153"/>
      <c r="ACB18" s="153"/>
      <c r="ACC18" s="153"/>
      <c r="ACD18" s="153"/>
      <c r="ACE18" s="153"/>
      <c r="ACF18" s="153"/>
      <c r="ACG18" s="153"/>
      <c r="ACH18" s="153"/>
      <c r="ACI18" s="153"/>
      <c r="ACJ18" s="153"/>
      <c r="ACK18" s="153"/>
      <c r="ACL18" s="153"/>
      <c r="ACM18" s="153"/>
      <c r="ACN18" s="153"/>
      <c r="ACO18" s="153"/>
      <c r="ACP18" s="153"/>
      <c r="ACQ18" s="153"/>
      <c r="ACR18" s="153"/>
      <c r="ACS18" s="153"/>
      <c r="ACT18" s="153"/>
      <c r="ACU18" s="153"/>
      <c r="ACV18" s="153"/>
      <c r="ACW18" s="153"/>
      <c r="ACX18" s="153"/>
      <c r="ACY18" s="153"/>
      <c r="ACZ18" s="153"/>
      <c r="ADA18" s="153"/>
      <c r="ADB18" s="153"/>
      <c r="ADC18" s="153"/>
      <c r="ADD18" s="153"/>
      <c r="ADE18" s="153"/>
      <c r="ADF18" s="153"/>
      <c r="ADG18" s="153"/>
      <c r="ADH18" s="153"/>
      <c r="ADI18" s="153"/>
      <c r="ADJ18" s="153"/>
      <c r="ADK18" s="153"/>
      <c r="ADL18" s="153"/>
      <c r="ADM18" s="153"/>
      <c r="ADN18" s="153"/>
      <c r="ADO18" s="153"/>
      <c r="ADP18" s="153"/>
      <c r="ADQ18" s="153"/>
      <c r="ADR18" s="153"/>
      <c r="ADS18" s="153"/>
      <c r="ADT18" s="153"/>
      <c r="ADU18" s="153"/>
      <c r="ADV18" s="153"/>
      <c r="ADW18" s="153"/>
      <c r="ADX18" s="153"/>
      <c r="ADY18" s="153"/>
      <c r="ADZ18" s="153"/>
      <c r="AEA18" s="153"/>
      <c r="AEB18" s="153"/>
      <c r="AEC18" s="153"/>
      <c r="AED18" s="153"/>
      <c r="AEE18" s="153"/>
      <c r="AEF18" s="153"/>
      <c r="AEG18" s="153"/>
      <c r="AEH18" s="153"/>
      <c r="AEI18" s="153"/>
      <c r="AEJ18" s="153"/>
      <c r="AEK18" s="153"/>
      <c r="AEL18" s="153"/>
      <c r="AEM18" s="153"/>
      <c r="AEN18" s="153"/>
      <c r="AEO18" s="153"/>
      <c r="AEP18" s="153"/>
      <c r="AEQ18" s="153"/>
      <c r="AER18" s="153"/>
      <c r="AES18" s="153"/>
      <c r="AET18" s="153"/>
      <c r="AEU18" s="153"/>
      <c r="AEV18" s="153"/>
      <c r="AEW18" s="153"/>
      <c r="AEX18" s="153"/>
      <c r="AEY18" s="153"/>
      <c r="AEZ18" s="153"/>
      <c r="AFA18" s="153"/>
      <c r="AFB18" s="153"/>
      <c r="AFC18" s="153"/>
      <c r="AFD18" s="153"/>
      <c r="AFE18" s="153"/>
      <c r="AFF18" s="153"/>
      <c r="AFG18" s="153"/>
      <c r="AFH18" s="153"/>
      <c r="AFI18" s="153"/>
      <c r="AFJ18" s="153"/>
      <c r="AFK18" s="153"/>
      <c r="AFL18" s="153"/>
      <c r="AFM18" s="153"/>
      <c r="AFN18" s="153"/>
      <c r="AFO18" s="153"/>
      <c r="AFP18" s="153"/>
      <c r="AFQ18" s="153"/>
      <c r="AFR18" s="153"/>
      <c r="AFS18" s="153"/>
      <c r="AFT18" s="153"/>
      <c r="AFU18" s="153"/>
      <c r="AFV18" s="153"/>
      <c r="AFW18" s="153"/>
      <c r="AFX18" s="153"/>
      <c r="AFY18" s="153"/>
      <c r="AFZ18" s="153"/>
      <c r="AGA18" s="153"/>
      <c r="AGB18" s="153"/>
      <c r="AGC18" s="153"/>
      <c r="AGD18" s="153"/>
      <c r="AGE18" s="153"/>
      <c r="AGF18" s="153"/>
      <c r="AGG18" s="153"/>
      <c r="AGH18" s="153"/>
      <c r="AGI18" s="153"/>
      <c r="AGJ18" s="153"/>
      <c r="AGK18" s="153"/>
      <c r="AGL18" s="153"/>
      <c r="AGM18" s="153"/>
      <c r="AGN18" s="153"/>
      <c r="AGO18" s="153"/>
      <c r="AGP18" s="153"/>
      <c r="AGQ18" s="153"/>
      <c r="AGR18" s="153"/>
      <c r="AGS18" s="153"/>
      <c r="AGT18" s="153"/>
      <c r="AGU18" s="153"/>
      <c r="AGV18" s="153"/>
      <c r="AGW18" s="153"/>
      <c r="AGX18" s="153"/>
      <c r="AGY18" s="153"/>
      <c r="AGZ18" s="153"/>
      <c r="AHA18" s="153"/>
      <c r="AHB18" s="153"/>
      <c r="AHC18" s="153"/>
      <c r="AHD18" s="153"/>
      <c r="AHE18" s="153"/>
      <c r="AHF18" s="153"/>
      <c r="AHG18" s="153"/>
      <c r="AHH18" s="153"/>
      <c r="AHI18" s="153"/>
      <c r="AHJ18" s="153"/>
      <c r="AHK18" s="153"/>
      <c r="AHL18" s="153"/>
      <c r="AHM18" s="153"/>
      <c r="AHN18" s="153"/>
      <c r="AHO18" s="153"/>
      <c r="AHP18" s="153"/>
      <c r="AHQ18" s="153"/>
      <c r="AHR18" s="153"/>
      <c r="AHS18" s="153"/>
      <c r="AHT18" s="153"/>
      <c r="AHU18" s="153"/>
      <c r="AHV18" s="153"/>
      <c r="AHW18" s="153"/>
      <c r="AHX18" s="153"/>
      <c r="AHY18" s="153"/>
      <c r="AHZ18" s="153"/>
      <c r="AIA18" s="153"/>
      <c r="AIB18" s="153"/>
      <c r="AIC18" s="153"/>
      <c r="AID18" s="153"/>
      <c r="AIE18" s="153"/>
      <c r="AIF18" s="153"/>
      <c r="AIG18" s="153"/>
      <c r="AIH18" s="153"/>
      <c r="AII18" s="153"/>
      <c r="AIJ18" s="153"/>
      <c r="AIK18" s="153"/>
      <c r="AIL18" s="153"/>
      <c r="AIM18" s="153"/>
      <c r="AIN18" s="153"/>
      <c r="AIO18" s="153"/>
      <c r="AIP18" s="153"/>
      <c r="AIQ18" s="153"/>
      <c r="AIR18" s="153"/>
      <c r="AIS18" s="153"/>
      <c r="AIT18" s="153"/>
      <c r="AIU18" s="153"/>
      <c r="AIV18" s="153"/>
      <c r="AIW18" s="153"/>
      <c r="AIX18" s="153"/>
      <c r="AIY18" s="153"/>
      <c r="AIZ18" s="153"/>
      <c r="AJA18" s="153"/>
      <c r="AJB18" s="153"/>
      <c r="AJC18" s="153"/>
      <c r="AJD18" s="153"/>
      <c r="AJE18" s="153"/>
      <c r="AJF18" s="153"/>
      <c r="AJG18" s="153"/>
      <c r="AJH18" s="153"/>
      <c r="AJI18" s="153"/>
      <c r="AJJ18" s="153"/>
      <c r="AJK18" s="153"/>
      <c r="AJL18" s="153"/>
      <c r="AJM18" s="153"/>
      <c r="AJN18" s="153"/>
      <c r="AJO18" s="153"/>
      <c r="AJP18" s="153"/>
      <c r="AJQ18" s="153"/>
      <c r="AJR18" s="153"/>
      <c r="AJS18" s="153"/>
      <c r="AJT18" s="153"/>
      <c r="AJU18" s="153"/>
      <c r="AJV18" s="153"/>
      <c r="AJW18" s="153"/>
      <c r="AJX18" s="153"/>
      <c r="AJY18" s="153"/>
      <c r="AJZ18" s="153"/>
      <c r="AKA18" s="153"/>
      <c r="AKB18" s="153"/>
      <c r="AKC18" s="153"/>
      <c r="AKD18" s="153"/>
      <c r="AKE18" s="153"/>
      <c r="AKF18" s="153"/>
      <c r="AKG18" s="153"/>
      <c r="AKH18" s="153"/>
      <c r="AKI18" s="153"/>
      <c r="AKJ18" s="153"/>
      <c r="AKK18" s="153"/>
      <c r="AKL18" s="153"/>
      <c r="AKM18" s="153"/>
      <c r="AKN18" s="153"/>
      <c r="AKO18" s="153"/>
      <c r="AKP18" s="153"/>
      <c r="AKQ18" s="153"/>
      <c r="AKR18" s="153"/>
      <c r="AKS18" s="153"/>
      <c r="AKT18" s="153"/>
      <c r="AKU18" s="153"/>
      <c r="AKV18" s="153"/>
      <c r="AKW18" s="153"/>
      <c r="AKX18" s="153"/>
      <c r="AKY18" s="153"/>
      <c r="AKZ18" s="153"/>
      <c r="ALA18" s="153"/>
      <c r="ALB18" s="153"/>
      <c r="ALC18" s="153"/>
      <c r="ALD18" s="153"/>
      <c r="ALE18" s="153"/>
      <c r="ALF18" s="153"/>
      <c r="ALG18" s="153"/>
      <c r="ALH18" s="153"/>
      <c r="ALI18" s="153"/>
      <c r="ALJ18" s="153"/>
      <c r="ALK18" s="153"/>
      <c r="ALL18" s="153"/>
      <c r="ALM18" s="153"/>
      <c r="ALN18" s="153"/>
      <c r="ALO18" s="153"/>
      <c r="ALP18" s="153"/>
      <c r="ALQ18" s="153"/>
      <c r="ALR18" s="153"/>
      <c r="ALS18" s="153"/>
      <c r="ALT18" s="153"/>
      <c r="ALU18" s="153"/>
      <c r="ALV18" s="153"/>
      <c r="ALW18" s="153"/>
      <c r="ALX18" s="153"/>
      <c r="ALY18" s="153"/>
      <c r="ALZ18" s="153"/>
      <c r="AMA18" s="153"/>
      <c r="AMB18" s="153"/>
      <c r="AMC18" s="153"/>
      <c r="AMD18" s="153"/>
      <c r="AME18" s="153"/>
      <c r="AMF18" s="153"/>
      <c r="AMG18" s="153"/>
      <c r="AMH18" s="153"/>
      <c r="AMI18" s="153"/>
      <c r="AMJ18" s="153"/>
      <c r="AMK18" s="153"/>
      <c r="AML18" s="153"/>
      <c r="AMM18" s="153"/>
      <c r="AMN18" s="153"/>
      <c r="AMO18" s="153"/>
      <c r="AMP18" s="153"/>
      <c r="AMQ18" s="153"/>
      <c r="AMR18" s="153"/>
      <c r="AMS18" s="153"/>
      <c r="AMT18" s="153"/>
      <c r="AMU18" s="153"/>
      <c r="AMV18" s="153"/>
      <c r="AMW18" s="153"/>
      <c r="AMX18" s="153"/>
      <c r="AMY18" s="153"/>
      <c r="AMZ18" s="153"/>
      <c r="ANA18" s="153"/>
      <c r="ANB18" s="153"/>
      <c r="ANC18" s="153"/>
      <c r="AND18" s="153"/>
      <c r="ANE18" s="153"/>
      <c r="ANF18" s="153"/>
      <c r="ANG18" s="153"/>
      <c r="ANH18" s="153"/>
      <c r="ANI18" s="153"/>
      <c r="ANJ18" s="153"/>
      <c r="ANK18" s="153"/>
      <c r="ANL18" s="153"/>
      <c r="ANM18" s="153"/>
      <c r="ANN18" s="153"/>
      <c r="ANO18" s="153"/>
      <c r="ANP18" s="153"/>
      <c r="ANQ18" s="153"/>
      <c r="ANR18" s="153"/>
      <c r="ANS18" s="153"/>
      <c r="ANT18" s="153"/>
      <c r="ANU18" s="153"/>
      <c r="ANV18" s="153"/>
      <c r="ANW18" s="153"/>
      <c r="ANX18" s="153"/>
      <c r="ANY18" s="153"/>
      <c r="ANZ18" s="153"/>
      <c r="AOA18" s="153"/>
      <c r="AOB18" s="153"/>
      <c r="AOC18" s="153"/>
      <c r="AOD18" s="153"/>
      <c r="AOE18" s="153"/>
      <c r="AOF18" s="153"/>
      <c r="AOG18" s="153"/>
      <c r="AOH18" s="153"/>
      <c r="AOI18" s="153"/>
      <c r="AOJ18" s="153"/>
      <c r="AOK18" s="153"/>
      <c r="AOL18" s="153"/>
      <c r="AOM18" s="153"/>
      <c r="AON18" s="153"/>
      <c r="AOO18" s="153"/>
      <c r="AOP18" s="153"/>
      <c r="AOQ18" s="153"/>
      <c r="AOR18" s="153"/>
      <c r="AOS18" s="153"/>
      <c r="AOT18" s="153"/>
      <c r="AOU18" s="153"/>
      <c r="AOV18" s="153"/>
      <c r="AOW18" s="153"/>
      <c r="AOX18" s="153"/>
      <c r="AOY18" s="153"/>
      <c r="AOZ18" s="153"/>
      <c r="APA18" s="153"/>
      <c r="APB18" s="153"/>
      <c r="APC18" s="153"/>
      <c r="APD18" s="153"/>
      <c r="APE18" s="153"/>
      <c r="APF18" s="153"/>
      <c r="APG18" s="153"/>
      <c r="APH18" s="153"/>
      <c r="API18" s="153"/>
      <c r="APJ18" s="153"/>
      <c r="APK18" s="153"/>
      <c r="APL18" s="153"/>
      <c r="APM18" s="153"/>
      <c r="APN18" s="153"/>
      <c r="APO18" s="153"/>
      <c r="APP18" s="153"/>
      <c r="APQ18" s="153"/>
      <c r="APR18" s="153"/>
      <c r="APS18" s="153"/>
      <c r="APT18" s="153"/>
      <c r="APU18" s="153"/>
      <c r="APV18" s="153"/>
      <c r="APW18" s="153"/>
      <c r="APX18" s="153"/>
      <c r="APY18" s="153"/>
      <c r="APZ18" s="153"/>
      <c r="AQA18" s="153"/>
      <c r="AQB18" s="153"/>
      <c r="AQC18" s="153"/>
      <c r="AQD18" s="153"/>
      <c r="AQE18" s="153"/>
      <c r="AQF18" s="153"/>
      <c r="AQG18" s="153"/>
      <c r="AQH18" s="153"/>
      <c r="AQI18" s="153"/>
      <c r="AQJ18" s="153"/>
      <c r="AQK18" s="153"/>
      <c r="AQL18" s="153"/>
      <c r="AQM18" s="153"/>
      <c r="AQN18" s="153"/>
      <c r="AQO18" s="153"/>
      <c r="AQP18" s="153"/>
      <c r="AQQ18" s="153"/>
      <c r="AQR18" s="153"/>
      <c r="AQS18" s="153"/>
      <c r="AQT18" s="153"/>
      <c r="AQU18" s="153"/>
      <c r="AQV18" s="153"/>
      <c r="AQW18" s="153"/>
      <c r="AQX18" s="153"/>
      <c r="AQY18" s="153"/>
      <c r="AQZ18" s="153"/>
      <c r="ARA18" s="153"/>
      <c r="ARB18" s="153"/>
      <c r="ARC18" s="153"/>
      <c r="ARD18" s="153"/>
      <c r="ARE18" s="153"/>
      <c r="ARF18" s="153"/>
      <c r="ARG18" s="153"/>
      <c r="ARH18" s="153"/>
      <c r="ARI18" s="153"/>
      <c r="ARJ18" s="153"/>
      <c r="ARK18" s="153"/>
      <c r="ARL18" s="153"/>
      <c r="ARM18" s="153"/>
      <c r="ARN18" s="153"/>
      <c r="ARO18" s="153"/>
      <c r="ARP18" s="153"/>
      <c r="ARQ18" s="153"/>
      <c r="ARR18" s="153"/>
      <c r="ARS18" s="153"/>
      <c r="ART18" s="153"/>
      <c r="ARU18" s="153"/>
      <c r="ARV18" s="153"/>
      <c r="ARW18" s="153"/>
      <c r="ARX18" s="153"/>
      <c r="ARY18" s="153"/>
      <c r="ARZ18" s="153"/>
      <c r="ASA18" s="153"/>
      <c r="ASB18" s="153"/>
      <c r="ASC18" s="153"/>
      <c r="ASD18" s="153"/>
      <c r="ASE18" s="153"/>
      <c r="ASF18" s="153"/>
      <c r="ASG18" s="153"/>
      <c r="ASH18" s="153"/>
      <c r="ASI18" s="153"/>
      <c r="ASJ18" s="153"/>
      <c r="ASK18" s="153"/>
      <c r="ASL18" s="153"/>
      <c r="ASM18" s="153"/>
      <c r="ASN18" s="153"/>
      <c r="ASO18" s="153"/>
      <c r="ASP18" s="153"/>
      <c r="ASQ18" s="153"/>
      <c r="ASR18" s="153"/>
      <c r="ASS18" s="153"/>
      <c r="AST18" s="153"/>
      <c r="ASU18" s="153"/>
      <c r="ASV18" s="153"/>
      <c r="ASW18" s="153"/>
      <c r="ASX18" s="153"/>
      <c r="ASY18" s="153"/>
      <c r="ASZ18" s="153"/>
      <c r="ATA18" s="153"/>
      <c r="ATB18" s="153"/>
      <c r="ATC18" s="153"/>
      <c r="ATD18" s="153"/>
      <c r="ATE18" s="153"/>
      <c r="ATF18" s="153"/>
      <c r="ATG18" s="153"/>
      <c r="ATH18" s="153"/>
      <c r="ATI18" s="153"/>
      <c r="ATJ18" s="153"/>
      <c r="ATK18" s="153"/>
      <c r="ATL18" s="153"/>
      <c r="ATM18" s="153"/>
      <c r="ATN18" s="153"/>
      <c r="ATO18" s="153"/>
      <c r="ATP18" s="153"/>
      <c r="ATQ18" s="153"/>
      <c r="ATR18" s="153"/>
      <c r="ATS18" s="153"/>
      <c r="ATT18" s="153"/>
      <c r="ATU18" s="153"/>
      <c r="ATV18" s="153"/>
      <c r="ATW18" s="153"/>
      <c r="ATX18" s="153"/>
      <c r="ATY18" s="153"/>
      <c r="ATZ18" s="153"/>
      <c r="AUA18" s="153"/>
      <c r="AUB18" s="153"/>
      <c r="AUC18" s="153"/>
      <c r="AUD18" s="153"/>
      <c r="AUE18" s="153"/>
      <c r="AUF18" s="153"/>
      <c r="AUG18" s="153"/>
      <c r="AUH18" s="153"/>
      <c r="AUI18" s="153"/>
      <c r="AUJ18" s="153"/>
      <c r="AUK18" s="153"/>
      <c r="AUL18" s="153"/>
      <c r="AUM18" s="153"/>
      <c r="AUN18" s="153"/>
      <c r="AUO18" s="153"/>
      <c r="AUP18" s="153"/>
      <c r="AUQ18" s="153"/>
      <c r="AUR18" s="153"/>
      <c r="AUS18" s="153"/>
      <c r="AUT18" s="153"/>
      <c r="AUU18" s="153"/>
      <c r="AUV18" s="153"/>
      <c r="AUW18" s="153"/>
      <c r="AUX18" s="153"/>
      <c r="AUY18" s="153"/>
      <c r="AUZ18" s="153"/>
      <c r="AVA18" s="153"/>
      <c r="AVB18" s="153"/>
      <c r="AVC18" s="153"/>
      <c r="AVD18" s="153"/>
      <c r="AVE18" s="153"/>
      <c r="AVF18" s="153"/>
      <c r="AVG18" s="153"/>
      <c r="AVH18" s="153"/>
      <c r="AVI18" s="153"/>
      <c r="AVJ18" s="153"/>
      <c r="AVK18" s="153"/>
      <c r="AVL18" s="153"/>
      <c r="AVM18" s="153"/>
      <c r="AVN18" s="153"/>
      <c r="AVO18" s="153"/>
      <c r="AVP18" s="153"/>
      <c r="AVQ18" s="153"/>
      <c r="AVR18" s="153"/>
      <c r="AVS18" s="153"/>
      <c r="AVT18" s="153"/>
      <c r="AVU18" s="153"/>
      <c r="AVV18" s="153"/>
      <c r="AVW18" s="153"/>
      <c r="AVX18" s="153"/>
      <c r="AVY18" s="153"/>
      <c r="AVZ18" s="153"/>
      <c r="AWA18" s="153"/>
      <c r="AWB18" s="153"/>
      <c r="AWC18" s="153"/>
      <c r="AWD18" s="153"/>
      <c r="AWE18" s="153"/>
      <c r="AWF18" s="153"/>
      <c r="AWG18" s="153"/>
      <c r="AWH18" s="153"/>
      <c r="AWI18" s="153"/>
      <c r="AWJ18" s="153"/>
      <c r="AWK18" s="153"/>
      <c r="AWL18" s="153"/>
      <c r="AWM18" s="153"/>
      <c r="AWN18" s="153"/>
      <c r="AWO18" s="153"/>
      <c r="AWP18" s="153"/>
      <c r="AWQ18" s="153"/>
      <c r="AWR18" s="153"/>
      <c r="AWS18" s="153"/>
      <c r="AWT18" s="153"/>
      <c r="AWU18" s="153"/>
      <c r="AWV18" s="153"/>
      <c r="AWW18" s="153"/>
      <c r="AWX18" s="153"/>
      <c r="AWY18" s="153"/>
      <c r="AWZ18" s="153"/>
      <c r="AXA18" s="153"/>
      <c r="AXB18" s="153"/>
      <c r="AXC18" s="153"/>
      <c r="AXD18" s="153"/>
      <c r="AXE18" s="153"/>
      <c r="AXF18" s="153"/>
      <c r="AXG18" s="153"/>
      <c r="AXH18" s="153"/>
      <c r="AXI18" s="153"/>
      <c r="AXJ18" s="153"/>
      <c r="AXK18" s="153"/>
      <c r="AXL18" s="153"/>
      <c r="AXM18" s="153"/>
      <c r="AXN18" s="153"/>
      <c r="AXO18" s="153"/>
      <c r="AXP18" s="153"/>
      <c r="AXQ18" s="153"/>
      <c r="AXR18" s="153"/>
      <c r="AXS18" s="153"/>
      <c r="AXT18" s="153"/>
      <c r="AXU18" s="153"/>
      <c r="AXV18" s="153"/>
      <c r="AXW18" s="153"/>
      <c r="AXX18" s="153"/>
      <c r="AXY18" s="153"/>
      <c r="AXZ18" s="153"/>
      <c r="AYA18" s="153"/>
      <c r="AYB18" s="153"/>
      <c r="AYC18" s="153"/>
      <c r="AYD18" s="153"/>
      <c r="AYE18" s="153"/>
      <c r="AYF18" s="153"/>
      <c r="AYG18" s="153"/>
      <c r="AYH18" s="153"/>
      <c r="AYI18" s="153"/>
      <c r="AYJ18" s="153"/>
      <c r="AYK18" s="153"/>
      <c r="AYL18" s="153"/>
      <c r="AYM18" s="153"/>
      <c r="AYN18" s="153"/>
      <c r="AYO18" s="153"/>
      <c r="AYP18" s="153"/>
      <c r="AYQ18" s="153"/>
      <c r="AYR18" s="153"/>
      <c r="AYS18" s="153"/>
      <c r="AYT18" s="153"/>
      <c r="AYU18" s="153"/>
      <c r="AYV18" s="153"/>
      <c r="AYW18" s="153"/>
      <c r="AYX18" s="153"/>
      <c r="AYY18" s="153"/>
      <c r="AYZ18" s="153"/>
      <c r="AZA18" s="153"/>
      <c r="AZB18" s="153"/>
      <c r="AZC18" s="153"/>
      <c r="AZD18" s="153"/>
      <c r="AZE18" s="153"/>
      <c r="AZF18" s="153"/>
      <c r="AZG18" s="153"/>
      <c r="AZH18" s="153"/>
      <c r="AZI18" s="153"/>
      <c r="AZJ18" s="153"/>
      <c r="AZK18" s="153"/>
      <c r="AZL18" s="153"/>
      <c r="AZM18" s="153"/>
      <c r="AZN18" s="153"/>
      <c r="AZO18" s="153"/>
      <c r="AZP18" s="153"/>
      <c r="AZQ18" s="153"/>
      <c r="AZR18" s="153"/>
      <c r="AZS18" s="153"/>
      <c r="AZT18" s="153"/>
      <c r="AZU18" s="153"/>
      <c r="AZV18" s="153"/>
      <c r="AZW18" s="153"/>
      <c r="AZX18" s="153"/>
      <c r="AZY18" s="153"/>
      <c r="AZZ18" s="153"/>
      <c r="BAA18" s="153"/>
      <c r="BAB18" s="153"/>
      <c r="BAC18" s="153"/>
      <c r="BAD18" s="153"/>
      <c r="BAE18" s="153"/>
      <c r="BAF18" s="153"/>
      <c r="BAG18" s="153"/>
      <c r="BAH18" s="153"/>
      <c r="BAI18" s="153"/>
      <c r="BAJ18" s="153"/>
      <c r="BAK18" s="153"/>
      <c r="BAL18" s="153"/>
      <c r="BAM18" s="153"/>
      <c r="BAN18" s="153"/>
      <c r="BAO18" s="153"/>
      <c r="BAP18" s="153"/>
      <c r="BAQ18" s="153"/>
      <c r="BAR18" s="153"/>
      <c r="BAS18" s="153"/>
      <c r="BAT18" s="153"/>
      <c r="BAU18" s="153"/>
      <c r="BAV18" s="153"/>
      <c r="BAW18" s="153"/>
      <c r="BAX18" s="153"/>
      <c r="BAY18" s="153"/>
      <c r="BAZ18" s="153"/>
      <c r="BBA18" s="153"/>
      <c r="BBB18" s="153"/>
      <c r="BBC18" s="153"/>
      <c r="BBD18" s="153"/>
      <c r="BBE18" s="153"/>
      <c r="BBF18" s="153"/>
      <c r="BBG18" s="153"/>
      <c r="BBH18" s="153"/>
      <c r="BBI18" s="153"/>
      <c r="BBJ18" s="153"/>
      <c r="BBK18" s="153"/>
      <c r="BBL18" s="153"/>
      <c r="BBM18" s="153"/>
      <c r="BBN18" s="153"/>
      <c r="BBO18" s="153"/>
      <c r="BBP18" s="153"/>
      <c r="BBQ18" s="153"/>
      <c r="BBR18" s="153"/>
      <c r="BBS18" s="153"/>
      <c r="BBT18" s="153"/>
      <c r="BBU18" s="153"/>
      <c r="BBV18" s="153"/>
      <c r="BBW18" s="153"/>
      <c r="BBX18" s="153"/>
      <c r="BBY18" s="153"/>
      <c r="BBZ18" s="153"/>
      <c r="BCA18" s="153"/>
      <c r="BCB18" s="153"/>
      <c r="BCC18" s="153"/>
      <c r="BCD18" s="153"/>
      <c r="BCE18" s="153"/>
      <c r="BCF18" s="153"/>
      <c r="BCG18" s="153"/>
      <c r="BCH18" s="153"/>
      <c r="BCI18" s="153"/>
      <c r="BCJ18" s="153"/>
      <c r="BCK18" s="153"/>
      <c r="BCL18" s="153"/>
      <c r="BCM18" s="153"/>
      <c r="BCN18" s="153"/>
      <c r="BCO18" s="153"/>
      <c r="BCP18" s="153"/>
      <c r="BCQ18" s="153"/>
      <c r="BCR18" s="153"/>
      <c r="BCS18" s="153"/>
      <c r="BCT18" s="153"/>
      <c r="BCU18" s="153"/>
      <c r="BCV18" s="153"/>
      <c r="BCW18" s="153"/>
      <c r="BCX18" s="153"/>
      <c r="BCY18" s="153"/>
      <c r="BCZ18" s="153"/>
      <c r="BDA18" s="153"/>
      <c r="BDB18" s="153"/>
      <c r="BDC18" s="153"/>
      <c r="BDD18" s="153"/>
      <c r="BDE18" s="153"/>
      <c r="BDF18" s="153"/>
      <c r="BDG18" s="153"/>
      <c r="BDH18" s="153"/>
      <c r="BDI18" s="153"/>
      <c r="BDJ18" s="153"/>
      <c r="BDK18" s="153"/>
      <c r="BDL18" s="153"/>
      <c r="BDM18" s="153"/>
      <c r="BDN18" s="153"/>
      <c r="BDO18" s="153"/>
      <c r="BDP18" s="153"/>
      <c r="BDQ18" s="153"/>
      <c r="BDR18" s="153"/>
      <c r="BDS18" s="153"/>
      <c r="BDT18" s="153"/>
      <c r="BDU18" s="153"/>
      <c r="BDV18" s="153"/>
      <c r="BDW18" s="153"/>
      <c r="BDX18" s="153"/>
      <c r="BDY18" s="153"/>
      <c r="BDZ18" s="153"/>
      <c r="BEA18" s="153"/>
      <c r="BEB18" s="153"/>
      <c r="BEC18" s="153"/>
      <c r="BED18" s="153"/>
      <c r="BEE18" s="153"/>
      <c r="BEF18" s="153"/>
      <c r="BEG18" s="153"/>
      <c r="BEH18" s="153"/>
      <c r="BEI18" s="153"/>
      <c r="BEJ18" s="153"/>
      <c r="BEK18" s="153"/>
      <c r="BEL18" s="153"/>
      <c r="BEM18" s="153"/>
      <c r="BEN18" s="153"/>
      <c r="BEO18" s="153"/>
      <c r="BEP18" s="153"/>
      <c r="BEQ18" s="153"/>
      <c r="BER18" s="153"/>
      <c r="BES18" s="153"/>
      <c r="BET18" s="153"/>
      <c r="BEU18" s="153"/>
      <c r="BEV18" s="153"/>
      <c r="BEW18" s="153"/>
      <c r="BEX18" s="153"/>
      <c r="BEY18" s="153"/>
      <c r="BEZ18" s="153"/>
      <c r="BFA18" s="153"/>
      <c r="BFB18" s="153"/>
      <c r="BFC18" s="153"/>
      <c r="BFD18" s="153"/>
      <c r="BFE18" s="153"/>
      <c r="BFF18" s="153"/>
      <c r="BFG18" s="153"/>
      <c r="BFH18" s="153"/>
      <c r="BFI18" s="153"/>
      <c r="BFJ18" s="153"/>
      <c r="BFK18" s="153"/>
      <c r="BFL18" s="153"/>
      <c r="BFM18" s="153"/>
      <c r="BFN18" s="153"/>
      <c r="BFO18" s="153"/>
      <c r="BFP18" s="153"/>
      <c r="BFQ18" s="153"/>
      <c r="BFR18" s="153"/>
      <c r="BFS18" s="153"/>
      <c r="BFT18" s="153"/>
      <c r="BFU18" s="153"/>
      <c r="BFV18" s="153"/>
      <c r="BFW18" s="153"/>
      <c r="BFX18" s="153"/>
      <c r="BFY18" s="153"/>
      <c r="BFZ18" s="153"/>
      <c r="BGA18" s="153"/>
      <c r="BGB18" s="153"/>
      <c r="BGC18" s="153"/>
      <c r="BGD18" s="153"/>
      <c r="BGE18" s="153"/>
      <c r="BGF18" s="153"/>
      <c r="BGG18" s="153"/>
      <c r="BGH18" s="153"/>
      <c r="BGI18" s="153"/>
      <c r="BGJ18" s="153"/>
      <c r="BGK18" s="153"/>
      <c r="BGL18" s="153"/>
      <c r="BGM18" s="153"/>
      <c r="BGN18" s="153"/>
      <c r="BGO18" s="153"/>
      <c r="BGP18" s="153"/>
      <c r="BGQ18" s="153"/>
      <c r="BGR18" s="153"/>
      <c r="BGS18" s="153"/>
      <c r="BGT18" s="153"/>
      <c r="BGU18" s="153"/>
      <c r="BGV18" s="153"/>
      <c r="BGW18" s="153"/>
      <c r="BGX18" s="153"/>
      <c r="BGY18" s="153"/>
      <c r="BGZ18" s="153"/>
      <c r="BHA18" s="153"/>
      <c r="BHB18" s="153"/>
      <c r="BHC18" s="153"/>
      <c r="BHD18" s="153"/>
      <c r="BHE18" s="153"/>
      <c r="BHF18" s="153"/>
      <c r="BHG18" s="153"/>
      <c r="BHH18" s="153"/>
      <c r="BHI18" s="153"/>
      <c r="BHJ18" s="153"/>
      <c r="BHK18" s="153"/>
      <c r="BHL18" s="153"/>
      <c r="BHM18" s="153"/>
      <c r="BHN18" s="153"/>
      <c r="BHO18" s="153"/>
      <c r="BHP18" s="153"/>
      <c r="BHQ18" s="153"/>
      <c r="BHR18" s="153"/>
      <c r="BHS18" s="153"/>
      <c r="BHT18" s="153"/>
      <c r="BHU18" s="153"/>
      <c r="BHV18" s="153"/>
      <c r="BHW18" s="153"/>
      <c r="BHX18" s="153"/>
      <c r="BHY18" s="153"/>
      <c r="BHZ18" s="153"/>
      <c r="BIA18" s="153"/>
      <c r="BIB18" s="153"/>
      <c r="BIC18" s="153"/>
      <c r="BID18" s="153"/>
      <c r="BIE18" s="153"/>
      <c r="BIF18" s="153"/>
      <c r="BIG18" s="153"/>
      <c r="BIH18" s="153"/>
      <c r="BII18" s="153"/>
      <c r="BIJ18" s="153"/>
      <c r="BIK18" s="153"/>
      <c r="BIL18" s="153"/>
      <c r="BIM18" s="153"/>
      <c r="BIN18" s="153"/>
      <c r="BIO18" s="153"/>
      <c r="BIP18" s="153"/>
      <c r="BIQ18" s="153"/>
      <c r="BIR18" s="153"/>
      <c r="BIS18" s="153"/>
      <c r="BIT18" s="153"/>
      <c r="BIU18" s="153"/>
      <c r="BIV18" s="153"/>
      <c r="BIW18" s="153"/>
      <c r="BIX18" s="153"/>
      <c r="BIY18" s="153"/>
      <c r="BIZ18" s="153"/>
      <c r="BJA18" s="153"/>
      <c r="BJB18" s="153"/>
      <c r="BJC18" s="153"/>
      <c r="BJD18" s="153"/>
      <c r="BJE18" s="153"/>
      <c r="BJF18" s="153"/>
      <c r="BJG18" s="153"/>
      <c r="BJH18" s="153"/>
      <c r="BJI18" s="153"/>
      <c r="BJJ18" s="153"/>
      <c r="BJK18" s="153"/>
      <c r="BJL18" s="153"/>
      <c r="BJM18" s="153"/>
      <c r="BJN18" s="153"/>
      <c r="BJO18" s="153"/>
      <c r="BJP18" s="153"/>
      <c r="BJQ18" s="153"/>
      <c r="BJR18" s="153"/>
      <c r="BJS18" s="153"/>
      <c r="BJT18" s="153"/>
      <c r="BJU18" s="153"/>
      <c r="BJV18" s="153"/>
      <c r="BJW18" s="153"/>
      <c r="BJX18" s="153"/>
      <c r="BJY18" s="153"/>
      <c r="BJZ18" s="153"/>
      <c r="BKA18" s="153"/>
      <c r="BKB18" s="153"/>
      <c r="BKC18" s="153"/>
      <c r="BKD18" s="153"/>
      <c r="BKE18" s="153"/>
      <c r="BKF18" s="153"/>
      <c r="BKG18" s="153"/>
      <c r="BKH18" s="153"/>
      <c r="BKI18" s="153"/>
      <c r="BKJ18" s="153"/>
      <c r="BKK18" s="153"/>
      <c r="BKL18" s="153"/>
      <c r="BKM18" s="153"/>
      <c r="BKN18" s="153"/>
      <c r="BKO18" s="153"/>
      <c r="BKP18" s="153"/>
      <c r="BKQ18" s="153"/>
      <c r="BKR18" s="153"/>
      <c r="BKS18" s="153"/>
      <c r="BKT18" s="153"/>
      <c r="BKU18" s="153"/>
      <c r="BKV18" s="153"/>
      <c r="BKW18" s="153"/>
      <c r="BKX18" s="153"/>
      <c r="BKY18" s="153"/>
      <c r="BKZ18" s="153"/>
      <c r="BLA18" s="153"/>
      <c r="BLB18" s="153"/>
      <c r="BLC18" s="153"/>
      <c r="BLD18" s="153"/>
      <c r="BLE18" s="153"/>
      <c r="BLF18" s="153"/>
      <c r="BLG18" s="153"/>
      <c r="BLH18" s="153"/>
      <c r="BLI18" s="153"/>
      <c r="BLJ18" s="153"/>
      <c r="BLK18" s="153"/>
      <c r="BLL18" s="153"/>
      <c r="BLM18" s="153"/>
      <c r="BLN18" s="153"/>
      <c r="BLO18" s="153"/>
      <c r="BLP18" s="153"/>
      <c r="BLQ18" s="153"/>
      <c r="BLR18" s="153"/>
      <c r="BLS18" s="153"/>
      <c r="BLT18" s="153"/>
      <c r="BLU18" s="153"/>
      <c r="BLV18" s="153"/>
      <c r="BLW18" s="153"/>
      <c r="BLX18" s="153"/>
      <c r="BLY18" s="153"/>
      <c r="BLZ18" s="153"/>
      <c r="BMA18" s="153"/>
      <c r="BMB18" s="153"/>
      <c r="BMC18" s="153"/>
      <c r="BMD18" s="153"/>
      <c r="BME18" s="153"/>
      <c r="BMF18" s="153"/>
      <c r="BMG18" s="153"/>
      <c r="BMH18" s="153"/>
      <c r="BMI18" s="153"/>
      <c r="BMJ18" s="153"/>
      <c r="BMK18" s="153"/>
      <c r="BML18" s="153"/>
      <c r="BMM18" s="153"/>
      <c r="BMN18" s="153"/>
      <c r="BMO18" s="153"/>
      <c r="BMP18" s="153"/>
      <c r="BMQ18" s="153"/>
      <c r="BMR18" s="153"/>
      <c r="BMS18" s="153"/>
      <c r="BMT18" s="153"/>
      <c r="BMU18" s="153"/>
      <c r="BMV18" s="153"/>
      <c r="BMW18" s="153"/>
      <c r="BMX18" s="153"/>
      <c r="BMY18" s="153"/>
      <c r="BMZ18" s="153"/>
      <c r="BNA18" s="153"/>
      <c r="BNB18" s="153"/>
      <c r="BNC18" s="153"/>
      <c r="BND18" s="153"/>
      <c r="BNE18" s="153"/>
      <c r="BNF18" s="153"/>
      <c r="BNG18" s="153"/>
      <c r="BNH18" s="153"/>
      <c r="BNI18" s="153"/>
      <c r="BNJ18" s="153"/>
      <c r="BNK18" s="153"/>
      <c r="BNL18" s="153"/>
      <c r="BNM18" s="153"/>
      <c r="BNN18" s="153"/>
      <c r="BNO18" s="153"/>
      <c r="BNP18" s="153"/>
      <c r="BNQ18" s="153"/>
      <c r="BNR18" s="153"/>
      <c r="BNS18" s="153"/>
      <c r="BNT18" s="153"/>
      <c r="BNU18" s="153"/>
      <c r="BNV18" s="153"/>
      <c r="BNW18" s="153"/>
      <c r="BNX18" s="153"/>
      <c r="BNY18" s="153"/>
      <c r="BNZ18" s="153"/>
      <c r="BOA18" s="153"/>
      <c r="BOB18" s="153"/>
      <c r="BOC18" s="153"/>
      <c r="BOD18" s="153"/>
      <c r="BOE18" s="153"/>
      <c r="BOF18" s="153"/>
      <c r="BOG18" s="153"/>
      <c r="BOH18" s="153"/>
      <c r="BOI18" s="153"/>
      <c r="BOJ18" s="153"/>
      <c r="BOK18" s="153"/>
      <c r="BOL18" s="153"/>
      <c r="BOM18" s="153"/>
      <c r="BON18" s="153"/>
      <c r="BOO18" s="153"/>
      <c r="BOP18" s="153"/>
      <c r="BOQ18" s="153"/>
      <c r="BOR18" s="153"/>
      <c r="BOS18" s="153"/>
      <c r="BOT18" s="153"/>
      <c r="BOU18" s="153"/>
      <c r="BOV18" s="153"/>
      <c r="BOW18" s="153"/>
      <c r="BOX18" s="153"/>
      <c r="BOY18" s="153"/>
      <c r="BOZ18" s="153"/>
      <c r="BPA18" s="153"/>
      <c r="BPB18" s="153"/>
      <c r="BPC18" s="153"/>
      <c r="BPD18" s="153"/>
      <c r="BPE18" s="153"/>
      <c r="BPF18" s="153"/>
      <c r="BPG18" s="153"/>
      <c r="BPH18" s="153"/>
      <c r="BPI18" s="153"/>
      <c r="BPJ18" s="153"/>
      <c r="BPK18" s="153"/>
      <c r="BPL18" s="153"/>
      <c r="BPM18" s="153"/>
      <c r="BPN18" s="153"/>
      <c r="BPO18" s="153"/>
      <c r="BPP18" s="153"/>
      <c r="BPQ18" s="153"/>
      <c r="BPR18" s="153"/>
      <c r="BPS18" s="153"/>
      <c r="BPT18" s="153"/>
      <c r="BPU18" s="153"/>
      <c r="BPV18" s="153"/>
      <c r="BPW18" s="153"/>
      <c r="BPX18" s="153"/>
      <c r="BPY18" s="153"/>
      <c r="BPZ18" s="153"/>
      <c r="BQA18" s="153"/>
      <c r="BQB18" s="153"/>
      <c r="BQC18" s="153"/>
      <c r="BQD18" s="153"/>
      <c r="BQE18" s="153"/>
      <c r="BQF18" s="153"/>
      <c r="BQG18" s="153"/>
      <c r="BQH18" s="153"/>
      <c r="BQI18" s="153"/>
      <c r="BQJ18" s="153"/>
      <c r="BQK18" s="153"/>
      <c r="BQL18" s="153"/>
      <c r="BQM18" s="153"/>
      <c r="BQN18" s="153"/>
      <c r="BQO18" s="153"/>
      <c r="BQP18" s="153"/>
      <c r="BQQ18" s="153"/>
      <c r="BQR18" s="153"/>
      <c r="BQS18" s="153"/>
      <c r="BQT18" s="153"/>
      <c r="BQU18" s="153"/>
      <c r="BQV18" s="153"/>
      <c r="BQW18" s="153"/>
      <c r="BQX18" s="153"/>
      <c r="BQY18" s="153"/>
      <c r="BQZ18" s="153"/>
      <c r="BRA18" s="153"/>
      <c r="BRB18" s="153"/>
      <c r="BRC18" s="153"/>
      <c r="BRD18" s="153"/>
      <c r="BRE18" s="153"/>
      <c r="BRF18" s="153"/>
      <c r="BRG18" s="153"/>
      <c r="BRH18" s="153"/>
      <c r="BRI18" s="153"/>
      <c r="BRJ18" s="153"/>
      <c r="BRK18" s="153"/>
      <c r="BRL18" s="153"/>
      <c r="BRM18" s="153"/>
      <c r="BRN18" s="153"/>
      <c r="BRO18" s="153"/>
      <c r="BRP18" s="153"/>
      <c r="BRQ18" s="153"/>
      <c r="BRR18" s="153"/>
      <c r="BRS18" s="153"/>
      <c r="BRT18" s="153"/>
      <c r="BRU18" s="153"/>
      <c r="BRV18" s="153"/>
      <c r="BRW18" s="153"/>
      <c r="BRX18" s="153"/>
      <c r="BRY18" s="153"/>
      <c r="BRZ18" s="153"/>
      <c r="BSA18" s="153"/>
      <c r="BSB18" s="153"/>
      <c r="BSC18" s="153"/>
      <c r="BSD18" s="153"/>
      <c r="BSE18" s="153"/>
      <c r="BSF18" s="153"/>
      <c r="BSG18" s="153"/>
      <c r="BSH18" s="153"/>
      <c r="BSI18" s="153"/>
      <c r="BSJ18" s="153"/>
      <c r="BSK18" s="153"/>
      <c r="BSL18" s="153"/>
      <c r="BSM18" s="153"/>
      <c r="BSN18" s="153"/>
      <c r="BSO18" s="153"/>
      <c r="BSP18" s="153"/>
      <c r="BSQ18" s="153"/>
      <c r="BSR18" s="153"/>
      <c r="BSS18" s="153"/>
      <c r="BST18" s="153"/>
      <c r="BSU18" s="153"/>
      <c r="BSV18" s="153"/>
      <c r="BSW18" s="153"/>
      <c r="BSX18" s="153"/>
      <c r="BSY18" s="153"/>
      <c r="BSZ18" s="153"/>
      <c r="BTA18" s="153"/>
      <c r="BTB18" s="153"/>
      <c r="BTC18" s="153"/>
      <c r="BTD18" s="153"/>
      <c r="BTE18" s="153"/>
      <c r="BTF18" s="153"/>
      <c r="BTG18" s="153"/>
      <c r="BTH18" s="153"/>
      <c r="BTI18" s="153"/>
      <c r="BTJ18" s="153"/>
      <c r="BTK18" s="153"/>
      <c r="BTL18" s="153"/>
      <c r="BTM18" s="153"/>
      <c r="BTN18" s="153"/>
      <c r="BTO18" s="153"/>
      <c r="BTP18" s="153"/>
      <c r="BTQ18" s="153"/>
      <c r="BTR18" s="153"/>
      <c r="BTS18" s="153"/>
      <c r="BTT18" s="153"/>
      <c r="BTU18" s="153"/>
      <c r="BTV18" s="153"/>
      <c r="BTW18" s="153"/>
      <c r="BTX18" s="153"/>
      <c r="BTY18" s="153"/>
      <c r="BTZ18" s="153"/>
      <c r="BUA18" s="153"/>
      <c r="BUB18" s="153"/>
      <c r="BUC18" s="153"/>
      <c r="BUD18" s="153"/>
      <c r="BUE18" s="153"/>
      <c r="BUF18" s="153"/>
      <c r="BUG18" s="153"/>
      <c r="BUH18" s="153"/>
      <c r="BUI18" s="153"/>
      <c r="BUJ18" s="153"/>
      <c r="BUK18" s="153"/>
      <c r="BUL18" s="153"/>
      <c r="BUM18" s="153"/>
      <c r="BUN18" s="153"/>
      <c r="BUO18" s="153"/>
      <c r="BUP18" s="153"/>
      <c r="BUQ18" s="153"/>
      <c r="BUR18" s="153"/>
      <c r="BUS18" s="153"/>
      <c r="BUT18" s="153"/>
      <c r="BUU18" s="153"/>
      <c r="BUV18" s="153"/>
      <c r="BUW18" s="153"/>
      <c r="BUX18" s="153"/>
      <c r="BUY18" s="153"/>
      <c r="BUZ18" s="153"/>
      <c r="BVA18" s="153"/>
      <c r="BVB18" s="153"/>
      <c r="BVC18" s="153"/>
      <c r="BVD18" s="153"/>
      <c r="BVE18" s="153"/>
      <c r="BVF18" s="153"/>
      <c r="BVG18" s="153"/>
      <c r="BVH18" s="153"/>
      <c r="BVI18" s="153"/>
      <c r="BVJ18" s="153"/>
      <c r="BVK18" s="153"/>
      <c r="BVL18" s="153"/>
      <c r="BVM18" s="153"/>
      <c r="BVN18" s="153"/>
      <c r="BVO18" s="153"/>
      <c r="BVP18" s="153"/>
      <c r="BVQ18" s="153"/>
      <c r="BVR18" s="153"/>
      <c r="BVS18" s="153"/>
      <c r="BVT18" s="153"/>
      <c r="BVU18" s="153"/>
      <c r="BVV18" s="153"/>
      <c r="BVW18" s="153"/>
      <c r="BVX18" s="153"/>
      <c r="BVY18" s="153"/>
      <c r="BVZ18" s="153"/>
      <c r="BWA18" s="153"/>
      <c r="BWB18" s="153"/>
      <c r="BWC18" s="153"/>
      <c r="BWD18" s="153"/>
      <c r="BWE18" s="153"/>
      <c r="BWF18" s="153"/>
      <c r="BWG18" s="153"/>
      <c r="BWH18" s="153"/>
      <c r="BWI18" s="153"/>
      <c r="BWJ18" s="153"/>
      <c r="BWK18" s="153"/>
      <c r="BWL18" s="153"/>
      <c r="BWM18" s="153"/>
      <c r="BWN18" s="153"/>
      <c r="BWO18" s="153"/>
      <c r="BWP18" s="153"/>
      <c r="BWQ18" s="153"/>
      <c r="BWR18" s="153"/>
      <c r="BWS18" s="153"/>
      <c r="BWT18" s="153"/>
      <c r="BWU18" s="153"/>
      <c r="BWV18" s="153"/>
      <c r="BWW18" s="153"/>
      <c r="BWX18" s="153"/>
      <c r="BWY18" s="153"/>
      <c r="BWZ18" s="153"/>
      <c r="BXA18" s="153"/>
      <c r="BXB18" s="153"/>
      <c r="BXC18" s="153"/>
      <c r="BXD18" s="153"/>
      <c r="BXE18" s="153"/>
      <c r="BXF18" s="153"/>
      <c r="BXG18" s="153"/>
      <c r="BXH18" s="153"/>
      <c r="BXI18" s="153"/>
      <c r="BXJ18" s="153"/>
      <c r="BXK18" s="153"/>
      <c r="BXL18" s="153"/>
      <c r="BXM18" s="153"/>
      <c r="BXN18" s="153"/>
      <c r="BXO18" s="153"/>
      <c r="BXP18" s="153"/>
      <c r="BXQ18" s="153"/>
      <c r="BXR18" s="153"/>
      <c r="BXS18" s="153"/>
      <c r="BXT18" s="153"/>
      <c r="BXU18" s="153"/>
      <c r="BXV18" s="153"/>
      <c r="BXW18" s="153"/>
      <c r="BXX18" s="153"/>
      <c r="BXY18" s="153"/>
      <c r="BXZ18" s="153"/>
      <c r="BYA18" s="153"/>
      <c r="BYB18" s="153"/>
      <c r="BYC18" s="153"/>
      <c r="BYD18" s="153"/>
      <c r="BYE18" s="153"/>
      <c r="BYF18" s="153"/>
      <c r="BYG18" s="153"/>
      <c r="BYH18" s="153"/>
      <c r="BYI18" s="153"/>
      <c r="BYJ18" s="153"/>
      <c r="BYK18" s="153"/>
      <c r="BYL18" s="153"/>
      <c r="BYM18" s="153"/>
      <c r="BYN18" s="153"/>
      <c r="BYO18" s="153"/>
      <c r="BYP18" s="153"/>
      <c r="BYQ18" s="153"/>
      <c r="BYR18" s="153"/>
      <c r="BYS18" s="153"/>
      <c r="BYT18" s="153"/>
      <c r="BYU18" s="153"/>
      <c r="BYV18" s="153"/>
      <c r="BYW18" s="153"/>
      <c r="BYX18" s="153"/>
      <c r="BYY18" s="153"/>
      <c r="BYZ18" s="153"/>
      <c r="BZA18" s="153"/>
      <c r="BZB18" s="153"/>
      <c r="BZC18" s="153"/>
      <c r="BZD18" s="153"/>
      <c r="BZE18" s="153"/>
      <c r="BZF18" s="153"/>
      <c r="BZG18" s="153"/>
      <c r="BZH18" s="153"/>
      <c r="BZI18" s="153"/>
      <c r="BZJ18" s="153"/>
      <c r="BZK18" s="153"/>
      <c r="BZL18" s="153"/>
      <c r="BZM18" s="153"/>
      <c r="BZN18" s="153"/>
      <c r="BZO18" s="153"/>
      <c r="BZP18" s="153"/>
      <c r="BZQ18" s="153"/>
      <c r="BZR18" s="153"/>
      <c r="BZS18" s="153"/>
      <c r="BZT18" s="153"/>
      <c r="BZU18" s="153"/>
      <c r="BZV18" s="153"/>
      <c r="BZW18" s="153"/>
      <c r="BZX18" s="153"/>
      <c r="BZY18" s="153"/>
      <c r="BZZ18" s="153"/>
      <c r="CAA18" s="153"/>
      <c r="CAB18" s="153"/>
      <c r="CAC18" s="153"/>
      <c r="CAD18" s="153"/>
      <c r="CAE18" s="153"/>
      <c r="CAF18" s="153"/>
      <c r="CAG18" s="153"/>
      <c r="CAH18" s="153"/>
      <c r="CAI18" s="153"/>
      <c r="CAJ18" s="153"/>
      <c r="CAK18" s="153"/>
      <c r="CAL18" s="153"/>
      <c r="CAM18" s="153"/>
      <c r="CAN18" s="153"/>
      <c r="CAO18" s="153"/>
      <c r="CAP18" s="153"/>
      <c r="CAQ18" s="153"/>
      <c r="CAR18" s="153"/>
      <c r="CAS18" s="153"/>
      <c r="CAT18" s="153"/>
      <c r="CAU18" s="153"/>
      <c r="CAV18" s="153"/>
      <c r="CAW18" s="153"/>
      <c r="CAX18" s="153"/>
      <c r="CAY18" s="153"/>
      <c r="CAZ18" s="153"/>
      <c r="CBA18" s="153"/>
      <c r="CBB18" s="153"/>
      <c r="CBC18" s="153"/>
      <c r="CBD18" s="153"/>
      <c r="CBE18" s="153"/>
      <c r="CBF18" s="153"/>
      <c r="CBG18" s="153"/>
      <c r="CBH18" s="153"/>
      <c r="CBI18" s="153"/>
      <c r="CBJ18" s="153"/>
      <c r="CBK18" s="153"/>
      <c r="CBL18" s="153"/>
      <c r="CBM18" s="153"/>
      <c r="CBN18" s="153"/>
      <c r="CBO18" s="153"/>
      <c r="CBP18" s="153"/>
      <c r="CBQ18" s="153"/>
      <c r="CBR18" s="153"/>
      <c r="CBS18" s="153"/>
      <c r="CBT18" s="153"/>
      <c r="CBU18" s="153"/>
      <c r="CBV18" s="153"/>
      <c r="CBW18" s="153"/>
      <c r="CBX18" s="153"/>
      <c r="CBY18" s="153"/>
      <c r="CBZ18" s="153"/>
      <c r="CCA18" s="153"/>
      <c r="CCB18" s="153"/>
      <c r="CCC18" s="153"/>
      <c r="CCD18" s="153"/>
      <c r="CCE18" s="153"/>
      <c r="CCF18" s="153"/>
      <c r="CCG18" s="153"/>
      <c r="CCH18" s="153"/>
      <c r="CCI18" s="153"/>
      <c r="CCJ18" s="153"/>
      <c r="CCK18" s="153"/>
      <c r="CCL18" s="153"/>
      <c r="CCM18" s="153"/>
      <c r="CCN18" s="153"/>
      <c r="CCO18" s="153"/>
      <c r="CCP18" s="153"/>
      <c r="CCQ18" s="153"/>
      <c r="CCR18" s="153"/>
      <c r="CCS18" s="153"/>
      <c r="CCT18" s="153"/>
      <c r="CCU18" s="153"/>
      <c r="CCV18" s="153"/>
      <c r="CCW18" s="153"/>
      <c r="CCX18" s="153"/>
      <c r="CCY18" s="153"/>
      <c r="CCZ18" s="153"/>
      <c r="CDA18" s="153"/>
      <c r="CDB18" s="153"/>
      <c r="CDC18" s="153"/>
      <c r="CDD18" s="153"/>
      <c r="CDE18" s="153"/>
      <c r="CDF18" s="153"/>
      <c r="CDG18" s="153"/>
      <c r="CDH18" s="153"/>
      <c r="CDI18" s="153"/>
      <c r="CDJ18" s="153"/>
      <c r="CDK18" s="153"/>
      <c r="CDL18" s="153"/>
      <c r="CDM18" s="153"/>
      <c r="CDN18" s="153"/>
      <c r="CDO18" s="153"/>
      <c r="CDP18" s="153"/>
      <c r="CDQ18" s="153"/>
      <c r="CDR18" s="153"/>
      <c r="CDS18" s="153"/>
      <c r="CDT18" s="153"/>
      <c r="CDU18" s="153"/>
      <c r="CDV18" s="153"/>
      <c r="CDW18" s="153"/>
      <c r="CDX18" s="153"/>
      <c r="CDY18" s="153"/>
      <c r="CDZ18" s="153"/>
      <c r="CEA18" s="153"/>
      <c r="CEB18" s="153"/>
      <c r="CEC18" s="153"/>
      <c r="CED18" s="153"/>
      <c r="CEE18" s="153"/>
      <c r="CEF18" s="153"/>
      <c r="CEG18" s="153"/>
      <c r="CEH18" s="153"/>
      <c r="CEI18" s="153"/>
      <c r="CEJ18" s="153"/>
      <c r="CEK18" s="153"/>
      <c r="CEL18" s="153"/>
      <c r="CEM18" s="153"/>
      <c r="CEN18" s="153"/>
      <c r="CEO18" s="153"/>
      <c r="CEP18" s="153"/>
      <c r="CEQ18" s="153"/>
      <c r="CER18" s="153"/>
      <c r="CES18" s="153"/>
      <c r="CET18" s="153"/>
      <c r="CEU18" s="153"/>
      <c r="CEV18" s="153"/>
      <c r="CEW18" s="153"/>
      <c r="CEX18" s="153"/>
      <c r="CEY18" s="153"/>
      <c r="CEZ18" s="153"/>
      <c r="CFA18" s="153"/>
      <c r="CFB18" s="153"/>
      <c r="CFC18" s="153"/>
      <c r="CFD18" s="153"/>
      <c r="CFE18" s="153"/>
      <c r="CFF18" s="153"/>
      <c r="CFG18" s="153"/>
      <c r="CFH18" s="153"/>
      <c r="CFI18" s="153"/>
      <c r="CFJ18" s="153"/>
      <c r="CFK18" s="153"/>
      <c r="CFL18" s="153"/>
      <c r="CFM18" s="153"/>
      <c r="CFN18" s="153"/>
      <c r="CFO18" s="153"/>
      <c r="CFP18" s="153"/>
      <c r="CFQ18" s="153"/>
      <c r="CFR18" s="153"/>
      <c r="CFS18" s="153"/>
      <c r="CFT18" s="153"/>
      <c r="CFU18" s="153"/>
      <c r="CFV18" s="153"/>
      <c r="CFW18" s="153"/>
      <c r="CFX18" s="153"/>
      <c r="CFY18" s="153"/>
      <c r="CFZ18" s="153"/>
      <c r="CGA18" s="153"/>
      <c r="CGB18" s="153"/>
      <c r="CGC18" s="153"/>
      <c r="CGD18" s="153"/>
      <c r="CGE18" s="153"/>
      <c r="CGF18" s="153"/>
      <c r="CGG18" s="153"/>
      <c r="CGH18" s="153"/>
      <c r="CGI18" s="153"/>
      <c r="CGJ18" s="153"/>
      <c r="CGK18" s="153"/>
      <c r="CGL18" s="153"/>
      <c r="CGM18" s="153"/>
      <c r="CGN18" s="153"/>
      <c r="CGO18" s="153"/>
      <c r="CGP18" s="153"/>
      <c r="CGQ18" s="153"/>
      <c r="CGR18" s="153"/>
      <c r="CGS18" s="153"/>
      <c r="CGT18" s="153"/>
      <c r="CGU18" s="153"/>
      <c r="CGV18" s="153"/>
      <c r="CGW18" s="153"/>
      <c r="CGX18" s="153"/>
      <c r="CGY18" s="153"/>
      <c r="CGZ18" s="153"/>
      <c r="CHA18" s="153"/>
      <c r="CHB18" s="153"/>
      <c r="CHC18" s="153"/>
      <c r="CHD18" s="153"/>
      <c r="CHE18" s="153"/>
      <c r="CHF18" s="153"/>
      <c r="CHG18" s="153"/>
      <c r="CHH18" s="153"/>
      <c r="CHI18" s="153"/>
      <c r="CHJ18" s="153"/>
      <c r="CHK18" s="153"/>
      <c r="CHL18" s="153"/>
      <c r="CHM18" s="153"/>
      <c r="CHN18" s="153"/>
      <c r="CHO18" s="153"/>
      <c r="CHP18" s="153"/>
      <c r="CHQ18" s="153"/>
      <c r="CHR18" s="153"/>
      <c r="CHS18" s="153"/>
      <c r="CHT18" s="153"/>
      <c r="CHU18" s="153"/>
      <c r="CHV18" s="153"/>
      <c r="CHW18" s="153"/>
      <c r="CHX18" s="153"/>
      <c r="CHY18" s="153"/>
      <c r="CHZ18" s="153"/>
      <c r="CIA18" s="153"/>
      <c r="CIB18" s="153"/>
      <c r="CIC18" s="153"/>
      <c r="CID18" s="153"/>
      <c r="CIE18" s="153"/>
      <c r="CIF18" s="153"/>
      <c r="CIG18" s="153"/>
      <c r="CIH18" s="153"/>
      <c r="CII18" s="153"/>
      <c r="CIJ18" s="153"/>
      <c r="CIK18" s="153"/>
      <c r="CIL18" s="153"/>
      <c r="CIM18" s="153"/>
      <c r="CIN18" s="153"/>
      <c r="CIO18" s="153"/>
      <c r="CIP18" s="153"/>
      <c r="CIQ18" s="153"/>
      <c r="CIR18" s="153"/>
      <c r="CIS18" s="153"/>
      <c r="CIT18" s="153"/>
      <c r="CIU18" s="153"/>
      <c r="CIV18" s="153"/>
      <c r="CIW18" s="153"/>
      <c r="CIX18" s="153"/>
      <c r="CIY18" s="153"/>
      <c r="CIZ18" s="153"/>
      <c r="CJA18" s="153"/>
      <c r="CJB18" s="153"/>
      <c r="CJC18" s="153"/>
      <c r="CJD18" s="153"/>
      <c r="CJE18" s="153"/>
      <c r="CJF18" s="153"/>
      <c r="CJG18" s="153"/>
      <c r="CJH18" s="153"/>
      <c r="CJI18" s="153"/>
      <c r="CJJ18" s="153"/>
      <c r="CJK18" s="153"/>
      <c r="CJL18" s="153"/>
      <c r="CJM18" s="153"/>
      <c r="CJN18" s="153"/>
      <c r="CJO18" s="153"/>
      <c r="CJP18" s="153"/>
      <c r="CJQ18" s="153"/>
      <c r="CJR18" s="153"/>
      <c r="CJS18" s="153"/>
      <c r="CJT18" s="153"/>
      <c r="CJU18" s="153"/>
      <c r="CJV18" s="153"/>
      <c r="CJW18" s="153"/>
      <c r="CJX18" s="153"/>
      <c r="CJY18" s="153"/>
      <c r="CJZ18" s="153"/>
      <c r="CKA18" s="153"/>
      <c r="CKB18" s="153"/>
      <c r="CKC18" s="153"/>
      <c r="CKD18" s="153"/>
      <c r="CKE18" s="153"/>
      <c r="CKF18" s="153"/>
      <c r="CKG18" s="153"/>
      <c r="CKH18" s="153"/>
      <c r="CKI18" s="153"/>
      <c r="CKJ18" s="153"/>
      <c r="CKK18" s="153"/>
      <c r="CKL18" s="153"/>
      <c r="CKM18" s="153"/>
      <c r="CKN18" s="153"/>
      <c r="CKO18" s="153"/>
      <c r="CKP18" s="153"/>
      <c r="CKQ18" s="153"/>
      <c r="CKR18" s="153"/>
      <c r="CKS18" s="153"/>
      <c r="CKT18" s="153"/>
      <c r="CKU18" s="153"/>
      <c r="CKV18" s="153"/>
      <c r="CKW18" s="153"/>
      <c r="CKX18" s="153"/>
      <c r="CKY18" s="153"/>
      <c r="CKZ18" s="153"/>
      <c r="CLA18" s="153"/>
      <c r="CLB18" s="153"/>
      <c r="CLC18" s="153"/>
      <c r="CLD18" s="153"/>
      <c r="CLE18" s="153"/>
      <c r="CLF18" s="153"/>
      <c r="CLG18" s="153"/>
      <c r="CLH18" s="153"/>
      <c r="CLI18" s="153"/>
      <c r="CLJ18" s="153"/>
      <c r="CLK18" s="153"/>
      <c r="CLL18" s="153"/>
      <c r="CLM18" s="153"/>
      <c r="CLN18" s="153"/>
      <c r="CLO18" s="153"/>
      <c r="CLP18" s="153"/>
      <c r="CLQ18" s="153"/>
      <c r="CLR18" s="153"/>
      <c r="CLS18" s="153"/>
      <c r="CLT18" s="153"/>
      <c r="CLU18" s="153"/>
      <c r="CLV18" s="153"/>
      <c r="CLW18" s="153"/>
      <c r="CLX18" s="153"/>
      <c r="CLY18" s="153"/>
      <c r="CLZ18" s="153"/>
      <c r="CMA18" s="153"/>
      <c r="CMB18" s="153"/>
      <c r="CMC18" s="153"/>
      <c r="CMD18" s="153"/>
      <c r="CME18" s="153"/>
      <c r="CMF18" s="153"/>
      <c r="CMG18" s="153"/>
      <c r="CMH18" s="153"/>
      <c r="CMI18" s="153"/>
      <c r="CMJ18" s="153"/>
      <c r="CMK18" s="153"/>
      <c r="CML18" s="153"/>
      <c r="CMM18" s="153"/>
      <c r="CMN18" s="153"/>
      <c r="CMO18" s="153"/>
      <c r="CMP18" s="153"/>
      <c r="CMQ18" s="153"/>
      <c r="CMR18" s="153"/>
      <c r="CMS18" s="153"/>
      <c r="CMT18" s="153"/>
      <c r="CMU18" s="153"/>
      <c r="CMV18" s="153"/>
      <c r="CMW18" s="153"/>
      <c r="CMX18" s="153"/>
      <c r="CMY18" s="153"/>
      <c r="CMZ18" s="153"/>
      <c r="CNA18" s="153"/>
      <c r="CNB18" s="153"/>
      <c r="CNC18" s="153"/>
      <c r="CND18" s="153"/>
      <c r="CNE18" s="153"/>
      <c r="CNF18" s="153"/>
      <c r="CNG18" s="153"/>
      <c r="CNH18" s="153"/>
      <c r="CNI18" s="153"/>
      <c r="CNJ18" s="153"/>
      <c r="CNK18" s="153"/>
      <c r="CNL18" s="153"/>
      <c r="CNM18" s="153"/>
      <c r="CNN18" s="153"/>
      <c r="CNO18" s="153"/>
      <c r="CNP18" s="153"/>
      <c r="CNQ18" s="153"/>
      <c r="CNR18" s="153"/>
      <c r="CNS18" s="153"/>
      <c r="CNT18" s="153"/>
      <c r="CNU18" s="153"/>
      <c r="CNV18" s="153"/>
      <c r="CNW18" s="153"/>
      <c r="CNX18" s="153"/>
      <c r="CNY18" s="153"/>
      <c r="CNZ18" s="153"/>
      <c r="COA18" s="153"/>
      <c r="COB18" s="153"/>
      <c r="COC18" s="153"/>
      <c r="COD18" s="153"/>
      <c r="COE18" s="153"/>
      <c r="COF18" s="153"/>
      <c r="COG18" s="153"/>
      <c r="COH18" s="153"/>
      <c r="COI18" s="153"/>
      <c r="COJ18" s="153"/>
      <c r="COK18" s="153"/>
      <c r="COL18" s="153"/>
      <c r="COM18" s="153"/>
      <c r="CON18" s="153"/>
      <c r="COO18" s="153"/>
      <c r="COP18" s="153"/>
      <c r="COQ18" s="153"/>
      <c r="COR18" s="153"/>
      <c r="COS18" s="153"/>
      <c r="COT18" s="153"/>
      <c r="COU18" s="153"/>
      <c r="COV18" s="153"/>
      <c r="COW18" s="153"/>
      <c r="COX18" s="153"/>
      <c r="COY18" s="153"/>
      <c r="COZ18" s="153"/>
      <c r="CPA18" s="153"/>
      <c r="CPB18" s="153"/>
      <c r="CPC18" s="153"/>
      <c r="CPD18" s="153"/>
      <c r="CPE18" s="153"/>
      <c r="CPF18" s="153"/>
      <c r="CPG18" s="153"/>
      <c r="CPH18" s="153"/>
      <c r="CPI18" s="153"/>
      <c r="CPJ18" s="153"/>
      <c r="CPK18" s="153"/>
      <c r="CPL18" s="153"/>
      <c r="CPM18" s="153"/>
      <c r="CPN18" s="153"/>
      <c r="CPO18" s="153"/>
      <c r="CPP18" s="153"/>
      <c r="CPQ18" s="153"/>
      <c r="CPR18" s="153"/>
      <c r="CPS18" s="153"/>
      <c r="CPT18" s="153"/>
      <c r="CPU18" s="153"/>
      <c r="CPV18" s="153"/>
      <c r="CPW18" s="153"/>
      <c r="CPX18" s="153"/>
      <c r="CPY18" s="153"/>
      <c r="CPZ18" s="153"/>
      <c r="CQA18" s="153"/>
      <c r="CQB18" s="153"/>
      <c r="CQC18" s="153"/>
      <c r="CQD18" s="153"/>
      <c r="CQE18" s="153"/>
      <c r="CQF18" s="153"/>
      <c r="CQG18" s="153"/>
      <c r="CQH18" s="153"/>
      <c r="CQI18" s="153"/>
      <c r="CQJ18" s="153"/>
      <c r="CQK18" s="153"/>
      <c r="CQL18" s="153"/>
      <c r="CQM18" s="153"/>
      <c r="CQN18" s="153"/>
      <c r="CQO18" s="153"/>
      <c r="CQP18" s="153"/>
      <c r="CQQ18" s="153"/>
      <c r="CQR18" s="153"/>
      <c r="CQS18" s="153"/>
      <c r="CQT18" s="153"/>
      <c r="CQU18" s="153"/>
      <c r="CQV18" s="153"/>
      <c r="CQW18" s="153"/>
      <c r="CQX18" s="153"/>
      <c r="CQY18" s="153"/>
      <c r="CQZ18" s="153"/>
      <c r="CRA18" s="153"/>
      <c r="CRB18" s="153"/>
      <c r="CRC18" s="153"/>
      <c r="CRD18" s="153"/>
      <c r="CRE18" s="153"/>
      <c r="CRF18" s="153"/>
      <c r="CRG18" s="153"/>
      <c r="CRH18" s="153"/>
      <c r="CRI18" s="153"/>
      <c r="CRJ18" s="153"/>
      <c r="CRK18" s="153"/>
      <c r="CRL18" s="153"/>
      <c r="CRM18" s="153"/>
      <c r="CRN18" s="153"/>
      <c r="CRO18" s="153"/>
      <c r="CRP18" s="153"/>
      <c r="CRQ18" s="153"/>
      <c r="CRR18" s="153"/>
      <c r="CRS18" s="153"/>
      <c r="CRT18" s="153"/>
      <c r="CRU18" s="153"/>
      <c r="CRV18" s="153"/>
      <c r="CRW18" s="153"/>
      <c r="CRX18" s="153"/>
      <c r="CRY18" s="153"/>
      <c r="CRZ18" s="153"/>
      <c r="CSA18" s="153"/>
      <c r="CSB18" s="153"/>
      <c r="CSC18" s="153"/>
      <c r="CSD18" s="153"/>
      <c r="CSE18" s="153"/>
      <c r="CSF18" s="153"/>
      <c r="CSG18" s="153"/>
      <c r="CSH18" s="153"/>
      <c r="CSI18" s="153"/>
      <c r="CSJ18" s="153"/>
      <c r="CSK18" s="153"/>
      <c r="CSL18" s="153"/>
      <c r="CSM18" s="153"/>
      <c r="CSN18" s="153"/>
      <c r="CSO18" s="153"/>
      <c r="CSP18" s="153"/>
      <c r="CSQ18" s="153"/>
      <c r="CSR18" s="153"/>
      <c r="CSS18" s="153"/>
      <c r="CST18" s="153"/>
      <c r="CSU18" s="153"/>
      <c r="CSV18" s="153"/>
      <c r="CSW18" s="153"/>
      <c r="CSX18" s="153"/>
      <c r="CSY18" s="153"/>
      <c r="CSZ18" s="153"/>
      <c r="CTA18" s="153"/>
      <c r="CTB18" s="153"/>
      <c r="CTC18" s="153"/>
      <c r="CTD18" s="153"/>
      <c r="CTE18" s="153"/>
      <c r="CTF18" s="153"/>
      <c r="CTG18" s="153"/>
      <c r="CTH18" s="153"/>
      <c r="CTI18" s="153"/>
      <c r="CTJ18" s="153"/>
      <c r="CTK18" s="153"/>
      <c r="CTL18" s="153"/>
      <c r="CTM18" s="153"/>
      <c r="CTN18" s="153"/>
      <c r="CTO18" s="153"/>
      <c r="CTP18" s="153"/>
      <c r="CTQ18" s="153"/>
      <c r="CTR18" s="153"/>
      <c r="CTS18" s="153"/>
      <c r="CTT18" s="153"/>
      <c r="CTU18" s="153"/>
      <c r="CTV18" s="153"/>
      <c r="CTW18" s="153"/>
      <c r="CTX18" s="153"/>
      <c r="CTY18" s="153"/>
      <c r="CTZ18" s="153"/>
      <c r="CUA18" s="153"/>
      <c r="CUB18" s="153"/>
      <c r="CUC18" s="153"/>
      <c r="CUD18" s="153"/>
      <c r="CUE18" s="153"/>
      <c r="CUF18" s="153"/>
      <c r="CUG18" s="153"/>
      <c r="CUH18" s="153"/>
      <c r="CUI18" s="153"/>
      <c r="CUJ18" s="153"/>
      <c r="CUK18" s="153"/>
      <c r="CUL18" s="153"/>
      <c r="CUM18" s="153"/>
      <c r="CUN18" s="153"/>
      <c r="CUO18" s="153"/>
      <c r="CUP18" s="153"/>
      <c r="CUQ18" s="153"/>
      <c r="CUR18" s="153"/>
      <c r="CUS18" s="153"/>
      <c r="CUT18" s="153"/>
      <c r="CUU18" s="153"/>
      <c r="CUV18" s="153"/>
      <c r="CUW18" s="153"/>
      <c r="CUX18" s="153"/>
      <c r="CUY18" s="153"/>
      <c r="CUZ18" s="153"/>
      <c r="CVA18" s="153"/>
      <c r="CVB18" s="153"/>
      <c r="CVC18" s="153"/>
      <c r="CVD18" s="153"/>
      <c r="CVE18" s="153"/>
      <c r="CVF18" s="153"/>
      <c r="CVG18" s="153"/>
      <c r="CVH18" s="153"/>
      <c r="CVI18" s="153"/>
      <c r="CVJ18" s="153"/>
      <c r="CVK18" s="153"/>
      <c r="CVL18" s="153"/>
      <c r="CVM18" s="153"/>
      <c r="CVN18" s="153"/>
      <c r="CVO18" s="153"/>
      <c r="CVP18" s="153"/>
      <c r="CVQ18" s="153"/>
      <c r="CVR18" s="153"/>
      <c r="CVS18" s="153"/>
      <c r="CVT18" s="153"/>
      <c r="CVU18" s="153"/>
      <c r="CVV18" s="153"/>
      <c r="CVW18" s="153"/>
      <c r="CVX18" s="153"/>
      <c r="CVY18" s="153"/>
      <c r="CVZ18" s="153"/>
      <c r="CWA18" s="153"/>
      <c r="CWB18" s="153"/>
      <c r="CWC18" s="153"/>
      <c r="CWD18" s="153"/>
      <c r="CWE18" s="153"/>
      <c r="CWF18" s="153"/>
      <c r="CWG18" s="153"/>
      <c r="CWH18" s="153"/>
      <c r="CWI18" s="153"/>
      <c r="CWJ18" s="153"/>
      <c r="CWK18" s="153"/>
      <c r="CWL18" s="153"/>
      <c r="CWM18" s="153"/>
      <c r="CWN18" s="153"/>
      <c r="CWO18" s="153"/>
      <c r="CWP18" s="153"/>
      <c r="CWQ18" s="153"/>
      <c r="CWR18" s="153"/>
      <c r="CWS18" s="153"/>
      <c r="CWT18" s="153"/>
      <c r="CWU18" s="153"/>
      <c r="CWV18" s="153"/>
      <c r="CWW18" s="153"/>
      <c r="CWX18" s="153"/>
      <c r="CWY18" s="153"/>
      <c r="CWZ18" s="153"/>
      <c r="CXA18" s="153"/>
      <c r="CXB18" s="153"/>
      <c r="CXC18" s="153"/>
      <c r="CXD18" s="153"/>
      <c r="CXE18" s="153"/>
      <c r="CXF18" s="153"/>
      <c r="CXG18" s="153"/>
      <c r="CXH18" s="153"/>
      <c r="CXI18" s="153"/>
      <c r="CXJ18" s="153"/>
      <c r="CXK18" s="153"/>
      <c r="CXL18" s="153"/>
      <c r="CXM18" s="153"/>
      <c r="CXN18" s="153"/>
      <c r="CXO18" s="153"/>
      <c r="CXP18" s="153"/>
      <c r="CXQ18" s="153"/>
      <c r="CXR18" s="153"/>
      <c r="CXS18" s="153"/>
      <c r="CXT18" s="153"/>
      <c r="CXU18" s="153"/>
      <c r="CXV18" s="153"/>
      <c r="CXW18" s="153"/>
      <c r="CXX18" s="153"/>
      <c r="CXY18" s="153"/>
      <c r="CXZ18" s="153"/>
      <c r="CYA18" s="153"/>
      <c r="CYB18" s="153"/>
      <c r="CYC18" s="153"/>
      <c r="CYD18" s="153"/>
      <c r="CYE18" s="153"/>
      <c r="CYF18" s="153"/>
      <c r="CYG18" s="153"/>
      <c r="CYH18" s="153"/>
      <c r="CYI18" s="153"/>
      <c r="CYJ18" s="153"/>
      <c r="CYK18" s="153"/>
      <c r="CYL18" s="153"/>
      <c r="CYM18" s="153"/>
      <c r="CYN18" s="153"/>
      <c r="CYO18" s="153"/>
      <c r="CYP18" s="153"/>
      <c r="CYQ18" s="153"/>
      <c r="CYR18" s="153"/>
      <c r="CYS18" s="153"/>
      <c r="CYT18" s="153"/>
      <c r="CYU18" s="153"/>
      <c r="CYV18" s="153"/>
      <c r="CYW18" s="153"/>
      <c r="CYX18" s="153"/>
      <c r="CYY18" s="153"/>
      <c r="CYZ18" s="153"/>
      <c r="CZA18" s="153"/>
      <c r="CZB18" s="153"/>
      <c r="CZC18" s="153"/>
      <c r="CZD18" s="153"/>
      <c r="CZE18" s="153"/>
      <c r="CZF18" s="153"/>
      <c r="CZG18" s="153"/>
      <c r="CZH18" s="153"/>
      <c r="CZI18" s="153"/>
      <c r="CZJ18" s="153"/>
      <c r="CZK18" s="153"/>
      <c r="CZL18" s="153"/>
      <c r="CZM18" s="153"/>
      <c r="CZN18" s="153"/>
      <c r="CZO18" s="153"/>
      <c r="CZP18" s="153"/>
      <c r="CZQ18" s="153"/>
      <c r="CZR18" s="153"/>
      <c r="CZS18" s="153"/>
      <c r="CZT18" s="153"/>
      <c r="CZU18" s="153"/>
      <c r="CZV18" s="153"/>
      <c r="CZW18" s="153"/>
      <c r="CZX18" s="153"/>
      <c r="CZY18" s="153"/>
      <c r="CZZ18" s="153"/>
      <c r="DAA18" s="153"/>
      <c r="DAB18" s="153"/>
      <c r="DAC18" s="153"/>
      <c r="DAD18" s="153"/>
      <c r="DAE18" s="153"/>
      <c r="DAF18" s="153"/>
      <c r="DAG18" s="153"/>
      <c r="DAH18" s="153"/>
      <c r="DAI18" s="153"/>
      <c r="DAJ18" s="153"/>
      <c r="DAK18" s="153"/>
      <c r="DAL18" s="153"/>
      <c r="DAM18" s="153"/>
      <c r="DAN18" s="153"/>
      <c r="DAO18" s="153"/>
      <c r="DAP18" s="153"/>
      <c r="DAQ18" s="153"/>
      <c r="DAR18" s="153"/>
      <c r="DAS18" s="153"/>
      <c r="DAT18" s="153"/>
      <c r="DAU18" s="153"/>
      <c r="DAV18" s="153"/>
      <c r="DAW18" s="153"/>
      <c r="DAX18" s="153"/>
      <c r="DAY18" s="153"/>
      <c r="DAZ18" s="153"/>
      <c r="DBA18" s="153"/>
      <c r="DBB18" s="153"/>
      <c r="DBC18" s="153"/>
      <c r="DBD18" s="153"/>
      <c r="DBE18" s="153"/>
      <c r="DBF18" s="153"/>
      <c r="DBG18" s="153"/>
      <c r="DBH18" s="153"/>
      <c r="DBI18" s="153"/>
      <c r="DBJ18" s="153"/>
      <c r="DBK18" s="153"/>
      <c r="DBL18" s="153"/>
      <c r="DBM18" s="153"/>
      <c r="DBN18" s="153"/>
      <c r="DBO18" s="153"/>
      <c r="DBP18" s="153"/>
      <c r="DBQ18" s="153"/>
      <c r="DBR18" s="153"/>
      <c r="DBS18" s="153"/>
      <c r="DBT18" s="153"/>
      <c r="DBU18" s="153"/>
      <c r="DBV18" s="153"/>
      <c r="DBW18" s="153"/>
      <c r="DBX18" s="153"/>
      <c r="DBY18" s="153"/>
      <c r="DBZ18" s="153"/>
      <c r="DCA18" s="153"/>
      <c r="DCB18" s="153"/>
      <c r="DCC18" s="153"/>
      <c r="DCD18" s="153"/>
      <c r="DCE18" s="153"/>
      <c r="DCF18" s="153"/>
      <c r="DCG18" s="153"/>
      <c r="DCH18" s="153"/>
      <c r="DCI18" s="153"/>
      <c r="DCJ18" s="153"/>
      <c r="DCK18" s="153"/>
      <c r="DCL18" s="153"/>
      <c r="DCM18" s="153"/>
      <c r="DCN18" s="153"/>
      <c r="DCO18" s="153"/>
      <c r="DCP18" s="153"/>
      <c r="DCQ18" s="153"/>
      <c r="DCR18" s="153"/>
      <c r="DCS18" s="153"/>
      <c r="DCT18" s="153"/>
      <c r="DCU18" s="153"/>
      <c r="DCV18" s="153"/>
      <c r="DCW18" s="153"/>
      <c r="DCX18" s="153"/>
      <c r="DCY18" s="153"/>
      <c r="DCZ18" s="153"/>
      <c r="DDA18" s="153"/>
      <c r="DDB18" s="153"/>
      <c r="DDC18" s="153"/>
      <c r="DDD18" s="153"/>
      <c r="DDE18" s="153"/>
      <c r="DDF18" s="153"/>
      <c r="DDG18" s="153"/>
      <c r="DDH18" s="153"/>
      <c r="DDI18" s="153"/>
      <c r="DDJ18" s="153"/>
      <c r="DDK18" s="153"/>
      <c r="DDL18" s="153"/>
      <c r="DDM18" s="153"/>
      <c r="DDN18" s="153"/>
      <c r="DDO18" s="153"/>
      <c r="DDP18" s="153"/>
      <c r="DDQ18" s="153"/>
      <c r="DDR18" s="153"/>
      <c r="DDS18" s="153"/>
      <c r="DDT18" s="153"/>
      <c r="DDU18" s="153"/>
      <c r="DDV18" s="153"/>
      <c r="DDW18" s="153"/>
      <c r="DDX18" s="153"/>
      <c r="DDY18" s="153"/>
      <c r="DDZ18" s="153"/>
      <c r="DEA18" s="153"/>
      <c r="DEB18" s="153"/>
      <c r="DEC18" s="153"/>
      <c r="DED18" s="153"/>
      <c r="DEE18" s="153"/>
      <c r="DEF18" s="153"/>
      <c r="DEG18" s="153"/>
      <c r="DEH18" s="153"/>
      <c r="DEI18" s="153"/>
      <c r="DEJ18" s="153"/>
      <c r="DEK18" s="153"/>
      <c r="DEL18" s="153"/>
      <c r="DEM18" s="153"/>
      <c r="DEN18" s="153"/>
      <c r="DEO18" s="153"/>
      <c r="DEP18" s="153"/>
      <c r="DEQ18" s="153"/>
      <c r="DER18" s="153"/>
      <c r="DES18" s="153"/>
      <c r="DET18" s="153"/>
      <c r="DEU18" s="153"/>
      <c r="DEV18" s="153"/>
      <c r="DEW18" s="153"/>
      <c r="DEX18" s="153"/>
      <c r="DEY18" s="153"/>
      <c r="DEZ18" s="153"/>
      <c r="DFA18" s="153"/>
      <c r="DFB18" s="153"/>
      <c r="DFC18" s="153"/>
      <c r="DFD18" s="153"/>
      <c r="DFE18" s="153"/>
      <c r="DFF18" s="153"/>
      <c r="DFG18" s="153"/>
      <c r="DFH18" s="153"/>
      <c r="DFI18" s="153"/>
      <c r="DFJ18" s="153"/>
      <c r="DFK18" s="153"/>
      <c r="DFL18" s="153"/>
      <c r="DFM18" s="153"/>
      <c r="DFN18" s="153"/>
      <c r="DFO18" s="153"/>
      <c r="DFP18" s="153"/>
      <c r="DFQ18" s="153"/>
      <c r="DFR18" s="153"/>
      <c r="DFS18" s="153"/>
      <c r="DFT18" s="153"/>
      <c r="DFU18" s="153"/>
      <c r="DFV18" s="153"/>
      <c r="DFW18" s="153"/>
      <c r="DFX18" s="153"/>
      <c r="DFY18" s="153"/>
      <c r="DFZ18" s="153"/>
      <c r="DGA18" s="153"/>
      <c r="DGB18" s="153"/>
      <c r="DGC18" s="153"/>
      <c r="DGD18" s="153"/>
      <c r="DGE18" s="153"/>
      <c r="DGF18" s="153"/>
      <c r="DGG18" s="153"/>
      <c r="DGH18" s="153"/>
      <c r="DGI18" s="153"/>
      <c r="DGJ18" s="153"/>
      <c r="DGK18" s="153"/>
      <c r="DGL18" s="153"/>
      <c r="DGM18" s="153"/>
      <c r="DGN18" s="153"/>
      <c r="DGO18" s="153"/>
      <c r="DGP18" s="153"/>
      <c r="DGQ18" s="153"/>
      <c r="DGR18" s="153"/>
      <c r="DGS18" s="153"/>
      <c r="DGT18" s="153"/>
      <c r="DGU18" s="153"/>
      <c r="DGV18" s="153"/>
      <c r="DGW18" s="153"/>
      <c r="DGX18" s="153"/>
      <c r="DGY18" s="153"/>
      <c r="DGZ18" s="153"/>
      <c r="DHA18" s="153"/>
      <c r="DHB18" s="153"/>
      <c r="DHC18" s="153"/>
      <c r="DHD18" s="153"/>
      <c r="DHE18" s="153"/>
      <c r="DHF18" s="153"/>
      <c r="DHG18" s="153"/>
      <c r="DHH18" s="153"/>
      <c r="DHI18" s="153"/>
      <c r="DHJ18" s="153"/>
      <c r="DHK18" s="153"/>
      <c r="DHL18" s="153"/>
      <c r="DHM18" s="153"/>
      <c r="DHN18" s="153"/>
      <c r="DHO18" s="153"/>
      <c r="DHP18" s="153"/>
      <c r="DHQ18" s="153"/>
      <c r="DHR18" s="153"/>
      <c r="DHS18" s="153"/>
      <c r="DHT18" s="153"/>
      <c r="DHU18" s="153"/>
      <c r="DHV18" s="153"/>
      <c r="DHW18" s="153"/>
      <c r="DHX18" s="153"/>
      <c r="DHY18" s="153"/>
      <c r="DHZ18" s="153"/>
      <c r="DIA18" s="153"/>
      <c r="DIB18" s="153"/>
      <c r="DIC18" s="153"/>
      <c r="DID18" s="153"/>
      <c r="DIE18" s="153"/>
      <c r="DIF18" s="153"/>
      <c r="DIG18" s="153"/>
      <c r="DIH18" s="153"/>
      <c r="DII18" s="153"/>
      <c r="DIJ18" s="153"/>
      <c r="DIK18" s="153"/>
      <c r="DIL18" s="153"/>
      <c r="DIM18" s="153"/>
      <c r="DIN18" s="153"/>
      <c r="DIO18" s="153"/>
      <c r="DIP18" s="153"/>
      <c r="DIQ18" s="153"/>
      <c r="DIR18" s="153"/>
      <c r="DIS18" s="153"/>
      <c r="DIT18" s="153"/>
      <c r="DIU18" s="153"/>
      <c r="DIV18" s="153"/>
      <c r="DIW18" s="153"/>
      <c r="DIX18" s="153"/>
      <c r="DIY18" s="153"/>
      <c r="DIZ18" s="153"/>
      <c r="DJA18" s="153"/>
      <c r="DJB18" s="153"/>
      <c r="DJC18" s="153"/>
      <c r="DJD18" s="153"/>
      <c r="DJE18" s="153"/>
      <c r="DJF18" s="153"/>
      <c r="DJG18" s="153"/>
      <c r="DJH18" s="153"/>
      <c r="DJI18" s="153"/>
      <c r="DJJ18" s="153"/>
      <c r="DJK18" s="153"/>
      <c r="DJL18" s="153"/>
      <c r="DJM18" s="153"/>
      <c r="DJN18" s="153"/>
      <c r="DJO18" s="153"/>
      <c r="DJP18" s="153"/>
      <c r="DJQ18" s="153"/>
      <c r="DJR18" s="153"/>
      <c r="DJS18" s="153"/>
      <c r="DJT18" s="153"/>
      <c r="DJU18" s="153"/>
      <c r="DJV18" s="153"/>
      <c r="DJW18" s="153"/>
      <c r="DJX18" s="153"/>
      <c r="DJY18" s="153"/>
      <c r="DJZ18" s="153"/>
      <c r="DKA18" s="153"/>
      <c r="DKB18" s="153"/>
      <c r="DKC18" s="153"/>
      <c r="DKD18" s="153"/>
      <c r="DKE18" s="153"/>
      <c r="DKF18" s="153"/>
      <c r="DKG18" s="153"/>
      <c r="DKH18" s="153"/>
      <c r="DKI18" s="153"/>
      <c r="DKJ18" s="153"/>
      <c r="DKK18" s="153"/>
      <c r="DKL18" s="153"/>
      <c r="DKM18" s="153"/>
      <c r="DKN18" s="153"/>
      <c r="DKO18" s="153"/>
      <c r="DKP18" s="153"/>
      <c r="DKQ18" s="153"/>
      <c r="DKR18" s="153"/>
      <c r="DKS18" s="153"/>
      <c r="DKT18" s="153"/>
      <c r="DKU18" s="153"/>
      <c r="DKV18" s="153"/>
      <c r="DKW18" s="153"/>
      <c r="DKX18" s="153"/>
      <c r="DKY18" s="153"/>
      <c r="DKZ18" s="153"/>
      <c r="DLA18" s="153"/>
      <c r="DLB18" s="153"/>
      <c r="DLC18" s="153"/>
      <c r="DLD18" s="153"/>
      <c r="DLE18" s="153"/>
      <c r="DLF18" s="153"/>
      <c r="DLG18" s="153"/>
      <c r="DLH18" s="153"/>
      <c r="DLI18" s="153"/>
      <c r="DLJ18" s="153"/>
      <c r="DLK18" s="153"/>
      <c r="DLL18" s="153"/>
      <c r="DLM18" s="153"/>
      <c r="DLN18" s="153"/>
      <c r="DLO18" s="153"/>
      <c r="DLP18" s="153"/>
      <c r="DLQ18" s="153"/>
      <c r="DLR18" s="153"/>
      <c r="DLS18" s="153"/>
      <c r="DLT18" s="153"/>
      <c r="DLU18" s="153"/>
      <c r="DLV18" s="153"/>
      <c r="DLW18" s="153"/>
      <c r="DLX18" s="153"/>
      <c r="DLY18" s="153"/>
      <c r="DLZ18" s="153"/>
      <c r="DMA18" s="153"/>
      <c r="DMB18" s="153"/>
      <c r="DMC18" s="153"/>
      <c r="DMD18" s="153"/>
      <c r="DME18" s="153"/>
      <c r="DMF18" s="153"/>
      <c r="DMG18" s="153"/>
      <c r="DMH18" s="153"/>
      <c r="DMI18" s="153"/>
      <c r="DMJ18" s="153"/>
      <c r="DMK18" s="153"/>
      <c r="DML18" s="153"/>
      <c r="DMM18" s="153"/>
      <c r="DMN18" s="153"/>
      <c r="DMO18" s="153"/>
      <c r="DMP18" s="153"/>
      <c r="DMQ18" s="153"/>
      <c r="DMR18" s="153"/>
      <c r="DMS18" s="153"/>
      <c r="DMT18" s="153"/>
      <c r="DMU18" s="153"/>
      <c r="DMV18" s="153"/>
      <c r="DMW18" s="153"/>
      <c r="DMX18" s="153"/>
      <c r="DMY18" s="153"/>
      <c r="DMZ18" s="153"/>
      <c r="DNA18" s="153"/>
      <c r="DNB18" s="153"/>
      <c r="DNC18" s="153"/>
      <c r="DND18" s="153"/>
      <c r="DNE18" s="153"/>
      <c r="DNF18" s="153"/>
      <c r="DNG18" s="153"/>
      <c r="DNH18" s="153"/>
      <c r="DNI18" s="153"/>
      <c r="DNJ18" s="153"/>
      <c r="DNK18" s="153"/>
      <c r="DNL18" s="153"/>
      <c r="DNM18" s="153"/>
      <c r="DNN18" s="153"/>
      <c r="DNO18" s="153"/>
      <c r="DNP18" s="153"/>
      <c r="DNQ18" s="153"/>
      <c r="DNR18" s="153"/>
      <c r="DNS18" s="153"/>
      <c r="DNT18" s="153"/>
      <c r="DNU18" s="153"/>
      <c r="DNV18" s="153"/>
      <c r="DNW18" s="153"/>
      <c r="DNX18" s="153"/>
      <c r="DNY18" s="153"/>
      <c r="DNZ18" s="153"/>
      <c r="DOA18" s="153"/>
      <c r="DOB18" s="153"/>
      <c r="DOC18" s="153"/>
      <c r="DOD18" s="153"/>
      <c r="DOE18" s="153"/>
      <c r="DOF18" s="153"/>
      <c r="DOG18" s="153"/>
      <c r="DOH18" s="153"/>
      <c r="DOI18" s="153"/>
      <c r="DOJ18" s="153"/>
      <c r="DOK18" s="153"/>
      <c r="DOL18" s="153"/>
      <c r="DOM18" s="153"/>
      <c r="DON18" s="153"/>
      <c r="DOO18" s="153"/>
      <c r="DOP18" s="153"/>
      <c r="DOQ18" s="153"/>
      <c r="DOR18" s="153"/>
      <c r="DOS18" s="153"/>
      <c r="DOT18" s="153"/>
      <c r="DOU18" s="153"/>
      <c r="DOV18" s="153"/>
      <c r="DOW18" s="153"/>
      <c r="DOX18" s="153"/>
      <c r="DOY18" s="153"/>
      <c r="DOZ18" s="153"/>
      <c r="DPA18" s="153"/>
      <c r="DPB18" s="153"/>
      <c r="DPC18" s="153"/>
      <c r="DPD18" s="153"/>
      <c r="DPE18" s="153"/>
      <c r="DPF18" s="153"/>
      <c r="DPG18" s="153"/>
      <c r="DPH18" s="153"/>
      <c r="DPI18" s="153"/>
      <c r="DPJ18" s="153"/>
      <c r="DPK18" s="153"/>
      <c r="DPL18" s="153"/>
      <c r="DPM18" s="153"/>
      <c r="DPN18" s="153"/>
      <c r="DPO18" s="153"/>
      <c r="DPP18" s="153"/>
      <c r="DPQ18" s="153"/>
      <c r="DPR18" s="153"/>
      <c r="DPS18" s="153"/>
      <c r="DPT18" s="153"/>
      <c r="DPU18" s="153"/>
      <c r="DPV18" s="153"/>
      <c r="DPW18" s="153"/>
      <c r="DPX18" s="153"/>
      <c r="DPY18" s="153"/>
      <c r="DPZ18" s="153"/>
      <c r="DQA18" s="153"/>
      <c r="DQB18" s="153"/>
      <c r="DQC18" s="153"/>
      <c r="DQD18" s="153"/>
      <c r="DQE18" s="153"/>
      <c r="DQF18" s="153"/>
      <c r="DQG18" s="153"/>
      <c r="DQH18" s="153"/>
      <c r="DQI18" s="153"/>
      <c r="DQJ18" s="153"/>
      <c r="DQK18" s="153"/>
      <c r="DQL18" s="153"/>
      <c r="DQM18" s="153"/>
      <c r="DQN18" s="153"/>
      <c r="DQO18" s="153"/>
      <c r="DQP18" s="153"/>
      <c r="DQQ18" s="153"/>
      <c r="DQR18" s="153"/>
      <c r="DQS18" s="153"/>
      <c r="DQT18" s="153"/>
      <c r="DQU18" s="153"/>
      <c r="DQV18" s="153"/>
      <c r="DQW18" s="153"/>
      <c r="DQX18" s="153"/>
      <c r="DQY18" s="153"/>
      <c r="DQZ18" s="153"/>
      <c r="DRA18" s="153"/>
      <c r="DRB18" s="153"/>
      <c r="DRC18" s="153"/>
      <c r="DRD18" s="153"/>
      <c r="DRE18" s="153"/>
      <c r="DRF18" s="153"/>
      <c r="DRG18" s="153"/>
      <c r="DRH18" s="153"/>
      <c r="DRI18" s="153"/>
      <c r="DRJ18" s="153"/>
      <c r="DRK18" s="153"/>
      <c r="DRL18" s="153"/>
      <c r="DRM18" s="153"/>
      <c r="DRN18" s="153"/>
      <c r="DRO18" s="153"/>
      <c r="DRP18" s="153"/>
      <c r="DRQ18" s="153"/>
      <c r="DRR18" s="153"/>
      <c r="DRS18" s="153"/>
      <c r="DRT18" s="153"/>
      <c r="DRU18" s="153"/>
      <c r="DRV18" s="153"/>
      <c r="DRW18" s="153"/>
      <c r="DRX18" s="153"/>
      <c r="DRY18" s="153"/>
      <c r="DRZ18" s="153"/>
      <c r="DSA18" s="153"/>
      <c r="DSB18" s="153"/>
      <c r="DSC18" s="153"/>
      <c r="DSD18" s="153"/>
      <c r="DSE18" s="153"/>
      <c r="DSF18" s="153"/>
      <c r="DSG18" s="153"/>
      <c r="DSH18" s="153"/>
      <c r="DSI18" s="153"/>
      <c r="DSJ18" s="153"/>
      <c r="DSK18" s="153"/>
      <c r="DSL18" s="153"/>
      <c r="DSM18" s="153"/>
      <c r="DSN18" s="153"/>
      <c r="DSO18" s="153"/>
      <c r="DSP18" s="153"/>
      <c r="DSQ18" s="153"/>
      <c r="DSR18" s="153"/>
      <c r="DSS18" s="153"/>
      <c r="DST18" s="153"/>
      <c r="DSU18" s="153"/>
      <c r="DSV18" s="153"/>
      <c r="DSW18" s="153"/>
      <c r="DSX18" s="153"/>
      <c r="DSY18" s="153"/>
      <c r="DSZ18" s="153"/>
      <c r="DTA18" s="153"/>
      <c r="DTB18" s="153"/>
      <c r="DTC18" s="153"/>
      <c r="DTD18" s="153"/>
      <c r="DTE18" s="153"/>
      <c r="DTF18" s="153"/>
      <c r="DTG18" s="153"/>
      <c r="DTH18" s="153"/>
      <c r="DTI18" s="153"/>
      <c r="DTJ18" s="153"/>
      <c r="DTK18" s="153"/>
      <c r="DTL18" s="153"/>
      <c r="DTM18" s="153"/>
      <c r="DTN18" s="153"/>
      <c r="DTO18" s="153"/>
      <c r="DTP18" s="153"/>
      <c r="DTQ18" s="153"/>
      <c r="DTR18" s="153"/>
      <c r="DTS18" s="153"/>
      <c r="DTT18" s="153"/>
      <c r="DTU18" s="153"/>
      <c r="DTV18" s="153"/>
      <c r="DTW18" s="153"/>
      <c r="DTX18" s="153"/>
      <c r="DTY18" s="153"/>
      <c r="DTZ18" s="153"/>
      <c r="DUA18" s="153"/>
      <c r="DUB18" s="153"/>
      <c r="DUC18" s="153"/>
      <c r="DUD18" s="153"/>
      <c r="DUE18" s="153"/>
      <c r="DUF18" s="153"/>
      <c r="DUG18" s="153"/>
      <c r="DUH18" s="153"/>
      <c r="DUI18" s="153"/>
      <c r="DUJ18" s="153"/>
      <c r="DUK18" s="153"/>
      <c r="DUL18" s="153"/>
      <c r="DUM18" s="153"/>
      <c r="DUN18" s="153"/>
      <c r="DUO18" s="153"/>
      <c r="DUP18" s="153"/>
      <c r="DUQ18" s="153"/>
      <c r="DUR18" s="153"/>
      <c r="DUS18" s="153"/>
      <c r="DUT18" s="153"/>
      <c r="DUU18" s="153"/>
      <c r="DUV18" s="153"/>
      <c r="DUW18" s="153"/>
      <c r="DUX18" s="153"/>
      <c r="DUY18" s="153"/>
      <c r="DUZ18" s="153"/>
      <c r="DVA18" s="153"/>
      <c r="DVB18" s="153"/>
      <c r="DVC18" s="153"/>
      <c r="DVD18" s="153"/>
      <c r="DVE18" s="153"/>
      <c r="DVF18" s="153"/>
      <c r="DVG18" s="153"/>
      <c r="DVH18" s="153"/>
      <c r="DVI18" s="153"/>
      <c r="DVJ18" s="153"/>
      <c r="DVK18" s="153"/>
      <c r="DVL18" s="153"/>
      <c r="DVM18" s="153"/>
      <c r="DVN18" s="153"/>
      <c r="DVO18" s="153"/>
      <c r="DVP18" s="153"/>
      <c r="DVQ18" s="153"/>
      <c r="DVR18" s="153"/>
      <c r="DVS18" s="153"/>
      <c r="DVT18" s="153"/>
      <c r="DVU18" s="153"/>
      <c r="DVV18" s="153"/>
      <c r="DVW18" s="153"/>
      <c r="DVX18" s="153"/>
      <c r="DVY18" s="153"/>
      <c r="DVZ18" s="153"/>
      <c r="DWA18" s="153"/>
      <c r="DWB18" s="153"/>
      <c r="DWC18" s="153"/>
      <c r="DWD18" s="153"/>
      <c r="DWE18" s="153"/>
      <c r="DWF18" s="153"/>
      <c r="DWG18" s="153"/>
      <c r="DWH18" s="153"/>
      <c r="DWI18" s="153"/>
      <c r="DWJ18" s="153"/>
      <c r="DWK18" s="153"/>
      <c r="DWL18" s="153"/>
      <c r="DWM18" s="153"/>
      <c r="DWN18" s="153"/>
      <c r="DWO18" s="153"/>
      <c r="DWP18" s="153"/>
      <c r="DWQ18" s="153"/>
      <c r="DWR18" s="153"/>
      <c r="DWS18" s="153"/>
      <c r="DWT18" s="153"/>
      <c r="DWU18" s="153"/>
      <c r="DWV18" s="153"/>
      <c r="DWW18" s="153"/>
      <c r="DWX18" s="153"/>
      <c r="DWY18" s="153"/>
      <c r="DWZ18" s="153"/>
      <c r="DXA18" s="153"/>
      <c r="DXB18" s="153"/>
      <c r="DXC18" s="153"/>
      <c r="DXD18" s="153"/>
      <c r="DXE18" s="153"/>
      <c r="DXF18" s="153"/>
      <c r="DXG18" s="153"/>
      <c r="DXH18" s="153"/>
      <c r="DXI18" s="153"/>
      <c r="DXJ18" s="153"/>
      <c r="DXK18" s="153"/>
      <c r="DXL18" s="153"/>
      <c r="DXM18" s="153"/>
      <c r="DXN18" s="153"/>
      <c r="DXO18" s="153"/>
      <c r="DXP18" s="153"/>
      <c r="DXQ18" s="153"/>
      <c r="DXR18" s="153"/>
      <c r="DXS18" s="153"/>
      <c r="DXT18" s="153"/>
      <c r="DXU18" s="153"/>
      <c r="DXV18" s="153"/>
      <c r="DXW18" s="153"/>
      <c r="DXX18" s="153"/>
      <c r="DXY18" s="153"/>
      <c r="DXZ18" s="153"/>
      <c r="DYA18" s="153"/>
      <c r="DYB18" s="153"/>
      <c r="DYC18" s="153"/>
      <c r="DYD18" s="153"/>
      <c r="DYE18" s="153"/>
      <c r="DYF18" s="153"/>
      <c r="DYG18" s="153"/>
      <c r="DYH18" s="153"/>
      <c r="DYI18" s="153"/>
      <c r="DYJ18" s="153"/>
      <c r="DYK18" s="153"/>
      <c r="DYL18" s="153"/>
      <c r="DYM18" s="153"/>
      <c r="DYN18" s="153"/>
      <c r="DYO18" s="153"/>
      <c r="DYP18" s="153"/>
      <c r="DYQ18" s="153"/>
      <c r="DYR18" s="153"/>
      <c r="DYS18" s="153"/>
      <c r="DYT18" s="153"/>
      <c r="DYU18" s="153"/>
      <c r="DYV18" s="153"/>
      <c r="DYW18" s="153"/>
      <c r="DYX18" s="153"/>
      <c r="DYY18" s="153"/>
      <c r="DYZ18" s="153"/>
      <c r="DZA18" s="153"/>
      <c r="DZB18" s="153"/>
      <c r="DZC18" s="153"/>
      <c r="DZD18" s="153"/>
      <c r="DZE18" s="153"/>
      <c r="DZF18" s="153"/>
      <c r="DZG18" s="153"/>
      <c r="DZH18" s="153"/>
      <c r="DZI18" s="153"/>
      <c r="DZJ18" s="153"/>
      <c r="DZK18" s="153"/>
      <c r="DZL18" s="153"/>
      <c r="DZM18" s="153"/>
      <c r="DZN18" s="153"/>
      <c r="DZO18" s="153"/>
      <c r="DZP18" s="153"/>
      <c r="DZQ18" s="153"/>
      <c r="DZR18" s="153"/>
      <c r="DZS18" s="153"/>
      <c r="DZT18" s="153"/>
      <c r="DZU18" s="153"/>
      <c r="DZV18" s="153"/>
      <c r="DZW18" s="153"/>
      <c r="DZX18" s="153"/>
      <c r="DZY18" s="153"/>
      <c r="DZZ18" s="153"/>
      <c r="EAA18" s="153"/>
      <c r="EAB18" s="153"/>
      <c r="EAC18" s="153"/>
      <c r="EAD18" s="153"/>
      <c r="EAE18" s="153"/>
      <c r="EAF18" s="153"/>
      <c r="EAG18" s="153"/>
      <c r="EAH18" s="153"/>
      <c r="EAI18" s="153"/>
      <c r="EAJ18" s="153"/>
      <c r="EAK18" s="153"/>
      <c r="EAL18" s="153"/>
      <c r="EAM18" s="153"/>
      <c r="EAN18" s="153"/>
      <c r="EAO18" s="153"/>
      <c r="EAP18" s="153"/>
      <c r="EAQ18" s="153"/>
      <c r="EAR18" s="153"/>
      <c r="EAS18" s="153"/>
      <c r="EAT18" s="153"/>
      <c r="EAU18" s="153"/>
      <c r="EAV18" s="153"/>
      <c r="EAW18" s="153"/>
      <c r="EAX18" s="153"/>
      <c r="EAY18" s="153"/>
      <c r="EAZ18" s="153"/>
      <c r="EBA18" s="153"/>
      <c r="EBB18" s="153"/>
      <c r="EBC18" s="153"/>
      <c r="EBD18" s="153"/>
      <c r="EBE18" s="153"/>
      <c r="EBF18" s="153"/>
      <c r="EBG18" s="153"/>
      <c r="EBH18" s="153"/>
      <c r="EBI18" s="153"/>
      <c r="EBJ18" s="153"/>
      <c r="EBK18" s="153"/>
      <c r="EBL18" s="153"/>
      <c r="EBM18" s="153"/>
      <c r="EBN18" s="153"/>
      <c r="EBO18" s="153"/>
      <c r="EBP18" s="153"/>
      <c r="EBQ18" s="153"/>
      <c r="EBR18" s="153"/>
      <c r="EBS18" s="153"/>
      <c r="EBT18" s="153"/>
      <c r="EBU18" s="153"/>
      <c r="EBV18" s="153"/>
      <c r="EBW18" s="153"/>
      <c r="EBX18" s="153"/>
      <c r="EBY18" s="153"/>
      <c r="EBZ18" s="153"/>
      <c r="ECA18" s="153"/>
      <c r="ECB18" s="153"/>
      <c r="ECC18" s="153"/>
      <c r="ECD18" s="153"/>
      <c r="ECE18" s="153"/>
      <c r="ECF18" s="153"/>
      <c r="ECG18" s="153"/>
      <c r="ECH18" s="153"/>
      <c r="ECI18" s="153"/>
      <c r="ECJ18" s="153"/>
      <c r="ECK18" s="153"/>
      <c r="ECL18" s="153"/>
      <c r="ECM18" s="153"/>
      <c r="ECN18" s="153"/>
      <c r="ECO18" s="153"/>
      <c r="ECP18" s="153"/>
      <c r="ECQ18" s="153"/>
      <c r="ECR18" s="153"/>
      <c r="ECS18" s="153"/>
      <c r="ECT18" s="153"/>
      <c r="ECU18" s="153"/>
      <c r="ECV18" s="153"/>
      <c r="ECW18" s="153"/>
      <c r="ECX18" s="153"/>
      <c r="ECY18" s="153"/>
      <c r="ECZ18" s="153"/>
      <c r="EDA18" s="153"/>
      <c r="EDB18" s="153"/>
      <c r="EDC18" s="153"/>
      <c r="EDD18" s="153"/>
      <c r="EDE18" s="153"/>
      <c r="EDF18" s="153"/>
      <c r="EDG18" s="153"/>
      <c r="EDH18" s="153"/>
      <c r="EDI18" s="153"/>
      <c r="EDJ18" s="153"/>
      <c r="EDK18" s="153"/>
      <c r="EDL18" s="153"/>
      <c r="EDM18" s="153"/>
      <c r="EDN18" s="153"/>
      <c r="EDO18" s="153"/>
      <c r="EDP18" s="153"/>
      <c r="EDQ18" s="153"/>
      <c r="EDR18" s="153"/>
      <c r="EDS18" s="153"/>
      <c r="EDT18" s="153"/>
      <c r="EDU18" s="153"/>
      <c r="EDV18" s="153"/>
      <c r="EDW18" s="153"/>
      <c r="EDX18" s="153"/>
      <c r="EDY18" s="153"/>
      <c r="EDZ18" s="153"/>
      <c r="EEA18" s="153"/>
      <c r="EEB18" s="153"/>
      <c r="EEC18" s="153"/>
      <c r="EED18" s="153"/>
      <c r="EEE18" s="153"/>
      <c r="EEF18" s="153"/>
      <c r="EEG18" s="153"/>
      <c r="EEH18" s="153"/>
      <c r="EEI18" s="153"/>
      <c r="EEJ18" s="153"/>
      <c r="EEK18" s="153"/>
      <c r="EEL18" s="153"/>
      <c r="EEM18" s="153"/>
      <c r="EEN18" s="153"/>
      <c r="EEO18" s="153"/>
      <c r="EEP18" s="153"/>
      <c r="EEQ18" s="153"/>
      <c r="EER18" s="153"/>
      <c r="EES18" s="153"/>
      <c r="EET18" s="153"/>
      <c r="EEU18" s="153"/>
      <c r="EEV18" s="153"/>
      <c r="EEW18" s="153"/>
      <c r="EEX18" s="153"/>
      <c r="EEY18" s="153"/>
      <c r="EEZ18" s="153"/>
      <c r="EFA18" s="153"/>
      <c r="EFB18" s="153"/>
      <c r="EFC18" s="153"/>
      <c r="EFD18" s="153"/>
      <c r="EFE18" s="153"/>
      <c r="EFF18" s="153"/>
      <c r="EFG18" s="153"/>
      <c r="EFH18" s="153"/>
      <c r="EFI18" s="153"/>
      <c r="EFJ18" s="153"/>
      <c r="EFK18" s="153"/>
      <c r="EFL18" s="153"/>
      <c r="EFM18" s="153"/>
      <c r="EFN18" s="153"/>
      <c r="EFO18" s="153"/>
      <c r="EFP18" s="153"/>
      <c r="EFQ18" s="153"/>
      <c r="EFR18" s="153"/>
      <c r="EFS18" s="153"/>
      <c r="EFT18" s="153"/>
      <c r="EFU18" s="153"/>
      <c r="EFV18" s="153"/>
      <c r="EFW18" s="153"/>
      <c r="EFX18" s="153"/>
      <c r="EFY18" s="153"/>
      <c r="EFZ18" s="153"/>
      <c r="EGA18" s="153"/>
      <c r="EGB18" s="153"/>
      <c r="EGC18" s="153"/>
      <c r="EGD18" s="153"/>
      <c r="EGE18" s="153"/>
      <c r="EGF18" s="153"/>
      <c r="EGG18" s="153"/>
      <c r="EGH18" s="153"/>
      <c r="EGI18" s="153"/>
      <c r="EGJ18" s="153"/>
      <c r="EGK18" s="153"/>
      <c r="EGL18" s="153"/>
      <c r="EGM18" s="153"/>
      <c r="EGN18" s="153"/>
      <c r="EGO18" s="153"/>
      <c r="EGP18" s="153"/>
      <c r="EGQ18" s="153"/>
      <c r="EGR18" s="153"/>
      <c r="EGS18" s="153"/>
      <c r="EGT18" s="153"/>
      <c r="EGU18" s="153"/>
      <c r="EGV18" s="153"/>
      <c r="EGW18" s="153"/>
      <c r="EGX18" s="153"/>
      <c r="EGY18" s="153"/>
      <c r="EGZ18" s="153"/>
      <c r="EHA18" s="153"/>
      <c r="EHB18" s="153"/>
      <c r="EHC18" s="153"/>
      <c r="EHD18" s="153"/>
      <c r="EHE18" s="153"/>
      <c r="EHF18" s="153"/>
      <c r="EHG18" s="153"/>
      <c r="EHH18" s="153"/>
      <c r="EHI18" s="153"/>
      <c r="EHJ18" s="153"/>
      <c r="EHK18" s="153"/>
      <c r="EHL18" s="153"/>
      <c r="EHM18" s="153"/>
      <c r="EHN18" s="153"/>
      <c r="EHO18" s="153"/>
      <c r="EHP18" s="153"/>
      <c r="EHQ18" s="153"/>
      <c r="EHR18" s="153"/>
      <c r="EHS18" s="153"/>
      <c r="EHT18" s="153"/>
      <c r="EHU18" s="153"/>
      <c r="EHV18" s="153"/>
      <c r="EHW18" s="153"/>
      <c r="EHX18" s="153"/>
      <c r="EHY18" s="153"/>
      <c r="EHZ18" s="153"/>
      <c r="EIA18" s="153"/>
      <c r="EIB18" s="153"/>
      <c r="EIC18" s="153"/>
      <c r="EID18" s="153"/>
      <c r="EIE18" s="153"/>
      <c r="EIF18" s="153"/>
      <c r="EIG18" s="153"/>
      <c r="EIH18" s="153"/>
      <c r="EII18" s="153"/>
      <c r="EIJ18" s="153"/>
      <c r="EIK18" s="153"/>
      <c r="EIL18" s="153"/>
      <c r="EIM18" s="153"/>
      <c r="EIN18" s="153"/>
      <c r="EIO18" s="153"/>
      <c r="EIP18" s="153"/>
      <c r="EIQ18" s="153"/>
      <c r="EIR18" s="153"/>
      <c r="EIS18" s="153"/>
      <c r="EIT18" s="153"/>
      <c r="EIU18" s="153"/>
      <c r="EIV18" s="153"/>
      <c r="EIW18" s="153"/>
      <c r="EIX18" s="153"/>
      <c r="EIY18" s="153"/>
      <c r="EIZ18" s="153"/>
      <c r="EJA18" s="153"/>
      <c r="EJB18" s="153"/>
      <c r="EJC18" s="153"/>
      <c r="EJD18" s="153"/>
      <c r="EJE18" s="153"/>
      <c r="EJF18" s="153"/>
      <c r="EJG18" s="153"/>
      <c r="EJH18" s="153"/>
      <c r="EJI18" s="153"/>
      <c r="EJJ18" s="153"/>
      <c r="EJK18" s="153"/>
      <c r="EJL18" s="153"/>
      <c r="EJM18" s="153"/>
      <c r="EJN18" s="153"/>
      <c r="EJO18" s="153"/>
      <c r="EJP18" s="153"/>
      <c r="EJQ18" s="153"/>
      <c r="EJR18" s="153"/>
      <c r="EJS18" s="153"/>
      <c r="EJT18" s="153"/>
      <c r="EJU18" s="153"/>
      <c r="EJV18" s="153"/>
      <c r="EJW18" s="153"/>
      <c r="EJX18" s="153"/>
      <c r="EJY18" s="153"/>
      <c r="EJZ18" s="153"/>
      <c r="EKA18" s="153"/>
      <c r="EKB18" s="153"/>
      <c r="EKC18" s="153"/>
      <c r="EKD18" s="153"/>
      <c r="EKE18" s="153"/>
      <c r="EKF18" s="153"/>
      <c r="EKG18" s="153"/>
      <c r="EKH18" s="153"/>
      <c r="EKI18" s="153"/>
      <c r="EKJ18" s="153"/>
      <c r="EKK18" s="153"/>
      <c r="EKL18" s="153"/>
      <c r="EKM18" s="153"/>
      <c r="EKN18" s="153"/>
      <c r="EKO18" s="153"/>
      <c r="EKP18" s="153"/>
      <c r="EKQ18" s="153"/>
      <c r="EKR18" s="153"/>
      <c r="EKS18" s="153"/>
      <c r="EKT18" s="153"/>
      <c r="EKU18" s="153"/>
      <c r="EKV18" s="153"/>
      <c r="EKW18" s="153"/>
      <c r="EKX18" s="153"/>
      <c r="EKY18" s="153"/>
      <c r="EKZ18" s="153"/>
      <c r="ELA18" s="153"/>
      <c r="ELB18" s="153"/>
      <c r="ELC18" s="153"/>
      <c r="ELD18" s="153"/>
      <c r="ELE18" s="153"/>
      <c r="ELF18" s="153"/>
      <c r="ELG18" s="153"/>
      <c r="ELH18" s="153"/>
      <c r="ELI18" s="153"/>
      <c r="ELJ18" s="153"/>
      <c r="ELK18" s="153"/>
      <c r="ELL18" s="153"/>
      <c r="ELM18" s="153"/>
      <c r="ELN18" s="153"/>
      <c r="ELO18" s="153"/>
      <c r="ELP18" s="153"/>
      <c r="ELQ18" s="153"/>
      <c r="ELR18" s="153"/>
      <c r="ELS18" s="153"/>
      <c r="ELT18" s="153"/>
      <c r="ELU18" s="153"/>
      <c r="ELV18" s="153"/>
      <c r="ELW18" s="153"/>
      <c r="ELX18" s="153"/>
      <c r="ELY18" s="153"/>
      <c r="ELZ18" s="153"/>
      <c r="EMA18" s="153"/>
      <c r="EMB18" s="153"/>
      <c r="EMC18" s="153"/>
      <c r="EMD18" s="153"/>
      <c r="EME18" s="153"/>
      <c r="EMF18" s="153"/>
      <c r="EMG18" s="153"/>
      <c r="EMH18" s="153"/>
      <c r="EMI18" s="153"/>
      <c r="EMJ18" s="153"/>
      <c r="EMK18" s="153"/>
      <c r="EML18" s="153"/>
      <c r="EMM18" s="153"/>
      <c r="EMN18" s="153"/>
      <c r="EMO18" s="153"/>
      <c r="EMP18" s="153"/>
      <c r="EMQ18" s="153"/>
      <c r="EMR18" s="153"/>
      <c r="EMS18" s="153"/>
      <c r="EMT18" s="153"/>
      <c r="EMU18" s="153"/>
      <c r="EMV18" s="153"/>
      <c r="EMW18" s="153"/>
      <c r="EMX18" s="153"/>
      <c r="EMY18" s="153"/>
      <c r="EMZ18" s="153"/>
      <c r="ENA18" s="153"/>
      <c r="ENB18" s="153"/>
      <c r="ENC18" s="153"/>
      <c r="END18" s="153"/>
      <c r="ENE18" s="153"/>
      <c r="ENF18" s="153"/>
      <c r="ENG18" s="153"/>
      <c r="ENH18" s="153"/>
      <c r="ENI18" s="153"/>
      <c r="ENJ18" s="153"/>
      <c r="ENK18" s="153"/>
      <c r="ENL18" s="153"/>
      <c r="ENM18" s="153"/>
      <c r="ENN18" s="153"/>
      <c r="ENO18" s="153"/>
      <c r="ENP18" s="153"/>
      <c r="ENQ18" s="153"/>
      <c r="ENR18" s="153"/>
      <c r="ENS18" s="153"/>
      <c r="ENT18" s="153"/>
      <c r="ENU18" s="153"/>
      <c r="ENV18" s="153"/>
      <c r="ENW18" s="153"/>
      <c r="ENX18" s="153"/>
      <c r="ENY18" s="153"/>
      <c r="ENZ18" s="153"/>
      <c r="EOA18" s="153"/>
      <c r="EOB18" s="153"/>
      <c r="EOC18" s="153"/>
      <c r="EOD18" s="153"/>
      <c r="EOE18" s="153"/>
      <c r="EOF18" s="153"/>
      <c r="EOG18" s="153"/>
      <c r="EOH18" s="153"/>
      <c r="EOI18" s="153"/>
      <c r="EOJ18" s="153"/>
      <c r="EOK18" s="153"/>
      <c r="EOL18" s="153"/>
      <c r="EOM18" s="153"/>
      <c r="EON18" s="153"/>
      <c r="EOO18" s="153"/>
      <c r="EOP18" s="153"/>
      <c r="EOQ18" s="153"/>
      <c r="EOR18" s="153"/>
      <c r="EOS18" s="153"/>
      <c r="EOT18" s="153"/>
      <c r="EOU18" s="153"/>
      <c r="EOV18" s="153"/>
      <c r="EOW18" s="153"/>
      <c r="EOX18" s="153"/>
      <c r="EOY18" s="153"/>
      <c r="EOZ18" s="153"/>
      <c r="EPA18" s="153"/>
      <c r="EPB18" s="153"/>
      <c r="EPC18" s="153"/>
      <c r="EPD18" s="153"/>
      <c r="EPE18" s="153"/>
      <c r="EPF18" s="153"/>
      <c r="EPG18" s="153"/>
      <c r="EPH18" s="153"/>
      <c r="EPI18" s="153"/>
      <c r="EPJ18" s="153"/>
      <c r="EPK18" s="153"/>
      <c r="EPL18" s="153"/>
      <c r="EPM18" s="153"/>
      <c r="EPN18" s="153"/>
      <c r="EPO18" s="153"/>
      <c r="EPP18" s="153"/>
      <c r="EPQ18" s="153"/>
      <c r="EPR18" s="153"/>
      <c r="EPS18" s="153"/>
      <c r="EPT18" s="153"/>
      <c r="EPU18" s="153"/>
      <c r="EPV18" s="153"/>
      <c r="EPW18" s="153"/>
      <c r="EPX18" s="153"/>
      <c r="EPY18" s="153"/>
      <c r="EPZ18" s="153"/>
      <c r="EQA18" s="153"/>
      <c r="EQB18" s="153"/>
      <c r="EQC18" s="153"/>
      <c r="EQD18" s="153"/>
      <c r="EQE18" s="153"/>
      <c r="EQF18" s="153"/>
      <c r="EQG18" s="153"/>
      <c r="EQH18" s="153"/>
      <c r="EQI18" s="153"/>
      <c r="EQJ18" s="153"/>
      <c r="EQK18" s="153"/>
      <c r="EQL18" s="153"/>
      <c r="EQM18" s="153"/>
      <c r="EQN18" s="153"/>
      <c r="EQO18" s="153"/>
      <c r="EQP18" s="153"/>
      <c r="EQQ18" s="153"/>
      <c r="EQR18" s="153"/>
      <c r="EQS18" s="153"/>
      <c r="EQT18" s="153"/>
      <c r="EQU18" s="153"/>
      <c r="EQV18" s="153"/>
      <c r="EQW18" s="153"/>
      <c r="EQX18" s="153"/>
      <c r="EQY18" s="153"/>
      <c r="EQZ18" s="153"/>
      <c r="ERA18" s="153"/>
      <c r="ERB18" s="153"/>
      <c r="ERC18" s="153"/>
      <c r="ERD18" s="153"/>
      <c r="ERE18" s="153"/>
      <c r="ERF18" s="153"/>
      <c r="ERG18" s="153"/>
      <c r="ERH18" s="153"/>
      <c r="ERI18" s="153"/>
      <c r="ERJ18" s="153"/>
      <c r="ERK18" s="153"/>
      <c r="ERL18" s="153"/>
      <c r="ERM18" s="153"/>
      <c r="ERN18" s="153"/>
      <c r="ERO18" s="153"/>
      <c r="ERP18" s="153"/>
      <c r="ERQ18" s="153"/>
      <c r="ERR18" s="153"/>
      <c r="ERS18" s="153"/>
      <c r="ERT18" s="153"/>
      <c r="ERU18" s="153"/>
      <c r="ERV18" s="153"/>
      <c r="ERW18" s="153"/>
      <c r="ERX18" s="153"/>
      <c r="ERY18" s="153"/>
      <c r="ERZ18" s="153"/>
      <c r="ESA18" s="153"/>
      <c r="ESB18" s="153"/>
      <c r="ESC18" s="153"/>
      <c r="ESD18" s="153"/>
      <c r="ESE18" s="153"/>
      <c r="ESF18" s="153"/>
      <c r="ESG18" s="153"/>
      <c r="ESH18" s="153"/>
      <c r="ESI18" s="153"/>
      <c r="ESJ18" s="153"/>
      <c r="ESK18" s="153"/>
      <c r="ESL18" s="153"/>
      <c r="ESM18" s="153"/>
      <c r="ESN18" s="153"/>
      <c r="ESO18" s="153"/>
      <c r="ESP18" s="153"/>
      <c r="ESQ18" s="153"/>
      <c r="ESR18" s="153"/>
      <c r="ESS18" s="153"/>
      <c r="EST18" s="153"/>
      <c r="ESU18" s="153"/>
      <c r="ESV18" s="153"/>
      <c r="ESW18" s="153"/>
      <c r="ESX18" s="153"/>
      <c r="ESY18" s="153"/>
      <c r="ESZ18" s="153"/>
      <c r="ETA18" s="153"/>
      <c r="ETB18" s="153"/>
      <c r="ETC18" s="153"/>
      <c r="ETD18" s="153"/>
      <c r="ETE18" s="153"/>
      <c r="ETF18" s="153"/>
      <c r="ETG18" s="153"/>
      <c r="ETH18" s="153"/>
      <c r="ETI18" s="153"/>
      <c r="ETJ18" s="153"/>
      <c r="ETK18" s="153"/>
      <c r="ETL18" s="153"/>
      <c r="ETM18" s="153"/>
      <c r="ETN18" s="153"/>
      <c r="ETO18" s="153"/>
      <c r="ETP18" s="153"/>
      <c r="ETQ18" s="153"/>
      <c r="ETR18" s="153"/>
      <c r="ETS18" s="153"/>
      <c r="ETT18" s="153"/>
      <c r="ETU18" s="153"/>
      <c r="ETV18" s="153"/>
      <c r="ETW18" s="153"/>
      <c r="ETX18" s="153"/>
      <c r="ETY18" s="153"/>
      <c r="ETZ18" s="153"/>
      <c r="EUA18" s="153"/>
      <c r="EUB18" s="153"/>
      <c r="EUC18" s="153"/>
      <c r="EUD18" s="153"/>
      <c r="EUE18" s="153"/>
      <c r="EUF18" s="153"/>
      <c r="EUG18" s="153"/>
      <c r="EUH18" s="153"/>
      <c r="EUI18" s="153"/>
      <c r="EUJ18" s="153"/>
      <c r="EUK18" s="153"/>
      <c r="EUL18" s="153"/>
      <c r="EUM18" s="153"/>
      <c r="EUN18" s="153"/>
      <c r="EUO18" s="153"/>
      <c r="EUP18" s="153"/>
      <c r="EUQ18" s="153"/>
      <c r="EUR18" s="153"/>
      <c r="EUS18" s="153"/>
      <c r="EUT18" s="153"/>
      <c r="EUU18" s="153"/>
      <c r="EUV18" s="153"/>
      <c r="EUW18" s="153"/>
      <c r="EUX18" s="153"/>
      <c r="EUY18" s="153"/>
      <c r="EUZ18" s="153"/>
      <c r="EVA18" s="153"/>
      <c r="EVB18" s="153"/>
      <c r="EVC18" s="153"/>
      <c r="EVD18" s="153"/>
      <c r="EVE18" s="153"/>
      <c r="EVF18" s="153"/>
      <c r="EVG18" s="153"/>
      <c r="EVH18" s="153"/>
      <c r="EVI18" s="153"/>
      <c r="EVJ18" s="153"/>
      <c r="EVK18" s="153"/>
      <c r="EVL18" s="153"/>
      <c r="EVM18" s="153"/>
      <c r="EVN18" s="153"/>
      <c r="EVO18" s="153"/>
      <c r="EVP18" s="153"/>
      <c r="EVQ18" s="153"/>
      <c r="EVR18" s="153"/>
      <c r="EVS18" s="153"/>
      <c r="EVT18" s="153"/>
      <c r="EVU18" s="153"/>
      <c r="EVV18" s="153"/>
      <c r="EVW18" s="153"/>
      <c r="EVX18" s="153"/>
      <c r="EVY18" s="153"/>
      <c r="EVZ18" s="153"/>
      <c r="EWA18" s="153"/>
      <c r="EWB18" s="153"/>
      <c r="EWC18" s="153"/>
      <c r="EWD18" s="153"/>
      <c r="EWE18" s="153"/>
      <c r="EWF18" s="153"/>
      <c r="EWG18" s="153"/>
      <c r="EWH18" s="153"/>
      <c r="EWI18" s="153"/>
      <c r="EWJ18" s="153"/>
      <c r="EWK18" s="153"/>
      <c r="EWL18" s="153"/>
      <c r="EWM18" s="153"/>
      <c r="EWN18" s="153"/>
      <c r="EWO18" s="153"/>
      <c r="EWP18" s="153"/>
      <c r="EWQ18" s="153"/>
      <c r="EWR18" s="153"/>
      <c r="EWS18" s="153"/>
      <c r="EWT18" s="153"/>
      <c r="EWU18" s="153"/>
      <c r="EWV18" s="153"/>
      <c r="EWW18" s="153"/>
      <c r="EWX18" s="153"/>
      <c r="EWY18" s="153"/>
      <c r="EWZ18" s="153"/>
      <c r="EXA18" s="153"/>
      <c r="EXB18" s="153"/>
      <c r="EXC18" s="153"/>
      <c r="EXD18" s="153"/>
      <c r="EXE18" s="153"/>
      <c r="EXF18" s="153"/>
      <c r="EXG18" s="153"/>
      <c r="EXH18" s="153"/>
      <c r="EXI18" s="153"/>
      <c r="EXJ18" s="153"/>
      <c r="EXK18" s="153"/>
      <c r="EXL18" s="153"/>
      <c r="EXM18" s="153"/>
      <c r="EXN18" s="153"/>
      <c r="EXO18" s="153"/>
      <c r="EXP18" s="153"/>
      <c r="EXQ18" s="153"/>
      <c r="EXR18" s="153"/>
      <c r="EXS18" s="153"/>
      <c r="EXT18" s="153"/>
      <c r="EXU18" s="153"/>
      <c r="EXV18" s="153"/>
      <c r="EXW18" s="153"/>
      <c r="EXX18" s="153"/>
      <c r="EXY18" s="153"/>
      <c r="EXZ18" s="153"/>
      <c r="EYA18" s="153"/>
      <c r="EYB18" s="153"/>
      <c r="EYC18" s="153"/>
      <c r="EYD18" s="153"/>
      <c r="EYE18" s="153"/>
      <c r="EYF18" s="153"/>
      <c r="EYG18" s="153"/>
      <c r="EYH18" s="153"/>
      <c r="EYI18" s="153"/>
      <c r="EYJ18" s="153"/>
      <c r="EYK18" s="153"/>
      <c r="EYL18" s="153"/>
      <c r="EYM18" s="153"/>
      <c r="EYN18" s="153"/>
      <c r="EYO18" s="153"/>
      <c r="EYP18" s="153"/>
      <c r="EYQ18" s="153"/>
      <c r="EYR18" s="153"/>
      <c r="EYS18" s="153"/>
      <c r="EYT18" s="153"/>
      <c r="EYU18" s="153"/>
      <c r="EYV18" s="153"/>
      <c r="EYW18" s="153"/>
      <c r="EYX18" s="153"/>
      <c r="EYY18" s="153"/>
      <c r="EYZ18" s="153"/>
      <c r="EZA18" s="153"/>
      <c r="EZB18" s="153"/>
      <c r="EZC18" s="153"/>
      <c r="EZD18" s="153"/>
      <c r="EZE18" s="153"/>
      <c r="EZF18" s="153"/>
      <c r="EZG18" s="153"/>
      <c r="EZH18" s="153"/>
      <c r="EZI18" s="153"/>
      <c r="EZJ18" s="153"/>
      <c r="EZK18" s="153"/>
      <c r="EZL18" s="153"/>
      <c r="EZM18" s="153"/>
      <c r="EZN18" s="153"/>
      <c r="EZO18" s="153"/>
      <c r="EZP18" s="153"/>
      <c r="EZQ18" s="153"/>
      <c r="EZR18" s="153"/>
      <c r="EZS18" s="153"/>
      <c r="EZT18" s="153"/>
      <c r="EZU18" s="153"/>
      <c r="EZV18" s="153"/>
      <c r="EZW18" s="153"/>
      <c r="EZX18" s="153"/>
      <c r="EZY18" s="153"/>
      <c r="EZZ18" s="153"/>
      <c r="FAA18" s="153"/>
      <c r="FAB18" s="153"/>
      <c r="FAC18" s="153"/>
      <c r="FAD18" s="153"/>
      <c r="FAE18" s="153"/>
      <c r="FAF18" s="153"/>
      <c r="FAG18" s="153"/>
      <c r="FAH18" s="153"/>
      <c r="FAI18" s="153"/>
      <c r="FAJ18" s="153"/>
      <c r="FAK18" s="153"/>
      <c r="FAL18" s="153"/>
      <c r="FAM18" s="153"/>
      <c r="FAN18" s="153"/>
      <c r="FAO18" s="153"/>
      <c r="FAP18" s="153"/>
      <c r="FAQ18" s="153"/>
      <c r="FAR18" s="153"/>
      <c r="FAS18" s="153"/>
      <c r="FAT18" s="153"/>
      <c r="FAU18" s="153"/>
      <c r="FAV18" s="153"/>
      <c r="FAW18" s="153"/>
      <c r="FAX18" s="153"/>
      <c r="FAY18" s="153"/>
      <c r="FAZ18" s="153"/>
      <c r="FBA18" s="153"/>
      <c r="FBB18" s="153"/>
      <c r="FBC18" s="153"/>
      <c r="FBD18" s="153"/>
      <c r="FBE18" s="153"/>
      <c r="FBF18" s="153"/>
      <c r="FBG18" s="153"/>
      <c r="FBH18" s="153"/>
      <c r="FBI18" s="153"/>
      <c r="FBJ18" s="153"/>
      <c r="FBK18" s="153"/>
      <c r="FBL18" s="153"/>
      <c r="FBM18" s="153"/>
      <c r="FBN18" s="153"/>
      <c r="FBO18" s="153"/>
      <c r="FBP18" s="153"/>
      <c r="FBQ18" s="153"/>
      <c r="FBR18" s="153"/>
      <c r="FBS18" s="153"/>
      <c r="FBT18" s="153"/>
      <c r="FBU18" s="153"/>
      <c r="FBV18" s="153"/>
      <c r="FBW18" s="153"/>
      <c r="FBX18" s="153"/>
      <c r="FBY18" s="153"/>
      <c r="FBZ18" s="153"/>
      <c r="FCA18" s="153"/>
      <c r="FCB18" s="153"/>
      <c r="FCC18" s="153"/>
      <c r="FCD18" s="153"/>
      <c r="FCE18" s="153"/>
      <c r="FCF18" s="153"/>
      <c r="FCG18" s="153"/>
      <c r="FCH18" s="153"/>
      <c r="FCI18" s="153"/>
      <c r="FCJ18" s="153"/>
      <c r="FCK18" s="153"/>
      <c r="FCL18" s="153"/>
      <c r="FCM18" s="153"/>
      <c r="FCN18" s="153"/>
      <c r="FCO18" s="153"/>
      <c r="FCP18" s="153"/>
      <c r="FCQ18" s="153"/>
      <c r="FCR18" s="153"/>
      <c r="FCS18" s="153"/>
      <c r="FCT18" s="153"/>
      <c r="FCU18" s="153"/>
      <c r="FCV18" s="153"/>
      <c r="FCW18" s="153"/>
      <c r="FCX18" s="153"/>
      <c r="FCY18" s="153"/>
      <c r="FCZ18" s="153"/>
      <c r="FDA18" s="153"/>
      <c r="FDB18" s="153"/>
      <c r="FDC18" s="153"/>
      <c r="FDD18" s="153"/>
      <c r="FDE18" s="153"/>
      <c r="FDF18" s="153"/>
      <c r="FDG18" s="153"/>
      <c r="FDH18" s="153"/>
      <c r="FDI18" s="153"/>
      <c r="FDJ18" s="153"/>
      <c r="FDK18" s="153"/>
      <c r="FDL18" s="153"/>
      <c r="FDM18" s="153"/>
      <c r="FDN18" s="153"/>
      <c r="FDO18" s="153"/>
      <c r="FDP18" s="153"/>
      <c r="FDQ18" s="153"/>
      <c r="FDR18" s="153"/>
      <c r="FDS18" s="153"/>
      <c r="FDT18" s="153"/>
      <c r="FDU18" s="153"/>
      <c r="FDV18" s="153"/>
      <c r="FDW18" s="153"/>
      <c r="FDX18" s="153"/>
      <c r="FDY18" s="153"/>
      <c r="FDZ18" s="153"/>
      <c r="FEA18" s="153"/>
      <c r="FEB18" s="153"/>
      <c r="FEC18" s="153"/>
      <c r="FED18" s="153"/>
      <c r="FEE18" s="153"/>
      <c r="FEF18" s="153"/>
      <c r="FEG18" s="153"/>
      <c r="FEH18" s="153"/>
      <c r="FEI18" s="153"/>
      <c r="FEJ18" s="153"/>
      <c r="FEK18" s="153"/>
      <c r="FEL18" s="153"/>
      <c r="FEM18" s="153"/>
      <c r="FEN18" s="153"/>
      <c r="FEO18" s="153"/>
      <c r="FEP18" s="153"/>
      <c r="FEQ18" s="153"/>
      <c r="FER18" s="153"/>
      <c r="FES18" s="153"/>
      <c r="FET18" s="153"/>
      <c r="FEU18" s="153"/>
      <c r="FEV18" s="153"/>
      <c r="FEW18" s="153"/>
      <c r="FEX18" s="153"/>
      <c r="FEY18" s="153"/>
      <c r="FEZ18" s="153"/>
      <c r="FFA18" s="153"/>
      <c r="FFB18" s="153"/>
      <c r="FFC18" s="153"/>
      <c r="FFD18" s="153"/>
      <c r="FFE18" s="153"/>
      <c r="FFF18" s="153"/>
      <c r="FFG18" s="153"/>
      <c r="FFH18" s="153"/>
      <c r="FFI18" s="153"/>
      <c r="FFJ18" s="153"/>
      <c r="FFK18" s="153"/>
      <c r="FFL18" s="153"/>
      <c r="FFM18" s="153"/>
      <c r="FFN18" s="153"/>
      <c r="FFO18" s="153"/>
      <c r="FFP18" s="153"/>
      <c r="FFQ18" s="153"/>
      <c r="FFR18" s="153"/>
      <c r="FFS18" s="153"/>
      <c r="FFT18" s="153"/>
      <c r="FFU18" s="153"/>
      <c r="FFV18" s="153"/>
      <c r="FFW18" s="153"/>
      <c r="FFX18" s="153"/>
      <c r="FFY18" s="153"/>
      <c r="FFZ18" s="153"/>
      <c r="FGA18" s="153"/>
      <c r="FGB18" s="153"/>
      <c r="FGC18" s="153"/>
      <c r="FGD18" s="153"/>
      <c r="FGE18" s="153"/>
      <c r="FGF18" s="153"/>
      <c r="FGG18" s="153"/>
      <c r="FGH18" s="153"/>
      <c r="FGI18" s="153"/>
      <c r="FGJ18" s="153"/>
      <c r="FGK18" s="153"/>
      <c r="FGL18" s="153"/>
      <c r="FGM18" s="153"/>
      <c r="FGN18" s="153"/>
      <c r="FGO18" s="153"/>
      <c r="FGP18" s="153"/>
      <c r="FGQ18" s="153"/>
      <c r="FGR18" s="153"/>
      <c r="FGS18" s="153"/>
      <c r="FGT18" s="153"/>
      <c r="FGU18" s="153"/>
      <c r="FGV18" s="153"/>
      <c r="FGW18" s="153"/>
      <c r="FGX18" s="153"/>
      <c r="FGY18" s="153"/>
      <c r="FGZ18" s="153"/>
      <c r="FHA18" s="153"/>
      <c r="FHB18" s="153"/>
      <c r="FHC18" s="153"/>
      <c r="FHD18" s="153"/>
      <c r="FHE18" s="153"/>
      <c r="FHF18" s="153"/>
      <c r="FHG18" s="153"/>
      <c r="FHH18" s="153"/>
      <c r="FHI18" s="153"/>
      <c r="FHJ18" s="153"/>
      <c r="FHK18" s="153"/>
      <c r="FHL18" s="153"/>
      <c r="FHM18" s="153"/>
      <c r="FHN18" s="153"/>
      <c r="FHO18" s="153"/>
      <c r="FHP18" s="153"/>
      <c r="FHQ18" s="153"/>
      <c r="FHR18" s="153"/>
      <c r="FHS18" s="153"/>
      <c r="FHT18" s="153"/>
      <c r="FHU18" s="153"/>
      <c r="FHV18" s="153"/>
      <c r="FHW18" s="153"/>
      <c r="FHX18" s="153"/>
      <c r="FHY18" s="153"/>
      <c r="FHZ18" s="153"/>
      <c r="FIA18" s="153"/>
      <c r="FIB18" s="153"/>
      <c r="FIC18" s="153"/>
      <c r="FID18" s="153"/>
      <c r="FIE18" s="153"/>
      <c r="FIF18" s="153"/>
      <c r="FIG18" s="153"/>
      <c r="FIH18" s="153"/>
      <c r="FII18" s="153"/>
      <c r="FIJ18" s="153"/>
      <c r="FIK18" s="153"/>
      <c r="FIL18" s="153"/>
      <c r="FIM18" s="153"/>
      <c r="FIN18" s="153"/>
      <c r="FIO18" s="153"/>
      <c r="FIP18" s="153"/>
      <c r="FIQ18" s="153"/>
      <c r="FIR18" s="153"/>
      <c r="FIS18" s="153"/>
      <c r="FIT18" s="153"/>
      <c r="FIU18" s="153"/>
      <c r="FIV18" s="153"/>
      <c r="FIW18" s="153"/>
      <c r="FIX18" s="153"/>
      <c r="FIY18" s="153"/>
      <c r="FIZ18" s="153"/>
      <c r="FJA18" s="153"/>
      <c r="FJB18" s="153"/>
      <c r="FJC18" s="153"/>
      <c r="FJD18" s="153"/>
      <c r="FJE18" s="153"/>
      <c r="FJF18" s="153"/>
      <c r="FJG18" s="153"/>
      <c r="FJH18" s="153"/>
      <c r="FJI18" s="153"/>
      <c r="FJJ18" s="153"/>
      <c r="FJK18" s="153"/>
      <c r="FJL18" s="153"/>
      <c r="FJM18" s="153"/>
      <c r="FJN18" s="153"/>
      <c r="FJO18" s="153"/>
      <c r="FJP18" s="153"/>
      <c r="FJQ18" s="153"/>
      <c r="FJR18" s="153"/>
      <c r="FJS18" s="153"/>
      <c r="FJT18" s="153"/>
      <c r="FJU18" s="153"/>
      <c r="FJV18" s="153"/>
      <c r="FJW18" s="153"/>
      <c r="FJX18" s="153"/>
      <c r="FJY18" s="153"/>
      <c r="FJZ18" s="153"/>
      <c r="FKA18" s="153"/>
      <c r="FKB18" s="153"/>
      <c r="FKC18" s="153"/>
      <c r="FKD18" s="153"/>
      <c r="FKE18" s="153"/>
      <c r="FKF18" s="153"/>
      <c r="FKG18" s="153"/>
      <c r="FKH18" s="153"/>
      <c r="FKI18" s="153"/>
      <c r="FKJ18" s="153"/>
      <c r="FKK18" s="153"/>
      <c r="FKL18" s="153"/>
      <c r="FKM18" s="153"/>
      <c r="FKN18" s="153"/>
      <c r="FKO18" s="153"/>
      <c r="FKP18" s="153"/>
      <c r="FKQ18" s="153"/>
      <c r="FKR18" s="153"/>
      <c r="FKS18" s="153"/>
      <c r="FKT18" s="153"/>
      <c r="FKU18" s="153"/>
      <c r="FKV18" s="153"/>
      <c r="FKW18" s="153"/>
      <c r="FKX18" s="153"/>
      <c r="FKY18" s="153"/>
      <c r="FKZ18" s="153"/>
      <c r="FLA18" s="153"/>
      <c r="FLB18" s="153"/>
      <c r="FLC18" s="153"/>
      <c r="FLD18" s="153"/>
      <c r="FLE18" s="153"/>
      <c r="FLF18" s="153"/>
      <c r="FLG18" s="153"/>
      <c r="FLH18" s="153"/>
      <c r="FLI18" s="153"/>
      <c r="FLJ18" s="153"/>
      <c r="FLK18" s="153"/>
      <c r="FLL18" s="153"/>
      <c r="FLM18" s="153"/>
      <c r="FLN18" s="153"/>
      <c r="FLO18" s="153"/>
      <c r="FLP18" s="153"/>
      <c r="FLQ18" s="153"/>
      <c r="FLR18" s="153"/>
      <c r="FLS18" s="153"/>
      <c r="FLT18" s="153"/>
      <c r="FLU18" s="153"/>
      <c r="FLV18" s="153"/>
      <c r="FLW18" s="153"/>
      <c r="FLX18" s="153"/>
      <c r="FLY18" s="153"/>
      <c r="FLZ18" s="153"/>
      <c r="FMA18" s="153"/>
      <c r="FMB18" s="153"/>
      <c r="FMC18" s="153"/>
      <c r="FMD18" s="153"/>
      <c r="FME18" s="153"/>
      <c r="FMF18" s="153"/>
      <c r="FMG18" s="153"/>
      <c r="FMH18" s="153"/>
      <c r="FMI18" s="153"/>
      <c r="FMJ18" s="153"/>
      <c r="FMK18" s="153"/>
      <c r="FML18" s="153"/>
      <c r="FMM18" s="153"/>
      <c r="FMN18" s="153"/>
      <c r="FMO18" s="153"/>
      <c r="FMP18" s="153"/>
      <c r="FMQ18" s="153"/>
      <c r="FMR18" s="153"/>
      <c r="FMS18" s="153"/>
      <c r="FMT18" s="153"/>
      <c r="FMU18" s="153"/>
      <c r="FMV18" s="153"/>
      <c r="FMW18" s="153"/>
      <c r="FMX18" s="153"/>
      <c r="FMY18" s="153"/>
      <c r="FMZ18" s="153"/>
      <c r="FNA18" s="153"/>
      <c r="FNB18" s="153"/>
      <c r="FNC18" s="153"/>
      <c r="FND18" s="153"/>
      <c r="FNE18" s="153"/>
      <c r="FNF18" s="153"/>
      <c r="FNG18" s="153"/>
      <c r="FNH18" s="153"/>
      <c r="FNI18" s="153"/>
      <c r="FNJ18" s="153"/>
      <c r="FNK18" s="153"/>
      <c r="FNL18" s="153"/>
      <c r="FNM18" s="153"/>
      <c r="FNN18" s="153"/>
      <c r="FNO18" s="153"/>
      <c r="FNP18" s="153"/>
      <c r="FNQ18" s="153"/>
      <c r="FNR18" s="153"/>
      <c r="FNS18" s="153"/>
      <c r="FNT18" s="153"/>
      <c r="FNU18" s="153"/>
      <c r="FNV18" s="153"/>
      <c r="FNW18" s="153"/>
      <c r="FNX18" s="153"/>
      <c r="FNY18" s="153"/>
      <c r="FNZ18" s="153"/>
      <c r="FOA18" s="153"/>
      <c r="FOB18" s="153"/>
      <c r="FOC18" s="153"/>
      <c r="FOD18" s="153"/>
      <c r="FOE18" s="153"/>
      <c r="FOF18" s="153"/>
      <c r="FOG18" s="153"/>
      <c r="FOH18" s="153"/>
      <c r="FOI18" s="153"/>
      <c r="FOJ18" s="153"/>
      <c r="FOK18" s="153"/>
      <c r="FOL18" s="153"/>
      <c r="FOM18" s="153"/>
      <c r="FON18" s="153"/>
      <c r="FOO18" s="153"/>
      <c r="FOP18" s="153"/>
      <c r="FOQ18" s="153"/>
      <c r="FOR18" s="153"/>
      <c r="FOS18" s="153"/>
      <c r="FOT18" s="153"/>
      <c r="FOU18" s="153"/>
      <c r="FOV18" s="153"/>
      <c r="FOW18" s="153"/>
      <c r="FOX18" s="153"/>
      <c r="FOY18" s="153"/>
      <c r="FOZ18" s="153"/>
      <c r="FPA18" s="153"/>
      <c r="FPB18" s="153"/>
      <c r="FPC18" s="153"/>
      <c r="FPD18" s="153"/>
      <c r="FPE18" s="153"/>
      <c r="FPF18" s="153"/>
      <c r="FPG18" s="153"/>
      <c r="FPH18" s="153"/>
      <c r="FPI18" s="153"/>
      <c r="FPJ18" s="153"/>
      <c r="FPK18" s="153"/>
      <c r="FPL18" s="153"/>
      <c r="FPM18" s="153"/>
      <c r="FPN18" s="153"/>
      <c r="FPO18" s="153"/>
      <c r="FPP18" s="153"/>
      <c r="FPQ18" s="153"/>
      <c r="FPR18" s="153"/>
      <c r="FPS18" s="153"/>
      <c r="FPT18" s="153"/>
      <c r="FPU18" s="153"/>
      <c r="FPV18" s="153"/>
      <c r="FPW18" s="153"/>
      <c r="FPX18" s="153"/>
      <c r="FPY18" s="153"/>
      <c r="FPZ18" s="153"/>
      <c r="FQA18" s="153"/>
      <c r="FQB18" s="153"/>
      <c r="FQC18" s="153"/>
      <c r="FQD18" s="153"/>
      <c r="FQE18" s="153"/>
      <c r="FQF18" s="153"/>
      <c r="FQG18" s="153"/>
      <c r="FQH18" s="153"/>
      <c r="FQI18" s="153"/>
      <c r="FQJ18" s="153"/>
      <c r="FQK18" s="153"/>
      <c r="FQL18" s="153"/>
      <c r="FQM18" s="153"/>
      <c r="FQN18" s="153"/>
      <c r="FQO18" s="153"/>
      <c r="FQP18" s="153"/>
      <c r="FQQ18" s="153"/>
      <c r="FQR18" s="153"/>
      <c r="FQS18" s="153"/>
      <c r="FQT18" s="153"/>
      <c r="FQU18" s="153"/>
      <c r="FQV18" s="153"/>
      <c r="FQW18" s="153"/>
      <c r="FQX18" s="153"/>
      <c r="FQY18" s="153"/>
      <c r="FQZ18" s="153"/>
      <c r="FRA18" s="153"/>
      <c r="FRB18" s="153"/>
      <c r="FRC18" s="153"/>
      <c r="FRD18" s="153"/>
      <c r="FRE18" s="153"/>
      <c r="FRF18" s="153"/>
      <c r="FRG18" s="153"/>
      <c r="FRH18" s="153"/>
      <c r="FRI18" s="153"/>
      <c r="FRJ18" s="153"/>
      <c r="FRK18" s="153"/>
      <c r="FRL18" s="153"/>
      <c r="FRM18" s="153"/>
      <c r="FRN18" s="153"/>
      <c r="FRO18" s="153"/>
      <c r="FRP18" s="153"/>
      <c r="FRQ18" s="153"/>
      <c r="FRR18" s="153"/>
      <c r="FRS18" s="153"/>
      <c r="FRT18" s="153"/>
      <c r="FRU18" s="153"/>
      <c r="FRV18" s="153"/>
      <c r="FRW18" s="153"/>
      <c r="FRX18" s="153"/>
      <c r="FRY18" s="153"/>
      <c r="FRZ18" s="153"/>
      <c r="FSA18" s="153"/>
      <c r="FSB18" s="153"/>
      <c r="FSC18" s="153"/>
      <c r="FSD18" s="153"/>
      <c r="FSE18" s="153"/>
      <c r="FSF18" s="153"/>
      <c r="FSG18" s="153"/>
      <c r="FSH18" s="153"/>
      <c r="FSI18" s="153"/>
      <c r="FSJ18" s="153"/>
      <c r="FSK18" s="153"/>
      <c r="FSL18" s="153"/>
      <c r="FSM18" s="153"/>
      <c r="FSN18" s="153"/>
      <c r="FSO18" s="153"/>
      <c r="FSP18" s="153"/>
      <c r="FSQ18" s="153"/>
      <c r="FSR18" s="153"/>
      <c r="FSS18" s="153"/>
      <c r="FST18" s="153"/>
      <c r="FSU18" s="153"/>
      <c r="FSV18" s="153"/>
      <c r="FSW18" s="153"/>
      <c r="FSX18" s="153"/>
      <c r="FSY18" s="153"/>
      <c r="FSZ18" s="153"/>
      <c r="FTA18" s="153"/>
      <c r="FTB18" s="153"/>
      <c r="FTC18" s="153"/>
      <c r="FTD18" s="153"/>
      <c r="FTE18" s="153"/>
      <c r="FTF18" s="153"/>
      <c r="FTG18" s="153"/>
      <c r="FTH18" s="153"/>
      <c r="FTI18" s="153"/>
      <c r="FTJ18" s="153"/>
      <c r="FTK18" s="153"/>
      <c r="FTL18" s="153"/>
      <c r="FTM18" s="153"/>
      <c r="FTN18" s="153"/>
      <c r="FTO18" s="153"/>
      <c r="FTP18" s="153"/>
      <c r="FTQ18" s="153"/>
      <c r="FTR18" s="153"/>
      <c r="FTS18" s="153"/>
      <c r="FTT18" s="153"/>
      <c r="FTU18" s="153"/>
      <c r="FTV18" s="153"/>
      <c r="FTW18" s="153"/>
      <c r="FTX18" s="153"/>
      <c r="FTY18" s="153"/>
      <c r="FTZ18" s="153"/>
      <c r="FUA18" s="153"/>
      <c r="FUB18" s="153"/>
      <c r="FUC18" s="153"/>
      <c r="FUD18" s="153"/>
      <c r="FUE18" s="153"/>
      <c r="FUF18" s="153"/>
      <c r="FUG18" s="153"/>
      <c r="FUH18" s="153"/>
      <c r="FUI18" s="153"/>
      <c r="FUJ18" s="153"/>
      <c r="FUK18" s="153"/>
      <c r="FUL18" s="153"/>
      <c r="FUM18" s="153"/>
      <c r="FUN18" s="153"/>
      <c r="FUO18" s="153"/>
      <c r="FUP18" s="153"/>
      <c r="FUQ18" s="153"/>
      <c r="FUR18" s="153"/>
      <c r="FUS18" s="153"/>
      <c r="FUT18" s="153"/>
      <c r="FUU18" s="153"/>
      <c r="FUV18" s="153"/>
      <c r="FUW18" s="153"/>
      <c r="FUX18" s="153"/>
      <c r="FUY18" s="153"/>
      <c r="FUZ18" s="153"/>
      <c r="FVA18" s="153"/>
      <c r="FVB18" s="153"/>
      <c r="FVC18" s="153"/>
      <c r="FVD18" s="153"/>
      <c r="FVE18" s="153"/>
      <c r="FVF18" s="153"/>
      <c r="FVG18" s="153"/>
      <c r="FVH18" s="153"/>
      <c r="FVI18" s="153"/>
      <c r="FVJ18" s="153"/>
      <c r="FVK18" s="153"/>
      <c r="FVL18" s="153"/>
      <c r="FVM18" s="153"/>
      <c r="FVN18" s="153"/>
      <c r="FVO18" s="153"/>
      <c r="FVP18" s="153"/>
      <c r="FVQ18" s="153"/>
      <c r="FVR18" s="153"/>
      <c r="FVS18" s="153"/>
      <c r="FVT18" s="153"/>
      <c r="FVU18" s="153"/>
      <c r="FVV18" s="153"/>
      <c r="FVW18" s="153"/>
      <c r="FVX18" s="153"/>
      <c r="FVY18" s="153"/>
      <c r="FVZ18" s="153"/>
      <c r="FWA18" s="153"/>
      <c r="FWB18" s="153"/>
      <c r="FWC18" s="153"/>
      <c r="FWD18" s="153"/>
      <c r="FWE18" s="153"/>
      <c r="FWF18" s="153"/>
      <c r="FWG18" s="153"/>
      <c r="FWH18" s="153"/>
      <c r="FWI18" s="153"/>
      <c r="FWJ18" s="153"/>
      <c r="FWK18" s="153"/>
      <c r="FWL18" s="153"/>
      <c r="FWM18" s="153"/>
      <c r="FWN18" s="153"/>
      <c r="FWO18" s="153"/>
      <c r="FWP18" s="153"/>
      <c r="FWQ18" s="153"/>
      <c r="FWR18" s="153"/>
      <c r="FWS18" s="153"/>
      <c r="FWT18" s="153"/>
      <c r="FWU18" s="153"/>
      <c r="FWV18" s="153"/>
      <c r="FWW18" s="153"/>
      <c r="FWX18" s="153"/>
      <c r="FWY18" s="153"/>
      <c r="FWZ18" s="153"/>
      <c r="FXA18" s="153"/>
      <c r="FXB18" s="153"/>
      <c r="FXC18" s="153"/>
      <c r="FXD18" s="153"/>
      <c r="FXE18" s="153"/>
      <c r="FXF18" s="153"/>
      <c r="FXG18" s="153"/>
      <c r="FXH18" s="153"/>
      <c r="FXI18" s="153"/>
      <c r="FXJ18" s="153"/>
      <c r="FXK18" s="153"/>
      <c r="FXL18" s="153"/>
      <c r="FXM18" s="153"/>
      <c r="FXN18" s="153"/>
      <c r="FXO18" s="153"/>
      <c r="FXP18" s="153"/>
      <c r="FXQ18" s="153"/>
      <c r="FXR18" s="153"/>
      <c r="FXS18" s="153"/>
      <c r="FXT18" s="153"/>
      <c r="FXU18" s="153"/>
      <c r="FXV18" s="153"/>
      <c r="FXW18" s="153"/>
      <c r="FXX18" s="153"/>
      <c r="FXY18" s="153"/>
      <c r="FXZ18" s="153"/>
      <c r="FYA18" s="153"/>
      <c r="FYB18" s="153"/>
      <c r="FYC18" s="153"/>
      <c r="FYD18" s="153"/>
      <c r="FYE18" s="153"/>
      <c r="FYF18" s="153"/>
      <c r="FYG18" s="153"/>
      <c r="FYH18" s="153"/>
      <c r="FYI18" s="153"/>
      <c r="FYJ18" s="153"/>
      <c r="FYK18" s="153"/>
      <c r="FYL18" s="153"/>
      <c r="FYM18" s="153"/>
      <c r="FYN18" s="153"/>
      <c r="FYO18" s="153"/>
      <c r="FYP18" s="153"/>
      <c r="FYQ18" s="153"/>
      <c r="FYR18" s="153"/>
      <c r="FYS18" s="153"/>
      <c r="FYT18" s="153"/>
      <c r="FYU18" s="153"/>
      <c r="FYV18" s="153"/>
      <c r="FYW18" s="153"/>
      <c r="FYX18" s="153"/>
      <c r="FYY18" s="153"/>
      <c r="FYZ18" s="153"/>
      <c r="FZA18" s="153"/>
      <c r="FZB18" s="153"/>
      <c r="FZC18" s="153"/>
      <c r="FZD18" s="153"/>
      <c r="FZE18" s="153"/>
      <c r="FZF18" s="153"/>
      <c r="FZG18" s="153"/>
      <c r="FZH18" s="153"/>
      <c r="FZI18" s="153"/>
      <c r="FZJ18" s="153"/>
      <c r="FZK18" s="153"/>
      <c r="FZL18" s="153"/>
      <c r="FZM18" s="153"/>
      <c r="FZN18" s="153"/>
      <c r="FZO18" s="153"/>
      <c r="FZP18" s="153"/>
      <c r="FZQ18" s="153"/>
      <c r="FZR18" s="153"/>
      <c r="FZS18" s="153"/>
      <c r="FZT18" s="153"/>
      <c r="FZU18" s="153"/>
      <c r="FZV18" s="153"/>
      <c r="FZW18" s="153"/>
      <c r="FZX18" s="153"/>
      <c r="FZY18" s="153"/>
      <c r="FZZ18" s="153"/>
      <c r="GAA18" s="153"/>
      <c r="GAB18" s="153"/>
      <c r="GAC18" s="153"/>
      <c r="GAD18" s="153"/>
      <c r="GAE18" s="153"/>
      <c r="GAF18" s="153"/>
      <c r="GAG18" s="153"/>
      <c r="GAH18" s="153"/>
      <c r="GAI18" s="153"/>
      <c r="GAJ18" s="153"/>
      <c r="GAK18" s="153"/>
      <c r="GAL18" s="153"/>
      <c r="GAM18" s="153"/>
      <c r="GAN18" s="153"/>
      <c r="GAO18" s="153"/>
      <c r="GAP18" s="153"/>
      <c r="GAQ18" s="153"/>
      <c r="GAR18" s="153"/>
      <c r="GAS18" s="153"/>
      <c r="GAT18" s="153"/>
      <c r="GAU18" s="153"/>
      <c r="GAV18" s="153"/>
      <c r="GAW18" s="153"/>
      <c r="GAX18" s="153"/>
      <c r="GAY18" s="153"/>
      <c r="GAZ18" s="153"/>
      <c r="GBA18" s="153"/>
      <c r="GBB18" s="153"/>
      <c r="GBC18" s="153"/>
      <c r="GBD18" s="153"/>
      <c r="GBE18" s="153"/>
      <c r="GBF18" s="153"/>
      <c r="GBG18" s="153"/>
      <c r="GBH18" s="153"/>
      <c r="GBI18" s="153"/>
      <c r="GBJ18" s="153"/>
      <c r="GBK18" s="153"/>
      <c r="GBL18" s="153"/>
      <c r="GBM18" s="153"/>
      <c r="GBN18" s="153"/>
      <c r="GBO18" s="153"/>
      <c r="GBP18" s="153"/>
      <c r="GBQ18" s="153"/>
      <c r="GBR18" s="153"/>
      <c r="GBS18" s="153"/>
      <c r="GBT18" s="153"/>
      <c r="GBU18" s="153"/>
      <c r="GBV18" s="153"/>
      <c r="GBW18" s="153"/>
      <c r="GBX18" s="153"/>
      <c r="GBY18" s="153"/>
      <c r="GBZ18" s="153"/>
      <c r="GCA18" s="153"/>
      <c r="GCB18" s="153"/>
      <c r="GCC18" s="153"/>
      <c r="GCD18" s="153"/>
      <c r="GCE18" s="153"/>
      <c r="GCF18" s="153"/>
      <c r="GCG18" s="153"/>
      <c r="GCH18" s="153"/>
      <c r="GCI18" s="153"/>
      <c r="GCJ18" s="153"/>
      <c r="GCK18" s="153"/>
      <c r="GCL18" s="153"/>
      <c r="GCM18" s="153"/>
      <c r="GCN18" s="153"/>
      <c r="GCO18" s="153"/>
      <c r="GCP18" s="153"/>
      <c r="GCQ18" s="153"/>
      <c r="GCR18" s="153"/>
      <c r="GCS18" s="153"/>
      <c r="GCT18" s="153"/>
      <c r="GCU18" s="153"/>
      <c r="GCV18" s="153"/>
      <c r="GCW18" s="153"/>
      <c r="GCX18" s="153"/>
      <c r="GCY18" s="153"/>
      <c r="GCZ18" s="153"/>
      <c r="GDA18" s="153"/>
      <c r="GDB18" s="153"/>
      <c r="GDC18" s="153"/>
      <c r="GDD18" s="153"/>
      <c r="GDE18" s="153"/>
      <c r="GDF18" s="153"/>
      <c r="GDG18" s="153"/>
      <c r="GDH18" s="153"/>
      <c r="GDI18" s="153"/>
      <c r="GDJ18" s="153"/>
      <c r="GDK18" s="153"/>
      <c r="GDL18" s="153"/>
      <c r="GDM18" s="153"/>
      <c r="GDN18" s="153"/>
      <c r="GDO18" s="153"/>
      <c r="GDP18" s="153"/>
      <c r="GDQ18" s="153"/>
      <c r="GDR18" s="153"/>
      <c r="GDS18" s="153"/>
      <c r="GDT18" s="153"/>
      <c r="GDU18" s="153"/>
      <c r="GDV18" s="153"/>
      <c r="GDW18" s="153"/>
      <c r="GDX18" s="153"/>
      <c r="GDY18" s="153"/>
      <c r="GDZ18" s="153"/>
      <c r="GEA18" s="153"/>
      <c r="GEB18" s="153"/>
      <c r="GEC18" s="153"/>
      <c r="GED18" s="153"/>
      <c r="GEE18" s="153"/>
      <c r="GEF18" s="153"/>
      <c r="GEG18" s="153"/>
      <c r="GEH18" s="153"/>
      <c r="GEI18" s="153"/>
      <c r="GEJ18" s="153"/>
      <c r="GEK18" s="153"/>
      <c r="GEL18" s="153"/>
      <c r="GEM18" s="153"/>
      <c r="GEN18" s="153"/>
      <c r="GEO18" s="153"/>
      <c r="GEP18" s="153"/>
      <c r="GEQ18" s="153"/>
      <c r="GER18" s="153"/>
      <c r="GES18" s="153"/>
      <c r="GET18" s="153"/>
      <c r="GEU18" s="153"/>
      <c r="GEV18" s="153"/>
      <c r="GEW18" s="153"/>
      <c r="GEX18" s="153"/>
      <c r="GEY18" s="153"/>
      <c r="GEZ18" s="153"/>
      <c r="GFA18" s="153"/>
      <c r="GFB18" s="153"/>
      <c r="GFC18" s="153"/>
      <c r="GFD18" s="153"/>
      <c r="GFE18" s="153"/>
      <c r="GFF18" s="153"/>
      <c r="GFG18" s="153"/>
      <c r="GFH18" s="153"/>
      <c r="GFI18" s="153"/>
      <c r="GFJ18" s="153"/>
      <c r="GFK18" s="153"/>
      <c r="GFL18" s="153"/>
      <c r="GFM18" s="153"/>
      <c r="GFN18" s="153"/>
      <c r="GFO18" s="153"/>
      <c r="GFP18" s="153"/>
      <c r="GFQ18" s="153"/>
      <c r="GFR18" s="153"/>
      <c r="GFS18" s="153"/>
      <c r="GFT18" s="153"/>
      <c r="GFU18" s="153"/>
      <c r="GFV18" s="153"/>
      <c r="GFW18" s="153"/>
      <c r="GFX18" s="153"/>
      <c r="GFY18" s="153"/>
      <c r="GFZ18" s="153"/>
      <c r="GGA18" s="153"/>
      <c r="GGB18" s="153"/>
      <c r="GGC18" s="153"/>
      <c r="GGD18" s="153"/>
      <c r="GGE18" s="153"/>
      <c r="GGF18" s="153"/>
      <c r="GGG18" s="153"/>
      <c r="GGH18" s="153"/>
      <c r="GGI18" s="153"/>
      <c r="GGJ18" s="153"/>
      <c r="GGK18" s="153"/>
      <c r="GGL18" s="153"/>
      <c r="GGM18" s="153"/>
      <c r="GGN18" s="153"/>
      <c r="GGO18" s="153"/>
      <c r="GGP18" s="153"/>
      <c r="GGQ18" s="153"/>
      <c r="GGR18" s="153"/>
      <c r="GGS18" s="153"/>
      <c r="GGT18" s="153"/>
      <c r="GGU18" s="153"/>
      <c r="GGV18" s="153"/>
      <c r="GGW18" s="153"/>
      <c r="GGX18" s="153"/>
      <c r="GGY18" s="153"/>
      <c r="GGZ18" s="153"/>
      <c r="GHA18" s="153"/>
      <c r="GHB18" s="153"/>
      <c r="GHC18" s="153"/>
      <c r="GHD18" s="153"/>
      <c r="GHE18" s="153"/>
      <c r="GHF18" s="153"/>
      <c r="GHG18" s="153"/>
      <c r="GHH18" s="153"/>
      <c r="GHI18" s="153"/>
      <c r="GHJ18" s="153"/>
      <c r="GHK18" s="153"/>
      <c r="GHL18" s="153"/>
      <c r="GHM18" s="153"/>
      <c r="GHN18" s="153"/>
      <c r="GHO18" s="153"/>
      <c r="GHP18" s="153"/>
      <c r="GHQ18" s="153"/>
      <c r="GHR18" s="153"/>
      <c r="GHS18" s="153"/>
      <c r="GHT18" s="153"/>
      <c r="GHU18" s="153"/>
      <c r="GHV18" s="153"/>
      <c r="GHW18" s="153"/>
      <c r="GHX18" s="153"/>
      <c r="GHY18" s="153"/>
      <c r="GHZ18" s="153"/>
      <c r="GIA18" s="153"/>
      <c r="GIB18" s="153"/>
      <c r="GIC18" s="153"/>
      <c r="GID18" s="153"/>
      <c r="GIE18" s="153"/>
      <c r="GIF18" s="153"/>
      <c r="GIG18" s="153"/>
      <c r="GIH18" s="153"/>
      <c r="GII18" s="153"/>
      <c r="GIJ18" s="153"/>
      <c r="GIK18" s="153"/>
      <c r="GIL18" s="153"/>
      <c r="GIM18" s="153"/>
      <c r="GIN18" s="153"/>
      <c r="GIO18" s="153"/>
      <c r="GIP18" s="153"/>
      <c r="GIQ18" s="153"/>
      <c r="GIR18" s="153"/>
      <c r="GIS18" s="153"/>
      <c r="GIT18" s="153"/>
      <c r="GIU18" s="153"/>
      <c r="GIV18" s="153"/>
      <c r="GIW18" s="153"/>
      <c r="GIX18" s="153"/>
      <c r="GIY18" s="153"/>
      <c r="GIZ18" s="153"/>
      <c r="GJA18" s="153"/>
      <c r="GJB18" s="153"/>
      <c r="GJC18" s="153"/>
      <c r="GJD18" s="153"/>
      <c r="GJE18" s="153"/>
      <c r="GJF18" s="153"/>
      <c r="GJG18" s="153"/>
      <c r="GJH18" s="153"/>
      <c r="GJI18" s="153"/>
      <c r="GJJ18" s="153"/>
      <c r="GJK18" s="153"/>
      <c r="GJL18" s="153"/>
      <c r="GJM18" s="153"/>
      <c r="GJN18" s="153"/>
      <c r="GJO18" s="153"/>
      <c r="GJP18" s="153"/>
      <c r="GJQ18" s="153"/>
      <c r="GJR18" s="153"/>
      <c r="GJS18" s="153"/>
      <c r="GJT18" s="153"/>
      <c r="GJU18" s="153"/>
      <c r="GJV18" s="153"/>
      <c r="GJW18" s="153"/>
      <c r="GJX18" s="153"/>
      <c r="GJY18" s="153"/>
      <c r="GJZ18" s="153"/>
      <c r="GKA18" s="153"/>
      <c r="GKB18" s="153"/>
      <c r="GKC18" s="153"/>
      <c r="GKD18" s="153"/>
      <c r="GKE18" s="153"/>
      <c r="GKF18" s="153"/>
      <c r="GKG18" s="153"/>
      <c r="GKH18" s="153"/>
      <c r="GKI18" s="153"/>
      <c r="GKJ18" s="153"/>
      <c r="GKK18" s="153"/>
      <c r="GKL18" s="153"/>
      <c r="GKM18" s="153"/>
      <c r="GKN18" s="153"/>
      <c r="GKO18" s="153"/>
      <c r="GKP18" s="153"/>
      <c r="GKQ18" s="153"/>
      <c r="GKR18" s="153"/>
      <c r="GKS18" s="153"/>
      <c r="GKT18" s="153"/>
      <c r="GKU18" s="153"/>
      <c r="GKV18" s="153"/>
      <c r="GKW18" s="153"/>
      <c r="GKX18" s="153"/>
      <c r="GKY18" s="153"/>
      <c r="GKZ18" s="153"/>
      <c r="GLA18" s="153"/>
      <c r="GLB18" s="153"/>
      <c r="GLC18" s="153"/>
      <c r="GLD18" s="153"/>
      <c r="GLE18" s="153"/>
      <c r="GLF18" s="153"/>
      <c r="GLG18" s="153"/>
      <c r="GLH18" s="153"/>
      <c r="GLI18" s="153"/>
      <c r="GLJ18" s="153"/>
      <c r="GLK18" s="153"/>
      <c r="GLL18" s="153"/>
      <c r="GLM18" s="153"/>
      <c r="GLN18" s="153"/>
      <c r="GLO18" s="153"/>
      <c r="GLP18" s="153"/>
      <c r="GLQ18" s="153"/>
      <c r="GLR18" s="153"/>
      <c r="GLS18" s="153"/>
      <c r="GLT18" s="153"/>
      <c r="GLU18" s="153"/>
      <c r="GLV18" s="153"/>
      <c r="GLW18" s="153"/>
      <c r="GLX18" s="153"/>
      <c r="GLY18" s="153"/>
      <c r="GLZ18" s="153"/>
      <c r="GMA18" s="153"/>
      <c r="GMB18" s="153"/>
      <c r="GMC18" s="153"/>
      <c r="GMD18" s="153"/>
      <c r="GME18" s="153"/>
      <c r="GMF18" s="153"/>
      <c r="GMG18" s="153"/>
      <c r="GMH18" s="153"/>
      <c r="GMI18" s="153"/>
      <c r="GMJ18" s="153"/>
      <c r="GMK18" s="153"/>
      <c r="GML18" s="153"/>
      <c r="GMM18" s="153"/>
      <c r="GMN18" s="153"/>
      <c r="GMO18" s="153"/>
      <c r="GMP18" s="153"/>
      <c r="GMQ18" s="153"/>
      <c r="GMR18" s="153"/>
      <c r="GMS18" s="153"/>
      <c r="GMT18" s="153"/>
      <c r="GMU18" s="153"/>
      <c r="GMV18" s="153"/>
      <c r="GMW18" s="153"/>
      <c r="GMX18" s="153"/>
      <c r="GMY18" s="153"/>
      <c r="GMZ18" s="153"/>
      <c r="GNA18" s="153"/>
      <c r="GNB18" s="153"/>
      <c r="GNC18" s="153"/>
      <c r="GND18" s="153"/>
      <c r="GNE18" s="153"/>
      <c r="GNF18" s="153"/>
      <c r="GNG18" s="153"/>
      <c r="GNH18" s="153"/>
      <c r="GNI18" s="153"/>
      <c r="GNJ18" s="153"/>
      <c r="GNK18" s="153"/>
      <c r="GNL18" s="153"/>
      <c r="GNM18" s="153"/>
      <c r="GNN18" s="153"/>
      <c r="GNO18" s="153"/>
      <c r="GNP18" s="153"/>
      <c r="GNQ18" s="153"/>
      <c r="GNR18" s="153"/>
      <c r="GNS18" s="153"/>
      <c r="GNT18" s="153"/>
      <c r="GNU18" s="153"/>
      <c r="GNV18" s="153"/>
      <c r="GNW18" s="153"/>
      <c r="GNX18" s="153"/>
      <c r="GNY18" s="153"/>
      <c r="GNZ18" s="153"/>
      <c r="GOA18" s="153"/>
      <c r="GOB18" s="153"/>
      <c r="GOC18" s="153"/>
      <c r="GOD18" s="153"/>
      <c r="GOE18" s="153"/>
      <c r="GOF18" s="153"/>
      <c r="GOG18" s="153"/>
      <c r="GOH18" s="153"/>
      <c r="GOI18" s="153"/>
      <c r="GOJ18" s="153"/>
      <c r="GOK18" s="153"/>
      <c r="GOL18" s="153"/>
      <c r="GOM18" s="153"/>
      <c r="GON18" s="153"/>
      <c r="GOO18" s="153"/>
      <c r="GOP18" s="153"/>
      <c r="GOQ18" s="153"/>
      <c r="GOR18" s="153"/>
      <c r="GOS18" s="153"/>
      <c r="GOT18" s="153"/>
      <c r="GOU18" s="153"/>
      <c r="GOV18" s="153"/>
      <c r="GOW18" s="153"/>
      <c r="GOX18" s="153"/>
      <c r="GOY18" s="153"/>
      <c r="GOZ18" s="153"/>
      <c r="GPA18" s="153"/>
      <c r="GPB18" s="153"/>
      <c r="GPC18" s="153"/>
      <c r="GPD18" s="153"/>
      <c r="GPE18" s="153"/>
      <c r="GPF18" s="153"/>
      <c r="GPG18" s="153"/>
      <c r="GPH18" s="153"/>
      <c r="GPI18" s="153"/>
      <c r="GPJ18" s="153"/>
      <c r="GPK18" s="153"/>
      <c r="GPL18" s="153"/>
      <c r="GPM18" s="153"/>
      <c r="GPN18" s="153"/>
      <c r="GPO18" s="153"/>
      <c r="GPP18" s="153"/>
      <c r="GPQ18" s="153"/>
      <c r="GPR18" s="153"/>
      <c r="GPS18" s="153"/>
      <c r="GPT18" s="153"/>
      <c r="GPU18" s="153"/>
      <c r="GPV18" s="153"/>
      <c r="GPW18" s="153"/>
      <c r="GPX18" s="153"/>
      <c r="GPY18" s="153"/>
      <c r="GPZ18" s="153"/>
      <c r="GQA18" s="153"/>
      <c r="GQB18" s="153"/>
      <c r="GQC18" s="153"/>
      <c r="GQD18" s="153"/>
      <c r="GQE18" s="153"/>
      <c r="GQF18" s="153"/>
      <c r="GQG18" s="153"/>
      <c r="GQH18" s="153"/>
      <c r="GQI18" s="153"/>
      <c r="GQJ18" s="153"/>
      <c r="GQK18" s="153"/>
      <c r="GQL18" s="153"/>
      <c r="GQM18" s="153"/>
      <c r="GQN18" s="153"/>
      <c r="GQO18" s="153"/>
      <c r="GQP18" s="153"/>
      <c r="GQQ18" s="153"/>
      <c r="GQR18" s="153"/>
      <c r="GQS18" s="153"/>
      <c r="GQT18" s="153"/>
      <c r="GQU18" s="153"/>
      <c r="GQV18" s="153"/>
      <c r="GQW18" s="153"/>
      <c r="GQX18" s="153"/>
      <c r="GQY18" s="153"/>
      <c r="GQZ18" s="153"/>
      <c r="GRA18" s="153"/>
      <c r="GRB18" s="153"/>
      <c r="GRC18" s="153"/>
      <c r="GRD18" s="153"/>
      <c r="GRE18" s="153"/>
      <c r="GRF18" s="153"/>
      <c r="GRG18" s="153"/>
      <c r="GRH18" s="153"/>
      <c r="GRI18" s="153"/>
      <c r="GRJ18" s="153"/>
      <c r="GRK18" s="153"/>
      <c r="GRL18" s="153"/>
      <c r="GRM18" s="153"/>
      <c r="GRN18" s="153"/>
      <c r="GRO18" s="153"/>
      <c r="GRP18" s="153"/>
      <c r="GRQ18" s="153"/>
      <c r="GRR18" s="153"/>
      <c r="GRS18" s="153"/>
      <c r="GRT18" s="153"/>
      <c r="GRU18" s="153"/>
      <c r="GRV18" s="153"/>
      <c r="GRW18" s="153"/>
      <c r="GRX18" s="153"/>
      <c r="GRY18" s="153"/>
      <c r="GRZ18" s="153"/>
      <c r="GSA18" s="153"/>
      <c r="GSB18" s="153"/>
      <c r="GSC18" s="153"/>
      <c r="GSD18" s="153"/>
      <c r="GSE18" s="153"/>
      <c r="GSF18" s="153"/>
      <c r="GSG18" s="153"/>
      <c r="GSH18" s="153"/>
      <c r="GSI18" s="153"/>
      <c r="GSJ18" s="153"/>
      <c r="GSK18" s="153"/>
      <c r="GSL18" s="153"/>
      <c r="GSM18" s="153"/>
      <c r="GSN18" s="153"/>
      <c r="GSO18" s="153"/>
      <c r="GSP18" s="153"/>
      <c r="GSQ18" s="153"/>
      <c r="GSR18" s="153"/>
      <c r="GSS18" s="153"/>
      <c r="GST18" s="153"/>
      <c r="GSU18" s="153"/>
      <c r="GSV18" s="153"/>
      <c r="GSW18" s="153"/>
      <c r="GSX18" s="153"/>
      <c r="GSY18" s="153"/>
      <c r="GSZ18" s="153"/>
      <c r="GTA18" s="153"/>
      <c r="GTB18" s="153"/>
      <c r="GTC18" s="153"/>
      <c r="GTD18" s="153"/>
      <c r="GTE18" s="153"/>
      <c r="GTF18" s="153"/>
      <c r="GTG18" s="153"/>
      <c r="GTH18" s="153"/>
      <c r="GTI18" s="153"/>
      <c r="GTJ18" s="153"/>
      <c r="GTK18" s="153"/>
      <c r="GTL18" s="153"/>
      <c r="GTM18" s="153"/>
      <c r="GTN18" s="153"/>
      <c r="GTO18" s="153"/>
      <c r="GTP18" s="153"/>
      <c r="GTQ18" s="153"/>
      <c r="GTR18" s="153"/>
      <c r="GTS18" s="153"/>
      <c r="GTT18" s="153"/>
      <c r="GTU18" s="153"/>
      <c r="GTV18" s="153"/>
      <c r="GTW18" s="153"/>
      <c r="GTX18" s="153"/>
      <c r="GTY18" s="153"/>
      <c r="GTZ18" s="153"/>
      <c r="GUA18" s="153"/>
      <c r="GUB18" s="153"/>
      <c r="GUC18" s="153"/>
      <c r="GUD18" s="153"/>
      <c r="GUE18" s="153"/>
      <c r="GUF18" s="153"/>
      <c r="GUG18" s="153"/>
      <c r="GUH18" s="153"/>
      <c r="GUI18" s="153"/>
      <c r="GUJ18" s="153"/>
      <c r="GUK18" s="153"/>
      <c r="GUL18" s="153"/>
      <c r="GUM18" s="153"/>
      <c r="GUN18" s="153"/>
      <c r="GUO18" s="153"/>
      <c r="GUP18" s="153"/>
      <c r="GUQ18" s="153"/>
      <c r="GUR18" s="153"/>
      <c r="GUS18" s="153"/>
      <c r="GUT18" s="153"/>
      <c r="GUU18" s="153"/>
      <c r="GUV18" s="153"/>
      <c r="GUW18" s="153"/>
      <c r="GUX18" s="153"/>
      <c r="GUY18" s="153"/>
      <c r="GUZ18" s="153"/>
      <c r="GVA18" s="153"/>
      <c r="GVB18" s="153"/>
      <c r="GVC18" s="153"/>
      <c r="GVD18" s="153"/>
      <c r="GVE18" s="153"/>
      <c r="GVF18" s="153"/>
      <c r="GVG18" s="153"/>
      <c r="GVH18" s="153"/>
      <c r="GVI18" s="153"/>
      <c r="GVJ18" s="153"/>
      <c r="GVK18" s="153"/>
      <c r="GVL18" s="153"/>
      <c r="GVM18" s="153"/>
      <c r="GVN18" s="153"/>
      <c r="GVO18" s="153"/>
      <c r="GVP18" s="153"/>
      <c r="GVQ18" s="153"/>
      <c r="GVR18" s="153"/>
      <c r="GVS18" s="153"/>
      <c r="GVT18" s="153"/>
      <c r="GVU18" s="153"/>
      <c r="GVV18" s="153"/>
      <c r="GVW18" s="153"/>
      <c r="GVX18" s="153"/>
      <c r="GVY18" s="153"/>
      <c r="GVZ18" s="153"/>
      <c r="GWA18" s="153"/>
      <c r="GWB18" s="153"/>
      <c r="GWC18" s="153"/>
      <c r="GWD18" s="153"/>
      <c r="GWE18" s="153"/>
      <c r="GWF18" s="153"/>
      <c r="GWG18" s="153"/>
      <c r="GWH18" s="153"/>
      <c r="GWI18" s="153"/>
      <c r="GWJ18" s="153"/>
      <c r="GWK18" s="153"/>
      <c r="GWL18" s="153"/>
      <c r="GWM18" s="153"/>
      <c r="GWN18" s="153"/>
      <c r="GWO18" s="153"/>
      <c r="GWP18" s="153"/>
      <c r="GWQ18" s="153"/>
      <c r="GWR18" s="153"/>
      <c r="GWS18" s="153"/>
      <c r="GWT18" s="153"/>
      <c r="GWU18" s="153"/>
      <c r="GWV18" s="153"/>
      <c r="GWW18" s="153"/>
      <c r="GWX18" s="153"/>
      <c r="GWY18" s="153"/>
      <c r="GWZ18" s="153"/>
      <c r="GXA18" s="153"/>
      <c r="GXB18" s="153"/>
      <c r="GXC18" s="153"/>
      <c r="GXD18" s="153"/>
      <c r="GXE18" s="153"/>
      <c r="GXF18" s="153"/>
      <c r="GXG18" s="153"/>
      <c r="GXH18" s="153"/>
      <c r="GXI18" s="153"/>
      <c r="GXJ18" s="153"/>
      <c r="GXK18" s="153"/>
      <c r="GXL18" s="153"/>
      <c r="GXM18" s="153"/>
      <c r="GXN18" s="153"/>
      <c r="GXO18" s="153"/>
      <c r="GXP18" s="153"/>
      <c r="GXQ18" s="153"/>
      <c r="GXR18" s="153"/>
      <c r="GXS18" s="153"/>
      <c r="GXT18" s="153"/>
      <c r="GXU18" s="153"/>
      <c r="GXV18" s="153"/>
      <c r="GXW18" s="153"/>
      <c r="GXX18" s="153"/>
      <c r="GXY18" s="153"/>
      <c r="GXZ18" s="153"/>
      <c r="GYA18" s="153"/>
      <c r="GYB18" s="153"/>
      <c r="GYC18" s="153"/>
      <c r="GYD18" s="153"/>
      <c r="GYE18" s="153"/>
      <c r="GYF18" s="153"/>
      <c r="GYG18" s="153"/>
      <c r="GYH18" s="153"/>
      <c r="GYI18" s="153"/>
      <c r="GYJ18" s="153"/>
      <c r="GYK18" s="153"/>
      <c r="GYL18" s="153"/>
      <c r="GYM18" s="153"/>
      <c r="GYN18" s="153"/>
      <c r="GYO18" s="153"/>
      <c r="GYP18" s="153"/>
      <c r="GYQ18" s="153"/>
      <c r="GYR18" s="153"/>
      <c r="GYS18" s="153"/>
      <c r="GYT18" s="153"/>
      <c r="GYU18" s="153"/>
      <c r="GYV18" s="153"/>
      <c r="GYW18" s="153"/>
      <c r="GYX18" s="153"/>
      <c r="GYY18" s="153"/>
      <c r="GYZ18" s="153"/>
      <c r="GZA18" s="153"/>
      <c r="GZB18" s="153"/>
      <c r="GZC18" s="153"/>
      <c r="GZD18" s="153"/>
      <c r="GZE18" s="153"/>
      <c r="GZF18" s="153"/>
      <c r="GZG18" s="153"/>
      <c r="GZH18" s="153"/>
      <c r="GZI18" s="153"/>
      <c r="GZJ18" s="153"/>
      <c r="GZK18" s="153"/>
      <c r="GZL18" s="153"/>
      <c r="GZM18" s="153"/>
      <c r="GZN18" s="153"/>
      <c r="GZO18" s="153"/>
      <c r="GZP18" s="153"/>
      <c r="GZQ18" s="153"/>
      <c r="GZR18" s="153"/>
      <c r="GZS18" s="153"/>
      <c r="GZT18" s="153"/>
      <c r="GZU18" s="153"/>
      <c r="GZV18" s="153"/>
      <c r="GZW18" s="153"/>
      <c r="GZX18" s="153"/>
      <c r="GZY18" s="153"/>
      <c r="GZZ18" s="153"/>
      <c r="HAA18" s="153"/>
      <c r="HAB18" s="153"/>
      <c r="HAC18" s="153"/>
      <c r="HAD18" s="153"/>
      <c r="HAE18" s="153"/>
      <c r="HAF18" s="153"/>
      <c r="HAG18" s="153"/>
      <c r="HAH18" s="153"/>
      <c r="HAI18" s="153"/>
      <c r="HAJ18" s="153"/>
      <c r="HAK18" s="153"/>
      <c r="HAL18" s="153"/>
      <c r="HAM18" s="153"/>
      <c r="HAN18" s="153"/>
      <c r="HAO18" s="153"/>
      <c r="HAP18" s="153"/>
      <c r="HAQ18" s="153"/>
      <c r="HAR18" s="153"/>
      <c r="HAS18" s="153"/>
      <c r="HAT18" s="153"/>
      <c r="HAU18" s="153"/>
      <c r="HAV18" s="153"/>
      <c r="HAW18" s="153"/>
      <c r="HAX18" s="153"/>
      <c r="HAY18" s="153"/>
      <c r="HAZ18" s="153"/>
      <c r="HBA18" s="153"/>
      <c r="HBB18" s="153"/>
      <c r="HBC18" s="153"/>
      <c r="HBD18" s="153"/>
      <c r="HBE18" s="153"/>
      <c r="HBF18" s="153"/>
      <c r="HBG18" s="153"/>
      <c r="HBH18" s="153"/>
      <c r="HBI18" s="153"/>
      <c r="HBJ18" s="153"/>
      <c r="HBK18" s="153"/>
      <c r="HBL18" s="153"/>
      <c r="HBM18" s="153"/>
      <c r="HBN18" s="153"/>
      <c r="HBO18" s="153"/>
      <c r="HBP18" s="153"/>
      <c r="HBQ18" s="153"/>
      <c r="HBR18" s="153"/>
      <c r="HBS18" s="153"/>
      <c r="HBT18" s="153"/>
      <c r="HBU18" s="153"/>
      <c r="HBV18" s="153"/>
      <c r="HBW18" s="153"/>
      <c r="HBX18" s="153"/>
      <c r="HBY18" s="153"/>
      <c r="HBZ18" s="153"/>
      <c r="HCA18" s="153"/>
      <c r="HCB18" s="153"/>
      <c r="HCC18" s="153"/>
      <c r="HCD18" s="153"/>
      <c r="HCE18" s="153"/>
      <c r="HCF18" s="153"/>
      <c r="HCG18" s="153"/>
      <c r="HCH18" s="153"/>
      <c r="HCI18" s="153"/>
      <c r="HCJ18" s="153"/>
      <c r="HCK18" s="153"/>
      <c r="HCL18" s="153"/>
      <c r="HCM18" s="153"/>
      <c r="HCN18" s="153"/>
      <c r="HCO18" s="153"/>
      <c r="HCP18" s="153"/>
      <c r="HCQ18" s="153"/>
      <c r="HCR18" s="153"/>
      <c r="HCS18" s="153"/>
      <c r="HCT18" s="153"/>
      <c r="HCU18" s="153"/>
      <c r="HCV18" s="153"/>
      <c r="HCW18" s="153"/>
      <c r="HCX18" s="153"/>
      <c r="HCY18" s="153"/>
      <c r="HCZ18" s="153"/>
      <c r="HDA18" s="153"/>
      <c r="HDB18" s="153"/>
      <c r="HDC18" s="153"/>
      <c r="HDD18" s="153"/>
      <c r="HDE18" s="153"/>
      <c r="HDF18" s="153"/>
      <c r="HDG18" s="153"/>
      <c r="HDH18" s="153"/>
      <c r="HDI18" s="153"/>
      <c r="HDJ18" s="153"/>
      <c r="HDK18" s="153"/>
      <c r="HDL18" s="153"/>
      <c r="HDM18" s="153"/>
      <c r="HDN18" s="153"/>
      <c r="HDO18" s="153"/>
      <c r="HDP18" s="153"/>
      <c r="HDQ18" s="153"/>
      <c r="HDR18" s="153"/>
      <c r="HDS18" s="153"/>
      <c r="HDT18" s="153"/>
      <c r="HDU18" s="153"/>
      <c r="HDV18" s="153"/>
      <c r="HDW18" s="153"/>
      <c r="HDX18" s="153"/>
      <c r="HDY18" s="153"/>
      <c r="HDZ18" s="153"/>
      <c r="HEA18" s="153"/>
      <c r="HEB18" s="153"/>
      <c r="HEC18" s="153"/>
      <c r="HED18" s="153"/>
      <c r="HEE18" s="153"/>
      <c r="HEF18" s="153"/>
      <c r="HEG18" s="153"/>
      <c r="HEH18" s="153"/>
      <c r="HEI18" s="153"/>
      <c r="HEJ18" s="153"/>
      <c r="HEK18" s="153"/>
      <c r="HEL18" s="153"/>
      <c r="HEM18" s="153"/>
      <c r="HEN18" s="153"/>
      <c r="HEO18" s="153"/>
      <c r="HEP18" s="153"/>
      <c r="HEQ18" s="153"/>
      <c r="HER18" s="153"/>
      <c r="HES18" s="153"/>
      <c r="HET18" s="153"/>
      <c r="HEU18" s="153"/>
      <c r="HEV18" s="153"/>
      <c r="HEW18" s="153"/>
      <c r="HEX18" s="153"/>
      <c r="HEY18" s="153"/>
      <c r="HEZ18" s="153"/>
      <c r="HFA18" s="153"/>
      <c r="HFB18" s="153"/>
      <c r="HFC18" s="153"/>
      <c r="HFD18" s="153"/>
      <c r="HFE18" s="153"/>
      <c r="HFF18" s="153"/>
      <c r="HFG18" s="153"/>
      <c r="HFH18" s="153"/>
      <c r="HFI18" s="153"/>
      <c r="HFJ18" s="153"/>
      <c r="HFK18" s="153"/>
      <c r="HFL18" s="153"/>
      <c r="HFM18" s="153"/>
      <c r="HFN18" s="153"/>
      <c r="HFO18" s="153"/>
      <c r="HFP18" s="153"/>
      <c r="HFQ18" s="153"/>
      <c r="HFR18" s="153"/>
      <c r="HFS18" s="153"/>
      <c r="HFT18" s="153"/>
      <c r="HFU18" s="153"/>
      <c r="HFV18" s="153"/>
      <c r="HFW18" s="153"/>
      <c r="HFX18" s="153"/>
      <c r="HFY18" s="153"/>
      <c r="HFZ18" s="153"/>
      <c r="HGA18" s="153"/>
      <c r="HGB18" s="153"/>
      <c r="HGC18" s="153"/>
      <c r="HGD18" s="153"/>
      <c r="HGE18" s="153"/>
      <c r="HGF18" s="153"/>
      <c r="HGG18" s="153"/>
      <c r="HGH18" s="153"/>
      <c r="HGI18" s="153"/>
      <c r="HGJ18" s="153"/>
      <c r="HGK18" s="153"/>
      <c r="HGL18" s="153"/>
      <c r="HGM18" s="153"/>
      <c r="HGN18" s="153"/>
      <c r="HGO18" s="153"/>
      <c r="HGP18" s="153"/>
      <c r="HGQ18" s="153"/>
      <c r="HGR18" s="153"/>
      <c r="HGS18" s="153"/>
      <c r="HGT18" s="153"/>
      <c r="HGU18" s="153"/>
      <c r="HGV18" s="153"/>
      <c r="HGW18" s="153"/>
      <c r="HGX18" s="153"/>
      <c r="HGY18" s="153"/>
      <c r="HGZ18" s="153"/>
      <c r="HHA18" s="153"/>
      <c r="HHB18" s="153"/>
      <c r="HHC18" s="153"/>
      <c r="HHD18" s="153"/>
      <c r="HHE18" s="153"/>
      <c r="HHF18" s="153"/>
      <c r="HHG18" s="153"/>
      <c r="HHH18" s="153"/>
      <c r="HHI18" s="153"/>
      <c r="HHJ18" s="153"/>
      <c r="HHK18" s="153"/>
      <c r="HHL18" s="153"/>
      <c r="HHM18" s="153"/>
      <c r="HHN18" s="153"/>
      <c r="HHO18" s="153"/>
      <c r="HHP18" s="153"/>
      <c r="HHQ18" s="153"/>
      <c r="HHR18" s="153"/>
      <c r="HHS18" s="153"/>
      <c r="HHT18" s="153"/>
      <c r="HHU18" s="153"/>
      <c r="HHV18" s="153"/>
      <c r="HHW18" s="153"/>
      <c r="HHX18" s="153"/>
      <c r="HHY18" s="153"/>
      <c r="HHZ18" s="153"/>
      <c r="HIA18" s="153"/>
      <c r="HIB18" s="153"/>
      <c r="HIC18" s="153"/>
      <c r="HID18" s="153"/>
      <c r="HIE18" s="153"/>
      <c r="HIF18" s="153"/>
      <c r="HIG18" s="153"/>
      <c r="HIH18" s="153"/>
      <c r="HII18" s="153"/>
      <c r="HIJ18" s="153"/>
      <c r="HIK18" s="153"/>
      <c r="HIL18" s="153"/>
      <c r="HIM18" s="153"/>
      <c r="HIN18" s="153"/>
      <c r="HIO18" s="153"/>
      <c r="HIP18" s="153"/>
      <c r="HIQ18" s="153"/>
      <c r="HIR18" s="153"/>
      <c r="HIS18" s="153"/>
      <c r="HIT18" s="153"/>
      <c r="HIU18" s="153"/>
      <c r="HIV18" s="153"/>
      <c r="HIW18" s="153"/>
      <c r="HIX18" s="153"/>
      <c r="HIY18" s="153"/>
      <c r="HIZ18" s="153"/>
      <c r="HJA18" s="153"/>
      <c r="HJB18" s="153"/>
      <c r="HJC18" s="153"/>
      <c r="HJD18" s="153"/>
      <c r="HJE18" s="153"/>
      <c r="HJF18" s="153"/>
      <c r="HJG18" s="153"/>
      <c r="HJH18" s="153"/>
      <c r="HJI18" s="153"/>
      <c r="HJJ18" s="153"/>
      <c r="HJK18" s="153"/>
      <c r="HJL18" s="153"/>
      <c r="HJM18" s="153"/>
      <c r="HJN18" s="153"/>
      <c r="HJO18" s="153"/>
      <c r="HJP18" s="153"/>
      <c r="HJQ18" s="153"/>
      <c r="HJR18" s="153"/>
      <c r="HJS18" s="153"/>
      <c r="HJT18" s="153"/>
      <c r="HJU18" s="153"/>
      <c r="HJV18" s="153"/>
      <c r="HJW18" s="153"/>
      <c r="HJX18" s="153"/>
      <c r="HJY18" s="153"/>
      <c r="HJZ18" s="153"/>
      <c r="HKA18" s="153"/>
      <c r="HKB18" s="153"/>
      <c r="HKC18" s="153"/>
      <c r="HKD18" s="153"/>
      <c r="HKE18" s="153"/>
      <c r="HKF18" s="153"/>
      <c r="HKG18" s="153"/>
      <c r="HKH18" s="153"/>
      <c r="HKI18" s="153"/>
      <c r="HKJ18" s="153"/>
      <c r="HKK18" s="153"/>
      <c r="HKL18" s="153"/>
      <c r="HKM18" s="153"/>
      <c r="HKN18" s="153"/>
      <c r="HKO18" s="153"/>
      <c r="HKP18" s="153"/>
      <c r="HKQ18" s="153"/>
      <c r="HKR18" s="153"/>
      <c r="HKS18" s="153"/>
      <c r="HKT18" s="153"/>
      <c r="HKU18" s="153"/>
      <c r="HKV18" s="153"/>
      <c r="HKW18" s="153"/>
      <c r="HKX18" s="153"/>
      <c r="HKY18" s="153"/>
      <c r="HKZ18" s="153"/>
      <c r="HLA18" s="153"/>
      <c r="HLB18" s="153"/>
      <c r="HLC18" s="153"/>
      <c r="HLD18" s="153"/>
      <c r="HLE18" s="153"/>
      <c r="HLF18" s="153"/>
      <c r="HLG18" s="153"/>
      <c r="HLH18" s="153"/>
      <c r="HLI18" s="153"/>
      <c r="HLJ18" s="153"/>
      <c r="HLK18" s="153"/>
      <c r="HLL18" s="153"/>
      <c r="HLM18" s="153"/>
      <c r="HLN18" s="153"/>
      <c r="HLO18" s="153"/>
      <c r="HLP18" s="153"/>
      <c r="HLQ18" s="153"/>
      <c r="HLR18" s="153"/>
      <c r="HLS18" s="153"/>
      <c r="HLT18" s="153"/>
      <c r="HLU18" s="153"/>
      <c r="HLV18" s="153"/>
      <c r="HLW18" s="153"/>
      <c r="HLX18" s="153"/>
      <c r="HLY18" s="153"/>
      <c r="HLZ18" s="153"/>
      <c r="HMA18" s="153"/>
      <c r="HMB18" s="153"/>
      <c r="HMC18" s="153"/>
      <c r="HMD18" s="153"/>
      <c r="HME18" s="153"/>
      <c r="HMF18" s="153"/>
      <c r="HMG18" s="153"/>
      <c r="HMH18" s="153"/>
      <c r="HMI18" s="153"/>
      <c r="HMJ18" s="153"/>
      <c r="HMK18" s="153"/>
      <c r="HML18" s="153"/>
      <c r="HMM18" s="153"/>
      <c r="HMN18" s="153"/>
      <c r="HMO18" s="153"/>
      <c r="HMP18" s="153"/>
      <c r="HMQ18" s="153"/>
      <c r="HMR18" s="153"/>
      <c r="HMS18" s="153"/>
      <c r="HMT18" s="153"/>
      <c r="HMU18" s="153"/>
      <c r="HMV18" s="153"/>
      <c r="HMW18" s="153"/>
      <c r="HMX18" s="153"/>
      <c r="HMY18" s="153"/>
      <c r="HMZ18" s="153"/>
      <c r="HNA18" s="153"/>
      <c r="HNB18" s="153"/>
      <c r="HNC18" s="153"/>
      <c r="HND18" s="153"/>
      <c r="HNE18" s="153"/>
      <c r="HNF18" s="153"/>
      <c r="HNG18" s="153"/>
      <c r="HNH18" s="153"/>
      <c r="HNI18" s="153"/>
      <c r="HNJ18" s="153"/>
      <c r="HNK18" s="153"/>
      <c r="HNL18" s="153"/>
      <c r="HNM18" s="153"/>
      <c r="HNN18" s="153"/>
      <c r="HNO18" s="153"/>
      <c r="HNP18" s="153"/>
      <c r="HNQ18" s="153"/>
      <c r="HNR18" s="153"/>
      <c r="HNS18" s="153"/>
      <c r="HNT18" s="153"/>
      <c r="HNU18" s="153"/>
      <c r="HNV18" s="153"/>
      <c r="HNW18" s="153"/>
      <c r="HNX18" s="153"/>
      <c r="HNY18" s="153"/>
      <c r="HNZ18" s="153"/>
      <c r="HOA18" s="153"/>
      <c r="HOB18" s="153"/>
      <c r="HOC18" s="153"/>
      <c r="HOD18" s="153"/>
      <c r="HOE18" s="153"/>
      <c r="HOF18" s="153"/>
      <c r="HOG18" s="153"/>
      <c r="HOH18" s="153"/>
      <c r="HOI18" s="153"/>
      <c r="HOJ18" s="153"/>
      <c r="HOK18" s="153"/>
      <c r="HOL18" s="153"/>
      <c r="HOM18" s="153"/>
      <c r="HON18" s="153"/>
      <c r="HOO18" s="153"/>
      <c r="HOP18" s="153"/>
      <c r="HOQ18" s="153"/>
      <c r="HOR18" s="153"/>
      <c r="HOS18" s="153"/>
      <c r="HOT18" s="153"/>
      <c r="HOU18" s="153"/>
      <c r="HOV18" s="153"/>
      <c r="HOW18" s="153"/>
      <c r="HOX18" s="153"/>
      <c r="HOY18" s="153"/>
      <c r="HOZ18" s="153"/>
      <c r="HPA18" s="153"/>
      <c r="HPB18" s="153"/>
      <c r="HPC18" s="153"/>
      <c r="HPD18" s="153"/>
      <c r="HPE18" s="153"/>
      <c r="HPF18" s="153"/>
      <c r="HPG18" s="153"/>
      <c r="HPH18" s="153"/>
      <c r="HPI18" s="153"/>
      <c r="HPJ18" s="153"/>
      <c r="HPK18" s="153"/>
      <c r="HPL18" s="153"/>
      <c r="HPM18" s="153"/>
      <c r="HPN18" s="153"/>
      <c r="HPO18" s="153"/>
      <c r="HPP18" s="153"/>
      <c r="HPQ18" s="153"/>
      <c r="HPR18" s="153"/>
      <c r="HPS18" s="153"/>
      <c r="HPT18" s="153"/>
      <c r="HPU18" s="153"/>
      <c r="HPV18" s="153"/>
      <c r="HPW18" s="153"/>
      <c r="HPX18" s="153"/>
      <c r="HPY18" s="153"/>
      <c r="HPZ18" s="153"/>
      <c r="HQA18" s="153"/>
      <c r="HQB18" s="153"/>
      <c r="HQC18" s="153"/>
      <c r="HQD18" s="153"/>
      <c r="HQE18" s="153"/>
      <c r="HQF18" s="153"/>
      <c r="HQG18" s="153"/>
      <c r="HQH18" s="153"/>
      <c r="HQI18" s="153"/>
      <c r="HQJ18" s="153"/>
      <c r="HQK18" s="153"/>
      <c r="HQL18" s="153"/>
      <c r="HQM18" s="153"/>
      <c r="HQN18" s="153"/>
      <c r="HQO18" s="153"/>
      <c r="HQP18" s="153"/>
      <c r="HQQ18" s="153"/>
      <c r="HQR18" s="153"/>
      <c r="HQS18" s="153"/>
      <c r="HQT18" s="153"/>
      <c r="HQU18" s="153"/>
      <c r="HQV18" s="153"/>
      <c r="HQW18" s="153"/>
      <c r="HQX18" s="153"/>
      <c r="HQY18" s="153"/>
      <c r="HQZ18" s="153"/>
      <c r="HRA18" s="153"/>
      <c r="HRB18" s="153"/>
      <c r="HRC18" s="153"/>
      <c r="HRD18" s="153"/>
      <c r="HRE18" s="153"/>
      <c r="HRF18" s="153"/>
      <c r="HRG18" s="153"/>
      <c r="HRH18" s="153"/>
      <c r="HRI18" s="153"/>
      <c r="HRJ18" s="153"/>
      <c r="HRK18" s="153"/>
      <c r="HRL18" s="153"/>
      <c r="HRM18" s="153"/>
      <c r="HRN18" s="153"/>
      <c r="HRO18" s="153"/>
      <c r="HRP18" s="153"/>
      <c r="HRQ18" s="153"/>
      <c r="HRR18" s="153"/>
      <c r="HRS18" s="153"/>
      <c r="HRT18" s="153"/>
      <c r="HRU18" s="153"/>
      <c r="HRV18" s="153"/>
      <c r="HRW18" s="153"/>
      <c r="HRX18" s="153"/>
      <c r="HRY18" s="153"/>
      <c r="HRZ18" s="153"/>
      <c r="HSA18" s="153"/>
      <c r="HSB18" s="153"/>
      <c r="HSC18" s="153"/>
      <c r="HSD18" s="153"/>
      <c r="HSE18" s="153"/>
      <c r="HSF18" s="153"/>
      <c r="HSG18" s="153"/>
      <c r="HSH18" s="153"/>
      <c r="HSI18" s="153"/>
      <c r="HSJ18" s="153"/>
      <c r="HSK18" s="153"/>
      <c r="HSL18" s="153"/>
      <c r="HSM18" s="153"/>
      <c r="HSN18" s="153"/>
      <c r="HSO18" s="153"/>
      <c r="HSP18" s="153"/>
      <c r="HSQ18" s="153"/>
      <c r="HSR18" s="153"/>
      <c r="HSS18" s="153"/>
      <c r="HST18" s="153"/>
      <c r="HSU18" s="153"/>
      <c r="HSV18" s="153"/>
      <c r="HSW18" s="153"/>
      <c r="HSX18" s="153"/>
      <c r="HSY18" s="153"/>
      <c r="HSZ18" s="153"/>
      <c r="HTA18" s="153"/>
      <c r="HTB18" s="153"/>
      <c r="HTC18" s="153"/>
      <c r="HTD18" s="153"/>
      <c r="HTE18" s="153"/>
      <c r="HTF18" s="153"/>
      <c r="HTG18" s="153"/>
      <c r="HTH18" s="153"/>
      <c r="HTI18" s="153"/>
      <c r="HTJ18" s="153"/>
      <c r="HTK18" s="153"/>
      <c r="HTL18" s="153"/>
      <c r="HTM18" s="153"/>
      <c r="HTN18" s="153"/>
      <c r="HTO18" s="153"/>
      <c r="HTP18" s="153"/>
      <c r="HTQ18" s="153"/>
      <c r="HTR18" s="153"/>
      <c r="HTS18" s="153"/>
      <c r="HTT18" s="153"/>
      <c r="HTU18" s="153"/>
      <c r="HTV18" s="153"/>
      <c r="HTW18" s="153"/>
      <c r="HTX18" s="153"/>
      <c r="HTY18" s="153"/>
      <c r="HTZ18" s="153"/>
      <c r="HUA18" s="153"/>
      <c r="HUB18" s="153"/>
      <c r="HUC18" s="153"/>
      <c r="HUD18" s="153"/>
      <c r="HUE18" s="153"/>
      <c r="HUF18" s="153"/>
      <c r="HUG18" s="153"/>
      <c r="HUH18" s="153"/>
      <c r="HUI18" s="153"/>
      <c r="HUJ18" s="153"/>
      <c r="HUK18" s="153"/>
      <c r="HUL18" s="153"/>
      <c r="HUM18" s="153"/>
      <c r="HUN18" s="153"/>
      <c r="HUO18" s="153"/>
      <c r="HUP18" s="153"/>
      <c r="HUQ18" s="153"/>
      <c r="HUR18" s="153"/>
      <c r="HUS18" s="153"/>
      <c r="HUT18" s="153"/>
      <c r="HUU18" s="153"/>
      <c r="HUV18" s="153"/>
      <c r="HUW18" s="153"/>
      <c r="HUX18" s="153"/>
      <c r="HUY18" s="153"/>
      <c r="HUZ18" s="153"/>
      <c r="HVA18" s="153"/>
      <c r="HVB18" s="153"/>
      <c r="HVC18" s="153"/>
      <c r="HVD18" s="153"/>
      <c r="HVE18" s="153"/>
      <c r="HVF18" s="153"/>
      <c r="HVG18" s="153"/>
      <c r="HVH18" s="153"/>
      <c r="HVI18" s="153"/>
      <c r="HVJ18" s="153"/>
      <c r="HVK18" s="153"/>
      <c r="HVL18" s="153"/>
      <c r="HVM18" s="153"/>
      <c r="HVN18" s="153"/>
      <c r="HVO18" s="153"/>
      <c r="HVP18" s="153"/>
      <c r="HVQ18" s="153"/>
      <c r="HVR18" s="153"/>
      <c r="HVS18" s="153"/>
      <c r="HVT18" s="153"/>
      <c r="HVU18" s="153"/>
      <c r="HVV18" s="153"/>
      <c r="HVW18" s="153"/>
      <c r="HVX18" s="153"/>
      <c r="HVY18" s="153"/>
      <c r="HVZ18" s="153"/>
      <c r="HWA18" s="153"/>
      <c r="HWB18" s="153"/>
      <c r="HWC18" s="153"/>
      <c r="HWD18" s="153"/>
      <c r="HWE18" s="153"/>
      <c r="HWF18" s="153"/>
      <c r="HWG18" s="153"/>
      <c r="HWH18" s="153"/>
      <c r="HWI18" s="153"/>
      <c r="HWJ18" s="153"/>
      <c r="HWK18" s="153"/>
      <c r="HWL18" s="153"/>
      <c r="HWM18" s="153"/>
      <c r="HWN18" s="153"/>
      <c r="HWO18" s="153"/>
      <c r="HWP18" s="153"/>
      <c r="HWQ18" s="153"/>
      <c r="HWR18" s="153"/>
      <c r="HWS18" s="153"/>
      <c r="HWT18" s="153"/>
      <c r="HWU18" s="153"/>
      <c r="HWV18" s="153"/>
      <c r="HWW18" s="153"/>
      <c r="HWX18" s="153"/>
      <c r="HWY18" s="153"/>
      <c r="HWZ18" s="153"/>
      <c r="HXA18" s="153"/>
      <c r="HXB18" s="153"/>
      <c r="HXC18" s="153"/>
      <c r="HXD18" s="153"/>
      <c r="HXE18" s="153"/>
      <c r="HXF18" s="153"/>
      <c r="HXG18" s="153"/>
      <c r="HXH18" s="153"/>
      <c r="HXI18" s="153"/>
      <c r="HXJ18" s="153"/>
      <c r="HXK18" s="153"/>
      <c r="HXL18" s="153"/>
      <c r="HXM18" s="153"/>
      <c r="HXN18" s="153"/>
      <c r="HXO18" s="153"/>
      <c r="HXP18" s="153"/>
      <c r="HXQ18" s="153"/>
      <c r="HXR18" s="153"/>
      <c r="HXS18" s="153"/>
      <c r="HXT18" s="153"/>
      <c r="HXU18" s="153"/>
      <c r="HXV18" s="153"/>
      <c r="HXW18" s="153"/>
      <c r="HXX18" s="153"/>
      <c r="HXY18" s="153"/>
      <c r="HXZ18" s="153"/>
      <c r="HYA18" s="153"/>
      <c r="HYB18" s="153"/>
      <c r="HYC18" s="153"/>
      <c r="HYD18" s="153"/>
      <c r="HYE18" s="153"/>
      <c r="HYF18" s="153"/>
      <c r="HYG18" s="153"/>
      <c r="HYH18" s="153"/>
      <c r="HYI18" s="153"/>
      <c r="HYJ18" s="153"/>
      <c r="HYK18" s="153"/>
      <c r="HYL18" s="153"/>
      <c r="HYM18" s="153"/>
      <c r="HYN18" s="153"/>
      <c r="HYO18" s="153"/>
      <c r="HYP18" s="153"/>
      <c r="HYQ18" s="153"/>
      <c r="HYR18" s="153"/>
      <c r="HYS18" s="153"/>
      <c r="HYT18" s="153"/>
      <c r="HYU18" s="153"/>
      <c r="HYV18" s="153"/>
      <c r="HYW18" s="153"/>
      <c r="HYX18" s="153"/>
      <c r="HYY18" s="153"/>
      <c r="HYZ18" s="153"/>
      <c r="HZA18" s="153"/>
      <c r="HZB18" s="153"/>
      <c r="HZC18" s="153"/>
      <c r="HZD18" s="153"/>
      <c r="HZE18" s="153"/>
      <c r="HZF18" s="153"/>
      <c r="HZG18" s="153"/>
      <c r="HZH18" s="153"/>
      <c r="HZI18" s="153"/>
      <c r="HZJ18" s="153"/>
      <c r="HZK18" s="153"/>
      <c r="HZL18" s="153"/>
      <c r="HZM18" s="153"/>
      <c r="HZN18" s="153"/>
      <c r="HZO18" s="153"/>
      <c r="HZP18" s="153"/>
      <c r="HZQ18" s="153"/>
      <c r="HZR18" s="153"/>
      <c r="HZS18" s="153"/>
      <c r="HZT18" s="153"/>
      <c r="HZU18" s="153"/>
      <c r="HZV18" s="153"/>
      <c r="HZW18" s="153"/>
      <c r="HZX18" s="153"/>
      <c r="HZY18" s="153"/>
      <c r="HZZ18" s="153"/>
      <c r="IAA18" s="153"/>
      <c r="IAB18" s="153"/>
      <c r="IAC18" s="153"/>
      <c r="IAD18" s="153"/>
      <c r="IAE18" s="153"/>
      <c r="IAF18" s="153"/>
      <c r="IAG18" s="153"/>
      <c r="IAH18" s="153"/>
      <c r="IAI18" s="153"/>
      <c r="IAJ18" s="153"/>
      <c r="IAK18" s="153"/>
      <c r="IAL18" s="153"/>
      <c r="IAM18" s="153"/>
      <c r="IAN18" s="153"/>
      <c r="IAO18" s="153"/>
      <c r="IAP18" s="153"/>
      <c r="IAQ18" s="153"/>
      <c r="IAR18" s="153"/>
      <c r="IAS18" s="153"/>
      <c r="IAT18" s="153"/>
      <c r="IAU18" s="153"/>
      <c r="IAV18" s="153"/>
      <c r="IAW18" s="153"/>
      <c r="IAX18" s="153"/>
      <c r="IAY18" s="153"/>
      <c r="IAZ18" s="153"/>
      <c r="IBA18" s="153"/>
      <c r="IBB18" s="153"/>
      <c r="IBC18" s="153"/>
      <c r="IBD18" s="153"/>
      <c r="IBE18" s="153"/>
      <c r="IBF18" s="153"/>
      <c r="IBG18" s="153"/>
      <c r="IBH18" s="153"/>
      <c r="IBI18" s="153"/>
      <c r="IBJ18" s="153"/>
      <c r="IBK18" s="153"/>
      <c r="IBL18" s="153"/>
      <c r="IBM18" s="153"/>
      <c r="IBN18" s="153"/>
      <c r="IBO18" s="153"/>
      <c r="IBP18" s="153"/>
      <c r="IBQ18" s="153"/>
      <c r="IBR18" s="153"/>
      <c r="IBS18" s="153"/>
      <c r="IBT18" s="153"/>
      <c r="IBU18" s="153"/>
      <c r="IBV18" s="153"/>
      <c r="IBW18" s="153"/>
      <c r="IBX18" s="153"/>
      <c r="IBY18" s="153"/>
      <c r="IBZ18" s="153"/>
      <c r="ICA18" s="153"/>
      <c r="ICB18" s="153"/>
      <c r="ICC18" s="153"/>
      <c r="ICD18" s="153"/>
      <c r="ICE18" s="153"/>
      <c r="ICF18" s="153"/>
      <c r="ICG18" s="153"/>
      <c r="ICH18" s="153"/>
      <c r="ICI18" s="153"/>
      <c r="ICJ18" s="153"/>
      <c r="ICK18" s="153"/>
      <c r="ICL18" s="153"/>
      <c r="ICM18" s="153"/>
      <c r="ICN18" s="153"/>
      <c r="ICO18" s="153"/>
      <c r="ICP18" s="153"/>
      <c r="ICQ18" s="153"/>
      <c r="ICR18" s="153"/>
      <c r="ICS18" s="153"/>
      <c r="ICT18" s="153"/>
      <c r="ICU18" s="153"/>
      <c r="ICV18" s="153"/>
      <c r="ICW18" s="153"/>
      <c r="ICX18" s="153"/>
      <c r="ICY18" s="153"/>
      <c r="ICZ18" s="153"/>
      <c r="IDA18" s="153"/>
      <c r="IDB18" s="153"/>
      <c r="IDC18" s="153"/>
      <c r="IDD18" s="153"/>
      <c r="IDE18" s="153"/>
      <c r="IDF18" s="153"/>
      <c r="IDG18" s="153"/>
      <c r="IDH18" s="153"/>
      <c r="IDI18" s="153"/>
      <c r="IDJ18" s="153"/>
      <c r="IDK18" s="153"/>
      <c r="IDL18" s="153"/>
      <c r="IDM18" s="153"/>
      <c r="IDN18" s="153"/>
      <c r="IDO18" s="153"/>
      <c r="IDP18" s="153"/>
      <c r="IDQ18" s="153"/>
      <c r="IDR18" s="153"/>
      <c r="IDS18" s="153"/>
      <c r="IDT18" s="153"/>
      <c r="IDU18" s="153"/>
      <c r="IDV18" s="153"/>
      <c r="IDW18" s="153"/>
      <c r="IDX18" s="153"/>
      <c r="IDY18" s="153"/>
      <c r="IDZ18" s="153"/>
      <c r="IEA18" s="153"/>
      <c r="IEB18" s="153"/>
      <c r="IEC18" s="153"/>
      <c r="IED18" s="153"/>
      <c r="IEE18" s="153"/>
      <c r="IEF18" s="153"/>
      <c r="IEG18" s="153"/>
      <c r="IEH18" s="153"/>
      <c r="IEI18" s="153"/>
      <c r="IEJ18" s="153"/>
      <c r="IEK18" s="153"/>
      <c r="IEL18" s="153"/>
      <c r="IEM18" s="153"/>
      <c r="IEN18" s="153"/>
      <c r="IEO18" s="153"/>
      <c r="IEP18" s="153"/>
      <c r="IEQ18" s="153"/>
      <c r="IER18" s="153"/>
      <c r="IES18" s="153"/>
      <c r="IET18" s="153"/>
      <c r="IEU18" s="153"/>
      <c r="IEV18" s="153"/>
      <c r="IEW18" s="153"/>
      <c r="IEX18" s="153"/>
      <c r="IEY18" s="153"/>
      <c r="IEZ18" s="153"/>
      <c r="IFA18" s="153"/>
      <c r="IFB18" s="153"/>
      <c r="IFC18" s="153"/>
      <c r="IFD18" s="153"/>
      <c r="IFE18" s="153"/>
      <c r="IFF18" s="153"/>
      <c r="IFG18" s="153"/>
      <c r="IFH18" s="153"/>
      <c r="IFI18" s="153"/>
      <c r="IFJ18" s="153"/>
      <c r="IFK18" s="153"/>
      <c r="IFL18" s="153"/>
      <c r="IFM18" s="153"/>
      <c r="IFN18" s="153"/>
      <c r="IFO18" s="153"/>
      <c r="IFP18" s="153"/>
      <c r="IFQ18" s="153"/>
      <c r="IFR18" s="153"/>
      <c r="IFS18" s="153"/>
      <c r="IFT18" s="153"/>
      <c r="IFU18" s="153"/>
      <c r="IFV18" s="153"/>
      <c r="IFW18" s="153"/>
      <c r="IFX18" s="153"/>
      <c r="IFY18" s="153"/>
      <c r="IFZ18" s="153"/>
      <c r="IGA18" s="153"/>
      <c r="IGB18" s="153"/>
      <c r="IGC18" s="153"/>
      <c r="IGD18" s="153"/>
      <c r="IGE18" s="153"/>
      <c r="IGF18" s="153"/>
      <c r="IGG18" s="153"/>
      <c r="IGH18" s="153"/>
      <c r="IGI18" s="153"/>
      <c r="IGJ18" s="153"/>
      <c r="IGK18" s="153"/>
      <c r="IGL18" s="153"/>
      <c r="IGM18" s="153"/>
      <c r="IGN18" s="153"/>
      <c r="IGO18" s="153"/>
      <c r="IGP18" s="153"/>
      <c r="IGQ18" s="153"/>
      <c r="IGR18" s="153"/>
      <c r="IGS18" s="153"/>
      <c r="IGT18" s="153"/>
      <c r="IGU18" s="153"/>
      <c r="IGV18" s="153"/>
      <c r="IGW18" s="153"/>
      <c r="IGX18" s="153"/>
      <c r="IGY18" s="153"/>
      <c r="IGZ18" s="153"/>
      <c r="IHA18" s="153"/>
      <c r="IHB18" s="153"/>
      <c r="IHC18" s="153"/>
      <c r="IHD18" s="153"/>
      <c r="IHE18" s="153"/>
      <c r="IHF18" s="153"/>
      <c r="IHG18" s="153"/>
      <c r="IHH18" s="153"/>
      <c r="IHI18" s="153"/>
      <c r="IHJ18" s="153"/>
      <c r="IHK18" s="153"/>
      <c r="IHL18" s="153"/>
      <c r="IHM18" s="153"/>
      <c r="IHN18" s="153"/>
      <c r="IHO18" s="153"/>
      <c r="IHP18" s="153"/>
      <c r="IHQ18" s="153"/>
      <c r="IHR18" s="153"/>
      <c r="IHS18" s="153"/>
      <c r="IHT18" s="153"/>
      <c r="IHU18" s="153"/>
      <c r="IHV18" s="153"/>
      <c r="IHW18" s="153"/>
      <c r="IHX18" s="153"/>
      <c r="IHY18" s="153"/>
      <c r="IHZ18" s="153"/>
      <c r="IIA18" s="153"/>
      <c r="IIB18" s="153"/>
      <c r="IIC18" s="153"/>
      <c r="IID18" s="153"/>
      <c r="IIE18" s="153"/>
      <c r="IIF18" s="153"/>
      <c r="IIG18" s="153"/>
      <c r="IIH18" s="153"/>
      <c r="III18" s="153"/>
      <c r="IIJ18" s="153"/>
      <c r="IIK18" s="153"/>
      <c r="IIL18" s="153"/>
      <c r="IIM18" s="153"/>
      <c r="IIN18" s="153"/>
      <c r="IIO18" s="153"/>
      <c r="IIP18" s="153"/>
      <c r="IIQ18" s="153"/>
      <c r="IIR18" s="153"/>
      <c r="IIS18" s="153"/>
      <c r="IIT18" s="153"/>
      <c r="IIU18" s="153"/>
      <c r="IIV18" s="153"/>
      <c r="IIW18" s="153"/>
      <c r="IIX18" s="153"/>
      <c r="IIY18" s="153"/>
      <c r="IIZ18" s="153"/>
      <c r="IJA18" s="153"/>
      <c r="IJB18" s="153"/>
      <c r="IJC18" s="153"/>
      <c r="IJD18" s="153"/>
      <c r="IJE18" s="153"/>
      <c r="IJF18" s="153"/>
      <c r="IJG18" s="153"/>
      <c r="IJH18" s="153"/>
      <c r="IJI18" s="153"/>
      <c r="IJJ18" s="153"/>
      <c r="IJK18" s="153"/>
      <c r="IJL18" s="153"/>
      <c r="IJM18" s="153"/>
      <c r="IJN18" s="153"/>
      <c r="IJO18" s="153"/>
      <c r="IJP18" s="153"/>
      <c r="IJQ18" s="153"/>
      <c r="IJR18" s="153"/>
      <c r="IJS18" s="153"/>
      <c r="IJT18" s="153"/>
      <c r="IJU18" s="153"/>
      <c r="IJV18" s="153"/>
      <c r="IJW18" s="153"/>
      <c r="IJX18" s="153"/>
      <c r="IJY18" s="153"/>
      <c r="IJZ18" s="153"/>
      <c r="IKA18" s="153"/>
      <c r="IKB18" s="153"/>
      <c r="IKC18" s="153"/>
      <c r="IKD18" s="153"/>
      <c r="IKE18" s="153"/>
      <c r="IKF18" s="153"/>
      <c r="IKG18" s="153"/>
      <c r="IKH18" s="153"/>
      <c r="IKI18" s="153"/>
      <c r="IKJ18" s="153"/>
      <c r="IKK18" s="153"/>
      <c r="IKL18" s="153"/>
      <c r="IKM18" s="153"/>
      <c r="IKN18" s="153"/>
      <c r="IKO18" s="153"/>
      <c r="IKP18" s="153"/>
      <c r="IKQ18" s="153"/>
      <c r="IKR18" s="153"/>
      <c r="IKS18" s="153"/>
      <c r="IKT18" s="153"/>
      <c r="IKU18" s="153"/>
      <c r="IKV18" s="153"/>
      <c r="IKW18" s="153"/>
      <c r="IKX18" s="153"/>
      <c r="IKY18" s="153"/>
      <c r="IKZ18" s="153"/>
      <c r="ILA18" s="153"/>
      <c r="ILB18" s="153"/>
      <c r="ILC18" s="153"/>
      <c r="ILD18" s="153"/>
      <c r="ILE18" s="153"/>
      <c r="ILF18" s="153"/>
      <c r="ILG18" s="153"/>
      <c r="ILH18" s="153"/>
      <c r="ILI18" s="153"/>
      <c r="ILJ18" s="153"/>
      <c r="ILK18" s="153"/>
      <c r="ILL18" s="153"/>
      <c r="ILM18" s="153"/>
      <c r="ILN18" s="153"/>
      <c r="ILO18" s="153"/>
      <c r="ILP18" s="153"/>
      <c r="ILQ18" s="153"/>
      <c r="ILR18" s="153"/>
      <c r="ILS18" s="153"/>
      <c r="ILT18" s="153"/>
      <c r="ILU18" s="153"/>
      <c r="ILV18" s="153"/>
      <c r="ILW18" s="153"/>
      <c r="ILX18" s="153"/>
      <c r="ILY18" s="153"/>
      <c r="ILZ18" s="153"/>
      <c r="IMA18" s="153"/>
      <c r="IMB18" s="153"/>
      <c r="IMC18" s="153"/>
      <c r="IMD18" s="153"/>
      <c r="IME18" s="153"/>
      <c r="IMF18" s="153"/>
      <c r="IMG18" s="153"/>
      <c r="IMH18" s="153"/>
      <c r="IMI18" s="153"/>
      <c r="IMJ18" s="153"/>
      <c r="IMK18" s="153"/>
      <c r="IML18" s="153"/>
      <c r="IMM18" s="153"/>
      <c r="IMN18" s="153"/>
      <c r="IMO18" s="153"/>
      <c r="IMP18" s="153"/>
      <c r="IMQ18" s="153"/>
      <c r="IMR18" s="153"/>
      <c r="IMS18" s="153"/>
      <c r="IMT18" s="153"/>
      <c r="IMU18" s="153"/>
      <c r="IMV18" s="153"/>
      <c r="IMW18" s="153"/>
      <c r="IMX18" s="153"/>
      <c r="IMY18" s="153"/>
      <c r="IMZ18" s="153"/>
      <c r="INA18" s="153"/>
      <c r="INB18" s="153"/>
      <c r="INC18" s="153"/>
      <c r="IND18" s="153"/>
      <c r="INE18" s="153"/>
      <c r="INF18" s="153"/>
      <c r="ING18" s="153"/>
      <c r="INH18" s="153"/>
      <c r="INI18" s="153"/>
      <c r="INJ18" s="153"/>
      <c r="INK18" s="153"/>
      <c r="INL18" s="153"/>
      <c r="INM18" s="153"/>
      <c r="INN18" s="153"/>
      <c r="INO18" s="153"/>
      <c r="INP18" s="153"/>
      <c r="INQ18" s="153"/>
      <c r="INR18" s="153"/>
      <c r="INS18" s="153"/>
      <c r="INT18" s="153"/>
      <c r="INU18" s="153"/>
      <c r="INV18" s="153"/>
      <c r="INW18" s="153"/>
      <c r="INX18" s="153"/>
      <c r="INY18" s="153"/>
      <c r="INZ18" s="153"/>
      <c r="IOA18" s="153"/>
      <c r="IOB18" s="153"/>
      <c r="IOC18" s="153"/>
      <c r="IOD18" s="153"/>
      <c r="IOE18" s="153"/>
      <c r="IOF18" s="153"/>
      <c r="IOG18" s="153"/>
      <c r="IOH18" s="153"/>
      <c r="IOI18" s="153"/>
      <c r="IOJ18" s="153"/>
      <c r="IOK18" s="153"/>
      <c r="IOL18" s="153"/>
      <c r="IOM18" s="153"/>
      <c r="ION18" s="153"/>
      <c r="IOO18" s="153"/>
      <c r="IOP18" s="153"/>
      <c r="IOQ18" s="153"/>
      <c r="IOR18" s="153"/>
      <c r="IOS18" s="153"/>
      <c r="IOT18" s="153"/>
      <c r="IOU18" s="153"/>
      <c r="IOV18" s="153"/>
      <c r="IOW18" s="153"/>
      <c r="IOX18" s="153"/>
      <c r="IOY18" s="153"/>
      <c r="IOZ18" s="153"/>
      <c r="IPA18" s="153"/>
      <c r="IPB18" s="153"/>
      <c r="IPC18" s="153"/>
      <c r="IPD18" s="153"/>
      <c r="IPE18" s="153"/>
      <c r="IPF18" s="153"/>
      <c r="IPG18" s="153"/>
      <c r="IPH18" s="153"/>
      <c r="IPI18" s="153"/>
      <c r="IPJ18" s="153"/>
      <c r="IPK18" s="153"/>
      <c r="IPL18" s="153"/>
      <c r="IPM18" s="153"/>
      <c r="IPN18" s="153"/>
      <c r="IPO18" s="153"/>
      <c r="IPP18" s="153"/>
      <c r="IPQ18" s="153"/>
      <c r="IPR18" s="153"/>
      <c r="IPS18" s="153"/>
      <c r="IPT18" s="153"/>
      <c r="IPU18" s="153"/>
      <c r="IPV18" s="153"/>
      <c r="IPW18" s="153"/>
      <c r="IPX18" s="153"/>
      <c r="IPY18" s="153"/>
      <c r="IPZ18" s="153"/>
      <c r="IQA18" s="153"/>
      <c r="IQB18" s="153"/>
      <c r="IQC18" s="153"/>
      <c r="IQD18" s="153"/>
      <c r="IQE18" s="153"/>
      <c r="IQF18" s="153"/>
      <c r="IQG18" s="153"/>
      <c r="IQH18" s="153"/>
      <c r="IQI18" s="153"/>
      <c r="IQJ18" s="153"/>
      <c r="IQK18" s="153"/>
      <c r="IQL18" s="153"/>
      <c r="IQM18" s="153"/>
      <c r="IQN18" s="153"/>
      <c r="IQO18" s="153"/>
      <c r="IQP18" s="153"/>
      <c r="IQQ18" s="153"/>
      <c r="IQR18" s="153"/>
      <c r="IQS18" s="153"/>
      <c r="IQT18" s="153"/>
      <c r="IQU18" s="153"/>
      <c r="IQV18" s="153"/>
      <c r="IQW18" s="153"/>
      <c r="IQX18" s="153"/>
      <c r="IQY18" s="153"/>
      <c r="IQZ18" s="153"/>
      <c r="IRA18" s="153"/>
      <c r="IRB18" s="153"/>
      <c r="IRC18" s="153"/>
      <c r="IRD18" s="153"/>
      <c r="IRE18" s="153"/>
      <c r="IRF18" s="153"/>
      <c r="IRG18" s="153"/>
      <c r="IRH18" s="153"/>
      <c r="IRI18" s="153"/>
      <c r="IRJ18" s="153"/>
      <c r="IRK18" s="153"/>
      <c r="IRL18" s="153"/>
      <c r="IRM18" s="153"/>
      <c r="IRN18" s="153"/>
      <c r="IRO18" s="153"/>
      <c r="IRP18" s="153"/>
      <c r="IRQ18" s="153"/>
      <c r="IRR18" s="153"/>
      <c r="IRS18" s="153"/>
      <c r="IRT18" s="153"/>
      <c r="IRU18" s="153"/>
      <c r="IRV18" s="153"/>
      <c r="IRW18" s="153"/>
      <c r="IRX18" s="153"/>
      <c r="IRY18" s="153"/>
      <c r="IRZ18" s="153"/>
      <c r="ISA18" s="153"/>
      <c r="ISB18" s="153"/>
      <c r="ISC18" s="153"/>
      <c r="ISD18" s="153"/>
      <c r="ISE18" s="153"/>
      <c r="ISF18" s="153"/>
      <c r="ISG18" s="153"/>
      <c r="ISH18" s="153"/>
      <c r="ISI18" s="153"/>
      <c r="ISJ18" s="153"/>
      <c r="ISK18" s="153"/>
      <c r="ISL18" s="153"/>
      <c r="ISM18" s="153"/>
      <c r="ISN18" s="153"/>
      <c r="ISO18" s="153"/>
      <c r="ISP18" s="153"/>
      <c r="ISQ18" s="153"/>
      <c r="ISR18" s="153"/>
      <c r="ISS18" s="153"/>
      <c r="IST18" s="153"/>
      <c r="ISU18" s="153"/>
      <c r="ISV18" s="153"/>
      <c r="ISW18" s="153"/>
      <c r="ISX18" s="153"/>
      <c r="ISY18" s="153"/>
      <c r="ISZ18" s="153"/>
      <c r="ITA18" s="153"/>
      <c r="ITB18" s="153"/>
      <c r="ITC18" s="153"/>
      <c r="ITD18" s="153"/>
      <c r="ITE18" s="153"/>
      <c r="ITF18" s="153"/>
      <c r="ITG18" s="153"/>
      <c r="ITH18" s="153"/>
      <c r="ITI18" s="153"/>
      <c r="ITJ18" s="153"/>
      <c r="ITK18" s="153"/>
      <c r="ITL18" s="153"/>
      <c r="ITM18" s="153"/>
      <c r="ITN18" s="153"/>
      <c r="ITO18" s="153"/>
      <c r="ITP18" s="153"/>
      <c r="ITQ18" s="153"/>
      <c r="ITR18" s="153"/>
      <c r="ITS18" s="153"/>
      <c r="ITT18" s="153"/>
      <c r="ITU18" s="153"/>
      <c r="ITV18" s="153"/>
      <c r="ITW18" s="153"/>
      <c r="ITX18" s="153"/>
      <c r="ITY18" s="153"/>
      <c r="ITZ18" s="153"/>
      <c r="IUA18" s="153"/>
      <c r="IUB18" s="153"/>
      <c r="IUC18" s="153"/>
      <c r="IUD18" s="153"/>
      <c r="IUE18" s="153"/>
      <c r="IUF18" s="153"/>
      <c r="IUG18" s="153"/>
      <c r="IUH18" s="153"/>
      <c r="IUI18" s="153"/>
      <c r="IUJ18" s="153"/>
      <c r="IUK18" s="153"/>
      <c r="IUL18" s="153"/>
      <c r="IUM18" s="153"/>
      <c r="IUN18" s="153"/>
      <c r="IUO18" s="153"/>
      <c r="IUP18" s="153"/>
      <c r="IUQ18" s="153"/>
      <c r="IUR18" s="153"/>
      <c r="IUS18" s="153"/>
      <c r="IUT18" s="153"/>
      <c r="IUU18" s="153"/>
      <c r="IUV18" s="153"/>
      <c r="IUW18" s="153"/>
      <c r="IUX18" s="153"/>
      <c r="IUY18" s="153"/>
      <c r="IUZ18" s="153"/>
      <c r="IVA18" s="153"/>
      <c r="IVB18" s="153"/>
      <c r="IVC18" s="153"/>
      <c r="IVD18" s="153"/>
      <c r="IVE18" s="153"/>
      <c r="IVF18" s="153"/>
      <c r="IVG18" s="153"/>
      <c r="IVH18" s="153"/>
      <c r="IVI18" s="153"/>
      <c r="IVJ18" s="153"/>
      <c r="IVK18" s="153"/>
      <c r="IVL18" s="153"/>
      <c r="IVM18" s="153"/>
      <c r="IVN18" s="153"/>
      <c r="IVO18" s="153"/>
      <c r="IVP18" s="153"/>
      <c r="IVQ18" s="153"/>
      <c r="IVR18" s="153"/>
      <c r="IVS18" s="153"/>
      <c r="IVT18" s="153"/>
      <c r="IVU18" s="153"/>
      <c r="IVV18" s="153"/>
      <c r="IVW18" s="153"/>
      <c r="IVX18" s="153"/>
      <c r="IVY18" s="153"/>
      <c r="IVZ18" s="153"/>
      <c r="IWA18" s="153"/>
      <c r="IWB18" s="153"/>
      <c r="IWC18" s="153"/>
      <c r="IWD18" s="153"/>
      <c r="IWE18" s="153"/>
      <c r="IWF18" s="153"/>
      <c r="IWG18" s="153"/>
      <c r="IWH18" s="153"/>
      <c r="IWI18" s="153"/>
      <c r="IWJ18" s="153"/>
      <c r="IWK18" s="153"/>
      <c r="IWL18" s="153"/>
      <c r="IWM18" s="153"/>
      <c r="IWN18" s="153"/>
      <c r="IWO18" s="153"/>
      <c r="IWP18" s="153"/>
      <c r="IWQ18" s="153"/>
      <c r="IWR18" s="153"/>
      <c r="IWS18" s="153"/>
      <c r="IWT18" s="153"/>
      <c r="IWU18" s="153"/>
      <c r="IWV18" s="153"/>
      <c r="IWW18" s="153"/>
      <c r="IWX18" s="153"/>
      <c r="IWY18" s="153"/>
      <c r="IWZ18" s="153"/>
      <c r="IXA18" s="153"/>
      <c r="IXB18" s="153"/>
      <c r="IXC18" s="153"/>
      <c r="IXD18" s="153"/>
      <c r="IXE18" s="153"/>
      <c r="IXF18" s="153"/>
      <c r="IXG18" s="153"/>
      <c r="IXH18" s="153"/>
      <c r="IXI18" s="153"/>
      <c r="IXJ18" s="153"/>
      <c r="IXK18" s="153"/>
      <c r="IXL18" s="153"/>
      <c r="IXM18" s="153"/>
      <c r="IXN18" s="153"/>
      <c r="IXO18" s="153"/>
      <c r="IXP18" s="153"/>
      <c r="IXQ18" s="153"/>
      <c r="IXR18" s="153"/>
      <c r="IXS18" s="153"/>
      <c r="IXT18" s="153"/>
      <c r="IXU18" s="153"/>
      <c r="IXV18" s="153"/>
      <c r="IXW18" s="153"/>
      <c r="IXX18" s="153"/>
      <c r="IXY18" s="153"/>
      <c r="IXZ18" s="153"/>
      <c r="IYA18" s="153"/>
      <c r="IYB18" s="153"/>
      <c r="IYC18" s="153"/>
      <c r="IYD18" s="153"/>
      <c r="IYE18" s="153"/>
      <c r="IYF18" s="153"/>
      <c r="IYG18" s="153"/>
      <c r="IYH18" s="153"/>
      <c r="IYI18" s="153"/>
      <c r="IYJ18" s="153"/>
      <c r="IYK18" s="153"/>
      <c r="IYL18" s="153"/>
      <c r="IYM18" s="153"/>
      <c r="IYN18" s="153"/>
      <c r="IYO18" s="153"/>
      <c r="IYP18" s="153"/>
      <c r="IYQ18" s="153"/>
      <c r="IYR18" s="153"/>
      <c r="IYS18" s="153"/>
      <c r="IYT18" s="153"/>
      <c r="IYU18" s="153"/>
      <c r="IYV18" s="153"/>
      <c r="IYW18" s="153"/>
      <c r="IYX18" s="153"/>
      <c r="IYY18" s="153"/>
      <c r="IYZ18" s="153"/>
      <c r="IZA18" s="153"/>
      <c r="IZB18" s="153"/>
      <c r="IZC18" s="153"/>
      <c r="IZD18" s="153"/>
      <c r="IZE18" s="153"/>
      <c r="IZF18" s="153"/>
      <c r="IZG18" s="153"/>
      <c r="IZH18" s="153"/>
      <c r="IZI18" s="153"/>
      <c r="IZJ18" s="153"/>
      <c r="IZK18" s="153"/>
      <c r="IZL18" s="153"/>
      <c r="IZM18" s="153"/>
      <c r="IZN18" s="153"/>
      <c r="IZO18" s="153"/>
      <c r="IZP18" s="153"/>
      <c r="IZQ18" s="153"/>
      <c r="IZR18" s="153"/>
      <c r="IZS18" s="153"/>
      <c r="IZT18" s="153"/>
      <c r="IZU18" s="153"/>
      <c r="IZV18" s="153"/>
      <c r="IZW18" s="153"/>
      <c r="IZX18" s="153"/>
      <c r="IZY18" s="153"/>
      <c r="IZZ18" s="153"/>
      <c r="JAA18" s="153"/>
      <c r="JAB18" s="153"/>
      <c r="JAC18" s="153"/>
      <c r="JAD18" s="153"/>
      <c r="JAE18" s="153"/>
      <c r="JAF18" s="153"/>
      <c r="JAG18" s="153"/>
      <c r="JAH18" s="153"/>
      <c r="JAI18" s="153"/>
      <c r="JAJ18" s="153"/>
      <c r="JAK18" s="153"/>
      <c r="JAL18" s="153"/>
      <c r="JAM18" s="153"/>
      <c r="JAN18" s="153"/>
      <c r="JAO18" s="153"/>
      <c r="JAP18" s="153"/>
      <c r="JAQ18" s="153"/>
      <c r="JAR18" s="153"/>
      <c r="JAS18" s="153"/>
      <c r="JAT18" s="153"/>
      <c r="JAU18" s="153"/>
      <c r="JAV18" s="153"/>
      <c r="JAW18" s="153"/>
      <c r="JAX18" s="153"/>
      <c r="JAY18" s="153"/>
      <c r="JAZ18" s="153"/>
      <c r="JBA18" s="153"/>
      <c r="JBB18" s="153"/>
      <c r="JBC18" s="153"/>
      <c r="JBD18" s="153"/>
      <c r="JBE18" s="153"/>
      <c r="JBF18" s="153"/>
      <c r="JBG18" s="153"/>
      <c r="JBH18" s="153"/>
      <c r="JBI18" s="153"/>
      <c r="JBJ18" s="153"/>
      <c r="JBK18" s="153"/>
      <c r="JBL18" s="153"/>
      <c r="JBM18" s="153"/>
      <c r="JBN18" s="153"/>
      <c r="JBO18" s="153"/>
      <c r="JBP18" s="153"/>
      <c r="JBQ18" s="153"/>
      <c r="JBR18" s="153"/>
      <c r="JBS18" s="153"/>
      <c r="JBT18" s="153"/>
      <c r="JBU18" s="153"/>
      <c r="JBV18" s="153"/>
      <c r="JBW18" s="153"/>
      <c r="JBX18" s="153"/>
      <c r="JBY18" s="153"/>
      <c r="JBZ18" s="153"/>
      <c r="JCA18" s="153"/>
      <c r="JCB18" s="153"/>
      <c r="JCC18" s="153"/>
      <c r="JCD18" s="153"/>
      <c r="JCE18" s="153"/>
      <c r="JCF18" s="153"/>
      <c r="JCG18" s="153"/>
      <c r="JCH18" s="153"/>
      <c r="JCI18" s="153"/>
      <c r="JCJ18" s="153"/>
      <c r="JCK18" s="153"/>
      <c r="JCL18" s="153"/>
      <c r="JCM18" s="153"/>
      <c r="JCN18" s="153"/>
      <c r="JCO18" s="153"/>
      <c r="JCP18" s="153"/>
      <c r="JCQ18" s="153"/>
      <c r="JCR18" s="153"/>
      <c r="JCS18" s="153"/>
      <c r="JCT18" s="153"/>
      <c r="JCU18" s="153"/>
      <c r="JCV18" s="153"/>
      <c r="JCW18" s="153"/>
      <c r="JCX18" s="153"/>
      <c r="JCY18" s="153"/>
      <c r="JCZ18" s="153"/>
      <c r="JDA18" s="153"/>
      <c r="JDB18" s="153"/>
      <c r="JDC18" s="153"/>
      <c r="JDD18" s="153"/>
      <c r="JDE18" s="153"/>
      <c r="JDF18" s="153"/>
      <c r="JDG18" s="153"/>
      <c r="JDH18" s="153"/>
      <c r="JDI18" s="153"/>
      <c r="JDJ18" s="153"/>
      <c r="JDK18" s="153"/>
      <c r="JDL18" s="153"/>
      <c r="JDM18" s="153"/>
      <c r="JDN18" s="153"/>
      <c r="JDO18" s="153"/>
      <c r="JDP18" s="153"/>
      <c r="JDQ18" s="153"/>
      <c r="JDR18" s="153"/>
      <c r="JDS18" s="153"/>
      <c r="JDT18" s="153"/>
      <c r="JDU18" s="153"/>
      <c r="JDV18" s="153"/>
      <c r="JDW18" s="153"/>
      <c r="JDX18" s="153"/>
      <c r="JDY18" s="153"/>
      <c r="JDZ18" s="153"/>
      <c r="JEA18" s="153"/>
      <c r="JEB18" s="153"/>
      <c r="JEC18" s="153"/>
      <c r="JED18" s="153"/>
      <c r="JEE18" s="153"/>
      <c r="JEF18" s="153"/>
      <c r="JEG18" s="153"/>
      <c r="JEH18" s="153"/>
      <c r="JEI18" s="153"/>
      <c r="JEJ18" s="153"/>
      <c r="JEK18" s="153"/>
      <c r="JEL18" s="153"/>
      <c r="JEM18" s="153"/>
      <c r="JEN18" s="153"/>
      <c r="JEO18" s="153"/>
      <c r="JEP18" s="153"/>
      <c r="JEQ18" s="153"/>
      <c r="JER18" s="153"/>
      <c r="JES18" s="153"/>
      <c r="JET18" s="153"/>
      <c r="JEU18" s="153"/>
      <c r="JEV18" s="153"/>
      <c r="JEW18" s="153"/>
      <c r="JEX18" s="153"/>
      <c r="JEY18" s="153"/>
      <c r="JEZ18" s="153"/>
      <c r="JFA18" s="153"/>
      <c r="JFB18" s="153"/>
      <c r="JFC18" s="153"/>
      <c r="JFD18" s="153"/>
      <c r="JFE18" s="153"/>
      <c r="JFF18" s="153"/>
      <c r="JFG18" s="153"/>
      <c r="JFH18" s="153"/>
      <c r="JFI18" s="153"/>
      <c r="JFJ18" s="153"/>
      <c r="JFK18" s="153"/>
      <c r="JFL18" s="153"/>
      <c r="JFM18" s="153"/>
      <c r="JFN18" s="153"/>
      <c r="JFO18" s="153"/>
      <c r="JFP18" s="153"/>
      <c r="JFQ18" s="153"/>
      <c r="JFR18" s="153"/>
      <c r="JFS18" s="153"/>
      <c r="JFT18" s="153"/>
      <c r="JFU18" s="153"/>
      <c r="JFV18" s="153"/>
      <c r="JFW18" s="153"/>
      <c r="JFX18" s="153"/>
      <c r="JFY18" s="153"/>
      <c r="JFZ18" s="153"/>
      <c r="JGA18" s="153"/>
      <c r="JGB18" s="153"/>
      <c r="JGC18" s="153"/>
      <c r="JGD18" s="153"/>
      <c r="JGE18" s="153"/>
      <c r="JGF18" s="153"/>
      <c r="JGG18" s="153"/>
      <c r="JGH18" s="153"/>
      <c r="JGI18" s="153"/>
      <c r="JGJ18" s="153"/>
      <c r="JGK18" s="153"/>
      <c r="JGL18" s="153"/>
      <c r="JGM18" s="153"/>
      <c r="JGN18" s="153"/>
      <c r="JGO18" s="153"/>
      <c r="JGP18" s="153"/>
      <c r="JGQ18" s="153"/>
      <c r="JGR18" s="153"/>
      <c r="JGS18" s="153"/>
      <c r="JGT18" s="153"/>
      <c r="JGU18" s="153"/>
      <c r="JGV18" s="153"/>
      <c r="JGW18" s="153"/>
      <c r="JGX18" s="153"/>
      <c r="JGY18" s="153"/>
      <c r="JGZ18" s="153"/>
      <c r="JHA18" s="153"/>
      <c r="JHB18" s="153"/>
      <c r="JHC18" s="153"/>
      <c r="JHD18" s="153"/>
      <c r="JHE18" s="153"/>
      <c r="JHF18" s="153"/>
      <c r="JHG18" s="153"/>
      <c r="JHH18" s="153"/>
      <c r="JHI18" s="153"/>
      <c r="JHJ18" s="153"/>
      <c r="JHK18" s="153"/>
      <c r="JHL18" s="153"/>
      <c r="JHM18" s="153"/>
      <c r="JHN18" s="153"/>
      <c r="JHO18" s="153"/>
      <c r="JHP18" s="153"/>
      <c r="JHQ18" s="153"/>
      <c r="JHR18" s="153"/>
      <c r="JHS18" s="153"/>
      <c r="JHT18" s="153"/>
      <c r="JHU18" s="153"/>
      <c r="JHV18" s="153"/>
      <c r="JHW18" s="153"/>
      <c r="JHX18" s="153"/>
      <c r="JHY18" s="153"/>
      <c r="JHZ18" s="153"/>
      <c r="JIA18" s="153"/>
      <c r="JIB18" s="153"/>
      <c r="JIC18" s="153"/>
      <c r="JID18" s="153"/>
      <c r="JIE18" s="153"/>
      <c r="JIF18" s="153"/>
      <c r="JIG18" s="153"/>
      <c r="JIH18" s="153"/>
      <c r="JII18" s="153"/>
      <c r="JIJ18" s="153"/>
      <c r="JIK18" s="153"/>
      <c r="JIL18" s="153"/>
      <c r="JIM18" s="153"/>
      <c r="JIN18" s="153"/>
      <c r="JIO18" s="153"/>
      <c r="JIP18" s="153"/>
      <c r="JIQ18" s="153"/>
      <c r="JIR18" s="153"/>
      <c r="JIS18" s="153"/>
      <c r="JIT18" s="153"/>
      <c r="JIU18" s="153"/>
      <c r="JIV18" s="153"/>
      <c r="JIW18" s="153"/>
      <c r="JIX18" s="153"/>
      <c r="JIY18" s="153"/>
      <c r="JIZ18" s="153"/>
      <c r="JJA18" s="153"/>
      <c r="JJB18" s="153"/>
      <c r="JJC18" s="153"/>
      <c r="JJD18" s="153"/>
      <c r="JJE18" s="153"/>
      <c r="JJF18" s="153"/>
      <c r="JJG18" s="153"/>
      <c r="JJH18" s="153"/>
      <c r="JJI18" s="153"/>
      <c r="JJJ18" s="153"/>
      <c r="JJK18" s="153"/>
      <c r="JJL18" s="153"/>
      <c r="JJM18" s="153"/>
      <c r="JJN18" s="153"/>
      <c r="JJO18" s="153"/>
      <c r="JJP18" s="153"/>
      <c r="JJQ18" s="153"/>
      <c r="JJR18" s="153"/>
      <c r="JJS18" s="153"/>
      <c r="JJT18" s="153"/>
      <c r="JJU18" s="153"/>
      <c r="JJV18" s="153"/>
      <c r="JJW18" s="153"/>
      <c r="JJX18" s="153"/>
      <c r="JJY18" s="153"/>
      <c r="JJZ18" s="153"/>
      <c r="JKA18" s="153"/>
      <c r="JKB18" s="153"/>
      <c r="JKC18" s="153"/>
      <c r="JKD18" s="153"/>
      <c r="JKE18" s="153"/>
      <c r="JKF18" s="153"/>
      <c r="JKG18" s="153"/>
      <c r="JKH18" s="153"/>
      <c r="JKI18" s="153"/>
      <c r="JKJ18" s="153"/>
      <c r="JKK18" s="153"/>
      <c r="JKL18" s="153"/>
      <c r="JKM18" s="153"/>
      <c r="JKN18" s="153"/>
      <c r="JKO18" s="153"/>
      <c r="JKP18" s="153"/>
      <c r="JKQ18" s="153"/>
      <c r="JKR18" s="153"/>
      <c r="JKS18" s="153"/>
      <c r="JKT18" s="153"/>
      <c r="JKU18" s="153"/>
      <c r="JKV18" s="153"/>
      <c r="JKW18" s="153"/>
      <c r="JKX18" s="153"/>
      <c r="JKY18" s="153"/>
      <c r="JKZ18" s="153"/>
      <c r="JLA18" s="153"/>
      <c r="JLB18" s="153"/>
      <c r="JLC18" s="153"/>
      <c r="JLD18" s="153"/>
      <c r="JLE18" s="153"/>
      <c r="JLF18" s="153"/>
      <c r="JLG18" s="153"/>
      <c r="JLH18" s="153"/>
      <c r="JLI18" s="153"/>
      <c r="JLJ18" s="153"/>
      <c r="JLK18" s="153"/>
      <c r="JLL18" s="153"/>
      <c r="JLM18" s="153"/>
      <c r="JLN18" s="153"/>
      <c r="JLO18" s="153"/>
      <c r="JLP18" s="153"/>
      <c r="JLQ18" s="153"/>
      <c r="JLR18" s="153"/>
      <c r="JLS18" s="153"/>
      <c r="JLT18" s="153"/>
      <c r="JLU18" s="153"/>
      <c r="JLV18" s="153"/>
      <c r="JLW18" s="153"/>
      <c r="JLX18" s="153"/>
      <c r="JLY18" s="153"/>
      <c r="JLZ18" s="153"/>
      <c r="JMA18" s="153"/>
      <c r="JMB18" s="153"/>
      <c r="JMC18" s="153"/>
      <c r="JMD18" s="153"/>
      <c r="JME18" s="153"/>
      <c r="JMF18" s="153"/>
      <c r="JMG18" s="153"/>
      <c r="JMH18" s="153"/>
      <c r="JMI18" s="153"/>
      <c r="JMJ18" s="153"/>
      <c r="JMK18" s="153"/>
      <c r="JML18" s="153"/>
      <c r="JMM18" s="153"/>
      <c r="JMN18" s="153"/>
      <c r="JMO18" s="153"/>
      <c r="JMP18" s="153"/>
      <c r="JMQ18" s="153"/>
      <c r="JMR18" s="153"/>
      <c r="JMS18" s="153"/>
      <c r="JMT18" s="153"/>
      <c r="JMU18" s="153"/>
      <c r="JMV18" s="153"/>
      <c r="JMW18" s="153"/>
      <c r="JMX18" s="153"/>
      <c r="JMY18" s="153"/>
      <c r="JMZ18" s="153"/>
      <c r="JNA18" s="153"/>
      <c r="JNB18" s="153"/>
      <c r="JNC18" s="153"/>
      <c r="JND18" s="153"/>
      <c r="JNE18" s="153"/>
      <c r="JNF18" s="153"/>
      <c r="JNG18" s="153"/>
      <c r="JNH18" s="153"/>
      <c r="JNI18" s="153"/>
      <c r="JNJ18" s="153"/>
      <c r="JNK18" s="153"/>
      <c r="JNL18" s="153"/>
      <c r="JNM18" s="153"/>
      <c r="JNN18" s="153"/>
      <c r="JNO18" s="153"/>
      <c r="JNP18" s="153"/>
      <c r="JNQ18" s="153"/>
      <c r="JNR18" s="153"/>
      <c r="JNS18" s="153"/>
      <c r="JNT18" s="153"/>
      <c r="JNU18" s="153"/>
      <c r="JNV18" s="153"/>
      <c r="JNW18" s="153"/>
      <c r="JNX18" s="153"/>
      <c r="JNY18" s="153"/>
      <c r="JNZ18" s="153"/>
      <c r="JOA18" s="153"/>
      <c r="JOB18" s="153"/>
      <c r="JOC18" s="153"/>
      <c r="JOD18" s="153"/>
      <c r="JOE18" s="153"/>
      <c r="JOF18" s="153"/>
      <c r="JOG18" s="153"/>
      <c r="JOH18" s="153"/>
      <c r="JOI18" s="153"/>
      <c r="JOJ18" s="153"/>
      <c r="JOK18" s="153"/>
      <c r="JOL18" s="153"/>
      <c r="JOM18" s="153"/>
      <c r="JON18" s="153"/>
      <c r="JOO18" s="153"/>
      <c r="JOP18" s="153"/>
      <c r="JOQ18" s="153"/>
      <c r="JOR18" s="153"/>
      <c r="JOS18" s="153"/>
      <c r="JOT18" s="153"/>
      <c r="JOU18" s="153"/>
      <c r="JOV18" s="153"/>
      <c r="JOW18" s="153"/>
      <c r="JOX18" s="153"/>
      <c r="JOY18" s="153"/>
      <c r="JOZ18" s="153"/>
      <c r="JPA18" s="153"/>
      <c r="JPB18" s="153"/>
      <c r="JPC18" s="153"/>
      <c r="JPD18" s="153"/>
      <c r="JPE18" s="153"/>
      <c r="JPF18" s="153"/>
      <c r="JPG18" s="153"/>
      <c r="JPH18" s="153"/>
      <c r="JPI18" s="153"/>
      <c r="JPJ18" s="153"/>
      <c r="JPK18" s="153"/>
      <c r="JPL18" s="153"/>
      <c r="JPM18" s="153"/>
      <c r="JPN18" s="153"/>
      <c r="JPO18" s="153"/>
      <c r="JPP18" s="153"/>
      <c r="JPQ18" s="153"/>
      <c r="JPR18" s="153"/>
      <c r="JPS18" s="153"/>
      <c r="JPT18" s="153"/>
      <c r="JPU18" s="153"/>
      <c r="JPV18" s="153"/>
      <c r="JPW18" s="153"/>
      <c r="JPX18" s="153"/>
      <c r="JPY18" s="153"/>
      <c r="JPZ18" s="153"/>
      <c r="JQA18" s="153"/>
      <c r="JQB18" s="153"/>
      <c r="JQC18" s="153"/>
      <c r="JQD18" s="153"/>
      <c r="JQE18" s="153"/>
      <c r="JQF18" s="153"/>
      <c r="JQG18" s="153"/>
      <c r="JQH18" s="153"/>
      <c r="JQI18" s="153"/>
      <c r="JQJ18" s="153"/>
      <c r="JQK18" s="153"/>
      <c r="JQL18" s="153"/>
      <c r="JQM18" s="153"/>
      <c r="JQN18" s="153"/>
      <c r="JQO18" s="153"/>
      <c r="JQP18" s="153"/>
      <c r="JQQ18" s="153"/>
      <c r="JQR18" s="153"/>
      <c r="JQS18" s="153"/>
      <c r="JQT18" s="153"/>
      <c r="JQU18" s="153"/>
      <c r="JQV18" s="153"/>
      <c r="JQW18" s="153"/>
      <c r="JQX18" s="153"/>
      <c r="JQY18" s="153"/>
      <c r="JQZ18" s="153"/>
      <c r="JRA18" s="153"/>
      <c r="JRB18" s="153"/>
      <c r="JRC18" s="153"/>
      <c r="JRD18" s="153"/>
      <c r="JRE18" s="153"/>
      <c r="JRF18" s="153"/>
      <c r="JRG18" s="153"/>
      <c r="JRH18" s="153"/>
      <c r="JRI18" s="153"/>
      <c r="JRJ18" s="153"/>
      <c r="JRK18" s="153"/>
      <c r="JRL18" s="153"/>
      <c r="JRM18" s="153"/>
      <c r="JRN18" s="153"/>
      <c r="JRO18" s="153"/>
      <c r="JRP18" s="153"/>
      <c r="JRQ18" s="153"/>
      <c r="JRR18" s="153"/>
      <c r="JRS18" s="153"/>
      <c r="JRT18" s="153"/>
      <c r="JRU18" s="153"/>
      <c r="JRV18" s="153"/>
      <c r="JRW18" s="153"/>
      <c r="JRX18" s="153"/>
      <c r="JRY18" s="153"/>
      <c r="JRZ18" s="153"/>
      <c r="JSA18" s="153"/>
      <c r="JSB18" s="153"/>
      <c r="JSC18" s="153"/>
      <c r="JSD18" s="153"/>
      <c r="JSE18" s="153"/>
      <c r="JSF18" s="153"/>
      <c r="JSG18" s="153"/>
      <c r="JSH18" s="153"/>
      <c r="JSI18" s="153"/>
      <c r="JSJ18" s="153"/>
      <c r="JSK18" s="153"/>
      <c r="JSL18" s="153"/>
      <c r="JSM18" s="153"/>
      <c r="JSN18" s="153"/>
      <c r="JSO18" s="153"/>
      <c r="JSP18" s="153"/>
      <c r="JSQ18" s="153"/>
      <c r="JSR18" s="153"/>
      <c r="JSS18" s="153"/>
      <c r="JST18" s="153"/>
      <c r="JSU18" s="153"/>
      <c r="JSV18" s="153"/>
      <c r="JSW18" s="153"/>
      <c r="JSX18" s="153"/>
      <c r="JSY18" s="153"/>
      <c r="JSZ18" s="153"/>
      <c r="JTA18" s="153"/>
      <c r="JTB18" s="153"/>
      <c r="JTC18" s="153"/>
      <c r="JTD18" s="153"/>
      <c r="JTE18" s="153"/>
      <c r="JTF18" s="153"/>
      <c r="JTG18" s="153"/>
      <c r="JTH18" s="153"/>
      <c r="JTI18" s="153"/>
      <c r="JTJ18" s="153"/>
      <c r="JTK18" s="153"/>
      <c r="JTL18" s="153"/>
      <c r="JTM18" s="153"/>
      <c r="JTN18" s="153"/>
      <c r="JTO18" s="153"/>
      <c r="JTP18" s="153"/>
      <c r="JTQ18" s="153"/>
      <c r="JTR18" s="153"/>
      <c r="JTS18" s="153"/>
      <c r="JTT18" s="153"/>
      <c r="JTU18" s="153"/>
      <c r="JTV18" s="153"/>
      <c r="JTW18" s="153"/>
      <c r="JTX18" s="153"/>
      <c r="JTY18" s="153"/>
      <c r="JTZ18" s="153"/>
      <c r="JUA18" s="153"/>
      <c r="JUB18" s="153"/>
      <c r="JUC18" s="153"/>
      <c r="JUD18" s="153"/>
      <c r="JUE18" s="153"/>
      <c r="JUF18" s="153"/>
      <c r="JUG18" s="153"/>
      <c r="JUH18" s="153"/>
      <c r="JUI18" s="153"/>
      <c r="JUJ18" s="153"/>
      <c r="JUK18" s="153"/>
      <c r="JUL18" s="153"/>
      <c r="JUM18" s="153"/>
      <c r="JUN18" s="153"/>
      <c r="JUO18" s="153"/>
      <c r="JUP18" s="153"/>
      <c r="JUQ18" s="153"/>
      <c r="JUR18" s="153"/>
      <c r="JUS18" s="153"/>
      <c r="JUT18" s="153"/>
      <c r="JUU18" s="153"/>
      <c r="JUV18" s="153"/>
      <c r="JUW18" s="153"/>
      <c r="JUX18" s="153"/>
      <c r="JUY18" s="153"/>
      <c r="JUZ18" s="153"/>
      <c r="JVA18" s="153"/>
      <c r="JVB18" s="153"/>
      <c r="JVC18" s="153"/>
      <c r="JVD18" s="153"/>
      <c r="JVE18" s="153"/>
      <c r="JVF18" s="153"/>
      <c r="JVG18" s="153"/>
      <c r="JVH18" s="153"/>
      <c r="JVI18" s="153"/>
      <c r="JVJ18" s="153"/>
      <c r="JVK18" s="153"/>
      <c r="JVL18" s="153"/>
      <c r="JVM18" s="153"/>
      <c r="JVN18" s="153"/>
      <c r="JVO18" s="153"/>
      <c r="JVP18" s="153"/>
      <c r="JVQ18" s="153"/>
      <c r="JVR18" s="153"/>
      <c r="JVS18" s="153"/>
      <c r="JVT18" s="153"/>
      <c r="JVU18" s="153"/>
      <c r="JVV18" s="153"/>
      <c r="JVW18" s="153"/>
      <c r="JVX18" s="153"/>
      <c r="JVY18" s="153"/>
      <c r="JVZ18" s="153"/>
      <c r="JWA18" s="153"/>
      <c r="JWB18" s="153"/>
      <c r="JWC18" s="153"/>
      <c r="JWD18" s="153"/>
      <c r="JWE18" s="153"/>
      <c r="JWF18" s="153"/>
      <c r="JWG18" s="153"/>
      <c r="JWH18" s="153"/>
      <c r="JWI18" s="153"/>
      <c r="JWJ18" s="153"/>
      <c r="JWK18" s="153"/>
      <c r="JWL18" s="153"/>
      <c r="JWM18" s="153"/>
      <c r="JWN18" s="153"/>
      <c r="JWO18" s="153"/>
      <c r="JWP18" s="153"/>
      <c r="JWQ18" s="153"/>
      <c r="JWR18" s="153"/>
      <c r="JWS18" s="153"/>
      <c r="JWT18" s="153"/>
      <c r="JWU18" s="153"/>
      <c r="JWV18" s="153"/>
      <c r="JWW18" s="153"/>
      <c r="JWX18" s="153"/>
      <c r="JWY18" s="153"/>
      <c r="JWZ18" s="153"/>
      <c r="JXA18" s="153"/>
      <c r="JXB18" s="153"/>
      <c r="JXC18" s="153"/>
      <c r="JXD18" s="153"/>
      <c r="JXE18" s="153"/>
      <c r="JXF18" s="153"/>
      <c r="JXG18" s="153"/>
      <c r="JXH18" s="153"/>
      <c r="JXI18" s="153"/>
      <c r="JXJ18" s="153"/>
      <c r="JXK18" s="153"/>
      <c r="JXL18" s="153"/>
      <c r="JXM18" s="153"/>
      <c r="JXN18" s="153"/>
      <c r="JXO18" s="153"/>
      <c r="JXP18" s="153"/>
      <c r="JXQ18" s="153"/>
      <c r="JXR18" s="153"/>
      <c r="JXS18" s="153"/>
      <c r="JXT18" s="153"/>
      <c r="JXU18" s="153"/>
      <c r="JXV18" s="153"/>
      <c r="JXW18" s="153"/>
      <c r="JXX18" s="153"/>
      <c r="JXY18" s="153"/>
      <c r="JXZ18" s="153"/>
      <c r="JYA18" s="153"/>
      <c r="JYB18" s="153"/>
      <c r="JYC18" s="153"/>
      <c r="JYD18" s="153"/>
      <c r="JYE18" s="153"/>
      <c r="JYF18" s="153"/>
      <c r="JYG18" s="153"/>
      <c r="JYH18" s="153"/>
      <c r="JYI18" s="153"/>
      <c r="JYJ18" s="153"/>
      <c r="JYK18" s="153"/>
      <c r="JYL18" s="153"/>
      <c r="JYM18" s="153"/>
      <c r="JYN18" s="153"/>
      <c r="JYO18" s="153"/>
      <c r="JYP18" s="153"/>
      <c r="JYQ18" s="153"/>
      <c r="JYR18" s="153"/>
      <c r="JYS18" s="153"/>
      <c r="JYT18" s="153"/>
      <c r="JYU18" s="153"/>
      <c r="JYV18" s="153"/>
      <c r="JYW18" s="153"/>
      <c r="JYX18" s="153"/>
      <c r="JYY18" s="153"/>
      <c r="JYZ18" s="153"/>
      <c r="JZA18" s="153"/>
      <c r="JZB18" s="153"/>
      <c r="JZC18" s="153"/>
      <c r="JZD18" s="153"/>
      <c r="JZE18" s="153"/>
      <c r="JZF18" s="153"/>
      <c r="JZG18" s="153"/>
      <c r="JZH18" s="153"/>
      <c r="JZI18" s="153"/>
      <c r="JZJ18" s="153"/>
      <c r="JZK18" s="153"/>
      <c r="JZL18" s="153"/>
      <c r="JZM18" s="153"/>
      <c r="JZN18" s="153"/>
      <c r="JZO18" s="153"/>
      <c r="JZP18" s="153"/>
      <c r="JZQ18" s="153"/>
      <c r="JZR18" s="153"/>
      <c r="JZS18" s="153"/>
      <c r="JZT18" s="153"/>
      <c r="JZU18" s="153"/>
      <c r="JZV18" s="153"/>
      <c r="JZW18" s="153"/>
      <c r="JZX18" s="153"/>
      <c r="JZY18" s="153"/>
      <c r="JZZ18" s="153"/>
      <c r="KAA18" s="153"/>
      <c r="KAB18" s="153"/>
      <c r="KAC18" s="153"/>
      <c r="KAD18" s="153"/>
      <c r="KAE18" s="153"/>
      <c r="KAF18" s="153"/>
      <c r="KAG18" s="153"/>
      <c r="KAH18" s="153"/>
      <c r="KAI18" s="153"/>
      <c r="KAJ18" s="153"/>
      <c r="KAK18" s="153"/>
      <c r="KAL18" s="153"/>
      <c r="KAM18" s="153"/>
      <c r="KAN18" s="153"/>
      <c r="KAO18" s="153"/>
      <c r="KAP18" s="153"/>
      <c r="KAQ18" s="153"/>
      <c r="KAR18" s="153"/>
      <c r="KAS18" s="153"/>
      <c r="KAT18" s="153"/>
      <c r="KAU18" s="153"/>
      <c r="KAV18" s="153"/>
      <c r="KAW18" s="153"/>
      <c r="KAX18" s="153"/>
      <c r="KAY18" s="153"/>
      <c r="KAZ18" s="153"/>
      <c r="KBA18" s="153"/>
      <c r="KBB18" s="153"/>
      <c r="KBC18" s="153"/>
      <c r="KBD18" s="153"/>
      <c r="KBE18" s="153"/>
      <c r="KBF18" s="153"/>
      <c r="KBG18" s="153"/>
      <c r="KBH18" s="153"/>
      <c r="KBI18" s="153"/>
      <c r="KBJ18" s="153"/>
      <c r="KBK18" s="153"/>
      <c r="KBL18" s="153"/>
      <c r="KBM18" s="153"/>
      <c r="KBN18" s="153"/>
      <c r="KBO18" s="153"/>
      <c r="KBP18" s="153"/>
      <c r="KBQ18" s="153"/>
      <c r="KBR18" s="153"/>
      <c r="KBS18" s="153"/>
      <c r="KBT18" s="153"/>
      <c r="KBU18" s="153"/>
      <c r="KBV18" s="153"/>
      <c r="KBW18" s="153"/>
      <c r="KBX18" s="153"/>
      <c r="KBY18" s="153"/>
      <c r="KBZ18" s="153"/>
      <c r="KCA18" s="153"/>
      <c r="KCB18" s="153"/>
      <c r="KCC18" s="153"/>
      <c r="KCD18" s="153"/>
      <c r="KCE18" s="153"/>
      <c r="KCF18" s="153"/>
      <c r="KCG18" s="153"/>
      <c r="KCH18" s="153"/>
      <c r="KCI18" s="153"/>
      <c r="KCJ18" s="153"/>
      <c r="KCK18" s="153"/>
      <c r="KCL18" s="153"/>
      <c r="KCM18" s="153"/>
      <c r="KCN18" s="153"/>
      <c r="KCO18" s="153"/>
      <c r="KCP18" s="153"/>
      <c r="KCQ18" s="153"/>
      <c r="KCR18" s="153"/>
      <c r="KCS18" s="153"/>
      <c r="KCT18" s="153"/>
      <c r="KCU18" s="153"/>
      <c r="KCV18" s="153"/>
      <c r="KCW18" s="153"/>
      <c r="KCX18" s="153"/>
      <c r="KCY18" s="153"/>
      <c r="KCZ18" s="153"/>
      <c r="KDA18" s="153"/>
      <c r="KDB18" s="153"/>
      <c r="KDC18" s="153"/>
      <c r="KDD18" s="153"/>
      <c r="KDE18" s="153"/>
      <c r="KDF18" s="153"/>
      <c r="KDG18" s="153"/>
      <c r="KDH18" s="153"/>
      <c r="KDI18" s="153"/>
      <c r="KDJ18" s="153"/>
      <c r="KDK18" s="153"/>
      <c r="KDL18" s="153"/>
      <c r="KDM18" s="153"/>
      <c r="KDN18" s="153"/>
      <c r="KDO18" s="153"/>
      <c r="KDP18" s="153"/>
      <c r="KDQ18" s="153"/>
      <c r="KDR18" s="153"/>
      <c r="KDS18" s="153"/>
      <c r="KDT18" s="153"/>
      <c r="KDU18" s="153"/>
      <c r="KDV18" s="153"/>
      <c r="KDW18" s="153"/>
      <c r="KDX18" s="153"/>
      <c r="KDY18" s="153"/>
      <c r="KDZ18" s="153"/>
      <c r="KEA18" s="153"/>
      <c r="KEB18" s="153"/>
      <c r="KEC18" s="153"/>
      <c r="KED18" s="153"/>
      <c r="KEE18" s="153"/>
      <c r="KEF18" s="153"/>
      <c r="KEG18" s="153"/>
      <c r="KEH18" s="153"/>
      <c r="KEI18" s="153"/>
      <c r="KEJ18" s="153"/>
      <c r="KEK18" s="153"/>
      <c r="KEL18" s="153"/>
      <c r="KEM18" s="153"/>
      <c r="KEN18" s="153"/>
      <c r="KEO18" s="153"/>
      <c r="KEP18" s="153"/>
      <c r="KEQ18" s="153"/>
      <c r="KER18" s="153"/>
      <c r="KES18" s="153"/>
      <c r="KET18" s="153"/>
      <c r="KEU18" s="153"/>
      <c r="KEV18" s="153"/>
      <c r="KEW18" s="153"/>
      <c r="KEX18" s="153"/>
      <c r="KEY18" s="153"/>
      <c r="KEZ18" s="153"/>
      <c r="KFA18" s="153"/>
      <c r="KFB18" s="153"/>
      <c r="KFC18" s="153"/>
      <c r="KFD18" s="153"/>
      <c r="KFE18" s="153"/>
      <c r="KFF18" s="153"/>
      <c r="KFG18" s="153"/>
      <c r="KFH18" s="153"/>
      <c r="KFI18" s="153"/>
      <c r="KFJ18" s="153"/>
      <c r="KFK18" s="153"/>
      <c r="KFL18" s="153"/>
      <c r="KFM18" s="153"/>
      <c r="KFN18" s="153"/>
      <c r="KFO18" s="153"/>
      <c r="KFP18" s="153"/>
      <c r="KFQ18" s="153"/>
      <c r="KFR18" s="153"/>
      <c r="KFS18" s="153"/>
      <c r="KFT18" s="153"/>
      <c r="KFU18" s="153"/>
      <c r="KFV18" s="153"/>
      <c r="KFW18" s="153"/>
      <c r="KFX18" s="153"/>
      <c r="KFY18" s="153"/>
      <c r="KFZ18" s="153"/>
      <c r="KGA18" s="153"/>
      <c r="KGB18" s="153"/>
      <c r="KGC18" s="153"/>
      <c r="KGD18" s="153"/>
      <c r="KGE18" s="153"/>
      <c r="KGF18" s="153"/>
      <c r="KGG18" s="153"/>
      <c r="KGH18" s="153"/>
      <c r="KGI18" s="153"/>
      <c r="KGJ18" s="153"/>
      <c r="KGK18" s="153"/>
      <c r="KGL18" s="153"/>
      <c r="KGM18" s="153"/>
      <c r="KGN18" s="153"/>
      <c r="KGO18" s="153"/>
      <c r="KGP18" s="153"/>
      <c r="KGQ18" s="153"/>
      <c r="KGR18" s="153"/>
      <c r="KGS18" s="153"/>
      <c r="KGT18" s="153"/>
      <c r="KGU18" s="153"/>
      <c r="KGV18" s="153"/>
      <c r="KGW18" s="153"/>
      <c r="KGX18" s="153"/>
      <c r="KGY18" s="153"/>
      <c r="KGZ18" s="153"/>
      <c r="KHA18" s="153"/>
      <c r="KHB18" s="153"/>
      <c r="KHC18" s="153"/>
      <c r="KHD18" s="153"/>
      <c r="KHE18" s="153"/>
      <c r="KHF18" s="153"/>
      <c r="KHG18" s="153"/>
      <c r="KHH18" s="153"/>
      <c r="KHI18" s="153"/>
      <c r="KHJ18" s="153"/>
      <c r="KHK18" s="153"/>
      <c r="KHL18" s="153"/>
      <c r="KHM18" s="153"/>
      <c r="KHN18" s="153"/>
      <c r="KHO18" s="153"/>
      <c r="KHP18" s="153"/>
      <c r="KHQ18" s="153"/>
      <c r="KHR18" s="153"/>
      <c r="KHS18" s="153"/>
      <c r="KHT18" s="153"/>
      <c r="KHU18" s="153"/>
      <c r="KHV18" s="153"/>
      <c r="KHW18" s="153"/>
      <c r="KHX18" s="153"/>
      <c r="KHY18" s="153"/>
      <c r="KHZ18" s="153"/>
      <c r="KIA18" s="153"/>
      <c r="KIB18" s="153"/>
      <c r="KIC18" s="153"/>
      <c r="KID18" s="153"/>
      <c r="KIE18" s="153"/>
      <c r="KIF18" s="153"/>
      <c r="KIG18" s="153"/>
      <c r="KIH18" s="153"/>
      <c r="KII18" s="153"/>
      <c r="KIJ18" s="153"/>
      <c r="KIK18" s="153"/>
      <c r="KIL18" s="153"/>
      <c r="KIM18" s="153"/>
      <c r="KIN18" s="153"/>
      <c r="KIO18" s="153"/>
      <c r="KIP18" s="153"/>
      <c r="KIQ18" s="153"/>
      <c r="KIR18" s="153"/>
      <c r="KIS18" s="153"/>
      <c r="KIT18" s="153"/>
      <c r="KIU18" s="153"/>
      <c r="KIV18" s="153"/>
      <c r="KIW18" s="153"/>
      <c r="KIX18" s="153"/>
      <c r="KIY18" s="153"/>
      <c r="KIZ18" s="153"/>
      <c r="KJA18" s="153"/>
      <c r="KJB18" s="153"/>
      <c r="KJC18" s="153"/>
      <c r="KJD18" s="153"/>
      <c r="KJE18" s="153"/>
      <c r="KJF18" s="153"/>
      <c r="KJG18" s="153"/>
      <c r="KJH18" s="153"/>
      <c r="KJI18" s="153"/>
      <c r="KJJ18" s="153"/>
      <c r="KJK18" s="153"/>
      <c r="KJL18" s="153"/>
      <c r="KJM18" s="153"/>
      <c r="KJN18" s="153"/>
      <c r="KJO18" s="153"/>
      <c r="KJP18" s="153"/>
      <c r="KJQ18" s="153"/>
      <c r="KJR18" s="153"/>
      <c r="KJS18" s="153"/>
      <c r="KJT18" s="153"/>
      <c r="KJU18" s="153"/>
      <c r="KJV18" s="153"/>
      <c r="KJW18" s="153"/>
      <c r="KJX18" s="153"/>
      <c r="KJY18" s="153"/>
      <c r="KJZ18" s="153"/>
      <c r="KKA18" s="153"/>
      <c r="KKB18" s="153"/>
      <c r="KKC18" s="153"/>
      <c r="KKD18" s="153"/>
      <c r="KKE18" s="153"/>
      <c r="KKF18" s="153"/>
      <c r="KKG18" s="153"/>
      <c r="KKH18" s="153"/>
      <c r="KKI18" s="153"/>
      <c r="KKJ18" s="153"/>
      <c r="KKK18" s="153"/>
      <c r="KKL18" s="153"/>
      <c r="KKM18" s="153"/>
      <c r="KKN18" s="153"/>
      <c r="KKO18" s="153"/>
      <c r="KKP18" s="153"/>
      <c r="KKQ18" s="153"/>
      <c r="KKR18" s="153"/>
      <c r="KKS18" s="153"/>
      <c r="KKT18" s="153"/>
      <c r="KKU18" s="153"/>
      <c r="KKV18" s="153"/>
      <c r="KKW18" s="153"/>
      <c r="KKX18" s="153"/>
      <c r="KKY18" s="153"/>
      <c r="KKZ18" s="153"/>
      <c r="KLA18" s="153"/>
      <c r="KLB18" s="153"/>
      <c r="KLC18" s="153"/>
      <c r="KLD18" s="153"/>
      <c r="KLE18" s="153"/>
      <c r="KLF18" s="153"/>
      <c r="KLG18" s="153"/>
      <c r="KLH18" s="153"/>
      <c r="KLI18" s="153"/>
      <c r="KLJ18" s="153"/>
      <c r="KLK18" s="153"/>
      <c r="KLL18" s="153"/>
      <c r="KLM18" s="153"/>
      <c r="KLN18" s="153"/>
      <c r="KLO18" s="153"/>
      <c r="KLP18" s="153"/>
      <c r="KLQ18" s="153"/>
      <c r="KLR18" s="153"/>
      <c r="KLS18" s="153"/>
      <c r="KLT18" s="153"/>
      <c r="KLU18" s="153"/>
      <c r="KLV18" s="153"/>
      <c r="KLW18" s="153"/>
      <c r="KLX18" s="153"/>
      <c r="KLY18" s="153"/>
      <c r="KLZ18" s="153"/>
      <c r="KMA18" s="153"/>
      <c r="KMB18" s="153"/>
      <c r="KMC18" s="153"/>
      <c r="KMD18" s="153"/>
      <c r="KME18" s="153"/>
      <c r="KMF18" s="153"/>
      <c r="KMG18" s="153"/>
      <c r="KMH18" s="153"/>
      <c r="KMI18" s="153"/>
      <c r="KMJ18" s="153"/>
      <c r="KMK18" s="153"/>
      <c r="KML18" s="153"/>
      <c r="KMM18" s="153"/>
      <c r="KMN18" s="153"/>
      <c r="KMO18" s="153"/>
      <c r="KMP18" s="153"/>
      <c r="KMQ18" s="153"/>
      <c r="KMR18" s="153"/>
      <c r="KMS18" s="153"/>
      <c r="KMT18" s="153"/>
      <c r="KMU18" s="153"/>
      <c r="KMV18" s="153"/>
      <c r="KMW18" s="153"/>
      <c r="KMX18" s="153"/>
      <c r="KMY18" s="153"/>
      <c r="KMZ18" s="153"/>
      <c r="KNA18" s="153"/>
      <c r="KNB18" s="153"/>
      <c r="KNC18" s="153"/>
      <c r="KND18" s="153"/>
      <c r="KNE18" s="153"/>
      <c r="KNF18" s="153"/>
      <c r="KNG18" s="153"/>
      <c r="KNH18" s="153"/>
      <c r="KNI18" s="153"/>
      <c r="KNJ18" s="153"/>
      <c r="KNK18" s="153"/>
      <c r="KNL18" s="153"/>
      <c r="KNM18" s="153"/>
      <c r="KNN18" s="153"/>
      <c r="KNO18" s="153"/>
      <c r="KNP18" s="153"/>
      <c r="KNQ18" s="153"/>
      <c r="KNR18" s="153"/>
      <c r="KNS18" s="153"/>
      <c r="KNT18" s="153"/>
      <c r="KNU18" s="153"/>
      <c r="KNV18" s="153"/>
      <c r="KNW18" s="153"/>
      <c r="KNX18" s="153"/>
      <c r="KNY18" s="153"/>
      <c r="KNZ18" s="153"/>
      <c r="KOA18" s="153"/>
      <c r="KOB18" s="153"/>
      <c r="KOC18" s="153"/>
      <c r="KOD18" s="153"/>
      <c r="KOE18" s="153"/>
      <c r="KOF18" s="153"/>
      <c r="KOG18" s="153"/>
      <c r="KOH18" s="153"/>
      <c r="KOI18" s="153"/>
      <c r="KOJ18" s="153"/>
      <c r="KOK18" s="153"/>
      <c r="KOL18" s="153"/>
      <c r="KOM18" s="153"/>
      <c r="KON18" s="153"/>
      <c r="KOO18" s="153"/>
      <c r="KOP18" s="153"/>
      <c r="KOQ18" s="153"/>
      <c r="KOR18" s="153"/>
      <c r="KOS18" s="153"/>
      <c r="KOT18" s="153"/>
      <c r="KOU18" s="153"/>
      <c r="KOV18" s="153"/>
      <c r="KOW18" s="153"/>
      <c r="KOX18" s="153"/>
      <c r="KOY18" s="153"/>
      <c r="KOZ18" s="153"/>
      <c r="KPA18" s="153"/>
      <c r="KPB18" s="153"/>
      <c r="KPC18" s="153"/>
      <c r="KPD18" s="153"/>
      <c r="KPE18" s="153"/>
      <c r="KPF18" s="153"/>
      <c r="KPG18" s="153"/>
      <c r="KPH18" s="153"/>
      <c r="KPI18" s="153"/>
      <c r="KPJ18" s="153"/>
      <c r="KPK18" s="153"/>
      <c r="KPL18" s="153"/>
      <c r="KPM18" s="153"/>
      <c r="KPN18" s="153"/>
      <c r="KPO18" s="153"/>
      <c r="KPP18" s="153"/>
      <c r="KPQ18" s="153"/>
      <c r="KPR18" s="153"/>
      <c r="KPS18" s="153"/>
      <c r="KPT18" s="153"/>
      <c r="KPU18" s="153"/>
      <c r="KPV18" s="153"/>
      <c r="KPW18" s="153"/>
      <c r="KPX18" s="153"/>
      <c r="KPY18" s="153"/>
      <c r="KPZ18" s="153"/>
      <c r="KQA18" s="153"/>
      <c r="KQB18" s="153"/>
      <c r="KQC18" s="153"/>
      <c r="KQD18" s="153"/>
      <c r="KQE18" s="153"/>
      <c r="KQF18" s="153"/>
      <c r="KQG18" s="153"/>
      <c r="KQH18" s="153"/>
      <c r="KQI18" s="153"/>
      <c r="KQJ18" s="153"/>
      <c r="KQK18" s="153"/>
      <c r="KQL18" s="153"/>
      <c r="KQM18" s="153"/>
      <c r="KQN18" s="153"/>
      <c r="KQO18" s="153"/>
      <c r="KQP18" s="153"/>
      <c r="KQQ18" s="153"/>
      <c r="KQR18" s="153"/>
      <c r="KQS18" s="153"/>
      <c r="KQT18" s="153"/>
      <c r="KQU18" s="153"/>
      <c r="KQV18" s="153"/>
      <c r="KQW18" s="153"/>
      <c r="KQX18" s="153"/>
      <c r="KQY18" s="153"/>
      <c r="KQZ18" s="153"/>
      <c r="KRA18" s="153"/>
      <c r="KRB18" s="153"/>
      <c r="KRC18" s="153"/>
      <c r="KRD18" s="153"/>
      <c r="KRE18" s="153"/>
      <c r="KRF18" s="153"/>
      <c r="KRG18" s="153"/>
      <c r="KRH18" s="153"/>
      <c r="KRI18" s="153"/>
      <c r="KRJ18" s="153"/>
      <c r="KRK18" s="153"/>
      <c r="KRL18" s="153"/>
      <c r="KRM18" s="153"/>
      <c r="KRN18" s="153"/>
      <c r="KRO18" s="153"/>
      <c r="KRP18" s="153"/>
      <c r="KRQ18" s="153"/>
      <c r="KRR18" s="153"/>
      <c r="KRS18" s="153"/>
      <c r="KRT18" s="153"/>
      <c r="KRU18" s="153"/>
      <c r="KRV18" s="153"/>
      <c r="KRW18" s="153"/>
      <c r="KRX18" s="153"/>
      <c r="KRY18" s="153"/>
      <c r="KRZ18" s="153"/>
      <c r="KSA18" s="153"/>
      <c r="KSB18" s="153"/>
      <c r="KSC18" s="153"/>
      <c r="KSD18" s="153"/>
      <c r="KSE18" s="153"/>
      <c r="KSF18" s="153"/>
      <c r="KSG18" s="153"/>
      <c r="KSH18" s="153"/>
      <c r="KSI18" s="153"/>
      <c r="KSJ18" s="153"/>
      <c r="KSK18" s="153"/>
      <c r="KSL18" s="153"/>
      <c r="KSM18" s="153"/>
      <c r="KSN18" s="153"/>
      <c r="KSO18" s="153"/>
      <c r="KSP18" s="153"/>
      <c r="KSQ18" s="153"/>
      <c r="KSR18" s="153"/>
      <c r="KSS18" s="153"/>
      <c r="KST18" s="153"/>
      <c r="KSU18" s="153"/>
      <c r="KSV18" s="153"/>
      <c r="KSW18" s="153"/>
      <c r="KSX18" s="153"/>
      <c r="KSY18" s="153"/>
      <c r="KSZ18" s="153"/>
      <c r="KTA18" s="153"/>
      <c r="KTB18" s="153"/>
      <c r="KTC18" s="153"/>
      <c r="KTD18" s="153"/>
      <c r="KTE18" s="153"/>
      <c r="KTF18" s="153"/>
      <c r="KTG18" s="153"/>
      <c r="KTH18" s="153"/>
      <c r="KTI18" s="153"/>
      <c r="KTJ18" s="153"/>
      <c r="KTK18" s="153"/>
      <c r="KTL18" s="153"/>
      <c r="KTM18" s="153"/>
      <c r="KTN18" s="153"/>
      <c r="KTO18" s="153"/>
      <c r="KTP18" s="153"/>
      <c r="KTQ18" s="153"/>
      <c r="KTR18" s="153"/>
      <c r="KTS18" s="153"/>
      <c r="KTT18" s="153"/>
      <c r="KTU18" s="153"/>
      <c r="KTV18" s="153"/>
      <c r="KTW18" s="153"/>
      <c r="KTX18" s="153"/>
      <c r="KTY18" s="153"/>
      <c r="KTZ18" s="153"/>
      <c r="KUA18" s="153"/>
      <c r="KUB18" s="153"/>
      <c r="KUC18" s="153"/>
      <c r="KUD18" s="153"/>
      <c r="KUE18" s="153"/>
      <c r="KUF18" s="153"/>
      <c r="KUG18" s="153"/>
      <c r="KUH18" s="153"/>
      <c r="KUI18" s="153"/>
      <c r="KUJ18" s="153"/>
      <c r="KUK18" s="153"/>
      <c r="KUL18" s="153"/>
      <c r="KUM18" s="153"/>
      <c r="KUN18" s="153"/>
      <c r="KUO18" s="153"/>
      <c r="KUP18" s="153"/>
      <c r="KUQ18" s="153"/>
      <c r="KUR18" s="153"/>
      <c r="KUS18" s="153"/>
      <c r="KUT18" s="153"/>
      <c r="KUU18" s="153"/>
      <c r="KUV18" s="153"/>
      <c r="KUW18" s="153"/>
      <c r="KUX18" s="153"/>
      <c r="KUY18" s="153"/>
      <c r="KUZ18" s="153"/>
      <c r="KVA18" s="153"/>
      <c r="KVB18" s="153"/>
      <c r="KVC18" s="153"/>
      <c r="KVD18" s="153"/>
      <c r="KVE18" s="153"/>
      <c r="KVF18" s="153"/>
      <c r="KVG18" s="153"/>
      <c r="KVH18" s="153"/>
      <c r="KVI18" s="153"/>
      <c r="KVJ18" s="153"/>
      <c r="KVK18" s="153"/>
      <c r="KVL18" s="153"/>
      <c r="KVM18" s="153"/>
      <c r="KVN18" s="153"/>
      <c r="KVO18" s="153"/>
      <c r="KVP18" s="153"/>
      <c r="KVQ18" s="153"/>
      <c r="KVR18" s="153"/>
      <c r="KVS18" s="153"/>
      <c r="KVT18" s="153"/>
      <c r="KVU18" s="153"/>
      <c r="KVV18" s="153"/>
      <c r="KVW18" s="153"/>
      <c r="KVX18" s="153"/>
      <c r="KVY18" s="153"/>
      <c r="KVZ18" s="153"/>
      <c r="KWA18" s="153"/>
      <c r="KWB18" s="153"/>
      <c r="KWC18" s="153"/>
      <c r="KWD18" s="153"/>
      <c r="KWE18" s="153"/>
      <c r="KWF18" s="153"/>
      <c r="KWG18" s="153"/>
      <c r="KWH18" s="153"/>
      <c r="KWI18" s="153"/>
      <c r="KWJ18" s="153"/>
      <c r="KWK18" s="153"/>
      <c r="KWL18" s="153"/>
      <c r="KWM18" s="153"/>
      <c r="KWN18" s="153"/>
      <c r="KWO18" s="153"/>
      <c r="KWP18" s="153"/>
      <c r="KWQ18" s="153"/>
      <c r="KWR18" s="153"/>
      <c r="KWS18" s="153"/>
      <c r="KWT18" s="153"/>
      <c r="KWU18" s="153"/>
      <c r="KWV18" s="153"/>
      <c r="KWW18" s="153"/>
      <c r="KWX18" s="153"/>
      <c r="KWY18" s="153"/>
      <c r="KWZ18" s="153"/>
      <c r="KXA18" s="153"/>
      <c r="KXB18" s="153"/>
      <c r="KXC18" s="153"/>
      <c r="KXD18" s="153"/>
      <c r="KXE18" s="153"/>
      <c r="KXF18" s="153"/>
      <c r="KXG18" s="153"/>
      <c r="KXH18" s="153"/>
      <c r="KXI18" s="153"/>
      <c r="KXJ18" s="153"/>
      <c r="KXK18" s="153"/>
      <c r="KXL18" s="153"/>
      <c r="KXM18" s="153"/>
      <c r="KXN18" s="153"/>
      <c r="KXO18" s="153"/>
      <c r="KXP18" s="153"/>
      <c r="KXQ18" s="153"/>
      <c r="KXR18" s="153"/>
      <c r="KXS18" s="153"/>
      <c r="KXT18" s="153"/>
      <c r="KXU18" s="153"/>
      <c r="KXV18" s="153"/>
      <c r="KXW18" s="153"/>
      <c r="KXX18" s="153"/>
      <c r="KXY18" s="153"/>
      <c r="KXZ18" s="153"/>
      <c r="KYA18" s="153"/>
      <c r="KYB18" s="153"/>
      <c r="KYC18" s="153"/>
      <c r="KYD18" s="153"/>
      <c r="KYE18" s="153"/>
      <c r="KYF18" s="153"/>
      <c r="KYG18" s="153"/>
      <c r="KYH18" s="153"/>
      <c r="KYI18" s="153"/>
      <c r="KYJ18" s="153"/>
      <c r="KYK18" s="153"/>
      <c r="KYL18" s="153"/>
      <c r="KYM18" s="153"/>
      <c r="KYN18" s="153"/>
      <c r="KYO18" s="153"/>
      <c r="KYP18" s="153"/>
      <c r="KYQ18" s="153"/>
      <c r="KYR18" s="153"/>
      <c r="KYS18" s="153"/>
      <c r="KYT18" s="153"/>
      <c r="KYU18" s="153"/>
      <c r="KYV18" s="153"/>
      <c r="KYW18" s="153"/>
      <c r="KYX18" s="153"/>
      <c r="KYY18" s="153"/>
      <c r="KYZ18" s="153"/>
      <c r="KZA18" s="153"/>
      <c r="KZB18" s="153"/>
      <c r="KZC18" s="153"/>
      <c r="KZD18" s="153"/>
      <c r="KZE18" s="153"/>
      <c r="KZF18" s="153"/>
      <c r="KZG18" s="153"/>
      <c r="KZH18" s="153"/>
      <c r="KZI18" s="153"/>
      <c r="KZJ18" s="153"/>
      <c r="KZK18" s="153"/>
      <c r="KZL18" s="153"/>
      <c r="KZM18" s="153"/>
      <c r="KZN18" s="153"/>
      <c r="KZO18" s="153"/>
      <c r="KZP18" s="153"/>
      <c r="KZQ18" s="153"/>
      <c r="KZR18" s="153"/>
      <c r="KZS18" s="153"/>
      <c r="KZT18" s="153"/>
      <c r="KZU18" s="153"/>
      <c r="KZV18" s="153"/>
      <c r="KZW18" s="153"/>
      <c r="KZX18" s="153"/>
      <c r="KZY18" s="153"/>
      <c r="KZZ18" s="153"/>
      <c r="LAA18" s="153"/>
      <c r="LAB18" s="153"/>
      <c r="LAC18" s="153"/>
      <c r="LAD18" s="153"/>
      <c r="LAE18" s="153"/>
      <c r="LAF18" s="153"/>
      <c r="LAG18" s="153"/>
      <c r="LAH18" s="153"/>
      <c r="LAI18" s="153"/>
      <c r="LAJ18" s="153"/>
      <c r="LAK18" s="153"/>
      <c r="LAL18" s="153"/>
      <c r="LAM18" s="153"/>
      <c r="LAN18" s="153"/>
      <c r="LAO18" s="153"/>
      <c r="LAP18" s="153"/>
      <c r="LAQ18" s="153"/>
      <c r="LAR18" s="153"/>
      <c r="LAS18" s="153"/>
      <c r="LAT18" s="153"/>
      <c r="LAU18" s="153"/>
      <c r="LAV18" s="153"/>
      <c r="LAW18" s="153"/>
      <c r="LAX18" s="153"/>
      <c r="LAY18" s="153"/>
      <c r="LAZ18" s="153"/>
      <c r="LBA18" s="153"/>
      <c r="LBB18" s="153"/>
      <c r="LBC18" s="153"/>
      <c r="LBD18" s="153"/>
      <c r="LBE18" s="153"/>
      <c r="LBF18" s="153"/>
      <c r="LBG18" s="153"/>
      <c r="LBH18" s="153"/>
      <c r="LBI18" s="153"/>
      <c r="LBJ18" s="153"/>
      <c r="LBK18" s="153"/>
      <c r="LBL18" s="153"/>
      <c r="LBM18" s="153"/>
      <c r="LBN18" s="153"/>
      <c r="LBO18" s="153"/>
      <c r="LBP18" s="153"/>
      <c r="LBQ18" s="153"/>
      <c r="LBR18" s="153"/>
      <c r="LBS18" s="153"/>
      <c r="LBT18" s="153"/>
      <c r="LBU18" s="153"/>
      <c r="LBV18" s="153"/>
      <c r="LBW18" s="153"/>
      <c r="LBX18" s="153"/>
      <c r="LBY18" s="153"/>
      <c r="LBZ18" s="153"/>
      <c r="LCA18" s="153"/>
      <c r="LCB18" s="153"/>
      <c r="LCC18" s="153"/>
      <c r="LCD18" s="153"/>
      <c r="LCE18" s="153"/>
      <c r="LCF18" s="153"/>
      <c r="LCG18" s="153"/>
      <c r="LCH18" s="153"/>
      <c r="LCI18" s="153"/>
      <c r="LCJ18" s="153"/>
      <c r="LCK18" s="153"/>
      <c r="LCL18" s="153"/>
      <c r="LCM18" s="153"/>
      <c r="LCN18" s="153"/>
      <c r="LCO18" s="153"/>
      <c r="LCP18" s="153"/>
      <c r="LCQ18" s="153"/>
      <c r="LCR18" s="153"/>
      <c r="LCS18" s="153"/>
      <c r="LCT18" s="153"/>
      <c r="LCU18" s="153"/>
      <c r="LCV18" s="153"/>
      <c r="LCW18" s="153"/>
      <c r="LCX18" s="153"/>
      <c r="LCY18" s="153"/>
      <c r="LCZ18" s="153"/>
      <c r="LDA18" s="153"/>
      <c r="LDB18" s="153"/>
      <c r="LDC18" s="153"/>
      <c r="LDD18" s="153"/>
      <c r="LDE18" s="153"/>
      <c r="LDF18" s="153"/>
      <c r="LDG18" s="153"/>
      <c r="LDH18" s="153"/>
      <c r="LDI18" s="153"/>
      <c r="LDJ18" s="153"/>
      <c r="LDK18" s="153"/>
      <c r="LDL18" s="153"/>
      <c r="LDM18" s="153"/>
      <c r="LDN18" s="153"/>
      <c r="LDO18" s="153"/>
      <c r="LDP18" s="153"/>
      <c r="LDQ18" s="153"/>
      <c r="LDR18" s="153"/>
      <c r="LDS18" s="153"/>
      <c r="LDT18" s="153"/>
      <c r="LDU18" s="153"/>
      <c r="LDV18" s="153"/>
      <c r="LDW18" s="153"/>
      <c r="LDX18" s="153"/>
      <c r="LDY18" s="153"/>
      <c r="LDZ18" s="153"/>
      <c r="LEA18" s="153"/>
      <c r="LEB18" s="153"/>
      <c r="LEC18" s="153"/>
      <c r="LED18" s="153"/>
      <c r="LEE18" s="153"/>
      <c r="LEF18" s="153"/>
      <c r="LEG18" s="153"/>
      <c r="LEH18" s="153"/>
      <c r="LEI18" s="153"/>
      <c r="LEJ18" s="153"/>
      <c r="LEK18" s="153"/>
      <c r="LEL18" s="153"/>
      <c r="LEM18" s="153"/>
      <c r="LEN18" s="153"/>
      <c r="LEO18" s="153"/>
      <c r="LEP18" s="153"/>
      <c r="LEQ18" s="153"/>
      <c r="LER18" s="153"/>
      <c r="LES18" s="153"/>
      <c r="LET18" s="153"/>
      <c r="LEU18" s="153"/>
      <c r="LEV18" s="153"/>
      <c r="LEW18" s="153"/>
      <c r="LEX18" s="153"/>
      <c r="LEY18" s="153"/>
      <c r="LEZ18" s="153"/>
      <c r="LFA18" s="153"/>
      <c r="LFB18" s="153"/>
      <c r="LFC18" s="153"/>
      <c r="LFD18" s="153"/>
      <c r="LFE18" s="153"/>
      <c r="LFF18" s="153"/>
      <c r="LFG18" s="153"/>
      <c r="LFH18" s="153"/>
      <c r="LFI18" s="153"/>
      <c r="LFJ18" s="153"/>
      <c r="LFK18" s="153"/>
      <c r="LFL18" s="153"/>
      <c r="LFM18" s="153"/>
      <c r="LFN18" s="153"/>
      <c r="LFO18" s="153"/>
      <c r="LFP18" s="153"/>
      <c r="LFQ18" s="153"/>
      <c r="LFR18" s="153"/>
      <c r="LFS18" s="153"/>
      <c r="LFT18" s="153"/>
      <c r="LFU18" s="153"/>
      <c r="LFV18" s="153"/>
      <c r="LFW18" s="153"/>
      <c r="LFX18" s="153"/>
      <c r="LFY18" s="153"/>
      <c r="LFZ18" s="153"/>
      <c r="LGA18" s="153"/>
      <c r="LGB18" s="153"/>
      <c r="LGC18" s="153"/>
      <c r="LGD18" s="153"/>
      <c r="LGE18" s="153"/>
      <c r="LGF18" s="153"/>
      <c r="LGG18" s="153"/>
      <c r="LGH18" s="153"/>
      <c r="LGI18" s="153"/>
      <c r="LGJ18" s="153"/>
      <c r="LGK18" s="153"/>
      <c r="LGL18" s="153"/>
      <c r="LGM18" s="153"/>
      <c r="LGN18" s="153"/>
      <c r="LGO18" s="153"/>
      <c r="LGP18" s="153"/>
      <c r="LGQ18" s="153"/>
      <c r="LGR18" s="153"/>
      <c r="LGS18" s="153"/>
      <c r="LGT18" s="153"/>
      <c r="LGU18" s="153"/>
      <c r="LGV18" s="153"/>
      <c r="LGW18" s="153"/>
      <c r="LGX18" s="153"/>
      <c r="LGY18" s="153"/>
      <c r="LGZ18" s="153"/>
      <c r="LHA18" s="153"/>
      <c r="LHB18" s="153"/>
      <c r="LHC18" s="153"/>
      <c r="LHD18" s="153"/>
      <c r="LHE18" s="153"/>
      <c r="LHF18" s="153"/>
      <c r="LHG18" s="153"/>
      <c r="LHH18" s="153"/>
      <c r="LHI18" s="153"/>
      <c r="LHJ18" s="153"/>
      <c r="LHK18" s="153"/>
      <c r="LHL18" s="153"/>
      <c r="LHM18" s="153"/>
      <c r="LHN18" s="153"/>
      <c r="LHO18" s="153"/>
      <c r="LHP18" s="153"/>
      <c r="LHQ18" s="153"/>
      <c r="LHR18" s="153"/>
      <c r="LHS18" s="153"/>
      <c r="LHT18" s="153"/>
      <c r="LHU18" s="153"/>
      <c r="LHV18" s="153"/>
      <c r="LHW18" s="153"/>
      <c r="LHX18" s="153"/>
      <c r="LHY18" s="153"/>
      <c r="LHZ18" s="153"/>
      <c r="LIA18" s="153"/>
      <c r="LIB18" s="153"/>
      <c r="LIC18" s="153"/>
      <c r="LID18" s="153"/>
      <c r="LIE18" s="153"/>
      <c r="LIF18" s="153"/>
      <c r="LIG18" s="153"/>
      <c r="LIH18" s="153"/>
      <c r="LII18" s="153"/>
      <c r="LIJ18" s="153"/>
      <c r="LIK18" s="153"/>
      <c r="LIL18" s="153"/>
      <c r="LIM18" s="153"/>
      <c r="LIN18" s="153"/>
      <c r="LIO18" s="153"/>
      <c r="LIP18" s="153"/>
      <c r="LIQ18" s="153"/>
      <c r="LIR18" s="153"/>
      <c r="LIS18" s="153"/>
      <c r="LIT18" s="153"/>
      <c r="LIU18" s="153"/>
      <c r="LIV18" s="153"/>
      <c r="LIW18" s="153"/>
      <c r="LIX18" s="153"/>
      <c r="LIY18" s="153"/>
      <c r="LIZ18" s="153"/>
      <c r="LJA18" s="153"/>
      <c r="LJB18" s="153"/>
      <c r="LJC18" s="153"/>
      <c r="LJD18" s="153"/>
      <c r="LJE18" s="153"/>
      <c r="LJF18" s="153"/>
      <c r="LJG18" s="153"/>
      <c r="LJH18" s="153"/>
      <c r="LJI18" s="153"/>
      <c r="LJJ18" s="153"/>
      <c r="LJK18" s="153"/>
      <c r="LJL18" s="153"/>
      <c r="LJM18" s="153"/>
      <c r="LJN18" s="153"/>
      <c r="LJO18" s="153"/>
      <c r="LJP18" s="153"/>
      <c r="LJQ18" s="153"/>
      <c r="LJR18" s="153"/>
      <c r="LJS18" s="153"/>
      <c r="LJT18" s="153"/>
      <c r="LJU18" s="153"/>
      <c r="LJV18" s="153"/>
      <c r="LJW18" s="153"/>
      <c r="LJX18" s="153"/>
      <c r="LJY18" s="153"/>
      <c r="LJZ18" s="153"/>
      <c r="LKA18" s="153"/>
      <c r="LKB18" s="153"/>
      <c r="LKC18" s="153"/>
      <c r="LKD18" s="153"/>
      <c r="LKE18" s="153"/>
      <c r="LKF18" s="153"/>
      <c r="LKG18" s="153"/>
      <c r="LKH18" s="153"/>
      <c r="LKI18" s="153"/>
      <c r="LKJ18" s="153"/>
      <c r="LKK18" s="153"/>
      <c r="LKL18" s="153"/>
      <c r="LKM18" s="153"/>
      <c r="LKN18" s="153"/>
      <c r="LKO18" s="153"/>
      <c r="LKP18" s="153"/>
      <c r="LKQ18" s="153"/>
      <c r="LKR18" s="153"/>
      <c r="LKS18" s="153"/>
      <c r="LKT18" s="153"/>
      <c r="LKU18" s="153"/>
      <c r="LKV18" s="153"/>
      <c r="LKW18" s="153"/>
      <c r="LKX18" s="153"/>
      <c r="LKY18" s="153"/>
      <c r="LKZ18" s="153"/>
      <c r="LLA18" s="153"/>
      <c r="LLB18" s="153"/>
      <c r="LLC18" s="153"/>
      <c r="LLD18" s="153"/>
      <c r="LLE18" s="153"/>
      <c r="LLF18" s="153"/>
      <c r="LLG18" s="153"/>
      <c r="LLH18" s="153"/>
      <c r="LLI18" s="153"/>
      <c r="LLJ18" s="153"/>
      <c r="LLK18" s="153"/>
      <c r="LLL18" s="153"/>
      <c r="LLM18" s="153"/>
      <c r="LLN18" s="153"/>
      <c r="LLO18" s="153"/>
      <c r="LLP18" s="153"/>
      <c r="LLQ18" s="153"/>
      <c r="LLR18" s="153"/>
      <c r="LLS18" s="153"/>
      <c r="LLT18" s="153"/>
      <c r="LLU18" s="153"/>
      <c r="LLV18" s="153"/>
      <c r="LLW18" s="153"/>
      <c r="LLX18" s="153"/>
      <c r="LLY18" s="153"/>
      <c r="LLZ18" s="153"/>
      <c r="LMA18" s="153"/>
      <c r="LMB18" s="153"/>
      <c r="LMC18" s="153"/>
      <c r="LMD18" s="153"/>
      <c r="LME18" s="153"/>
      <c r="LMF18" s="153"/>
      <c r="LMG18" s="153"/>
      <c r="LMH18" s="153"/>
      <c r="LMI18" s="153"/>
      <c r="LMJ18" s="153"/>
      <c r="LMK18" s="153"/>
      <c r="LML18" s="153"/>
      <c r="LMM18" s="153"/>
      <c r="LMN18" s="153"/>
      <c r="LMO18" s="153"/>
      <c r="LMP18" s="153"/>
      <c r="LMQ18" s="153"/>
      <c r="LMR18" s="153"/>
      <c r="LMS18" s="153"/>
      <c r="LMT18" s="153"/>
      <c r="LMU18" s="153"/>
      <c r="LMV18" s="153"/>
      <c r="LMW18" s="153"/>
      <c r="LMX18" s="153"/>
      <c r="LMY18" s="153"/>
      <c r="LMZ18" s="153"/>
      <c r="LNA18" s="153"/>
      <c r="LNB18" s="153"/>
      <c r="LNC18" s="153"/>
      <c r="LND18" s="153"/>
      <c r="LNE18" s="153"/>
      <c r="LNF18" s="153"/>
      <c r="LNG18" s="153"/>
      <c r="LNH18" s="153"/>
      <c r="LNI18" s="153"/>
      <c r="LNJ18" s="153"/>
      <c r="LNK18" s="153"/>
      <c r="LNL18" s="153"/>
      <c r="LNM18" s="153"/>
      <c r="LNN18" s="153"/>
      <c r="LNO18" s="153"/>
      <c r="LNP18" s="153"/>
      <c r="LNQ18" s="153"/>
      <c r="LNR18" s="153"/>
      <c r="LNS18" s="153"/>
      <c r="LNT18" s="153"/>
      <c r="LNU18" s="153"/>
      <c r="LNV18" s="153"/>
      <c r="LNW18" s="153"/>
      <c r="LNX18" s="153"/>
      <c r="LNY18" s="153"/>
      <c r="LNZ18" s="153"/>
      <c r="LOA18" s="153"/>
      <c r="LOB18" s="153"/>
      <c r="LOC18" s="153"/>
      <c r="LOD18" s="153"/>
      <c r="LOE18" s="153"/>
      <c r="LOF18" s="153"/>
      <c r="LOG18" s="153"/>
      <c r="LOH18" s="153"/>
      <c r="LOI18" s="153"/>
      <c r="LOJ18" s="153"/>
      <c r="LOK18" s="153"/>
      <c r="LOL18" s="153"/>
      <c r="LOM18" s="153"/>
      <c r="LON18" s="153"/>
      <c r="LOO18" s="153"/>
      <c r="LOP18" s="153"/>
      <c r="LOQ18" s="153"/>
      <c r="LOR18" s="153"/>
      <c r="LOS18" s="153"/>
      <c r="LOT18" s="153"/>
      <c r="LOU18" s="153"/>
      <c r="LOV18" s="153"/>
      <c r="LOW18" s="153"/>
      <c r="LOX18" s="153"/>
      <c r="LOY18" s="153"/>
      <c r="LOZ18" s="153"/>
      <c r="LPA18" s="153"/>
      <c r="LPB18" s="153"/>
      <c r="LPC18" s="153"/>
      <c r="LPD18" s="153"/>
      <c r="LPE18" s="153"/>
      <c r="LPF18" s="153"/>
      <c r="LPG18" s="153"/>
      <c r="LPH18" s="153"/>
      <c r="LPI18" s="153"/>
      <c r="LPJ18" s="153"/>
      <c r="LPK18" s="153"/>
      <c r="LPL18" s="153"/>
      <c r="LPM18" s="153"/>
      <c r="LPN18" s="153"/>
      <c r="LPO18" s="153"/>
      <c r="LPP18" s="153"/>
      <c r="LPQ18" s="153"/>
      <c r="LPR18" s="153"/>
      <c r="LPS18" s="153"/>
      <c r="LPT18" s="153"/>
      <c r="LPU18" s="153"/>
      <c r="LPV18" s="153"/>
      <c r="LPW18" s="153"/>
      <c r="LPX18" s="153"/>
      <c r="LPY18" s="153"/>
      <c r="LPZ18" s="153"/>
      <c r="LQA18" s="153"/>
      <c r="LQB18" s="153"/>
      <c r="LQC18" s="153"/>
      <c r="LQD18" s="153"/>
      <c r="LQE18" s="153"/>
      <c r="LQF18" s="153"/>
      <c r="LQG18" s="153"/>
      <c r="LQH18" s="153"/>
      <c r="LQI18" s="153"/>
      <c r="LQJ18" s="153"/>
      <c r="LQK18" s="153"/>
      <c r="LQL18" s="153"/>
      <c r="LQM18" s="153"/>
      <c r="LQN18" s="153"/>
      <c r="LQO18" s="153"/>
      <c r="LQP18" s="153"/>
      <c r="LQQ18" s="153"/>
      <c r="LQR18" s="153"/>
      <c r="LQS18" s="153"/>
      <c r="LQT18" s="153"/>
      <c r="LQU18" s="153"/>
      <c r="LQV18" s="153"/>
      <c r="LQW18" s="153"/>
      <c r="LQX18" s="153"/>
      <c r="LQY18" s="153"/>
      <c r="LQZ18" s="153"/>
      <c r="LRA18" s="153"/>
      <c r="LRB18" s="153"/>
      <c r="LRC18" s="153"/>
      <c r="LRD18" s="153"/>
      <c r="LRE18" s="153"/>
      <c r="LRF18" s="153"/>
      <c r="LRG18" s="153"/>
      <c r="LRH18" s="153"/>
      <c r="LRI18" s="153"/>
      <c r="LRJ18" s="153"/>
      <c r="LRK18" s="153"/>
      <c r="LRL18" s="153"/>
      <c r="LRM18" s="153"/>
      <c r="LRN18" s="153"/>
      <c r="LRO18" s="153"/>
      <c r="LRP18" s="153"/>
      <c r="LRQ18" s="153"/>
      <c r="LRR18" s="153"/>
      <c r="LRS18" s="153"/>
      <c r="LRT18" s="153"/>
      <c r="LRU18" s="153"/>
      <c r="LRV18" s="153"/>
      <c r="LRW18" s="153"/>
      <c r="LRX18" s="153"/>
      <c r="LRY18" s="153"/>
      <c r="LRZ18" s="153"/>
      <c r="LSA18" s="153"/>
      <c r="LSB18" s="153"/>
      <c r="LSC18" s="153"/>
      <c r="LSD18" s="153"/>
      <c r="LSE18" s="153"/>
      <c r="LSF18" s="153"/>
      <c r="LSG18" s="153"/>
      <c r="LSH18" s="153"/>
      <c r="LSI18" s="153"/>
      <c r="LSJ18" s="153"/>
      <c r="LSK18" s="153"/>
      <c r="LSL18" s="153"/>
      <c r="LSM18" s="153"/>
      <c r="LSN18" s="153"/>
      <c r="LSO18" s="153"/>
      <c r="LSP18" s="153"/>
      <c r="LSQ18" s="153"/>
      <c r="LSR18" s="153"/>
      <c r="LSS18" s="153"/>
      <c r="LST18" s="153"/>
      <c r="LSU18" s="153"/>
      <c r="LSV18" s="153"/>
      <c r="LSW18" s="153"/>
      <c r="LSX18" s="153"/>
      <c r="LSY18" s="153"/>
      <c r="LSZ18" s="153"/>
      <c r="LTA18" s="153"/>
      <c r="LTB18" s="153"/>
      <c r="LTC18" s="153"/>
      <c r="LTD18" s="153"/>
      <c r="LTE18" s="153"/>
      <c r="LTF18" s="153"/>
      <c r="LTG18" s="153"/>
      <c r="LTH18" s="153"/>
      <c r="LTI18" s="153"/>
      <c r="LTJ18" s="153"/>
      <c r="LTK18" s="153"/>
      <c r="LTL18" s="153"/>
      <c r="LTM18" s="153"/>
      <c r="LTN18" s="153"/>
      <c r="LTO18" s="153"/>
      <c r="LTP18" s="153"/>
      <c r="LTQ18" s="153"/>
      <c r="LTR18" s="153"/>
      <c r="LTS18" s="153"/>
      <c r="LTT18" s="153"/>
      <c r="LTU18" s="153"/>
      <c r="LTV18" s="153"/>
      <c r="LTW18" s="153"/>
      <c r="LTX18" s="153"/>
      <c r="LTY18" s="153"/>
      <c r="LTZ18" s="153"/>
      <c r="LUA18" s="153"/>
      <c r="LUB18" s="153"/>
      <c r="LUC18" s="153"/>
      <c r="LUD18" s="153"/>
      <c r="LUE18" s="153"/>
      <c r="LUF18" s="153"/>
      <c r="LUG18" s="153"/>
      <c r="LUH18" s="153"/>
      <c r="LUI18" s="153"/>
      <c r="LUJ18" s="153"/>
      <c r="LUK18" s="153"/>
      <c r="LUL18" s="153"/>
      <c r="LUM18" s="153"/>
      <c r="LUN18" s="153"/>
      <c r="LUO18" s="153"/>
      <c r="LUP18" s="153"/>
      <c r="LUQ18" s="153"/>
      <c r="LUR18" s="153"/>
      <c r="LUS18" s="153"/>
      <c r="LUT18" s="153"/>
      <c r="LUU18" s="153"/>
      <c r="LUV18" s="153"/>
      <c r="LUW18" s="153"/>
      <c r="LUX18" s="153"/>
      <c r="LUY18" s="153"/>
      <c r="LUZ18" s="153"/>
      <c r="LVA18" s="153"/>
      <c r="LVB18" s="153"/>
      <c r="LVC18" s="153"/>
      <c r="LVD18" s="153"/>
      <c r="LVE18" s="153"/>
      <c r="LVF18" s="153"/>
      <c r="LVG18" s="153"/>
      <c r="LVH18" s="153"/>
      <c r="LVI18" s="153"/>
      <c r="LVJ18" s="153"/>
      <c r="LVK18" s="153"/>
      <c r="LVL18" s="153"/>
      <c r="LVM18" s="153"/>
      <c r="LVN18" s="153"/>
      <c r="LVO18" s="153"/>
      <c r="LVP18" s="153"/>
      <c r="LVQ18" s="153"/>
      <c r="LVR18" s="153"/>
      <c r="LVS18" s="153"/>
      <c r="LVT18" s="153"/>
      <c r="LVU18" s="153"/>
      <c r="LVV18" s="153"/>
      <c r="LVW18" s="153"/>
      <c r="LVX18" s="153"/>
      <c r="LVY18" s="153"/>
      <c r="LVZ18" s="153"/>
      <c r="LWA18" s="153"/>
      <c r="LWB18" s="153"/>
      <c r="LWC18" s="153"/>
      <c r="LWD18" s="153"/>
      <c r="LWE18" s="153"/>
      <c r="LWF18" s="153"/>
      <c r="LWG18" s="153"/>
      <c r="LWH18" s="153"/>
      <c r="LWI18" s="153"/>
      <c r="LWJ18" s="153"/>
      <c r="LWK18" s="153"/>
      <c r="LWL18" s="153"/>
      <c r="LWM18" s="153"/>
      <c r="LWN18" s="153"/>
      <c r="LWO18" s="153"/>
      <c r="LWP18" s="153"/>
      <c r="LWQ18" s="153"/>
      <c r="LWR18" s="153"/>
      <c r="LWS18" s="153"/>
      <c r="LWT18" s="153"/>
      <c r="LWU18" s="153"/>
      <c r="LWV18" s="153"/>
      <c r="LWW18" s="153"/>
      <c r="LWX18" s="153"/>
      <c r="LWY18" s="153"/>
      <c r="LWZ18" s="153"/>
      <c r="LXA18" s="153"/>
      <c r="LXB18" s="153"/>
      <c r="LXC18" s="153"/>
      <c r="LXD18" s="153"/>
      <c r="LXE18" s="153"/>
      <c r="LXF18" s="153"/>
      <c r="LXG18" s="153"/>
      <c r="LXH18" s="153"/>
      <c r="LXI18" s="153"/>
      <c r="LXJ18" s="153"/>
      <c r="LXK18" s="153"/>
      <c r="LXL18" s="153"/>
      <c r="LXM18" s="153"/>
      <c r="LXN18" s="153"/>
      <c r="LXO18" s="153"/>
      <c r="LXP18" s="153"/>
      <c r="LXQ18" s="153"/>
      <c r="LXR18" s="153"/>
      <c r="LXS18" s="153"/>
      <c r="LXT18" s="153"/>
      <c r="LXU18" s="153"/>
      <c r="LXV18" s="153"/>
      <c r="LXW18" s="153"/>
      <c r="LXX18" s="153"/>
      <c r="LXY18" s="153"/>
      <c r="LXZ18" s="153"/>
      <c r="LYA18" s="153"/>
      <c r="LYB18" s="153"/>
      <c r="LYC18" s="153"/>
      <c r="LYD18" s="153"/>
      <c r="LYE18" s="153"/>
      <c r="LYF18" s="153"/>
      <c r="LYG18" s="153"/>
      <c r="LYH18" s="153"/>
      <c r="LYI18" s="153"/>
      <c r="LYJ18" s="153"/>
      <c r="LYK18" s="153"/>
      <c r="LYL18" s="153"/>
      <c r="LYM18" s="153"/>
      <c r="LYN18" s="153"/>
      <c r="LYO18" s="153"/>
      <c r="LYP18" s="153"/>
      <c r="LYQ18" s="153"/>
      <c r="LYR18" s="153"/>
      <c r="LYS18" s="153"/>
      <c r="LYT18" s="153"/>
      <c r="LYU18" s="153"/>
      <c r="LYV18" s="153"/>
      <c r="LYW18" s="153"/>
      <c r="LYX18" s="153"/>
      <c r="LYY18" s="153"/>
      <c r="LYZ18" s="153"/>
      <c r="LZA18" s="153"/>
      <c r="LZB18" s="153"/>
      <c r="LZC18" s="153"/>
      <c r="LZD18" s="153"/>
      <c r="LZE18" s="153"/>
      <c r="LZF18" s="153"/>
      <c r="LZG18" s="153"/>
      <c r="LZH18" s="153"/>
      <c r="LZI18" s="153"/>
      <c r="LZJ18" s="153"/>
      <c r="LZK18" s="153"/>
      <c r="LZL18" s="153"/>
      <c r="LZM18" s="153"/>
      <c r="LZN18" s="153"/>
      <c r="LZO18" s="153"/>
      <c r="LZP18" s="153"/>
      <c r="LZQ18" s="153"/>
      <c r="LZR18" s="153"/>
      <c r="LZS18" s="153"/>
      <c r="LZT18" s="153"/>
      <c r="LZU18" s="153"/>
      <c r="LZV18" s="153"/>
      <c r="LZW18" s="153"/>
      <c r="LZX18" s="153"/>
      <c r="LZY18" s="153"/>
      <c r="LZZ18" s="153"/>
      <c r="MAA18" s="153"/>
      <c r="MAB18" s="153"/>
      <c r="MAC18" s="153"/>
      <c r="MAD18" s="153"/>
      <c r="MAE18" s="153"/>
      <c r="MAF18" s="153"/>
      <c r="MAG18" s="153"/>
      <c r="MAH18" s="153"/>
      <c r="MAI18" s="153"/>
      <c r="MAJ18" s="153"/>
      <c r="MAK18" s="153"/>
      <c r="MAL18" s="153"/>
      <c r="MAM18" s="153"/>
      <c r="MAN18" s="153"/>
      <c r="MAO18" s="153"/>
      <c r="MAP18" s="153"/>
      <c r="MAQ18" s="153"/>
      <c r="MAR18" s="153"/>
      <c r="MAS18" s="153"/>
      <c r="MAT18" s="153"/>
      <c r="MAU18" s="153"/>
      <c r="MAV18" s="153"/>
      <c r="MAW18" s="153"/>
      <c r="MAX18" s="153"/>
      <c r="MAY18" s="153"/>
      <c r="MAZ18" s="153"/>
      <c r="MBA18" s="153"/>
      <c r="MBB18" s="153"/>
      <c r="MBC18" s="153"/>
      <c r="MBD18" s="153"/>
      <c r="MBE18" s="153"/>
      <c r="MBF18" s="153"/>
      <c r="MBG18" s="153"/>
      <c r="MBH18" s="153"/>
      <c r="MBI18" s="153"/>
      <c r="MBJ18" s="153"/>
      <c r="MBK18" s="153"/>
      <c r="MBL18" s="153"/>
      <c r="MBM18" s="153"/>
      <c r="MBN18" s="153"/>
      <c r="MBO18" s="153"/>
      <c r="MBP18" s="153"/>
      <c r="MBQ18" s="153"/>
      <c r="MBR18" s="153"/>
      <c r="MBS18" s="153"/>
      <c r="MBT18" s="153"/>
      <c r="MBU18" s="153"/>
      <c r="MBV18" s="153"/>
      <c r="MBW18" s="153"/>
      <c r="MBX18" s="153"/>
      <c r="MBY18" s="153"/>
      <c r="MBZ18" s="153"/>
      <c r="MCA18" s="153"/>
      <c r="MCB18" s="153"/>
      <c r="MCC18" s="153"/>
      <c r="MCD18" s="153"/>
      <c r="MCE18" s="153"/>
      <c r="MCF18" s="153"/>
      <c r="MCG18" s="153"/>
      <c r="MCH18" s="153"/>
      <c r="MCI18" s="153"/>
      <c r="MCJ18" s="153"/>
      <c r="MCK18" s="153"/>
      <c r="MCL18" s="153"/>
      <c r="MCM18" s="153"/>
      <c r="MCN18" s="153"/>
      <c r="MCO18" s="153"/>
      <c r="MCP18" s="153"/>
      <c r="MCQ18" s="153"/>
      <c r="MCR18" s="153"/>
      <c r="MCS18" s="153"/>
      <c r="MCT18" s="153"/>
      <c r="MCU18" s="153"/>
      <c r="MCV18" s="153"/>
      <c r="MCW18" s="153"/>
      <c r="MCX18" s="153"/>
      <c r="MCY18" s="153"/>
      <c r="MCZ18" s="153"/>
      <c r="MDA18" s="153"/>
      <c r="MDB18" s="153"/>
      <c r="MDC18" s="153"/>
      <c r="MDD18" s="153"/>
      <c r="MDE18" s="153"/>
      <c r="MDF18" s="153"/>
      <c r="MDG18" s="153"/>
      <c r="MDH18" s="153"/>
      <c r="MDI18" s="153"/>
      <c r="MDJ18" s="153"/>
      <c r="MDK18" s="153"/>
      <c r="MDL18" s="153"/>
      <c r="MDM18" s="153"/>
      <c r="MDN18" s="153"/>
      <c r="MDO18" s="153"/>
      <c r="MDP18" s="153"/>
      <c r="MDQ18" s="153"/>
      <c r="MDR18" s="153"/>
      <c r="MDS18" s="153"/>
      <c r="MDT18" s="153"/>
      <c r="MDU18" s="153"/>
      <c r="MDV18" s="153"/>
      <c r="MDW18" s="153"/>
      <c r="MDX18" s="153"/>
      <c r="MDY18" s="153"/>
      <c r="MDZ18" s="153"/>
      <c r="MEA18" s="153"/>
      <c r="MEB18" s="153"/>
      <c r="MEC18" s="153"/>
      <c r="MED18" s="153"/>
      <c r="MEE18" s="153"/>
      <c r="MEF18" s="153"/>
      <c r="MEG18" s="153"/>
      <c r="MEH18" s="153"/>
      <c r="MEI18" s="153"/>
      <c r="MEJ18" s="153"/>
      <c r="MEK18" s="153"/>
      <c r="MEL18" s="153"/>
      <c r="MEM18" s="153"/>
      <c r="MEN18" s="153"/>
      <c r="MEO18" s="153"/>
      <c r="MEP18" s="153"/>
      <c r="MEQ18" s="153"/>
      <c r="MER18" s="153"/>
      <c r="MES18" s="153"/>
      <c r="MET18" s="153"/>
      <c r="MEU18" s="153"/>
      <c r="MEV18" s="153"/>
      <c r="MEW18" s="153"/>
      <c r="MEX18" s="153"/>
      <c r="MEY18" s="153"/>
      <c r="MEZ18" s="153"/>
      <c r="MFA18" s="153"/>
      <c r="MFB18" s="153"/>
      <c r="MFC18" s="153"/>
      <c r="MFD18" s="153"/>
      <c r="MFE18" s="153"/>
      <c r="MFF18" s="153"/>
      <c r="MFG18" s="153"/>
      <c r="MFH18" s="153"/>
      <c r="MFI18" s="153"/>
      <c r="MFJ18" s="153"/>
      <c r="MFK18" s="153"/>
      <c r="MFL18" s="153"/>
      <c r="MFM18" s="153"/>
      <c r="MFN18" s="153"/>
      <c r="MFO18" s="153"/>
      <c r="MFP18" s="153"/>
      <c r="MFQ18" s="153"/>
      <c r="MFR18" s="153"/>
      <c r="MFS18" s="153"/>
      <c r="MFT18" s="153"/>
      <c r="MFU18" s="153"/>
      <c r="MFV18" s="153"/>
      <c r="MFW18" s="153"/>
      <c r="MFX18" s="153"/>
      <c r="MFY18" s="153"/>
      <c r="MFZ18" s="153"/>
      <c r="MGA18" s="153"/>
      <c r="MGB18" s="153"/>
      <c r="MGC18" s="153"/>
      <c r="MGD18" s="153"/>
      <c r="MGE18" s="153"/>
      <c r="MGF18" s="153"/>
      <c r="MGG18" s="153"/>
      <c r="MGH18" s="153"/>
      <c r="MGI18" s="153"/>
      <c r="MGJ18" s="153"/>
      <c r="MGK18" s="153"/>
      <c r="MGL18" s="153"/>
      <c r="MGM18" s="153"/>
      <c r="MGN18" s="153"/>
      <c r="MGO18" s="153"/>
      <c r="MGP18" s="153"/>
      <c r="MGQ18" s="153"/>
      <c r="MGR18" s="153"/>
      <c r="MGS18" s="153"/>
      <c r="MGT18" s="153"/>
      <c r="MGU18" s="153"/>
      <c r="MGV18" s="153"/>
      <c r="MGW18" s="153"/>
      <c r="MGX18" s="153"/>
      <c r="MGY18" s="153"/>
      <c r="MGZ18" s="153"/>
      <c r="MHA18" s="153"/>
      <c r="MHB18" s="153"/>
      <c r="MHC18" s="153"/>
      <c r="MHD18" s="153"/>
      <c r="MHE18" s="153"/>
      <c r="MHF18" s="153"/>
      <c r="MHG18" s="153"/>
      <c r="MHH18" s="153"/>
      <c r="MHI18" s="153"/>
      <c r="MHJ18" s="153"/>
      <c r="MHK18" s="153"/>
      <c r="MHL18" s="153"/>
      <c r="MHM18" s="153"/>
      <c r="MHN18" s="153"/>
      <c r="MHO18" s="153"/>
      <c r="MHP18" s="153"/>
      <c r="MHQ18" s="153"/>
      <c r="MHR18" s="153"/>
      <c r="MHS18" s="153"/>
      <c r="MHT18" s="153"/>
      <c r="MHU18" s="153"/>
      <c r="MHV18" s="153"/>
      <c r="MHW18" s="153"/>
      <c r="MHX18" s="153"/>
      <c r="MHY18" s="153"/>
      <c r="MHZ18" s="153"/>
      <c r="MIA18" s="153"/>
      <c r="MIB18" s="153"/>
      <c r="MIC18" s="153"/>
      <c r="MID18" s="153"/>
      <c r="MIE18" s="153"/>
      <c r="MIF18" s="153"/>
      <c r="MIG18" s="153"/>
      <c r="MIH18" s="153"/>
      <c r="MII18" s="153"/>
      <c r="MIJ18" s="153"/>
      <c r="MIK18" s="153"/>
      <c r="MIL18" s="153"/>
      <c r="MIM18" s="153"/>
      <c r="MIN18" s="153"/>
      <c r="MIO18" s="153"/>
      <c r="MIP18" s="153"/>
      <c r="MIQ18" s="153"/>
      <c r="MIR18" s="153"/>
      <c r="MIS18" s="153"/>
      <c r="MIT18" s="153"/>
      <c r="MIU18" s="153"/>
      <c r="MIV18" s="153"/>
      <c r="MIW18" s="153"/>
      <c r="MIX18" s="153"/>
      <c r="MIY18" s="153"/>
      <c r="MIZ18" s="153"/>
      <c r="MJA18" s="153"/>
      <c r="MJB18" s="153"/>
      <c r="MJC18" s="153"/>
      <c r="MJD18" s="153"/>
      <c r="MJE18" s="153"/>
      <c r="MJF18" s="153"/>
      <c r="MJG18" s="153"/>
      <c r="MJH18" s="153"/>
      <c r="MJI18" s="153"/>
      <c r="MJJ18" s="153"/>
      <c r="MJK18" s="153"/>
      <c r="MJL18" s="153"/>
      <c r="MJM18" s="153"/>
      <c r="MJN18" s="153"/>
      <c r="MJO18" s="153"/>
      <c r="MJP18" s="153"/>
      <c r="MJQ18" s="153"/>
      <c r="MJR18" s="153"/>
      <c r="MJS18" s="153"/>
      <c r="MJT18" s="153"/>
      <c r="MJU18" s="153"/>
      <c r="MJV18" s="153"/>
      <c r="MJW18" s="153"/>
      <c r="MJX18" s="153"/>
      <c r="MJY18" s="153"/>
      <c r="MJZ18" s="153"/>
      <c r="MKA18" s="153"/>
      <c r="MKB18" s="153"/>
      <c r="MKC18" s="153"/>
      <c r="MKD18" s="153"/>
      <c r="MKE18" s="153"/>
      <c r="MKF18" s="153"/>
      <c r="MKG18" s="153"/>
      <c r="MKH18" s="153"/>
      <c r="MKI18" s="153"/>
      <c r="MKJ18" s="153"/>
      <c r="MKK18" s="153"/>
      <c r="MKL18" s="153"/>
      <c r="MKM18" s="153"/>
      <c r="MKN18" s="153"/>
      <c r="MKO18" s="153"/>
      <c r="MKP18" s="153"/>
      <c r="MKQ18" s="153"/>
      <c r="MKR18" s="153"/>
      <c r="MKS18" s="153"/>
      <c r="MKT18" s="153"/>
      <c r="MKU18" s="153"/>
      <c r="MKV18" s="153"/>
      <c r="MKW18" s="153"/>
      <c r="MKX18" s="153"/>
      <c r="MKY18" s="153"/>
      <c r="MKZ18" s="153"/>
      <c r="MLA18" s="153"/>
      <c r="MLB18" s="153"/>
      <c r="MLC18" s="153"/>
      <c r="MLD18" s="153"/>
      <c r="MLE18" s="153"/>
      <c r="MLF18" s="153"/>
      <c r="MLG18" s="153"/>
      <c r="MLH18" s="153"/>
      <c r="MLI18" s="153"/>
      <c r="MLJ18" s="153"/>
      <c r="MLK18" s="153"/>
      <c r="MLL18" s="153"/>
      <c r="MLM18" s="153"/>
      <c r="MLN18" s="153"/>
      <c r="MLO18" s="153"/>
      <c r="MLP18" s="153"/>
      <c r="MLQ18" s="153"/>
      <c r="MLR18" s="153"/>
      <c r="MLS18" s="153"/>
      <c r="MLT18" s="153"/>
      <c r="MLU18" s="153"/>
      <c r="MLV18" s="153"/>
      <c r="MLW18" s="153"/>
      <c r="MLX18" s="153"/>
      <c r="MLY18" s="153"/>
      <c r="MLZ18" s="153"/>
      <c r="MMA18" s="153"/>
      <c r="MMB18" s="153"/>
      <c r="MMC18" s="153"/>
      <c r="MMD18" s="153"/>
      <c r="MME18" s="153"/>
      <c r="MMF18" s="153"/>
      <c r="MMG18" s="153"/>
      <c r="MMH18" s="153"/>
      <c r="MMI18" s="153"/>
      <c r="MMJ18" s="153"/>
      <c r="MMK18" s="153"/>
      <c r="MML18" s="153"/>
      <c r="MMM18" s="153"/>
      <c r="MMN18" s="153"/>
      <c r="MMO18" s="153"/>
      <c r="MMP18" s="153"/>
      <c r="MMQ18" s="153"/>
      <c r="MMR18" s="153"/>
      <c r="MMS18" s="153"/>
      <c r="MMT18" s="153"/>
      <c r="MMU18" s="153"/>
      <c r="MMV18" s="153"/>
      <c r="MMW18" s="153"/>
      <c r="MMX18" s="153"/>
      <c r="MMY18" s="153"/>
      <c r="MMZ18" s="153"/>
      <c r="MNA18" s="153"/>
      <c r="MNB18" s="153"/>
      <c r="MNC18" s="153"/>
      <c r="MND18" s="153"/>
      <c r="MNE18" s="153"/>
      <c r="MNF18" s="153"/>
      <c r="MNG18" s="153"/>
      <c r="MNH18" s="153"/>
      <c r="MNI18" s="153"/>
      <c r="MNJ18" s="153"/>
      <c r="MNK18" s="153"/>
      <c r="MNL18" s="153"/>
      <c r="MNM18" s="153"/>
      <c r="MNN18" s="153"/>
      <c r="MNO18" s="153"/>
      <c r="MNP18" s="153"/>
      <c r="MNQ18" s="153"/>
      <c r="MNR18" s="153"/>
      <c r="MNS18" s="153"/>
      <c r="MNT18" s="153"/>
      <c r="MNU18" s="153"/>
      <c r="MNV18" s="153"/>
      <c r="MNW18" s="153"/>
      <c r="MNX18" s="153"/>
      <c r="MNY18" s="153"/>
      <c r="MNZ18" s="153"/>
      <c r="MOA18" s="153"/>
      <c r="MOB18" s="153"/>
      <c r="MOC18" s="153"/>
      <c r="MOD18" s="153"/>
      <c r="MOE18" s="153"/>
      <c r="MOF18" s="153"/>
      <c r="MOG18" s="153"/>
      <c r="MOH18" s="153"/>
      <c r="MOI18" s="153"/>
      <c r="MOJ18" s="153"/>
      <c r="MOK18" s="153"/>
      <c r="MOL18" s="153"/>
      <c r="MOM18" s="153"/>
      <c r="MON18" s="153"/>
      <c r="MOO18" s="153"/>
      <c r="MOP18" s="153"/>
      <c r="MOQ18" s="153"/>
      <c r="MOR18" s="153"/>
      <c r="MOS18" s="153"/>
      <c r="MOT18" s="153"/>
      <c r="MOU18" s="153"/>
      <c r="MOV18" s="153"/>
      <c r="MOW18" s="153"/>
      <c r="MOX18" s="153"/>
      <c r="MOY18" s="153"/>
      <c r="MOZ18" s="153"/>
      <c r="MPA18" s="153"/>
      <c r="MPB18" s="153"/>
      <c r="MPC18" s="153"/>
      <c r="MPD18" s="153"/>
      <c r="MPE18" s="153"/>
      <c r="MPF18" s="153"/>
      <c r="MPG18" s="153"/>
      <c r="MPH18" s="153"/>
      <c r="MPI18" s="153"/>
      <c r="MPJ18" s="153"/>
      <c r="MPK18" s="153"/>
      <c r="MPL18" s="153"/>
      <c r="MPM18" s="153"/>
      <c r="MPN18" s="153"/>
      <c r="MPO18" s="153"/>
      <c r="MPP18" s="153"/>
      <c r="MPQ18" s="153"/>
      <c r="MPR18" s="153"/>
      <c r="MPS18" s="153"/>
      <c r="MPT18" s="153"/>
      <c r="MPU18" s="153"/>
      <c r="MPV18" s="153"/>
      <c r="MPW18" s="153"/>
      <c r="MPX18" s="153"/>
      <c r="MPY18" s="153"/>
      <c r="MPZ18" s="153"/>
      <c r="MQA18" s="153"/>
      <c r="MQB18" s="153"/>
      <c r="MQC18" s="153"/>
      <c r="MQD18" s="153"/>
      <c r="MQE18" s="153"/>
      <c r="MQF18" s="153"/>
      <c r="MQG18" s="153"/>
      <c r="MQH18" s="153"/>
      <c r="MQI18" s="153"/>
      <c r="MQJ18" s="153"/>
      <c r="MQK18" s="153"/>
      <c r="MQL18" s="153"/>
      <c r="MQM18" s="153"/>
      <c r="MQN18" s="153"/>
      <c r="MQO18" s="153"/>
      <c r="MQP18" s="153"/>
      <c r="MQQ18" s="153"/>
      <c r="MQR18" s="153"/>
      <c r="MQS18" s="153"/>
      <c r="MQT18" s="153"/>
      <c r="MQU18" s="153"/>
      <c r="MQV18" s="153"/>
      <c r="MQW18" s="153"/>
      <c r="MQX18" s="153"/>
      <c r="MQY18" s="153"/>
      <c r="MQZ18" s="153"/>
      <c r="MRA18" s="153"/>
      <c r="MRB18" s="153"/>
      <c r="MRC18" s="153"/>
      <c r="MRD18" s="153"/>
      <c r="MRE18" s="153"/>
      <c r="MRF18" s="153"/>
      <c r="MRG18" s="153"/>
      <c r="MRH18" s="153"/>
      <c r="MRI18" s="153"/>
      <c r="MRJ18" s="153"/>
      <c r="MRK18" s="153"/>
      <c r="MRL18" s="153"/>
      <c r="MRM18" s="153"/>
      <c r="MRN18" s="153"/>
      <c r="MRO18" s="153"/>
      <c r="MRP18" s="153"/>
      <c r="MRQ18" s="153"/>
      <c r="MRR18" s="153"/>
      <c r="MRS18" s="153"/>
      <c r="MRT18" s="153"/>
      <c r="MRU18" s="153"/>
      <c r="MRV18" s="153"/>
      <c r="MRW18" s="153"/>
      <c r="MRX18" s="153"/>
      <c r="MRY18" s="153"/>
      <c r="MRZ18" s="153"/>
      <c r="MSA18" s="153"/>
      <c r="MSB18" s="153"/>
      <c r="MSC18" s="153"/>
      <c r="MSD18" s="153"/>
      <c r="MSE18" s="153"/>
      <c r="MSF18" s="153"/>
      <c r="MSG18" s="153"/>
      <c r="MSH18" s="153"/>
      <c r="MSI18" s="153"/>
      <c r="MSJ18" s="153"/>
      <c r="MSK18" s="153"/>
      <c r="MSL18" s="153"/>
      <c r="MSM18" s="153"/>
      <c r="MSN18" s="153"/>
      <c r="MSO18" s="153"/>
      <c r="MSP18" s="153"/>
      <c r="MSQ18" s="153"/>
      <c r="MSR18" s="153"/>
      <c r="MSS18" s="153"/>
      <c r="MST18" s="153"/>
      <c r="MSU18" s="153"/>
      <c r="MSV18" s="153"/>
      <c r="MSW18" s="153"/>
      <c r="MSX18" s="153"/>
      <c r="MSY18" s="153"/>
      <c r="MSZ18" s="153"/>
      <c r="MTA18" s="153"/>
      <c r="MTB18" s="153"/>
      <c r="MTC18" s="153"/>
      <c r="MTD18" s="153"/>
      <c r="MTE18" s="153"/>
      <c r="MTF18" s="153"/>
      <c r="MTG18" s="153"/>
      <c r="MTH18" s="153"/>
      <c r="MTI18" s="153"/>
      <c r="MTJ18" s="153"/>
      <c r="MTK18" s="153"/>
      <c r="MTL18" s="153"/>
      <c r="MTM18" s="153"/>
      <c r="MTN18" s="153"/>
      <c r="MTO18" s="153"/>
      <c r="MTP18" s="153"/>
      <c r="MTQ18" s="153"/>
      <c r="MTR18" s="153"/>
      <c r="MTS18" s="153"/>
      <c r="MTT18" s="153"/>
      <c r="MTU18" s="153"/>
      <c r="MTV18" s="153"/>
      <c r="MTW18" s="153"/>
      <c r="MTX18" s="153"/>
      <c r="MTY18" s="153"/>
      <c r="MTZ18" s="153"/>
      <c r="MUA18" s="153"/>
      <c r="MUB18" s="153"/>
      <c r="MUC18" s="153"/>
      <c r="MUD18" s="153"/>
      <c r="MUE18" s="153"/>
      <c r="MUF18" s="153"/>
      <c r="MUG18" s="153"/>
      <c r="MUH18" s="153"/>
      <c r="MUI18" s="153"/>
      <c r="MUJ18" s="153"/>
      <c r="MUK18" s="153"/>
      <c r="MUL18" s="153"/>
      <c r="MUM18" s="153"/>
      <c r="MUN18" s="153"/>
      <c r="MUO18" s="153"/>
      <c r="MUP18" s="153"/>
      <c r="MUQ18" s="153"/>
      <c r="MUR18" s="153"/>
      <c r="MUS18" s="153"/>
      <c r="MUT18" s="153"/>
      <c r="MUU18" s="153"/>
      <c r="MUV18" s="153"/>
      <c r="MUW18" s="153"/>
      <c r="MUX18" s="153"/>
      <c r="MUY18" s="153"/>
      <c r="MUZ18" s="153"/>
      <c r="MVA18" s="153"/>
      <c r="MVB18" s="153"/>
      <c r="MVC18" s="153"/>
      <c r="MVD18" s="153"/>
      <c r="MVE18" s="153"/>
      <c r="MVF18" s="153"/>
      <c r="MVG18" s="153"/>
      <c r="MVH18" s="153"/>
      <c r="MVI18" s="153"/>
      <c r="MVJ18" s="153"/>
      <c r="MVK18" s="153"/>
      <c r="MVL18" s="153"/>
      <c r="MVM18" s="153"/>
      <c r="MVN18" s="153"/>
      <c r="MVO18" s="153"/>
      <c r="MVP18" s="153"/>
      <c r="MVQ18" s="153"/>
      <c r="MVR18" s="153"/>
      <c r="MVS18" s="153"/>
      <c r="MVT18" s="153"/>
      <c r="MVU18" s="153"/>
      <c r="MVV18" s="153"/>
      <c r="MVW18" s="153"/>
      <c r="MVX18" s="153"/>
      <c r="MVY18" s="153"/>
      <c r="MVZ18" s="153"/>
      <c r="MWA18" s="153"/>
      <c r="MWB18" s="153"/>
      <c r="MWC18" s="153"/>
      <c r="MWD18" s="153"/>
      <c r="MWE18" s="153"/>
      <c r="MWF18" s="153"/>
      <c r="MWG18" s="153"/>
      <c r="MWH18" s="153"/>
      <c r="MWI18" s="153"/>
      <c r="MWJ18" s="153"/>
      <c r="MWK18" s="153"/>
      <c r="MWL18" s="153"/>
      <c r="MWM18" s="153"/>
      <c r="MWN18" s="153"/>
      <c r="MWO18" s="153"/>
      <c r="MWP18" s="153"/>
      <c r="MWQ18" s="153"/>
      <c r="MWR18" s="153"/>
      <c r="MWS18" s="153"/>
      <c r="MWT18" s="153"/>
      <c r="MWU18" s="153"/>
      <c r="MWV18" s="153"/>
      <c r="MWW18" s="153"/>
      <c r="MWX18" s="153"/>
      <c r="MWY18" s="153"/>
      <c r="MWZ18" s="153"/>
      <c r="MXA18" s="153"/>
      <c r="MXB18" s="153"/>
      <c r="MXC18" s="153"/>
      <c r="MXD18" s="153"/>
      <c r="MXE18" s="153"/>
      <c r="MXF18" s="153"/>
      <c r="MXG18" s="153"/>
      <c r="MXH18" s="153"/>
      <c r="MXI18" s="153"/>
      <c r="MXJ18" s="153"/>
      <c r="MXK18" s="153"/>
      <c r="MXL18" s="153"/>
      <c r="MXM18" s="153"/>
      <c r="MXN18" s="153"/>
      <c r="MXO18" s="153"/>
      <c r="MXP18" s="153"/>
      <c r="MXQ18" s="153"/>
      <c r="MXR18" s="153"/>
      <c r="MXS18" s="153"/>
      <c r="MXT18" s="153"/>
      <c r="MXU18" s="153"/>
      <c r="MXV18" s="153"/>
      <c r="MXW18" s="153"/>
      <c r="MXX18" s="153"/>
      <c r="MXY18" s="153"/>
      <c r="MXZ18" s="153"/>
      <c r="MYA18" s="153"/>
      <c r="MYB18" s="153"/>
      <c r="MYC18" s="153"/>
      <c r="MYD18" s="153"/>
      <c r="MYE18" s="153"/>
      <c r="MYF18" s="153"/>
      <c r="MYG18" s="153"/>
      <c r="MYH18" s="153"/>
      <c r="MYI18" s="153"/>
      <c r="MYJ18" s="153"/>
      <c r="MYK18" s="153"/>
      <c r="MYL18" s="153"/>
      <c r="MYM18" s="153"/>
      <c r="MYN18" s="153"/>
      <c r="MYO18" s="153"/>
      <c r="MYP18" s="153"/>
      <c r="MYQ18" s="153"/>
      <c r="MYR18" s="153"/>
      <c r="MYS18" s="153"/>
      <c r="MYT18" s="153"/>
      <c r="MYU18" s="153"/>
      <c r="MYV18" s="153"/>
      <c r="MYW18" s="153"/>
      <c r="MYX18" s="153"/>
      <c r="MYY18" s="153"/>
      <c r="MYZ18" s="153"/>
      <c r="MZA18" s="153"/>
      <c r="MZB18" s="153"/>
      <c r="MZC18" s="153"/>
      <c r="MZD18" s="153"/>
      <c r="MZE18" s="153"/>
      <c r="MZF18" s="153"/>
      <c r="MZG18" s="153"/>
      <c r="MZH18" s="153"/>
      <c r="MZI18" s="153"/>
      <c r="MZJ18" s="153"/>
      <c r="MZK18" s="153"/>
      <c r="MZL18" s="153"/>
      <c r="MZM18" s="153"/>
      <c r="MZN18" s="153"/>
      <c r="MZO18" s="153"/>
      <c r="MZP18" s="153"/>
      <c r="MZQ18" s="153"/>
      <c r="MZR18" s="153"/>
      <c r="MZS18" s="153"/>
      <c r="MZT18" s="153"/>
      <c r="MZU18" s="153"/>
      <c r="MZV18" s="153"/>
      <c r="MZW18" s="153"/>
      <c r="MZX18" s="153"/>
      <c r="MZY18" s="153"/>
      <c r="MZZ18" s="153"/>
      <c r="NAA18" s="153"/>
      <c r="NAB18" s="153"/>
      <c r="NAC18" s="153"/>
      <c r="NAD18" s="153"/>
      <c r="NAE18" s="153"/>
      <c r="NAF18" s="153"/>
      <c r="NAG18" s="153"/>
      <c r="NAH18" s="153"/>
      <c r="NAI18" s="153"/>
      <c r="NAJ18" s="153"/>
      <c r="NAK18" s="153"/>
      <c r="NAL18" s="153"/>
      <c r="NAM18" s="153"/>
      <c r="NAN18" s="153"/>
      <c r="NAO18" s="153"/>
      <c r="NAP18" s="153"/>
      <c r="NAQ18" s="153"/>
      <c r="NAR18" s="153"/>
      <c r="NAS18" s="153"/>
      <c r="NAT18" s="153"/>
      <c r="NAU18" s="153"/>
      <c r="NAV18" s="153"/>
      <c r="NAW18" s="153"/>
      <c r="NAX18" s="153"/>
      <c r="NAY18" s="153"/>
      <c r="NAZ18" s="153"/>
      <c r="NBA18" s="153"/>
      <c r="NBB18" s="153"/>
      <c r="NBC18" s="153"/>
      <c r="NBD18" s="153"/>
      <c r="NBE18" s="153"/>
      <c r="NBF18" s="153"/>
      <c r="NBG18" s="153"/>
      <c r="NBH18" s="153"/>
      <c r="NBI18" s="153"/>
      <c r="NBJ18" s="153"/>
      <c r="NBK18" s="153"/>
      <c r="NBL18" s="153"/>
      <c r="NBM18" s="153"/>
      <c r="NBN18" s="153"/>
      <c r="NBO18" s="153"/>
      <c r="NBP18" s="153"/>
      <c r="NBQ18" s="153"/>
      <c r="NBR18" s="153"/>
      <c r="NBS18" s="153"/>
      <c r="NBT18" s="153"/>
      <c r="NBU18" s="153"/>
      <c r="NBV18" s="153"/>
      <c r="NBW18" s="153"/>
      <c r="NBX18" s="153"/>
      <c r="NBY18" s="153"/>
      <c r="NBZ18" s="153"/>
      <c r="NCA18" s="153"/>
      <c r="NCB18" s="153"/>
      <c r="NCC18" s="153"/>
      <c r="NCD18" s="153"/>
      <c r="NCE18" s="153"/>
      <c r="NCF18" s="153"/>
      <c r="NCG18" s="153"/>
      <c r="NCH18" s="153"/>
      <c r="NCI18" s="153"/>
      <c r="NCJ18" s="153"/>
      <c r="NCK18" s="153"/>
      <c r="NCL18" s="153"/>
      <c r="NCM18" s="153"/>
      <c r="NCN18" s="153"/>
      <c r="NCO18" s="153"/>
      <c r="NCP18" s="153"/>
      <c r="NCQ18" s="153"/>
      <c r="NCR18" s="153"/>
      <c r="NCS18" s="153"/>
      <c r="NCT18" s="153"/>
      <c r="NCU18" s="153"/>
      <c r="NCV18" s="153"/>
      <c r="NCW18" s="153"/>
      <c r="NCX18" s="153"/>
      <c r="NCY18" s="153"/>
      <c r="NCZ18" s="153"/>
      <c r="NDA18" s="153"/>
      <c r="NDB18" s="153"/>
      <c r="NDC18" s="153"/>
      <c r="NDD18" s="153"/>
      <c r="NDE18" s="153"/>
      <c r="NDF18" s="153"/>
      <c r="NDG18" s="153"/>
      <c r="NDH18" s="153"/>
      <c r="NDI18" s="153"/>
      <c r="NDJ18" s="153"/>
      <c r="NDK18" s="153"/>
      <c r="NDL18" s="153"/>
      <c r="NDM18" s="153"/>
      <c r="NDN18" s="153"/>
      <c r="NDO18" s="153"/>
      <c r="NDP18" s="153"/>
      <c r="NDQ18" s="153"/>
      <c r="NDR18" s="153"/>
      <c r="NDS18" s="153"/>
      <c r="NDT18" s="153"/>
      <c r="NDU18" s="153"/>
      <c r="NDV18" s="153"/>
      <c r="NDW18" s="153"/>
      <c r="NDX18" s="153"/>
      <c r="NDY18" s="153"/>
      <c r="NDZ18" s="153"/>
      <c r="NEA18" s="153"/>
      <c r="NEB18" s="153"/>
      <c r="NEC18" s="153"/>
      <c r="NED18" s="153"/>
      <c r="NEE18" s="153"/>
      <c r="NEF18" s="153"/>
      <c r="NEG18" s="153"/>
      <c r="NEH18" s="153"/>
      <c r="NEI18" s="153"/>
      <c r="NEJ18" s="153"/>
      <c r="NEK18" s="153"/>
      <c r="NEL18" s="153"/>
      <c r="NEM18" s="153"/>
      <c r="NEN18" s="153"/>
      <c r="NEO18" s="153"/>
      <c r="NEP18" s="153"/>
      <c r="NEQ18" s="153"/>
      <c r="NER18" s="153"/>
      <c r="NES18" s="153"/>
      <c r="NET18" s="153"/>
      <c r="NEU18" s="153"/>
      <c r="NEV18" s="153"/>
      <c r="NEW18" s="153"/>
      <c r="NEX18" s="153"/>
      <c r="NEY18" s="153"/>
      <c r="NEZ18" s="153"/>
      <c r="NFA18" s="153"/>
      <c r="NFB18" s="153"/>
      <c r="NFC18" s="153"/>
      <c r="NFD18" s="153"/>
      <c r="NFE18" s="153"/>
      <c r="NFF18" s="153"/>
      <c r="NFG18" s="153"/>
      <c r="NFH18" s="153"/>
      <c r="NFI18" s="153"/>
      <c r="NFJ18" s="153"/>
      <c r="NFK18" s="153"/>
      <c r="NFL18" s="153"/>
      <c r="NFM18" s="153"/>
      <c r="NFN18" s="153"/>
      <c r="NFO18" s="153"/>
      <c r="NFP18" s="153"/>
      <c r="NFQ18" s="153"/>
      <c r="NFR18" s="153"/>
      <c r="NFS18" s="153"/>
      <c r="NFT18" s="153"/>
      <c r="NFU18" s="153"/>
      <c r="NFV18" s="153"/>
      <c r="NFW18" s="153"/>
      <c r="NFX18" s="153"/>
      <c r="NFY18" s="153"/>
      <c r="NFZ18" s="153"/>
      <c r="NGA18" s="153"/>
      <c r="NGB18" s="153"/>
      <c r="NGC18" s="153"/>
      <c r="NGD18" s="153"/>
      <c r="NGE18" s="153"/>
      <c r="NGF18" s="153"/>
      <c r="NGG18" s="153"/>
      <c r="NGH18" s="153"/>
      <c r="NGI18" s="153"/>
      <c r="NGJ18" s="153"/>
      <c r="NGK18" s="153"/>
      <c r="NGL18" s="153"/>
      <c r="NGM18" s="153"/>
      <c r="NGN18" s="153"/>
      <c r="NGO18" s="153"/>
      <c r="NGP18" s="153"/>
      <c r="NGQ18" s="153"/>
      <c r="NGR18" s="153"/>
      <c r="NGS18" s="153"/>
      <c r="NGT18" s="153"/>
      <c r="NGU18" s="153"/>
      <c r="NGV18" s="153"/>
      <c r="NGW18" s="153"/>
      <c r="NGX18" s="153"/>
      <c r="NGY18" s="153"/>
      <c r="NGZ18" s="153"/>
      <c r="NHA18" s="153"/>
      <c r="NHB18" s="153"/>
      <c r="NHC18" s="153"/>
      <c r="NHD18" s="153"/>
      <c r="NHE18" s="153"/>
      <c r="NHF18" s="153"/>
      <c r="NHG18" s="153"/>
      <c r="NHH18" s="153"/>
      <c r="NHI18" s="153"/>
      <c r="NHJ18" s="153"/>
      <c r="NHK18" s="153"/>
      <c r="NHL18" s="153"/>
      <c r="NHM18" s="153"/>
      <c r="NHN18" s="153"/>
      <c r="NHO18" s="153"/>
      <c r="NHP18" s="153"/>
      <c r="NHQ18" s="153"/>
      <c r="NHR18" s="153"/>
      <c r="NHS18" s="153"/>
      <c r="NHT18" s="153"/>
      <c r="NHU18" s="153"/>
      <c r="NHV18" s="153"/>
      <c r="NHW18" s="153"/>
      <c r="NHX18" s="153"/>
      <c r="NHY18" s="153"/>
      <c r="NHZ18" s="153"/>
      <c r="NIA18" s="153"/>
      <c r="NIB18" s="153"/>
      <c r="NIC18" s="153"/>
      <c r="NID18" s="153"/>
      <c r="NIE18" s="153"/>
      <c r="NIF18" s="153"/>
      <c r="NIG18" s="153"/>
      <c r="NIH18" s="153"/>
      <c r="NII18" s="153"/>
      <c r="NIJ18" s="153"/>
      <c r="NIK18" s="153"/>
      <c r="NIL18" s="153"/>
      <c r="NIM18" s="153"/>
      <c r="NIN18" s="153"/>
      <c r="NIO18" s="153"/>
      <c r="NIP18" s="153"/>
      <c r="NIQ18" s="153"/>
      <c r="NIR18" s="153"/>
      <c r="NIS18" s="153"/>
      <c r="NIT18" s="153"/>
      <c r="NIU18" s="153"/>
      <c r="NIV18" s="153"/>
      <c r="NIW18" s="153"/>
      <c r="NIX18" s="153"/>
      <c r="NIY18" s="153"/>
      <c r="NIZ18" s="153"/>
      <c r="NJA18" s="153"/>
      <c r="NJB18" s="153"/>
      <c r="NJC18" s="153"/>
      <c r="NJD18" s="153"/>
      <c r="NJE18" s="153"/>
      <c r="NJF18" s="153"/>
      <c r="NJG18" s="153"/>
      <c r="NJH18" s="153"/>
      <c r="NJI18" s="153"/>
      <c r="NJJ18" s="153"/>
      <c r="NJK18" s="153"/>
      <c r="NJL18" s="153"/>
      <c r="NJM18" s="153"/>
      <c r="NJN18" s="153"/>
      <c r="NJO18" s="153"/>
      <c r="NJP18" s="153"/>
      <c r="NJQ18" s="153"/>
      <c r="NJR18" s="153"/>
      <c r="NJS18" s="153"/>
      <c r="NJT18" s="153"/>
      <c r="NJU18" s="153"/>
      <c r="NJV18" s="153"/>
      <c r="NJW18" s="153"/>
      <c r="NJX18" s="153"/>
      <c r="NJY18" s="153"/>
      <c r="NJZ18" s="153"/>
      <c r="NKA18" s="153"/>
      <c r="NKB18" s="153"/>
      <c r="NKC18" s="153"/>
      <c r="NKD18" s="153"/>
      <c r="NKE18" s="153"/>
      <c r="NKF18" s="153"/>
      <c r="NKG18" s="153"/>
      <c r="NKH18" s="153"/>
      <c r="NKI18" s="153"/>
      <c r="NKJ18" s="153"/>
      <c r="NKK18" s="153"/>
      <c r="NKL18" s="153"/>
      <c r="NKM18" s="153"/>
      <c r="NKN18" s="153"/>
      <c r="NKO18" s="153"/>
      <c r="NKP18" s="153"/>
      <c r="NKQ18" s="153"/>
      <c r="NKR18" s="153"/>
      <c r="NKS18" s="153"/>
      <c r="NKT18" s="153"/>
      <c r="NKU18" s="153"/>
      <c r="NKV18" s="153"/>
      <c r="NKW18" s="153"/>
      <c r="NKX18" s="153"/>
      <c r="NKY18" s="153"/>
      <c r="NKZ18" s="153"/>
      <c r="NLA18" s="153"/>
      <c r="NLB18" s="153"/>
      <c r="NLC18" s="153"/>
      <c r="NLD18" s="153"/>
      <c r="NLE18" s="153"/>
      <c r="NLF18" s="153"/>
      <c r="NLG18" s="153"/>
      <c r="NLH18" s="153"/>
      <c r="NLI18" s="153"/>
      <c r="NLJ18" s="153"/>
      <c r="NLK18" s="153"/>
      <c r="NLL18" s="153"/>
      <c r="NLM18" s="153"/>
      <c r="NLN18" s="153"/>
      <c r="NLO18" s="153"/>
      <c r="NLP18" s="153"/>
      <c r="NLQ18" s="153"/>
      <c r="NLR18" s="153"/>
      <c r="NLS18" s="153"/>
      <c r="NLT18" s="153"/>
      <c r="NLU18" s="153"/>
      <c r="NLV18" s="153"/>
      <c r="NLW18" s="153"/>
      <c r="NLX18" s="153"/>
      <c r="NLY18" s="153"/>
      <c r="NLZ18" s="153"/>
      <c r="NMA18" s="153"/>
      <c r="NMB18" s="153"/>
      <c r="NMC18" s="153"/>
      <c r="NMD18" s="153"/>
      <c r="NME18" s="153"/>
      <c r="NMF18" s="153"/>
      <c r="NMG18" s="153"/>
      <c r="NMH18" s="153"/>
      <c r="NMI18" s="153"/>
      <c r="NMJ18" s="153"/>
      <c r="NMK18" s="153"/>
      <c r="NML18" s="153"/>
      <c r="NMM18" s="153"/>
      <c r="NMN18" s="153"/>
      <c r="NMO18" s="153"/>
      <c r="NMP18" s="153"/>
      <c r="NMQ18" s="153"/>
      <c r="NMR18" s="153"/>
      <c r="NMS18" s="153"/>
      <c r="NMT18" s="153"/>
      <c r="NMU18" s="153"/>
      <c r="NMV18" s="153"/>
      <c r="NMW18" s="153"/>
      <c r="NMX18" s="153"/>
      <c r="NMY18" s="153"/>
      <c r="NMZ18" s="153"/>
      <c r="NNA18" s="153"/>
      <c r="NNB18" s="153"/>
      <c r="NNC18" s="153"/>
      <c r="NND18" s="153"/>
      <c r="NNE18" s="153"/>
      <c r="NNF18" s="153"/>
      <c r="NNG18" s="153"/>
      <c r="NNH18" s="153"/>
      <c r="NNI18" s="153"/>
      <c r="NNJ18" s="153"/>
      <c r="NNK18" s="153"/>
      <c r="NNL18" s="153"/>
      <c r="NNM18" s="153"/>
      <c r="NNN18" s="153"/>
      <c r="NNO18" s="153"/>
      <c r="NNP18" s="153"/>
      <c r="NNQ18" s="153"/>
      <c r="NNR18" s="153"/>
      <c r="NNS18" s="153"/>
      <c r="NNT18" s="153"/>
      <c r="NNU18" s="153"/>
      <c r="NNV18" s="153"/>
      <c r="NNW18" s="153"/>
      <c r="NNX18" s="153"/>
      <c r="NNY18" s="153"/>
      <c r="NNZ18" s="153"/>
      <c r="NOA18" s="153"/>
      <c r="NOB18" s="153"/>
      <c r="NOC18" s="153"/>
      <c r="NOD18" s="153"/>
      <c r="NOE18" s="153"/>
      <c r="NOF18" s="153"/>
      <c r="NOG18" s="153"/>
      <c r="NOH18" s="153"/>
      <c r="NOI18" s="153"/>
      <c r="NOJ18" s="153"/>
      <c r="NOK18" s="153"/>
      <c r="NOL18" s="153"/>
      <c r="NOM18" s="153"/>
      <c r="NON18" s="153"/>
      <c r="NOO18" s="153"/>
      <c r="NOP18" s="153"/>
      <c r="NOQ18" s="153"/>
      <c r="NOR18" s="153"/>
      <c r="NOS18" s="153"/>
      <c r="NOT18" s="153"/>
      <c r="NOU18" s="153"/>
      <c r="NOV18" s="153"/>
      <c r="NOW18" s="153"/>
      <c r="NOX18" s="153"/>
      <c r="NOY18" s="153"/>
      <c r="NOZ18" s="153"/>
      <c r="NPA18" s="153"/>
      <c r="NPB18" s="153"/>
      <c r="NPC18" s="153"/>
      <c r="NPD18" s="153"/>
      <c r="NPE18" s="153"/>
      <c r="NPF18" s="153"/>
      <c r="NPG18" s="153"/>
      <c r="NPH18" s="153"/>
      <c r="NPI18" s="153"/>
      <c r="NPJ18" s="153"/>
      <c r="NPK18" s="153"/>
      <c r="NPL18" s="153"/>
      <c r="NPM18" s="153"/>
      <c r="NPN18" s="153"/>
      <c r="NPO18" s="153"/>
      <c r="NPP18" s="153"/>
      <c r="NPQ18" s="153"/>
      <c r="NPR18" s="153"/>
      <c r="NPS18" s="153"/>
      <c r="NPT18" s="153"/>
      <c r="NPU18" s="153"/>
      <c r="NPV18" s="153"/>
      <c r="NPW18" s="153"/>
      <c r="NPX18" s="153"/>
      <c r="NPY18" s="153"/>
      <c r="NPZ18" s="153"/>
      <c r="NQA18" s="153"/>
      <c r="NQB18" s="153"/>
      <c r="NQC18" s="153"/>
      <c r="NQD18" s="153"/>
      <c r="NQE18" s="153"/>
      <c r="NQF18" s="153"/>
      <c r="NQG18" s="153"/>
      <c r="NQH18" s="153"/>
      <c r="NQI18" s="153"/>
      <c r="NQJ18" s="153"/>
      <c r="NQK18" s="153"/>
      <c r="NQL18" s="153"/>
      <c r="NQM18" s="153"/>
      <c r="NQN18" s="153"/>
      <c r="NQO18" s="153"/>
      <c r="NQP18" s="153"/>
      <c r="NQQ18" s="153"/>
      <c r="NQR18" s="153"/>
      <c r="NQS18" s="153"/>
      <c r="NQT18" s="153"/>
      <c r="NQU18" s="153"/>
      <c r="NQV18" s="153"/>
      <c r="NQW18" s="153"/>
      <c r="NQX18" s="153"/>
      <c r="NQY18" s="153"/>
      <c r="NQZ18" s="153"/>
      <c r="NRA18" s="153"/>
      <c r="NRB18" s="153"/>
      <c r="NRC18" s="153"/>
      <c r="NRD18" s="153"/>
      <c r="NRE18" s="153"/>
      <c r="NRF18" s="153"/>
      <c r="NRG18" s="153"/>
      <c r="NRH18" s="153"/>
      <c r="NRI18" s="153"/>
      <c r="NRJ18" s="153"/>
      <c r="NRK18" s="153"/>
      <c r="NRL18" s="153"/>
      <c r="NRM18" s="153"/>
      <c r="NRN18" s="153"/>
      <c r="NRO18" s="153"/>
      <c r="NRP18" s="153"/>
      <c r="NRQ18" s="153"/>
      <c r="NRR18" s="153"/>
      <c r="NRS18" s="153"/>
      <c r="NRT18" s="153"/>
      <c r="NRU18" s="153"/>
      <c r="NRV18" s="153"/>
      <c r="NRW18" s="153"/>
      <c r="NRX18" s="153"/>
      <c r="NRY18" s="153"/>
      <c r="NRZ18" s="153"/>
      <c r="NSA18" s="153"/>
      <c r="NSB18" s="153"/>
      <c r="NSC18" s="153"/>
      <c r="NSD18" s="153"/>
      <c r="NSE18" s="153"/>
      <c r="NSF18" s="153"/>
      <c r="NSG18" s="153"/>
      <c r="NSH18" s="153"/>
      <c r="NSI18" s="153"/>
      <c r="NSJ18" s="153"/>
      <c r="NSK18" s="153"/>
      <c r="NSL18" s="153"/>
      <c r="NSM18" s="153"/>
      <c r="NSN18" s="153"/>
      <c r="NSO18" s="153"/>
      <c r="NSP18" s="153"/>
      <c r="NSQ18" s="153"/>
      <c r="NSR18" s="153"/>
      <c r="NSS18" s="153"/>
      <c r="NST18" s="153"/>
      <c r="NSU18" s="153"/>
      <c r="NSV18" s="153"/>
      <c r="NSW18" s="153"/>
      <c r="NSX18" s="153"/>
      <c r="NSY18" s="153"/>
      <c r="NSZ18" s="153"/>
      <c r="NTA18" s="153"/>
      <c r="NTB18" s="153"/>
      <c r="NTC18" s="153"/>
      <c r="NTD18" s="153"/>
      <c r="NTE18" s="153"/>
      <c r="NTF18" s="153"/>
      <c r="NTG18" s="153"/>
      <c r="NTH18" s="153"/>
      <c r="NTI18" s="153"/>
      <c r="NTJ18" s="153"/>
      <c r="NTK18" s="153"/>
      <c r="NTL18" s="153"/>
      <c r="NTM18" s="153"/>
      <c r="NTN18" s="153"/>
      <c r="NTO18" s="153"/>
      <c r="NTP18" s="153"/>
      <c r="NTQ18" s="153"/>
      <c r="NTR18" s="153"/>
      <c r="NTS18" s="153"/>
      <c r="NTT18" s="153"/>
      <c r="NTU18" s="153"/>
      <c r="NTV18" s="153"/>
      <c r="NTW18" s="153"/>
      <c r="NTX18" s="153"/>
      <c r="NTY18" s="153"/>
      <c r="NTZ18" s="153"/>
      <c r="NUA18" s="153"/>
      <c r="NUB18" s="153"/>
      <c r="NUC18" s="153"/>
      <c r="NUD18" s="153"/>
      <c r="NUE18" s="153"/>
      <c r="NUF18" s="153"/>
      <c r="NUG18" s="153"/>
      <c r="NUH18" s="153"/>
      <c r="NUI18" s="153"/>
      <c r="NUJ18" s="153"/>
      <c r="NUK18" s="153"/>
      <c r="NUL18" s="153"/>
      <c r="NUM18" s="153"/>
      <c r="NUN18" s="153"/>
      <c r="NUO18" s="153"/>
      <c r="NUP18" s="153"/>
      <c r="NUQ18" s="153"/>
      <c r="NUR18" s="153"/>
      <c r="NUS18" s="153"/>
      <c r="NUT18" s="153"/>
      <c r="NUU18" s="153"/>
      <c r="NUV18" s="153"/>
      <c r="NUW18" s="153"/>
      <c r="NUX18" s="153"/>
      <c r="NUY18" s="153"/>
      <c r="NUZ18" s="153"/>
      <c r="NVA18" s="153"/>
      <c r="NVB18" s="153"/>
      <c r="NVC18" s="153"/>
      <c r="NVD18" s="153"/>
      <c r="NVE18" s="153"/>
      <c r="NVF18" s="153"/>
      <c r="NVG18" s="153"/>
      <c r="NVH18" s="153"/>
      <c r="NVI18" s="153"/>
      <c r="NVJ18" s="153"/>
      <c r="NVK18" s="153"/>
      <c r="NVL18" s="153"/>
      <c r="NVM18" s="153"/>
      <c r="NVN18" s="153"/>
      <c r="NVO18" s="153"/>
      <c r="NVP18" s="153"/>
      <c r="NVQ18" s="153"/>
      <c r="NVR18" s="153"/>
      <c r="NVS18" s="153"/>
      <c r="NVT18" s="153"/>
      <c r="NVU18" s="153"/>
      <c r="NVV18" s="153"/>
      <c r="NVW18" s="153"/>
      <c r="NVX18" s="153"/>
      <c r="NVY18" s="153"/>
      <c r="NVZ18" s="153"/>
      <c r="NWA18" s="153"/>
      <c r="NWB18" s="153"/>
      <c r="NWC18" s="153"/>
      <c r="NWD18" s="153"/>
      <c r="NWE18" s="153"/>
      <c r="NWF18" s="153"/>
      <c r="NWG18" s="153"/>
      <c r="NWH18" s="153"/>
      <c r="NWI18" s="153"/>
      <c r="NWJ18" s="153"/>
      <c r="NWK18" s="153"/>
      <c r="NWL18" s="153"/>
      <c r="NWM18" s="153"/>
      <c r="NWN18" s="153"/>
      <c r="NWO18" s="153"/>
      <c r="NWP18" s="153"/>
      <c r="NWQ18" s="153"/>
      <c r="NWR18" s="153"/>
      <c r="NWS18" s="153"/>
      <c r="NWT18" s="153"/>
      <c r="NWU18" s="153"/>
      <c r="NWV18" s="153"/>
      <c r="NWW18" s="153"/>
      <c r="NWX18" s="153"/>
      <c r="NWY18" s="153"/>
      <c r="NWZ18" s="153"/>
      <c r="NXA18" s="153"/>
      <c r="NXB18" s="153"/>
      <c r="NXC18" s="153"/>
      <c r="NXD18" s="153"/>
      <c r="NXE18" s="153"/>
      <c r="NXF18" s="153"/>
      <c r="NXG18" s="153"/>
      <c r="NXH18" s="153"/>
      <c r="NXI18" s="153"/>
      <c r="NXJ18" s="153"/>
      <c r="NXK18" s="153"/>
      <c r="NXL18" s="153"/>
      <c r="NXM18" s="153"/>
      <c r="NXN18" s="153"/>
      <c r="NXO18" s="153"/>
      <c r="NXP18" s="153"/>
      <c r="NXQ18" s="153"/>
      <c r="NXR18" s="153"/>
      <c r="NXS18" s="153"/>
      <c r="NXT18" s="153"/>
      <c r="NXU18" s="153"/>
      <c r="NXV18" s="153"/>
      <c r="NXW18" s="153"/>
      <c r="NXX18" s="153"/>
      <c r="NXY18" s="153"/>
      <c r="NXZ18" s="153"/>
      <c r="NYA18" s="153"/>
      <c r="NYB18" s="153"/>
      <c r="NYC18" s="153"/>
      <c r="NYD18" s="153"/>
      <c r="NYE18" s="153"/>
      <c r="NYF18" s="153"/>
      <c r="NYG18" s="153"/>
      <c r="NYH18" s="153"/>
      <c r="NYI18" s="153"/>
      <c r="NYJ18" s="153"/>
      <c r="NYK18" s="153"/>
      <c r="NYL18" s="153"/>
      <c r="NYM18" s="153"/>
      <c r="NYN18" s="153"/>
      <c r="NYO18" s="153"/>
      <c r="NYP18" s="153"/>
      <c r="NYQ18" s="153"/>
      <c r="NYR18" s="153"/>
      <c r="NYS18" s="153"/>
      <c r="NYT18" s="153"/>
      <c r="NYU18" s="153"/>
      <c r="NYV18" s="153"/>
      <c r="NYW18" s="153"/>
      <c r="NYX18" s="153"/>
      <c r="NYY18" s="153"/>
      <c r="NYZ18" s="153"/>
      <c r="NZA18" s="153"/>
      <c r="NZB18" s="153"/>
      <c r="NZC18" s="153"/>
      <c r="NZD18" s="153"/>
      <c r="NZE18" s="153"/>
      <c r="NZF18" s="153"/>
      <c r="NZG18" s="153"/>
      <c r="NZH18" s="153"/>
      <c r="NZI18" s="153"/>
      <c r="NZJ18" s="153"/>
      <c r="NZK18" s="153"/>
      <c r="NZL18" s="153"/>
      <c r="NZM18" s="153"/>
      <c r="NZN18" s="153"/>
      <c r="NZO18" s="153"/>
      <c r="NZP18" s="153"/>
      <c r="NZQ18" s="153"/>
      <c r="NZR18" s="153"/>
      <c r="NZS18" s="153"/>
      <c r="NZT18" s="153"/>
      <c r="NZU18" s="153"/>
      <c r="NZV18" s="153"/>
      <c r="NZW18" s="153"/>
      <c r="NZX18" s="153"/>
      <c r="NZY18" s="153"/>
      <c r="NZZ18" s="153"/>
      <c r="OAA18" s="153"/>
      <c r="OAB18" s="153"/>
      <c r="OAC18" s="153"/>
      <c r="OAD18" s="153"/>
      <c r="OAE18" s="153"/>
      <c r="OAF18" s="153"/>
      <c r="OAG18" s="153"/>
      <c r="OAH18" s="153"/>
      <c r="OAI18" s="153"/>
      <c r="OAJ18" s="153"/>
      <c r="OAK18" s="153"/>
      <c r="OAL18" s="153"/>
      <c r="OAM18" s="153"/>
      <c r="OAN18" s="153"/>
      <c r="OAO18" s="153"/>
      <c r="OAP18" s="153"/>
      <c r="OAQ18" s="153"/>
      <c r="OAR18" s="153"/>
      <c r="OAS18" s="153"/>
      <c r="OAT18" s="153"/>
      <c r="OAU18" s="153"/>
      <c r="OAV18" s="153"/>
      <c r="OAW18" s="153"/>
      <c r="OAX18" s="153"/>
      <c r="OAY18" s="153"/>
      <c r="OAZ18" s="153"/>
      <c r="OBA18" s="153"/>
      <c r="OBB18" s="153"/>
      <c r="OBC18" s="153"/>
      <c r="OBD18" s="153"/>
      <c r="OBE18" s="153"/>
      <c r="OBF18" s="153"/>
      <c r="OBG18" s="153"/>
      <c r="OBH18" s="153"/>
      <c r="OBI18" s="153"/>
      <c r="OBJ18" s="153"/>
      <c r="OBK18" s="153"/>
      <c r="OBL18" s="153"/>
      <c r="OBM18" s="153"/>
      <c r="OBN18" s="153"/>
      <c r="OBO18" s="153"/>
      <c r="OBP18" s="153"/>
      <c r="OBQ18" s="153"/>
      <c r="OBR18" s="153"/>
      <c r="OBS18" s="153"/>
      <c r="OBT18" s="153"/>
      <c r="OBU18" s="153"/>
      <c r="OBV18" s="153"/>
      <c r="OBW18" s="153"/>
      <c r="OBX18" s="153"/>
      <c r="OBY18" s="153"/>
      <c r="OBZ18" s="153"/>
      <c r="OCA18" s="153"/>
      <c r="OCB18" s="153"/>
      <c r="OCC18" s="153"/>
      <c r="OCD18" s="153"/>
      <c r="OCE18" s="153"/>
      <c r="OCF18" s="153"/>
      <c r="OCG18" s="153"/>
      <c r="OCH18" s="153"/>
      <c r="OCI18" s="153"/>
      <c r="OCJ18" s="153"/>
      <c r="OCK18" s="153"/>
      <c r="OCL18" s="153"/>
      <c r="OCM18" s="153"/>
      <c r="OCN18" s="153"/>
      <c r="OCO18" s="153"/>
      <c r="OCP18" s="153"/>
      <c r="OCQ18" s="153"/>
      <c r="OCR18" s="153"/>
      <c r="OCS18" s="153"/>
      <c r="OCT18" s="153"/>
      <c r="OCU18" s="153"/>
      <c r="OCV18" s="153"/>
      <c r="OCW18" s="153"/>
      <c r="OCX18" s="153"/>
      <c r="OCY18" s="153"/>
      <c r="OCZ18" s="153"/>
      <c r="ODA18" s="153"/>
      <c r="ODB18" s="153"/>
      <c r="ODC18" s="153"/>
      <c r="ODD18" s="153"/>
      <c r="ODE18" s="153"/>
      <c r="ODF18" s="153"/>
      <c r="ODG18" s="153"/>
      <c r="ODH18" s="153"/>
      <c r="ODI18" s="153"/>
      <c r="ODJ18" s="153"/>
      <c r="ODK18" s="153"/>
      <c r="ODL18" s="153"/>
      <c r="ODM18" s="153"/>
      <c r="ODN18" s="153"/>
      <c r="ODO18" s="153"/>
      <c r="ODP18" s="153"/>
      <c r="ODQ18" s="153"/>
      <c r="ODR18" s="153"/>
      <c r="ODS18" s="153"/>
      <c r="ODT18" s="153"/>
      <c r="ODU18" s="153"/>
      <c r="ODV18" s="153"/>
      <c r="ODW18" s="153"/>
      <c r="ODX18" s="153"/>
      <c r="ODY18" s="153"/>
      <c r="ODZ18" s="153"/>
      <c r="OEA18" s="153"/>
      <c r="OEB18" s="153"/>
      <c r="OEC18" s="153"/>
      <c r="OED18" s="153"/>
      <c r="OEE18" s="153"/>
      <c r="OEF18" s="153"/>
      <c r="OEG18" s="153"/>
      <c r="OEH18" s="153"/>
      <c r="OEI18" s="153"/>
      <c r="OEJ18" s="153"/>
      <c r="OEK18" s="153"/>
      <c r="OEL18" s="153"/>
      <c r="OEM18" s="153"/>
      <c r="OEN18" s="153"/>
      <c r="OEO18" s="153"/>
      <c r="OEP18" s="153"/>
      <c r="OEQ18" s="153"/>
      <c r="OER18" s="153"/>
      <c r="OES18" s="153"/>
      <c r="OET18" s="153"/>
      <c r="OEU18" s="153"/>
      <c r="OEV18" s="153"/>
      <c r="OEW18" s="153"/>
      <c r="OEX18" s="153"/>
      <c r="OEY18" s="153"/>
      <c r="OEZ18" s="153"/>
      <c r="OFA18" s="153"/>
      <c r="OFB18" s="153"/>
      <c r="OFC18" s="153"/>
      <c r="OFD18" s="153"/>
      <c r="OFE18" s="153"/>
      <c r="OFF18" s="153"/>
      <c r="OFG18" s="153"/>
      <c r="OFH18" s="153"/>
      <c r="OFI18" s="153"/>
      <c r="OFJ18" s="153"/>
      <c r="OFK18" s="153"/>
      <c r="OFL18" s="153"/>
      <c r="OFM18" s="153"/>
      <c r="OFN18" s="153"/>
      <c r="OFO18" s="153"/>
      <c r="OFP18" s="153"/>
      <c r="OFQ18" s="153"/>
      <c r="OFR18" s="153"/>
      <c r="OFS18" s="153"/>
      <c r="OFT18" s="153"/>
      <c r="OFU18" s="153"/>
      <c r="OFV18" s="153"/>
      <c r="OFW18" s="153"/>
      <c r="OFX18" s="153"/>
      <c r="OFY18" s="153"/>
      <c r="OFZ18" s="153"/>
      <c r="OGA18" s="153"/>
      <c r="OGB18" s="153"/>
      <c r="OGC18" s="153"/>
      <c r="OGD18" s="153"/>
      <c r="OGE18" s="153"/>
      <c r="OGF18" s="153"/>
      <c r="OGG18" s="153"/>
      <c r="OGH18" s="153"/>
      <c r="OGI18" s="153"/>
      <c r="OGJ18" s="153"/>
      <c r="OGK18" s="153"/>
      <c r="OGL18" s="153"/>
      <c r="OGM18" s="153"/>
      <c r="OGN18" s="153"/>
      <c r="OGO18" s="153"/>
      <c r="OGP18" s="153"/>
      <c r="OGQ18" s="153"/>
      <c r="OGR18" s="153"/>
      <c r="OGS18" s="153"/>
      <c r="OGT18" s="153"/>
      <c r="OGU18" s="153"/>
      <c r="OGV18" s="153"/>
      <c r="OGW18" s="153"/>
      <c r="OGX18" s="153"/>
      <c r="OGY18" s="153"/>
      <c r="OGZ18" s="153"/>
      <c r="OHA18" s="153"/>
      <c r="OHB18" s="153"/>
      <c r="OHC18" s="153"/>
      <c r="OHD18" s="153"/>
      <c r="OHE18" s="153"/>
      <c r="OHF18" s="153"/>
      <c r="OHG18" s="153"/>
      <c r="OHH18" s="153"/>
      <c r="OHI18" s="153"/>
      <c r="OHJ18" s="153"/>
      <c r="OHK18" s="153"/>
      <c r="OHL18" s="153"/>
      <c r="OHM18" s="153"/>
      <c r="OHN18" s="153"/>
      <c r="OHO18" s="153"/>
      <c r="OHP18" s="153"/>
      <c r="OHQ18" s="153"/>
      <c r="OHR18" s="153"/>
      <c r="OHS18" s="153"/>
      <c r="OHT18" s="153"/>
      <c r="OHU18" s="153"/>
      <c r="OHV18" s="153"/>
      <c r="OHW18" s="153"/>
      <c r="OHX18" s="153"/>
      <c r="OHY18" s="153"/>
      <c r="OHZ18" s="153"/>
      <c r="OIA18" s="153"/>
      <c r="OIB18" s="153"/>
      <c r="OIC18" s="153"/>
      <c r="OID18" s="153"/>
      <c r="OIE18" s="153"/>
      <c r="OIF18" s="153"/>
      <c r="OIG18" s="153"/>
      <c r="OIH18" s="153"/>
      <c r="OII18" s="153"/>
      <c r="OIJ18" s="153"/>
      <c r="OIK18" s="153"/>
      <c r="OIL18" s="153"/>
      <c r="OIM18" s="153"/>
      <c r="OIN18" s="153"/>
      <c r="OIO18" s="153"/>
      <c r="OIP18" s="153"/>
      <c r="OIQ18" s="153"/>
      <c r="OIR18" s="153"/>
      <c r="OIS18" s="153"/>
      <c r="OIT18" s="153"/>
      <c r="OIU18" s="153"/>
      <c r="OIV18" s="153"/>
      <c r="OIW18" s="153"/>
      <c r="OIX18" s="153"/>
      <c r="OIY18" s="153"/>
      <c r="OIZ18" s="153"/>
      <c r="OJA18" s="153"/>
      <c r="OJB18" s="153"/>
      <c r="OJC18" s="153"/>
      <c r="OJD18" s="153"/>
      <c r="OJE18" s="153"/>
      <c r="OJF18" s="153"/>
      <c r="OJG18" s="153"/>
      <c r="OJH18" s="153"/>
      <c r="OJI18" s="153"/>
      <c r="OJJ18" s="153"/>
      <c r="OJK18" s="153"/>
      <c r="OJL18" s="153"/>
      <c r="OJM18" s="153"/>
      <c r="OJN18" s="153"/>
      <c r="OJO18" s="153"/>
      <c r="OJP18" s="153"/>
      <c r="OJQ18" s="153"/>
      <c r="OJR18" s="153"/>
      <c r="OJS18" s="153"/>
      <c r="OJT18" s="153"/>
      <c r="OJU18" s="153"/>
      <c r="OJV18" s="153"/>
      <c r="OJW18" s="153"/>
      <c r="OJX18" s="153"/>
      <c r="OJY18" s="153"/>
      <c r="OJZ18" s="153"/>
      <c r="OKA18" s="153"/>
      <c r="OKB18" s="153"/>
      <c r="OKC18" s="153"/>
      <c r="OKD18" s="153"/>
      <c r="OKE18" s="153"/>
      <c r="OKF18" s="153"/>
      <c r="OKG18" s="153"/>
      <c r="OKH18" s="153"/>
      <c r="OKI18" s="153"/>
      <c r="OKJ18" s="153"/>
      <c r="OKK18" s="153"/>
      <c r="OKL18" s="153"/>
      <c r="OKM18" s="153"/>
      <c r="OKN18" s="153"/>
      <c r="OKO18" s="153"/>
      <c r="OKP18" s="153"/>
      <c r="OKQ18" s="153"/>
      <c r="OKR18" s="153"/>
      <c r="OKS18" s="153"/>
      <c r="OKT18" s="153"/>
      <c r="OKU18" s="153"/>
      <c r="OKV18" s="153"/>
      <c r="OKW18" s="153"/>
      <c r="OKX18" s="153"/>
      <c r="OKY18" s="153"/>
      <c r="OKZ18" s="153"/>
      <c r="OLA18" s="153"/>
      <c r="OLB18" s="153"/>
      <c r="OLC18" s="153"/>
      <c r="OLD18" s="153"/>
      <c r="OLE18" s="153"/>
      <c r="OLF18" s="153"/>
      <c r="OLG18" s="153"/>
      <c r="OLH18" s="153"/>
      <c r="OLI18" s="153"/>
      <c r="OLJ18" s="153"/>
      <c r="OLK18" s="153"/>
      <c r="OLL18" s="153"/>
      <c r="OLM18" s="153"/>
      <c r="OLN18" s="153"/>
      <c r="OLO18" s="153"/>
      <c r="OLP18" s="153"/>
      <c r="OLQ18" s="153"/>
      <c r="OLR18" s="153"/>
      <c r="OLS18" s="153"/>
      <c r="OLT18" s="153"/>
      <c r="OLU18" s="153"/>
      <c r="OLV18" s="153"/>
      <c r="OLW18" s="153"/>
      <c r="OLX18" s="153"/>
      <c r="OLY18" s="153"/>
      <c r="OLZ18" s="153"/>
      <c r="OMA18" s="153"/>
      <c r="OMB18" s="153"/>
      <c r="OMC18" s="153"/>
      <c r="OMD18" s="153"/>
      <c r="OME18" s="153"/>
      <c r="OMF18" s="153"/>
      <c r="OMG18" s="153"/>
      <c r="OMH18" s="153"/>
      <c r="OMI18" s="153"/>
      <c r="OMJ18" s="153"/>
      <c r="OMK18" s="153"/>
      <c r="OML18" s="153"/>
      <c r="OMM18" s="153"/>
      <c r="OMN18" s="153"/>
      <c r="OMO18" s="153"/>
      <c r="OMP18" s="153"/>
      <c r="OMQ18" s="153"/>
      <c r="OMR18" s="153"/>
      <c r="OMS18" s="153"/>
      <c r="OMT18" s="153"/>
      <c r="OMU18" s="153"/>
      <c r="OMV18" s="153"/>
      <c r="OMW18" s="153"/>
      <c r="OMX18" s="153"/>
      <c r="OMY18" s="153"/>
      <c r="OMZ18" s="153"/>
      <c r="ONA18" s="153"/>
      <c r="ONB18" s="153"/>
      <c r="ONC18" s="153"/>
      <c r="OND18" s="153"/>
      <c r="ONE18" s="153"/>
      <c r="ONF18" s="153"/>
      <c r="ONG18" s="153"/>
      <c r="ONH18" s="153"/>
      <c r="ONI18" s="153"/>
      <c r="ONJ18" s="153"/>
      <c r="ONK18" s="153"/>
      <c r="ONL18" s="153"/>
      <c r="ONM18" s="153"/>
      <c r="ONN18" s="153"/>
      <c r="ONO18" s="153"/>
      <c r="ONP18" s="153"/>
      <c r="ONQ18" s="153"/>
      <c r="ONR18" s="153"/>
      <c r="ONS18" s="153"/>
      <c r="ONT18" s="153"/>
      <c r="ONU18" s="153"/>
      <c r="ONV18" s="153"/>
      <c r="ONW18" s="153"/>
      <c r="ONX18" s="153"/>
      <c r="ONY18" s="153"/>
      <c r="ONZ18" s="153"/>
      <c r="OOA18" s="153"/>
      <c r="OOB18" s="153"/>
      <c r="OOC18" s="153"/>
      <c r="OOD18" s="153"/>
      <c r="OOE18" s="153"/>
      <c r="OOF18" s="153"/>
      <c r="OOG18" s="153"/>
      <c r="OOH18" s="153"/>
      <c r="OOI18" s="153"/>
      <c r="OOJ18" s="153"/>
      <c r="OOK18" s="153"/>
      <c r="OOL18" s="153"/>
      <c r="OOM18" s="153"/>
      <c r="OON18" s="153"/>
      <c r="OOO18" s="153"/>
      <c r="OOP18" s="153"/>
      <c r="OOQ18" s="153"/>
      <c r="OOR18" s="153"/>
      <c r="OOS18" s="153"/>
      <c r="OOT18" s="153"/>
      <c r="OOU18" s="153"/>
      <c r="OOV18" s="153"/>
      <c r="OOW18" s="153"/>
      <c r="OOX18" s="153"/>
      <c r="OOY18" s="153"/>
      <c r="OOZ18" s="153"/>
      <c r="OPA18" s="153"/>
      <c r="OPB18" s="153"/>
      <c r="OPC18" s="153"/>
      <c r="OPD18" s="153"/>
      <c r="OPE18" s="153"/>
      <c r="OPF18" s="153"/>
      <c r="OPG18" s="153"/>
      <c r="OPH18" s="153"/>
      <c r="OPI18" s="153"/>
      <c r="OPJ18" s="153"/>
      <c r="OPK18" s="153"/>
      <c r="OPL18" s="153"/>
      <c r="OPM18" s="153"/>
      <c r="OPN18" s="153"/>
      <c r="OPO18" s="153"/>
      <c r="OPP18" s="153"/>
      <c r="OPQ18" s="153"/>
      <c r="OPR18" s="153"/>
      <c r="OPS18" s="153"/>
      <c r="OPT18" s="153"/>
      <c r="OPU18" s="153"/>
      <c r="OPV18" s="153"/>
      <c r="OPW18" s="153"/>
      <c r="OPX18" s="153"/>
      <c r="OPY18" s="153"/>
      <c r="OPZ18" s="153"/>
      <c r="OQA18" s="153"/>
      <c r="OQB18" s="153"/>
      <c r="OQC18" s="153"/>
      <c r="OQD18" s="153"/>
      <c r="OQE18" s="153"/>
      <c r="OQF18" s="153"/>
      <c r="OQG18" s="153"/>
      <c r="OQH18" s="153"/>
      <c r="OQI18" s="153"/>
      <c r="OQJ18" s="153"/>
      <c r="OQK18" s="153"/>
      <c r="OQL18" s="153"/>
      <c r="OQM18" s="153"/>
      <c r="OQN18" s="153"/>
      <c r="OQO18" s="153"/>
      <c r="OQP18" s="153"/>
      <c r="OQQ18" s="153"/>
      <c r="OQR18" s="153"/>
      <c r="OQS18" s="153"/>
      <c r="OQT18" s="153"/>
      <c r="OQU18" s="153"/>
      <c r="OQV18" s="153"/>
      <c r="OQW18" s="153"/>
      <c r="OQX18" s="153"/>
      <c r="OQY18" s="153"/>
      <c r="OQZ18" s="153"/>
      <c r="ORA18" s="153"/>
      <c r="ORB18" s="153"/>
      <c r="ORC18" s="153"/>
      <c r="ORD18" s="153"/>
      <c r="ORE18" s="153"/>
      <c r="ORF18" s="153"/>
      <c r="ORG18" s="153"/>
      <c r="ORH18" s="153"/>
      <c r="ORI18" s="153"/>
      <c r="ORJ18" s="153"/>
      <c r="ORK18" s="153"/>
      <c r="ORL18" s="153"/>
      <c r="ORM18" s="153"/>
      <c r="ORN18" s="153"/>
      <c r="ORO18" s="153"/>
      <c r="ORP18" s="153"/>
      <c r="ORQ18" s="153"/>
      <c r="ORR18" s="153"/>
      <c r="ORS18" s="153"/>
      <c r="ORT18" s="153"/>
      <c r="ORU18" s="153"/>
      <c r="ORV18" s="153"/>
      <c r="ORW18" s="153"/>
      <c r="ORX18" s="153"/>
      <c r="ORY18" s="153"/>
      <c r="ORZ18" s="153"/>
      <c r="OSA18" s="153"/>
      <c r="OSB18" s="153"/>
      <c r="OSC18" s="153"/>
      <c r="OSD18" s="153"/>
      <c r="OSE18" s="153"/>
      <c r="OSF18" s="153"/>
      <c r="OSG18" s="153"/>
      <c r="OSH18" s="153"/>
      <c r="OSI18" s="153"/>
      <c r="OSJ18" s="153"/>
      <c r="OSK18" s="153"/>
      <c r="OSL18" s="153"/>
      <c r="OSM18" s="153"/>
      <c r="OSN18" s="153"/>
      <c r="OSO18" s="153"/>
      <c r="OSP18" s="153"/>
      <c r="OSQ18" s="153"/>
      <c r="OSR18" s="153"/>
      <c r="OSS18" s="153"/>
      <c r="OST18" s="153"/>
      <c r="OSU18" s="153"/>
      <c r="OSV18" s="153"/>
      <c r="OSW18" s="153"/>
      <c r="OSX18" s="153"/>
      <c r="OSY18" s="153"/>
      <c r="OSZ18" s="153"/>
      <c r="OTA18" s="153"/>
      <c r="OTB18" s="153"/>
      <c r="OTC18" s="153"/>
      <c r="OTD18" s="153"/>
      <c r="OTE18" s="153"/>
      <c r="OTF18" s="153"/>
      <c r="OTG18" s="153"/>
      <c r="OTH18" s="153"/>
      <c r="OTI18" s="153"/>
      <c r="OTJ18" s="153"/>
      <c r="OTK18" s="153"/>
      <c r="OTL18" s="153"/>
      <c r="OTM18" s="153"/>
      <c r="OTN18" s="153"/>
      <c r="OTO18" s="153"/>
      <c r="OTP18" s="153"/>
      <c r="OTQ18" s="153"/>
      <c r="OTR18" s="153"/>
      <c r="OTS18" s="153"/>
      <c r="OTT18" s="153"/>
      <c r="OTU18" s="153"/>
      <c r="OTV18" s="153"/>
      <c r="OTW18" s="153"/>
      <c r="OTX18" s="153"/>
      <c r="OTY18" s="153"/>
      <c r="OTZ18" s="153"/>
      <c r="OUA18" s="153"/>
      <c r="OUB18" s="153"/>
      <c r="OUC18" s="153"/>
      <c r="OUD18" s="153"/>
      <c r="OUE18" s="153"/>
      <c r="OUF18" s="153"/>
      <c r="OUG18" s="153"/>
      <c r="OUH18" s="153"/>
      <c r="OUI18" s="153"/>
      <c r="OUJ18" s="153"/>
      <c r="OUK18" s="153"/>
      <c r="OUL18" s="153"/>
      <c r="OUM18" s="153"/>
      <c r="OUN18" s="153"/>
      <c r="OUO18" s="153"/>
      <c r="OUP18" s="153"/>
      <c r="OUQ18" s="153"/>
      <c r="OUR18" s="153"/>
      <c r="OUS18" s="153"/>
      <c r="OUT18" s="153"/>
      <c r="OUU18" s="153"/>
      <c r="OUV18" s="153"/>
      <c r="OUW18" s="153"/>
      <c r="OUX18" s="153"/>
      <c r="OUY18" s="153"/>
      <c r="OUZ18" s="153"/>
      <c r="OVA18" s="153"/>
      <c r="OVB18" s="153"/>
      <c r="OVC18" s="153"/>
      <c r="OVD18" s="153"/>
      <c r="OVE18" s="153"/>
      <c r="OVF18" s="153"/>
      <c r="OVG18" s="153"/>
      <c r="OVH18" s="153"/>
      <c r="OVI18" s="153"/>
      <c r="OVJ18" s="153"/>
      <c r="OVK18" s="153"/>
      <c r="OVL18" s="153"/>
      <c r="OVM18" s="153"/>
      <c r="OVN18" s="153"/>
      <c r="OVO18" s="153"/>
      <c r="OVP18" s="153"/>
      <c r="OVQ18" s="153"/>
      <c r="OVR18" s="153"/>
      <c r="OVS18" s="153"/>
      <c r="OVT18" s="153"/>
      <c r="OVU18" s="153"/>
      <c r="OVV18" s="153"/>
      <c r="OVW18" s="153"/>
      <c r="OVX18" s="153"/>
      <c r="OVY18" s="153"/>
      <c r="OVZ18" s="153"/>
      <c r="OWA18" s="153"/>
      <c r="OWB18" s="153"/>
      <c r="OWC18" s="153"/>
      <c r="OWD18" s="153"/>
      <c r="OWE18" s="153"/>
      <c r="OWF18" s="153"/>
      <c r="OWG18" s="153"/>
      <c r="OWH18" s="153"/>
      <c r="OWI18" s="153"/>
      <c r="OWJ18" s="153"/>
      <c r="OWK18" s="153"/>
      <c r="OWL18" s="153"/>
      <c r="OWM18" s="153"/>
      <c r="OWN18" s="153"/>
      <c r="OWO18" s="153"/>
      <c r="OWP18" s="153"/>
      <c r="OWQ18" s="153"/>
      <c r="OWR18" s="153"/>
      <c r="OWS18" s="153"/>
      <c r="OWT18" s="153"/>
      <c r="OWU18" s="153"/>
      <c r="OWV18" s="153"/>
      <c r="OWW18" s="153"/>
      <c r="OWX18" s="153"/>
      <c r="OWY18" s="153"/>
      <c r="OWZ18" s="153"/>
      <c r="OXA18" s="153"/>
      <c r="OXB18" s="153"/>
      <c r="OXC18" s="153"/>
      <c r="OXD18" s="153"/>
      <c r="OXE18" s="153"/>
      <c r="OXF18" s="153"/>
      <c r="OXG18" s="153"/>
      <c r="OXH18" s="153"/>
      <c r="OXI18" s="153"/>
      <c r="OXJ18" s="153"/>
      <c r="OXK18" s="153"/>
      <c r="OXL18" s="153"/>
      <c r="OXM18" s="153"/>
      <c r="OXN18" s="153"/>
      <c r="OXO18" s="153"/>
      <c r="OXP18" s="153"/>
      <c r="OXQ18" s="153"/>
      <c r="OXR18" s="153"/>
      <c r="OXS18" s="153"/>
      <c r="OXT18" s="153"/>
      <c r="OXU18" s="153"/>
      <c r="OXV18" s="153"/>
      <c r="OXW18" s="153"/>
      <c r="OXX18" s="153"/>
      <c r="OXY18" s="153"/>
      <c r="OXZ18" s="153"/>
      <c r="OYA18" s="153"/>
      <c r="OYB18" s="153"/>
      <c r="OYC18" s="153"/>
      <c r="OYD18" s="153"/>
      <c r="OYE18" s="153"/>
      <c r="OYF18" s="153"/>
      <c r="OYG18" s="153"/>
      <c r="OYH18" s="153"/>
      <c r="OYI18" s="153"/>
      <c r="OYJ18" s="153"/>
      <c r="OYK18" s="153"/>
      <c r="OYL18" s="153"/>
      <c r="OYM18" s="153"/>
      <c r="OYN18" s="153"/>
      <c r="OYO18" s="153"/>
      <c r="OYP18" s="153"/>
      <c r="OYQ18" s="153"/>
      <c r="OYR18" s="153"/>
      <c r="OYS18" s="153"/>
      <c r="OYT18" s="153"/>
      <c r="OYU18" s="153"/>
      <c r="OYV18" s="153"/>
      <c r="OYW18" s="153"/>
      <c r="OYX18" s="153"/>
      <c r="OYY18" s="153"/>
      <c r="OYZ18" s="153"/>
      <c r="OZA18" s="153"/>
      <c r="OZB18" s="153"/>
      <c r="OZC18" s="153"/>
      <c r="OZD18" s="153"/>
      <c r="OZE18" s="153"/>
      <c r="OZF18" s="153"/>
      <c r="OZG18" s="153"/>
      <c r="OZH18" s="153"/>
      <c r="OZI18" s="153"/>
      <c r="OZJ18" s="153"/>
      <c r="OZK18" s="153"/>
      <c r="OZL18" s="153"/>
      <c r="OZM18" s="153"/>
      <c r="OZN18" s="153"/>
      <c r="OZO18" s="153"/>
      <c r="OZP18" s="153"/>
      <c r="OZQ18" s="153"/>
      <c r="OZR18" s="153"/>
      <c r="OZS18" s="153"/>
      <c r="OZT18" s="153"/>
      <c r="OZU18" s="153"/>
      <c r="OZV18" s="153"/>
      <c r="OZW18" s="153"/>
      <c r="OZX18" s="153"/>
      <c r="OZY18" s="153"/>
      <c r="OZZ18" s="153"/>
      <c r="PAA18" s="153"/>
      <c r="PAB18" s="153"/>
      <c r="PAC18" s="153"/>
      <c r="PAD18" s="153"/>
      <c r="PAE18" s="153"/>
      <c r="PAF18" s="153"/>
      <c r="PAG18" s="153"/>
      <c r="PAH18" s="153"/>
      <c r="PAI18" s="153"/>
      <c r="PAJ18" s="153"/>
      <c r="PAK18" s="153"/>
      <c r="PAL18" s="153"/>
      <c r="PAM18" s="153"/>
      <c r="PAN18" s="153"/>
      <c r="PAO18" s="153"/>
      <c r="PAP18" s="153"/>
      <c r="PAQ18" s="153"/>
      <c r="PAR18" s="153"/>
      <c r="PAS18" s="153"/>
      <c r="PAT18" s="153"/>
      <c r="PAU18" s="153"/>
      <c r="PAV18" s="153"/>
      <c r="PAW18" s="153"/>
      <c r="PAX18" s="153"/>
      <c r="PAY18" s="153"/>
      <c r="PAZ18" s="153"/>
      <c r="PBA18" s="153"/>
      <c r="PBB18" s="153"/>
      <c r="PBC18" s="153"/>
      <c r="PBD18" s="153"/>
      <c r="PBE18" s="153"/>
      <c r="PBF18" s="153"/>
      <c r="PBG18" s="153"/>
      <c r="PBH18" s="153"/>
      <c r="PBI18" s="153"/>
      <c r="PBJ18" s="153"/>
      <c r="PBK18" s="153"/>
      <c r="PBL18" s="153"/>
      <c r="PBM18" s="153"/>
      <c r="PBN18" s="153"/>
      <c r="PBO18" s="153"/>
      <c r="PBP18" s="153"/>
      <c r="PBQ18" s="153"/>
      <c r="PBR18" s="153"/>
      <c r="PBS18" s="153"/>
      <c r="PBT18" s="153"/>
      <c r="PBU18" s="153"/>
      <c r="PBV18" s="153"/>
      <c r="PBW18" s="153"/>
      <c r="PBX18" s="153"/>
      <c r="PBY18" s="153"/>
      <c r="PBZ18" s="153"/>
      <c r="PCA18" s="153"/>
      <c r="PCB18" s="153"/>
      <c r="PCC18" s="153"/>
      <c r="PCD18" s="153"/>
      <c r="PCE18" s="153"/>
      <c r="PCF18" s="153"/>
      <c r="PCG18" s="153"/>
      <c r="PCH18" s="153"/>
      <c r="PCI18" s="153"/>
      <c r="PCJ18" s="153"/>
      <c r="PCK18" s="153"/>
      <c r="PCL18" s="153"/>
      <c r="PCM18" s="153"/>
      <c r="PCN18" s="153"/>
      <c r="PCO18" s="153"/>
      <c r="PCP18" s="153"/>
      <c r="PCQ18" s="153"/>
      <c r="PCR18" s="153"/>
      <c r="PCS18" s="153"/>
      <c r="PCT18" s="153"/>
      <c r="PCU18" s="153"/>
      <c r="PCV18" s="153"/>
      <c r="PCW18" s="153"/>
      <c r="PCX18" s="153"/>
      <c r="PCY18" s="153"/>
      <c r="PCZ18" s="153"/>
      <c r="PDA18" s="153"/>
      <c r="PDB18" s="153"/>
      <c r="PDC18" s="153"/>
      <c r="PDD18" s="153"/>
      <c r="PDE18" s="153"/>
      <c r="PDF18" s="153"/>
      <c r="PDG18" s="153"/>
      <c r="PDH18" s="153"/>
      <c r="PDI18" s="153"/>
      <c r="PDJ18" s="153"/>
      <c r="PDK18" s="153"/>
      <c r="PDL18" s="153"/>
      <c r="PDM18" s="153"/>
      <c r="PDN18" s="153"/>
      <c r="PDO18" s="153"/>
      <c r="PDP18" s="153"/>
      <c r="PDQ18" s="153"/>
      <c r="PDR18" s="153"/>
      <c r="PDS18" s="153"/>
      <c r="PDT18" s="153"/>
      <c r="PDU18" s="153"/>
      <c r="PDV18" s="153"/>
      <c r="PDW18" s="153"/>
      <c r="PDX18" s="153"/>
      <c r="PDY18" s="153"/>
      <c r="PDZ18" s="153"/>
      <c r="PEA18" s="153"/>
      <c r="PEB18" s="153"/>
      <c r="PEC18" s="153"/>
      <c r="PED18" s="153"/>
      <c r="PEE18" s="153"/>
      <c r="PEF18" s="153"/>
      <c r="PEG18" s="153"/>
      <c r="PEH18" s="153"/>
      <c r="PEI18" s="153"/>
      <c r="PEJ18" s="153"/>
      <c r="PEK18" s="153"/>
      <c r="PEL18" s="153"/>
      <c r="PEM18" s="153"/>
      <c r="PEN18" s="153"/>
      <c r="PEO18" s="153"/>
      <c r="PEP18" s="153"/>
      <c r="PEQ18" s="153"/>
      <c r="PER18" s="153"/>
      <c r="PES18" s="153"/>
      <c r="PET18" s="153"/>
      <c r="PEU18" s="153"/>
      <c r="PEV18" s="153"/>
      <c r="PEW18" s="153"/>
      <c r="PEX18" s="153"/>
      <c r="PEY18" s="153"/>
      <c r="PEZ18" s="153"/>
      <c r="PFA18" s="153"/>
      <c r="PFB18" s="153"/>
      <c r="PFC18" s="153"/>
      <c r="PFD18" s="153"/>
      <c r="PFE18" s="153"/>
      <c r="PFF18" s="153"/>
      <c r="PFG18" s="153"/>
      <c r="PFH18" s="153"/>
      <c r="PFI18" s="153"/>
      <c r="PFJ18" s="153"/>
      <c r="PFK18" s="153"/>
      <c r="PFL18" s="153"/>
      <c r="PFM18" s="153"/>
      <c r="PFN18" s="153"/>
      <c r="PFO18" s="153"/>
      <c r="PFP18" s="153"/>
      <c r="PFQ18" s="153"/>
      <c r="PFR18" s="153"/>
      <c r="PFS18" s="153"/>
      <c r="PFT18" s="153"/>
      <c r="PFU18" s="153"/>
      <c r="PFV18" s="153"/>
      <c r="PFW18" s="153"/>
      <c r="PFX18" s="153"/>
      <c r="PFY18" s="153"/>
      <c r="PFZ18" s="153"/>
      <c r="PGA18" s="153"/>
      <c r="PGB18" s="153"/>
      <c r="PGC18" s="153"/>
      <c r="PGD18" s="153"/>
      <c r="PGE18" s="153"/>
      <c r="PGF18" s="153"/>
      <c r="PGG18" s="153"/>
      <c r="PGH18" s="153"/>
      <c r="PGI18" s="153"/>
      <c r="PGJ18" s="153"/>
      <c r="PGK18" s="153"/>
      <c r="PGL18" s="153"/>
      <c r="PGM18" s="153"/>
      <c r="PGN18" s="153"/>
      <c r="PGO18" s="153"/>
      <c r="PGP18" s="153"/>
      <c r="PGQ18" s="153"/>
      <c r="PGR18" s="153"/>
      <c r="PGS18" s="153"/>
      <c r="PGT18" s="153"/>
      <c r="PGU18" s="153"/>
      <c r="PGV18" s="153"/>
      <c r="PGW18" s="153"/>
      <c r="PGX18" s="153"/>
      <c r="PGY18" s="153"/>
      <c r="PGZ18" s="153"/>
      <c r="PHA18" s="153"/>
      <c r="PHB18" s="153"/>
      <c r="PHC18" s="153"/>
      <c r="PHD18" s="153"/>
      <c r="PHE18" s="153"/>
      <c r="PHF18" s="153"/>
      <c r="PHG18" s="153"/>
      <c r="PHH18" s="153"/>
      <c r="PHI18" s="153"/>
      <c r="PHJ18" s="153"/>
      <c r="PHK18" s="153"/>
      <c r="PHL18" s="153"/>
      <c r="PHM18" s="153"/>
      <c r="PHN18" s="153"/>
      <c r="PHO18" s="153"/>
      <c r="PHP18" s="153"/>
      <c r="PHQ18" s="153"/>
      <c r="PHR18" s="153"/>
      <c r="PHS18" s="153"/>
      <c r="PHT18" s="153"/>
      <c r="PHU18" s="153"/>
      <c r="PHV18" s="153"/>
      <c r="PHW18" s="153"/>
      <c r="PHX18" s="153"/>
      <c r="PHY18" s="153"/>
      <c r="PHZ18" s="153"/>
      <c r="PIA18" s="153"/>
      <c r="PIB18" s="153"/>
      <c r="PIC18" s="153"/>
      <c r="PID18" s="153"/>
      <c r="PIE18" s="153"/>
      <c r="PIF18" s="153"/>
      <c r="PIG18" s="153"/>
      <c r="PIH18" s="153"/>
      <c r="PII18" s="153"/>
      <c r="PIJ18" s="153"/>
      <c r="PIK18" s="153"/>
      <c r="PIL18" s="153"/>
      <c r="PIM18" s="153"/>
      <c r="PIN18" s="153"/>
      <c r="PIO18" s="153"/>
      <c r="PIP18" s="153"/>
      <c r="PIQ18" s="153"/>
      <c r="PIR18" s="153"/>
      <c r="PIS18" s="153"/>
      <c r="PIT18" s="153"/>
      <c r="PIU18" s="153"/>
      <c r="PIV18" s="153"/>
      <c r="PIW18" s="153"/>
      <c r="PIX18" s="153"/>
      <c r="PIY18" s="153"/>
      <c r="PIZ18" s="153"/>
      <c r="PJA18" s="153"/>
      <c r="PJB18" s="153"/>
      <c r="PJC18" s="153"/>
      <c r="PJD18" s="153"/>
      <c r="PJE18" s="153"/>
      <c r="PJF18" s="153"/>
      <c r="PJG18" s="153"/>
      <c r="PJH18" s="153"/>
      <c r="PJI18" s="153"/>
      <c r="PJJ18" s="153"/>
      <c r="PJK18" s="153"/>
      <c r="PJL18" s="153"/>
      <c r="PJM18" s="153"/>
      <c r="PJN18" s="153"/>
      <c r="PJO18" s="153"/>
      <c r="PJP18" s="153"/>
      <c r="PJQ18" s="153"/>
      <c r="PJR18" s="153"/>
      <c r="PJS18" s="153"/>
      <c r="PJT18" s="153"/>
      <c r="PJU18" s="153"/>
      <c r="PJV18" s="153"/>
      <c r="PJW18" s="153"/>
      <c r="PJX18" s="153"/>
      <c r="PJY18" s="153"/>
      <c r="PJZ18" s="153"/>
      <c r="PKA18" s="153"/>
      <c r="PKB18" s="153"/>
      <c r="PKC18" s="153"/>
      <c r="PKD18" s="153"/>
      <c r="PKE18" s="153"/>
      <c r="PKF18" s="153"/>
      <c r="PKG18" s="153"/>
      <c r="PKH18" s="153"/>
      <c r="PKI18" s="153"/>
      <c r="PKJ18" s="153"/>
      <c r="PKK18" s="153"/>
      <c r="PKL18" s="153"/>
      <c r="PKM18" s="153"/>
      <c r="PKN18" s="153"/>
      <c r="PKO18" s="153"/>
      <c r="PKP18" s="153"/>
      <c r="PKQ18" s="153"/>
      <c r="PKR18" s="153"/>
      <c r="PKS18" s="153"/>
      <c r="PKT18" s="153"/>
      <c r="PKU18" s="153"/>
      <c r="PKV18" s="153"/>
      <c r="PKW18" s="153"/>
      <c r="PKX18" s="153"/>
      <c r="PKY18" s="153"/>
      <c r="PKZ18" s="153"/>
      <c r="PLA18" s="153"/>
      <c r="PLB18" s="153"/>
      <c r="PLC18" s="153"/>
      <c r="PLD18" s="153"/>
      <c r="PLE18" s="153"/>
      <c r="PLF18" s="153"/>
      <c r="PLG18" s="153"/>
      <c r="PLH18" s="153"/>
      <c r="PLI18" s="153"/>
      <c r="PLJ18" s="153"/>
      <c r="PLK18" s="153"/>
      <c r="PLL18" s="153"/>
      <c r="PLM18" s="153"/>
      <c r="PLN18" s="153"/>
      <c r="PLO18" s="153"/>
      <c r="PLP18" s="153"/>
      <c r="PLQ18" s="153"/>
      <c r="PLR18" s="153"/>
      <c r="PLS18" s="153"/>
      <c r="PLT18" s="153"/>
      <c r="PLU18" s="153"/>
      <c r="PLV18" s="153"/>
      <c r="PLW18" s="153"/>
      <c r="PLX18" s="153"/>
      <c r="PLY18" s="153"/>
      <c r="PLZ18" s="153"/>
      <c r="PMA18" s="153"/>
      <c r="PMB18" s="153"/>
      <c r="PMC18" s="153"/>
      <c r="PMD18" s="153"/>
      <c r="PME18" s="153"/>
      <c r="PMF18" s="153"/>
      <c r="PMG18" s="153"/>
      <c r="PMH18" s="153"/>
      <c r="PMI18" s="153"/>
      <c r="PMJ18" s="153"/>
      <c r="PMK18" s="153"/>
      <c r="PML18" s="153"/>
      <c r="PMM18" s="153"/>
      <c r="PMN18" s="153"/>
      <c r="PMO18" s="153"/>
      <c r="PMP18" s="153"/>
      <c r="PMQ18" s="153"/>
      <c r="PMR18" s="153"/>
      <c r="PMS18" s="153"/>
      <c r="PMT18" s="153"/>
      <c r="PMU18" s="153"/>
      <c r="PMV18" s="153"/>
      <c r="PMW18" s="153"/>
      <c r="PMX18" s="153"/>
      <c r="PMY18" s="153"/>
      <c r="PMZ18" s="153"/>
      <c r="PNA18" s="153"/>
      <c r="PNB18" s="153"/>
      <c r="PNC18" s="153"/>
      <c r="PND18" s="153"/>
      <c r="PNE18" s="153"/>
      <c r="PNF18" s="153"/>
      <c r="PNG18" s="153"/>
      <c r="PNH18" s="153"/>
      <c r="PNI18" s="153"/>
      <c r="PNJ18" s="153"/>
      <c r="PNK18" s="153"/>
      <c r="PNL18" s="153"/>
      <c r="PNM18" s="153"/>
      <c r="PNN18" s="153"/>
      <c r="PNO18" s="153"/>
      <c r="PNP18" s="153"/>
      <c r="PNQ18" s="153"/>
      <c r="PNR18" s="153"/>
      <c r="PNS18" s="153"/>
      <c r="PNT18" s="153"/>
      <c r="PNU18" s="153"/>
      <c r="PNV18" s="153"/>
      <c r="PNW18" s="153"/>
      <c r="PNX18" s="153"/>
      <c r="PNY18" s="153"/>
      <c r="PNZ18" s="153"/>
      <c r="POA18" s="153"/>
      <c r="POB18" s="153"/>
      <c r="POC18" s="153"/>
      <c r="POD18" s="153"/>
      <c r="POE18" s="153"/>
      <c r="POF18" s="153"/>
      <c r="POG18" s="153"/>
      <c r="POH18" s="153"/>
      <c r="POI18" s="153"/>
      <c r="POJ18" s="153"/>
      <c r="POK18" s="153"/>
      <c r="POL18" s="153"/>
      <c r="POM18" s="153"/>
      <c r="PON18" s="153"/>
      <c r="POO18" s="153"/>
      <c r="POP18" s="153"/>
      <c r="POQ18" s="153"/>
      <c r="POR18" s="153"/>
      <c r="POS18" s="153"/>
      <c r="POT18" s="153"/>
      <c r="POU18" s="153"/>
      <c r="POV18" s="153"/>
      <c r="POW18" s="153"/>
      <c r="POX18" s="153"/>
      <c r="POY18" s="153"/>
      <c r="POZ18" s="153"/>
      <c r="PPA18" s="153"/>
      <c r="PPB18" s="153"/>
      <c r="PPC18" s="153"/>
      <c r="PPD18" s="153"/>
      <c r="PPE18" s="153"/>
      <c r="PPF18" s="153"/>
      <c r="PPG18" s="153"/>
      <c r="PPH18" s="153"/>
      <c r="PPI18" s="153"/>
      <c r="PPJ18" s="153"/>
      <c r="PPK18" s="153"/>
      <c r="PPL18" s="153"/>
      <c r="PPM18" s="153"/>
      <c r="PPN18" s="153"/>
      <c r="PPO18" s="153"/>
      <c r="PPP18" s="153"/>
      <c r="PPQ18" s="153"/>
      <c r="PPR18" s="153"/>
      <c r="PPS18" s="153"/>
      <c r="PPT18" s="153"/>
      <c r="PPU18" s="153"/>
      <c r="PPV18" s="153"/>
      <c r="PPW18" s="153"/>
      <c r="PPX18" s="153"/>
      <c r="PPY18" s="153"/>
      <c r="PPZ18" s="153"/>
      <c r="PQA18" s="153"/>
      <c r="PQB18" s="153"/>
      <c r="PQC18" s="153"/>
      <c r="PQD18" s="153"/>
      <c r="PQE18" s="153"/>
      <c r="PQF18" s="153"/>
      <c r="PQG18" s="153"/>
      <c r="PQH18" s="153"/>
      <c r="PQI18" s="153"/>
      <c r="PQJ18" s="153"/>
      <c r="PQK18" s="153"/>
      <c r="PQL18" s="153"/>
      <c r="PQM18" s="153"/>
      <c r="PQN18" s="153"/>
      <c r="PQO18" s="153"/>
      <c r="PQP18" s="153"/>
      <c r="PQQ18" s="153"/>
      <c r="PQR18" s="153"/>
      <c r="PQS18" s="153"/>
      <c r="PQT18" s="153"/>
      <c r="PQU18" s="153"/>
      <c r="PQV18" s="153"/>
      <c r="PQW18" s="153"/>
      <c r="PQX18" s="153"/>
      <c r="PQY18" s="153"/>
      <c r="PQZ18" s="153"/>
      <c r="PRA18" s="153"/>
      <c r="PRB18" s="153"/>
      <c r="PRC18" s="153"/>
      <c r="PRD18" s="153"/>
      <c r="PRE18" s="153"/>
      <c r="PRF18" s="153"/>
      <c r="PRG18" s="153"/>
      <c r="PRH18" s="153"/>
      <c r="PRI18" s="153"/>
      <c r="PRJ18" s="153"/>
      <c r="PRK18" s="153"/>
      <c r="PRL18" s="153"/>
      <c r="PRM18" s="153"/>
      <c r="PRN18" s="153"/>
      <c r="PRO18" s="153"/>
      <c r="PRP18" s="153"/>
      <c r="PRQ18" s="153"/>
      <c r="PRR18" s="153"/>
      <c r="PRS18" s="153"/>
      <c r="PRT18" s="153"/>
      <c r="PRU18" s="153"/>
      <c r="PRV18" s="153"/>
      <c r="PRW18" s="153"/>
      <c r="PRX18" s="153"/>
      <c r="PRY18" s="153"/>
      <c r="PRZ18" s="153"/>
      <c r="PSA18" s="153"/>
      <c r="PSB18" s="153"/>
      <c r="PSC18" s="153"/>
      <c r="PSD18" s="153"/>
      <c r="PSE18" s="153"/>
      <c r="PSF18" s="153"/>
      <c r="PSG18" s="153"/>
      <c r="PSH18" s="153"/>
      <c r="PSI18" s="153"/>
      <c r="PSJ18" s="153"/>
      <c r="PSK18" s="153"/>
      <c r="PSL18" s="153"/>
      <c r="PSM18" s="153"/>
      <c r="PSN18" s="153"/>
      <c r="PSO18" s="153"/>
      <c r="PSP18" s="153"/>
      <c r="PSQ18" s="153"/>
      <c r="PSR18" s="153"/>
      <c r="PSS18" s="153"/>
      <c r="PST18" s="153"/>
      <c r="PSU18" s="153"/>
      <c r="PSV18" s="153"/>
      <c r="PSW18" s="153"/>
      <c r="PSX18" s="153"/>
      <c r="PSY18" s="153"/>
      <c r="PSZ18" s="153"/>
      <c r="PTA18" s="153"/>
      <c r="PTB18" s="153"/>
      <c r="PTC18" s="153"/>
      <c r="PTD18" s="153"/>
      <c r="PTE18" s="153"/>
      <c r="PTF18" s="153"/>
      <c r="PTG18" s="153"/>
      <c r="PTH18" s="153"/>
      <c r="PTI18" s="153"/>
      <c r="PTJ18" s="153"/>
      <c r="PTK18" s="153"/>
      <c r="PTL18" s="153"/>
      <c r="PTM18" s="153"/>
      <c r="PTN18" s="153"/>
      <c r="PTO18" s="153"/>
      <c r="PTP18" s="153"/>
      <c r="PTQ18" s="153"/>
      <c r="PTR18" s="153"/>
      <c r="PTS18" s="153"/>
      <c r="PTT18" s="153"/>
      <c r="PTU18" s="153"/>
      <c r="PTV18" s="153"/>
      <c r="PTW18" s="153"/>
      <c r="PTX18" s="153"/>
      <c r="PTY18" s="153"/>
      <c r="PTZ18" s="153"/>
      <c r="PUA18" s="153"/>
      <c r="PUB18" s="153"/>
      <c r="PUC18" s="153"/>
      <c r="PUD18" s="153"/>
      <c r="PUE18" s="153"/>
      <c r="PUF18" s="153"/>
      <c r="PUG18" s="153"/>
      <c r="PUH18" s="153"/>
      <c r="PUI18" s="153"/>
      <c r="PUJ18" s="153"/>
      <c r="PUK18" s="153"/>
      <c r="PUL18" s="153"/>
      <c r="PUM18" s="153"/>
      <c r="PUN18" s="153"/>
      <c r="PUO18" s="153"/>
      <c r="PUP18" s="153"/>
      <c r="PUQ18" s="153"/>
      <c r="PUR18" s="153"/>
      <c r="PUS18" s="153"/>
      <c r="PUT18" s="153"/>
      <c r="PUU18" s="153"/>
      <c r="PUV18" s="153"/>
      <c r="PUW18" s="153"/>
      <c r="PUX18" s="153"/>
      <c r="PUY18" s="153"/>
      <c r="PUZ18" s="153"/>
      <c r="PVA18" s="153"/>
      <c r="PVB18" s="153"/>
      <c r="PVC18" s="153"/>
      <c r="PVD18" s="153"/>
      <c r="PVE18" s="153"/>
      <c r="PVF18" s="153"/>
      <c r="PVG18" s="153"/>
      <c r="PVH18" s="153"/>
      <c r="PVI18" s="153"/>
      <c r="PVJ18" s="153"/>
      <c r="PVK18" s="153"/>
      <c r="PVL18" s="153"/>
      <c r="PVM18" s="153"/>
      <c r="PVN18" s="153"/>
      <c r="PVO18" s="153"/>
      <c r="PVP18" s="153"/>
      <c r="PVQ18" s="153"/>
      <c r="PVR18" s="153"/>
      <c r="PVS18" s="153"/>
      <c r="PVT18" s="153"/>
      <c r="PVU18" s="153"/>
      <c r="PVV18" s="153"/>
      <c r="PVW18" s="153"/>
      <c r="PVX18" s="153"/>
      <c r="PVY18" s="153"/>
      <c r="PVZ18" s="153"/>
      <c r="PWA18" s="153"/>
      <c r="PWB18" s="153"/>
      <c r="PWC18" s="153"/>
      <c r="PWD18" s="153"/>
      <c r="PWE18" s="153"/>
      <c r="PWF18" s="153"/>
      <c r="PWG18" s="153"/>
      <c r="PWH18" s="153"/>
      <c r="PWI18" s="153"/>
      <c r="PWJ18" s="153"/>
      <c r="PWK18" s="153"/>
      <c r="PWL18" s="153"/>
      <c r="PWM18" s="153"/>
      <c r="PWN18" s="153"/>
      <c r="PWO18" s="153"/>
      <c r="PWP18" s="153"/>
      <c r="PWQ18" s="153"/>
      <c r="PWR18" s="153"/>
      <c r="PWS18" s="153"/>
      <c r="PWT18" s="153"/>
      <c r="PWU18" s="153"/>
      <c r="PWV18" s="153"/>
      <c r="PWW18" s="153"/>
      <c r="PWX18" s="153"/>
      <c r="PWY18" s="153"/>
      <c r="PWZ18" s="153"/>
      <c r="PXA18" s="153"/>
      <c r="PXB18" s="153"/>
      <c r="PXC18" s="153"/>
      <c r="PXD18" s="153"/>
      <c r="PXE18" s="153"/>
      <c r="PXF18" s="153"/>
      <c r="PXG18" s="153"/>
      <c r="PXH18" s="153"/>
      <c r="PXI18" s="153"/>
      <c r="PXJ18" s="153"/>
      <c r="PXK18" s="153"/>
      <c r="PXL18" s="153"/>
      <c r="PXM18" s="153"/>
      <c r="PXN18" s="153"/>
      <c r="PXO18" s="153"/>
      <c r="PXP18" s="153"/>
      <c r="PXQ18" s="153"/>
      <c r="PXR18" s="153"/>
      <c r="PXS18" s="153"/>
      <c r="PXT18" s="153"/>
      <c r="PXU18" s="153"/>
      <c r="PXV18" s="153"/>
      <c r="PXW18" s="153"/>
      <c r="PXX18" s="153"/>
      <c r="PXY18" s="153"/>
      <c r="PXZ18" s="153"/>
      <c r="PYA18" s="153"/>
      <c r="PYB18" s="153"/>
      <c r="PYC18" s="153"/>
      <c r="PYD18" s="153"/>
      <c r="PYE18" s="153"/>
      <c r="PYF18" s="153"/>
      <c r="PYG18" s="153"/>
      <c r="PYH18" s="153"/>
      <c r="PYI18" s="153"/>
      <c r="PYJ18" s="153"/>
      <c r="PYK18" s="153"/>
      <c r="PYL18" s="153"/>
      <c r="PYM18" s="153"/>
      <c r="PYN18" s="153"/>
      <c r="PYO18" s="153"/>
      <c r="PYP18" s="153"/>
      <c r="PYQ18" s="153"/>
      <c r="PYR18" s="153"/>
      <c r="PYS18" s="153"/>
      <c r="PYT18" s="153"/>
      <c r="PYU18" s="153"/>
      <c r="PYV18" s="153"/>
      <c r="PYW18" s="153"/>
      <c r="PYX18" s="153"/>
      <c r="PYY18" s="153"/>
      <c r="PYZ18" s="153"/>
      <c r="PZA18" s="153"/>
      <c r="PZB18" s="153"/>
      <c r="PZC18" s="153"/>
      <c r="PZD18" s="153"/>
      <c r="PZE18" s="153"/>
      <c r="PZF18" s="153"/>
      <c r="PZG18" s="153"/>
      <c r="PZH18" s="153"/>
      <c r="PZI18" s="153"/>
      <c r="PZJ18" s="153"/>
      <c r="PZK18" s="153"/>
      <c r="PZL18" s="153"/>
      <c r="PZM18" s="153"/>
      <c r="PZN18" s="153"/>
      <c r="PZO18" s="153"/>
      <c r="PZP18" s="153"/>
      <c r="PZQ18" s="153"/>
      <c r="PZR18" s="153"/>
      <c r="PZS18" s="153"/>
      <c r="PZT18" s="153"/>
      <c r="PZU18" s="153"/>
      <c r="PZV18" s="153"/>
      <c r="PZW18" s="153"/>
      <c r="PZX18" s="153"/>
      <c r="PZY18" s="153"/>
      <c r="PZZ18" s="153"/>
      <c r="QAA18" s="153"/>
      <c r="QAB18" s="153"/>
      <c r="QAC18" s="153"/>
      <c r="QAD18" s="153"/>
      <c r="QAE18" s="153"/>
      <c r="QAF18" s="153"/>
      <c r="QAG18" s="153"/>
      <c r="QAH18" s="153"/>
      <c r="QAI18" s="153"/>
      <c r="QAJ18" s="153"/>
      <c r="QAK18" s="153"/>
      <c r="QAL18" s="153"/>
      <c r="QAM18" s="153"/>
      <c r="QAN18" s="153"/>
      <c r="QAO18" s="153"/>
      <c r="QAP18" s="153"/>
      <c r="QAQ18" s="153"/>
      <c r="QAR18" s="153"/>
      <c r="QAS18" s="153"/>
      <c r="QAT18" s="153"/>
      <c r="QAU18" s="153"/>
      <c r="QAV18" s="153"/>
      <c r="QAW18" s="153"/>
      <c r="QAX18" s="153"/>
      <c r="QAY18" s="153"/>
      <c r="QAZ18" s="153"/>
      <c r="QBA18" s="153"/>
      <c r="QBB18" s="153"/>
      <c r="QBC18" s="153"/>
      <c r="QBD18" s="153"/>
      <c r="QBE18" s="153"/>
      <c r="QBF18" s="153"/>
      <c r="QBG18" s="153"/>
      <c r="QBH18" s="153"/>
      <c r="QBI18" s="153"/>
      <c r="QBJ18" s="153"/>
      <c r="QBK18" s="153"/>
      <c r="QBL18" s="153"/>
      <c r="QBM18" s="153"/>
      <c r="QBN18" s="153"/>
      <c r="QBO18" s="153"/>
      <c r="QBP18" s="153"/>
      <c r="QBQ18" s="153"/>
      <c r="QBR18" s="153"/>
      <c r="QBS18" s="153"/>
      <c r="QBT18" s="153"/>
      <c r="QBU18" s="153"/>
      <c r="QBV18" s="153"/>
      <c r="QBW18" s="153"/>
      <c r="QBX18" s="153"/>
      <c r="QBY18" s="153"/>
      <c r="QBZ18" s="153"/>
      <c r="QCA18" s="153"/>
      <c r="QCB18" s="153"/>
      <c r="QCC18" s="153"/>
      <c r="QCD18" s="153"/>
      <c r="QCE18" s="153"/>
      <c r="QCF18" s="153"/>
      <c r="QCG18" s="153"/>
      <c r="QCH18" s="153"/>
      <c r="QCI18" s="153"/>
      <c r="QCJ18" s="153"/>
      <c r="QCK18" s="153"/>
      <c r="QCL18" s="153"/>
      <c r="QCM18" s="153"/>
      <c r="QCN18" s="153"/>
      <c r="QCO18" s="153"/>
      <c r="QCP18" s="153"/>
      <c r="QCQ18" s="153"/>
      <c r="QCR18" s="153"/>
      <c r="QCS18" s="153"/>
      <c r="QCT18" s="153"/>
      <c r="QCU18" s="153"/>
      <c r="QCV18" s="153"/>
      <c r="QCW18" s="153"/>
      <c r="QCX18" s="153"/>
      <c r="QCY18" s="153"/>
      <c r="QCZ18" s="153"/>
      <c r="QDA18" s="153"/>
      <c r="QDB18" s="153"/>
      <c r="QDC18" s="153"/>
      <c r="QDD18" s="153"/>
      <c r="QDE18" s="153"/>
      <c r="QDF18" s="153"/>
      <c r="QDG18" s="153"/>
      <c r="QDH18" s="153"/>
      <c r="QDI18" s="153"/>
      <c r="QDJ18" s="153"/>
      <c r="QDK18" s="153"/>
      <c r="QDL18" s="153"/>
      <c r="QDM18" s="153"/>
      <c r="QDN18" s="153"/>
      <c r="QDO18" s="153"/>
      <c r="QDP18" s="153"/>
      <c r="QDQ18" s="153"/>
      <c r="QDR18" s="153"/>
      <c r="QDS18" s="153"/>
      <c r="QDT18" s="153"/>
      <c r="QDU18" s="153"/>
      <c r="QDV18" s="153"/>
      <c r="QDW18" s="153"/>
      <c r="QDX18" s="153"/>
      <c r="QDY18" s="153"/>
      <c r="QDZ18" s="153"/>
      <c r="QEA18" s="153"/>
      <c r="QEB18" s="153"/>
      <c r="QEC18" s="153"/>
      <c r="QED18" s="153"/>
      <c r="QEE18" s="153"/>
      <c r="QEF18" s="153"/>
      <c r="QEG18" s="153"/>
      <c r="QEH18" s="153"/>
      <c r="QEI18" s="153"/>
      <c r="QEJ18" s="153"/>
      <c r="QEK18" s="153"/>
      <c r="QEL18" s="153"/>
      <c r="QEM18" s="153"/>
      <c r="QEN18" s="153"/>
      <c r="QEO18" s="153"/>
      <c r="QEP18" s="153"/>
      <c r="QEQ18" s="153"/>
      <c r="QER18" s="153"/>
      <c r="QES18" s="153"/>
      <c r="QET18" s="153"/>
      <c r="QEU18" s="153"/>
      <c r="QEV18" s="153"/>
      <c r="QEW18" s="153"/>
      <c r="QEX18" s="153"/>
      <c r="QEY18" s="153"/>
      <c r="QEZ18" s="153"/>
      <c r="QFA18" s="153"/>
      <c r="QFB18" s="153"/>
      <c r="QFC18" s="153"/>
      <c r="QFD18" s="153"/>
      <c r="QFE18" s="153"/>
      <c r="QFF18" s="153"/>
      <c r="QFG18" s="153"/>
      <c r="QFH18" s="153"/>
      <c r="QFI18" s="153"/>
      <c r="QFJ18" s="153"/>
      <c r="QFK18" s="153"/>
      <c r="QFL18" s="153"/>
      <c r="QFM18" s="153"/>
      <c r="QFN18" s="153"/>
      <c r="QFO18" s="153"/>
      <c r="QFP18" s="153"/>
      <c r="QFQ18" s="153"/>
      <c r="QFR18" s="153"/>
      <c r="QFS18" s="153"/>
      <c r="QFT18" s="153"/>
      <c r="QFU18" s="153"/>
      <c r="QFV18" s="153"/>
      <c r="QFW18" s="153"/>
      <c r="QFX18" s="153"/>
      <c r="QFY18" s="153"/>
      <c r="QFZ18" s="153"/>
      <c r="QGA18" s="153"/>
      <c r="QGB18" s="153"/>
      <c r="QGC18" s="153"/>
      <c r="QGD18" s="153"/>
      <c r="QGE18" s="153"/>
      <c r="QGF18" s="153"/>
      <c r="QGG18" s="153"/>
      <c r="QGH18" s="153"/>
      <c r="QGI18" s="153"/>
      <c r="QGJ18" s="153"/>
      <c r="QGK18" s="153"/>
      <c r="QGL18" s="153"/>
      <c r="QGM18" s="153"/>
      <c r="QGN18" s="153"/>
      <c r="QGO18" s="153"/>
      <c r="QGP18" s="153"/>
      <c r="QGQ18" s="153"/>
      <c r="QGR18" s="153"/>
      <c r="QGS18" s="153"/>
      <c r="QGT18" s="153"/>
      <c r="QGU18" s="153"/>
      <c r="QGV18" s="153"/>
      <c r="QGW18" s="153"/>
      <c r="QGX18" s="153"/>
      <c r="QGY18" s="153"/>
      <c r="QGZ18" s="153"/>
      <c r="QHA18" s="153"/>
      <c r="QHB18" s="153"/>
      <c r="QHC18" s="153"/>
      <c r="QHD18" s="153"/>
      <c r="QHE18" s="153"/>
      <c r="QHF18" s="153"/>
      <c r="QHG18" s="153"/>
      <c r="QHH18" s="153"/>
      <c r="QHI18" s="153"/>
      <c r="QHJ18" s="153"/>
      <c r="QHK18" s="153"/>
      <c r="QHL18" s="153"/>
      <c r="QHM18" s="153"/>
      <c r="QHN18" s="153"/>
      <c r="QHO18" s="153"/>
      <c r="QHP18" s="153"/>
      <c r="QHQ18" s="153"/>
      <c r="QHR18" s="153"/>
      <c r="QHS18" s="153"/>
      <c r="QHT18" s="153"/>
      <c r="QHU18" s="153"/>
      <c r="QHV18" s="153"/>
      <c r="QHW18" s="153"/>
      <c r="QHX18" s="153"/>
      <c r="QHY18" s="153"/>
      <c r="QHZ18" s="153"/>
      <c r="QIA18" s="153"/>
      <c r="QIB18" s="153"/>
      <c r="QIC18" s="153"/>
      <c r="QID18" s="153"/>
      <c r="QIE18" s="153"/>
      <c r="QIF18" s="153"/>
      <c r="QIG18" s="153"/>
      <c r="QIH18" s="153"/>
      <c r="QII18" s="153"/>
      <c r="QIJ18" s="153"/>
      <c r="QIK18" s="153"/>
      <c r="QIL18" s="153"/>
      <c r="QIM18" s="153"/>
      <c r="QIN18" s="153"/>
      <c r="QIO18" s="153"/>
      <c r="QIP18" s="153"/>
      <c r="QIQ18" s="153"/>
      <c r="QIR18" s="153"/>
      <c r="QIS18" s="153"/>
      <c r="QIT18" s="153"/>
      <c r="QIU18" s="153"/>
      <c r="QIV18" s="153"/>
      <c r="QIW18" s="153"/>
      <c r="QIX18" s="153"/>
      <c r="QIY18" s="153"/>
      <c r="QIZ18" s="153"/>
      <c r="QJA18" s="153"/>
      <c r="QJB18" s="153"/>
      <c r="QJC18" s="153"/>
      <c r="QJD18" s="153"/>
      <c r="QJE18" s="153"/>
      <c r="QJF18" s="153"/>
      <c r="QJG18" s="153"/>
      <c r="QJH18" s="153"/>
      <c r="QJI18" s="153"/>
      <c r="QJJ18" s="153"/>
      <c r="QJK18" s="153"/>
      <c r="QJL18" s="153"/>
      <c r="QJM18" s="153"/>
      <c r="QJN18" s="153"/>
      <c r="QJO18" s="153"/>
      <c r="QJP18" s="153"/>
      <c r="QJQ18" s="153"/>
      <c r="QJR18" s="153"/>
      <c r="QJS18" s="153"/>
      <c r="QJT18" s="153"/>
      <c r="QJU18" s="153"/>
      <c r="QJV18" s="153"/>
      <c r="QJW18" s="153"/>
      <c r="QJX18" s="153"/>
      <c r="QJY18" s="153"/>
      <c r="QJZ18" s="153"/>
      <c r="QKA18" s="153"/>
      <c r="QKB18" s="153"/>
      <c r="QKC18" s="153"/>
      <c r="QKD18" s="153"/>
      <c r="QKE18" s="153"/>
      <c r="QKF18" s="153"/>
      <c r="QKG18" s="153"/>
      <c r="QKH18" s="153"/>
      <c r="QKI18" s="153"/>
      <c r="QKJ18" s="153"/>
      <c r="QKK18" s="153"/>
      <c r="QKL18" s="153"/>
      <c r="QKM18" s="153"/>
      <c r="QKN18" s="153"/>
      <c r="QKO18" s="153"/>
      <c r="QKP18" s="153"/>
      <c r="QKQ18" s="153"/>
      <c r="QKR18" s="153"/>
      <c r="QKS18" s="153"/>
      <c r="QKT18" s="153"/>
      <c r="QKU18" s="153"/>
      <c r="QKV18" s="153"/>
      <c r="QKW18" s="153"/>
      <c r="QKX18" s="153"/>
      <c r="QKY18" s="153"/>
      <c r="QKZ18" s="153"/>
      <c r="QLA18" s="153"/>
      <c r="QLB18" s="153"/>
      <c r="QLC18" s="153"/>
      <c r="QLD18" s="153"/>
      <c r="QLE18" s="153"/>
      <c r="QLF18" s="153"/>
      <c r="QLG18" s="153"/>
      <c r="QLH18" s="153"/>
      <c r="QLI18" s="153"/>
      <c r="QLJ18" s="153"/>
      <c r="QLK18" s="153"/>
      <c r="QLL18" s="153"/>
      <c r="QLM18" s="153"/>
      <c r="QLN18" s="153"/>
      <c r="QLO18" s="153"/>
      <c r="QLP18" s="153"/>
      <c r="QLQ18" s="153"/>
      <c r="QLR18" s="153"/>
      <c r="QLS18" s="153"/>
      <c r="QLT18" s="153"/>
      <c r="QLU18" s="153"/>
      <c r="QLV18" s="153"/>
      <c r="QLW18" s="153"/>
      <c r="QLX18" s="153"/>
      <c r="QLY18" s="153"/>
      <c r="QLZ18" s="153"/>
      <c r="QMA18" s="153"/>
      <c r="QMB18" s="153"/>
      <c r="QMC18" s="153"/>
      <c r="QMD18" s="153"/>
      <c r="QME18" s="153"/>
      <c r="QMF18" s="153"/>
      <c r="QMG18" s="153"/>
      <c r="QMH18" s="153"/>
      <c r="QMI18" s="153"/>
      <c r="QMJ18" s="153"/>
      <c r="QMK18" s="153"/>
      <c r="QML18" s="153"/>
      <c r="QMM18" s="153"/>
      <c r="QMN18" s="153"/>
      <c r="QMO18" s="153"/>
      <c r="QMP18" s="153"/>
      <c r="QMQ18" s="153"/>
      <c r="QMR18" s="153"/>
      <c r="QMS18" s="153"/>
      <c r="QMT18" s="153"/>
      <c r="QMU18" s="153"/>
      <c r="QMV18" s="153"/>
      <c r="QMW18" s="153"/>
      <c r="QMX18" s="153"/>
      <c r="QMY18" s="153"/>
      <c r="QMZ18" s="153"/>
      <c r="QNA18" s="153"/>
      <c r="QNB18" s="153"/>
      <c r="QNC18" s="153"/>
      <c r="QND18" s="153"/>
      <c r="QNE18" s="153"/>
      <c r="QNF18" s="153"/>
      <c r="QNG18" s="153"/>
      <c r="QNH18" s="153"/>
      <c r="QNI18" s="153"/>
      <c r="QNJ18" s="153"/>
      <c r="QNK18" s="153"/>
      <c r="QNL18" s="153"/>
      <c r="QNM18" s="153"/>
      <c r="QNN18" s="153"/>
      <c r="QNO18" s="153"/>
      <c r="QNP18" s="153"/>
      <c r="QNQ18" s="153"/>
      <c r="QNR18" s="153"/>
      <c r="QNS18" s="153"/>
      <c r="QNT18" s="153"/>
      <c r="QNU18" s="153"/>
      <c r="QNV18" s="153"/>
      <c r="QNW18" s="153"/>
      <c r="QNX18" s="153"/>
      <c r="QNY18" s="153"/>
      <c r="QNZ18" s="153"/>
      <c r="QOA18" s="153"/>
      <c r="QOB18" s="153"/>
      <c r="QOC18" s="153"/>
      <c r="QOD18" s="153"/>
      <c r="QOE18" s="153"/>
      <c r="QOF18" s="153"/>
      <c r="QOG18" s="153"/>
      <c r="QOH18" s="153"/>
      <c r="QOI18" s="153"/>
      <c r="QOJ18" s="153"/>
      <c r="QOK18" s="153"/>
      <c r="QOL18" s="153"/>
      <c r="QOM18" s="153"/>
      <c r="QON18" s="153"/>
      <c r="QOO18" s="153"/>
      <c r="QOP18" s="153"/>
      <c r="QOQ18" s="153"/>
      <c r="QOR18" s="153"/>
      <c r="QOS18" s="153"/>
      <c r="QOT18" s="153"/>
      <c r="QOU18" s="153"/>
      <c r="QOV18" s="153"/>
      <c r="QOW18" s="153"/>
      <c r="QOX18" s="153"/>
      <c r="QOY18" s="153"/>
      <c r="QOZ18" s="153"/>
      <c r="QPA18" s="153"/>
      <c r="QPB18" s="153"/>
      <c r="QPC18" s="153"/>
      <c r="QPD18" s="153"/>
      <c r="QPE18" s="153"/>
      <c r="QPF18" s="153"/>
      <c r="QPG18" s="153"/>
      <c r="QPH18" s="153"/>
      <c r="QPI18" s="153"/>
      <c r="QPJ18" s="153"/>
      <c r="QPK18" s="153"/>
      <c r="QPL18" s="153"/>
      <c r="QPM18" s="153"/>
      <c r="QPN18" s="153"/>
      <c r="QPO18" s="153"/>
      <c r="QPP18" s="153"/>
      <c r="QPQ18" s="153"/>
      <c r="QPR18" s="153"/>
      <c r="QPS18" s="153"/>
      <c r="QPT18" s="153"/>
      <c r="QPU18" s="153"/>
      <c r="QPV18" s="153"/>
      <c r="QPW18" s="153"/>
      <c r="QPX18" s="153"/>
      <c r="QPY18" s="153"/>
      <c r="QPZ18" s="153"/>
      <c r="QQA18" s="153"/>
      <c r="QQB18" s="153"/>
      <c r="QQC18" s="153"/>
      <c r="QQD18" s="153"/>
      <c r="QQE18" s="153"/>
      <c r="QQF18" s="153"/>
      <c r="QQG18" s="153"/>
      <c r="QQH18" s="153"/>
      <c r="QQI18" s="153"/>
      <c r="QQJ18" s="153"/>
      <c r="QQK18" s="153"/>
      <c r="QQL18" s="153"/>
      <c r="QQM18" s="153"/>
      <c r="QQN18" s="153"/>
      <c r="QQO18" s="153"/>
      <c r="QQP18" s="153"/>
      <c r="QQQ18" s="153"/>
      <c r="QQR18" s="153"/>
      <c r="QQS18" s="153"/>
      <c r="QQT18" s="153"/>
      <c r="QQU18" s="153"/>
      <c r="QQV18" s="153"/>
      <c r="QQW18" s="153"/>
      <c r="QQX18" s="153"/>
      <c r="QQY18" s="153"/>
      <c r="QQZ18" s="153"/>
      <c r="QRA18" s="153"/>
      <c r="QRB18" s="153"/>
      <c r="QRC18" s="153"/>
      <c r="QRD18" s="153"/>
      <c r="QRE18" s="153"/>
      <c r="QRF18" s="153"/>
      <c r="QRG18" s="153"/>
      <c r="QRH18" s="153"/>
      <c r="QRI18" s="153"/>
      <c r="QRJ18" s="153"/>
      <c r="QRK18" s="153"/>
      <c r="QRL18" s="153"/>
      <c r="QRM18" s="153"/>
      <c r="QRN18" s="153"/>
      <c r="QRO18" s="153"/>
      <c r="QRP18" s="153"/>
      <c r="QRQ18" s="153"/>
      <c r="QRR18" s="153"/>
      <c r="QRS18" s="153"/>
      <c r="QRT18" s="153"/>
      <c r="QRU18" s="153"/>
      <c r="QRV18" s="153"/>
      <c r="QRW18" s="153"/>
      <c r="QRX18" s="153"/>
      <c r="QRY18" s="153"/>
      <c r="QRZ18" s="153"/>
      <c r="QSA18" s="153"/>
      <c r="QSB18" s="153"/>
      <c r="QSC18" s="153"/>
      <c r="QSD18" s="153"/>
      <c r="QSE18" s="153"/>
      <c r="QSF18" s="153"/>
      <c r="QSG18" s="153"/>
      <c r="QSH18" s="153"/>
      <c r="QSI18" s="153"/>
      <c r="QSJ18" s="153"/>
      <c r="QSK18" s="153"/>
      <c r="QSL18" s="153"/>
      <c r="QSM18" s="153"/>
      <c r="QSN18" s="153"/>
      <c r="QSO18" s="153"/>
      <c r="QSP18" s="153"/>
      <c r="QSQ18" s="153"/>
      <c r="QSR18" s="153"/>
      <c r="QSS18" s="153"/>
      <c r="QST18" s="153"/>
      <c r="QSU18" s="153"/>
      <c r="QSV18" s="153"/>
      <c r="QSW18" s="153"/>
      <c r="QSX18" s="153"/>
      <c r="QSY18" s="153"/>
      <c r="QSZ18" s="153"/>
      <c r="QTA18" s="153"/>
      <c r="QTB18" s="153"/>
      <c r="QTC18" s="153"/>
      <c r="QTD18" s="153"/>
      <c r="QTE18" s="153"/>
      <c r="QTF18" s="153"/>
      <c r="QTG18" s="153"/>
      <c r="QTH18" s="153"/>
      <c r="QTI18" s="153"/>
      <c r="QTJ18" s="153"/>
      <c r="QTK18" s="153"/>
      <c r="QTL18" s="153"/>
      <c r="QTM18" s="153"/>
      <c r="QTN18" s="153"/>
      <c r="QTO18" s="153"/>
      <c r="QTP18" s="153"/>
      <c r="QTQ18" s="153"/>
      <c r="QTR18" s="153"/>
      <c r="QTS18" s="153"/>
      <c r="QTT18" s="153"/>
      <c r="QTU18" s="153"/>
      <c r="QTV18" s="153"/>
      <c r="QTW18" s="153"/>
      <c r="QTX18" s="153"/>
      <c r="QTY18" s="153"/>
      <c r="QTZ18" s="153"/>
      <c r="QUA18" s="153"/>
      <c r="QUB18" s="153"/>
      <c r="QUC18" s="153"/>
      <c r="QUD18" s="153"/>
      <c r="QUE18" s="153"/>
      <c r="QUF18" s="153"/>
      <c r="QUG18" s="153"/>
      <c r="QUH18" s="153"/>
      <c r="QUI18" s="153"/>
      <c r="QUJ18" s="153"/>
      <c r="QUK18" s="153"/>
      <c r="QUL18" s="153"/>
      <c r="QUM18" s="153"/>
      <c r="QUN18" s="153"/>
      <c r="QUO18" s="153"/>
      <c r="QUP18" s="153"/>
      <c r="QUQ18" s="153"/>
      <c r="QUR18" s="153"/>
      <c r="QUS18" s="153"/>
      <c r="QUT18" s="153"/>
      <c r="QUU18" s="153"/>
      <c r="QUV18" s="153"/>
      <c r="QUW18" s="153"/>
      <c r="QUX18" s="153"/>
      <c r="QUY18" s="153"/>
      <c r="QUZ18" s="153"/>
      <c r="QVA18" s="153"/>
      <c r="QVB18" s="153"/>
      <c r="QVC18" s="153"/>
      <c r="QVD18" s="153"/>
      <c r="QVE18" s="153"/>
      <c r="QVF18" s="153"/>
      <c r="QVG18" s="153"/>
      <c r="QVH18" s="153"/>
      <c r="QVI18" s="153"/>
      <c r="QVJ18" s="153"/>
      <c r="QVK18" s="153"/>
      <c r="QVL18" s="153"/>
      <c r="QVM18" s="153"/>
      <c r="QVN18" s="153"/>
      <c r="QVO18" s="153"/>
      <c r="QVP18" s="153"/>
      <c r="QVQ18" s="153"/>
      <c r="QVR18" s="153"/>
      <c r="QVS18" s="153"/>
      <c r="QVT18" s="153"/>
      <c r="QVU18" s="153"/>
      <c r="QVV18" s="153"/>
      <c r="QVW18" s="153"/>
      <c r="QVX18" s="153"/>
      <c r="QVY18" s="153"/>
      <c r="QVZ18" s="153"/>
      <c r="QWA18" s="153"/>
      <c r="QWB18" s="153"/>
      <c r="QWC18" s="153"/>
      <c r="QWD18" s="153"/>
      <c r="QWE18" s="153"/>
      <c r="QWF18" s="153"/>
      <c r="QWG18" s="153"/>
      <c r="QWH18" s="153"/>
      <c r="QWI18" s="153"/>
      <c r="QWJ18" s="153"/>
      <c r="QWK18" s="153"/>
      <c r="QWL18" s="153"/>
      <c r="QWM18" s="153"/>
      <c r="QWN18" s="153"/>
      <c r="QWO18" s="153"/>
      <c r="QWP18" s="153"/>
      <c r="QWQ18" s="153"/>
      <c r="QWR18" s="153"/>
      <c r="QWS18" s="153"/>
      <c r="QWT18" s="153"/>
      <c r="QWU18" s="153"/>
      <c r="QWV18" s="153"/>
      <c r="QWW18" s="153"/>
      <c r="QWX18" s="153"/>
      <c r="QWY18" s="153"/>
      <c r="QWZ18" s="153"/>
      <c r="QXA18" s="153"/>
      <c r="QXB18" s="153"/>
      <c r="QXC18" s="153"/>
      <c r="QXD18" s="153"/>
      <c r="QXE18" s="153"/>
      <c r="QXF18" s="153"/>
      <c r="QXG18" s="153"/>
      <c r="QXH18" s="153"/>
      <c r="QXI18" s="153"/>
      <c r="QXJ18" s="153"/>
      <c r="QXK18" s="153"/>
      <c r="QXL18" s="153"/>
      <c r="QXM18" s="153"/>
      <c r="QXN18" s="153"/>
      <c r="QXO18" s="153"/>
      <c r="QXP18" s="153"/>
      <c r="QXQ18" s="153"/>
      <c r="QXR18" s="153"/>
      <c r="QXS18" s="153"/>
      <c r="QXT18" s="153"/>
      <c r="QXU18" s="153"/>
      <c r="QXV18" s="153"/>
      <c r="QXW18" s="153"/>
      <c r="QXX18" s="153"/>
      <c r="QXY18" s="153"/>
      <c r="QXZ18" s="153"/>
      <c r="QYA18" s="153"/>
      <c r="QYB18" s="153"/>
      <c r="QYC18" s="153"/>
      <c r="QYD18" s="153"/>
      <c r="QYE18" s="153"/>
      <c r="QYF18" s="153"/>
      <c r="QYG18" s="153"/>
      <c r="QYH18" s="153"/>
      <c r="QYI18" s="153"/>
      <c r="QYJ18" s="153"/>
      <c r="QYK18" s="153"/>
      <c r="QYL18" s="153"/>
      <c r="QYM18" s="153"/>
      <c r="QYN18" s="153"/>
      <c r="QYO18" s="153"/>
      <c r="QYP18" s="153"/>
      <c r="QYQ18" s="153"/>
      <c r="QYR18" s="153"/>
      <c r="QYS18" s="153"/>
      <c r="QYT18" s="153"/>
      <c r="QYU18" s="153"/>
      <c r="QYV18" s="153"/>
      <c r="QYW18" s="153"/>
      <c r="QYX18" s="153"/>
      <c r="QYY18" s="153"/>
      <c r="QYZ18" s="153"/>
      <c r="QZA18" s="153"/>
      <c r="QZB18" s="153"/>
      <c r="QZC18" s="153"/>
      <c r="QZD18" s="153"/>
      <c r="QZE18" s="153"/>
      <c r="QZF18" s="153"/>
      <c r="QZG18" s="153"/>
      <c r="QZH18" s="153"/>
      <c r="QZI18" s="153"/>
      <c r="QZJ18" s="153"/>
      <c r="QZK18" s="153"/>
      <c r="QZL18" s="153"/>
      <c r="QZM18" s="153"/>
      <c r="QZN18" s="153"/>
      <c r="QZO18" s="153"/>
      <c r="QZP18" s="153"/>
      <c r="QZQ18" s="153"/>
      <c r="QZR18" s="153"/>
      <c r="QZS18" s="153"/>
      <c r="QZT18" s="153"/>
      <c r="QZU18" s="153"/>
      <c r="QZV18" s="153"/>
      <c r="QZW18" s="153"/>
      <c r="QZX18" s="153"/>
      <c r="QZY18" s="153"/>
      <c r="QZZ18" s="153"/>
      <c r="RAA18" s="153"/>
      <c r="RAB18" s="153"/>
      <c r="RAC18" s="153"/>
      <c r="RAD18" s="153"/>
      <c r="RAE18" s="153"/>
      <c r="RAF18" s="153"/>
      <c r="RAG18" s="153"/>
      <c r="RAH18" s="153"/>
      <c r="RAI18" s="153"/>
      <c r="RAJ18" s="153"/>
      <c r="RAK18" s="153"/>
      <c r="RAL18" s="153"/>
      <c r="RAM18" s="153"/>
      <c r="RAN18" s="153"/>
      <c r="RAO18" s="153"/>
      <c r="RAP18" s="153"/>
      <c r="RAQ18" s="153"/>
      <c r="RAR18" s="153"/>
      <c r="RAS18" s="153"/>
      <c r="RAT18" s="153"/>
      <c r="RAU18" s="153"/>
      <c r="RAV18" s="153"/>
      <c r="RAW18" s="153"/>
      <c r="RAX18" s="153"/>
      <c r="RAY18" s="153"/>
      <c r="RAZ18" s="153"/>
      <c r="RBA18" s="153"/>
      <c r="RBB18" s="153"/>
      <c r="RBC18" s="153"/>
      <c r="RBD18" s="153"/>
      <c r="RBE18" s="153"/>
      <c r="RBF18" s="153"/>
      <c r="RBG18" s="153"/>
      <c r="RBH18" s="153"/>
      <c r="RBI18" s="153"/>
      <c r="RBJ18" s="153"/>
      <c r="RBK18" s="153"/>
      <c r="RBL18" s="153"/>
      <c r="RBM18" s="153"/>
      <c r="RBN18" s="153"/>
      <c r="RBO18" s="153"/>
      <c r="RBP18" s="153"/>
      <c r="RBQ18" s="153"/>
      <c r="RBR18" s="153"/>
      <c r="RBS18" s="153"/>
      <c r="RBT18" s="153"/>
      <c r="RBU18" s="153"/>
      <c r="RBV18" s="153"/>
      <c r="RBW18" s="153"/>
      <c r="RBX18" s="153"/>
      <c r="RBY18" s="153"/>
      <c r="RBZ18" s="153"/>
      <c r="RCA18" s="153"/>
      <c r="RCB18" s="153"/>
      <c r="RCC18" s="153"/>
      <c r="RCD18" s="153"/>
      <c r="RCE18" s="153"/>
      <c r="RCF18" s="153"/>
      <c r="RCG18" s="153"/>
      <c r="RCH18" s="153"/>
      <c r="RCI18" s="153"/>
      <c r="RCJ18" s="153"/>
      <c r="RCK18" s="153"/>
      <c r="RCL18" s="153"/>
      <c r="RCM18" s="153"/>
      <c r="RCN18" s="153"/>
      <c r="RCO18" s="153"/>
      <c r="RCP18" s="153"/>
      <c r="RCQ18" s="153"/>
      <c r="RCR18" s="153"/>
      <c r="RCS18" s="153"/>
      <c r="RCT18" s="153"/>
      <c r="RCU18" s="153"/>
      <c r="RCV18" s="153"/>
      <c r="RCW18" s="153"/>
      <c r="RCX18" s="153"/>
      <c r="RCY18" s="153"/>
      <c r="RCZ18" s="153"/>
      <c r="RDA18" s="153"/>
      <c r="RDB18" s="153"/>
      <c r="RDC18" s="153"/>
      <c r="RDD18" s="153"/>
      <c r="RDE18" s="153"/>
      <c r="RDF18" s="153"/>
      <c r="RDG18" s="153"/>
      <c r="RDH18" s="153"/>
      <c r="RDI18" s="153"/>
      <c r="RDJ18" s="153"/>
      <c r="RDK18" s="153"/>
      <c r="RDL18" s="153"/>
      <c r="RDM18" s="153"/>
      <c r="RDN18" s="153"/>
      <c r="RDO18" s="153"/>
      <c r="RDP18" s="153"/>
      <c r="RDQ18" s="153"/>
      <c r="RDR18" s="153"/>
      <c r="RDS18" s="153"/>
      <c r="RDT18" s="153"/>
      <c r="RDU18" s="153"/>
      <c r="RDV18" s="153"/>
      <c r="RDW18" s="153"/>
      <c r="RDX18" s="153"/>
      <c r="RDY18" s="153"/>
      <c r="RDZ18" s="153"/>
      <c r="REA18" s="153"/>
      <c r="REB18" s="153"/>
      <c r="REC18" s="153"/>
      <c r="RED18" s="153"/>
      <c r="REE18" s="153"/>
      <c r="REF18" s="153"/>
      <c r="REG18" s="153"/>
      <c r="REH18" s="153"/>
      <c r="REI18" s="153"/>
      <c r="REJ18" s="153"/>
      <c r="REK18" s="153"/>
      <c r="REL18" s="153"/>
      <c r="REM18" s="153"/>
      <c r="REN18" s="153"/>
      <c r="REO18" s="153"/>
      <c r="REP18" s="153"/>
      <c r="REQ18" s="153"/>
      <c r="RER18" s="153"/>
      <c r="RES18" s="153"/>
      <c r="RET18" s="153"/>
      <c r="REU18" s="153"/>
      <c r="REV18" s="153"/>
      <c r="REW18" s="153"/>
      <c r="REX18" s="153"/>
      <c r="REY18" s="153"/>
      <c r="REZ18" s="153"/>
      <c r="RFA18" s="153"/>
      <c r="RFB18" s="153"/>
      <c r="RFC18" s="153"/>
      <c r="RFD18" s="153"/>
      <c r="RFE18" s="153"/>
      <c r="RFF18" s="153"/>
      <c r="RFG18" s="153"/>
      <c r="RFH18" s="153"/>
      <c r="RFI18" s="153"/>
      <c r="RFJ18" s="153"/>
      <c r="RFK18" s="153"/>
      <c r="RFL18" s="153"/>
      <c r="RFM18" s="153"/>
      <c r="RFN18" s="153"/>
      <c r="RFO18" s="153"/>
      <c r="RFP18" s="153"/>
      <c r="RFQ18" s="153"/>
      <c r="RFR18" s="153"/>
      <c r="RFS18" s="153"/>
      <c r="RFT18" s="153"/>
      <c r="RFU18" s="153"/>
      <c r="RFV18" s="153"/>
      <c r="RFW18" s="153"/>
      <c r="RFX18" s="153"/>
      <c r="RFY18" s="153"/>
      <c r="RFZ18" s="153"/>
      <c r="RGA18" s="153"/>
      <c r="RGB18" s="153"/>
      <c r="RGC18" s="153"/>
      <c r="RGD18" s="153"/>
      <c r="RGE18" s="153"/>
      <c r="RGF18" s="153"/>
      <c r="RGG18" s="153"/>
      <c r="RGH18" s="153"/>
      <c r="RGI18" s="153"/>
      <c r="RGJ18" s="153"/>
      <c r="RGK18" s="153"/>
      <c r="RGL18" s="153"/>
      <c r="RGM18" s="153"/>
      <c r="RGN18" s="153"/>
      <c r="RGO18" s="153"/>
      <c r="RGP18" s="153"/>
      <c r="RGQ18" s="153"/>
      <c r="RGR18" s="153"/>
      <c r="RGS18" s="153"/>
      <c r="RGT18" s="153"/>
      <c r="RGU18" s="153"/>
      <c r="RGV18" s="153"/>
      <c r="RGW18" s="153"/>
      <c r="RGX18" s="153"/>
      <c r="RGY18" s="153"/>
      <c r="RGZ18" s="153"/>
      <c r="RHA18" s="153"/>
      <c r="RHB18" s="153"/>
      <c r="RHC18" s="153"/>
      <c r="RHD18" s="153"/>
      <c r="RHE18" s="153"/>
      <c r="RHF18" s="153"/>
      <c r="RHG18" s="153"/>
      <c r="RHH18" s="153"/>
      <c r="RHI18" s="153"/>
      <c r="RHJ18" s="153"/>
      <c r="RHK18" s="153"/>
      <c r="RHL18" s="153"/>
      <c r="RHM18" s="153"/>
      <c r="RHN18" s="153"/>
      <c r="RHO18" s="153"/>
      <c r="RHP18" s="153"/>
      <c r="RHQ18" s="153"/>
      <c r="RHR18" s="153"/>
      <c r="RHS18" s="153"/>
      <c r="RHT18" s="153"/>
      <c r="RHU18" s="153"/>
      <c r="RHV18" s="153"/>
      <c r="RHW18" s="153"/>
      <c r="RHX18" s="153"/>
      <c r="RHY18" s="153"/>
      <c r="RHZ18" s="153"/>
      <c r="RIA18" s="153"/>
      <c r="RIB18" s="153"/>
      <c r="RIC18" s="153"/>
      <c r="RID18" s="153"/>
      <c r="RIE18" s="153"/>
      <c r="RIF18" s="153"/>
      <c r="RIG18" s="153"/>
      <c r="RIH18" s="153"/>
      <c r="RII18" s="153"/>
      <c r="RIJ18" s="153"/>
      <c r="RIK18" s="153"/>
      <c r="RIL18" s="153"/>
      <c r="RIM18" s="153"/>
      <c r="RIN18" s="153"/>
      <c r="RIO18" s="153"/>
      <c r="RIP18" s="153"/>
      <c r="RIQ18" s="153"/>
      <c r="RIR18" s="153"/>
      <c r="RIS18" s="153"/>
      <c r="RIT18" s="153"/>
      <c r="RIU18" s="153"/>
      <c r="RIV18" s="153"/>
      <c r="RIW18" s="153"/>
      <c r="RIX18" s="153"/>
      <c r="RIY18" s="153"/>
      <c r="RIZ18" s="153"/>
      <c r="RJA18" s="153"/>
      <c r="RJB18" s="153"/>
      <c r="RJC18" s="153"/>
      <c r="RJD18" s="153"/>
      <c r="RJE18" s="153"/>
      <c r="RJF18" s="153"/>
      <c r="RJG18" s="153"/>
      <c r="RJH18" s="153"/>
      <c r="RJI18" s="153"/>
      <c r="RJJ18" s="153"/>
      <c r="RJK18" s="153"/>
      <c r="RJL18" s="153"/>
      <c r="RJM18" s="153"/>
      <c r="RJN18" s="153"/>
      <c r="RJO18" s="153"/>
      <c r="RJP18" s="153"/>
      <c r="RJQ18" s="153"/>
      <c r="RJR18" s="153"/>
      <c r="RJS18" s="153"/>
      <c r="RJT18" s="153"/>
      <c r="RJU18" s="153"/>
      <c r="RJV18" s="153"/>
      <c r="RJW18" s="153"/>
      <c r="RJX18" s="153"/>
      <c r="RJY18" s="153"/>
      <c r="RJZ18" s="153"/>
      <c r="RKA18" s="153"/>
      <c r="RKB18" s="153"/>
      <c r="RKC18" s="153"/>
      <c r="RKD18" s="153"/>
      <c r="RKE18" s="153"/>
      <c r="RKF18" s="153"/>
      <c r="RKG18" s="153"/>
      <c r="RKH18" s="153"/>
      <c r="RKI18" s="153"/>
      <c r="RKJ18" s="153"/>
      <c r="RKK18" s="153"/>
      <c r="RKL18" s="153"/>
      <c r="RKM18" s="153"/>
      <c r="RKN18" s="153"/>
      <c r="RKO18" s="153"/>
      <c r="RKP18" s="153"/>
      <c r="RKQ18" s="153"/>
      <c r="RKR18" s="153"/>
      <c r="RKS18" s="153"/>
      <c r="RKT18" s="153"/>
      <c r="RKU18" s="153"/>
      <c r="RKV18" s="153"/>
      <c r="RKW18" s="153"/>
      <c r="RKX18" s="153"/>
      <c r="RKY18" s="153"/>
      <c r="RKZ18" s="153"/>
      <c r="RLA18" s="153"/>
      <c r="RLB18" s="153"/>
      <c r="RLC18" s="153"/>
      <c r="RLD18" s="153"/>
      <c r="RLE18" s="153"/>
      <c r="RLF18" s="153"/>
      <c r="RLG18" s="153"/>
      <c r="RLH18" s="153"/>
      <c r="RLI18" s="153"/>
      <c r="RLJ18" s="153"/>
      <c r="RLK18" s="153"/>
      <c r="RLL18" s="153"/>
      <c r="RLM18" s="153"/>
      <c r="RLN18" s="153"/>
      <c r="RLO18" s="153"/>
      <c r="RLP18" s="153"/>
      <c r="RLQ18" s="153"/>
      <c r="RLR18" s="153"/>
      <c r="RLS18" s="153"/>
      <c r="RLT18" s="153"/>
      <c r="RLU18" s="153"/>
      <c r="RLV18" s="153"/>
      <c r="RLW18" s="153"/>
      <c r="RLX18" s="153"/>
      <c r="RLY18" s="153"/>
      <c r="RLZ18" s="153"/>
      <c r="RMA18" s="153"/>
      <c r="RMB18" s="153"/>
      <c r="RMC18" s="153"/>
      <c r="RMD18" s="153"/>
      <c r="RME18" s="153"/>
      <c r="RMF18" s="153"/>
      <c r="RMG18" s="153"/>
      <c r="RMH18" s="153"/>
      <c r="RMI18" s="153"/>
      <c r="RMJ18" s="153"/>
      <c r="RMK18" s="153"/>
      <c r="RML18" s="153"/>
      <c r="RMM18" s="153"/>
      <c r="RMN18" s="153"/>
      <c r="RMO18" s="153"/>
      <c r="RMP18" s="153"/>
      <c r="RMQ18" s="153"/>
      <c r="RMR18" s="153"/>
      <c r="RMS18" s="153"/>
      <c r="RMT18" s="153"/>
      <c r="RMU18" s="153"/>
      <c r="RMV18" s="153"/>
      <c r="RMW18" s="153"/>
      <c r="RMX18" s="153"/>
      <c r="RMY18" s="153"/>
      <c r="RMZ18" s="153"/>
      <c r="RNA18" s="153"/>
      <c r="RNB18" s="153"/>
      <c r="RNC18" s="153"/>
      <c r="RND18" s="153"/>
      <c r="RNE18" s="153"/>
      <c r="RNF18" s="153"/>
      <c r="RNG18" s="153"/>
      <c r="RNH18" s="153"/>
      <c r="RNI18" s="153"/>
      <c r="RNJ18" s="153"/>
      <c r="RNK18" s="153"/>
      <c r="RNL18" s="153"/>
      <c r="RNM18" s="153"/>
      <c r="RNN18" s="153"/>
      <c r="RNO18" s="153"/>
      <c r="RNP18" s="153"/>
      <c r="RNQ18" s="153"/>
      <c r="RNR18" s="153"/>
      <c r="RNS18" s="153"/>
      <c r="RNT18" s="153"/>
      <c r="RNU18" s="153"/>
      <c r="RNV18" s="153"/>
      <c r="RNW18" s="153"/>
      <c r="RNX18" s="153"/>
      <c r="RNY18" s="153"/>
      <c r="RNZ18" s="153"/>
      <c r="ROA18" s="153"/>
      <c r="ROB18" s="153"/>
      <c r="ROC18" s="153"/>
      <c r="ROD18" s="153"/>
      <c r="ROE18" s="153"/>
      <c r="ROF18" s="153"/>
      <c r="ROG18" s="153"/>
      <c r="ROH18" s="153"/>
      <c r="ROI18" s="153"/>
      <c r="ROJ18" s="153"/>
      <c r="ROK18" s="153"/>
      <c r="ROL18" s="153"/>
      <c r="ROM18" s="153"/>
      <c r="RON18" s="153"/>
      <c r="ROO18" s="153"/>
      <c r="ROP18" s="153"/>
      <c r="ROQ18" s="153"/>
      <c r="ROR18" s="153"/>
      <c r="ROS18" s="153"/>
      <c r="ROT18" s="153"/>
      <c r="ROU18" s="153"/>
      <c r="ROV18" s="153"/>
      <c r="ROW18" s="153"/>
      <c r="ROX18" s="153"/>
      <c r="ROY18" s="153"/>
      <c r="ROZ18" s="153"/>
      <c r="RPA18" s="153"/>
      <c r="RPB18" s="153"/>
      <c r="RPC18" s="153"/>
      <c r="RPD18" s="153"/>
      <c r="RPE18" s="153"/>
      <c r="RPF18" s="153"/>
      <c r="RPG18" s="153"/>
      <c r="RPH18" s="153"/>
      <c r="RPI18" s="153"/>
      <c r="RPJ18" s="153"/>
      <c r="RPK18" s="153"/>
      <c r="RPL18" s="153"/>
      <c r="RPM18" s="153"/>
      <c r="RPN18" s="153"/>
      <c r="RPO18" s="153"/>
      <c r="RPP18" s="153"/>
      <c r="RPQ18" s="153"/>
      <c r="RPR18" s="153"/>
      <c r="RPS18" s="153"/>
      <c r="RPT18" s="153"/>
      <c r="RPU18" s="153"/>
      <c r="RPV18" s="153"/>
      <c r="RPW18" s="153"/>
      <c r="RPX18" s="153"/>
      <c r="RPY18" s="153"/>
      <c r="RPZ18" s="153"/>
      <c r="RQA18" s="153"/>
      <c r="RQB18" s="153"/>
      <c r="RQC18" s="153"/>
      <c r="RQD18" s="153"/>
      <c r="RQE18" s="153"/>
      <c r="RQF18" s="153"/>
      <c r="RQG18" s="153"/>
      <c r="RQH18" s="153"/>
      <c r="RQI18" s="153"/>
      <c r="RQJ18" s="153"/>
      <c r="RQK18" s="153"/>
      <c r="RQL18" s="153"/>
      <c r="RQM18" s="153"/>
      <c r="RQN18" s="153"/>
      <c r="RQO18" s="153"/>
      <c r="RQP18" s="153"/>
      <c r="RQQ18" s="153"/>
      <c r="RQR18" s="153"/>
      <c r="RQS18" s="153"/>
      <c r="RQT18" s="153"/>
      <c r="RQU18" s="153"/>
      <c r="RQV18" s="153"/>
      <c r="RQW18" s="153"/>
      <c r="RQX18" s="153"/>
      <c r="RQY18" s="153"/>
      <c r="RQZ18" s="153"/>
      <c r="RRA18" s="153"/>
      <c r="RRB18" s="153"/>
      <c r="RRC18" s="153"/>
      <c r="RRD18" s="153"/>
      <c r="RRE18" s="153"/>
      <c r="RRF18" s="153"/>
      <c r="RRG18" s="153"/>
      <c r="RRH18" s="153"/>
      <c r="RRI18" s="153"/>
      <c r="RRJ18" s="153"/>
      <c r="RRK18" s="153"/>
      <c r="RRL18" s="153"/>
      <c r="RRM18" s="153"/>
      <c r="RRN18" s="153"/>
      <c r="RRO18" s="153"/>
      <c r="RRP18" s="153"/>
      <c r="RRQ18" s="153"/>
      <c r="RRR18" s="153"/>
      <c r="RRS18" s="153"/>
      <c r="RRT18" s="153"/>
      <c r="RRU18" s="153"/>
      <c r="RRV18" s="153"/>
      <c r="RRW18" s="153"/>
      <c r="RRX18" s="153"/>
      <c r="RRY18" s="153"/>
      <c r="RRZ18" s="153"/>
      <c r="RSA18" s="153"/>
      <c r="RSB18" s="153"/>
      <c r="RSC18" s="153"/>
      <c r="RSD18" s="153"/>
      <c r="RSE18" s="153"/>
      <c r="RSF18" s="153"/>
      <c r="RSG18" s="153"/>
      <c r="RSH18" s="153"/>
      <c r="RSI18" s="153"/>
      <c r="RSJ18" s="153"/>
      <c r="RSK18" s="153"/>
      <c r="RSL18" s="153"/>
      <c r="RSM18" s="153"/>
      <c r="RSN18" s="153"/>
      <c r="RSO18" s="153"/>
      <c r="RSP18" s="153"/>
      <c r="RSQ18" s="153"/>
      <c r="RSR18" s="153"/>
      <c r="RSS18" s="153"/>
      <c r="RST18" s="153"/>
      <c r="RSU18" s="153"/>
      <c r="RSV18" s="153"/>
      <c r="RSW18" s="153"/>
      <c r="RSX18" s="153"/>
      <c r="RSY18" s="153"/>
      <c r="RSZ18" s="153"/>
      <c r="RTA18" s="153"/>
      <c r="RTB18" s="153"/>
      <c r="RTC18" s="153"/>
      <c r="RTD18" s="153"/>
      <c r="RTE18" s="153"/>
      <c r="RTF18" s="153"/>
      <c r="RTG18" s="153"/>
      <c r="RTH18" s="153"/>
      <c r="RTI18" s="153"/>
      <c r="RTJ18" s="153"/>
      <c r="RTK18" s="153"/>
      <c r="RTL18" s="153"/>
      <c r="RTM18" s="153"/>
      <c r="RTN18" s="153"/>
      <c r="RTO18" s="153"/>
      <c r="RTP18" s="153"/>
      <c r="RTQ18" s="153"/>
      <c r="RTR18" s="153"/>
      <c r="RTS18" s="153"/>
      <c r="RTT18" s="153"/>
      <c r="RTU18" s="153"/>
      <c r="RTV18" s="153"/>
      <c r="RTW18" s="153"/>
      <c r="RTX18" s="153"/>
      <c r="RTY18" s="153"/>
      <c r="RTZ18" s="153"/>
      <c r="RUA18" s="153"/>
      <c r="RUB18" s="153"/>
      <c r="RUC18" s="153"/>
      <c r="RUD18" s="153"/>
      <c r="RUE18" s="153"/>
      <c r="RUF18" s="153"/>
      <c r="RUG18" s="153"/>
      <c r="RUH18" s="153"/>
      <c r="RUI18" s="153"/>
      <c r="RUJ18" s="153"/>
      <c r="RUK18" s="153"/>
      <c r="RUL18" s="153"/>
      <c r="RUM18" s="153"/>
      <c r="RUN18" s="153"/>
      <c r="RUO18" s="153"/>
      <c r="RUP18" s="153"/>
      <c r="RUQ18" s="153"/>
      <c r="RUR18" s="153"/>
      <c r="RUS18" s="153"/>
      <c r="RUT18" s="153"/>
      <c r="RUU18" s="153"/>
      <c r="RUV18" s="153"/>
      <c r="RUW18" s="153"/>
      <c r="RUX18" s="153"/>
      <c r="RUY18" s="153"/>
      <c r="RUZ18" s="153"/>
      <c r="RVA18" s="153"/>
      <c r="RVB18" s="153"/>
      <c r="RVC18" s="153"/>
      <c r="RVD18" s="153"/>
      <c r="RVE18" s="153"/>
      <c r="RVF18" s="153"/>
      <c r="RVG18" s="153"/>
      <c r="RVH18" s="153"/>
      <c r="RVI18" s="153"/>
      <c r="RVJ18" s="153"/>
      <c r="RVK18" s="153"/>
      <c r="RVL18" s="153"/>
      <c r="RVM18" s="153"/>
      <c r="RVN18" s="153"/>
      <c r="RVO18" s="153"/>
      <c r="RVP18" s="153"/>
      <c r="RVQ18" s="153"/>
      <c r="RVR18" s="153"/>
      <c r="RVS18" s="153"/>
      <c r="RVT18" s="153"/>
      <c r="RVU18" s="153"/>
      <c r="RVV18" s="153"/>
      <c r="RVW18" s="153"/>
      <c r="RVX18" s="153"/>
      <c r="RVY18" s="153"/>
      <c r="RVZ18" s="153"/>
      <c r="RWA18" s="153"/>
      <c r="RWB18" s="153"/>
      <c r="RWC18" s="153"/>
      <c r="RWD18" s="153"/>
      <c r="RWE18" s="153"/>
      <c r="RWF18" s="153"/>
      <c r="RWG18" s="153"/>
      <c r="RWH18" s="153"/>
      <c r="RWI18" s="153"/>
      <c r="RWJ18" s="153"/>
      <c r="RWK18" s="153"/>
      <c r="RWL18" s="153"/>
      <c r="RWM18" s="153"/>
      <c r="RWN18" s="153"/>
      <c r="RWO18" s="153"/>
      <c r="RWP18" s="153"/>
      <c r="RWQ18" s="153"/>
      <c r="RWR18" s="153"/>
      <c r="RWS18" s="153"/>
      <c r="RWT18" s="153"/>
      <c r="RWU18" s="153"/>
      <c r="RWV18" s="153"/>
      <c r="RWW18" s="153"/>
      <c r="RWX18" s="153"/>
      <c r="RWY18" s="153"/>
      <c r="RWZ18" s="153"/>
      <c r="RXA18" s="153"/>
      <c r="RXB18" s="153"/>
      <c r="RXC18" s="153"/>
      <c r="RXD18" s="153"/>
      <c r="RXE18" s="153"/>
      <c r="RXF18" s="153"/>
      <c r="RXG18" s="153"/>
      <c r="RXH18" s="153"/>
      <c r="RXI18" s="153"/>
      <c r="RXJ18" s="153"/>
      <c r="RXK18" s="153"/>
      <c r="RXL18" s="153"/>
      <c r="RXM18" s="153"/>
      <c r="RXN18" s="153"/>
      <c r="RXO18" s="153"/>
      <c r="RXP18" s="153"/>
      <c r="RXQ18" s="153"/>
      <c r="RXR18" s="153"/>
      <c r="RXS18" s="153"/>
      <c r="RXT18" s="153"/>
      <c r="RXU18" s="153"/>
      <c r="RXV18" s="153"/>
      <c r="RXW18" s="153"/>
      <c r="RXX18" s="153"/>
      <c r="RXY18" s="153"/>
      <c r="RXZ18" s="153"/>
      <c r="RYA18" s="153"/>
      <c r="RYB18" s="153"/>
      <c r="RYC18" s="153"/>
      <c r="RYD18" s="153"/>
      <c r="RYE18" s="153"/>
      <c r="RYF18" s="153"/>
      <c r="RYG18" s="153"/>
      <c r="RYH18" s="153"/>
      <c r="RYI18" s="153"/>
      <c r="RYJ18" s="153"/>
      <c r="RYK18" s="153"/>
      <c r="RYL18" s="153"/>
      <c r="RYM18" s="153"/>
      <c r="RYN18" s="153"/>
      <c r="RYO18" s="153"/>
      <c r="RYP18" s="153"/>
      <c r="RYQ18" s="153"/>
      <c r="RYR18" s="153"/>
      <c r="RYS18" s="153"/>
      <c r="RYT18" s="153"/>
      <c r="RYU18" s="153"/>
      <c r="RYV18" s="153"/>
      <c r="RYW18" s="153"/>
      <c r="RYX18" s="153"/>
      <c r="RYY18" s="153"/>
      <c r="RYZ18" s="153"/>
      <c r="RZA18" s="153"/>
      <c r="RZB18" s="153"/>
      <c r="RZC18" s="153"/>
      <c r="RZD18" s="153"/>
      <c r="RZE18" s="153"/>
      <c r="RZF18" s="153"/>
      <c r="RZG18" s="153"/>
      <c r="RZH18" s="153"/>
      <c r="RZI18" s="153"/>
      <c r="RZJ18" s="153"/>
      <c r="RZK18" s="153"/>
      <c r="RZL18" s="153"/>
      <c r="RZM18" s="153"/>
      <c r="RZN18" s="153"/>
      <c r="RZO18" s="153"/>
      <c r="RZP18" s="153"/>
      <c r="RZQ18" s="153"/>
      <c r="RZR18" s="153"/>
      <c r="RZS18" s="153"/>
      <c r="RZT18" s="153"/>
      <c r="RZU18" s="153"/>
      <c r="RZV18" s="153"/>
      <c r="RZW18" s="153"/>
      <c r="RZX18" s="153"/>
      <c r="RZY18" s="153"/>
      <c r="RZZ18" s="153"/>
      <c r="SAA18" s="153"/>
      <c r="SAB18" s="153"/>
      <c r="SAC18" s="153"/>
      <c r="SAD18" s="153"/>
      <c r="SAE18" s="153"/>
      <c r="SAF18" s="153"/>
      <c r="SAG18" s="153"/>
      <c r="SAH18" s="153"/>
      <c r="SAI18" s="153"/>
      <c r="SAJ18" s="153"/>
      <c r="SAK18" s="153"/>
      <c r="SAL18" s="153"/>
      <c r="SAM18" s="153"/>
      <c r="SAN18" s="153"/>
      <c r="SAO18" s="153"/>
      <c r="SAP18" s="153"/>
      <c r="SAQ18" s="153"/>
      <c r="SAR18" s="153"/>
      <c r="SAS18" s="153"/>
      <c r="SAT18" s="153"/>
      <c r="SAU18" s="153"/>
      <c r="SAV18" s="153"/>
      <c r="SAW18" s="153"/>
      <c r="SAX18" s="153"/>
      <c r="SAY18" s="153"/>
      <c r="SAZ18" s="153"/>
      <c r="SBA18" s="153"/>
      <c r="SBB18" s="153"/>
      <c r="SBC18" s="153"/>
      <c r="SBD18" s="153"/>
      <c r="SBE18" s="153"/>
      <c r="SBF18" s="153"/>
      <c r="SBG18" s="153"/>
      <c r="SBH18" s="153"/>
      <c r="SBI18" s="153"/>
      <c r="SBJ18" s="153"/>
      <c r="SBK18" s="153"/>
      <c r="SBL18" s="153"/>
      <c r="SBM18" s="153"/>
      <c r="SBN18" s="153"/>
      <c r="SBO18" s="153"/>
      <c r="SBP18" s="153"/>
      <c r="SBQ18" s="153"/>
      <c r="SBR18" s="153"/>
      <c r="SBS18" s="153"/>
      <c r="SBT18" s="153"/>
      <c r="SBU18" s="153"/>
      <c r="SBV18" s="153"/>
      <c r="SBW18" s="153"/>
      <c r="SBX18" s="153"/>
      <c r="SBY18" s="153"/>
      <c r="SBZ18" s="153"/>
      <c r="SCA18" s="153"/>
      <c r="SCB18" s="153"/>
      <c r="SCC18" s="153"/>
      <c r="SCD18" s="153"/>
      <c r="SCE18" s="153"/>
      <c r="SCF18" s="153"/>
      <c r="SCG18" s="153"/>
      <c r="SCH18" s="153"/>
      <c r="SCI18" s="153"/>
      <c r="SCJ18" s="153"/>
      <c r="SCK18" s="153"/>
      <c r="SCL18" s="153"/>
      <c r="SCM18" s="153"/>
      <c r="SCN18" s="153"/>
      <c r="SCO18" s="153"/>
      <c r="SCP18" s="153"/>
      <c r="SCQ18" s="153"/>
      <c r="SCR18" s="153"/>
      <c r="SCS18" s="153"/>
      <c r="SCT18" s="153"/>
      <c r="SCU18" s="153"/>
      <c r="SCV18" s="153"/>
      <c r="SCW18" s="153"/>
      <c r="SCX18" s="153"/>
      <c r="SCY18" s="153"/>
      <c r="SCZ18" s="153"/>
      <c r="SDA18" s="153"/>
      <c r="SDB18" s="153"/>
      <c r="SDC18" s="153"/>
      <c r="SDD18" s="153"/>
      <c r="SDE18" s="153"/>
      <c r="SDF18" s="153"/>
      <c r="SDG18" s="153"/>
      <c r="SDH18" s="153"/>
      <c r="SDI18" s="153"/>
      <c r="SDJ18" s="153"/>
      <c r="SDK18" s="153"/>
      <c r="SDL18" s="153"/>
      <c r="SDM18" s="153"/>
      <c r="SDN18" s="153"/>
      <c r="SDO18" s="153"/>
      <c r="SDP18" s="153"/>
      <c r="SDQ18" s="153"/>
      <c r="SDR18" s="153"/>
      <c r="SDS18" s="153"/>
      <c r="SDT18" s="153"/>
      <c r="SDU18" s="153"/>
      <c r="SDV18" s="153"/>
      <c r="SDW18" s="153"/>
      <c r="SDX18" s="153"/>
      <c r="SDY18" s="153"/>
      <c r="SDZ18" s="153"/>
      <c r="SEA18" s="153"/>
      <c r="SEB18" s="153"/>
      <c r="SEC18" s="153"/>
      <c r="SED18" s="153"/>
      <c r="SEE18" s="153"/>
      <c r="SEF18" s="153"/>
      <c r="SEG18" s="153"/>
      <c r="SEH18" s="153"/>
      <c r="SEI18" s="153"/>
      <c r="SEJ18" s="153"/>
      <c r="SEK18" s="153"/>
      <c r="SEL18" s="153"/>
      <c r="SEM18" s="153"/>
      <c r="SEN18" s="153"/>
      <c r="SEO18" s="153"/>
      <c r="SEP18" s="153"/>
      <c r="SEQ18" s="153"/>
      <c r="SER18" s="153"/>
      <c r="SES18" s="153"/>
      <c r="SET18" s="153"/>
      <c r="SEU18" s="153"/>
      <c r="SEV18" s="153"/>
      <c r="SEW18" s="153"/>
      <c r="SEX18" s="153"/>
      <c r="SEY18" s="153"/>
      <c r="SEZ18" s="153"/>
      <c r="SFA18" s="153"/>
      <c r="SFB18" s="153"/>
      <c r="SFC18" s="153"/>
      <c r="SFD18" s="153"/>
      <c r="SFE18" s="153"/>
      <c r="SFF18" s="153"/>
      <c r="SFG18" s="153"/>
      <c r="SFH18" s="153"/>
      <c r="SFI18" s="153"/>
      <c r="SFJ18" s="153"/>
      <c r="SFK18" s="153"/>
      <c r="SFL18" s="153"/>
      <c r="SFM18" s="153"/>
      <c r="SFN18" s="153"/>
      <c r="SFO18" s="153"/>
      <c r="SFP18" s="153"/>
      <c r="SFQ18" s="153"/>
      <c r="SFR18" s="153"/>
      <c r="SFS18" s="153"/>
      <c r="SFT18" s="153"/>
      <c r="SFU18" s="153"/>
      <c r="SFV18" s="153"/>
      <c r="SFW18" s="153"/>
      <c r="SFX18" s="153"/>
      <c r="SFY18" s="153"/>
      <c r="SFZ18" s="153"/>
      <c r="SGA18" s="153"/>
      <c r="SGB18" s="153"/>
      <c r="SGC18" s="153"/>
      <c r="SGD18" s="153"/>
      <c r="SGE18" s="153"/>
      <c r="SGF18" s="153"/>
      <c r="SGG18" s="153"/>
      <c r="SGH18" s="153"/>
      <c r="SGI18" s="153"/>
      <c r="SGJ18" s="153"/>
      <c r="SGK18" s="153"/>
      <c r="SGL18" s="153"/>
      <c r="SGM18" s="153"/>
      <c r="SGN18" s="153"/>
      <c r="SGO18" s="153"/>
      <c r="SGP18" s="153"/>
      <c r="SGQ18" s="153"/>
      <c r="SGR18" s="153"/>
      <c r="SGS18" s="153"/>
      <c r="SGT18" s="153"/>
      <c r="SGU18" s="153"/>
      <c r="SGV18" s="153"/>
      <c r="SGW18" s="153"/>
      <c r="SGX18" s="153"/>
      <c r="SGY18" s="153"/>
      <c r="SGZ18" s="153"/>
      <c r="SHA18" s="153"/>
      <c r="SHB18" s="153"/>
      <c r="SHC18" s="153"/>
      <c r="SHD18" s="153"/>
      <c r="SHE18" s="153"/>
      <c r="SHF18" s="153"/>
      <c r="SHG18" s="153"/>
      <c r="SHH18" s="153"/>
      <c r="SHI18" s="153"/>
      <c r="SHJ18" s="153"/>
      <c r="SHK18" s="153"/>
      <c r="SHL18" s="153"/>
      <c r="SHM18" s="153"/>
      <c r="SHN18" s="153"/>
      <c r="SHO18" s="153"/>
      <c r="SHP18" s="153"/>
      <c r="SHQ18" s="153"/>
      <c r="SHR18" s="153"/>
      <c r="SHS18" s="153"/>
      <c r="SHT18" s="153"/>
      <c r="SHU18" s="153"/>
      <c r="SHV18" s="153"/>
      <c r="SHW18" s="153"/>
      <c r="SHX18" s="153"/>
      <c r="SHY18" s="153"/>
      <c r="SHZ18" s="153"/>
      <c r="SIA18" s="153"/>
      <c r="SIB18" s="153"/>
      <c r="SIC18" s="153"/>
      <c r="SID18" s="153"/>
      <c r="SIE18" s="153"/>
      <c r="SIF18" s="153"/>
      <c r="SIG18" s="153"/>
      <c r="SIH18" s="153"/>
      <c r="SII18" s="153"/>
      <c r="SIJ18" s="153"/>
      <c r="SIK18" s="153"/>
      <c r="SIL18" s="153"/>
      <c r="SIM18" s="153"/>
      <c r="SIN18" s="153"/>
      <c r="SIO18" s="153"/>
      <c r="SIP18" s="153"/>
      <c r="SIQ18" s="153"/>
      <c r="SIR18" s="153"/>
      <c r="SIS18" s="153"/>
      <c r="SIT18" s="153"/>
      <c r="SIU18" s="153"/>
      <c r="SIV18" s="153"/>
      <c r="SIW18" s="153"/>
      <c r="SIX18" s="153"/>
      <c r="SIY18" s="153"/>
      <c r="SIZ18" s="153"/>
      <c r="SJA18" s="153"/>
      <c r="SJB18" s="153"/>
      <c r="SJC18" s="153"/>
      <c r="SJD18" s="153"/>
      <c r="SJE18" s="153"/>
      <c r="SJF18" s="153"/>
      <c r="SJG18" s="153"/>
      <c r="SJH18" s="153"/>
      <c r="SJI18" s="153"/>
      <c r="SJJ18" s="153"/>
      <c r="SJK18" s="153"/>
      <c r="SJL18" s="153"/>
      <c r="SJM18" s="153"/>
      <c r="SJN18" s="153"/>
      <c r="SJO18" s="153"/>
      <c r="SJP18" s="153"/>
      <c r="SJQ18" s="153"/>
      <c r="SJR18" s="153"/>
      <c r="SJS18" s="153"/>
      <c r="SJT18" s="153"/>
      <c r="SJU18" s="153"/>
      <c r="SJV18" s="153"/>
      <c r="SJW18" s="153"/>
      <c r="SJX18" s="153"/>
      <c r="SJY18" s="153"/>
      <c r="SJZ18" s="153"/>
      <c r="SKA18" s="153"/>
      <c r="SKB18" s="153"/>
      <c r="SKC18" s="153"/>
      <c r="SKD18" s="153"/>
      <c r="SKE18" s="153"/>
      <c r="SKF18" s="153"/>
      <c r="SKG18" s="153"/>
      <c r="SKH18" s="153"/>
      <c r="SKI18" s="153"/>
      <c r="SKJ18" s="153"/>
      <c r="SKK18" s="153"/>
      <c r="SKL18" s="153"/>
      <c r="SKM18" s="153"/>
      <c r="SKN18" s="153"/>
      <c r="SKO18" s="153"/>
      <c r="SKP18" s="153"/>
      <c r="SKQ18" s="153"/>
      <c r="SKR18" s="153"/>
      <c r="SKS18" s="153"/>
      <c r="SKT18" s="153"/>
      <c r="SKU18" s="153"/>
      <c r="SKV18" s="153"/>
      <c r="SKW18" s="153"/>
      <c r="SKX18" s="153"/>
      <c r="SKY18" s="153"/>
      <c r="SKZ18" s="153"/>
      <c r="SLA18" s="153"/>
      <c r="SLB18" s="153"/>
      <c r="SLC18" s="153"/>
      <c r="SLD18" s="153"/>
      <c r="SLE18" s="153"/>
      <c r="SLF18" s="153"/>
      <c r="SLG18" s="153"/>
      <c r="SLH18" s="153"/>
      <c r="SLI18" s="153"/>
      <c r="SLJ18" s="153"/>
      <c r="SLK18" s="153"/>
      <c r="SLL18" s="153"/>
      <c r="SLM18" s="153"/>
      <c r="SLN18" s="153"/>
      <c r="SLO18" s="153"/>
      <c r="SLP18" s="153"/>
      <c r="SLQ18" s="153"/>
      <c r="SLR18" s="153"/>
      <c r="SLS18" s="153"/>
      <c r="SLT18" s="153"/>
      <c r="SLU18" s="153"/>
      <c r="SLV18" s="153"/>
      <c r="SLW18" s="153"/>
      <c r="SLX18" s="153"/>
      <c r="SLY18" s="153"/>
      <c r="SLZ18" s="153"/>
      <c r="SMA18" s="153"/>
      <c r="SMB18" s="153"/>
      <c r="SMC18" s="153"/>
      <c r="SMD18" s="153"/>
      <c r="SME18" s="153"/>
      <c r="SMF18" s="153"/>
      <c r="SMG18" s="153"/>
      <c r="SMH18" s="153"/>
      <c r="SMI18" s="153"/>
      <c r="SMJ18" s="153"/>
      <c r="SMK18" s="153"/>
      <c r="SML18" s="153"/>
      <c r="SMM18" s="153"/>
      <c r="SMN18" s="153"/>
      <c r="SMO18" s="153"/>
      <c r="SMP18" s="153"/>
      <c r="SMQ18" s="153"/>
      <c r="SMR18" s="153"/>
      <c r="SMS18" s="153"/>
      <c r="SMT18" s="153"/>
      <c r="SMU18" s="153"/>
      <c r="SMV18" s="153"/>
      <c r="SMW18" s="153"/>
      <c r="SMX18" s="153"/>
      <c r="SMY18" s="153"/>
      <c r="SMZ18" s="153"/>
      <c r="SNA18" s="153"/>
      <c r="SNB18" s="153"/>
      <c r="SNC18" s="153"/>
      <c r="SND18" s="153"/>
      <c r="SNE18" s="153"/>
      <c r="SNF18" s="153"/>
      <c r="SNG18" s="153"/>
      <c r="SNH18" s="153"/>
      <c r="SNI18" s="153"/>
      <c r="SNJ18" s="153"/>
      <c r="SNK18" s="153"/>
      <c r="SNL18" s="153"/>
      <c r="SNM18" s="153"/>
      <c r="SNN18" s="153"/>
      <c r="SNO18" s="153"/>
      <c r="SNP18" s="153"/>
      <c r="SNQ18" s="153"/>
      <c r="SNR18" s="153"/>
      <c r="SNS18" s="153"/>
      <c r="SNT18" s="153"/>
      <c r="SNU18" s="153"/>
      <c r="SNV18" s="153"/>
      <c r="SNW18" s="153"/>
      <c r="SNX18" s="153"/>
      <c r="SNY18" s="153"/>
      <c r="SNZ18" s="153"/>
      <c r="SOA18" s="153"/>
      <c r="SOB18" s="153"/>
      <c r="SOC18" s="153"/>
      <c r="SOD18" s="153"/>
      <c r="SOE18" s="153"/>
      <c r="SOF18" s="153"/>
      <c r="SOG18" s="153"/>
      <c r="SOH18" s="153"/>
      <c r="SOI18" s="153"/>
      <c r="SOJ18" s="153"/>
      <c r="SOK18" s="153"/>
      <c r="SOL18" s="153"/>
      <c r="SOM18" s="153"/>
      <c r="SON18" s="153"/>
      <c r="SOO18" s="153"/>
      <c r="SOP18" s="153"/>
      <c r="SOQ18" s="153"/>
      <c r="SOR18" s="153"/>
      <c r="SOS18" s="153"/>
      <c r="SOT18" s="153"/>
      <c r="SOU18" s="153"/>
      <c r="SOV18" s="153"/>
      <c r="SOW18" s="153"/>
      <c r="SOX18" s="153"/>
      <c r="SOY18" s="153"/>
      <c r="SOZ18" s="153"/>
      <c r="SPA18" s="153"/>
      <c r="SPB18" s="153"/>
      <c r="SPC18" s="153"/>
      <c r="SPD18" s="153"/>
      <c r="SPE18" s="153"/>
      <c r="SPF18" s="153"/>
      <c r="SPG18" s="153"/>
      <c r="SPH18" s="153"/>
      <c r="SPI18" s="153"/>
      <c r="SPJ18" s="153"/>
      <c r="SPK18" s="153"/>
      <c r="SPL18" s="153"/>
      <c r="SPM18" s="153"/>
      <c r="SPN18" s="153"/>
      <c r="SPO18" s="153"/>
      <c r="SPP18" s="153"/>
      <c r="SPQ18" s="153"/>
      <c r="SPR18" s="153"/>
      <c r="SPS18" s="153"/>
      <c r="SPT18" s="153"/>
      <c r="SPU18" s="153"/>
      <c r="SPV18" s="153"/>
      <c r="SPW18" s="153"/>
      <c r="SPX18" s="153"/>
      <c r="SPY18" s="153"/>
      <c r="SPZ18" s="153"/>
      <c r="SQA18" s="153"/>
      <c r="SQB18" s="153"/>
      <c r="SQC18" s="153"/>
      <c r="SQD18" s="153"/>
      <c r="SQE18" s="153"/>
      <c r="SQF18" s="153"/>
      <c r="SQG18" s="153"/>
      <c r="SQH18" s="153"/>
      <c r="SQI18" s="153"/>
      <c r="SQJ18" s="153"/>
      <c r="SQK18" s="153"/>
      <c r="SQL18" s="153"/>
      <c r="SQM18" s="153"/>
      <c r="SQN18" s="153"/>
      <c r="SQO18" s="153"/>
      <c r="SQP18" s="153"/>
      <c r="SQQ18" s="153"/>
      <c r="SQR18" s="153"/>
      <c r="SQS18" s="153"/>
      <c r="SQT18" s="153"/>
      <c r="SQU18" s="153"/>
      <c r="SQV18" s="153"/>
      <c r="SQW18" s="153"/>
      <c r="SQX18" s="153"/>
      <c r="SQY18" s="153"/>
      <c r="SQZ18" s="153"/>
      <c r="SRA18" s="153"/>
      <c r="SRB18" s="153"/>
      <c r="SRC18" s="153"/>
      <c r="SRD18" s="153"/>
      <c r="SRE18" s="153"/>
      <c r="SRF18" s="153"/>
      <c r="SRG18" s="153"/>
      <c r="SRH18" s="153"/>
      <c r="SRI18" s="153"/>
      <c r="SRJ18" s="153"/>
      <c r="SRK18" s="153"/>
      <c r="SRL18" s="153"/>
      <c r="SRM18" s="153"/>
      <c r="SRN18" s="153"/>
      <c r="SRO18" s="153"/>
      <c r="SRP18" s="153"/>
      <c r="SRQ18" s="153"/>
      <c r="SRR18" s="153"/>
      <c r="SRS18" s="153"/>
      <c r="SRT18" s="153"/>
      <c r="SRU18" s="153"/>
      <c r="SRV18" s="153"/>
      <c r="SRW18" s="153"/>
      <c r="SRX18" s="153"/>
      <c r="SRY18" s="153"/>
      <c r="SRZ18" s="153"/>
      <c r="SSA18" s="153"/>
      <c r="SSB18" s="153"/>
      <c r="SSC18" s="153"/>
      <c r="SSD18" s="153"/>
      <c r="SSE18" s="153"/>
      <c r="SSF18" s="153"/>
      <c r="SSG18" s="153"/>
      <c r="SSH18" s="153"/>
      <c r="SSI18" s="153"/>
      <c r="SSJ18" s="153"/>
      <c r="SSK18" s="153"/>
      <c r="SSL18" s="153"/>
      <c r="SSM18" s="153"/>
      <c r="SSN18" s="153"/>
      <c r="SSO18" s="153"/>
      <c r="SSP18" s="153"/>
      <c r="SSQ18" s="153"/>
      <c r="SSR18" s="153"/>
      <c r="SSS18" s="153"/>
      <c r="SST18" s="153"/>
      <c r="SSU18" s="153"/>
      <c r="SSV18" s="153"/>
      <c r="SSW18" s="153"/>
      <c r="SSX18" s="153"/>
      <c r="SSY18" s="153"/>
      <c r="SSZ18" s="153"/>
      <c r="STA18" s="153"/>
      <c r="STB18" s="153"/>
      <c r="STC18" s="153"/>
      <c r="STD18" s="153"/>
      <c r="STE18" s="153"/>
      <c r="STF18" s="153"/>
      <c r="STG18" s="153"/>
      <c r="STH18" s="153"/>
      <c r="STI18" s="153"/>
      <c r="STJ18" s="153"/>
      <c r="STK18" s="153"/>
      <c r="STL18" s="153"/>
      <c r="STM18" s="153"/>
      <c r="STN18" s="153"/>
      <c r="STO18" s="153"/>
      <c r="STP18" s="153"/>
      <c r="STQ18" s="153"/>
      <c r="STR18" s="153"/>
      <c r="STS18" s="153"/>
      <c r="STT18" s="153"/>
      <c r="STU18" s="153"/>
      <c r="STV18" s="153"/>
      <c r="STW18" s="153"/>
      <c r="STX18" s="153"/>
      <c r="STY18" s="153"/>
      <c r="STZ18" s="153"/>
      <c r="SUA18" s="153"/>
      <c r="SUB18" s="153"/>
      <c r="SUC18" s="153"/>
      <c r="SUD18" s="153"/>
      <c r="SUE18" s="153"/>
      <c r="SUF18" s="153"/>
      <c r="SUG18" s="153"/>
      <c r="SUH18" s="153"/>
      <c r="SUI18" s="153"/>
      <c r="SUJ18" s="153"/>
      <c r="SUK18" s="153"/>
      <c r="SUL18" s="153"/>
      <c r="SUM18" s="153"/>
      <c r="SUN18" s="153"/>
      <c r="SUO18" s="153"/>
      <c r="SUP18" s="153"/>
      <c r="SUQ18" s="153"/>
      <c r="SUR18" s="153"/>
      <c r="SUS18" s="153"/>
      <c r="SUT18" s="153"/>
      <c r="SUU18" s="153"/>
      <c r="SUV18" s="153"/>
      <c r="SUW18" s="153"/>
      <c r="SUX18" s="153"/>
      <c r="SUY18" s="153"/>
      <c r="SUZ18" s="153"/>
      <c r="SVA18" s="153"/>
      <c r="SVB18" s="153"/>
      <c r="SVC18" s="153"/>
      <c r="SVD18" s="153"/>
      <c r="SVE18" s="153"/>
      <c r="SVF18" s="153"/>
      <c r="SVG18" s="153"/>
      <c r="SVH18" s="153"/>
      <c r="SVI18" s="153"/>
      <c r="SVJ18" s="153"/>
      <c r="SVK18" s="153"/>
      <c r="SVL18" s="153"/>
      <c r="SVM18" s="153"/>
      <c r="SVN18" s="153"/>
      <c r="SVO18" s="153"/>
      <c r="SVP18" s="153"/>
      <c r="SVQ18" s="153"/>
      <c r="SVR18" s="153"/>
      <c r="SVS18" s="153"/>
      <c r="SVT18" s="153"/>
      <c r="SVU18" s="153"/>
      <c r="SVV18" s="153"/>
      <c r="SVW18" s="153"/>
      <c r="SVX18" s="153"/>
      <c r="SVY18" s="153"/>
      <c r="SVZ18" s="153"/>
      <c r="SWA18" s="153"/>
      <c r="SWB18" s="153"/>
      <c r="SWC18" s="153"/>
      <c r="SWD18" s="153"/>
      <c r="SWE18" s="153"/>
      <c r="SWF18" s="153"/>
      <c r="SWG18" s="153"/>
      <c r="SWH18" s="153"/>
      <c r="SWI18" s="153"/>
      <c r="SWJ18" s="153"/>
      <c r="SWK18" s="153"/>
      <c r="SWL18" s="153"/>
      <c r="SWM18" s="153"/>
      <c r="SWN18" s="153"/>
      <c r="SWO18" s="153"/>
      <c r="SWP18" s="153"/>
      <c r="SWQ18" s="153"/>
      <c r="SWR18" s="153"/>
      <c r="SWS18" s="153"/>
      <c r="SWT18" s="153"/>
      <c r="SWU18" s="153"/>
      <c r="SWV18" s="153"/>
      <c r="SWW18" s="153"/>
      <c r="SWX18" s="153"/>
      <c r="SWY18" s="153"/>
      <c r="SWZ18" s="153"/>
      <c r="SXA18" s="153"/>
      <c r="SXB18" s="153"/>
      <c r="SXC18" s="153"/>
      <c r="SXD18" s="153"/>
      <c r="SXE18" s="153"/>
      <c r="SXF18" s="153"/>
      <c r="SXG18" s="153"/>
      <c r="SXH18" s="153"/>
      <c r="SXI18" s="153"/>
      <c r="SXJ18" s="153"/>
      <c r="SXK18" s="153"/>
      <c r="SXL18" s="153"/>
      <c r="SXM18" s="153"/>
      <c r="SXN18" s="153"/>
      <c r="SXO18" s="153"/>
      <c r="SXP18" s="153"/>
      <c r="SXQ18" s="153"/>
      <c r="SXR18" s="153"/>
      <c r="SXS18" s="153"/>
      <c r="SXT18" s="153"/>
      <c r="SXU18" s="153"/>
      <c r="SXV18" s="153"/>
      <c r="SXW18" s="153"/>
      <c r="SXX18" s="153"/>
      <c r="SXY18" s="153"/>
      <c r="SXZ18" s="153"/>
      <c r="SYA18" s="153"/>
      <c r="SYB18" s="153"/>
      <c r="SYC18" s="153"/>
      <c r="SYD18" s="153"/>
      <c r="SYE18" s="153"/>
      <c r="SYF18" s="153"/>
      <c r="SYG18" s="153"/>
      <c r="SYH18" s="153"/>
      <c r="SYI18" s="153"/>
      <c r="SYJ18" s="153"/>
      <c r="SYK18" s="153"/>
      <c r="SYL18" s="153"/>
      <c r="SYM18" s="153"/>
      <c r="SYN18" s="153"/>
      <c r="SYO18" s="153"/>
      <c r="SYP18" s="153"/>
      <c r="SYQ18" s="153"/>
      <c r="SYR18" s="153"/>
      <c r="SYS18" s="153"/>
      <c r="SYT18" s="153"/>
      <c r="SYU18" s="153"/>
      <c r="SYV18" s="153"/>
      <c r="SYW18" s="153"/>
      <c r="SYX18" s="153"/>
      <c r="SYY18" s="153"/>
      <c r="SYZ18" s="153"/>
      <c r="SZA18" s="153"/>
      <c r="SZB18" s="153"/>
      <c r="SZC18" s="153"/>
      <c r="SZD18" s="153"/>
      <c r="SZE18" s="153"/>
      <c r="SZF18" s="153"/>
      <c r="SZG18" s="153"/>
      <c r="SZH18" s="153"/>
      <c r="SZI18" s="153"/>
      <c r="SZJ18" s="153"/>
      <c r="SZK18" s="153"/>
      <c r="SZL18" s="153"/>
      <c r="SZM18" s="153"/>
      <c r="SZN18" s="153"/>
      <c r="SZO18" s="153"/>
      <c r="SZP18" s="153"/>
      <c r="SZQ18" s="153"/>
      <c r="SZR18" s="153"/>
      <c r="SZS18" s="153"/>
      <c r="SZT18" s="153"/>
      <c r="SZU18" s="153"/>
      <c r="SZV18" s="153"/>
      <c r="SZW18" s="153"/>
      <c r="SZX18" s="153"/>
      <c r="SZY18" s="153"/>
      <c r="SZZ18" s="153"/>
      <c r="TAA18" s="153"/>
      <c r="TAB18" s="153"/>
      <c r="TAC18" s="153"/>
      <c r="TAD18" s="153"/>
      <c r="TAE18" s="153"/>
      <c r="TAF18" s="153"/>
      <c r="TAG18" s="153"/>
      <c r="TAH18" s="153"/>
      <c r="TAI18" s="153"/>
      <c r="TAJ18" s="153"/>
      <c r="TAK18" s="153"/>
      <c r="TAL18" s="153"/>
      <c r="TAM18" s="153"/>
      <c r="TAN18" s="153"/>
      <c r="TAO18" s="153"/>
      <c r="TAP18" s="153"/>
      <c r="TAQ18" s="153"/>
      <c r="TAR18" s="153"/>
      <c r="TAS18" s="153"/>
      <c r="TAT18" s="153"/>
      <c r="TAU18" s="153"/>
      <c r="TAV18" s="153"/>
      <c r="TAW18" s="153"/>
      <c r="TAX18" s="153"/>
      <c r="TAY18" s="153"/>
      <c r="TAZ18" s="153"/>
      <c r="TBA18" s="153"/>
      <c r="TBB18" s="153"/>
      <c r="TBC18" s="153"/>
      <c r="TBD18" s="153"/>
      <c r="TBE18" s="153"/>
      <c r="TBF18" s="153"/>
      <c r="TBG18" s="153"/>
      <c r="TBH18" s="153"/>
      <c r="TBI18" s="153"/>
      <c r="TBJ18" s="153"/>
      <c r="TBK18" s="153"/>
      <c r="TBL18" s="153"/>
      <c r="TBM18" s="153"/>
      <c r="TBN18" s="153"/>
      <c r="TBO18" s="153"/>
      <c r="TBP18" s="153"/>
      <c r="TBQ18" s="153"/>
      <c r="TBR18" s="153"/>
      <c r="TBS18" s="153"/>
      <c r="TBT18" s="153"/>
      <c r="TBU18" s="153"/>
      <c r="TBV18" s="153"/>
      <c r="TBW18" s="153"/>
      <c r="TBX18" s="153"/>
      <c r="TBY18" s="153"/>
      <c r="TBZ18" s="153"/>
      <c r="TCA18" s="153"/>
      <c r="TCB18" s="153"/>
      <c r="TCC18" s="153"/>
      <c r="TCD18" s="153"/>
      <c r="TCE18" s="153"/>
      <c r="TCF18" s="153"/>
      <c r="TCG18" s="153"/>
      <c r="TCH18" s="153"/>
      <c r="TCI18" s="153"/>
      <c r="TCJ18" s="153"/>
      <c r="TCK18" s="153"/>
      <c r="TCL18" s="153"/>
      <c r="TCM18" s="153"/>
      <c r="TCN18" s="153"/>
      <c r="TCO18" s="153"/>
      <c r="TCP18" s="153"/>
      <c r="TCQ18" s="153"/>
      <c r="TCR18" s="153"/>
      <c r="TCS18" s="153"/>
      <c r="TCT18" s="153"/>
      <c r="TCU18" s="153"/>
      <c r="TCV18" s="153"/>
      <c r="TCW18" s="153"/>
      <c r="TCX18" s="153"/>
      <c r="TCY18" s="153"/>
      <c r="TCZ18" s="153"/>
      <c r="TDA18" s="153"/>
      <c r="TDB18" s="153"/>
      <c r="TDC18" s="153"/>
      <c r="TDD18" s="153"/>
      <c r="TDE18" s="153"/>
      <c r="TDF18" s="153"/>
      <c r="TDG18" s="153"/>
      <c r="TDH18" s="153"/>
      <c r="TDI18" s="153"/>
      <c r="TDJ18" s="153"/>
      <c r="TDK18" s="153"/>
      <c r="TDL18" s="153"/>
      <c r="TDM18" s="153"/>
      <c r="TDN18" s="153"/>
      <c r="TDO18" s="153"/>
      <c r="TDP18" s="153"/>
      <c r="TDQ18" s="153"/>
      <c r="TDR18" s="153"/>
      <c r="TDS18" s="153"/>
      <c r="TDT18" s="153"/>
      <c r="TDU18" s="153"/>
      <c r="TDV18" s="153"/>
      <c r="TDW18" s="153"/>
      <c r="TDX18" s="153"/>
      <c r="TDY18" s="153"/>
      <c r="TDZ18" s="153"/>
      <c r="TEA18" s="153"/>
      <c r="TEB18" s="153"/>
      <c r="TEC18" s="153"/>
      <c r="TED18" s="153"/>
      <c r="TEE18" s="153"/>
      <c r="TEF18" s="153"/>
      <c r="TEG18" s="153"/>
      <c r="TEH18" s="153"/>
      <c r="TEI18" s="153"/>
      <c r="TEJ18" s="153"/>
      <c r="TEK18" s="153"/>
      <c r="TEL18" s="153"/>
      <c r="TEM18" s="153"/>
      <c r="TEN18" s="153"/>
      <c r="TEO18" s="153"/>
      <c r="TEP18" s="153"/>
      <c r="TEQ18" s="153"/>
      <c r="TER18" s="153"/>
      <c r="TES18" s="153"/>
      <c r="TET18" s="153"/>
      <c r="TEU18" s="153"/>
      <c r="TEV18" s="153"/>
      <c r="TEW18" s="153"/>
      <c r="TEX18" s="153"/>
      <c r="TEY18" s="153"/>
      <c r="TEZ18" s="153"/>
      <c r="TFA18" s="153"/>
      <c r="TFB18" s="153"/>
      <c r="TFC18" s="153"/>
      <c r="TFD18" s="153"/>
      <c r="TFE18" s="153"/>
      <c r="TFF18" s="153"/>
      <c r="TFG18" s="153"/>
      <c r="TFH18" s="153"/>
      <c r="TFI18" s="153"/>
      <c r="TFJ18" s="153"/>
      <c r="TFK18" s="153"/>
      <c r="TFL18" s="153"/>
      <c r="TFM18" s="153"/>
      <c r="TFN18" s="153"/>
      <c r="TFO18" s="153"/>
      <c r="TFP18" s="153"/>
      <c r="TFQ18" s="153"/>
      <c r="TFR18" s="153"/>
      <c r="TFS18" s="153"/>
      <c r="TFT18" s="153"/>
      <c r="TFU18" s="153"/>
      <c r="TFV18" s="153"/>
      <c r="TFW18" s="153"/>
      <c r="TFX18" s="153"/>
      <c r="TFY18" s="153"/>
      <c r="TFZ18" s="153"/>
      <c r="TGA18" s="153"/>
      <c r="TGB18" s="153"/>
      <c r="TGC18" s="153"/>
      <c r="TGD18" s="153"/>
      <c r="TGE18" s="153"/>
      <c r="TGF18" s="153"/>
      <c r="TGG18" s="153"/>
      <c r="TGH18" s="153"/>
      <c r="TGI18" s="153"/>
      <c r="TGJ18" s="153"/>
      <c r="TGK18" s="153"/>
      <c r="TGL18" s="153"/>
      <c r="TGM18" s="153"/>
      <c r="TGN18" s="153"/>
      <c r="TGO18" s="153"/>
      <c r="TGP18" s="153"/>
      <c r="TGQ18" s="153"/>
      <c r="TGR18" s="153"/>
      <c r="TGS18" s="153"/>
      <c r="TGT18" s="153"/>
      <c r="TGU18" s="153"/>
      <c r="TGV18" s="153"/>
      <c r="TGW18" s="153"/>
      <c r="TGX18" s="153"/>
      <c r="TGY18" s="153"/>
      <c r="TGZ18" s="153"/>
      <c r="THA18" s="153"/>
      <c r="THB18" s="153"/>
      <c r="THC18" s="153"/>
      <c r="THD18" s="153"/>
      <c r="THE18" s="153"/>
      <c r="THF18" s="153"/>
      <c r="THG18" s="153"/>
      <c r="THH18" s="153"/>
      <c r="THI18" s="153"/>
      <c r="THJ18" s="153"/>
      <c r="THK18" s="153"/>
      <c r="THL18" s="153"/>
      <c r="THM18" s="153"/>
      <c r="THN18" s="153"/>
      <c r="THO18" s="153"/>
      <c r="THP18" s="153"/>
      <c r="THQ18" s="153"/>
      <c r="THR18" s="153"/>
      <c r="THS18" s="153"/>
      <c r="THT18" s="153"/>
      <c r="THU18" s="153"/>
      <c r="THV18" s="153"/>
      <c r="THW18" s="153"/>
      <c r="THX18" s="153"/>
      <c r="THY18" s="153"/>
      <c r="THZ18" s="153"/>
      <c r="TIA18" s="153"/>
      <c r="TIB18" s="153"/>
      <c r="TIC18" s="153"/>
      <c r="TID18" s="153"/>
      <c r="TIE18" s="153"/>
      <c r="TIF18" s="153"/>
      <c r="TIG18" s="153"/>
      <c r="TIH18" s="153"/>
      <c r="TII18" s="153"/>
      <c r="TIJ18" s="153"/>
      <c r="TIK18" s="153"/>
      <c r="TIL18" s="153"/>
      <c r="TIM18" s="153"/>
      <c r="TIN18" s="153"/>
      <c r="TIO18" s="153"/>
      <c r="TIP18" s="153"/>
      <c r="TIQ18" s="153"/>
      <c r="TIR18" s="153"/>
      <c r="TIS18" s="153"/>
      <c r="TIT18" s="153"/>
      <c r="TIU18" s="153"/>
      <c r="TIV18" s="153"/>
      <c r="TIW18" s="153"/>
      <c r="TIX18" s="153"/>
      <c r="TIY18" s="153"/>
      <c r="TIZ18" s="153"/>
      <c r="TJA18" s="153"/>
      <c r="TJB18" s="153"/>
      <c r="TJC18" s="153"/>
      <c r="TJD18" s="153"/>
      <c r="TJE18" s="153"/>
      <c r="TJF18" s="153"/>
      <c r="TJG18" s="153"/>
      <c r="TJH18" s="153"/>
      <c r="TJI18" s="153"/>
      <c r="TJJ18" s="153"/>
      <c r="TJK18" s="153"/>
      <c r="TJL18" s="153"/>
      <c r="TJM18" s="153"/>
      <c r="TJN18" s="153"/>
      <c r="TJO18" s="153"/>
      <c r="TJP18" s="153"/>
      <c r="TJQ18" s="153"/>
      <c r="TJR18" s="153"/>
      <c r="TJS18" s="153"/>
      <c r="TJT18" s="153"/>
      <c r="TJU18" s="153"/>
      <c r="TJV18" s="153"/>
      <c r="TJW18" s="153"/>
      <c r="TJX18" s="153"/>
      <c r="TJY18" s="153"/>
      <c r="TJZ18" s="153"/>
      <c r="TKA18" s="153"/>
      <c r="TKB18" s="153"/>
      <c r="TKC18" s="153"/>
      <c r="TKD18" s="153"/>
      <c r="TKE18" s="153"/>
      <c r="TKF18" s="153"/>
      <c r="TKG18" s="153"/>
      <c r="TKH18" s="153"/>
      <c r="TKI18" s="153"/>
      <c r="TKJ18" s="153"/>
      <c r="TKK18" s="153"/>
      <c r="TKL18" s="153"/>
      <c r="TKM18" s="153"/>
      <c r="TKN18" s="153"/>
      <c r="TKO18" s="153"/>
      <c r="TKP18" s="153"/>
      <c r="TKQ18" s="153"/>
      <c r="TKR18" s="153"/>
      <c r="TKS18" s="153"/>
      <c r="TKT18" s="153"/>
      <c r="TKU18" s="153"/>
      <c r="TKV18" s="153"/>
      <c r="TKW18" s="153"/>
      <c r="TKX18" s="153"/>
      <c r="TKY18" s="153"/>
      <c r="TKZ18" s="153"/>
      <c r="TLA18" s="153"/>
      <c r="TLB18" s="153"/>
      <c r="TLC18" s="153"/>
      <c r="TLD18" s="153"/>
      <c r="TLE18" s="153"/>
      <c r="TLF18" s="153"/>
      <c r="TLG18" s="153"/>
      <c r="TLH18" s="153"/>
      <c r="TLI18" s="153"/>
      <c r="TLJ18" s="153"/>
      <c r="TLK18" s="153"/>
      <c r="TLL18" s="153"/>
      <c r="TLM18" s="153"/>
      <c r="TLN18" s="153"/>
      <c r="TLO18" s="153"/>
      <c r="TLP18" s="153"/>
      <c r="TLQ18" s="153"/>
      <c r="TLR18" s="153"/>
      <c r="TLS18" s="153"/>
      <c r="TLT18" s="153"/>
      <c r="TLU18" s="153"/>
      <c r="TLV18" s="153"/>
      <c r="TLW18" s="153"/>
      <c r="TLX18" s="153"/>
      <c r="TLY18" s="153"/>
      <c r="TLZ18" s="153"/>
      <c r="TMA18" s="153"/>
      <c r="TMB18" s="153"/>
      <c r="TMC18" s="153"/>
      <c r="TMD18" s="153"/>
      <c r="TME18" s="153"/>
      <c r="TMF18" s="153"/>
      <c r="TMG18" s="153"/>
      <c r="TMH18" s="153"/>
      <c r="TMI18" s="153"/>
      <c r="TMJ18" s="153"/>
      <c r="TMK18" s="153"/>
      <c r="TML18" s="153"/>
      <c r="TMM18" s="153"/>
      <c r="TMN18" s="153"/>
      <c r="TMO18" s="153"/>
      <c r="TMP18" s="153"/>
      <c r="TMQ18" s="153"/>
      <c r="TMR18" s="153"/>
      <c r="TMS18" s="153"/>
      <c r="TMT18" s="153"/>
      <c r="TMU18" s="153"/>
      <c r="TMV18" s="153"/>
      <c r="TMW18" s="153"/>
      <c r="TMX18" s="153"/>
      <c r="TMY18" s="153"/>
      <c r="TMZ18" s="153"/>
      <c r="TNA18" s="153"/>
      <c r="TNB18" s="153"/>
      <c r="TNC18" s="153"/>
      <c r="TND18" s="153"/>
      <c r="TNE18" s="153"/>
      <c r="TNF18" s="153"/>
      <c r="TNG18" s="153"/>
      <c r="TNH18" s="153"/>
      <c r="TNI18" s="153"/>
      <c r="TNJ18" s="153"/>
      <c r="TNK18" s="153"/>
      <c r="TNL18" s="153"/>
      <c r="TNM18" s="153"/>
      <c r="TNN18" s="153"/>
      <c r="TNO18" s="153"/>
      <c r="TNP18" s="153"/>
      <c r="TNQ18" s="153"/>
      <c r="TNR18" s="153"/>
      <c r="TNS18" s="153"/>
      <c r="TNT18" s="153"/>
      <c r="TNU18" s="153"/>
      <c r="TNV18" s="153"/>
      <c r="TNW18" s="153"/>
      <c r="TNX18" s="153"/>
      <c r="TNY18" s="153"/>
      <c r="TNZ18" s="153"/>
      <c r="TOA18" s="153"/>
      <c r="TOB18" s="153"/>
      <c r="TOC18" s="153"/>
      <c r="TOD18" s="153"/>
      <c r="TOE18" s="153"/>
      <c r="TOF18" s="153"/>
      <c r="TOG18" s="153"/>
      <c r="TOH18" s="153"/>
      <c r="TOI18" s="153"/>
      <c r="TOJ18" s="153"/>
      <c r="TOK18" s="153"/>
      <c r="TOL18" s="153"/>
      <c r="TOM18" s="153"/>
      <c r="TON18" s="153"/>
      <c r="TOO18" s="153"/>
      <c r="TOP18" s="153"/>
      <c r="TOQ18" s="153"/>
      <c r="TOR18" s="153"/>
      <c r="TOS18" s="153"/>
      <c r="TOT18" s="153"/>
      <c r="TOU18" s="153"/>
      <c r="TOV18" s="153"/>
      <c r="TOW18" s="153"/>
      <c r="TOX18" s="153"/>
      <c r="TOY18" s="153"/>
      <c r="TOZ18" s="153"/>
      <c r="TPA18" s="153"/>
      <c r="TPB18" s="153"/>
      <c r="TPC18" s="153"/>
      <c r="TPD18" s="153"/>
      <c r="TPE18" s="153"/>
      <c r="TPF18" s="153"/>
      <c r="TPG18" s="153"/>
      <c r="TPH18" s="153"/>
      <c r="TPI18" s="153"/>
      <c r="TPJ18" s="153"/>
      <c r="TPK18" s="153"/>
      <c r="TPL18" s="153"/>
      <c r="TPM18" s="153"/>
      <c r="TPN18" s="153"/>
      <c r="TPO18" s="153"/>
      <c r="TPP18" s="153"/>
      <c r="TPQ18" s="153"/>
      <c r="TPR18" s="153"/>
      <c r="TPS18" s="153"/>
      <c r="TPT18" s="153"/>
      <c r="TPU18" s="153"/>
      <c r="TPV18" s="153"/>
      <c r="TPW18" s="153"/>
      <c r="TPX18" s="153"/>
      <c r="TPY18" s="153"/>
      <c r="TPZ18" s="153"/>
      <c r="TQA18" s="153"/>
      <c r="TQB18" s="153"/>
      <c r="TQC18" s="153"/>
      <c r="TQD18" s="153"/>
      <c r="TQE18" s="153"/>
      <c r="TQF18" s="153"/>
      <c r="TQG18" s="153"/>
      <c r="TQH18" s="153"/>
      <c r="TQI18" s="153"/>
      <c r="TQJ18" s="153"/>
      <c r="TQK18" s="153"/>
      <c r="TQL18" s="153"/>
      <c r="TQM18" s="153"/>
      <c r="TQN18" s="153"/>
      <c r="TQO18" s="153"/>
      <c r="TQP18" s="153"/>
      <c r="TQQ18" s="153"/>
      <c r="TQR18" s="153"/>
      <c r="TQS18" s="153"/>
      <c r="TQT18" s="153"/>
      <c r="TQU18" s="153"/>
      <c r="TQV18" s="153"/>
      <c r="TQW18" s="153"/>
      <c r="TQX18" s="153"/>
      <c r="TQY18" s="153"/>
      <c r="TQZ18" s="153"/>
      <c r="TRA18" s="153"/>
      <c r="TRB18" s="153"/>
      <c r="TRC18" s="153"/>
      <c r="TRD18" s="153"/>
      <c r="TRE18" s="153"/>
      <c r="TRF18" s="153"/>
      <c r="TRG18" s="153"/>
      <c r="TRH18" s="153"/>
      <c r="TRI18" s="153"/>
      <c r="TRJ18" s="153"/>
      <c r="TRK18" s="153"/>
      <c r="TRL18" s="153"/>
      <c r="TRM18" s="153"/>
      <c r="TRN18" s="153"/>
      <c r="TRO18" s="153"/>
      <c r="TRP18" s="153"/>
      <c r="TRQ18" s="153"/>
      <c r="TRR18" s="153"/>
      <c r="TRS18" s="153"/>
      <c r="TRT18" s="153"/>
      <c r="TRU18" s="153"/>
      <c r="TRV18" s="153"/>
      <c r="TRW18" s="153"/>
      <c r="TRX18" s="153"/>
      <c r="TRY18" s="153"/>
      <c r="TRZ18" s="153"/>
      <c r="TSA18" s="153"/>
      <c r="TSB18" s="153"/>
      <c r="TSC18" s="153"/>
      <c r="TSD18" s="153"/>
      <c r="TSE18" s="153"/>
      <c r="TSF18" s="153"/>
      <c r="TSG18" s="153"/>
      <c r="TSH18" s="153"/>
      <c r="TSI18" s="153"/>
      <c r="TSJ18" s="153"/>
      <c r="TSK18" s="153"/>
      <c r="TSL18" s="153"/>
      <c r="TSM18" s="153"/>
      <c r="TSN18" s="153"/>
      <c r="TSO18" s="153"/>
      <c r="TSP18" s="153"/>
      <c r="TSQ18" s="153"/>
      <c r="TSR18" s="153"/>
      <c r="TSS18" s="153"/>
      <c r="TST18" s="153"/>
      <c r="TSU18" s="153"/>
      <c r="TSV18" s="153"/>
      <c r="TSW18" s="153"/>
      <c r="TSX18" s="153"/>
      <c r="TSY18" s="153"/>
      <c r="TSZ18" s="153"/>
      <c r="TTA18" s="153"/>
      <c r="TTB18" s="153"/>
      <c r="TTC18" s="153"/>
      <c r="TTD18" s="153"/>
      <c r="TTE18" s="153"/>
      <c r="TTF18" s="153"/>
      <c r="TTG18" s="153"/>
      <c r="TTH18" s="153"/>
      <c r="TTI18" s="153"/>
      <c r="TTJ18" s="153"/>
      <c r="TTK18" s="153"/>
      <c r="TTL18" s="153"/>
      <c r="TTM18" s="153"/>
      <c r="TTN18" s="153"/>
      <c r="TTO18" s="153"/>
      <c r="TTP18" s="153"/>
      <c r="TTQ18" s="153"/>
      <c r="TTR18" s="153"/>
      <c r="TTS18" s="153"/>
      <c r="TTT18" s="153"/>
      <c r="TTU18" s="153"/>
      <c r="TTV18" s="153"/>
      <c r="TTW18" s="153"/>
      <c r="TTX18" s="153"/>
      <c r="TTY18" s="153"/>
      <c r="TTZ18" s="153"/>
      <c r="TUA18" s="153"/>
      <c r="TUB18" s="153"/>
      <c r="TUC18" s="153"/>
      <c r="TUD18" s="153"/>
      <c r="TUE18" s="153"/>
      <c r="TUF18" s="153"/>
      <c r="TUG18" s="153"/>
      <c r="TUH18" s="153"/>
      <c r="TUI18" s="153"/>
      <c r="TUJ18" s="153"/>
      <c r="TUK18" s="153"/>
      <c r="TUL18" s="153"/>
      <c r="TUM18" s="153"/>
      <c r="TUN18" s="153"/>
      <c r="TUO18" s="153"/>
      <c r="TUP18" s="153"/>
      <c r="TUQ18" s="153"/>
      <c r="TUR18" s="153"/>
      <c r="TUS18" s="153"/>
      <c r="TUT18" s="153"/>
      <c r="TUU18" s="153"/>
      <c r="TUV18" s="153"/>
      <c r="TUW18" s="153"/>
      <c r="TUX18" s="153"/>
      <c r="TUY18" s="153"/>
      <c r="TUZ18" s="153"/>
      <c r="TVA18" s="153"/>
      <c r="TVB18" s="153"/>
      <c r="TVC18" s="153"/>
      <c r="TVD18" s="153"/>
      <c r="TVE18" s="153"/>
      <c r="TVF18" s="153"/>
      <c r="TVG18" s="153"/>
      <c r="TVH18" s="153"/>
      <c r="TVI18" s="153"/>
      <c r="TVJ18" s="153"/>
      <c r="TVK18" s="153"/>
      <c r="TVL18" s="153"/>
      <c r="TVM18" s="153"/>
      <c r="TVN18" s="153"/>
      <c r="TVO18" s="153"/>
      <c r="TVP18" s="153"/>
      <c r="TVQ18" s="153"/>
      <c r="TVR18" s="153"/>
      <c r="TVS18" s="153"/>
      <c r="TVT18" s="153"/>
      <c r="TVU18" s="153"/>
      <c r="TVV18" s="153"/>
      <c r="TVW18" s="153"/>
      <c r="TVX18" s="153"/>
      <c r="TVY18" s="153"/>
      <c r="TVZ18" s="153"/>
      <c r="TWA18" s="153"/>
      <c r="TWB18" s="153"/>
      <c r="TWC18" s="153"/>
      <c r="TWD18" s="153"/>
      <c r="TWE18" s="153"/>
      <c r="TWF18" s="153"/>
      <c r="TWG18" s="153"/>
      <c r="TWH18" s="153"/>
      <c r="TWI18" s="153"/>
      <c r="TWJ18" s="153"/>
      <c r="TWK18" s="153"/>
      <c r="TWL18" s="153"/>
      <c r="TWM18" s="153"/>
      <c r="TWN18" s="153"/>
      <c r="TWO18" s="153"/>
      <c r="TWP18" s="153"/>
      <c r="TWQ18" s="153"/>
      <c r="TWR18" s="153"/>
      <c r="TWS18" s="153"/>
      <c r="TWT18" s="153"/>
      <c r="TWU18" s="153"/>
      <c r="TWV18" s="153"/>
      <c r="TWW18" s="153"/>
      <c r="TWX18" s="153"/>
      <c r="TWY18" s="153"/>
      <c r="TWZ18" s="153"/>
      <c r="TXA18" s="153"/>
      <c r="TXB18" s="153"/>
      <c r="TXC18" s="153"/>
      <c r="TXD18" s="153"/>
      <c r="TXE18" s="153"/>
      <c r="TXF18" s="153"/>
      <c r="TXG18" s="153"/>
      <c r="TXH18" s="153"/>
      <c r="TXI18" s="153"/>
      <c r="TXJ18" s="153"/>
      <c r="TXK18" s="153"/>
      <c r="TXL18" s="153"/>
      <c r="TXM18" s="153"/>
      <c r="TXN18" s="153"/>
      <c r="TXO18" s="153"/>
      <c r="TXP18" s="153"/>
      <c r="TXQ18" s="153"/>
      <c r="TXR18" s="153"/>
      <c r="TXS18" s="153"/>
      <c r="TXT18" s="153"/>
      <c r="TXU18" s="153"/>
      <c r="TXV18" s="153"/>
      <c r="TXW18" s="153"/>
      <c r="TXX18" s="153"/>
      <c r="TXY18" s="153"/>
      <c r="TXZ18" s="153"/>
      <c r="TYA18" s="153"/>
      <c r="TYB18" s="153"/>
      <c r="TYC18" s="153"/>
      <c r="TYD18" s="153"/>
      <c r="TYE18" s="153"/>
      <c r="TYF18" s="153"/>
      <c r="TYG18" s="153"/>
      <c r="TYH18" s="153"/>
      <c r="TYI18" s="153"/>
      <c r="TYJ18" s="153"/>
      <c r="TYK18" s="153"/>
      <c r="TYL18" s="153"/>
      <c r="TYM18" s="153"/>
      <c r="TYN18" s="153"/>
      <c r="TYO18" s="153"/>
      <c r="TYP18" s="153"/>
      <c r="TYQ18" s="153"/>
      <c r="TYR18" s="153"/>
      <c r="TYS18" s="153"/>
      <c r="TYT18" s="153"/>
      <c r="TYU18" s="153"/>
      <c r="TYV18" s="153"/>
      <c r="TYW18" s="153"/>
      <c r="TYX18" s="153"/>
      <c r="TYY18" s="153"/>
      <c r="TYZ18" s="153"/>
      <c r="TZA18" s="153"/>
      <c r="TZB18" s="153"/>
      <c r="TZC18" s="153"/>
      <c r="TZD18" s="153"/>
      <c r="TZE18" s="153"/>
      <c r="TZF18" s="153"/>
      <c r="TZG18" s="153"/>
      <c r="TZH18" s="153"/>
      <c r="TZI18" s="153"/>
      <c r="TZJ18" s="153"/>
      <c r="TZK18" s="153"/>
      <c r="TZL18" s="153"/>
      <c r="TZM18" s="153"/>
      <c r="TZN18" s="153"/>
      <c r="TZO18" s="153"/>
      <c r="TZP18" s="153"/>
      <c r="TZQ18" s="153"/>
      <c r="TZR18" s="153"/>
      <c r="TZS18" s="153"/>
      <c r="TZT18" s="153"/>
      <c r="TZU18" s="153"/>
      <c r="TZV18" s="153"/>
      <c r="TZW18" s="153"/>
      <c r="TZX18" s="153"/>
      <c r="TZY18" s="153"/>
      <c r="TZZ18" s="153"/>
      <c r="UAA18" s="153"/>
      <c r="UAB18" s="153"/>
      <c r="UAC18" s="153"/>
      <c r="UAD18" s="153"/>
      <c r="UAE18" s="153"/>
      <c r="UAF18" s="153"/>
      <c r="UAG18" s="153"/>
      <c r="UAH18" s="153"/>
      <c r="UAI18" s="153"/>
      <c r="UAJ18" s="153"/>
      <c r="UAK18" s="153"/>
      <c r="UAL18" s="153"/>
      <c r="UAM18" s="153"/>
      <c r="UAN18" s="153"/>
      <c r="UAO18" s="153"/>
      <c r="UAP18" s="153"/>
      <c r="UAQ18" s="153"/>
      <c r="UAR18" s="153"/>
      <c r="UAS18" s="153"/>
      <c r="UAT18" s="153"/>
      <c r="UAU18" s="153"/>
      <c r="UAV18" s="153"/>
      <c r="UAW18" s="153"/>
      <c r="UAX18" s="153"/>
      <c r="UAY18" s="153"/>
      <c r="UAZ18" s="153"/>
      <c r="UBA18" s="153"/>
      <c r="UBB18" s="153"/>
      <c r="UBC18" s="153"/>
      <c r="UBD18" s="153"/>
      <c r="UBE18" s="153"/>
      <c r="UBF18" s="153"/>
      <c r="UBG18" s="153"/>
      <c r="UBH18" s="153"/>
      <c r="UBI18" s="153"/>
      <c r="UBJ18" s="153"/>
      <c r="UBK18" s="153"/>
      <c r="UBL18" s="153"/>
      <c r="UBM18" s="153"/>
      <c r="UBN18" s="153"/>
      <c r="UBO18" s="153"/>
      <c r="UBP18" s="153"/>
      <c r="UBQ18" s="153"/>
      <c r="UBR18" s="153"/>
      <c r="UBS18" s="153"/>
      <c r="UBT18" s="153"/>
      <c r="UBU18" s="153"/>
      <c r="UBV18" s="153"/>
      <c r="UBW18" s="153"/>
      <c r="UBX18" s="153"/>
      <c r="UBY18" s="153"/>
      <c r="UBZ18" s="153"/>
      <c r="UCA18" s="153"/>
      <c r="UCB18" s="153"/>
      <c r="UCC18" s="153"/>
      <c r="UCD18" s="153"/>
      <c r="UCE18" s="153"/>
      <c r="UCF18" s="153"/>
      <c r="UCG18" s="153"/>
      <c r="UCH18" s="153"/>
      <c r="UCI18" s="153"/>
      <c r="UCJ18" s="153"/>
      <c r="UCK18" s="153"/>
      <c r="UCL18" s="153"/>
      <c r="UCM18" s="153"/>
      <c r="UCN18" s="153"/>
      <c r="UCO18" s="153"/>
      <c r="UCP18" s="153"/>
      <c r="UCQ18" s="153"/>
      <c r="UCR18" s="153"/>
      <c r="UCS18" s="153"/>
      <c r="UCT18" s="153"/>
      <c r="UCU18" s="153"/>
      <c r="UCV18" s="153"/>
      <c r="UCW18" s="153"/>
      <c r="UCX18" s="153"/>
      <c r="UCY18" s="153"/>
      <c r="UCZ18" s="153"/>
      <c r="UDA18" s="153"/>
      <c r="UDB18" s="153"/>
      <c r="UDC18" s="153"/>
      <c r="UDD18" s="153"/>
      <c r="UDE18" s="153"/>
      <c r="UDF18" s="153"/>
      <c r="UDG18" s="153"/>
      <c r="UDH18" s="153"/>
      <c r="UDI18" s="153"/>
      <c r="UDJ18" s="153"/>
      <c r="UDK18" s="153"/>
      <c r="UDL18" s="153"/>
      <c r="UDM18" s="153"/>
      <c r="UDN18" s="153"/>
      <c r="UDO18" s="153"/>
      <c r="UDP18" s="153"/>
      <c r="UDQ18" s="153"/>
      <c r="UDR18" s="153"/>
      <c r="UDS18" s="153"/>
      <c r="UDT18" s="153"/>
      <c r="UDU18" s="153"/>
      <c r="UDV18" s="153"/>
      <c r="UDW18" s="153"/>
      <c r="UDX18" s="153"/>
      <c r="UDY18" s="153"/>
      <c r="UDZ18" s="153"/>
      <c r="UEA18" s="153"/>
      <c r="UEB18" s="153"/>
      <c r="UEC18" s="153"/>
      <c r="UED18" s="153"/>
      <c r="UEE18" s="153"/>
      <c r="UEF18" s="153"/>
      <c r="UEG18" s="153"/>
      <c r="UEH18" s="153"/>
      <c r="UEI18" s="153"/>
      <c r="UEJ18" s="153"/>
      <c r="UEK18" s="153"/>
      <c r="UEL18" s="153"/>
      <c r="UEM18" s="153"/>
      <c r="UEN18" s="153"/>
      <c r="UEO18" s="153"/>
      <c r="UEP18" s="153"/>
      <c r="UEQ18" s="153"/>
      <c r="UER18" s="153"/>
      <c r="UES18" s="153"/>
      <c r="UET18" s="153"/>
      <c r="UEU18" s="153"/>
      <c r="UEV18" s="153"/>
      <c r="UEW18" s="153"/>
      <c r="UEX18" s="153"/>
      <c r="UEY18" s="153"/>
      <c r="UEZ18" s="153"/>
      <c r="UFA18" s="153"/>
      <c r="UFB18" s="153"/>
      <c r="UFC18" s="153"/>
      <c r="UFD18" s="153"/>
      <c r="UFE18" s="153"/>
      <c r="UFF18" s="153"/>
      <c r="UFG18" s="153"/>
      <c r="UFH18" s="153"/>
      <c r="UFI18" s="153"/>
      <c r="UFJ18" s="153"/>
      <c r="UFK18" s="153"/>
      <c r="UFL18" s="153"/>
      <c r="UFM18" s="153"/>
      <c r="UFN18" s="153"/>
      <c r="UFO18" s="153"/>
      <c r="UFP18" s="153"/>
      <c r="UFQ18" s="153"/>
      <c r="UFR18" s="153"/>
      <c r="UFS18" s="153"/>
      <c r="UFT18" s="153"/>
      <c r="UFU18" s="153"/>
      <c r="UFV18" s="153"/>
      <c r="UFW18" s="153"/>
      <c r="UFX18" s="153"/>
      <c r="UFY18" s="153"/>
      <c r="UFZ18" s="153"/>
      <c r="UGA18" s="153"/>
      <c r="UGB18" s="153"/>
      <c r="UGC18" s="153"/>
      <c r="UGD18" s="153"/>
      <c r="UGE18" s="153"/>
      <c r="UGF18" s="153"/>
      <c r="UGG18" s="153"/>
      <c r="UGH18" s="153"/>
      <c r="UGI18" s="153"/>
      <c r="UGJ18" s="153"/>
      <c r="UGK18" s="153"/>
      <c r="UGL18" s="153"/>
      <c r="UGM18" s="153"/>
      <c r="UGN18" s="153"/>
      <c r="UGO18" s="153"/>
      <c r="UGP18" s="153"/>
      <c r="UGQ18" s="153"/>
      <c r="UGR18" s="153"/>
      <c r="UGS18" s="153"/>
      <c r="UGT18" s="153"/>
      <c r="UGU18" s="153"/>
      <c r="UGV18" s="153"/>
      <c r="UGW18" s="153"/>
      <c r="UGX18" s="153"/>
      <c r="UGY18" s="153"/>
      <c r="UGZ18" s="153"/>
      <c r="UHA18" s="153"/>
      <c r="UHB18" s="153"/>
      <c r="UHC18" s="153"/>
      <c r="UHD18" s="153"/>
      <c r="UHE18" s="153"/>
      <c r="UHF18" s="153"/>
      <c r="UHG18" s="153"/>
      <c r="UHH18" s="153"/>
      <c r="UHI18" s="153"/>
      <c r="UHJ18" s="153"/>
      <c r="UHK18" s="153"/>
      <c r="UHL18" s="153"/>
      <c r="UHM18" s="153"/>
      <c r="UHN18" s="153"/>
      <c r="UHO18" s="153"/>
      <c r="UHP18" s="153"/>
      <c r="UHQ18" s="153"/>
      <c r="UHR18" s="153"/>
      <c r="UHS18" s="153"/>
      <c r="UHT18" s="153"/>
      <c r="UHU18" s="153"/>
      <c r="UHV18" s="153"/>
      <c r="UHW18" s="153"/>
      <c r="UHX18" s="153"/>
      <c r="UHY18" s="153"/>
      <c r="UHZ18" s="153"/>
      <c r="UIA18" s="153"/>
      <c r="UIB18" s="153"/>
      <c r="UIC18" s="153"/>
      <c r="UID18" s="153"/>
      <c r="UIE18" s="153"/>
      <c r="UIF18" s="153"/>
      <c r="UIG18" s="153"/>
      <c r="UIH18" s="153"/>
      <c r="UII18" s="153"/>
      <c r="UIJ18" s="153"/>
      <c r="UIK18" s="153"/>
      <c r="UIL18" s="153"/>
      <c r="UIM18" s="153"/>
      <c r="UIN18" s="153"/>
      <c r="UIO18" s="153"/>
      <c r="UIP18" s="153"/>
      <c r="UIQ18" s="153"/>
      <c r="UIR18" s="153"/>
      <c r="UIS18" s="153"/>
      <c r="UIT18" s="153"/>
      <c r="UIU18" s="153"/>
      <c r="UIV18" s="153"/>
      <c r="UIW18" s="153"/>
      <c r="UIX18" s="153"/>
      <c r="UIY18" s="153"/>
      <c r="UIZ18" s="153"/>
      <c r="UJA18" s="153"/>
      <c r="UJB18" s="153"/>
      <c r="UJC18" s="153"/>
      <c r="UJD18" s="153"/>
      <c r="UJE18" s="153"/>
      <c r="UJF18" s="153"/>
      <c r="UJG18" s="153"/>
      <c r="UJH18" s="153"/>
      <c r="UJI18" s="153"/>
      <c r="UJJ18" s="153"/>
      <c r="UJK18" s="153"/>
      <c r="UJL18" s="153"/>
      <c r="UJM18" s="153"/>
      <c r="UJN18" s="153"/>
      <c r="UJO18" s="153"/>
      <c r="UJP18" s="153"/>
      <c r="UJQ18" s="153"/>
      <c r="UJR18" s="153"/>
      <c r="UJS18" s="153"/>
      <c r="UJT18" s="153"/>
      <c r="UJU18" s="153"/>
      <c r="UJV18" s="153"/>
      <c r="UJW18" s="153"/>
      <c r="UJX18" s="153"/>
      <c r="UJY18" s="153"/>
      <c r="UJZ18" s="153"/>
      <c r="UKA18" s="153"/>
      <c r="UKB18" s="153"/>
      <c r="UKC18" s="153"/>
      <c r="UKD18" s="153"/>
      <c r="UKE18" s="153"/>
      <c r="UKF18" s="153"/>
      <c r="UKG18" s="153"/>
      <c r="UKH18" s="153"/>
      <c r="UKI18" s="153"/>
      <c r="UKJ18" s="153"/>
      <c r="UKK18" s="153"/>
      <c r="UKL18" s="153"/>
      <c r="UKM18" s="153"/>
      <c r="UKN18" s="153"/>
      <c r="UKO18" s="153"/>
      <c r="UKP18" s="153"/>
      <c r="UKQ18" s="153"/>
      <c r="UKR18" s="153"/>
      <c r="UKS18" s="153"/>
      <c r="UKT18" s="153"/>
      <c r="UKU18" s="153"/>
      <c r="UKV18" s="153"/>
      <c r="UKW18" s="153"/>
      <c r="UKX18" s="153"/>
      <c r="UKY18" s="153"/>
      <c r="UKZ18" s="153"/>
      <c r="ULA18" s="153"/>
      <c r="ULB18" s="153"/>
      <c r="ULC18" s="153"/>
      <c r="ULD18" s="153"/>
      <c r="ULE18" s="153"/>
      <c r="ULF18" s="153"/>
      <c r="ULG18" s="153"/>
      <c r="ULH18" s="153"/>
      <c r="ULI18" s="153"/>
      <c r="ULJ18" s="153"/>
      <c r="ULK18" s="153"/>
      <c r="ULL18" s="153"/>
      <c r="ULM18" s="153"/>
      <c r="ULN18" s="153"/>
      <c r="ULO18" s="153"/>
      <c r="ULP18" s="153"/>
      <c r="ULQ18" s="153"/>
      <c r="ULR18" s="153"/>
      <c r="ULS18" s="153"/>
      <c r="ULT18" s="153"/>
      <c r="ULU18" s="153"/>
      <c r="ULV18" s="153"/>
      <c r="ULW18" s="153"/>
      <c r="ULX18" s="153"/>
      <c r="ULY18" s="153"/>
      <c r="ULZ18" s="153"/>
      <c r="UMA18" s="153"/>
      <c r="UMB18" s="153"/>
      <c r="UMC18" s="153"/>
      <c r="UMD18" s="153"/>
      <c r="UME18" s="153"/>
      <c r="UMF18" s="153"/>
      <c r="UMG18" s="153"/>
      <c r="UMH18" s="153"/>
      <c r="UMI18" s="153"/>
      <c r="UMJ18" s="153"/>
      <c r="UMK18" s="153"/>
      <c r="UML18" s="153"/>
      <c r="UMM18" s="153"/>
      <c r="UMN18" s="153"/>
      <c r="UMO18" s="153"/>
      <c r="UMP18" s="153"/>
      <c r="UMQ18" s="153"/>
      <c r="UMR18" s="153"/>
      <c r="UMS18" s="153"/>
      <c r="UMT18" s="153"/>
      <c r="UMU18" s="153"/>
      <c r="UMV18" s="153"/>
      <c r="UMW18" s="153"/>
      <c r="UMX18" s="153"/>
      <c r="UMY18" s="153"/>
      <c r="UMZ18" s="153"/>
      <c r="UNA18" s="153"/>
      <c r="UNB18" s="153"/>
      <c r="UNC18" s="153"/>
      <c r="UND18" s="153"/>
      <c r="UNE18" s="153"/>
      <c r="UNF18" s="153"/>
      <c r="UNG18" s="153"/>
      <c r="UNH18" s="153"/>
      <c r="UNI18" s="153"/>
      <c r="UNJ18" s="153"/>
      <c r="UNK18" s="153"/>
      <c r="UNL18" s="153"/>
      <c r="UNM18" s="153"/>
      <c r="UNN18" s="153"/>
      <c r="UNO18" s="153"/>
      <c r="UNP18" s="153"/>
      <c r="UNQ18" s="153"/>
      <c r="UNR18" s="153"/>
      <c r="UNS18" s="153"/>
      <c r="UNT18" s="153"/>
      <c r="UNU18" s="153"/>
      <c r="UNV18" s="153"/>
      <c r="UNW18" s="153"/>
      <c r="UNX18" s="153"/>
      <c r="UNY18" s="153"/>
      <c r="UNZ18" s="153"/>
      <c r="UOA18" s="153"/>
      <c r="UOB18" s="153"/>
      <c r="UOC18" s="153"/>
      <c r="UOD18" s="153"/>
      <c r="UOE18" s="153"/>
      <c r="UOF18" s="153"/>
      <c r="UOG18" s="153"/>
      <c r="UOH18" s="153"/>
      <c r="UOI18" s="153"/>
      <c r="UOJ18" s="153"/>
      <c r="UOK18" s="153"/>
      <c r="UOL18" s="153"/>
      <c r="UOM18" s="153"/>
      <c r="UON18" s="153"/>
      <c r="UOO18" s="153"/>
      <c r="UOP18" s="153"/>
      <c r="UOQ18" s="153"/>
      <c r="UOR18" s="153"/>
      <c r="UOS18" s="153"/>
      <c r="UOT18" s="153"/>
      <c r="UOU18" s="153"/>
      <c r="UOV18" s="153"/>
      <c r="UOW18" s="153"/>
      <c r="UOX18" s="153"/>
      <c r="UOY18" s="153"/>
      <c r="UOZ18" s="153"/>
      <c r="UPA18" s="153"/>
      <c r="UPB18" s="153"/>
      <c r="UPC18" s="153"/>
      <c r="UPD18" s="153"/>
      <c r="UPE18" s="153"/>
      <c r="UPF18" s="153"/>
      <c r="UPG18" s="153"/>
      <c r="UPH18" s="153"/>
      <c r="UPI18" s="153"/>
      <c r="UPJ18" s="153"/>
      <c r="UPK18" s="153"/>
      <c r="UPL18" s="153"/>
      <c r="UPM18" s="153"/>
      <c r="UPN18" s="153"/>
      <c r="UPO18" s="153"/>
      <c r="UPP18" s="153"/>
      <c r="UPQ18" s="153"/>
      <c r="UPR18" s="153"/>
      <c r="UPS18" s="153"/>
      <c r="UPT18" s="153"/>
      <c r="UPU18" s="153"/>
      <c r="UPV18" s="153"/>
      <c r="UPW18" s="153"/>
      <c r="UPX18" s="153"/>
      <c r="UPY18" s="153"/>
      <c r="UPZ18" s="153"/>
      <c r="UQA18" s="153"/>
      <c r="UQB18" s="153"/>
      <c r="UQC18" s="153"/>
      <c r="UQD18" s="153"/>
      <c r="UQE18" s="153"/>
      <c r="UQF18" s="153"/>
      <c r="UQG18" s="153"/>
      <c r="UQH18" s="153"/>
      <c r="UQI18" s="153"/>
      <c r="UQJ18" s="153"/>
      <c r="UQK18" s="153"/>
      <c r="UQL18" s="153"/>
      <c r="UQM18" s="153"/>
      <c r="UQN18" s="153"/>
      <c r="UQO18" s="153"/>
      <c r="UQP18" s="153"/>
      <c r="UQQ18" s="153"/>
      <c r="UQR18" s="153"/>
      <c r="UQS18" s="153"/>
      <c r="UQT18" s="153"/>
      <c r="UQU18" s="153"/>
      <c r="UQV18" s="153"/>
      <c r="UQW18" s="153"/>
      <c r="UQX18" s="153"/>
      <c r="UQY18" s="153"/>
      <c r="UQZ18" s="153"/>
      <c r="URA18" s="153"/>
      <c r="URB18" s="153"/>
      <c r="URC18" s="153"/>
      <c r="URD18" s="153"/>
      <c r="URE18" s="153"/>
      <c r="URF18" s="153"/>
      <c r="URG18" s="153"/>
      <c r="URH18" s="153"/>
      <c r="URI18" s="153"/>
      <c r="URJ18" s="153"/>
      <c r="URK18" s="153"/>
      <c r="URL18" s="153"/>
      <c r="URM18" s="153"/>
      <c r="URN18" s="153"/>
      <c r="URO18" s="153"/>
      <c r="URP18" s="153"/>
      <c r="URQ18" s="153"/>
      <c r="URR18" s="153"/>
      <c r="URS18" s="153"/>
      <c r="URT18" s="153"/>
      <c r="URU18" s="153"/>
      <c r="URV18" s="153"/>
      <c r="URW18" s="153"/>
      <c r="URX18" s="153"/>
      <c r="URY18" s="153"/>
      <c r="URZ18" s="153"/>
      <c r="USA18" s="153"/>
      <c r="USB18" s="153"/>
      <c r="USC18" s="153"/>
      <c r="USD18" s="153"/>
      <c r="USE18" s="153"/>
      <c r="USF18" s="153"/>
      <c r="USG18" s="153"/>
      <c r="USH18" s="153"/>
      <c r="USI18" s="153"/>
      <c r="USJ18" s="153"/>
      <c r="USK18" s="153"/>
      <c r="USL18" s="153"/>
      <c r="USM18" s="153"/>
      <c r="USN18" s="153"/>
      <c r="USO18" s="153"/>
      <c r="USP18" s="153"/>
      <c r="USQ18" s="153"/>
      <c r="USR18" s="153"/>
      <c r="USS18" s="153"/>
      <c r="UST18" s="153"/>
      <c r="USU18" s="153"/>
      <c r="USV18" s="153"/>
      <c r="USW18" s="153"/>
      <c r="USX18" s="153"/>
      <c r="USY18" s="153"/>
      <c r="USZ18" s="153"/>
      <c r="UTA18" s="153"/>
      <c r="UTB18" s="153"/>
      <c r="UTC18" s="153"/>
      <c r="UTD18" s="153"/>
      <c r="UTE18" s="153"/>
      <c r="UTF18" s="153"/>
      <c r="UTG18" s="153"/>
      <c r="UTH18" s="153"/>
      <c r="UTI18" s="153"/>
      <c r="UTJ18" s="153"/>
      <c r="UTK18" s="153"/>
      <c r="UTL18" s="153"/>
      <c r="UTM18" s="153"/>
      <c r="UTN18" s="153"/>
      <c r="UTO18" s="153"/>
      <c r="UTP18" s="153"/>
      <c r="UTQ18" s="153"/>
      <c r="UTR18" s="153"/>
      <c r="UTS18" s="153"/>
      <c r="UTT18" s="153"/>
      <c r="UTU18" s="153"/>
      <c r="UTV18" s="153"/>
      <c r="UTW18" s="153"/>
      <c r="UTX18" s="153"/>
      <c r="UTY18" s="153"/>
      <c r="UTZ18" s="153"/>
      <c r="UUA18" s="153"/>
      <c r="UUB18" s="153"/>
      <c r="UUC18" s="153"/>
      <c r="UUD18" s="153"/>
      <c r="UUE18" s="153"/>
      <c r="UUF18" s="153"/>
      <c r="UUG18" s="153"/>
      <c r="UUH18" s="153"/>
      <c r="UUI18" s="153"/>
      <c r="UUJ18" s="153"/>
      <c r="UUK18" s="153"/>
      <c r="UUL18" s="153"/>
      <c r="UUM18" s="153"/>
      <c r="UUN18" s="153"/>
      <c r="UUO18" s="153"/>
      <c r="UUP18" s="153"/>
      <c r="UUQ18" s="153"/>
      <c r="UUR18" s="153"/>
      <c r="UUS18" s="153"/>
      <c r="UUT18" s="153"/>
      <c r="UUU18" s="153"/>
      <c r="UUV18" s="153"/>
      <c r="UUW18" s="153"/>
      <c r="UUX18" s="153"/>
      <c r="UUY18" s="153"/>
      <c r="UUZ18" s="153"/>
      <c r="UVA18" s="153"/>
      <c r="UVB18" s="153"/>
      <c r="UVC18" s="153"/>
      <c r="UVD18" s="153"/>
      <c r="UVE18" s="153"/>
      <c r="UVF18" s="153"/>
      <c r="UVG18" s="153"/>
      <c r="UVH18" s="153"/>
      <c r="UVI18" s="153"/>
      <c r="UVJ18" s="153"/>
      <c r="UVK18" s="153"/>
      <c r="UVL18" s="153"/>
      <c r="UVM18" s="153"/>
      <c r="UVN18" s="153"/>
      <c r="UVO18" s="153"/>
      <c r="UVP18" s="153"/>
      <c r="UVQ18" s="153"/>
      <c r="UVR18" s="153"/>
      <c r="UVS18" s="153"/>
      <c r="UVT18" s="153"/>
      <c r="UVU18" s="153"/>
      <c r="UVV18" s="153"/>
      <c r="UVW18" s="153"/>
      <c r="UVX18" s="153"/>
      <c r="UVY18" s="153"/>
      <c r="UVZ18" s="153"/>
      <c r="UWA18" s="153"/>
      <c r="UWB18" s="153"/>
      <c r="UWC18" s="153"/>
      <c r="UWD18" s="153"/>
      <c r="UWE18" s="153"/>
      <c r="UWF18" s="153"/>
      <c r="UWG18" s="153"/>
      <c r="UWH18" s="153"/>
      <c r="UWI18" s="153"/>
      <c r="UWJ18" s="153"/>
      <c r="UWK18" s="153"/>
      <c r="UWL18" s="153"/>
      <c r="UWM18" s="153"/>
      <c r="UWN18" s="153"/>
      <c r="UWO18" s="153"/>
      <c r="UWP18" s="153"/>
      <c r="UWQ18" s="153"/>
      <c r="UWR18" s="153"/>
      <c r="UWS18" s="153"/>
      <c r="UWT18" s="153"/>
      <c r="UWU18" s="153"/>
      <c r="UWV18" s="153"/>
      <c r="UWW18" s="153"/>
      <c r="UWX18" s="153"/>
      <c r="UWY18" s="153"/>
      <c r="UWZ18" s="153"/>
      <c r="UXA18" s="153"/>
      <c r="UXB18" s="153"/>
      <c r="UXC18" s="153"/>
      <c r="UXD18" s="153"/>
      <c r="UXE18" s="153"/>
      <c r="UXF18" s="153"/>
      <c r="UXG18" s="153"/>
      <c r="UXH18" s="153"/>
      <c r="UXI18" s="153"/>
      <c r="UXJ18" s="153"/>
      <c r="UXK18" s="153"/>
      <c r="UXL18" s="153"/>
      <c r="UXM18" s="153"/>
      <c r="UXN18" s="153"/>
      <c r="UXO18" s="153"/>
      <c r="UXP18" s="153"/>
      <c r="UXQ18" s="153"/>
      <c r="UXR18" s="153"/>
      <c r="UXS18" s="153"/>
      <c r="UXT18" s="153"/>
      <c r="UXU18" s="153"/>
      <c r="UXV18" s="153"/>
      <c r="UXW18" s="153"/>
      <c r="UXX18" s="153"/>
      <c r="UXY18" s="153"/>
      <c r="UXZ18" s="153"/>
      <c r="UYA18" s="153"/>
      <c r="UYB18" s="153"/>
      <c r="UYC18" s="153"/>
      <c r="UYD18" s="153"/>
      <c r="UYE18" s="153"/>
      <c r="UYF18" s="153"/>
      <c r="UYG18" s="153"/>
      <c r="UYH18" s="153"/>
      <c r="UYI18" s="153"/>
      <c r="UYJ18" s="153"/>
      <c r="UYK18" s="153"/>
      <c r="UYL18" s="153"/>
      <c r="UYM18" s="153"/>
      <c r="UYN18" s="153"/>
      <c r="UYO18" s="153"/>
      <c r="UYP18" s="153"/>
      <c r="UYQ18" s="153"/>
      <c r="UYR18" s="153"/>
      <c r="UYS18" s="153"/>
      <c r="UYT18" s="153"/>
      <c r="UYU18" s="153"/>
      <c r="UYV18" s="153"/>
      <c r="UYW18" s="153"/>
      <c r="UYX18" s="153"/>
      <c r="UYY18" s="153"/>
      <c r="UYZ18" s="153"/>
      <c r="UZA18" s="153"/>
      <c r="UZB18" s="153"/>
      <c r="UZC18" s="153"/>
      <c r="UZD18" s="153"/>
      <c r="UZE18" s="153"/>
      <c r="UZF18" s="153"/>
      <c r="UZG18" s="153"/>
      <c r="UZH18" s="153"/>
      <c r="UZI18" s="153"/>
      <c r="UZJ18" s="153"/>
      <c r="UZK18" s="153"/>
      <c r="UZL18" s="153"/>
      <c r="UZM18" s="153"/>
      <c r="UZN18" s="153"/>
      <c r="UZO18" s="153"/>
      <c r="UZP18" s="153"/>
      <c r="UZQ18" s="153"/>
      <c r="UZR18" s="153"/>
      <c r="UZS18" s="153"/>
      <c r="UZT18" s="153"/>
      <c r="UZU18" s="153"/>
      <c r="UZV18" s="153"/>
      <c r="UZW18" s="153"/>
      <c r="UZX18" s="153"/>
      <c r="UZY18" s="153"/>
      <c r="UZZ18" s="153"/>
      <c r="VAA18" s="153"/>
      <c r="VAB18" s="153"/>
      <c r="VAC18" s="153"/>
      <c r="VAD18" s="153"/>
      <c r="VAE18" s="153"/>
      <c r="VAF18" s="153"/>
      <c r="VAG18" s="153"/>
      <c r="VAH18" s="153"/>
      <c r="VAI18" s="153"/>
      <c r="VAJ18" s="153"/>
      <c r="VAK18" s="153"/>
      <c r="VAL18" s="153"/>
      <c r="VAM18" s="153"/>
      <c r="VAN18" s="153"/>
      <c r="VAO18" s="153"/>
      <c r="VAP18" s="153"/>
      <c r="VAQ18" s="153"/>
      <c r="VAR18" s="153"/>
      <c r="VAS18" s="153"/>
      <c r="VAT18" s="153"/>
      <c r="VAU18" s="153"/>
      <c r="VAV18" s="153"/>
      <c r="VAW18" s="153"/>
      <c r="VAX18" s="153"/>
      <c r="VAY18" s="153"/>
      <c r="VAZ18" s="153"/>
      <c r="VBA18" s="153"/>
      <c r="VBB18" s="153"/>
      <c r="VBC18" s="153"/>
      <c r="VBD18" s="153"/>
      <c r="VBE18" s="153"/>
      <c r="VBF18" s="153"/>
      <c r="VBG18" s="153"/>
      <c r="VBH18" s="153"/>
      <c r="VBI18" s="153"/>
      <c r="VBJ18" s="153"/>
      <c r="VBK18" s="153"/>
      <c r="VBL18" s="153"/>
      <c r="VBM18" s="153"/>
      <c r="VBN18" s="153"/>
      <c r="VBO18" s="153"/>
      <c r="VBP18" s="153"/>
      <c r="VBQ18" s="153"/>
      <c r="VBR18" s="153"/>
      <c r="VBS18" s="153"/>
      <c r="VBT18" s="153"/>
      <c r="VBU18" s="153"/>
      <c r="VBV18" s="153"/>
      <c r="VBW18" s="153"/>
      <c r="VBX18" s="153"/>
      <c r="VBY18" s="153"/>
      <c r="VBZ18" s="153"/>
      <c r="VCA18" s="153"/>
      <c r="VCB18" s="153"/>
      <c r="VCC18" s="153"/>
      <c r="VCD18" s="153"/>
      <c r="VCE18" s="153"/>
      <c r="VCF18" s="153"/>
      <c r="VCG18" s="153"/>
      <c r="VCH18" s="153"/>
      <c r="VCI18" s="153"/>
      <c r="VCJ18" s="153"/>
      <c r="VCK18" s="153"/>
      <c r="VCL18" s="153"/>
      <c r="VCM18" s="153"/>
      <c r="VCN18" s="153"/>
      <c r="VCO18" s="153"/>
      <c r="VCP18" s="153"/>
      <c r="VCQ18" s="153"/>
      <c r="VCR18" s="153"/>
      <c r="VCS18" s="153"/>
      <c r="VCT18" s="153"/>
      <c r="VCU18" s="153"/>
      <c r="VCV18" s="153"/>
      <c r="VCW18" s="153"/>
      <c r="VCX18" s="153"/>
      <c r="VCY18" s="153"/>
      <c r="VCZ18" s="153"/>
      <c r="VDA18" s="153"/>
      <c r="VDB18" s="153"/>
      <c r="VDC18" s="153"/>
      <c r="VDD18" s="153"/>
      <c r="VDE18" s="153"/>
      <c r="VDF18" s="153"/>
      <c r="VDG18" s="153"/>
      <c r="VDH18" s="153"/>
      <c r="VDI18" s="153"/>
      <c r="VDJ18" s="153"/>
      <c r="VDK18" s="153"/>
      <c r="VDL18" s="153"/>
      <c r="VDM18" s="153"/>
      <c r="VDN18" s="153"/>
      <c r="VDO18" s="153"/>
      <c r="VDP18" s="153"/>
      <c r="VDQ18" s="153"/>
      <c r="VDR18" s="153"/>
      <c r="VDS18" s="153"/>
      <c r="VDT18" s="153"/>
      <c r="VDU18" s="153"/>
      <c r="VDV18" s="153"/>
      <c r="VDW18" s="153"/>
      <c r="VDX18" s="153"/>
      <c r="VDY18" s="153"/>
      <c r="VDZ18" s="153"/>
      <c r="VEA18" s="153"/>
      <c r="VEB18" s="153"/>
      <c r="VEC18" s="153"/>
      <c r="VED18" s="153"/>
      <c r="VEE18" s="153"/>
      <c r="VEF18" s="153"/>
      <c r="VEG18" s="153"/>
      <c r="VEH18" s="153"/>
      <c r="VEI18" s="153"/>
      <c r="VEJ18" s="153"/>
      <c r="VEK18" s="153"/>
      <c r="VEL18" s="153"/>
      <c r="VEM18" s="153"/>
      <c r="VEN18" s="153"/>
      <c r="VEO18" s="153"/>
      <c r="VEP18" s="153"/>
      <c r="VEQ18" s="153"/>
      <c r="VER18" s="153"/>
      <c r="VES18" s="153"/>
      <c r="VET18" s="153"/>
      <c r="VEU18" s="153"/>
      <c r="VEV18" s="153"/>
      <c r="VEW18" s="153"/>
      <c r="VEX18" s="153"/>
      <c r="VEY18" s="153"/>
      <c r="VEZ18" s="153"/>
      <c r="VFA18" s="153"/>
      <c r="VFB18" s="153"/>
      <c r="VFC18" s="153"/>
      <c r="VFD18" s="153"/>
      <c r="VFE18" s="153"/>
      <c r="VFF18" s="153"/>
      <c r="VFG18" s="153"/>
      <c r="VFH18" s="153"/>
      <c r="VFI18" s="153"/>
      <c r="VFJ18" s="153"/>
      <c r="VFK18" s="153"/>
      <c r="VFL18" s="153"/>
      <c r="VFM18" s="153"/>
      <c r="VFN18" s="153"/>
      <c r="VFO18" s="153"/>
      <c r="VFP18" s="153"/>
      <c r="VFQ18" s="153"/>
      <c r="VFR18" s="153"/>
      <c r="VFS18" s="153"/>
      <c r="VFT18" s="153"/>
      <c r="VFU18" s="153"/>
      <c r="VFV18" s="153"/>
      <c r="VFW18" s="153"/>
      <c r="VFX18" s="153"/>
      <c r="VFY18" s="153"/>
      <c r="VFZ18" s="153"/>
      <c r="VGA18" s="153"/>
      <c r="VGB18" s="153"/>
      <c r="VGC18" s="153"/>
      <c r="VGD18" s="153"/>
      <c r="VGE18" s="153"/>
      <c r="VGF18" s="153"/>
      <c r="VGG18" s="153"/>
      <c r="VGH18" s="153"/>
      <c r="VGI18" s="153"/>
      <c r="VGJ18" s="153"/>
      <c r="VGK18" s="153"/>
      <c r="VGL18" s="153"/>
      <c r="VGM18" s="153"/>
      <c r="VGN18" s="153"/>
      <c r="VGO18" s="153"/>
      <c r="VGP18" s="153"/>
      <c r="VGQ18" s="153"/>
      <c r="VGR18" s="153"/>
      <c r="VGS18" s="153"/>
      <c r="VGT18" s="153"/>
      <c r="VGU18" s="153"/>
      <c r="VGV18" s="153"/>
      <c r="VGW18" s="153"/>
      <c r="VGX18" s="153"/>
      <c r="VGY18" s="153"/>
      <c r="VGZ18" s="153"/>
      <c r="VHA18" s="153"/>
      <c r="VHB18" s="153"/>
      <c r="VHC18" s="153"/>
      <c r="VHD18" s="153"/>
      <c r="VHE18" s="153"/>
      <c r="VHF18" s="153"/>
      <c r="VHG18" s="153"/>
      <c r="VHH18" s="153"/>
      <c r="VHI18" s="153"/>
      <c r="VHJ18" s="153"/>
      <c r="VHK18" s="153"/>
      <c r="VHL18" s="153"/>
      <c r="VHM18" s="153"/>
      <c r="VHN18" s="153"/>
      <c r="VHO18" s="153"/>
      <c r="VHP18" s="153"/>
      <c r="VHQ18" s="153"/>
      <c r="VHR18" s="153"/>
      <c r="VHS18" s="153"/>
      <c r="VHT18" s="153"/>
      <c r="VHU18" s="153"/>
      <c r="VHV18" s="153"/>
      <c r="VHW18" s="153"/>
      <c r="VHX18" s="153"/>
      <c r="VHY18" s="153"/>
      <c r="VHZ18" s="153"/>
      <c r="VIA18" s="153"/>
      <c r="VIB18" s="153"/>
      <c r="VIC18" s="153"/>
      <c r="VID18" s="153"/>
      <c r="VIE18" s="153"/>
      <c r="VIF18" s="153"/>
      <c r="VIG18" s="153"/>
      <c r="VIH18" s="153"/>
      <c r="VII18" s="153"/>
      <c r="VIJ18" s="153"/>
      <c r="VIK18" s="153"/>
      <c r="VIL18" s="153"/>
      <c r="VIM18" s="153"/>
      <c r="VIN18" s="153"/>
      <c r="VIO18" s="153"/>
      <c r="VIP18" s="153"/>
      <c r="VIQ18" s="153"/>
      <c r="VIR18" s="153"/>
      <c r="VIS18" s="153"/>
      <c r="VIT18" s="153"/>
      <c r="VIU18" s="153"/>
      <c r="VIV18" s="153"/>
      <c r="VIW18" s="153"/>
      <c r="VIX18" s="153"/>
      <c r="VIY18" s="153"/>
      <c r="VIZ18" s="153"/>
      <c r="VJA18" s="153"/>
      <c r="VJB18" s="153"/>
      <c r="VJC18" s="153"/>
      <c r="VJD18" s="153"/>
      <c r="VJE18" s="153"/>
      <c r="VJF18" s="153"/>
      <c r="VJG18" s="153"/>
      <c r="VJH18" s="153"/>
      <c r="VJI18" s="153"/>
      <c r="VJJ18" s="153"/>
      <c r="VJK18" s="153"/>
      <c r="VJL18" s="153"/>
      <c r="VJM18" s="153"/>
      <c r="VJN18" s="153"/>
      <c r="VJO18" s="153"/>
      <c r="VJP18" s="153"/>
      <c r="VJQ18" s="153"/>
      <c r="VJR18" s="153"/>
      <c r="VJS18" s="153"/>
      <c r="VJT18" s="153"/>
      <c r="VJU18" s="153"/>
      <c r="VJV18" s="153"/>
      <c r="VJW18" s="153"/>
      <c r="VJX18" s="153"/>
      <c r="VJY18" s="153"/>
      <c r="VJZ18" s="153"/>
      <c r="VKA18" s="153"/>
      <c r="VKB18" s="153"/>
      <c r="VKC18" s="153"/>
      <c r="VKD18" s="153"/>
      <c r="VKE18" s="153"/>
      <c r="VKF18" s="153"/>
      <c r="VKG18" s="153"/>
      <c r="VKH18" s="153"/>
      <c r="VKI18" s="153"/>
      <c r="VKJ18" s="153"/>
      <c r="VKK18" s="153"/>
      <c r="VKL18" s="153"/>
      <c r="VKM18" s="153"/>
      <c r="VKN18" s="153"/>
      <c r="VKO18" s="153"/>
      <c r="VKP18" s="153"/>
      <c r="VKQ18" s="153"/>
      <c r="VKR18" s="153"/>
      <c r="VKS18" s="153"/>
      <c r="VKT18" s="153"/>
      <c r="VKU18" s="153"/>
      <c r="VKV18" s="153"/>
      <c r="VKW18" s="153"/>
      <c r="VKX18" s="153"/>
      <c r="VKY18" s="153"/>
      <c r="VKZ18" s="153"/>
      <c r="VLA18" s="153"/>
      <c r="VLB18" s="153"/>
      <c r="VLC18" s="153"/>
      <c r="VLD18" s="153"/>
      <c r="VLE18" s="153"/>
      <c r="VLF18" s="153"/>
      <c r="VLG18" s="153"/>
      <c r="VLH18" s="153"/>
      <c r="VLI18" s="153"/>
      <c r="VLJ18" s="153"/>
      <c r="VLK18" s="153"/>
      <c r="VLL18" s="153"/>
      <c r="VLM18" s="153"/>
      <c r="VLN18" s="153"/>
      <c r="VLO18" s="153"/>
      <c r="VLP18" s="153"/>
      <c r="VLQ18" s="153"/>
      <c r="VLR18" s="153"/>
      <c r="VLS18" s="153"/>
      <c r="VLT18" s="153"/>
      <c r="VLU18" s="153"/>
      <c r="VLV18" s="153"/>
      <c r="VLW18" s="153"/>
      <c r="VLX18" s="153"/>
      <c r="VLY18" s="153"/>
      <c r="VLZ18" s="153"/>
      <c r="VMA18" s="153"/>
      <c r="VMB18" s="153"/>
      <c r="VMC18" s="153"/>
      <c r="VMD18" s="153"/>
      <c r="VME18" s="153"/>
      <c r="VMF18" s="153"/>
      <c r="VMG18" s="153"/>
      <c r="VMH18" s="153"/>
      <c r="VMI18" s="153"/>
      <c r="VMJ18" s="153"/>
      <c r="VMK18" s="153"/>
      <c r="VML18" s="153"/>
      <c r="VMM18" s="153"/>
      <c r="VMN18" s="153"/>
      <c r="VMO18" s="153"/>
      <c r="VMP18" s="153"/>
      <c r="VMQ18" s="153"/>
      <c r="VMR18" s="153"/>
      <c r="VMS18" s="153"/>
      <c r="VMT18" s="153"/>
      <c r="VMU18" s="153"/>
      <c r="VMV18" s="153"/>
      <c r="VMW18" s="153"/>
      <c r="VMX18" s="153"/>
      <c r="VMY18" s="153"/>
      <c r="VMZ18" s="153"/>
      <c r="VNA18" s="153"/>
      <c r="VNB18" s="153"/>
      <c r="VNC18" s="153"/>
      <c r="VND18" s="153"/>
      <c r="VNE18" s="153"/>
      <c r="VNF18" s="153"/>
      <c r="VNG18" s="153"/>
      <c r="VNH18" s="153"/>
      <c r="VNI18" s="153"/>
      <c r="VNJ18" s="153"/>
      <c r="VNK18" s="153"/>
      <c r="VNL18" s="153"/>
      <c r="VNM18" s="153"/>
      <c r="VNN18" s="153"/>
      <c r="VNO18" s="153"/>
      <c r="VNP18" s="153"/>
      <c r="VNQ18" s="153"/>
      <c r="VNR18" s="153"/>
      <c r="VNS18" s="153"/>
      <c r="VNT18" s="153"/>
      <c r="VNU18" s="153"/>
      <c r="VNV18" s="153"/>
      <c r="VNW18" s="153"/>
      <c r="VNX18" s="153"/>
      <c r="VNY18" s="153"/>
      <c r="VNZ18" s="153"/>
      <c r="VOA18" s="153"/>
      <c r="VOB18" s="153"/>
      <c r="VOC18" s="153"/>
      <c r="VOD18" s="153"/>
      <c r="VOE18" s="153"/>
      <c r="VOF18" s="153"/>
      <c r="VOG18" s="153"/>
      <c r="VOH18" s="153"/>
      <c r="VOI18" s="153"/>
      <c r="VOJ18" s="153"/>
      <c r="VOK18" s="153"/>
      <c r="VOL18" s="153"/>
      <c r="VOM18" s="153"/>
      <c r="VON18" s="153"/>
      <c r="VOO18" s="153"/>
      <c r="VOP18" s="153"/>
      <c r="VOQ18" s="153"/>
      <c r="VOR18" s="153"/>
      <c r="VOS18" s="153"/>
      <c r="VOT18" s="153"/>
      <c r="VOU18" s="153"/>
      <c r="VOV18" s="153"/>
      <c r="VOW18" s="153"/>
      <c r="VOX18" s="153"/>
      <c r="VOY18" s="153"/>
      <c r="VOZ18" s="153"/>
      <c r="VPA18" s="153"/>
      <c r="VPB18" s="153"/>
      <c r="VPC18" s="153"/>
      <c r="VPD18" s="153"/>
      <c r="VPE18" s="153"/>
      <c r="VPF18" s="153"/>
      <c r="VPG18" s="153"/>
      <c r="VPH18" s="153"/>
      <c r="VPI18" s="153"/>
      <c r="VPJ18" s="153"/>
      <c r="VPK18" s="153"/>
      <c r="VPL18" s="153"/>
      <c r="VPM18" s="153"/>
      <c r="VPN18" s="153"/>
      <c r="VPO18" s="153"/>
      <c r="VPP18" s="153"/>
      <c r="VPQ18" s="153"/>
      <c r="VPR18" s="153"/>
      <c r="VPS18" s="153"/>
      <c r="VPT18" s="153"/>
      <c r="VPU18" s="153"/>
      <c r="VPV18" s="153"/>
      <c r="VPW18" s="153"/>
      <c r="VPX18" s="153"/>
      <c r="VPY18" s="153"/>
      <c r="VPZ18" s="153"/>
      <c r="VQA18" s="153"/>
      <c r="VQB18" s="153"/>
      <c r="VQC18" s="153"/>
      <c r="VQD18" s="153"/>
      <c r="VQE18" s="153"/>
      <c r="VQF18" s="153"/>
      <c r="VQG18" s="153"/>
      <c r="VQH18" s="153"/>
      <c r="VQI18" s="153"/>
      <c r="VQJ18" s="153"/>
      <c r="VQK18" s="153"/>
      <c r="VQL18" s="153"/>
      <c r="VQM18" s="153"/>
      <c r="VQN18" s="153"/>
      <c r="VQO18" s="153"/>
      <c r="VQP18" s="153"/>
      <c r="VQQ18" s="153"/>
      <c r="VQR18" s="153"/>
      <c r="VQS18" s="153"/>
      <c r="VQT18" s="153"/>
      <c r="VQU18" s="153"/>
      <c r="VQV18" s="153"/>
      <c r="VQW18" s="153"/>
      <c r="VQX18" s="153"/>
      <c r="VQY18" s="153"/>
      <c r="VQZ18" s="153"/>
      <c r="VRA18" s="153"/>
      <c r="VRB18" s="153"/>
      <c r="VRC18" s="153"/>
      <c r="VRD18" s="153"/>
      <c r="VRE18" s="153"/>
      <c r="VRF18" s="153"/>
      <c r="VRG18" s="153"/>
      <c r="VRH18" s="153"/>
      <c r="VRI18" s="153"/>
      <c r="VRJ18" s="153"/>
      <c r="VRK18" s="153"/>
      <c r="VRL18" s="153"/>
      <c r="VRM18" s="153"/>
      <c r="VRN18" s="153"/>
      <c r="VRO18" s="153"/>
      <c r="VRP18" s="153"/>
      <c r="VRQ18" s="153"/>
      <c r="VRR18" s="153"/>
      <c r="VRS18" s="153"/>
      <c r="VRT18" s="153"/>
      <c r="VRU18" s="153"/>
      <c r="VRV18" s="153"/>
      <c r="VRW18" s="153"/>
      <c r="VRX18" s="153"/>
      <c r="VRY18" s="153"/>
      <c r="VRZ18" s="153"/>
      <c r="VSA18" s="153"/>
      <c r="VSB18" s="153"/>
      <c r="VSC18" s="153"/>
      <c r="VSD18" s="153"/>
      <c r="VSE18" s="153"/>
      <c r="VSF18" s="153"/>
      <c r="VSG18" s="153"/>
      <c r="VSH18" s="153"/>
      <c r="VSI18" s="153"/>
      <c r="VSJ18" s="153"/>
      <c r="VSK18" s="153"/>
      <c r="VSL18" s="153"/>
      <c r="VSM18" s="153"/>
      <c r="VSN18" s="153"/>
      <c r="VSO18" s="153"/>
      <c r="VSP18" s="153"/>
      <c r="VSQ18" s="153"/>
      <c r="VSR18" s="153"/>
      <c r="VSS18" s="153"/>
      <c r="VST18" s="153"/>
      <c r="VSU18" s="153"/>
      <c r="VSV18" s="153"/>
      <c r="VSW18" s="153"/>
      <c r="VSX18" s="153"/>
      <c r="VSY18" s="153"/>
      <c r="VSZ18" s="153"/>
      <c r="VTA18" s="153"/>
      <c r="VTB18" s="153"/>
      <c r="VTC18" s="153"/>
      <c r="VTD18" s="153"/>
      <c r="VTE18" s="153"/>
      <c r="VTF18" s="153"/>
      <c r="VTG18" s="153"/>
      <c r="VTH18" s="153"/>
      <c r="VTI18" s="153"/>
      <c r="VTJ18" s="153"/>
      <c r="VTK18" s="153"/>
      <c r="VTL18" s="153"/>
      <c r="VTM18" s="153"/>
      <c r="VTN18" s="153"/>
      <c r="VTO18" s="153"/>
      <c r="VTP18" s="153"/>
      <c r="VTQ18" s="153"/>
      <c r="VTR18" s="153"/>
      <c r="VTS18" s="153"/>
      <c r="VTT18" s="153"/>
      <c r="VTU18" s="153"/>
      <c r="VTV18" s="153"/>
      <c r="VTW18" s="153"/>
      <c r="VTX18" s="153"/>
      <c r="VTY18" s="153"/>
      <c r="VTZ18" s="153"/>
      <c r="VUA18" s="153"/>
      <c r="VUB18" s="153"/>
      <c r="VUC18" s="153"/>
      <c r="VUD18" s="153"/>
      <c r="VUE18" s="153"/>
      <c r="VUF18" s="153"/>
      <c r="VUG18" s="153"/>
      <c r="VUH18" s="153"/>
      <c r="VUI18" s="153"/>
      <c r="VUJ18" s="153"/>
      <c r="VUK18" s="153"/>
      <c r="VUL18" s="153"/>
      <c r="VUM18" s="153"/>
      <c r="VUN18" s="153"/>
      <c r="VUO18" s="153"/>
      <c r="VUP18" s="153"/>
      <c r="VUQ18" s="153"/>
      <c r="VUR18" s="153"/>
      <c r="VUS18" s="153"/>
      <c r="VUT18" s="153"/>
      <c r="VUU18" s="153"/>
      <c r="VUV18" s="153"/>
      <c r="VUW18" s="153"/>
      <c r="VUX18" s="153"/>
      <c r="VUY18" s="153"/>
      <c r="VUZ18" s="153"/>
      <c r="VVA18" s="153"/>
      <c r="VVB18" s="153"/>
      <c r="VVC18" s="153"/>
      <c r="VVD18" s="153"/>
      <c r="VVE18" s="153"/>
      <c r="VVF18" s="153"/>
      <c r="VVG18" s="153"/>
      <c r="VVH18" s="153"/>
      <c r="VVI18" s="153"/>
      <c r="VVJ18" s="153"/>
      <c r="VVK18" s="153"/>
      <c r="VVL18" s="153"/>
      <c r="VVM18" s="153"/>
      <c r="VVN18" s="153"/>
      <c r="VVO18" s="153"/>
      <c r="VVP18" s="153"/>
      <c r="VVQ18" s="153"/>
      <c r="VVR18" s="153"/>
      <c r="VVS18" s="153"/>
      <c r="VVT18" s="153"/>
      <c r="VVU18" s="153"/>
      <c r="VVV18" s="153"/>
      <c r="VVW18" s="153"/>
      <c r="VVX18" s="153"/>
      <c r="VVY18" s="153"/>
      <c r="VVZ18" s="153"/>
      <c r="VWA18" s="153"/>
      <c r="VWB18" s="153"/>
      <c r="VWC18" s="153"/>
      <c r="VWD18" s="153"/>
      <c r="VWE18" s="153"/>
      <c r="VWF18" s="153"/>
      <c r="VWG18" s="153"/>
      <c r="VWH18" s="153"/>
      <c r="VWI18" s="153"/>
      <c r="VWJ18" s="153"/>
      <c r="VWK18" s="153"/>
      <c r="VWL18" s="153"/>
      <c r="VWM18" s="153"/>
      <c r="VWN18" s="153"/>
      <c r="VWO18" s="153"/>
      <c r="VWP18" s="153"/>
      <c r="VWQ18" s="153"/>
      <c r="VWR18" s="153"/>
      <c r="VWS18" s="153"/>
      <c r="VWT18" s="153"/>
      <c r="VWU18" s="153"/>
      <c r="VWV18" s="153"/>
      <c r="VWW18" s="153"/>
      <c r="VWX18" s="153"/>
      <c r="VWY18" s="153"/>
      <c r="VWZ18" s="153"/>
      <c r="VXA18" s="153"/>
      <c r="VXB18" s="153"/>
      <c r="VXC18" s="153"/>
      <c r="VXD18" s="153"/>
      <c r="VXE18" s="153"/>
      <c r="VXF18" s="153"/>
      <c r="VXG18" s="153"/>
      <c r="VXH18" s="153"/>
      <c r="VXI18" s="153"/>
      <c r="VXJ18" s="153"/>
      <c r="VXK18" s="153"/>
      <c r="VXL18" s="153"/>
      <c r="VXM18" s="153"/>
      <c r="VXN18" s="153"/>
      <c r="VXO18" s="153"/>
      <c r="VXP18" s="153"/>
      <c r="VXQ18" s="153"/>
      <c r="VXR18" s="153"/>
      <c r="VXS18" s="153"/>
      <c r="VXT18" s="153"/>
      <c r="VXU18" s="153"/>
      <c r="VXV18" s="153"/>
      <c r="VXW18" s="153"/>
      <c r="VXX18" s="153"/>
      <c r="VXY18" s="153"/>
      <c r="VXZ18" s="153"/>
      <c r="VYA18" s="153"/>
      <c r="VYB18" s="153"/>
      <c r="VYC18" s="153"/>
      <c r="VYD18" s="153"/>
      <c r="VYE18" s="153"/>
      <c r="VYF18" s="153"/>
      <c r="VYG18" s="153"/>
      <c r="VYH18" s="153"/>
      <c r="VYI18" s="153"/>
      <c r="VYJ18" s="153"/>
      <c r="VYK18" s="153"/>
      <c r="VYL18" s="153"/>
      <c r="VYM18" s="153"/>
      <c r="VYN18" s="153"/>
      <c r="VYO18" s="153"/>
      <c r="VYP18" s="153"/>
      <c r="VYQ18" s="153"/>
      <c r="VYR18" s="153"/>
      <c r="VYS18" s="153"/>
      <c r="VYT18" s="153"/>
      <c r="VYU18" s="153"/>
      <c r="VYV18" s="153"/>
      <c r="VYW18" s="153"/>
      <c r="VYX18" s="153"/>
      <c r="VYY18" s="153"/>
      <c r="VYZ18" s="153"/>
      <c r="VZA18" s="153"/>
      <c r="VZB18" s="153"/>
      <c r="VZC18" s="153"/>
      <c r="VZD18" s="153"/>
      <c r="VZE18" s="153"/>
      <c r="VZF18" s="153"/>
      <c r="VZG18" s="153"/>
      <c r="VZH18" s="153"/>
      <c r="VZI18" s="153"/>
      <c r="VZJ18" s="153"/>
      <c r="VZK18" s="153"/>
      <c r="VZL18" s="153"/>
      <c r="VZM18" s="153"/>
      <c r="VZN18" s="153"/>
      <c r="VZO18" s="153"/>
      <c r="VZP18" s="153"/>
      <c r="VZQ18" s="153"/>
      <c r="VZR18" s="153"/>
      <c r="VZS18" s="153"/>
      <c r="VZT18" s="153"/>
      <c r="VZU18" s="153"/>
      <c r="VZV18" s="153"/>
      <c r="VZW18" s="153"/>
      <c r="VZX18" s="153"/>
      <c r="VZY18" s="153"/>
      <c r="VZZ18" s="153"/>
      <c r="WAA18" s="153"/>
      <c r="WAB18" s="153"/>
      <c r="WAC18" s="153"/>
      <c r="WAD18" s="153"/>
      <c r="WAE18" s="153"/>
      <c r="WAF18" s="153"/>
      <c r="WAG18" s="153"/>
      <c r="WAH18" s="153"/>
      <c r="WAI18" s="153"/>
      <c r="WAJ18" s="153"/>
      <c r="WAK18" s="153"/>
      <c r="WAL18" s="153"/>
      <c r="WAM18" s="153"/>
      <c r="WAN18" s="153"/>
      <c r="WAO18" s="153"/>
      <c r="WAP18" s="153"/>
      <c r="WAQ18" s="153"/>
      <c r="WAR18" s="153"/>
      <c r="WAS18" s="153"/>
      <c r="WAT18" s="153"/>
      <c r="WAU18" s="153"/>
      <c r="WAV18" s="153"/>
      <c r="WAW18" s="153"/>
      <c r="WAX18" s="153"/>
      <c r="WAY18" s="153"/>
      <c r="WAZ18" s="153"/>
      <c r="WBA18" s="153"/>
      <c r="WBB18" s="153"/>
      <c r="WBC18" s="153"/>
      <c r="WBD18" s="153"/>
      <c r="WBE18" s="153"/>
      <c r="WBF18" s="153"/>
      <c r="WBG18" s="153"/>
      <c r="WBH18" s="153"/>
      <c r="WBI18" s="153"/>
      <c r="WBJ18" s="153"/>
      <c r="WBK18" s="153"/>
      <c r="WBL18" s="153"/>
      <c r="WBM18" s="153"/>
      <c r="WBN18" s="153"/>
      <c r="WBO18" s="153"/>
      <c r="WBP18" s="153"/>
      <c r="WBQ18" s="153"/>
      <c r="WBR18" s="153"/>
      <c r="WBS18" s="153"/>
      <c r="WBT18" s="153"/>
      <c r="WBU18" s="153"/>
      <c r="WBV18" s="153"/>
      <c r="WBW18" s="153"/>
      <c r="WBX18" s="153"/>
      <c r="WBY18" s="153"/>
      <c r="WBZ18" s="153"/>
      <c r="WCA18" s="153"/>
      <c r="WCB18" s="153"/>
      <c r="WCC18" s="153"/>
      <c r="WCD18" s="153"/>
      <c r="WCE18" s="153"/>
      <c r="WCF18" s="153"/>
      <c r="WCG18" s="153"/>
      <c r="WCH18" s="153"/>
      <c r="WCI18" s="153"/>
      <c r="WCJ18" s="153"/>
      <c r="WCK18" s="153"/>
      <c r="WCL18" s="153"/>
      <c r="WCM18" s="153"/>
      <c r="WCN18" s="153"/>
      <c r="WCO18" s="153"/>
      <c r="WCP18" s="153"/>
      <c r="WCQ18" s="153"/>
      <c r="WCR18" s="153"/>
      <c r="WCS18" s="153"/>
      <c r="WCT18" s="153"/>
      <c r="WCU18" s="153"/>
      <c r="WCV18" s="153"/>
      <c r="WCW18" s="153"/>
      <c r="WCX18" s="153"/>
      <c r="WCY18" s="153"/>
      <c r="WCZ18" s="153"/>
      <c r="WDA18" s="153"/>
      <c r="WDB18" s="153"/>
      <c r="WDC18" s="153"/>
      <c r="WDD18" s="153"/>
      <c r="WDE18" s="153"/>
      <c r="WDF18" s="153"/>
      <c r="WDG18" s="153"/>
      <c r="WDH18" s="153"/>
      <c r="WDI18" s="153"/>
      <c r="WDJ18" s="153"/>
      <c r="WDK18" s="153"/>
      <c r="WDL18" s="153"/>
      <c r="WDM18" s="153"/>
      <c r="WDN18" s="153"/>
      <c r="WDO18" s="153"/>
      <c r="WDP18" s="153"/>
      <c r="WDQ18" s="153"/>
      <c r="WDR18" s="153"/>
      <c r="WDS18" s="153"/>
      <c r="WDT18" s="153"/>
      <c r="WDU18" s="153"/>
      <c r="WDV18" s="153"/>
      <c r="WDW18" s="153"/>
      <c r="WDX18" s="153"/>
      <c r="WDY18" s="153"/>
      <c r="WDZ18" s="153"/>
      <c r="WEA18" s="153"/>
      <c r="WEB18" s="153"/>
      <c r="WEC18" s="153"/>
      <c r="WED18" s="153"/>
      <c r="WEE18" s="153"/>
      <c r="WEF18" s="153"/>
      <c r="WEG18" s="153"/>
      <c r="WEH18" s="153"/>
      <c r="WEI18" s="153"/>
      <c r="WEJ18" s="153"/>
      <c r="WEK18" s="153"/>
      <c r="WEL18" s="153"/>
      <c r="WEM18" s="153"/>
      <c r="WEN18" s="153"/>
      <c r="WEO18" s="153"/>
      <c r="WEP18" s="153"/>
      <c r="WEQ18" s="153"/>
      <c r="WER18" s="153"/>
      <c r="WES18" s="153"/>
      <c r="WET18" s="153"/>
      <c r="WEU18" s="153"/>
      <c r="WEV18" s="153"/>
      <c r="WEW18" s="153"/>
      <c r="WEX18" s="153"/>
      <c r="WEY18" s="153"/>
      <c r="WEZ18" s="153"/>
      <c r="WFA18" s="153"/>
      <c r="WFB18" s="153"/>
      <c r="WFC18" s="153"/>
      <c r="WFD18" s="153"/>
      <c r="WFE18" s="153"/>
      <c r="WFF18" s="153"/>
      <c r="WFG18" s="153"/>
      <c r="WFH18" s="153"/>
      <c r="WFI18" s="153"/>
      <c r="WFJ18" s="153"/>
      <c r="WFK18" s="153"/>
      <c r="WFL18" s="153"/>
      <c r="WFM18" s="153"/>
      <c r="WFN18" s="153"/>
      <c r="WFO18" s="153"/>
      <c r="WFP18" s="153"/>
      <c r="WFQ18" s="153"/>
      <c r="WFR18" s="153"/>
      <c r="WFS18" s="153"/>
      <c r="WFT18" s="153"/>
      <c r="WFU18" s="153"/>
      <c r="WFV18" s="153"/>
      <c r="WFW18" s="153"/>
      <c r="WFX18" s="153"/>
      <c r="WFY18" s="153"/>
      <c r="WFZ18" s="153"/>
      <c r="WGA18" s="153"/>
      <c r="WGB18" s="153"/>
      <c r="WGC18" s="153"/>
      <c r="WGD18" s="153"/>
      <c r="WGE18" s="153"/>
      <c r="WGF18" s="153"/>
      <c r="WGG18" s="153"/>
      <c r="WGH18" s="153"/>
      <c r="WGI18" s="153"/>
      <c r="WGJ18" s="153"/>
      <c r="WGK18" s="153"/>
      <c r="WGL18" s="153"/>
      <c r="WGM18" s="153"/>
      <c r="WGN18" s="153"/>
      <c r="WGO18" s="153"/>
      <c r="WGP18" s="153"/>
      <c r="WGQ18" s="153"/>
      <c r="WGR18" s="153"/>
      <c r="WGS18" s="153"/>
      <c r="WGT18" s="153"/>
      <c r="WGU18" s="153"/>
      <c r="WGV18" s="153"/>
      <c r="WGW18" s="153"/>
      <c r="WGX18" s="153"/>
      <c r="WGY18" s="153"/>
      <c r="WGZ18" s="153"/>
      <c r="WHA18" s="153"/>
      <c r="WHB18" s="153"/>
      <c r="WHC18" s="153"/>
      <c r="WHD18" s="153"/>
      <c r="WHE18" s="153"/>
      <c r="WHF18" s="153"/>
      <c r="WHG18" s="153"/>
      <c r="WHH18" s="153"/>
      <c r="WHI18" s="153"/>
      <c r="WHJ18" s="153"/>
      <c r="WHK18" s="153"/>
      <c r="WHL18" s="153"/>
      <c r="WHM18" s="153"/>
      <c r="WHN18" s="153"/>
      <c r="WHO18" s="153"/>
      <c r="WHP18" s="153"/>
      <c r="WHQ18" s="153"/>
      <c r="WHR18" s="153"/>
      <c r="WHS18" s="153"/>
      <c r="WHT18" s="153"/>
      <c r="WHU18" s="153"/>
      <c r="WHV18" s="153"/>
      <c r="WHW18" s="153"/>
      <c r="WHX18" s="153"/>
      <c r="WHY18" s="153"/>
      <c r="WHZ18" s="153"/>
      <c r="WIA18" s="153"/>
      <c r="WIB18" s="153"/>
      <c r="WIC18" s="153"/>
      <c r="WID18" s="153"/>
      <c r="WIE18" s="153"/>
      <c r="WIF18" s="153"/>
      <c r="WIG18" s="153"/>
      <c r="WIH18" s="153"/>
      <c r="WII18" s="153"/>
      <c r="WIJ18" s="153"/>
      <c r="WIK18" s="153"/>
      <c r="WIL18" s="153"/>
      <c r="WIM18" s="153"/>
      <c r="WIN18" s="153"/>
      <c r="WIO18" s="153"/>
      <c r="WIP18" s="153"/>
      <c r="WIQ18" s="153"/>
      <c r="WIR18" s="153"/>
      <c r="WIS18" s="153"/>
      <c r="WIT18" s="153"/>
      <c r="WIU18" s="153"/>
      <c r="WIV18" s="153"/>
      <c r="WIW18" s="153"/>
      <c r="WIX18" s="153"/>
      <c r="WIY18" s="153"/>
      <c r="WIZ18" s="153"/>
      <c r="WJA18" s="153"/>
      <c r="WJB18" s="153"/>
      <c r="WJC18" s="153"/>
      <c r="WJD18" s="153"/>
      <c r="WJE18" s="153"/>
      <c r="WJF18" s="153"/>
      <c r="WJG18" s="153"/>
      <c r="WJH18" s="153"/>
      <c r="WJI18" s="153"/>
      <c r="WJJ18" s="153"/>
      <c r="WJK18" s="153"/>
      <c r="WJL18" s="153"/>
      <c r="WJM18" s="153"/>
      <c r="WJN18" s="153"/>
      <c r="WJO18" s="153"/>
      <c r="WJP18" s="153"/>
      <c r="WJQ18" s="153"/>
      <c r="WJR18" s="153"/>
      <c r="WJS18" s="153"/>
      <c r="WJT18" s="153"/>
      <c r="WJU18" s="153"/>
      <c r="WJV18" s="153"/>
      <c r="WJW18" s="153"/>
      <c r="WJX18" s="153"/>
      <c r="WJY18" s="153"/>
      <c r="WJZ18" s="153"/>
      <c r="WKA18" s="153"/>
      <c r="WKB18" s="153"/>
      <c r="WKC18" s="153"/>
      <c r="WKD18" s="153"/>
      <c r="WKE18" s="153"/>
      <c r="WKF18" s="153"/>
      <c r="WKG18" s="153"/>
      <c r="WKH18" s="153"/>
      <c r="WKI18" s="153"/>
      <c r="WKJ18" s="153"/>
      <c r="WKK18" s="153"/>
      <c r="WKL18" s="153"/>
      <c r="WKM18" s="153"/>
      <c r="WKN18" s="153"/>
      <c r="WKO18" s="153"/>
      <c r="WKP18" s="153"/>
      <c r="WKQ18" s="153"/>
      <c r="WKR18" s="153"/>
      <c r="WKS18" s="153"/>
      <c r="WKT18" s="153"/>
      <c r="WKU18" s="153"/>
      <c r="WKV18" s="153"/>
      <c r="WKW18" s="153"/>
      <c r="WKX18" s="153"/>
      <c r="WKY18" s="153"/>
      <c r="WKZ18" s="153"/>
      <c r="WLA18" s="153"/>
      <c r="WLB18" s="153"/>
      <c r="WLC18" s="153"/>
      <c r="WLD18" s="153"/>
      <c r="WLE18" s="153"/>
      <c r="WLF18" s="153"/>
      <c r="WLG18" s="153"/>
      <c r="WLH18" s="153"/>
      <c r="WLI18" s="153"/>
      <c r="WLJ18" s="153"/>
      <c r="WLK18" s="153"/>
      <c r="WLL18" s="153"/>
      <c r="WLM18" s="153"/>
      <c r="WLN18" s="153"/>
      <c r="WLO18" s="153"/>
      <c r="WLP18" s="153"/>
      <c r="WLQ18" s="153"/>
      <c r="WLR18" s="153"/>
      <c r="WLS18" s="153"/>
      <c r="WLT18" s="153"/>
      <c r="WLU18" s="153"/>
      <c r="WLV18" s="153"/>
      <c r="WLW18" s="153"/>
      <c r="WLX18" s="153"/>
      <c r="WLY18" s="153"/>
      <c r="WLZ18" s="153"/>
      <c r="WMA18" s="153"/>
      <c r="WMB18" s="153"/>
      <c r="WMC18" s="153"/>
      <c r="WMD18" s="153"/>
      <c r="WME18" s="153"/>
      <c r="WMF18" s="153"/>
      <c r="WMG18" s="153"/>
      <c r="WMH18" s="153"/>
      <c r="WMI18" s="153"/>
      <c r="WMJ18" s="153"/>
      <c r="WMK18" s="153"/>
      <c r="WML18" s="153"/>
      <c r="WMM18" s="153"/>
      <c r="WMN18" s="153"/>
      <c r="WMO18" s="153"/>
      <c r="WMP18" s="153"/>
      <c r="WMQ18" s="153"/>
      <c r="WMR18" s="153"/>
      <c r="WMS18" s="153"/>
      <c r="WMT18" s="153"/>
      <c r="WMU18" s="153"/>
      <c r="WMV18" s="153"/>
      <c r="WMW18" s="153"/>
      <c r="WMX18" s="153"/>
      <c r="WMY18" s="153"/>
      <c r="WMZ18" s="153"/>
      <c r="WNA18" s="153"/>
      <c r="WNB18" s="153"/>
      <c r="WNC18" s="153"/>
      <c r="WND18" s="153"/>
      <c r="WNE18" s="153"/>
      <c r="WNF18" s="153"/>
      <c r="WNG18" s="153"/>
      <c r="WNH18" s="153"/>
      <c r="WNI18" s="153"/>
      <c r="WNJ18" s="153"/>
      <c r="WNK18" s="153"/>
      <c r="WNL18" s="153"/>
      <c r="WNM18" s="153"/>
      <c r="WNN18" s="153"/>
      <c r="WNO18" s="153"/>
      <c r="WNP18" s="153"/>
      <c r="WNQ18" s="153"/>
      <c r="WNR18" s="153"/>
      <c r="WNS18" s="153"/>
      <c r="WNT18" s="153"/>
      <c r="WNU18" s="153"/>
      <c r="WNV18" s="153"/>
      <c r="WNW18" s="153"/>
      <c r="WNX18" s="153"/>
      <c r="WNY18" s="153"/>
      <c r="WNZ18" s="153"/>
      <c r="WOA18" s="153"/>
      <c r="WOB18" s="153"/>
      <c r="WOC18" s="153"/>
      <c r="WOD18" s="153"/>
      <c r="WOE18" s="153"/>
      <c r="WOF18" s="153"/>
      <c r="WOG18" s="153"/>
      <c r="WOH18" s="153"/>
      <c r="WOI18" s="153"/>
      <c r="WOJ18" s="153"/>
      <c r="WOK18" s="153"/>
      <c r="WOL18" s="153"/>
      <c r="WOM18" s="153"/>
      <c r="WON18" s="153"/>
      <c r="WOO18" s="153"/>
      <c r="WOP18" s="153"/>
      <c r="WOQ18" s="153"/>
      <c r="WOR18" s="153"/>
      <c r="WOS18" s="153"/>
      <c r="WOT18" s="153"/>
      <c r="WOU18" s="153"/>
      <c r="WOV18" s="153"/>
      <c r="WOW18" s="153"/>
      <c r="WOX18" s="153"/>
      <c r="WOY18" s="153"/>
      <c r="WOZ18" s="153"/>
      <c r="WPA18" s="153"/>
      <c r="WPB18" s="153"/>
      <c r="WPC18" s="153"/>
      <c r="WPD18" s="153"/>
      <c r="WPE18" s="153"/>
      <c r="WPF18" s="153"/>
      <c r="WPG18" s="153"/>
      <c r="WPH18" s="153"/>
      <c r="WPI18" s="153"/>
      <c r="WPJ18" s="153"/>
      <c r="WPK18" s="153"/>
      <c r="WPL18" s="153"/>
      <c r="WPM18" s="153"/>
      <c r="WPN18" s="153"/>
      <c r="WPO18" s="153"/>
      <c r="WPP18" s="153"/>
      <c r="WPQ18" s="153"/>
      <c r="WPR18" s="153"/>
      <c r="WPS18" s="153"/>
      <c r="WPT18" s="153"/>
      <c r="WPU18" s="153"/>
      <c r="WPV18" s="153"/>
      <c r="WPW18" s="153"/>
      <c r="WPX18" s="153"/>
      <c r="WPY18" s="153"/>
      <c r="WPZ18" s="153"/>
      <c r="WQA18" s="153"/>
      <c r="WQB18" s="153"/>
      <c r="WQC18" s="153"/>
      <c r="WQD18" s="153"/>
      <c r="WQE18" s="153"/>
      <c r="WQF18" s="153"/>
      <c r="WQG18" s="153"/>
      <c r="WQH18" s="153"/>
      <c r="WQI18" s="153"/>
      <c r="WQJ18" s="153"/>
      <c r="WQK18" s="153"/>
      <c r="WQL18" s="153"/>
      <c r="WQM18" s="153"/>
      <c r="WQN18" s="153"/>
      <c r="WQO18" s="153"/>
      <c r="WQP18" s="153"/>
      <c r="WQQ18" s="153"/>
      <c r="WQR18" s="153"/>
      <c r="WQS18" s="153"/>
      <c r="WQT18" s="153"/>
      <c r="WQU18" s="153"/>
      <c r="WQV18" s="153"/>
      <c r="WQW18" s="153"/>
      <c r="WQX18" s="153"/>
      <c r="WQY18" s="153"/>
      <c r="WQZ18" s="153"/>
      <c r="WRA18" s="153"/>
      <c r="WRB18" s="153"/>
      <c r="WRC18" s="153"/>
      <c r="WRD18" s="153"/>
      <c r="WRE18" s="153"/>
      <c r="WRF18" s="153"/>
      <c r="WRG18" s="153"/>
      <c r="WRH18" s="153"/>
      <c r="WRI18" s="153"/>
      <c r="WRJ18" s="153"/>
      <c r="WRK18" s="153"/>
      <c r="WRL18" s="153"/>
      <c r="WRM18" s="153"/>
      <c r="WRN18" s="153"/>
      <c r="WRO18" s="153"/>
      <c r="WRP18" s="153"/>
      <c r="WRQ18" s="153"/>
      <c r="WRR18" s="153"/>
      <c r="WRS18" s="153"/>
      <c r="WRT18" s="153"/>
      <c r="WRU18" s="153"/>
      <c r="WRV18" s="153"/>
      <c r="WRW18" s="153"/>
      <c r="WRX18" s="153"/>
      <c r="WRY18" s="153"/>
      <c r="WRZ18" s="153"/>
      <c r="WSA18" s="153"/>
      <c r="WSB18" s="153"/>
      <c r="WSC18" s="153"/>
      <c r="WSD18" s="153"/>
      <c r="WSE18" s="153"/>
      <c r="WSF18" s="153"/>
      <c r="WSG18" s="153"/>
      <c r="WSH18" s="153"/>
      <c r="WSI18" s="153"/>
      <c r="WSJ18" s="153"/>
      <c r="WSK18" s="153"/>
      <c r="WSL18" s="153"/>
      <c r="WSM18" s="153"/>
      <c r="WSN18" s="153"/>
      <c r="WSO18" s="153"/>
      <c r="WSP18" s="153"/>
      <c r="WSQ18" s="153"/>
      <c r="WSR18" s="153"/>
      <c r="WSS18" s="153"/>
      <c r="WST18" s="153"/>
      <c r="WSU18" s="153"/>
      <c r="WSV18" s="153"/>
      <c r="WSW18" s="153"/>
      <c r="WSX18" s="153"/>
      <c r="WSY18" s="153"/>
      <c r="WSZ18" s="153"/>
      <c r="WTA18" s="153"/>
      <c r="WTB18" s="153"/>
      <c r="WTC18" s="153"/>
      <c r="WTD18" s="153"/>
      <c r="WTE18" s="153"/>
      <c r="WTF18" s="153"/>
      <c r="WTG18" s="153"/>
      <c r="WTH18" s="153"/>
      <c r="WTI18" s="153"/>
      <c r="WTJ18" s="153"/>
      <c r="WTK18" s="153"/>
      <c r="WTL18" s="153"/>
      <c r="WTM18" s="153"/>
      <c r="WTN18" s="153"/>
      <c r="WTO18" s="153"/>
      <c r="WTP18" s="153"/>
      <c r="WTQ18" s="153"/>
      <c r="WTR18" s="153"/>
      <c r="WTS18" s="153"/>
      <c r="WTT18" s="153"/>
      <c r="WTU18" s="153"/>
      <c r="WTV18" s="153"/>
      <c r="WTW18" s="153"/>
      <c r="WTX18" s="153"/>
      <c r="WTY18" s="153"/>
      <c r="WTZ18" s="153"/>
      <c r="WUA18" s="153"/>
      <c r="WUB18" s="153"/>
      <c r="WUC18" s="153"/>
      <c r="WUD18" s="153"/>
      <c r="WUE18" s="153"/>
      <c r="WUF18" s="153"/>
      <c r="WUG18" s="153"/>
      <c r="WUH18" s="153"/>
      <c r="WUI18" s="153"/>
      <c r="WUJ18" s="153"/>
      <c r="WUK18" s="153"/>
      <c r="WUL18" s="153"/>
      <c r="WUM18" s="153"/>
      <c r="WUN18" s="153"/>
      <c r="WUO18" s="153"/>
      <c r="WUP18" s="153"/>
      <c r="WUQ18" s="153"/>
      <c r="WUR18" s="153"/>
      <c r="WUS18" s="153"/>
      <c r="WUT18" s="153"/>
      <c r="WUU18" s="153"/>
      <c r="WUV18" s="153"/>
      <c r="WUW18" s="153"/>
      <c r="WUX18" s="153"/>
      <c r="WUY18" s="153"/>
      <c r="WUZ18" s="153"/>
      <c r="WVA18" s="153"/>
      <c r="WVB18" s="153"/>
      <c r="WVC18" s="153"/>
      <c r="WVD18" s="153"/>
      <c r="WVE18" s="153"/>
      <c r="WVF18" s="153"/>
      <c r="WVG18" s="153"/>
      <c r="WVH18" s="153"/>
      <c r="WVI18" s="153"/>
      <c r="WVJ18" s="153"/>
      <c r="WVK18" s="153"/>
      <c r="WVL18" s="153"/>
      <c r="WVM18" s="153"/>
      <c r="WVN18" s="153"/>
      <c r="WVO18" s="153"/>
      <c r="WVP18" s="153"/>
      <c r="WVQ18" s="153"/>
      <c r="WVR18" s="153"/>
      <c r="WVS18" s="153"/>
      <c r="WVT18" s="153"/>
      <c r="WVU18" s="153"/>
      <c r="WVV18" s="153"/>
      <c r="WVW18" s="153"/>
      <c r="WVX18" s="153"/>
      <c r="WVY18" s="153"/>
      <c r="WVZ18" s="153"/>
      <c r="WWA18" s="153"/>
      <c r="WWB18" s="153"/>
      <c r="WWC18" s="153"/>
      <c r="WWD18" s="153"/>
      <c r="WWE18" s="153"/>
      <c r="WWF18" s="153"/>
      <c r="WWG18" s="153"/>
      <c r="WWH18" s="153"/>
      <c r="WWI18" s="153"/>
      <c r="WWJ18" s="153"/>
      <c r="WWK18" s="153"/>
      <c r="WWL18" s="153"/>
      <c r="WWM18" s="153"/>
      <c r="WWN18" s="153"/>
      <c r="WWO18" s="153"/>
      <c r="WWP18" s="153"/>
      <c r="WWQ18" s="153"/>
      <c r="WWR18" s="153"/>
      <c r="WWS18" s="153"/>
      <c r="WWT18" s="153"/>
      <c r="WWU18" s="153"/>
      <c r="WWV18" s="153"/>
      <c r="WWW18" s="153"/>
      <c r="WWX18" s="153"/>
      <c r="WWY18" s="153"/>
      <c r="WWZ18" s="153"/>
      <c r="WXA18" s="153"/>
      <c r="WXB18" s="153"/>
      <c r="WXC18" s="153"/>
      <c r="WXD18" s="153"/>
      <c r="WXE18" s="153"/>
      <c r="WXF18" s="153"/>
      <c r="WXG18" s="153"/>
      <c r="WXH18" s="153"/>
      <c r="WXI18" s="153"/>
      <c r="WXJ18" s="153"/>
      <c r="WXK18" s="153"/>
      <c r="WXL18" s="153"/>
      <c r="WXM18" s="153"/>
      <c r="WXN18" s="153"/>
      <c r="WXO18" s="153"/>
      <c r="WXP18" s="153"/>
      <c r="WXQ18" s="153"/>
      <c r="WXR18" s="153"/>
      <c r="WXS18" s="153"/>
      <c r="WXT18" s="153"/>
      <c r="WXU18" s="153"/>
      <c r="WXV18" s="153"/>
      <c r="WXW18" s="153"/>
      <c r="WXX18" s="153"/>
      <c r="WXY18" s="153"/>
      <c r="WXZ18" s="153"/>
      <c r="WYA18" s="153"/>
      <c r="WYB18" s="153"/>
      <c r="WYC18" s="153"/>
      <c r="WYD18" s="153"/>
      <c r="WYE18" s="153"/>
      <c r="WYF18" s="153"/>
      <c r="WYG18" s="153"/>
      <c r="WYH18" s="153"/>
      <c r="WYI18" s="153"/>
      <c r="WYJ18" s="153"/>
      <c r="WYK18" s="153"/>
      <c r="WYL18" s="153"/>
      <c r="WYM18" s="153"/>
      <c r="WYN18" s="153"/>
      <c r="WYO18" s="153"/>
      <c r="WYP18" s="153"/>
      <c r="WYQ18" s="153"/>
      <c r="WYR18" s="153"/>
      <c r="WYS18" s="153"/>
      <c r="WYT18" s="153"/>
      <c r="WYU18" s="153"/>
      <c r="WYV18" s="153"/>
      <c r="WYW18" s="153"/>
      <c r="WYX18" s="153"/>
      <c r="WYY18" s="153"/>
      <c r="WYZ18" s="153"/>
      <c r="WZA18" s="153"/>
      <c r="WZB18" s="153"/>
      <c r="WZC18" s="153"/>
      <c r="WZD18" s="153"/>
      <c r="WZE18" s="153"/>
      <c r="WZF18" s="153"/>
      <c r="WZG18" s="153"/>
      <c r="WZH18" s="153"/>
      <c r="WZI18" s="153"/>
      <c r="WZJ18" s="153"/>
      <c r="WZK18" s="153"/>
      <c r="WZL18" s="153"/>
      <c r="WZM18" s="153"/>
      <c r="WZN18" s="153"/>
      <c r="WZO18" s="153"/>
      <c r="WZP18" s="153"/>
      <c r="WZQ18" s="153"/>
      <c r="WZR18" s="153"/>
      <c r="WZS18" s="153"/>
      <c r="WZT18" s="153"/>
      <c r="WZU18" s="153"/>
      <c r="WZV18" s="153"/>
      <c r="WZW18" s="153"/>
      <c r="WZX18" s="153"/>
      <c r="WZY18" s="153"/>
      <c r="WZZ18" s="153"/>
      <c r="XAA18" s="153"/>
      <c r="XAB18" s="153"/>
      <c r="XAC18" s="153"/>
      <c r="XAD18" s="153"/>
      <c r="XAE18" s="153"/>
      <c r="XAF18" s="153"/>
      <c r="XAG18" s="153"/>
      <c r="XAH18" s="153"/>
      <c r="XAI18" s="153"/>
      <c r="XAJ18" s="153"/>
      <c r="XAK18" s="153"/>
      <c r="XAL18" s="153"/>
      <c r="XAM18" s="153"/>
      <c r="XAN18" s="153"/>
      <c r="XAO18" s="153"/>
      <c r="XAP18" s="153"/>
      <c r="XAQ18" s="153"/>
      <c r="XAR18" s="153"/>
      <c r="XAS18" s="153"/>
      <c r="XAT18" s="153"/>
      <c r="XAU18" s="153"/>
      <c r="XAV18" s="153"/>
      <c r="XAW18" s="153"/>
      <c r="XAX18" s="153"/>
      <c r="XAY18" s="153"/>
      <c r="XAZ18" s="153"/>
      <c r="XBA18" s="153"/>
      <c r="XBB18" s="153"/>
      <c r="XBC18" s="153"/>
      <c r="XBD18" s="153"/>
      <c r="XBE18" s="153"/>
      <c r="XBF18" s="153"/>
      <c r="XBG18" s="153"/>
      <c r="XBH18" s="153"/>
      <c r="XBI18" s="153"/>
      <c r="XBJ18" s="153"/>
      <c r="XBK18" s="153"/>
      <c r="XBL18" s="153"/>
      <c r="XBM18" s="153"/>
      <c r="XBN18" s="153"/>
      <c r="XBO18" s="153"/>
      <c r="XBP18" s="153"/>
      <c r="XBQ18" s="153"/>
      <c r="XBR18" s="153"/>
      <c r="XBS18" s="153"/>
      <c r="XBT18" s="153"/>
      <c r="XBU18" s="153"/>
      <c r="XBV18" s="153"/>
      <c r="XBW18" s="153"/>
      <c r="XBX18" s="153"/>
      <c r="XBY18" s="153"/>
      <c r="XBZ18" s="153"/>
      <c r="XCA18" s="153"/>
      <c r="XCB18" s="153"/>
      <c r="XCC18" s="153"/>
      <c r="XCD18" s="153"/>
      <c r="XCE18" s="153"/>
      <c r="XCF18" s="153"/>
      <c r="XCG18" s="153"/>
      <c r="XCH18" s="153"/>
      <c r="XCI18" s="153"/>
      <c r="XCJ18" s="153"/>
      <c r="XCK18" s="153"/>
      <c r="XCL18" s="153"/>
      <c r="XCM18" s="153"/>
      <c r="XCN18" s="153"/>
      <c r="XCO18" s="153"/>
      <c r="XCP18" s="153"/>
      <c r="XCQ18" s="153"/>
      <c r="XCR18" s="153"/>
      <c r="XCS18" s="153"/>
      <c r="XCT18" s="153"/>
      <c r="XCU18" s="153"/>
      <c r="XCV18" s="153"/>
      <c r="XCW18" s="153"/>
      <c r="XCX18" s="153"/>
      <c r="XCY18" s="153"/>
      <c r="XCZ18" s="153"/>
      <c r="XDA18" s="153"/>
      <c r="XDB18" s="153"/>
      <c r="XDC18" s="153"/>
      <c r="XDD18" s="153"/>
      <c r="XDE18" s="153"/>
      <c r="XDF18" s="153"/>
      <c r="XDG18" s="153"/>
      <c r="XDH18" s="153"/>
      <c r="XDI18" s="153"/>
      <c r="XDJ18" s="153"/>
      <c r="XDK18" s="153"/>
      <c r="XDL18" s="153"/>
      <c r="XDM18" s="153"/>
      <c r="XDN18" s="153"/>
      <c r="XDO18" s="153"/>
      <c r="XDP18" s="153"/>
      <c r="XDQ18" s="153"/>
      <c r="XDR18" s="153"/>
      <c r="XDS18" s="153"/>
      <c r="XDT18" s="153"/>
      <c r="XDU18" s="153"/>
      <c r="XDV18" s="153"/>
      <c r="XDW18" s="153"/>
      <c r="XDX18" s="153"/>
      <c r="XDY18" s="153"/>
      <c r="XDZ18" s="153"/>
      <c r="XEA18" s="153"/>
      <c r="XEB18" s="153"/>
      <c r="XEC18" s="153"/>
      <c r="XED18" s="153"/>
      <c r="XEE18" s="153"/>
      <c r="XEF18" s="153"/>
      <c r="XEG18" s="153"/>
      <c r="XEH18" s="153"/>
      <c r="XEI18" s="153"/>
      <c r="XEJ18" s="153"/>
      <c r="XEK18" s="153"/>
      <c r="XEL18" s="153"/>
      <c r="XEM18" s="153"/>
      <c r="XEN18" s="153"/>
      <c r="XEO18" s="153"/>
      <c r="XEP18" s="153"/>
      <c r="XEQ18" s="153"/>
      <c r="XER18" s="153"/>
      <c r="XES18" s="153"/>
      <c r="XET18" s="153"/>
      <c r="XEU18" s="153"/>
      <c r="XEV18" s="153"/>
      <c r="XEW18" s="153"/>
      <c r="XEX18" s="153"/>
      <c r="XEY18" s="153"/>
      <c r="XEZ18" s="153"/>
      <c r="XFA18" s="153"/>
      <c r="XFB18" s="153"/>
      <c r="XFC18" s="153"/>
      <c r="XFD18" s="153"/>
    </row>
    <row r="19" spans="1:16384" s="259" customFormat="1" ht="38.25" customHeight="1">
      <c r="A19" s="462"/>
      <c r="B19" s="463"/>
      <c r="C19" s="464"/>
      <c r="D19" s="464"/>
      <c r="E19" s="464"/>
      <c r="F19" s="464"/>
      <c r="G19" s="464"/>
      <c r="H19" s="464"/>
      <c r="I19" s="464"/>
      <c r="J19" s="238"/>
      <c r="K19" s="242"/>
      <c r="L19" s="483"/>
      <c r="M19" s="242"/>
      <c r="N19" s="239"/>
      <c r="O19" s="242"/>
      <c r="P19" s="242"/>
      <c r="Q19" s="240"/>
      <c r="R19" s="242"/>
      <c r="S19" s="241"/>
      <c r="T19" s="242"/>
      <c r="U19" s="242"/>
      <c r="V19" s="395"/>
      <c r="W19" s="157"/>
      <c r="X19" s="156"/>
      <c r="Y19" s="156"/>
      <c r="Z19" s="156"/>
      <c r="AA19" s="156"/>
      <c r="AB19" s="156"/>
      <c r="AC19" s="156"/>
      <c r="AD19" s="156"/>
      <c r="AE19" s="156"/>
      <c r="AF19" s="156"/>
      <c r="AG19" s="153"/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53"/>
      <c r="BD19" s="153"/>
      <c r="BE19" s="153"/>
      <c r="BF19" s="153"/>
      <c r="BG19" s="153"/>
      <c r="BH19" s="153"/>
      <c r="BI19" s="153"/>
      <c r="BJ19" s="153"/>
      <c r="BK19" s="153"/>
      <c r="BL19" s="153"/>
      <c r="BM19" s="153"/>
      <c r="BN19" s="153"/>
      <c r="BO19" s="153"/>
      <c r="BP19" s="153"/>
      <c r="BQ19" s="153"/>
      <c r="BR19" s="153"/>
      <c r="BS19" s="153"/>
      <c r="BT19" s="153"/>
      <c r="BU19" s="153"/>
      <c r="BV19" s="153"/>
      <c r="BW19" s="153"/>
      <c r="BX19" s="153"/>
      <c r="BY19" s="153"/>
      <c r="BZ19" s="153"/>
      <c r="CA19" s="153"/>
      <c r="CB19" s="153"/>
      <c r="CC19" s="153"/>
      <c r="CD19" s="153"/>
      <c r="CE19" s="153"/>
      <c r="CF19" s="153"/>
      <c r="CG19" s="153"/>
      <c r="CH19" s="153"/>
      <c r="CI19" s="153"/>
      <c r="CJ19" s="153"/>
      <c r="CK19" s="153"/>
      <c r="CL19" s="153"/>
      <c r="CM19" s="153"/>
      <c r="CN19" s="153"/>
      <c r="CO19" s="153"/>
      <c r="CP19" s="153"/>
      <c r="CQ19" s="153"/>
      <c r="CR19" s="153"/>
      <c r="CS19" s="153"/>
      <c r="CT19" s="153"/>
      <c r="CU19" s="153"/>
      <c r="CV19" s="153"/>
      <c r="CW19" s="153"/>
      <c r="CX19" s="153"/>
      <c r="CY19" s="153"/>
      <c r="CZ19" s="153"/>
      <c r="DA19" s="153"/>
      <c r="DB19" s="153"/>
      <c r="DC19" s="153"/>
      <c r="DD19" s="153"/>
      <c r="DE19" s="153"/>
      <c r="DF19" s="153"/>
      <c r="DG19" s="153"/>
      <c r="DH19" s="153"/>
      <c r="DI19" s="153"/>
      <c r="DJ19" s="153"/>
      <c r="DK19" s="153"/>
      <c r="DL19" s="153"/>
      <c r="DM19" s="153"/>
      <c r="DN19" s="153"/>
      <c r="DO19" s="153"/>
      <c r="DP19" s="153"/>
      <c r="DQ19" s="153"/>
      <c r="DR19" s="153"/>
      <c r="DS19" s="153"/>
      <c r="DT19" s="153"/>
      <c r="DU19" s="153"/>
      <c r="DV19" s="153"/>
      <c r="DW19" s="153"/>
      <c r="DX19" s="153"/>
      <c r="DY19" s="153"/>
      <c r="DZ19" s="153"/>
      <c r="EA19" s="153"/>
      <c r="EB19" s="153"/>
      <c r="EC19" s="153"/>
      <c r="ED19" s="153"/>
      <c r="EE19" s="153"/>
      <c r="EF19" s="153"/>
      <c r="EG19" s="153"/>
      <c r="EH19" s="153"/>
      <c r="EI19" s="153"/>
      <c r="EJ19" s="153"/>
      <c r="EK19" s="153"/>
      <c r="EL19" s="153"/>
      <c r="EM19" s="153"/>
      <c r="EN19" s="153"/>
      <c r="EO19" s="153"/>
      <c r="EP19" s="153"/>
      <c r="EQ19" s="153"/>
      <c r="ER19" s="153"/>
      <c r="ES19" s="153"/>
      <c r="ET19" s="153"/>
      <c r="EU19" s="153"/>
      <c r="EV19" s="153"/>
      <c r="EW19" s="153"/>
      <c r="EX19" s="153"/>
      <c r="EY19" s="153"/>
      <c r="EZ19" s="153"/>
      <c r="FA19" s="153"/>
      <c r="FB19" s="153"/>
      <c r="FC19" s="153"/>
      <c r="FD19" s="153"/>
      <c r="FE19" s="153"/>
      <c r="FF19" s="153"/>
      <c r="FG19" s="153"/>
      <c r="FH19" s="153"/>
      <c r="FI19" s="153"/>
      <c r="FJ19" s="153"/>
      <c r="FK19" s="153"/>
      <c r="FL19" s="153"/>
      <c r="FM19" s="153"/>
      <c r="FN19" s="153"/>
      <c r="FO19" s="153"/>
      <c r="FP19" s="153"/>
      <c r="FQ19" s="153"/>
      <c r="FR19" s="153"/>
      <c r="FS19" s="153"/>
      <c r="FT19" s="153"/>
      <c r="FU19" s="153"/>
      <c r="FV19" s="153"/>
      <c r="FW19" s="153"/>
      <c r="FX19" s="153"/>
      <c r="FY19" s="153"/>
      <c r="FZ19" s="153"/>
      <c r="GA19" s="153"/>
      <c r="GB19" s="153"/>
      <c r="GC19" s="153"/>
      <c r="GD19" s="153"/>
      <c r="GE19" s="153"/>
      <c r="GF19" s="153"/>
      <c r="GG19" s="153"/>
      <c r="GH19" s="153"/>
      <c r="GI19" s="153"/>
      <c r="GJ19" s="153"/>
      <c r="GK19" s="153"/>
      <c r="GL19" s="153"/>
      <c r="GM19" s="153"/>
      <c r="GN19" s="153"/>
      <c r="GO19" s="153"/>
      <c r="GP19" s="153"/>
      <c r="GQ19" s="153"/>
      <c r="GR19" s="153"/>
      <c r="GS19" s="153"/>
      <c r="GT19" s="153"/>
      <c r="GU19" s="153"/>
      <c r="GV19" s="153"/>
      <c r="GW19" s="153"/>
      <c r="GX19" s="153"/>
      <c r="GY19" s="153"/>
      <c r="GZ19" s="153"/>
      <c r="HA19" s="153"/>
      <c r="HB19" s="153"/>
      <c r="HC19" s="153"/>
      <c r="HD19" s="153"/>
      <c r="HE19" s="153"/>
      <c r="HF19" s="153"/>
      <c r="HG19" s="153"/>
      <c r="HH19" s="153"/>
      <c r="HI19" s="153"/>
      <c r="HJ19" s="153"/>
      <c r="HK19" s="153"/>
      <c r="HL19" s="153"/>
      <c r="HM19" s="153"/>
      <c r="HN19" s="153"/>
      <c r="HO19" s="153"/>
      <c r="HP19" s="153"/>
      <c r="HQ19" s="153"/>
      <c r="HR19" s="153"/>
      <c r="HS19" s="153"/>
      <c r="HT19" s="153"/>
      <c r="HU19" s="153"/>
      <c r="HV19" s="153"/>
      <c r="HW19" s="153"/>
      <c r="HX19" s="153"/>
      <c r="HY19" s="153"/>
      <c r="HZ19" s="153"/>
      <c r="IA19" s="153"/>
      <c r="IB19" s="153"/>
      <c r="IC19" s="153"/>
      <c r="ID19" s="153"/>
      <c r="IE19" s="153"/>
      <c r="IF19" s="153"/>
      <c r="IG19" s="153"/>
      <c r="IH19" s="153"/>
      <c r="II19" s="153"/>
      <c r="IJ19" s="153"/>
      <c r="IK19" s="153"/>
      <c r="IL19" s="153"/>
      <c r="IM19" s="153"/>
      <c r="IN19" s="153"/>
      <c r="IO19" s="153"/>
      <c r="IP19" s="153"/>
      <c r="IQ19" s="153"/>
      <c r="IR19" s="153"/>
      <c r="IS19" s="153"/>
      <c r="IT19" s="153"/>
      <c r="IU19" s="153"/>
      <c r="IV19" s="153"/>
      <c r="IW19" s="153"/>
      <c r="IX19" s="153"/>
      <c r="IY19" s="153"/>
      <c r="IZ19" s="153"/>
      <c r="JA19" s="153"/>
      <c r="JB19" s="153"/>
      <c r="JC19" s="153"/>
      <c r="JD19" s="153"/>
      <c r="JE19" s="153"/>
      <c r="JF19" s="153"/>
      <c r="JG19" s="153"/>
      <c r="JH19" s="153"/>
      <c r="JI19" s="153"/>
      <c r="JJ19" s="153"/>
      <c r="JK19" s="153"/>
      <c r="JL19" s="153"/>
      <c r="JM19" s="153"/>
      <c r="JN19" s="153"/>
      <c r="JO19" s="153"/>
      <c r="JP19" s="153"/>
      <c r="JQ19" s="153"/>
      <c r="JR19" s="153"/>
      <c r="JS19" s="153"/>
      <c r="JT19" s="153"/>
      <c r="JU19" s="153"/>
      <c r="JV19" s="153"/>
      <c r="JW19" s="153"/>
      <c r="JX19" s="153"/>
      <c r="JY19" s="153"/>
      <c r="JZ19" s="153"/>
      <c r="KA19" s="153"/>
      <c r="KB19" s="153"/>
      <c r="KC19" s="153"/>
      <c r="KD19" s="153"/>
      <c r="KE19" s="153"/>
      <c r="KF19" s="153"/>
      <c r="KG19" s="153"/>
      <c r="KH19" s="153"/>
      <c r="KI19" s="153"/>
      <c r="KJ19" s="153"/>
      <c r="KK19" s="153"/>
      <c r="KL19" s="153"/>
      <c r="KM19" s="153"/>
      <c r="KN19" s="153"/>
      <c r="KO19" s="153"/>
      <c r="KP19" s="153"/>
      <c r="KQ19" s="153"/>
      <c r="KR19" s="153"/>
      <c r="KS19" s="153"/>
      <c r="KT19" s="153"/>
      <c r="KU19" s="153"/>
      <c r="KV19" s="153"/>
      <c r="KW19" s="153"/>
      <c r="KX19" s="153"/>
      <c r="KY19" s="153"/>
      <c r="KZ19" s="153"/>
      <c r="LA19" s="153"/>
      <c r="LB19" s="153"/>
      <c r="LC19" s="153"/>
      <c r="LD19" s="153"/>
      <c r="LE19" s="153"/>
      <c r="LF19" s="153"/>
      <c r="LG19" s="153"/>
      <c r="LH19" s="153"/>
      <c r="LI19" s="153"/>
      <c r="LJ19" s="153"/>
      <c r="LK19" s="153"/>
      <c r="LL19" s="153"/>
      <c r="LM19" s="153"/>
      <c r="LN19" s="153"/>
      <c r="LO19" s="153"/>
      <c r="LP19" s="153"/>
      <c r="LQ19" s="153"/>
      <c r="LR19" s="153"/>
      <c r="LS19" s="153"/>
      <c r="LT19" s="153"/>
      <c r="LU19" s="153"/>
      <c r="LV19" s="153"/>
      <c r="LW19" s="153"/>
      <c r="LX19" s="153"/>
      <c r="LY19" s="153"/>
      <c r="LZ19" s="153"/>
      <c r="MA19" s="153"/>
      <c r="MB19" s="153"/>
      <c r="MC19" s="153"/>
      <c r="MD19" s="153"/>
      <c r="ME19" s="153"/>
      <c r="MF19" s="153"/>
      <c r="MG19" s="153"/>
      <c r="MH19" s="153"/>
      <c r="MI19" s="153"/>
      <c r="MJ19" s="153"/>
      <c r="MK19" s="153"/>
      <c r="ML19" s="153"/>
      <c r="MM19" s="153"/>
      <c r="MN19" s="153"/>
      <c r="MO19" s="153"/>
      <c r="MP19" s="153"/>
      <c r="MQ19" s="153"/>
      <c r="MR19" s="153"/>
      <c r="MS19" s="153"/>
      <c r="MT19" s="153"/>
      <c r="MU19" s="153"/>
      <c r="MV19" s="153"/>
      <c r="MW19" s="153"/>
      <c r="MX19" s="153"/>
      <c r="MY19" s="153"/>
      <c r="MZ19" s="153"/>
      <c r="NA19" s="153"/>
      <c r="NB19" s="153"/>
      <c r="NC19" s="153"/>
      <c r="ND19" s="153"/>
      <c r="NE19" s="153"/>
      <c r="NF19" s="153"/>
      <c r="NG19" s="153"/>
      <c r="NH19" s="153"/>
      <c r="NI19" s="153"/>
      <c r="NJ19" s="153"/>
      <c r="NK19" s="153"/>
      <c r="NL19" s="153"/>
      <c r="NM19" s="153"/>
      <c r="NN19" s="153"/>
      <c r="NO19" s="153"/>
      <c r="NP19" s="153"/>
      <c r="NQ19" s="153"/>
      <c r="NR19" s="153"/>
      <c r="NS19" s="153"/>
      <c r="NT19" s="153"/>
      <c r="NU19" s="153"/>
      <c r="NV19" s="153"/>
      <c r="NW19" s="153"/>
      <c r="NX19" s="153"/>
      <c r="NY19" s="153"/>
      <c r="NZ19" s="153"/>
      <c r="OA19" s="153"/>
      <c r="OB19" s="153"/>
      <c r="OC19" s="153"/>
      <c r="OD19" s="153"/>
      <c r="OE19" s="153"/>
      <c r="OF19" s="153"/>
      <c r="OG19" s="153"/>
      <c r="OH19" s="153"/>
      <c r="OI19" s="153"/>
      <c r="OJ19" s="153"/>
      <c r="OK19" s="153"/>
      <c r="OL19" s="153"/>
      <c r="OM19" s="153"/>
      <c r="ON19" s="153"/>
      <c r="OO19" s="153"/>
      <c r="OP19" s="153"/>
      <c r="OQ19" s="153"/>
      <c r="OR19" s="153"/>
      <c r="OS19" s="153"/>
      <c r="OT19" s="153"/>
      <c r="OU19" s="153"/>
      <c r="OV19" s="153"/>
      <c r="OW19" s="153"/>
      <c r="OX19" s="153"/>
      <c r="OY19" s="153"/>
      <c r="OZ19" s="153"/>
      <c r="PA19" s="153"/>
      <c r="PB19" s="153"/>
      <c r="PC19" s="153"/>
      <c r="PD19" s="153"/>
      <c r="PE19" s="153"/>
      <c r="PF19" s="153"/>
      <c r="PG19" s="153"/>
      <c r="PH19" s="153"/>
      <c r="PI19" s="153"/>
      <c r="PJ19" s="153"/>
      <c r="PK19" s="153"/>
      <c r="PL19" s="153"/>
      <c r="PM19" s="153"/>
      <c r="PN19" s="153"/>
      <c r="PO19" s="153"/>
      <c r="PP19" s="153"/>
      <c r="PQ19" s="153"/>
      <c r="PR19" s="153"/>
      <c r="PS19" s="153"/>
      <c r="PT19" s="153"/>
      <c r="PU19" s="153"/>
      <c r="PV19" s="153"/>
      <c r="PW19" s="153"/>
      <c r="PX19" s="153"/>
      <c r="PY19" s="153"/>
      <c r="PZ19" s="153"/>
      <c r="QA19" s="153"/>
      <c r="QB19" s="153"/>
      <c r="QC19" s="153"/>
      <c r="QD19" s="153"/>
      <c r="QE19" s="153"/>
      <c r="QF19" s="153"/>
      <c r="QG19" s="153"/>
      <c r="QH19" s="153"/>
      <c r="QI19" s="153"/>
      <c r="QJ19" s="153"/>
      <c r="QK19" s="153"/>
      <c r="QL19" s="153"/>
      <c r="QM19" s="153"/>
      <c r="QN19" s="153"/>
      <c r="QO19" s="153"/>
      <c r="QP19" s="153"/>
      <c r="QQ19" s="153"/>
      <c r="QR19" s="153"/>
      <c r="QS19" s="153"/>
      <c r="QT19" s="153"/>
      <c r="QU19" s="153"/>
      <c r="QV19" s="153"/>
      <c r="QW19" s="153"/>
      <c r="QX19" s="153"/>
      <c r="QY19" s="153"/>
      <c r="QZ19" s="153"/>
      <c r="RA19" s="153"/>
      <c r="RB19" s="153"/>
      <c r="RC19" s="153"/>
      <c r="RD19" s="153"/>
      <c r="RE19" s="153"/>
      <c r="RF19" s="153"/>
      <c r="RG19" s="153"/>
      <c r="RH19" s="153"/>
      <c r="RI19" s="153"/>
      <c r="RJ19" s="153"/>
      <c r="RK19" s="153"/>
      <c r="RL19" s="153"/>
      <c r="RM19" s="153"/>
      <c r="RN19" s="153"/>
      <c r="RO19" s="153"/>
      <c r="RP19" s="153"/>
      <c r="RQ19" s="153"/>
      <c r="RR19" s="153"/>
      <c r="RS19" s="153"/>
      <c r="RT19" s="153"/>
      <c r="RU19" s="153"/>
      <c r="RV19" s="153"/>
      <c r="RW19" s="153"/>
      <c r="RX19" s="153"/>
      <c r="RY19" s="153"/>
      <c r="RZ19" s="153"/>
      <c r="SA19" s="153"/>
      <c r="SB19" s="153"/>
      <c r="SC19" s="153"/>
      <c r="SD19" s="153"/>
      <c r="SE19" s="153"/>
      <c r="SF19" s="153"/>
      <c r="SG19" s="153"/>
      <c r="SH19" s="153"/>
      <c r="SI19" s="153"/>
      <c r="SJ19" s="153"/>
      <c r="SK19" s="153"/>
      <c r="SL19" s="153"/>
      <c r="SM19" s="153"/>
      <c r="SN19" s="153"/>
      <c r="SO19" s="153"/>
      <c r="SP19" s="153"/>
      <c r="SQ19" s="153"/>
      <c r="SR19" s="153"/>
      <c r="SS19" s="153"/>
      <c r="ST19" s="153"/>
      <c r="SU19" s="153"/>
      <c r="SV19" s="153"/>
      <c r="SW19" s="153"/>
      <c r="SX19" s="153"/>
      <c r="SY19" s="153"/>
      <c r="SZ19" s="153"/>
      <c r="TA19" s="153"/>
      <c r="TB19" s="153"/>
      <c r="TC19" s="153"/>
      <c r="TD19" s="153"/>
      <c r="TE19" s="153"/>
      <c r="TF19" s="153"/>
      <c r="TG19" s="153"/>
      <c r="TH19" s="153"/>
      <c r="TI19" s="153"/>
      <c r="TJ19" s="153"/>
      <c r="TK19" s="153"/>
      <c r="TL19" s="153"/>
      <c r="TM19" s="153"/>
      <c r="TN19" s="153"/>
      <c r="TO19" s="153"/>
      <c r="TP19" s="153"/>
      <c r="TQ19" s="153"/>
      <c r="TR19" s="153"/>
      <c r="TS19" s="153"/>
      <c r="TT19" s="153"/>
      <c r="TU19" s="153"/>
      <c r="TV19" s="153"/>
      <c r="TW19" s="153"/>
      <c r="TX19" s="153"/>
      <c r="TY19" s="153"/>
      <c r="TZ19" s="153"/>
      <c r="UA19" s="153"/>
      <c r="UB19" s="153"/>
      <c r="UC19" s="153"/>
      <c r="UD19" s="153"/>
      <c r="UE19" s="153"/>
      <c r="UF19" s="153"/>
      <c r="UG19" s="153"/>
      <c r="UH19" s="153"/>
      <c r="UI19" s="153"/>
      <c r="UJ19" s="153"/>
      <c r="UK19" s="153"/>
      <c r="UL19" s="153"/>
      <c r="UM19" s="153"/>
      <c r="UN19" s="153"/>
      <c r="UO19" s="153"/>
      <c r="UP19" s="153"/>
      <c r="UQ19" s="153"/>
      <c r="UR19" s="153"/>
      <c r="US19" s="153"/>
      <c r="UT19" s="153"/>
      <c r="UU19" s="153"/>
      <c r="UV19" s="153"/>
      <c r="UW19" s="153"/>
      <c r="UX19" s="153"/>
      <c r="UY19" s="153"/>
      <c r="UZ19" s="153"/>
      <c r="VA19" s="153"/>
      <c r="VB19" s="153"/>
      <c r="VC19" s="153"/>
      <c r="VD19" s="153"/>
      <c r="VE19" s="153"/>
      <c r="VF19" s="153"/>
      <c r="VG19" s="153"/>
      <c r="VH19" s="153"/>
      <c r="VI19" s="153"/>
      <c r="VJ19" s="153"/>
      <c r="VK19" s="153"/>
      <c r="VL19" s="153"/>
      <c r="VM19" s="153"/>
      <c r="VN19" s="153"/>
      <c r="VO19" s="153"/>
      <c r="VP19" s="153"/>
      <c r="VQ19" s="153"/>
      <c r="VR19" s="153"/>
      <c r="VS19" s="153"/>
      <c r="VT19" s="153"/>
      <c r="VU19" s="153"/>
      <c r="VV19" s="153"/>
      <c r="VW19" s="153"/>
      <c r="VX19" s="153"/>
      <c r="VY19" s="153"/>
      <c r="VZ19" s="153"/>
      <c r="WA19" s="153"/>
      <c r="WB19" s="153"/>
      <c r="WC19" s="153"/>
      <c r="WD19" s="153"/>
      <c r="WE19" s="153"/>
      <c r="WF19" s="153"/>
      <c r="WG19" s="153"/>
      <c r="WH19" s="153"/>
      <c r="WI19" s="153"/>
      <c r="WJ19" s="153"/>
      <c r="WK19" s="153"/>
      <c r="WL19" s="153"/>
      <c r="WM19" s="153"/>
      <c r="WN19" s="153"/>
      <c r="WO19" s="153"/>
      <c r="WP19" s="153"/>
      <c r="WQ19" s="153"/>
      <c r="WR19" s="153"/>
      <c r="WS19" s="153"/>
      <c r="WT19" s="153"/>
      <c r="WU19" s="153"/>
      <c r="WV19" s="153"/>
      <c r="WW19" s="153"/>
      <c r="WX19" s="153"/>
      <c r="WY19" s="153"/>
      <c r="WZ19" s="153"/>
      <c r="XA19" s="153"/>
      <c r="XB19" s="153"/>
      <c r="XC19" s="153"/>
      <c r="XD19" s="153"/>
      <c r="XE19" s="153"/>
      <c r="XF19" s="153"/>
      <c r="XG19" s="153"/>
      <c r="XH19" s="153"/>
      <c r="XI19" s="153"/>
      <c r="XJ19" s="153"/>
      <c r="XK19" s="153"/>
      <c r="XL19" s="153"/>
      <c r="XM19" s="153"/>
      <c r="XN19" s="153"/>
      <c r="XO19" s="153"/>
      <c r="XP19" s="153"/>
      <c r="XQ19" s="153"/>
      <c r="XR19" s="153"/>
      <c r="XS19" s="153"/>
      <c r="XT19" s="153"/>
      <c r="XU19" s="153"/>
      <c r="XV19" s="153"/>
      <c r="XW19" s="153"/>
      <c r="XX19" s="153"/>
      <c r="XY19" s="153"/>
      <c r="XZ19" s="153"/>
      <c r="YA19" s="153"/>
      <c r="YB19" s="153"/>
      <c r="YC19" s="153"/>
      <c r="YD19" s="153"/>
      <c r="YE19" s="153"/>
      <c r="YF19" s="153"/>
      <c r="YG19" s="153"/>
      <c r="YH19" s="153"/>
      <c r="YI19" s="153"/>
      <c r="YJ19" s="153"/>
      <c r="YK19" s="153"/>
      <c r="YL19" s="153"/>
      <c r="YM19" s="153"/>
      <c r="YN19" s="153"/>
      <c r="YO19" s="153"/>
      <c r="YP19" s="153"/>
      <c r="YQ19" s="153"/>
      <c r="YR19" s="153"/>
      <c r="YS19" s="153"/>
      <c r="YT19" s="153"/>
      <c r="YU19" s="153"/>
      <c r="YV19" s="153"/>
      <c r="YW19" s="153"/>
      <c r="YX19" s="153"/>
      <c r="YY19" s="153"/>
      <c r="YZ19" s="153"/>
      <c r="ZA19" s="153"/>
      <c r="ZB19" s="153"/>
      <c r="ZC19" s="153"/>
      <c r="ZD19" s="153"/>
      <c r="ZE19" s="153"/>
      <c r="ZF19" s="153"/>
      <c r="ZG19" s="153"/>
      <c r="ZH19" s="153"/>
      <c r="ZI19" s="153"/>
      <c r="ZJ19" s="153"/>
      <c r="ZK19" s="153"/>
      <c r="ZL19" s="153"/>
      <c r="ZM19" s="153"/>
      <c r="ZN19" s="153"/>
      <c r="ZO19" s="153"/>
      <c r="ZP19" s="153"/>
      <c r="ZQ19" s="153"/>
      <c r="ZR19" s="153"/>
      <c r="ZS19" s="153"/>
      <c r="ZT19" s="153"/>
      <c r="ZU19" s="153"/>
      <c r="ZV19" s="153"/>
      <c r="ZW19" s="153"/>
      <c r="ZX19" s="153"/>
      <c r="ZY19" s="153"/>
      <c r="ZZ19" s="153"/>
      <c r="AAA19" s="153"/>
      <c r="AAB19" s="153"/>
      <c r="AAC19" s="153"/>
      <c r="AAD19" s="153"/>
      <c r="AAE19" s="153"/>
      <c r="AAF19" s="153"/>
      <c r="AAG19" s="153"/>
      <c r="AAH19" s="153"/>
      <c r="AAI19" s="153"/>
      <c r="AAJ19" s="153"/>
      <c r="AAK19" s="153"/>
      <c r="AAL19" s="153"/>
      <c r="AAM19" s="153"/>
      <c r="AAN19" s="153"/>
      <c r="AAO19" s="153"/>
      <c r="AAP19" s="153"/>
      <c r="AAQ19" s="153"/>
      <c r="AAR19" s="153"/>
      <c r="AAS19" s="153"/>
      <c r="AAT19" s="153"/>
      <c r="AAU19" s="153"/>
      <c r="AAV19" s="153"/>
      <c r="AAW19" s="153"/>
      <c r="AAX19" s="153"/>
      <c r="AAY19" s="153"/>
      <c r="AAZ19" s="153"/>
      <c r="ABA19" s="153"/>
      <c r="ABB19" s="153"/>
      <c r="ABC19" s="153"/>
      <c r="ABD19" s="153"/>
      <c r="ABE19" s="153"/>
      <c r="ABF19" s="153"/>
      <c r="ABG19" s="153"/>
      <c r="ABH19" s="153"/>
      <c r="ABI19" s="153"/>
      <c r="ABJ19" s="153"/>
      <c r="ABK19" s="153"/>
      <c r="ABL19" s="153"/>
      <c r="ABM19" s="153"/>
      <c r="ABN19" s="153"/>
      <c r="ABO19" s="153"/>
      <c r="ABP19" s="153"/>
      <c r="ABQ19" s="153"/>
      <c r="ABR19" s="153"/>
      <c r="ABS19" s="153"/>
      <c r="ABT19" s="153"/>
      <c r="ABU19" s="153"/>
      <c r="ABV19" s="153"/>
      <c r="ABW19" s="153"/>
      <c r="ABX19" s="153"/>
      <c r="ABY19" s="153"/>
      <c r="ABZ19" s="153"/>
      <c r="ACA19" s="153"/>
      <c r="ACB19" s="153"/>
      <c r="ACC19" s="153"/>
      <c r="ACD19" s="153"/>
      <c r="ACE19" s="153"/>
      <c r="ACF19" s="153"/>
      <c r="ACG19" s="153"/>
      <c r="ACH19" s="153"/>
      <c r="ACI19" s="153"/>
      <c r="ACJ19" s="153"/>
      <c r="ACK19" s="153"/>
      <c r="ACL19" s="153"/>
      <c r="ACM19" s="153"/>
      <c r="ACN19" s="153"/>
      <c r="ACO19" s="153"/>
      <c r="ACP19" s="153"/>
      <c r="ACQ19" s="153"/>
      <c r="ACR19" s="153"/>
      <c r="ACS19" s="153"/>
      <c r="ACT19" s="153"/>
      <c r="ACU19" s="153"/>
      <c r="ACV19" s="153"/>
      <c r="ACW19" s="153"/>
      <c r="ACX19" s="153"/>
      <c r="ACY19" s="153"/>
      <c r="ACZ19" s="153"/>
      <c r="ADA19" s="153"/>
      <c r="ADB19" s="153"/>
      <c r="ADC19" s="153"/>
      <c r="ADD19" s="153"/>
      <c r="ADE19" s="153"/>
      <c r="ADF19" s="153"/>
      <c r="ADG19" s="153"/>
      <c r="ADH19" s="153"/>
      <c r="ADI19" s="153"/>
      <c r="ADJ19" s="153"/>
      <c r="ADK19" s="153"/>
      <c r="ADL19" s="153"/>
      <c r="ADM19" s="153"/>
      <c r="ADN19" s="153"/>
      <c r="ADO19" s="153"/>
      <c r="ADP19" s="153"/>
      <c r="ADQ19" s="153"/>
      <c r="ADR19" s="153"/>
      <c r="ADS19" s="153"/>
      <c r="ADT19" s="153"/>
      <c r="ADU19" s="153"/>
      <c r="ADV19" s="153"/>
      <c r="ADW19" s="153"/>
      <c r="ADX19" s="153"/>
      <c r="ADY19" s="153"/>
      <c r="ADZ19" s="153"/>
      <c r="AEA19" s="153"/>
      <c r="AEB19" s="153"/>
      <c r="AEC19" s="153"/>
      <c r="AED19" s="153"/>
      <c r="AEE19" s="153"/>
      <c r="AEF19" s="153"/>
      <c r="AEG19" s="153"/>
      <c r="AEH19" s="153"/>
      <c r="AEI19" s="153"/>
      <c r="AEJ19" s="153"/>
      <c r="AEK19" s="153"/>
      <c r="AEL19" s="153"/>
      <c r="AEM19" s="153"/>
      <c r="AEN19" s="153"/>
      <c r="AEO19" s="153"/>
      <c r="AEP19" s="153"/>
      <c r="AEQ19" s="153"/>
      <c r="AER19" s="153"/>
      <c r="AES19" s="153"/>
      <c r="AET19" s="153"/>
      <c r="AEU19" s="153"/>
      <c r="AEV19" s="153"/>
      <c r="AEW19" s="153"/>
      <c r="AEX19" s="153"/>
      <c r="AEY19" s="153"/>
      <c r="AEZ19" s="153"/>
      <c r="AFA19" s="153"/>
      <c r="AFB19" s="153"/>
      <c r="AFC19" s="153"/>
      <c r="AFD19" s="153"/>
      <c r="AFE19" s="153"/>
      <c r="AFF19" s="153"/>
      <c r="AFG19" s="153"/>
      <c r="AFH19" s="153"/>
      <c r="AFI19" s="153"/>
      <c r="AFJ19" s="153"/>
      <c r="AFK19" s="153"/>
      <c r="AFL19" s="153"/>
      <c r="AFM19" s="153"/>
      <c r="AFN19" s="153"/>
      <c r="AFO19" s="153"/>
      <c r="AFP19" s="153"/>
      <c r="AFQ19" s="153"/>
      <c r="AFR19" s="153"/>
      <c r="AFS19" s="153"/>
      <c r="AFT19" s="153"/>
      <c r="AFU19" s="153"/>
      <c r="AFV19" s="153"/>
      <c r="AFW19" s="153"/>
      <c r="AFX19" s="153"/>
      <c r="AFY19" s="153"/>
      <c r="AFZ19" s="153"/>
      <c r="AGA19" s="153"/>
      <c r="AGB19" s="153"/>
      <c r="AGC19" s="153"/>
      <c r="AGD19" s="153"/>
      <c r="AGE19" s="153"/>
      <c r="AGF19" s="153"/>
      <c r="AGG19" s="153"/>
      <c r="AGH19" s="153"/>
      <c r="AGI19" s="153"/>
      <c r="AGJ19" s="153"/>
      <c r="AGK19" s="153"/>
      <c r="AGL19" s="153"/>
      <c r="AGM19" s="153"/>
      <c r="AGN19" s="153"/>
      <c r="AGO19" s="153"/>
      <c r="AGP19" s="153"/>
      <c r="AGQ19" s="153"/>
      <c r="AGR19" s="153"/>
      <c r="AGS19" s="153"/>
      <c r="AGT19" s="153"/>
      <c r="AGU19" s="153"/>
      <c r="AGV19" s="153"/>
      <c r="AGW19" s="153"/>
      <c r="AGX19" s="153"/>
      <c r="AGY19" s="153"/>
      <c r="AGZ19" s="153"/>
      <c r="AHA19" s="153"/>
      <c r="AHB19" s="153"/>
      <c r="AHC19" s="153"/>
      <c r="AHD19" s="153"/>
      <c r="AHE19" s="153"/>
      <c r="AHF19" s="153"/>
      <c r="AHG19" s="153"/>
      <c r="AHH19" s="153"/>
      <c r="AHI19" s="153"/>
      <c r="AHJ19" s="153"/>
      <c r="AHK19" s="153"/>
      <c r="AHL19" s="153"/>
      <c r="AHM19" s="153"/>
      <c r="AHN19" s="153"/>
      <c r="AHO19" s="153"/>
      <c r="AHP19" s="153"/>
      <c r="AHQ19" s="153"/>
      <c r="AHR19" s="153"/>
      <c r="AHS19" s="153"/>
      <c r="AHT19" s="153"/>
      <c r="AHU19" s="153"/>
      <c r="AHV19" s="153"/>
      <c r="AHW19" s="153"/>
      <c r="AHX19" s="153"/>
      <c r="AHY19" s="153"/>
      <c r="AHZ19" s="153"/>
      <c r="AIA19" s="153"/>
      <c r="AIB19" s="153"/>
      <c r="AIC19" s="153"/>
      <c r="AID19" s="153"/>
      <c r="AIE19" s="153"/>
      <c r="AIF19" s="153"/>
      <c r="AIG19" s="153"/>
      <c r="AIH19" s="153"/>
      <c r="AII19" s="153"/>
      <c r="AIJ19" s="153"/>
      <c r="AIK19" s="153"/>
      <c r="AIL19" s="153"/>
      <c r="AIM19" s="153"/>
      <c r="AIN19" s="153"/>
      <c r="AIO19" s="153"/>
      <c r="AIP19" s="153"/>
      <c r="AIQ19" s="153"/>
      <c r="AIR19" s="153"/>
      <c r="AIS19" s="153"/>
      <c r="AIT19" s="153"/>
      <c r="AIU19" s="153"/>
      <c r="AIV19" s="153"/>
      <c r="AIW19" s="153"/>
      <c r="AIX19" s="153"/>
      <c r="AIY19" s="153"/>
      <c r="AIZ19" s="153"/>
      <c r="AJA19" s="153"/>
      <c r="AJB19" s="153"/>
      <c r="AJC19" s="153"/>
      <c r="AJD19" s="153"/>
      <c r="AJE19" s="153"/>
      <c r="AJF19" s="153"/>
      <c r="AJG19" s="153"/>
      <c r="AJH19" s="153"/>
      <c r="AJI19" s="153"/>
      <c r="AJJ19" s="153"/>
      <c r="AJK19" s="153"/>
      <c r="AJL19" s="153"/>
      <c r="AJM19" s="153"/>
      <c r="AJN19" s="153"/>
      <c r="AJO19" s="153"/>
      <c r="AJP19" s="153"/>
      <c r="AJQ19" s="153"/>
      <c r="AJR19" s="153"/>
      <c r="AJS19" s="153"/>
      <c r="AJT19" s="153"/>
      <c r="AJU19" s="153"/>
      <c r="AJV19" s="153"/>
      <c r="AJW19" s="153"/>
      <c r="AJX19" s="153"/>
      <c r="AJY19" s="153"/>
      <c r="AJZ19" s="153"/>
      <c r="AKA19" s="153"/>
      <c r="AKB19" s="153"/>
      <c r="AKC19" s="153"/>
      <c r="AKD19" s="153"/>
      <c r="AKE19" s="153"/>
      <c r="AKF19" s="153"/>
      <c r="AKG19" s="153"/>
      <c r="AKH19" s="153"/>
      <c r="AKI19" s="153"/>
      <c r="AKJ19" s="153"/>
      <c r="AKK19" s="153"/>
      <c r="AKL19" s="153"/>
      <c r="AKM19" s="153"/>
      <c r="AKN19" s="153"/>
      <c r="AKO19" s="153"/>
      <c r="AKP19" s="153"/>
      <c r="AKQ19" s="153"/>
      <c r="AKR19" s="153"/>
      <c r="AKS19" s="153"/>
      <c r="AKT19" s="153"/>
      <c r="AKU19" s="153"/>
      <c r="AKV19" s="153"/>
      <c r="AKW19" s="153"/>
      <c r="AKX19" s="153"/>
      <c r="AKY19" s="153"/>
      <c r="AKZ19" s="153"/>
      <c r="ALA19" s="153"/>
      <c r="ALB19" s="153"/>
      <c r="ALC19" s="153"/>
      <c r="ALD19" s="153"/>
      <c r="ALE19" s="153"/>
      <c r="ALF19" s="153"/>
      <c r="ALG19" s="153"/>
      <c r="ALH19" s="153"/>
      <c r="ALI19" s="153"/>
      <c r="ALJ19" s="153"/>
      <c r="ALK19" s="153"/>
      <c r="ALL19" s="153"/>
      <c r="ALM19" s="153"/>
      <c r="ALN19" s="153"/>
      <c r="ALO19" s="153"/>
      <c r="ALP19" s="153"/>
      <c r="ALQ19" s="153"/>
      <c r="ALR19" s="153"/>
      <c r="ALS19" s="153"/>
      <c r="ALT19" s="153"/>
      <c r="ALU19" s="153"/>
      <c r="ALV19" s="153"/>
      <c r="ALW19" s="153"/>
      <c r="ALX19" s="153"/>
      <c r="ALY19" s="153"/>
      <c r="ALZ19" s="153"/>
      <c r="AMA19" s="153"/>
      <c r="AMB19" s="153"/>
      <c r="AMC19" s="153"/>
      <c r="AMD19" s="153"/>
      <c r="AME19" s="153"/>
      <c r="AMF19" s="153"/>
      <c r="AMG19" s="153"/>
      <c r="AMH19" s="153"/>
      <c r="AMI19" s="153"/>
      <c r="AMJ19" s="153"/>
      <c r="AMK19" s="153"/>
      <c r="AML19" s="153"/>
      <c r="AMM19" s="153"/>
      <c r="AMN19" s="153"/>
      <c r="AMO19" s="153"/>
      <c r="AMP19" s="153"/>
      <c r="AMQ19" s="153"/>
      <c r="AMR19" s="153"/>
      <c r="AMS19" s="153"/>
      <c r="AMT19" s="153"/>
      <c r="AMU19" s="153"/>
      <c r="AMV19" s="153"/>
      <c r="AMW19" s="153"/>
      <c r="AMX19" s="153"/>
      <c r="AMY19" s="153"/>
      <c r="AMZ19" s="153"/>
      <c r="ANA19" s="153"/>
      <c r="ANB19" s="153"/>
      <c r="ANC19" s="153"/>
      <c r="AND19" s="153"/>
      <c r="ANE19" s="153"/>
      <c r="ANF19" s="153"/>
      <c r="ANG19" s="153"/>
      <c r="ANH19" s="153"/>
      <c r="ANI19" s="153"/>
      <c r="ANJ19" s="153"/>
      <c r="ANK19" s="153"/>
      <c r="ANL19" s="153"/>
      <c r="ANM19" s="153"/>
      <c r="ANN19" s="153"/>
      <c r="ANO19" s="153"/>
      <c r="ANP19" s="153"/>
      <c r="ANQ19" s="153"/>
      <c r="ANR19" s="153"/>
      <c r="ANS19" s="153"/>
      <c r="ANT19" s="153"/>
      <c r="ANU19" s="153"/>
      <c r="ANV19" s="153"/>
      <c r="ANW19" s="153"/>
      <c r="ANX19" s="153"/>
      <c r="ANY19" s="153"/>
      <c r="ANZ19" s="153"/>
      <c r="AOA19" s="153"/>
      <c r="AOB19" s="153"/>
      <c r="AOC19" s="153"/>
      <c r="AOD19" s="153"/>
      <c r="AOE19" s="153"/>
      <c r="AOF19" s="153"/>
      <c r="AOG19" s="153"/>
      <c r="AOH19" s="153"/>
      <c r="AOI19" s="153"/>
      <c r="AOJ19" s="153"/>
      <c r="AOK19" s="153"/>
      <c r="AOL19" s="153"/>
      <c r="AOM19" s="153"/>
      <c r="AON19" s="153"/>
      <c r="AOO19" s="153"/>
      <c r="AOP19" s="153"/>
      <c r="AOQ19" s="153"/>
      <c r="AOR19" s="153"/>
      <c r="AOS19" s="153"/>
      <c r="AOT19" s="153"/>
      <c r="AOU19" s="153"/>
      <c r="AOV19" s="153"/>
      <c r="AOW19" s="153"/>
      <c r="AOX19" s="153"/>
      <c r="AOY19" s="153"/>
      <c r="AOZ19" s="153"/>
      <c r="APA19" s="153"/>
      <c r="APB19" s="153"/>
      <c r="APC19" s="153"/>
      <c r="APD19" s="153"/>
      <c r="APE19" s="153"/>
      <c r="APF19" s="153"/>
      <c r="APG19" s="153"/>
      <c r="APH19" s="153"/>
      <c r="API19" s="153"/>
      <c r="APJ19" s="153"/>
      <c r="APK19" s="153"/>
      <c r="APL19" s="153"/>
      <c r="APM19" s="153"/>
      <c r="APN19" s="153"/>
      <c r="APO19" s="153"/>
      <c r="APP19" s="153"/>
      <c r="APQ19" s="153"/>
      <c r="APR19" s="153"/>
      <c r="APS19" s="153"/>
      <c r="APT19" s="153"/>
      <c r="APU19" s="153"/>
      <c r="APV19" s="153"/>
      <c r="APW19" s="153"/>
      <c r="APX19" s="153"/>
      <c r="APY19" s="153"/>
      <c r="APZ19" s="153"/>
      <c r="AQA19" s="153"/>
      <c r="AQB19" s="153"/>
      <c r="AQC19" s="153"/>
      <c r="AQD19" s="153"/>
      <c r="AQE19" s="153"/>
      <c r="AQF19" s="153"/>
      <c r="AQG19" s="153"/>
      <c r="AQH19" s="153"/>
      <c r="AQI19" s="153"/>
      <c r="AQJ19" s="153"/>
      <c r="AQK19" s="153"/>
      <c r="AQL19" s="153"/>
      <c r="AQM19" s="153"/>
      <c r="AQN19" s="153"/>
      <c r="AQO19" s="153"/>
      <c r="AQP19" s="153"/>
      <c r="AQQ19" s="153"/>
      <c r="AQR19" s="153"/>
      <c r="AQS19" s="153"/>
      <c r="AQT19" s="153"/>
      <c r="AQU19" s="153"/>
      <c r="AQV19" s="153"/>
      <c r="AQW19" s="153"/>
      <c r="AQX19" s="153"/>
      <c r="AQY19" s="153"/>
      <c r="AQZ19" s="153"/>
      <c r="ARA19" s="153"/>
      <c r="ARB19" s="153"/>
      <c r="ARC19" s="153"/>
      <c r="ARD19" s="153"/>
      <c r="ARE19" s="153"/>
      <c r="ARF19" s="153"/>
      <c r="ARG19" s="153"/>
      <c r="ARH19" s="153"/>
      <c r="ARI19" s="153"/>
      <c r="ARJ19" s="153"/>
      <c r="ARK19" s="153"/>
      <c r="ARL19" s="153"/>
      <c r="ARM19" s="153"/>
      <c r="ARN19" s="153"/>
      <c r="ARO19" s="153"/>
      <c r="ARP19" s="153"/>
      <c r="ARQ19" s="153"/>
      <c r="ARR19" s="153"/>
      <c r="ARS19" s="153"/>
      <c r="ART19" s="153"/>
      <c r="ARU19" s="153"/>
      <c r="ARV19" s="153"/>
      <c r="ARW19" s="153"/>
      <c r="ARX19" s="153"/>
      <c r="ARY19" s="153"/>
      <c r="ARZ19" s="153"/>
      <c r="ASA19" s="153"/>
      <c r="ASB19" s="153"/>
      <c r="ASC19" s="153"/>
      <c r="ASD19" s="153"/>
      <c r="ASE19" s="153"/>
      <c r="ASF19" s="153"/>
      <c r="ASG19" s="153"/>
      <c r="ASH19" s="153"/>
      <c r="ASI19" s="153"/>
      <c r="ASJ19" s="153"/>
      <c r="ASK19" s="153"/>
      <c r="ASL19" s="153"/>
      <c r="ASM19" s="153"/>
      <c r="ASN19" s="153"/>
      <c r="ASO19" s="153"/>
      <c r="ASP19" s="153"/>
      <c r="ASQ19" s="153"/>
      <c r="ASR19" s="153"/>
      <c r="ASS19" s="153"/>
      <c r="AST19" s="153"/>
      <c r="ASU19" s="153"/>
      <c r="ASV19" s="153"/>
      <c r="ASW19" s="153"/>
      <c r="ASX19" s="153"/>
      <c r="ASY19" s="153"/>
      <c r="ASZ19" s="153"/>
      <c r="ATA19" s="153"/>
      <c r="ATB19" s="153"/>
      <c r="ATC19" s="153"/>
      <c r="ATD19" s="153"/>
      <c r="ATE19" s="153"/>
      <c r="ATF19" s="153"/>
      <c r="ATG19" s="153"/>
      <c r="ATH19" s="153"/>
      <c r="ATI19" s="153"/>
      <c r="ATJ19" s="153"/>
      <c r="ATK19" s="153"/>
      <c r="ATL19" s="153"/>
      <c r="ATM19" s="153"/>
      <c r="ATN19" s="153"/>
      <c r="ATO19" s="153"/>
      <c r="ATP19" s="153"/>
      <c r="ATQ19" s="153"/>
      <c r="ATR19" s="153"/>
      <c r="ATS19" s="153"/>
      <c r="ATT19" s="153"/>
      <c r="ATU19" s="153"/>
      <c r="ATV19" s="153"/>
      <c r="ATW19" s="153"/>
      <c r="ATX19" s="153"/>
      <c r="ATY19" s="153"/>
      <c r="ATZ19" s="153"/>
      <c r="AUA19" s="153"/>
      <c r="AUB19" s="153"/>
      <c r="AUC19" s="153"/>
      <c r="AUD19" s="153"/>
      <c r="AUE19" s="153"/>
      <c r="AUF19" s="153"/>
      <c r="AUG19" s="153"/>
      <c r="AUH19" s="153"/>
      <c r="AUI19" s="153"/>
      <c r="AUJ19" s="153"/>
      <c r="AUK19" s="153"/>
      <c r="AUL19" s="153"/>
      <c r="AUM19" s="153"/>
      <c r="AUN19" s="153"/>
      <c r="AUO19" s="153"/>
      <c r="AUP19" s="153"/>
      <c r="AUQ19" s="153"/>
      <c r="AUR19" s="153"/>
      <c r="AUS19" s="153"/>
      <c r="AUT19" s="153"/>
      <c r="AUU19" s="153"/>
      <c r="AUV19" s="153"/>
      <c r="AUW19" s="153"/>
      <c r="AUX19" s="153"/>
      <c r="AUY19" s="153"/>
      <c r="AUZ19" s="153"/>
      <c r="AVA19" s="153"/>
      <c r="AVB19" s="153"/>
      <c r="AVC19" s="153"/>
      <c r="AVD19" s="153"/>
      <c r="AVE19" s="153"/>
      <c r="AVF19" s="153"/>
      <c r="AVG19" s="153"/>
      <c r="AVH19" s="153"/>
      <c r="AVI19" s="153"/>
      <c r="AVJ19" s="153"/>
      <c r="AVK19" s="153"/>
      <c r="AVL19" s="153"/>
      <c r="AVM19" s="153"/>
      <c r="AVN19" s="153"/>
      <c r="AVO19" s="153"/>
      <c r="AVP19" s="153"/>
      <c r="AVQ19" s="153"/>
      <c r="AVR19" s="153"/>
      <c r="AVS19" s="153"/>
      <c r="AVT19" s="153"/>
      <c r="AVU19" s="153"/>
      <c r="AVV19" s="153"/>
      <c r="AVW19" s="153"/>
      <c r="AVX19" s="153"/>
      <c r="AVY19" s="153"/>
      <c r="AVZ19" s="153"/>
      <c r="AWA19" s="153"/>
      <c r="AWB19" s="153"/>
      <c r="AWC19" s="153"/>
      <c r="AWD19" s="153"/>
      <c r="AWE19" s="153"/>
      <c r="AWF19" s="153"/>
      <c r="AWG19" s="153"/>
      <c r="AWH19" s="153"/>
      <c r="AWI19" s="153"/>
      <c r="AWJ19" s="153"/>
      <c r="AWK19" s="153"/>
      <c r="AWL19" s="153"/>
      <c r="AWM19" s="153"/>
      <c r="AWN19" s="153"/>
      <c r="AWO19" s="153"/>
      <c r="AWP19" s="153"/>
      <c r="AWQ19" s="153"/>
      <c r="AWR19" s="153"/>
      <c r="AWS19" s="153"/>
      <c r="AWT19" s="153"/>
      <c r="AWU19" s="153"/>
      <c r="AWV19" s="153"/>
      <c r="AWW19" s="153"/>
      <c r="AWX19" s="153"/>
      <c r="AWY19" s="153"/>
      <c r="AWZ19" s="153"/>
      <c r="AXA19" s="153"/>
      <c r="AXB19" s="153"/>
      <c r="AXC19" s="153"/>
      <c r="AXD19" s="153"/>
      <c r="AXE19" s="153"/>
      <c r="AXF19" s="153"/>
      <c r="AXG19" s="153"/>
      <c r="AXH19" s="153"/>
      <c r="AXI19" s="153"/>
      <c r="AXJ19" s="153"/>
      <c r="AXK19" s="153"/>
      <c r="AXL19" s="153"/>
      <c r="AXM19" s="153"/>
      <c r="AXN19" s="153"/>
      <c r="AXO19" s="153"/>
      <c r="AXP19" s="153"/>
      <c r="AXQ19" s="153"/>
      <c r="AXR19" s="153"/>
      <c r="AXS19" s="153"/>
      <c r="AXT19" s="153"/>
      <c r="AXU19" s="153"/>
      <c r="AXV19" s="153"/>
      <c r="AXW19" s="153"/>
      <c r="AXX19" s="153"/>
      <c r="AXY19" s="153"/>
      <c r="AXZ19" s="153"/>
      <c r="AYA19" s="153"/>
      <c r="AYB19" s="153"/>
      <c r="AYC19" s="153"/>
      <c r="AYD19" s="153"/>
      <c r="AYE19" s="153"/>
      <c r="AYF19" s="153"/>
      <c r="AYG19" s="153"/>
      <c r="AYH19" s="153"/>
      <c r="AYI19" s="153"/>
      <c r="AYJ19" s="153"/>
      <c r="AYK19" s="153"/>
      <c r="AYL19" s="153"/>
      <c r="AYM19" s="153"/>
      <c r="AYN19" s="153"/>
      <c r="AYO19" s="153"/>
      <c r="AYP19" s="153"/>
      <c r="AYQ19" s="153"/>
      <c r="AYR19" s="153"/>
      <c r="AYS19" s="153"/>
      <c r="AYT19" s="153"/>
      <c r="AYU19" s="153"/>
      <c r="AYV19" s="153"/>
      <c r="AYW19" s="153"/>
      <c r="AYX19" s="153"/>
      <c r="AYY19" s="153"/>
      <c r="AYZ19" s="153"/>
      <c r="AZA19" s="153"/>
      <c r="AZB19" s="153"/>
      <c r="AZC19" s="153"/>
      <c r="AZD19" s="153"/>
      <c r="AZE19" s="153"/>
      <c r="AZF19" s="153"/>
      <c r="AZG19" s="153"/>
      <c r="AZH19" s="153"/>
      <c r="AZI19" s="153"/>
      <c r="AZJ19" s="153"/>
      <c r="AZK19" s="153"/>
      <c r="AZL19" s="153"/>
      <c r="AZM19" s="153"/>
      <c r="AZN19" s="153"/>
      <c r="AZO19" s="153"/>
      <c r="AZP19" s="153"/>
      <c r="AZQ19" s="153"/>
      <c r="AZR19" s="153"/>
      <c r="AZS19" s="153"/>
      <c r="AZT19" s="153"/>
      <c r="AZU19" s="153"/>
      <c r="AZV19" s="153"/>
      <c r="AZW19" s="153"/>
      <c r="AZX19" s="153"/>
      <c r="AZY19" s="153"/>
      <c r="AZZ19" s="153"/>
      <c r="BAA19" s="153"/>
      <c r="BAB19" s="153"/>
      <c r="BAC19" s="153"/>
      <c r="BAD19" s="153"/>
      <c r="BAE19" s="153"/>
      <c r="BAF19" s="153"/>
      <c r="BAG19" s="153"/>
      <c r="BAH19" s="153"/>
      <c r="BAI19" s="153"/>
      <c r="BAJ19" s="153"/>
      <c r="BAK19" s="153"/>
      <c r="BAL19" s="153"/>
      <c r="BAM19" s="153"/>
      <c r="BAN19" s="153"/>
      <c r="BAO19" s="153"/>
      <c r="BAP19" s="153"/>
      <c r="BAQ19" s="153"/>
      <c r="BAR19" s="153"/>
      <c r="BAS19" s="153"/>
      <c r="BAT19" s="153"/>
      <c r="BAU19" s="153"/>
      <c r="BAV19" s="153"/>
      <c r="BAW19" s="153"/>
      <c r="BAX19" s="153"/>
      <c r="BAY19" s="153"/>
      <c r="BAZ19" s="153"/>
      <c r="BBA19" s="153"/>
      <c r="BBB19" s="153"/>
      <c r="BBC19" s="153"/>
      <c r="BBD19" s="153"/>
      <c r="BBE19" s="153"/>
      <c r="BBF19" s="153"/>
      <c r="BBG19" s="153"/>
      <c r="BBH19" s="153"/>
      <c r="BBI19" s="153"/>
      <c r="BBJ19" s="153"/>
      <c r="BBK19" s="153"/>
      <c r="BBL19" s="153"/>
      <c r="BBM19" s="153"/>
      <c r="BBN19" s="153"/>
      <c r="BBO19" s="153"/>
      <c r="BBP19" s="153"/>
      <c r="BBQ19" s="153"/>
      <c r="BBR19" s="153"/>
      <c r="BBS19" s="153"/>
      <c r="BBT19" s="153"/>
      <c r="BBU19" s="153"/>
      <c r="BBV19" s="153"/>
      <c r="BBW19" s="153"/>
      <c r="BBX19" s="153"/>
      <c r="BBY19" s="153"/>
      <c r="BBZ19" s="153"/>
      <c r="BCA19" s="153"/>
      <c r="BCB19" s="153"/>
      <c r="BCC19" s="153"/>
      <c r="BCD19" s="153"/>
      <c r="BCE19" s="153"/>
      <c r="BCF19" s="153"/>
      <c r="BCG19" s="153"/>
      <c r="BCH19" s="153"/>
      <c r="BCI19" s="153"/>
      <c r="BCJ19" s="153"/>
      <c r="BCK19" s="153"/>
      <c r="BCL19" s="153"/>
      <c r="BCM19" s="153"/>
      <c r="BCN19" s="153"/>
      <c r="BCO19" s="153"/>
      <c r="BCP19" s="153"/>
      <c r="BCQ19" s="153"/>
      <c r="BCR19" s="153"/>
      <c r="BCS19" s="153"/>
      <c r="BCT19" s="153"/>
      <c r="BCU19" s="153"/>
      <c r="BCV19" s="153"/>
      <c r="BCW19" s="153"/>
      <c r="BCX19" s="153"/>
      <c r="BCY19" s="153"/>
      <c r="BCZ19" s="153"/>
      <c r="BDA19" s="153"/>
      <c r="BDB19" s="153"/>
      <c r="BDC19" s="153"/>
      <c r="BDD19" s="153"/>
      <c r="BDE19" s="153"/>
      <c r="BDF19" s="153"/>
      <c r="BDG19" s="153"/>
      <c r="BDH19" s="153"/>
      <c r="BDI19" s="153"/>
      <c r="BDJ19" s="153"/>
      <c r="BDK19" s="153"/>
      <c r="BDL19" s="153"/>
      <c r="BDM19" s="153"/>
      <c r="BDN19" s="153"/>
      <c r="BDO19" s="153"/>
      <c r="BDP19" s="153"/>
      <c r="BDQ19" s="153"/>
      <c r="BDR19" s="153"/>
      <c r="BDS19" s="153"/>
      <c r="BDT19" s="153"/>
      <c r="BDU19" s="153"/>
      <c r="BDV19" s="153"/>
      <c r="BDW19" s="153"/>
      <c r="BDX19" s="153"/>
      <c r="BDY19" s="153"/>
      <c r="BDZ19" s="153"/>
      <c r="BEA19" s="153"/>
      <c r="BEB19" s="153"/>
      <c r="BEC19" s="153"/>
      <c r="BED19" s="153"/>
      <c r="BEE19" s="153"/>
      <c r="BEF19" s="153"/>
      <c r="BEG19" s="153"/>
      <c r="BEH19" s="153"/>
      <c r="BEI19" s="153"/>
      <c r="BEJ19" s="153"/>
      <c r="BEK19" s="153"/>
      <c r="BEL19" s="153"/>
      <c r="BEM19" s="153"/>
      <c r="BEN19" s="153"/>
      <c r="BEO19" s="153"/>
      <c r="BEP19" s="153"/>
      <c r="BEQ19" s="153"/>
      <c r="BER19" s="153"/>
      <c r="BES19" s="153"/>
      <c r="BET19" s="153"/>
      <c r="BEU19" s="153"/>
      <c r="BEV19" s="153"/>
      <c r="BEW19" s="153"/>
      <c r="BEX19" s="153"/>
      <c r="BEY19" s="153"/>
      <c r="BEZ19" s="153"/>
      <c r="BFA19" s="153"/>
      <c r="BFB19" s="153"/>
      <c r="BFC19" s="153"/>
      <c r="BFD19" s="153"/>
      <c r="BFE19" s="153"/>
      <c r="BFF19" s="153"/>
      <c r="BFG19" s="153"/>
      <c r="BFH19" s="153"/>
      <c r="BFI19" s="153"/>
      <c r="BFJ19" s="153"/>
      <c r="BFK19" s="153"/>
      <c r="BFL19" s="153"/>
      <c r="BFM19" s="153"/>
      <c r="BFN19" s="153"/>
      <c r="BFO19" s="153"/>
      <c r="BFP19" s="153"/>
      <c r="BFQ19" s="153"/>
      <c r="BFR19" s="153"/>
      <c r="BFS19" s="153"/>
      <c r="BFT19" s="153"/>
      <c r="BFU19" s="153"/>
      <c r="BFV19" s="153"/>
      <c r="BFW19" s="153"/>
      <c r="BFX19" s="153"/>
      <c r="BFY19" s="153"/>
      <c r="BFZ19" s="153"/>
      <c r="BGA19" s="153"/>
      <c r="BGB19" s="153"/>
      <c r="BGC19" s="153"/>
      <c r="BGD19" s="153"/>
      <c r="BGE19" s="153"/>
      <c r="BGF19" s="153"/>
      <c r="BGG19" s="153"/>
      <c r="BGH19" s="153"/>
      <c r="BGI19" s="153"/>
      <c r="BGJ19" s="153"/>
      <c r="BGK19" s="153"/>
      <c r="BGL19" s="153"/>
      <c r="BGM19" s="153"/>
      <c r="BGN19" s="153"/>
      <c r="BGO19" s="153"/>
      <c r="BGP19" s="153"/>
      <c r="BGQ19" s="153"/>
      <c r="BGR19" s="153"/>
      <c r="BGS19" s="153"/>
      <c r="BGT19" s="153"/>
      <c r="BGU19" s="153"/>
      <c r="BGV19" s="153"/>
      <c r="BGW19" s="153"/>
      <c r="BGX19" s="153"/>
      <c r="BGY19" s="153"/>
      <c r="BGZ19" s="153"/>
      <c r="BHA19" s="153"/>
      <c r="BHB19" s="153"/>
      <c r="BHC19" s="153"/>
      <c r="BHD19" s="153"/>
      <c r="BHE19" s="153"/>
      <c r="BHF19" s="153"/>
      <c r="BHG19" s="153"/>
      <c r="BHH19" s="153"/>
      <c r="BHI19" s="153"/>
      <c r="BHJ19" s="153"/>
      <c r="BHK19" s="153"/>
      <c r="BHL19" s="153"/>
      <c r="BHM19" s="153"/>
      <c r="BHN19" s="153"/>
      <c r="BHO19" s="153"/>
      <c r="BHP19" s="153"/>
      <c r="BHQ19" s="153"/>
      <c r="BHR19" s="153"/>
      <c r="BHS19" s="153"/>
      <c r="BHT19" s="153"/>
      <c r="BHU19" s="153"/>
      <c r="BHV19" s="153"/>
      <c r="BHW19" s="153"/>
      <c r="BHX19" s="153"/>
      <c r="BHY19" s="153"/>
      <c r="BHZ19" s="153"/>
      <c r="BIA19" s="153"/>
      <c r="BIB19" s="153"/>
      <c r="BIC19" s="153"/>
      <c r="BID19" s="153"/>
      <c r="BIE19" s="153"/>
      <c r="BIF19" s="153"/>
      <c r="BIG19" s="153"/>
      <c r="BIH19" s="153"/>
      <c r="BII19" s="153"/>
      <c r="BIJ19" s="153"/>
      <c r="BIK19" s="153"/>
      <c r="BIL19" s="153"/>
      <c r="BIM19" s="153"/>
      <c r="BIN19" s="153"/>
      <c r="BIO19" s="153"/>
      <c r="BIP19" s="153"/>
      <c r="BIQ19" s="153"/>
      <c r="BIR19" s="153"/>
      <c r="BIS19" s="153"/>
      <c r="BIT19" s="153"/>
      <c r="BIU19" s="153"/>
      <c r="BIV19" s="153"/>
      <c r="BIW19" s="153"/>
      <c r="BIX19" s="153"/>
      <c r="BIY19" s="153"/>
      <c r="BIZ19" s="153"/>
      <c r="BJA19" s="153"/>
      <c r="BJB19" s="153"/>
      <c r="BJC19" s="153"/>
      <c r="BJD19" s="153"/>
      <c r="BJE19" s="153"/>
      <c r="BJF19" s="153"/>
      <c r="BJG19" s="153"/>
      <c r="BJH19" s="153"/>
      <c r="BJI19" s="153"/>
      <c r="BJJ19" s="153"/>
      <c r="BJK19" s="153"/>
      <c r="BJL19" s="153"/>
      <c r="BJM19" s="153"/>
      <c r="BJN19" s="153"/>
      <c r="BJO19" s="153"/>
      <c r="BJP19" s="153"/>
      <c r="BJQ19" s="153"/>
      <c r="BJR19" s="153"/>
      <c r="BJS19" s="153"/>
      <c r="BJT19" s="153"/>
      <c r="BJU19" s="153"/>
      <c r="BJV19" s="153"/>
      <c r="BJW19" s="153"/>
      <c r="BJX19" s="153"/>
      <c r="BJY19" s="153"/>
      <c r="BJZ19" s="153"/>
      <c r="BKA19" s="153"/>
      <c r="BKB19" s="153"/>
      <c r="BKC19" s="153"/>
      <c r="BKD19" s="153"/>
      <c r="BKE19" s="153"/>
      <c r="BKF19" s="153"/>
      <c r="BKG19" s="153"/>
      <c r="BKH19" s="153"/>
      <c r="BKI19" s="153"/>
      <c r="BKJ19" s="153"/>
      <c r="BKK19" s="153"/>
      <c r="BKL19" s="153"/>
      <c r="BKM19" s="153"/>
      <c r="BKN19" s="153"/>
      <c r="BKO19" s="153"/>
      <c r="BKP19" s="153"/>
      <c r="BKQ19" s="153"/>
      <c r="BKR19" s="153"/>
      <c r="BKS19" s="153"/>
      <c r="BKT19" s="153"/>
      <c r="BKU19" s="153"/>
      <c r="BKV19" s="153"/>
      <c r="BKW19" s="153"/>
      <c r="BKX19" s="153"/>
      <c r="BKY19" s="153"/>
      <c r="BKZ19" s="153"/>
      <c r="BLA19" s="153"/>
      <c r="BLB19" s="153"/>
      <c r="BLC19" s="153"/>
      <c r="BLD19" s="153"/>
      <c r="BLE19" s="153"/>
      <c r="BLF19" s="153"/>
      <c r="BLG19" s="153"/>
      <c r="BLH19" s="153"/>
      <c r="BLI19" s="153"/>
      <c r="BLJ19" s="153"/>
      <c r="BLK19" s="153"/>
      <c r="BLL19" s="153"/>
      <c r="BLM19" s="153"/>
      <c r="BLN19" s="153"/>
      <c r="BLO19" s="153"/>
      <c r="BLP19" s="153"/>
      <c r="BLQ19" s="153"/>
      <c r="BLR19" s="153"/>
      <c r="BLS19" s="153"/>
      <c r="BLT19" s="153"/>
      <c r="BLU19" s="153"/>
      <c r="BLV19" s="153"/>
      <c r="BLW19" s="153"/>
      <c r="BLX19" s="153"/>
      <c r="BLY19" s="153"/>
      <c r="BLZ19" s="153"/>
      <c r="BMA19" s="153"/>
      <c r="BMB19" s="153"/>
      <c r="BMC19" s="153"/>
      <c r="BMD19" s="153"/>
      <c r="BME19" s="153"/>
      <c r="BMF19" s="153"/>
      <c r="BMG19" s="153"/>
      <c r="BMH19" s="153"/>
      <c r="BMI19" s="153"/>
      <c r="BMJ19" s="153"/>
      <c r="BMK19" s="153"/>
      <c r="BML19" s="153"/>
      <c r="BMM19" s="153"/>
      <c r="BMN19" s="153"/>
      <c r="BMO19" s="153"/>
      <c r="BMP19" s="153"/>
      <c r="BMQ19" s="153"/>
      <c r="BMR19" s="153"/>
      <c r="BMS19" s="153"/>
      <c r="BMT19" s="153"/>
      <c r="BMU19" s="153"/>
      <c r="BMV19" s="153"/>
      <c r="BMW19" s="153"/>
      <c r="BMX19" s="153"/>
      <c r="BMY19" s="153"/>
      <c r="BMZ19" s="153"/>
      <c r="BNA19" s="153"/>
      <c r="BNB19" s="153"/>
      <c r="BNC19" s="153"/>
      <c r="BND19" s="153"/>
      <c r="BNE19" s="153"/>
      <c r="BNF19" s="153"/>
      <c r="BNG19" s="153"/>
      <c r="BNH19" s="153"/>
      <c r="BNI19" s="153"/>
      <c r="BNJ19" s="153"/>
      <c r="BNK19" s="153"/>
      <c r="BNL19" s="153"/>
      <c r="BNM19" s="153"/>
      <c r="BNN19" s="153"/>
      <c r="BNO19" s="153"/>
      <c r="BNP19" s="153"/>
      <c r="BNQ19" s="153"/>
      <c r="BNR19" s="153"/>
      <c r="BNS19" s="153"/>
      <c r="BNT19" s="153"/>
      <c r="BNU19" s="153"/>
      <c r="BNV19" s="153"/>
      <c r="BNW19" s="153"/>
      <c r="BNX19" s="153"/>
      <c r="BNY19" s="153"/>
      <c r="BNZ19" s="153"/>
      <c r="BOA19" s="153"/>
      <c r="BOB19" s="153"/>
      <c r="BOC19" s="153"/>
      <c r="BOD19" s="153"/>
      <c r="BOE19" s="153"/>
      <c r="BOF19" s="153"/>
      <c r="BOG19" s="153"/>
      <c r="BOH19" s="153"/>
      <c r="BOI19" s="153"/>
      <c r="BOJ19" s="153"/>
      <c r="BOK19" s="153"/>
      <c r="BOL19" s="153"/>
      <c r="BOM19" s="153"/>
      <c r="BON19" s="153"/>
      <c r="BOO19" s="153"/>
      <c r="BOP19" s="153"/>
      <c r="BOQ19" s="153"/>
      <c r="BOR19" s="153"/>
      <c r="BOS19" s="153"/>
      <c r="BOT19" s="153"/>
      <c r="BOU19" s="153"/>
      <c r="BOV19" s="153"/>
      <c r="BOW19" s="153"/>
      <c r="BOX19" s="153"/>
      <c r="BOY19" s="153"/>
      <c r="BOZ19" s="153"/>
      <c r="BPA19" s="153"/>
      <c r="BPB19" s="153"/>
      <c r="BPC19" s="153"/>
      <c r="BPD19" s="153"/>
      <c r="BPE19" s="153"/>
      <c r="BPF19" s="153"/>
      <c r="BPG19" s="153"/>
      <c r="BPH19" s="153"/>
      <c r="BPI19" s="153"/>
      <c r="BPJ19" s="153"/>
      <c r="BPK19" s="153"/>
      <c r="BPL19" s="153"/>
      <c r="BPM19" s="153"/>
      <c r="BPN19" s="153"/>
      <c r="BPO19" s="153"/>
      <c r="BPP19" s="153"/>
      <c r="BPQ19" s="153"/>
      <c r="BPR19" s="153"/>
      <c r="BPS19" s="153"/>
      <c r="BPT19" s="153"/>
      <c r="BPU19" s="153"/>
      <c r="BPV19" s="153"/>
      <c r="BPW19" s="153"/>
      <c r="BPX19" s="153"/>
      <c r="BPY19" s="153"/>
      <c r="BPZ19" s="153"/>
      <c r="BQA19" s="153"/>
      <c r="BQB19" s="153"/>
      <c r="BQC19" s="153"/>
      <c r="BQD19" s="153"/>
      <c r="BQE19" s="153"/>
      <c r="BQF19" s="153"/>
      <c r="BQG19" s="153"/>
      <c r="BQH19" s="153"/>
      <c r="BQI19" s="153"/>
      <c r="BQJ19" s="153"/>
      <c r="BQK19" s="153"/>
      <c r="BQL19" s="153"/>
      <c r="BQM19" s="153"/>
      <c r="BQN19" s="153"/>
      <c r="BQO19" s="153"/>
      <c r="BQP19" s="153"/>
      <c r="BQQ19" s="153"/>
      <c r="BQR19" s="153"/>
      <c r="BQS19" s="153"/>
      <c r="BQT19" s="153"/>
      <c r="BQU19" s="153"/>
      <c r="BQV19" s="153"/>
      <c r="BQW19" s="153"/>
      <c r="BQX19" s="153"/>
      <c r="BQY19" s="153"/>
      <c r="BQZ19" s="153"/>
      <c r="BRA19" s="153"/>
      <c r="BRB19" s="153"/>
      <c r="BRC19" s="153"/>
      <c r="BRD19" s="153"/>
      <c r="BRE19" s="153"/>
      <c r="BRF19" s="153"/>
      <c r="BRG19" s="153"/>
      <c r="BRH19" s="153"/>
      <c r="BRI19" s="153"/>
      <c r="BRJ19" s="153"/>
      <c r="BRK19" s="153"/>
      <c r="BRL19" s="153"/>
      <c r="BRM19" s="153"/>
      <c r="BRN19" s="153"/>
      <c r="BRO19" s="153"/>
      <c r="BRP19" s="153"/>
      <c r="BRQ19" s="153"/>
      <c r="BRR19" s="153"/>
      <c r="BRS19" s="153"/>
      <c r="BRT19" s="153"/>
      <c r="BRU19" s="153"/>
      <c r="BRV19" s="153"/>
      <c r="BRW19" s="153"/>
      <c r="BRX19" s="153"/>
      <c r="BRY19" s="153"/>
      <c r="BRZ19" s="153"/>
      <c r="BSA19" s="153"/>
      <c r="BSB19" s="153"/>
      <c r="BSC19" s="153"/>
      <c r="BSD19" s="153"/>
      <c r="BSE19" s="153"/>
      <c r="BSF19" s="153"/>
      <c r="BSG19" s="153"/>
      <c r="BSH19" s="153"/>
      <c r="BSI19" s="153"/>
      <c r="BSJ19" s="153"/>
      <c r="BSK19" s="153"/>
      <c r="BSL19" s="153"/>
      <c r="BSM19" s="153"/>
      <c r="BSN19" s="153"/>
      <c r="BSO19" s="153"/>
      <c r="BSP19" s="153"/>
      <c r="BSQ19" s="153"/>
      <c r="BSR19" s="153"/>
      <c r="BSS19" s="153"/>
      <c r="BST19" s="153"/>
      <c r="BSU19" s="153"/>
      <c r="BSV19" s="153"/>
      <c r="BSW19" s="153"/>
      <c r="BSX19" s="153"/>
      <c r="BSY19" s="153"/>
      <c r="BSZ19" s="153"/>
      <c r="BTA19" s="153"/>
      <c r="BTB19" s="153"/>
      <c r="BTC19" s="153"/>
      <c r="BTD19" s="153"/>
      <c r="BTE19" s="153"/>
      <c r="BTF19" s="153"/>
      <c r="BTG19" s="153"/>
      <c r="BTH19" s="153"/>
      <c r="BTI19" s="153"/>
      <c r="BTJ19" s="153"/>
      <c r="BTK19" s="153"/>
      <c r="BTL19" s="153"/>
      <c r="BTM19" s="153"/>
      <c r="BTN19" s="153"/>
      <c r="BTO19" s="153"/>
      <c r="BTP19" s="153"/>
      <c r="BTQ19" s="153"/>
      <c r="BTR19" s="153"/>
      <c r="BTS19" s="153"/>
      <c r="BTT19" s="153"/>
      <c r="BTU19" s="153"/>
      <c r="BTV19" s="153"/>
      <c r="BTW19" s="153"/>
      <c r="BTX19" s="153"/>
      <c r="BTY19" s="153"/>
      <c r="BTZ19" s="153"/>
      <c r="BUA19" s="153"/>
      <c r="BUB19" s="153"/>
      <c r="BUC19" s="153"/>
      <c r="BUD19" s="153"/>
      <c r="BUE19" s="153"/>
      <c r="BUF19" s="153"/>
      <c r="BUG19" s="153"/>
      <c r="BUH19" s="153"/>
      <c r="BUI19" s="153"/>
      <c r="BUJ19" s="153"/>
      <c r="BUK19" s="153"/>
      <c r="BUL19" s="153"/>
      <c r="BUM19" s="153"/>
      <c r="BUN19" s="153"/>
      <c r="BUO19" s="153"/>
      <c r="BUP19" s="153"/>
      <c r="BUQ19" s="153"/>
      <c r="BUR19" s="153"/>
      <c r="BUS19" s="153"/>
      <c r="BUT19" s="153"/>
      <c r="BUU19" s="153"/>
      <c r="BUV19" s="153"/>
      <c r="BUW19" s="153"/>
      <c r="BUX19" s="153"/>
      <c r="BUY19" s="153"/>
      <c r="BUZ19" s="153"/>
      <c r="BVA19" s="153"/>
      <c r="BVB19" s="153"/>
      <c r="BVC19" s="153"/>
      <c r="BVD19" s="153"/>
      <c r="BVE19" s="153"/>
      <c r="BVF19" s="153"/>
      <c r="BVG19" s="153"/>
      <c r="BVH19" s="153"/>
      <c r="BVI19" s="153"/>
      <c r="BVJ19" s="153"/>
      <c r="BVK19" s="153"/>
      <c r="BVL19" s="153"/>
      <c r="BVM19" s="153"/>
      <c r="BVN19" s="153"/>
      <c r="BVO19" s="153"/>
      <c r="BVP19" s="153"/>
      <c r="BVQ19" s="153"/>
      <c r="BVR19" s="153"/>
      <c r="BVS19" s="153"/>
      <c r="BVT19" s="153"/>
      <c r="BVU19" s="153"/>
      <c r="BVV19" s="153"/>
      <c r="BVW19" s="153"/>
      <c r="BVX19" s="153"/>
      <c r="BVY19" s="153"/>
      <c r="BVZ19" s="153"/>
      <c r="BWA19" s="153"/>
      <c r="BWB19" s="153"/>
      <c r="BWC19" s="153"/>
      <c r="BWD19" s="153"/>
      <c r="BWE19" s="153"/>
      <c r="BWF19" s="153"/>
      <c r="BWG19" s="153"/>
      <c r="BWH19" s="153"/>
      <c r="BWI19" s="153"/>
      <c r="BWJ19" s="153"/>
      <c r="BWK19" s="153"/>
      <c r="BWL19" s="153"/>
      <c r="BWM19" s="153"/>
      <c r="BWN19" s="153"/>
      <c r="BWO19" s="153"/>
      <c r="BWP19" s="153"/>
      <c r="BWQ19" s="153"/>
      <c r="BWR19" s="153"/>
      <c r="BWS19" s="153"/>
      <c r="BWT19" s="153"/>
      <c r="BWU19" s="153"/>
      <c r="BWV19" s="153"/>
      <c r="BWW19" s="153"/>
      <c r="BWX19" s="153"/>
      <c r="BWY19" s="153"/>
      <c r="BWZ19" s="153"/>
      <c r="BXA19" s="153"/>
      <c r="BXB19" s="153"/>
      <c r="BXC19" s="153"/>
      <c r="BXD19" s="153"/>
      <c r="BXE19" s="153"/>
      <c r="BXF19" s="153"/>
      <c r="BXG19" s="153"/>
      <c r="BXH19" s="153"/>
      <c r="BXI19" s="153"/>
      <c r="BXJ19" s="153"/>
      <c r="BXK19" s="153"/>
      <c r="BXL19" s="153"/>
      <c r="BXM19" s="153"/>
      <c r="BXN19" s="153"/>
      <c r="BXO19" s="153"/>
      <c r="BXP19" s="153"/>
      <c r="BXQ19" s="153"/>
      <c r="BXR19" s="153"/>
      <c r="BXS19" s="153"/>
      <c r="BXT19" s="153"/>
      <c r="BXU19" s="153"/>
      <c r="BXV19" s="153"/>
      <c r="BXW19" s="153"/>
      <c r="BXX19" s="153"/>
      <c r="BXY19" s="153"/>
      <c r="BXZ19" s="153"/>
      <c r="BYA19" s="153"/>
      <c r="BYB19" s="153"/>
      <c r="BYC19" s="153"/>
      <c r="BYD19" s="153"/>
      <c r="BYE19" s="153"/>
      <c r="BYF19" s="153"/>
      <c r="BYG19" s="153"/>
      <c r="BYH19" s="153"/>
      <c r="BYI19" s="153"/>
      <c r="BYJ19" s="153"/>
      <c r="BYK19" s="153"/>
      <c r="BYL19" s="153"/>
      <c r="BYM19" s="153"/>
      <c r="BYN19" s="153"/>
      <c r="BYO19" s="153"/>
      <c r="BYP19" s="153"/>
      <c r="BYQ19" s="153"/>
      <c r="BYR19" s="153"/>
      <c r="BYS19" s="153"/>
      <c r="BYT19" s="153"/>
      <c r="BYU19" s="153"/>
      <c r="BYV19" s="153"/>
      <c r="BYW19" s="153"/>
      <c r="BYX19" s="153"/>
      <c r="BYY19" s="153"/>
      <c r="BYZ19" s="153"/>
      <c r="BZA19" s="153"/>
      <c r="BZB19" s="153"/>
      <c r="BZC19" s="153"/>
      <c r="BZD19" s="153"/>
      <c r="BZE19" s="153"/>
      <c r="BZF19" s="153"/>
      <c r="BZG19" s="153"/>
      <c r="BZH19" s="153"/>
      <c r="BZI19" s="153"/>
      <c r="BZJ19" s="153"/>
      <c r="BZK19" s="153"/>
      <c r="BZL19" s="153"/>
      <c r="BZM19" s="153"/>
      <c r="BZN19" s="153"/>
      <c r="BZO19" s="153"/>
      <c r="BZP19" s="153"/>
      <c r="BZQ19" s="153"/>
      <c r="BZR19" s="153"/>
      <c r="BZS19" s="153"/>
      <c r="BZT19" s="153"/>
      <c r="BZU19" s="153"/>
      <c r="BZV19" s="153"/>
      <c r="BZW19" s="153"/>
      <c r="BZX19" s="153"/>
      <c r="BZY19" s="153"/>
      <c r="BZZ19" s="153"/>
      <c r="CAA19" s="153"/>
      <c r="CAB19" s="153"/>
      <c r="CAC19" s="153"/>
      <c r="CAD19" s="153"/>
      <c r="CAE19" s="153"/>
      <c r="CAF19" s="153"/>
      <c r="CAG19" s="153"/>
      <c r="CAH19" s="153"/>
      <c r="CAI19" s="153"/>
      <c r="CAJ19" s="153"/>
      <c r="CAK19" s="153"/>
      <c r="CAL19" s="153"/>
      <c r="CAM19" s="153"/>
      <c r="CAN19" s="153"/>
      <c r="CAO19" s="153"/>
      <c r="CAP19" s="153"/>
      <c r="CAQ19" s="153"/>
      <c r="CAR19" s="153"/>
      <c r="CAS19" s="153"/>
      <c r="CAT19" s="153"/>
      <c r="CAU19" s="153"/>
      <c r="CAV19" s="153"/>
      <c r="CAW19" s="153"/>
      <c r="CAX19" s="153"/>
      <c r="CAY19" s="153"/>
      <c r="CAZ19" s="153"/>
      <c r="CBA19" s="153"/>
      <c r="CBB19" s="153"/>
      <c r="CBC19" s="153"/>
      <c r="CBD19" s="153"/>
      <c r="CBE19" s="153"/>
      <c r="CBF19" s="153"/>
      <c r="CBG19" s="153"/>
      <c r="CBH19" s="153"/>
      <c r="CBI19" s="153"/>
      <c r="CBJ19" s="153"/>
      <c r="CBK19" s="153"/>
      <c r="CBL19" s="153"/>
      <c r="CBM19" s="153"/>
      <c r="CBN19" s="153"/>
      <c r="CBO19" s="153"/>
      <c r="CBP19" s="153"/>
      <c r="CBQ19" s="153"/>
      <c r="CBR19" s="153"/>
      <c r="CBS19" s="153"/>
      <c r="CBT19" s="153"/>
      <c r="CBU19" s="153"/>
      <c r="CBV19" s="153"/>
      <c r="CBW19" s="153"/>
      <c r="CBX19" s="153"/>
      <c r="CBY19" s="153"/>
      <c r="CBZ19" s="153"/>
      <c r="CCA19" s="153"/>
      <c r="CCB19" s="153"/>
      <c r="CCC19" s="153"/>
      <c r="CCD19" s="153"/>
      <c r="CCE19" s="153"/>
      <c r="CCF19" s="153"/>
      <c r="CCG19" s="153"/>
      <c r="CCH19" s="153"/>
      <c r="CCI19" s="153"/>
      <c r="CCJ19" s="153"/>
      <c r="CCK19" s="153"/>
      <c r="CCL19" s="153"/>
      <c r="CCM19" s="153"/>
      <c r="CCN19" s="153"/>
      <c r="CCO19" s="153"/>
      <c r="CCP19" s="153"/>
      <c r="CCQ19" s="153"/>
      <c r="CCR19" s="153"/>
      <c r="CCS19" s="153"/>
      <c r="CCT19" s="153"/>
      <c r="CCU19" s="153"/>
      <c r="CCV19" s="153"/>
      <c r="CCW19" s="153"/>
      <c r="CCX19" s="153"/>
      <c r="CCY19" s="153"/>
      <c r="CCZ19" s="153"/>
      <c r="CDA19" s="153"/>
      <c r="CDB19" s="153"/>
      <c r="CDC19" s="153"/>
      <c r="CDD19" s="153"/>
      <c r="CDE19" s="153"/>
      <c r="CDF19" s="153"/>
      <c r="CDG19" s="153"/>
      <c r="CDH19" s="153"/>
      <c r="CDI19" s="153"/>
      <c r="CDJ19" s="153"/>
      <c r="CDK19" s="153"/>
      <c r="CDL19" s="153"/>
      <c r="CDM19" s="153"/>
      <c r="CDN19" s="153"/>
      <c r="CDO19" s="153"/>
      <c r="CDP19" s="153"/>
      <c r="CDQ19" s="153"/>
      <c r="CDR19" s="153"/>
      <c r="CDS19" s="153"/>
      <c r="CDT19" s="153"/>
      <c r="CDU19" s="153"/>
      <c r="CDV19" s="153"/>
      <c r="CDW19" s="153"/>
      <c r="CDX19" s="153"/>
      <c r="CDY19" s="153"/>
      <c r="CDZ19" s="153"/>
      <c r="CEA19" s="153"/>
      <c r="CEB19" s="153"/>
      <c r="CEC19" s="153"/>
      <c r="CED19" s="153"/>
      <c r="CEE19" s="153"/>
      <c r="CEF19" s="153"/>
      <c r="CEG19" s="153"/>
      <c r="CEH19" s="153"/>
      <c r="CEI19" s="153"/>
      <c r="CEJ19" s="153"/>
      <c r="CEK19" s="153"/>
      <c r="CEL19" s="153"/>
      <c r="CEM19" s="153"/>
      <c r="CEN19" s="153"/>
      <c r="CEO19" s="153"/>
      <c r="CEP19" s="153"/>
      <c r="CEQ19" s="153"/>
      <c r="CER19" s="153"/>
      <c r="CES19" s="153"/>
      <c r="CET19" s="153"/>
      <c r="CEU19" s="153"/>
      <c r="CEV19" s="153"/>
      <c r="CEW19" s="153"/>
      <c r="CEX19" s="153"/>
      <c r="CEY19" s="153"/>
      <c r="CEZ19" s="153"/>
      <c r="CFA19" s="153"/>
      <c r="CFB19" s="153"/>
      <c r="CFC19" s="153"/>
      <c r="CFD19" s="153"/>
      <c r="CFE19" s="153"/>
      <c r="CFF19" s="153"/>
      <c r="CFG19" s="153"/>
      <c r="CFH19" s="153"/>
      <c r="CFI19" s="153"/>
      <c r="CFJ19" s="153"/>
      <c r="CFK19" s="153"/>
      <c r="CFL19" s="153"/>
      <c r="CFM19" s="153"/>
      <c r="CFN19" s="153"/>
      <c r="CFO19" s="153"/>
      <c r="CFP19" s="153"/>
      <c r="CFQ19" s="153"/>
      <c r="CFR19" s="153"/>
      <c r="CFS19" s="153"/>
      <c r="CFT19" s="153"/>
      <c r="CFU19" s="153"/>
      <c r="CFV19" s="153"/>
      <c r="CFW19" s="153"/>
      <c r="CFX19" s="153"/>
      <c r="CFY19" s="153"/>
      <c r="CFZ19" s="153"/>
      <c r="CGA19" s="153"/>
      <c r="CGB19" s="153"/>
      <c r="CGC19" s="153"/>
      <c r="CGD19" s="153"/>
      <c r="CGE19" s="153"/>
      <c r="CGF19" s="153"/>
      <c r="CGG19" s="153"/>
      <c r="CGH19" s="153"/>
      <c r="CGI19" s="153"/>
      <c r="CGJ19" s="153"/>
      <c r="CGK19" s="153"/>
      <c r="CGL19" s="153"/>
      <c r="CGM19" s="153"/>
      <c r="CGN19" s="153"/>
      <c r="CGO19" s="153"/>
      <c r="CGP19" s="153"/>
      <c r="CGQ19" s="153"/>
      <c r="CGR19" s="153"/>
      <c r="CGS19" s="153"/>
      <c r="CGT19" s="153"/>
      <c r="CGU19" s="153"/>
      <c r="CGV19" s="153"/>
      <c r="CGW19" s="153"/>
      <c r="CGX19" s="153"/>
      <c r="CGY19" s="153"/>
      <c r="CGZ19" s="153"/>
      <c r="CHA19" s="153"/>
      <c r="CHB19" s="153"/>
      <c r="CHC19" s="153"/>
      <c r="CHD19" s="153"/>
      <c r="CHE19" s="153"/>
      <c r="CHF19" s="153"/>
      <c r="CHG19" s="153"/>
      <c r="CHH19" s="153"/>
      <c r="CHI19" s="153"/>
      <c r="CHJ19" s="153"/>
      <c r="CHK19" s="153"/>
      <c r="CHL19" s="153"/>
      <c r="CHM19" s="153"/>
      <c r="CHN19" s="153"/>
      <c r="CHO19" s="153"/>
      <c r="CHP19" s="153"/>
      <c r="CHQ19" s="153"/>
      <c r="CHR19" s="153"/>
      <c r="CHS19" s="153"/>
      <c r="CHT19" s="153"/>
      <c r="CHU19" s="153"/>
      <c r="CHV19" s="153"/>
      <c r="CHW19" s="153"/>
      <c r="CHX19" s="153"/>
      <c r="CHY19" s="153"/>
      <c r="CHZ19" s="153"/>
      <c r="CIA19" s="153"/>
      <c r="CIB19" s="153"/>
      <c r="CIC19" s="153"/>
      <c r="CID19" s="153"/>
      <c r="CIE19" s="153"/>
      <c r="CIF19" s="153"/>
      <c r="CIG19" s="153"/>
      <c r="CIH19" s="153"/>
      <c r="CII19" s="153"/>
      <c r="CIJ19" s="153"/>
      <c r="CIK19" s="153"/>
      <c r="CIL19" s="153"/>
      <c r="CIM19" s="153"/>
      <c r="CIN19" s="153"/>
      <c r="CIO19" s="153"/>
      <c r="CIP19" s="153"/>
      <c r="CIQ19" s="153"/>
      <c r="CIR19" s="153"/>
      <c r="CIS19" s="153"/>
      <c r="CIT19" s="153"/>
      <c r="CIU19" s="153"/>
      <c r="CIV19" s="153"/>
      <c r="CIW19" s="153"/>
      <c r="CIX19" s="153"/>
      <c r="CIY19" s="153"/>
      <c r="CIZ19" s="153"/>
      <c r="CJA19" s="153"/>
      <c r="CJB19" s="153"/>
      <c r="CJC19" s="153"/>
      <c r="CJD19" s="153"/>
      <c r="CJE19" s="153"/>
      <c r="CJF19" s="153"/>
      <c r="CJG19" s="153"/>
      <c r="CJH19" s="153"/>
      <c r="CJI19" s="153"/>
      <c r="CJJ19" s="153"/>
      <c r="CJK19" s="153"/>
      <c r="CJL19" s="153"/>
      <c r="CJM19" s="153"/>
      <c r="CJN19" s="153"/>
      <c r="CJO19" s="153"/>
      <c r="CJP19" s="153"/>
      <c r="CJQ19" s="153"/>
      <c r="CJR19" s="153"/>
      <c r="CJS19" s="153"/>
      <c r="CJT19" s="153"/>
      <c r="CJU19" s="153"/>
      <c r="CJV19" s="153"/>
      <c r="CJW19" s="153"/>
      <c r="CJX19" s="153"/>
      <c r="CJY19" s="153"/>
      <c r="CJZ19" s="153"/>
      <c r="CKA19" s="153"/>
      <c r="CKB19" s="153"/>
      <c r="CKC19" s="153"/>
      <c r="CKD19" s="153"/>
      <c r="CKE19" s="153"/>
      <c r="CKF19" s="153"/>
      <c r="CKG19" s="153"/>
      <c r="CKH19" s="153"/>
      <c r="CKI19" s="153"/>
      <c r="CKJ19" s="153"/>
      <c r="CKK19" s="153"/>
      <c r="CKL19" s="153"/>
      <c r="CKM19" s="153"/>
      <c r="CKN19" s="153"/>
      <c r="CKO19" s="153"/>
      <c r="CKP19" s="153"/>
      <c r="CKQ19" s="153"/>
      <c r="CKR19" s="153"/>
      <c r="CKS19" s="153"/>
      <c r="CKT19" s="153"/>
      <c r="CKU19" s="153"/>
      <c r="CKV19" s="153"/>
      <c r="CKW19" s="153"/>
      <c r="CKX19" s="153"/>
      <c r="CKY19" s="153"/>
      <c r="CKZ19" s="153"/>
      <c r="CLA19" s="153"/>
      <c r="CLB19" s="153"/>
      <c r="CLC19" s="153"/>
      <c r="CLD19" s="153"/>
      <c r="CLE19" s="153"/>
      <c r="CLF19" s="153"/>
      <c r="CLG19" s="153"/>
      <c r="CLH19" s="153"/>
      <c r="CLI19" s="153"/>
      <c r="CLJ19" s="153"/>
      <c r="CLK19" s="153"/>
      <c r="CLL19" s="153"/>
      <c r="CLM19" s="153"/>
      <c r="CLN19" s="153"/>
      <c r="CLO19" s="153"/>
      <c r="CLP19" s="153"/>
      <c r="CLQ19" s="153"/>
      <c r="CLR19" s="153"/>
      <c r="CLS19" s="153"/>
      <c r="CLT19" s="153"/>
      <c r="CLU19" s="153"/>
      <c r="CLV19" s="153"/>
      <c r="CLW19" s="153"/>
      <c r="CLX19" s="153"/>
      <c r="CLY19" s="153"/>
      <c r="CLZ19" s="153"/>
      <c r="CMA19" s="153"/>
      <c r="CMB19" s="153"/>
      <c r="CMC19" s="153"/>
      <c r="CMD19" s="153"/>
      <c r="CME19" s="153"/>
      <c r="CMF19" s="153"/>
      <c r="CMG19" s="153"/>
      <c r="CMH19" s="153"/>
      <c r="CMI19" s="153"/>
      <c r="CMJ19" s="153"/>
      <c r="CMK19" s="153"/>
      <c r="CML19" s="153"/>
      <c r="CMM19" s="153"/>
      <c r="CMN19" s="153"/>
      <c r="CMO19" s="153"/>
      <c r="CMP19" s="153"/>
      <c r="CMQ19" s="153"/>
      <c r="CMR19" s="153"/>
      <c r="CMS19" s="153"/>
      <c r="CMT19" s="153"/>
      <c r="CMU19" s="153"/>
      <c r="CMV19" s="153"/>
      <c r="CMW19" s="153"/>
      <c r="CMX19" s="153"/>
      <c r="CMY19" s="153"/>
      <c r="CMZ19" s="153"/>
      <c r="CNA19" s="153"/>
      <c r="CNB19" s="153"/>
      <c r="CNC19" s="153"/>
      <c r="CND19" s="153"/>
      <c r="CNE19" s="153"/>
      <c r="CNF19" s="153"/>
      <c r="CNG19" s="153"/>
      <c r="CNH19" s="153"/>
      <c r="CNI19" s="153"/>
      <c r="CNJ19" s="153"/>
      <c r="CNK19" s="153"/>
      <c r="CNL19" s="153"/>
      <c r="CNM19" s="153"/>
      <c r="CNN19" s="153"/>
      <c r="CNO19" s="153"/>
      <c r="CNP19" s="153"/>
      <c r="CNQ19" s="153"/>
      <c r="CNR19" s="153"/>
      <c r="CNS19" s="153"/>
      <c r="CNT19" s="153"/>
      <c r="CNU19" s="153"/>
      <c r="CNV19" s="153"/>
      <c r="CNW19" s="153"/>
      <c r="CNX19" s="153"/>
      <c r="CNY19" s="153"/>
      <c r="CNZ19" s="153"/>
      <c r="COA19" s="153"/>
      <c r="COB19" s="153"/>
      <c r="COC19" s="153"/>
      <c r="COD19" s="153"/>
      <c r="COE19" s="153"/>
      <c r="COF19" s="153"/>
      <c r="COG19" s="153"/>
      <c r="COH19" s="153"/>
      <c r="COI19" s="153"/>
      <c r="COJ19" s="153"/>
      <c r="COK19" s="153"/>
      <c r="COL19" s="153"/>
      <c r="COM19" s="153"/>
      <c r="CON19" s="153"/>
      <c r="COO19" s="153"/>
      <c r="COP19" s="153"/>
      <c r="COQ19" s="153"/>
      <c r="COR19" s="153"/>
      <c r="COS19" s="153"/>
      <c r="COT19" s="153"/>
      <c r="COU19" s="153"/>
      <c r="COV19" s="153"/>
      <c r="COW19" s="153"/>
      <c r="COX19" s="153"/>
      <c r="COY19" s="153"/>
      <c r="COZ19" s="153"/>
      <c r="CPA19" s="153"/>
      <c r="CPB19" s="153"/>
      <c r="CPC19" s="153"/>
      <c r="CPD19" s="153"/>
      <c r="CPE19" s="153"/>
      <c r="CPF19" s="153"/>
      <c r="CPG19" s="153"/>
      <c r="CPH19" s="153"/>
      <c r="CPI19" s="153"/>
      <c r="CPJ19" s="153"/>
      <c r="CPK19" s="153"/>
      <c r="CPL19" s="153"/>
      <c r="CPM19" s="153"/>
      <c r="CPN19" s="153"/>
      <c r="CPO19" s="153"/>
      <c r="CPP19" s="153"/>
      <c r="CPQ19" s="153"/>
      <c r="CPR19" s="153"/>
      <c r="CPS19" s="153"/>
      <c r="CPT19" s="153"/>
      <c r="CPU19" s="153"/>
      <c r="CPV19" s="153"/>
      <c r="CPW19" s="153"/>
      <c r="CPX19" s="153"/>
      <c r="CPY19" s="153"/>
      <c r="CPZ19" s="153"/>
      <c r="CQA19" s="153"/>
      <c r="CQB19" s="153"/>
      <c r="CQC19" s="153"/>
      <c r="CQD19" s="153"/>
      <c r="CQE19" s="153"/>
      <c r="CQF19" s="153"/>
      <c r="CQG19" s="153"/>
      <c r="CQH19" s="153"/>
      <c r="CQI19" s="153"/>
      <c r="CQJ19" s="153"/>
      <c r="CQK19" s="153"/>
      <c r="CQL19" s="153"/>
      <c r="CQM19" s="153"/>
      <c r="CQN19" s="153"/>
      <c r="CQO19" s="153"/>
      <c r="CQP19" s="153"/>
      <c r="CQQ19" s="153"/>
      <c r="CQR19" s="153"/>
      <c r="CQS19" s="153"/>
      <c r="CQT19" s="153"/>
      <c r="CQU19" s="153"/>
      <c r="CQV19" s="153"/>
      <c r="CQW19" s="153"/>
      <c r="CQX19" s="153"/>
      <c r="CQY19" s="153"/>
      <c r="CQZ19" s="153"/>
      <c r="CRA19" s="153"/>
      <c r="CRB19" s="153"/>
      <c r="CRC19" s="153"/>
      <c r="CRD19" s="153"/>
      <c r="CRE19" s="153"/>
      <c r="CRF19" s="153"/>
      <c r="CRG19" s="153"/>
      <c r="CRH19" s="153"/>
      <c r="CRI19" s="153"/>
      <c r="CRJ19" s="153"/>
      <c r="CRK19" s="153"/>
      <c r="CRL19" s="153"/>
      <c r="CRM19" s="153"/>
      <c r="CRN19" s="153"/>
      <c r="CRO19" s="153"/>
      <c r="CRP19" s="153"/>
      <c r="CRQ19" s="153"/>
      <c r="CRR19" s="153"/>
      <c r="CRS19" s="153"/>
      <c r="CRT19" s="153"/>
      <c r="CRU19" s="153"/>
      <c r="CRV19" s="153"/>
      <c r="CRW19" s="153"/>
      <c r="CRX19" s="153"/>
      <c r="CRY19" s="153"/>
      <c r="CRZ19" s="153"/>
      <c r="CSA19" s="153"/>
      <c r="CSB19" s="153"/>
      <c r="CSC19" s="153"/>
      <c r="CSD19" s="153"/>
      <c r="CSE19" s="153"/>
      <c r="CSF19" s="153"/>
      <c r="CSG19" s="153"/>
      <c r="CSH19" s="153"/>
      <c r="CSI19" s="153"/>
      <c r="CSJ19" s="153"/>
      <c r="CSK19" s="153"/>
      <c r="CSL19" s="153"/>
      <c r="CSM19" s="153"/>
      <c r="CSN19" s="153"/>
      <c r="CSO19" s="153"/>
      <c r="CSP19" s="153"/>
      <c r="CSQ19" s="153"/>
      <c r="CSR19" s="153"/>
      <c r="CSS19" s="153"/>
      <c r="CST19" s="153"/>
      <c r="CSU19" s="153"/>
      <c r="CSV19" s="153"/>
      <c r="CSW19" s="153"/>
      <c r="CSX19" s="153"/>
      <c r="CSY19" s="153"/>
      <c r="CSZ19" s="153"/>
      <c r="CTA19" s="153"/>
      <c r="CTB19" s="153"/>
      <c r="CTC19" s="153"/>
      <c r="CTD19" s="153"/>
      <c r="CTE19" s="153"/>
      <c r="CTF19" s="153"/>
      <c r="CTG19" s="153"/>
      <c r="CTH19" s="153"/>
      <c r="CTI19" s="153"/>
      <c r="CTJ19" s="153"/>
      <c r="CTK19" s="153"/>
      <c r="CTL19" s="153"/>
      <c r="CTM19" s="153"/>
      <c r="CTN19" s="153"/>
      <c r="CTO19" s="153"/>
      <c r="CTP19" s="153"/>
      <c r="CTQ19" s="153"/>
      <c r="CTR19" s="153"/>
      <c r="CTS19" s="153"/>
      <c r="CTT19" s="153"/>
      <c r="CTU19" s="153"/>
      <c r="CTV19" s="153"/>
      <c r="CTW19" s="153"/>
      <c r="CTX19" s="153"/>
      <c r="CTY19" s="153"/>
      <c r="CTZ19" s="153"/>
      <c r="CUA19" s="153"/>
      <c r="CUB19" s="153"/>
      <c r="CUC19" s="153"/>
      <c r="CUD19" s="153"/>
      <c r="CUE19" s="153"/>
      <c r="CUF19" s="153"/>
      <c r="CUG19" s="153"/>
      <c r="CUH19" s="153"/>
      <c r="CUI19" s="153"/>
      <c r="CUJ19" s="153"/>
      <c r="CUK19" s="153"/>
      <c r="CUL19" s="153"/>
      <c r="CUM19" s="153"/>
      <c r="CUN19" s="153"/>
      <c r="CUO19" s="153"/>
      <c r="CUP19" s="153"/>
      <c r="CUQ19" s="153"/>
      <c r="CUR19" s="153"/>
      <c r="CUS19" s="153"/>
      <c r="CUT19" s="153"/>
      <c r="CUU19" s="153"/>
      <c r="CUV19" s="153"/>
      <c r="CUW19" s="153"/>
      <c r="CUX19" s="153"/>
      <c r="CUY19" s="153"/>
      <c r="CUZ19" s="153"/>
      <c r="CVA19" s="153"/>
      <c r="CVB19" s="153"/>
      <c r="CVC19" s="153"/>
      <c r="CVD19" s="153"/>
      <c r="CVE19" s="153"/>
      <c r="CVF19" s="153"/>
      <c r="CVG19" s="153"/>
      <c r="CVH19" s="153"/>
      <c r="CVI19" s="153"/>
      <c r="CVJ19" s="153"/>
      <c r="CVK19" s="153"/>
      <c r="CVL19" s="153"/>
      <c r="CVM19" s="153"/>
      <c r="CVN19" s="153"/>
      <c r="CVO19" s="153"/>
      <c r="CVP19" s="153"/>
      <c r="CVQ19" s="153"/>
      <c r="CVR19" s="153"/>
      <c r="CVS19" s="153"/>
      <c r="CVT19" s="153"/>
      <c r="CVU19" s="153"/>
      <c r="CVV19" s="153"/>
      <c r="CVW19" s="153"/>
      <c r="CVX19" s="153"/>
      <c r="CVY19" s="153"/>
      <c r="CVZ19" s="153"/>
      <c r="CWA19" s="153"/>
      <c r="CWB19" s="153"/>
      <c r="CWC19" s="153"/>
      <c r="CWD19" s="153"/>
      <c r="CWE19" s="153"/>
      <c r="CWF19" s="153"/>
      <c r="CWG19" s="153"/>
      <c r="CWH19" s="153"/>
      <c r="CWI19" s="153"/>
      <c r="CWJ19" s="153"/>
      <c r="CWK19" s="153"/>
      <c r="CWL19" s="153"/>
      <c r="CWM19" s="153"/>
      <c r="CWN19" s="153"/>
      <c r="CWO19" s="153"/>
      <c r="CWP19" s="153"/>
      <c r="CWQ19" s="153"/>
      <c r="CWR19" s="153"/>
      <c r="CWS19" s="153"/>
      <c r="CWT19" s="153"/>
      <c r="CWU19" s="153"/>
      <c r="CWV19" s="153"/>
      <c r="CWW19" s="153"/>
      <c r="CWX19" s="153"/>
      <c r="CWY19" s="153"/>
      <c r="CWZ19" s="153"/>
      <c r="CXA19" s="153"/>
      <c r="CXB19" s="153"/>
      <c r="CXC19" s="153"/>
      <c r="CXD19" s="153"/>
      <c r="CXE19" s="153"/>
      <c r="CXF19" s="153"/>
      <c r="CXG19" s="153"/>
      <c r="CXH19" s="153"/>
      <c r="CXI19" s="153"/>
      <c r="CXJ19" s="153"/>
      <c r="CXK19" s="153"/>
      <c r="CXL19" s="153"/>
      <c r="CXM19" s="153"/>
      <c r="CXN19" s="153"/>
      <c r="CXO19" s="153"/>
      <c r="CXP19" s="153"/>
      <c r="CXQ19" s="153"/>
      <c r="CXR19" s="153"/>
      <c r="CXS19" s="153"/>
      <c r="CXT19" s="153"/>
      <c r="CXU19" s="153"/>
      <c r="CXV19" s="153"/>
      <c r="CXW19" s="153"/>
      <c r="CXX19" s="153"/>
      <c r="CXY19" s="153"/>
      <c r="CXZ19" s="153"/>
      <c r="CYA19" s="153"/>
      <c r="CYB19" s="153"/>
      <c r="CYC19" s="153"/>
      <c r="CYD19" s="153"/>
      <c r="CYE19" s="153"/>
      <c r="CYF19" s="153"/>
      <c r="CYG19" s="153"/>
      <c r="CYH19" s="153"/>
      <c r="CYI19" s="153"/>
      <c r="CYJ19" s="153"/>
      <c r="CYK19" s="153"/>
      <c r="CYL19" s="153"/>
      <c r="CYM19" s="153"/>
      <c r="CYN19" s="153"/>
      <c r="CYO19" s="153"/>
      <c r="CYP19" s="153"/>
      <c r="CYQ19" s="153"/>
      <c r="CYR19" s="153"/>
      <c r="CYS19" s="153"/>
      <c r="CYT19" s="153"/>
      <c r="CYU19" s="153"/>
      <c r="CYV19" s="153"/>
      <c r="CYW19" s="153"/>
      <c r="CYX19" s="153"/>
      <c r="CYY19" s="153"/>
      <c r="CYZ19" s="153"/>
      <c r="CZA19" s="153"/>
      <c r="CZB19" s="153"/>
      <c r="CZC19" s="153"/>
      <c r="CZD19" s="153"/>
      <c r="CZE19" s="153"/>
      <c r="CZF19" s="153"/>
      <c r="CZG19" s="153"/>
      <c r="CZH19" s="153"/>
      <c r="CZI19" s="153"/>
      <c r="CZJ19" s="153"/>
      <c r="CZK19" s="153"/>
      <c r="CZL19" s="153"/>
      <c r="CZM19" s="153"/>
      <c r="CZN19" s="153"/>
      <c r="CZO19" s="153"/>
      <c r="CZP19" s="153"/>
      <c r="CZQ19" s="153"/>
      <c r="CZR19" s="153"/>
      <c r="CZS19" s="153"/>
      <c r="CZT19" s="153"/>
      <c r="CZU19" s="153"/>
      <c r="CZV19" s="153"/>
      <c r="CZW19" s="153"/>
      <c r="CZX19" s="153"/>
      <c r="CZY19" s="153"/>
      <c r="CZZ19" s="153"/>
      <c r="DAA19" s="153"/>
      <c r="DAB19" s="153"/>
      <c r="DAC19" s="153"/>
      <c r="DAD19" s="153"/>
      <c r="DAE19" s="153"/>
      <c r="DAF19" s="153"/>
      <c r="DAG19" s="153"/>
      <c r="DAH19" s="153"/>
      <c r="DAI19" s="153"/>
      <c r="DAJ19" s="153"/>
      <c r="DAK19" s="153"/>
      <c r="DAL19" s="153"/>
      <c r="DAM19" s="153"/>
      <c r="DAN19" s="153"/>
      <c r="DAO19" s="153"/>
      <c r="DAP19" s="153"/>
      <c r="DAQ19" s="153"/>
      <c r="DAR19" s="153"/>
      <c r="DAS19" s="153"/>
      <c r="DAT19" s="153"/>
      <c r="DAU19" s="153"/>
      <c r="DAV19" s="153"/>
      <c r="DAW19" s="153"/>
      <c r="DAX19" s="153"/>
      <c r="DAY19" s="153"/>
      <c r="DAZ19" s="153"/>
      <c r="DBA19" s="153"/>
      <c r="DBB19" s="153"/>
      <c r="DBC19" s="153"/>
      <c r="DBD19" s="153"/>
      <c r="DBE19" s="153"/>
      <c r="DBF19" s="153"/>
      <c r="DBG19" s="153"/>
      <c r="DBH19" s="153"/>
      <c r="DBI19" s="153"/>
      <c r="DBJ19" s="153"/>
      <c r="DBK19" s="153"/>
      <c r="DBL19" s="153"/>
      <c r="DBM19" s="153"/>
      <c r="DBN19" s="153"/>
      <c r="DBO19" s="153"/>
      <c r="DBP19" s="153"/>
      <c r="DBQ19" s="153"/>
      <c r="DBR19" s="153"/>
      <c r="DBS19" s="153"/>
      <c r="DBT19" s="153"/>
      <c r="DBU19" s="153"/>
      <c r="DBV19" s="153"/>
      <c r="DBW19" s="153"/>
      <c r="DBX19" s="153"/>
      <c r="DBY19" s="153"/>
      <c r="DBZ19" s="153"/>
      <c r="DCA19" s="153"/>
      <c r="DCB19" s="153"/>
      <c r="DCC19" s="153"/>
      <c r="DCD19" s="153"/>
      <c r="DCE19" s="153"/>
      <c r="DCF19" s="153"/>
      <c r="DCG19" s="153"/>
      <c r="DCH19" s="153"/>
      <c r="DCI19" s="153"/>
      <c r="DCJ19" s="153"/>
      <c r="DCK19" s="153"/>
      <c r="DCL19" s="153"/>
      <c r="DCM19" s="153"/>
      <c r="DCN19" s="153"/>
      <c r="DCO19" s="153"/>
      <c r="DCP19" s="153"/>
      <c r="DCQ19" s="153"/>
      <c r="DCR19" s="153"/>
      <c r="DCS19" s="153"/>
      <c r="DCT19" s="153"/>
      <c r="DCU19" s="153"/>
      <c r="DCV19" s="153"/>
      <c r="DCW19" s="153"/>
      <c r="DCX19" s="153"/>
      <c r="DCY19" s="153"/>
      <c r="DCZ19" s="153"/>
      <c r="DDA19" s="153"/>
      <c r="DDB19" s="153"/>
      <c r="DDC19" s="153"/>
      <c r="DDD19" s="153"/>
      <c r="DDE19" s="153"/>
      <c r="DDF19" s="153"/>
      <c r="DDG19" s="153"/>
      <c r="DDH19" s="153"/>
      <c r="DDI19" s="153"/>
      <c r="DDJ19" s="153"/>
      <c r="DDK19" s="153"/>
      <c r="DDL19" s="153"/>
      <c r="DDM19" s="153"/>
      <c r="DDN19" s="153"/>
      <c r="DDO19" s="153"/>
      <c r="DDP19" s="153"/>
      <c r="DDQ19" s="153"/>
      <c r="DDR19" s="153"/>
      <c r="DDS19" s="153"/>
      <c r="DDT19" s="153"/>
      <c r="DDU19" s="153"/>
      <c r="DDV19" s="153"/>
      <c r="DDW19" s="153"/>
      <c r="DDX19" s="153"/>
      <c r="DDY19" s="153"/>
      <c r="DDZ19" s="153"/>
      <c r="DEA19" s="153"/>
      <c r="DEB19" s="153"/>
      <c r="DEC19" s="153"/>
      <c r="DED19" s="153"/>
      <c r="DEE19" s="153"/>
      <c r="DEF19" s="153"/>
      <c r="DEG19" s="153"/>
      <c r="DEH19" s="153"/>
      <c r="DEI19" s="153"/>
      <c r="DEJ19" s="153"/>
      <c r="DEK19" s="153"/>
      <c r="DEL19" s="153"/>
      <c r="DEM19" s="153"/>
      <c r="DEN19" s="153"/>
      <c r="DEO19" s="153"/>
      <c r="DEP19" s="153"/>
      <c r="DEQ19" s="153"/>
      <c r="DER19" s="153"/>
      <c r="DES19" s="153"/>
      <c r="DET19" s="153"/>
      <c r="DEU19" s="153"/>
      <c r="DEV19" s="153"/>
      <c r="DEW19" s="153"/>
      <c r="DEX19" s="153"/>
      <c r="DEY19" s="153"/>
      <c r="DEZ19" s="153"/>
      <c r="DFA19" s="153"/>
      <c r="DFB19" s="153"/>
      <c r="DFC19" s="153"/>
      <c r="DFD19" s="153"/>
      <c r="DFE19" s="153"/>
      <c r="DFF19" s="153"/>
      <c r="DFG19" s="153"/>
      <c r="DFH19" s="153"/>
      <c r="DFI19" s="153"/>
      <c r="DFJ19" s="153"/>
      <c r="DFK19" s="153"/>
      <c r="DFL19" s="153"/>
      <c r="DFM19" s="153"/>
      <c r="DFN19" s="153"/>
      <c r="DFO19" s="153"/>
      <c r="DFP19" s="153"/>
      <c r="DFQ19" s="153"/>
      <c r="DFR19" s="153"/>
      <c r="DFS19" s="153"/>
      <c r="DFT19" s="153"/>
      <c r="DFU19" s="153"/>
      <c r="DFV19" s="153"/>
      <c r="DFW19" s="153"/>
      <c r="DFX19" s="153"/>
      <c r="DFY19" s="153"/>
      <c r="DFZ19" s="153"/>
      <c r="DGA19" s="153"/>
      <c r="DGB19" s="153"/>
      <c r="DGC19" s="153"/>
      <c r="DGD19" s="153"/>
      <c r="DGE19" s="153"/>
      <c r="DGF19" s="153"/>
      <c r="DGG19" s="153"/>
      <c r="DGH19" s="153"/>
      <c r="DGI19" s="153"/>
      <c r="DGJ19" s="153"/>
      <c r="DGK19" s="153"/>
      <c r="DGL19" s="153"/>
      <c r="DGM19" s="153"/>
      <c r="DGN19" s="153"/>
      <c r="DGO19" s="153"/>
      <c r="DGP19" s="153"/>
      <c r="DGQ19" s="153"/>
      <c r="DGR19" s="153"/>
      <c r="DGS19" s="153"/>
      <c r="DGT19" s="153"/>
      <c r="DGU19" s="153"/>
      <c r="DGV19" s="153"/>
      <c r="DGW19" s="153"/>
      <c r="DGX19" s="153"/>
      <c r="DGY19" s="153"/>
      <c r="DGZ19" s="153"/>
      <c r="DHA19" s="153"/>
      <c r="DHB19" s="153"/>
      <c r="DHC19" s="153"/>
      <c r="DHD19" s="153"/>
      <c r="DHE19" s="153"/>
      <c r="DHF19" s="153"/>
      <c r="DHG19" s="153"/>
      <c r="DHH19" s="153"/>
      <c r="DHI19" s="153"/>
      <c r="DHJ19" s="153"/>
      <c r="DHK19" s="153"/>
      <c r="DHL19" s="153"/>
      <c r="DHM19" s="153"/>
      <c r="DHN19" s="153"/>
      <c r="DHO19" s="153"/>
      <c r="DHP19" s="153"/>
      <c r="DHQ19" s="153"/>
      <c r="DHR19" s="153"/>
      <c r="DHS19" s="153"/>
      <c r="DHT19" s="153"/>
      <c r="DHU19" s="153"/>
      <c r="DHV19" s="153"/>
      <c r="DHW19" s="153"/>
      <c r="DHX19" s="153"/>
      <c r="DHY19" s="153"/>
      <c r="DHZ19" s="153"/>
      <c r="DIA19" s="153"/>
      <c r="DIB19" s="153"/>
      <c r="DIC19" s="153"/>
      <c r="DID19" s="153"/>
      <c r="DIE19" s="153"/>
      <c r="DIF19" s="153"/>
      <c r="DIG19" s="153"/>
      <c r="DIH19" s="153"/>
      <c r="DII19" s="153"/>
      <c r="DIJ19" s="153"/>
      <c r="DIK19" s="153"/>
      <c r="DIL19" s="153"/>
      <c r="DIM19" s="153"/>
      <c r="DIN19" s="153"/>
      <c r="DIO19" s="153"/>
      <c r="DIP19" s="153"/>
      <c r="DIQ19" s="153"/>
      <c r="DIR19" s="153"/>
      <c r="DIS19" s="153"/>
      <c r="DIT19" s="153"/>
      <c r="DIU19" s="153"/>
      <c r="DIV19" s="153"/>
      <c r="DIW19" s="153"/>
      <c r="DIX19" s="153"/>
      <c r="DIY19" s="153"/>
      <c r="DIZ19" s="153"/>
      <c r="DJA19" s="153"/>
      <c r="DJB19" s="153"/>
      <c r="DJC19" s="153"/>
      <c r="DJD19" s="153"/>
      <c r="DJE19" s="153"/>
      <c r="DJF19" s="153"/>
      <c r="DJG19" s="153"/>
      <c r="DJH19" s="153"/>
      <c r="DJI19" s="153"/>
      <c r="DJJ19" s="153"/>
      <c r="DJK19" s="153"/>
      <c r="DJL19" s="153"/>
      <c r="DJM19" s="153"/>
      <c r="DJN19" s="153"/>
      <c r="DJO19" s="153"/>
      <c r="DJP19" s="153"/>
      <c r="DJQ19" s="153"/>
      <c r="DJR19" s="153"/>
      <c r="DJS19" s="153"/>
      <c r="DJT19" s="153"/>
      <c r="DJU19" s="153"/>
      <c r="DJV19" s="153"/>
      <c r="DJW19" s="153"/>
      <c r="DJX19" s="153"/>
      <c r="DJY19" s="153"/>
      <c r="DJZ19" s="153"/>
      <c r="DKA19" s="153"/>
      <c r="DKB19" s="153"/>
      <c r="DKC19" s="153"/>
      <c r="DKD19" s="153"/>
      <c r="DKE19" s="153"/>
      <c r="DKF19" s="153"/>
      <c r="DKG19" s="153"/>
      <c r="DKH19" s="153"/>
      <c r="DKI19" s="153"/>
      <c r="DKJ19" s="153"/>
      <c r="DKK19" s="153"/>
      <c r="DKL19" s="153"/>
      <c r="DKM19" s="153"/>
      <c r="DKN19" s="153"/>
      <c r="DKO19" s="153"/>
      <c r="DKP19" s="153"/>
      <c r="DKQ19" s="153"/>
      <c r="DKR19" s="153"/>
      <c r="DKS19" s="153"/>
      <c r="DKT19" s="153"/>
      <c r="DKU19" s="153"/>
      <c r="DKV19" s="153"/>
      <c r="DKW19" s="153"/>
      <c r="DKX19" s="153"/>
      <c r="DKY19" s="153"/>
      <c r="DKZ19" s="153"/>
      <c r="DLA19" s="153"/>
      <c r="DLB19" s="153"/>
      <c r="DLC19" s="153"/>
      <c r="DLD19" s="153"/>
      <c r="DLE19" s="153"/>
      <c r="DLF19" s="153"/>
      <c r="DLG19" s="153"/>
      <c r="DLH19" s="153"/>
      <c r="DLI19" s="153"/>
      <c r="DLJ19" s="153"/>
      <c r="DLK19" s="153"/>
      <c r="DLL19" s="153"/>
      <c r="DLM19" s="153"/>
      <c r="DLN19" s="153"/>
      <c r="DLO19" s="153"/>
      <c r="DLP19" s="153"/>
      <c r="DLQ19" s="153"/>
      <c r="DLR19" s="153"/>
      <c r="DLS19" s="153"/>
      <c r="DLT19" s="153"/>
      <c r="DLU19" s="153"/>
      <c r="DLV19" s="153"/>
      <c r="DLW19" s="153"/>
      <c r="DLX19" s="153"/>
      <c r="DLY19" s="153"/>
      <c r="DLZ19" s="153"/>
      <c r="DMA19" s="153"/>
      <c r="DMB19" s="153"/>
      <c r="DMC19" s="153"/>
      <c r="DMD19" s="153"/>
      <c r="DME19" s="153"/>
      <c r="DMF19" s="153"/>
      <c r="DMG19" s="153"/>
      <c r="DMH19" s="153"/>
      <c r="DMI19" s="153"/>
      <c r="DMJ19" s="153"/>
      <c r="DMK19" s="153"/>
      <c r="DML19" s="153"/>
      <c r="DMM19" s="153"/>
      <c r="DMN19" s="153"/>
      <c r="DMO19" s="153"/>
      <c r="DMP19" s="153"/>
      <c r="DMQ19" s="153"/>
      <c r="DMR19" s="153"/>
      <c r="DMS19" s="153"/>
      <c r="DMT19" s="153"/>
      <c r="DMU19" s="153"/>
      <c r="DMV19" s="153"/>
      <c r="DMW19" s="153"/>
      <c r="DMX19" s="153"/>
      <c r="DMY19" s="153"/>
      <c r="DMZ19" s="153"/>
      <c r="DNA19" s="153"/>
      <c r="DNB19" s="153"/>
      <c r="DNC19" s="153"/>
      <c r="DND19" s="153"/>
      <c r="DNE19" s="153"/>
      <c r="DNF19" s="153"/>
      <c r="DNG19" s="153"/>
      <c r="DNH19" s="153"/>
      <c r="DNI19" s="153"/>
      <c r="DNJ19" s="153"/>
      <c r="DNK19" s="153"/>
      <c r="DNL19" s="153"/>
      <c r="DNM19" s="153"/>
      <c r="DNN19" s="153"/>
      <c r="DNO19" s="153"/>
      <c r="DNP19" s="153"/>
      <c r="DNQ19" s="153"/>
      <c r="DNR19" s="153"/>
      <c r="DNS19" s="153"/>
      <c r="DNT19" s="153"/>
      <c r="DNU19" s="153"/>
      <c r="DNV19" s="153"/>
      <c r="DNW19" s="153"/>
      <c r="DNX19" s="153"/>
      <c r="DNY19" s="153"/>
      <c r="DNZ19" s="153"/>
      <c r="DOA19" s="153"/>
      <c r="DOB19" s="153"/>
      <c r="DOC19" s="153"/>
      <c r="DOD19" s="153"/>
      <c r="DOE19" s="153"/>
      <c r="DOF19" s="153"/>
      <c r="DOG19" s="153"/>
      <c r="DOH19" s="153"/>
      <c r="DOI19" s="153"/>
      <c r="DOJ19" s="153"/>
      <c r="DOK19" s="153"/>
      <c r="DOL19" s="153"/>
      <c r="DOM19" s="153"/>
      <c r="DON19" s="153"/>
      <c r="DOO19" s="153"/>
      <c r="DOP19" s="153"/>
      <c r="DOQ19" s="153"/>
      <c r="DOR19" s="153"/>
      <c r="DOS19" s="153"/>
      <c r="DOT19" s="153"/>
      <c r="DOU19" s="153"/>
      <c r="DOV19" s="153"/>
      <c r="DOW19" s="153"/>
      <c r="DOX19" s="153"/>
      <c r="DOY19" s="153"/>
      <c r="DOZ19" s="153"/>
      <c r="DPA19" s="153"/>
      <c r="DPB19" s="153"/>
      <c r="DPC19" s="153"/>
      <c r="DPD19" s="153"/>
      <c r="DPE19" s="153"/>
      <c r="DPF19" s="153"/>
      <c r="DPG19" s="153"/>
      <c r="DPH19" s="153"/>
      <c r="DPI19" s="153"/>
      <c r="DPJ19" s="153"/>
      <c r="DPK19" s="153"/>
      <c r="DPL19" s="153"/>
      <c r="DPM19" s="153"/>
      <c r="DPN19" s="153"/>
      <c r="DPO19" s="153"/>
      <c r="DPP19" s="153"/>
      <c r="DPQ19" s="153"/>
      <c r="DPR19" s="153"/>
      <c r="DPS19" s="153"/>
      <c r="DPT19" s="153"/>
      <c r="DPU19" s="153"/>
      <c r="DPV19" s="153"/>
      <c r="DPW19" s="153"/>
      <c r="DPX19" s="153"/>
      <c r="DPY19" s="153"/>
      <c r="DPZ19" s="153"/>
      <c r="DQA19" s="153"/>
      <c r="DQB19" s="153"/>
      <c r="DQC19" s="153"/>
      <c r="DQD19" s="153"/>
      <c r="DQE19" s="153"/>
      <c r="DQF19" s="153"/>
      <c r="DQG19" s="153"/>
      <c r="DQH19" s="153"/>
      <c r="DQI19" s="153"/>
      <c r="DQJ19" s="153"/>
      <c r="DQK19" s="153"/>
      <c r="DQL19" s="153"/>
      <c r="DQM19" s="153"/>
      <c r="DQN19" s="153"/>
      <c r="DQO19" s="153"/>
      <c r="DQP19" s="153"/>
      <c r="DQQ19" s="153"/>
      <c r="DQR19" s="153"/>
      <c r="DQS19" s="153"/>
      <c r="DQT19" s="153"/>
      <c r="DQU19" s="153"/>
      <c r="DQV19" s="153"/>
      <c r="DQW19" s="153"/>
      <c r="DQX19" s="153"/>
      <c r="DQY19" s="153"/>
      <c r="DQZ19" s="153"/>
      <c r="DRA19" s="153"/>
      <c r="DRB19" s="153"/>
      <c r="DRC19" s="153"/>
      <c r="DRD19" s="153"/>
      <c r="DRE19" s="153"/>
      <c r="DRF19" s="153"/>
      <c r="DRG19" s="153"/>
      <c r="DRH19" s="153"/>
      <c r="DRI19" s="153"/>
      <c r="DRJ19" s="153"/>
      <c r="DRK19" s="153"/>
      <c r="DRL19" s="153"/>
      <c r="DRM19" s="153"/>
      <c r="DRN19" s="153"/>
      <c r="DRO19" s="153"/>
      <c r="DRP19" s="153"/>
      <c r="DRQ19" s="153"/>
      <c r="DRR19" s="153"/>
      <c r="DRS19" s="153"/>
      <c r="DRT19" s="153"/>
      <c r="DRU19" s="153"/>
      <c r="DRV19" s="153"/>
      <c r="DRW19" s="153"/>
      <c r="DRX19" s="153"/>
      <c r="DRY19" s="153"/>
      <c r="DRZ19" s="153"/>
      <c r="DSA19" s="153"/>
      <c r="DSB19" s="153"/>
      <c r="DSC19" s="153"/>
      <c r="DSD19" s="153"/>
      <c r="DSE19" s="153"/>
      <c r="DSF19" s="153"/>
      <c r="DSG19" s="153"/>
      <c r="DSH19" s="153"/>
      <c r="DSI19" s="153"/>
      <c r="DSJ19" s="153"/>
      <c r="DSK19" s="153"/>
      <c r="DSL19" s="153"/>
      <c r="DSM19" s="153"/>
      <c r="DSN19" s="153"/>
      <c r="DSO19" s="153"/>
      <c r="DSP19" s="153"/>
      <c r="DSQ19" s="153"/>
      <c r="DSR19" s="153"/>
      <c r="DSS19" s="153"/>
      <c r="DST19" s="153"/>
      <c r="DSU19" s="153"/>
      <c r="DSV19" s="153"/>
      <c r="DSW19" s="153"/>
      <c r="DSX19" s="153"/>
      <c r="DSY19" s="153"/>
      <c r="DSZ19" s="153"/>
      <c r="DTA19" s="153"/>
      <c r="DTB19" s="153"/>
      <c r="DTC19" s="153"/>
      <c r="DTD19" s="153"/>
      <c r="DTE19" s="153"/>
      <c r="DTF19" s="153"/>
      <c r="DTG19" s="153"/>
      <c r="DTH19" s="153"/>
      <c r="DTI19" s="153"/>
      <c r="DTJ19" s="153"/>
      <c r="DTK19" s="153"/>
      <c r="DTL19" s="153"/>
      <c r="DTM19" s="153"/>
      <c r="DTN19" s="153"/>
      <c r="DTO19" s="153"/>
      <c r="DTP19" s="153"/>
      <c r="DTQ19" s="153"/>
      <c r="DTR19" s="153"/>
      <c r="DTS19" s="153"/>
      <c r="DTT19" s="153"/>
      <c r="DTU19" s="153"/>
      <c r="DTV19" s="153"/>
      <c r="DTW19" s="153"/>
      <c r="DTX19" s="153"/>
      <c r="DTY19" s="153"/>
      <c r="DTZ19" s="153"/>
      <c r="DUA19" s="153"/>
      <c r="DUB19" s="153"/>
      <c r="DUC19" s="153"/>
      <c r="DUD19" s="153"/>
      <c r="DUE19" s="153"/>
      <c r="DUF19" s="153"/>
      <c r="DUG19" s="153"/>
      <c r="DUH19" s="153"/>
      <c r="DUI19" s="153"/>
      <c r="DUJ19" s="153"/>
      <c r="DUK19" s="153"/>
      <c r="DUL19" s="153"/>
      <c r="DUM19" s="153"/>
      <c r="DUN19" s="153"/>
      <c r="DUO19" s="153"/>
      <c r="DUP19" s="153"/>
      <c r="DUQ19" s="153"/>
      <c r="DUR19" s="153"/>
      <c r="DUS19" s="153"/>
      <c r="DUT19" s="153"/>
      <c r="DUU19" s="153"/>
      <c r="DUV19" s="153"/>
      <c r="DUW19" s="153"/>
      <c r="DUX19" s="153"/>
      <c r="DUY19" s="153"/>
      <c r="DUZ19" s="153"/>
      <c r="DVA19" s="153"/>
      <c r="DVB19" s="153"/>
      <c r="DVC19" s="153"/>
      <c r="DVD19" s="153"/>
      <c r="DVE19" s="153"/>
      <c r="DVF19" s="153"/>
      <c r="DVG19" s="153"/>
      <c r="DVH19" s="153"/>
      <c r="DVI19" s="153"/>
      <c r="DVJ19" s="153"/>
      <c r="DVK19" s="153"/>
      <c r="DVL19" s="153"/>
      <c r="DVM19" s="153"/>
      <c r="DVN19" s="153"/>
      <c r="DVO19" s="153"/>
      <c r="DVP19" s="153"/>
      <c r="DVQ19" s="153"/>
      <c r="DVR19" s="153"/>
      <c r="DVS19" s="153"/>
      <c r="DVT19" s="153"/>
      <c r="DVU19" s="153"/>
      <c r="DVV19" s="153"/>
      <c r="DVW19" s="153"/>
      <c r="DVX19" s="153"/>
      <c r="DVY19" s="153"/>
      <c r="DVZ19" s="153"/>
      <c r="DWA19" s="153"/>
      <c r="DWB19" s="153"/>
      <c r="DWC19" s="153"/>
      <c r="DWD19" s="153"/>
      <c r="DWE19" s="153"/>
      <c r="DWF19" s="153"/>
      <c r="DWG19" s="153"/>
      <c r="DWH19" s="153"/>
      <c r="DWI19" s="153"/>
      <c r="DWJ19" s="153"/>
      <c r="DWK19" s="153"/>
      <c r="DWL19" s="153"/>
      <c r="DWM19" s="153"/>
      <c r="DWN19" s="153"/>
      <c r="DWO19" s="153"/>
      <c r="DWP19" s="153"/>
      <c r="DWQ19" s="153"/>
      <c r="DWR19" s="153"/>
      <c r="DWS19" s="153"/>
      <c r="DWT19" s="153"/>
      <c r="DWU19" s="153"/>
      <c r="DWV19" s="153"/>
      <c r="DWW19" s="153"/>
      <c r="DWX19" s="153"/>
      <c r="DWY19" s="153"/>
      <c r="DWZ19" s="153"/>
      <c r="DXA19" s="153"/>
      <c r="DXB19" s="153"/>
      <c r="DXC19" s="153"/>
      <c r="DXD19" s="153"/>
      <c r="DXE19" s="153"/>
      <c r="DXF19" s="153"/>
      <c r="DXG19" s="153"/>
      <c r="DXH19" s="153"/>
      <c r="DXI19" s="153"/>
      <c r="DXJ19" s="153"/>
      <c r="DXK19" s="153"/>
      <c r="DXL19" s="153"/>
      <c r="DXM19" s="153"/>
      <c r="DXN19" s="153"/>
      <c r="DXO19" s="153"/>
      <c r="DXP19" s="153"/>
      <c r="DXQ19" s="153"/>
      <c r="DXR19" s="153"/>
      <c r="DXS19" s="153"/>
      <c r="DXT19" s="153"/>
      <c r="DXU19" s="153"/>
      <c r="DXV19" s="153"/>
      <c r="DXW19" s="153"/>
      <c r="DXX19" s="153"/>
      <c r="DXY19" s="153"/>
      <c r="DXZ19" s="153"/>
      <c r="DYA19" s="153"/>
      <c r="DYB19" s="153"/>
      <c r="DYC19" s="153"/>
      <c r="DYD19" s="153"/>
      <c r="DYE19" s="153"/>
      <c r="DYF19" s="153"/>
      <c r="DYG19" s="153"/>
      <c r="DYH19" s="153"/>
      <c r="DYI19" s="153"/>
      <c r="DYJ19" s="153"/>
      <c r="DYK19" s="153"/>
      <c r="DYL19" s="153"/>
      <c r="DYM19" s="153"/>
      <c r="DYN19" s="153"/>
      <c r="DYO19" s="153"/>
      <c r="DYP19" s="153"/>
      <c r="DYQ19" s="153"/>
      <c r="DYR19" s="153"/>
      <c r="DYS19" s="153"/>
      <c r="DYT19" s="153"/>
      <c r="DYU19" s="153"/>
      <c r="DYV19" s="153"/>
      <c r="DYW19" s="153"/>
      <c r="DYX19" s="153"/>
      <c r="DYY19" s="153"/>
      <c r="DYZ19" s="153"/>
      <c r="DZA19" s="153"/>
      <c r="DZB19" s="153"/>
      <c r="DZC19" s="153"/>
      <c r="DZD19" s="153"/>
      <c r="DZE19" s="153"/>
      <c r="DZF19" s="153"/>
      <c r="DZG19" s="153"/>
      <c r="DZH19" s="153"/>
      <c r="DZI19" s="153"/>
      <c r="DZJ19" s="153"/>
      <c r="DZK19" s="153"/>
      <c r="DZL19" s="153"/>
      <c r="DZM19" s="153"/>
      <c r="DZN19" s="153"/>
      <c r="DZO19" s="153"/>
      <c r="DZP19" s="153"/>
      <c r="DZQ19" s="153"/>
      <c r="DZR19" s="153"/>
      <c r="DZS19" s="153"/>
      <c r="DZT19" s="153"/>
      <c r="DZU19" s="153"/>
      <c r="DZV19" s="153"/>
      <c r="DZW19" s="153"/>
      <c r="DZX19" s="153"/>
      <c r="DZY19" s="153"/>
      <c r="DZZ19" s="153"/>
      <c r="EAA19" s="153"/>
      <c r="EAB19" s="153"/>
      <c r="EAC19" s="153"/>
      <c r="EAD19" s="153"/>
      <c r="EAE19" s="153"/>
      <c r="EAF19" s="153"/>
      <c r="EAG19" s="153"/>
      <c r="EAH19" s="153"/>
      <c r="EAI19" s="153"/>
      <c r="EAJ19" s="153"/>
      <c r="EAK19" s="153"/>
      <c r="EAL19" s="153"/>
      <c r="EAM19" s="153"/>
      <c r="EAN19" s="153"/>
      <c r="EAO19" s="153"/>
      <c r="EAP19" s="153"/>
      <c r="EAQ19" s="153"/>
      <c r="EAR19" s="153"/>
      <c r="EAS19" s="153"/>
      <c r="EAT19" s="153"/>
      <c r="EAU19" s="153"/>
      <c r="EAV19" s="153"/>
      <c r="EAW19" s="153"/>
      <c r="EAX19" s="153"/>
      <c r="EAY19" s="153"/>
      <c r="EAZ19" s="153"/>
      <c r="EBA19" s="153"/>
      <c r="EBB19" s="153"/>
      <c r="EBC19" s="153"/>
      <c r="EBD19" s="153"/>
      <c r="EBE19" s="153"/>
      <c r="EBF19" s="153"/>
      <c r="EBG19" s="153"/>
      <c r="EBH19" s="153"/>
      <c r="EBI19" s="153"/>
      <c r="EBJ19" s="153"/>
      <c r="EBK19" s="153"/>
      <c r="EBL19" s="153"/>
      <c r="EBM19" s="153"/>
      <c r="EBN19" s="153"/>
      <c r="EBO19" s="153"/>
      <c r="EBP19" s="153"/>
      <c r="EBQ19" s="153"/>
      <c r="EBR19" s="153"/>
      <c r="EBS19" s="153"/>
      <c r="EBT19" s="153"/>
      <c r="EBU19" s="153"/>
      <c r="EBV19" s="153"/>
      <c r="EBW19" s="153"/>
      <c r="EBX19" s="153"/>
      <c r="EBY19" s="153"/>
      <c r="EBZ19" s="153"/>
      <c r="ECA19" s="153"/>
      <c r="ECB19" s="153"/>
      <c r="ECC19" s="153"/>
      <c r="ECD19" s="153"/>
      <c r="ECE19" s="153"/>
      <c r="ECF19" s="153"/>
      <c r="ECG19" s="153"/>
      <c r="ECH19" s="153"/>
      <c r="ECI19" s="153"/>
      <c r="ECJ19" s="153"/>
      <c r="ECK19" s="153"/>
      <c r="ECL19" s="153"/>
      <c r="ECM19" s="153"/>
      <c r="ECN19" s="153"/>
      <c r="ECO19" s="153"/>
      <c r="ECP19" s="153"/>
      <c r="ECQ19" s="153"/>
      <c r="ECR19" s="153"/>
      <c r="ECS19" s="153"/>
      <c r="ECT19" s="153"/>
      <c r="ECU19" s="153"/>
      <c r="ECV19" s="153"/>
      <c r="ECW19" s="153"/>
      <c r="ECX19" s="153"/>
      <c r="ECY19" s="153"/>
      <c r="ECZ19" s="153"/>
      <c r="EDA19" s="153"/>
      <c r="EDB19" s="153"/>
      <c r="EDC19" s="153"/>
      <c r="EDD19" s="153"/>
      <c r="EDE19" s="153"/>
      <c r="EDF19" s="153"/>
      <c r="EDG19" s="153"/>
      <c r="EDH19" s="153"/>
      <c r="EDI19" s="153"/>
      <c r="EDJ19" s="153"/>
      <c r="EDK19" s="153"/>
      <c r="EDL19" s="153"/>
      <c r="EDM19" s="153"/>
      <c r="EDN19" s="153"/>
      <c r="EDO19" s="153"/>
      <c r="EDP19" s="153"/>
      <c r="EDQ19" s="153"/>
      <c r="EDR19" s="153"/>
      <c r="EDS19" s="153"/>
      <c r="EDT19" s="153"/>
      <c r="EDU19" s="153"/>
      <c r="EDV19" s="153"/>
      <c r="EDW19" s="153"/>
      <c r="EDX19" s="153"/>
      <c r="EDY19" s="153"/>
      <c r="EDZ19" s="153"/>
      <c r="EEA19" s="153"/>
      <c r="EEB19" s="153"/>
      <c r="EEC19" s="153"/>
      <c r="EED19" s="153"/>
      <c r="EEE19" s="153"/>
      <c r="EEF19" s="153"/>
      <c r="EEG19" s="153"/>
      <c r="EEH19" s="153"/>
      <c r="EEI19" s="153"/>
      <c r="EEJ19" s="153"/>
      <c r="EEK19" s="153"/>
      <c r="EEL19" s="153"/>
      <c r="EEM19" s="153"/>
      <c r="EEN19" s="153"/>
      <c r="EEO19" s="153"/>
      <c r="EEP19" s="153"/>
      <c r="EEQ19" s="153"/>
      <c r="EER19" s="153"/>
      <c r="EES19" s="153"/>
      <c r="EET19" s="153"/>
      <c r="EEU19" s="153"/>
      <c r="EEV19" s="153"/>
      <c r="EEW19" s="153"/>
      <c r="EEX19" s="153"/>
      <c r="EEY19" s="153"/>
      <c r="EEZ19" s="153"/>
      <c r="EFA19" s="153"/>
      <c r="EFB19" s="153"/>
      <c r="EFC19" s="153"/>
      <c r="EFD19" s="153"/>
      <c r="EFE19" s="153"/>
      <c r="EFF19" s="153"/>
      <c r="EFG19" s="153"/>
      <c r="EFH19" s="153"/>
      <c r="EFI19" s="153"/>
      <c r="EFJ19" s="153"/>
      <c r="EFK19" s="153"/>
      <c r="EFL19" s="153"/>
      <c r="EFM19" s="153"/>
      <c r="EFN19" s="153"/>
      <c r="EFO19" s="153"/>
      <c r="EFP19" s="153"/>
      <c r="EFQ19" s="153"/>
      <c r="EFR19" s="153"/>
      <c r="EFS19" s="153"/>
      <c r="EFT19" s="153"/>
      <c r="EFU19" s="153"/>
      <c r="EFV19" s="153"/>
      <c r="EFW19" s="153"/>
      <c r="EFX19" s="153"/>
      <c r="EFY19" s="153"/>
      <c r="EFZ19" s="153"/>
      <c r="EGA19" s="153"/>
      <c r="EGB19" s="153"/>
      <c r="EGC19" s="153"/>
      <c r="EGD19" s="153"/>
      <c r="EGE19" s="153"/>
      <c r="EGF19" s="153"/>
      <c r="EGG19" s="153"/>
      <c r="EGH19" s="153"/>
      <c r="EGI19" s="153"/>
      <c r="EGJ19" s="153"/>
      <c r="EGK19" s="153"/>
      <c r="EGL19" s="153"/>
      <c r="EGM19" s="153"/>
      <c r="EGN19" s="153"/>
      <c r="EGO19" s="153"/>
      <c r="EGP19" s="153"/>
      <c r="EGQ19" s="153"/>
      <c r="EGR19" s="153"/>
      <c r="EGS19" s="153"/>
      <c r="EGT19" s="153"/>
      <c r="EGU19" s="153"/>
      <c r="EGV19" s="153"/>
      <c r="EGW19" s="153"/>
      <c r="EGX19" s="153"/>
      <c r="EGY19" s="153"/>
      <c r="EGZ19" s="153"/>
      <c r="EHA19" s="153"/>
      <c r="EHB19" s="153"/>
      <c r="EHC19" s="153"/>
      <c r="EHD19" s="153"/>
      <c r="EHE19" s="153"/>
      <c r="EHF19" s="153"/>
      <c r="EHG19" s="153"/>
      <c r="EHH19" s="153"/>
      <c r="EHI19" s="153"/>
      <c r="EHJ19" s="153"/>
      <c r="EHK19" s="153"/>
      <c r="EHL19" s="153"/>
      <c r="EHM19" s="153"/>
      <c r="EHN19" s="153"/>
      <c r="EHO19" s="153"/>
      <c r="EHP19" s="153"/>
      <c r="EHQ19" s="153"/>
      <c r="EHR19" s="153"/>
      <c r="EHS19" s="153"/>
      <c r="EHT19" s="153"/>
      <c r="EHU19" s="153"/>
      <c r="EHV19" s="153"/>
      <c r="EHW19" s="153"/>
      <c r="EHX19" s="153"/>
      <c r="EHY19" s="153"/>
      <c r="EHZ19" s="153"/>
      <c r="EIA19" s="153"/>
      <c r="EIB19" s="153"/>
      <c r="EIC19" s="153"/>
      <c r="EID19" s="153"/>
      <c r="EIE19" s="153"/>
      <c r="EIF19" s="153"/>
      <c r="EIG19" s="153"/>
      <c r="EIH19" s="153"/>
      <c r="EII19" s="153"/>
      <c r="EIJ19" s="153"/>
      <c r="EIK19" s="153"/>
      <c r="EIL19" s="153"/>
      <c r="EIM19" s="153"/>
      <c r="EIN19" s="153"/>
      <c r="EIO19" s="153"/>
      <c r="EIP19" s="153"/>
      <c r="EIQ19" s="153"/>
      <c r="EIR19" s="153"/>
      <c r="EIS19" s="153"/>
      <c r="EIT19" s="153"/>
      <c r="EIU19" s="153"/>
      <c r="EIV19" s="153"/>
      <c r="EIW19" s="153"/>
      <c r="EIX19" s="153"/>
      <c r="EIY19" s="153"/>
      <c r="EIZ19" s="153"/>
      <c r="EJA19" s="153"/>
      <c r="EJB19" s="153"/>
      <c r="EJC19" s="153"/>
      <c r="EJD19" s="153"/>
      <c r="EJE19" s="153"/>
      <c r="EJF19" s="153"/>
      <c r="EJG19" s="153"/>
      <c r="EJH19" s="153"/>
      <c r="EJI19" s="153"/>
      <c r="EJJ19" s="153"/>
      <c r="EJK19" s="153"/>
      <c r="EJL19" s="153"/>
      <c r="EJM19" s="153"/>
      <c r="EJN19" s="153"/>
      <c r="EJO19" s="153"/>
      <c r="EJP19" s="153"/>
      <c r="EJQ19" s="153"/>
      <c r="EJR19" s="153"/>
      <c r="EJS19" s="153"/>
      <c r="EJT19" s="153"/>
      <c r="EJU19" s="153"/>
      <c r="EJV19" s="153"/>
      <c r="EJW19" s="153"/>
      <c r="EJX19" s="153"/>
      <c r="EJY19" s="153"/>
      <c r="EJZ19" s="153"/>
      <c r="EKA19" s="153"/>
      <c r="EKB19" s="153"/>
      <c r="EKC19" s="153"/>
      <c r="EKD19" s="153"/>
      <c r="EKE19" s="153"/>
      <c r="EKF19" s="153"/>
      <c r="EKG19" s="153"/>
      <c r="EKH19" s="153"/>
      <c r="EKI19" s="153"/>
      <c r="EKJ19" s="153"/>
      <c r="EKK19" s="153"/>
      <c r="EKL19" s="153"/>
      <c r="EKM19" s="153"/>
      <c r="EKN19" s="153"/>
      <c r="EKO19" s="153"/>
      <c r="EKP19" s="153"/>
      <c r="EKQ19" s="153"/>
      <c r="EKR19" s="153"/>
      <c r="EKS19" s="153"/>
      <c r="EKT19" s="153"/>
      <c r="EKU19" s="153"/>
      <c r="EKV19" s="153"/>
      <c r="EKW19" s="153"/>
      <c r="EKX19" s="153"/>
      <c r="EKY19" s="153"/>
      <c r="EKZ19" s="153"/>
      <c r="ELA19" s="153"/>
      <c r="ELB19" s="153"/>
      <c r="ELC19" s="153"/>
      <c r="ELD19" s="153"/>
      <c r="ELE19" s="153"/>
      <c r="ELF19" s="153"/>
      <c r="ELG19" s="153"/>
      <c r="ELH19" s="153"/>
      <c r="ELI19" s="153"/>
      <c r="ELJ19" s="153"/>
      <c r="ELK19" s="153"/>
      <c r="ELL19" s="153"/>
      <c r="ELM19" s="153"/>
      <c r="ELN19" s="153"/>
      <c r="ELO19" s="153"/>
      <c r="ELP19" s="153"/>
      <c r="ELQ19" s="153"/>
      <c r="ELR19" s="153"/>
      <c r="ELS19" s="153"/>
      <c r="ELT19" s="153"/>
      <c r="ELU19" s="153"/>
      <c r="ELV19" s="153"/>
      <c r="ELW19" s="153"/>
      <c r="ELX19" s="153"/>
      <c r="ELY19" s="153"/>
      <c r="ELZ19" s="153"/>
      <c r="EMA19" s="153"/>
      <c r="EMB19" s="153"/>
      <c r="EMC19" s="153"/>
      <c r="EMD19" s="153"/>
      <c r="EME19" s="153"/>
      <c r="EMF19" s="153"/>
      <c r="EMG19" s="153"/>
      <c r="EMH19" s="153"/>
      <c r="EMI19" s="153"/>
      <c r="EMJ19" s="153"/>
      <c r="EMK19" s="153"/>
      <c r="EML19" s="153"/>
      <c r="EMM19" s="153"/>
      <c r="EMN19" s="153"/>
      <c r="EMO19" s="153"/>
      <c r="EMP19" s="153"/>
      <c r="EMQ19" s="153"/>
      <c r="EMR19" s="153"/>
      <c r="EMS19" s="153"/>
      <c r="EMT19" s="153"/>
      <c r="EMU19" s="153"/>
      <c r="EMV19" s="153"/>
      <c r="EMW19" s="153"/>
      <c r="EMX19" s="153"/>
      <c r="EMY19" s="153"/>
      <c r="EMZ19" s="153"/>
      <c r="ENA19" s="153"/>
      <c r="ENB19" s="153"/>
      <c r="ENC19" s="153"/>
      <c r="END19" s="153"/>
      <c r="ENE19" s="153"/>
      <c r="ENF19" s="153"/>
      <c r="ENG19" s="153"/>
      <c r="ENH19" s="153"/>
      <c r="ENI19" s="153"/>
      <c r="ENJ19" s="153"/>
      <c r="ENK19" s="153"/>
      <c r="ENL19" s="153"/>
      <c r="ENM19" s="153"/>
      <c r="ENN19" s="153"/>
      <c r="ENO19" s="153"/>
      <c r="ENP19" s="153"/>
      <c r="ENQ19" s="153"/>
      <c r="ENR19" s="153"/>
      <c r="ENS19" s="153"/>
      <c r="ENT19" s="153"/>
      <c r="ENU19" s="153"/>
      <c r="ENV19" s="153"/>
      <c r="ENW19" s="153"/>
      <c r="ENX19" s="153"/>
      <c r="ENY19" s="153"/>
      <c r="ENZ19" s="153"/>
      <c r="EOA19" s="153"/>
      <c r="EOB19" s="153"/>
      <c r="EOC19" s="153"/>
      <c r="EOD19" s="153"/>
      <c r="EOE19" s="153"/>
      <c r="EOF19" s="153"/>
      <c r="EOG19" s="153"/>
      <c r="EOH19" s="153"/>
      <c r="EOI19" s="153"/>
      <c r="EOJ19" s="153"/>
      <c r="EOK19" s="153"/>
      <c r="EOL19" s="153"/>
      <c r="EOM19" s="153"/>
      <c r="EON19" s="153"/>
      <c r="EOO19" s="153"/>
      <c r="EOP19" s="153"/>
      <c r="EOQ19" s="153"/>
      <c r="EOR19" s="153"/>
      <c r="EOS19" s="153"/>
      <c r="EOT19" s="153"/>
      <c r="EOU19" s="153"/>
      <c r="EOV19" s="153"/>
      <c r="EOW19" s="153"/>
      <c r="EOX19" s="153"/>
      <c r="EOY19" s="153"/>
      <c r="EOZ19" s="153"/>
      <c r="EPA19" s="153"/>
      <c r="EPB19" s="153"/>
      <c r="EPC19" s="153"/>
      <c r="EPD19" s="153"/>
      <c r="EPE19" s="153"/>
      <c r="EPF19" s="153"/>
      <c r="EPG19" s="153"/>
      <c r="EPH19" s="153"/>
      <c r="EPI19" s="153"/>
      <c r="EPJ19" s="153"/>
      <c r="EPK19" s="153"/>
      <c r="EPL19" s="153"/>
      <c r="EPM19" s="153"/>
      <c r="EPN19" s="153"/>
      <c r="EPO19" s="153"/>
      <c r="EPP19" s="153"/>
      <c r="EPQ19" s="153"/>
      <c r="EPR19" s="153"/>
      <c r="EPS19" s="153"/>
      <c r="EPT19" s="153"/>
      <c r="EPU19" s="153"/>
      <c r="EPV19" s="153"/>
      <c r="EPW19" s="153"/>
      <c r="EPX19" s="153"/>
      <c r="EPY19" s="153"/>
      <c r="EPZ19" s="153"/>
      <c r="EQA19" s="153"/>
      <c r="EQB19" s="153"/>
      <c r="EQC19" s="153"/>
      <c r="EQD19" s="153"/>
      <c r="EQE19" s="153"/>
      <c r="EQF19" s="153"/>
      <c r="EQG19" s="153"/>
      <c r="EQH19" s="153"/>
      <c r="EQI19" s="153"/>
      <c r="EQJ19" s="153"/>
      <c r="EQK19" s="153"/>
      <c r="EQL19" s="153"/>
      <c r="EQM19" s="153"/>
      <c r="EQN19" s="153"/>
      <c r="EQO19" s="153"/>
      <c r="EQP19" s="153"/>
      <c r="EQQ19" s="153"/>
      <c r="EQR19" s="153"/>
      <c r="EQS19" s="153"/>
      <c r="EQT19" s="153"/>
      <c r="EQU19" s="153"/>
      <c r="EQV19" s="153"/>
      <c r="EQW19" s="153"/>
      <c r="EQX19" s="153"/>
      <c r="EQY19" s="153"/>
      <c r="EQZ19" s="153"/>
      <c r="ERA19" s="153"/>
      <c r="ERB19" s="153"/>
      <c r="ERC19" s="153"/>
      <c r="ERD19" s="153"/>
      <c r="ERE19" s="153"/>
      <c r="ERF19" s="153"/>
      <c r="ERG19" s="153"/>
      <c r="ERH19" s="153"/>
      <c r="ERI19" s="153"/>
      <c r="ERJ19" s="153"/>
      <c r="ERK19" s="153"/>
      <c r="ERL19" s="153"/>
      <c r="ERM19" s="153"/>
      <c r="ERN19" s="153"/>
      <c r="ERO19" s="153"/>
      <c r="ERP19" s="153"/>
      <c r="ERQ19" s="153"/>
      <c r="ERR19" s="153"/>
      <c r="ERS19" s="153"/>
      <c r="ERT19" s="153"/>
      <c r="ERU19" s="153"/>
      <c r="ERV19" s="153"/>
      <c r="ERW19" s="153"/>
      <c r="ERX19" s="153"/>
      <c r="ERY19" s="153"/>
      <c r="ERZ19" s="153"/>
      <c r="ESA19" s="153"/>
      <c r="ESB19" s="153"/>
      <c r="ESC19" s="153"/>
      <c r="ESD19" s="153"/>
      <c r="ESE19" s="153"/>
      <c r="ESF19" s="153"/>
      <c r="ESG19" s="153"/>
      <c r="ESH19" s="153"/>
      <c r="ESI19" s="153"/>
      <c r="ESJ19" s="153"/>
      <c r="ESK19" s="153"/>
      <c r="ESL19" s="153"/>
      <c r="ESM19" s="153"/>
      <c r="ESN19" s="153"/>
      <c r="ESO19" s="153"/>
      <c r="ESP19" s="153"/>
      <c r="ESQ19" s="153"/>
      <c r="ESR19" s="153"/>
      <c r="ESS19" s="153"/>
      <c r="EST19" s="153"/>
      <c r="ESU19" s="153"/>
      <c r="ESV19" s="153"/>
      <c r="ESW19" s="153"/>
      <c r="ESX19" s="153"/>
      <c r="ESY19" s="153"/>
      <c r="ESZ19" s="153"/>
      <c r="ETA19" s="153"/>
      <c r="ETB19" s="153"/>
      <c r="ETC19" s="153"/>
      <c r="ETD19" s="153"/>
      <c r="ETE19" s="153"/>
      <c r="ETF19" s="153"/>
      <c r="ETG19" s="153"/>
      <c r="ETH19" s="153"/>
      <c r="ETI19" s="153"/>
      <c r="ETJ19" s="153"/>
      <c r="ETK19" s="153"/>
      <c r="ETL19" s="153"/>
      <c r="ETM19" s="153"/>
      <c r="ETN19" s="153"/>
      <c r="ETO19" s="153"/>
      <c r="ETP19" s="153"/>
      <c r="ETQ19" s="153"/>
      <c r="ETR19" s="153"/>
      <c r="ETS19" s="153"/>
      <c r="ETT19" s="153"/>
      <c r="ETU19" s="153"/>
      <c r="ETV19" s="153"/>
      <c r="ETW19" s="153"/>
      <c r="ETX19" s="153"/>
      <c r="ETY19" s="153"/>
      <c r="ETZ19" s="153"/>
      <c r="EUA19" s="153"/>
      <c r="EUB19" s="153"/>
      <c r="EUC19" s="153"/>
      <c r="EUD19" s="153"/>
      <c r="EUE19" s="153"/>
      <c r="EUF19" s="153"/>
      <c r="EUG19" s="153"/>
      <c r="EUH19" s="153"/>
      <c r="EUI19" s="153"/>
      <c r="EUJ19" s="153"/>
      <c r="EUK19" s="153"/>
      <c r="EUL19" s="153"/>
      <c r="EUM19" s="153"/>
      <c r="EUN19" s="153"/>
      <c r="EUO19" s="153"/>
      <c r="EUP19" s="153"/>
      <c r="EUQ19" s="153"/>
      <c r="EUR19" s="153"/>
      <c r="EUS19" s="153"/>
      <c r="EUT19" s="153"/>
      <c r="EUU19" s="153"/>
      <c r="EUV19" s="153"/>
      <c r="EUW19" s="153"/>
      <c r="EUX19" s="153"/>
      <c r="EUY19" s="153"/>
      <c r="EUZ19" s="153"/>
      <c r="EVA19" s="153"/>
      <c r="EVB19" s="153"/>
      <c r="EVC19" s="153"/>
      <c r="EVD19" s="153"/>
      <c r="EVE19" s="153"/>
      <c r="EVF19" s="153"/>
      <c r="EVG19" s="153"/>
      <c r="EVH19" s="153"/>
      <c r="EVI19" s="153"/>
      <c r="EVJ19" s="153"/>
      <c r="EVK19" s="153"/>
      <c r="EVL19" s="153"/>
      <c r="EVM19" s="153"/>
      <c r="EVN19" s="153"/>
      <c r="EVO19" s="153"/>
      <c r="EVP19" s="153"/>
      <c r="EVQ19" s="153"/>
      <c r="EVR19" s="153"/>
      <c r="EVS19" s="153"/>
      <c r="EVT19" s="153"/>
      <c r="EVU19" s="153"/>
      <c r="EVV19" s="153"/>
      <c r="EVW19" s="153"/>
      <c r="EVX19" s="153"/>
      <c r="EVY19" s="153"/>
      <c r="EVZ19" s="153"/>
      <c r="EWA19" s="153"/>
      <c r="EWB19" s="153"/>
      <c r="EWC19" s="153"/>
      <c r="EWD19" s="153"/>
      <c r="EWE19" s="153"/>
      <c r="EWF19" s="153"/>
      <c r="EWG19" s="153"/>
      <c r="EWH19" s="153"/>
      <c r="EWI19" s="153"/>
      <c r="EWJ19" s="153"/>
      <c r="EWK19" s="153"/>
      <c r="EWL19" s="153"/>
      <c r="EWM19" s="153"/>
      <c r="EWN19" s="153"/>
      <c r="EWO19" s="153"/>
      <c r="EWP19" s="153"/>
      <c r="EWQ19" s="153"/>
      <c r="EWR19" s="153"/>
      <c r="EWS19" s="153"/>
      <c r="EWT19" s="153"/>
      <c r="EWU19" s="153"/>
      <c r="EWV19" s="153"/>
      <c r="EWW19" s="153"/>
      <c r="EWX19" s="153"/>
      <c r="EWY19" s="153"/>
      <c r="EWZ19" s="153"/>
      <c r="EXA19" s="153"/>
      <c r="EXB19" s="153"/>
      <c r="EXC19" s="153"/>
      <c r="EXD19" s="153"/>
      <c r="EXE19" s="153"/>
      <c r="EXF19" s="153"/>
      <c r="EXG19" s="153"/>
      <c r="EXH19" s="153"/>
      <c r="EXI19" s="153"/>
      <c r="EXJ19" s="153"/>
      <c r="EXK19" s="153"/>
      <c r="EXL19" s="153"/>
      <c r="EXM19" s="153"/>
      <c r="EXN19" s="153"/>
      <c r="EXO19" s="153"/>
      <c r="EXP19" s="153"/>
      <c r="EXQ19" s="153"/>
      <c r="EXR19" s="153"/>
      <c r="EXS19" s="153"/>
      <c r="EXT19" s="153"/>
      <c r="EXU19" s="153"/>
      <c r="EXV19" s="153"/>
      <c r="EXW19" s="153"/>
      <c r="EXX19" s="153"/>
      <c r="EXY19" s="153"/>
      <c r="EXZ19" s="153"/>
      <c r="EYA19" s="153"/>
      <c r="EYB19" s="153"/>
      <c r="EYC19" s="153"/>
      <c r="EYD19" s="153"/>
      <c r="EYE19" s="153"/>
      <c r="EYF19" s="153"/>
      <c r="EYG19" s="153"/>
      <c r="EYH19" s="153"/>
      <c r="EYI19" s="153"/>
      <c r="EYJ19" s="153"/>
      <c r="EYK19" s="153"/>
      <c r="EYL19" s="153"/>
      <c r="EYM19" s="153"/>
      <c r="EYN19" s="153"/>
      <c r="EYO19" s="153"/>
      <c r="EYP19" s="153"/>
      <c r="EYQ19" s="153"/>
      <c r="EYR19" s="153"/>
      <c r="EYS19" s="153"/>
      <c r="EYT19" s="153"/>
      <c r="EYU19" s="153"/>
      <c r="EYV19" s="153"/>
      <c r="EYW19" s="153"/>
      <c r="EYX19" s="153"/>
      <c r="EYY19" s="153"/>
      <c r="EYZ19" s="153"/>
      <c r="EZA19" s="153"/>
      <c r="EZB19" s="153"/>
      <c r="EZC19" s="153"/>
      <c r="EZD19" s="153"/>
      <c r="EZE19" s="153"/>
      <c r="EZF19" s="153"/>
      <c r="EZG19" s="153"/>
      <c r="EZH19" s="153"/>
      <c r="EZI19" s="153"/>
      <c r="EZJ19" s="153"/>
      <c r="EZK19" s="153"/>
      <c r="EZL19" s="153"/>
      <c r="EZM19" s="153"/>
      <c r="EZN19" s="153"/>
      <c r="EZO19" s="153"/>
      <c r="EZP19" s="153"/>
      <c r="EZQ19" s="153"/>
      <c r="EZR19" s="153"/>
      <c r="EZS19" s="153"/>
      <c r="EZT19" s="153"/>
      <c r="EZU19" s="153"/>
      <c r="EZV19" s="153"/>
      <c r="EZW19" s="153"/>
      <c r="EZX19" s="153"/>
      <c r="EZY19" s="153"/>
      <c r="EZZ19" s="153"/>
      <c r="FAA19" s="153"/>
      <c r="FAB19" s="153"/>
      <c r="FAC19" s="153"/>
      <c r="FAD19" s="153"/>
      <c r="FAE19" s="153"/>
      <c r="FAF19" s="153"/>
      <c r="FAG19" s="153"/>
      <c r="FAH19" s="153"/>
      <c r="FAI19" s="153"/>
      <c r="FAJ19" s="153"/>
      <c r="FAK19" s="153"/>
      <c r="FAL19" s="153"/>
      <c r="FAM19" s="153"/>
      <c r="FAN19" s="153"/>
      <c r="FAO19" s="153"/>
      <c r="FAP19" s="153"/>
      <c r="FAQ19" s="153"/>
      <c r="FAR19" s="153"/>
      <c r="FAS19" s="153"/>
      <c r="FAT19" s="153"/>
      <c r="FAU19" s="153"/>
      <c r="FAV19" s="153"/>
      <c r="FAW19" s="153"/>
      <c r="FAX19" s="153"/>
      <c r="FAY19" s="153"/>
      <c r="FAZ19" s="153"/>
      <c r="FBA19" s="153"/>
      <c r="FBB19" s="153"/>
      <c r="FBC19" s="153"/>
      <c r="FBD19" s="153"/>
      <c r="FBE19" s="153"/>
      <c r="FBF19" s="153"/>
      <c r="FBG19" s="153"/>
      <c r="FBH19" s="153"/>
      <c r="FBI19" s="153"/>
      <c r="FBJ19" s="153"/>
      <c r="FBK19" s="153"/>
      <c r="FBL19" s="153"/>
      <c r="FBM19" s="153"/>
      <c r="FBN19" s="153"/>
      <c r="FBO19" s="153"/>
      <c r="FBP19" s="153"/>
      <c r="FBQ19" s="153"/>
      <c r="FBR19" s="153"/>
      <c r="FBS19" s="153"/>
      <c r="FBT19" s="153"/>
      <c r="FBU19" s="153"/>
      <c r="FBV19" s="153"/>
      <c r="FBW19" s="153"/>
      <c r="FBX19" s="153"/>
      <c r="FBY19" s="153"/>
      <c r="FBZ19" s="153"/>
      <c r="FCA19" s="153"/>
      <c r="FCB19" s="153"/>
      <c r="FCC19" s="153"/>
      <c r="FCD19" s="153"/>
      <c r="FCE19" s="153"/>
      <c r="FCF19" s="153"/>
      <c r="FCG19" s="153"/>
      <c r="FCH19" s="153"/>
      <c r="FCI19" s="153"/>
      <c r="FCJ19" s="153"/>
      <c r="FCK19" s="153"/>
      <c r="FCL19" s="153"/>
      <c r="FCM19" s="153"/>
      <c r="FCN19" s="153"/>
      <c r="FCO19" s="153"/>
      <c r="FCP19" s="153"/>
      <c r="FCQ19" s="153"/>
      <c r="FCR19" s="153"/>
      <c r="FCS19" s="153"/>
      <c r="FCT19" s="153"/>
      <c r="FCU19" s="153"/>
      <c r="FCV19" s="153"/>
      <c r="FCW19" s="153"/>
      <c r="FCX19" s="153"/>
      <c r="FCY19" s="153"/>
      <c r="FCZ19" s="153"/>
      <c r="FDA19" s="153"/>
      <c r="FDB19" s="153"/>
      <c r="FDC19" s="153"/>
      <c r="FDD19" s="153"/>
      <c r="FDE19" s="153"/>
      <c r="FDF19" s="153"/>
      <c r="FDG19" s="153"/>
      <c r="FDH19" s="153"/>
      <c r="FDI19" s="153"/>
      <c r="FDJ19" s="153"/>
      <c r="FDK19" s="153"/>
      <c r="FDL19" s="153"/>
      <c r="FDM19" s="153"/>
      <c r="FDN19" s="153"/>
      <c r="FDO19" s="153"/>
      <c r="FDP19" s="153"/>
      <c r="FDQ19" s="153"/>
      <c r="FDR19" s="153"/>
      <c r="FDS19" s="153"/>
      <c r="FDT19" s="153"/>
      <c r="FDU19" s="153"/>
      <c r="FDV19" s="153"/>
      <c r="FDW19" s="153"/>
      <c r="FDX19" s="153"/>
      <c r="FDY19" s="153"/>
      <c r="FDZ19" s="153"/>
      <c r="FEA19" s="153"/>
      <c r="FEB19" s="153"/>
      <c r="FEC19" s="153"/>
      <c r="FED19" s="153"/>
      <c r="FEE19" s="153"/>
      <c r="FEF19" s="153"/>
      <c r="FEG19" s="153"/>
      <c r="FEH19" s="153"/>
      <c r="FEI19" s="153"/>
      <c r="FEJ19" s="153"/>
      <c r="FEK19" s="153"/>
      <c r="FEL19" s="153"/>
      <c r="FEM19" s="153"/>
      <c r="FEN19" s="153"/>
      <c r="FEO19" s="153"/>
      <c r="FEP19" s="153"/>
      <c r="FEQ19" s="153"/>
      <c r="FER19" s="153"/>
      <c r="FES19" s="153"/>
      <c r="FET19" s="153"/>
      <c r="FEU19" s="153"/>
      <c r="FEV19" s="153"/>
      <c r="FEW19" s="153"/>
      <c r="FEX19" s="153"/>
      <c r="FEY19" s="153"/>
      <c r="FEZ19" s="153"/>
      <c r="FFA19" s="153"/>
      <c r="FFB19" s="153"/>
      <c r="FFC19" s="153"/>
      <c r="FFD19" s="153"/>
      <c r="FFE19" s="153"/>
      <c r="FFF19" s="153"/>
      <c r="FFG19" s="153"/>
      <c r="FFH19" s="153"/>
      <c r="FFI19" s="153"/>
      <c r="FFJ19" s="153"/>
      <c r="FFK19" s="153"/>
      <c r="FFL19" s="153"/>
      <c r="FFM19" s="153"/>
      <c r="FFN19" s="153"/>
      <c r="FFO19" s="153"/>
      <c r="FFP19" s="153"/>
      <c r="FFQ19" s="153"/>
      <c r="FFR19" s="153"/>
      <c r="FFS19" s="153"/>
      <c r="FFT19" s="153"/>
      <c r="FFU19" s="153"/>
      <c r="FFV19" s="153"/>
      <c r="FFW19" s="153"/>
      <c r="FFX19" s="153"/>
      <c r="FFY19" s="153"/>
      <c r="FFZ19" s="153"/>
      <c r="FGA19" s="153"/>
      <c r="FGB19" s="153"/>
      <c r="FGC19" s="153"/>
      <c r="FGD19" s="153"/>
      <c r="FGE19" s="153"/>
      <c r="FGF19" s="153"/>
      <c r="FGG19" s="153"/>
      <c r="FGH19" s="153"/>
      <c r="FGI19" s="153"/>
      <c r="FGJ19" s="153"/>
      <c r="FGK19" s="153"/>
      <c r="FGL19" s="153"/>
      <c r="FGM19" s="153"/>
      <c r="FGN19" s="153"/>
      <c r="FGO19" s="153"/>
      <c r="FGP19" s="153"/>
      <c r="FGQ19" s="153"/>
      <c r="FGR19" s="153"/>
      <c r="FGS19" s="153"/>
      <c r="FGT19" s="153"/>
      <c r="FGU19" s="153"/>
      <c r="FGV19" s="153"/>
      <c r="FGW19" s="153"/>
      <c r="FGX19" s="153"/>
      <c r="FGY19" s="153"/>
      <c r="FGZ19" s="153"/>
      <c r="FHA19" s="153"/>
      <c r="FHB19" s="153"/>
      <c r="FHC19" s="153"/>
      <c r="FHD19" s="153"/>
      <c r="FHE19" s="153"/>
      <c r="FHF19" s="153"/>
      <c r="FHG19" s="153"/>
      <c r="FHH19" s="153"/>
      <c r="FHI19" s="153"/>
      <c r="FHJ19" s="153"/>
      <c r="FHK19" s="153"/>
      <c r="FHL19" s="153"/>
      <c r="FHM19" s="153"/>
      <c r="FHN19" s="153"/>
      <c r="FHO19" s="153"/>
      <c r="FHP19" s="153"/>
      <c r="FHQ19" s="153"/>
      <c r="FHR19" s="153"/>
      <c r="FHS19" s="153"/>
      <c r="FHT19" s="153"/>
      <c r="FHU19" s="153"/>
      <c r="FHV19" s="153"/>
      <c r="FHW19" s="153"/>
      <c r="FHX19" s="153"/>
      <c r="FHY19" s="153"/>
      <c r="FHZ19" s="153"/>
      <c r="FIA19" s="153"/>
      <c r="FIB19" s="153"/>
      <c r="FIC19" s="153"/>
      <c r="FID19" s="153"/>
      <c r="FIE19" s="153"/>
      <c r="FIF19" s="153"/>
      <c r="FIG19" s="153"/>
      <c r="FIH19" s="153"/>
      <c r="FII19" s="153"/>
      <c r="FIJ19" s="153"/>
      <c r="FIK19" s="153"/>
      <c r="FIL19" s="153"/>
      <c r="FIM19" s="153"/>
      <c r="FIN19" s="153"/>
      <c r="FIO19" s="153"/>
      <c r="FIP19" s="153"/>
      <c r="FIQ19" s="153"/>
      <c r="FIR19" s="153"/>
      <c r="FIS19" s="153"/>
      <c r="FIT19" s="153"/>
      <c r="FIU19" s="153"/>
      <c r="FIV19" s="153"/>
      <c r="FIW19" s="153"/>
      <c r="FIX19" s="153"/>
      <c r="FIY19" s="153"/>
      <c r="FIZ19" s="153"/>
      <c r="FJA19" s="153"/>
      <c r="FJB19" s="153"/>
      <c r="FJC19" s="153"/>
      <c r="FJD19" s="153"/>
      <c r="FJE19" s="153"/>
      <c r="FJF19" s="153"/>
      <c r="FJG19" s="153"/>
      <c r="FJH19" s="153"/>
      <c r="FJI19" s="153"/>
      <c r="FJJ19" s="153"/>
      <c r="FJK19" s="153"/>
      <c r="FJL19" s="153"/>
      <c r="FJM19" s="153"/>
      <c r="FJN19" s="153"/>
      <c r="FJO19" s="153"/>
      <c r="FJP19" s="153"/>
      <c r="FJQ19" s="153"/>
      <c r="FJR19" s="153"/>
      <c r="FJS19" s="153"/>
      <c r="FJT19" s="153"/>
      <c r="FJU19" s="153"/>
      <c r="FJV19" s="153"/>
      <c r="FJW19" s="153"/>
      <c r="FJX19" s="153"/>
      <c r="FJY19" s="153"/>
      <c r="FJZ19" s="153"/>
      <c r="FKA19" s="153"/>
      <c r="FKB19" s="153"/>
      <c r="FKC19" s="153"/>
      <c r="FKD19" s="153"/>
      <c r="FKE19" s="153"/>
      <c r="FKF19" s="153"/>
      <c r="FKG19" s="153"/>
      <c r="FKH19" s="153"/>
      <c r="FKI19" s="153"/>
      <c r="FKJ19" s="153"/>
      <c r="FKK19" s="153"/>
      <c r="FKL19" s="153"/>
      <c r="FKM19" s="153"/>
      <c r="FKN19" s="153"/>
      <c r="FKO19" s="153"/>
      <c r="FKP19" s="153"/>
      <c r="FKQ19" s="153"/>
      <c r="FKR19" s="153"/>
      <c r="FKS19" s="153"/>
      <c r="FKT19" s="153"/>
      <c r="FKU19" s="153"/>
      <c r="FKV19" s="153"/>
      <c r="FKW19" s="153"/>
      <c r="FKX19" s="153"/>
      <c r="FKY19" s="153"/>
      <c r="FKZ19" s="153"/>
      <c r="FLA19" s="153"/>
      <c r="FLB19" s="153"/>
      <c r="FLC19" s="153"/>
      <c r="FLD19" s="153"/>
      <c r="FLE19" s="153"/>
      <c r="FLF19" s="153"/>
      <c r="FLG19" s="153"/>
      <c r="FLH19" s="153"/>
      <c r="FLI19" s="153"/>
      <c r="FLJ19" s="153"/>
      <c r="FLK19" s="153"/>
      <c r="FLL19" s="153"/>
      <c r="FLM19" s="153"/>
      <c r="FLN19" s="153"/>
      <c r="FLO19" s="153"/>
      <c r="FLP19" s="153"/>
      <c r="FLQ19" s="153"/>
      <c r="FLR19" s="153"/>
      <c r="FLS19" s="153"/>
      <c r="FLT19" s="153"/>
      <c r="FLU19" s="153"/>
      <c r="FLV19" s="153"/>
      <c r="FLW19" s="153"/>
      <c r="FLX19" s="153"/>
      <c r="FLY19" s="153"/>
      <c r="FLZ19" s="153"/>
      <c r="FMA19" s="153"/>
      <c r="FMB19" s="153"/>
      <c r="FMC19" s="153"/>
      <c r="FMD19" s="153"/>
      <c r="FME19" s="153"/>
      <c r="FMF19" s="153"/>
      <c r="FMG19" s="153"/>
      <c r="FMH19" s="153"/>
      <c r="FMI19" s="153"/>
      <c r="FMJ19" s="153"/>
      <c r="FMK19" s="153"/>
      <c r="FML19" s="153"/>
      <c r="FMM19" s="153"/>
      <c r="FMN19" s="153"/>
      <c r="FMO19" s="153"/>
      <c r="FMP19" s="153"/>
      <c r="FMQ19" s="153"/>
      <c r="FMR19" s="153"/>
      <c r="FMS19" s="153"/>
      <c r="FMT19" s="153"/>
      <c r="FMU19" s="153"/>
      <c r="FMV19" s="153"/>
      <c r="FMW19" s="153"/>
      <c r="FMX19" s="153"/>
      <c r="FMY19" s="153"/>
      <c r="FMZ19" s="153"/>
      <c r="FNA19" s="153"/>
      <c r="FNB19" s="153"/>
      <c r="FNC19" s="153"/>
      <c r="FND19" s="153"/>
      <c r="FNE19" s="153"/>
      <c r="FNF19" s="153"/>
      <c r="FNG19" s="153"/>
      <c r="FNH19" s="153"/>
      <c r="FNI19" s="153"/>
      <c r="FNJ19" s="153"/>
      <c r="FNK19" s="153"/>
      <c r="FNL19" s="153"/>
      <c r="FNM19" s="153"/>
      <c r="FNN19" s="153"/>
      <c r="FNO19" s="153"/>
      <c r="FNP19" s="153"/>
      <c r="FNQ19" s="153"/>
      <c r="FNR19" s="153"/>
      <c r="FNS19" s="153"/>
      <c r="FNT19" s="153"/>
      <c r="FNU19" s="153"/>
      <c r="FNV19" s="153"/>
      <c r="FNW19" s="153"/>
      <c r="FNX19" s="153"/>
      <c r="FNY19" s="153"/>
      <c r="FNZ19" s="153"/>
      <c r="FOA19" s="153"/>
      <c r="FOB19" s="153"/>
      <c r="FOC19" s="153"/>
      <c r="FOD19" s="153"/>
      <c r="FOE19" s="153"/>
      <c r="FOF19" s="153"/>
      <c r="FOG19" s="153"/>
      <c r="FOH19" s="153"/>
      <c r="FOI19" s="153"/>
      <c r="FOJ19" s="153"/>
      <c r="FOK19" s="153"/>
      <c r="FOL19" s="153"/>
      <c r="FOM19" s="153"/>
      <c r="FON19" s="153"/>
      <c r="FOO19" s="153"/>
      <c r="FOP19" s="153"/>
      <c r="FOQ19" s="153"/>
      <c r="FOR19" s="153"/>
      <c r="FOS19" s="153"/>
      <c r="FOT19" s="153"/>
      <c r="FOU19" s="153"/>
      <c r="FOV19" s="153"/>
      <c r="FOW19" s="153"/>
      <c r="FOX19" s="153"/>
      <c r="FOY19" s="153"/>
      <c r="FOZ19" s="153"/>
      <c r="FPA19" s="153"/>
      <c r="FPB19" s="153"/>
      <c r="FPC19" s="153"/>
      <c r="FPD19" s="153"/>
      <c r="FPE19" s="153"/>
      <c r="FPF19" s="153"/>
      <c r="FPG19" s="153"/>
      <c r="FPH19" s="153"/>
      <c r="FPI19" s="153"/>
      <c r="FPJ19" s="153"/>
      <c r="FPK19" s="153"/>
      <c r="FPL19" s="153"/>
      <c r="FPM19" s="153"/>
      <c r="FPN19" s="153"/>
      <c r="FPO19" s="153"/>
      <c r="FPP19" s="153"/>
      <c r="FPQ19" s="153"/>
      <c r="FPR19" s="153"/>
      <c r="FPS19" s="153"/>
      <c r="FPT19" s="153"/>
      <c r="FPU19" s="153"/>
      <c r="FPV19" s="153"/>
      <c r="FPW19" s="153"/>
      <c r="FPX19" s="153"/>
      <c r="FPY19" s="153"/>
      <c r="FPZ19" s="153"/>
      <c r="FQA19" s="153"/>
      <c r="FQB19" s="153"/>
      <c r="FQC19" s="153"/>
      <c r="FQD19" s="153"/>
      <c r="FQE19" s="153"/>
      <c r="FQF19" s="153"/>
      <c r="FQG19" s="153"/>
      <c r="FQH19" s="153"/>
      <c r="FQI19" s="153"/>
      <c r="FQJ19" s="153"/>
      <c r="FQK19" s="153"/>
      <c r="FQL19" s="153"/>
      <c r="FQM19" s="153"/>
      <c r="FQN19" s="153"/>
      <c r="FQO19" s="153"/>
      <c r="FQP19" s="153"/>
      <c r="FQQ19" s="153"/>
      <c r="FQR19" s="153"/>
      <c r="FQS19" s="153"/>
      <c r="FQT19" s="153"/>
      <c r="FQU19" s="153"/>
      <c r="FQV19" s="153"/>
      <c r="FQW19" s="153"/>
      <c r="FQX19" s="153"/>
      <c r="FQY19" s="153"/>
      <c r="FQZ19" s="153"/>
      <c r="FRA19" s="153"/>
      <c r="FRB19" s="153"/>
      <c r="FRC19" s="153"/>
      <c r="FRD19" s="153"/>
      <c r="FRE19" s="153"/>
      <c r="FRF19" s="153"/>
      <c r="FRG19" s="153"/>
      <c r="FRH19" s="153"/>
      <c r="FRI19" s="153"/>
      <c r="FRJ19" s="153"/>
      <c r="FRK19" s="153"/>
      <c r="FRL19" s="153"/>
      <c r="FRM19" s="153"/>
      <c r="FRN19" s="153"/>
      <c r="FRO19" s="153"/>
      <c r="FRP19" s="153"/>
      <c r="FRQ19" s="153"/>
      <c r="FRR19" s="153"/>
      <c r="FRS19" s="153"/>
      <c r="FRT19" s="153"/>
      <c r="FRU19" s="153"/>
      <c r="FRV19" s="153"/>
      <c r="FRW19" s="153"/>
      <c r="FRX19" s="153"/>
      <c r="FRY19" s="153"/>
      <c r="FRZ19" s="153"/>
      <c r="FSA19" s="153"/>
      <c r="FSB19" s="153"/>
      <c r="FSC19" s="153"/>
      <c r="FSD19" s="153"/>
      <c r="FSE19" s="153"/>
      <c r="FSF19" s="153"/>
      <c r="FSG19" s="153"/>
      <c r="FSH19" s="153"/>
      <c r="FSI19" s="153"/>
      <c r="FSJ19" s="153"/>
      <c r="FSK19" s="153"/>
      <c r="FSL19" s="153"/>
      <c r="FSM19" s="153"/>
      <c r="FSN19" s="153"/>
      <c r="FSO19" s="153"/>
      <c r="FSP19" s="153"/>
      <c r="FSQ19" s="153"/>
      <c r="FSR19" s="153"/>
      <c r="FSS19" s="153"/>
      <c r="FST19" s="153"/>
      <c r="FSU19" s="153"/>
      <c r="FSV19" s="153"/>
      <c r="FSW19" s="153"/>
      <c r="FSX19" s="153"/>
      <c r="FSY19" s="153"/>
      <c r="FSZ19" s="153"/>
      <c r="FTA19" s="153"/>
      <c r="FTB19" s="153"/>
      <c r="FTC19" s="153"/>
      <c r="FTD19" s="153"/>
      <c r="FTE19" s="153"/>
      <c r="FTF19" s="153"/>
      <c r="FTG19" s="153"/>
      <c r="FTH19" s="153"/>
      <c r="FTI19" s="153"/>
      <c r="FTJ19" s="153"/>
      <c r="FTK19" s="153"/>
      <c r="FTL19" s="153"/>
      <c r="FTM19" s="153"/>
      <c r="FTN19" s="153"/>
      <c r="FTO19" s="153"/>
      <c r="FTP19" s="153"/>
      <c r="FTQ19" s="153"/>
      <c r="FTR19" s="153"/>
      <c r="FTS19" s="153"/>
      <c r="FTT19" s="153"/>
      <c r="FTU19" s="153"/>
      <c r="FTV19" s="153"/>
      <c r="FTW19" s="153"/>
      <c r="FTX19" s="153"/>
      <c r="FTY19" s="153"/>
      <c r="FTZ19" s="153"/>
      <c r="FUA19" s="153"/>
      <c r="FUB19" s="153"/>
      <c r="FUC19" s="153"/>
      <c r="FUD19" s="153"/>
      <c r="FUE19" s="153"/>
      <c r="FUF19" s="153"/>
      <c r="FUG19" s="153"/>
      <c r="FUH19" s="153"/>
      <c r="FUI19" s="153"/>
      <c r="FUJ19" s="153"/>
      <c r="FUK19" s="153"/>
      <c r="FUL19" s="153"/>
      <c r="FUM19" s="153"/>
      <c r="FUN19" s="153"/>
      <c r="FUO19" s="153"/>
      <c r="FUP19" s="153"/>
      <c r="FUQ19" s="153"/>
      <c r="FUR19" s="153"/>
      <c r="FUS19" s="153"/>
      <c r="FUT19" s="153"/>
      <c r="FUU19" s="153"/>
      <c r="FUV19" s="153"/>
      <c r="FUW19" s="153"/>
      <c r="FUX19" s="153"/>
      <c r="FUY19" s="153"/>
      <c r="FUZ19" s="153"/>
      <c r="FVA19" s="153"/>
      <c r="FVB19" s="153"/>
      <c r="FVC19" s="153"/>
      <c r="FVD19" s="153"/>
      <c r="FVE19" s="153"/>
      <c r="FVF19" s="153"/>
      <c r="FVG19" s="153"/>
      <c r="FVH19" s="153"/>
      <c r="FVI19" s="153"/>
      <c r="FVJ19" s="153"/>
      <c r="FVK19" s="153"/>
      <c r="FVL19" s="153"/>
      <c r="FVM19" s="153"/>
      <c r="FVN19" s="153"/>
      <c r="FVO19" s="153"/>
      <c r="FVP19" s="153"/>
      <c r="FVQ19" s="153"/>
      <c r="FVR19" s="153"/>
      <c r="FVS19" s="153"/>
      <c r="FVT19" s="153"/>
      <c r="FVU19" s="153"/>
      <c r="FVV19" s="153"/>
      <c r="FVW19" s="153"/>
      <c r="FVX19" s="153"/>
      <c r="FVY19" s="153"/>
      <c r="FVZ19" s="153"/>
      <c r="FWA19" s="153"/>
      <c r="FWB19" s="153"/>
      <c r="FWC19" s="153"/>
      <c r="FWD19" s="153"/>
      <c r="FWE19" s="153"/>
      <c r="FWF19" s="153"/>
      <c r="FWG19" s="153"/>
      <c r="FWH19" s="153"/>
      <c r="FWI19" s="153"/>
      <c r="FWJ19" s="153"/>
      <c r="FWK19" s="153"/>
      <c r="FWL19" s="153"/>
      <c r="FWM19" s="153"/>
      <c r="FWN19" s="153"/>
      <c r="FWO19" s="153"/>
      <c r="FWP19" s="153"/>
      <c r="FWQ19" s="153"/>
      <c r="FWR19" s="153"/>
      <c r="FWS19" s="153"/>
      <c r="FWT19" s="153"/>
      <c r="FWU19" s="153"/>
      <c r="FWV19" s="153"/>
      <c r="FWW19" s="153"/>
      <c r="FWX19" s="153"/>
      <c r="FWY19" s="153"/>
      <c r="FWZ19" s="153"/>
      <c r="FXA19" s="153"/>
      <c r="FXB19" s="153"/>
      <c r="FXC19" s="153"/>
      <c r="FXD19" s="153"/>
      <c r="FXE19" s="153"/>
      <c r="FXF19" s="153"/>
      <c r="FXG19" s="153"/>
      <c r="FXH19" s="153"/>
      <c r="FXI19" s="153"/>
      <c r="FXJ19" s="153"/>
      <c r="FXK19" s="153"/>
      <c r="FXL19" s="153"/>
      <c r="FXM19" s="153"/>
      <c r="FXN19" s="153"/>
      <c r="FXO19" s="153"/>
      <c r="FXP19" s="153"/>
      <c r="FXQ19" s="153"/>
      <c r="FXR19" s="153"/>
      <c r="FXS19" s="153"/>
      <c r="FXT19" s="153"/>
      <c r="FXU19" s="153"/>
      <c r="FXV19" s="153"/>
      <c r="FXW19" s="153"/>
      <c r="FXX19" s="153"/>
      <c r="FXY19" s="153"/>
      <c r="FXZ19" s="153"/>
      <c r="FYA19" s="153"/>
      <c r="FYB19" s="153"/>
      <c r="FYC19" s="153"/>
      <c r="FYD19" s="153"/>
      <c r="FYE19" s="153"/>
      <c r="FYF19" s="153"/>
      <c r="FYG19" s="153"/>
      <c r="FYH19" s="153"/>
      <c r="FYI19" s="153"/>
      <c r="FYJ19" s="153"/>
      <c r="FYK19" s="153"/>
      <c r="FYL19" s="153"/>
      <c r="FYM19" s="153"/>
      <c r="FYN19" s="153"/>
      <c r="FYO19" s="153"/>
      <c r="FYP19" s="153"/>
      <c r="FYQ19" s="153"/>
      <c r="FYR19" s="153"/>
      <c r="FYS19" s="153"/>
      <c r="FYT19" s="153"/>
      <c r="FYU19" s="153"/>
      <c r="FYV19" s="153"/>
      <c r="FYW19" s="153"/>
      <c r="FYX19" s="153"/>
      <c r="FYY19" s="153"/>
      <c r="FYZ19" s="153"/>
      <c r="FZA19" s="153"/>
      <c r="FZB19" s="153"/>
      <c r="FZC19" s="153"/>
      <c r="FZD19" s="153"/>
      <c r="FZE19" s="153"/>
      <c r="FZF19" s="153"/>
      <c r="FZG19" s="153"/>
      <c r="FZH19" s="153"/>
      <c r="FZI19" s="153"/>
      <c r="FZJ19" s="153"/>
      <c r="FZK19" s="153"/>
      <c r="FZL19" s="153"/>
      <c r="FZM19" s="153"/>
      <c r="FZN19" s="153"/>
      <c r="FZO19" s="153"/>
      <c r="FZP19" s="153"/>
      <c r="FZQ19" s="153"/>
      <c r="FZR19" s="153"/>
      <c r="FZS19" s="153"/>
      <c r="FZT19" s="153"/>
      <c r="FZU19" s="153"/>
      <c r="FZV19" s="153"/>
      <c r="FZW19" s="153"/>
      <c r="FZX19" s="153"/>
      <c r="FZY19" s="153"/>
      <c r="FZZ19" s="153"/>
      <c r="GAA19" s="153"/>
      <c r="GAB19" s="153"/>
      <c r="GAC19" s="153"/>
      <c r="GAD19" s="153"/>
      <c r="GAE19" s="153"/>
      <c r="GAF19" s="153"/>
      <c r="GAG19" s="153"/>
      <c r="GAH19" s="153"/>
      <c r="GAI19" s="153"/>
      <c r="GAJ19" s="153"/>
      <c r="GAK19" s="153"/>
      <c r="GAL19" s="153"/>
      <c r="GAM19" s="153"/>
      <c r="GAN19" s="153"/>
      <c r="GAO19" s="153"/>
      <c r="GAP19" s="153"/>
      <c r="GAQ19" s="153"/>
      <c r="GAR19" s="153"/>
      <c r="GAS19" s="153"/>
      <c r="GAT19" s="153"/>
      <c r="GAU19" s="153"/>
      <c r="GAV19" s="153"/>
      <c r="GAW19" s="153"/>
      <c r="GAX19" s="153"/>
      <c r="GAY19" s="153"/>
      <c r="GAZ19" s="153"/>
      <c r="GBA19" s="153"/>
      <c r="GBB19" s="153"/>
      <c r="GBC19" s="153"/>
      <c r="GBD19" s="153"/>
      <c r="GBE19" s="153"/>
      <c r="GBF19" s="153"/>
      <c r="GBG19" s="153"/>
      <c r="GBH19" s="153"/>
      <c r="GBI19" s="153"/>
      <c r="GBJ19" s="153"/>
      <c r="GBK19" s="153"/>
      <c r="GBL19" s="153"/>
      <c r="GBM19" s="153"/>
      <c r="GBN19" s="153"/>
      <c r="GBO19" s="153"/>
      <c r="GBP19" s="153"/>
      <c r="GBQ19" s="153"/>
      <c r="GBR19" s="153"/>
      <c r="GBS19" s="153"/>
      <c r="GBT19" s="153"/>
      <c r="GBU19" s="153"/>
      <c r="GBV19" s="153"/>
      <c r="GBW19" s="153"/>
      <c r="GBX19" s="153"/>
      <c r="GBY19" s="153"/>
      <c r="GBZ19" s="153"/>
      <c r="GCA19" s="153"/>
      <c r="GCB19" s="153"/>
      <c r="GCC19" s="153"/>
      <c r="GCD19" s="153"/>
      <c r="GCE19" s="153"/>
      <c r="GCF19" s="153"/>
      <c r="GCG19" s="153"/>
      <c r="GCH19" s="153"/>
      <c r="GCI19" s="153"/>
      <c r="GCJ19" s="153"/>
      <c r="GCK19" s="153"/>
      <c r="GCL19" s="153"/>
      <c r="GCM19" s="153"/>
      <c r="GCN19" s="153"/>
      <c r="GCO19" s="153"/>
      <c r="GCP19" s="153"/>
      <c r="GCQ19" s="153"/>
      <c r="GCR19" s="153"/>
      <c r="GCS19" s="153"/>
      <c r="GCT19" s="153"/>
      <c r="GCU19" s="153"/>
      <c r="GCV19" s="153"/>
      <c r="GCW19" s="153"/>
      <c r="GCX19" s="153"/>
      <c r="GCY19" s="153"/>
      <c r="GCZ19" s="153"/>
      <c r="GDA19" s="153"/>
      <c r="GDB19" s="153"/>
      <c r="GDC19" s="153"/>
      <c r="GDD19" s="153"/>
      <c r="GDE19" s="153"/>
      <c r="GDF19" s="153"/>
      <c r="GDG19" s="153"/>
      <c r="GDH19" s="153"/>
      <c r="GDI19" s="153"/>
      <c r="GDJ19" s="153"/>
      <c r="GDK19" s="153"/>
      <c r="GDL19" s="153"/>
      <c r="GDM19" s="153"/>
      <c r="GDN19" s="153"/>
      <c r="GDO19" s="153"/>
      <c r="GDP19" s="153"/>
      <c r="GDQ19" s="153"/>
      <c r="GDR19" s="153"/>
      <c r="GDS19" s="153"/>
      <c r="GDT19" s="153"/>
      <c r="GDU19" s="153"/>
      <c r="GDV19" s="153"/>
      <c r="GDW19" s="153"/>
      <c r="GDX19" s="153"/>
      <c r="GDY19" s="153"/>
      <c r="GDZ19" s="153"/>
      <c r="GEA19" s="153"/>
      <c r="GEB19" s="153"/>
      <c r="GEC19" s="153"/>
      <c r="GED19" s="153"/>
      <c r="GEE19" s="153"/>
      <c r="GEF19" s="153"/>
      <c r="GEG19" s="153"/>
      <c r="GEH19" s="153"/>
      <c r="GEI19" s="153"/>
      <c r="GEJ19" s="153"/>
      <c r="GEK19" s="153"/>
      <c r="GEL19" s="153"/>
      <c r="GEM19" s="153"/>
      <c r="GEN19" s="153"/>
      <c r="GEO19" s="153"/>
      <c r="GEP19" s="153"/>
      <c r="GEQ19" s="153"/>
      <c r="GER19" s="153"/>
      <c r="GES19" s="153"/>
      <c r="GET19" s="153"/>
      <c r="GEU19" s="153"/>
      <c r="GEV19" s="153"/>
      <c r="GEW19" s="153"/>
      <c r="GEX19" s="153"/>
      <c r="GEY19" s="153"/>
      <c r="GEZ19" s="153"/>
      <c r="GFA19" s="153"/>
      <c r="GFB19" s="153"/>
      <c r="GFC19" s="153"/>
      <c r="GFD19" s="153"/>
      <c r="GFE19" s="153"/>
      <c r="GFF19" s="153"/>
      <c r="GFG19" s="153"/>
      <c r="GFH19" s="153"/>
      <c r="GFI19" s="153"/>
      <c r="GFJ19" s="153"/>
      <c r="GFK19" s="153"/>
      <c r="GFL19" s="153"/>
      <c r="GFM19" s="153"/>
      <c r="GFN19" s="153"/>
      <c r="GFO19" s="153"/>
      <c r="GFP19" s="153"/>
      <c r="GFQ19" s="153"/>
      <c r="GFR19" s="153"/>
      <c r="GFS19" s="153"/>
      <c r="GFT19" s="153"/>
      <c r="GFU19" s="153"/>
      <c r="GFV19" s="153"/>
      <c r="GFW19" s="153"/>
      <c r="GFX19" s="153"/>
      <c r="GFY19" s="153"/>
      <c r="GFZ19" s="153"/>
      <c r="GGA19" s="153"/>
      <c r="GGB19" s="153"/>
      <c r="GGC19" s="153"/>
      <c r="GGD19" s="153"/>
      <c r="GGE19" s="153"/>
      <c r="GGF19" s="153"/>
      <c r="GGG19" s="153"/>
      <c r="GGH19" s="153"/>
      <c r="GGI19" s="153"/>
      <c r="GGJ19" s="153"/>
      <c r="GGK19" s="153"/>
      <c r="GGL19" s="153"/>
      <c r="GGM19" s="153"/>
      <c r="GGN19" s="153"/>
      <c r="GGO19" s="153"/>
      <c r="GGP19" s="153"/>
      <c r="GGQ19" s="153"/>
      <c r="GGR19" s="153"/>
      <c r="GGS19" s="153"/>
      <c r="GGT19" s="153"/>
      <c r="GGU19" s="153"/>
      <c r="GGV19" s="153"/>
      <c r="GGW19" s="153"/>
      <c r="GGX19" s="153"/>
      <c r="GGY19" s="153"/>
      <c r="GGZ19" s="153"/>
      <c r="GHA19" s="153"/>
      <c r="GHB19" s="153"/>
      <c r="GHC19" s="153"/>
      <c r="GHD19" s="153"/>
      <c r="GHE19" s="153"/>
      <c r="GHF19" s="153"/>
      <c r="GHG19" s="153"/>
      <c r="GHH19" s="153"/>
      <c r="GHI19" s="153"/>
      <c r="GHJ19" s="153"/>
      <c r="GHK19" s="153"/>
      <c r="GHL19" s="153"/>
      <c r="GHM19" s="153"/>
      <c r="GHN19" s="153"/>
      <c r="GHO19" s="153"/>
      <c r="GHP19" s="153"/>
      <c r="GHQ19" s="153"/>
      <c r="GHR19" s="153"/>
      <c r="GHS19" s="153"/>
      <c r="GHT19" s="153"/>
      <c r="GHU19" s="153"/>
      <c r="GHV19" s="153"/>
      <c r="GHW19" s="153"/>
      <c r="GHX19" s="153"/>
      <c r="GHY19" s="153"/>
      <c r="GHZ19" s="153"/>
      <c r="GIA19" s="153"/>
      <c r="GIB19" s="153"/>
      <c r="GIC19" s="153"/>
      <c r="GID19" s="153"/>
      <c r="GIE19" s="153"/>
      <c r="GIF19" s="153"/>
      <c r="GIG19" s="153"/>
      <c r="GIH19" s="153"/>
      <c r="GII19" s="153"/>
      <c r="GIJ19" s="153"/>
      <c r="GIK19" s="153"/>
      <c r="GIL19" s="153"/>
      <c r="GIM19" s="153"/>
      <c r="GIN19" s="153"/>
      <c r="GIO19" s="153"/>
      <c r="GIP19" s="153"/>
      <c r="GIQ19" s="153"/>
      <c r="GIR19" s="153"/>
      <c r="GIS19" s="153"/>
      <c r="GIT19" s="153"/>
      <c r="GIU19" s="153"/>
      <c r="GIV19" s="153"/>
      <c r="GIW19" s="153"/>
      <c r="GIX19" s="153"/>
      <c r="GIY19" s="153"/>
      <c r="GIZ19" s="153"/>
      <c r="GJA19" s="153"/>
      <c r="GJB19" s="153"/>
      <c r="GJC19" s="153"/>
      <c r="GJD19" s="153"/>
      <c r="GJE19" s="153"/>
      <c r="GJF19" s="153"/>
      <c r="GJG19" s="153"/>
      <c r="GJH19" s="153"/>
      <c r="GJI19" s="153"/>
      <c r="GJJ19" s="153"/>
      <c r="GJK19" s="153"/>
      <c r="GJL19" s="153"/>
      <c r="GJM19" s="153"/>
      <c r="GJN19" s="153"/>
      <c r="GJO19" s="153"/>
      <c r="GJP19" s="153"/>
      <c r="GJQ19" s="153"/>
      <c r="GJR19" s="153"/>
      <c r="GJS19" s="153"/>
      <c r="GJT19" s="153"/>
      <c r="GJU19" s="153"/>
      <c r="GJV19" s="153"/>
      <c r="GJW19" s="153"/>
      <c r="GJX19" s="153"/>
      <c r="GJY19" s="153"/>
      <c r="GJZ19" s="153"/>
      <c r="GKA19" s="153"/>
      <c r="GKB19" s="153"/>
      <c r="GKC19" s="153"/>
      <c r="GKD19" s="153"/>
      <c r="GKE19" s="153"/>
      <c r="GKF19" s="153"/>
      <c r="GKG19" s="153"/>
      <c r="GKH19" s="153"/>
      <c r="GKI19" s="153"/>
      <c r="GKJ19" s="153"/>
      <c r="GKK19" s="153"/>
      <c r="GKL19" s="153"/>
      <c r="GKM19" s="153"/>
      <c r="GKN19" s="153"/>
      <c r="GKO19" s="153"/>
      <c r="GKP19" s="153"/>
      <c r="GKQ19" s="153"/>
      <c r="GKR19" s="153"/>
      <c r="GKS19" s="153"/>
      <c r="GKT19" s="153"/>
      <c r="GKU19" s="153"/>
      <c r="GKV19" s="153"/>
      <c r="GKW19" s="153"/>
      <c r="GKX19" s="153"/>
      <c r="GKY19" s="153"/>
      <c r="GKZ19" s="153"/>
      <c r="GLA19" s="153"/>
      <c r="GLB19" s="153"/>
      <c r="GLC19" s="153"/>
      <c r="GLD19" s="153"/>
      <c r="GLE19" s="153"/>
      <c r="GLF19" s="153"/>
      <c r="GLG19" s="153"/>
      <c r="GLH19" s="153"/>
      <c r="GLI19" s="153"/>
      <c r="GLJ19" s="153"/>
      <c r="GLK19" s="153"/>
      <c r="GLL19" s="153"/>
      <c r="GLM19" s="153"/>
      <c r="GLN19" s="153"/>
      <c r="GLO19" s="153"/>
      <c r="GLP19" s="153"/>
      <c r="GLQ19" s="153"/>
      <c r="GLR19" s="153"/>
      <c r="GLS19" s="153"/>
      <c r="GLT19" s="153"/>
      <c r="GLU19" s="153"/>
      <c r="GLV19" s="153"/>
      <c r="GLW19" s="153"/>
      <c r="GLX19" s="153"/>
      <c r="GLY19" s="153"/>
      <c r="GLZ19" s="153"/>
      <c r="GMA19" s="153"/>
      <c r="GMB19" s="153"/>
      <c r="GMC19" s="153"/>
      <c r="GMD19" s="153"/>
      <c r="GME19" s="153"/>
      <c r="GMF19" s="153"/>
      <c r="GMG19" s="153"/>
      <c r="GMH19" s="153"/>
      <c r="GMI19" s="153"/>
      <c r="GMJ19" s="153"/>
      <c r="GMK19" s="153"/>
      <c r="GML19" s="153"/>
      <c r="GMM19" s="153"/>
      <c r="GMN19" s="153"/>
      <c r="GMO19" s="153"/>
      <c r="GMP19" s="153"/>
      <c r="GMQ19" s="153"/>
      <c r="GMR19" s="153"/>
      <c r="GMS19" s="153"/>
      <c r="GMT19" s="153"/>
      <c r="GMU19" s="153"/>
      <c r="GMV19" s="153"/>
      <c r="GMW19" s="153"/>
      <c r="GMX19" s="153"/>
      <c r="GMY19" s="153"/>
      <c r="GMZ19" s="153"/>
      <c r="GNA19" s="153"/>
      <c r="GNB19" s="153"/>
      <c r="GNC19" s="153"/>
      <c r="GND19" s="153"/>
      <c r="GNE19" s="153"/>
      <c r="GNF19" s="153"/>
      <c r="GNG19" s="153"/>
      <c r="GNH19" s="153"/>
      <c r="GNI19" s="153"/>
      <c r="GNJ19" s="153"/>
      <c r="GNK19" s="153"/>
      <c r="GNL19" s="153"/>
      <c r="GNM19" s="153"/>
      <c r="GNN19" s="153"/>
      <c r="GNO19" s="153"/>
      <c r="GNP19" s="153"/>
      <c r="GNQ19" s="153"/>
      <c r="GNR19" s="153"/>
      <c r="GNS19" s="153"/>
      <c r="GNT19" s="153"/>
      <c r="GNU19" s="153"/>
      <c r="GNV19" s="153"/>
      <c r="GNW19" s="153"/>
      <c r="GNX19" s="153"/>
      <c r="GNY19" s="153"/>
      <c r="GNZ19" s="153"/>
      <c r="GOA19" s="153"/>
      <c r="GOB19" s="153"/>
      <c r="GOC19" s="153"/>
      <c r="GOD19" s="153"/>
      <c r="GOE19" s="153"/>
      <c r="GOF19" s="153"/>
      <c r="GOG19" s="153"/>
      <c r="GOH19" s="153"/>
      <c r="GOI19" s="153"/>
      <c r="GOJ19" s="153"/>
      <c r="GOK19" s="153"/>
      <c r="GOL19" s="153"/>
      <c r="GOM19" s="153"/>
      <c r="GON19" s="153"/>
      <c r="GOO19" s="153"/>
      <c r="GOP19" s="153"/>
      <c r="GOQ19" s="153"/>
      <c r="GOR19" s="153"/>
      <c r="GOS19" s="153"/>
      <c r="GOT19" s="153"/>
      <c r="GOU19" s="153"/>
      <c r="GOV19" s="153"/>
      <c r="GOW19" s="153"/>
      <c r="GOX19" s="153"/>
      <c r="GOY19" s="153"/>
      <c r="GOZ19" s="153"/>
      <c r="GPA19" s="153"/>
      <c r="GPB19" s="153"/>
      <c r="GPC19" s="153"/>
      <c r="GPD19" s="153"/>
      <c r="GPE19" s="153"/>
      <c r="GPF19" s="153"/>
      <c r="GPG19" s="153"/>
      <c r="GPH19" s="153"/>
      <c r="GPI19" s="153"/>
      <c r="GPJ19" s="153"/>
      <c r="GPK19" s="153"/>
      <c r="GPL19" s="153"/>
      <c r="GPM19" s="153"/>
      <c r="GPN19" s="153"/>
      <c r="GPO19" s="153"/>
      <c r="GPP19" s="153"/>
      <c r="GPQ19" s="153"/>
      <c r="GPR19" s="153"/>
      <c r="GPS19" s="153"/>
      <c r="GPT19" s="153"/>
      <c r="GPU19" s="153"/>
      <c r="GPV19" s="153"/>
      <c r="GPW19" s="153"/>
      <c r="GPX19" s="153"/>
      <c r="GPY19" s="153"/>
      <c r="GPZ19" s="153"/>
      <c r="GQA19" s="153"/>
      <c r="GQB19" s="153"/>
      <c r="GQC19" s="153"/>
      <c r="GQD19" s="153"/>
      <c r="GQE19" s="153"/>
      <c r="GQF19" s="153"/>
      <c r="GQG19" s="153"/>
      <c r="GQH19" s="153"/>
      <c r="GQI19" s="153"/>
      <c r="GQJ19" s="153"/>
      <c r="GQK19" s="153"/>
      <c r="GQL19" s="153"/>
      <c r="GQM19" s="153"/>
      <c r="GQN19" s="153"/>
      <c r="GQO19" s="153"/>
      <c r="GQP19" s="153"/>
      <c r="GQQ19" s="153"/>
      <c r="GQR19" s="153"/>
      <c r="GQS19" s="153"/>
      <c r="GQT19" s="153"/>
      <c r="GQU19" s="153"/>
      <c r="GQV19" s="153"/>
      <c r="GQW19" s="153"/>
      <c r="GQX19" s="153"/>
      <c r="GQY19" s="153"/>
      <c r="GQZ19" s="153"/>
      <c r="GRA19" s="153"/>
      <c r="GRB19" s="153"/>
      <c r="GRC19" s="153"/>
      <c r="GRD19" s="153"/>
      <c r="GRE19" s="153"/>
      <c r="GRF19" s="153"/>
      <c r="GRG19" s="153"/>
      <c r="GRH19" s="153"/>
      <c r="GRI19" s="153"/>
      <c r="GRJ19" s="153"/>
      <c r="GRK19" s="153"/>
      <c r="GRL19" s="153"/>
      <c r="GRM19" s="153"/>
      <c r="GRN19" s="153"/>
      <c r="GRO19" s="153"/>
      <c r="GRP19" s="153"/>
      <c r="GRQ19" s="153"/>
      <c r="GRR19" s="153"/>
      <c r="GRS19" s="153"/>
      <c r="GRT19" s="153"/>
      <c r="GRU19" s="153"/>
      <c r="GRV19" s="153"/>
      <c r="GRW19" s="153"/>
      <c r="GRX19" s="153"/>
      <c r="GRY19" s="153"/>
      <c r="GRZ19" s="153"/>
      <c r="GSA19" s="153"/>
      <c r="GSB19" s="153"/>
      <c r="GSC19" s="153"/>
      <c r="GSD19" s="153"/>
      <c r="GSE19" s="153"/>
      <c r="GSF19" s="153"/>
      <c r="GSG19" s="153"/>
      <c r="GSH19" s="153"/>
      <c r="GSI19" s="153"/>
      <c r="GSJ19" s="153"/>
      <c r="GSK19" s="153"/>
      <c r="GSL19" s="153"/>
      <c r="GSM19" s="153"/>
      <c r="GSN19" s="153"/>
      <c r="GSO19" s="153"/>
      <c r="GSP19" s="153"/>
      <c r="GSQ19" s="153"/>
      <c r="GSR19" s="153"/>
      <c r="GSS19" s="153"/>
      <c r="GST19" s="153"/>
      <c r="GSU19" s="153"/>
      <c r="GSV19" s="153"/>
      <c r="GSW19" s="153"/>
      <c r="GSX19" s="153"/>
      <c r="GSY19" s="153"/>
      <c r="GSZ19" s="153"/>
      <c r="GTA19" s="153"/>
      <c r="GTB19" s="153"/>
      <c r="GTC19" s="153"/>
      <c r="GTD19" s="153"/>
      <c r="GTE19" s="153"/>
      <c r="GTF19" s="153"/>
      <c r="GTG19" s="153"/>
      <c r="GTH19" s="153"/>
      <c r="GTI19" s="153"/>
      <c r="GTJ19" s="153"/>
      <c r="GTK19" s="153"/>
      <c r="GTL19" s="153"/>
      <c r="GTM19" s="153"/>
      <c r="GTN19" s="153"/>
      <c r="GTO19" s="153"/>
      <c r="GTP19" s="153"/>
      <c r="GTQ19" s="153"/>
      <c r="GTR19" s="153"/>
      <c r="GTS19" s="153"/>
      <c r="GTT19" s="153"/>
      <c r="GTU19" s="153"/>
      <c r="GTV19" s="153"/>
      <c r="GTW19" s="153"/>
      <c r="GTX19" s="153"/>
      <c r="GTY19" s="153"/>
      <c r="GTZ19" s="153"/>
      <c r="GUA19" s="153"/>
      <c r="GUB19" s="153"/>
      <c r="GUC19" s="153"/>
      <c r="GUD19" s="153"/>
      <c r="GUE19" s="153"/>
      <c r="GUF19" s="153"/>
      <c r="GUG19" s="153"/>
      <c r="GUH19" s="153"/>
      <c r="GUI19" s="153"/>
      <c r="GUJ19" s="153"/>
      <c r="GUK19" s="153"/>
      <c r="GUL19" s="153"/>
      <c r="GUM19" s="153"/>
      <c r="GUN19" s="153"/>
      <c r="GUO19" s="153"/>
      <c r="GUP19" s="153"/>
      <c r="GUQ19" s="153"/>
      <c r="GUR19" s="153"/>
      <c r="GUS19" s="153"/>
      <c r="GUT19" s="153"/>
      <c r="GUU19" s="153"/>
      <c r="GUV19" s="153"/>
      <c r="GUW19" s="153"/>
      <c r="GUX19" s="153"/>
      <c r="GUY19" s="153"/>
      <c r="GUZ19" s="153"/>
      <c r="GVA19" s="153"/>
      <c r="GVB19" s="153"/>
      <c r="GVC19" s="153"/>
      <c r="GVD19" s="153"/>
      <c r="GVE19" s="153"/>
      <c r="GVF19" s="153"/>
      <c r="GVG19" s="153"/>
      <c r="GVH19" s="153"/>
      <c r="GVI19" s="153"/>
      <c r="GVJ19" s="153"/>
      <c r="GVK19" s="153"/>
      <c r="GVL19" s="153"/>
      <c r="GVM19" s="153"/>
      <c r="GVN19" s="153"/>
      <c r="GVO19" s="153"/>
      <c r="GVP19" s="153"/>
      <c r="GVQ19" s="153"/>
      <c r="GVR19" s="153"/>
      <c r="GVS19" s="153"/>
      <c r="GVT19" s="153"/>
      <c r="GVU19" s="153"/>
      <c r="GVV19" s="153"/>
      <c r="GVW19" s="153"/>
      <c r="GVX19" s="153"/>
      <c r="GVY19" s="153"/>
      <c r="GVZ19" s="153"/>
      <c r="GWA19" s="153"/>
      <c r="GWB19" s="153"/>
      <c r="GWC19" s="153"/>
      <c r="GWD19" s="153"/>
      <c r="GWE19" s="153"/>
      <c r="GWF19" s="153"/>
      <c r="GWG19" s="153"/>
      <c r="GWH19" s="153"/>
      <c r="GWI19" s="153"/>
      <c r="GWJ19" s="153"/>
      <c r="GWK19" s="153"/>
      <c r="GWL19" s="153"/>
      <c r="GWM19" s="153"/>
      <c r="GWN19" s="153"/>
      <c r="GWO19" s="153"/>
      <c r="GWP19" s="153"/>
      <c r="GWQ19" s="153"/>
      <c r="GWR19" s="153"/>
      <c r="GWS19" s="153"/>
      <c r="GWT19" s="153"/>
      <c r="GWU19" s="153"/>
      <c r="GWV19" s="153"/>
      <c r="GWW19" s="153"/>
      <c r="GWX19" s="153"/>
      <c r="GWY19" s="153"/>
      <c r="GWZ19" s="153"/>
      <c r="GXA19" s="153"/>
      <c r="GXB19" s="153"/>
      <c r="GXC19" s="153"/>
      <c r="GXD19" s="153"/>
      <c r="GXE19" s="153"/>
      <c r="GXF19" s="153"/>
      <c r="GXG19" s="153"/>
      <c r="GXH19" s="153"/>
      <c r="GXI19" s="153"/>
      <c r="GXJ19" s="153"/>
      <c r="GXK19" s="153"/>
      <c r="GXL19" s="153"/>
      <c r="GXM19" s="153"/>
      <c r="GXN19" s="153"/>
      <c r="GXO19" s="153"/>
      <c r="GXP19" s="153"/>
      <c r="GXQ19" s="153"/>
      <c r="GXR19" s="153"/>
      <c r="GXS19" s="153"/>
      <c r="GXT19" s="153"/>
      <c r="GXU19" s="153"/>
      <c r="GXV19" s="153"/>
      <c r="GXW19" s="153"/>
      <c r="GXX19" s="153"/>
      <c r="GXY19" s="153"/>
      <c r="GXZ19" s="153"/>
      <c r="GYA19" s="153"/>
      <c r="GYB19" s="153"/>
      <c r="GYC19" s="153"/>
      <c r="GYD19" s="153"/>
      <c r="GYE19" s="153"/>
      <c r="GYF19" s="153"/>
      <c r="GYG19" s="153"/>
      <c r="GYH19" s="153"/>
      <c r="GYI19" s="153"/>
      <c r="GYJ19" s="153"/>
      <c r="GYK19" s="153"/>
      <c r="GYL19" s="153"/>
      <c r="GYM19" s="153"/>
      <c r="GYN19" s="153"/>
      <c r="GYO19" s="153"/>
      <c r="GYP19" s="153"/>
      <c r="GYQ19" s="153"/>
      <c r="GYR19" s="153"/>
      <c r="GYS19" s="153"/>
      <c r="GYT19" s="153"/>
      <c r="GYU19" s="153"/>
      <c r="GYV19" s="153"/>
      <c r="GYW19" s="153"/>
      <c r="GYX19" s="153"/>
      <c r="GYY19" s="153"/>
      <c r="GYZ19" s="153"/>
      <c r="GZA19" s="153"/>
      <c r="GZB19" s="153"/>
      <c r="GZC19" s="153"/>
      <c r="GZD19" s="153"/>
      <c r="GZE19" s="153"/>
      <c r="GZF19" s="153"/>
      <c r="GZG19" s="153"/>
      <c r="GZH19" s="153"/>
      <c r="GZI19" s="153"/>
      <c r="GZJ19" s="153"/>
      <c r="GZK19" s="153"/>
      <c r="GZL19" s="153"/>
      <c r="GZM19" s="153"/>
      <c r="GZN19" s="153"/>
      <c r="GZO19" s="153"/>
      <c r="GZP19" s="153"/>
      <c r="GZQ19" s="153"/>
      <c r="GZR19" s="153"/>
      <c r="GZS19" s="153"/>
      <c r="GZT19" s="153"/>
      <c r="GZU19" s="153"/>
      <c r="GZV19" s="153"/>
      <c r="GZW19" s="153"/>
      <c r="GZX19" s="153"/>
      <c r="GZY19" s="153"/>
      <c r="GZZ19" s="153"/>
      <c r="HAA19" s="153"/>
      <c r="HAB19" s="153"/>
      <c r="HAC19" s="153"/>
      <c r="HAD19" s="153"/>
      <c r="HAE19" s="153"/>
      <c r="HAF19" s="153"/>
      <c r="HAG19" s="153"/>
      <c r="HAH19" s="153"/>
      <c r="HAI19" s="153"/>
      <c r="HAJ19" s="153"/>
      <c r="HAK19" s="153"/>
      <c r="HAL19" s="153"/>
      <c r="HAM19" s="153"/>
      <c r="HAN19" s="153"/>
      <c r="HAO19" s="153"/>
      <c r="HAP19" s="153"/>
      <c r="HAQ19" s="153"/>
      <c r="HAR19" s="153"/>
      <c r="HAS19" s="153"/>
      <c r="HAT19" s="153"/>
      <c r="HAU19" s="153"/>
      <c r="HAV19" s="153"/>
      <c r="HAW19" s="153"/>
      <c r="HAX19" s="153"/>
      <c r="HAY19" s="153"/>
      <c r="HAZ19" s="153"/>
      <c r="HBA19" s="153"/>
      <c r="HBB19" s="153"/>
      <c r="HBC19" s="153"/>
      <c r="HBD19" s="153"/>
      <c r="HBE19" s="153"/>
      <c r="HBF19" s="153"/>
      <c r="HBG19" s="153"/>
      <c r="HBH19" s="153"/>
      <c r="HBI19" s="153"/>
      <c r="HBJ19" s="153"/>
      <c r="HBK19" s="153"/>
      <c r="HBL19" s="153"/>
      <c r="HBM19" s="153"/>
      <c r="HBN19" s="153"/>
      <c r="HBO19" s="153"/>
      <c r="HBP19" s="153"/>
      <c r="HBQ19" s="153"/>
      <c r="HBR19" s="153"/>
      <c r="HBS19" s="153"/>
      <c r="HBT19" s="153"/>
      <c r="HBU19" s="153"/>
      <c r="HBV19" s="153"/>
      <c r="HBW19" s="153"/>
      <c r="HBX19" s="153"/>
      <c r="HBY19" s="153"/>
      <c r="HBZ19" s="153"/>
      <c r="HCA19" s="153"/>
      <c r="HCB19" s="153"/>
      <c r="HCC19" s="153"/>
      <c r="HCD19" s="153"/>
      <c r="HCE19" s="153"/>
      <c r="HCF19" s="153"/>
      <c r="HCG19" s="153"/>
      <c r="HCH19" s="153"/>
      <c r="HCI19" s="153"/>
      <c r="HCJ19" s="153"/>
      <c r="HCK19" s="153"/>
      <c r="HCL19" s="153"/>
      <c r="HCM19" s="153"/>
      <c r="HCN19" s="153"/>
      <c r="HCO19" s="153"/>
      <c r="HCP19" s="153"/>
      <c r="HCQ19" s="153"/>
      <c r="HCR19" s="153"/>
      <c r="HCS19" s="153"/>
      <c r="HCT19" s="153"/>
      <c r="HCU19" s="153"/>
      <c r="HCV19" s="153"/>
      <c r="HCW19" s="153"/>
      <c r="HCX19" s="153"/>
      <c r="HCY19" s="153"/>
      <c r="HCZ19" s="153"/>
      <c r="HDA19" s="153"/>
      <c r="HDB19" s="153"/>
      <c r="HDC19" s="153"/>
      <c r="HDD19" s="153"/>
      <c r="HDE19" s="153"/>
      <c r="HDF19" s="153"/>
      <c r="HDG19" s="153"/>
      <c r="HDH19" s="153"/>
      <c r="HDI19" s="153"/>
      <c r="HDJ19" s="153"/>
      <c r="HDK19" s="153"/>
      <c r="HDL19" s="153"/>
      <c r="HDM19" s="153"/>
      <c r="HDN19" s="153"/>
      <c r="HDO19" s="153"/>
      <c r="HDP19" s="153"/>
      <c r="HDQ19" s="153"/>
      <c r="HDR19" s="153"/>
      <c r="HDS19" s="153"/>
      <c r="HDT19" s="153"/>
      <c r="HDU19" s="153"/>
      <c r="HDV19" s="153"/>
      <c r="HDW19" s="153"/>
      <c r="HDX19" s="153"/>
      <c r="HDY19" s="153"/>
      <c r="HDZ19" s="153"/>
      <c r="HEA19" s="153"/>
      <c r="HEB19" s="153"/>
      <c r="HEC19" s="153"/>
      <c r="HED19" s="153"/>
      <c r="HEE19" s="153"/>
      <c r="HEF19" s="153"/>
      <c r="HEG19" s="153"/>
      <c r="HEH19" s="153"/>
      <c r="HEI19" s="153"/>
      <c r="HEJ19" s="153"/>
      <c r="HEK19" s="153"/>
      <c r="HEL19" s="153"/>
      <c r="HEM19" s="153"/>
      <c r="HEN19" s="153"/>
      <c r="HEO19" s="153"/>
      <c r="HEP19" s="153"/>
      <c r="HEQ19" s="153"/>
      <c r="HER19" s="153"/>
      <c r="HES19" s="153"/>
      <c r="HET19" s="153"/>
      <c r="HEU19" s="153"/>
      <c r="HEV19" s="153"/>
      <c r="HEW19" s="153"/>
      <c r="HEX19" s="153"/>
      <c r="HEY19" s="153"/>
      <c r="HEZ19" s="153"/>
      <c r="HFA19" s="153"/>
      <c r="HFB19" s="153"/>
      <c r="HFC19" s="153"/>
      <c r="HFD19" s="153"/>
      <c r="HFE19" s="153"/>
      <c r="HFF19" s="153"/>
      <c r="HFG19" s="153"/>
      <c r="HFH19" s="153"/>
      <c r="HFI19" s="153"/>
      <c r="HFJ19" s="153"/>
      <c r="HFK19" s="153"/>
      <c r="HFL19" s="153"/>
      <c r="HFM19" s="153"/>
      <c r="HFN19" s="153"/>
      <c r="HFO19" s="153"/>
      <c r="HFP19" s="153"/>
      <c r="HFQ19" s="153"/>
      <c r="HFR19" s="153"/>
      <c r="HFS19" s="153"/>
      <c r="HFT19" s="153"/>
      <c r="HFU19" s="153"/>
      <c r="HFV19" s="153"/>
      <c r="HFW19" s="153"/>
      <c r="HFX19" s="153"/>
      <c r="HFY19" s="153"/>
      <c r="HFZ19" s="153"/>
      <c r="HGA19" s="153"/>
      <c r="HGB19" s="153"/>
      <c r="HGC19" s="153"/>
      <c r="HGD19" s="153"/>
      <c r="HGE19" s="153"/>
      <c r="HGF19" s="153"/>
      <c r="HGG19" s="153"/>
      <c r="HGH19" s="153"/>
      <c r="HGI19" s="153"/>
      <c r="HGJ19" s="153"/>
      <c r="HGK19" s="153"/>
      <c r="HGL19" s="153"/>
      <c r="HGM19" s="153"/>
      <c r="HGN19" s="153"/>
      <c r="HGO19" s="153"/>
      <c r="HGP19" s="153"/>
      <c r="HGQ19" s="153"/>
      <c r="HGR19" s="153"/>
      <c r="HGS19" s="153"/>
      <c r="HGT19" s="153"/>
      <c r="HGU19" s="153"/>
      <c r="HGV19" s="153"/>
      <c r="HGW19" s="153"/>
      <c r="HGX19" s="153"/>
      <c r="HGY19" s="153"/>
      <c r="HGZ19" s="153"/>
      <c r="HHA19" s="153"/>
      <c r="HHB19" s="153"/>
      <c r="HHC19" s="153"/>
      <c r="HHD19" s="153"/>
      <c r="HHE19" s="153"/>
      <c r="HHF19" s="153"/>
      <c r="HHG19" s="153"/>
      <c r="HHH19" s="153"/>
      <c r="HHI19" s="153"/>
      <c r="HHJ19" s="153"/>
      <c r="HHK19" s="153"/>
      <c r="HHL19" s="153"/>
      <c r="HHM19" s="153"/>
      <c r="HHN19" s="153"/>
      <c r="HHO19" s="153"/>
      <c r="HHP19" s="153"/>
      <c r="HHQ19" s="153"/>
      <c r="HHR19" s="153"/>
      <c r="HHS19" s="153"/>
      <c r="HHT19" s="153"/>
      <c r="HHU19" s="153"/>
      <c r="HHV19" s="153"/>
      <c r="HHW19" s="153"/>
      <c r="HHX19" s="153"/>
      <c r="HHY19" s="153"/>
      <c r="HHZ19" s="153"/>
      <c r="HIA19" s="153"/>
      <c r="HIB19" s="153"/>
      <c r="HIC19" s="153"/>
      <c r="HID19" s="153"/>
      <c r="HIE19" s="153"/>
      <c r="HIF19" s="153"/>
      <c r="HIG19" s="153"/>
      <c r="HIH19" s="153"/>
      <c r="HII19" s="153"/>
      <c r="HIJ19" s="153"/>
      <c r="HIK19" s="153"/>
      <c r="HIL19" s="153"/>
      <c r="HIM19" s="153"/>
      <c r="HIN19" s="153"/>
      <c r="HIO19" s="153"/>
      <c r="HIP19" s="153"/>
      <c r="HIQ19" s="153"/>
      <c r="HIR19" s="153"/>
      <c r="HIS19" s="153"/>
      <c r="HIT19" s="153"/>
      <c r="HIU19" s="153"/>
      <c r="HIV19" s="153"/>
      <c r="HIW19" s="153"/>
      <c r="HIX19" s="153"/>
      <c r="HIY19" s="153"/>
      <c r="HIZ19" s="153"/>
      <c r="HJA19" s="153"/>
      <c r="HJB19" s="153"/>
      <c r="HJC19" s="153"/>
      <c r="HJD19" s="153"/>
      <c r="HJE19" s="153"/>
      <c r="HJF19" s="153"/>
      <c r="HJG19" s="153"/>
      <c r="HJH19" s="153"/>
      <c r="HJI19" s="153"/>
      <c r="HJJ19" s="153"/>
      <c r="HJK19" s="153"/>
      <c r="HJL19" s="153"/>
      <c r="HJM19" s="153"/>
      <c r="HJN19" s="153"/>
      <c r="HJO19" s="153"/>
      <c r="HJP19" s="153"/>
      <c r="HJQ19" s="153"/>
      <c r="HJR19" s="153"/>
      <c r="HJS19" s="153"/>
      <c r="HJT19" s="153"/>
      <c r="HJU19" s="153"/>
      <c r="HJV19" s="153"/>
      <c r="HJW19" s="153"/>
      <c r="HJX19" s="153"/>
      <c r="HJY19" s="153"/>
      <c r="HJZ19" s="153"/>
      <c r="HKA19" s="153"/>
      <c r="HKB19" s="153"/>
      <c r="HKC19" s="153"/>
      <c r="HKD19" s="153"/>
      <c r="HKE19" s="153"/>
      <c r="HKF19" s="153"/>
      <c r="HKG19" s="153"/>
      <c r="HKH19" s="153"/>
      <c r="HKI19" s="153"/>
      <c r="HKJ19" s="153"/>
      <c r="HKK19" s="153"/>
      <c r="HKL19" s="153"/>
      <c r="HKM19" s="153"/>
      <c r="HKN19" s="153"/>
      <c r="HKO19" s="153"/>
      <c r="HKP19" s="153"/>
      <c r="HKQ19" s="153"/>
      <c r="HKR19" s="153"/>
      <c r="HKS19" s="153"/>
      <c r="HKT19" s="153"/>
      <c r="HKU19" s="153"/>
      <c r="HKV19" s="153"/>
      <c r="HKW19" s="153"/>
      <c r="HKX19" s="153"/>
      <c r="HKY19" s="153"/>
      <c r="HKZ19" s="153"/>
      <c r="HLA19" s="153"/>
      <c r="HLB19" s="153"/>
      <c r="HLC19" s="153"/>
      <c r="HLD19" s="153"/>
      <c r="HLE19" s="153"/>
      <c r="HLF19" s="153"/>
      <c r="HLG19" s="153"/>
      <c r="HLH19" s="153"/>
      <c r="HLI19" s="153"/>
      <c r="HLJ19" s="153"/>
      <c r="HLK19" s="153"/>
      <c r="HLL19" s="153"/>
      <c r="HLM19" s="153"/>
      <c r="HLN19" s="153"/>
      <c r="HLO19" s="153"/>
      <c r="HLP19" s="153"/>
      <c r="HLQ19" s="153"/>
      <c r="HLR19" s="153"/>
      <c r="HLS19" s="153"/>
      <c r="HLT19" s="153"/>
      <c r="HLU19" s="153"/>
      <c r="HLV19" s="153"/>
      <c r="HLW19" s="153"/>
      <c r="HLX19" s="153"/>
      <c r="HLY19" s="153"/>
      <c r="HLZ19" s="153"/>
      <c r="HMA19" s="153"/>
      <c r="HMB19" s="153"/>
      <c r="HMC19" s="153"/>
      <c r="HMD19" s="153"/>
      <c r="HME19" s="153"/>
      <c r="HMF19" s="153"/>
      <c r="HMG19" s="153"/>
      <c r="HMH19" s="153"/>
      <c r="HMI19" s="153"/>
      <c r="HMJ19" s="153"/>
      <c r="HMK19" s="153"/>
      <c r="HML19" s="153"/>
      <c r="HMM19" s="153"/>
      <c r="HMN19" s="153"/>
      <c r="HMO19" s="153"/>
      <c r="HMP19" s="153"/>
      <c r="HMQ19" s="153"/>
      <c r="HMR19" s="153"/>
      <c r="HMS19" s="153"/>
      <c r="HMT19" s="153"/>
      <c r="HMU19" s="153"/>
      <c r="HMV19" s="153"/>
      <c r="HMW19" s="153"/>
      <c r="HMX19" s="153"/>
      <c r="HMY19" s="153"/>
      <c r="HMZ19" s="153"/>
      <c r="HNA19" s="153"/>
      <c r="HNB19" s="153"/>
      <c r="HNC19" s="153"/>
      <c r="HND19" s="153"/>
      <c r="HNE19" s="153"/>
      <c r="HNF19" s="153"/>
      <c r="HNG19" s="153"/>
      <c r="HNH19" s="153"/>
      <c r="HNI19" s="153"/>
      <c r="HNJ19" s="153"/>
      <c r="HNK19" s="153"/>
      <c r="HNL19" s="153"/>
      <c r="HNM19" s="153"/>
      <c r="HNN19" s="153"/>
      <c r="HNO19" s="153"/>
      <c r="HNP19" s="153"/>
      <c r="HNQ19" s="153"/>
      <c r="HNR19" s="153"/>
      <c r="HNS19" s="153"/>
      <c r="HNT19" s="153"/>
      <c r="HNU19" s="153"/>
      <c r="HNV19" s="153"/>
      <c r="HNW19" s="153"/>
      <c r="HNX19" s="153"/>
      <c r="HNY19" s="153"/>
      <c r="HNZ19" s="153"/>
      <c r="HOA19" s="153"/>
      <c r="HOB19" s="153"/>
      <c r="HOC19" s="153"/>
      <c r="HOD19" s="153"/>
      <c r="HOE19" s="153"/>
      <c r="HOF19" s="153"/>
      <c r="HOG19" s="153"/>
      <c r="HOH19" s="153"/>
      <c r="HOI19" s="153"/>
      <c r="HOJ19" s="153"/>
      <c r="HOK19" s="153"/>
      <c r="HOL19" s="153"/>
      <c r="HOM19" s="153"/>
      <c r="HON19" s="153"/>
      <c r="HOO19" s="153"/>
      <c r="HOP19" s="153"/>
      <c r="HOQ19" s="153"/>
      <c r="HOR19" s="153"/>
      <c r="HOS19" s="153"/>
      <c r="HOT19" s="153"/>
      <c r="HOU19" s="153"/>
      <c r="HOV19" s="153"/>
      <c r="HOW19" s="153"/>
      <c r="HOX19" s="153"/>
      <c r="HOY19" s="153"/>
      <c r="HOZ19" s="153"/>
      <c r="HPA19" s="153"/>
      <c r="HPB19" s="153"/>
      <c r="HPC19" s="153"/>
      <c r="HPD19" s="153"/>
      <c r="HPE19" s="153"/>
      <c r="HPF19" s="153"/>
      <c r="HPG19" s="153"/>
      <c r="HPH19" s="153"/>
      <c r="HPI19" s="153"/>
      <c r="HPJ19" s="153"/>
      <c r="HPK19" s="153"/>
      <c r="HPL19" s="153"/>
      <c r="HPM19" s="153"/>
      <c r="HPN19" s="153"/>
      <c r="HPO19" s="153"/>
      <c r="HPP19" s="153"/>
      <c r="HPQ19" s="153"/>
      <c r="HPR19" s="153"/>
      <c r="HPS19" s="153"/>
      <c r="HPT19" s="153"/>
      <c r="HPU19" s="153"/>
      <c r="HPV19" s="153"/>
      <c r="HPW19" s="153"/>
      <c r="HPX19" s="153"/>
      <c r="HPY19" s="153"/>
      <c r="HPZ19" s="153"/>
      <c r="HQA19" s="153"/>
      <c r="HQB19" s="153"/>
      <c r="HQC19" s="153"/>
      <c r="HQD19" s="153"/>
      <c r="HQE19" s="153"/>
      <c r="HQF19" s="153"/>
      <c r="HQG19" s="153"/>
      <c r="HQH19" s="153"/>
      <c r="HQI19" s="153"/>
      <c r="HQJ19" s="153"/>
      <c r="HQK19" s="153"/>
      <c r="HQL19" s="153"/>
      <c r="HQM19" s="153"/>
      <c r="HQN19" s="153"/>
      <c r="HQO19" s="153"/>
      <c r="HQP19" s="153"/>
      <c r="HQQ19" s="153"/>
      <c r="HQR19" s="153"/>
      <c r="HQS19" s="153"/>
      <c r="HQT19" s="153"/>
      <c r="HQU19" s="153"/>
      <c r="HQV19" s="153"/>
      <c r="HQW19" s="153"/>
      <c r="HQX19" s="153"/>
      <c r="HQY19" s="153"/>
      <c r="HQZ19" s="153"/>
      <c r="HRA19" s="153"/>
      <c r="HRB19" s="153"/>
      <c r="HRC19" s="153"/>
      <c r="HRD19" s="153"/>
      <c r="HRE19" s="153"/>
      <c r="HRF19" s="153"/>
      <c r="HRG19" s="153"/>
      <c r="HRH19" s="153"/>
      <c r="HRI19" s="153"/>
      <c r="HRJ19" s="153"/>
      <c r="HRK19" s="153"/>
      <c r="HRL19" s="153"/>
      <c r="HRM19" s="153"/>
      <c r="HRN19" s="153"/>
      <c r="HRO19" s="153"/>
      <c r="HRP19" s="153"/>
      <c r="HRQ19" s="153"/>
      <c r="HRR19" s="153"/>
      <c r="HRS19" s="153"/>
      <c r="HRT19" s="153"/>
      <c r="HRU19" s="153"/>
      <c r="HRV19" s="153"/>
      <c r="HRW19" s="153"/>
      <c r="HRX19" s="153"/>
      <c r="HRY19" s="153"/>
      <c r="HRZ19" s="153"/>
      <c r="HSA19" s="153"/>
      <c r="HSB19" s="153"/>
      <c r="HSC19" s="153"/>
      <c r="HSD19" s="153"/>
      <c r="HSE19" s="153"/>
      <c r="HSF19" s="153"/>
      <c r="HSG19" s="153"/>
      <c r="HSH19" s="153"/>
      <c r="HSI19" s="153"/>
      <c r="HSJ19" s="153"/>
      <c r="HSK19" s="153"/>
      <c r="HSL19" s="153"/>
      <c r="HSM19" s="153"/>
      <c r="HSN19" s="153"/>
      <c r="HSO19" s="153"/>
      <c r="HSP19" s="153"/>
      <c r="HSQ19" s="153"/>
      <c r="HSR19" s="153"/>
      <c r="HSS19" s="153"/>
      <c r="HST19" s="153"/>
      <c r="HSU19" s="153"/>
      <c r="HSV19" s="153"/>
      <c r="HSW19" s="153"/>
      <c r="HSX19" s="153"/>
      <c r="HSY19" s="153"/>
      <c r="HSZ19" s="153"/>
      <c r="HTA19" s="153"/>
      <c r="HTB19" s="153"/>
      <c r="HTC19" s="153"/>
      <c r="HTD19" s="153"/>
      <c r="HTE19" s="153"/>
      <c r="HTF19" s="153"/>
      <c r="HTG19" s="153"/>
      <c r="HTH19" s="153"/>
      <c r="HTI19" s="153"/>
      <c r="HTJ19" s="153"/>
      <c r="HTK19" s="153"/>
      <c r="HTL19" s="153"/>
      <c r="HTM19" s="153"/>
      <c r="HTN19" s="153"/>
      <c r="HTO19" s="153"/>
      <c r="HTP19" s="153"/>
      <c r="HTQ19" s="153"/>
      <c r="HTR19" s="153"/>
      <c r="HTS19" s="153"/>
      <c r="HTT19" s="153"/>
      <c r="HTU19" s="153"/>
      <c r="HTV19" s="153"/>
      <c r="HTW19" s="153"/>
      <c r="HTX19" s="153"/>
      <c r="HTY19" s="153"/>
      <c r="HTZ19" s="153"/>
      <c r="HUA19" s="153"/>
      <c r="HUB19" s="153"/>
      <c r="HUC19" s="153"/>
      <c r="HUD19" s="153"/>
      <c r="HUE19" s="153"/>
      <c r="HUF19" s="153"/>
      <c r="HUG19" s="153"/>
      <c r="HUH19" s="153"/>
      <c r="HUI19" s="153"/>
      <c r="HUJ19" s="153"/>
      <c r="HUK19" s="153"/>
      <c r="HUL19" s="153"/>
      <c r="HUM19" s="153"/>
      <c r="HUN19" s="153"/>
      <c r="HUO19" s="153"/>
      <c r="HUP19" s="153"/>
      <c r="HUQ19" s="153"/>
      <c r="HUR19" s="153"/>
      <c r="HUS19" s="153"/>
      <c r="HUT19" s="153"/>
      <c r="HUU19" s="153"/>
      <c r="HUV19" s="153"/>
      <c r="HUW19" s="153"/>
      <c r="HUX19" s="153"/>
      <c r="HUY19" s="153"/>
      <c r="HUZ19" s="153"/>
      <c r="HVA19" s="153"/>
      <c r="HVB19" s="153"/>
      <c r="HVC19" s="153"/>
      <c r="HVD19" s="153"/>
      <c r="HVE19" s="153"/>
      <c r="HVF19" s="153"/>
      <c r="HVG19" s="153"/>
      <c r="HVH19" s="153"/>
      <c r="HVI19" s="153"/>
      <c r="HVJ19" s="153"/>
      <c r="HVK19" s="153"/>
      <c r="HVL19" s="153"/>
      <c r="HVM19" s="153"/>
      <c r="HVN19" s="153"/>
      <c r="HVO19" s="153"/>
      <c r="HVP19" s="153"/>
      <c r="HVQ19" s="153"/>
      <c r="HVR19" s="153"/>
      <c r="HVS19" s="153"/>
      <c r="HVT19" s="153"/>
      <c r="HVU19" s="153"/>
      <c r="HVV19" s="153"/>
      <c r="HVW19" s="153"/>
      <c r="HVX19" s="153"/>
      <c r="HVY19" s="153"/>
      <c r="HVZ19" s="153"/>
      <c r="HWA19" s="153"/>
      <c r="HWB19" s="153"/>
      <c r="HWC19" s="153"/>
      <c r="HWD19" s="153"/>
      <c r="HWE19" s="153"/>
      <c r="HWF19" s="153"/>
      <c r="HWG19" s="153"/>
      <c r="HWH19" s="153"/>
      <c r="HWI19" s="153"/>
      <c r="HWJ19" s="153"/>
      <c r="HWK19" s="153"/>
      <c r="HWL19" s="153"/>
      <c r="HWM19" s="153"/>
      <c r="HWN19" s="153"/>
      <c r="HWO19" s="153"/>
      <c r="HWP19" s="153"/>
      <c r="HWQ19" s="153"/>
      <c r="HWR19" s="153"/>
      <c r="HWS19" s="153"/>
      <c r="HWT19" s="153"/>
      <c r="HWU19" s="153"/>
      <c r="HWV19" s="153"/>
      <c r="HWW19" s="153"/>
      <c r="HWX19" s="153"/>
      <c r="HWY19" s="153"/>
      <c r="HWZ19" s="153"/>
      <c r="HXA19" s="153"/>
      <c r="HXB19" s="153"/>
      <c r="HXC19" s="153"/>
      <c r="HXD19" s="153"/>
      <c r="HXE19" s="153"/>
      <c r="HXF19" s="153"/>
      <c r="HXG19" s="153"/>
      <c r="HXH19" s="153"/>
      <c r="HXI19" s="153"/>
      <c r="HXJ19" s="153"/>
      <c r="HXK19" s="153"/>
      <c r="HXL19" s="153"/>
      <c r="HXM19" s="153"/>
      <c r="HXN19" s="153"/>
      <c r="HXO19" s="153"/>
      <c r="HXP19" s="153"/>
      <c r="HXQ19" s="153"/>
      <c r="HXR19" s="153"/>
      <c r="HXS19" s="153"/>
      <c r="HXT19" s="153"/>
      <c r="HXU19" s="153"/>
      <c r="HXV19" s="153"/>
      <c r="HXW19" s="153"/>
      <c r="HXX19" s="153"/>
      <c r="HXY19" s="153"/>
      <c r="HXZ19" s="153"/>
      <c r="HYA19" s="153"/>
      <c r="HYB19" s="153"/>
      <c r="HYC19" s="153"/>
      <c r="HYD19" s="153"/>
      <c r="HYE19" s="153"/>
      <c r="HYF19" s="153"/>
      <c r="HYG19" s="153"/>
      <c r="HYH19" s="153"/>
      <c r="HYI19" s="153"/>
      <c r="HYJ19" s="153"/>
      <c r="HYK19" s="153"/>
      <c r="HYL19" s="153"/>
      <c r="HYM19" s="153"/>
      <c r="HYN19" s="153"/>
      <c r="HYO19" s="153"/>
      <c r="HYP19" s="153"/>
      <c r="HYQ19" s="153"/>
      <c r="HYR19" s="153"/>
      <c r="HYS19" s="153"/>
      <c r="HYT19" s="153"/>
      <c r="HYU19" s="153"/>
      <c r="HYV19" s="153"/>
      <c r="HYW19" s="153"/>
      <c r="HYX19" s="153"/>
      <c r="HYY19" s="153"/>
      <c r="HYZ19" s="153"/>
      <c r="HZA19" s="153"/>
      <c r="HZB19" s="153"/>
      <c r="HZC19" s="153"/>
      <c r="HZD19" s="153"/>
      <c r="HZE19" s="153"/>
      <c r="HZF19" s="153"/>
      <c r="HZG19" s="153"/>
      <c r="HZH19" s="153"/>
      <c r="HZI19" s="153"/>
      <c r="HZJ19" s="153"/>
      <c r="HZK19" s="153"/>
      <c r="HZL19" s="153"/>
      <c r="HZM19" s="153"/>
      <c r="HZN19" s="153"/>
      <c r="HZO19" s="153"/>
      <c r="HZP19" s="153"/>
      <c r="HZQ19" s="153"/>
      <c r="HZR19" s="153"/>
      <c r="HZS19" s="153"/>
      <c r="HZT19" s="153"/>
      <c r="HZU19" s="153"/>
      <c r="HZV19" s="153"/>
      <c r="HZW19" s="153"/>
      <c r="HZX19" s="153"/>
      <c r="HZY19" s="153"/>
      <c r="HZZ19" s="153"/>
      <c r="IAA19" s="153"/>
      <c r="IAB19" s="153"/>
      <c r="IAC19" s="153"/>
      <c r="IAD19" s="153"/>
      <c r="IAE19" s="153"/>
      <c r="IAF19" s="153"/>
      <c r="IAG19" s="153"/>
      <c r="IAH19" s="153"/>
      <c r="IAI19" s="153"/>
      <c r="IAJ19" s="153"/>
      <c r="IAK19" s="153"/>
      <c r="IAL19" s="153"/>
      <c r="IAM19" s="153"/>
      <c r="IAN19" s="153"/>
      <c r="IAO19" s="153"/>
      <c r="IAP19" s="153"/>
      <c r="IAQ19" s="153"/>
      <c r="IAR19" s="153"/>
      <c r="IAS19" s="153"/>
      <c r="IAT19" s="153"/>
      <c r="IAU19" s="153"/>
      <c r="IAV19" s="153"/>
      <c r="IAW19" s="153"/>
      <c r="IAX19" s="153"/>
      <c r="IAY19" s="153"/>
      <c r="IAZ19" s="153"/>
      <c r="IBA19" s="153"/>
      <c r="IBB19" s="153"/>
      <c r="IBC19" s="153"/>
      <c r="IBD19" s="153"/>
      <c r="IBE19" s="153"/>
      <c r="IBF19" s="153"/>
      <c r="IBG19" s="153"/>
      <c r="IBH19" s="153"/>
      <c r="IBI19" s="153"/>
      <c r="IBJ19" s="153"/>
      <c r="IBK19" s="153"/>
      <c r="IBL19" s="153"/>
      <c r="IBM19" s="153"/>
      <c r="IBN19" s="153"/>
      <c r="IBO19" s="153"/>
      <c r="IBP19" s="153"/>
      <c r="IBQ19" s="153"/>
      <c r="IBR19" s="153"/>
      <c r="IBS19" s="153"/>
      <c r="IBT19" s="153"/>
      <c r="IBU19" s="153"/>
      <c r="IBV19" s="153"/>
      <c r="IBW19" s="153"/>
      <c r="IBX19" s="153"/>
      <c r="IBY19" s="153"/>
      <c r="IBZ19" s="153"/>
      <c r="ICA19" s="153"/>
      <c r="ICB19" s="153"/>
      <c r="ICC19" s="153"/>
      <c r="ICD19" s="153"/>
      <c r="ICE19" s="153"/>
      <c r="ICF19" s="153"/>
      <c r="ICG19" s="153"/>
      <c r="ICH19" s="153"/>
      <c r="ICI19" s="153"/>
      <c r="ICJ19" s="153"/>
      <c r="ICK19" s="153"/>
      <c r="ICL19" s="153"/>
      <c r="ICM19" s="153"/>
      <c r="ICN19" s="153"/>
      <c r="ICO19" s="153"/>
      <c r="ICP19" s="153"/>
      <c r="ICQ19" s="153"/>
      <c r="ICR19" s="153"/>
      <c r="ICS19" s="153"/>
      <c r="ICT19" s="153"/>
      <c r="ICU19" s="153"/>
      <c r="ICV19" s="153"/>
      <c r="ICW19" s="153"/>
      <c r="ICX19" s="153"/>
      <c r="ICY19" s="153"/>
      <c r="ICZ19" s="153"/>
      <c r="IDA19" s="153"/>
      <c r="IDB19" s="153"/>
      <c r="IDC19" s="153"/>
      <c r="IDD19" s="153"/>
      <c r="IDE19" s="153"/>
      <c r="IDF19" s="153"/>
      <c r="IDG19" s="153"/>
      <c r="IDH19" s="153"/>
      <c r="IDI19" s="153"/>
      <c r="IDJ19" s="153"/>
      <c r="IDK19" s="153"/>
      <c r="IDL19" s="153"/>
      <c r="IDM19" s="153"/>
      <c r="IDN19" s="153"/>
      <c r="IDO19" s="153"/>
      <c r="IDP19" s="153"/>
      <c r="IDQ19" s="153"/>
      <c r="IDR19" s="153"/>
      <c r="IDS19" s="153"/>
      <c r="IDT19" s="153"/>
      <c r="IDU19" s="153"/>
      <c r="IDV19" s="153"/>
      <c r="IDW19" s="153"/>
      <c r="IDX19" s="153"/>
      <c r="IDY19" s="153"/>
      <c r="IDZ19" s="153"/>
      <c r="IEA19" s="153"/>
      <c r="IEB19" s="153"/>
      <c r="IEC19" s="153"/>
      <c r="IED19" s="153"/>
      <c r="IEE19" s="153"/>
      <c r="IEF19" s="153"/>
      <c r="IEG19" s="153"/>
      <c r="IEH19" s="153"/>
      <c r="IEI19" s="153"/>
      <c r="IEJ19" s="153"/>
      <c r="IEK19" s="153"/>
      <c r="IEL19" s="153"/>
      <c r="IEM19" s="153"/>
      <c r="IEN19" s="153"/>
      <c r="IEO19" s="153"/>
      <c r="IEP19" s="153"/>
      <c r="IEQ19" s="153"/>
      <c r="IER19" s="153"/>
      <c r="IES19" s="153"/>
      <c r="IET19" s="153"/>
      <c r="IEU19" s="153"/>
      <c r="IEV19" s="153"/>
      <c r="IEW19" s="153"/>
      <c r="IEX19" s="153"/>
      <c r="IEY19" s="153"/>
      <c r="IEZ19" s="153"/>
      <c r="IFA19" s="153"/>
      <c r="IFB19" s="153"/>
      <c r="IFC19" s="153"/>
      <c r="IFD19" s="153"/>
      <c r="IFE19" s="153"/>
      <c r="IFF19" s="153"/>
      <c r="IFG19" s="153"/>
      <c r="IFH19" s="153"/>
      <c r="IFI19" s="153"/>
      <c r="IFJ19" s="153"/>
      <c r="IFK19" s="153"/>
      <c r="IFL19" s="153"/>
      <c r="IFM19" s="153"/>
      <c r="IFN19" s="153"/>
      <c r="IFO19" s="153"/>
      <c r="IFP19" s="153"/>
      <c r="IFQ19" s="153"/>
      <c r="IFR19" s="153"/>
      <c r="IFS19" s="153"/>
      <c r="IFT19" s="153"/>
      <c r="IFU19" s="153"/>
      <c r="IFV19" s="153"/>
      <c r="IFW19" s="153"/>
      <c r="IFX19" s="153"/>
      <c r="IFY19" s="153"/>
      <c r="IFZ19" s="153"/>
      <c r="IGA19" s="153"/>
      <c r="IGB19" s="153"/>
      <c r="IGC19" s="153"/>
      <c r="IGD19" s="153"/>
      <c r="IGE19" s="153"/>
      <c r="IGF19" s="153"/>
      <c r="IGG19" s="153"/>
      <c r="IGH19" s="153"/>
      <c r="IGI19" s="153"/>
      <c r="IGJ19" s="153"/>
      <c r="IGK19" s="153"/>
      <c r="IGL19" s="153"/>
      <c r="IGM19" s="153"/>
      <c r="IGN19" s="153"/>
      <c r="IGO19" s="153"/>
      <c r="IGP19" s="153"/>
      <c r="IGQ19" s="153"/>
      <c r="IGR19" s="153"/>
      <c r="IGS19" s="153"/>
      <c r="IGT19" s="153"/>
      <c r="IGU19" s="153"/>
      <c r="IGV19" s="153"/>
      <c r="IGW19" s="153"/>
      <c r="IGX19" s="153"/>
      <c r="IGY19" s="153"/>
      <c r="IGZ19" s="153"/>
      <c r="IHA19" s="153"/>
      <c r="IHB19" s="153"/>
      <c r="IHC19" s="153"/>
      <c r="IHD19" s="153"/>
      <c r="IHE19" s="153"/>
      <c r="IHF19" s="153"/>
      <c r="IHG19" s="153"/>
      <c r="IHH19" s="153"/>
      <c r="IHI19" s="153"/>
      <c r="IHJ19" s="153"/>
      <c r="IHK19" s="153"/>
      <c r="IHL19" s="153"/>
      <c r="IHM19" s="153"/>
      <c r="IHN19" s="153"/>
      <c r="IHO19" s="153"/>
      <c r="IHP19" s="153"/>
      <c r="IHQ19" s="153"/>
      <c r="IHR19" s="153"/>
      <c r="IHS19" s="153"/>
      <c r="IHT19" s="153"/>
      <c r="IHU19" s="153"/>
      <c r="IHV19" s="153"/>
      <c r="IHW19" s="153"/>
      <c r="IHX19" s="153"/>
      <c r="IHY19" s="153"/>
      <c r="IHZ19" s="153"/>
      <c r="IIA19" s="153"/>
      <c r="IIB19" s="153"/>
      <c r="IIC19" s="153"/>
      <c r="IID19" s="153"/>
      <c r="IIE19" s="153"/>
      <c r="IIF19" s="153"/>
      <c r="IIG19" s="153"/>
      <c r="IIH19" s="153"/>
      <c r="III19" s="153"/>
      <c r="IIJ19" s="153"/>
      <c r="IIK19" s="153"/>
      <c r="IIL19" s="153"/>
      <c r="IIM19" s="153"/>
      <c r="IIN19" s="153"/>
      <c r="IIO19" s="153"/>
      <c r="IIP19" s="153"/>
      <c r="IIQ19" s="153"/>
      <c r="IIR19" s="153"/>
      <c r="IIS19" s="153"/>
      <c r="IIT19" s="153"/>
      <c r="IIU19" s="153"/>
      <c r="IIV19" s="153"/>
      <c r="IIW19" s="153"/>
      <c r="IIX19" s="153"/>
      <c r="IIY19" s="153"/>
      <c r="IIZ19" s="153"/>
      <c r="IJA19" s="153"/>
      <c r="IJB19" s="153"/>
      <c r="IJC19" s="153"/>
      <c r="IJD19" s="153"/>
      <c r="IJE19" s="153"/>
      <c r="IJF19" s="153"/>
      <c r="IJG19" s="153"/>
      <c r="IJH19" s="153"/>
      <c r="IJI19" s="153"/>
      <c r="IJJ19" s="153"/>
      <c r="IJK19" s="153"/>
      <c r="IJL19" s="153"/>
      <c r="IJM19" s="153"/>
      <c r="IJN19" s="153"/>
      <c r="IJO19" s="153"/>
      <c r="IJP19" s="153"/>
      <c r="IJQ19" s="153"/>
      <c r="IJR19" s="153"/>
      <c r="IJS19" s="153"/>
      <c r="IJT19" s="153"/>
      <c r="IJU19" s="153"/>
      <c r="IJV19" s="153"/>
      <c r="IJW19" s="153"/>
      <c r="IJX19" s="153"/>
      <c r="IJY19" s="153"/>
      <c r="IJZ19" s="153"/>
      <c r="IKA19" s="153"/>
      <c r="IKB19" s="153"/>
      <c r="IKC19" s="153"/>
      <c r="IKD19" s="153"/>
      <c r="IKE19" s="153"/>
      <c r="IKF19" s="153"/>
      <c r="IKG19" s="153"/>
      <c r="IKH19" s="153"/>
      <c r="IKI19" s="153"/>
      <c r="IKJ19" s="153"/>
      <c r="IKK19" s="153"/>
      <c r="IKL19" s="153"/>
      <c r="IKM19" s="153"/>
      <c r="IKN19" s="153"/>
      <c r="IKO19" s="153"/>
      <c r="IKP19" s="153"/>
      <c r="IKQ19" s="153"/>
      <c r="IKR19" s="153"/>
      <c r="IKS19" s="153"/>
      <c r="IKT19" s="153"/>
      <c r="IKU19" s="153"/>
      <c r="IKV19" s="153"/>
      <c r="IKW19" s="153"/>
      <c r="IKX19" s="153"/>
      <c r="IKY19" s="153"/>
      <c r="IKZ19" s="153"/>
      <c r="ILA19" s="153"/>
      <c r="ILB19" s="153"/>
      <c r="ILC19" s="153"/>
      <c r="ILD19" s="153"/>
      <c r="ILE19" s="153"/>
      <c r="ILF19" s="153"/>
      <c r="ILG19" s="153"/>
      <c r="ILH19" s="153"/>
      <c r="ILI19" s="153"/>
      <c r="ILJ19" s="153"/>
      <c r="ILK19" s="153"/>
      <c r="ILL19" s="153"/>
      <c r="ILM19" s="153"/>
      <c r="ILN19" s="153"/>
      <c r="ILO19" s="153"/>
      <c r="ILP19" s="153"/>
      <c r="ILQ19" s="153"/>
      <c r="ILR19" s="153"/>
      <c r="ILS19" s="153"/>
      <c r="ILT19" s="153"/>
      <c r="ILU19" s="153"/>
      <c r="ILV19" s="153"/>
      <c r="ILW19" s="153"/>
      <c r="ILX19" s="153"/>
      <c r="ILY19" s="153"/>
      <c r="ILZ19" s="153"/>
      <c r="IMA19" s="153"/>
      <c r="IMB19" s="153"/>
      <c r="IMC19" s="153"/>
      <c r="IMD19" s="153"/>
      <c r="IME19" s="153"/>
      <c r="IMF19" s="153"/>
      <c r="IMG19" s="153"/>
      <c r="IMH19" s="153"/>
      <c r="IMI19" s="153"/>
      <c r="IMJ19" s="153"/>
      <c r="IMK19" s="153"/>
      <c r="IML19" s="153"/>
      <c r="IMM19" s="153"/>
      <c r="IMN19" s="153"/>
      <c r="IMO19" s="153"/>
      <c r="IMP19" s="153"/>
      <c r="IMQ19" s="153"/>
      <c r="IMR19" s="153"/>
      <c r="IMS19" s="153"/>
      <c r="IMT19" s="153"/>
      <c r="IMU19" s="153"/>
      <c r="IMV19" s="153"/>
      <c r="IMW19" s="153"/>
      <c r="IMX19" s="153"/>
      <c r="IMY19" s="153"/>
      <c r="IMZ19" s="153"/>
      <c r="INA19" s="153"/>
      <c r="INB19" s="153"/>
      <c r="INC19" s="153"/>
      <c r="IND19" s="153"/>
      <c r="INE19" s="153"/>
      <c r="INF19" s="153"/>
      <c r="ING19" s="153"/>
      <c r="INH19" s="153"/>
      <c r="INI19" s="153"/>
      <c r="INJ19" s="153"/>
      <c r="INK19" s="153"/>
      <c r="INL19" s="153"/>
      <c r="INM19" s="153"/>
      <c r="INN19" s="153"/>
      <c r="INO19" s="153"/>
      <c r="INP19" s="153"/>
      <c r="INQ19" s="153"/>
      <c r="INR19" s="153"/>
      <c r="INS19" s="153"/>
      <c r="INT19" s="153"/>
      <c r="INU19" s="153"/>
      <c r="INV19" s="153"/>
      <c r="INW19" s="153"/>
      <c r="INX19" s="153"/>
      <c r="INY19" s="153"/>
      <c r="INZ19" s="153"/>
      <c r="IOA19" s="153"/>
      <c r="IOB19" s="153"/>
      <c r="IOC19" s="153"/>
      <c r="IOD19" s="153"/>
      <c r="IOE19" s="153"/>
      <c r="IOF19" s="153"/>
      <c r="IOG19" s="153"/>
      <c r="IOH19" s="153"/>
      <c r="IOI19" s="153"/>
      <c r="IOJ19" s="153"/>
      <c r="IOK19" s="153"/>
      <c r="IOL19" s="153"/>
      <c r="IOM19" s="153"/>
      <c r="ION19" s="153"/>
      <c r="IOO19" s="153"/>
      <c r="IOP19" s="153"/>
      <c r="IOQ19" s="153"/>
      <c r="IOR19" s="153"/>
      <c r="IOS19" s="153"/>
      <c r="IOT19" s="153"/>
      <c r="IOU19" s="153"/>
      <c r="IOV19" s="153"/>
      <c r="IOW19" s="153"/>
      <c r="IOX19" s="153"/>
      <c r="IOY19" s="153"/>
      <c r="IOZ19" s="153"/>
      <c r="IPA19" s="153"/>
      <c r="IPB19" s="153"/>
      <c r="IPC19" s="153"/>
      <c r="IPD19" s="153"/>
      <c r="IPE19" s="153"/>
      <c r="IPF19" s="153"/>
      <c r="IPG19" s="153"/>
      <c r="IPH19" s="153"/>
      <c r="IPI19" s="153"/>
      <c r="IPJ19" s="153"/>
      <c r="IPK19" s="153"/>
      <c r="IPL19" s="153"/>
      <c r="IPM19" s="153"/>
      <c r="IPN19" s="153"/>
      <c r="IPO19" s="153"/>
      <c r="IPP19" s="153"/>
      <c r="IPQ19" s="153"/>
      <c r="IPR19" s="153"/>
      <c r="IPS19" s="153"/>
      <c r="IPT19" s="153"/>
      <c r="IPU19" s="153"/>
      <c r="IPV19" s="153"/>
      <c r="IPW19" s="153"/>
      <c r="IPX19" s="153"/>
      <c r="IPY19" s="153"/>
      <c r="IPZ19" s="153"/>
      <c r="IQA19" s="153"/>
      <c r="IQB19" s="153"/>
      <c r="IQC19" s="153"/>
      <c r="IQD19" s="153"/>
      <c r="IQE19" s="153"/>
      <c r="IQF19" s="153"/>
      <c r="IQG19" s="153"/>
      <c r="IQH19" s="153"/>
      <c r="IQI19" s="153"/>
      <c r="IQJ19" s="153"/>
      <c r="IQK19" s="153"/>
      <c r="IQL19" s="153"/>
      <c r="IQM19" s="153"/>
      <c r="IQN19" s="153"/>
      <c r="IQO19" s="153"/>
      <c r="IQP19" s="153"/>
      <c r="IQQ19" s="153"/>
      <c r="IQR19" s="153"/>
      <c r="IQS19" s="153"/>
      <c r="IQT19" s="153"/>
      <c r="IQU19" s="153"/>
      <c r="IQV19" s="153"/>
      <c r="IQW19" s="153"/>
      <c r="IQX19" s="153"/>
      <c r="IQY19" s="153"/>
      <c r="IQZ19" s="153"/>
      <c r="IRA19" s="153"/>
      <c r="IRB19" s="153"/>
      <c r="IRC19" s="153"/>
      <c r="IRD19" s="153"/>
      <c r="IRE19" s="153"/>
      <c r="IRF19" s="153"/>
      <c r="IRG19" s="153"/>
      <c r="IRH19" s="153"/>
      <c r="IRI19" s="153"/>
      <c r="IRJ19" s="153"/>
      <c r="IRK19" s="153"/>
      <c r="IRL19" s="153"/>
      <c r="IRM19" s="153"/>
      <c r="IRN19" s="153"/>
      <c r="IRO19" s="153"/>
      <c r="IRP19" s="153"/>
      <c r="IRQ19" s="153"/>
      <c r="IRR19" s="153"/>
      <c r="IRS19" s="153"/>
      <c r="IRT19" s="153"/>
      <c r="IRU19" s="153"/>
      <c r="IRV19" s="153"/>
      <c r="IRW19" s="153"/>
      <c r="IRX19" s="153"/>
      <c r="IRY19" s="153"/>
      <c r="IRZ19" s="153"/>
      <c r="ISA19" s="153"/>
      <c r="ISB19" s="153"/>
      <c r="ISC19" s="153"/>
      <c r="ISD19" s="153"/>
      <c r="ISE19" s="153"/>
      <c r="ISF19" s="153"/>
      <c r="ISG19" s="153"/>
      <c r="ISH19" s="153"/>
      <c r="ISI19" s="153"/>
      <c r="ISJ19" s="153"/>
      <c r="ISK19" s="153"/>
      <c r="ISL19" s="153"/>
      <c r="ISM19" s="153"/>
      <c r="ISN19" s="153"/>
      <c r="ISO19" s="153"/>
      <c r="ISP19" s="153"/>
      <c r="ISQ19" s="153"/>
      <c r="ISR19" s="153"/>
      <c r="ISS19" s="153"/>
      <c r="IST19" s="153"/>
      <c r="ISU19" s="153"/>
      <c r="ISV19" s="153"/>
      <c r="ISW19" s="153"/>
      <c r="ISX19" s="153"/>
      <c r="ISY19" s="153"/>
      <c r="ISZ19" s="153"/>
      <c r="ITA19" s="153"/>
      <c r="ITB19" s="153"/>
      <c r="ITC19" s="153"/>
      <c r="ITD19" s="153"/>
      <c r="ITE19" s="153"/>
      <c r="ITF19" s="153"/>
      <c r="ITG19" s="153"/>
      <c r="ITH19" s="153"/>
      <c r="ITI19" s="153"/>
      <c r="ITJ19" s="153"/>
      <c r="ITK19" s="153"/>
      <c r="ITL19" s="153"/>
      <c r="ITM19" s="153"/>
      <c r="ITN19" s="153"/>
      <c r="ITO19" s="153"/>
      <c r="ITP19" s="153"/>
      <c r="ITQ19" s="153"/>
      <c r="ITR19" s="153"/>
      <c r="ITS19" s="153"/>
      <c r="ITT19" s="153"/>
      <c r="ITU19" s="153"/>
      <c r="ITV19" s="153"/>
      <c r="ITW19" s="153"/>
      <c r="ITX19" s="153"/>
      <c r="ITY19" s="153"/>
      <c r="ITZ19" s="153"/>
      <c r="IUA19" s="153"/>
      <c r="IUB19" s="153"/>
      <c r="IUC19" s="153"/>
      <c r="IUD19" s="153"/>
      <c r="IUE19" s="153"/>
      <c r="IUF19" s="153"/>
      <c r="IUG19" s="153"/>
      <c r="IUH19" s="153"/>
      <c r="IUI19" s="153"/>
      <c r="IUJ19" s="153"/>
      <c r="IUK19" s="153"/>
      <c r="IUL19" s="153"/>
      <c r="IUM19" s="153"/>
      <c r="IUN19" s="153"/>
      <c r="IUO19" s="153"/>
      <c r="IUP19" s="153"/>
      <c r="IUQ19" s="153"/>
      <c r="IUR19" s="153"/>
      <c r="IUS19" s="153"/>
      <c r="IUT19" s="153"/>
      <c r="IUU19" s="153"/>
      <c r="IUV19" s="153"/>
      <c r="IUW19" s="153"/>
      <c r="IUX19" s="153"/>
      <c r="IUY19" s="153"/>
      <c r="IUZ19" s="153"/>
      <c r="IVA19" s="153"/>
      <c r="IVB19" s="153"/>
      <c r="IVC19" s="153"/>
      <c r="IVD19" s="153"/>
      <c r="IVE19" s="153"/>
      <c r="IVF19" s="153"/>
      <c r="IVG19" s="153"/>
      <c r="IVH19" s="153"/>
      <c r="IVI19" s="153"/>
      <c r="IVJ19" s="153"/>
      <c r="IVK19" s="153"/>
      <c r="IVL19" s="153"/>
      <c r="IVM19" s="153"/>
      <c r="IVN19" s="153"/>
      <c r="IVO19" s="153"/>
      <c r="IVP19" s="153"/>
      <c r="IVQ19" s="153"/>
      <c r="IVR19" s="153"/>
      <c r="IVS19" s="153"/>
      <c r="IVT19" s="153"/>
      <c r="IVU19" s="153"/>
      <c r="IVV19" s="153"/>
      <c r="IVW19" s="153"/>
      <c r="IVX19" s="153"/>
      <c r="IVY19" s="153"/>
      <c r="IVZ19" s="153"/>
      <c r="IWA19" s="153"/>
      <c r="IWB19" s="153"/>
      <c r="IWC19" s="153"/>
      <c r="IWD19" s="153"/>
      <c r="IWE19" s="153"/>
      <c r="IWF19" s="153"/>
      <c r="IWG19" s="153"/>
      <c r="IWH19" s="153"/>
      <c r="IWI19" s="153"/>
      <c r="IWJ19" s="153"/>
      <c r="IWK19" s="153"/>
      <c r="IWL19" s="153"/>
      <c r="IWM19" s="153"/>
      <c r="IWN19" s="153"/>
      <c r="IWO19" s="153"/>
      <c r="IWP19" s="153"/>
      <c r="IWQ19" s="153"/>
      <c r="IWR19" s="153"/>
      <c r="IWS19" s="153"/>
      <c r="IWT19" s="153"/>
      <c r="IWU19" s="153"/>
      <c r="IWV19" s="153"/>
      <c r="IWW19" s="153"/>
      <c r="IWX19" s="153"/>
      <c r="IWY19" s="153"/>
      <c r="IWZ19" s="153"/>
      <c r="IXA19" s="153"/>
      <c r="IXB19" s="153"/>
      <c r="IXC19" s="153"/>
      <c r="IXD19" s="153"/>
      <c r="IXE19" s="153"/>
      <c r="IXF19" s="153"/>
      <c r="IXG19" s="153"/>
      <c r="IXH19" s="153"/>
      <c r="IXI19" s="153"/>
      <c r="IXJ19" s="153"/>
      <c r="IXK19" s="153"/>
      <c r="IXL19" s="153"/>
      <c r="IXM19" s="153"/>
      <c r="IXN19" s="153"/>
      <c r="IXO19" s="153"/>
      <c r="IXP19" s="153"/>
      <c r="IXQ19" s="153"/>
      <c r="IXR19" s="153"/>
      <c r="IXS19" s="153"/>
      <c r="IXT19" s="153"/>
      <c r="IXU19" s="153"/>
      <c r="IXV19" s="153"/>
      <c r="IXW19" s="153"/>
      <c r="IXX19" s="153"/>
      <c r="IXY19" s="153"/>
      <c r="IXZ19" s="153"/>
      <c r="IYA19" s="153"/>
      <c r="IYB19" s="153"/>
      <c r="IYC19" s="153"/>
      <c r="IYD19" s="153"/>
      <c r="IYE19" s="153"/>
      <c r="IYF19" s="153"/>
      <c r="IYG19" s="153"/>
      <c r="IYH19" s="153"/>
      <c r="IYI19" s="153"/>
      <c r="IYJ19" s="153"/>
      <c r="IYK19" s="153"/>
      <c r="IYL19" s="153"/>
      <c r="IYM19" s="153"/>
      <c r="IYN19" s="153"/>
      <c r="IYO19" s="153"/>
      <c r="IYP19" s="153"/>
      <c r="IYQ19" s="153"/>
      <c r="IYR19" s="153"/>
      <c r="IYS19" s="153"/>
      <c r="IYT19" s="153"/>
      <c r="IYU19" s="153"/>
      <c r="IYV19" s="153"/>
      <c r="IYW19" s="153"/>
      <c r="IYX19" s="153"/>
      <c r="IYY19" s="153"/>
      <c r="IYZ19" s="153"/>
      <c r="IZA19" s="153"/>
      <c r="IZB19" s="153"/>
      <c r="IZC19" s="153"/>
      <c r="IZD19" s="153"/>
      <c r="IZE19" s="153"/>
      <c r="IZF19" s="153"/>
      <c r="IZG19" s="153"/>
      <c r="IZH19" s="153"/>
      <c r="IZI19" s="153"/>
      <c r="IZJ19" s="153"/>
      <c r="IZK19" s="153"/>
      <c r="IZL19" s="153"/>
      <c r="IZM19" s="153"/>
      <c r="IZN19" s="153"/>
      <c r="IZO19" s="153"/>
      <c r="IZP19" s="153"/>
      <c r="IZQ19" s="153"/>
      <c r="IZR19" s="153"/>
      <c r="IZS19" s="153"/>
      <c r="IZT19" s="153"/>
      <c r="IZU19" s="153"/>
      <c r="IZV19" s="153"/>
      <c r="IZW19" s="153"/>
      <c r="IZX19" s="153"/>
      <c r="IZY19" s="153"/>
      <c r="IZZ19" s="153"/>
      <c r="JAA19" s="153"/>
      <c r="JAB19" s="153"/>
      <c r="JAC19" s="153"/>
      <c r="JAD19" s="153"/>
      <c r="JAE19" s="153"/>
      <c r="JAF19" s="153"/>
      <c r="JAG19" s="153"/>
      <c r="JAH19" s="153"/>
      <c r="JAI19" s="153"/>
      <c r="JAJ19" s="153"/>
      <c r="JAK19" s="153"/>
      <c r="JAL19" s="153"/>
      <c r="JAM19" s="153"/>
      <c r="JAN19" s="153"/>
      <c r="JAO19" s="153"/>
      <c r="JAP19" s="153"/>
      <c r="JAQ19" s="153"/>
      <c r="JAR19" s="153"/>
      <c r="JAS19" s="153"/>
      <c r="JAT19" s="153"/>
      <c r="JAU19" s="153"/>
      <c r="JAV19" s="153"/>
      <c r="JAW19" s="153"/>
      <c r="JAX19" s="153"/>
      <c r="JAY19" s="153"/>
      <c r="JAZ19" s="153"/>
      <c r="JBA19" s="153"/>
      <c r="JBB19" s="153"/>
      <c r="JBC19" s="153"/>
      <c r="JBD19" s="153"/>
      <c r="JBE19" s="153"/>
      <c r="JBF19" s="153"/>
      <c r="JBG19" s="153"/>
      <c r="JBH19" s="153"/>
      <c r="JBI19" s="153"/>
      <c r="JBJ19" s="153"/>
      <c r="JBK19" s="153"/>
      <c r="JBL19" s="153"/>
      <c r="JBM19" s="153"/>
      <c r="JBN19" s="153"/>
      <c r="JBO19" s="153"/>
      <c r="JBP19" s="153"/>
      <c r="JBQ19" s="153"/>
      <c r="JBR19" s="153"/>
      <c r="JBS19" s="153"/>
      <c r="JBT19" s="153"/>
      <c r="JBU19" s="153"/>
      <c r="JBV19" s="153"/>
      <c r="JBW19" s="153"/>
      <c r="JBX19" s="153"/>
      <c r="JBY19" s="153"/>
      <c r="JBZ19" s="153"/>
      <c r="JCA19" s="153"/>
      <c r="JCB19" s="153"/>
      <c r="JCC19" s="153"/>
      <c r="JCD19" s="153"/>
      <c r="JCE19" s="153"/>
      <c r="JCF19" s="153"/>
      <c r="JCG19" s="153"/>
      <c r="JCH19" s="153"/>
      <c r="JCI19" s="153"/>
      <c r="JCJ19" s="153"/>
      <c r="JCK19" s="153"/>
      <c r="JCL19" s="153"/>
      <c r="JCM19" s="153"/>
      <c r="JCN19" s="153"/>
      <c r="JCO19" s="153"/>
      <c r="JCP19" s="153"/>
      <c r="JCQ19" s="153"/>
      <c r="JCR19" s="153"/>
      <c r="JCS19" s="153"/>
      <c r="JCT19" s="153"/>
      <c r="JCU19" s="153"/>
      <c r="JCV19" s="153"/>
      <c r="JCW19" s="153"/>
      <c r="JCX19" s="153"/>
      <c r="JCY19" s="153"/>
      <c r="JCZ19" s="153"/>
      <c r="JDA19" s="153"/>
      <c r="JDB19" s="153"/>
      <c r="JDC19" s="153"/>
      <c r="JDD19" s="153"/>
      <c r="JDE19" s="153"/>
      <c r="JDF19" s="153"/>
      <c r="JDG19" s="153"/>
      <c r="JDH19" s="153"/>
      <c r="JDI19" s="153"/>
      <c r="JDJ19" s="153"/>
      <c r="JDK19" s="153"/>
      <c r="JDL19" s="153"/>
      <c r="JDM19" s="153"/>
      <c r="JDN19" s="153"/>
      <c r="JDO19" s="153"/>
      <c r="JDP19" s="153"/>
      <c r="JDQ19" s="153"/>
      <c r="JDR19" s="153"/>
      <c r="JDS19" s="153"/>
      <c r="JDT19" s="153"/>
      <c r="JDU19" s="153"/>
      <c r="JDV19" s="153"/>
      <c r="JDW19" s="153"/>
      <c r="JDX19" s="153"/>
      <c r="JDY19" s="153"/>
      <c r="JDZ19" s="153"/>
      <c r="JEA19" s="153"/>
      <c r="JEB19" s="153"/>
      <c r="JEC19" s="153"/>
      <c r="JED19" s="153"/>
      <c r="JEE19" s="153"/>
      <c r="JEF19" s="153"/>
      <c r="JEG19" s="153"/>
      <c r="JEH19" s="153"/>
      <c r="JEI19" s="153"/>
      <c r="JEJ19" s="153"/>
      <c r="JEK19" s="153"/>
      <c r="JEL19" s="153"/>
      <c r="JEM19" s="153"/>
      <c r="JEN19" s="153"/>
      <c r="JEO19" s="153"/>
      <c r="JEP19" s="153"/>
      <c r="JEQ19" s="153"/>
      <c r="JER19" s="153"/>
      <c r="JES19" s="153"/>
      <c r="JET19" s="153"/>
      <c r="JEU19" s="153"/>
      <c r="JEV19" s="153"/>
      <c r="JEW19" s="153"/>
      <c r="JEX19" s="153"/>
      <c r="JEY19" s="153"/>
      <c r="JEZ19" s="153"/>
      <c r="JFA19" s="153"/>
      <c r="JFB19" s="153"/>
      <c r="JFC19" s="153"/>
      <c r="JFD19" s="153"/>
      <c r="JFE19" s="153"/>
      <c r="JFF19" s="153"/>
      <c r="JFG19" s="153"/>
      <c r="JFH19" s="153"/>
      <c r="JFI19" s="153"/>
      <c r="JFJ19" s="153"/>
      <c r="JFK19" s="153"/>
      <c r="JFL19" s="153"/>
      <c r="JFM19" s="153"/>
      <c r="JFN19" s="153"/>
      <c r="JFO19" s="153"/>
      <c r="JFP19" s="153"/>
      <c r="JFQ19" s="153"/>
      <c r="JFR19" s="153"/>
      <c r="JFS19" s="153"/>
      <c r="JFT19" s="153"/>
      <c r="JFU19" s="153"/>
      <c r="JFV19" s="153"/>
      <c r="JFW19" s="153"/>
      <c r="JFX19" s="153"/>
      <c r="JFY19" s="153"/>
      <c r="JFZ19" s="153"/>
      <c r="JGA19" s="153"/>
      <c r="JGB19" s="153"/>
      <c r="JGC19" s="153"/>
      <c r="JGD19" s="153"/>
      <c r="JGE19" s="153"/>
      <c r="JGF19" s="153"/>
      <c r="JGG19" s="153"/>
      <c r="JGH19" s="153"/>
      <c r="JGI19" s="153"/>
      <c r="JGJ19" s="153"/>
      <c r="JGK19" s="153"/>
      <c r="JGL19" s="153"/>
      <c r="JGM19" s="153"/>
      <c r="JGN19" s="153"/>
      <c r="JGO19" s="153"/>
      <c r="JGP19" s="153"/>
      <c r="JGQ19" s="153"/>
      <c r="JGR19" s="153"/>
      <c r="JGS19" s="153"/>
      <c r="JGT19" s="153"/>
      <c r="JGU19" s="153"/>
      <c r="JGV19" s="153"/>
      <c r="JGW19" s="153"/>
      <c r="JGX19" s="153"/>
      <c r="JGY19" s="153"/>
      <c r="JGZ19" s="153"/>
      <c r="JHA19" s="153"/>
      <c r="JHB19" s="153"/>
      <c r="JHC19" s="153"/>
      <c r="JHD19" s="153"/>
      <c r="JHE19" s="153"/>
      <c r="JHF19" s="153"/>
      <c r="JHG19" s="153"/>
      <c r="JHH19" s="153"/>
      <c r="JHI19" s="153"/>
      <c r="JHJ19" s="153"/>
      <c r="JHK19" s="153"/>
      <c r="JHL19" s="153"/>
      <c r="JHM19" s="153"/>
      <c r="JHN19" s="153"/>
      <c r="JHO19" s="153"/>
      <c r="JHP19" s="153"/>
      <c r="JHQ19" s="153"/>
      <c r="JHR19" s="153"/>
      <c r="JHS19" s="153"/>
      <c r="JHT19" s="153"/>
      <c r="JHU19" s="153"/>
      <c r="JHV19" s="153"/>
      <c r="JHW19" s="153"/>
      <c r="JHX19" s="153"/>
      <c r="JHY19" s="153"/>
      <c r="JHZ19" s="153"/>
      <c r="JIA19" s="153"/>
      <c r="JIB19" s="153"/>
      <c r="JIC19" s="153"/>
      <c r="JID19" s="153"/>
      <c r="JIE19" s="153"/>
      <c r="JIF19" s="153"/>
      <c r="JIG19" s="153"/>
      <c r="JIH19" s="153"/>
      <c r="JII19" s="153"/>
      <c r="JIJ19" s="153"/>
      <c r="JIK19" s="153"/>
      <c r="JIL19" s="153"/>
      <c r="JIM19" s="153"/>
      <c r="JIN19" s="153"/>
      <c r="JIO19" s="153"/>
      <c r="JIP19" s="153"/>
      <c r="JIQ19" s="153"/>
      <c r="JIR19" s="153"/>
      <c r="JIS19" s="153"/>
      <c r="JIT19" s="153"/>
      <c r="JIU19" s="153"/>
      <c r="JIV19" s="153"/>
      <c r="JIW19" s="153"/>
      <c r="JIX19" s="153"/>
      <c r="JIY19" s="153"/>
      <c r="JIZ19" s="153"/>
      <c r="JJA19" s="153"/>
      <c r="JJB19" s="153"/>
      <c r="JJC19" s="153"/>
      <c r="JJD19" s="153"/>
      <c r="JJE19" s="153"/>
      <c r="JJF19" s="153"/>
      <c r="JJG19" s="153"/>
      <c r="JJH19" s="153"/>
      <c r="JJI19" s="153"/>
      <c r="JJJ19" s="153"/>
      <c r="JJK19" s="153"/>
      <c r="JJL19" s="153"/>
      <c r="JJM19" s="153"/>
      <c r="JJN19" s="153"/>
      <c r="JJO19" s="153"/>
      <c r="JJP19" s="153"/>
      <c r="JJQ19" s="153"/>
      <c r="JJR19" s="153"/>
      <c r="JJS19" s="153"/>
      <c r="JJT19" s="153"/>
      <c r="JJU19" s="153"/>
      <c r="JJV19" s="153"/>
      <c r="JJW19" s="153"/>
      <c r="JJX19" s="153"/>
      <c r="JJY19" s="153"/>
      <c r="JJZ19" s="153"/>
      <c r="JKA19" s="153"/>
      <c r="JKB19" s="153"/>
      <c r="JKC19" s="153"/>
      <c r="JKD19" s="153"/>
      <c r="JKE19" s="153"/>
      <c r="JKF19" s="153"/>
      <c r="JKG19" s="153"/>
      <c r="JKH19" s="153"/>
      <c r="JKI19" s="153"/>
      <c r="JKJ19" s="153"/>
      <c r="JKK19" s="153"/>
      <c r="JKL19" s="153"/>
      <c r="JKM19" s="153"/>
      <c r="JKN19" s="153"/>
      <c r="JKO19" s="153"/>
      <c r="JKP19" s="153"/>
      <c r="JKQ19" s="153"/>
      <c r="JKR19" s="153"/>
      <c r="JKS19" s="153"/>
      <c r="JKT19" s="153"/>
      <c r="JKU19" s="153"/>
      <c r="JKV19" s="153"/>
      <c r="JKW19" s="153"/>
      <c r="JKX19" s="153"/>
      <c r="JKY19" s="153"/>
      <c r="JKZ19" s="153"/>
      <c r="JLA19" s="153"/>
      <c r="JLB19" s="153"/>
      <c r="JLC19" s="153"/>
      <c r="JLD19" s="153"/>
      <c r="JLE19" s="153"/>
      <c r="JLF19" s="153"/>
      <c r="JLG19" s="153"/>
      <c r="JLH19" s="153"/>
      <c r="JLI19" s="153"/>
      <c r="JLJ19" s="153"/>
      <c r="JLK19" s="153"/>
      <c r="JLL19" s="153"/>
      <c r="JLM19" s="153"/>
      <c r="JLN19" s="153"/>
      <c r="JLO19" s="153"/>
      <c r="JLP19" s="153"/>
      <c r="JLQ19" s="153"/>
      <c r="JLR19" s="153"/>
      <c r="JLS19" s="153"/>
      <c r="JLT19" s="153"/>
      <c r="JLU19" s="153"/>
      <c r="JLV19" s="153"/>
      <c r="JLW19" s="153"/>
      <c r="JLX19" s="153"/>
      <c r="JLY19" s="153"/>
      <c r="JLZ19" s="153"/>
      <c r="JMA19" s="153"/>
      <c r="JMB19" s="153"/>
      <c r="JMC19" s="153"/>
      <c r="JMD19" s="153"/>
      <c r="JME19" s="153"/>
      <c r="JMF19" s="153"/>
      <c r="JMG19" s="153"/>
      <c r="JMH19" s="153"/>
      <c r="JMI19" s="153"/>
      <c r="JMJ19" s="153"/>
      <c r="JMK19" s="153"/>
      <c r="JML19" s="153"/>
      <c r="JMM19" s="153"/>
      <c r="JMN19" s="153"/>
      <c r="JMO19" s="153"/>
      <c r="JMP19" s="153"/>
      <c r="JMQ19" s="153"/>
      <c r="JMR19" s="153"/>
      <c r="JMS19" s="153"/>
      <c r="JMT19" s="153"/>
      <c r="JMU19" s="153"/>
      <c r="JMV19" s="153"/>
      <c r="JMW19" s="153"/>
      <c r="JMX19" s="153"/>
      <c r="JMY19" s="153"/>
      <c r="JMZ19" s="153"/>
      <c r="JNA19" s="153"/>
      <c r="JNB19" s="153"/>
      <c r="JNC19" s="153"/>
      <c r="JND19" s="153"/>
      <c r="JNE19" s="153"/>
      <c r="JNF19" s="153"/>
      <c r="JNG19" s="153"/>
      <c r="JNH19" s="153"/>
      <c r="JNI19" s="153"/>
      <c r="JNJ19" s="153"/>
      <c r="JNK19" s="153"/>
      <c r="JNL19" s="153"/>
      <c r="JNM19" s="153"/>
      <c r="JNN19" s="153"/>
      <c r="JNO19" s="153"/>
      <c r="JNP19" s="153"/>
      <c r="JNQ19" s="153"/>
      <c r="JNR19" s="153"/>
      <c r="JNS19" s="153"/>
      <c r="JNT19" s="153"/>
      <c r="JNU19" s="153"/>
      <c r="JNV19" s="153"/>
      <c r="JNW19" s="153"/>
      <c r="JNX19" s="153"/>
      <c r="JNY19" s="153"/>
      <c r="JNZ19" s="153"/>
      <c r="JOA19" s="153"/>
      <c r="JOB19" s="153"/>
      <c r="JOC19" s="153"/>
      <c r="JOD19" s="153"/>
      <c r="JOE19" s="153"/>
      <c r="JOF19" s="153"/>
      <c r="JOG19" s="153"/>
      <c r="JOH19" s="153"/>
      <c r="JOI19" s="153"/>
      <c r="JOJ19" s="153"/>
      <c r="JOK19" s="153"/>
      <c r="JOL19" s="153"/>
      <c r="JOM19" s="153"/>
      <c r="JON19" s="153"/>
      <c r="JOO19" s="153"/>
      <c r="JOP19" s="153"/>
      <c r="JOQ19" s="153"/>
      <c r="JOR19" s="153"/>
      <c r="JOS19" s="153"/>
      <c r="JOT19" s="153"/>
      <c r="JOU19" s="153"/>
      <c r="JOV19" s="153"/>
      <c r="JOW19" s="153"/>
      <c r="JOX19" s="153"/>
      <c r="JOY19" s="153"/>
      <c r="JOZ19" s="153"/>
      <c r="JPA19" s="153"/>
      <c r="JPB19" s="153"/>
      <c r="JPC19" s="153"/>
      <c r="JPD19" s="153"/>
      <c r="JPE19" s="153"/>
      <c r="JPF19" s="153"/>
      <c r="JPG19" s="153"/>
      <c r="JPH19" s="153"/>
      <c r="JPI19" s="153"/>
      <c r="JPJ19" s="153"/>
      <c r="JPK19" s="153"/>
      <c r="JPL19" s="153"/>
      <c r="JPM19" s="153"/>
      <c r="JPN19" s="153"/>
      <c r="JPO19" s="153"/>
      <c r="JPP19" s="153"/>
      <c r="JPQ19" s="153"/>
      <c r="JPR19" s="153"/>
      <c r="JPS19" s="153"/>
      <c r="JPT19" s="153"/>
      <c r="JPU19" s="153"/>
      <c r="JPV19" s="153"/>
      <c r="JPW19" s="153"/>
      <c r="JPX19" s="153"/>
      <c r="JPY19" s="153"/>
      <c r="JPZ19" s="153"/>
      <c r="JQA19" s="153"/>
      <c r="JQB19" s="153"/>
      <c r="JQC19" s="153"/>
      <c r="JQD19" s="153"/>
      <c r="JQE19" s="153"/>
      <c r="JQF19" s="153"/>
      <c r="JQG19" s="153"/>
      <c r="JQH19" s="153"/>
      <c r="JQI19" s="153"/>
      <c r="JQJ19" s="153"/>
      <c r="JQK19" s="153"/>
      <c r="JQL19" s="153"/>
      <c r="JQM19" s="153"/>
      <c r="JQN19" s="153"/>
      <c r="JQO19" s="153"/>
      <c r="JQP19" s="153"/>
      <c r="JQQ19" s="153"/>
      <c r="JQR19" s="153"/>
      <c r="JQS19" s="153"/>
      <c r="JQT19" s="153"/>
      <c r="JQU19" s="153"/>
      <c r="JQV19" s="153"/>
      <c r="JQW19" s="153"/>
      <c r="JQX19" s="153"/>
      <c r="JQY19" s="153"/>
      <c r="JQZ19" s="153"/>
      <c r="JRA19" s="153"/>
      <c r="JRB19" s="153"/>
      <c r="JRC19" s="153"/>
      <c r="JRD19" s="153"/>
      <c r="JRE19" s="153"/>
      <c r="JRF19" s="153"/>
      <c r="JRG19" s="153"/>
      <c r="JRH19" s="153"/>
      <c r="JRI19" s="153"/>
      <c r="JRJ19" s="153"/>
      <c r="JRK19" s="153"/>
      <c r="JRL19" s="153"/>
      <c r="JRM19" s="153"/>
      <c r="JRN19" s="153"/>
      <c r="JRO19" s="153"/>
      <c r="JRP19" s="153"/>
      <c r="JRQ19" s="153"/>
      <c r="JRR19" s="153"/>
      <c r="JRS19" s="153"/>
      <c r="JRT19" s="153"/>
      <c r="JRU19" s="153"/>
      <c r="JRV19" s="153"/>
      <c r="JRW19" s="153"/>
      <c r="JRX19" s="153"/>
      <c r="JRY19" s="153"/>
      <c r="JRZ19" s="153"/>
      <c r="JSA19" s="153"/>
      <c r="JSB19" s="153"/>
      <c r="JSC19" s="153"/>
      <c r="JSD19" s="153"/>
      <c r="JSE19" s="153"/>
      <c r="JSF19" s="153"/>
      <c r="JSG19" s="153"/>
      <c r="JSH19" s="153"/>
      <c r="JSI19" s="153"/>
      <c r="JSJ19" s="153"/>
      <c r="JSK19" s="153"/>
      <c r="JSL19" s="153"/>
      <c r="JSM19" s="153"/>
      <c r="JSN19" s="153"/>
      <c r="JSO19" s="153"/>
      <c r="JSP19" s="153"/>
      <c r="JSQ19" s="153"/>
      <c r="JSR19" s="153"/>
      <c r="JSS19" s="153"/>
      <c r="JST19" s="153"/>
      <c r="JSU19" s="153"/>
      <c r="JSV19" s="153"/>
      <c r="JSW19" s="153"/>
      <c r="JSX19" s="153"/>
      <c r="JSY19" s="153"/>
      <c r="JSZ19" s="153"/>
      <c r="JTA19" s="153"/>
      <c r="JTB19" s="153"/>
      <c r="JTC19" s="153"/>
      <c r="JTD19" s="153"/>
      <c r="JTE19" s="153"/>
      <c r="JTF19" s="153"/>
      <c r="JTG19" s="153"/>
      <c r="JTH19" s="153"/>
      <c r="JTI19" s="153"/>
      <c r="JTJ19" s="153"/>
      <c r="JTK19" s="153"/>
      <c r="JTL19" s="153"/>
      <c r="JTM19" s="153"/>
      <c r="JTN19" s="153"/>
      <c r="JTO19" s="153"/>
      <c r="JTP19" s="153"/>
      <c r="JTQ19" s="153"/>
      <c r="JTR19" s="153"/>
      <c r="JTS19" s="153"/>
      <c r="JTT19" s="153"/>
      <c r="JTU19" s="153"/>
      <c r="JTV19" s="153"/>
      <c r="JTW19" s="153"/>
      <c r="JTX19" s="153"/>
      <c r="JTY19" s="153"/>
      <c r="JTZ19" s="153"/>
      <c r="JUA19" s="153"/>
      <c r="JUB19" s="153"/>
      <c r="JUC19" s="153"/>
      <c r="JUD19" s="153"/>
      <c r="JUE19" s="153"/>
      <c r="JUF19" s="153"/>
      <c r="JUG19" s="153"/>
      <c r="JUH19" s="153"/>
      <c r="JUI19" s="153"/>
      <c r="JUJ19" s="153"/>
      <c r="JUK19" s="153"/>
      <c r="JUL19" s="153"/>
      <c r="JUM19" s="153"/>
      <c r="JUN19" s="153"/>
      <c r="JUO19" s="153"/>
      <c r="JUP19" s="153"/>
      <c r="JUQ19" s="153"/>
      <c r="JUR19" s="153"/>
      <c r="JUS19" s="153"/>
      <c r="JUT19" s="153"/>
      <c r="JUU19" s="153"/>
      <c r="JUV19" s="153"/>
      <c r="JUW19" s="153"/>
      <c r="JUX19" s="153"/>
      <c r="JUY19" s="153"/>
      <c r="JUZ19" s="153"/>
      <c r="JVA19" s="153"/>
      <c r="JVB19" s="153"/>
      <c r="JVC19" s="153"/>
      <c r="JVD19" s="153"/>
      <c r="JVE19" s="153"/>
      <c r="JVF19" s="153"/>
      <c r="JVG19" s="153"/>
      <c r="JVH19" s="153"/>
      <c r="JVI19" s="153"/>
      <c r="JVJ19" s="153"/>
      <c r="JVK19" s="153"/>
      <c r="JVL19" s="153"/>
      <c r="JVM19" s="153"/>
      <c r="JVN19" s="153"/>
      <c r="JVO19" s="153"/>
      <c r="JVP19" s="153"/>
      <c r="JVQ19" s="153"/>
      <c r="JVR19" s="153"/>
      <c r="JVS19" s="153"/>
      <c r="JVT19" s="153"/>
      <c r="JVU19" s="153"/>
      <c r="JVV19" s="153"/>
      <c r="JVW19" s="153"/>
      <c r="JVX19" s="153"/>
      <c r="JVY19" s="153"/>
      <c r="JVZ19" s="153"/>
      <c r="JWA19" s="153"/>
      <c r="JWB19" s="153"/>
      <c r="JWC19" s="153"/>
      <c r="JWD19" s="153"/>
      <c r="JWE19" s="153"/>
      <c r="JWF19" s="153"/>
      <c r="JWG19" s="153"/>
      <c r="JWH19" s="153"/>
      <c r="JWI19" s="153"/>
      <c r="JWJ19" s="153"/>
      <c r="JWK19" s="153"/>
      <c r="JWL19" s="153"/>
      <c r="JWM19" s="153"/>
      <c r="JWN19" s="153"/>
      <c r="JWO19" s="153"/>
      <c r="JWP19" s="153"/>
      <c r="JWQ19" s="153"/>
      <c r="JWR19" s="153"/>
      <c r="JWS19" s="153"/>
      <c r="JWT19" s="153"/>
      <c r="JWU19" s="153"/>
      <c r="JWV19" s="153"/>
      <c r="JWW19" s="153"/>
      <c r="JWX19" s="153"/>
      <c r="JWY19" s="153"/>
      <c r="JWZ19" s="153"/>
      <c r="JXA19" s="153"/>
      <c r="JXB19" s="153"/>
      <c r="JXC19" s="153"/>
      <c r="JXD19" s="153"/>
      <c r="JXE19" s="153"/>
      <c r="JXF19" s="153"/>
      <c r="JXG19" s="153"/>
      <c r="JXH19" s="153"/>
      <c r="JXI19" s="153"/>
      <c r="JXJ19" s="153"/>
      <c r="JXK19" s="153"/>
      <c r="JXL19" s="153"/>
      <c r="JXM19" s="153"/>
      <c r="JXN19" s="153"/>
      <c r="JXO19" s="153"/>
      <c r="JXP19" s="153"/>
      <c r="JXQ19" s="153"/>
      <c r="JXR19" s="153"/>
      <c r="JXS19" s="153"/>
      <c r="JXT19" s="153"/>
      <c r="JXU19" s="153"/>
      <c r="JXV19" s="153"/>
      <c r="JXW19" s="153"/>
      <c r="JXX19" s="153"/>
      <c r="JXY19" s="153"/>
      <c r="JXZ19" s="153"/>
      <c r="JYA19" s="153"/>
      <c r="JYB19" s="153"/>
      <c r="JYC19" s="153"/>
      <c r="JYD19" s="153"/>
      <c r="JYE19" s="153"/>
      <c r="JYF19" s="153"/>
      <c r="JYG19" s="153"/>
      <c r="JYH19" s="153"/>
      <c r="JYI19" s="153"/>
      <c r="JYJ19" s="153"/>
      <c r="JYK19" s="153"/>
      <c r="JYL19" s="153"/>
      <c r="JYM19" s="153"/>
      <c r="JYN19" s="153"/>
      <c r="JYO19" s="153"/>
      <c r="JYP19" s="153"/>
      <c r="JYQ19" s="153"/>
      <c r="JYR19" s="153"/>
      <c r="JYS19" s="153"/>
      <c r="JYT19" s="153"/>
      <c r="JYU19" s="153"/>
      <c r="JYV19" s="153"/>
      <c r="JYW19" s="153"/>
      <c r="JYX19" s="153"/>
      <c r="JYY19" s="153"/>
      <c r="JYZ19" s="153"/>
      <c r="JZA19" s="153"/>
      <c r="JZB19" s="153"/>
      <c r="JZC19" s="153"/>
      <c r="JZD19" s="153"/>
      <c r="JZE19" s="153"/>
      <c r="JZF19" s="153"/>
      <c r="JZG19" s="153"/>
      <c r="JZH19" s="153"/>
      <c r="JZI19" s="153"/>
      <c r="JZJ19" s="153"/>
      <c r="JZK19" s="153"/>
      <c r="JZL19" s="153"/>
      <c r="JZM19" s="153"/>
      <c r="JZN19" s="153"/>
      <c r="JZO19" s="153"/>
      <c r="JZP19" s="153"/>
      <c r="JZQ19" s="153"/>
      <c r="JZR19" s="153"/>
      <c r="JZS19" s="153"/>
      <c r="JZT19" s="153"/>
      <c r="JZU19" s="153"/>
      <c r="JZV19" s="153"/>
      <c r="JZW19" s="153"/>
      <c r="JZX19" s="153"/>
      <c r="JZY19" s="153"/>
      <c r="JZZ19" s="153"/>
      <c r="KAA19" s="153"/>
      <c r="KAB19" s="153"/>
      <c r="KAC19" s="153"/>
      <c r="KAD19" s="153"/>
      <c r="KAE19" s="153"/>
      <c r="KAF19" s="153"/>
      <c r="KAG19" s="153"/>
      <c r="KAH19" s="153"/>
      <c r="KAI19" s="153"/>
      <c r="KAJ19" s="153"/>
      <c r="KAK19" s="153"/>
      <c r="KAL19" s="153"/>
      <c r="KAM19" s="153"/>
      <c r="KAN19" s="153"/>
      <c r="KAO19" s="153"/>
      <c r="KAP19" s="153"/>
      <c r="KAQ19" s="153"/>
      <c r="KAR19" s="153"/>
      <c r="KAS19" s="153"/>
      <c r="KAT19" s="153"/>
      <c r="KAU19" s="153"/>
      <c r="KAV19" s="153"/>
      <c r="KAW19" s="153"/>
      <c r="KAX19" s="153"/>
      <c r="KAY19" s="153"/>
      <c r="KAZ19" s="153"/>
      <c r="KBA19" s="153"/>
      <c r="KBB19" s="153"/>
      <c r="KBC19" s="153"/>
      <c r="KBD19" s="153"/>
      <c r="KBE19" s="153"/>
      <c r="KBF19" s="153"/>
      <c r="KBG19" s="153"/>
      <c r="KBH19" s="153"/>
      <c r="KBI19" s="153"/>
      <c r="KBJ19" s="153"/>
      <c r="KBK19" s="153"/>
      <c r="KBL19" s="153"/>
      <c r="KBM19" s="153"/>
      <c r="KBN19" s="153"/>
      <c r="KBO19" s="153"/>
      <c r="KBP19" s="153"/>
      <c r="KBQ19" s="153"/>
      <c r="KBR19" s="153"/>
      <c r="KBS19" s="153"/>
      <c r="KBT19" s="153"/>
      <c r="KBU19" s="153"/>
      <c r="KBV19" s="153"/>
      <c r="KBW19" s="153"/>
      <c r="KBX19" s="153"/>
      <c r="KBY19" s="153"/>
      <c r="KBZ19" s="153"/>
      <c r="KCA19" s="153"/>
      <c r="KCB19" s="153"/>
      <c r="KCC19" s="153"/>
      <c r="KCD19" s="153"/>
      <c r="KCE19" s="153"/>
      <c r="KCF19" s="153"/>
      <c r="KCG19" s="153"/>
      <c r="KCH19" s="153"/>
      <c r="KCI19" s="153"/>
      <c r="KCJ19" s="153"/>
      <c r="KCK19" s="153"/>
      <c r="KCL19" s="153"/>
      <c r="KCM19" s="153"/>
      <c r="KCN19" s="153"/>
      <c r="KCO19" s="153"/>
      <c r="KCP19" s="153"/>
      <c r="KCQ19" s="153"/>
      <c r="KCR19" s="153"/>
      <c r="KCS19" s="153"/>
      <c r="KCT19" s="153"/>
      <c r="KCU19" s="153"/>
      <c r="KCV19" s="153"/>
      <c r="KCW19" s="153"/>
      <c r="KCX19" s="153"/>
      <c r="KCY19" s="153"/>
      <c r="KCZ19" s="153"/>
      <c r="KDA19" s="153"/>
      <c r="KDB19" s="153"/>
      <c r="KDC19" s="153"/>
      <c r="KDD19" s="153"/>
      <c r="KDE19" s="153"/>
      <c r="KDF19" s="153"/>
      <c r="KDG19" s="153"/>
      <c r="KDH19" s="153"/>
      <c r="KDI19" s="153"/>
      <c r="KDJ19" s="153"/>
      <c r="KDK19" s="153"/>
      <c r="KDL19" s="153"/>
      <c r="KDM19" s="153"/>
      <c r="KDN19" s="153"/>
      <c r="KDO19" s="153"/>
      <c r="KDP19" s="153"/>
      <c r="KDQ19" s="153"/>
      <c r="KDR19" s="153"/>
      <c r="KDS19" s="153"/>
      <c r="KDT19" s="153"/>
      <c r="KDU19" s="153"/>
      <c r="KDV19" s="153"/>
      <c r="KDW19" s="153"/>
      <c r="KDX19" s="153"/>
      <c r="KDY19" s="153"/>
      <c r="KDZ19" s="153"/>
      <c r="KEA19" s="153"/>
      <c r="KEB19" s="153"/>
      <c r="KEC19" s="153"/>
      <c r="KED19" s="153"/>
      <c r="KEE19" s="153"/>
      <c r="KEF19" s="153"/>
      <c r="KEG19" s="153"/>
      <c r="KEH19" s="153"/>
      <c r="KEI19" s="153"/>
      <c r="KEJ19" s="153"/>
      <c r="KEK19" s="153"/>
      <c r="KEL19" s="153"/>
      <c r="KEM19" s="153"/>
      <c r="KEN19" s="153"/>
      <c r="KEO19" s="153"/>
      <c r="KEP19" s="153"/>
      <c r="KEQ19" s="153"/>
      <c r="KER19" s="153"/>
      <c r="KES19" s="153"/>
      <c r="KET19" s="153"/>
      <c r="KEU19" s="153"/>
      <c r="KEV19" s="153"/>
      <c r="KEW19" s="153"/>
      <c r="KEX19" s="153"/>
      <c r="KEY19" s="153"/>
      <c r="KEZ19" s="153"/>
      <c r="KFA19" s="153"/>
      <c r="KFB19" s="153"/>
      <c r="KFC19" s="153"/>
      <c r="KFD19" s="153"/>
      <c r="KFE19" s="153"/>
      <c r="KFF19" s="153"/>
      <c r="KFG19" s="153"/>
      <c r="KFH19" s="153"/>
      <c r="KFI19" s="153"/>
      <c r="KFJ19" s="153"/>
      <c r="KFK19" s="153"/>
      <c r="KFL19" s="153"/>
      <c r="KFM19" s="153"/>
      <c r="KFN19" s="153"/>
      <c r="KFO19" s="153"/>
      <c r="KFP19" s="153"/>
      <c r="KFQ19" s="153"/>
      <c r="KFR19" s="153"/>
      <c r="KFS19" s="153"/>
      <c r="KFT19" s="153"/>
      <c r="KFU19" s="153"/>
      <c r="KFV19" s="153"/>
      <c r="KFW19" s="153"/>
      <c r="KFX19" s="153"/>
      <c r="KFY19" s="153"/>
      <c r="KFZ19" s="153"/>
      <c r="KGA19" s="153"/>
      <c r="KGB19" s="153"/>
      <c r="KGC19" s="153"/>
      <c r="KGD19" s="153"/>
      <c r="KGE19" s="153"/>
      <c r="KGF19" s="153"/>
      <c r="KGG19" s="153"/>
      <c r="KGH19" s="153"/>
      <c r="KGI19" s="153"/>
      <c r="KGJ19" s="153"/>
      <c r="KGK19" s="153"/>
      <c r="KGL19" s="153"/>
      <c r="KGM19" s="153"/>
      <c r="KGN19" s="153"/>
      <c r="KGO19" s="153"/>
      <c r="KGP19" s="153"/>
      <c r="KGQ19" s="153"/>
      <c r="KGR19" s="153"/>
      <c r="KGS19" s="153"/>
      <c r="KGT19" s="153"/>
      <c r="KGU19" s="153"/>
      <c r="KGV19" s="153"/>
      <c r="KGW19" s="153"/>
      <c r="KGX19" s="153"/>
      <c r="KGY19" s="153"/>
      <c r="KGZ19" s="153"/>
      <c r="KHA19" s="153"/>
      <c r="KHB19" s="153"/>
      <c r="KHC19" s="153"/>
      <c r="KHD19" s="153"/>
      <c r="KHE19" s="153"/>
      <c r="KHF19" s="153"/>
      <c r="KHG19" s="153"/>
      <c r="KHH19" s="153"/>
      <c r="KHI19" s="153"/>
      <c r="KHJ19" s="153"/>
      <c r="KHK19" s="153"/>
      <c r="KHL19" s="153"/>
      <c r="KHM19" s="153"/>
      <c r="KHN19" s="153"/>
      <c r="KHO19" s="153"/>
      <c r="KHP19" s="153"/>
      <c r="KHQ19" s="153"/>
      <c r="KHR19" s="153"/>
      <c r="KHS19" s="153"/>
      <c r="KHT19" s="153"/>
      <c r="KHU19" s="153"/>
      <c r="KHV19" s="153"/>
      <c r="KHW19" s="153"/>
      <c r="KHX19" s="153"/>
      <c r="KHY19" s="153"/>
      <c r="KHZ19" s="153"/>
      <c r="KIA19" s="153"/>
      <c r="KIB19" s="153"/>
      <c r="KIC19" s="153"/>
      <c r="KID19" s="153"/>
      <c r="KIE19" s="153"/>
      <c r="KIF19" s="153"/>
      <c r="KIG19" s="153"/>
      <c r="KIH19" s="153"/>
      <c r="KII19" s="153"/>
      <c r="KIJ19" s="153"/>
      <c r="KIK19" s="153"/>
      <c r="KIL19" s="153"/>
      <c r="KIM19" s="153"/>
      <c r="KIN19" s="153"/>
      <c r="KIO19" s="153"/>
      <c r="KIP19" s="153"/>
      <c r="KIQ19" s="153"/>
      <c r="KIR19" s="153"/>
      <c r="KIS19" s="153"/>
      <c r="KIT19" s="153"/>
      <c r="KIU19" s="153"/>
      <c r="KIV19" s="153"/>
      <c r="KIW19" s="153"/>
      <c r="KIX19" s="153"/>
      <c r="KIY19" s="153"/>
      <c r="KIZ19" s="153"/>
      <c r="KJA19" s="153"/>
      <c r="KJB19" s="153"/>
      <c r="KJC19" s="153"/>
      <c r="KJD19" s="153"/>
      <c r="KJE19" s="153"/>
      <c r="KJF19" s="153"/>
      <c r="KJG19" s="153"/>
      <c r="KJH19" s="153"/>
      <c r="KJI19" s="153"/>
      <c r="KJJ19" s="153"/>
      <c r="KJK19" s="153"/>
      <c r="KJL19" s="153"/>
      <c r="KJM19" s="153"/>
      <c r="KJN19" s="153"/>
      <c r="KJO19" s="153"/>
      <c r="KJP19" s="153"/>
      <c r="KJQ19" s="153"/>
      <c r="KJR19" s="153"/>
      <c r="KJS19" s="153"/>
      <c r="KJT19" s="153"/>
      <c r="KJU19" s="153"/>
      <c r="KJV19" s="153"/>
      <c r="KJW19" s="153"/>
      <c r="KJX19" s="153"/>
      <c r="KJY19" s="153"/>
      <c r="KJZ19" s="153"/>
      <c r="KKA19" s="153"/>
      <c r="KKB19" s="153"/>
      <c r="KKC19" s="153"/>
      <c r="KKD19" s="153"/>
      <c r="KKE19" s="153"/>
      <c r="KKF19" s="153"/>
      <c r="KKG19" s="153"/>
      <c r="KKH19" s="153"/>
      <c r="KKI19" s="153"/>
      <c r="KKJ19" s="153"/>
      <c r="KKK19" s="153"/>
      <c r="KKL19" s="153"/>
      <c r="KKM19" s="153"/>
      <c r="KKN19" s="153"/>
      <c r="KKO19" s="153"/>
      <c r="KKP19" s="153"/>
      <c r="KKQ19" s="153"/>
      <c r="KKR19" s="153"/>
      <c r="KKS19" s="153"/>
      <c r="KKT19" s="153"/>
      <c r="KKU19" s="153"/>
      <c r="KKV19" s="153"/>
      <c r="KKW19" s="153"/>
      <c r="KKX19" s="153"/>
      <c r="KKY19" s="153"/>
      <c r="KKZ19" s="153"/>
      <c r="KLA19" s="153"/>
      <c r="KLB19" s="153"/>
      <c r="KLC19" s="153"/>
      <c r="KLD19" s="153"/>
      <c r="KLE19" s="153"/>
      <c r="KLF19" s="153"/>
      <c r="KLG19" s="153"/>
      <c r="KLH19" s="153"/>
      <c r="KLI19" s="153"/>
      <c r="KLJ19" s="153"/>
      <c r="KLK19" s="153"/>
      <c r="KLL19" s="153"/>
      <c r="KLM19" s="153"/>
      <c r="KLN19" s="153"/>
      <c r="KLO19" s="153"/>
      <c r="KLP19" s="153"/>
      <c r="KLQ19" s="153"/>
      <c r="KLR19" s="153"/>
      <c r="KLS19" s="153"/>
      <c r="KLT19" s="153"/>
      <c r="KLU19" s="153"/>
      <c r="KLV19" s="153"/>
      <c r="KLW19" s="153"/>
      <c r="KLX19" s="153"/>
      <c r="KLY19" s="153"/>
      <c r="KLZ19" s="153"/>
      <c r="KMA19" s="153"/>
      <c r="KMB19" s="153"/>
      <c r="KMC19" s="153"/>
      <c r="KMD19" s="153"/>
      <c r="KME19" s="153"/>
      <c r="KMF19" s="153"/>
      <c r="KMG19" s="153"/>
      <c r="KMH19" s="153"/>
      <c r="KMI19" s="153"/>
      <c r="KMJ19" s="153"/>
      <c r="KMK19" s="153"/>
      <c r="KML19" s="153"/>
      <c r="KMM19" s="153"/>
      <c r="KMN19" s="153"/>
      <c r="KMO19" s="153"/>
      <c r="KMP19" s="153"/>
      <c r="KMQ19" s="153"/>
      <c r="KMR19" s="153"/>
      <c r="KMS19" s="153"/>
      <c r="KMT19" s="153"/>
      <c r="KMU19" s="153"/>
      <c r="KMV19" s="153"/>
      <c r="KMW19" s="153"/>
      <c r="KMX19" s="153"/>
      <c r="KMY19" s="153"/>
      <c r="KMZ19" s="153"/>
      <c r="KNA19" s="153"/>
      <c r="KNB19" s="153"/>
      <c r="KNC19" s="153"/>
      <c r="KND19" s="153"/>
      <c r="KNE19" s="153"/>
      <c r="KNF19" s="153"/>
      <c r="KNG19" s="153"/>
      <c r="KNH19" s="153"/>
      <c r="KNI19" s="153"/>
      <c r="KNJ19" s="153"/>
      <c r="KNK19" s="153"/>
      <c r="KNL19" s="153"/>
      <c r="KNM19" s="153"/>
      <c r="KNN19" s="153"/>
      <c r="KNO19" s="153"/>
      <c r="KNP19" s="153"/>
      <c r="KNQ19" s="153"/>
      <c r="KNR19" s="153"/>
      <c r="KNS19" s="153"/>
      <c r="KNT19" s="153"/>
      <c r="KNU19" s="153"/>
      <c r="KNV19" s="153"/>
      <c r="KNW19" s="153"/>
      <c r="KNX19" s="153"/>
      <c r="KNY19" s="153"/>
      <c r="KNZ19" s="153"/>
      <c r="KOA19" s="153"/>
      <c r="KOB19" s="153"/>
      <c r="KOC19" s="153"/>
      <c r="KOD19" s="153"/>
      <c r="KOE19" s="153"/>
      <c r="KOF19" s="153"/>
      <c r="KOG19" s="153"/>
      <c r="KOH19" s="153"/>
      <c r="KOI19" s="153"/>
      <c r="KOJ19" s="153"/>
      <c r="KOK19" s="153"/>
      <c r="KOL19" s="153"/>
      <c r="KOM19" s="153"/>
      <c r="KON19" s="153"/>
      <c r="KOO19" s="153"/>
      <c r="KOP19" s="153"/>
      <c r="KOQ19" s="153"/>
      <c r="KOR19" s="153"/>
      <c r="KOS19" s="153"/>
      <c r="KOT19" s="153"/>
      <c r="KOU19" s="153"/>
      <c r="KOV19" s="153"/>
      <c r="KOW19" s="153"/>
      <c r="KOX19" s="153"/>
      <c r="KOY19" s="153"/>
      <c r="KOZ19" s="153"/>
      <c r="KPA19" s="153"/>
      <c r="KPB19" s="153"/>
      <c r="KPC19" s="153"/>
      <c r="KPD19" s="153"/>
      <c r="KPE19" s="153"/>
      <c r="KPF19" s="153"/>
      <c r="KPG19" s="153"/>
      <c r="KPH19" s="153"/>
      <c r="KPI19" s="153"/>
      <c r="KPJ19" s="153"/>
      <c r="KPK19" s="153"/>
      <c r="KPL19" s="153"/>
      <c r="KPM19" s="153"/>
      <c r="KPN19" s="153"/>
      <c r="KPO19" s="153"/>
      <c r="KPP19" s="153"/>
      <c r="KPQ19" s="153"/>
      <c r="KPR19" s="153"/>
      <c r="KPS19" s="153"/>
      <c r="KPT19" s="153"/>
      <c r="KPU19" s="153"/>
      <c r="KPV19" s="153"/>
      <c r="KPW19" s="153"/>
      <c r="KPX19" s="153"/>
      <c r="KPY19" s="153"/>
      <c r="KPZ19" s="153"/>
      <c r="KQA19" s="153"/>
      <c r="KQB19" s="153"/>
      <c r="KQC19" s="153"/>
      <c r="KQD19" s="153"/>
      <c r="KQE19" s="153"/>
      <c r="KQF19" s="153"/>
      <c r="KQG19" s="153"/>
      <c r="KQH19" s="153"/>
      <c r="KQI19" s="153"/>
      <c r="KQJ19" s="153"/>
      <c r="KQK19" s="153"/>
      <c r="KQL19" s="153"/>
      <c r="KQM19" s="153"/>
      <c r="KQN19" s="153"/>
      <c r="KQO19" s="153"/>
      <c r="KQP19" s="153"/>
      <c r="KQQ19" s="153"/>
      <c r="KQR19" s="153"/>
      <c r="KQS19" s="153"/>
      <c r="KQT19" s="153"/>
      <c r="KQU19" s="153"/>
      <c r="KQV19" s="153"/>
      <c r="KQW19" s="153"/>
      <c r="KQX19" s="153"/>
      <c r="KQY19" s="153"/>
      <c r="KQZ19" s="153"/>
      <c r="KRA19" s="153"/>
      <c r="KRB19" s="153"/>
      <c r="KRC19" s="153"/>
      <c r="KRD19" s="153"/>
      <c r="KRE19" s="153"/>
      <c r="KRF19" s="153"/>
      <c r="KRG19" s="153"/>
      <c r="KRH19" s="153"/>
      <c r="KRI19" s="153"/>
      <c r="KRJ19" s="153"/>
      <c r="KRK19" s="153"/>
      <c r="KRL19" s="153"/>
      <c r="KRM19" s="153"/>
      <c r="KRN19" s="153"/>
      <c r="KRO19" s="153"/>
      <c r="KRP19" s="153"/>
      <c r="KRQ19" s="153"/>
      <c r="KRR19" s="153"/>
      <c r="KRS19" s="153"/>
      <c r="KRT19" s="153"/>
      <c r="KRU19" s="153"/>
      <c r="KRV19" s="153"/>
      <c r="KRW19" s="153"/>
      <c r="KRX19" s="153"/>
      <c r="KRY19" s="153"/>
      <c r="KRZ19" s="153"/>
      <c r="KSA19" s="153"/>
      <c r="KSB19" s="153"/>
      <c r="KSC19" s="153"/>
      <c r="KSD19" s="153"/>
      <c r="KSE19" s="153"/>
      <c r="KSF19" s="153"/>
      <c r="KSG19" s="153"/>
      <c r="KSH19" s="153"/>
      <c r="KSI19" s="153"/>
      <c r="KSJ19" s="153"/>
      <c r="KSK19" s="153"/>
      <c r="KSL19" s="153"/>
      <c r="KSM19" s="153"/>
      <c r="KSN19" s="153"/>
      <c r="KSO19" s="153"/>
      <c r="KSP19" s="153"/>
      <c r="KSQ19" s="153"/>
      <c r="KSR19" s="153"/>
      <c r="KSS19" s="153"/>
      <c r="KST19" s="153"/>
      <c r="KSU19" s="153"/>
      <c r="KSV19" s="153"/>
      <c r="KSW19" s="153"/>
      <c r="KSX19" s="153"/>
      <c r="KSY19" s="153"/>
      <c r="KSZ19" s="153"/>
      <c r="KTA19" s="153"/>
      <c r="KTB19" s="153"/>
      <c r="KTC19" s="153"/>
      <c r="KTD19" s="153"/>
      <c r="KTE19" s="153"/>
      <c r="KTF19" s="153"/>
      <c r="KTG19" s="153"/>
      <c r="KTH19" s="153"/>
      <c r="KTI19" s="153"/>
      <c r="KTJ19" s="153"/>
      <c r="KTK19" s="153"/>
      <c r="KTL19" s="153"/>
      <c r="KTM19" s="153"/>
      <c r="KTN19" s="153"/>
      <c r="KTO19" s="153"/>
      <c r="KTP19" s="153"/>
      <c r="KTQ19" s="153"/>
      <c r="KTR19" s="153"/>
      <c r="KTS19" s="153"/>
      <c r="KTT19" s="153"/>
      <c r="KTU19" s="153"/>
      <c r="KTV19" s="153"/>
      <c r="KTW19" s="153"/>
      <c r="KTX19" s="153"/>
      <c r="KTY19" s="153"/>
      <c r="KTZ19" s="153"/>
      <c r="KUA19" s="153"/>
      <c r="KUB19" s="153"/>
      <c r="KUC19" s="153"/>
      <c r="KUD19" s="153"/>
      <c r="KUE19" s="153"/>
      <c r="KUF19" s="153"/>
      <c r="KUG19" s="153"/>
      <c r="KUH19" s="153"/>
      <c r="KUI19" s="153"/>
      <c r="KUJ19" s="153"/>
      <c r="KUK19" s="153"/>
      <c r="KUL19" s="153"/>
      <c r="KUM19" s="153"/>
      <c r="KUN19" s="153"/>
      <c r="KUO19" s="153"/>
      <c r="KUP19" s="153"/>
      <c r="KUQ19" s="153"/>
      <c r="KUR19" s="153"/>
      <c r="KUS19" s="153"/>
      <c r="KUT19" s="153"/>
      <c r="KUU19" s="153"/>
      <c r="KUV19" s="153"/>
      <c r="KUW19" s="153"/>
      <c r="KUX19" s="153"/>
      <c r="KUY19" s="153"/>
      <c r="KUZ19" s="153"/>
      <c r="KVA19" s="153"/>
      <c r="KVB19" s="153"/>
      <c r="KVC19" s="153"/>
      <c r="KVD19" s="153"/>
      <c r="KVE19" s="153"/>
      <c r="KVF19" s="153"/>
      <c r="KVG19" s="153"/>
      <c r="KVH19" s="153"/>
      <c r="KVI19" s="153"/>
      <c r="KVJ19" s="153"/>
      <c r="KVK19" s="153"/>
      <c r="KVL19" s="153"/>
      <c r="KVM19" s="153"/>
      <c r="KVN19" s="153"/>
      <c r="KVO19" s="153"/>
      <c r="KVP19" s="153"/>
      <c r="KVQ19" s="153"/>
      <c r="KVR19" s="153"/>
      <c r="KVS19" s="153"/>
      <c r="KVT19" s="153"/>
      <c r="KVU19" s="153"/>
      <c r="KVV19" s="153"/>
      <c r="KVW19" s="153"/>
      <c r="KVX19" s="153"/>
      <c r="KVY19" s="153"/>
      <c r="KVZ19" s="153"/>
      <c r="KWA19" s="153"/>
      <c r="KWB19" s="153"/>
      <c r="KWC19" s="153"/>
      <c r="KWD19" s="153"/>
      <c r="KWE19" s="153"/>
      <c r="KWF19" s="153"/>
      <c r="KWG19" s="153"/>
      <c r="KWH19" s="153"/>
      <c r="KWI19" s="153"/>
      <c r="KWJ19" s="153"/>
      <c r="KWK19" s="153"/>
      <c r="KWL19" s="153"/>
      <c r="KWM19" s="153"/>
      <c r="KWN19" s="153"/>
      <c r="KWO19" s="153"/>
      <c r="KWP19" s="153"/>
      <c r="KWQ19" s="153"/>
      <c r="KWR19" s="153"/>
      <c r="KWS19" s="153"/>
      <c r="KWT19" s="153"/>
      <c r="KWU19" s="153"/>
      <c r="KWV19" s="153"/>
      <c r="KWW19" s="153"/>
      <c r="KWX19" s="153"/>
      <c r="KWY19" s="153"/>
      <c r="KWZ19" s="153"/>
      <c r="KXA19" s="153"/>
      <c r="KXB19" s="153"/>
      <c r="KXC19" s="153"/>
      <c r="KXD19" s="153"/>
      <c r="KXE19" s="153"/>
      <c r="KXF19" s="153"/>
      <c r="KXG19" s="153"/>
      <c r="KXH19" s="153"/>
      <c r="KXI19" s="153"/>
      <c r="KXJ19" s="153"/>
      <c r="KXK19" s="153"/>
      <c r="KXL19" s="153"/>
      <c r="KXM19" s="153"/>
      <c r="KXN19" s="153"/>
      <c r="KXO19" s="153"/>
      <c r="KXP19" s="153"/>
      <c r="KXQ19" s="153"/>
      <c r="KXR19" s="153"/>
      <c r="KXS19" s="153"/>
      <c r="KXT19" s="153"/>
      <c r="KXU19" s="153"/>
      <c r="KXV19" s="153"/>
      <c r="KXW19" s="153"/>
      <c r="KXX19" s="153"/>
      <c r="KXY19" s="153"/>
      <c r="KXZ19" s="153"/>
      <c r="KYA19" s="153"/>
      <c r="KYB19" s="153"/>
      <c r="KYC19" s="153"/>
      <c r="KYD19" s="153"/>
      <c r="KYE19" s="153"/>
      <c r="KYF19" s="153"/>
      <c r="KYG19" s="153"/>
      <c r="KYH19" s="153"/>
      <c r="KYI19" s="153"/>
      <c r="KYJ19" s="153"/>
      <c r="KYK19" s="153"/>
      <c r="KYL19" s="153"/>
      <c r="KYM19" s="153"/>
      <c r="KYN19" s="153"/>
      <c r="KYO19" s="153"/>
      <c r="KYP19" s="153"/>
      <c r="KYQ19" s="153"/>
      <c r="KYR19" s="153"/>
      <c r="KYS19" s="153"/>
      <c r="KYT19" s="153"/>
      <c r="KYU19" s="153"/>
      <c r="KYV19" s="153"/>
      <c r="KYW19" s="153"/>
      <c r="KYX19" s="153"/>
      <c r="KYY19" s="153"/>
      <c r="KYZ19" s="153"/>
      <c r="KZA19" s="153"/>
      <c r="KZB19" s="153"/>
      <c r="KZC19" s="153"/>
      <c r="KZD19" s="153"/>
      <c r="KZE19" s="153"/>
      <c r="KZF19" s="153"/>
      <c r="KZG19" s="153"/>
      <c r="KZH19" s="153"/>
      <c r="KZI19" s="153"/>
      <c r="KZJ19" s="153"/>
      <c r="KZK19" s="153"/>
      <c r="KZL19" s="153"/>
      <c r="KZM19" s="153"/>
      <c r="KZN19" s="153"/>
      <c r="KZO19" s="153"/>
      <c r="KZP19" s="153"/>
      <c r="KZQ19" s="153"/>
      <c r="KZR19" s="153"/>
      <c r="KZS19" s="153"/>
      <c r="KZT19" s="153"/>
      <c r="KZU19" s="153"/>
      <c r="KZV19" s="153"/>
      <c r="KZW19" s="153"/>
      <c r="KZX19" s="153"/>
      <c r="KZY19" s="153"/>
      <c r="KZZ19" s="153"/>
      <c r="LAA19" s="153"/>
      <c r="LAB19" s="153"/>
      <c r="LAC19" s="153"/>
      <c r="LAD19" s="153"/>
      <c r="LAE19" s="153"/>
      <c r="LAF19" s="153"/>
      <c r="LAG19" s="153"/>
      <c r="LAH19" s="153"/>
      <c r="LAI19" s="153"/>
      <c r="LAJ19" s="153"/>
      <c r="LAK19" s="153"/>
      <c r="LAL19" s="153"/>
      <c r="LAM19" s="153"/>
      <c r="LAN19" s="153"/>
      <c r="LAO19" s="153"/>
      <c r="LAP19" s="153"/>
      <c r="LAQ19" s="153"/>
      <c r="LAR19" s="153"/>
      <c r="LAS19" s="153"/>
      <c r="LAT19" s="153"/>
      <c r="LAU19" s="153"/>
      <c r="LAV19" s="153"/>
      <c r="LAW19" s="153"/>
      <c r="LAX19" s="153"/>
      <c r="LAY19" s="153"/>
      <c r="LAZ19" s="153"/>
      <c r="LBA19" s="153"/>
      <c r="LBB19" s="153"/>
      <c r="LBC19" s="153"/>
      <c r="LBD19" s="153"/>
      <c r="LBE19" s="153"/>
      <c r="LBF19" s="153"/>
      <c r="LBG19" s="153"/>
      <c r="LBH19" s="153"/>
      <c r="LBI19" s="153"/>
      <c r="LBJ19" s="153"/>
      <c r="LBK19" s="153"/>
      <c r="LBL19" s="153"/>
      <c r="LBM19" s="153"/>
      <c r="LBN19" s="153"/>
      <c r="LBO19" s="153"/>
      <c r="LBP19" s="153"/>
      <c r="LBQ19" s="153"/>
      <c r="LBR19" s="153"/>
      <c r="LBS19" s="153"/>
      <c r="LBT19" s="153"/>
      <c r="LBU19" s="153"/>
      <c r="LBV19" s="153"/>
      <c r="LBW19" s="153"/>
      <c r="LBX19" s="153"/>
      <c r="LBY19" s="153"/>
      <c r="LBZ19" s="153"/>
      <c r="LCA19" s="153"/>
      <c r="LCB19" s="153"/>
      <c r="LCC19" s="153"/>
      <c r="LCD19" s="153"/>
      <c r="LCE19" s="153"/>
      <c r="LCF19" s="153"/>
      <c r="LCG19" s="153"/>
      <c r="LCH19" s="153"/>
      <c r="LCI19" s="153"/>
      <c r="LCJ19" s="153"/>
      <c r="LCK19" s="153"/>
      <c r="LCL19" s="153"/>
      <c r="LCM19" s="153"/>
      <c r="LCN19" s="153"/>
      <c r="LCO19" s="153"/>
      <c r="LCP19" s="153"/>
      <c r="LCQ19" s="153"/>
      <c r="LCR19" s="153"/>
      <c r="LCS19" s="153"/>
      <c r="LCT19" s="153"/>
      <c r="LCU19" s="153"/>
      <c r="LCV19" s="153"/>
      <c r="LCW19" s="153"/>
      <c r="LCX19" s="153"/>
      <c r="LCY19" s="153"/>
      <c r="LCZ19" s="153"/>
      <c r="LDA19" s="153"/>
      <c r="LDB19" s="153"/>
      <c r="LDC19" s="153"/>
      <c r="LDD19" s="153"/>
      <c r="LDE19" s="153"/>
      <c r="LDF19" s="153"/>
      <c r="LDG19" s="153"/>
      <c r="LDH19" s="153"/>
      <c r="LDI19" s="153"/>
      <c r="LDJ19" s="153"/>
      <c r="LDK19" s="153"/>
      <c r="LDL19" s="153"/>
      <c r="LDM19" s="153"/>
      <c r="LDN19" s="153"/>
      <c r="LDO19" s="153"/>
      <c r="LDP19" s="153"/>
      <c r="LDQ19" s="153"/>
      <c r="LDR19" s="153"/>
      <c r="LDS19" s="153"/>
      <c r="LDT19" s="153"/>
      <c r="LDU19" s="153"/>
      <c r="LDV19" s="153"/>
      <c r="LDW19" s="153"/>
      <c r="LDX19" s="153"/>
      <c r="LDY19" s="153"/>
      <c r="LDZ19" s="153"/>
      <c r="LEA19" s="153"/>
      <c r="LEB19" s="153"/>
      <c r="LEC19" s="153"/>
      <c r="LED19" s="153"/>
      <c r="LEE19" s="153"/>
      <c r="LEF19" s="153"/>
      <c r="LEG19" s="153"/>
      <c r="LEH19" s="153"/>
      <c r="LEI19" s="153"/>
      <c r="LEJ19" s="153"/>
      <c r="LEK19" s="153"/>
      <c r="LEL19" s="153"/>
      <c r="LEM19" s="153"/>
      <c r="LEN19" s="153"/>
      <c r="LEO19" s="153"/>
      <c r="LEP19" s="153"/>
      <c r="LEQ19" s="153"/>
      <c r="LER19" s="153"/>
      <c r="LES19" s="153"/>
      <c r="LET19" s="153"/>
      <c r="LEU19" s="153"/>
      <c r="LEV19" s="153"/>
      <c r="LEW19" s="153"/>
      <c r="LEX19" s="153"/>
      <c r="LEY19" s="153"/>
      <c r="LEZ19" s="153"/>
      <c r="LFA19" s="153"/>
      <c r="LFB19" s="153"/>
      <c r="LFC19" s="153"/>
      <c r="LFD19" s="153"/>
      <c r="LFE19" s="153"/>
      <c r="LFF19" s="153"/>
      <c r="LFG19" s="153"/>
      <c r="LFH19" s="153"/>
      <c r="LFI19" s="153"/>
      <c r="LFJ19" s="153"/>
      <c r="LFK19" s="153"/>
      <c r="LFL19" s="153"/>
      <c r="LFM19" s="153"/>
      <c r="LFN19" s="153"/>
      <c r="LFO19" s="153"/>
      <c r="LFP19" s="153"/>
      <c r="LFQ19" s="153"/>
      <c r="LFR19" s="153"/>
      <c r="LFS19" s="153"/>
      <c r="LFT19" s="153"/>
      <c r="LFU19" s="153"/>
      <c r="LFV19" s="153"/>
      <c r="LFW19" s="153"/>
      <c r="LFX19" s="153"/>
      <c r="LFY19" s="153"/>
      <c r="LFZ19" s="153"/>
      <c r="LGA19" s="153"/>
      <c r="LGB19" s="153"/>
      <c r="LGC19" s="153"/>
      <c r="LGD19" s="153"/>
      <c r="LGE19" s="153"/>
      <c r="LGF19" s="153"/>
      <c r="LGG19" s="153"/>
      <c r="LGH19" s="153"/>
      <c r="LGI19" s="153"/>
      <c r="LGJ19" s="153"/>
      <c r="LGK19" s="153"/>
      <c r="LGL19" s="153"/>
      <c r="LGM19" s="153"/>
      <c r="LGN19" s="153"/>
      <c r="LGO19" s="153"/>
      <c r="LGP19" s="153"/>
      <c r="LGQ19" s="153"/>
      <c r="LGR19" s="153"/>
      <c r="LGS19" s="153"/>
      <c r="LGT19" s="153"/>
      <c r="LGU19" s="153"/>
      <c r="LGV19" s="153"/>
      <c r="LGW19" s="153"/>
      <c r="LGX19" s="153"/>
      <c r="LGY19" s="153"/>
      <c r="LGZ19" s="153"/>
      <c r="LHA19" s="153"/>
      <c r="LHB19" s="153"/>
      <c r="LHC19" s="153"/>
      <c r="LHD19" s="153"/>
      <c r="LHE19" s="153"/>
      <c r="LHF19" s="153"/>
      <c r="LHG19" s="153"/>
      <c r="LHH19" s="153"/>
      <c r="LHI19" s="153"/>
      <c r="LHJ19" s="153"/>
      <c r="LHK19" s="153"/>
      <c r="LHL19" s="153"/>
      <c r="LHM19" s="153"/>
      <c r="LHN19" s="153"/>
      <c r="LHO19" s="153"/>
      <c r="LHP19" s="153"/>
      <c r="LHQ19" s="153"/>
      <c r="LHR19" s="153"/>
      <c r="LHS19" s="153"/>
      <c r="LHT19" s="153"/>
      <c r="LHU19" s="153"/>
      <c r="LHV19" s="153"/>
      <c r="LHW19" s="153"/>
      <c r="LHX19" s="153"/>
      <c r="LHY19" s="153"/>
      <c r="LHZ19" s="153"/>
      <c r="LIA19" s="153"/>
      <c r="LIB19" s="153"/>
      <c r="LIC19" s="153"/>
      <c r="LID19" s="153"/>
      <c r="LIE19" s="153"/>
      <c r="LIF19" s="153"/>
      <c r="LIG19" s="153"/>
      <c r="LIH19" s="153"/>
      <c r="LII19" s="153"/>
      <c r="LIJ19" s="153"/>
      <c r="LIK19" s="153"/>
      <c r="LIL19" s="153"/>
      <c r="LIM19" s="153"/>
      <c r="LIN19" s="153"/>
      <c r="LIO19" s="153"/>
      <c r="LIP19" s="153"/>
      <c r="LIQ19" s="153"/>
      <c r="LIR19" s="153"/>
      <c r="LIS19" s="153"/>
      <c r="LIT19" s="153"/>
      <c r="LIU19" s="153"/>
      <c r="LIV19" s="153"/>
      <c r="LIW19" s="153"/>
      <c r="LIX19" s="153"/>
      <c r="LIY19" s="153"/>
      <c r="LIZ19" s="153"/>
      <c r="LJA19" s="153"/>
      <c r="LJB19" s="153"/>
      <c r="LJC19" s="153"/>
      <c r="LJD19" s="153"/>
      <c r="LJE19" s="153"/>
      <c r="LJF19" s="153"/>
      <c r="LJG19" s="153"/>
      <c r="LJH19" s="153"/>
      <c r="LJI19" s="153"/>
      <c r="LJJ19" s="153"/>
      <c r="LJK19" s="153"/>
      <c r="LJL19" s="153"/>
      <c r="LJM19" s="153"/>
      <c r="LJN19" s="153"/>
      <c r="LJO19" s="153"/>
      <c r="LJP19" s="153"/>
      <c r="LJQ19" s="153"/>
      <c r="LJR19" s="153"/>
      <c r="LJS19" s="153"/>
      <c r="LJT19" s="153"/>
      <c r="LJU19" s="153"/>
      <c r="LJV19" s="153"/>
      <c r="LJW19" s="153"/>
      <c r="LJX19" s="153"/>
      <c r="LJY19" s="153"/>
      <c r="LJZ19" s="153"/>
      <c r="LKA19" s="153"/>
      <c r="LKB19" s="153"/>
      <c r="LKC19" s="153"/>
      <c r="LKD19" s="153"/>
      <c r="LKE19" s="153"/>
      <c r="LKF19" s="153"/>
      <c r="LKG19" s="153"/>
      <c r="LKH19" s="153"/>
      <c r="LKI19" s="153"/>
      <c r="LKJ19" s="153"/>
      <c r="LKK19" s="153"/>
      <c r="LKL19" s="153"/>
      <c r="LKM19" s="153"/>
      <c r="LKN19" s="153"/>
      <c r="LKO19" s="153"/>
      <c r="LKP19" s="153"/>
      <c r="LKQ19" s="153"/>
      <c r="LKR19" s="153"/>
      <c r="LKS19" s="153"/>
      <c r="LKT19" s="153"/>
      <c r="LKU19" s="153"/>
      <c r="LKV19" s="153"/>
      <c r="LKW19" s="153"/>
      <c r="LKX19" s="153"/>
      <c r="LKY19" s="153"/>
      <c r="LKZ19" s="153"/>
      <c r="LLA19" s="153"/>
      <c r="LLB19" s="153"/>
      <c r="LLC19" s="153"/>
      <c r="LLD19" s="153"/>
      <c r="LLE19" s="153"/>
      <c r="LLF19" s="153"/>
      <c r="LLG19" s="153"/>
      <c r="LLH19" s="153"/>
      <c r="LLI19" s="153"/>
      <c r="LLJ19" s="153"/>
      <c r="LLK19" s="153"/>
      <c r="LLL19" s="153"/>
      <c r="LLM19" s="153"/>
      <c r="LLN19" s="153"/>
      <c r="LLO19" s="153"/>
      <c r="LLP19" s="153"/>
      <c r="LLQ19" s="153"/>
      <c r="LLR19" s="153"/>
      <c r="LLS19" s="153"/>
      <c r="LLT19" s="153"/>
      <c r="LLU19" s="153"/>
      <c r="LLV19" s="153"/>
      <c r="LLW19" s="153"/>
      <c r="LLX19" s="153"/>
      <c r="LLY19" s="153"/>
      <c r="LLZ19" s="153"/>
      <c r="LMA19" s="153"/>
      <c r="LMB19" s="153"/>
      <c r="LMC19" s="153"/>
      <c r="LMD19" s="153"/>
      <c r="LME19" s="153"/>
      <c r="LMF19" s="153"/>
      <c r="LMG19" s="153"/>
      <c r="LMH19" s="153"/>
      <c r="LMI19" s="153"/>
      <c r="LMJ19" s="153"/>
      <c r="LMK19" s="153"/>
      <c r="LML19" s="153"/>
      <c r="LMM19" s="153"/>
      <c r="LMN19" s="153"/>
      <c r="LMO19" s="153"/>
      <c r="LMP19" s="153"/>
      <c r="LMQ19" s="153"/>
      <c r="LMR19" s="153"/>
      <c r="LMS19" s="153"/>
      <c r="LMT19" s="153"/>
      <c r="LMU19" s="153"/>
      <c r="LMV19" s="153"/>
      <c r="LMW19" s="153"/>
      <c r="LMX19" s="153"/>
      <c r="LMY19" s="153"/>
      <c r="LMZ19" s="153"/>
      <c r="LNA19" s="153"/>
      <c r="LNB19" s="153"/>
      <c r="LNC19" s="153"/>
      <c r="LND19" s="153"/>
      <c r="LNE19" s="153"/>
      <c r="LNF19" s="153"/>
      <c r="LNG19" s="153"/>
      <c r="LNH19" s="153"/>
      <c r="LNI19" s="153"/>
      <c r="LNJ19" s="153"/>
      <c r="LNK19" s="153"/>
      <c r="LNL19" s="153"/>
      <c r="LNM19" s="153"/>
      <c r="LNN19" s="153"/>
      <c r="LNO19" s="153"/>
      <c r="LNP19" s="153"/>
      <c r="LNQ19" s="153"/>
      <c r="LNR19" s="153"/>
      <c r="LNS19" s="153"/>
      <c r="LNT19" s="153"/>
      <c r="LNU19" s="153"/>
      <c r="LNV19" s="153"/>
      <c r="LNW19" s="153"/>
      <c r="LNX19" s="153"/>
      <c r="LNY19" s="153"/>
      <c r="LNZ19" s="153"/>
      <c r="LOA19" s="153"/>
      <c r="LOB19" s="153"/>
      <c r="LOC19" s="153"/>
      <c r="LOD19" s="153"/>
      <c r="LOE19" s="153"/>
      <c r="LOF19" s="153"/>
      <c r="LOG19" s="153"/>
      <c r="LOH19" s="153"/>
      <c r="LOI19" s="153"/>
      <c r="LOJ19" s="153"/>
      <c r="LOK19" s="153"/>
      <c r="LOL19" s="153"/>
      <c r="LOM19" s="153"/>
      <c r="LON19" s="153"/>
      <c r="LOO19" s="153"/>
      <c r="LOP19" s="153"/>
      <c r="LOQ19" s="153"/>
      <c r="LOR19" s="153"/>
      <c r="LOS19" s="153"/>
      <c r="LOT19" s="153"/>
      <c r="LOU19" s="153"/>
      <c r="LOV19" s="153"/>
      <c r="LOW19" s="153"/>
      <c r="LOX19" s="153"/>
      <c r="LOY19" s="153"/>
      <c r="LOZ19" s="153"/>
      <c r="LPA19" s="153"/>
      <c r="LPB19" s="153"/>
      <c r="LPC19" s="153"/>
      <c r="LPD19" s="153"/>
      <c r="LPE19" s="153"/>
      <c r="LPF19" s="153"/>
      <c r="LPG19" s="153"/>
      <c r="LPH19" s="153"/>
      <c r="LPI19" s="153"/>
      <c r="LPJ19" s="153"/>
      <c r="LPK19" s="153"/>
      <c r="LPL19" s="153"/>
      <c r="LPM19" s="153"/>
      <c r="LPN19" s="153"/>
      <c r="LPO19" s="153"/>
      <c r="LPP19" s="153"/>
      <c r="LPQ19" s="153"/>
      <c r="LPR19" s="153"/>
      <c r="LPS19" s="153"/>
      <c r="LPT19" s="153"/>
      <c r="LPU19" s="153"/>
      <c r="LPV19" s="153"/>
      <c r="LPW19" s="153"/>
      <c r="LPX19" s="153"/>
      <c r="LPY19" s="153"/>
      <c r="LPZ19" s="153"/>
      <c r="LQA19" s="153"/>
      <c r="LQB19" s="153"/>
      <c r="LQC19" s="153"/>
      <c r="LQD19" s="153"/>
      <c r="LQE19" s="153"/>
      <c r="LQF19" s="153"/>
      <c r="LQG19" s="153"/>
      <c r="LQH19" s="153"/>
      <c r="LQI19" s="153"/>
      <c r="LQJ19" s="153"/>
      <c r="LQK19" s="153"/>
      <c r="LQL19" s="153"/>
      <c r="LQM19" s="153"/>
      <c r="LQN19" s="153"/>
      <c r="LQO19" s="153"/>
      <c r="LQP19" s="153"/>
      <c r="LQQ19" s="153"/>
      <c r="LQR19" s="153"/>
      <c r="LQS19" s="153"/>
      <c r="LQT19" s="153"/>
      <c r="LQU19" s="153"/>
      <c r="LQV19" s="153"/>
      <c r="LQW19" s="153"/>
      <c r="LQX19" s="153"/>
      <c r="LQY19" s="153"/>
      <c r="LQZ19" s="153"/>
      <c r="LRA19" s="153"/>
      <c r="LRB19" s="153"/>
      <c r="LRC19" s="153"/>
      <c r="LRD19" s="153"/>
      <c r="LRE19" s="153"/>
      <c r="LRF19" s="153"/>
      <c r="LRG19" s="153"/>
      <c r="LRH19" s="153"/>
      <c r="LRI19" s="153"/>
      <c r="LRJ19" s="153"/>
      <c r="LRK19" s="153"/>
      <c r="LRL19" s="153"/>
      <c r="LRM19" s="153"/>
      <c r="LRN19" s="153"/>
      <c r="LRO19" s="153"/>
      <c r="LRP19" s="153"/>
      <c r="LRQ19" s="153"/>
      <c r="LRR19" s="153"/>
      <c r="LRS19" s="153"/>
      <c r="LRT19" s="153"/>
      <c r="LRU19" s="153"/>
      <c r="LRV19" s="153"/>
      <c r="LRW19" s="153"/>
      <c r="LRX19" s="153"/>
      <c r="LRY19" s="153"/>
      <c r="LRZ19" s="153"/>
      <c r="LSA19" s="153"/>
      <c r="LSB19" s="153"/>
      <c r="LSC19" s="153"/>
      <c r="LSD19" s="153"/>
      <c r="LSE19" s="153"/>
      <c r="LSF19" s="153"/>
      <c r="LSG19" s="153"/>
      <c r="LSH19" s="153"/>
      <c r="LSI19" s="153"/>
      <c r="LSJ19" s="153"/>
      <c r="LSK19" s="153"/>
      <c r="LSL19" s="153"/>
      <c r="LSM19" s="153"/>
      <c r="LSN19" s="153"/>
      <c r="LSO19" s="153"/>
      <c r="LSP19" s="153"/>
      <c r="LSQ19" s="153"/>
      <c r="LSR19" s="153"/>
      <c r="LSS19" s="153"/>
      <c r="LST19" s="153"/>
      <c r="LSU19" s="153"/>
      <c r="LSV19" s="153"/>
      <c r="LSW19" s="153"/>
      <c r="LSX19" s="153"/>
      <c r="LSY19" s="153"/>
      <c r="LSZ19" s="153"/>
      <c r="LTA19" s="153"/>
      <c r="LTB19" s="153"/>
      <c r="LTC19" s="153"/>
      <c r="LTD19" s="153"/>
      <c r="LTE19" s="153"/>
      <c r="LTF19" s="153"/>
      <c r="LTG19" s="153"/>
      <c r="LTH19" s="153"/>
      <c r="LTI19" s="153"/>
      <c r="LTJ19" s="153"/>
      <c r="LTK19" s="153"/>
      <c r="LTL19" s="153"/>
      <c r="LTM19" s="153"/>
      <c r="LTN19" s="153"/>
      <c r="LTO19" s="153"/>
      <c r="LTP19" s="153"/>
      <c r="LTQ19" s="153"/>
      <c r="LTR19" s="153"/>
      <c r="LTS19" s="153"/>
      <c r="LTT19" s="153"/>
      <c r="LTU19" s="153"/>
      <c r="LTV19" s="153"/>
      <c r="LTW19" s="153"/>
      <c r="LTX19" s="153"/>
      <c r="LTY19" s="153"/>
      <c r="LTZ19" s="153"/>
      <c r="LUA19" s="153"/>
      <c r="LUB19" s="153"/>
      <c r="LUC19" s="153"/>
      <c r="LUD19" s="153"/>
      <c r="LUE19" s="153"/>
      <c r="LUF19" s="153"/>
      <c r="LUG19" s="153"/>
      <c r="LUH19" s="153"/>
      <c r="LUI19" s="153"/>
      <c r="LUJ19" s="153"/>
      <c r="LUK19" s="153"/>
      <c r="LUL19" s="153"/>
      <c r="LUM19" s="153"/>
      <c r="LUN19" s="153"/>
      <c r="LUO19" s="153"/>
      <c r="LUP19" s="153"/>
      <c r="LUQ19" s="153"/>
      <c r="LUR19" s="153"/>
      <c r="LUS19" s="153"/>
      <c r="LUT19" s="153"/>
      <c r="LUU19" s="153"/>
      <c r="LUV19" s="153"/>
      <c r="LUW19" s="153"/>
      <c r="LUX19" s="153"/>
      <c r="LUY19" s="153"/>
      <c r="LUZ19" s="153"/>
      <c r="LVA19" s="153"/>
      <c r="LVB19" s="153"/>
      <c r="LVC19" s="153"/>
      <c r="LVD19" s="153"/>
      <c r="LVE19" s="153"/>
      <c r="LVF19" s="153"/>
      <c r="LVG19" s="153"/>
      <c r="LVH19" s="153"/>
      <c r="LVI19" s="153"/>
      <c r="LVJ19" s="153"/>
      <c r="LVK19" s="153"/>
      <c r="LVL19" s="153"/>
      <c r="LVM19" s="153"/>
      <c r="LVN19" s="153"/>
      <c r="LVO19" s="153"/>
      <c r="LVP19" s="153"/>
      <c r="LVQ19" s="153"/>
      <c r="LVR19" s="153"/>
      <c r="LVS19" s="153"/>
      <c r="LVT19" s="153"/>
      <c r="LVU19" s="153"/>
      <c r="LVV19" s="153"/>
      <c r="LVW19" s="153"/>
      <c r="LVX19" s="153"/>
      <c r="LVY19" s="153"/>
      <c r="LVZ19" s="153"/>
      <c r="LWA19" s="153"/>
      <c r="LWB19" s="153"/>
      <c r="LWC19" s="153"/>
      <c r="LWD19" s="153"/>
      <c r="LWE19" s="153"/>
      <c r="LWF19" s="153"/>
      <c r="LWG19" s="153"/>
      <c r="LWH19" s="153"/>
      <c r="LWI19" s="153"/>
      <c r="LWJ19" s="153"/>
      <c r="LWK19" s="153"/>
      <c r="LWL19" s="153"/>
      <c r="LWM19" s="153"/>
      <c r="LWN19" s="153"/>
      <c r="LWO19" s="153"/>
      <c r="LWP19" s="153"/>
      <c r="LWQ19" s="153"/>
      <c r="LWR19" s="153"/>
      <c r="LWS19" s="153"/>
      <c r="LWT19" s="153"/>
      <c r="LWU19" s="153"/>
      <c r="LWV19" s="153"/>
      <c r="LWW19" s="153"/>
      <c r="LWX19" s="153"/>
      <c r="LWY19" s="153"/>
      <c r="LWZ19" s="153"/>
      <c r="LXA19" s="153"/>
      <c r="LXB19" s="153"/>
      <c r="LXC19" s="153"/>
      <c r="LXD19" s="153"/>
      <c r="LXE19" s="153"/>
      <c r="LXF19" s="153"/>
      <c r="LXG19" s="153"/>
      <c r="LXH19" s="153"/>
      <c r="LXI19" s="153"/>
      <c r="LXJ19" s="153"/>
      <c r="LXK19" s="153"/>
      <c r="LXL19" s="153"/>
      <c r="LXM19" s="153"/>
      <c r="LXN19" s="153"/>
      <c r="LXO19" s="153"/>
      <c r="LXP19" s="153"/>
      <c r="LXQ19" s="153"/>
      <c r="LXR19" s="153"/>
      <c r="LXS19" s="153"/>
      <c r="LXT19" s="153"/>
      <c r="LXU19" s="153"/>
      <c r="LXV19" s="153"/>
      <c r="LXW19" s="153"/>
      <c r="LXX19" s="153"/>
      <c r="LXY19" s="153"/>
      <c r="LXZ19" s="153"/>
      <c r="LYA19" s="153"/>
      <c r="LYB19" s="153"/>
      <c r="LYC19" s="153"/>
      <c r="LYD19" s="153"/>
      <c r="LYE19" s="153"/>
      <c r="LYF19" s="153"/>
      <c r="LYG19" s="153"/>
      <c r="LYH19" s="153"/>
      <c r="LYI19" s="153"/>
      <c r="LYJ19" s="153"/>
      <c r="LYK19" s="153"/>
      <c r="LYL19" s="153"/>
      <c r="LYM19" s="153"/>
      <c r="LYN19" s="153"/>
      <c r="LYO19" s="153"/>
      <c r="LYP19" s="153"/>
      <c r="LYQ19" s="153"/>
      <c r="LYR19" s="153"/>
      <c r="LYS19" s="153"/>
      <c r="LYT19" s="153"/>
      <c r="LYU19" s="153"/>
      <c r="LYV19" s="153"/>
      <c r="LYW19" s="153"/>
      <c r="LYX19" s="153"/>
      <c r="LYY19" s="153"/>
      <c r="LYZ19" s="153"/>
      <c r="LZA19" s="153"/>
      <c r="LZB19" s="153"/>
      <c r="LZC19" s="153"/>
      <c r="LZD19" s="153"/>
      <c r="LZE19" s="153"/>
      <c r="LZF19" s="153"/>
      <c r="LZG19" s="153"/>
      <c r="LZH19" s="153"/>
      <c r="LZI19" s="153"/>
      <c r="LZJ19" s="153"/>
      <c r="LZK19" s="153"/>
      <c r="LZL19" s="153"/>
      <c r="LZM19" s="153"/>
      <c r="LZN19" s="153"/>
      <c r="LZO19" s="153"/>
      <c r="LZP19" s="153"/>
      <c r="LZQ19" s="153"/>
      <c r="LZR19" s="153"/>
      <c r="LZS19" s="153"/>
      <c r="LZT19" s="153"/>
      <c r="LZU19" s="153"/>
      <c r="LZV19" s="153"/>
      <c r="LZW19" s="153"/>
      <c r="LZX19" s="153"/>
      <c r="LZY19" s="153"/>
      <c r="LZZ19" s="153"/>
      <c r="MAA19" s="153"/>
      <c r="MAB19" s="153"/>
      <c r="MAC19" s="153"/>
      <c r="MAD19" s="153"/>
      <c r="MAE19" s="153"/>
      <c r="MAF19" s="153"/>
      <c r="MAG19" s="153"/>
      <c r="MAH19" s="153"/>
      <c r="MAI19" s="153"/>
      <c r="MAJ19" s="153"/>
      <c r="MAK19" s="153"/>
      <c r="MAL19" s="153"/>
      <c r="MAM19" s="153"/>
      <c r="MAN19" s="153"/>
      <c r="MAO19" s="153"/>
      <c r="MAP19" s="153"/>
      <c r="MAQ19" s="153"/>
      <c r="MAR19" s="153"/>
      <c r="MAS19" s="153"/>
      <c r="MAT19" s="153"/>
      <c r="MAU19" s="153"/>
      <c r="MAV19" s="153"/>
      <c r="MAW19" s="153"/>
      <c r="MAX19" s="153"/>
      <c r="MAY19" s="153"/>
      <c r="MAZ19" s="153"/>
      <c r="MBA19" s="153"/>
      <c r="MBB19" s="153"/>
      <c r="MBC19" s="153"/>
      <c r="MBD19" s="153"/>
      <c r="MBE19" s="153"/>
      <c r="MBF19" s="153"/>
      <c r="MBG19" s="153"/>
      <c r="MBH19" s="153"/>
      <c r="MBI19" s="153"/>
      <c r="MBJ19" s="153"/>
      <c r="MBK19" s="153"/>
      <c r="MBL19" s="153"/>
      <c r="MBM19" s="153"/>
      <c r="MBN19" s="153"/>
      <c r="MBO19" s="153"/>
      <c r="MBP19" s="153"/>
      <c r="MBQ19" s="153"/>
      <c r="MBR19" s="153"/>
      <c r="MBS19" s="153"/>
      <c r="MBT19" s="153"/>
      <c r="MBU19" s="153"/>
      <c r="MBV19" s="153"/>
      <c r="MBW19" s="153"/>
      <c r="MBX19" s="153"/>
      <c r="MBY19" s="153"/>
      <c r="MBZ19" s="153"/>
      <c r="MCA19" s="153"/>
      <c r="MCB19" s="153"/>
      <c r="MCC19" s="153"/>
      <c r="MCD19" s="153"/>
      <c r="MCE19" s="153"/>
      <c r="MCF19" s="153"/>
      <c r="MCG19" s="153"/>
      <c r="MCH19" s="153"/>
      <c r="MCI19" s="153"/>
      <c r="MCJ19" s="153"/>
      <c r="MCK19" s="153"/>
      <c r="MCL19" s="153"/>
      <c r="MCM19" s="153"/>
      <c r="MCN19" s="153"/>
      <c r="MCO19" s="153"/>
      <c r="MCP19" s="153"/>
      <c r="MCQ19" s="153"/>
      <c r="MCR19" s="153"/>
      <c r="MCS19" s="153"/>
      <c r="MCT19" s="153"/>
      <c r="MCU19" s="153"/>
      <c r="MCV19" s="153"/>
      <c r="MCW19" s="153"/>
      <c r="MCX19" s="153"/>
      <c r="MCY19" s="153"/>
      <c r="MCZ19" s="153"/>
      <c r="MDA19" s="153"/>
      <c r="MDB19" s="153"/>
      <c r="MDC19" s="153"/>
      <c r="MDD19" s="153"/>
      <c r="MDE19" s="153"/>
      <c r="MDF19" s="153"/>
      <c r="MDG19" s="153"/>
      <c r="MDH19" s="153"/>
      <c r="MDI19" s="153"/>
      <c r="MDJ19" s="153"/>
      <c r="MDK19" s="153"/>
      <c r="MDL19" s="153"/>
      <c r="MDM19" s="153"/>
      <c r="MDN19" s="153"/>
      <c r="MDO19" s="153"/>
      <c r="MDP19" s="153"/>
      <c r="MDQ19" s="153"/>
      <c r="MDR19" s="153"/>
      <c r="MDS19" s="153"/>
      <c r="MDT19" s="153"/>
      <c r="MDU19" s="153"/>
      <c r="MDV19" s="153"/>
      <c r="MDW19" s="153"/>
      <c r="MDX19" s="153"/>
      <c r="MDY19" s="153"/>
      <c r="MDZ19" s="153"/>
      <c r="MEA19" s="153"/>
      <c r="MEB19" s="153"/>
      <c r="MEC19" s="153"/>
      <c r="MED19" s="153"/>
      <c r="MEE19" s="153"/>
      <c r="MEF19" s="153"/>
      <c r="MEG19" s="153"/>
      <c r="MEH19" s="153"/>
      <c r="MEI19" s="153"/>
      <c r="MEJ19" s="153"/>
      <c r="MEK19" s="153"/>
      <c r="MEL19" s="153"/>
      <c r="MEM19" s="153"/>
      <c r="MEN19" s="153"/>
      <c r="MEO19" s="153"/>
      <c r="MEP19" s="153"/>
      <c r="MEQ19" s="153"/>
      <c r="MER19" s="153"/>
      <c r="MES19" s="153"/>
      <c r="MET19" s="153"/>
      <c r="MEU19" s="153"/>
      <c r="MEV19" s="153"/>
      <c r="MEW19" s="153"/>
      <c r="MEX19" s="153"/>
      <c r="MEY19" s="153"/>
      <c r="MEZ19" s="153"/>
      <c r="MFA19" s="153"/>
      <c r="MFB19" s="153"/>
      <c r="MFC19" s="153"/>
      <c r="MFD19" s="153"/>
      <c r="MFE19" s="153"/>
      <c r="MFF19" s="153"/>
      <c r="MFG19" s="153"/>
      <c r="MFH19" s="153"/>
      <c r="MFI19" s="153"/>
      <c r="MFJ19" s="153"/>
      <c r="MFK19" s="153"/>
      <c r="MFL19" s="153"/>
      <c r="MFM19" s="153"/>
      <c r="MFN19" s="153"/>
      <c r="MFO19" s="153"/>
      <c r="MFP19" s="153"/>
      <c r="MFQ19" s="153"/>
      <c r="MFR19" s="153"/>
      <c r="MFS19" s="153"/>
      <c r="MFT19" s="153"/>
      <c r="MFU19" s="153"/>
      <c r="MFV19" s="153"/>
      <c r="MFW19" s="153"/>
      <c r="MFX19" s="153"/>
      <c r="MFY19" s="153"/>
      <c r="MFZ19" s="153"/>
      <c r="MGA19" s="153"/>
      <c r="MGB19" s="153"/>
      <c r="MGC19" s="153"/>
      <c r="MGD19" s="153"/>
      <c r="MGE19" s="153"/>
      <c r="MGF19" s="153"/>
      <c r="MGG19" s="153"/>
      <c r="MGH19" s="153"/>
      <c r="MGI19" s="153"/>
      <c r="MGJ19" s="153"/>
      <c r="MGK19" s="153"/>
      <c r="MGL19" s="153"/>
      <c r="MGM19" s="153"/>
      <c r="MGN19" s="153"/>
      <c r="MGO19" s="153"/>
      <c r="MGP19" s="153"/>
      <c r="MGQ19" s="153"/>
      <c r="MGR19" s="153"/>
      <c r="MGS19" s="153"/>
      <c r="MGT19" s="153"/>
      <c r="MGU19" s="153"/>
      <c r="MGV19" s="153"/>
      <c r="MGW19" s="153"/>
      <c r="MGX19" s="153"/>
      <c r="MGY19" s="153"/>
      <c r="MGZ19" s="153"/>
      <c r="MHA19" s="153"/>
      <c r="MHB19" s="153"/>
      <c r="MHC19" s="153"/>
      <c r="MHD19" s="153"/>
      <c r="MHE19" s="153"/>
      <c r="MHF19" s="153"/>
      <c r="MHG19" s="153"/>
      <c r="MHH19" s="153"/>
      <c r="MHI19" s="153"/>
      <c r="MHJ19" s="153"/>
      <c r="MHK19" s="153"/>
      <c r="MHL19" s="153"/>
      <c r="MHM19" s="153"/>
      <c r="MHN19" s="153"/>
      <c r="MHO19" s="153"/>
      <c r="MHP19" s="153"/>
      <c r="MHQ19" s="153"/>
      <c r="MHR19" s="153"/>
      <c r="MHS19" s="153"/>
      <c r="MHT19" s="153"/>
      <c r="MHU19" s="153"/>
      <c r="MHV19" s="153"/>
      <c r="MHW19" s="153"/>
      <c r="MHX19" s="153"/>
      <c r="MHY19" s="153"/>
      <c r="MHZ19" s="153"/>
      <c r="MIA19" s="153"/>
      <c r="MIB19" s="153"/>
      <c r="MIC19" s="153"/>
      <c r="MID19" s="153"/>
      <c r="MIE19" s="153"/>
      <c r="MIF19" s="153"/>
      <c r="MIG19" s="153"/>
      <c r="MIH19" s="153"/>
      <c r="MII19" s="153"/>
      <c r="MIJ19" s="153"/>
      <c r="MIK19" s="153"/>
      <c r="MIL19" s="153"/>
      <c r="MIM19" s="153"/>
      <c r="MIN19" s="153"/>
      <c r="MIO19" s="153"/>
      <c r="MIP19" s="153"/>
      <c r="MIQ19" s="153"/>
      <c r="MIR19" s="153"/>
      <c r="MIS19" s="153"/>
      <c r="MIT19" s="153"/>
      <c r="MIU19" s="153"/>
      <c r="MIV19" s="153"/>
      <c r="MIW19" s="153"/>
      <c r="MIX19" s="153"/>
      <c r="MIY19" s="153"/>
      <c r="MIZ19" s="153"/>
      <c r="MJA19" s="153"/>
      <c r="MJB19" s="153"/>
      <c r="MJC19" s="153"/>
      <c r="MJD19" s="153"/>
      <c r="MJE19" s="153"/>
      <c r="MJF19" s="153"/>
      <c r="MJG19" s="153"/>
      <c r="MJH19" s="153"/>
      <c r="MJI19" s="153"/>
      <c r="MJJ19" s="153"/>
      <c r="MJK19" s="153"/>
      <c r="MJL19" s="153"/>
      <c r="MJM19" s="153"/>
      <c r="MJN19" s="153"/>
      <c r="MJO19" s="153"/>
      <c r="MJP19" s="153"/>
      <c r="MJQ19" s="153"/>
      <c r="MJR19" s="153"/>
      <c r="MJS19" s="153"/>
      <c r="MJT19" s="153"/>
      <c r="MJU19" s="153"/>
      <c r="MJV19" s="153"/>
      <c r="MJW19" s="153"/>
      <c r="MJX19" s="153"/>
      <c r="MJY19" s="153"/>
      <c r="MJZ19" s="153"/>
      <c r="MKA19" s="153"/>
      <c r="MKB19" s="153"/>
      <c r="MKC19" s="153"/>
      <c r="MKD19" s="153"/>
      <c r="MKE19" s="153"/>
      <c r="MKF19" s="153"/>
      <c r="MKG19" s="153"/>
      <c r="MKH19" s="153"/>
      <c r="MKI19" s="153"/>
      <c r="MKJ19" s="153"/>
      <c r="MKK19" s="153"/>
      <c r="MKL19" s="153"/>
      <c r="MKM19" s="153"/>
      <c r="MKN19" s="153"/>
      <c r="MKO19" s="153"/>
      <c r="MKP19" s="153"/>
      <c r="MKQ19" s="153"/>
      <c r="MKR19" s="153"/>
      <c r="MKS19" s="153"/>
      <c r="MKT19" s="153"/>
      <c r="MKU19" s="153"/>
      <c r="MKV19" s="153"/>
      <c r="MKW19" s="153"/>
      <c r="MKX19" s="153"/>
      <c r="MKY19" s="153"/>
      <c r="MKZ19" s="153"/>
      <c r="MLA19" s="153"/>
      <c r="MLB19" s="153"/>
      <c r="MLC19" s="153"/>
      <c r="MLD19" s="153"/>
      <c r="MLE19" s="153"/>
      <c r="MLF19" s="153"/>
      <c r="MLG19" s="153"/>
      <c r="MLH19" s="153"/>
      <c r="MLI19" s="153"/>
      <c r="MLJ19" s="153"/>
      <c r="MLK19" s="153"/>
      <c r="MLL19" s="153"/>
      <c r="MLM19" s="153"/>
      <c r="MLN19" s="153"/>
      <c r="MLO19" s="153"/>
      <c r="MLP19" s="153"/>
      <c r="MLQ19" s="153"/>
      <c r="MLR19" s="153"/>
      <c r="MLS19" s="153"/>
      <c r="MLT19" s="153"/>
      <c r="MLU19" s="153"/>
      <c r="MLV19" s="153"/>
      <c r="MLW19" s="153"/>
      <c r="MLX19" s="153"/>
      <c r="MLY19" s="153"/>
      <c r="MLZ19" s="153"/>
      <c r="MMA19" s="153"/>
      <c r="MMB19" s="153"/>
      <c r="MMC19" s="153"/>
      <c r="MMD19" s="153"/>
      <c r="MME19" s="153"/>
      <c r="MMF19" s="153"/>
      <c r="MMG19" s="153"/>
      <c r="MMH19" s="153"/>
      <c r="MMI19" s="153"/>
      <c r="MMJ19" s="153"/>
      <c r="MMK19" s="153"/>
      <c r="MML19" s="153"/>
      <c r="MMM19" s="153"/>
      <c r="MMN19" s="153"/>
      <c r="MMO19" s="153"/>
      <c r="MMP19" s="153"/>
      <c r="MMQ19" s="153"/>
      <c r="MMR19" s="153"/>
      <c r="MMS19" s="153"/>
      <c r="MMT19" s="153"/>
      <c r="MMU19" s="153"/>
      <c r="MMV19" s="153"/>
      <c r="MMW19" s="153"/>
      <c r="MMX19" s="153"/>
      <c r="MMY19" s="153"/>
      <c r="MMZ19" s="153"/>
      <c r="MNA19" s="153"/>
      <c r="MNB19" s="153"/>
      <c r="MNC19" s="153"/>
      <c r="MND19" s="153"/>
      <c r="MNE19" s="153"/>
      <c r="MNF19" s="153"/>
      <c r="MNG19" s="153"/>
      <c r="MNH19" s="153"/>
      <c r="MNI19" s="153"/>
      <c r="MNJ19" s="153"/>
      <c r="MNK19" s="153"/>
      <c r="MNL19" s="153"/>
      <c r="MNM19" s="153"/>
      <c r="MNN19" s="153"/>
      <c r="MNO19" s="153"/>
      <c r="MNP19" s="153"/>
      <c r="MNQ19" s="153"/>
      <c r="MNR19" s="153"/>
      <c r="MNS19" s="153"/>
      <c r="MNT19" s="153"/>
      <c r="MNU19" s="153"/>
      <c r="MNV19" s="153"/>
      <c r="MNW19" s="153"/>
      <c r="MNX19" s="153"/>
      <c r="MNY19" s="153"/>
      <c r="MNZ19" s="153"/>
      <c r="MOA19" s="153"/>
      <c r="MOB19" s="153"/>
      <c r="MOC19" s="153"/>
      <c r="MOD19" s="153"/>
      <c r="MOE19" s="153"/>
      <c r="MOF19" s="153"/>
      <c r="MOG19" s="153"/>
      <c r="MOH19" s="153"/>
      <c r="MOI19" s="153"/>
      <c r="MOJ19" s="153"/>
      <c r="MOK19" s="153"/>
      <c r="MOL19" s="153"/>
      <c r="MOM19" s="153"/>
      <c r="MON19" s="153"/>
      <c r="MOO19" s="153"/>
      <c r="MOP19" s="153"/>
      <c r="MOQ19" s="153"/>
      <c r="MOR19" s="153"/>
      <c r="MOS19" s="153"/>
      <c r="MOT19" s="153"/>
      <c r="MOU19" s="153"/>
      <c r="MOV19" s="153"/>
      <c r="MOW19" s="153"/>
      <c r="MOX19" s="153"/>
      <c r="MOY19" s="153"/>
      <c r="MOZ19" s="153"/>
      <c r="MPA19" s="153"/>
      <c r="MPB19" s="153"/>
      <c r="MPC19" s="153"/>
      <c r="MPD19" s="153"/>
      <c r="MPE19" s="153"/>
      <c r="MPF19" s="153"/>
      <c r="MPG19" s="153"/>
      <c r="MPH19" s="153"/>
      <c r="MPI19" s="153"/>
      <c r="MPJ19" s="153"/>
      <c r="MPK19" s="153"/>
      <c r="MPL19" s="153"/>
      <c r="MPM19" s="153"/>
      <c r="MPN19" s="153"/>
      <c r="MPO19" s="153"/>
      <c r="MPP19" s="153"/>
      <c r="MPQ19" s="153"/>
      <c r="MPR19" s="153"/>
      <c r="MPS19" s="153"/>
      <c r="MPT19" s="153"/>
      <c r="MPU19" s="153"/>
      <c r="MPV19" s="153"/>
      <c r="MPW19" s="153"/>
      <c r="MPX19" s="153"/>
      <c r="MPY19" s="153"/>
      <c r="MPZ19" s="153"/>
      <c r="MQA19" s="153"/>
      <c r="MQB19" s="153"/>
      <c r="MQC19" s="153"/>
      <c r="MQD19" s="153"/>
      <c r="MQE19" s="153"/>
      <c r="MQF19" s="153"/>
      <c r="MQG19" s="153"/>
      <c r="MQH19" s="153"/>
      <c r="MQI19" s="153"/>
      <c r="MQJ19" s="153"/>
      <c r="MQK19" s="153"/>
      <c r="MQL19" s="153"/>
      <c r="MQM19" s="153"/>
      <c r="MQN19" s="153"/>
      <c r="MQO19" s="153"/>
      <c r="MQP19" s="153"/>
      <c r="MQQ19" s="153"/>
      <c r="MQR19" s="153"/>
      <c r="MQS19" s="153"/>
      <c r="MQT19" s="153"/>
      <c r="MQU19" s="153"/>
      <c r="MQV19" s="153"/>
      <c r="MQW19" s="153"/>
      <c r="MQX19" s="153"/>
      <c r="MQY19" s="153"/>
      <c r="MQZ19" s="153"/>
      <c r="MRA19" s="153"/>
      <c r="MRB19" s="153"/>
      <c r="MRC19" s="153"/>
      <c r="MRD19" s="153"/>
      <c r="MRE19" s="153"/>
      <c r="MRF19" s="153"/>
      <c r="MRG19" s="153"/>
      <c r="MRH19" s="153"/>
      <c r="MRI19" s="153"/>
      <c r="MRJ19" s="153"/>
      <c r="MRK19" s="153"/>
      <c r="MRL19" s="153"/>
      <c r="MRM19" s="153"/>
      <c r="MRN19" s="153"/>
      <c r="MRO19" s="153"/>
      <c r="MRP19" s="153"/>
      <c r="MRQ19" s="153"/>
      <c r="MRR19" s="153"/>
      <c r="MRS19" s="153"/>
      <c r="MRT19" s="153"/>
      <c r="MRU19" s="153"/>
      <c r="MRV19" s="153"/>
      <c r="MRW19" s="153"/>
      <c r="MRX19" s="153"/>
      <c r="MRY19" s="153"/>
      <c r="MRZ19" s="153"/>
      <c r="MSA19" s="153"/>
      <c r="MSB19" s="153"/>
      <c r="MSC19" s="153"/>
      <c r="MSD19" s="153"/>
      <c r="MSE19" s="153"/>
      <c r="MSF19" s="153"/>
      <c r="MSG19" s="153"/>
      <c r="MSH19" s="153"/>
      <c r="MSI19" s="153"/>
      <c r="MSJ19" s="153"/>
      <c r="MSK19" s="153"/>
      <c r="MSL19" s="153"/>
      <c r="MSM19" s="153"/>
      <c r="MSN19" s="153"/>
      <c r="MSO19" s="153"/>
      <c r="MSP19" s="153"/>
      <c r="MSQ19" s="153"/>
      <c r="MSR19" s="153"/>
      <c r="MSS19" s="153"/>
      <c r="MST19" s="153"/>
      <c r="MSU19" s="153"/>
      <c r="MSV19" s="153"/>
      <c r="MSW19" s="153"/>
      <c r="MSX19" s="153"/>
      <c r="MSY19" s="153"/>
      <c r="MSZ19" s="153"/>
      <c r="MTA19" s="153"/>
      <c r="MTB19" s="153"/>
      <c r="MTC19" s="153"/>
      <c r="MTD19" s="153"/>
      <c r="MTE19" s="153"/>
      <c r="MTF19" s="153"/>
      <c r="MTG19" s="153"/>
      <c r="MTH19" s="153"/>
      <c r="MTI19" s="153"/>
      <c r="MTJ19" s="153"/>
      <c r="MTK19" s="153"/>
      <c r="MTL19" s="153"/>
      <c r="MTM19" s="153"/>
      <c r="MTN19" s="153"/>
      <c r="MTO19" s="153"/>
      <c r="MTP19" s="153"/>
      <c r="MTQ19" s="153"/>
      <c r="MTR19" s="153"/>
      <c r="MTS19" s="153"/>
      <c r="MTT19" s="153"/>
      <c r="MTU19" s="153"/>
      <c r="MTV19" s="153"/>
      <c r="MTW19" s="153"/>
      <c r="MTX19" s="153"/>
      <c r="MTY19" s="153"/>
      <c r="MTZ19" s="153"/>
      <c r="MUA19" s="153"/>
      <c r="MUB19" s="153"/>
      <c r="MUC19" s="153"/>
      <c r="MUD19" s="153"/>
      <c r="MUE19" s="153"/>
      <c r="MUF19" s="153"/>
      <c r="MUG19" s="153"/>
      <c r="MUH19" s="153"/>
      <c r="MUI19" s="153"/>
      <c r="MUJ19" s="153"/>
      <c r="MUK19" s="153"/>
      <c r="MUL19" s="153"/>
      <c r="MUM19" s="153"/>
      <c r="MUN19" s="153"/>
      <c r="MUO19" s="153"/>
      <c r="MUP19" s="153"/>
      <c r="MUQ19" s="153"/>
      <c r="MUR19" s="153"/>
      <c r="MUS19" s="153"/>
      <c r="MUT19" s="153"/>
      <c r="MUU19" s="153"/>
      <c r="MUV19" s="153"/>
      <c r="MUW19" s="153"/>
      <c r="MUX19" s="153"/>
      <c r="MUY19" s="153"/>
      <c r="MUZ19" s="153"/>
      <c r="MVA19" s="153"/>
      <c r="MVB19" s="153"/>
      <c r="MVC19" s="153"/>
      <c r="MVD19" s="153"/>
      <c r="MVE19" s="153"/>
      <c r="MVF19" s="153"/>
      <c r="MVG19" s="153"/>
      <c r="MVH19" s="153"/>
      <c r="MVI19" s="153"/>
      <c r="MVJ19" s="153"/>
      <c r="MVK19" s="153"/>
      <c r="MVL19" s="153"/>
      <c r="MVM19" s="153"/>
      <c r="MVN19" s="153"/>
      <c r="MVO19" s="153"/>
      <c r="MVP19" s="153"/>
      <c r="MVQ19" s="153"/>
      <c r="MVR19" s="153"/>
      <c r="MVS19" s="153"/>
      <c r="MVT19" s="153"/>
      <c r="MVU19" s="153"/>
      <c r="MVV19" s="153"/>
      <c r="MVW19" s="153"/>
      <c r="MVX19" s="153"/>
      <c r="MVY19" s="153"/>
      <c r="MVZ19" s="153"/>
      <c r="MWA19" s="153"/>
      <c r="MWB19" s="153"/>
      <c r="MWC19" s="153"/>
      <c r="MWD19" s="153"/>
      <c r="MWE19" s="153"/>
      <c r="MWF19" s="153"/>
      <c r="MWG19" s="153"/>
      <c r="MWH19" s="153"/>
      <c r="MWI19" s="153"/>
      <c r="MWJ19" s="153"/>
      <c r="MWK19" s="153"/>
      <c r="MWL19" s="153"/>
      <c r="MWM19" s="153"/>
      <c r="MWN19" s="153"/>
      <c r="MWO19" s="153"/>
      <c r="MWP19" s="153"/>
      <c r="MWQ19" s="153"/>
      <c r="MWR19" s="153"/>
      <c r="MWS19" s="153"/>
      <c r="MWT19" s="153"/>
      <c r="MWU19" s="153"/>
      <c r="MWV19" s="153"/>
      <c r="MWW19" s="153"/>
      <c r="MWX19" s="153"/>
      <c r="MWY19" s="153"/>
      <c r="MWZ19" s="153"/>
      <c r="MXA19" s="153"/>
      <c r="MXB19" s="153"/>
      <c r="MXC19" s="153"/>
      <c r="MXD19" s="153"/>
      <c r="MXE19" s="153"/>
      <c r="MXF19" s="153"/>
      <c r="MXG19" s="153"/>
      <c r="MXH19" s="153"/>
      <c r="MXI19" s="153"/>
      <c r="MXJ19" s="153"/>
      <c r="MXK19" s="153"/>
      <c r="MXL19" s="153"/>
      <c r="MXM19" s="153"/>
      <c r="MXN19" s="153"/>
      <c r="MXO19" s="153"/>
      <c r="MXP19" s="153"/>
      <c r="MXQ19" s="153"/>
      <c r="MXR19" s="153"/>
      <c r="MXS19" s="153"/>
      <c r="MXT19" s="153"/>
      <c r="MXU19" s="153"/>
      <c r="MXV19" s="153"/>
      <c r="MXW19" s="153"/>
      <c r="MXX19" s="153"/>
      <c r="MXY19" s="153"/>
      <c r="MXZ19" s="153"/>
      <c r="MYA19" s="153"/>
      <c r="MYB19" s="153"/>
      <c r="MYC19" s="153"/>
      <c r="MYD19" s="153"/>
      <c r="MYE19" s="153"/>
      <c r="MYF19" s="153"/>
      <c r="MYG19" s="153"/>
      <c r="MYH19" s="153"/>
      <c r="MYI19" s="153"/>
      <c r="MYJ19" s="153"/>
      <c r="MYK19" s="153"/>
      <c r="MYL19" s="153"/>
      <c r="MYM19" s="153"/>
      <c r="MYN19" s="153"/>
      <c r="MYO19" s="153"/>
      <c r="MYP19" s="153"/>
      <c r="MYQ19" s="153"/>
      <c r="MYR19" s="153"/>
      <c r="MYS19" s="153"/>
      <c r="MYT19" s="153"/>
      <c r="MYU19" s="153"/>
      <c r="MYV19" s="153"/>
      <c r="MYW19" s="153"/>
      <c r="MYX19" s="153"/>
      <c r="MYY19" s="153"/>
      <c r="MYZ19" s="153"/>
      <c r="MZA19" s="153"/>
      <c r="MZB19" s="153"/>
      <c r="MZC19" s="153"/>
      <c r="MZD19" s="153"/>
      <c r="MZE19" s="153"/>
      <c r="MZF19" s="153"/>
      <c r="MZG19" s="153"/>
      <c r="MZH19" s="153"/>
      <c r="MZI19" s="153"/>
      <c r="MZJ19" s="153"/>
      <c r="MZK19" s="153"/>
      <c r="MZL19" s="153"/>
      <c r="MZM19" s="153"/>
      <c r="MZN19" s="153"/>
      <c r="MZO19" s="153"/>
      <c r="MZP19" s="153"/>
      <c r="MZQ19" s="153"/>
      <c r="MZR19" s="153"/>
      <c r="MZS19" s="153"/>
      <c r="MZT19" s="153"/>
      <c r="MZU19" s="153"/>
      <c r="MZV19" s="153"/>
      <c r="MZW19" s="153"/>
      <c r="MZX19" s="153"/>
      <c r="MZY19" s="153"/>
      <c r="MZZ19" s="153"/>
      <c r="NAA19" s="153"/>
      <c r="NAB19" s="153"/>
      <c r="NAC19" s="153"/>
      <c r="NAD19" s="153"/>
      <c r="NAE19" s="153"/>
      <c r="NAF19" s="153"/>
      <c r="NAG19" s="153"/>
      <c r="NAH19" s="153"/>
      <c r="NAI19" s="153"/>
      <c r="NAJ19" s="153"/>
      <c r="NAK19" s="153"/>
      <c r="NAL19" s="153"/>
      <c r="NAM19" s="153"/>
      <c r="NAN19" s="153"/>
      <c r="NAO19" s="153"/>
      <c r="NAP19" s="153"/>
      <c r="NAQ19" s="153"/>
      <c r="NAR19" s="153"/>
      <c r="NAS19" s="153"/>
      <c r="NAT19" s="153"/>
      <c r="NAU19" s="153"/>
      <c r="NAV19" s="153"/>
      <c r="NAW19" s="153"/>
      <c r="NAX19" s="153"/>
      <c r="NAY19" s="153"/>
      <c r="NAZ19" s="153"/>
      <c r="NBA19" s="153"/>
      <c r="NBB19" s="153"/>
      <c r="NBC19" s="153"/>
      <c r="NBD19" s="153"/>
      <c r="NBE19" s="153"/>
      <c r="NBF19" s="153"/>
      <c r="NBG19" s="153"/>
      <c r="NBH19" s="153"/>
      <c r="NBI19" s="153"/>
      <c r="NBJ19" s="153"/>
      <c r="NBK19" s="153"/>
      <c r="NBL19" s="153"/>
      <c r="NBM19" s="153"/>
      <c r="NBN19" s="153"/>
      <c r="NBO19" s="153"/>
      <c r="NBP19" s="153"/>
      <c r="NBQ19" s="153"/>
      <c r="NBR19" s="153"/>
      <c r="NBS19" s="153"/>
      <c r="NBT19" s="153"/>
      <c r="NBU19" s="153"/>
      <c r="NBV19" s="153"/>
      <c r="NBW19" s="153"/>
      <c r="NBX19" s="153"/>
      <c r="NBY19" s="153"/>
      <c r="NBZ19" s="153"/>
      <c r="NCA19" s="153"/>
      <c r="NCB19" s="153"/>
      <c r="NCC19" s="153"/>
      <c r="NCD19" s="153"/>
      <c r="NCE19" s="153"/>
      <c r="NCF19" s="153"/>
      <c r="NCG19" s="153"/>
      <c r="NCH19" s="153"/>
      <c r="NCI19" s="153"/>
      <c r="NCJ19" s="153"/>
      <c r="NCK19" s="153"/>
      <c r="NCL19" s="153"/>
      <c r="NCM19" s="153"/>
      <c r="NCN19" s="153"/>
      <c r="NCO19" s="153"/>
      <c r="NCP19" s="153"/>
      <c r="NCQ19" s="153"/>
      <c r="NCR19" s="153"/>
      <c r="NCS19" s="153"/>
      <c r="NCT19" s="153"/>
      <c r="NCU19" s="153"/>
      <c r="NCV19" s="153"/>
      <c r="NCW19" s="153"/>
      <c r="NCX19" s="153"/>
      <c r="NCY19" s="153"/>
      <c r="NCZ19" s="153"/>
      <c r="NDA19" s="153"/>
      <c r="NDB19" s="153"/>
      <c r="NDC19" s="153"/>
      <c r="NDD19" s="153"/>
      <c r="NDE19" s="153"/>
      <c r="NDF19" s="153"/>
      <c r="NDG19" s="153"/>
      <c r="NDH19" s="153"/>
      <c r="NDI19" s="153"/>
      <c r="NDJ19" s="153"/>
      <c r="NDK19" s="153"/>
      <c r="NDL19" s="153"/>
      <c r="NDM19" s="153"/>
      <c r="NDN19" s="153"/>
      <c r="NDO19" s="153"/>
      <c r="NDP19" s="153"/>
      <c r="NDQ19" s="153"/>
      <c r="NDR19" s="153"/>
      <c r="NDS19" s="153"/>
      <c r="NDT19" s="153"/>
      <c r="NDU19" s="153"/>
      <c r="NDV19" s="153"/>
      <c r="NDW19" s="153"/>
      <c r="NDX19" s="153"/>
      <c r="NDY19" s="153"/>
      <c r="NDZ19" s="153"/>
      <c r="NEA19" s="153"/>
      <c r="NEB19" s="153"/>
      <c r="NEC19" s="153"/>
      <c r="NED19" s="153"/>
      <c r="NEE19" s="153"/>
      <c r="NEF19" s="153"/>
      <c r="NEG19" s="153"/>
      <c r="NEH19" s="153"/>
      <c r="NEI19" s="153"/>
      <c r="NEJ19" s="153"/>
      <c r="NEK19" s="153"/>
      <c r="NEL19" s="153"/>
      <c r="NEM19" s="153"/>
      <c r="NEN19" s="153"/>
      <c r="NEO19" s="153"/>
      <c r="NEP19" s="153"/>
      <c r="NEQ19" s="153"/>
      <c r="NER19" s="153"/>
      <c r="NES19" s="153"/>
      <c r="NET19" s="153"/>
      <c r="NEU19" s="153"/>
      <c r="NEV19" s="153"/>
      <c r="NEW19" s="153"/>
      <c r="NEX19" s="153"/>
      <c r="NEY19" s="153"/>
      <c r="NEZ19" s="153"/>
      <c r="NFA19" s="153"/>
      <c r="NFB19" s="153"/>
      <c r="NFC19" s="153"/>
      <c r="NFD19" s="153"/>
      <c r="NFE19" s="153"/>
      <c r="NFF19" s="153"/>
      <c r="NFG19" s="153"/>
      <c r="NFH19" s="153"/>
      <c r="NFI19" s="153"/>
      <c r="NFJ19" s="153"/>
      <c r="NFK19" s="153"/>
      <c r="NFL19" s="153"/>
      <c r="NFM19" s="153"/>
      <c r="NFN19" s="153"/>
      <c r="NFO19" s="153"/>
      <c r="NFP19" s="153"/>
      <c r="NFQ19" s="153"/>
      <c r="NFR19" s="153"/>
      <c r="NFS19" s="153"/>
      <c r="NFT19" s="153"/>
      <c r="NFU19" s="153"/>
      <c r="NFV19" s="153"/>
      <c r="NFW19" s="153"/>
      <c r="NFX19" s="153"/>
      <c r="NFY19" s="153"/>
      <c r="NFZ19" s="153"/>
      <c r="NGA19" s="153"/>
      <c r="NGB19" s="153"/>
      <c r="NGC19" s="153"/>
      <c r="NGD19" s="153"/>
      <c r="NGE19" s="153"/>
      <c r="NGF19" s="153"/>
      <c r="NGG19" s="153"/>
      <c r="NGH19" s="153"/>
      <c r="NGI19" s="153"/>
      <c r="NGJ19" s="153"/>
      <c r="NGK19" s="153"/>
      <c r="NGL19" s="153"/>
      <c r="NGM19" s="153"/>
      <c r="NGN19" s="153"/>
      <c r="NGO19" s="153"/>
      <c r="NGP19" s="153"/>
      <c r="NGQ19" s="153"/>
      <c r="NGR19" s="153"/>
      <c r="NGS19" s="153"/>
      <c r="NGT19" s="153"/>
      <c r="NGU19" s="153"/>
      <c r="NGV19" s="153"/>
      <c r="NGW19" s="153"/>
      <c r="NGX19" s="153"/>
      <c r="NGY19" s="153"/>
      <c r="NGZ19" s="153"/>
      <c r="NHA19" s="153"/>
      <c r="NHB19" s="153"/>
      <c r="NHC19" s="153"/>
      <c r="NHD19" s="153"/>
      <c r="NHE19" s="153"/>
      <c r="NHF19" s="153"/>
      <c r="NHG19" s="153"/>
      <c r="NHH19" s="153"/>
      <c r="NHI19" s="153"/>
      <c r="NHJ19" s="153"/>
      <c r="NHK19" s="153"/>
      <c r="NHL19" s="153"/>
      <c r="NHM19" s="153"/>
      <c r="NHN19" s="153"/>
      <c r="NHO19" s="153"/>
      <c r="NHP19" s="153"/>
      <c r="NHQ19" s="153"/>
      <c r="NHR19" s="153"/>
      <c r="NHS19" s="153"/>
      <c r="NHT19" s="153"/>
      <c r="NHU19" s="153"/>
      <c r="NHV19" s="153"/>
      <c r="NHW19" s="153"/>
      <c r="NHX19" s="153"/>
      <c r="NHY19" s="153"/>
      <c r="NHZ19" s="153"/>
      <c r="NIA19" s="153"/>
      <c r="NIB19" s="153"/>
      <c r="NIC19" s="153"/>
      <c r="NID19" s="153"/>
      <c r="NIE19" s="153"/>
      <c r="NIF19" s="153"/>
      <c r="NIG19" s="153"/>
      <c r="NIH19" s="153"/>
      <c r="NII19" s="153"/>
      <c r="NIJ19" s="153"/>
      <c r="NIK19" s="153"/>
      <c r="NIL19" s="153"/>
      <c r="NIM19" s="153"/>
      <c r="NIN19" s="153"/>
      <c r="NIO19" s="153"/>
      <c r="NIP19" s="153"/>
      <c r="NIQ19" s="153"/>
      <c r="NIR19" s="153"/>
      <c r="NIS19" s="153"/>
      <c r="NIT19" s="153"/>
      <c r="NIU19" s="153"/>
      <c r="NIV19" s="153"/>
      <c r="NIW19" s="153"/>
      <c r="NIX19" s="153"/>
      <c r="NIY19" s="153"/>
      <c r="NIZ19" s="153"/>
      <c r="NJA19" s="153"/>
      <c r="NJB19" s="153"/>
      <c r="NJC19" s="153"/>
      <c r="NJD19" s="153"/>
      <c r="NJE19" s="153"/>
      <c r="NJF19" s="153"/>
      <c r="NJG19" s="153"/>
      <c r="NJH19" s="153"/>
      <c r="NJI19" s="153"/>
      <c r="NJJ19" s="153"/>
      <c r="NJK19" s="153"/>
      <c r="NJL19" s="153"/>
      <c r="NJM19" s="153"/>
      <c r="NJN19" s="153"/>
      <c r="NJO19" s="153"/>
      <c r="NJP19" s="153"/>
      <c r="NJQ19" s="153"/>
      <c r="NJR19" s="153"/>
      <c r="NJS19" s="153"/>
      <c r="NJT19" s="153"/>
      <c r="NJU19" s="153"/>
      <c r="NJV19" s="153"/>
      <c r="NJW19" s="153"/>
      <c r="NJX19" s="153"/>
      <c r="NJY19" s="153"/>
      <c r="NJZ19" s="153"/>
      <c r="NKA19" s="153"/>
      <c r="NKB19" s="153"/>
      <c r="NKC19" s="153"/>
      <c r="NKD19" s="153"/>
      <c r="NKE19" s="153"/>
      <c r="NKF19" s="153"/>
      <c r="NKG19" s="153"/>
      <c r="NKH19" s="153"/>
      <c r="NKI19" s="153"/>
      <c r="NKJ19" s="153"/>
      <c r="NKK19" s="153"/>
      <c r="NKL19" s="153"/>
      <c r="NKM19" s="153"/>
      <c r="NKN19" s="153"/>
      <c r="NKO19" s="153"/>
      <c r="NKP19" s="153"/>
      <c r="NKQ19" s="153"/>
      <c r="NKR19" s="153"/>
      <c r="NKS19" s="153"/>
      <c r="NKT19" s="153"/>
      <c r="NKU19" s="153"/>
      <c r="NKV19" s="153"/>
      <c r="NKW19" s="153"/>
      <c r="NKX19" s="153"/>
      <c r="NKY19" s="153"/>
      <c r="NKZ19" s="153"/>
      <c r="NLA19" s="153"/>
      <c r="NLB19" s="153"/>
      <c r="NLC19" s="153"/>
      <c r="NLD19" s="153"/>
      <c r="NLE19" s="153"/>
      <c r="NLF19" s="153"/>
      <c r="NLG19" s="153"/>
      <c r="NLH19" s="153"/>
      <c r="NLI19" s="153"/>
      <c r="NLJ19" s="153"/>
      <c r="NLK19" s="153"/>
      <c r="NLL19" s="153"/>
      <c r="NLM19" s="153"/>
      <c r="NLN19" s="153"/>
      <c r="NLO19" s="153"/>
      <c r="NLP19" s="153"/>
      <c r="NLQ19" s="153"/>
      <c r="NLR19" s="153"/>
      <c r="NLS19" s="153"/>
      <c r="NLT19" s="153"/>
      <c r="NLU19" s="153"/>
      <c r="NLV19" s="153"/>
      <c r="NLW19" s="153"/>
      <c r="NLX19" s="153"/>
      <c r="NLY19" s="153"/>
      <c r="NLZ19" s="153"/>
      <c r="NMA19" s="153"/>
      <c r="NMB19" s="153"/>
      <c r="NMC19" s="153"/>
      <c r="NMD19" s="153"/>
      <c r="NME19" s="153"/>
      <c r="NMF19" s="153"/>
      <c r="NMG19" s="153"/>
      <c r="NMH19" s="153"/>
      <c r="NMI19" s="153"/>
      <c r="NMJ19" s="153"/>
      <c r="NMK19" s="153"/>
      <c r="NML19" s="153"/>
      <c r="NMM19" s="153"/>
      <c r="NMN19" s="153"/>
      <c r="NMO19" s="153"/>
      <c r="NMP19" s="153"/>
      <c r="NMQ19" s="153"/>
      <c r="NMR19" s="153"/>
      <c r="NMS19" s="153"/>
      <c r="NMT19" s="153"/>
      <c r="NMU19" s="153"/>
      <c r="NMV19" s="153"/>
      <c r="NMW19" s="153"/>
      <c r="NMX19" s="153"/>
      <c r="NMY19" s="153"/>
      <c r="NMZ19" s="153"/>
      <c r="NNA19" s="153"/>
      <c r="NNB19" s="153"/>
      <c r="NNC19" s="153"/>
      <c r="NND19" s="153"/>
      <c r="NNE19" s="153"/>
      <c r="NNF19" s="153"/>
      <c r="NNG19" s="153"/>
      <c r="NNH19" s="153"/>
      <c r="NNI19" s="153"/>
      <c r="NNJ19" s="153"/>
      <c r="NNK19" s="153"/>
      <c r="NNL19" s="153"/>
      <c r="NNM19" s="153"/>
      <c r="NNN19" s="153"/>
      <c r="NNO19" s="153"/>
      <c r="NNP19" s="153"/>
      <c r="NNQ19" s="153"/>
      <c r="NNR19" s="153"/>
      <c r="NNS19" s="153"/>
      <c r="NNT19" s="153"/>
      <c r="NNU19" s="153"/>
      <c r="NNV19" s="153"/>
      <c r="NNW19" s="153"/>
      <c r="NNX19" s="153"/>
      <c r="NNY19" s="153"/>
      <c r="NNZ19" s="153"/>
      <c r="NOA19" s="153"/>
      <c r="NOB19" s="153"/>
      <c r="NOC19" s="153"/>
      <c r="NOD19" s="153"/>
      <c r="NOE19" s="153"/>
      <c r="NOF19" s="153"/>
      <c r="NOG19" s="153"/>
      <c r="NOH19" s="153"/>
      <c r="NOI19" s="153"/>
      <c r="NOJ19" s="153"/>
      <c r="NOK19" s="153"/>
      <c r="NOL19" s="153"/>
      <c r="NOM19" s="153"/>
      <c r="NON19" s="153"/>
      <c r="NOO19" s="153"/>
      <c r="NOP19" s="153"/>
      <c r="NOQ19" s="153"/>
      <c r="NOR19" s="153"/>
      <c r="NOS19" s="153"/>
      <c r="NOT19" s="153"/>
      <c r="NOU19" s="153"/>
      <c r="NOV19" s="153"/>
      <c r="NOW19" s="153"/>
      <c r="NOX19" s="153"/>
      <c r="NOY19" s="153"/>
      <c r="NOZ19" s="153"/>
      <c r="NPA19" s="153"/>
      <c r="NPB19" s="153"/>
      <c r="NPC19" s="153"/>
      <c r="NPD19" s="153"/>
      <c r="NPE19" s="153"/>
      <c r="NPF19" s="153"/>
      <c r="NPG19" s="153"/>
      <c r="NPH19" s="153"/>
      <c r="NPI19" s="153"/>
      <c r="NPJ19" s="153"/>
      <c r="NPK19" s="153"/>
      <c r="NPL19" s="153"/>
      <c r="NPM19" s="153"/>
      <c r="NPN19" s="153"/>
      <c r="NPO19" s="153"/>
      <c r="NPP19" s="153"/>
      <c r="NPQ19" s="153"/>
      <c r="NPR19" s="153"/>
      <c r="NPS19" s="153"/>
      <c r="NPT19" s="153"/>
      <c r="NPU19" s="153"/>
      <c r="NPV19" s="153"/>
      <c r="NPW19" s="153"/>
      <c r="NPX19" s="153"/>
      <c r="NPY19" s="153"/>
      <c r="NPZ19" s="153"/>
      <c r="NQA19" s="153"/>
      <c r="NQB19" s="153"/>
      <c r="NQC19" s="153"/>
      <c r="NQD19" s="153"/>
      <c r="NQE19" s="153"/>
      <c r="NQF19" s="153"/>
      <c r="NQG19" s="153"/>
      <c r="NQH19" s="153"/>
      <c r="NQI19" s="153"/>
      <c r="NQJ19" s="153"/>
      <c r="NQK19" s="153"/>
      <c r="NQL19" s="153"/>
      <c r="NQM19" s="153"/>
      <c r="NQN19" s="153"/>
      <c r="NQO19" s="153"/>
      <c r="NQP19" s="153"/>
      <c r="NQQ19" s="153"/>
      <c r="NQR19" s="153"/>
      <c r="NQS19" s="153"/>
      <c r="NQT19" s="153"/>
      <c r="NQU19" s="153"/>
      <c r="NQV19" s="153"/>
      <c r="NQW19" s="153"/>
      <c r="NQX19" s="153"/>
      <c r="NQY19" s="153"/>
      <c r="NQZ19" s="153"/>
      <c r="NRA19" s="153"/>
      <c r="NRB19" s="153"/>
      <c r="NRC19" s="153"/>
      <c r="NRD19" s="153"/>
      <c r="NRE19" s="153"/>
      <c r="NRF19" s="153"/>
      <c r="NRG19" s="153"/>
      <c r="NRH19" s="153"/>
      <c r="NRI19" s="153"/>
      <c r="NRJ19" s="153"/>
      <c r="NRK19" s="153"/>
      <c r="NRL19" s="153"/>
      <c r="NRM19" s="153"/>
      <c r="NRN19" s="153"/>
      <c r="NRO19" s="153"/>
      <c r="NRP19" s="153"/>
      <c r="NRQ19" s="153"/>
      <c r="NRR19" s="153"/>
      <c r="NRS19" s="153"/>
      <c r="NRT19" s="153"/>
      <c r="NRU19" s="153"/>
      <c r="NRV19" s="153"/>
      <c r="NRW19" s="153"/>
      <c r="NRX19" s="153"/>
      <c r="NRY19" s="153"/>
      <c r="NRZ19" s="153"/>
      <c r="NSA19" s="153"/>
      <c r="NSB19" s="153"/>
      <c r="NSC19" s="153"/>
      <c r="NSD19" s="153"/>
      <c r="NSE19" s="153"/>
      <c r="NSF19" s="153"/>
      <c r="NSG19" s="153"/>
      <c r="NSH19" s="153"/>
      <c r="NSI19" s="153"/>
      <c r="NSJ19" s="153"/>
      <c r="NSK19" s="153"/>
      <c r="NSL19" s="153"/>
      <c r="NSM19" s="153"/>
      <c r="NSN19" s="153"/>
      <c r="NSO19" s="153"/>
      <c r="NSP19" s="153"/>
      <c r="NSQ19" s="153"/>
      <c r="NSR19" s="153"/>
      <c r="NSS19" s="153"/>
      <c r="NST19" s="153"/>
      <c r="NSU19" s="153"/>
      <c r="NSV19" s="153"/>
      <c r="NSW19" s="153"/>
      <c r="NSX19" s="153"/>
      <c r="NSY19" s="153"/>
      <c r="NSZ19" s="153"/>
      <c r="NTA19" s="153"/>
      <c r="NTB19" s="153"/>
      <c r="NTC19" s="153"/>
      <c r="NTD19" s="153"/>
      <c r="NTE19" s="153"/>
      <c r="NTF19" s="153"/>
      <c r="NTG19" s="153"/>
      <c r="NTH19" s="153"/>
      <c r="NTI19" s="153"/>
      <c r="NTJ19" s="153"/>
      <c r="NTK19" s="153"/>
      <c r="NTL19" s="153"/>
      <c r="NTM19" s="153"/>
      <c r="NTN19" s="153"/>
      <c r="NTO19" s="153"/>
      <c r="NTP19" s="153"/>
      <c r="NTQ19" s="153"/>
      <c r="NTR19" s="153"/>
      <c r="NTS19" s="153"/>
      <c r="NTT19" s="153"/>
      <c r="NTU19" s="153"/>
      <c r="NTV19" s="153"/>
      <c r="NTW19" s="153"/>
      <c r="NTX19" s="153"/>
      <c r="NTY19" s="153"/>
      <c r="NTZ19" s="153"/>
      <c r="NUA19" s="153"/>
      <c r="NUB19" s="153"/>
      <c r="NUC19" s="153"/>
      <c r="NUD19" s="153"/>
      <c r="NUE19" s="153"/>
      <c r="NUF19" s="153"/>
      <c r="NUG19" s="153"/>
      <c r="NUH19" s="153"/>
      <c r="NUI19" s="153"/>
      <c r="NUJ19" s="153"/>
      <c r="NUK19" s="153"/>
      <c r="NUL19" s="153"/>
      <c r="NUM19" s="153"/>
      <c r="NUN19" s="153"/>
      <c r="NUO19" s="153"/>
      <c r="NUP19" s="153"/>
      <c r="NUQ19" s="153"/>
      <c r="NUR19" s="153"/>
      <c r="NUS19" s="153"/>
      <c r="NUT19" s="153"/>
      <c r="NUU19" s="153"/>
      <c r="NUV19" s="153"/>
      <c r="NUW19" s="153"/>
      <c r="NUX19" s="153"/>
      <c r="NUY19" s="153"/>
      <c r="NUZ19" s="153"/>
      <c r="NVA19" s="153"/>
      <c r="NVB19" s="153"/>
      <c r="NVC19" s="153"/>
      <c r="NVD19" s="153"/>
      <c r="NVE19" s="153"/>
      <c r="NVF19" s="153"/>
      <c r="NVG19" s="153"/>
      <c r="NVH19" s="153"/>
      <c r="NVI19" s="153"/>
      <c r="NVJ19" s="153"/>
      <c r="NVK19" s="153"/>
      <c r="NVL19" s="153"/>
      <c r="NVM19" s="153"/>
      <c r="NVN19" s="153"/>
      <c r="NVO19" s="153"/>
      <c r="NVP19" s="153"/>
      <c r="NVQ19" s="153"/>
      <c r="NVR19" s="153"/>
      <c r="NVS19" s="153"/>
      <c r="NVT19" s="153"/>
      <c r="NVU19" s="153"/>
      <c r="NVV19" s="153"/>
      <c r="NVW19" s="153"/>
      <c r="NVX19" s="153"/>
      <c r="NVY19" s="153"/>
      <c r="NVZ19" s="153"/>
      <c r="NWA19" s="153"/>
      <c r="NWB19" s="153"/>
      <c r="NWC19" s="153"/>
      <c r="NWD19" s="153"/>
      <c r="NWE19" s="153"/>
      <c r="NWF19" s="153"/>
      <c r="NWG19" s="153"/>
      <c r="NWH19" s="153"/>
      <c r="NWI19" s="153"/>
      <c r="NWJ19" s="153"/>
      <c r="NWK19" s="153"/>
      <c r="NWL19" s="153"/>
      <c r="NWM19" s="153"/>
      <c r="NWN19" s="153"/>
      <c r="NWO19" s="153"/>
      <c r="NWP19" s="153"/>
      <c r="NWQ19" s="153"/>
      <c r="NWR19" s="153"/>
      <c r="NWS19" s="153"/>
      <c r="NWT19" s="153"/>
      <c r="NWU19" s="153"/>
      <c r="NWV19" s="153"/>
      <c r="NWW19" s="153"/>
      <c r="NWX19" s="153"/>
      <c r="NWY19" s="153"/>
      <c r="NWZ19" s="153"/>
      <c r="NXA19" s="153"/>
      <c r="NXB19" s="153"/>
      <c r="NXC19" s="153"/>
      <c r="NXD19" s="153"/>
      <c r="NXE19" s="153"/>
      <c r="NXF19" s="153"/>
      <c r="NXG19" s="153"/>
      <c r="NXH19" s="153"/>
      <c r="NXI19" s="153"/>
      <c r="NXJ19" s="153"/>
      <c r="NXK19" s="153"/>
      <c r="NXL19" s="153"/>
      <c r="NXM19" s="153"/>
      <c r="NXN19" s="153"/>
      <c r="NXO19" s="153"/>
      <c r="NXP19" s="153"/>
      <c r="NXQ19" s="153"/>
      <c r="NXR19" s="153"/>
      <c r="NXS19" s="153"/>
      <c r="NXT19" s="153"/>
      <c r="NXU19" s="153"/>
      <c r="NXV19" s="153"/>
      <c r="NXW19" s="153"/>
      <c r="NXX19" s="153"/>
      <c r="NXY19" s="153"/>
      <c r="NXZ19" s="153"/>
      <c r="NYA19" s="153"/>
      <c r="NYB19" s="153"/>
      <c r="NYC19" s="153"/>
      <c r="NYD19" s="153"/>
      <c r="NYE19" s="153"/>
      <c r="NYF19" s="153"/>
      <c r="NYG19" s="153"/>
      <c r="NYH19" s="153"/>
      <c r="NYI19" s="153"/>
      <c r="NYJ19" s="153"/>
      <c r="NYK19" s="153"/>
      <c r="NYL19" s="153"/>
      <c r="NYM19" s="153"/>
      <c r="NYN19" s="153"/>
      <c r="NYO19" s="153"/>
      <c r="NYP19" s="153"/>
      <c r="NYQ19" s="153"/>
      <c r="NYR19" s="153"/>
      <c r="NYS19" s="153"/>
      <c r="NYT19" s="153"/>
      <c r="NYU19" s="153"/>
      <c r="NYV19" s="153"/>
      <c r="NYW19" s="153"/>
      <c r="NYX19" s="153"/>
      <c r="NYY19" s="153"/>
      <c r="NYZ19" s="153"/>
      <c r="NZA19" s="153"/>
      <c r="NZB19" s="153"/>
      <c r="NZC19" s="153"/>
      <c r="NZD19" s="153"/>
      <c r="NZE19" s="153"/>
      <c r="NZF19" s="153"/>
      <c r="NZG19" s="153"/>
      <c r="NZH19" s="153"/>
      <c r="NZI19" s="153"/>
      <c r="NZJ19" s="153"/>
      <c r="NZK19" s="153"/>
      <c r="NZL19" s="153"/>
      <c r="NZM19" s="153"/>
      <c r="NZN19" s="153"/>
      <c r="NZO19" s="153"/>
      <c r="NZP19" s="153"/>
      <c r="NZQ19" s="153"/>
      <c r="NZR19" s="153"/>
      <c r="NZS19" s="153"/>
      <c r="NZT19" s="153"/>
      <c r="NZU19" s="153"/>
      <c r="NZV19" s="153"/>
      <c r="NZW19" s="153"/>
      <c r="NZX19" s="153"/>
      <c r="NZY19" s="153"/>
      <c r="NZZ19" s="153"/>
      <c r="OAA19" s="153"/>
      <c r="OAB19" s="153"/>
      <c r="OAC19" s="153"/>
      <c r="OAD19" s="153"/>
      <c r="OAE19" s="153"/>
      <c r="OAF19" s="153"/>
      <c r="OAG19" s="153"/>
      <c r="OAH19" s="153"/>
      <c r="OAI19" s="153"/>
      <c r="OAJ19" s="153"/>
      <c r="OAK19" s="153"/>
      <c r="OAL19" s="153"/>
      <c r="OAM19" s="153"/>
      <c r="OAN19" s="153"/>
      <c r="OAO19" s="153"/>
      <c r="OAP19" s="153"/>
      <c r="OAQ19" s="153"/>
      <c r="OAR19" s="153"/>
      <c r="OAS19" s="153"/>
      <c r="OAT19" s="153"/>
      <c r="OAU19" s="153"/>
      <c r="OAV19" s="153"/>
      <c r="OAW19" s="153"/>
      <c r="OAX19" s="153"/>
      <c r="OAY19" s="153"/>
      <c r="OAZ19" s="153"/>
      <c r="OBA19" s="153"/>
      <c r="OBB19" s="153"/>
      <c r="OBC19" s="153"/>
      <c r="OBD19" s="153"/>
      <c r="OBE19" s="153"/>
      <c r="OBF19" s="153"/>
      <c r="OBG19" s="153"/>
      <c r="OBH19" s="153"/>
      <c r="OBI19" s="153"/>
      <c r="OBJ19" s="153"/>
      <c r="OBK19" s="153"/>
      <c r="OBL19" s="153"/>
      <c r="OBM19" s="153"/>
      <c r="OBN19" s="153"/>
      <c r="OBO19" s="153"/>
      <c r="OBP19" s="153"/>
      <c r="OBQ19" s="153"/>
      <c r="OBR19" s="153"/>
      <c r="OBS19" s="153"/>
      <c r="OBT19" s="153"/>
      <c r="OBU19" s="153"/>
      <c r="OBV19" s="153"/>
      <c r="OBW19" s="153"/>
      <c r="OBX19" s="153"/>
      <c r="OBY19" s="153"/>
      <c r="OBZ19" s="153"/>
      <c r="OCA19" s="153"/>
      <c r="OCB19" s="153"/>
      <c r="OCC19" s="153"/>
      <c r="OCD19" s="153"/>
      <c r="OCE19" s="153"/>
      <c r="OCF19" s="153"/>
      <c r="OCG19" s="153"/>
      <c r="OCH19" s="153"/>
      <c r="OCI19" s="153"/>
      <c r="OCJ19" s="153"/>
      <c r="OCK19" s="153"/>
      <c r="OCL19" s="153"/>
      <c r="OCM19" s="153"/>
      <c r="OCN19" s="153"/>
      <c r="OCO19" s="153"/>
      <c r="OCP19" s="153"/>
      <c r="OCQ19" s="153"/>
      <c r="OCR19" s="153"/>
      <c r="OCS19" s="153"/>
      <c r="OCT19" s="153"/>
      <c r="OCU19" s="153"/>
      <c r="OCV19" s="153"/>
      <c r="OCW19" s="153"/>
      <c r="OCX19" s="153"/>
      <c r="OCY19" s="153"/>
      <c r="OCZ19" s="153"/>
      <c r="ODA19" s="153"/>
      <c r="ODB19" s="153"/>
      <c r="ODC19" s="153"/>
      <c r="ODD19" s="153"/>
      <c r="ODE19" s="153"/>
      <c r="ODF19" s="153"/>
      <c r="ODG19" s="153"/>
      <c r="ODH19" s="153"/>
      <c r="ODI19" s="153"/>
      <c r="ODJ19" s="153"/>
      <c r="ODK19" s="153"/>
      <c r="ODL19" s="153"/>
      <c r="ODM19" s="153"/>
      <c r="ODN19" s="153"/>
      <c r="ODO19" s="153"/>
      <c r="ODP19" s="153"/>
      <c r="ODQ19" s="153"/>
      <c r="ODR19" s="153"/>
      <c r="ODS19" s="153"/>
      <c r="ODT19" s="153"/>
      <c r="ODU19" s="153"/>
      <c r="ODV19" s="153"/>
      <c r="ODW19" s="153"/>
      <c r="ODX19" s="153"/>
      <c r="ODY19" s="153"/>
      <c r="ODZ19" s="153"/>
      <c r="OEA19" s="153"/>
      <c r="OEB19" s="153"/>
      <c r="OEC19" s="153"/>
      <c r="OED19" s="153"/>
      <c r="OEE19" s="153"/>
      <c r="OEF19" s="153"/>
      <c r="OEG19" s="153"/>
      <c r="OEH19" s="153"/>
      <c r="OEI19" s="153"/>
      <c r="OEJ19" s="153"/>
      <c r="OEK19" s="153"/>
      <c r="OEL19" s="153"/>
      <c r="OEM19" s="153"/>
      <c r="OEN19" s="153"/>
      <c r="OEO19" s="153"/>
      <c r="OEP19" s="153"/>
      <c r="OEQ19" s="153"/>
      <c r="OER19" s="153"/>
      <c r="OES19" s="153"/>
      <c r="OET19" s="153"/>
      <c r="OEU19" s="153"/>
      <c r="OEV19" s="153"/>
      <c r="OEW19" s="153"/>
      <c r="OEX19" s="153"/>
      <c r="OEY19" s="153"/>
      <c r="OEZ19" s="153"/>
      <c r="OFA19" s="153"/>
      <c r="OFB19" s="153"/>
      <c r="OFC19" s="153"/>
      <c r="OFD19" s="153"/>
      <c r="OFE19" s="153"/>
      <c r="OFF19" s="153"/>
      <c r="OFG19" s="153"/>
      <c r="OFH19" s="153"/>
      <c r="OFI19" s="153"/>
      <c r="OFJ19" s="153"/>
      <c r="OFK19" s="153"/>
      <c r="OFL19" s="153"/>
      <c r="OFM19" s="153"/>
      <c r="OFN19" s="153"/>
      <c r="OFO19" s="153"/>
      <c r="OFP19" s="153"/>
      <c r="OFQ19" s="153"/>
      <c r="OFR19" s="153"/>
      <c r="OFS19" s="153"/>
      <c r="OFT19" s="153"/>
      <c r="OFU19" s="153"/>
      <c r="OFV19" s="153"/>
      <c r="OFW19" s="153"/>
      <c r="OFX19" s="153"/>
      <c r="OFY19" s="153"/>
      <c r="OFZ19" s="153"/>
      <c r="OGA19" s="153"/>
      <c r="OGB19" s="153"/>
      <c r="OGC19" s="153"/>
      <c r="OGD19" s="153"/>
      <c r="OGE19" s="153"/>
      <c r="OGF19" s="153"/>
      <c r="OGG19" s="153"/>
      <c r="OGH19" s="153"/>
      <c r="OGI19" s="153"/>
      <c r="OGJ19" s="153"/>
      <c r="OGK19" s="153"/>
      <c r="OGL19" s="153"/>
      <c r="OGM19" s="153"/>
      <c r="OGN19" s="153"/>
      <c r="OGO19" s="153"/>
      <c r="OGP19" s="153"/>
      <c r="OGQ19" s="153"/>
      <c r="OGR19" s="153"/>
      <c r="OGS19" s="153"/>
      <c r="OGT19" s="153"/>
      <c r="OGU19" s="153"/>
      <c r="OGV19" s="153"/>
      <c r="OGW19" s="153"/>
      <c r="OGX19" s="153"/>
      <c r="OGY19" s="153"/>
      <c r="OGZ19" s="153"/>
      <c r="OHA19" s="153"/>
      <c r="OHB19" s="153"/>
      <c r="OHC19" s="153"/>
      <c r="OHD19" s="153"/>
      <c r="OHE19" s="153"/>
      <c r="OHF19" s="153"/>
      <c r="OHG19" s="153"/>
      <c r="OHH19" s="153"/>
      <c r="OHI19" s="153"/>
      <c r="OHJ19" s="153"/>
      <c r="OHK19" s="153"/>
      <c r="OHL19" s="153"/>
      <c r="OHM19" s="153"/>
      <c r="OHN19" s="153"/>
      <c r="OHO19" s="153"/>
      <c r="OHP19" s="153"/>
      <c r="OHQ19" s="153"/>
      <c r="OHR19" s="153"/>
      <c r="OHS19" s="153"/>
      <c r="OHT19" s="153"/>
      <c r="OHU19" s="153"/>
      <c r="OHV19" s="153"/>
      <c r="OHW19" s="153"/>
      <c r="OHX19" s="153"/>
      <c r="OHY19" s="153"/>
      <c r="OHZ19" s="153"/>
      <c r="OIA19" s="153"/>
      <c r="OIB19" s="153"/>
      <c r="OIC19" s="153"/>
      <c r="OID19" s="153"/>
      <c r="OIE19" s="153"/>
      <c r="OIF19" s="153"/>
      <c r="OIG19" s="153"/>
      <c r="OIH19" s="153"/>
      <c r="OII19" s="153"/>
      <c r="OIJ19" s="153"/>
      <c r="OIK19" s="153"/>
      <c r="OIL19" s="153"/>
      <c r="OIM19" s="153"/>
      <c r="OIN19" s="153"/>
      <c r="OIO19" s="153"/>
      <c r="OIP19" s="153"/>
      <c r="OIQ19" s="153"/>
      <c r="OIR19" s="153"/>
      <c r="OIS19" s="153"/>
      <c r="OIT19" s="153"/>
      <c r="OIU19" s="153"/>
      <c r="OIV19" s="153"/>
      <c r="OIW19" s="153"/>
      <c r="OIX19" s="153"/>
      <c r="OIY19" s="153"/>
      <c r="OIZ19" s="153"/>
      <c r="OJA19" s="153"/>
      <c r="OJB19" s="153"/>
      <c r="OJC19" s="153"/>
      <c r="OJD19" s="153"/>
      <c r="OJE19" s="153"/>
      <c r="OJF19" s="153"/>
      <c r="OJG19" s="153"/>
      <c r="OJH19" s="153"/>
      <c r="OJI19" s="153"/>
      <c r="OJJ19" s="153"/>
      <c r="OJK19" s="153"/>
      <c r="OJL19" s="153"/>
      <c r="OJM19" s="153"/>
      <c r="OJN19" s="153"/>
      <c r="OJO19" s="153"/>
      <c r="OJP19" s="153"/>
      <c r="OJQ19" s="153"/>
      <c r="OJR19" s="153"/>
      <c r="OJS19" s="153"/>
      <c r="OJT19" s="153"/>
      <c r="OJU19" s="153"/>
      <c r="OJV19" s="153"/>
      <c r="OJW19" s="153"/>
      <c r="OJX19" s="153"/>
      <c r="OJY19" s="153"/>
      <c r="OJZ19" s="153"/>
      <c r="OKA19" s="153"/>
      <c r="OKB19" s="153"/>
      <c r="OKC19" s="153"/>
      <c r="OKD19" s="153"/>
      <c r="OKE19" s="153"/>
      <c r="OKF19" s="153"/>
      <c r="OKG19" s="153"/>
      <c r="OKH19" s="153"/>
      <c r="OKI19" s="153"/>
      <c r="OKJ19" s="153"/>
      <c r="OKK19" s="153"/>
      <c r="OKL19" s="153"/>
      <c r="OKM19" s="153"/>
      <c r="OKN19" s="153"/>
      <c r="OKO19" s="153"/>
      <c r="OKP19" s="153"/>
      <c r="OKQ19" s="153"/>
      <c r="OKR19" s="153"/>
      <c r="OKS19" s="153"/>
      <c r="OKT19" s="153"/>
      <c r="OKU19" s="153"/>
      <c r="OKV19" s="153"/>
      <c r="OKW19" s="153"/>
      <c r="OKX19" s="153"/>
      <c r="OKY19" s="153"/>
      <c r="OKZ19" s="153"/>
      <c r="OLA19" s="153"/>
      <c r="OLB19" s="153"/>
      <c r="OLC19" s="153"/>
      <c r="OLD19" s="153"/>
      <c r="OLE19" s="153"/>
      <c r="OLF19" s="153"/>
      <c r="OLG19" s="153"/>
      <c r="OLH19" s="153"/>
      <c r="OLI19" s="153"/>
      <c r="OLJ19" s="153"/>
      <c r="OLK19" s="153"/>
      <c r="OLL19" s="153"/>
      <c r="OLM19" s="153"/>
      <c r="OLN19" s="153"/>
      <c r="OLO19" s="153"/>
      <c r="OLP19" s="153"/>
      <c r="OLQ19" s="153"/>
      <c r="OLR19" s="153"/>
      <c r="OLS19" s="153"/>
      <c r="OLT19" s="153"/>
      <c r="OLU19" s="153"/>
      <c r="OLV19" s="153"/>
      <c r="OLW19" s="153"/>
      <c r="OLX19" s="153"/>
      <c r="OLY19" s="153"/>
      <c r="OLZ19" s="153"/>
      <c r="OMA19" s="153"/>
      <c r="OMB19" s="153"/>
      <c r="OMC19" s="153"/>
      <c r="OMD19" s="153"/>
      <c r="OME19" s="153"/>
      <c r="OMF19" s="153"/>
      <c r="OMG19" s="153"/>
      <c r="OMH19" s="153"/>
      <c r="OMI19" s="153"/>
      <c r="OMJ19" s="153"/>
      <c r="OMK19" s="153"/>
      <c r="OML19" s="153"/>
      <c r="OMM19" s="153"/>
      <c r="OMN19" s="153"/>
      <c r="OMO19" s="153"/>
      <c r="OMP19" s="153"/>
      <c r="OMQ19" s="153"/>
      <c r="OMR19" s="153"/>
      <c r="OMS19" s="153"/>
      <c r="OMT19" s="153"/>
      <c r="OMU19" s="153"/>
      <c r="OMV19" s="153"/>
      <c r="OMW19" s="153"/>
      <c r="OMX19" s="153"/>
      <c r="OMY19" s="153"/>
      <c r="OMZ19" s="153"/>
      <c r="ONA19" s="153"/>
      <c r="ONB19" s="153"/>
      <c r="ONC19" s="153"/>
      <c r="OND19" s="153"/>
      <c r="ONE19" s="153"/>
      <c r="ONF19" s="153"/>
      <c r="ONG19" s="153"/>
      <c r="ONH19" s="153"/>
      <c r="ONI19" s="153"/>
      <c r="ONJ19" s="153"/>
      <c r="ONK19" s="153"/>
      <c r="ONL19" s="153"/>
      <c r="ONM19" s="153"/>
      <c r="ONN19" s="153"/>
      <c r="ONO19" s="153"/>
      <c r="ONP19" s="153"/>
      <c r="ONQ19" s="153"/>
      <c r="ONR19" s="153"/>
      <c r="ONS19" s="153"/>
      <c r="ONT19" s="153"/>
      <c r="ONU19" s="153"/>
      <c r="ONV19" s="153"/>
      <c r="ONW19" s="153"/>
      <c r="ONX19" s="153"/>
      <c r="ONY19" s="153"/>
      <c r="ONZ19" s="153"/>
      <c r="OOA19" s="153"/>
      <c r="OOB19" s="153"/>
      <c r="OOC19" s="153"/>
      <c r="OOD19" s="153"/>
      <c r="OOE19" s="153"/>
      <c r="OOF19" s="153"/>
      <c r="OOG19" s="153"/>
      <c r="OOH19" s="153"/>
      <c r="OOI19" s="153"/>
      <c r="OOJ19" s="153"/>
      <c r="OOK19" s="153"/>
      <c r="OOL19" s="153"/>
      <c r="OOM19" s="153"/>
      <c r="OON19" s="153"/>
      <c r="OOO19" s="153"/>
      <c r="OOP19" s="153"/>
      <c r="OOQ19" s="153"/>
      <c r="OOR19" s="153"/>
      <c r="OOS19" s="153"/>
      <c r="OOT19" s="153"/>
      <c r="OOU19" s="153"/>
      <c r="OOV19" s="153"/>
      <c r="OOW19" s="153"/>
      <c r="OOX19" s="153"/>
      <c r="OOY19" s="153"/>
      <c r="OOZ19" s="153"/>
      <c r="OPA19" s="153"/>
      <c r="OPB19" s="153"/>
      <c r="OPC19" s="153"/>
      <c r="OPD19" s="153"/>
      <c r="OPE19" s="153"/>
      <c r="OPF19" s="153"/>
      <c r="OPG19" s="153"/>
      <c r="OPH19" s="153"/>
      <c r="OPI19" s="153"/>
      <c r="OPJ19" s="153"/>
      <c r="OPK19" s="153"/>
      <c r="OPL19" s="153"/>
      <c r="OPM19" s="153"/>
      <c r="OPN19" s="153"/>
      <c r="OPO19" s="153"/>
      <c r="OPP19" s="153"/>
      <c r="OPQ19" s="153"/>
      <c r="OPR19" s="153"/>
      <c r="OPS19" s="153"/>
      <c r="OPT19" s="153"/>
      <c r="OPU19" s="153"/>
      <c r="OPV19" s="153"/>
      <c r="OPW19" s="153"/>
      <c r="OPX19" s="153"/>
      <c r="OPY19" s="153"/>
      <c r="OPZ19" s="153"/>
      <c r="OQA19" s="153"/>
      <c r="OQB19" s="153"/>
      <c r="OQC19" s="153"/>
      <c r="OQD19" s="153"/>
      <c r="OQE19" s="153"/>
      <c r="OQF19" s="153"/>
      <c r="OQG19" s="153"/>
      <c r="OQH19" s="153"/>
      <c r="OQI19" s="153"/>
      <c r="OQJ19" s="153"/>
      <c r="OQK19" s="153"/>
      <c r="OQL19" s="153"/>
      <c r="OQM19" s="153"/>
      <c r="OQN19" s="153"/>
      <c r="OQO19" s="153"/>
      <c r="OQP19" s="153"/>
      <c r="OQQ19" s="153"/>
      <c r="OQR19" s="153"/>
      <c r="OQS19" s="153"/>
      <c r="OQT19" s="153"/>
      <c r="OQU19" s="153"/>
      <c r="OQV19" s="153"/>
      <c r="OQW19" s="153"/>
      <c r="OQX19" s="153"/>
      <c r="OQY19" s="153"/>
      <c r="OQZ19" s="153"/>
      <c r="ORA19" s="153"/>
      <c r="ORB19" s="153"/>
      <c r="ORC19" s="153"/>
      <c r="ORD19" s="153"/>
      <c r="ORE19" s="153"/>
      <c r="ORF19" s="153"/>
      <c r="ORG19" s="153"/>
      <c r="ORH19" s="153"/>
      <c r="ORI19" s="153"/>
      <c r="ORJ19" s="153"/>
      <c r="ORK19" s="153"/>
      <c r="ORL19" s="153"/>
      <c r="ORM19" s="153"/>
      <c r="ORN19" s="153"/>
      <c r="ORO19" s="153"/>
      <c r="ORP19" s="153"/>
      <c r="ORQ19" s="153"/>
      <c r="ORR19" s="153"/>
      <c r="ORS19" s="153"/>
      <c r="ORT19" s="153"/>
      <c r="ORU19" s="153"/>
      <c r="ORV19" s="153"/>
      <c r="ORW19" s="153"/>
      <c r="ORX19" s="153"/>
      <c r="ORY19" s="153"/>
      <c r="ORZ19" s="153"/>
      <c r="OSA19" s="153"/>
      <c r="OSB19" s="153"/>
      <c r="OSC19" s="153"/>
      <c r="OSD19" s="153"/>
      <c r="OSE19" s="153"/>
      <c r="OSF19" s="153"/>
      <c r="OSG19" s="153"/>
      <c r="OSH19" s="153"/>
      <c r="OSI19" s="153"/>
      <c r="OSJ19" s="153"/>
      <c r="OSK19" s="153"/>
      <c r="OSL19" s="153"/>
      <c r="OSM19" s="153"/>
      <c r="OSN19" s="153"/>
      <c r="OSO19" s="153"/>
      <c r="OSP19" s="153"/>
      <c r="OSQ19" s="153"/>
      <c r="OSR19" s="153"/>
      <c r="OSS19" s="153"/>
      <c r="OST19" s="153"/>
      <c r="OSU19" s="153"/>
      <c r="OSV19" s="153"/>
      <c r="OSW19" s="153"/>
      <c r="OSX19" s="153"/>
      <c r="OSY19" s="153"/>
      <c r="OSZ19" s="153"/>
      <c r="OTA19" s="153"/>
      <c r="OTB19" s="153"/>
      <c r="OTC19" s="153"/>
      <c r="OTD19" s="153"/>
      <c r="OTE19" s="153"/>
      <c r="OTF19" s="153"/>
      <c r="OTG19" s="153"/>
      <c r="OTH19" s="153"/>
      <c r="OTI19" s="153"/>
      <c r="OTJ19" s="153"/>
      <c r="OTK19" s="153"/>
      <c r="OTL19" s="153"/>
      <c r="OTM19" s="153"/>
      <c r="OTN19" s="153"/>
      <c r="OTO19" s="153"/>
      <c r="OTP19" s="153"/>
      <c r="OTQ19" s="153"/>
      <c r="OTR19" s="153"/>
      <c r="OTS19" s="153"/>
      <c r="OTT19" s="153"/>
      <c r="OTU19" s="153"/>
      <c r="OTV19" s="153"/>
      <c r="OTW19" s="153"/>
      <c r="OTX19" s="153"/>
      <c r="OTY19" s="153"/>
      <c r="OTZ19" s="153"/>
      <c r="OUA19" s="153"/>
      <c r="OUB19" s="153"/>
      <c r="OUC19" s="153"/>
      <c r="OUD19" s="153"/>
      <c r="OUE19" s="153"/>
      <c r="OUF19" s="153"/>
      <c r="OUG19" s="153"/>
      <c r="OUH19" s="153"/>
      <c r="OUI19" s="153"/>
      <c r="OUJ19" s="153"/>
      <c r="OUK19" s="153"/>
      <c r="OUL19" s="153"/>
      <c r="OUM19" s="153"/>
      <c r="OUN19" s="153"/>
      <c r="OUO19" s="153"/>
      <c r="OUP19" s="153"/>
      <c r="OUQ19" s="153"/>
      <c r="OUR19" s="153"/>
      <c r="OUS19" s="153"/>
      <c r="OUT19" s="153"/>
      <c r="OUU19" s="153"/>
      <c r="OUV19" s="153"/>
      <c r="OUW19" s="153"/>
      <c r="OUX19" s="153"/>
      <c r="OUY19" s="153"/>
      <c r="OUZ19" s="153"/>
      <c r="OVA19" s="153"/>
      <c r="OVB19" s="153"/>
      <c r="OVC19" s="153"/>
      <c r="OVD19" s="153"/>
      <c r="OVE19" s="153"/>
      <c r="OVF19" s="153"/>
      <c r="OVG19" s="153"/>
      <c r="OVH19" s="153"/>
      <c r="OVI19" s="153"/>
      <c r="OVJ19" s="153"/>
      <c r="OVK19" s="153"/>
      <c r="OVL19" s="153"/>
      <c r="OVM19" s="153"/>
      <c r="OVN19" s="153"/>
      <c r="OVO19" s="153"/>
      <c r="OVP19" s="153"/>
      <c r="OVQ19" s="153"/>
      <c r="OVR19" s="153"/>
      <c r="OVS19" s="153"/>
      <c r="OVT19" s="153"/>
      <c r="OVU19" s="153"/>
      <c r="OVV19" s="153"/>
      <c r="OVW19" s="153"/>
      <c r="OVX19" s="153"/>
      <c r="OVY19" s="153"/>
      <c r="OVZ19" s="153"/>
      <c r="OWA19" s="153"/>
      <c r="OWB19" s="153"/>
      <c r="OWC19" s="153"/>
      <c r="OWD19" s="153"/>
      <c r="OWE19" s="153"/>
      <c r="OWF19" s="153"/>
      <c r="OWG19" s="153"/>
      <c r="OWH19" s="153"/>
      <c r="OWI19" s="153"/>
      <c r="OWJ19" s="153"/>
      <c r="OWK19" s="153"/>
      <c r="OWL19" s="153"/>
      <c r="OWM19" s="153"/>
      <c r="OWN19" s="153"/>
      <c r="OWO19" s="153"/>
      <c r="OWP19" s="153"/>
      <c r="OWQ19" s="153"/>
      <c r="OWR19" s="153"/>
      <c r="OWS19" s="153"/>
      <c r="OWT19" s="153"/>
      <c r="OWU19" s="153"/>
      <c r="OWV19" s="153"/>
      <c r="OWW19" s="153"/>
      <c r="OWX19" s="153"/>
      <c r="OWY19" s="153"/>
      <c r="OWZ19" s="153"/>
      <c r="OXA19" s="153"/>
      <c r="OXB19" s="153"/>
      <c r="OXC19" s="153"/>
      <c r="OXD19" s="153"/>
      <c r="OXE19" s="153"/>
      <c r="OXF19" s="153"/>
      <c r="OXG19" s="153"/>
      <c r="OXH19" s="153"/>
      <c r="OXI19" s="153"/>
      <c r="OXJ19" s="153"/>
      <c r="OXK19" s="153"/>
      <c r="OXL19" s="153"/>
      <c r="OXM19" s="153"/>
      <c r="OXN19" s="153"/>
      <c r="OXO19" s="153"/>
      <c r="OXP19" s="153"/>
      <c r="OXQ19" s="153"/>
      <c r="OXR19" s="153"/>
      <c r="OXS19" s="153"/>
      <c r="OXT19" s="153"/>
      <c r="OXU19" s="153"/>
      <c r="OXV19" s="153"/>
      <c r="OXW19" s="153"/>
      <c r="OXX19" s="153"/>
      <c r="OXY19" s="153"/>
      <c r="OXZ19" s="153"/>
      <c r="OYA19" s="153"/>
      <c r="OYB19" s="153"/>
      <c r="OYC19" s="153"/>
      <c r="OYD19" s="153"/>
      <c r="OYE19" s="153"/>
      <c r="OYF19" s="153"/>
      <c r="OYG19" s="153"/>
      <c r="OYH19" s="153"/>
      <c r="OYI19" s="153"/>
      <c r="OYJ19" s="153"/>
      <c r="OYK19" s="153"/>
      <c r="OYL19" s="153"/>
      <c r="OYM19" s="153"/>
      <c r="OYN19" s="153"/>
      <c r="OYO19" s="153"/>
      <c r="OYP19" s="153"/>
      <c r="OYQ19" s="153"/>
      <c r="OYR19" s="153"/>
      <c r="OYS19" s="153"/>
      <c r="OYT19" s="153"/>
      <c r="OYU19" s="153"/>
      <c r="OYV19" s="153"/>
      <c r="OYW19" s="153"/>
      <c r="OYX19" s="153"/>
      <c r="OYY19" s="153"/>
      <c r="OYZ19" s="153"/>
      <c r="OZA19" s="153"/>
      <c r="OZB19" s="153"/>
      <c r="OZC19" s="153"/>
      <c r="OZD19" s="153"/>
      <c r="OZE19" s="153"/>
      <c r="OZF19" s="153"/>
      <c r="OZG19" s="153"/>
      <c r="OZH19" s="153"/>
      <c r="OZI19" s="153"/>
      <c r="OZJ19" s="153"/>
      <c r="OZK19" s="153"/>
      <c r="OZL19" s="153"/>
      <c r="OZM19" s="153"/>
      <c r="OZN19" s="153"/>
      <c r="OZO19" s="153"/>
      <c r="OZP19" s="153"/>
      <c r="OZQ19" s="153"/>
      <c r="OZR19" s="153"/>
      <c r="OZS19" s="153"/>
      <c r="OZT19" s="153"/>
      <c r="OZU19" s="153"/>
      <c r="OZV19" s="153"/>
      <c r="OZW19" s="153"/>
      <c r="OZX19" s="153"/>
      <c r="OZY19" s="153"/>
      <c r="OZZ19" s="153"/>
      <c r="PAA19" s="153"/>
      <c r="PAB19" s="153"/>
      <c r="PAC19" s="153"/>
      <c r="PAD19" s="153"/>
      <c r="PAE19" s="153"/>
      <c r="PAF19" s="153"/>
      <c r="PAG19" s="153"/>
      <c r="PAH19" s="153"/>
      <c r="PAI19" s="153"/>
      <c r="PAJ19" s="153"/>
      <c r="PAK19" s="153"/>
      <c r="PAL19" s="153"/>
      <c r="PAM19" s="153"/>
      <c r="PAN19" s="153"/>
      <c r="PAO19" s="153"/>
      <c r="PAP19" s="153"/>
      <c r="PAQ19" s="153"/>
      <c r="PAR19" s="153"/>
      <c r="PAS19" s="153"/>
      <c r="PAT19" s="153"/>
      <c r="PAU19" s="153"/>
      <c r="PAV19" s="153"/>
      <c r="PAW19" s="153"/>
      <c r="PAX19" s="153"/>
      <c r="PAY19" s="153"/>
      <c r="PAZ19" s="153"/>
      <c r="PBA19" s="153"/>
      <c r="PBB19" s="153"/>
      <c r="PBC19" s="153"/>
      <c r="PBD19" s="153"/>
      <c r="PBE19" s="153"/>
      <c r="PBF19" s="153"/>
      <c r="PBG19" s="153"/>
      <c r="PBH19" s="153"/>
      <c r="PBI19" s="153"/>
      <c r="PBJ19" s="153"/>
      <c r="PBK19" s="153"/>
      <c r="PBL19" s="153"/>
      <c r="PBM19" s="153"/>
      <c r="PBN19" s="153"/>
      <c r="PBO19" s="153"/>
      <c r="PBP19" s="153"/>
      <c r="PBQ19" s="153"/>
      <c r="PBR19" s="153"/>
      <c r="PBS19" s="153"/>
      <c r="PBT19" s="153"/>
      <c r="PBU19" s="153"/>
      <c r="PBV19" s="153"/>
      <c r="PBW19" s="153"/>
      <c r="PBX19" s="153"/>
      <c r="PBY19" s="153"/>
      <c r="PBZ19" s="153"/>
      <c r="PCA19" s="153"/>
      <c r="PCB19" s="153"/>
      <c r="PCC19" s="153"/>
      <c r="PCD19" s="153"/>
      <c r="PCE19" s="153"/>
      <c r="PCF19" s="153"/>
      <c r="PCG19" s="153"/>
      <c r="PCH19" s="153"/>
      <c r="PCI19" s="153"/>
      <c r="PCJ19" s="153"/>
      <c r="PCK19" s="153"/>
      <c r="PCL19" s="153"/>
      <c r="PCM19" s="153"/>
      <c r="PCN19" s="153"/>
      <c r="PCO19" s="153"/>
      <c r="PCP19" s="153"/>
      <c r="PCQ19" s="153"/>
      <c r="PCR19" s="153"/>
      <c r="PCS19" s="153"/>
      <c r="PCT19" s="153"/>
      <c r="PCU19" s="153"/>
      <c r="PCV19" s="153"/>
      <c r="PCW19" s="153"/>
      <c r="PCX19" s="153"/>
      <c r="PCY19" s="153"/>
      <c r="PCZ19" s="153"/>
      <c r="PDA19" s="153"/>
      <c r="PDB19" s="153"/>
      <c r="PDC19" s="153"/>
      <c r="PDD19" s="153"/>
      <c r="PDE19" s="153"/>
      <c r="PDF19" s="153"/>
      <c r="PDG19" s="153"/>
      <c r="PDH19" s="153"/>
      <c r="PDI19" s="153"/>
      <c r="PDJ19" s="153"/>
      <c r="PDK19" s="153"/>
      <c r="PDL19" s="153"/>
      <c r="PDM19" s="153"/>
      <c r="PDN19" s="153"/>
      <c r="PDO19" s="153"/>
      <c r="PDP19" s="153"/>
      <c r="PDQ19" s="153"/>
      <c r="PDR19" s="153"/>
      <c r="PDS19" s="153"/>
      <c r="PDT19" s="153"/>
      <c r="PDU19" s="153"/>
      <c r="PDV19" s="153"/>
      <c r="PDW19" s="153"/>
      <c r="PDX19" s="153"/>
      <c r="PDY19" s="153"/>
      <c r="PDZ19" s="153"/>
      <c r="PEA19" s="153"/>
      <c r="PEB19" s="153"/>
      <c r="PEC19" s="153"/>
      <c r="PED19" s="153"/>
      <c r="PEE19" s="153"/>
      <c r="PEF19" s="153"/>
      <c r="PEG19" s="153"/>
      <c r="PEH19" s="153"/>
      <c r="PEI19" s="153"/>
      <c r="PEJ19" s="153"/>
      <c r="PEK19" s="153"/>
      <c r="PEL19" s="153"/>
      <c r="PEM19" s="153"/>
      <c r="PEN19" s="153"/>
      <c r="PEO19" s="153"/>
      <c r="PEP19" s="153"/>
      <c r="PEQ19" s="153"/>
      <c r="PER19" s="153"/>
      <c r="PES19" s="153"/>
      <c r="PET19" s="153"/>
      <c r="PEU19" s="153"/>
      <c r="PEV19" s="153"/>
      <c r="PEW19" s="153"/>
      <c r="PEX19" s="153"/>
      <c r="PEY19" s="153"/>
      <c r="PEZ19" s="153"/>
      <c r="PFA19" s="153"/>
      <c r="PFB19" s="153"/>
      <c r="PFC19" s="153"/>
      <c r="PFD19" s="153"/>
      <c r="PFE19" s="153"/>
      <c r="PFF19" s="153"/>
      <c r="PFG19" s="153"/>
      <c r="PFH19" s="153"/>
      <c r="PFI19" s="153"/>
      <c r="PFJ19" s="153"/>
      <c r="PFK19" s="153"/>
      <c r="PFL19" s="153"/>
      <c r="PFM19" s="153"/>
      <c r="PFN19" s="153"/>
      <c r="PFO19" s="153"/>
      <c r="PFP19" s="153"/>
      <c r="PFQ19" s="153"/>
      <c r="PFR19" s="153"/>
      <c r="PFS19" s="153"/>
      <c r="PFT19" s="153"/>
      <c r="PFU19" s="153"/>
      <c r="PFV19" s="153"/>
      <c r="PFW19" s="153"/>
      <c r="PFX19" s="153"/>
      <c r="PFY19" s="153"/>
      <c r="PFZ19" s="153"/>
      <c r="PGA19" s="153"/>
      <c r="PGB19" s="153"/>
      <c r="PGC19" s="153"/>
      <c r="PGD19" s="153"/>
      <c r="PGE19" s="153"/>
      <c r="PGF19" s="153"/>
      <c r="PGG19" s="153"/>
      <c r="PGH19" s="153"/>
      <c r="PGI19" s="153"/>
      <c r="PGJ19" s="153"/>
      <c r="PGK19" s="153"/>
      <c r="PGL19" s="153"/>
      <c r="PGM19" s="153"/>
      <c r="PGN19" s="153"/>
      <c r="PGO19" s="153"/>
      <c r="PGP19" s="153"/>
      <c r="PGQ19" s="153"/>
      <c r="PGR19" s="153"/>
      <c r="PGS19" s="153"/>
      <c r="PGT19" s="153"/>
      <c r="PGU19" s="153"/>
      <c r="PGV19" s="153"/>
      <c r="PGW19" s="153"/>
      <c r="PGX19" s="153"/>
      <c r="PGY19" s="153"/>
      <c r="PGZ19" s="153"/>
      <c r="PHA19" s="153"/>
      <c r="PHB19" s="153"/>
      <c r="PHC19" s="153"/>
      <c r="PHD19" s="153"/>
      <c r="PHE19" s="153"/>
      <c r="PHF19" s="153"/>
      <c r="PHG19" s="153"/>
      <c r="PHH19" s="153"/>
      <c r="PHI19" s="153"/>
      <c r="PHJ19" s="153"/>
      <c r="PHK19" s="153"/>
      <c r="PHL19" s="153"/>
      <c r="PHM19" s="153"/>
      <c r="PHN19" s="153"/>
      <c r="PHO19" s="153"/>
      <c r="PHP19" s="153"/>
      <c r="PHQ19" s="153"/>
      <c r="PHR19" s="153"/>
      <c r="PHS19" s="153"/>
      <c r="PHT19" s="153"/>
      <c r="PHU19" s="153"/>
      <c r="PHV19" s="153"/>
      <c r="PHW19" s="153"/>
      <c r="PHX19" s="153"/>
      <c r="PHY19" s="153"/>
      <c r="PHZ19" s="153"/>
      <c r="PIA19" s="153"/>
      <c r="PIB19" s="153"/>
      <c r="PIC19" s="153"/>
      <c r="PID19" s="153"/>
      <c r="PIE19" s="153"/>
      <c r="PIF19" s="153"/>
      <c r="PIG19" s="153"/>
      <c r="PIH19" s="153"/>
      <c r="PII19" s="153"/>
      <c r="PIJ19" s="153"/>
      <c r="PIK19" s="153"/>
      <c r="PIL19" s="153"/>
      <c r="PIM19" s="153"/>
      <c r="PIN19" s="153"/>
      <c r="PIO19" s="153"/>
      <c r="PIP19" s="153"/>
      <c r="PIQ19" s="153"/>
      <c r="PIR19" s="153"/>
      <c r="PIS19" s="153"/>
      <c r="PIT19" s="153"/>
      <c r="PIU19" s="153"/>
      <c r="PIV19" s="153"/>
      <c r="PIW19" s="153"/>
      <c r="PIX19" s="153"/>
      <c r="PIY19" s="153"/>
      <c r="PIZ19" s="153"/>
      <c r="PJA19" s="153"/>
      <c r="PJB19" s="153"/>
      <c r="PJC19" s="153"/>
      <c r="PJD19" s="153"/>
      <c r="PJE19" s="153"/>
      <c r="PJF19" s="153"/>
      <c r="PJG19" s="153"/>
      <c r="PJH19" s="153"/>
      <c r="PJI19" s="153"/>
      <c r="PJJ19" s="153"/>
      <c r="PJK19" s="153"/>
      <c r="PJL19" s="153"/>
      <c r="PJM19" s="153"/>
      <c r="PJN19" s="153"/>
      <c r="PJO19" s="153"/>
      <c r="PJP19" s="153"/>
      <c r="PJQ19" s="153"/>
      <c r="PJR19" s="153"/>
      <c r="PJS19" s="153"/>
      <c r="PJT19" s="153"/>
      <c r="PJU19" s="153"/>
      <c r="PJV19" s="153"/>
      <c r="PJW19" s="153"/>
      <c r="PJX19" s="153"/>
      <c r="PJY19" s="153"/>
      <c r="PJZ19" s="153"/>
      <c r="PKA19" s="153"/>
      <c r="PKB19" s="153"/>
      <c r="PKC19" s="153"/>
      <c r="PKD19" s="153"/>
      <c r="PKE19" s="153"/>
      <c r="PKF19" s="153"/>
      <c r="PKG19" s="153"/>
      <c r="PKH19" s="153"/>
      <c r="PKI19" s="153"/>
      <c r="PKJ19" s="153"/>
      <c r="PKK19" s="153"/>
      <c r="PKL19" s="153"/>
      <c r="PKM19" s="153"/>
      <c r="PKN19" s="153"/>
      <c r="PKO19" s="153"/>
      <c r="PKP19" s="153"/>
      <c r="PKQ19" s="153"/>
      <c r="PKR19" s="153"/>
      <c r="PKS19" s="153"/>
      <c r="PKT19" s="153"/>
      <c r="PKU19" s="153"/>
      <c r="PKV19" s="153"/>
      <c r="PKW19" s="153"/>
      <c r="PKX19" s="153"/>
      <c r="PKY19" s="153"/>
      <c r="PKZ19" s="153"/>
      <c r="PLA19" s="153"/>
      <c r="PLB19" s="153"/>
      <c r="PLC19" s="153"/>
      <c r="PLD19" s="153"/>
      <c r="PLE19" s="153"/>
      <c r="PLF19" s="153"/>
      <c r="PLG19" s="153"/>
      <c r="PLH19" s="153"/>
      <c r="PLI19" s="153"/>
      <c r="PLJ19" s="153"/>
      <c r="PLK19" s="153"/>
      <c r="PLL19" s="153"/>
      <c r="PLM19" s="153"/>
      <c r="PLN19" s="153"/>
      <c r="PLO19" s="153"/>
      <c r="PLP19" s="153"/>
      <c r="PLQ19" s="153"/>
      <c r="PLR19" s="153"/>
      <c r="PLS19" s="153"/>
      <c r="PLT19" s="153"/>
      <c r="PLU19" s="153"/>
      <c r="PLV19" s="153"/>
      <c r="PLW19" s="153"/>
      <c r="PLX19" s="153"/>
      <c r="PLY19" s="153"/>
      <c r="PLZ19" s="153"/>
      <c r="PMA19" s="153"/>
      <c r="PMB19" s="153"/>
      <c r="PMC19" s="153"/>
      <c r="PMD19" s="153"/>
      <c r="PME19" s="153"/>
      <c r="PMF19" s="153"/>
      <c r="PMG19" s="153"/>
      <c r="PMH19" s="153"/>
      <c r="PMI19" s="153"/>
      <c r="PMJ19" s="153"/>
      <c r="PMK19" s="153"/>
      <c r="PML19" s="153"/>
      <c r="PMM19" s="153"/>
      <c r="PMN19" s="153"/>
      <c r="PMO19" s="153"/>
      <c r="PMP19" s="153"/>
      <c r="PMQ19" s="153"/>
      <c r="PMR19" s="153"/>
      <c r="PMS19" s="153"/>
      <c r="PMT19" s="153"/>
      <c r="PMU19" s="153"/>
      <c r="PMV19" s="153"/>
      <c r="PMW19" s="153"/>
      <c r="PMX19" s="153"/>
      <c r="PMY19" s="153"/>
      <c r="PMZ19" s="153"/>
      <c r="PNA19" s="153"/>
      <c r="PNB19" s="153"/>
      <c r="PNC19" s="153"/>
      <c r="PND19" s="153"/>
      <c r="PNE19" s="153"/>
      <c r="PNF19" s="153"/>
      <c r="PNG19" s="153"/>
      <c r="PNH19" s="153"/>
      <c r="PNI19" s="153"/>
      <c r="PNJ19" s="153"/>
      <c r="PNK19" s="153"/>
      <c r="PNL19" s="153"/>
      <c r="PNM19" s="153"/>
      <c r="PNN19" s="153"/>
      <c r="PNO19" s="153"/>
      <c r="PNP19" s="153"/>
      <c r="PNQ19" s="153"/>
      <c r="PNR19" s="153"/>
      <c r="PNS19" s="153"/>
      <c r="PNT19" s="153"/>
      <c r="PNU19" s="153"/>
      <c r="PNV19" s="153"/>
      <c r="PNW19" s="153"/>
      <c r="PNX19" s="153"/>
      <c r="PNY19" s="153"/>
      <c r="PNZ19" s="153"/>
      <c r="POA19" s="153"/>
      <c r="POB19" s="153"/>
      <c r="POC19" s="153"/>
      <c r="POD19" s="153"/>
      <c r="POE19" s="153"/>
      <c r="POF19" s="153"/>
      <c r="POG19" s="153"/>
      <c r="POH19" s="153"/>
      <c r="POI19" s="153"/>
      <c r="POJ19" s="153"/>
      <c r="POK19" s="153"/>
      <c r="POL19" s="153"/>
      <c r="POM19" s="153"/>
      <c r="PON19" s="153"/>
      <c r="POO19" s="153"/>
      <c r="POP19" s="153"/>
      <c r="POQ19" s="153"/>
      <c r="POR19" s="153"/>
      <c r="POS19" s="153"/>
      <c r="POT19" s="153"/>
      <c r="POU19" s="153"/>
      <c r="POV19" s="153"/>
      <c r="POW19" s="153"/>
      <c r="POX19" s="153"/>
      <c r="POY19" s="153"/>
      <c r="POZ19" s="153"/>
      <c r="PPA19" s="153"/>
      <c r="PPB19" s="153"/>
      <c r="PPC19" s="153"/>
      <c r="PPD19" s="153"/>
      <c r="PPE19" s="153"/>
      <c r="PPF19" s="153"/>
      <c r="PPG19" s="153"/>
      <c r="PPH19" s="153"/>
      <c r="PPI19" s="153"/>
      <c r="PPJ19" s="153"/>
      <c r="PPK19" s="153"/>
      <c r="PPL19" s="153"/>
      <c r="PPM19" s="153"/>
      <c r="PPN19" s="153"/>
      <c r="PPO19" s="153"/>
      <c r="PPP19" s="153"/>
      <c r="PPQ19" s="153"/>
      <c r="PPR19" s="153"/>
      <c r="PPS19" s="153"/>
      <c r="PPT19" s="153"/>
      <c r="PPU19" s="153"/>
      <c r="PPV19" s="153"/>
      <c r="PPW19" s="153"/>
      <c r="PPX19" s="153"/>
      <c r="PPY19" s="153"/>
      <c r="PPZ19" s="153"/>
      <c r="PQA19" s="153"/>
      <c r="PQB19" s="153"/>
      <c r="PQC19" s="153"/>
      <c r="PQD19" s="153"/>
      <c r="PQE19" s="153"/>
      <c r="PQF19" s="153"/>
      <c r="PQG19" s="153"/>
      <c r="PQH19" s="153"/>
      <c r="PQI19" s="153"/>
      <c r="PQJ19" s="153"/>
      <c r="PQK19" s="153"/>
      <c r="PQL19" s="153"/>
      <c r="PQM19" s="153"/>
      <c r="PQN19" s="153"/>
      <c r="PQO19" s="153"/>
      <c r="PQP19" s="153"/>
      <c r="PQQ19" s="153"/>
      <c r="PQR19" s="153"/>
      <c r="PQS19" s="153"/>
      <c r="PQT19" s="153"/>
      <c r="PQU19" s="153"/>
      <c r="PQV19" s="153"/>
      <c r="PQW19" s="153"/>
      <c r="PQX19" s="153"/>
      <c r="PQY19" s="153"/>
      <c r="PQZ19" s="153"/>
      <c r="PRA19" s="153"/>
      <c r="PRB19" s="153"/>
      <c r="PRC19" s="153"/>
      <c r="PRD19" s="153"/>
      <c r="PRE19" s="153"/>
      <c r="PRF19" s="153"/>
      <c r="PRG19" s="153"/>
      <c r="PRH19" s="153"/>
      <c r="PRI19" s="153"/>
      <c r="PRJ19" s="153"/>
      <c r="PRK19" s="153"/>
      <c r="PRL19" s="153"/>
      <c r="PRM19" s="153"/>
      <c r="PRN19" s="153"/>
      <c r="PRO19" s="153"/>
      <c r="PRP19" s="153"/>
      <c r="PRQ19" s="153"/>
      <c r="PRR19" s="153"/>
      <c r="PRS19" s="153"/>
      <c r="PRT19" s="153"/>
      <c r="PRU19" s="153"/>
      <c r="PRV19" s="153"/>
      <c r="PRW19" s="153"/>
      <c r="PRX19" s="153"/>
      <c r="PRY19" s="153"/>
      <c r="PRZ19" s="153"/>
      <c r="PSA19" s="153"/>
      <c r="PSB19" s="153"/>
      <c r="PSC19" s="153"/>
      <c r="PSD19" s="153"/>
      <c r="PSE19" s="153"/>
      <c r="PSF19" s="153"/>
      <c r="PSG19" s="153"/>
      <c r="PSH19" s="153"/>
      <c r="PSI19" s="153"/>
      <c r="PSJ19" s="153"/>
      <c r="PSK19" s="153"/>
      <c r="PSL19" s="153"/>
      <c r="PSM19" s="153"/>
      <c r="PSN19" s="153"/>
      <c r="PSO19" s="153"/>
      <c r="PSP19" s="153"/>
      <c r="PSQ19" s="153"/>
      <c r="PSR19" s="153"/>
      <c r="PSS19" s="153"/>
      <c r="PST19" s="153"/>
      <c r="PSU19" s="153"/>
      <c r="PSV19" s="153"/>
      <c r="PSW19" s="153"/>
      <c r="PSX19" s="153"/>
      <c r="PSY19" s="153"/>
      <c r="PSZ19" s="153"/>
      <c r="PTA19" s="153"/>
      <c r="PTB19" s="153"/>
      <c r="PTC19" s="153"/>
      <c r="PTD19" s="153"/>
      <c r="PTE19" s="153"/>
      <c r="PTF19" s="153"/>
      <c r="PTG19" s="153"/>
      <c r="PTH19" s="153"/>
      <c r="PTI19" s="153"/>
      <c r="PTJ19" s="153"/>
      <c r="PTK19" s="153"/>
      <c r="PTL19" s="153"/>
      <c r="PTM19" s="153"/>
      <c r="PTN19" s="153"/>
      <c r="PTO19" s="153"/>
      <c r="PTP19" s="153"/>
      <c r="PTQ19" s="153"/>
      <c r="PTR19" s="153"/>
      <c r="PTS19" s="153"/>
      <c r="PTT19" s="153"/>
      <c r="PTU19" s="153"/>
      <c r="PTV19" s="153"/>
      <c r="PTW19" s="153"/>
      <c r="PTX19" s="153"/>
      <c r="PTY19" s="153"/>
      <c r="PTZ19" s="153"/>
      <c r="PUA19" s="153"/>
      <c r="PUB19" s="153"/>
      <c r="PUC19" s="153"/>
      <c r="PUD19" s="153"/>
      <c r="PUE19" s="153"/>
      <c r="PUF19" s="153"/>
      <c r="PUG19" s="153"/>
      <c r="PUH19" s="153"/>
      <c r="PUI19" s="153"/>
      <c r="PUJ19" s="153"/>
      <c r="PUK19" s="153"/>
      <c r="PUL19" s="153"/>
      <c r="PUM19" s="153"/>
      <c r="PUN19" s="153"/>
      <c r="PUO19" s="153"/>
      <c r="PUP19" s="153"/>
      <c r="PUQ19" s="153"/>
      <c r="PUR19" s="153"/>
      <c r="PUS19" s="153"/>
      <c r="PUT19" s="153"/>
      <c r="PUU19" s="153"/>
      <c r="PUV19" s="153"/>
      <c r="PUW19" s="153"/>
      <c r="PUX19" s="153"/>
      <c r="PUY19" s="153"/>
      <c r="PUZ19" s="153"/>
      <c r="PVA19" s="153"/>
      <c r="PVB19" s="153"/>
      <c r="PVC19" s="153"/>
      <c r="PVD19" s="153"/>
      <c r="PVE19" s="153"/>
      <c r="PVF19" s="153"/>
      <c r="PVG19" s="153"/>
      <c r="PVH19" s="153"/>
      <c r="PVI19" s="153"/>
      <c r="PVJ19" s="153"/>
      <c r="PVK19" s="153"/>
      <c r="PVL19" s="153"/>
      <c r="PVM19" s="153"/>
      <c r="PVN19" s="153"/>
      <c r="PVO19" s="153"/>
      <c r="PVP19" s="153"/>
      <c r="PVQ19" s="153"/>
      <c r="PVR19" s="153"/>
      <c r="PVS19" s="153"/>
      <c r="PVT19" s="153"/>
      <c r="PVU19" s="153"/>
      <c r="PVV19" s="153"/>
      <c r="PVW19" s="153"/>
      <c r="PVX19" s="153"/>
      <c r="PVY19" s="153"/>
      <c r="PVZ19" s="153"/>
      <c r="PWA19" s="153"/>
      <c r="PWB19" s="153"/>
      <c r="PWC19" s="153"/>
      <c r="PWD19" s="153"/>
      <c r="PWE19" s="153"/>
      <c r="PWF19" s="153"/>
      <c r="PWG19" s="153"/>
      <c r="PWH19" s="153"/>
      <c r="PWI19" s="153"/>
      <c r="PWJ19" s="153"/>
      <c r="PWK19" s="153"/>
      <c r="PWL19" s="153"/>
      <c r="PWM19" s="153"/>
      <c r="PWN19" s="153"/>
      <c r="PWO19" s="153"/>
      <c r="PWP19" s="153"/>
      <c r="PWQ19" s="153"/>
      <c r="PWR19" s="153"/>
      <c r="PWS19" s="153"/>
      <c r="PWT19" s="153"/>
      <c r="PWU19" s="153"/>
      <c r="PWV19" s="153"/>
      <c r="PWW19" s="153"/>
      <c r="PWX19" s="153"/>
      <c r="PWY19" s="153"/>
      <c r="PWZ19" s="153"/>
      <c r="PXA19" s="153"/>
      <c r="PXB19" s="153"/>
      <c r="PXC19" s="153"/>
      <c r="PXD19" s="153"/>
      <c r="PXE19" s="153"/>
      <c r="PXF19" s="153"/>
      <c r="PXG19" s="153"/>
      <c r="PXH19" s="153"/>
      <c r="PXI19" s="153"/>
      <c r="PXJ19" s="153"/>
      <c r="PXK19" s="153"/>
      <c r="PXL19" s="153"/>
      <c r="PXM19" s="153"/>
      <c r="PXN19" s="153"/>
      <c r="PXO19" s="153"/>
      <c r="PXP19" s="153"/>
      <c r="PXQ19" s="153"/>
      <c r="PXR19" s="153"/>
      <c r="PXS19" s="153"/>
      <c r="PXT19" s="153"/>
      <c r="PXU19" s="153"/>
      <c r="PXV19" s="153"/>
      <c r="PXW19" s="153"/>
      <c r="PXX19" s="153"/>
      <c r="PXY19" s="153"/>
      <c r="PXZ19" s="153"/>
      <c r="PYA19" s="153"/>
      <c r="PYB19" s="153"/>
      <c r="PYC19" s="153"/>
      <c r="PYD19" s="153"/>
      <c r="PYE19" s="153"/>
      <c r="PYF19" s="153"/>
      <c r="PYG19" s="153"/>
      <c r="PYH19" s="153"/>
      <c r="PYI19" s="153"/>
      <c r="PYJ19" s="153"/>
      <c r="PYK19" s="153"/>
      <c r="PYL19" s="153"/>
      <c r="PYM19" s="153"/>
      <c r="PYN19" s="153"/>
      <c r="PYO19" s="153"/>
      <c r="PYP19" s="153"/>
      <c r="PYQ19" s="153"/>
      <c r="PYR19" s="153"/>
      <c r="PYS19" s="153"/>
      <c r="PYT19" s="153"/>
      <c r="PYU19" s="153"/>
      <c r="PYV19" s="153"/>
      <c r="PYW19" s="153"/>
      <c r="PYX19" s="153"/>
      <c r="PYY19" s="153"/>
      <c r="PYZ19" s="153"/>
      <c r="PZA19" s="153"/>
      <c r="PZB19" s="153"/>
      <c r="PZC19" s="153"/>
      <c r="PZD19" s="153"/>
      <c r="PZE19" s="153"/>
      <c r="PZF19" s="153"/>
      <c r="PZG19" s="153"/>
      <c r="PZH19" s="153"/>
      <c r="PZI19" s="153"/>
      <c r="PZJ19" s="153"/>
      <c r="PZK19" s="153"/>
      <c r="PZL19" s="153"/>
      <c r="PZM19" s="153"/>
      <c r="PZN19" s="153"/>
      <c r="PZO19" s="153"/>
      <c r="PZP19" s="153"/>
      <c r="PZQ19" s="153"/>
      <c r="PZR19" s="153"/>
      <c r="PZS19" s="153"/>
      <c r="PZT19" s="153"/>
      <c r="PZU19" s="153"/>
      <c r="PZV19" s="153"/>
      <c r="PZW19" s="153"/>
      <c r="PZX19" s="153"/>
      <c r="PZY19" s="153"/>
      <c r="PZZ19" s="153"/>
      <c r="QAA19" s="153"/>
      <c r="QAB19" s="153"/>
      <c r="QAC19" s="153"/>
      <c r="QAD19" s="153"/>
      <c r="QAE19" s="153"/>
      <c r="QAF19" s="153"/>
      <c r="QAG19" s="153"/>
      <c r="QAH19" s="153"/>
      <c r="QAI19" s="153"/>
      <c r="QAJ19" s="153"/>
      <c r="QAK19" s="153"/>
      <c r="QAL19" s="153"/>
      <c r="QAM19" s="153"/>
      <c r="QAN19" s="153"/>
      <c r="QAO19" s="153"/>
      <c r="QAP19" s="153"/>
      <c r="QAQ19" s="153"/>
      <c r="QAR19" s="153"/>
      <c r="QAS19" s="153"/>
      <c r="QAT19" s="153"/>
      <c r="QAU19" s="153"/>
      <c r="QAV19" s="153"/>
      <c r="QAW19" s="153"/>
      <c r="QAX19" s="153"/>
      <c r="QAY19" s="153"/>
      <c r="QAZ19" s="153"/>
      <c r="QBA19" s="153"/>
      <c r="QBB19" s="153"/>
      <c r="QBC19" s="153"/>
      <c r="QBD19" s="153"/>
      <c r="QBE19" s="153"/>
      <c r="QBF19" s="153"/>
      <c r="QBG19" s="153"/>
      <c r="QBH19" s="153"/>
      <c r="QBI19" s="153"/>
      <c r="QBJ19" s="153"/>
      <c r="QBK19" s="153"/>
      <c r="QBL19" s="153"/>
      <c r="QBM19" s="153"/>
      <c r="QBN19" s="153"/>
      <c r="QBO19" s="153"/>
      <c r="QBP19" s="153"/>
      <c r="QBQ19" s="153"/>
      <c r="QBR19" s="153"/>
      <c r="QBS19" s="153"/>
      <c r="QBT19" s="153"/>
      <c r="QBU19" s="153"/>
      <c r="QBV19" s="153"/>
      <c r="QBW19" s="153"/>
      <c r="QBX19" s="153"/>
      <c r="QBY19" s="153"/>
      <c r="QBZ19" s="153"/>
      <c r="QCA19" s="153"/>
      <c r="QCB19" s="153"/>
      <c r="QCC19" s="153"/>
      <c r="QCD19" s="153"/>
      <c r="QCE19" s="153"/>
      <c r="QCF19" s="153"/>
      <c r="QCG19" s="153"/>
      <c r="QCH19" s="153"/>
      <c r="QCI19" s="153"/>
      <c r="QCJ19" s="153"/>
      <c r="QCK19" s="153"/>
      <c r="QCL19" s="153"/>
      <c r="QCM19" s="153"/>
      <c r="QCN19" s="153"/>
      <c r="QCO19" s="153"/>
      <c r="QCP19" s="153"/>
      <c r="QCQ19" s="153"/>
      <c r="QCR19" s="153"/>
      <c r="QCS19" s="153"/>
      <c r="QCT19" s="153"/>
      <c r="QCU19" s="153"/>
      <c r="QCV19" s="153"/>
      <c r="QCW19" s="153"/>
      <c r="QCX19" s="153"/>
      <c r="QCY19" s="153"/>
      <c r="QCZ19" s="153"/>
      <c r="QDA19" s="153"/>
      <c r="QDB19" s="153"/>
      <c r="QDC19" s="153"/>
      <c r="QDD19" s="153"/>
      <c r="QDE19" s="153"/>
      <c r="QDF19" s="153"/>
      <c r="QDG19" s="153"/>
      <c r="QDH19" s="153"/>
      <c r="QDI19" s="153"/>
      <c r="QDJ19" s="153"/>
      <c r="QDK19" s="153"/>
      <c r="QDL19" s="153"/>
      <c r="QDM19" s="153"/>
      <c r="QDN19" s="153"/>
      <c r="QDO19" s="153"/>
      <c r="QDP19" s="153"/>
      <c r="QDQ19" s="153"/>
      <c r="QDR19" s="153"/>
      <c r="QDS19" s="153"/>
      <c r="QDT19" s="153"/>
      <c r="QDU19" s="153"/>
      <c r="QDV19" s="153"/>
      <c r="QDW19" s="153"/>
      <c r="QDX19" s="153"/>
      <c r="QDY19" s="153"/>
      <c r="QDZ19" s="153"/>
      <c r="QEA19" s="153"/>
      <c r="QEB19" s="153"/>
      <c r="QEC19" s="153"/>
      <c r="QED19" s="153"/>
      <c r="QEE19" s="153"/>
      <c r="QEF19" s="153"/>
      <c r="QEG19" s="153"/>
      <c r="QEH19" s="153"/>
      <c r="QEI19" s="153"/>
      <c r="QEJ19" s="153"/>
      <c r="QEK19" s="153"/>
      <c r="QEL19" s="153"/>
      <c r="QEM19" s="153"/>
      <c r="QEN19" s="153"/>
      <c r="QEO19" s="153"/>
      <c r="QEP19" s="153"/>
      <c r="QEQ19" s="153"/>
      <c r="QER19" s="153"/>
      <c r="QES19" s="153"/>
      <c r="QET19" s="153"/>
      <c r="QEU19" s="153"/>
      <c r="QEV19" s="153"/>
      <c r="QEW19" s="153"/>
      <c r="QEX19" s="153"/>
      <c r="QEY19" s="153"/>
      <c r="QEZ19" s="153"/>
      <c r="QFA19" s="153"/>
      <c r="QFB19" s="153"/>
      <c r="QFC19" s="153"/>
      <c r="QFD19" s="153"/>
      <c r="QFE19" s="153"/>
      <c r="QFF19" s="153"/>
      <c r="QFG19" s="153"/>
      <c r="QFH19" s="153"/>
      <c r="QFI19" s="153"/>
      <c r="QFJ19" s="153"/>
      <c r="QFK19" s="153"/>
      <c r="QFL19" s="153"/>
      <c r="QFM19" s="153"/>
      <c r="QFN19" s="153"/>
      <c r="QFO19" s="153"/>
      <c r="QFP19" s="153"/>
      <c r="QFQ19" s="153"/>
      <c r="QFR19" s="153"/>
      <c r="QFS19" s="153"/>
      <c r="QFT19" s="153"/>
      <c r="QFU19" s="153"/>
      <c r="QFV19" s="153"/>
      <c r="QFW19" s="153"/>
      <c r="QFX19" s="153"/>
      <c r="QFY19" s="153"/>
      <c r="QFZ19" s="153"/>
      <c r="QGA19" s="153"/>
      <c r="QGB19" s="153"/>
      <c r="QGC19" s="153"/>
      <c r="QGD19" s="153"/>
      <c r="QGE19" s="153"/>
      <c r="QGF19" s="153"/>
      <c r="QGG19" s="153"/>
      <c r="QGH19" s="153"/>
      <c r="QGI19" s="153"/>
      <c r="QGJ19" s="153"/>
      <c r="QGK19" s="153"/>
      <c r="QGL19" s="153"/>
      <c r="QGM19" s="153"/>
      <c r="QGN19" s="153"/>
      <c r="QGO19" s="153"/>
      <c r="QGP19" s="153"/>
      <c r="QGQ19" s="153"/>
      <c r="QGR19" s="153"/>
      <c r="QGS19" s="153"/>
      <c r="QGT19" s="153"/>
      <c r="QGU19" s="153"/>
      <c r="QGV19" s="153"/>
      <c r="QGW19" s="153"/>
      <c r="QGX19" s="153"/>
      <c r="QGY19" s="153"/>
      <c r="QGZ19" s="153"/>
      <c r="QHA19" s="153"/>
      <c r="QHB19" s="153"/>
      <c r="QHC19" s="153"/>
      <c r="QHD19" s="153"/>
      <c r="QHE19" s="153"/>
      <c r="QHF19" s="153"/>
      <c r="QHG19" s="153"/>
      <c r="QHH19" s="153"/>
      <c r="QHI19" s="153"/>
      <c r="QHJ19" s="153"/>
      <c r="QHK19" s="153"/>
      <c r="QHL19" s="153"/>
      <c r="QHM19" s="153"/>
      <c r="QHN19" s="153"/>
      <c r="QHO19" s="153"/>
      <c r="QHP19" s="153"/>
      <c r="QHQ19" s="153"/>
      <c r="QHR19" s="153"/>
      <c r="QHS19" s="153"/>
      <c r="QHT19" s="153"/>
      <c r="QHU19" s="153"/>
      <c r="QHV19" s="153"/>
      <c r="QHW19" s="153"/>
      <c r="QHX19" s="153"/>
      <c r="QHY19" s="153"/>
      <c r="QHZ19" s="153"/>
      <c r="QIA19" s="153"/>
      <c r="QIB19" s="153"/>
      <c r="QIC19" s="153"/>
      <c r="QID19" s="153"/>
      <c r="QIE19" s="153"/>
      <c r="QIF19" s="153"/>
      <c r="QIG19" s="153"/>
      <c r="QIH19" s="153"/>
      <c r="QII19" s="153"/>
      <c r="QIJ19" s="153"/>
      <c r="QIK19" s="153"/>
      <c r="QIL19" s="153"/>
      <c r="QIM19" s="153"/>
      <c r="QIN19" s="153"/>
      <c r="QIO19" s="153"/>
      <c r="QIP19" s="153"/>
      <c r="QIQ19" s="153"/>
      <c r="QIR19" s="153"/>
      <c r="QIS19" s="153"/>
      <c r="QIT19" s="153"/>
      <c r="QIU19" s="153"/>
      <c r="QIV19" s="153"/>
      <c r="QIW19" s="153"/>
      <c r="QIX19" s="153"/>
      <c r="QIY19" s="153"/>
      <c r="QIZ19" s="153"/>
      <c r="QJA19" s="153"/>
      <c r="QJB19" s="153"/>
      <c r="QJC19" s="153"/>
      <c r="QJD19" s="153"/>
      <c r="QJE19" s="153"/>
      <c r="QJF19" s="153"/>
      <c r="QJG19" s="153"/>
      <c r="QJH19" s="153"/>
      <c r="QJI19" s="153"/>
      <c r="QJJ19" s="153"/>
      <c r="QJK19" s="153"/>
      <c r="QJL19" s="153"/>
      <c r="QJM19" s="153"/>
      <c r="QJN19" s="153"/>
      <c r="QJO19" s="153"/>
      <c r="QJP19" s="153"/>
      <c r="QJQ19" s="153"/>
      <c r="QJR19" s="153"/>
      <c r="QJS19" s="153"/>
      <c r="QJT19" s="153"/>
      <c r="QJU19" s="153"/>
      <c r="QJV19" s="153"/>
      <c r="QJW19" s="153"/>
      <c r="QJX19" s="153"/>
      <c r="QJY19" s="153"/>
      <c r="QJZ19" s="153"/>
      <c r="QKA19" s="153"/>
      <c r="QKB19" s="153"/>
      <c r="QKC19" s="153"/>
      <c r="QKD19" s="153"/>
      <c r="QKE19" s="153"/>
      <c r="QKF19" s="153"/>
      <c r="QKG19" s="153"/>
      <c r="QKH19" s="153"/>
      <c r="QKI19" s="153"/>
      <c r="QKJ19" s="153"/>
      <c r="QKK19" s="153"/>
      <c r="QKL19" s="153"/>
      <c r="QKM19" s="153"/>
      <c r="QKN19" s="153"/>
      <c r="QKO19" s="153"/>
      <c r="QKP19" s="153"/>
      <c r="QKQ19" s="153"/>
      <c r="QKR19" s="153"/>
      <c r="QKS19" s="153"/>
      <c r="QKT19" s="153"/>
      <c r="QKU19" s="153"/>
      <c r="QKV19" s="153"/>
      <c r="QKW19" s="153"/>
      <c r="QKX19" s="153"/>
      <c r="QKY19" s="153"/>
      <c r="QKZ19" s="153"/>
      <c r="QLA19" s="153"/>
      <c r="QLB19" s="153"/>
      <c r="QLC19" s="153"/>
      <c r="QLD19" s="153"/>
      <c r="QLE19" s="153"/>
      <c r="QLF19" s="153"/>
      <c r="QLG19" s="153"/>
      <c r="QLH19" s="153"/>
      <c r="QLI19" s="153"/>
      <c r="QLJ19" s="153"/>
      <c r="QLK19" s="153"/>
      <c r="QLL19" s="153"/>
      <c r="QLM19" s="153"/>
      <c r="QLN19" s="153"/>
      <c r="QLO19" s="153"/>
      <c r="QLP19" s="153"/>
      <c r="QLQ19" s="153"/>
      <c r="QLR19" s="153"/>
      <c r="QLS19" s="153"/>
      <c r="QLT19" s="153"/>
      <c r="QLU19" s="153"/>
      <c r="QLV19" s="153"/>
      <c r="QLW19" s="153"/>
      <c r="QLX19" s="153"/>
      <c r="QLY19" s="153"/>
      <c r="QLZ19" s="153"/>
      <c r="QMA19" s="153"/>
      <c r="QMB19" s="153"/>
      <c r="QMC19" s="153"/>
      <c r="QMD19" s="153"/>
      <c r="QME19" s="153"/>
      <c r="QMF19" s="153"/>
      <c r="QMG19" s="153"/>
      <c r="QMH19" s="153"/>
      <c r="QMI19" s="153"/>
      <c r="QMJ19" s="153"/>
      <c r="QMK19" s="153"/>
      <c r="QML19" s="153"/>
      <c r="QMM19" s="153"/>
      <c r="QMN19" s="153"/>
      <c r="QMO19" s="153"/>
      <c r="QMP19" s="153"/>
      <c r="QMQ19" s="153"/>
      <c r="QMR19" s="153"/>
      <c r="QMS19" s="153"/>
      <c r="QMT19" s="153"/>
      <c r="QMU19" s="153"/>
      <c r="QMV19" s="153"/>
      <c r="QMW19" s="153"/>
      <c r="QMX19" s="153"/>
      <c r="QMY19" s="153"/>
      <c r="QMZ19" s="153"/>
      <c r="QNA19" s="153"/>
      <c r="QNB19" s="153"/>
      <c r="QNC19" s="153"/>
      <c r="QND19" s="153"/>
      <c r="QNE19" s="153"/>
      <c r="QNF19" s="153"/>
      <c r="QNG19" s="153"/>
      <c r="QNH19" s="153"/>
      <c r="QNI19" s="153"/>
      <c r="QNJ19" s="153"/>
      <c r="QNK19" s="153"/>
      <c r="QNL19" s="153"/>
      <c r="QNM19" s="153"/>
      <c r="QNN19" s="153"/>
      <c r="QNO19" s="153"/>
      <c r="QNP19" s="153"/>
      <c r="QNQ19" s="153"/>
      <c r="QNR19" s="153"/>
      <c r="QNS19" s="153"/>
      <c r="QNT19" s="153"/>
      <c r="QNU19" s="153"/>
      <c r="QNV19" s="153"/>
      <c r="QNW19" s="153"/>
      <c r="QNX19" s="153"/>
      <c r="QNY19" s="153"/>
      <c r="QNZ19" s="153"/>
      <c r="QOA19" s="153"/>
      <c r="QOB19" s="153"/>
      <c r="QOC19" s="153"/>
      <c r="QOD19" s="153"/>
      <c r="QOE19" s="153"/>
      <c r="QOF19" s="153"/>
      <c r="QOG19" s="153"/>
      <c r="QOH19" s="153"/>
      <c r="QOI19" s="153"/>
      <c r="QOJ19" s="153"/>
      <c r="QOK19" s="153"/>
      <c r="QOL19" s="153"/>
      <c r="QOM19" s="153"/>
      <c r="QON19" s="153"/>
      <c r="QOO19" s="153"/>
      <c r="QOP19" s="153"/>
      <c r="QOQ19" s="153"/>
      <c r="QOR19" s="153"/>
      <c r="QOS19" s="153"/>
      <c r="QOT19" s="153"/>
      <c r="QOU19" s="153"/>
      <c r="QOV19" s="153"/>
      <c r="QOW19" s="153"/>
      <c r="QOX19" s="153"/>
      <c r="QOY19" s="153"/>
      <c r="QOZ19" s="153"/>
      <c r="QPA19" s="153"/>
      <c r="QPB19" s="153"/>
      <c r="QPC19" s="153"/>
      <c r="QPD19" s="153"/>
      <c r="QPE19" s="153"/>
      <c r="QPF19" s="153"/>
      <c r="QPG19" s="153"/>
      <c r="QPH19" s="153"/>
      <c r="QPI19" s="153"/>
      <c r="QPJ19" s="153"/>
      <c r="QPK19" s="153"/>
      <c r="QPL19" s="153"/>
      <c r="QPM19" s="153"/>
      <c r="QPN19" s="153"/>
      <c r="QPO19" s="153"/>
      <c r="QPP19" s="153"/>
      <c r="QPQ19" s="153"/>
      <c r="QPR19" s="153"/>
      <c r="QPS19" s="153"/>
      <c r="QPT19" s="153"/>
      <c r="QPU19" s="153"/>
      <c r="QPV19" s="153"/>
      <c r="QPW19" s="153"/>
      <c r="QPX19" s="153"/>
      <c r="QPY19" s="153"/>
      <c r="QPZ19" s="153"/>
      <c r="QQA19" s="153"/>
      <c r="QQB19" s="153"/>
      <c r="QQC19" s="153"/>
      <c r="QQD19" s="153"/>
      <c r="QQE19" s="153"/>
      <c r="QQF19" s="153"/>
      <c r="QQG19" s="153"/>
      <c r="QQH19" s="153"/>
      <c r="QQI19" s="153"/>
      <c r="QQJ19" s="153"/>
      <c r="QQK19" s="153"/>
      <c r="QQL19" s="153"/>
      <c r="QQM19" s="153"/>
      <c r="QQN19" s="153"/>
      <c r="QQO19" s="153"/>
      <c r="QQP19" s="153"/>
      <c r="QQQ19" s="153"/>
      <c r="QQR19" s="153"/>
      <c r="QQS19" s="153"/>
      <c r="QQT19" s="153"/>
      <c r="QQU19" s="153"/>
      <c r="QQV19" s="153"/>
      <c r="QQW19" s="153"/>
      <c r="QQX19" s="153"/>
      <c r="QQY19" s="153"/>
      <c r="QQZ19" s="153"/>
      <c r="QRA19" s="153"/>
      <c r="QRB19" s="153"/>
      <c r="QRC19" s="153"/>
      <c r="QRD19" s="153"/>
      <c r="QRE19" s="153"/>
      <c r="QRF19" s="153"/>
      <c r="QRG19" s="153"/>
      <c r="QRH19" s="153"/>
      <c r="QRI19" s="153"/>
      <c r="QRJ19" s="153"/>
      <c r="QRK19" s="153"/>
      <c r="QRL19" s="153"/>
      <c r="QRM19" s="153"/>
      <c r="QRN19" s="153"/>
      <c r="QRO19" s="153"/>
      <c r="QRP19" s="153"/>
      <c r="QRQ19" s="153"/>
      <c r="QRR19" s="153"/>
      <c r="QRS19" s="153"/>
      <c r="QRT19" s="153"/>
      <c r="QRU19" s="153"/>
      <c r="QRV19" s="153"/>
      <c r="QRW19" s="153"/>
      <c r="QRX19" s="153"/>
      <c r="QRY19" s="153"/>
      <c r="QRZ19" s="153"/>
      <c r="QSA19" s="153"/>
      <c r="QSB19" s="153"/>
      <c r="QSC19" s="153"/>
      <c r="QSD19" s="153"/>
      <c r="QSE19" s="153"/>
      <c r="QSF19" s="153"/>
      <c r="QSG19" s="153"/>
      <c r="QSH19" s="153"/>
      <c r="QSI19" s="153"/>
      <c r="QSJ19" s="153"/>
      <c r="QSK19" s="153"/>
      <c r="QSL19" s="153"/>
      <c r="QSM19" s="153"/>
      <c r="QSN19" s="153"/>
      <c r="QSO19" s="153"/>
      <c r="QSP19" s="153"/>
      <c r="QSQ19" s="153"/>
      <c r="QSR19" s="153"/>
      <c r="QSS19" s="153"/>
      <c r="QST19" s="153"/>
      <c r="QSU19" s="153"/>
      <c r="QSV19" s="153"/>
      <c r="QSW19" s="153"/>
      <c r="QSX19" s="153"/>
      <c r="QSY19" s="153"/>
      <c r="QSZ19" s="153"/>
      <c r="QTA19" s="153"/>
      <c r="QTB19" s="153"/>
      <c r="QTC19" s="153"/>
      <c r="QTD19" s="153"/>
      <c r="QTE19" s="153"/>
      <c r="QTF19" s="153"/>
      <c r="QTG19" s="153"/>
      <c r="QTH19" s="153"/>
      <c r="QTI19" s="153"/>
      <c r="QTJ19" s="153"/>
      <c r="QTK19" s="153"/>
      <c r="QTL19" s="153"/>
      <c r="QTM19" s="153"/>
      <c r="QTN19" s="153"/>
      <c r="QTO19" s="153"/>
      <c r="QTP19" s="153"/>
      <c r="QTQ19" s="153"/>
      <c r="QTR19" s="153"/>
      <c r="QTS19" s="153"/>
      <c r="QTT19" s="153"/>
      <c r="QTU19" s="153"/>
      <c r="QTV19" s="153"/>
      <c r="QTW19" s="153"/>
      <c r="QTX19" s="153"/>
      <c r="QTY19" s="153"/>
      <c r="QTZ19" s="153"/>
      <c r="QUA19" s="153"/>
      <c r="QUB19" s="153"/>
      <c r="QUC19" s="153"/>
      <c r="QUD19" s="153"/>
      <c r="QUE19" s="153"/>
      <c r="QUF19" s="153"/>
      <c r="QUG19" s="153"/>
      <c r="QUH19" s="153"/>
      <c r="QUI19" s="153"/>
      <c r="QUJ19" s="153"/>
      <c r="QUK19" s="153"/>
      <c r="QUL19" s="153"/>
      <c r="QUM19" s="153"/>
      <c r="QUN19" s="153"/>
      <c r="QUO19" s="153"/>
      <c r="QUP19" s="153"/>
      <c r="QUQ19" s="153"/>
      <c r="QUR19" s="153"/>
      <c r="QUS19" s="153"/>
      <c r="QUT19" s="153"/>
      <c r="QUU19" s="153"/>
      <c r="QUV19" s="153"/>
      <c r="QUW19" s="153"/>
      <c r="QUX19" s="153"/>
      <c r="QUY19" s="153"/>
      <c r="QUZ19" s="153"/>
      <c r="QVA19" s="153"/>
      <c r="QVB19" s="153"/>
      <c r="QVC19" s="153"/>
      <c r="QVD19" s="153"/>
      <c r="QVE19" s="153"/>
      <c r="QVF19" s="153"/>
      <c r="QVG19" s="153"/>
      <c r="QVH19" s="153"/>
      <c r="QVI19" s="153"/>
      <c r="QVJ19" s="153"/>
      <c r="QVK19" s="153"/>
      <c r="QVL19" s="153"/>
      <c r="QVM19" s="153"/>
      <c r="QVN19" s="153"/>
      <c r="QVO19" s="153"/>
      <c r="QVP19" s="153"/>
      <c r="QVQ19" s="153"/>
      <c r="QVR19" s="153"/>
      <c r="QVS19" s="153"/>
      <c r="QVT19" s="153"/>
      <c r="QVU19" s="153"/>
      <c r="QVV19" s="153"/>
      <c r="QVW19" s="153"/>
      <c r="QVX19" s="153"/>
      <c r="QVY19" s="153"/>
      <c r="QVZ19" s="153"/>
      <c r="QWA19" s="153"/>
      <c r="QWB19" s="153"/>
      <c r="QWC19" s="153"/>
      <c r="QWD19" s="153"/>
      <c r="QWE19" s="153"/>
      <c r="QWF19" s="153"/>
      <c r="QWG19" s="153"/>
      <c r="QWH19" s="153"/>
      <c r="QWI19" s="153"/>
      <c r="QWJ19" s="153"/>
      <c r="QWK19" s="153"/>
      <c r="QWL19" s="153"/>
      <c r="QWM19" s="153"/>
      <c r="QWN19" s="153"/>
      <c r="QWO19" s="153"/>
      <c r="QWP19" s="153"/>
      <c r="QWQ19" s="153"/>
      <c r="QWR19" s="153"/>
      <c r="QWS19" s="153"/>
      <c r="QWT19" s="153"/>
      <c r="QWU19" s="153"/>
      <c r="QWV19" s="153"/>
      <c r="QWW19" s="153"/>
      <c r="QWX19" s="153"/>
      <c r="QWY19" s="153"/>
      <c r="QWZ19" s="153"/>
      <c r="QXA19" s="153"/>
      <c r="QXB19" s="153"/>
      <c r="QXC19" s="153"/>
      <c r="QXD19" s="153"/>
      <c r="QXE19" s="153"/>
      <c r="QXF19" s="153"/>
      <c r="QXG19" s="153"/>
      <c r="QXH19" s="153"/>
      <c r="QXI19" s="153"/>
      <c r="QXJ19" s="153"/>
      <c r="QXK19" s="153"/>
      <c r="QXL19" s="153"/>
      <c r="QXM19" s="153"/>
      <c r="QXN19" s="153"/>
      <c r="QXO19" s="153"/>
      <c r="QXP19" s="153"/>
      <c r="QXQ19" s="153"/>
      <c r="QXR19" s="153"/>
      <c r="QXS19" s="153"/>
      <c r="QXT19" s="153"/>
      <c r="QXU19" s="153"/>
      <c r="QXV19" s="153"/>
      <c r="QXW19" s="153"/>
      <c r="QXX19" s="153"/>
      <c r="QXY19" s="153"/>
      <c r="QXZ19" s="153"/>
      <c r="QYA19" s="153"/>
      <c r="QYB19" s="153"/>
      <c r="QYC19" s="153"/>
      <c r="QYD19" s="153"/>
      <c r="QYE19" s="153"/>
      <c r="QYF19" s="153"/>
      <c r="QYG19" s="153"/>
      <c r="QYH19" s="153"/>
      <c r="QYI19" s="153"/>
      <c r="QYJ19" s="153"/>
      <c r="QYK19" s="153"/>
      <c r="QYL19" s="153"/>
      <c r="QYM19" s="153"/>
      <c r="QYN19" s="153"/>
      <c r="QYO19" s="153"/>
      <c r="QYP19" s="153"/>
      <c r="QYQ19" s="153"/>
      <c r="QYR19" s="153"/>
      <c r="QYS19" s="153"/>
      <c r="QYT19" s="153"/>
      <c r="QYU19" s="153"/>
      <c r="QYV19" s="153"/>
      <c r="QYW19" s="153"/>
      <c r="QYX19" s="153"/>
      <c r="QYY19" s="153"/>
      <c r="QYZ19" s="153"/>
      <c r="QZA19" s="153"/>
      <c r="QZB19" s="153"/>
      <c r="QZC19" s="153"/>
      <c r="QZD19" s="153"/>
      <c r="QZE19" s="153"/>
      <c r="QZF19" s="153"/>
      <c r="QZG19" s="153"/>
      <c r="QZH19" s="153"/>
      <c r="QZI19" s="153"/>
      <c r="QZJ19" s="153"/>
      <c r="QZK19" s="153"/>
      <c r="QZL19" s="153"/>
      <c r="QZM19" s="153"/>
      <c r="QZN19" s="153"/>
      <c r="QZO19" s="153"/>
      <c r="QZP19" s="153"/>
      <c r="QZQ19" s="153"/>
      <c r="QZR19" s="153"/>
      <c r="QZS19" s="153"/>
      <c r="QZT19" s="153"/>
      <c r="QZU19" s="153"/>
      <c r="QZV19" s="153"/>
      <c r="QZW19" s="153"/>
      <c r="QZX19" s="153"/>
      <c r="QZY19" s="153"/>
      <c r="QZZ19" s="153"/>
      <c r="RAA19" s="153"/>
      <c r="RAB19" s="153"/>
      <c r="RAC19" s="153"/>
      <c r="RAD19" s="153"/>
      <c r="RAE19" s="153"/>
      <c r="RAF19" s="153"/>
      <c r="RAG19" s="153"/>
      <c r="RAH19" s="153"/>
      <c r="RAI19" s="153"/>
      <c r="RAJ19" s="153"/>
      <c r="RAK19" s="153"/>
      <c r="RAL19" s="153"/>
      <c r="RAM19" s="153"/>
      <c r="RAN19" s="153"/>
      <c r="RAO19" s="153"/>
      <c r="RAP19" s="153"/>
      <c r="RAQ19" s="153"/>
      <c r="RAR19" s="153"/>
      <c r="RAS19" s="153"/>
      <c r="RAT19" s="153"/>
      <c r="RAU19" s="153"/>
      <c r="RAV19" s="153"/>
      <c r="RAW19" s="153"/>
      <c r="RAX19" s="153"/>
      <c r="RAY19" s="153"/>
      <c r="RAZ19" s="153"/>
      <c r="RBA19" s="153"/>
      <c r="RBB19" s="153"/>
      <c r="RBC19" s="153"/>
      <c r="RBD19" s="153"/>
      <c r="RBE19" s="153"/>
      <c r="RBF19" s="153"/>
      <c r="RBG19" s="153"/>
      <c r="RBH19" s="153"/>
      <c r="RBI19" s="153"/>
      <c r="RBJ19" s="153"/>
      <c r="RBK19" s="153"/>
      <c r="RBL19" s="153"/>
      <c r="RBM19" s="153"/>
      <c r="RBN19" s="153"/>
      <c r="RBO19" s="153"/>
      <c r="RBP19" s="153"/>
      <c r="RBQ19" s="153"/>
      <c r="RBR19" s="153"/>
      <c r="RBS19" s="153"/>
      <c r="RBT19" s="153"/>
      <c r="RBU19" s="153"/>
      <c r="RBV19" s="153"/>
      <c r="RBW19" s="153"/>
      <c r="RBX19" s="153"/>
      <c r="RBY19" s="153"/>
      <c r="RBZ19" s="153"/>
      <c r="RCA19" s="153"/>
      <c r="RCB19" s="153"/>
      <c r="RCC19" s="153"/>
      <c r="RCD19" s="153"/>
      <c r="RCE19" s="153"/>
      <c r="RCF19" s="153"/>
      <c r="RCG19" s="153"/>
      <c r="RCH19" s="153"/>
      <c r="RCI19" s="153"/>
      <c r="RCJ19" s="153"/>
      <c r="RCK19" s="153"/>
      <c r="RCL19" s="153"/>
      <c r="RCM19" s="153"/>
      <c r="RCN19" s="153"/>
      <c r="RCO19" s="153"/>
      <c r="RCP19" s="153"/>
      <c r="RCQ19" s="153"/>
      <c r="RCR19" s="153"/>
      <c r="RCS19" s="153"/>
      <c r="RCT19" s="153"/>
      <c r="RCU19" s="153"/>
      <c r="RCV19" s="153"/>
      <c r="RCW19" s="153"/>
      <c r="RCX19" s="153"/>
      <c r="RCY19" s="153"/>
      <c r="RCZ19" s="153"/>
      <c r="RDA19" s="153"/>
      <c r="RDB19" s="153"/>
      <c r="RDC19" s="153"/>
      <c r="RDD19" s="153"/>
      <c r="RDE19" s="153"/>
      <c r="RDF19" s="153"/>
      <c r="RDG19" s="153"/>
      <c r="RDH19" s="153"/>
      <c r="RDI19" s="153"/>
      <c r="RDJ19" s="153"/>
      <c r="RDK19" s="153"/>
      <c r="RDL19" s="153"/>
      <c r="RDM19" s="153"/>
      <c r="RDN19" s="153"/>
      <c r="RDO19" s="153"/>
      <c r="RDP19" s="153"/>
      <c r="RDQ19" s="153"/>
      <c r="RDR19" s="153"/>
      <c r="RDS19" s="153"/>
      <c r="RDT19" s="153"/>
      <c r="RDU19" s="153"/>
      <c r="RDV19" s="153"/>
      <c r="RDW19" s="153"/>
      <c r="RDX19" s="153"/>
      <c r="RDY19" s="153"/>
      <c r="RDZ19" s="153"/>
      <c r="REA19" s="153"/>
      <c r="REB19" s="153"/>
      <c r="REC19" s="153"/>
      <c r="RED19" s="153"/>
      <c r="REE19" s="153"/>
      <c r="REF19" s="153"/>
      <c r="REG19" s="153"/>
      <c r="REH19" s="153"/>
      <c r="REI19" s="153"/>
      <c r="REJ19" s="153"/>
      <c r="REK19" s="153"/>
      <c r="REL19" s="153"/>
      <c r="REM19" s="153"/>
      <c r="REN19" s="153"/>
      <c r="REO19" s="153"/>
      <c r="REP19" s="153"/>
      <c r="REQ19" s="153"/>
      <c r="RER19" s="153"/>
      <c r="RES19" s="153"/>
      <c r="RET19" s="153"/>
      <c r="REU19" s="153"/>
      <c r="REV19" s="153"/>
      <c r="REW19" s="153"/>
      <c r="REX19" s="153"/>
      <c r="REY19" s="153"/>
      <c r="REZ19" s="153"/>
      <c r="RFA19" s="153"/>
      <c r="RFB19" s="153"/>
      <c r="RFC19" s="153"/>
      <c r="RFD19" s="153"/>
      <c r="RFE19" s="153"/>
      <c r="RFF19" s="153"/>
      <c r="RFG19" s="153"/>
      <c r="RFH19" s="153"/>
      <c r="RFI19" s="153"/>
      <c r="RFJ19" s="153"/>
      <c r="RFK19" s="153"/>
      <c r="RFL19" s="153"/>
      <c r="RFM19" s="153"/>
      <c r="RFN19" s="153"/>
      <c r="RFO19" s="153"/>
      <c r="RFP19" s="153"/>
      <c r="RFQ19" s="153"/>
      <c r="RFR19" s="153"/>
      <c r="RFS19" s="153"/>
      <c r="RFT19" s="153"/>
      <c r="RFU19" s="153"/>
      <c r="RFV19" s="153"/>
      <c r="RFW19" s="153"/>
      <c r="RFX19" s="153"/>
      <c r="RFY19" s="153"/>
      <c r="RFZ19" s="153"/>
      <c r="RGA19" s="153"/>
      <c r="RGB19" s="153"/>
      <c r="RGC19" s="153"/>
      <c r="RGD19" s="153"/>
      <c r="RGE19" s="153"/>
      <c r="RGF19" s="153"/>
      <c r="RGG19" s="153"/>
      <c r="RGH19" s="153"/>
      <c r="RGI19" s="153"/>
      <c r="RGJ19" s="153"/>
      <c r="RGK19" s="153"/>
      <c r="RGL19" s="153"/>
      <c r="RGM19" s="153"/>
      <c r="RGN19" s="153"/>
      <c r="RGO19" s="153"/>
      <c r="RGP19" s="153"/>
      <c r="RGQ19" s="153"/>
      <c r="RGR19" s="153"/>
      <c r="RGS19" s="153"/>
      <c r="RGT19" s="153"/>
      <c r="RGU19" s="153"/>
      <c r="RGV19" s="153"/>
      <c r="RGW19" s="153"/>
      <c r="RGX19" s="153"/>
      <c r="RGY19" s="153"/>
      <c r="RGZ19" s="153"/>
      <c r="RHA19" s="153"/>
      <c r="RHB19" s="153"/>
      <c r="RHC19" s="153"/>
      <c r="RHD19" s="153"/>
      <c r="RHE19" s="153"/>
      <c r="RHF19" s="153"/>
      <c r="RHG19" s="153"/>
      <c r="RHH19" s="153"/>
      <c r="RHI19" s="153"/>
      <c r="RHJ19" s="153"/>
      <c r="RHK19" s="153"/>
      <c r="RHL19" s="153"/>
      <c r="RHM19" s="153"/>
      <c r="RHN19" s="153"/>
      <c r="RHO19" s="153"/>
      <c r="RHP19" s="153"/>
      <c r="RHQ19" s="153"/>
      <c r="RHR19" s="153"/>
      <c r="RHS19" s="153"/>
      <c r="RHT19" s="153"/>
      <c r="RHU19" s="153"/>
      <c r="RHV19" s="153"/>
      <c r="RHW19" s="153"/>
      <c r="RHX19" s="153"/>
      <c r="RHY19" s="153"/>
      <c r="RHZ19" s="153"/>
      <c r="RIA19" s="153"/>
      <c r="RIB19" s="153"/>
      <c r="RIC19" s="153"/>
      <c r="RID19" s="153"/>
      <c r="RIE19" s="153"/>
      <c r="RIF19" s="153"/>
      <c r="RIG19" s="153"/>
      <c r="RIH19" s="153"/>
      <c r="RII19" s="153"/>
      <c r="RIJ19" s="153"/>
      <c r="RIK19" s="153"/>
      <c r="RIL19" s="153"/>
      <c r="RIM19" s="153"/>
      <c r="RIN19" s="153"/>
      <c r="RIO19" s="153"/>
      <c r="RIP19" s="153"/>
      <c r="RIQ19" s="153"/>
      <c r="RIR19" s="153"/>
      <c r="RIS19" s="153"/>
      <c r="RIT19" s="153"/>
      <c r="RIU19" s="153"/>
      <c r="RIV19" s="153"/>
      <c r="RIW19" s="153"/>
      <c r="RIX19" s="153"/>
      <c r="RIY19" s="153"/>
      <c r="RIZ19" s="153"/>
      <c r="RJA19" s="153"/>
      <c r="RJB19" s="153"/>
      <c r="RJC19" s="153"/>
      <c r="RJD19" s="153"/>
      <c r="RJE19" s="153"/>
      <c r="RJF19" s="153"/>
      <c r="RJG19" s="153"/>
      <c r="RJH19" s="153"/>
      <c r="RJI19" s="153"/>
      <c r="RJJ19" s="153"/>
      <c r="RJK19" s="153"/>
      <c r="RJL19" s="153"/>
      <c r="RJM19" s="153"/>
      <c r="RJN19" s="153"/>
      <c r="RJO19" s="153"/>
      <c r="RJP19" s="153"/>
      <c r="RJQ19" s="153"/>
      <c r="RJR19" s="153"/>
      <c r="RJS19" s="153"/>
      <c r="RJT19" s="153"/>
      <c r="RJU19" s="153"/>
      <c r="RJV19" s="153"/>
      <c r="RJW19" s="153"/>
      <c r="RJX19" s="153"/>
      <c r="RJY19" s="153"/>
      <c r="RJZ19" s="153"/>
      <c r="RKA19" s="153"/>
      <c r="RKB19" s="153"/>
      <c r="RKC19" s="153"/>
      <c r="RKD19" s="153"/>
      <c r="RKE19" s="153"/>
      <c r="RKF19" s="153"/>
      <c r="RKG19" s="153"/>
      <c r="RKH19" s="153"/>
      <c r="RKI19" s="153"/>
      <c r="RKJ19" s="153"/>
      <c r="RKK19" s="153"/>
      <c r="RKL19" s="153"/>
      <c r="RKM19" s="153"/>
      <c r="RKN19" s="153"/>
      <c r="RKO19" s="153"/>
      <c r="RKP19" s="153"/>
      <c r="RKQ19" s="153"/>
      <c r="RKR19" s="153"/>
      <c r="RKS19" s="153"/>
      <c r="RKT19" s="153"/>
      <c r="RKU19" s="153"/>
      <c r="RKV19" s="153"/>
      <c r="RKW19" s="153"/>
      <c r="RKX19" s="153"/>
      <c r="RKY19" s="153"/>
      <c r="RKZ19" s="153"/>
      <c r="RLA19" s="153"/>
      <c r="RLB19" s="153"/>
      <c r="RLC19" s="153"/>
      <c r="RLD19" s="153"/>
      <c r="RLE19" s="153"/>
      <c r="RLF19" s="153"/>
      <c r="RLG19" s="153"/>
      <c r="RLH19" s="153"/>
      <c r="RLI19" s="153"/>
      <c r="RLJ19" s="153"/>
      <c r="RLK19" s="153"/>
      <c r="RLL19" s="153"/>
      <c r="RLM19" s="153"/>
      <c r="RLN19" s="153"/>
      <c r="RLO19" s="153"/>
      <c r="RLP19" s="153"/>
      <c r="RLQ19" s="153"/>
      <c r="RLR19" s="153"/>
      <c r="RLS19" s="153"/>
      <c r="RLT19" s="153"/>
      <c r="RLU19" s="153"/>
      <c r="RLV19" s="153"/>
      <c r="RLW19" s="153"/>
      <c r="RLX19" s="153"/>
      <c r="RLY19" s="153"/>
      <c r="RLZ19" s="153"/>
      <c r="RMA19" s="153"/>
      <c r="RMB19" s="153"/>
      <c r="RMC19" s="153"/>
      <c r="RMD19" s="153"/>
      <c r="RME19" s="153"/>
      <c r="RMF19" s="153"/>
      <c r="RMG19" s="153"/>
      <c r="RMH19" s="153"/>
      <c r="RMI19" s="153"/>
      <c r="RMJ19" s="153"/>
      <c r="RMK19" s="153"/>
      <c r="RML19" s="153"/>
      <c r="RMM19" s="153"/>
      <c r="RMN19" s="153"/>
      <c r="RMO19" s="153"/>
      <c r="RMP19" s="153"/>
      <c r="RMQ19" s="153"/>
      <c r="RMR19" s="153"/>
      <c r="RMS19" s="153"/>
      <c r="RMT19" s="153"/>
      <c r="RMU19" s="153"/>
      <c r="RMV19" s="153"/>
      <c r="RMW19" s="153"/>
      <c r="RMX19" s="153"/>
      <c r="RMY19" s="153"/>
      <c r="RMZ19" s="153"/>
      <c r="RNA19" s="153"/>
      <c r="RNB19" s="153"/>
      <c r="RNC19" s="153"/>
      <c r="RND19" s="153"/>
      <c r="RNE19" s="153"/>
      <c r="RNF19" s="153"/>
      <c r="RNG19" s="153"/>
      <c r="RNH19" s="153"/>
      <c r="RNI19" s="153"/>
      <c r="RNJ19" s="153"/>
      <c r="RNK19" s="153"/>
      <c r="RNL19" s="153"/>
      <c r="RNM19" s="153"/>
      <c r="RNN19" s="153"/>
      <c r="RNO19" s="153"/>
      <c r="RNP19" s="153"/>
      <c r="RNQ19" s="153"/>
      <c r="RNR19" s="153"/>
      <c r="RNS19" s="153"/>
      <c r="RNT19" s="153"/>
      <c r="RNU19" s="153"/>
      <c r="RNV19" s="153"/>
      <c r="RNW19" s="153"/>
      <c r="RNX19" s="153"/>
      <c r="RNY19" s="153"/>
      <c r="RNZ19" s="153"/>
      <c r="ROA19" s="153"/>
      <c r="ROB19" s="153"/>
      <c r="ROC19" s="153"/>
      <c r="ROD19" s="153"/>
      <c r="ROE19" s="153"/>
      <c r="ROF19" s="153"/>
      <c r="ROG19" s="153"/>
      <c r="ROH19" s="153"/>
      <c r="ROI19" s="153"/>
      <c r="ROJ19" s="153"/>
      <c r="ROK19" s="153"/>
      <c r="ROL19" s="153"/>
      <c r="ROM19" s="153"/>
      <c r="RON19" s="153"/>
      <c r="ROO19" s="153"/>
      <c r="ROP19" s="153"/>
      <c r="ROQ19" s="153"/>
      <c r="ROR19" s="153"/>
      <c r="ROS19" s="153"/>
      <c r="ROT19" s="153"/>
      <c r="ROU19" s="153"/>
      <c r="ROV19" s="153"/>
      <c r="ROW19" s="153"/>
      <c r="ROX19" s="153"/>
      <c r="ROY19" s="153"/>
      <c r="ROZ19" s="153"/>
      <c r="RPA19" s="153"/>
      <c r="RPB19" s="153"/>
      <c r="RPC19" s="153"/>
      <c r="RPD19" s="153"/>
      <c r="RPE19" s="153"/>
      <c r="RPF19" s="153"/>
      <c r="RPG19" s="153"/>
      <c r="RPH19" s="153"/>
      <c r="RPI19" s="153"/>
      <c r="RPJ19" s="153"/>
      <c r="RPK19" s="153"/>
      <c r="RPL19" s="153"/>
      <c r="RPM19" s="153"/>
      <c r="RPN19" s="153"/>
      <c r="RPO19" s="153"/>
      <c r="RPP19" s="153"/>
      <c r="RPQ19" s="153"/>
      <c r="RPR19" s="153"/>
      <c r="RPS19" s="153"/>
      <c r="RPT19" s="153"/>
      <c r="RPU19" s="153"/>
      <c r="RPV19" s="153"/>
      <c r="RPW19" s="153"/>
      <c r="RPX19" s="153"/>
      <c r="RPY19" s="153"/>
      <c r="RPZ19" s="153"/>
      <c r="RQA19" s="153"/>
      <c r="RQB19" s="153"/>
      <c r="RQC19" s="153"/>
      <c r="RQD19" s="153"/>
      <c r="RQE19" s="153"/>
      <c r="RQF19" s="153"/>
      <c r="RQG19" s="153"/>
      <c r="RQH19" s="153"/>
      <c r="RQI19" s="153"/>
      <c r="RQJ19" s="153"/>
      <c r="RQK19" s="153"/>
      <c r="RQL19" s="153"/>
      <c r="RQM19" s="153"/>
      <c r="RQN19" s="153"/>
      <c r="RQO19" s="153"/>
      <c r="RQP19" s="153"/>
      <c r="RQQ19" s="153"/>
      <c r="RQR19" s="153"/>
      <c r="RQS19" s="153"/>
      <c r="RQT19" s="153"/>
      <c r="RQU19" s="153"/>
      <c r="RQV19" s="153"/>
      <c r="RQW19" s="153"/>
      <c r="RQX19" s="153"/>
      <c r="RQY19" s="153"/>
      <c r="RQZ19" s="153"/>
      <c r="RRA19" s="153"/>
      <c r="RRB19" s="153"/>
      <c r="RRC19" s="153"/>
      <c r="RRD19" s="153"/>
      <c r="RRE19" s="153"/>
      <c r="RRF19" s="153"/>
      <c r="RRG19" s="153"/>
      <c r="RRH19" s="153"/>
      <c r="RRI19" s="153"/>
      <c r="RRJ19" s="153"/>
      <c r="RRK19" s="153"/>
      <c r="RRL19" s="153"/>
      <c r="RRM19" s="153"/>
      <c r="RRN19" s="153"/>
      <c r="RRO19" s="153"/>
      <c r="RRP19" s="153"/>
      <c r="RRQ19" s="153"/>
      <c r="RRR19" s="153"/>
      <c r="RRS19" s="153"/>
      <c r="RRT19" s="153"/>
      <c r="RRU19" s="153"/>
      <c r="RRV19" s="153"/>
      <c r="RRW19" s="153"/>
      <c r="RRX19" s="153"/>
      <c r="RRY19" s="153"/>
      <c r="RRZ19" s="153"/>
      <c r="RSA19" s="153"/>
      <c r="RSB19" s="153"/>
      <c r="RSC19" s="153"/>
      <c r="RSD19" s="153"/>
      <c r="RSE19" s="153"/>
      <c r="RSF19" s="153"/>
      <c r="RSG19" s="153"/>
      <c r="RSH19" s="153"/>
      <c r="RSI19" s="153"/>
      <c r="RSJ19" s="153"/>
      <c r="RSK19" s="153"/>
      <c r="RSL19" s="153"/>
      <c r="RSM19" s="153"/>
      <c r="RSN19" s="153"/>
      <c r="RSO19" s="153"/>
      <c r="RSP19" s="153"/>
      <c r="RSQ19" s="153"/>
      <c r="RSR19" s="153"/>
      <c r="RSS19" s="153"/>
      <c r="RST19" s="153"/>
      <c r="RSU19" s="153"/>
      <c r="RSV19" s="153"/>
      <c r="RSW19" s="153"/>
      <c r="RSX19" s="153"/>
      <c r="RSY19" s="153"/>
      <c r="RSZ19" s="153"/>
      <c r="RTA19" s="153"/>
      <c r="RTB19" s="153"/>
      <c r="RTC19" s="153"/>
      <c r="RTD19" s="153"/>
      <c r="RTE19" s="153"/>
      <c r="RTF19" s="153"/>
      <c r="RTG19" s="153"/>
      <c r="RTH19" s="153"/>
      <c r="RTI19" s="153"/>
      <c r="RTJ19" s="153"/>
      <c r="RTK19" s="153"/>
      <c r="RTL19" s="153"/>
      <c r="RTM19" s="153"/>
      <c r="RTN19" s="153"/>
      <c r="RTO19" s="153"/>
      <c r="RTP19" s="153"/>
      <c r="RTQ19" s="153"/>
      <c r="RTR19" s="153"/>
      <c r="RTS19" s="153"/>
      <c r="RTT19" s="153"/>
      <c r="RTU19" s="153"/>
      <c r="RTV19" s="153"/>
      <c r="RTW19" s="153"/>
      <c r="RTX19" s="153"/>
      <c r="RTY19" s="153"/>
      <c r="RTZ19" s="153"/>
      <c r="RUA19" s="153"/>
      <c r="RUB19" s="153"/>
      <c r="RUC19" s="153"/>
      <c r="RUD19" s="153"/>
      <c r="RUE19" s="153"/>
      <c r="RUF19" s="153"/>
      <c r="RUG19" s="153"/>
      <c r="RUH19" s="153"/>
      <c r="RUI19" s="153"/>
      <c r="RUJ19" s="153"/>
      <c r="RUK19" s="153"/>
      <c r="RUL19" s="153"/>
      <c r="RUM19" s="153"/>
      <c r="RUN19" s="153"/>
      <c r="RUO19" s="153"/>
      <c r="RUP19" s="153"/>
      <c r="RUQ19" s="153"/>
      <c r="RUR19" s="153"/>
      <c r="RUS19" s="153"/>
      <c r="RUT19" s="153"/>
      <c r="RUU19" s="153"/>
      <c r="RUV19" s="153"/>
      <c r="RUW19" s="153"/>
      <c r="RUX19" s="153"/>
      <c r="RUY19" s="153"/>
      <c r="RUZ19" s="153"/>
      <c r="RVA19" s="153"/>
      <c r="RVB19" s="153"/>
      <c r="RVC19" s="153"/>
      <c r="RVD19" s="153"/>
      <c r="RVE19" s="153"/>
      <c r="RVF19" s="153"/>
      <c r="RVG19" s="153"/>
      <c r="RVH19" s="153"/>
      <c r="RVI19" s="153"/>
      <c r="RVJ19" s="153"/>
      <c r="RVK19" s="153"/>
      <c r="RVL19" s="153"/>
      <c r="RVM19" s="153"/>
      <c r="RVN19" s="153"/>
      <c r="RVO19" s="153"/>
      <c r="RVP19" s="153"/>
      <c r="RVQ19" s="153"/>
      <c r="RVR19" s="153"/>
      <c r="RVS19" s="153"/>
      <c r="RVT19" s="153"/>
      <c r="RVU19" s="153"/>
      <c r="RVV19" s="153"/>
      <c r="RVW19" s="153"/>
      <c r="RVX19" s="153"/>
      <c r="RVY19" s="153"/>
      <c r="RVZ19" s="153"/>
      <c r="RWA19" s="153"/>
      <c r="RWB19" s="153"/>
      <c r="RWC19" s="153"/>
      <c r="RWD19" s="153"/>
      <c r="RWE19" s="153"/>
      <c r="RWF19" s="153"/>
      <c r="RWG19" s="153"/>
      <c r="RWH19" s="153"/>
      <c r="RWI19" s="153"/>
      <c r="RWJ19" s="153"/>
      <c r="RWK19" s="153"/>
      <c r="RWL19" s="153"/>
      <c r="RWM19" s="153"/>
      <c r="RWN19" s="153"/>
      <c r="RWO19" s="153"/>
      <c r="RWP19" s="153"/>
      <c r="RWQ19" s="153"/>
      <c r="RWR19" s="153"/>
      <c r="RWS19" s="153"/>
      <c r="RWT19" s="153"/>
      <c r="RWU19" s="153"/>
      <c r="RWV19" s="153"/>
      <c r="RWW19" s="153"/>
      <c r="RWX19" s="153"/>
      <c r="RWY19" s="153"/>
      <c r="RWZ19" s="153"/>
      <c r="RXA19" s="153"/>
      <c r="RXB19" s="153"/>
      <c r="RXC19" s="153"/>
      <c r="RXD19" s="153"/>
      <c r="RXE19" s="153"/>
      <c r="RXF19" s="153"/>
      <c r="RXG19" s="153"/>
      <c r="RXH19" s="153"/>
      <c r="RXI19" s="153"/>
      <c r="RXJ19" s="153"/>
      <c r="RXK19" s="153"/>
      <c r="RXL19" s="153"/>
      <c r="RXM19" s="153"/>
      <c r="RXN19" s="153"/>
      <c r="RXO19" s="153"/>
      <c r="RXP19" s="153"/>
      <c r="RXQ19" s="153"/>
      <c r="RXR19" s="153"/>
      <c r="RXS19" s="153"/>
      <c r="RXT19" s="153"/>
      <c r="RXU19" s="153"/>
      <c r="RXV19" s="153"/>
      <c r="RXW19" s="153"/>
      <c r="RXX19" s="153"/>
      <c r="RXY19" s="153"/>
      <c r="RXZ19" s="153"/>
      <c r="RYA19" s="153"/>
      <c r="RYB19" s="153"/>
      <c r="RYC19" s="153"/>
      <c r="RYD19" s="153"/>
      <c r="RYE19" s="153"/>
      <c r="RYF19" s="153"/>
      <c r="RYG19" s="153"/>
      <c r="RYH19" s="153"/>
      <c r="RYI19" s="153"/>
      <c r="RYJ19" s="153"/>
      <c r="RYK19" s="153"/>
      <c r="RYL19" s="153"/>
      <c r="RYM19" s="153"/>
      <c r="RYN19" s="153"/>
      <c r="RYO19" s="153"/>
      <c r="RYP19" s="153"/>
      <c r="RYQ19" s="153"/>
      <c r="RYR19" s="153"/>
      <c r="RYS19" s="153"/>
      <c r="RYT19" s="153"/>
      <c r="RYU19" s="153"/>
      <c r="RYV19" s="153"/>
      <c r="RYW19" s="153"/>
      <c r="RYX19" s="153"/>
      <c r="RYY19" s="153"/>
      <c r="RYZ19" s="153"/>
      <c r="RZA19" s="153"/>
      <c r="RZB19" s="153"/>
      <c r="RZC19" s="153"/>
      <c r="RZD19" s="153"/>
      <c r="RZE19" s="153"/>
      <c r="RZF19" s="153"/>
      <c r="RZG19" s="153"/>
      <c r="RZH19" s="153"/>
      <c r="RZI19" s="153"/>
      <c r="RZJ19" s="153"/>
      <c r="RZK19" s="153"/>
      <c r="RZL19" s="153"/>
      <c r="RZM19" s="153"/>
      <c r="RZN19" s="153"/>
      <c r="RZO19" s="153"/>
      <c r="RZP19" s="153"/>
      <c r="RZQ19" s="153"/>
      <c r="RZR19" s="153"/>
      <c r="RZS19" s="153"/>
      <c r="RZT19" s="153"/>
      <c r="RZU19" s="153"/>
      <c r="RZV19" s="153"/>
      <c r="RZW19" s="153"/>
      <c r="RZX19" s="153"/>
      <c r="RZY19" s="153"/>
      <c r="RZZ19" s="153"/>
      <c r="SAA19" s="153"/>
      <c r="SAB19" s="153"/>
      <c r="SAC19" s="153"/>
      <c r="SAD19" s="153"/>
      <c r="SAE19" s="153"/>
      <c r="SAF19" s="153"/>
      <c r="SAG19" s="153"/>
      <c r="SAH19" s="153"/>
      <c r="SAI19" s="153"/>
      <c r="SAJ19" s="153"/>
      <c r="SAK19" s="153"/>
      <c r="SAL19" s="153"/>
      <c r="SAM19" s="153"/>
      <c r="SAN19" s="153"/>
      <c r="SAO19" s="153"/>
      <c r="SAP19" s="153"/>
      <c r="SAQ19" s="153"/>
      <c r="SAR19" s="153"/>
      <c r="SAS19" s="153"/>
      <c r="SAT19" s="153"/>
      <c r="SAU19" s="153"/>
      <c r="SAV19" s="153"/>
      <c r="SAW19" s="153"/>
      <c r="SAX19" s="153"/>
      <c r="SAY19" s="153"/>
      <c r="SAZ19" s="153"/>
      <c r="SBA19" s="153"/>
      <c r="SBB19" s="153"/>
      <c r="SBC19" s="153"/>
      <c r="SBD19" s="153"/>
      <c r="SBE19" s="153"/>
      <c r="SBF19" s="153"/>
      <c r="SBG19" s="153"/>
      <c r="SBH19" s="153"/>
      <c r="SBI19" s="153"/>
      <c r="SBJ19" s="153"/>
      <c r="SBK19" s="153"/>
      <c r="SBL19" s="153"/>
      <c r="SBM19" s="153"/>
      <c r="SBN19" s="153"/>
      <c r="SBO19" s="153"/>
      <c r="SBP19" s="153"/>
      <c r="SBQ19" s="153"/>
      <c r="SBR19" s="153"/>
      <c r="SBS19" s="153"/>
      <c r="SBT19" s="153"/>
      <c r="SBU19" s="153"/>
      <c r="SBV19" s="153"/>
      <c r="SBW19" s="153"/>
      <c r="SBX19" s="153"/>
      <c r="SBY19" s="153"/>
      <c r="SBZ19" s="153"/>
      <c r="SCA19" s="153"/>
      <c r="SCB19" s="153"/>
      <c r="SCC19" s="153"/>
      <c r="SCD19" s="153"/>
      <c r="SCE19" s="153"/>
      <c r="SCF19" s="153"/>
      <c r="SCG19" s="153"/>
      <c r="SCH19" s="153"/>
      <c r="SCI19" s="153"/>
      <c r="SCJ19" s="153"/>
      <c r="SCK19" s="153"/>
      <c r="SCL19" s="153"/>
      <c r="SCM19" s="153"/>
      <c r="SCN19" s="153"/>
      <c r="SCO19" s="153"/>
      <c r="SCP19" s="153"/>
      <c r="SCQ19" s="153"/>
      <c r="SCR19" s="153"/>
      <c r="SCS19" s="153"/>
      <c r="SCT19" s="153"/>
      <c r="SCU19" s="153"/>
      <c r="SCV19" s="153"/>
      <c r="SCW19" s="153"/>
      <c r="SCX19" s="153"/>
      <c r="SCY19" s="153"/>
      <c r="SCZ19" s="153"/>
      <c r="SDA19" s="153"/>
      <c r="SDB19" s="153"/>
      <c r="SDC19" s="153"/>
      <c r="SDD19" s="153"/>
      <c r="SDE19" s="153"/>
      <c r="SDF19" s="153"/>
      <c r="SDG19" s="153"/>
      <c r="SDH19" s="153"/>
      <c r="SDI19" s="153"/>
      <c r="SDJ19" s="153"/>
      <c r="SDK19" s="153"/>
      <c r="SDL19" s="153"/>
      <c r="SDM19" s="153"/>
      <c r="SDN19" s="153"/>
      <c r="SDO19" s="153"/>
      <c r="SDP19" s="153"/>
      <c r="SDQ19" s="153"/>
      <c r="SDR19" s="153"/>
      <c r="SDS19" s="153"/>
      <c r="SDT19" s="153"/>
      <c r="SDU19" s="153"/>
      <c r="SDV19" s="153"/>
      <c r="SDW19" s="153"/>
      <c r="SDX19" s="153"/>
      <c r="SDY19" s="153"/>
      <c r="SDZ19" s="153"/>
      <c r="SEA19" s="153"/>
      <c r="SEB19" s="153"/>
      <c r="SEC19" s="153"/>
      <c r="SED19" s="153"/>
      <c r="SEE19" s="153"/>
      <c r="SEF19" s="153"/>
      <c r="SEG19" s="153"/>
      <c r="SEH19" s="153"/>
      <c r="SEI19" s="153"/>
      <c r="SEJ19" s="153"/>
      <c r="SEK19" s="153"/>
      <c r="SEL19" s="153"/>
      <c r="SEM19" s="153"/>
      <c r="SEN19" s="153"/>
      <c r="SEO19" s="153"/>
      <c r="SEP19" s="153"/>
      <c r="SEQ19" s="153"/>
      <c r="SER19" s="153"/>
      <c r="SES19" s="153"/>
      <c r="SET19" s="153"/>
      <c r="SEU19" s="153"/>
      <c r="SEV19" s="153"/>
      <c r="SEW19" s="153"/>
      <c r="SEX19" s="153"/>
      <c r="SEY19" s="153"/>
      <c r="SEZ19" s="153"/>
      <c r="SFA19" s="153"/>
      <c r="SFB19" s="153"/>
      <c r="SFC19" s="153"/>
      <c r="SFD19" s="153"/>
      <c r="SFE19" s="153"/>
      <c r="SFF19" s="153"/>
      <c r="SFG19" s="153"/>
      <c r="SFH19" s="153"/>
      <c r="SFI19" s="153"/>
      <c r="SFJ19" s="153"/>
      <c r="SFK19" s="153"/>
      <c r="SFL19" s="153"/>
      <c r="SFM19" s="153"/>
      <c r="SFN19" s="153"/>
      <c r="SFO19" s="153"/>
      <c r="SFP19" s="153"/>
      <c r="SFQ19" s="153"/>
      <c r="SFR19" s="153"/>
      <c r="SFS19" s="153"/>
      <c r="SFT19" s="153"/>
      <c r="SFU19" s="153"/>
      <c r="SFV19" s="153"/>
      <c r="SFW19" s="153"/>
      <c r="SFX19" s="153"/>
      <c r="SFY19" s="153"/>
      <c r="SFZ19" s="153"/>
      <c r="SGA19" s="153"/>
      <c r="SGB19" s="153"/>
      <c r="SGC19" s="153"/>
      <c r="SGD19" s="153"/>
      <c r="SGE19" s="153"/>
      <c r="SGF19" s="153"/>
      <c r="SGG19" s="153"/>
      <c r="SGH19" s="153"/>
      <c r="SGI19" s="153"/>
      <c r="SGJ19" s="153"/>
      <c r="SGK19" s="153"/>
      <c r="SGL19" s="153"/>
      <c r="SGM19" s="153"/>
      <c r="SGN19" s="153"/>
      <c r="SGO19" s="153"/>
      <c r="SGP19" s="153"/>
      <c r="SGQ19" s="153"/>
      <c r="SGR19" s="153"/>
      <c r="SGS19" s="153"/>
      <c r="SGT19" s="153"/>
      <c r="SGU19" s="153"/>
      <c r="SGV19" s="153"/>
      <c r="SGW19" s="153"/>
      <c r="SGX19" s="153"/>
      <c r="SGY19" s="153"/>
      <c r="SGZ19" s="153"/>
      <c r="SHA19" s="153"/>
      <c r="SHB19" s="153"/>
      <c r="SHC19" s="153"/>
      <c r="SHD19" s="153"/>
      <c r="SHE19" s="153"/>
      <c r="SHF19" s="153"/>
      <c r="SHG19" s="153"/>
      <c r="SHH19" s="153"/>
      <c r="SHI19" s="153"/>
      <c r="SHJ19" s="153"/>
      <c r="SHK19" s="153"/>
      <c r="SHL19" s="153"/>
      <c r="SHM19" s="153"/>
      <c r="SHN19" s="153"/>
      <c r="SHO19" s="153"/>
      <c r="SHP19" s="153"/>
      <c r="SHQ19" s="153"/>
      <c r="SHR19" s="153"/>
      <c r="SHS19" s="153"/>
      <c r="SHT19" s="153"/>
      <c r="SHU19" s="153"/>
      <c r="SHV19" s="153"/>
      <c r="SHW19" s="153"/>
      <c r="SHX19" s="153"/>
      <c r="SHY19" s="153"/>
      <c r="SHZ19" s="153"/>
      <c r="SIA19" s="153"/>
      <c r="SIB19" s="153"/>
      <c r="SIC19" s="153"/>
      <c r="SID19" s="153"/>
      <c r="SIE19" s="153"/>
      <c r="SIF19" s="153"/>
      <c r="SIG19" s="153"/>
      <c r="SIH19" s="153"/>
      <c r="SII19" s="153"/>
      <c r="SIJ19" s="153"/>
      <c r="SIK19" s="153"/>
      <c r="SIL19" s="153"/>
      <c r="SIM19" s="153"/>
      <c r="SIN19" s="153"/>
      <c r="SIO19" s="153"/>
      <c r="SIP19" s="153"/>
      <c r="SIQ19" s="153"/>
      <c r="SIR19" s="153"/>
      <c r="SIS19" s="153"/>
      <c r="SIT19" s="153"/>
      <c r="SIU19" s="153"/>
      <c r="SIV19" s="153"/>
      <c r="SIW19" s="153"/>
      <c r="SIX19" s="153"/>
      <c r="SIY19" s="153"/>
      <c r="SIZ19" s="153"/>
      <c r="SJA19" s="153"/>
      <c r="SJB19" s="153"/>
      <c r="SJC19" s="153"/>
      <c r="SJD19" s="153"/>
      <c r="SJE19" s="153"/>
      <c r="SJF19" s="153"/>
      <c r="SJG19" s="153"/>
      <c r="SJH19" s="153"/>
      <c r="SJI19" s="153"/>
      <c r="SJJ19" s="153"/>
      <c r="SJK19" s="153"/>
      <c r="SJL19" s="153"/>
      <c r="SJM19" s="153"/>
      <c r="SJN19" s="153"/>
      <c r="SJO19" s="153"/>
      <c r="SJP19" s="153"/>
      <c r="SJQ19" s="153"/>
      <c r="SJR19" s="153"/>
      <c r="SJS19" s="153"/>
      <c r="SJT19" s="153"/>
      <c r="SJU19" s="153"/>
      <c r="SJV19" s="153"/>
      <c r="SJW19" s="153"/>
      <c r="SJX19" s="153"/>
      <c r="SJY19" s="153"/>
      <c r="SJZ19" s="153"/>
      <c r="SKA19" s="153"/>
      <c r="SKB19" s="153"/>
      <c r="SKC19" s="153"/>
      <c r="SKD19" s="153"/>
      <c r="SKE19" s="153"/>
      <c r="SKF19" s="153"/>
      <c r="SKG19" s="153"/>
      <c r="SKH19" s="153"/>
      <c r="SKI19" s="153"/>
      <c r="SKJ19" s="153"/>
      <c r="SKK19" s="153"/>
      <c r="SKL19" s="153"/>
      <c r="SKM19" s="153"/>
      <c r="SKN19" s="153"/>
      <c r="SKO19" s="153"/>
      <c r="SKP19" s="153"/>
      <c r="SKQ19" s="153"/>
      <c r="SKR19" s="153"/>
      <c r="SKS19" s="153"/>
      <c r="SKT19" s="153"/>
      <c r="SKU19" s="153"/>
      <c r="SKV19" s="153"/>
      <c r="SKW19" s="153"/>
      <c r="SKX19" s="153"/>
      <c r="SKY19" s="153"/>
      <c r="SKZ19" s="153"/>
      <c r="SLA19" s="153"/>
      <c r="SLB19" s="153"/>
      <c r="SLC19" s="153"/>
      <c r="SLD19" s="153"/>
      <c r="SLE19" s="153"/>
      <c r="SLF19" s="153"/>
      <c r="SLG19" s="153"/>
      <c r="SLH19" s="153"/>
      <c r="SLI19" s="153"/>
      <c r="SLJ19" s="153"/>
      <c r="SLK19" s="153"/>
      <c r="SLL19" s="153"/>
      <c r="SLM19" s="153"/>
      <c r="SLN19" s="153"/>
      <c r="SLO19" s="153"/>
      <c r="SLP19" s="153"/>
      <c r="SLQ19" s="153"/>
      <c r="SLR19" s="153"/>
      <c r="SLS19" s="153"/>
      <c r="SLT19" s="153"/>
      <c r="SLU19" s="153"/>
      <c r="SLV19" s="153"/>
      <c r="SLW19" s="153"/>
      <c r="SLX19" s="153"/>
      <c r="SLY19" s="153"/>
      <c r="SLZ19" s="153"/>
      <c r="SMA19" s="153"/>
      <c r="SMB19" s="153"/>
      <c r="SMC19" s="153"/>
      <c r="SMD19" s="153"/>
      <c r="SME19" s="153"/>
      <c r="SMF19" s="153"/>
      <c r="SMG19" s="153"/>
      <c r="SMH19" s="153"/>
      <c r="SMI19" s="153"/>
      <c r="SMJ19" s="153"/>
      <c r="SMK19" s="153"/>
      <c r="SML19" s="153"/>
      <c r="SMM19" s="153"/>
      <c r="SMN19" s="153"/>
      <c r="SMO19" s="153"/>
      <c r="SMP19" s="153"/>
      <c r="SMQ19" s="153"/>
      <c r="SMR19" s="153"/>
      <c r="SMS19" s="153"/>
      <c r="SMT19" s="153"/>
      <c r="SMU19" s="153"/>
      <c r="SMV19" s="153"/>
      <c r="SMW19" s="153"/>
      <c r="SMX19" s="153"/>
      <c r="SMY19" s="153"/>
      <c r="SMZ19" s="153"/>
      <c r="SNA19" s="153"/>
      <c r="SNB19" s="153"/>
      <c r="SNC19" s="153"/>
      <c r="SND19" s="153"/>
      <c r="SNE19" s="153"/>
      <c r="SNF19" s="153"/>
      <c r="SNG19" s="153"/>
      <c r="SNH19" s="153"/>
      <c r="SNI19" s="153"/>
      <c r="SNJ19" s="153"/>
      <c r="SNK19" s="153"/>
      <c r="SNL19" s="153"/>
      <c r="SNM19" s="153"/>
      <c r="SNN19" s="153"/>
      <c r="SNO19" s="153"/>
      <c r="SNP19" s="153"/>
      <c r="SNQ19" s="153"/>
      <c r="SNR19" s="153"/>
      <c r="SNS19" s="153"/>
      <c r="SNT19" s="153"/>
      <c r="SNU19" s="153"/>
      <c r="SNV19" s="153"/>
      <c r="SNW19" s="153"/>
      <c r="SNX19" s="153"/>
      <c r="SNY19" s="153"/>
      <c r="SNZ19" s="153"/>
      <c r="SOA19" s="153"/>
      <c r="SOB19" s="153"/>
      <c r="SOC19" s="153"/>
      <c r="SOD19" s="153"/>
      <c r="SOE19" s="153"/>
      <c r="SOF19" s="153"/>
      <c r="SOG19" s="153"/>
      <c r="SOH19" s="153"/>
      <c r="SOI19" s="153"/>
      <c r="SOJ19" s="153"/>
      <c r="SOK19" s="153"/>
      <c r="SOL19" s="153"/>
      <c r="SOM19" s="153"/>
      <c r="SON19" s="153"/>
      <c r="SOO19" s="153"/>
      <c r="SOP19" s="153"/>
      <c r="SOQ19" s="153"/>
      <c r="SOR19" s="153"/>
      <c r="SOS19" s="153"/>
      <c r="SOT19" s="153"/>
      <c r="SOU19" s="153"/>
      <c r="SOV19" s="153"/>
      <c r="SOW19" s="153"/>
      <c r="SOX19" s="153"/>
      <c r="SOY19" s="153"/>
      <c r="SOZ19" s="153"/>
      <c r="SPA19" s="153"/>
      <c r="SPB19" s="153"/>
      <c r="SPC19" s="153"/>
      <c r="SPD19" s="153"/>
      <c r="SPE19" s="153"/>
      <c r="SPF19" s="153"/>
      <c r="SPG19" s="153"/>
      <c r="SPH19" s="153"/>
      <c r="SPI19" s="153"/>
      <c r="SPJ19" s="153"/>
      <c r="SPK19" s="153"/>
      <c r="SPL19" s="153"/>
      <c r="SPM19" s="153"/>
      <c r="SPN19" s="153"/>
      <c r="SPO19" s="153"/>
      <c r="SPP19" s="153"/>
      <c r="SPQ19" s="153"/>
      <c r="SPR19" s="153"/>
      <c r="SPS19" s="153"/>
      <c r="SPT19" s="153"/>
      <c r="SPU19" s="153"/>
      <c r="SPV19" s="153"/>
      <c r="SPW19" s="153"/>
      <c r="SPX19" s="153"/>
      <c r="SPY19" s="153"/>
      <c r="SPZ19" s="153"/>
      <c r="SQA19" s="153"/>
      <c r="SQB19" s="153"/>
      <c r="SQC19" s="153"/>
      <c r="SQD19" s="153"/>
      <c r="SQE19" s="153"/>
      <c r="SQF19" s="153"/>
      <c r="SQG19" s="153"/>
      <c r="SQH19" s="153"/>
      <c r="SQI19" s="153"/>
      <c r="SQJ19" s="153"/>
      <c r="SQK19" s="153"/>
      <c r="SQL19" s="153"/>
      <c r="SQM19" s="153"/>
      <c r="SQN19" s="153"/>
      <c r="SQO19" s="153"/>
      <c r="SQP19" s="153"/>
      <c r="SQQ19" s="153"/>
      <c r="SQR19" s="153"/>
      <c r="SQS19" s="153"/>
      <c r="SQT19" s="153"/>
      <c r="SQU19" s="153"/>
      <c r="SQV19" s="153"/>
      <c r="SQW19" s="153"/>
      <c r="SQX19" s="153"/>
      <c r="SQY19" s="153"/>
      <c r="SQZ19" s="153"/>
      <c r="SRA19" s="153"/>
      <c r="SRB19" s="153"/>
      <c r="SRC19" s="153"/>
      <c r="SRD19" s="153"/>
      <c r="SRE19" s="153"/>
      <c r="SRF19" s="153"/>
      <c r="SRG19" s="153"/>
      <c r="SRH19" s="153"/>
      <c r="SRI19" s="153"/>
      <c r="SRJ19" s="153"/>
      <c r="SRK19" s="153"/>
      <c r="SRL19" s="153"/>
      <c r="SRM19" s="153"/>
      <c r="SRN19" s="153"/>
      <c r="SRO19" s="153"/>
      <c r="SRP19" s="153"/>
      <c r="SRQ19" s="153"/>
      <c r="SRR19" s="153"/>
      <c r="SRS19" s="153"/>
      <c r="SRT19" s="153"/>
      <c r="SRU19" s="153"/>
      <c r="SRV19" s="153"/>
      <c r="SRW19" s="153"/>
      <c r="SRX19" s="153"/>
      <c r="SRY19" s="153"/>
      <c r="SRZ19" s="153"/>
      <c r="SSA19" s="153"/>
      <c r="SSB19" s="153"/>
      <c r="SSC19" s="153"/>
      <c r="SSD19" s="153"/>
      <c r="SSE19" s="153"/>
      <c r="SSF19" s="153"/>
      <c r="SSG19" s="153"/>
      <c r="SSH19" s="153"/>
      <c r="SSI19" s="153"/>
      <c r="SSJ19" s="153"/>
      <c r="SSK19" s="153"/>
      <c r="SSL19" s="153"/>
      <c r="SSM19" s="153"/>
      <c r="SSN19" s="153"/>
      <c r="SSO19" s="153"/>
      <c r="SSP19" s="153"/>
      <c r="SSQ19" s="153"/>
      <c r="SSR19" s="153"/>
      <c r="SSS19" s="153"/>
      <c r="SST19" s="153"/>
      <c r="SSU19" s="153"/>
      <c r="SSV19" s="153"/>
      <c r="SSW19" s="153"/>
      <c r="SSX19" s="153"/>
      <c r="SSY19" s="153"/>
      <c r="SSZ19" s="153"/>
      <c r="STA19" s="153"/>
      <c r="STB19" s="153"/>
      <c r="STC19" s="153"/>
      <c r="STD19" s="153"/>
      <c r="STE19" s="153"/>
      <c r="STF19" s="153"/>
      <c r="STG19" s="153"/>
      <c r="STH19" s="153"/>
      <c r="STI19" s="153"/>
      <c r="STJ19" s="153"/>
      <c r="STK19" s="153"/>
      <c r="STL19" s="153"/>
      <c r="STM19" s="153"/>
      <c r="STN19" s="153"/>
      <c r="STO19" s="153"/>
      <c r="STP19" s="153"/>
      <c r="STQ19" s="153"/>
      <c r="STR19" s="153"/>
      <c r="STS19" s="153"/>
      <c r="STT19" s="153"/>
      <c r="STU19" s="153"/>
      <c r="STV19" s="153"/>
      <c r="STW19" s="153"/>
      <c r="STX19" s="153"/>
      <c r="STY19" s="153"/>
      <c r="STZ19" s="153"/>
      <c r="SUA19" s="153"/>
      <c r="SUB19" s="153"/>
      <c r="SUC19" s="153"/>
      <c r="SUD19" s="153"/>
      <c r="SUE19" s="153"/>
      <c r="SUF19" s="153"/>
      <c r="SUG19" s="153"/>
      <c r="SUH19" s="153"/>
      <c r="SUI19" s="153"/>
      <c r="SUJ19" s="153"/>
      <c r="SUK19" s="153"/>
      <c r="SUL19" s="153"/>
      <c r="SUM19" s="153"/>
      <c r="SUN19" s="153"/>
      <c r="SUO19" s="153"/>
      <c r="SUP19" s="153"/>
      <c r="SUQ19" s="153"/>
      <c r="SUR19" s="153"/>
      <c r="SUS19" s="153"/>
      <c r="SUT19" s="153"/>
      <c r="SUU19" s="153"/>
      <c r="SUV19" s="153"/>
      <c r="SUW19" s="153"/>
      <c r="SUX19" s="153"/>
      <c r="SUY19" s="153"/>
      <c r="SUZ19" s="153"/>
      <c r="SVA19" s="153"/>
      <c r="SVB19" s="153"/>
      <c r="SVC19" s="153"/>
      <c r="SVD19" s="153"/>
      <c r="SVE19" s="153"/>
      <c r="SVF19" s="153"/>
      <c r="SVG19" s="153"/>
      <c r="SVH19" s="153"/>
      <c r="SVI19" s="153"/>
      <c r="SVJ19" s="153"/>
      <c r="SVK19" s="153"/>
      <c r="SVL19" s="153"/>
      <c r="SVM19" s="153"/>
      <c r="SVN19" s="153"/>
      <c r="SVO19" s="153"/>
      <c r="SVP19" s="153"/>
      <c r="SVQ19" s="153"/>
      <c r="SVR19" s="153"/>
      <c r="SVS19" s="153"/>
      <c r="SVT19" s="153"/>
      <c r="SVU19" s="153"/>
      <c r="SVV19" s="153"/>
      <c r="SVW19" s="153"/>
      <c r="SVX19" s="153"/>
      <c r="SVY19" s="153"/>
      <c r="SVZ19" s="153"/>
      <c r="SWA19" s="153"/>
      <c r="SWB19" s="153"/>
      <c r="SWC19" s="153"/>
      <c r="SWD19" s="153"/>
      <c r="SWE19" s="153"/>
      <c r="SWF19" s="153"/>
      <c r="SWG19" s="153"/>
      <c r="SWH19" s="153"/>
      <c r="SWI19" s="153"/>
      <c r="SWJ19" s="153"/>
      <c r="SWK19" s="153"/>
      <c r="SWL19" s="153"/>
      <c r="SWM19" s="153"/>
      <c r="SWN19" s="153"/>
      <c r="SWO19" s="153"/>
      <c r="SWP19" s="153"/>
      <c r="SWQ19" s="153"/>
      <c r="SWR19" s="153"/>
      <c r="SWS19" s="153"/>
      <c r="SWT19" s="153"/>
      <c r="SWU19" s="153"/>
      <c r="SWV19" s="153"/>
      <c r="SWW19" s="153"/>
      <c r="SWX19" s="153"/>
      <c r="SWY19" s="153"/>
      <c r="SWZ19" s="153"/>
      <c r="SXA19" s="153"/>
      <c r="SXB19" s="153"/>
      <c r="SXC19" s="153"/>
      <c r="SXD19" s="153"/>
      <c r="SXE19" s="153"/>
      <c r="SXF19" s="153"/>
      <c r="SXG19" s="153"/>
      <c r="SXH19" s="153"/>
      <c r="SXI19" s="153"/>
      <c r="SXJ19" s="153"/>
      <c r="SXK19" s="153"/>
      <c r="SXL19" s="153"/>
      <c r="SXM19" s="153"/>
      <c r="SXN19" s="153"/>
      <c r="SXO19" s="153"/>
      <c r="SXP19" s="153"/>
      <c r="SXQ19" s="153"/>
      <c r="SXR19" s="153"/>
      <c r="SXS19" s="153"/>
      <c r="SXT19" s="153"/>
      <c r="SXU19" s="153"/>
      <c r="SXV19" s="153"/>
      <c r="SXW19" s="153"/>
      <c r="SXX19" s="153"/>
      <c r="SXY19" s="153"/>
      <c r="SXZ19" s="153"/>
      <c r="SYA19" s="153"/>
      <c r="SYB19" s="153"/>
      <c r="SYC19" s="153"/>
      <c r="SYD19" s="153"/>
      <c r="SYE19" s="153"/>
      <c r="SYF19" s="153"/>
      <c r="SYG19" s="153"/>
      <c r="SYH19" s="153"/>
      <c r="SYI19" s="153"/>
      <c r="SYJ19" s="153"/>
      <c r="SYK19" s="153"/>
      <c r="SYL19" s="153"/>
      <c r="SYM19" s="153"/>
      <c r="SYN19" s="153"/>
      <c r="SYO19" s="153"/>
      <c r="SYP19" s="153"/>
      <c r="SYQ19" s="153"/>
      <c r="SYR19" s="153"/>
      <c r="SYS19" s="153"/>
      <c r="SYT19" s="153"/>
      <c r="SYU19" s="153"/>
      <c r="SYV19" s="153"/>
      <c r="SYW19" s="153"/>
      <c r="SYX19" s="153"/>
      <c r="SYY19" s="153"/>
      <c r="SYZ19" s="153"/>
      <c r="SZA19" s="153"/>
      <c r="SZB19" s="153"/>
      <c r="SZC19" s="153"/>
      <c r="SZD19" s="153"/>
      <c r="SZE19" s="153"/>
      <c r="SZF19" s="153"/>
      <c r="SZG19" s="153"/>
      <c r="SZH19" s="153"/>
      <c r="SZI19" s="153"/>
      <c r="SZJ19" s="153"/>
      <c r="SZK19" s="153"/>
      <c r="SZL19" s="153"/>
      <c r="SZM19" s="153"/>
      <c r="SZN19" s="153"/>
      <c r="SZO19" s="153"/>
      <c r="SZP19" s="153"/>
      <c r="SZQ19" s="153"/>
      <c r="SZR19" s="153"/>
      <c r="SZS19" s="153"/>
      <c r="SZT19" s="153"/>
      <c r="SZU19" s="153"/>
      <c r="SZV19" s="153"/>
      <c r="SZW19" s="153"/>
      <c r="SZX19" s="153"/>
      <c r="SZY19" s="153"/>
      <c r="SZZ19" s="153"/>
      <c r="TAA19" s="153"/>
      <c r="TAB19" s="153"/>
      <c r="TAC19" s="153"/>
      <c r="TAD19" s="153"/>
      <c r="TAE19" s="153"/>
      <c r="TAF19" s="153"/>
      <c r="TAG19" s="153"/>
      <c r="TAH19" s="153"/>
      <c r="TAI19" s="153"/>
      <c r="TAJ19" s="153"/>
      <c r="TAK19" s="153"/>
      <c r="TAL19" s="153"/>
      <c r="TAM19" s="153"/>
      <c r="TAN19" s="153"/>
      <c r="TAO19" s="153"/>
      <c r="TAP19" s="153"/>
      <c r="TAQ19" s="153"/>
      <c r="TAR19" s="153"/>
      <c r="TAS19" s="153"/>
      <c r="TAT19" s="153"/>
      <c r="TAU19" s="153"/>
      <c r="TAV19" s="153"/>
      <c r="TAW19" s="153"/>
      <c r="TAX19" s="153"/>
      <c r="TAY19" s="153"/>
      <c r="TAZ19" s="153"/>
      <c r="TBA19" s="153"/>
      <c r="TBB19" s="153"/>
      <c r="TBC19" s="153"/>
      <c r="TBD19" s="153"/>
      <c r="TBE19" s="153"/>
      <c r="TBF19" s="153"/>
      <c r="TBG19" s="153"/>
      <c r="TBH19" s="153"/>
      <c r="TBI19" s="153"/>
      <c r="TBJ19" s="153"/>
      <c r="TBK19" s="153"/>
      <c r="TBL19" s="153"/>
      <c r="TBM19" s="153"/>
      <c r="TBN19" s="153"/>
      <c r="TBO19" s="153"/>
      <c r="TBP19" s="153"/>
      <c r="TBQ19" s="153"/>
      <c r="TBR19" s="153"/>
      <c r="TBS19" s="153"/>
      <c r="TBT19" s="153"/>
      <c r="TBU19" s="153"/>
      <c r="TBV19" s="153"/>
      <c r="TBW19" s="153"/>
      <c r="TBX19" s="153"/>
      <c r="TBY19" s="153"/>
      <c r="TBZ19" s="153"/>
      <c r="TCA19" s="153"/>
      <c r="TCB19" s="153"/>
      <c r="TCC19" s="153"/>
      <c r="TCD19" s="153"/>
      <c r="TCE19" s="153"/>
      <c r="TCF19" s="153"/>
      <c r="TCG19" s="153"/>
      <c r="TCH19" s="153"/>
      <c r="TCI19" s="153"/>
      <c r="TCJ19" s="153"/>
      <c r="TCK19" s="153"/>
      <c r="TCL19" s="153"/>
      <c r="TCM19" s="153"/>
      <c r="TCN19" s="153"/>
      <c r="TCO19" s="153"/>
      <c r="TCP19" s="153"/>
      <c r="TCQ19" s="153"/>
      <c r="TCR19" s="153"/>
      <c r="TCS19" s="153"/>
      <c r="TCT19" s="153"/>
      <c r="TCU19" s="153"/>
      <c r="TCV19" s="153"/>
      <c r="TCW19" s="153"/>
      <c r="TCX19" s="153"/>
      <c r="TCY19" s="153"/>
      <c r="TCZ19" s="153"/>
      <c r="TDA19" s="153"/>
      <c r="TDB19" s="153"/>
      <c r="TDC19" s="153"/>
      <c r="TDD19" s="153"/>
      <c r="TDE19" s="153"/>
      <c r="TDF19" s="153"/>
      <c r="TDG19" s="153"/>
      <c r="TDH19" s="153"/>
      <c r="TDI19" s="153"/>
      <c r="TDJ19" s="153"/>
      <c r="TDK19" s="153"/>
      <c r="TDL19" s="153"/>
      <c r="TDM19" s="153"/>
      <c r="TDN19" s="153"/>
      <c r="TDO19" s="153"/>
      <c r="TDP19" s="153"/>
      <c r="TDQ19" s="153"/>
      <c r="TDR19" s="153"/>
      <c r="TDS19" s="153"/>
      <c r="TDT19" s="153"/>
      <c r="TDU19" s="153"/>
      <c r="TDV19" s="153"/>
      <c r="TDW19" s="153"/>
      <c r="TDX19" s="153"/>
      <c r="TDY19" s="153"/>
      <c r="TDZ19" s="153"/>
      <c r="TEA19" s="153"/>
      <c r="TEB19" s="153"/>
      <c r="TEC19" s="153"/>
      <c r="TED19" s="153"/>
      <c r="TEE19" s="153"/>
      <c r="TEF19" s="153"/>
      <c r="TEG19" s="153"/>
      <c r="TEH19" s="153"/>
      <c r="TEI19" s="153"/>
      <c r="TEJ19" s="153"/>
      <c r="TEK19" s="153"/>
      <c r="TEL19" s="153"/>
      <c r="TEM19" s="153"/>
      <c r="TEN19" s="153"/>
      <c r="TEO19" s="153"/>
      <c r="TEP19" s="153"/>
      <c r="TEQ19" s="153"/>
      <c r="TER19" s="153"/>
      <c r="TES19" s="153"/>
      <c r="TET19" s="153"/>
      <c r="TEU19" s="153"/>
      <c r="TEV19" s="153"/>
      <c r="TEW19" s="153"/>
      <c r="TEX19" s="153"/>
      <c r="TEY19" s="153"/>
      <c r="TEZ19" s="153"/>
      <c r="TFA19" s="153"/>
      <c r="TFB19" s="153"/>
      <c r="TFC19" s="153"/>
      <c r="TFD19" s="153"/>
      <c r="TFE19" s="153"/>
      <c r="TFF19" s="153"/>
      <c r="TFG19" s="153"/>
      <c r="TFH19" s="153"/>
      <c r="TFI19" s="153"/>
      <c r="TFJ19" s="153"/>
      <c r="TFK19" s="153"/>
      <c r="TFL19" s="153"/>
      <c r="TFM19" s="153"/>
      <c r="TFN19" s="153"/>
      <c r="TFO19" s="153"/>
      <c r="TFP19" s="153"/>
      <c r="TFQ19" s="153"/>
      <c r="TFR19" s="153"/>
      <c r="TFS19" s="153"/>
      <c r="TFT19" s="153"/>
      <c r="TFU19" s="153"/>
      <c r="TFV19" s="153"/>
      <c r="TFW19" s="153"/>
      <c r="TFX19" s="153"/>
      <c r="TFY19" s="153"/>
      <c r="TFZ19" s="153"/>
      <c r="TGA19" s="153"/>
      <c r="TGB19" s="153"/>
      <c r="TGC19" s="153"/>
      <c r="TGD19" s="153"/>
      <c r="TGE19" s="153"/>
      <c r="TGF19" s="153"/>
      <c r="TGG19" s="153"/>
      <c r="TGH19" s="153"/>
      <c r="TGI19" s="153"/>
      <c r="TGJ19" s="153"/>
      <c r="TGK19" s="153"/>
      <c r="TGL19" s="153"/>
      <c r="TGM19" s="153"/>
      <c r="TGN19" s="153"/>
      <c r="TGO19" s="153"/>
      <c r="TGP19" s="153"/>
      <c r="TGQ19" s="153"/>
      <c r="TGR19" s="153"/>
      <c r="TGS19" s="153"/>
      <c r="TGT19" s="153"/>
      <c r="TGU19" s="153"/>
      <c r="TGV19" s="153"/>
      <c r="TGW19" s="153"/>
      <c r="TGX19" s="153"/>
      <c r="TGY19" s="153"/>
      <c r="TGZ19" s="153"/>
      <c r="THA19" s="153"/>
      <c r="THB19" s="153"/>
      <c r="THC19" s="153"/>
      <c r="THD19" s="153"/>
      <c r="THE19" s="153"/>
      <c r="THF19" s="153"/>
      <c r="THG19" s="153"/>
      <c r="THH19" s="153"/>
      <c r="THI19" s="153"/>
      <c r="THJ19" s="153"/>
      <c r="THK19" s="153"/>
      <c r="THL19" s="153"/>
      <c r="THM19" s="153"/>
      <c r="THN19" s="153"/>
      <c r="THO19" s="153"/>
      <c r="THP19" s="153"/>
      <c r="THQ19" s="153"/>
      <c r="THR19" s="153"/>
      <c r="THS19" s="153"/>
      <c r="THT19" s="153"/>
      <c r="THU19" s="153"/>
      <c r="THV19" s="153"/>
      <c r="THW19" s="153"/>
      <c r="THX19" s="153"/>
      <c r="THY19" s="153"/>
      <c r="THZ19" s="153"/>
      <c r="TIA19" s="153"/>
      <c r="TIB19" s="153"/>
      <c r="TIC19" s="153"/>
      <c r="TID19" s="153"/>
      <c r="TIE19" s="153"/>
      <c r="TIF19" s="153"/>
      <c r="TIG19" s="153"/>
      <c r="TIH19" s="153"/>
      <c r="TII19" s="153"/>
      <c r="TIJ19" s="153"/>
      <c r="TIK19" s="153"/>
      <c r="TIL19" s="153"/>
      <c r="TIM19" s="153"/>
      <c r="TIN19" s="153"/>
      <c r="TIO19" s="153"/>
      <c r="TIP19" s="153"/>
      <c r="TIQ19" s="153"/>
      <c r="TIR19" s="153"/>
      <c r="TIS19" s="153"/>
      <c r="TIT19" s="153"/>
      <c r="TIU19" s="153"/>
      <c r="TIV19" s="153"/>
      <c r="TIW19" s="153"/>
      <c r="TIX19" s="153"/>
      <c r="TIY19" s="153"/>
      <c r="TIZ19" s="153"/>
      <c r="TJA19" s="153"/>
      <c r="TJB19" s="153"/>
      <c r="TJC19" s="153"/>
      <c r="TJD19" s="153"/>
      <c r="TJE19" s="153"/>
      <c r="TJF19" s="153"/>
      <c r="TJG19" s="153"/>
      <c r="TJH19" s="153"/>
      <c r="TJI19" s="153"/>
      <c r="TJJ19" s="153"/>
      <c r="TJK19" s="153"/>
      <c r="TJL19" s="153"/>
      <c r="TJM19" s="153"/>
      <c r="TJN19" s="153"/>
      <c r="TJO19" s="153"/>
      <c r="TJP19" s="153"/>
      <c r="TJQ19" s="153"/>
      <c r="TJR19" s="153"/>
      <c r="TJS19" s="153"/>
      <c r="TJT19" s="153"/>
      <c r="TJU19" s="153"/>
      <c r="TJV19" s="153"/>
      <c r="TJW19" s="153"/>
      <c r="TJX19" s="153"/>
      <c r="TJY19" s="153"/>
      <c r="TJZ19" s="153"/>
      <c r="TKA19" s="153"/>
      <c r="TKB19" s="153"/>
      <c r="TKC19" s="153"/>
      <c r="TKD19" s="153"/>
      <c r="TKE19" s="153"/>
      <c r="TKF19" s="153"/>
      <c r="TKG19" s="153"/>
      <c r="TKH19" s="153"/>
      <c r="TKI19" s="153"/>
      <c r="TKJ19" s="153"/>
      <c r="TKK19" s="153"/>
      <c r="TKL19" s="153"/>
      <c r="TKM19" s="153"/>
      <c r="TKN19" s="153"/>
      <c r="TKO19" s="153"/>
      <c r="TKP19" s="153"/>
      <c r="TKQ19" s="153"/>
      <c r="TKR19" s="153"/>
      <c r="TKS19" s="153"/>
      <c r="TKT19" s="153"/>
      <c r="TKU19" s="153"/>
      <c r="TKV19" s="153"/>
      <c r="TKW19" s="153"/>
      <c r="TKX19" s="153"/>
      <c r="TKY19" s="153"/>
      <c r="TKZ19" s="153"/>
      <c r="TLA19" s="153"/>
      <c r="TLB19" s="153"/>
      <c r="TLC19" s="153"/>
      <c r="TLD19" s="153"/>
      <c r="TLE19" s="153"/>
      <c r="TLF19" s="153"/>
      <c r="TLG19" s="153"/>
      <c r="TLH19" s="153"/>
      <c r="TLI19" s="153"/>
      <c r="TLJ19" s="153"/>
      <c r="TLK19" s="153"/>
      <c r="TLL19" s="153"/>
      <c r="TLM19" s="153"/>
      <c r="TLN19" s="153"/>
      <c r="TLO19" s="153"/>
      <c r="TLP19" s="153"/>
      <c r="TLQ19" s="153"/>
      <c r="TLR19" s="153"/>
      <c r="TLS19" s="153"/>
      <c r="TLT19" s="153"/>
      <c r="TLU19" s="153"/>
      <c r="TLV19" s="153"/>
      <c r="TLW19" s="153"/>
      <c r="TLX19" s="153"/>
      <c r="TLY19" s="153"/>
      <c r="TLZ19" s="153"/>
      <c r="TMA19" s="153"/>
      <c r="TMB19" s="153"/>
      <c r="TMC19" s="153"/>
      <c r="TMD19" s="153"/>
      <c r="TME19" s="153"/>
      <c r="TMF19" s="153"/>
      <c r="TMG19" s="153"/>
      <c r="TMH19" s="153"/>
      <c r="TMI19" s="153"/>
      <c r="TMJ19" s="153"/>
      <c r="TMK19" s="153"/>
      <c r="TML19" s="153"/>
      <c r="TMM19" s="153"/>
      <c r="TMN19" s="153"/>
      <c r="TMO19" s="153"/>
      <c r="TMP19" s="153"/>
      <c r="TMQ19" s="153"/>
      <c r="TMR19" s="153"/>
      <c r="TMS19" s="153"/>
      <c r="TMT19" s="153"/>
      <c r="TMU19" s="153"/>
      <c r="TMV19" s="153"/>
      <c r="TMW19" s="153"/>
      <c r="TMX19" s="153"/>
      <c r="TMY19" s="153"/>
      <c r="TMZ19" s="153"/>
      <c r="TNA19" s="153"/>
      <c r="TNB19" s="153"/>
      <c r="TNC19" s="153"/>
      <c r="TND19" s="153"/>
      <c r="TNE19" s="153"/>
      <c r="TNF19" s="153"/>
      <c r="TNG19" s="153"/>
      <c r="TNH19" s="153"/>
      <c r="TNI19" s="153"/>
      <c r="TNJ19" s="153"/>
      <c r="TNK19" s="153"/>
      <c r="TNL19" s="153"/>
      <c r="TNM19" s="153"/>
      <c r="TNN19" s="153"/>
      <c r="TNO19" s="153"/>
      <c r="TNP19" s="153"/>
      <c r="TNQ19" s="153"/>
      <c r="TNR19" s="153"/>
      <c r="TNS19" s="153"/>
      <c r="TNT19" s="153"/>
      <c r="TNU19" s="153"/>
      <c r="TNV19" s="153"/>
      <c r="TNW19" s="153"/>
      <c r="TNX19" s="153"/>
      <c r="TNY19" s="153"/>
      <c r="TNZ19" s="153"/>
      <c r="TOA19" s="153"/>
      <c r="TOB19" s="153"/>
      <c r="TOC19" s="153"/>
      <c r="TOD19" s="153"/>
      <c r="TOE19" s="153"/>
      <c r="TOF19" s="153"/>
      <c r="TOG19" s="153"/>
      <c r="TOH19" s="153"/>
      <c r="TOI19" s="153"/>
      <c r="TOJ19" s="153"/>
      <c r="TOK19" s="153"/>
      <c r="TOL19" s="153"/>
      <c r="TOM19" s="153"/>
      <c r="TON19" s="153"/>
      <c r="TOO19" s="153"/>
      <c r="TOP19" s="153"/>
      <c r="TOQ19" s="153"/>
      <c r="TOR19" s="153"/>
      <c r="TOS19" s="153"/>
      <c r="TOT19" s="153"/>
      <c r="TOU19" s="153"/>
      <c r="TOV19" s="153"/>
      <c r="TOW19" s="153"/>
      <c r="TOX19" s="153"/>
      <c r="TOY19" s="153"/>
      <c r="TOZ19" s="153"/>
      <c r="TPA19" s="153"/>
      <c r="TPB19" s="153"/>
      <c r="TPC19" s="153"/>
      <c r="TPD19" s="153"/>
      <c r="TPE19" s="153"/>
      <c r="TPF19" s="153"/>
      <c r="TPG19" s="153"/>
      <c r="TPH19" s="153"/>
      <c r="TPI19" s="153"/>
      <c r="TPJ19" s="153"/>
      <c r="TPK19" s="153"/>
      <c r="TPL19" s="153"/>
      <c r="TPM19" s="153"/>
      <c r="TPN19" s="153"/>
      <c r="TPO19" s="153"/>
      <c r="TPP19" s="153"/>
      <c r="TPQ19" s="153"/>
      <c r="TPR19" s="153"/>
      <c r="TPS19" s="153"/>
      <c r="TPT19" s="153"/>
      <c r="TPU19" s="153"/>
      <c r="TPV19" s="153"/>
      <c r="TPW19" s="153"/>
      <c r="TPX19" s="153"/>
      <c r="TPY19" s="153"/>
      <c r="TPZ19" s="153"/>
      <c r="TQA19" s="153"/>
      <c r="TQB19" s="153"/>
      <c r="TQC19" s="153"/>
      <c r="TQD19" s="153"/>
      <c r="TQE19" s="153"/>
      <c r="TQF19" s="153"/>
      <c r="TQG19" s="153"/>
      <c r="TQH19" s="153"/>
      <c r="TQI19" s="153"/>
      <c r="TQJ19" s="153"/>
      <c r="TQK19" s="153"/>
      <c r="TQL19" s="153"/>
      <c r="TQM19" s="153"/>
      <c r="TQN19" s="153"/>
      <c r="TQO19" s="153"/>
      <c r="TQP19" s="153"/>
      <c r="TQQ19" s="153"/>
      <c r="TQR19" s="153"/>
      <c r="TQS19" s="153"/>
      <c r="TQT19" s="153"/>
      <c r="TQU19" s="153"/>
      <c r="TQV19" s="153"/>
      <c r="TQW19" s="153"/>
      <c r="TQX19" s="153"/>
      <c r="TQY19" s="153"/>
      <c r="TQZ19" s="153"/>
      <c r="TRA19" s="153"/>
      <c r="TRB19" s="153"/>
      <c r="TRC19" s="153"/>
      <c r="TRD19" s="153"/>
      <c r="TRE19" s="153"/>
      <c r="TRF19" s="153"/>
      <c r="TRG19" s="153"/>
      <c r="TRH19" s="153"/>
      <c r="TRI19" s="153"/>
      <c r="TRJ19" s="153"/>
      <c r="TRK19" s="153"/>
      <c r="TRL19" s="153"/>
      <c r="TRM19" s="153"/>
      <c r="TRN19" s="153"/>
      <c r="TRO19" s="153"/>
      <c r="TRP19" s="153"/>
      <c r="TRQ19" s="153"/>
      <c r="TRR19" s="153"/>
      <c r="TRS19" s="153"/>
      <c r="TRT19" s="153"/>
      <c r="TRU19" s="153"/>
      <c r="TRV19" s="153"/>
      <c r="TRW19" s="153"/>
      <c r="TRX19" s="153"/>
      <c r="TRY19" s="153"/>
      <c r="TRZ19" s="153"/>
      <c r="TSA19" s="153"/>
      <c r="TSB19" s="153"/>
      <c r="TSC19" s="153"/>
      <c r="TSD19" s="153"/>
      <c r="TSE19" s="153"/>
      <c r="TSF19" s="153"/>
      <c r="TSG19" s="153"/>
      <c r="TSH19" s="153"/>
      <c r="TSI19" s="153"/>
      <c r="TSJ19" s="153"/>
      <c r="TSK19" s="153"/>
      <c r="TSL19" s="153"/>
      <c r="TSM19" s="153"/>
      <c r="TSN19" s="153"/>
      <c r="TSO19" s="153"/>
      <c r="TSP19" s="153"/>
      <c r="TSQ19" s="153"/>
      <c r="TSR19" s="153"/>
      <c r="TSS19" s="153"/>
      <c r="TST19" s="153"/>
      <c r="TSU19" s="153"/>
      <c r="TSV19" s="153"/>
      <c r="TSW19" s="153"/>
      <c r="TSX19" s="153"/>
      <c r="TSY19" s="153"/>
      <c r="TSZ19" s="153"/>
      <c r="TTA19" s="153"/>
      <c r="TTB19" s="153"/>
      <c r="TTC19" s="153"/>
      <c r="TTD19" s="153"/>
      <c r="TTE19" s="153"/>
      <c r="TTF19" s="153"/>
      <c r="TTG19" s="153"/>
      <c r="TTH19" s="153"/>
      <c r="TTI19" s="153"/>
      <c r="TTJ19" s="153"/>
      <c r="TTK19" s="153"/>
      <c r="TTL19" s="153"/>
      <c r="TTM19" s="153"/>
      <c r="TTN19" s="153"/>
      <c r="TTO19" s="153"/>
      <c r="TTP19" s="153"/>
      <c r="TTQ19" s="153"/>
      <c r="TTR19" s="153"/>
      <c r="TTS19" s="153"/>
      <c r="TTT19" s="153"/>
      <c r="TTU19" s="153"/>
      <c r="TTV19" s="153"/>
      <c r="TTW19" s="153"/>
      <c r="TTX19" s="153"/>
      <c r="TTY19" s="153"/>
      <c r="TTZ19" s="153"/>
      <c r="TUA19" s="153"/>
      <c r="TUB19" s="153"/>
      <c r="TUC19" s="153"/>
      <c r="TUD19" s="153"/>
      <c r="TUE19" s="153"/>
      <c r="TUF19" s="153"/>
      <c r="TUG19" s="153"/>
      <c r="TUH19" s="153"/>
      <c r="TUI19" s="153"/>
      <c r="TUJ19" s="153"/>
      <c r="TUK19" s="153"/>
      <c r="TUL19" s="153"/>
      <c r="TUM19" s="153"/>
      <c r="TUN19" s="153"/>
      <c r="TUO19" s="153"/>
      <c r="TUP19" s="153"/>
      <c r="TUQ19" s="153"/>
      <c r="TUR19" s="153"/>
      <c r="TUS19" s="153"/>
      <c r="TUT19" s="153"/>
      <c r="TUU19" s="153"/>
      <c r="TUV19" s="153"/>
      <c r="TUW19" s="153"/>
      <c r="TUX19" s="153"/>
      <c r="TUY19" s="153"/>
      <c r="TUZ19" s="153"/>
      <c r="TVA19" s="153"/>
      <c r="TVB19" s="153"/>
      <c r="TVC19" s="153"/>
      <c r="TVD19" s="153"/>
      <c r="TVE19" s="153"/>
      <c r="TVF19" s="153"/>
      <c r="TVG19" s="153"/>
      <c r="TVH19" s="153"/>
      <c r="TVI19" s="153"/>
      <c r="TVJ19" s="153"/>
      <c r="TVK19" s="153"/>
      <c r="TVL19" s="153"/>
      <c r="TVM19" s="153"/>
      <c r="TVN19" s="153"/>
      <c r="TVO19" s="153"/>
      <c r="TVP19" s="153"/>
      <c r="TVQ19" s="153"/>
      <c r="TVR19" s="153"/>
      <c r="TVS19" s="153"/>
      <c r="TVT19" s="153"/>
      <c r="TVU19" s="153"/>
      <c r="TVV19" s="153"/>
      <c r="TVW19" s="153"/>
      <c r="TVX19" s="153"/>
      <c r="TVY19" s="153"/>
      <c r="TVZ19" s="153"/>
      <c r="TWA19" s="153"/>
      <c r="TWB19" s="153"/>
      <c r="TWC19" s="153"/>
      <c r="TWD19" s="153"/>
      <c r="TWE19" s="153"/>
      <c r="TWF19" s="153"/>
      <c r="TWG19" s="153"/>
      <c r="TWH19" s="153"/>
      <c r="TWI19" s="153"/>
      <c r="TWJ19" s="153"/>
      <c r="TWK19" s="153"/>
      <c r="TWL19" s="153"/>
      <c r="TWM19" s="153"/>
      <c r="TWN19" s="153"/>
      <c r="TWO19" s="153"/>
      <c r="TWP19" s="153"/>
      <c r="TWQ19" s="153"/>
      <c r="TWR19" s="153"/>
      <c r="TWS19" s="153"/>
      <c r="TWT19" s="153"/>
      <c r="TWU19" s="153"/>
      <c r="TWV19" s="153"/>
      <c r="TWW19" s="153"/>
      <c r="TWX19" s="153"/>
      <c r="TWY19" s="153"/>
      <c r="TWZ19" s="153"/>
      <c r="TXA19" s="153"/>
      <c r="TXB19" s="153"/>
      <c r="TXC19" s="153"/>
      <c r="TXD19" s="153"/>
      <c r="TXE19" s="153"/>
      <c r="TXF19" s="153"/>
      <c r="TXG19" s="153"/>
      <c r="TXH19" s="153"/>
      <c r="TXI19" s="153"/>
      <c r="TXJ19" s="153"/>
      <c r="TXK19" s="153"/>
      <c r="TXL19" s="153"/>
      <c r="TXM19" s="153"/>
      <c r="TXN19" s="153"/>
      <c r="TXO19" s="153"/>
      <c r="TXP19" s="153"/>
      <c r="TXQ19" s="153"/>
      <c r="TXR19" s="153"/>
      <c r="TXS19" s="153"/>
      <c r="TXT19" s="153"/>
      <c r="TXU19" s="153"/>
      <c r="TXV19" s="153"/>
      <c r="TXW19" s="153"/>
      <c r="TXX19" s="153"/>
      <c r="TXY19" s="153"/>
      <c r="TXZ19" s="153"/>
      <c r="TYA19" s="153"/>
      <c r="TYB19" s="153"/>
      <c r="TYC19" s="153"/>
      <c r="TYD19" s="153"/>
      <c r="TYE19" s="153"/>
      <c r="TYF19" s="153"/>
      <c r="TYG19" s="153"/>
      <c r="TYH19" s="153"/>
      <c r="TYI19" s="153"/>
      <c r="TYJ19" s="153"/>
      <c r="TYK19" s="153"/>
      <c r="TYL19" s="153"/>
      <c r="TYM19" s="153"/>
      <c r="TYN19" s="153"/>
      <c r="TYO19" s="153"/>
      <c r="TYP19" s="153"/>
      <c r="TYQ19" s="153"/>
      <c r="TYR19" s="153"/>
      <c r="TYS19" s="153"/>
      <c r="TYT19" s="153"/>
      <c r="TYU19" s="153"/>
      <c r="TYV19" s="153"/>
      <c r="TYW19" s="153"/>
      <c r="TYX19" s="153"/>
      <c r="TYY19" s="153"/>
      <c r="TYZ19" s="153"/>
      <c r="TZA19" s="153"/>
      <c r="TZB19" s="153"/>
      <c r="TZC19" s="153"/>
      <c r="TZD19" s="153"/>
      <c r="TZE19" s="153"/>
      <c r="TZF19" s="153"/>
      <c r="TZG19" s="153"/>
      <c r="TZH19" s="153"/>
      <c r="TZI19" s="153"/>
      <c r="TZJ19" s="153"/>
      <c r="TZK19" s="153"/>
      <c r="TZL19" s="153"/>
      <c r="TZM19" s="153"/>
      <c r="TZN19" s="153"/>
      <c r="TZO19" s="153"/>
      <c r="TZP19" s="153"/>
      <c r="TZQ19" s="153"/>
      <c r="TZR19" s="153"/>
      <c r="TZS19" s="153"/>
      <c r="TZT19" s="153"/>
      <c r="TZU19" s="153"/>
      <c r="TZV19" s="153"/>
      <c r="TZW19" s="153"/>
      <c r="TZX19" s="153"/>
      <c r="TZY19" s="153"/>
      <c r="TZZ19" s="153"/>
      <c r="UAA19" s="153"/>
      <c r="UAB19" s="153"/>
      <c r="UAC19" s="153"/>
      <c r="UAD19" s="153"/>
      <c r="UAE19" s="153"/>
      <c r="UAF19" s="153"/>
      <c r="UAG19" s="153"/>
      <c r="UAH19" s="153"/>
      <c r="UAI19" s="153"/>
      <c r="UAJ19" s="153"/>
      <c r="UAK19" s="153"/>
      <c r="UAL19" s="153"/>
      <c r="UAM19" s="153"/>
      <c r="UAN19" s="153"/>
      <c r="UAO19" s="153"/>
      <c r="UAP19" s="153"/>
      <c r="UAQ19" s="153"/>
      <c r="UAR19" s="153"/>
      <c r="UAS19" s="153"/>
      <c r="UAT19" s="153"/>
      <c r="UAU19" s="153"/>
      <c r="UAV19" s="153"/>
      <c r="UAW19" s="153"/>
      <c r="UAX19" s="153"/>
      <c r="UAY19" s="153"/>
      <c r="UAZ19" s="153"/>
      <c r="UBA19" s="153"/>
      <c r="UBB19" s="153"/>
      <c r="UBC19" s="153"/>
      <c r="UBD19" s="153"/>
      <c r="UBE19" s="153"/>
      <c r="UBF19" s="153"/>
      <c r="UBG19" s="153"/>
      <c r="UBH19" s="153"/>
      <c r="UBI19" s="153"/>
      <c r="UBJ19" s="153"/>
      <c r="UBK19" s="153"/>
      <c r="UBL19" s="153"/>
      <c r="UBM19" s="153"/>
      <c r="UBN19" s="153"/>
      <c r="UBO19" s="153"/>
      <c r="UBP19" s="153"/>
      <c r="UBQ19" s="153"/>
      <c r="UBR19" s="153"/>
      <c r="UBS19" s="153"/>
      <c r="UBT19" s="153"/>
      <c r="UBU19" s="153"/>
      <c r="UBV19" s="153"/>
      <c r="UBW19" s="153"/>
      <c r="UBX19" s="153"/>
      <c r="UBY19" s="153"/>
      <c r="UBZ19" s="153"/>
      <c r="UCA19" s="153"/>
      <c r="UCB19" s="153"/>
      <c r="UCC19" s="153"/>
      <c r="UCD19" s="153"/>
      <c r="UCE19" s="153"/>
      <c r="UCF19" s="153"/>
      <c r="UCG19" s="153"/>
      <c r="UCH19" s="153"/>
      <c r="UCI19" s="153"/>
      <c r="UCJ19" s="153"/>
      <c r="UCK19" s="153"/>
      <c r="UCL19" s="153"/>
      <c r="UCM19" s="153"/>
      <c r="UCN19" s="153"/>
      <c r="UCO19" s="153"/>
      <c r="UCP19" s="153"/>
      <c r="UCQ19" s="153"/>
      <c r="UCR19" s="153"/>
      <c r="UCS19" s="153"/>
      <c r="UCT19" s="153"/>
      <c r="UCU19" s="153"/>
      <c r="UCV19" s="153"/>
      <c r="UCW19" s="153"/>
      <c r="UCX19" s="153"/>
      <c r="UCY19" s="153"/>
      <c r="UCZ19" s="153"/>
      <c r="UDA19" s="153"/>
      <c r="UDB19" s="153"/>
      <c r="UDC19" s="153"/>
      <c r="UDD19" s="153"/>
      <c r="UDE19" s="153"/>
      <c r="UDF19" s="153"/>
      <c r="UDG19" s="153"/>
      <c r="UDH19" s="153"/>
      <c r="UDI19" s="153"/>
      <c r="UDJ19" s="153"/>
      <c r="UDK19" s="153"/>
      <c r="UDL19" s="153"/>
      <c r="UDM19" s="153"/>
      <c r="UDN19" s="153"/>
      <c r="UDO19" s="153"/>
      <c r="UDP19" s="153"/>
      <c r="UDQ19" s="153"/>
      <c r="UDR19" s="153"/>
      <c r="UDS19" s="153"/>
      <c r="UDT19" s="153"/>
      <c r="UDU19" s="153"/>
      <c r="UDV19" s="153"/>
      <c r="UDW19" s="153"/>
      <c r="UDX19" s="153"/>
      <c r="UDY19" s="153"/>
      <c r="UDZ19" s="153"/>
      <c r="UEA19" s="153"/>
      <c r="UEB19" s="153"/>
      <c r="UEC19" s="153"/>
      <c r="UED19" s="153"/>
      <c r="UEE19" s="153"/>
      <c r="UEF19" s="153"/>
      <c r="UEG19" s="153"/>
      <c r="UEH19" s="153"/>
      <c r="UEI19" s="153"/>
      <c r="UEJ19" s="153"/>
      <c r="UEK19" s="153"/>
      <c r="UEL19" s="153"/>
      <c r="UEM19" s="153"/>
      <c r="UEN19" s="153"/>
      <c r="UEO19" s="153"/>
      <c r="UEP19" s="153"/>
      <c r="UEQ19" s="153"/>
      <c r="UER19" s="153"/>
      <c r="UES19" s="153"/>
      <c r="UET19" s="153"/>
      <c r="UEU19" s="153"/>
      <c r="UEV19" s="153"/>
      <c r="UEW19" s="153"/>
      <c r="UEX19" s="153"/>
      <c r="UEY19" s="153"/>
      <c r="UEZ19" s="153"/>
      <c r="UFA19" s="153"/>
      <c r="UFB19" s="153"/>
      <c r="UFC19" s="153"/>
      <c r="UFD19" s="153"/>
      <c r="UFE19" s="153"/>
      <c r="UFF19" s="153"/>
      <c r="UFG19" s="153"/>
      <c r="UFH19" s="153"/>
      <c r="UFI19" s="153"/>
      <c r="UFJ19" s="153"/>
      <c r="UFK19" s="153"/>
      <c r="UFL19" s="153"/>
      <c r="UFM19" s="153"/>
      <c r="UFN19" s="153"/>
      <c r="UFO19" s="153"/>
      <c r="UFP19" s="153"/>
      <c r="UFQ19" s="153"/>
      <c r="UFR19" s="153"/>
      <c r="UFS19" s="153"/>
      <c r="UFT19" s="153"/>
      <c r="UFU19" s="153"/>
      <c r="UFV19" s="153"/>
      <c r="UFW19" s="153"/>
      <c r="UFX19" s="153"/>
      <c r="UFY19" s="153"/>
      <c r="UFZ19" s="153"/>
      <c r="UGA19" s="153"/>
      <c r="UGB19" s="153"/>
      <c r="UGC19" s="153"/>
      <c r="UGD19" s="153"/>
      <c r="UGE19" s="153"/>
      <c r="UGF19" s="153"/>
      <c r="UGG19" s="153"/>
      <c r="UGH19" s="153"/>
      <c r="UGI19" s="153"/>
      <c r="UGJ19" s="153"/>
      <c r="UGK19" s="153"/>
      <c r="UGL19" s="153"/>
      <c r="UGM19" s="153"/>
      <c r="UGN19" s="153"/>
      <c r="UGO19" s="153"/>
      <c r="UGP19" s="153"/>
      <c r="UGQ19" s="153"/>
      <c r="UGR19" s="153"/>
      <c r="UGS19" s="153"/>
      <c r="UGT19" s="153"/>
      <c r="UGU19" s="153"/>
      <c r="UGV19" s="153"/>
      <c r="UGW19" s="153"/>
      <c r="UGX19" s="153"/>
      <c r="UGY19" s="153"/>
      <c r="UGZ19" s="153"/>
      <c r="UHA19" s="153"/>
      <c r="UHB19" s="153"/>
      <c r="UHC19" s="153"/>
      <c r="UHD19" s="153"/>
      <c r="UHE19" s="153"/>
      <c r="UHF19" s="153"/>
      <c r="UHG19" s="153"/>
      <c r="UHH19" s="153"/>
      <c r="UHI19" s="153"/>
      <c r="UHJ19" s="153"/>
      <c r="UHK19" s="153"/>
      <c r="UHL19" s="153"/>
      <c r="UHM19" s="153"/>
      <c r="UHN19" s="153"/>
      <c r="UHO19" s="153"/>
      <c r="UHP19" s="153"/>
      <c r="UHQ19" s="153"/>
      <c r="UHR19" s="153"/>
      <c r="UHS19" s="153"/>
      <c r="UHT19" s="153"/>
      <c r="UHU19" s="153"/>
      <c r="UHV19" s="153"/>
      <c r="UHW19" s="153"/>
      <c r="UHX19" s="153"/>
      <c r="UHY19" s="153"/>
      <c r="UHZ19" s="153"/>
      <c r="UIA19" s="153"/>
      <c r="UIB19" s="153"/>
      <c r="UIC19" s="153"/>
      <c r="UID19" s="153"/>
      <c r="UIE19" s="153"/>
      <c r="UIF19" s="153"/>
      <c r="UIG19" s="153"/>
      <c r="UIH19" s="153"/>
      <c r="UII19" s="153"/>
      <c r="UIJ19" s="153"/>
      <c r="UIK19" s="153"/>
      <c r="UIL19" s="153"/>
      <c r="UIM19" s="153"/>
      <c r="UIN19" s="153"/>
      <c r="UIO19" s="153"/>
      <c r="UIP19" s="153"/>
      <c r="UIQ19" s="153"/>
      <c r="UIR19" s="153"/>
      <c r="UIS19" s="153"/>
      <c r="UIT19" s="153"/>
      <c r="UIU19" s="153"/>
      <c r="UIV19" s="153"/>
      <c r="UIW19" s="153"/>
      <c r="UIX19" s="153"/>
      <c r="UIY19" s="153"/>
      <c r="UIZ19" s="153"/>
      <c r="UJA19" s="153"/>
      <c r="UJB19" s="153"/>
      <c r="UJC19" s="153"/>
      <c r="UJD19" s="153"/>
      <c r="UJE19" s="153"/>
      <c r="UJF19" s="153"/>
      <c r="UJG19" s="153"/>
      <c r="UJH19" s="153"/>
      <c r="UJI19" s="153"/>
      <c r="UJJ19" s="153"/>
      <c r="UJK19" s="153"/>
      <c r="UJL19" s="153"/>
      <c r="UJM19" s="153"/>
      <c r="UJN19" s="153"/>
      <c r="UJO19" s="153"/>
      <c r="UJP19" s="153"/>
      <c r="UJQ19" s="153"/>
      <c r="UJR19" s="153"/>
      <c r="UJS19" s="153"/>
      <c r="UJT19" s="153"/>
      <c r="UJU19" s="153"/>
      <c r="UJV19" s="153"/>
      <c r="UJW19" s="153"/>
      <c r="UJX19" s="153"/>
      <c r="UJY19" s="153"/>
      <c r="UJZ19" s="153"/>
      <c r="UKA19" s="153"/>
      <c r="UKB19" s="153"/>
      <c r="UKC19" s="153"/>
      <c r="UKD19" s="153"/>
      <c r="UKE19" s="153"/>
      <c r="UKF19" s="153"/>
      <c r="UKG19" s="153"/>
      <c r="UKH19" s="153"/>
      <c r="UKI19" s="153"/>
      <c r="UKJ19" s="153"/>
      <c r="UKK19" s="153"/>
      <c r="UKL19" s="153"/>
      <c r="UKM19" s="153"/>
      <c r="UKN19" s="153"/>
      <c r="UKO19" s="153"/>
      <c r="UKP19" s="153"/>
      <c r="UKQ19" s="153"/>
      <c r="UKR19" s="153"/>
      <c r="UKS19" s="153"/>
      <c r="UKT19" s="153"/>
      <c r="UKU19" s="153"/>
      <c r="UKV19" s="153"/>
      <c r="UKW19" s="153"/>
      <c r="UKX19" s="153"/>
      <c r="UKY19" s="153"/>
      <c r="UKZ19" s="153"/>
      <c r="ULA19" s="153"/>
      <c r="ULB19" s="153"/>
      <c r="ULC19" s="153"/>
      <c r="ULD19" s="153"/>
      <c r="ULE19" s="153"/>
      <c r="ULF19" s="153"/>
      <c r="ULG19" s="153"/>
      <c r="ULH19" s="153"/>
      <c r="ULI19" s="153"/>
      <c r="ULJ19" s="153"/>
      <c r="ULK19" s="153"/>
      <c r="ULL19" s="153"/>
      <c r="ULM19" s="153"/>
      <c r="ULN19" s="153"/>
      <c r="ULO19" s="153"/>
      <c r="ULP19" s="153"/>
      <c r="ULQ19" s="153"/>
      <c r="ULR19" s="153"/>
      <c r="ULS19" s="153"/>
      <c r="ULT19" s="153"/>
      <c r="ULU19" s="153"/>
      <c r="ULV19" s="153"/>
      <c r="ULW19" s="153"/>
      <c r="ULX19" s="153"/>
      <c r="ULY19" s="153"/>
      <c r="ULZ19" s="153"/>
      <c r="UMA19" s="153"/>
      <c r="UMB19" s="153"/>
      <c r="UMC19" s="153"/>
      <c r="UMD19" s="153"/>
      <c r="UME19" s="153"/>
      <c r="UMF19" s="153"/>
      <c r="UMG19" s="153"/>
      <c r="UMH19" s="153"/>
      <c r="UMI19" s="153"/>
      <c r="UMJ19" s="153"/>
      <c r="UMK19" s="153"/>
      <c r="UML19" s="153"/>
      <c r="UMM19" s="153"/>
      <c r="UMN19" s="153"/>
      <c r="UMO19" s="153"/>
      <c r="UMP19" s="153"/>
      <c r="UMQ19" s="153"/>
      <c r="UMR19" s="153"/>
      <c r="UMS19" s="153"/>
      <c r="UMT19" s="153"/>
      <c r="UMU19" s="153"/>
      <c r="UMV19" s="153"/>
      <c r="UMW19" s="153"/>
      <c r="UMX19" s="153"/>
      <c r="UMY19" s="153"/>
      <c r="UMZ19" s="153"/>
      <c r="UNA19" s="153"/>
      <c r="UNB19" s="153"/>
      <c r="UNC19" s="153"/>
      <c r="UND19" s="153"/>
      <c r="UNE19" s="153"/>
      <c r="UNF19" s="153"/>
      <c r="UNG19" s="153"/>
      <c r="UNH19" s="153"/>
      <c r="UNI19" s="153"/>
      <c r="UNJ19" s="153"/>
      <c r="UNK19" s="153"/>
      <c r="UNL19" s="153"/>
      <c r="UNM19" s="153"/>
      <c r="UNN19" s="153"/>
      <c r="UNO19" s="153"/>
      <c r="UNP19" s="153"/>
      <c r="UNQ19" s="153"/>
      <c r="UNR19" s="153"/>
      <c r="UNS19" s="153"/>
      <c r="UNT19" s="153"/>
      <c r="UNU19" s="153"/>
      <c r="UNV19" s="153"/>
      <c r="UNW19" s="153"/>
      <c r="UNX19" s="153"/>
      <c r="UNY19" s="153"/>
      <c r="UNZ19" s="153"/>
      <c r="UOA19" s="153"/>
      <c r="UOB19" s="153"/>
      <c r="UOC19" s="153"/>
      <c r="UOD19" s="153"/>
      <c r="UOE19" s="153"/>
      <c r="UOF19" s="153"/>
      <c r="UOG19" s="153"/>
      <c r="UOH19" s="153"/>
      <c r="UOI19" s="153"/>
      <c r="UOJ19" s="153"/>
      <c r="UOK19" s="153"/>
      <c r="UOL19" s="153"/>
      <c r="UOM19" s="153"/>
      <c r="UON19" s="153"/>
      <c r="UOO19" s="153"/>
      <c r="UOP19" s="153"/>
      <c r="UOQ19" s="153"/>
      <c r="UOR19" s="153"/>
      <c r="UOS19" s="153"/>
      <c r="UOT19" s="153"/>
      <c r="UOU19" s="153"/>
      <c r="UOV19" s="153"/>
      <c r="UOW19" s="153"/>
      <c r="UOX19" s="153"/>
      <c r="UOY19" s="153"/>
      <c r="UOZ19" s="153"/>
      <c r="UPA19" s="153"/>
      <c r="UPB19" s="153"/>
      <c r="UPC19" s="153"/>
      <c r="UPD19" s="153"/>
      <c r="UPE19" s="153"/>
      <c r="UPF19" s="153"/>
      <c r="UPG19" s="153"/>
      <c r="UPH19" s="153"/>
      <c r="UPI19" s="153"/>
      <c r="UPJ19" s="153"/>
      <c r="UPK19" s="153"/>
      <c r="UPL19" s="153"/>
      <c r="UPM19" s="153"/>
      <c r="UPN19" s="153"/>
      <c r="UPO19" s="153"/>
      <c r="UPP19" s="153"/>
      <c r="UPQ19" s="153"/>
      <c r="UPR19" s="153"/>
      <c r="UPS19" s="153"/>
      <c r="UPT19" s="153"/>
      <c r="UPU19" s="153"/>
      <c r="UPV19" s="153"/>
      <c r="UPW19" s="153"/>
      <c r="UPX19" s="153"/>
      <c r="UPY19" s="153"/>
      <c r="UPZ19" s="153"/>
      <c r="UQA19" s="153"/>
      <c r="UQB19" s="153"/>
      <c r="UQC19" s="153"/>
      <c r="UQD19" s="153"/>
      <c r="UQE19" s="153"/>
      <c r="UQF19" s="153"/>
      <c r="UQG19" s="153"/>
      <c r="UQH19" s="153"/>
      <c r="UQI19" s="153"/>
      <c r="UQJ19" s="153"/>
      <c r="UQK19" s="153"/>
      <c r="UQL19" s="153"/>
      <c r="UQM19" s="153"/>
      <c r="UQN19" s="153"/>
      <c r="UQO19" s="153"/>
      <c r="UQP19" s="153"/>
      <c r="UQQ19" s="153"/>
      <c r="UQR19" s="153"/>
      <c r="UQS19" s="153"/>
      <c r="UQT19" s="153"/>
      <c r="UQU19" s="153"/>
      <c r="UQV19" s="153"/>
      <c r="UQW19" s="153"/>
      <c r="UQX19" s="153"/>
      <c r="UQY19" s="153"/>
      <c r="UQZ19" s="153"/>
      <c r="URA19" s="153"/>
      <c r="URB19" s="153"/>
      <c r="URC19" s="153"/>
      <c r="URD19" s="153"/>
      <c r="URE19" s="153"/>
      <c r="URF19" s="153"/>
      <c r="URG19" s="153"/>
      <c r="URH19" s="153"/>
      <c r="URI19" s="153"/>
      <c r="URJ19" s="153"/>
      <c r="URK19" s="153"/>
      <c r="URL19" s="153"/>
      <c r="URM19" s="153"/>
      <c r="URN19" s="153"/>
      <c r="URO19" s="153"/>
      <c r="URP19" s="153"/>
      <c r="URQ19" s="153"/>
      <c r="URR19" s="153"/>
      <c r="URS19" s="153"/>
      <c r="URT19" s="153"/>
      <c r="URU19" s="153"/>
      <c r="URV19" s="153"/>
      <c r="URW19" s="153"/>
      <c r="URX19" s="153"/>
      <c r="URY19" s="153"/>
      <c r="URZ19" s="153"/>
      <c r="USA19" s="153"/>
      <c r="USB19" s="153"/>
      <c r="USC19" s="153"/>
      <c r="USD19" s="153"/>
      <c r="USE19" s="153"/>
      <c r="USF19" s="153"/>
      <c r="USG19" s="153"/>
      <c r="USH19" s="153"/>
      <c r="USI19" s="153"/>
      <c r="USJ19" s="153"/>
      <c r="USK19" s="153"/>
      <c r="USL19" s="153"/>
      <c r="USM19" s="153"/>
      <c r="USN19" s="153"/>
      <c r="USO19" s="153"/>
      <c r="USP19" s="153"/>
      <c r="USQ19" s="153"/>
      <c r="USR19" s="153"/>
      <c r="USS19" s="153"/>
      <c r="UST19" s="153"/>
      <c r="USU19" s="153"/>
      <c r="USV19" s="153"/>
      <c r="USW19" s="153"/>
      <c r="USX19" s="153"/>
      <c r="USY19" s="153"/>
      <c r="USZ19" s="153"/>
      <c r="UTA19" s="153"/>
      <c r="UTB19" s="153"/>
      <c r="UTC19" s="153"/>
      <c r="UTD19" s="153"/>
      <c r="UTE19" s="153"/>
      <c r="UTF19" s="153"/>
      <c r="UTG19" s="153"/>
      <c r="UTH19" s="153"/>
      <c r="UTI19" s="153"/>
      <c r="UTJ19" s="153"/>
      <c r="UTK19" s="153"/>
      <c r="UTL19" s="153"/>
      <c r="UTM19" s="153"/>
      <c r="UTN19" s="153"/>
      <c r="UTO19" s="153"/>
      <c r="UTP19" s="153"/>
      <c r="UTQ19" s="153"/>
      <c r="UTR19" s="153"/>
      <c r="UTS19" s="153"/>
      <c r="UTT19" s="153"/>
      <c r="UTU19" s="153"/>
      <c r="UTV19" s="153"/>
      <c r="UTW19" s="153"/>
      <c r="UTX19" s="153"/>
      <c r="UTY19" s="153"/>
      <c r="UTZ19" s="153"/>
      <c r="UUA19" s="153"/>
      <c r="UUB19" s="153"/>
      <c r="UUC19" s="153"/>
      <c r="UUD19" s="153"/>
      <c r="UUE19" s="153"/>
      <c r="UUF19" s="153"/>
      <c r="UUG19" s="153"/>
      <c r="UUH19" s="153"/>
      <c r="UUI19" s="153"/>
      <c r="UUJ19" s="153"/>
      <c r="UUK19" s="153"/>
      <c r="UUL19" s="153"/>
      <c r="UUM19" s="153"/>
      <c r="UUN19" s="153"/>
      <c r="UUO19" s="153"/>
      <c r="UUP19" s="153"/>
      <c r="UUQ19" s="153"/>
      <c r="UUR19" s="153"/>
      <c r="UUS19" s="153"/>
      <c r="UUT19" s="153"/>
      <c r="UUU19" s="153"/>
      <c r="UUV19" s="153"/>
      <c r="UUW19" s="153"/>
      <c r="UUX19" s="153"/>
      <c r="UUY19" s="153"/>
      <c r="UUZ19" s="153"/>
      <c r="UVA19" s="153"/>
      <c r="UVB19" s="153"/>
      <c r="UVC19" s="153"/>
      <c r="UVD19" s="153"/>
      <c r="UVE19" s="153"/>
      <c r="UVF19" s="153"/>
      <c r="UVG19" s="153"/>
      <c r="UVH19" s="153"/>
      <c r="UVI19" s="153"/>
      <c r="UVJ19" s="153"/>
      <c r="UVK19" s="153"/>
      <c r="UVL19" s="153"/>
      <c r="UVM19" s="153"/>
      <c r="UVN19" s="153"/>
      <c r="UVO19" s="153"/>
      <c r="UVP19" s="153"/>
      <c r="UVQ19" s="153"/>
      <c r="UVR19" s="153"/>
      <c r="UVS19" s="153"/>
      <c r="UVT19" s="153"/>
      <c r="UVU19" s="153"/>
      <c r="UVV19" s="153"/>
      <c r="UVW19" s="153"/>
      <c r="UVX19" s="153"/>
      <c r="UVY19" s="153"/>
      <c r="UVZ19" s="153"/>
      <c r="UWA19" s="153"/>
      <c r="UWB19" s="153"/>
      <c r="UWC19" s="153"/>
      <c r="UWD19" s="153"/>
      <c r="UWE19" s="153"/>
      <c r="UWF19" s="153"/>
      <c r="UWG19" s="153"/>
      <c r="UWH19" s="153"/>
      <c r="UWI19" s="153"/>
      <c r="UWJ19" s="153"/>
      <c r="UWK19" s="153"/>
      <c r="UWL19" s="153"/>
      <c r="UWM19" s="153"/>
      <c r="UWN19" s="153"/>
      <c r="UWO19" s="153"/>
      <c r="UWP19" s="153"/>
      <c r="UWQ19" s="153"/>
      <c r="UWR19" s="153"/>
      <c r="UWS19" s="153"/>
      <c r="UWT19" s="153"/>
      <c r="UWU19" s="153"/>
      <c r="UWV19" s="153"/>
      <c r="UWW19" s="153"/>
      <c r="UWX19" s="153"/>
      <c r="UWY19" s="153"/>
      <c r="UWZ19" s="153"/>
      <c r="UXA19" s="153"/>
      <c r="UXB19" s="153"/>
      <c r="UXC19" s="153"/>
      <c r="UXD19" s="153"/>
      <c r="UXE19" s="153"/>
      <c r="UXF19" s="153"/>
      <c r="UXG19" s="153"/>
      <c r="UXH19" s="153"/>
      <c r="UXI19" s="153"/>
      <c r="UXJ19" s="153"/>
      <c r="UXK19" s="153"/>
      <c r="UXL19" s="153"/>
      <c r="UXM19" s="153"/>
      <c r="UXN19" s="153"/>
      <c r="UXO19" s="153"/>
      <c r="UXP19" s="153"/>
      <c r="UXQ19" s="153"/>
      <c r="UXR19" s="153"/>
      <c r="UXS19" s="153"/>
      <c r="UXT19" s="153"/>
      <c r="UXU19" s="153"/>
      <c r="UXV19" s="153"/>
      <c r="UXW19" s="153"/>
      <c r="UXX19" s="153"/>
      <c r="UXY19" s="153"/>
      <c r="UXZ19" s="153"/>
      <c r="UYA19" s="153"/>
      <c r="UYB19" s="153"/>
      <c r="UYC19" s="153"/>
      <c r="UYD19" s="153"/>
      <c r="UYE19" s="153"/>
      <c r="UYF19" s="153"/>
      <c r="UYG19" s="153"/>
      <c r="UYH19" s="153"/>
      <c r="UYI19" s="153"/>
      <c r="UYJ19" s="153"/>
      <c r="UYK19" s="153"/>
      <c r="UYL19" s="153"/>
      <c r="UYM19" s="153"/>
      <c r="UYN19" s="153"/>
      <c r="UYO19" s="153"/>
      <c r="UYP19" s="153"/>
      <c r="UYQ19" s="153"/>
      <c r="UYR19" s="153"/>
      <c r="UYS19" s="153"/>
      <c r="UYT19" s="153"/>
      <c r="UYU19" s="153"/>
      <c r="UYV19" s="153"/>
      <c r="UYW19" s="153"/>
      <c r="UYX19" s="153"/>
      <c r="UYY19" s="153"/>
      <c r="UYZ19" s="153"/>
      <c r="UZA19" s="153"/>
      <c r="UZB19" s="153"/>
      <c r="UZC19" s="153"/>
      <c r="UZD19" s="153"/>
      <c r="UZE19" s="153"/>
      <c r="UZF19" s="153"/>
      <c r="UZG19" s="153"/>
      <c r="UZH19" s="153"/>
      <c r="UZI19" s="153"/>
      <c r="UZJ19" s="153"/>
      <c r="UZK19" s="153"/>
      <c r="UZL19" s="153"/>
      <c r="UZM19" s="153"/>
      <c r="UZN19" s="153"/>
      <c r="UZO19" s="153"/>
      <c r="UZP19" s="153"/>
      <c r="UZQ19" s="153"/>
      <c r="UZR19" s="153"/>
      <c r="UZS19" s="153"/>
      <c r="UZT19" s="153"/>
      <c r="UZU19" s="153"/>
      <c r="UZV19" s="153"/>
      <c r="UZW19" s="153"/>
      <c r="UZX19" s="153"/>
      <c r="UZY19" s="153"/>
      <c r="UZZ19" s="153"/>
      <c r="VAA19" s="153"/>
      <c r="VAB19" s="153"/>
      <c r="VAC19" s="153"/>
      <c r="VAD19" s="153"/>
      <c r="VAE19" s="153"/>
      <c r="VAF19" s="153"/>
      <c r="VAG19" s="153"/>
      <c r="VAH19" s="153"/>
      <c r="VAI19" s="153"/>
      <c r="VAJ19" s="153"/>
      <c r="VAK19" s="153"/>
      <c r="VAL19" s="153"/>
      <c r="VAM19" s="153"/>
      <c r="VAN19" s="153"/>
      <c r="VAO19" s="153"/>
      <c r="VAP19" s="153"/>
      <c r="VAQ19" s="153"/>
      <c r="VAR19" s="153"/>
      <c r="VAS19" s="153"/>
      <c r="VAT19" s="153"/>
      <c r="VAU19" s="153"/>
      <c r="VAV19" s="153"/>
      <c r="VAW19" s="153"/>
      <c r="VAX19" s="153"/>
      <c r="VAY19" s="153"/>
      <c r="VAZ19" s="153"/>
      <c r="VBA19" s="153"/>
      <c r="VBB19" s="153"/>
      <c r="VBC19" s="153"/>
      <c r="VBD19" s="153"/>
      <c r="VBE19" s="153"/>
      <c r="VBF19" s="153"/>
      <c r="VBG19" s="153"/>
      <c r="VBH19" s="153"/>
      <c r="VBI19" s="153"/>
      <c r="VBJ19" s="153"/>
      <c r="VBK19" s="153"/>
      <c r="VBL19" s="153"/>
      <c r="VBM19" s="153"/>
      <c r="VBN19" s="153"/>
      <c r="VBO19" s="153"/>
      <c r="VBP19" s="153"/>
      <c r="VBQ19" s="153"/>
      <c r="VBR19" s="153"/>
      <c r="VBS19" s="153"/>
      <c r="VBT19" s="153"/>
      <c r="VBU19" s="153"/>
      <c r="VBV19" s="153"/>
      <c r="VBW19" s="153"/>
      <c r="VBX19" s="153"/>
      <c r="VBY19" s="153"/>
      <c r="VBZ19" s="153"/>
      <c r="VCA19" s="153"/>
      <c r="VCB19" s="153"/>
      <c r="VCC19" s="153"/>
      <c r="VCD19" s="153"/>
      <c r="VCE19" s="153"/>
      <c r="VCF19" s="153"/>
      <c r="VCG19" s="153"/>
      <c r="VCH19" s="153"/>
      <c r="VCI19" s="153"/>
      <c r="VCJ19" s="153"/>
      <c r="VCK19" s="153"/>
      <c r="VCL19" s="153"/>
      <c r="VCM19" s="153"/>
      <c r="VCN19" s="153"/>
      <c r="VCO19" s="153"/>
      <c r="VCP19" s="153"/>
      <c r="VCQ19" s="153"/>
      <c r="VCR19" s="153"/>
      <c r="VCS19" s="153"/>
      <c r="VCT19" s="153"/>
      <c r="VCU19" s="153"/>
      <c r="VCV19" s="153"/>
      <c r="VCW19" s="153"/>
      <c r="VCX19" s="153"/>
      <c r="VCY19" s="153"/>
      <c r="VCZ19" s="153"/>
      <c r="VDA19" s="153"/>
      <c r="VDB19" s="153"/>
      <c r="VDC19" s="153"/>
      <c r="VDD19" s="153"/>
      <c r="VDE19" s="153"/>
      <c r="VDF19" s="153"/>
      <c r="VDG19" s="153"/>
      <c r="VDH19" s="153"/>
      <c r="VDI19" s="153"/>
      <c r="VDJ19" s="153"/>
      <c r="VDK19" s="153"/>
      <c r="VDL19" s="153"/>
      <c r="VDM19" s="153"/>
      <c r="VDN19" s="153"/>
      <c r="VDO19" s="153"/>
      <c r="VDP19" s="153"/>
      <c r="VDQ19" s="153"/>
      <c r="VDR19" s="153"/>
      <c r="VDS19" s="153"/>
      <c r="VDT19" s="153"/>
      <c r="VDU19" s="153"/>
      <c r="VDV19" s="153"/>
      <c r="VDW19" s="153"/>
      <c r="VDX19" s="153"/>
      <c r="VDY19" s="153"/>
      <c r="VDZ19" s="153"/>
      <c r="VEA19" s="153"/>
      <c r="VEB19" s="153"/>
      <c r="VEC19" s="153"/>
      <c r="VED19" s="153"/>
      <c r="VEE19" s="153"/>
      <c r="VEF19" s="153"/>
      <c r="VEG19" s="153"/>
      <c r="VEH19" s="153"/>
      <c r="VEI19" s="153"/>
      <c r="VEJ19" s="153"/>
      <c r="VEK19" s="153"/>
      <c r="VEL19" s="153"/>
      <c r="VEM19" s="153"/>
      <c r="VEN19" s="153"/>
      <c r="VEO19" s="153"/>
      <c r="VEP19" s="153"/>
      <c r="VEQ19" s="153"/>
      <c r="VER19" s="153"/>
      <c r="VES19" s="153"/>
      <c r="VET19" s="153"/>
      <c r="VEU19" s="153"/>
      <c r="VEV19" s="153"/>
      <c r="VEW19" s="153"/>
      <c r="VEX19" s="153"/>
      <c r="VEY19" s="153"/>
      <c r="VEZ19" s="153"/>
      <c r="VFA19" s="153"/>
      <c r="VFB19" s="153"/>
      <c r="VFC19" s="153"/>
      <c r="VFD19" s="153"/>
      <c r="VFE19" s="153"/>
      <c r="VFF19" s="153"/>
      <c r="VFG19" s="153"/>
      <c r="VFH19" s="153"/>
      <c r="VFI19" s="153"/>
      <c r="VFJ19" s="153"/>
      <c r="VFK19" s="153"/>
      <c r="VFL19" s="153"/>
      <c r="VFM19" s="153"/>
      <c r="VFN19" s="153"/>
      <c r="VFO19" s="153"/>
      <c r="VFP19" s="153"/>
      <c r="VFQ19" s="153"/>
      <c r="VFR19" s="153"/>
      <c r="VFS19" s="153"/>
      <c r="VFT19" s="153"/>
      <c r="VFU19" s="153"/>
      <c r="VFV19" s="153"/>
      <c r="VFW19" s="153"/>
      <c r="VFX19" s="153"/>
      <c r="VFY19" s="153"/>
      <c r="VFZ19" s="153"/>
      <c r="VGA19" s="153"/>
      <c r="VGB19" s="153"/>
      <c r="VGC19" s="153"/>
      <c r="VGD19" s="153"/>
      <c r="VGE19" s="153"/>
      <c r="VGF19" s="153"/>
      <c r="VGG19" s="153"/>
      <c r="VGH19" s="153"/>
      <c r="VGI19" s="153"/>
      <c r="VGJ19" s="153"/>
      <c r="VGK19" s="153"/>
      <c r="VGL19" s="153"/>
      <c r="VGM19" s="153"/>
      <c r="VGN19" s="153"/>
      <c r="VGO19" s="153"/>
      <c r="VGP19" s="153"/>
      <c r="VGQ19" s="153"/>
      <c r="VGR19" s="153"/>
      <c r="VGS19" s="153"/>
      <c r="VGT19" s="153"/>
      <c r="VGU19" s="153"/>
      <c r="VGV19" s="153"/>
      <c r="VGW19" s="153"/>
      <c r="VGX19" s="153"/>
      <c r="VGY19" s="153"/>
      <c r="VGZ19" s="153"/>
      <c r="VHA19" s="153"/>
      <c r="VHB19" s="153"/>
      <c r="VHC19" s="153"/>
      <c r="VHD19" s="153"/>
      <c r="VHE19" s="153"/>
      <c r="VHF19" s="153"/>
      <c r="VHG19" s="153"/>
      <c r="VHH19" s="153"/>
      <c r="VHI19" s="153"/>
      <c r="VHJ19" s="153"/>
      <c r="VHK19" s="153"/>
      <c r="VHL19" s="153"/>
      <c r="VHM19" s="153"/>
      <c r="VHN19" s="153"/>
      <c r="VHO19" s="153"/>
      <c r="VHP19" s="153"/>
      <c r="VHQ19" s="153"/>
      <c r="VHR19" s="153"/>
      <c r="VHS19" s="153"/>
      <c r="VHT19" s="153"/>
      <c r="VHU19" s="153"/>
      <c r="VHV19" s="153"/>
      <c r="VHW19" s="153"/>
      <c r="VHX19" s="153"/>
      <c r="VHY19" s="153"/>
      <c r="VHZ19" s="153"/>
      <c r="VIA19" s="153"/>
      <c r="VIB19" s="153"/>
      <c r="VIC19" s="153"/>
      <c r="VID19" s="153"/>
      <c r="VIE19" s="153"/>
      <c r="VIF19" s="153"/>
      <c r="VIG19" s="153"/>
      <c r="VIH19" s="153"/>
      <c r="VII19" s="153"/>
      <c r="VIJ19" s="153"/>
      <c r="VIK19" s="153"/>
      <c r="VIL19" s="153"/>
      <c r="VIM19" s="153"/>
      <c r="VIN19" s="153"/>
      <c r="VIO19" s="153"/>
      <c r="VIP19" s="153"/>
      <c r="VIQ19" s="153"/>
      <c r="VIR19" s="153"/>
      <c r="VIS19" s="153"/>
      <c r="VIT19" s="153"/>
      <c r="VIU19" s="153"/>
      <c r="VIV19" s="153"/>
      <c r="VIW19" s="153"/>
      <c r="VIX19" s="153"/>
      <c r="VIY19" s="153"/>
      <c r="VIZ19" s="153"/>
      <c r="VJA19" s="153"/>
      <c r="VJB19" s="153"/>
      <c r="VJC19" s="153"/>
      <c r="VJD19" s="153"/>
      <c r="VJE19" s="153"/>
      <c r="VJF19" s="153"/>
      <c r="VJG19" s="153"/>
      <c r="VJH19" s="153"/>
      <c r="VJI19" s="153"/>
      <c r="VJJ19" s="153"/>
      <c r="VJK19" s="153"/>
      <c r="VJL19" s="153"/>
      <c r="VJM19" s="153"/>
      <c r="VJN19" s="153"/>
      <c r="VJO19" s="153"/>
      <c r="VJP19" s="153"/>
      <c r="VJQ19" s="153"/>
      <c r="VJR19" s="153"/>
      <c r="VJS19" s="153"/>
      <c r="VJT19" s="153"/>
      <c r="VJU19" s="153"/>
      <c r="VJV19" s="153"/>
      <c r="VJW19" s="153"/>
      <c r="VJX19" s="153"/>
      <c r="VJY19" s="153"/>
      <c r="VJZ19" s="153"/>
      <c r="VKA19" s="153"/>
      <c r="VKB19" s="153"/>
      <c r="VKC19" s="153"/>
      <c r="VKD19" s="153"/>
      <c r="VKE19" s="153"/>
      <c r="VKF19" s="153"/>
      <c r="VKG19" s="153"/>
      <c r="VKH19" s="153"/>
      <c r="VKI19" s="153"/>
      <c r="VKJ19" s="153"/>
      <c r="VKK19" s="153"/>
      <c r="VKL19" s="153"/>
      <c r="VKM19" s="153"/>
      <c r="VKN19" s="153"/>
      <c r="VKO19" s="153"/>
      <c r="VKP19" s="153"/>
      <c r="VKQ19" s="153"/>
      <c r="VKR19" s="153"/>
      <c r="VKS19" s="153"/>
      <c r="VKT19" s="153"/>
      <c r="VKU19" s="153"/>
      <c r="VKV19" s="153"/>
      <c r="VKW19" s="153"/>
      <c r="VKX19" s="153"/>
      <c r="VKY19" s="153"/>
      <c r="VKZ19" s="153"/>
      <c r="VLA19" s="153"/>
      <c r="VLB19" s="153"/>
      <c r="VLC19" s="153"/>
      <c r="VLD19" s="153"/>
      <c r="VLE19" s="153"/>
      <c r="VLF19" s="153"/>
      <c r="VLG19" s="153"/>
      <c r="VLH19" s="153"/>
      <c r="VLI19" s="153"/>
      <c r="VLJ19" s="153"/>
      <c r="VLK19" s="153"/>
      <c r="VLL19" s="153"/>
      <c r="VLM19" s="153"/>
      <c r="VLN19" s="153"/>
      <c r="VLO19" s="153"/>
      <c r="VLP19" s="153"/>
      <c r="VLQ19" s="153"/>
      <c r="VLR19" s="153"/>
      <c r="VLS19" s="153"/>
      <c r="VLT19" s="153"/>
      <c r="VLU19" s="153"/>
      <c r="VLV19" s="153"/>
      <c r="VLW19" s="153"/>
      <c r="VLX19" s="153"/>
      <c r="VLY19" s="153"/>
      <c r="VLZ19" s="153"/>
      <c r="VMA19" s="153"/>
      <c r="VMB19" s="153"/>
      <c r="VMC19" s="153"/>
      <c r="VMD19" s="153"/>
      <c r="VME19" s="153"/>
      <c r="VMF19" s="153"/>
      <c r="VMG19" s="153"/>
      <c r="VMH19" s="153"/>
      <c r="VMI19" s="153"/>
      <c r="VMJ19" s="153"/>
      <c r="VMK19" s="153"/>
      <c r="VML19" s="153"/>
      <c r="VMM19" s="153"/>
      <c r="VMN19" s="153"/>
      <c r="VMO19" s="153"/>
      <c r="VMP19" s="153"/>
      <c r="VMQ19" s="153"/>
      <c r="VMR19" s="153"/>
      <c r="VMS19" s="153"/>
      <c r="VMT19" s="153"/>
      <c r="VMU19" s="153"/>
      <c r="VMV19" s="153"/>
      <c r="VMW19" s="153"/>
      <c r="VMX19" s="153"/>
      <c r="VMY19" s="153"/>
      <c r="VMZ19" s="153"/>
      <c r="VNA19" s="153"/>
      <c r="VNB19" s="153"/>
      <c r="VNC19" s="153"/>
      <c r="VND19" s="153"/>
      <c r="VNE19" s="153"/>
      <c r="VNF19" s="153"/>
      <c r="VNG19" s="153"/>
      <c r="VNH19" s="153"/>
      <c r="VNI19" s="153"/>
      <c r="VNJ19" s="153"/>
      <c r="VNK19" s="153"/>
      <c r="VNL19" s="153"/>
      <c r="VNM19" s="153"/>
      <c r="VNN19" s="153"/>
      <c r="VNO19" s="153"/>
      <c r="VNP19" s="153"/>
      <c r="VNQ19" s="153"/>
      <c r="VNR19" s="153"/>
      <c r="VNS19" s="153"/>
      <c r="VNT19" s="153"/>
      <c r="VNU19" s="153"/>
      <c r="VNV19" s="153"/>
      <c r="VNW19" s="153"/>
      <c r="VNX19" s="153"/>
      <c r="VNY19" s="153"/>
      <c r="VNZ19" s="153"/>
      <c r="VOA19" s="153"/>
      <c r="VOB19" s="153"/>
      <c r="VOC19" s="153"/>
      <c r="VOD19" s="153"/>
      <c r="VOE19" s="153"/>
      <c r="VOF19" s="153"/>
      <c r="VOG19" s="153"/>
      <c r="VOH19" s="153"/>
      <c r="VOI19" s="153"/>
      <c r="VOJ19" s="153"/>
      <c r="VOK19" s="153"/>
      <c r="VOL19" s="153"/>
      <c r="VOM19" s="153"/>
      <c r="VON19" s="153"/>
      <c r="VOO19" s="153"/>
      <c r="VOP19" s="153"/>
      <c r="VOQ19" s="153"/>
      <c r="VOR19" s="153"/>
      <c r="VOS19" s="153"/>
      <c r="VOT19" s="153"/>
      <c r="VOU19" s="153"/>
      <c r="VOV19" s="153"/>
      <c r="VOW19" s="153"/>
      <c r="VOX19" s="153"/>
      <c r="VOY19" s="153"/>
      <c r="VOZ19" s="153"/>
      <c r="VPA19" s="153"/>
      <c r="VPB19" s="153"/>
      <c r="VPC19" s="153"/>
      <c r="VPD19" s="153"/>
      <c r="VPE19" s="153"/>
      <c r="VPF19" s="153"/>
      <c r="VPG19" s="153"/>
      <c r="VPH19" s="153"/>
      <c r="VPI19" s="153"/>
      <c r="VPJ19" s="153"/>
      <c r="VPK19" s="153"/>
      <c r="VPL19" s="153"/>
      <c r="VPM19" s="153"/>
      <c r="VPN19" s="153"/>
      <c r="VPO19" s="153"/>
      <c r="VPP19" s="153"/>
      <c r="VPQ19" s="153"/>
      <c r="VPR19" s="153"/>
      <c r="VPS19" s="153"/>
      <c r="VPT19" s="153"/>
      <c r="VPU19" s="153"/>
      <c r="VPV19" s="153"/>
      <c r="VPW19" s="153"/>
      <c r="VPX19" s="153"/>
      <c r="VPY19" s="153"/>
      <c r="VPZ19" s="153"/>
      <c r="VQA19" s="153"/>
      <c r="VQB19" s="153"/>
      <c r="VQC19" s="153"/>
      <c r="VQD19" s="153"/>
      <c r="VQE19" s="153"/>
      <c r="VQF19" s="153"/>
      <c r="VQG19" s="153"/>
      <c r="VQH19" s="153"/>
      <c r="VQI19" s="153"/>
      <c r="VQJ19" s="153"/>
      <c r="VQK19" s="153"/>
      <c r="VQL19" s="153"/>
      <c r="VQM19" s="153"/>
      <c r="VQN19" s="153"/>
      <c r="VQO19" s="153"/>
      <c r="VQP19" s="153"/>
      <c r="VQQ19" s="153"/>
      <c r="VQR19" s="153"/>
      <c r="VQS19" s="153"/>
      <c r="VQT19" s="153"/>
      <c r="VQU19" s="153"/>
      <c r="VQV19" s="153"/>
      <c r="VQW19" s="153"/>
      <c r="VQX19" s="153"/>
      <c r="VQY19" s="153"/>
      <c r="VQZ19" s="153"/>
      <c r="VRA19" s="153"/>
      <c r="VRB19" s="153"/>
      <c r="VRC19" s="153"/>
      <c r="VRD19" s="153"/>
      <c r="VRE19" s="153"/>
      <c r="VRF19" s="153"/>
      <c r="VRG19" s="153"/>
      <c r="VRH19" s="153"/>
      <c r="VRI19" s="153"/>
      <c r="VRJ19" s="153"/>
      <c r="VRK19" s="153"/>
      <c r="VRL19" s="153"/>
      <c r="VRM19" s="153"/>
      <c r="VRN19" s="153"/>
      <c r="VRO19" s="153"/>
      <c r="VRP19" s="153"/>
      <c r="VRQ19" s="153"/>
      <c r="VRR19" s="153"/>
      <c r="VRS19" s="153"/>
      <c r="VRT19" s="153"/>
      <c r="VRU19" s="153"/>
      <c r="VRV19" s="153"/>
      <c r="VRW19" s="153"/>
      <c r="VRX19" s="153"/>
      <c r="VRY19" s="153"/>
      <c r="VRZ19" s="153"/>
      <c r="VSA19" s="153"/>
      <c r="VSB19" s="153"/>
      <c r="VSC19" s="153"/>
      <c r="VSD19" s="153"/>
      <c r="VSE19" s="153"/>
      <c r="VSF19" s="153"/>
      <c r="VSG19" s="153"/>
      <c r="VSH19" s="153"/>
      <c r="VSI19" s="153"/>
      <c r="VSJ19" s="153"/>
      <c r="VSK19" s="153"/>
      <c r="VSL19" s="153"/>
      <c r="VSM19" s="153"/>
      <c r="VSN19" s="153"/>
      <c r="VSO19" s="153"/>
      <c r="VSP19" s="153"/>
      <c r="VSQ19" s="153"/>
      <c r="VSR19" s="153"/>
      <c r="VSS19" s="153"/>
      <c r="VST19" s="153"/>
      <c r="VSU19" s="153"/>
      <c r="VSV19" s="153"/>
      <c r="VSW19" s="153"/>
      <c r="VSX19" s="153"/>
      <c r="VSY19" s="153"/>
      <c r="VSZ19" s="153"/>
      <c r="VTA19" s="153"/>
      <c r="VTB19" s="153"/>
      <c r="VTC19" s="153"/>
      <c r="VTD19" s="153"/>
      <c r="VTE19" s="153"/>
      <c r="VTF19" s="153"/>
      <c r="VTG19" s="153"/>
      <c r="VTH19" s="153"/>
      <c r="VTI19" s="153"/>
      <c r="VTJ19" s="153"/>
      <c r="VTK19" s="153"/>
      <c r="VTL19" s="153"/>
      <c r="VTM19" s="153"/>
      <c r="VTN19" s="153"/>
      <c r="VTO19" s="153"/>
      <c r="VTP19" s="153"/>
      <c r="VTQ19" s="153"/>
      <c r="VTR19" s="153"/>
      <c r="VTS19" s="153"/>
      <c r="VTT19" s="153"/>
      <c r="VTU19" s="153"/>
      <c r="VTV19" s="153"/>
      <c r="VTW19" s="153"/>
      <c r="VTX19" s="153"/>
      <c r="VTY19" s="153"/>
      <c r="VTZ19" s="153"/>
      <c r="VUA19" s="153"/>
      <c r="VUB19" s="153"/>
      <c r="VUC19" s="153"/>
      <c r="VUD19" s="153"/>
      <c r="VUE19" s="153"/>
      <c r="VUF19" s="153"/>
      <c r="VUG19" s="153"/>
      <c r="VUH19" s="153"/>
      <c r="VUI19" s="153"/>
      <c r="VUJ19" s="153"/>
      <c r="VUK19" s="153"/>
      <c r="VUL19" s="153"/>
      <c r="VUM19" s="153"/>
      <c r="VUN19" s="153"/>
      <c r="VUO19" s="153"/>
      <c r="VUP19" s="153"/>
      <c r="VUQ19" s="153"/>
      <c r="VUR19" s="153"/>
      <c r="VUS19" s="153"/>
      <c r="VUT19" s="153"/>
      <c r="VUU19" s="153"/>
      <c r="VUV19" s="153"/>
      <c r="VUW19" s="153"/>
      <c r="VUX19" s="153"/>
      <c r="VUY19" s="153"/>
      <c r="VUZ19" s="153"/>
      <c r="VVA19" s="153"/>
      <c r="VVB19" s="153"/>
      <c r="VVC19" s="153"/>
      <c r="VVD19" s="153"/>
      <c r="VVE19" s="153"/>
      <c r="VVF19" s="153"/>
      <c r="VVG19" s="153"/>
      <c r="VVH19" s="153"/>
      <c r="VVI19" s="153"/>
      <c r="VVJ19" s="153"/>
      <c r="VVK19" s="153"/>
      <c r="VVL19" s="153"/>
      <c r="VVM19" s="153"/>
      <c r="VVN19" s="153"/>
      <c r="VVO19" s="153"/>
      <c r="VVP19" s="153"/>
      <c r="VVQ19" s="153"/>
      <c r="VVR19" s="153"/>
      <c r="VVS19" s="153"/>
      <c r="VVT19" s="153"/>
      <c r="VVU19" s="153"/>
      <c r="VVV19" s="153"/>
      <c r="VVW19" s="153"/>
      <c r="VVX19" s="153"/>
      <c r="VVY19" s="153"/>
      <c r="VVZ19" s="153"/>
      <c r="VWA19" s="153"/>
      <c r="VWB19" s="153"/>
      <c r="VWC19" s="153"/>
      <c r="VWD19" s="153"/>
      <c r="VWE19" s="153"/>
      <c r="VWF19" s="153"/>
      <c r="VWG19" s="153"/>
      <c r="VWH19" s="153"/>
      <c r="VWI19" s="153"/>
      <c r="VWJ19" s="153"/>
      <c r="VWK19" s="153"/>
      <c r="VWL19" s="153"/>
      <c r="VWM19" s="153"/>
      <c r="VWN19" s="153"/>
      <c r="VWO19" s="153"/>
      <c r="VWP19" s="153"/>
      <c r="VWQ19" s="153"/>
      <c r="VWR19" s="153"/>
      <c r="VWS19" s="153"/>
      <c r="VWT19" s="153"/>
      <c r="VWU19" s="153"/>
      <c r="VWV19" s="153"/>
      <c r="VWW19" s="153"/>
      <c r="VWX19" s="153"/>
      <c r="VWY19" s="153"/>
      <c r="VWZ19" s="153"/>
      <c r="VXA19" s="153"/>
      <c r="VXB19" s="153"/>
      <c r="VXC19" s="153"/>
      <c r="VXD19" s="153"/>
      <c r="VXE19" s="153"/>
      <c r="VXF19" s="153"/>
      <c r="VXG19" s="153"/>
      <c r="VXH19" s="153"/>
      <c r="VXI19" s="153"/>
      <c r="VXJ19" s="153"/>
      <c r="VXK19" s="153"/>
      <c r="VXL19" s="153"/>
      <c r="VXM19" s="153"/>
      <c r="VXN19" s="153"/>
      <c r="VXO19" s="153"/>
      <c r="VXP19" s="153"/>
      <c r="VXQ19" s="153"/>
      <c r="VXR19" s="153"/>
      <c r="VXS19" s="153"/>
      <c r="VXT19" s="153"/>
      <c r="VXU19" s="153"/>
      <c r="VXV19" s="153"/>
      <c r="VXW19" s="153"/>
      <c r="VXX19" s="153"/>
      <c r="VXY19" s="153"/>
      <c r="VXZ19" s="153"/>
      <c r="VYA19" s="153"/>
      <c r="VYB19" s="153"/>
      <c r="VYC19" s="153"/>
      <c r="VYD19" s="153"/>
      <c r="VYE19" s="153"/>
      <c r="VYF19" s="153"/>
      <c r="VYG19" s="153"/>
      <c r="VYH19" s="153"/>
      <c r="VYI19" s="153"/>
      <c r="VYJ19" s="153"/>
      <c r="VYK19" s="153"/>
      <c r="VYL19" s="153"/>
      <c r="VYM19" s="153"/>
      <c r="VYN19" s="153"/>
      <c r="VYO19" s="153"/>
      <c r="VYP19" s="153"/>
      <c r="VYQ19" s="153"/>
      <c r="VYR19" s="153"/>
      <c r="VYS19" s="153"/>
      <c r="VYT19" s="153"/>
      <c r="VYU19" s="153"/>
      <c r="VYV19" s="153"/>
      <c r="VYW19" s="153"/>
      <c r="VYX19" s="153"/>
      <c r="VYY19" s="153"/>
      <c r="VYZ19" s="153"/>
      <c r="VZA19" s="153"/>
      <c r="VZB19" s="153"/>
      <c r="VZC19" s="153"/>
      <c r="VZD19" s="153"/>
      <c r="VZE19" s="153"/>
      <c r="VZF19" s="153"/>
      <c r="VZG19" s="153"/>
      <c r="VZH19" s="153"/>
      <c r="VZI19" s="153"/>
      <c r="VZJ19" s="153"/>
      <c r="VZK19" s="153"/>
      <c r="VZL19" s="153"/>
      <c r="VZM19" s="153"/>
      <c r="VZN19" s="153"/>
      <c r="VZO19" s="153"/>
      <c r="VZP19" s="153"/>
      <c r="VZQ19" s="153"/>
      <c r="VZR19" s="153"/>
      <c r="VZS19" s="153"/>
      <c r="VZT19" s="153"/>
      <c r="VZU19" s="153"/>
      <c r="VZV19" s="153"/>
      <c r="VZW19" s="153"/>
      <c r="VZX19" s="153"/>
      <c r="VZY19" s="153"/>
      <c r="VZZ19" s="153"/>
      <c r="WAA19" s="153"/>
      <c r="WAB19" s="153"/>
      <c r="WAC19" s="153"/>
      <c r="WAD19" s="153"/>
      <c r="WAE19" s="153"/>
      <c r="WAF19" s="153"/>
      <c r="WAG19" s="153"/>
      <c r="WAH19" s="153"/>
      <c r="WAI19" s="153"/>
      <c r="WAJ19" s="153"/>
      <c r="WAK19" s="153"/>
      <c r="WAL19" s="153"/>
      <c r="WAM19" s="153"/>
      <c r="WAN19" s="153"/>
      <c r="WAO19" s="153"/>
      <c r="WAP19" s="153"/>
      <c r="WAQ19" s="153"/>
      <c r="WAR19" s="153"/>
      <c r="WAS19" s="153"/>
      <c r="WAT19" s="153"/>
      <c r="WAU19" s="153"/>
      <c r="WAV19" s="153"/>
      <c r="WAW19" s="153"/>
      <c r="WAX19" s="153"/>
      <c r="WAY19" s="153"/>
      <c r="WAZ19" s="153"/>
      <c r="WBA19" s="153"/>
      <c r="WBB19" s="153"/>
      <c r="WBC19" s="153"/>
      <c r="WBD19" s="153"/>
      <c r="WBE19" s="153"/>
      <c r="WBF19" s="153"/>
      <c r="WBG19" s="153"/>
      <c r="WBH19" s="153"/>
      <c r="WBI19" s="153"/>
      <c r="WBJ19" s="153"/>
      <c r="WBK19" s="153"/>
      <c r="WBL19" s="153"/>
      <c r="WBM19" s="153"/>
      <c r="WBN19" s="153"/>
      <c r="WBO19" s="153"/>
      <c r="WBP19" s="153"/>
      <c r="WBQ19" s="153"/>
      <c r="WBR19" s="153"/>
      <c r="WBS19" s="153"/>
      <c r="WBT19" s="153"/>
      <c r="WBU19" s="153"/>
      <c r="WBV19" s="153"/>
      <c r="WBW19" s="153"/>
      <c r="WBX19" s="153"/>
      <c r="WBY19" s="153"/>
      <c r="WBZ19" s="153"/>
      <c r="WCA19" s="153"/>
      <c r="WCB19" s="153"/>
      <c r="WCC19" s="153"/>
      <c r="WCD19" s="153"/>
      <c r="WCE19" s="153"/>
      <c r="WCF19" s="153"/>
      <c r="WCG19" s="153"/>
      <c r="WCH19" s="153"/>
      <c r="WCI19" s="153"/>
      <c r="WCJ19" s="153"/>
      <c r="WCK19" s="153"/>
      <c r="WCL19" s="153"/>
      <c r="WCM19" s="153"/>
      <c r="WCN19" s="153"/>
      <c r="WCO19" s="153"/>
      <c r="WCP19" s="153"/>
      <c r="WCQ19" s="153"/>
      <c r="WCR19" s="153"/>
      <c r="WCS19" s="153"/>
      <c r="WCT19" s="153"/>
      <c r="WCU19" s="153"/>
      <c r="WCV19" s="153"/>
      <c r="WCW19" s="153"/>
      <c r="WCX19" s="153"/>
      <c r="WCY19" s="153"/>
      <c r="WCZ19" s="153"/>
      <c r="WDA19" s="153"/>
      <c r="WDB19" s="153"/>
      <c r="WDC19" s="153"/>
      <c r="WDD19" s="153"/>
      <c r="WDE19" s="153"/>
      <c r="WDF19" s="153"/>
      <c r="WDG19" s="153"/>
      <c r="WDH19" s="153"/>
      <c r="WDI19" s="153"/>
      <c r="WDJ19" s="153"/>
      <c r="WDK19" s="153"/>
      <c r="WDL19" s="153"/>
      <c r="WDM19" s="153"/>
      <c r="WDN19" s="153"/>
      <c r="WDO19" s="153"/>
      <c r="WDP19" s="153"/>
      <c r="WDQ19" s="153"/>
      <c r="WDR19" s="153"/>
      <c r="WDS19" s="153"/>
      <c r="WDT19" s="153"/>
      <c r="WDU19" s="153"/>
      <c r="WDV19" s="153"/>
      <c r="WDW19" s="153"/>
      <c r="WDX19" s="153"/>
      <c r="WDY19" s="153"/>
      <c r="WDZ19" s="153"/>
      <c r="WEA19" s="153"/>
      <c r="WEB19" s="153"/>
      <c r="WEC19" s="153"/>
      <c r="WED19" s="153"/>
      <c r="WEE19" s="153"/>
      <c r="WEF19" s="153"/>
      <c r="WEG19" s="153"/>
      <c r="WEH19" s="153"/>
      <c r="WEI19" s="153"/>
      <c r="WEJ19" s="153"/>
      <c r="WEK19" s="153"/>
      <c r="WEL19" s="153"/>
      <c r="WEM19" s="153"/>
      <c r="WEN19" s="153"/>
      <c r="WEO19" s="153"/>
      <c r="WEP19" s="153"/>
      <c r="WEQ19" s="153"/>
      <c r="WER19" s="153"/>
      <c r="WES19" s="153"/>
      <c r="WET19" s="153"/>
      <c r="WEU19" s="153"/>
      <c r="WEV19" s="153"/>
      <c r="WEW19" s="153"/>
      <c r="WEX19" s="153"/>
      <c r="WEY19" s="153"/>
      <c r="WEZ19" s="153"/>
      <c r="WFA19" s="153"/>
      <c r="WFB19" s="153"/>
      <c r="WFC19" s="153"/>
      <c r="WFD19" s="153"/>
      <c r="WFE19" s="153"/>
      <c r="WFF19" s="153"/>
      <c r="WFG19" s="153"/>
      <c r="WFH19" s="153"/>
      <c r="WFI19" s="153"/>
      <c r="WFJ19" s="153"/>
      <c r="WFK19" s="153"/>
      <c r="WFL19" s="153"/>
      <c r="WFM19" s="153"/>
      <c r="WFN19" s="153"/>
      <c r="WFO19" s="153"/>
      <c r="WFP19" s="153"/>
      <c r="WFQ19" s="153"/>
      <c r="WFR19" s="153"/>
      <c r="WFS19" s="153"/>
      <c r="WFT19" s="153"/>
      <c r="WFU19" s="153"/>
      <c r="WFV19" s="153"/>
      <c r="WFW19" s="153"/>
      <c r="WFX19" s="153"/>
      <c r="WFY19" s="153"/>
      <c r="WFZ19" s="153"/>
      <c r="WGA19" s="153"/>
      <c r="WGB19" s="153"/>
      <c r="WGC19" s="153"/>
      <c r="WGD19" s="153"/>
      <c r="WGE19" s="153"/>
      <c r="WGF19" s="153"/>
      <c r="WGG19" s="153"/>
      <c r="WGH19" s="153"/>
      <c r="WGI19" s="153"/>
      <c r="WGJ19" s="153"/>
      <c r="WGK19" s="153"/>
      <c r="WGL19" s="153"/>
      <c r="WGM19" s="153"/>
      <c r="WGN19" s="153"/>
      <c r="WGO19" s="153"/>
      <c r="WGP19" s="153"/>
      <c r="WGQ19" s="153"/>
      <c r="WGR19" s="153"/>
      <c r="WGS19" s="153"/>
      <c r="WGT19" s="153"/>
      <c r="WGU19" s="153"/>
      <c r="WGV19" s="153"/>
      <c r="WGW19" s="153"/>
      <c r="WGX19" s="153"/>
      <c r="WGY19" s="153"/>
      <c r="WGZ19" s="153"/>
      <c r="WHA19" s="153"/>
      <c r="WHB19" s="153"/>
      <c r="WHC19" s="153"/>
      <c r="WHD19" s="153"/>
      <c r="WHE19" s="153"/>
      <c r="WHF19" s="153"/>
      <c r="WHG19" s="153"/>
      <c r="WHH19" s="153"/>
      <c r="WHI19" s="153"/>
      <c r="WHJ19" s="153"/>
      <c r="WHK19" s="153"/>
      <c r="WHL19" s="153"/>
      <c r="WHM19" s="153"/>
      <c r="WHN19" s="153"/>
      <c r="WHO19" s="153"/>
      <c r="WHP19" s="153"/>
      <c r="WHQ19" s="153"/>
      <c r="WHR19" s="153"/>
      <c r="WHS19" s="153"/>
      <c r="WHT19" s="153"/>
      <c r="WHU19" s="153"/>
      <c r="WHV19" s="153"/>
      <c r="WHW19" s="153"/>
      <c r="WHX19" s="153"/>
      <c r="WHY19" s="153"/>
      <c r="WHZ19" s="153"/>
      <c r="WIA19" s="153"/>
      <c r="WIB19" s="153"/>
      <c r="WIC19" s="153"/>
      <c r="WID19" s="153"/>
      <c r="WIE19" s="153"/>
      <c r="WIF19" s="153"/>
      <c r="WIG19" s="153"/>
      <c r="WIH19" s="153"/>
      <c r="WII19" s="153"/>
      <c r="WIJ19" s="153"/>
      <c r="WIK19" s="153"/>
      <c r="WIL19" s="153"/>
      <c r="WIM19" s="153"/>
      <c r="WIN19" s="153"/>
      <c r="WIO19" s="153"/>
      <c r="WIP19" s="153"/>
      <c r="WIQ19" s="153"/>
      <c r="WIR19" s="153"/>
      <c r="WIS19" s="153"/>
      <c r="WIT19" s="153"/>
      <c r="WIU19" s="153"/>
      <c r="WIV19" s="153"/>
      <c r="WIW19" s="153"/>
      <c r="WIX19" s="153"/>
      <c r="WIY19" s="153"/>
      <c r="WIZ19" s="153"/>
      <c r="WJA19" s="153"/>
      <c r="WJB19" s="153"/>
      <c r="WJC19" s="153"/>
      <c r="WJD19" s="153"/>
      <c r="WJE19" s="153"/>
      <c r="WJF19" s="153"/>
      <c r="WJG19" s="153"/>
      <c r="WJH19" s="153"/>
      <c r="WJI19" s="153"/>
      <c r="WJJ19" s="153"/>
      <c r="WJK19" s="153"/>
      <c r="WJL19" s="153"/>
      <c r="WJM19" s="153"/>
      <c r="WJN19" s="153"/>
      <c r="WJO19" s="153"/>
      <c r="WJP19" s="153"/>
      <c r="WJQ19" s="153"/>
      <c r="WJR19" s="153"/>
      <c r="WJS19" s="153"/>
      <c r="WJT19" s="153"/>
      <c r="WJU19" s="153"/>
      <c r="WJV19" s="153"/>
      <c r="WJW19" s="153"/>
      <c r="WJX19" s="153"/>
      <c r="WJY19" s="153"/>
      <c r="WJZ19" s="153"/>
      <c r="WKA19" s="153"/>
      <c r="WKB19" s="153"/>
      <c r="WKC19" s="153"/>
      <c r="WKD19" s="153"/>
      <c r="WKE19" s="153"/>
      <c r="WKF19" s="153"/>
      <c r="WKG19" s="153"/>
      <c r="WKH19" s="153"/>
      <c r="WKI19" s="153"/>
      <c r="WKJ19" s="153"/>
      <c r="WKK19" s="153"/>
      <c r="WKL19" s="153"/>
      <c r="WKM19" s="153"/>
      <c r="WKN19" s="153"/>
      <c r="WKO19" s="153"/>
      <c r="WKP19" s="153"/>
      <c r="WKQ19" s="153"/>
      <c r="WKR19" s="153"/>
      <c r="WKS19" s="153"/>
      <c r="WKT19" s="153"/>
      <c r="WKU19" s="153"/>
      <c r="WKV19" s="153"/>
      <c r="WKW19" s="153"/>
      <c r="WKX19" s="153"/>
      <c r="WKY19" s="153"/>
      <c r="WKZ19" s="153"/>
      <c r="WLA19" s="153"/>
      <c r="WLB19" s="153"/>
      <c r="WLC19" s="153"/>
      <c r="WLD19" s="153"/>
      <c r="WLE19" s="153"/>
      <c r="WLF19" s="153"/>
      <c r="WLG19" s="153"/>
      <c r="WLH19" s="153"/>
      <c r="WLI19" s="153"/>
      <c r="WLJ19" s="153"/>
      <c r="WLK19" s="153"/>
      <c r="WLL19" s="153"/>
      <c r="WLM19" s="153"/>
      <c r="WLN19" s="153"/>
      <c r="WLO19" s="153"/>
      <c r="WLP19" s="153"/>
      <c r="WLQ19" s="153"/>
      <c r="WLR19" s="153"/>
      <c r="WLS19" s="153"/>
      <c r="WLT19" s="153"/>
      <c r="WLU19" s="153"/>
      <c r="WLV19" s="153"/>
      <c r="WLW19" s="153"/>
      <c r="WLX19" s="153"/>
      <c r="WLY19" s="153"/>
      <c r="WLZ19" s="153"/>
      <c r="WMA19" s="153"/>
      <c r="WMB19" s="153"/>
      <c r="WMC19" s="153"/>
      <c r="WMD19" s="153"/>
      <c r="WME19" s="153"/>
      <c r="WMF19" s="153"/>
      <c r="WMG19" s="153"/>
      <c r="WMH19" s="153"/>
      <c r="WMI19" s="153"/>
      <c r="WMJ19" s="153"/>
      <c r="WMK19" s="153"/>
      <c r="WML19" s="153"/>
      <c r="WMM19" s="153"/>
      <c r="WMN19" s="153"/>
      <c r="WMO19" s="153"/>
      <c r="WMP19" s="153"/>
      <c r="WMQ19" s="153"/>
      <c r="WMR19" s="153"/>
      <c r="WMS19" s="153"/>
      <c r="WMT19" s="153"/>
      <c r="WMU19" s="153"/>
      <c r="WMV19" s="153"/>
      <c r="WMW19" s="153"/>
      <c r="WMX19" s="153"/>
      <c r="WMY19" s="153"/>
      <c r="WMZ19" s="153"/>
      <c r="WNA19" s="153"/>
      <c r="WNB19" s="153"/>
      <c r="WNC19" s="153"/>
      <c r="WND19" s="153"/>
      <c r="WNE19" s="153"/>
      <c r="WNF19" s="153"/>
      <c r="WNG19" s="153"/>
      <c r="WNH19" s="153"/>
      <c r="WNI19" s="153"/>
      <c r="WNJ19" s="153"/>
      <c r="WNK19" s="153"/>
      <c r="WNL19" s="153"/>
      <c r="WNM19" s="153"/>
      <c r="WNN19" s="153"/>
      <c r="WNO19" s="153"/>
      <c r="WNP19" s="153"/>
      <c r="WNQ19" s="153"/>
      <c r="WNR19" s="153"/>
      <c r="WNS19" s="153"/>
      <c r="WNT19" s="153"/>
      <c r="WNU19" s="153"/>
      <c r="WNV19" s="153"/>
      <c r="WNW19" s="153"/>
      <c r="WNX19" s="153"/>
      <c r="WNY19" s="153"/>
      <c r="WNZ19" s="153"/>
      <c r="WOA19" s="153"/>
      <c r="WOB19" s="153"/>
      <c r="WOC19" s="153"/>
      <c r="WOD19" s="153"/>
      <c r="WOE19" s="153"/>
      <c r="WOF19" s="153"/>
      <c r="WOG19" s="153"/>
      <c r="WOH19" s="153"/>
      <c r="WOI19" s="153"/>
      <c r="WOJ19" s="153"/>
      <c r="WOK19" s="153"/>
      <c r="WOL19" s="153"/>
      <c r="WOM19" s="153"/>
      <c r="WON19" s="153"/>
      <c r="WOO19" s="153"/>
      <c r="WOP19" s="153"/>
      <c r="WOQ19" s="153"/>
      <c r="WOR19" s="153"/>
      <c r="WOS19" s="153"/>
      <c r="WOT19" s="153"/>
      <c r="WOU19" s="153"/>
      <c r="WOV19" s="153"/>
      <c r="WOW19" s="153"/>
      <c r="WOX19" s="153"/>
      <c r="WOY19" s="153"/>
      <c r="WOZ19" s="153"/>
      <c r="WPA19" s="153"/>
      <c r="WPB19" s="153"/>
      <c r="WPC19" s="153"/>
      <c r="WPD19" s="153"/>
      <c r="WPE19" s="153"/>
      <c r="WPF19" s="153"/>
      <c r="WPG19" s="153"/>
      <c r="WPH19" s="153"/>
      <c r="WPI19" s="153"/>
      <c r="WPJ19" s="153"/>
      <c r="WPK19" s="153"/>
      <c r="WPL19" s="153"/>
      <c r="WPM19" s="153"/>
      <c r="WPN19" s="153"/>
      <c r="WPO19" s="153"/>
      <c r="WPP19" s="153"/>
      <c r="WPQ19" s="153"/>
      <c r="WPR19" s="153"/>
      <c r="WPS19" s="153"/>
      <c r="WPT19" s="153"/>
      <c r="WPU19" s="153"/>
      <c r="WPV19" s="153"/>
      <c r="WPW19" s="153"/>
      <c r="WPX19" s="153"/>
      <c r="WPY19" s="153"/>
      <c r="WPZ19" s="153"/>
      <c r="WQA19" s="153"/>
      <c r="WQB19" s="153"/>
      <c r="WQC19" s="153"/>
      <c r="WQD19" s="153"/>
      <c r="WQE19" s="153"/>
      <c r="WQF19" s="153"/>
      <c r="WQG19" s="153"/>
      <c r="WQH19" s="153"/>
      <c r="WQI19" s="153"/>
      <c r="WQJ19" s="153"/>
      <c r="WQK19" s="153"/>
      <c r="WQL19" s="153"/>
      <c r="WQM19" s="153"/>
      <c r="WQN19" s="153"/>
      <c r="WQO19" s="153"/>
      <c r="WQP19" s="153"/>
      <c r="WQQ19" s="153"/>
      <c r="WQR19" s="153"/>
      <c r="WQS19" s="153"/>
      <c r="WQT19" s="153"/>
      <c r="WQU19" s="153"/>
      <c r="WQV19" s="153"/>
      <c r="WQW19" s="153"/>
      <c r="WQX19" s="153"/>
      <c r="WQY19" s="153"/>
      <c r="WQZ19" s="153"/>
      <c r="WRA19" s="153"/>
      <c r="WRB19" s="153"/>
      <c r="WRC19" s="153"/>
      <c r="WRD19" s="153"/>
      <c r="WRE19" s="153"/>
      <c r="WRF19" s="153"/>
      <c r="WRG19" s="153"/>
      <c r="WRH19" s="153"/>
      <c r="WRI19" s="153"/>
      <c r="WRJ19" s="153"/>
      <c r="WRK19" s="153"/>
      <c r="WRL19" s="153"/>
      <c r="WRM19" s="153"/>
      <c r="WRN19" s="153"/>
      <c r="WRO19" s="153"/>
      <c r="WRP19" s="153"/>
      <c r="WRQ19" s="153"/>
      <c r="WRR19" s="153"/>
      <c r="WRS19" s="153"/>
      <c r="WRT19" s="153"/>
      <c r="WRU19" s="153"/>
      <c r="WRV19" s="153"/>
      <c r="WRW19" s="153"/>
      <c r="WRX19" s="153"/>
      <c r="WRY19" s="153"/>
      <c r="WRZ19" s="153"/>
      <c r="WSA19" s="153"/>
      <c r="WSB19" s="153"/>
      <c r="WSC19" s="153"/>
      <c r="WSD19" s="153"/>
      <c r="WSE19" s="153"/>
      <c r="WSF19" s="153"/>
      <c r="WSG19" s="153"/>
      <c r="WSH19" s="153"/>
      <c r="WSI19" s="153"/>
      <c r="WSJ19" s="153"/>
      <c r="WSK19" s="153"/>
      <c r="WSL19" s="153"/>
      <c r="WSM19" s="153"/>
      <c r="WSN19" s="153"/>
      <c r="WSO19" s="153"/>
      <c r="WSP19" s="153"/>
      <c r="WSQ19" s="153"/>
      <c r="WSR19" s="153"/>
      <c r="WSS19" s="153"/>
      <c r="WST19" s="153"/>
      <c r="WSU19" s="153"/>
      <c r="WSV19" s="153"/>
      <c r="WSW19" s="153"/>
      <c r="WSX19" s="153"/>
      <c r="WSY19" s="153"/>
      <c r="WSZ19" s="153"/>
      <c r="WTA19" s="153"/>
      <c r="WTB19" s="153"/>
      <c r="WTC19" s="153"/>
      <c r="WTD19" s="153"/>
      <c r="WTE19" s="153"/>
      <c r="WTF19" s="153"/>
      <c r="WTG19" s="153"/>
      <c r="WTH19" s="153"/>
      <c r="WTI19" s="153"/>
      <c r="WTJ19" s="153"/>
      <c r="WTK19" s="153"/>
      <c r="WTL19" s="153"/>
      <c r="WTM19" s="153"/>
      <c r="WTN19" s="153"/>
      <c r="WTO19" s="153"/>
      <c r="WTP19" s="153"/>
      <c r="WTQ19" s="153"/>
      <c r="WTR19" s="153"/>
      <c r="WTS19" s="153"/>
      <c r="WTT19" s="153"/>
      <c r="WTU19" s="153"/>
      <c r="WTV19" s="153"/>
      <c r="WTW19" s="153"/>
      <c r="WTX19" s="153"/>
      <c r="WTY19" s="153"/>
      <c r="WTZ19" s="153"/>
      <c r="WUA19" s="153"/>
      <c r="WUB19" s="153"/>
      <c r="WUC19" s="153"/>
      <c r="WUD19" s="153"/>
      <c r="WUE19" s="153"/>
      <c r="WUF19" s="153"/>
      <c r="WUG19" s="153"/>
      <c r="WUH19" s="153"/>
      <c r="WUI19" s="153"/>
      <c r="WUJ19" s="153"/>
      <c r="WUK19" s="153"/>
      <c r="WUL19" s="153"/>
      <c r="WUM19" s="153"/>
      <c r="WUN19" s="153"/>
      <c r="WUO19" s="153"/>
      <c r="WUP19" s="153"/>
      <c r="WUQ19" s="153"/>
      <c r="WUR19" s="153"/>
      <c r="WUS19" s="153"/>
      <c r="WUT19" s="153"/>
      <c r="WUU19" s="153"/>
      <c r="WUV19" s="153"/>
      <c r="WUW19" s="153"/>
      <c r="WUX19" s="153"/>
      <c r="WUY19" s="153"/>
      <c r="WUZ19" s="153"/>
      <c r="WVA19" s="153"/>
      <c r="WVB19" s="153"/>
      <c r="WVC19" s="153"/>
      <c r="WVD19" s="153"/>
      <c r="WVE19" s="153"/>
      <c r="WVF19" s="153"/>
      <c r="WVG19" s="153"/>
      <c r="WVH19" s="153"/>
      <c r="WVI19" s="153"/>
      <c r="WVJ19" s="153"/>
      <c r="WVK19" s="153"/>
      <c r="WVL19" s="153"/>
      <c r="WVM19" s="153"/>
      <c r="WVN19" s="153"/>
      <c r="WVO19" s="153"/>
      <c r="WVP19" s="153"/>
      <c r="WVQ19" s="153"/>
      <c r="WVR19" s="153"/>
      <c r="WVS19" s="153"/>
      <c r="WVT19" s="153"/>
      <c r="WVU19" s="153"/>
      <c r="WVV19" s="153"/>
      <c r="WVW19" s="153"/>
      <c r="WVX19" s="153"/>
      <c r="WVY19" s="153"/>
      <c r="WVZ19" s="153"/>
      <c r="WWA19" s="153"/>
      <c r="WWB19" s="153"/>
      <c r="WWC19" s="153"/>
      <c r="WWD19" s="153"/>
      <c r="WWE19" s="153"/>
      <c r="WWF19" s="153"/>
      <c r="WWG19" s="153"/>
      <c r="WWH19" s="153"/>
      <c r="WWI19" s="153"/>
      <c r="WWJ19" s="153"/>
      <c r="WWK19" s="153"/>
      <c r="WWL19" s="153"/>
      <c r="WWM19" s="153"/>
      <c r="WWN19" s="153"/>
      <c r="WWO19" s="153"/>
      <c r="WWP19" s="153"/>
      <c r="WWQ19" s="153"/>
      <c r="WWR19" s="153"/>
      <c r="WWS19" s="153"/>
      <c r="WWT19" s="153"/>
      <c r="WWU19" s="153"/>
      <c r="WWV19" s="153"/>
      <c r="WWW19" s="153"/>
      <c r="WWX19" s="153"/>
      <c r="WWY19" s="153"/>
      <c r="WWZ19" s="153"/>
      <c r="WXA19" s="153"/>
      <c r="WXB19" s="153"/>
      <c r="WXC19" s="153"/>
      <c r="WXD19" s="153"/>
      <c r="WXE19" s="153"/>
      <c r="WXF19" s="153"/>
      <c r="WXG19" s="153"/>
      <c r="WXH19" s="153"/>
      <c r="WXI19" s="153"/>
      <c r="WXJ19" s="153"/>
      <c r="WXK19" s="153"/>
      <c r="WXL19" s="153"/>
      <c r="WXM19" s="153"/>
      <c r="WXN19" s="153"/>
      <c r="WXO19" s="153"/>
      <c r="WXP19" s="153"/>
      <c r="WXQ19" s="153"/>
      <c r="WXR19" s="153"/>
      <c r="WXS19" s="153"/>
      <c r="WXT19" s="153"/>
      <c r="WXU19" s="153"/>
      <c r="WXV19" s="153"/>
      <c r="WXW19" s="153"/>
      <c r="WXX19" s="153"/>
      <c r="WXY19" s="153"/>
      <c r="WXZ19" s="153"/>
      <c r="WYA19" s="153"/>
      <c r="WYB19" s="153"/>
      <c r="WYC19" s="153"/>
      <c r="WYD19" s="153"/>
      <c r="WYE19" s="153"/>
      <c r="WYF19" s="153"/>
      <c r="WYG19" s="153"/>
      <c r="WYH19" s="153"/>
      <c r="WYI19" s="153"/>
      <c r="WYJ19" s="153"/>
      <c r="WYK19" s="153"/>
      <c r="WYL19" s="153"/>
      <c r="WYM19" s="153"/>
      <c r="WYN19" s="153"/>
      <c r="WYO19" s="153"/>
      <c r="WYP19" s="153"/>
      <c r="WYQ19" s="153"/>
      <c r="WYR19" s="153"/>
      <c r="WYS19" s="153"/>
      <c r="WYT19" s="153"/>
      <c r="WYU19" s="153"/>
      <c r="WYV19" s="153"/>
      <c r="WYW19" s="153"/>
      <c r="WYX19" s="153"/>
      <c r="WYY19" s="153"/>
      <c r="WYZ19" s="153"/>
      <c r="WZA19" s="153"/>
      <c r="WZB19" s="153"/>
      <c r="WZC19" s="153"/>
      <c r="WZD19" s="153"/>
      <c r="WZE19" s="153"/>
      <c r="WZF19" s="153"/>
      <c r="WZG19" s="153"/>
      <c r="WZH19" s="153"/>
      <c r="WZI19" s="153"/>
      <c r="WZJ19" s="153"/>
      <c r="WZK19" s="153"/>
      <c r="WZL19" s="153"/>
      <c r="WZM19" s="153"/>
      <c r="WZN19" s="153"/>
      <c r="WZO19" s="153"/>
      <c r="WZP19" s="153"/>
      <c r="WZQ19" s="153"/>
      <c r="WZR19" s="153"/>
      <c r="WZS19" s="153"/>
      <c r="WZT19" s="153"/>
      <c r="WZU19" s="153"/>
      <c r="WZV19" s="153"/>
      <c r="WZW19" s="153"/>
      <c r="WZX19" s="153"/>
      <c r="WZY19" s="153"/>
      <c r="WZZ19" s="153"/>
      <c r="XAA19" s="153"/>
      <c r="XAB19" s="153"/>
      <c r="XAC19" s="153"/>
      <c r="XAD19" s="153"/>
      <c r="XAE19" s="153"/>
      <c r="XAF19" s="153"/>
      <c r="XAG19" s="153"/>
      <c r="XAH19" s="153"/>
      <c r="XAI19" s="153"/>
      <c r="XAJ19" s="153"/>
      <c r="XAK19" s="153"/>
      <c r="XAL19" s="153"/>
      <c r="XAM19" s="153"/>
      <c r="XAN19" s="153"/>
      <c r="XAO19" s="153"/>
      <c r="XAP19" s="153"/>
      <c r="XAQ19" s="153"/>
      <c r="XAR19" s="153"/>
      <c r="XAS19" s="153"/>
      <c r="XAT19" s="153"/>
      <c r="XAU19" s="153"/>
      <c r="XAV19" s="153"/>
      <c r="XAW19" s="153"/>
      <c r="XAX19" s="153"/>
      <c r="XAY19" s="153"/>
      <c r="XAZ19" s="153"/>
      <c r="XBA19" s="153"/>
      <c r="XBB19" s="153"/>
      <c r="XBC19" s="153"/>
      <c r="XBD19" s="153"/>
      <c r="XBE19" s="153"/>
      <c r="XBF19" s="153"/>
      <c r="XBG19" s="153"/>
      <c r="XBH19" s="153"/>
      <c r="XBI19" s="153"/>
      <c r="XBJ19" s="153"/>
      <c r="XBK19" s="153"/>
      <c r="XBL19" s="153"/>
      <c r="XBM19" s="153"/>
      <c r="XBN19" s="153"/>
      <c r="XBO19" s="153"/>
      <c r="XBP19" s="153"/>
      <c r="XBQ19" s="153"/>
      <c r="XBR19" s="153"/>
      <c r="XBS19" s="153"/>
      <c r="XBT19" s="153"/>
      <c r="XBU19" s="153"/>
      <c r="XBV19" s="153"/>
      <c r="XBW19" s="153"/>
      <c r="XBX19" s="153"/>
      <c r="XBY19" s="153"/>
      <c r="XBZ19" s="153"/>
      <c r="XCA19" s="153"/>
      <c r="XCB19" s="153"/>
      <c r="XCC19" s="153"/>
      <c r="XCD19" s="153"/>
      <c r="XCE19" s="153"/>
      <c r="XCF19" s="153"/>
      <c r="XCG19" s="153"/>
      <c r="XCH19" s="153"/>
      <c r="XCI19" s="153"/>
      <c r="XCJ19" s="153"/>
      <c r="XCK19" s="153"/>
      <c r="XCL19" s="153"/>
      <c r="XCM19" s="153"/>
      <c r="XCN19" s="153"/>
      <c r="XCO19" s="153"/>
      <c r="XCP19" s="153"/>
      <c r="XCQ19" s="153"/>
      <c r="XCR19" s="153"/>
      <c r="XCS19" s="153"/>
      <c r="XCT19" s="153"/>
      <c r="XCU19" s="153"/>
      <c r="XCV19" s="153"/>
      <c r="XCW19" s="153"/>
      <c r="XCX19" s="153"/>
      <c r="XCY19" s="153"/>
      <c r="XCZ19" s="153"/>
      <c r="XDA19" s="153"/>
      <c r="XDB19" s="153"/>
      <c r="XDC19" s="153"/>
      <c r="XDD19" s="153"/>
      <c r="XDE19" s="153"/>
      <c r="XDF19" s="153"/>
      <c r="XDG19" s="153"/>
      <c r="XDH19" s="153"/>
      <c r="XDI19" s="153"/>
      <c r="XDJ19" s="153"/>
      <c r="XDK19" s="153"/>
      <c r="XDL19" s="153"/>
      <c r="XDM19" s="153"/>
      <c r="XDN19" s="153"/>
      <c r="XDO19" s="153"/>
      <c r="XDP19" s="153"/>
      <c r="XDQ19" s="153"/>
      <c r="XDR19" s="153"/>
      <c r="XDS19" s="153"/>
      <c r="XDT19" s="153"/>
      <c r="XDU19" s="153"/>
      <c r="XDV19" s="153"/>
      <c r="XDW19" s="153"/>
      <c r="XDX19" s="153"/>
      <c r="XDY19" s="153"/>
      <c r="XDZ19" s="153"/>
      <c r="XEA19" s="153"/>
      <c r="XEB19" s="153"/>
      <c r="XEC19" s="153"/>
      <c r="XED19" s="153"/>
      <c r="XEE19" s="153"/>
      <c r="XEF19" s="153"/>
      <c r="XEG19" s="153"/>
      <c r="XEH19" s="153"/>
      <c r="XEI19" s="153"/>
      <c r="XEJ19" s="153"/>
      <c r="XEK19" s="153"/>
      <c r="XEL19" s="153"/>
      <c r="XEM19" s="153"/>
      <c r="XEN19" s="153"/>
      <c r="XEO19" s="153"/>
      <c r="XEP19" s="153"/>
      <c r="XEQ19" s="153"/>
      <c r="XER19" s="153"/>
      <c r="XES19" s="153"/>
      <c r="XET19" s="153"/>
      <c r="XEU19" s="153"/>
      <c r="XEV19" s="153"/>
      <c r="XEW19" s="153"/>
      <c r="XEX19" s="153"/>
      <c r="XEY19" s="153"/>
      <c r="XEZ19" s="153"/>
      <c r="XFA19" s="153"/>
      <c r="XFB19" s="153"/>
      <c r="XFC19" s="153"/>
      <c r="XFD19" s="153"/>
    </row>
    <row r="20" spans="1:16384" s="259" customFormat="1" ht="38.25" customHeight="1">
      <c r="A20" s="462"/>
      <c r="B20" s="463"/>
      <c r="C20" s="464"/>
      <c r="D20" s="464"/>
      <c r="E20" s="464"/>
      <c r="F20" s="464"/>
      <c r="G20" s="464"/>
      <c r="H20" s="464"/>
      <c r="I20" s="464"/>
      <c r="J20" s="238"/>
      <c r="K20" s="242"/>
      <c r="L20" s="483"/>
      <c r="M20" s="242"/>
      <c r="N20" s="239"/>
      <c r="O20" s="242"/>
      <c r="P20" s="242"/>
      <c r="Q20" s="240"/>
      <c r="R20" s="242"/>
      <c r="S20" s="241"/>
      <c r="T20" s="242"/>
      <c r="U20" s="242"/>
      <c r="V20" s="395"/>
      <c r="W20" s="157"/>
      <c r="X20" s="156"/>
      <c r="Y20" s="156"/>
      <c r="Z20" s="156"/>
      <c r="AA20" s="156"/>
      <c r="AB20" s="156"/>
      <c r="AC20" s="156"/>
      <c r="AD20" s="156"/>
      <c r="AE20" s="156"/>
      <c r="AF20" s="156"/>
      <c r="AG20" s="153"/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153"/>
      <c r="AY20" s="153"/>
      <c r="AZ20" s="153"/>
      <c r="BA20" s="153"/>
      <c r="BB20" s="153"/>
      <c r="BC20" s="153"/>
      <c r="BD20" s="153"/>
      <c r="BE20" s="153"/>
      <c r="BF20" s="153"/>
      <c r="BG20" s="153"/>
      <c r="BH20" s="153"/>
      <c r="BI20" s="153"/>
      <c r="BJ20" s="153"/>
      <c r="BK20" s="153"/>
      <c r="BL20" s="153"/>
      <c r="BM20" s="153"/>
      <c r="BN20" s="153"/>
      <c r="BO20" s="153"/>
      <c r="BP20" s="153"/>
      <c r="BQ20" s="153"/>
      <c r="BR20" s="153"/>
      <c r="BS20" s="153"/>
      <c r="BT20" s="153"/>
      <c r="BU20" s="153"/>
      <c r="BV20" s="153"/>
      <c r="BW20" s="153"/>
      <c r="BX20" s="153"/>
      <c r="BY20" s="153"/>
      <c r="BZ20" s="153"/>
      <c r="CA20" s="153"/>
      <c r="CB20" s="153"/>
      <c r="CC20" s="153"/>
      <c r="CD20" s="153"/>
      <c r="CE20" s="153"/>
      <c r="CF20" s="153"/>
      <c r="CG20" s="153"/>
      <c r="CH20" s="153"/>
      <c r="CI20" s="153"/>
      <c r="CJ20" s="153"/>
      <c r="CK20" s="153"/>
      <c r="CL20" s="153"/>
      <c r="CM20" s="153"/>
      <c r="CN20" s="153"/>
      <c r="CO20" s="153"/>
      <c r="CP20" s="153"/>
      <c r="CQ20" s="153"/>
      <c r="CR20" s="153"/>
      <c r="CS20" s="153"/>
      <c r="CT20" s="153"/>
      <c r="CU20" s="153"/>
      <c r="CV20" s="153"/>
      <c r="CW20" s="153"/>
      <c r="CX20" s="153"/>
      <c r="CY20" s="153"/>
      <c r="CZ20" s="153"/>
      <c r="DA20" s="153"/>
      <c r="DB20" s="153"/>
      <c r="DC20" s="153"/>
      <c r="DD20" s="153"/>
      <c r="DE20" s="153"/>
      <c r="DF20" s="153"/>
      <c r="DG20" s="153"/>
      <c r="DH20" s="153"/>
      <c r="DI20" s="153"/>
      <c r="DJ20" s="153"/>
      <c r="DK20" s="153"/>
      <c r="DL20" s="153"/>
      <c r="DM20" s="153"/>
      <c r="DN20" s="153"/>
      <c r="DO20" s="153"/>
      <c r="DP20" s="153"/>
      <c r="DQ20" s="153"/>
      <c r="DR20" s="153"/>
      <c r="DS20" s="153"/>
      <c r="DT20" s="153"/>
      <c r="DU20" s="153"/>
      <c r="DV20" s="153"/>
      <c r="DW20" s="153"/>
      <c r="DX20" s="153"/>
      <c r="DY20" s="153"/>
      <c r="DZ20" s="153"/>
      <c r="EA20" s="153"/>
      <c r="EB20" s="153"/>
      <c r="EC20" s="153"/>
      <c r="ED20" s="153"/>
      <c r="EE20" s="153"/>
      <c r="EF20" s="153"/>
      <c r="EG20" s="153"/>
      <c r="EH20" s="153"/>
      <c r="EI20" s="153"/>
      <c r="EJ20" s="153"/>
      <c r="EK20" s="153"/>
      <c r="EL20" s="153"/>
      <c r="EM20" s="153"/>
      <c r="EN20" s="153"/>
      <c r="EO20" s="153"/>
      <c r="EP20" s="153"/>
      <c r="EQ20" s="153"/>
      <c r="ER20" s="153"/>
      <c r="ES20" s="153"/>
      <c r="ET20" s="153"/>
      <c r="EU20" s="153"/>
      <c r="EV20" s="153"/>
      <c r="EW20" s="153"/>
      <c r="EX20" s="153"/>
      <c r="EY20" s="153"/>
      <c r="EZ20" s="153"/>
      <c r="FA20" s="153"/>
      <c r="FB20" s="153"/>
      <c r="FC20" s="153"/>
      <c r="FD20" s="153"/>
      <c r="FE20" s="153"/>
      <c r="FF20" s="153"/>
      <c r="FG20" s="153"/>
      <c r="FH20" s="153"/>
      <c r="FI20" s="153"/>
      <c r="FJ20" s="153"/>
      <c r="FK20" s="153"/>
      <c r="FL20" s="153"/>
      <c r="FM20" s="153"/>
      <c r="FN20" s="153"/>
      <c r="FO20" s="153"/>
      <c r="FP20" s="153"/>
      <c r="FQ20" s="153"/>
      <c r="FR20" s="153"/>
      <c r="FS20" s="153"/>
      <c r="FT20" s="153"/>
      <c r="FU20" s="153"/>
      <c r="FV20" s="153"/>
      <c r="FW20" s="153"/>
      <c r="FX20" s="153"/>
      <c r="FY20" s="153"/>
      <c r="FZ20" s="153"/>
      <c r="GA20" s="153"/>
      <c r="GB20" s="153"/>
      <c r="GC20" s="153"/>
      <c r="GD20" s="153"/>
      <c r="GE20" s="153"/>
      <c r="GF20" s="153"/>
      <c r="GG20" s="153"/>
      <c r="GH20" s="153"/>
      <c r="GI20" s="153"/>
      <c r="GJ20" s="153"/>
      <c r="GK20" s="153"/>
      <c r="GL20" s="153"/>
      <c r="GM20" s="153"/>
      <c r="GN20" s="153"/>
      <c r="GO20" s="153"/>
      <c r="GP20" s="153"/>
      <c r="GQ20" s="153"/>
      <c r="GR20" s="153"/>
      <c r="GS20" s="153"/>
      <c r="GT20" s="153"/>
      <c r="GU20" s="153"/>
      <c r="GV20" s="153"/>
      <c r="GW20" s="153"/>
      <c r="GX20" s="153"/>
      <c r="GY20" s="153"/>
      <c r="GZ20" s="153"/>
      <c r="HA20" s="153"/>
      <c r="HB20" s="153"/>
      <c r="HC20" s="153"/>
      <c r="HD20" s="153"/>
      <c r="HE20" s="153"/>
      <c r="HF20" s="153"/>
      <c r="HG20" s="153"/>
      <c r="HH20" s="153"/>
      <c r="HI20" s="153"/>
      <c r="HJ20" s="153"/>
      <c r="HK20" s="153"/>
      <c r="HL20" s="153"/>
      <c r="HM20" s="153"/>
      <c r="HN20" s="153"/>
      <c r="HO20" s="153"/>
      <c r="HP20" s="153"/>
      <c r="HQ20" s="153"/>
      <c r="HR20" s="153"/>
      <c r="HS20" s="153"/>
      <c r="HT20" s="153"/>
      <c r="HU20" s="153"/>
      <c r="HV20" s="153"/>
      <c r="HW20" s="153"/>
      <c r="HX20" s="153"/>
      <c r="HY20" s="153"/>
      <c r="HZ20" s="153"/>
      <c r="IA20" s="153"/>
      <c r="IB20" s="153"/>
      <c r="IC20" s="153"/>
      <c r="ID20" s="153"/>
      <c r="IE20" s="153"/>
      <c r="IF20" s="153"/>
      <c r="IG20" s="153"/>
      <c r="IH20" s="153"/>
      <c r="II20" s="153"/>
      <c r="IJ20" s="153"/>
      <c r="IK20" s="153"/>
      <c r="IL20" s="153"/>
      <c r="IM20" s="153"/>
      <c r="IN20" s="153"/>
      <c r="IO20" s="153"/>
      <c r="IP20" s="153"/>
      <c r="IQ20" s="153"/>
      <c r="IR20" s="153"/>
      <c r="IS20" s="153"/>
      <c r="IT20" s="153"/>
      <c r="IU20" s="153"/>
      <c r="IV20" s="153"/>
      <c r="IW20" s="153"/>
      <c r="IX20" s="153"/>
      <c r="IY20" s="153"/>
      <c r="IZ20" s="153"/>
      <c r="JA20" s="153"/>
      <c r="JB20" s="153"/>
      <c r="JC20" s="153"/>
      <c r="JD20" s="153"/>
      <c r="JE20" s="153"/>
      <c r="JF20" s="153"/>
      <c r="JG20" s="153"/>
      <c r="JH20" s="153"/>
      <c r="JI20" s="153"/>
      <c r="JJ20" s="153"/>
      <c r="JK20" s="153"/>
      <c r="JL20" s="153"/>
      <c r="JM20" s="153"/>
      <c r="JN20" s="153"/>
      <c r="JO20" s="153"/>
      <c r="JP20" s="153"/>
      <c r="JQ20" s="153"/>
      <c r="JR20" s="153"/>
      <c r="JS20" s="153"/>
      <c r="JT20" s="153"/>
      <c r="JU20" s="153"/>
      <c r="JV20" s="153"/>
      <c r="JW20" s="153"/>
      <c r="JX20" s="153"/>
      <c r="JY20" s="153"/>
      <c r="JZ20" s="153"/>
      <c r="KA20" s="153"/>
      <c r="KB20" s="153"/>
      <c r="KC20" s="153"/>
      <c r="KD20" s="153"/>
      <c r="KE20" s="153"/>
      <c r="KF20" s="153"/>
      <c r="KG20" s="153"/>
      <c r="KH20" s="153"/>
      <c r="KI20" s="153"/>
      <c r="KJ20" s="153"/>
      <c r="KK20" s="153"/>
      <c r="KL20" s="153"/>
      <c r="KM20" s="153"/>
      <c r="KN20" s="153"/>
      <c r="KO20" s="153"/>
      <c r="KP20" s="153"/>
      <c r="KQ20" s="153"/>
      <c r="KR20" s="153"/>
      <c r="KS20" s="153"/>
      <c r="KT20" s="153"/>
      <c r="KU20" s="153"/>
      <c r="KV20" s="153"/>
      <c r="KW20" s="153"/>
      <c r="KX20" s="153"/>
      <c r="KY20" s="153"/>
      <c r="KZ20" s="153"/>
      <c r="LA20" s="153"/>
      <c r="LB20" s="153"/>
      <c r="LC20" s="153"/>
      <c r="LD20" s="153"/>
      <c r="LE20" s="153"/>
      <c r="LF20" s="153"/>
      <c r="LG20" s="153"/>
      <c r="LH20" s="153"/>
      <c r="LI20" s="153"/>
      <c r="LJ20" s="153"/>
      <c r="LK20" s="153"/>
      <c r="LL20" s="153"/>
      <c r="LM20" s="153"/>
      <c r="LN20" s="153"/>
      <c r="LO20" s="153"/>
      <c r="LP20" s="153"/>
      <c r="LQ20" s="153"/>
      <c r="LR20" s="153"/>
      <c r="LS20" s="153"/>
      <c r="LT20" s="153"/>
      <c r="LU20" s="153"/>
      <c r="LV20" s="153"/>
      <c r="LW20" s="153"/>
      <c r="LX20" s="153"/>
      <c r="LY20" s="153"/>
      <c r="LZ20" s="153"/>
      <c r="MA20" s="153"/>
      <c r="MB20" s="153"/>
      <c r="MC20" s="153"/>
      <c r="MD20" s="153"/>
      <c r="ME20" s="153"/>
      <c r="MF20" s="153"/>
      <c r="MG20" s="153"/>
      <c r="MH20" s="153"/>
      <c r="MI20" s="153"/>
      <c r="MJ20" s="153"/>
      <c r="MK20" s="153"/>
      <c r="ML20" s="153"/>
      <c r="MM20" s="153"/>
      <c r="MN20" s="153"/>
      <c r="MO20" s="153"/>
      <c r="MP20" s="153"/>
      <c r="MQ20" s="153"/>
      <c r="MR20" s="153"/>
      <c r="MS20" s="153"/>
      <c r="MT20" s="153"/>
      <c r="MU20" s="153"/>
      <c r="MV20" s="153"/>
      <c r="MW20" s="153"/>
      <c r="MX20" s="153"/>
      <c r="MY20" s="153"/>
      <c r="MZ20" s="153"/>
      <c r="NA20" s="153"/>
      <c r="NB20" s="153"/>
      <c r="NC20" s="153"/>
      <c r="ND20" s="153"/>
      <c r="NE20" s="153"/>
      <c r="NF20" s="153"/>
      <c r="NG20" s="153"/>
      <c r="NH20" s="153"/>
      <c r="NI20" s="153"/>
      <c r="NJ20" s="153"/>
      <c r="NK20" s="153"/>
      <c r="NL20" s="153"/>
      <c r="NM20" s="153"/>
      <c r="NN20" s="153"/>
      <c r="NO20" s="153"/>
      <c r="NP20" s="153"/>
      <c r="NQ20" s="153"/>
      <c r="NR20" s="153"/>
      <c r="NS20" s="153"/>
      <c r="NT20" s="153"/>
      <c r="NU20" s="153"/>
      <c r="NV20" s="153"/>
      <c r="NW20" s="153"/>
      <c r="NX20" s="153"/>
      <c r="NY20" s="153"/>
      <c r="NZ20" s="153"/>
      <c r="OA20" s="153"/>
      <c r="OB20" s="153"/>
      <c r="OC20" s="153"/>
      <c r="OD20" s="153"/>
      <c r="OE20" s="153"/>
      <c r="OF20" s="153"/>
      <c r="OG20" s="153"/>
      <c r="OH20" s="153"/>
      <c r="OI20" s="153"/>
      <c r="OJ20" s="153"/>
      <c r="OK20" s="153"/>
      <c r="OL20" s="153"/>
      <c r="OM20" s="153"/>
      <c r="ON20" s="153"/>
      <c r="OO20" s="153"/>
      <c r="OP20" s="153"/>
      <c r="OQ20" s="153"/>
      <c r="OR20" s="153"/>
      <c r="OS20" s="153"/>
      <c r="OT20" s="153"/>
      <c r="OU20" s="153"/>
      <c r="OV20" s="153"/>
      <c r="OW20" s="153"/>
      <c r="OX20" s="153"/>
      <c r="OY20" s="153"/>
      <c r="OZ20" s="153"/>
      <c r="PA20" s="153"/>
      <c r="PB20" s="153"/>
      <c r="PC20" s="153"/>
      <c r="PD20" s="153"/>
      <c r="PE20" s="153"/>
      <c r="PF20" s="153"/>
      <c r="PG20" s="153"/>
      <c r="PH20" s="153"/>
      <c r="PI20" s="153"/>
      <c r="PJ20" s="153"/>
      <c r="PK20" s="153"/>
      <c r="PL20" s="153"/>
      <c r="PM20" s="153"/>
      <c r="PN20" s="153"/>
      <c r="PO20" s="153"/>
      <c r="PP20" s="153"/>
      <c r="PQ20" s="153"/>
      <c r="PR20" s="153"/>
      <c r="PS20" s="153"/>
      <c r="PT20" s="153"/>
      <c r="PU20" s="153"/>
      <c r="PV20" s="153"/>
      <c r="PW20" s="153"/>
      <c r="PX20" s="153"/>
      <c r="PY20" s="153"/>
      <c r="PZ20" s="153"/>
      <c r="QA20" s="153"/>
      <c r="QB20" s="153"/>
      <c r="QC20" s="153"/>
      <c r="QD20" s="153"/>
      <c r="QE20" s="153"/>
      <c r="QF20" s="153"/>
      <c r="QG20" s="153"/>
      <c r="QH20" s="153"/>
      <c r="QI20" s="153"/>
      <c r="QJ20" s="153"/>
      <c r="QK20" s="153"/>
      <c r="QL20" s="153"/>
      <c r="QM20" s="153"/>
      <c r="QN20" s="153"/>
      <c r="QO20" s="153"/>
      <c r="QP20" s="153"/>
      <c r="QQ20" s="153"/>
      <c r="QR20" s="153"/>
      <c r="QS20" s="153"/>
      <c r="QT20" s="153"/>
      <c r="QU20" s="153"/>
      <c r="QV20" s="153"/>
      <c r="QW20" s="153"/>
      <c r="QX20" s="153"/>
      <c r="QY20" s="153"/>
      <c r="QZ20" s="153"/>
      <c r="RA20" s="153"/>
      <c r="RB20" s="153"/>
      <c r="RC20" s="153"/>
      <c r="RD20" s="153"/>
      <c r="RE20" s="153"/>
      <c r="RF20" s="153"/>
      <c r="RG20" s="153"/>
      <c r="RH20" s="153"/>
      <c r="RI20" s="153"/>
      <c r="RJ20" s="153"/>
      <c r="RK20" s="153"/>
      <c r="RL20" s="153"/>
      <c r="RM20" s="153"/>
      <c r="RN20" s="153"/>
      <c r="RO20" s="153"/>
      <c r="RP20" s="153"/>
      <c r="RQ20" s="153"/>
      <c r="RR20" s="153"/>
      <c r="RS20" s="153"/>
      <c r="RT20" s="153"/>
      <c r="RU20" s="153"/>
      <c r="RV20" s="153"/>
      <c r="RW20" s="153"/>
      <c r="RX20" s="153"/>
      <c r="RY20" s="153"/>
      <c r="RZ20" s="153"/>
      <c r="SA20" s="153"/>
      <c r="SB20" s="153"/>
      <c r="SC20" s="153"/>
      <c r="SD20" s="153"/>
      <c r="SE20" s="153"/>
      <c r="SF20" s="153"/>
      <c r="SG20" s="153"/>
      <c r="SH20" s="153"/>
      <c r="SI20" s="153"/>
      <c r="SJ20" s="153"/>
      <c r="SK20" s="153"/>
      <c r="SL20" s="153"/>
      <c r="SM20" s="153"/>
      <c r="SN20" s="153"/>
      <c r="SO20" s="153"/>
      <c r="SP20" s="153"/>
      <c r="SQ20" s="153"/>
      <c r="SR20" s="153"/>
      <c r="SS20" s="153"/>
      <c r="ST20" s="153"/>
      <c r="SU20" s="153"/>
      <c r="SV20" s="153"/>
      <c r="SW20" s="153"/>
      <c r="SX20" s="153"/>
      <c r="SY20" s="153"/>
      <c r="SZ20" s="153"/>
      <c r="TA20" s="153"/>
      <c r="TB20" s="153"/>
      <c r="TC20" s="153"/>
      <c r="TD20" s="153"/>
      <c r="TE20" s="153"/>
      <c r="TF20" s="153"/>
      <c r="TG20" s="153"/>
      <c r="TH20" s="153"/>
      <c r="TI20" s="153"/>
      <c r="TJ20" s="153"/>
      <c r="TK20" s="153"/>
      <c r="TL20" s="153"/>
      <c r="TM20" s="153"/>
      <c r="TN20" s="153"/>
      <c r="TO20" s="153"/>
      <c r="TP20" s="153"/>
      <c r="TQ20" s="153"/>
      <c r="TR20" s="153"/>
      <c r="TS20" s="153"/>
      <c r="TT20" s="153"/>
      <c r="TU20" s="153"/>
      <c r="TV20" s="153"/>
      <c r="TW20" s="153"/>
      <c r="TX20" s="153"/>
      <c r="TY20" s="153"/>
      <c r="TZ20" s="153"/>
      <c r="UA20" s="153"/>
      <c r="UB20" s="153"/>
      <c r="UC20" s="153"/>
      <c r="UD20" s="153"/>
      <c r="UE20" s="153"/>
      <c r="UF20" s="153"/>
      <c r="UG20" s="153"/>
      <c r="UH20" s="153"/>
      <c r="UI20" s="153"/>
      <c r="UJ20" s="153"/>
      <c r="UK20" s="153"/>
      <c r="UL20" s="153"/>
      <c r="UM20" s="153"/>
      <c r="UN20" s="153"/>
      <c r="UO20" s="153"/>
      <c r="UP20" s="153"/>
      <c r="UQ20" s="153"/>
      <c r="UR20" s="153"/>
      <c r="US20" s="153"/>
      <c r="UT20" s="153"/>
      <c r="UU20" s="153"/>
      <c r="UV20" s="153"/>
      <c r="UW20" s="153"/>
      <c r="UX20" s="153"/>
      <c r="UY20" s="153"/>
      <c r="UZ20" s="153"/>
      <c r="VA20" s="153"/>
      <c r="VB20" s="153"/>
      <c r="VC20" s="153"/>
      <c r="VD20" s="153"/>
      <c r="VE20" s="153"/>
      <c r="VF20" s="153"/>
      <c r="VG20" s="153"/>
      <c r="VH20" s="153"/>
      <c r="VI20" s="153"/>
      <c r="VJ20" s="153"/>
      <c r="VK20" s="153"/>
      <c r="VL20" s="153"/>
      <c r="VM20" s="153"/>
      <c r="VN20" s="153"/>
      <c r="VO20" s="153"/>
      <c r="VP20" s="153"/>
      <c r="VQ20" s="153"/>
      <c r="VR20" s="153"/>
      <c r="VS20" s="153"/>
      <c r="VT20" s="153"/>
      <c r="VU20" s="153"/>
      <c r="VV20" s="153"/>
      <c r="VW20" s="153"/>
      <c r="VX20" s="153"/>
      <c r="VY20" s="153"/>
      <c r="VZ20" s="153"/>
      <c r="WA20" s="153"/>
      <c r="WB20" s="153"/>
      <c r="WC20" s="153"/>
      <c r="WD20" s="153"/>
      <c r="WE20" s="153"/>
      <c r="WF20" s="153"/>
      <c r="WG20" s="153"/>
      <c r="WH20" s="153"/>
      <c r="WI20" s="153"/>
      <c r="WJ20" s="153"/>
      <c r="WK20" s="153"/>
      <c r="WL20" s="153"/>
      <c r="WM20" s="153"/>
      <c r="WN20" s="153"/>
      <c r="WO20" s="153"/>
      <c r="WP20" s="153"/>
      <c r="WQ20" s="153"/>
      <c r="WR20" s="153"/>
      <c r="WS20" s="153"/>
      <c r="WT20" s="153"/>
      <c r="WU20" s="153"/>
      <c r="WV20" s="153"/>
      <c r="WW20" s="153"/>
      <c r="WX20" s="153"/>
      <c r="WY20" s="153"/>
      <c r="WZ20" s="153"/>
      <c r="XA20" s="153"/>
      <c r="XB20" s="153"/>
      <c r="XC20" s="153"/>
      <c r="XD20" s="153"/>
      <c r="XE20" s="153"/>
      <c r="XF20" s="153"/>
      <c r="XG20" s="153"/>
      <c r="XH20" s="153"/>
      <c r="XI20" s="153"/>
      <c r="XJ20" s="153"/>
      <c r="XK20" s="153"/>
      <c r="XL20" s="153"/>
      <c r="XM20" s="153"/>
      <c r="XN20" s="153"/>
      <c r="XO20" s="153"/>
      <c r="XP20" s="153"/>
      <c r="XQ20" s="153"/>
      <c r="XR20" s="153"/>
      <c r="XS20" s="153"/>
      <c r="XT20" s="153"/>
      <c r="XU20" s="153"/>
      <c r="XV20" s="153"/>
      <c r="XW20" s="153"/>
      <c r="XX20" s="153"/>
      <c r="XY20" s="153"/>
      <c r="XZ20" s="153"/>
      <c r="YA20" s="153"/>
      <c r="YB20" s="153"/>
      <c r="YC20" s="153"/>
      <c r="YD20" s="153"/>
      <c r="YE20" s="153"/>
      <c r="YF20" s="153"/>
      <c r="YG20" s="153"/>
      <c r="YH20" s="153"/>
      <c r="YI20" s="153"/>
      <c r="YJ20" s="153"/>
      <c r="YK20" s="153"/>
      <c r="YL20" s="153"/>
      <c r="YM20" s="153"/>
      <c r="YN20" s="153"/>
      <c r="YO20" s="153"/>
      <c r="YP20" s="153"/>
      <c r="YQ20" s="153"/>
      <c r="YR20" s="153"/>
      <c r="YS20" s="153"/>
      <c r="YT20" s="153"/>
      <c r="YU20" s="153"/>
      <c r="YV20" s="153"/>
      <c r="YW20" s="153"/>
      <c r="YX20" s="153"/>
      <c r="YY20" s="153"/>
      <c r="YZ20" s="153"/>
      <c r="ZA20" s="153"/>
      <c r="ZB20" s="153"/>
      <c r="ZC20" s="153"/>
      <c r="ZD20" s="153"/>
      <c r="ZE20" s="153"/>
      <c r="ZF20" s="153"/>
      <c r="ZG20" s="153"/>
      <c r="ZH20" s="153"/>
      <c r="ZI20" s="153"/>
      <c r="ZJ20" s="153"/>
      <c r="ZK20" s="153"/>
      <c r="ZL20" s="153"/>
      <c r="ZM20" s="153"/>
      <c r="ZN20" s="153"/>
      <c r="ZO20" s="153"/>
      <c r="ZP20" s="153"/>
      <c r="ZQ20" s="153"/>
      <c r="ZR20" s="153"/>
      <c r="ZS20" s="153"/>
      <c r="ZT20" s="153"/>
      <c r="ZU20" s="153"/>
      <c r="ZV20" s="153"/>
      <c r="ZW20" s="153"/>
      <c r="ZX20" s="153"/>
      <c r="ZY20" s="153"/>
      <c r="ZZ20" s="153"/>
      <c r="AAA20" s="153"/>
      <c r="AAB20" s="153"/>
      <c r="AAC20" s="153"/>
      <c r="AAD20" s="153"/>
      <c r="AAE20" s="153"/>
      <c r="AAF20" s="153"/>
      <c r="AAG20" s="153"/>
      <c r="AAH20" s="153"/>
      <c r="AAI20" s="153"/>
      <c r="AAJ20" s="153"/>
      <c r="AAK20" s="153"/>
      <c r="AAL20" s="153"/>
      <c r="AAM20" s="153"/>
      <c r="AAN20" s="153"/>
      <c r="AAO20" s="153"/>
      <c r="AAP20" s="153"/>
      <c r="AAQ20" s="153"/>
      <c r="AAR20" s="153"/>
      <c r="AAS20" s="153"/>
      <c r="AAT20" s="153"/>
      <c r="AAU20" s="153"/>
      <c r="AAV20" s="153"/>
      <c r="AAW20" s="153"/>
      <c r="AAX20" s="153"/>
      <c r="AAY20" s="153"/>
      <c r="AAZ20" s="153"/>
      <c r="ABA20" s="153"/>
      <c r="ABB20" s="153"/>
      <c r="ABC20" s="153"/>
      <c r="ABD20" s="153"/>
      <c r="ABE20" s="153"/>
      <c r="ABF20" s="153"/>
      <c r="ABG20" s="153"/>
      <c r="ABH20" s="153"/>
      <c r="ABI20" s="153"/>
      <c r="ABJ20" s="153"/>
      <c r="ABK20" s="153"/>
      <c r="ABL20" s="153"/>
      <c r="ABM20" s="153"/>
      <c r="ABN20" s="153"/>
      <c r="ABO20" s="153"/>
      <c r="ABP20" s="153"/>
      <c r="ABQ20" s="153"/>
      <c r="ABR20" s="153"/>
      <c r="ABS20" s="153"/>
      <c r="ABT20" s="153"/>
      <c r="ABU20" s="153"/>
      <c r="ABV20" s="153"/>
      <c r="ABW20" s="153"/>
      <c r="ABX20" s="153"/>
      <c r="ABY20" s="153"/>
      <c r="ABZ20" s="153"/>
      <c r="ACA20" s="153"/>
      <c r="ACB20" s="153"/>
      <c r="ACC20" s="153"/>
      <c r="ACD20" s="153"/>
      <c r="ACE20" s="153"/>
      <c r="ACF20" s="153"/>
      <c r="ACG20" s="153"/>
      <c r="ACH20" s="153"/>
      <c r="ACI20" s="153"/>
      <c r="ACJ20" s="153"/>
      <c r="ACK20" s="153"/>
      <c r="ACL20" s="153"/>
      <c r="ACM20" s="153"/>
      <c r="ACN20" s="153"/>
      <c r="ACO20" s="153"/>
      <c r="ACP20" s="153"/>
      <c r="ACQ20" s="153"/>
      <c r="ACR20" s="153"/>
      <c r="ACS20" s="153"/>
      <c r="ACT20" s="153"/>
      <c r="ACU20" s="153"/>
      <c r="ACV20" s="153"/>
      <c r="ACW20" s="153"/>
      <c r="ACX20" s="153"/>
      <c r="ACY20" s="153"/>
      <c r="ACZ20" s="153"/>
      <c r="ADA20" s="153"/>
      <c r="ADB20" s="153"/>
      <c r="ADC20" s="153"/>
      <c r="ADD20" s="153"/>
      <c r="ADE20" s="153"/>
      <c r="ADF20" s="153"/>
      <c r="ADG20" s="153"/>
      <c r="ADH20" s="153"/>
      <c r="ADI20" s="153"/>
      <c r="ADJ20" s="153"/>
      <c r="ADK20" s="153"/>
      <c r="ADL20" s="153"/>
      <c r="ADM20" s="153"/>
      <c r="ADN20" s="153"/>
      <c r="ADO20" s="153"/>
      <c r="ADP20" s="153"/>
      <c r="ADQ20" s="153"/>
      <c r="ADR20" s="153"/>
      <c r="ADS20" s="153"/>
      <c r="ADT20" s="153"/>
      <c r="ADU20" s="153"/>
      <c r="ADV20" s="153"/>
      <c r="ADW20" s="153"/>
      <c r="ADX20" s="153"/>
      <c r="ADY20" s="153"/>
      <c r="ADZ20" s="153"/>
      <c r="AEA20" s="153"/>
      <c r="AEB20" s="153"/>
      <c r="AEC20" s="153"/>
      <c r="AED20" s="153"/>
      <c r="AEE20" s="153"/>
      <c r="AEF20" s="153"/>
      <c r="AEG20" s="153"/>
      <c r="AEH20" s="153"/>
      <c r="AEI20" s="153"/>
      <c r="AEJ20" s="153"/>
      <c r="AEK20" s="153"/>
      <c r="AEL20" s="153"/>
      <c r="AEM20" s="153"/>
      <c r="AEN20" s="153"/>
      <c r="AEO20" s="153"/>
      <c r="AEP20" s="153"/>
      <c r="AEQ20" s="153"/>
      <c r="AER20" s="153"/>
      <c r="AES20" s="153"/>
      <c r="AET20" s="153"/>
      <c r="AEU20" s="153"/>
      <c r="AEV20" s="153"/>
      <c r="AEW20" s="153"/>
      <c r="AEX20" s="153"/>
      <c r="AEY20" s="153"/>
      <c r="AEZ20" s="153"/>
      <c r="AFA20" s="153"/>
      <c r="AFB20" s="153"/>
      <c r="AFC20" s="153"/>
      <c r="AFD20" s="153"/>
      <c r="AFE20" s="153"/>
      <c r="AFF20" s="153"/>
      <c r="AFG20" s="153"/>
      <c r="AFH20" s="153"/>
      <c r="AFI20" s="153"/>
      <c r="AFJ20" s="153"/>
      <c r="AFK20" s="153"/>
      <c r="AFL20" s="153"/>
      <c r="AFM20" s="153"/>
      <c r="AFN20" s="153"/>
      <c r="AFO20" s="153"/>
      <c r="AFP20" s="153"/>
      <c r="AFQ20" s="153"/>
      <c r="AFR20" s="153"/>
      <c r="AFS20" s="153"/>
      <c r="AFT20" s="153"/>
      <c r="AFU20" s="153"/>
      <c r="AFV20" s="153"/>
      <c r="AFW20" s="153"/>
      <c r="AFX20" s="153"/>
      <c r="AFY20" s="153"/>
      <c r="AFZ20" s="153"/>
      <c r="AGA20" s="153"/>
      <c r="AGB20" s="153"/>
      <c r="AGC20" s="153"/>
      <c r="AGD20" s="153"/>
      <c r="AGE20" s="153"/>
      <c r="AGF20" s="153"/>
      <c r="AGG20" s="153"/>
      <c r="AGH20" s="153"/>
      <c r="AGI20" s="153"/>
      <c r="AGJ20" s="153"/>
      <c r="AGK20" s="153"/>
      <c r="AGL20" s="153"/>
      <c r="AGM20" s="153"/>
      <c r="AGN20" s="153"/>
      <c r="AGO20" s="153"/>
      <c r="AGP20" s="153"/>
      <c r="AGQ20" s="153"/>
      <c r="AGR20" s="153"/>
      <c r="AGS20" s="153"/>
      <c r="AGT20" s="153"/>
      <c r="AGU20" s="153"/>
      <c r="AGV20" s="153"/>
      <c r="AGW20" s="153"/>
      <c r="AGX20" s="153"/>
      <c r="AGY20" s="153"/>
      <c r="AGZ20" s="153"/>
      <c r="AHA20" s="153"/>
      <c r="AHB20" s="153"/>
      <c r="AHC20" s="153"/>
      <c r="AHD20" s="153"/>
      <c r="AHE20" s="153"/>
      <c r="AHF20" s="153"/>
      <c r="AHG20" s="153"/>
      <c r="AHH20" s="153"/>
      <c r="AHI20" s="153"/>
      <c r="AHJ20" s="153"/>
      <c r="AHK20" s="153"/>
      <c r="AHL20" s="153"/>
      <c r="AHM20" s="153"/>
      <c r="AHN20" s="153"/>
      <c r="AHO20" s="153"/>
      <c r="AHP20" s="153"/>
      <c r="AHQ20" s="153"/>
      <c r="AHR20" s="153"/>
      <c r="AHS20" s="153"/>
      <c r="AHT20" s="153"/>
      <c r="AHU20" s="153"/>
      <c r="AHV20" s="153"/>
      <c r="AHW20" s="153"/>
      <c r="AHX20" s="153"/>
      <c r="AHY20" s="153"/>
      <c r="AHZ20" s="153"/>
      <c r="AIA20" s="153"/>
      <c r="AIB20" s="153"/>
      <c r="AIC20" s="153"/>
      <c r="AID20" s="153"/>
      <c r="AIE20" s="153"/>
      <c r="AIF20" s="153"/>
      <c r="AIG20" s="153"/>
      <c r="AIH20" s="153"/>
      <c r="AII20" s="153"/>
      <c r="AIJ20" s="153"/>
      <c r="AIK20" s="153"/>
      <c r="AIL20" s="153"/>
      <c r="AIM20" s="153"/>
      <c r="AIN20" s="153"/>
      <c r="AIO20" s="153"/>
      <c r="AIP20" s="153"/>
      <c r="AIQ20" s="153"/>
      <c r="AIR20" s="153"/>
      <c r="AIS20" s="153"/>
      <c r="AIT20" s="153"/>
      <c r="AIU20" s="153"/>
      <c r="AIV20" s="153"/>
      <c r="AIW20" s="153"/>
      <c r="AIX20" s="153"/>
      <c r="AIY20" s="153"/>
      <c r="AIZ20" s="153"/>
      <c r="AJA20" s="153"/>
      <c r="AJB20" s="153"/>
      <c r="AJC20" s="153"/>
      <c r="AJD20" s="153"/>
      <c r="AJE20" s="153"/>
      <c r="AJF20" s="153"/>
      <c r="AJG20" s="153"/>
      <c r="AJH20" s="153"/>
      <c r="AJI20" s="153"/>
      <c r="AJJ20" s="153"/>
      <c r="AJK20" s="153"/>
      <c r="AJL20" s="153"/>
      <c r="AJM20" s="153"/>
      <c r="AJN20" s="153"/>
      <c r="AJO20" s="153"/>
      <c r="AJP20" s="153"/>
      <c r="AJQ20" s="153"/>
      <c r="AJR20" s="153"/>
      <c r="AJS20" s="153"/>
      <c r="AJT20" s="153"/>
      <c r="AJU20" s="153"/>
      <c r="AJV20" s="153"/>
      <c r="AJW20" s="153"/>
      <c r="AJX20" s="153"/>
      <c r="AJY20" s="153"/>
      <c r="AJZ20" s="153"/>
      <c r="AKA20" s="153"/>
      <c r="AKB20" s="153"/>
      <c r="AKC20" s="153"/>
      <c r="AKD20" s="153"/>
      <c r="AKE20" s="153"/>
      <c r="AKF20" s="153"/>
      <c r="AKG20" s="153"/>
      <c r="AKH20" s="153"/>
      <c r="AKI20" s="153"/>
      <c r="AKJ20" s="153"/>
      <c r="AKK20" s="153"/>
      <c r="AKL20" s="153"/>
      <c r="AKM20" s="153"/>
      <c r="AKN20" s="153"/>
      <c r="AKO20" s="153"/>
      <c r="AKP20" s="153"/>
      <c r="AKQ20" s="153"/>
      <c r="AKR20" s="153"/>
      <c r="AKS20" s="153"/>
      <c r="AKT20" s="153"/>
      <c r="AKU20" s="153"/>
      <c r="AKV20" s="153"/>
      <c r="AKW20" s="153"/>
      <c r="AKX20" s="153"/>
      <c r="AKY20" s="153"/>
      <c r="AKZ20" s="153"/>
      <c r="ALA20" s="153"/>
      <c r="ALB20" s="153"/>
      <c r="ALC20" s="153"/>
      <c r="ALD20" s="153"/>
      <c r="ALE20" s="153"/>
      <c r="ALF20" s="153"/>
      <c r="ALG20" s="153"/>
      <c r="ALH20" s="153"/>
      <c r="ALI20" s="153"/>
      <c r="ALJ20" s="153"/>
      <c r="ALK20" s="153"/>
      <c r="ALL20" s="153"/>
      <c r="ALM20" s="153"/>
      <c r="ALN20" s="153"/>
      <c r="ALO20" s="153"/>
      <c r="ALP20" s="153"/>
      <c r="ALQ20" s="153"/>
      <c r="ALR20" s="153"/>
      <c r="ALS20" s="153"/>
      <c r="ALT20" s="153"/>
      <c r="ALU20" s="153"/>
      <c r="ALV20" s="153"/>
      <c r="ALW20" s="153"/>
      <c r="ALX20" s="153"/>
      <c r="ALY20" s="153"/>
      <c r="ALZ20" s="153"/>
      <c r="AMA20" s="153"/>
      <c r="AMB20" s="153"/>
      <c r="AMC20" s="153"/>
      <c r="AMD20" s="153"/>
      <c r="AME20" s="153"/>
      <c r="AMF20" s="153"/>
      <c r="AMG20" s="153"/>
      <c r="AMH20" s="153"/>
      <c r="AMI20" s="153"/>
      <c r="AMJ20" s="153"/>
      <c r="AMK20" s="153"/>
      <c r="AML20" s="153"/>
      <c r="AMM20" s="153"/>
      <c r="AMN20" s="153"/>
      <c r="AMO20" s="153"/>
      <c r="AMP20" s="153"/>
      <c r="AMQ20" s="153"/>
      <c r="AMR20" s="153"/>
      <c r="AMS20" s="153"/>
      <c r="AMT20" s="153"/>
      <c r="AMU20" s="153"/>
      <c r="AMV20" s="153"/>
      <c r="AMW20" s="153"/>
      <c r="AMX20" s="153"/>
      <c r="AMY20" s="153"/>
      <c r="AMZ20" s="153"/>
      <c r="ANA20" s="153"/>
      <c r="ANB20" s="153"/>
      <c r="ANC20" s="153"/>
      <c r="AND20" s="153"/>
      <c r="ANE20" s="153"/>
      <c r="ANF20" s="153"/>
      <c r="ANG20" s="153"/>
      <c r="ANH20" s="153"/>
      <c r="ANI20" s="153"/>
      <c r="ANJ20" s="153"/>
      <c r="ANK20" s="153"/>
      <c r="ANL20" s="153"/>
      <c r="ANM20" s="153"/>
      <c r="ANN20" s="153"/>
      <c r="ANO20" s="153"/>
      <c r="ANP20" s="153"/>
      <c r="ANQ20" s="153"/>
      <c r="ANR20" s="153"/>
      <c r="ANS20" s="153"/>
      <c r="ANT20" s="153"/>
      <c r="ANU20" s="153"/>
      <c r="ANV20" s="153"/>
      <c r="ANW20" s="153"/>
      <c r="ANX20" s="153"/>
      <c r="ANY20" s="153"/>
      <c r="ANZ20" s="153"/>
      <c r="AOA20" s="153"/>
      <c r="AOB20" s="153"/>
      <c r="AOC20" s="153"/>
      <c r="AOD20" s="153"/>
      <c r="AOE20" s="153"/>
      <c r="AOF20" s="153"/>
      <c r="AOG20" s="153"/>
      <c r="AOH20" s="153"/>
      <c r="AOI20" s="153"/>
      <c r="AOJ20" s="153"/>
      <c r="AOK20" s="153"/>
      <c r="AOL20" s="153"/>
      <c r="AOM20" s="153"/>
      <c r="AON20" s="153"/>
      <c r="AOO20" s="153"/>
      <c r="AOP20" s="153"/>
      <c r="AOQ20" s="153"/>
      <c r="AOR20" s="153"/>
      <c r="AOS20" s="153"/>
      <c r="AOT20" s="153"/>
      <c r="AOU20" s="153"/>
      <c r="AOV20" s="153"/>
      <c r="AOW20" s="153"/>
      <c r="AOX20" s="153"/>
      <c r="AOY20" s="153"/>
      <c r="AOZ20" s="153"/>
      <c r="APA20" s="153"/>
      <c r="APB20" s="153"/>
      <c r="APC20" s="153"/>
      <c r="APD20" s="153"/>
      <c r="APE20" s="153"/>
      <c r="APF20" s="153"/>
      <c r="APG20" s="153"/>
      <c r="APH20" s="153"/>
      <c r="API20" s="153"/>
      <c r="APJ20" s="153"/>
      <c r="APK20" s="153"/>
      <c r="APL20" s="153"/>
      <c r="APM20" s="153"/>
      <c r="APN20" s="153"/>
      <c r="APO20" s="153"/>
      <c r="APP20" s="153"/>
      <c r="APQ20" s="153"/>
      <c r="APR20" s="153"/>
      <c r="APS20" s="153"/>
      <c r="APT20" s="153"/>
      <c r="APU20" s="153"/>
      <c r="APV20" s="153"/>
      <c r="APW20" s="153"/>
      <c r="APX20" s="153"/>
      <c r="APY20" s="153"/>
      <c r="APZ20" s="153"/>
      <c r="AQA20" s="153"/>
      <c r="AQB20" s="153"/>
      <c r="AQC20" s="153"/>
      <c r="AQD20" s="153"/>
      <c r="AQE20" s="153"/>
      <c r="AQF20" s="153"/>
      <c r="AQG20" s="153"/>
      <c r="AQH20" s="153"/>
      <c r="AQI20" s="153"/>
      <c r="AQJ20" s="153"/>
      <c r="AQK20" s="153"/>
      <c r="AQL20" s="153"/>
      <c r="AQM20" s="153"/>
      <c r="AQN20" s="153"/>
      <c r="AQO20" s="153"/>
      <c r="AQP20" s="153"/>
      <c r="AQQ20" s="153"/>
      <c r="AQR20" s="153"/>
      <c r="AQS20" s="153"/>
      <c r="AQT20" s="153"/>
      <c r="AQU20" s="153"/>
      <c r="AQV20" s="153"/>
      <c r="AQW20" s="153"/>
      <c r="AQX20" s="153"/>
      <c r="AQY20" s="153"/>
      <c r="AQZ20" s="153"/>
      <c r="ARA20" s="153"/>
      <c r="ARB20" s="153"/>
      <c r="ARC20" s="153"/>
      <c r="ARD20" s="153"/>
      <c r="ARE20" s="153"/>
      <c r="ARF20" s="153"/>
      <c r="ARG20" s="153"/>
      <c r="ARH20" s="153"/>
      <c r="ARI20" s="153"/>
      <c r="ARJ20" s="153"/>
      <c r="ARK20" s="153"/>
      <c r="ARL20" s="153"/>
      <c r="ARM20" s="153"/>
      <c r="ARN20" s="153"/>
      <c r="ARO20" s="153"/>
      <c r="ARP20" s="153"/>
      <c r="ARQ20" s="153"/>
      <c r="ARR20" s="153"/>
      <c r="ARS20" s="153"/>
      <c r="ART20" s="153"/>
      <c r="ARU20" s="153"/>
      <c r="ARV20" s="153"/>
      <c r="ARW20" s="153"/>
      <c r="ARX20" s="153"/>
      <c r="ARY20" s="153"/>
      <c r="ARZ20" s="153"/>
      <c r="ASA20" s="153"/>
      <c r="ASB20" s="153"/>
      <c r="ASC20" s="153"/>
      <c r="ASD20" s="153"/>
      <c r="ASE20" s="153"/>
      <c r="ASF20" s="153"/>
      <c r="ASG20" s="153"/>
      <c r="ASH20" s="153"/>
      <c r="ASI20" s="153"/>
      <c r="ASJ20" s="153"/>
      <c r="ASK20" s="153"/>
      <c r="ASL20" s="153"/>
      <c r="ASM20" s="153"/>
      <c r="ASN20" s="153"/>
      <c r="ASO20" s="153"/>
      <c r="ASP20" s="153"/>
      <c r="ASQ20" s="153"/>
      <c r="ASR20" s="153"/>
      <c r="ASS20" s="153"/>
      <c r="AST20" s="153"/>
      <c r="ASU20" s="153"/>
      <c r="ASV20" s="153"/>
      <c r="ASW20" s="153"/>
      <c r="ASX20" s="153"/>
      <c r="ASY20" s="153"/>
      <c r="ASZ20" s="153"/>
      <c r="ATA20" s="153"/>
      <c r="ATB20" s="153"/>
      <c r="ATC20" s="153"/>
      <c r="ATD20" s="153"/>
      <c r="ATE20" s="153"/>
      <c r="ATF20" s="153"/>
      <c r="ATG20" s="153"/>
      <c r="ATH20" s="153"/>
      <c r="ATI20" s="153"/>
      <c r="ATJ20" s="153"/>
      <c r="ATK20" s="153"/>
      <c r="ATL20" s="153"/>
      <c r="ATM20" s="153"/>
      <c r="ATN20" s="153"/>
      <c r="ATO20" s="153"/>
      <c r="ATP20" s="153"/>
      <c r="ATQ20" s="153"/>
      <c r="ATR20" s="153"/>
      <c r="ATS20" s="153"/>
      <c r="ATT20" s="153"/>
      <c r="ATU20" s="153"/>
      <c r="ATV20" s="153"/>
      <c r="ATW20" s="153"/>
      <c r="ATX20" s="153"/>
      <c r="ATY20" s="153"/>
      <c r="ATZ20" s="153"/>
      <c r="AUA20" s="153"/>
      <c r="AUB20" s="153"/>
      <c r="AUC20" s="153"/>
      <c r="AUD20" s="153"/>
      <c r="AUE20" s="153"/>
      <c r="AUF20" s="153"/>
      <c r="AUG20" s="153"/>
      <c r="AUH20" s="153"/>
      <c r="AUI20" s="153"/>
      <c r="AUJ20" s="153"/>
      <c r="AUK20" s="153"/>
      <c r="AUL20" s="153"/>
      <c r="AUM20" s="153"/>
      <c r="AUN20" s="153"/>
      <c r="AUO20" s="153"/>
      <c r="AUP20" s="153"/>
      <c r="AUQ20" s="153"/>
      <c r="AUR20" s="153"/>
      <c r="AUS20" s="153"/>
      <c r="AUT20" s="153"/>
      <c r="AUU20" s="153"/>
      <c r="AUV20" s="153"/>
      <c r="AUW20" s="153"/>
      <c r="AUX20" s="153"/>
      <c r="AUY20" s="153"/>
      <c r="AUZ20" s="153"/>
      <c r="AVA20" s="153"/>
      <c r="AVB20" s="153"/>
      <c r="AVC20" s="153"/>
      <c r="AVD20" s="153"/>
      <c r="AVE20" s="153"/>
      <c r="AVF20" s="153"/>
      <c r="AVG20" s="153"/>
      <c r="AVH20" s="153"/>
      <c r="AVI20" s="153"/>
      <c r="AVJ20" s="153"/>
      <c r="AVK20" s="153"/>
      <c r="AVL20" s="153"/>
      <c r="AVM20" s="153"/>
      <c r="AVN20" s="153"/>
      <c r="AVO20" s="153"/>
      <c r="AVP20" s="153"/>
      <c r="AVQ20" s="153"/>
      <c r="AVR20" s="153"/>
      <c r="AVS20" s="153"/>
      <c r="AVT20" s="153"/>
      <c r="AVU20" s="153"/>
      <c r="AVV20" s="153"/>
      <c r="AVW20" s="153"/>
      <c r="AVX20" s="153"/>
      <c r="AVY20" s="153"/>
      <c r="AVZ20" s="153"/>
      <c r="AWA20" s="153"/>
      <c r="AWB20" s="153"/>
      <c r="AWC20" s="153"/>
      <c r="AWD20" s="153"/>
      <c r="AWE20" s="153"/>
      <c r="AWF20" s="153"/>
      <c r="AWG20" s="153"/>
      <c r="AWH20" s="153"/>
      <c r="AWI20" s="153"/>
      <c r="AWJ20" s="153"/>
      <c r="AWK20" s="153"/>
      <c r="AWL20" s="153"/>
      <c r="AWM20" s="153"/>
      <c r="AWN20" s="153"/>
      <c r="AWO20" s="153"/>
      <c r="AWP20" s="153"/>
      <c r="AWQ20" s="153"/>
      <c r="AWR20" s="153"/>
      <c r="AWS20" s="153"/>
      <c r="AWT20" s="153"/>
      <c r="AWU20" s="153"/>
      <c r="AWV20" s="153"/>
      <c r="AWW20" s="153"/>
      <c r="AWX20" s="153"/>
      <c r="AWY20" s="153"/>
      <c r="AWZ20" s="153"/>
      <c r="AXA20" s="153"/>
      <c r="AXB20" s="153"/>
      <c r="AXC20" s="153"/>
      <c r="AXD20" s="153"/>
      <c r="AXE20" s="153"/>
      <c r="AXF20" s="153"/>
      <c r="AXG20" s="153"/>
      <c r="AXH20" s="153"/>
      <c r="AXI20" s="153"/>
      <c r="AXJ20" s="153"/>
      <c r="AXK20" s="153"/>
      <c r="AXL20" s="153"/>
      <c r="AXM20" s="153"/>
      <c r="AXN20" s="153"/>
      <c r="AXO20" s="153"/>
      <c r="AXP20" s="153"/>
      <c r="AXQ20" s="153"/>
      <c r="AXR20" s="153"/>
      <c r="AXS20" s="153"/>
      <c r="AXT20" s="153"/>
      <c r="AXU20" s="153"/>
      <c r="AXV20" s="153"/>
      <c r="AXW20" s="153"/>
      <c r="AXX20" s="153"/>
      <c r="AXY20" s="153"/>
      <c r="AXZ20" s="153"/>
      <c r="AYA20" s="153"/>
      <c r="AYB20" s="153"/>
      <c r="AYC20" s="153"/>
      <c r="AYD20" s="153"/>
      <c r="AYE20" s="153"/>
      <c r="AYF20" s="153"/>
      <c r="AYG20" s="153"/>
      <c r="AYH20" s="153"/>
      <c r="AYI20" s="153"/>
      <c r="AYJ20" s="153"/>
      <c r="AYK20" s="153"/>
      <c r="AYL20" s="153"/>
      <c r="AYM20" s="153"/>
      <c r="AYN20" s="153"/>
      <c r="AYO20" s="153"/>
      <c r="AYP20" s="153"/>
      <c r="AYQ20" s="153"/>
      <c r="AYR20" s="153"/>
      <c r="AYS20" s="153"/>
      <c r="AYT20" s="153"/>
      <c r="AYU20" s="153"/>
      <c r="AYV20" s="153"/>
      <c r="AYW20" s="153"/>
      <c r="AYX20" s="153"/>
      <c r="AYY20" s="153"/>
      <c r="AYZ20" s="153"/>
      <c r="AZA20" s="153"/>
      <c r="AZB20" s="153"/>
      <c r="AZC20" s="153"/>
      <c r="AZD20" s="153"/>
      <c r="AZE20" s="153"/>
      <c r="AZF20" s="153"/>
      <c r="AZG20" s="153"/>
      <c r="AZH20" s="153"/>
      <c r="AZI20" s="153"/>
      <c r="AZJ20" s="153"/>
      <c r="AZK20" s="153"/>
      <c r="AZL20" s="153"/>
      <c r="AZM20" s="153"/>
      <c r="AZN20" s="153"/>
      <c r="AZO20" s="153"/>
      <c r="AZP20" s="153"/>
      <c r="AZQ20" s="153"/>
      <c r="AZR20" s="153"/>
      <c r="AZS20" s="153"/>
      <c r="AZT20" s="153"/>
      <c r="AZU20" s="153"/>
      <c r="AZV20" s="153"/>
      <c r="AZW20" s="153"/>
      <c r="AZX20" s="153"/>
      <c r="AZY20" s="153"/>
      <c r="AZZ20" s="153"/>
      <c r="BAA20" s="153"/>
      <c r="BAB20" s="153"/>
      <c r="BAC20" s="153"/>
      <c r="BAD20" s="153"/>
      <c r="BAE20" s="153"/>
      <c r="BAF20" s="153"/>
      <c r="BAG20" s="153"/>
      <c r="BAH20" s="153"/>
      <c r="BAI20" s="153"/>
      <c r="BAJ20" s="153"/>
      <c r="BAK20" s="153"/>
      <c r="BAL20" s="153"/>
      <c r="BAM20" s="153"/>
      <c r="BAN20" s="153"/>
      <c r="BAO20" s="153"/>
      <c r="BAP20" s="153"/>
      <c r="BAQ20" s="153"/>
      <c r="BAR20" s="153"/>
      <c r="BAS20" s="153"/>
      <c r="BAT20" s="153"/>
      <c r="BAU20" s="153"/>
      <c r="BAV20" s="153"/>
      <c r="BAW20" s="153"/>
      <c r="BAX20" s="153"/>
      <c r="BAY20" s="153"/>
      <c r="BAZ20" s="153"/>
      <c r="BBA20" s="153"/>
      <c r="BBB20" s="153"/>
      <c r="BBC20" s="153"/>
      <c r="BBD20" s="153"/>
      <c r="BBE20" s="153"/>
      <c r="BBF20" s="153"/>
      <c r="BBG20" s="153"/>
      <c r="BBH20" s="153"/>
      <c r="BBI20" s="153"/>
      <c r="BBJ20" s="153"/>
      <c r="BBK20" s="153"/>
      <c r="BBL20" s="153"/>
      <c r="BBM20" s="153"/>
      <c r="BBN20" s="153"/>
      <c r="BBO20" s="153"/>
      <c r="BBP20" s="153"/>
      <c r="BBQ20" s="153"/>
      <c r="BBR20" s="153"/>
      <c r="BBS20" s="153"/>
      <c r="BBT20" s="153"/>
      <c r="BBU20" s="153"/>
      <c r="BBV20" s="153"/>
      <c r="BBW20" s="153"/>
      <c r="BBX20" s="153"/>
      <c r="BBY20" s="153"/>
      <c r="BBZ20" s="153"/>
      <c r="BCA20" s="153"/>
      <c r="BCB20" s="153"/>
      <c r="BCC20" s="153"/>
      <c r="BCD20" s="153"/>
      <c r="BCE20" s="153"/>
      <c r="BCF20" s="153"/>
      <c r="BCG20" s="153"/>
      <c r="BCH20" s="153"/>
      <c r="BCI20" s="153"/>
      <c r="BCJ20" s="153"/>
      <c r="BCK20" s="153"/>
      <c r="BCL20" s="153"/>
      <c r="BCM20" s="153"/>
      <c r="BCN20" s="153"/>
      <c r="BCO20" s="153"/>
      <c r="BCP20" s="153"/>
      <c r="BCQ20" s="153"/>
      <c r="BCR20" s="153"/>
      <c r="BCS20" s="153"/>
      <c r="BCT20" s="153"/>
      <c r="BCU20" s="153"/>
      <c r="BCV20" s="153"/>
      <c r="BCW20" s="153"/>
      <c r="BCX20" s="153"/>
      <c r="BCY20" s="153"/>
      <c r="BCZ20" s="153"/>
      <c r="BDA20" s="153"/>
      <c r="BDB20" s="153"/>
      <c r="BDC20" s="153"/>
      <c r="BDD20" s="153"/>
      <c r="BDE20" s="153"/>
      <c r="BDF20" s="153"/>
      <c r="BDG20" s="153"/>
      <c r="BDH20" s="153"/>
      <c r="BDI20" s="153"/>
      <c r="BDJ20" s="153"/>
      <c r="BDK20" s="153"/>
      <c r="BDL20" s="153"/>
      <c r="BDM20" s="153"/>
      <c r="BDN20" s="153"/>
      <c r="BDO20" s="153"/>
      <c r="BDP20" s="153"/>
      <c r="BDQ20" s="153"/>
      <c r="BDR20" s="153"/>
      <c r="BDS20" s="153"/>
      <c r="BDT20" s="153"/>
      <c r="BDU20" s="153"/>
      <c r="BDV20" s="153"/>
      <c r="BDW20" s="153"/>
      <c r="BDX20" s="153"/>
      <c r="BDY20" s="153"/>
      <c r="BDZ20" s="153"/>
      <c r="BEA20" s="153"/>
      <c r="BEB20" s="153"/>
      <c r="BEC20" s="153"/>
      <c r="BED20" s="153"/>
      <c r="BEE20" s="153"/>
      <c r="BEF20" s="153"/>
      <c r="BEG20" s="153"/>
      <c r="BEH20" s="153"/>
      <c r="BEI20" s="153"/>
      <c r="BEJ20" s="153"/>
      <c r="BEK20" s="153"/>
      <c r="BEL20" s="153"/>
      <c r="BEM20" s="153"/>
      <c r="BEN20" s="153"/>
      <c r="BEO20" s="153"/>
      <c r="BEP20" s="153"/>
      <c r="BEQ20" s="153"/>
      <c r="BER20" s="153"/>
      <c r="BES20" s="153"/>
      <c r="BET20" s="153"/>
      <c r="BEU20" s="153"/>
      <c r="BEV20" s="153"/>
      <c r="BEW20" s="153"/>
      <c r="BEX20" s="153"/>
      <c r="BEY20" s="153"/>
      <c r="BEZ20" s="153"/>
      <c r="BFA20" s="153"/>
      <c r="BFB20" s="153"/>
      <c r="BFC20" s="153"/>
      <c r="BFD20" s="153"/>
      <c r="BFE20" s="153"/>
      <c r="BFF20" s="153"/>
      <c r="BFG20" s="153"/>
      <c r="BFH20" s="153"/>
      <c r="BFI20" s="153"/>
      <c r="BFJ20" s="153"/>
      <c r="BFK20" s="153"/>
      <c r="BFL20" s="153"/>
      <c r="BFM20" s="153"/>
      <c r="BFN20" s="153"/>
      <c r="BFO20" s="153"/>
      <c r="BFP20" s="153"/>
      <c r="BFQ20" s="153"/>
      <c r="BFR20" s="153"/>
      <c r="BFS20" s="153"/>
      <c r="BFT20" s="153"/>
      <c r="BFU20" s="153"/>
      <c r="BFV20" s="153"/>
      <c r="BFW20" s="153"/>
      <c r="BFX20" s="153"/>
      <c r="BFY20" s="153"/>
      <c r="BFZ20" s="153"/>
      <c r="BGA20" s="153"/>
      <c r="BGB20" s="153"/>
      <c r="BGC20" s="153"/>
      <c r="BGD20" s="153"/>
      <c r="BGE20" s="153"/>
      <c r="BGF20" s="153"/>
      <c r="BGG20" s="153"/>
      <c r="BGH20" s="153"/>
      <c r="BGI20" s="153"/>
      <c r="BGJ20" s="153"/>
      <c r="BGK20" s="153"/>
      <c r="BGL20" s="153"/>
      <c r="BGM20" s="153"/>
      <c r="BGN20" s="153"/>
      <c r="BGO20" s="153"/>
      <c r="BGP20" s="153"/>
      <c r="BGQ20" s="153"/>
      <c r="BGR20" s="153"/>
      <c r="BGS20" s="153"/>
      <c r="BGT20" s="153"/>
      <c r="BGU20" s="153"/>
      <c r="BGV20" s="153"/>
      <c r="BGW20" s="153"/>
      <c r="BGX20" s="153"/>
      <c r="BGY20" s="153"/>
      <c r="BGZ20" s="153"/>
      <c r="BHA20" s="153"/>
      <c r="BHB20" s="153"/>
      <c r="BHC20" s="153"/>
      <c r="BHD20" s="153"/>
      <c r="BHE20" s="153"/>
      <c r="BHF20" s="153"/>
      <c r="BHG20" s="153"/>
      <c r="BHH20" s="153"/>
      <c r="BHI20" s="153"/>
      <c r="BHJ20" s="153"/>
      <c r="BHK20" s="153"/>
      <c r="BHL20" s="153"/>
      <c r="BHM20" s="153"/>
      <c r="BHN20" s="153"/>
      <c r="BHO20" s="153"/>
      <c r="BHP20" s="153"/>
      <c r="BHQ20" s="153"/>
      <c r="BHR20" s="153"/>
      <c r="BHS20" s="153"/>
      <c r="BHT20" s="153"/>
      <c r="BHU20" s="153"/>
      <c r="BHV20" s="153"/>
      <c r="BHW20" s="153"/>
      <c r="BHX20" s="153"/>
      <c r="BHY20" s="153"/>
      <c r="BHZ20" s="153"/>
      <c r="BIA20" s="153"/>
      <c r="BIB20" s="153"/>
      <c r="BIC20" s="153"/>
      <c r="BID20" s="153"/>
      <c r="BIE20" s="153"/>
      <c r="BIF20" s="153"/>
      <c r="BIG20" s="153"/>
      <c r="BIH20" s="153"/>
      <c r="BII20" s="153"/>
      <c r="BIJ20" s="153"/>
      <c r="BIK20" s="153"/>
      <c r="BIL20" s="153"/>
      <c r="BIM20" s="153"/>
      <c r="BIN20" s="153"/>
      <c r="BIO20" s="153"/>
      <c r="BIP20" s="153"/>
      <c r="BIQ20" s="153"/>
      <c r="BIR20" s="153"/>
      <c r="BIS20" s="153"/>
      <c r="BIT20" s="153"/>
      <c r="BIU20" s="153"/>
      <c r="BIV20" s="153"/>
      <c r="BIW20" s="153"/>
      <c r="BIX20" s="153"/>
      <c r="BIY20" s="153"/>
      <c r="BIZ20" s="153"/>
      <c r="BJA20" s="153"/>
      <c r="BJB20" s="153"/>
      <c r="BJC20" s="153"/>
      <c r="BJD20" s="153"/>
      <c r="BJE20" s="153"/>
      <c r="BJF20" s="153"/>
      <c r="BJG20" s="153"/>
      <c r="BJH20" s="153"/>
      <c r="BJI20" s="153"/>
      <c r="BJJ20" s="153"/>
      <c r="BJK20" s="153"/>
      <c r="BJL20" s="153"/>
      <c r="BJM20" s="153"/>
      <c r="BJN20" s="153"/>
      <c r="BJO20" s="153"/>
      <c r="BJP20" s="153"/>
      <c r="BJQ20" s="153"/>
      <c r="BJR20" s="153"/>
      <c r="BJS20" s="153"/>
      <c r="BJT20" s="153"/>
      <c r="BJU20" s="153"/>
      <c r="BJV20" s="153"/>
      <c r="BJW20" s="153"/>
      <c r="BJX20" s="153"/>
      <c r="BJY20" s="153"/>
      <c r="BJZ20" s="153"/>
      <c r="BKA20" s="153"/>
      <c r="BKB20" s="153"/>
      <c r="BKC20" s="153"/>
      <c r="BKD20" s="153"/>
      <c r="BKE20" s="153"/>
      <c r="BKF20" s="153"/>
      <c r="BKG20" s="153"/>
      <c r="BKH20" s="153"/>
      <c r="BKI20" s="153"/>
      <c r="BKJ20" s="153"/>
      <c r="BKK20" s="153"/>
      <c r="BKL20" s="153"/>
      <c r="BKM20" s="153"/>
      <c r="BKN20" s="153"/>
      <c r="BKO20" s="153"/>
      <c r="BKP20" s="153"/>
      <c r="BKQ20" s="153"/>
      <c r="BKR20" s="153"/>
      <c r="BKS20" s="153"/>
      <c r="BKT20" s="153"/>
      <c r="BKU20" s="153"/>
      <c r="BKV20" s="153"/>
      <c r="BKW20" s="153"/>
      <c r="BKX20" s="153"/>
      <c r="BKY20" s="153"/>
      <c r="BKZ20" s="153"/>
      <c r="BLA20" s="153"/>
      <c r="BLB20" s="153"/>
      <c r="BLC20" s="153"/>
      <c r="BLD20" s="153"/>
      <c r="BLE20" s="153"/>
      <c r="BLF20" s="153"/>
      <c r="BLG20" s="153"/>
      <c r="BLH20" s="153"/>
      <c r="BLI20" s="153"/>
      <c r="BLJ20" s="153"/>
      <c r="BLK20" s="153"/>
      <c r="BLL20" s="153"/>
      <c r="BLM20" s="153"/>
      <c r="BLN20" s="153"/>
      <c r="BLO20" s="153"/>
      <c r="BLP20" s="153"/>
      <c r="BLQ20" s="153"/>
      <c r="BLR20" s="153"/>
      <c r="BLS20" s="153"/>
      <c r="BLT20" s="153"/>
      <c r="BLU20" s="153"/>
      <c r="BLV20" s="153"/>
      <c r="BLW20" s="153"/>
      <c r="BLX20" s="153"/>
      <c r="BLY20" s="153"/>
      <c r="BLZ20" s="153"/>
      <c r="BMA20" s="153"/>
      <c r="BMB20" s="153"/>
      <c r="BMC20" s="153"/>
      <c r="BMD20" s="153"/>
      <c r="BME20" s="153"/>
      <c r="BMF20" s="153"/>
      <c r="BMG20" s="153"/>
      <c r="BMH20" s="153"/>
      <c r="BMI20" s="153"/>
      <c r="BMJ20" s="153"/>
      <c r="BMK20" s="153"/>
      <c r="BML20" s="153"/>
      <c r="BMM20" s="153"/>
      <c r="BMN20" s="153"/>
      <c r="BMO20" s="153"/>
      <c r="BMP20" s="153"/>
      <c r="BMQ20" s="153"/>
      <c r="BMR20" s="153"/>
      <c r="BMS20" s="153"/>
      <c r="BMT20" s="153"/>
      <c r="BMU20" s="153"/>
      <c r="BMV20" s="153"/>
      <c r="BMW20" s="153"/>
      <c r="BMX20" s="153"/>
      <c r="BMY20" s="153"/>
      <c r="BMZ20" s="153"/>
      <c r="BNA20" s="153"/>
      <c r="BNB20" s="153"/>
      <c r="BNC20" s="153"/>
      <c r="BND20" s="153"/>
      <c r="BNE20" s="153"/>
      <c r="BNF20" s="153"/>
      <c r="BNG20" s="153"/>
      <c r="BNH20" s="153"/>
      <c r="BNI20" s="153"/>
      <c r="BNJ20" s="153"/>
      <c r="BNK20" s="153"/>
      <c r="BNL20" s="153"/>
      <c r="BNM20" s="153"/>
      <c r="BNN20" s="153"/>
      <c r="BNO20" s="153"/>
      <c r="BNP20" s="153"/>
      <c r="BNQ20" s="153"/>
      <c r="BNR20" s="153"/>
      <c r="BNS20" s="153"/>
      <c r="BNT20" s="153"/>
      <c r="BNU20" s="153"/>
      <c r="BNV20" s="153"/>
      <c r="BNW20" s="153"/>
      <c r="BNX20" s="153"/>
      <c r="BNY20" s="153"/>
      <c r="BNZ20" s="153"/>
      <c r="BOA20" s="153"/>
      <c r="BOB20" s="153"/>
      <c r="BOC20" s="153"/>
      <c r="BOD20" s="153"/>
      <c r="BOE20" s="153"/>
      <c r="BOF20" s="153"/>
      <c r="BOG20" s="153"/>
      <c r="BOH20" s="153"/>
      <c r="BOI20" s="153"/>
      <c r="BOJ20" s="153"/>
      <c r="BOK20" s="153"/>
      <c r="BOL20" s="153"/>
      <c r="BOM20" s="153"/>
      <c r="BON20" s="153"/>
      <c r="BOO20" s="153"/>
      <c r="BOP20" s="153"/>
      <c r="BOQ20" s="153"/>
      <c r="BOR20" s="153"/>
      <c r="BOS20" s="153"/>
      <c r="BOT20" s="153"/>
      <c r="BOU20" s="153"/>
      <c r="BOV20" s="153"/>
      <c r="BOW20" s="153"/>
      <c r="BOX20" s="153"/>
      <c r="BOY20" s="153"/>
      <c r="BOZ20" s="153"/>
      <c r="BPA20" s="153"/>
      <c r="BPB20" s="153"/>
      <c r="BPC20" s="153"/>
      <c r="BPD20" s="153"/>
      <c r="BPE20" s="153"/>
      <c r="BPF20" s="153"/>
      <c r="BPG20" s="153"/>
      <c r="BPH20" s="153"/>
      <c r="BPI20" s="153"/>
      <c r="BPJ20" s="153"/>
      <c r="BPK20" s="153"/>
      <c r="BPL20" s="153"/>
      <c r="BPM20" s="153"/>
      <c r="BPN20" s="153"/>
      <c r="BPO20" s="153"/>
      <c r="BPP20" s="153"/>
      <c r="BPQ20" s="153"/>
      <c r="BPR20" s="153"/>
      <c r="BPS20" s="153"/>
      <c r="BPT20" s="153"/>
      <c r="BPU20" s="153"/>
      <c r="BPV20" s="153"/>
      <c r="BPW20" s="153"/>
      <c r="BPX20" s="153"/>
      <c r="BPY20" s="153"/>
      <c r="BPZ20" s="153"/>
      <c r="BQA20" s="153"/>
      <c r="BQB20" s="153"/>
      <c r="BQC20" s="153"/>
      <c r="BQD20" s="153"/>
      <c r="BQE20" s="153"/>
      <c r="BQF20" s="153"/>
      <c r="BQG20" s="153"/>
      <c r="BQH20" s="153"/>
      <c r="BQI20" s="153"/>
      <c r="BQJ20" s="153"/>
      <c r="BQK20" s="153"/>
      <c r="BQL20" s="153"/>
      <c r="BQM20" s="153"/>
      <c r="BQN20" s="153"/>
      <c r="BQO20" s="153"/>
      <c r="BQP20" s="153"/>
      <c r="BQQ20" s="153"/>
      <c r="BQR20" s="153"/>
      <c r="BQS20" s="153"/>
      <c r="BQT20" s="153"/>
      <c r="BQU20" s="153"/>
      <c r="BQV20" s="153"/>
      <c r="BQW20" s="153"/>
      <c r="BQX20" s="153"/>
      <c r="BQY20" s="153"/>
      <c r="BQZ20" s="153"/>
      <c r="BRA20" s="153"/>
      <c r="BRB20" s="153"/>
      <c r="BRC20" s="153"/>
      <c r="BRD20" s="153"/>
      <c r="BRE20" s="153"/>
      <c r="BRF20" s="153"/>
      <c r="BRG20" s="153"/>
      <c r="BRH20" s="153"/>
      <c r="BRI20" s="153"/>
      <c r="BRJ20" s="153"/>
      <c r="BRK20" s="153"/>
      <c r="BRL20" s="153"/>
      <c r="BRM20" s="153"/>
      <c r="BRN20" s="153"/>
      <c r="BRO20" s="153"/>
      <c r="BRP20" s="153"/>
      <c r="BRQ20" s="153"/>
      <c r="BRR20" s="153"/>
      <c r="BRS20" s="153"/>
      <c r="BRT20" s="153"/>
      <c r="BRU20" s="153"/>
      <c r="BRV20" s="153"/>
      <c r="BRW20" s="153"/>
      <c r="BRX20" s="153"/>
      <c r="BRY20" s="153"/>
      <c r="BRZ20" s="153"/>
      <c r="BSA20" s="153"/>
      <c r="BSB20" s="153"/>
      <c r="BSC20" s="153"/>
      <c r="BSD20" s="153"/>
      <c r="BSE20" s="153"/>
      <c r="BSF20" s="153"/>
      <c r="BSG20" s="153"/>
      <c r="BSH20" s="153"/>
      <c r="BSI20" s="153"/>
      <c r="BSJ20" s="153"/>
      <c r="BSK20" s="153"/>
      <c r="BSL20" s="153"/>
      <c r="BSM20" s="153"/>
      <c r="BSN20" s="153"/>
      <c r="BSO20" s="153"/>
      <c r="BSP20" s="153"/>
      <c r="BSQ20" s="153"/>
      <c r="BSR20" s="153"/>
      <c r="BSS20" s="153"/>
      <c r="BST20" s="153"/>
      <c r="BSU20" s="153"/>
      <c r="BSV20" s="153"/>
      <c r="BSW20" s="153"/>
      <c r="BSX20" s="153"/>
      <c r="BSY20" s="153"/>
      <c r="BSZ20" s="153"/>
      <c r="BTA20" s="153"/>
      <c r="BTB20" s="153"/>
      <c r="BTC20" s="153"/>
      <c r="BTD20" s="153"/>
      <c r="BTE20" s="153"/>
      <c r="BTF20" s="153"/>
      <c r="BTG20" s="153"/>
      <c r="BTH20" s="153"/>
      <c r="BTI20" s="153"/>
      <c r="BTJ20" s="153"/>
      <c r="BTK20" s="153"/>
      <c r="BTL20" s="153"/>
      <c r="BTM20" s="153"/>
      <c r="BTN20" s="153"/>
      <c r="BTO20" s="153"/>
      <c r="BTP20" s="153"/>
      <c r="BTQ20" s="153"/>
      <c r="BTR20" s="153"/>
      <c r="BTS20" s="153"/>
      <c r="BTT20" s="153"/>
      <c r="BTU20" s="153"/>
      <c r="BTV20" s="153"/>
      <c r="BTW20" s="153"/>
      <c r="BTX20" s="153"/>
      <c r="BTY20" s="153"/>
      <c r="BTZ20" s="153"/>
      <c r="BUA20" s="153"/>
      <c r="BUB20" s="153"/>
      <c r="BUC20" s="153"/>
      <c r="BUD20" s="153"/>
      <c r="BUE20" s="153"/>
      <c r="BUF20" s="153"/>
      <c r="BUG20" s="153"/>
      <c r="BUH20" s="153"/>
      <c r="BUI20" s="153"/>
      <c r="BUJ20" s="153"/>
      <c r="BUK20" s="153"/>
      <c r="BUL20" s="153"/>
      <c r="BUM20" s="153"/>
      <c r="BUN20" s="153"/>
      <c r="BUO20" s="153"/>
      <c r="BUP20" s="153"/>
      <c r="BUQ20" s="153"/>
      <c r="BUR20" s="153"/>
      <c r="BUS20" s="153"/>
      <c r="BUT20" s="153"/>
      <c r="BUU20" s="153"/>
      <c r="BUV20" s="153"/>
      <c r="BUW20" s="153"/>
      <c r="BUX20" s="153"/>
      <c r="BUY20" s="153"/>
      <c r="BUZ20" s="153"/>
      <c r="BVA20" s="153"/>
      <c r="BVB20" s="153"/>
      <c r="BVC20" s="153"/>
      <c r="BVD20" s="153"/>
      <c r="BVE20" s="153"/>
      <c r="BVF20" s="153"/>
      <c r="BVG20" s="153"/>
      <c r="BVH20" s="153"/>
      <c r="BVI20" s="153"/>
      <c r="BVJ20" s="153"/>
      <c r="BVK20" s="153"/>
      <c r="BVL20" s="153"/>
      <c r="BVM20" s="153"/>
      <c r="BVN20" s="153"/>
      <c r="BVO20" s="153"/>
      <c r="BVP20" s="153"/>
      <c r="BVQ20" s="153"/>
      <c r="BVR20" s="153"/>
      <c r="BVS20" s="153"/>
      <c r="BVT20" s="153"/>
      <c r="BVU20" s="153"/>
      <c r="BVV20" s="153"/>
      <c r="BVW20" s="153"/>
      <c r="BVX20" s="153"/>
      <c r="BVY20" s="153"/>
      <c r="BVZ20" s="153"/>
      <c r="BWA20" s="153"/>
      <c r="BWB20" s="153"/>
      <c r="BWC20" s="153"/>
      <c r="BWD20" s="153"/>
      <c r="BWE20" s="153"/>
      <c r="BWF20" s="153"/>
      <c r="BWG20" s="153"/>
      <c r="BWH20" s="153"/>
      <c r="BWI20" s="153"/>
      <c r="BWJ20" s="153"/>
      <c r="BWK20" s="153"/>
      <c r="BWL20" s="153"/>
      <c r="BWM20" s="153"/>
      <c r="BWN20" s="153"/>
      <c r="BWO20" s="153"/>
      <c r="BWP20" s="153"/>
      <c r="BWQ20" s="153"/>
      <c r="BWR20" s="153"/>
      <c r="BWS20" s="153"/>
      <c r="BWT20" s="153"/>
      <c r="BWU20" s="153"/>
      <c r="BWV20" s="153"/>
      <c r="BWW20" s="153"/>
      <c r="BWX20" s="153"/>
      <c r="BWY20" s="153"/>
      <c r="BWZ20" s="153"/>
      <c r="BXA20" s="153"/>
      <c r="BXB20" s="153"/>
      <c r="BXC20" s="153"/>
      <c r="BXD20" s="153"/>
      <c r="BXE20" s="153"/>
      <c r="BXF20" s="153"/>
      <c r="BXG20" s="153"/>
      <c r="BXH20" s="153"/>
      <c r="BXI20" s="153"/>
      <c r="BXJ20" s="153"/>
      <c r="BXK20" s="153"/>
      <c r="BXL20" s="153"/>
      <c r="BXM20" s="153"/>
      <c r="BXN20" s="153"/>
      <c r="BXO20" s="153"/>
      <c r="BXP20" s="153"/>
      <c r="BXQ20" s="153"/>
      <c r="BXR20" s="153"/>
      <c r="BXS20" s="153"/>
      <c r="BXT20" s="153"/>
      <c r="BXU20" s="153"/>
      <c r="BXV20" s="153"/>
      <c r="BXW20" s="153"/>
      <c r="BXX20" s="153"/>
      <c r="BXY20" s="153"/>
      <c r="BXZ20" s="153"/>
      <c r="BYA20" s="153"/>
      <c r="BYB20" s="153"/>
      <c r="BYC20" s="153"/>
      <c r="BYD20" s="153"/>
      <c r="BYE20" s="153"/>
      <c r="BYF20" s="153"/>
      <c r="BYG20" s="153"/>
      <c r="BYH20" s="153"/>
      <c r="BYI20" s="153"/>
      <c r="BYJ20" s="153"/>
      <c r="BYK20" s="153"/>
      <c r="BYL20" s="153"/>
      <c r="BYM20" s="153"/>
      <c r="BYN20" s="153"/>
      <c r="BYO20" s="153"/>
      <c r="BYP20" s="153"/>
      <c r="BYQ20" s="153"/>
      <c r="BYR20" s="153"/>
      <c r="BYS20" s="153"/>
      <c r="BYT20" s="153"/>
      <c r="BYU20" s="153"/>
      <c r="BYV20" s="153"/>
      <c r="BYW20" s="153"/>
      <c r="BYX20" s="153"/>
      <c r="BYY20" s="153"/>
      <c r="BYZ20" s="153"/>
      <c r="BZA20" s="153"/>
      <c r="BZB20" s="153"/>
      <c r="BZC20" s="153"/>
      <c r="BZD20" s="153"/>
      <c r="BZE20" s="153"/>
      <c r="BZF20" s="153"/>
      <c r="BZG20" s="153"/>
      <c r="BZH20" s="153"/>
      <c r="BZI20" s="153"/>
      <c r="BZJ20" s="153"/>
      <c r="BZK20" s="153"/>
      <c r="BZL20" s="153"/>
      <c r="BZM20" s="153"/>
      <c r="BZN20" s="153"/>
      <c r="BZO20" s="153"/>
      <c r="BZP20" s="153"/>
      <c r="BZQ20" s="153"/>
      <c r="BZR20" s="153"/>
      <c r="BZS20" s="153"/>
      <c r="BZT20" s="153"/>
      <c r="BZU20" s="153"/>
      <c r="BZV20" s="153"/>
      <c r="BZW20" s="153"/>
      <c r="BZX20" s="153"/>
      <c r="BZY20" s="153"/>
      <c r="BZZ20" s="153"/>
      <c r="CAA20" s="153"/>
      <c r="CAB20" s="153"/>
      <c r="CAC20" s="153"/>
      <c r="CAD20" s="153"/>
      <c r="CAE20" s="153"/>
      <c r="CAF20" s="153"/>
      <c r="CAG20" s="153"/>
      <c r="CAH20" s="153"/>
      <c r="CAI20" s="153"/>
      <c r="CAJ20" s="153"/>
      <c r="CAK20" s="153"/>
      <c r="CAL20" s="153"/>
      <c r="CAM20" s="153"/>
      <c r="CAN20" s="153"/>
      <c r="CAO20" s="153"/>
      <c r="CAP20" s="153"/>
      <c r="CAQ20" s="153"/>
      <c r="CAR20" s="153"/>
      <c r="CAS20" s="153"/>
      <c r="CAT20" s="153"/>
      <c r="CAU20" s="153"/>
      <c r="CAV20" s="153"/>
      <c r="CAW20" s="153"/>
      <c r="CAX20" s="153"/>
      <c r="CAY20" s="153"/>
      <c r="CAZ20" s="153"/>
      <c r="CBA20" s="153"/>
      <c r="CBB20" s="153"/>
      <c r="CBC20" s="153"/>
      <c r="CBD20" s="153"/>
      <c r="CBE20" s="153"/>
      <c r="CBF20" s="153"/>
      <c r="CBG20" s="153"/>
      <c r="CBH20" s="153"/>
      <c r="CBI20" s="153"/>
      <c r="CBJ20" s="153"/>
      <c r="CBK20" s="153"/>
      <c r="CBL20" s="153"/>
      <c r="CBM20" s="153"/>
      <c r="CBN20" s="153"/>
      <c r="CBO20" s="153"/>
      <c r="CBP20" s="153"/>
      <c r="CBQ20" s="153"/>
      <c r="CBR20" s="153"/>
      <c r="CBS20" s="153"/>
      <c r="CBT20" s="153"/>
      <c r="CBU20" s="153"/>
      <c r="CBV20" s="153"/>
      <c r="CBW20" s="153"/>
      <c r="CBX20" s="153"/>
      <c r="CBY20" s="153"/>
      <c r="CBZ20" s="153"/>
      <c r="CCA20" s="153"/>
      <c r="CCB20" s="153"/>
      <c r="CCC20" s="153"/>
      <c r="CCD20" s="153"/>
      <c r="CCE20" s="153"/>
      <c r="CCF20" s="153"/>
      <c r="CCG20" s="153"/>
      <c r="CCH20" s="153"/>
      <c r="CCI20" s="153"/>
      <c r="CCJ20" s="153"/>
      <c r="CCK20" s="153"/>
      <c r="CCL20" s="153"/>
      <c r="CCM20" s="153"/>
      <c r="CCN20" s="153"/>
      <c r="CCO20" s="153"/>
      <c r="CCP20" s="153"/>
      <c r="CCQ20" s="153"/>
      <c r="CCR20" s="153"/>
      <c r="CCS20" s="153"/>
      <c r="CCT20" s="153"/>
      <c r="CCU20" s="153"/>
      <c r="CCV20" s="153"/>
      <c r="CCW20" s="153"/>
      <c r="CCX20" s="153"/>
      <c r="CCY20" s="153"/>
      <c r="CCZ20" s="153"/>
      <c r="CDA20" s="153"/>
      <c r="CDB20" s="153"/>
      <c r="CDC20" s="153"/>
      <c r="CDD20" s="153"/>
      <c r="CDE20" s="153"/>
      <c r="CDF20" s="153"/>
      <c r="CDG20" s="153"/>
      <c r="CDH20" s="153"/>
      <c r="CDI20" s="153"/>
      <c r="CDJ20" s="153"/>
      <c r="CDK20" s="153"/>
      <c r="CDL20" s="153"/>
      <c r="CDM20" s="153"/>
      <c r="CDN20" s="153"/>
      <c r="CDO20" s="153"/>
      <c r="CDP20" s="153"/>
      <c r="CDQ20" s="153"/>
      <c r="CDR20" s="153"/>
      <c r="CDS20" s="153"/>
      <c r="CDT20" s="153"/>
      <c r="CDU20" s="153"/>
      <c r="CDV20" s="153"/>
      <c r="CDW20" s="153"/>
      <c r="CDX20" s="153"/>
      <c r="CDY20" s="153"/>
      <c r="CDZ20" s="153"/>
      <c r="CEA20" s="153"/>
      <c r="CEB20" s="153"/>
      <c r="CEC20" s="153"/>
      <c r="CED20" s="153"/>
      <c r="CEE20" s="153"/>
      <c r="CEF20" s="153"/>
      <c r="CEG20" s="153"/>
      <c r="CEH20" s="153"/>
      <c r="CEI20" s="153"/>
      <c r="CEJ20" s="153"/>
      <c r="CEK20" s="153"/>
      <c r="CEL20" s="153"/>
      <c r="CEM20" s="153"/>
      <c r="CEN20" s="153"/>
      <c r="CEO20" s="153"/>
      <c r="CEP20" s="153"/>
      <c r="CEQ20" s="153"/>
      <c r="CER20" s="153"/>
      <c r="CES20" s="153"/>
      <c r="CET20" s="153"/>
      <c r="CEU20" s="153"/>
      <c r="CEV20" s="153"/>
      <c r="CEW20" s="153"/>
      <c r="CEX20" s="153"/>
      <c r="CEY20" s="153"/>
      <c r="CEZ20" s="153"/>
      <c r="CFA20" s="153"/>
      <c r="CFB20" s="153"/>
      <c r="CFC20" s="153"/>
      <c r="CFD20" s="153"/>
      <c r="CFE20" s="153"/>
      <c r="CFF20" s="153"/>
      <c r="CFG20" s="153"/>
      <c r="CFH20" s="153"/>
      <c r="CFI20" s="153"/>
      <c r="CFJ20" s="153"/>
      <c r="CFK20" s="153"/>
      <c r="CFL20" s="153"/>
      <c r="CFM20" s="153"/>
      <c r="CFN20" s="153"/>
      <c r="CFO20" s="153"/>
      <c r="CFP20" s="153"/>
      <c r="CFQ20" s="153"/>
      <c r="CFR20" s="153"/>
      <c r="CFS20" s="153"/>
      <c r="CFT20" s="153"/>
      <c r="CFU20" s="153"/>
      <c r="CFV20" s="153"/>
      <c r="CFW20" s="153"/>
      <c r="CFX20" s="153"/>
      <c r="CFY20" s="153"/>
      <c r="CFZ20" s="153"/>
      <c r="CGA20" s="153"/>
      <c r="CGB20" s="153"/>
      <c r="CGC20" s="153"/>
      <c r="CGD20" s="153"/>
      <c r="CGE20" s="153"/>
      <c r="CGF20" s="153"/>
      <c r="CGG20" s="153"/>
      <c r="CGH20" s="153"/>
      <c r="CGI20" s="153"/>
      <c r="CGJ20" s="153"/>
      <c r="CGK20" s="153"/>
      <c r="CGL20" s="153"/>
      <c r="CGM20" s="153"/>
      <c r="CGN20" s="153"/>
      <c r="CGO20" s="153"/>
      <c r="CGP20" s="153"/>
      <c r="CGQ20" s="153"/>
      <c r="CGR20" s="153"/>
      <c r="CGS20" s="153"/>
      <c r="CGT20" s="153"/>
      <c r="CGU20" s="153"/>
      <c r="CGV20" s="153"/>
      <c r="CGW20" s="153"/>
      <c r="CGX20" s="153"/>
      <c r="CGY20" s="153"/>
      <c r="CGZ20" s="153"/>
      <c r="CHA20" s="153"/>
      <c r="CHB20" s="153"/>
      <c r="CHC20" s="153"/>
      <c r="CHD20" s="153"/>
      <c r="CHE20" s="153"/>
      <c r="CHF20" s="153"/>
      <c r="CHG20" s="153"/>
      <c r="CHH20" s="153"/>
      <c r="CHI20" s="153"/>
      <c r="CHJ20" s="153"/>
      <c r="CHK20" s="153"/>
      <c r="CHL20" s="153"/>
      <c r="CHM20" s="153"/>
      <c r="CHN20" s="153"/>
      <c r="CHO20" s="153"/>
      <c r="CHP20" s="153"/>
      <c r="CHQ20" s="153"/>
      <c r="CHR20" s="153"/>
      <c r="CHS20" s="153"/>
      <c r="CHT20" s="153"/>
      <c r="CHU20" s="153"/>
      <c r="CHV20" s="153"/>
      <c r="CHW20" s="153"/>
      <c r="CHX20" s="153"/>
      <c r="CHY20" s="153"/>
      <c r="CHZ20" s="153"/>
      <c r="CIA20" s="153"/>
      <c r="CIB20" s="153"/>
      <c r="CIC20" s="153"/>
      <c r="CID20" s="153"/>
      <c r="CIE20" s="153"/>
      <c r="CIF20" s="153"/>
      <c r="CIG20" s="153"/>
      <c r="CIH20" s="153"/>
      <c r="CII20" s="153"/>
      <c r="CIJ20" s="153"/>
      <c r="CIK20" s="153"/>
      <c r="CIL20" s="153"/>
      <c r="CIM20" s="153"/>
      <c r="CIN20" s="153"/>
      <c r="CIO20" s="153"/>
      <c r="CIP20" s="153"/>
      <c r="CIQ20" s="153"/>
      <c r="CIR20" s="153"/>
      <c r="CIS20" s="153"/>
      <c r="CIT20" s="153"/>
      <c r="CIU20" s="153"/>
      <c r="CIV20" s="153"/>
      <c r="CIW20" s="153"/>
      <c r="CIX20" s="153"/>
      <c r="CIY20" s="153"/>
      <c r="CIZ20" s="153"/>
      <c r="CJA20" s="153"/>
      <c r="CJB20" s="153"/>
      <c r="CJC20" s="153"/>
      <c r="CJD20" s="153"/>
      <c r="CJE20" s="153"/>
      <c r="CJF20" s="153"/>
      <c r="CJG20" s="153"/>
      <c r="CJH20" s="153"/>
      <c r="CJI20" s="153"/>
      <c r="CJJ20" s="153"/>
      <c r="CJK20" s="153"/>
      <c r="CJL20" s="153"/>
      <c r="CJM20" s="153"/>
      <c r="CJN20" s="153"/>
      <c r="CJO20" s="153"/>
      <c r="CJP20" s="153"/>
      <c r="CJQ20" s="153"/>
      <c r="CJR20" s="153"/>
      <c r="CJS20" s="153"/>
      <c r="CJT20" s="153"/>
      <c r="CJU20" s="153"/>
      <c r="CJV20" s="153"/>
      <c r="CJW20" s="153"/>
      <c r="CJX20" s="153"/>
      <c r="CJY20" s="153"/>
      <c r="CJZ20" s="153"/>
      <c r="CKA20" s="153"/>
      <c r="CKB20" s="153"/>
      <c r="CKC20" s="153"/>
      <c r="CKD20" s="153"/>
      <c r="CKE20" s="153"/>
      <c r="CKF20" s="153"/>
      <c r="CKG20" s="153"/>
      <c r="CKH20" s="153"/>
      <c r="CKI20" s="153"/>
      <c r="CKJ20" s="153"/>
      <c r="CKK20" s="153"/>
      <c r="CKL20" s="153"/>
      <c r="CKM20" s="153"/>
      <c r="CKN20" s="153"/>
      <c r="CKO20" s="153"/>
      <c r="CKP20" s="153"/>
      <c r="CKQ20" s="153"/>
      <c r="CKR20" s="153"/>
      <c r="CKS20" s="153"/>
      <c r="CKT20" s="153"/>
      <c r="CKU20" s="153"/>
      <c r="CKV20" s="153"/>
      <c r="CKW20" s="153"/>
      <c r="CKX20" s="153"/>
      <c r="CKY20" s="153"/>
      <c r="CKZ20" s="153"/>
      <c r="CLA20" s="153"/>
      <c r="CLB20" s="153"/>
      <c r="CLC20" s="153"/>
      <c r="CLD20" s="153"/>
      <c r="CLE20" s="153"/>
      <c r="CLF20" s="153"/>
      <c r="CLG20" s="153"/>
      <c r="CLH20" s="153"/>
      <c r="CLI20" s="153"/>
      <c r="CLJ20" s="153"/>
      <c r="CLK20" s="153"/>
      <c r="CLL20" s="153"/>
      <c r="CLM20" s="153"/>
      <c r="CLN20" s="153"/>
      <c r="CLO20" s="153"/>
      <c r="CLP20" s="153"/>
      <c r="CLQ20" s="153"/>
      <c r="CLR20" s="153"/>
      <c r="CLS20" s="153"/>
      <c r="CLT20" s="153"/>
      <c r="CLU20" s="153"/>
      <c r="CLV20" s="153"/>
      <c r="CLW20" s="153"/>
      <c r="CLX20" s="153"/>
      <c r="CLY20" s="153"/>
      <c r="CLZ20" s="153"/>
      <c r="CMA20" s="153"/>
      <c r="CMB20" s="153"/>
      <c r="CMC20" s="153"/>
      <c r="CMD20" s="153"/>
      <c r="CME20" s="153"/>
      <c r="CMF20" s="153"/>
      <c r="CMG20" s="153"/>
      <c r="CMH20" s="153"/>
      <c r="CMI20" s="153"/>
      <c r="CMJ20" s="153"/>
      <c r="CMK20" s="153"/>
      <c r="CML20" s="153"/>
      <c r="CMM20" s="153"/>
      <c r="CMN20" s="153"/>
      <c r="CMO20" s="153"/>
      <c r="CMP20" s="153"/>
      <c r="CMQ20" s="153"/>
      <c r="CMR20" s="153"/>
      <c r="CMS20" s="153"/>
      <c r="CMT20" s="153"/>
      <c r="CMU20" s="153"/>
      <c r="CMV20" s="153"/>
      <c r="CMW20" s="153"/>
      <c r="CMX20" s="153"/>
      <c r="CMY20" s="153"/>
      <c r="CMZ20" s="153"/>
      <c r="CNA20" s="153"/>
      <c r="CNB20" s="153"/>
      <c r="CNC20" s="153"/>
      <c r="CND20" s="153"/>
      <c r="CNE20" s="153"/>
      <c r="CNF20" s="153"/>
      <c r="CNG20" s="153"/>
      <c r="CNH20" s="153"/>
      <c r="CNI20" s="153"/>
      <c r="CNJ20" s="153"/>
      <c r="CNK20" s="153"/>
      <c r="CNL20" s="153"/>
      <c r="CNM20" s="153"/>
      <c r="CNN20" s="153"/>
      <c r="CNO20" s="153"/>
      <c r="CNP20" s="153"/>
      <c r="CNQ20" s="153"/>
      <c r="CNR20" s="153"/>
      <c r="CNS20" s="153"/>
      <c r="CNT20" s="153"/>
      <c r="CNU20" s="153"/>
      <c r="CNV20" s="153"/>
      <c r="CNW20" s="153"/>
      <c r="CNX20" s="153"/>
      <c r="CNY20" s="153"/>
      <c r="CNZ20" s="153"/>
      <c r="COA20" s="153"/>
      <c r="COB20" s="153"/>
      <c r="COC20" s="153"/>
      <c r="COD20" s="153"/>
      <c r="COE20" s="153"/>
      <c r="COF20" s="153"/>
      <c r="COG20" s="153"/>
      <c r="COH20" s="153"/>
      <c r="COI20" s="153"/>
      <c r="COJ20" s="153"/>
      <c r="COK20" s="153"/>
      <c r="COL20" s="153"/>
      <c r="COM20" s="153"/>
      <c r="CON20" s="153"/>
      <c r="COO20" s="153"/>
      <c r="COP20" s="153"/>
      <c r="COQ20" s="153"/>
      <c r="COR20" s="153"/>
      <c r="COS20" s="153"/>
      <c r="COT20" s="153"/>
      <c r="COU20" s="153"/>
      <c r="COV20" s="153"/>
      <c r="COW20" s="153"/>
      <c r="COX20" s="153"/>
      <c r="COY20" s="153"/>
      <c r="COZ20" s="153"/>
      <c r="CPA20" s="153"/>
      <c r="CPB20" s="153"/>
      <c r="CPC20" s="153"/>
      <c r="CPD20" s="153"/>
      <c r="CPE20" s="153"/>
      <c r="CPF20" s="153"/>
      <c r="CPG20" s="153"/>
      <c r="CPH20" s="153"/>
      <c r="CPI20" s="153"/>
      <c r="CPJ20" s="153"/>
      <c r="CPK20" s="153"/>
      <c r="CPL20" s="153"/>
      <c r="CPM20" s="153"/>
      <c r="CPN20" s="153"/>
      <c r="CPO20" s="153"/>
      <c r="CPP20" s="153"/>
      <c r="CPQ20" s="153"/>
      <c r="CPR20" s="153"/>
      <c r="CPS20" s="153"/>
      <c r="CPT20" s="153"/>
      <c r="CPU20" s="153"/>
      <c r="CPV20" s="153"/>
      <c r="CPW20" s="153"/>
      <c r="CPX20" s="153"/>
      <c r="CPY20" s="153"/>
      <c r="CPZ20" s="153"/>
      <c r="CQA20" s="153"/>
      <c r="CQB20" s="153"/>
      <c r="CQC20" s="153"/>
      <c r="CQD20" s="153"/>
      <c r="CQE20" s="153"/>
      <c r="CQF20" s="153"/>
      <c r="CQG20" s="153"/>
      <c r="CQH20" s="153"/>
      <c r="CQI20" s="153"/>
      <c r="CQJ20" s="153"/>
      <c r="CQK20" s="153"/>
      <c r="CQL20" s="153"/>
      <c r="CQM20" s="153"/>
      <c r="CQN20" s="153"/>
      <c r="CQO20" s="153"/>
      <c r="CQP20" s="153"/>
      <c r="CQQ20" s="153"/>
      <c r="CQR20" s="153"/>
      <c r="CQS20" s="153"/>
      <c r="CQT20" s="153"/>
      <c r="CQU20" s="153"/>
      <c r="CQV20" s="153"/>
      <c r="CQW20" s="153"/>
      <c r="CQX20" s="153"/>
      <c r="CQY20" s="153"/>
      <c r="CQZ20" s="153"/>
      <c r="CRA20" s="153"/>
      <c r="CRB20" s="153"/>
      <c r="CRC20" s="153"/>
      <c r="CRD20" s="153"/>
      <c r="CRE20" s="153"/>
      <c r="CRF20" s="153"/>
      <c r="CRG20" s="153"/>
      <c r="CRH20" s="153"/>
      <c r="CRI20" s="153"/>
      <c r="CRJ20" s="153"/>
      <c r="CRK20" s="153"/>
      <c r="CRL20" s="153"/>
      <c r="CRM20" s="153"/>
      <c r="CRN20" s="153"/>
      <c r="CRO20" s="153"/>
      <c r="CRP20" s="153"/>
      <c r="CRQ20" s="153"/>
      <c r="CRR20" s="153"/>
      <c r="CRS20" s="153"/>
      <c r="CRT20" s="153"/>
      <c r="CRU20" s="153"/>
      <c r="CRV20" s="153"/>
      <c r="CRW20" s="153"/>
      <c r="CRX20" s="153"/>
      <c r="CRY20" s="153"/>
      <c r="CRZ20" s="153"/>
      <c r="CSA20" s="153"/>
      <c r="CSB20" s="153"/>
      <c r="CSC20" s="153"/>
      <c r="CSD20" s="153"/>
      <c r="CSE20" s="153"/>
      <c r="CSF20" s="153"/>
      <c r="CSG20" s="153"/>
      <c r="CSH20" s="153"/>
      <c r="CSI20" s="153"/>
      <c r="CSJ20" s="153"/>
      <c r="CSK20" s="153"/>
      <c r="CSL20" s="153"/>
      <c r="CSM20" s="153"/>
      <c r="CSN20" s="153"/>
      <c r="CSO20" s="153"/>
      <c r="CSP20" s="153"/>
      <c r="CSQ20" s="153"/>
      <c r="CSR20" s="153"/>
      <c r="CSS20" s="153"/>
      <c r="CST20" s="153"/>
      <c r="CSU20" s="153"/>
      <c r="CSV20" s="153"/>
      <c r="CSW20" s="153"/>
      <c r="CSX20" s="153"/>
      <c r="CSY20" s="153"/>
      <c r="CSZ20" s="153"/>
      <c r="CTA20" s="153"/>
      <c r="CTB20" s="153"/>
      <c r="CTC20" s="153"/>
      <c r="CTD20" s="153"/>
      <c r="CTE20" s="153"/>
      <c r="CTF20" s="153"/>
      <c r="CTG20" s="153"/>
      <c r="CTH20" s="153"/>
      <c r="CTI20" s="153"/>
      <c r="CTJ20" s="153"/>
      <c r="CTK20" s="153"/>
      <c r="CTL20" s="153"/>
      <c r="CTM20" s="153"/>
      <c r="CTN20" s="153"/>
      <c r="CTO20" s="153"/>
      <c r="CTP20" s="153"/>
      <c r="CTQ20" s="153"/>
      <c r="CTR20" s="153"/>
      <c r="CTS20" s="153"/>
      <c r="CTT20" s="153"/>
      <c r="CTU20" s="153"/>
      <c r="CTV20" s="153"/>
      <c r="CTW20" s="153"/>
      <c r="CTX20" s="153"/>
      <c r="CTY20" s="153"/>
      <c r="CTZ20" s="153"/>
      <c r="CUA20" s="153"/>
      <c r="CUB20" s="153"/>
      <c r="CUC20" s="153"/>
      <c r="CUD20" s="153"/>
      <c r="CUE20" s="153"/>
      <c r="CUF20" s="153"/>
      <c r="CUG20" s="153"/>
      <c r="CUH20" s="153"/>
      <c r="CUI20" s="153"/>
      <c r="CUJ20" s="153"/>
      <c r="CUK20" s="153"/>
      <c r="CUL20" s="153"/>
      <c r="CUM20" s="153"/>
      <c r="CUN20" s="153"/>
      <c r="CUO20" s="153"/>
      <c r="CUP20" s="153"/>
      <c r="CUQ20" s="153"/>
      <c r="CUR20" s="153"/>
      <c r="CUS20" s="153"/>
      <c r="CUT20" s="153"/>
      <c r="CUU20" s="153"/>
      <c r="CUV20" s="153"/>
      <c r="CUW20" s="153"/>
      <c r="CUX20" s="153"/>
      <c r="CUY20" s="153"/>
      <c r="CUZ20" s="153"/>
      <c r="CVA20" s="153"/>
      <c r="CVB20" s="153"/>
      <c r="CVC20" s="153"/>
      <c r="CVD20" s="153"/>
      <c r="CVE20" s="153"/>
      <c r="CVF20" s="153"/>
      <c r="CVG20" s="153"/>
      <c r="CVH20" s="153"/>
      <c r="CVI20" s="153"/>
      <c r="CVJ20" s="153"/>
      <c r="CVK20" s="153"/>
      <c r="CVL20" s="153"/>
      <c r="CVM20" s="153"/>
      <c r="CVN20" s="153"/>
      <c r="CVO20" s="153"/>
      <c r="CVP20" s="153"/>
      <c r="CVQ20" s="153"/>
      <c r="CVR20" s="153"/>
      <c r="CVS20" s="153"/>
      <c r="CVT20" s="153"/>
      <c r="CVU20" s="153"/>
      <c r="CVV20" s="153"/>
      <c r="CVW20" s="153"/>
      <c r="CVX20" s="153"/>
      <c r="CVY20" s="153"/>
      <c r="CVZ20" s="153"/>
      <c r="CWA20" s="153"/>
      <c r="CWB20" s="153"/>
      <c r="CWC20" s="153"/>
      <c r="CWD20" s="153"/>
      <c r="CWE20" s="153"/>
      <c r="CWF20" s="153"/>
      <c r="CWG20" s="153"/>
      <c r="CWH20" s="153"/>
      <c r="CWI20" s="153"/>
      <c r="CWJ20" s="153"/>
      <c r="CWK20" s="153"/>
      <c r="CWL20" s="153"/>
      <c r="CWM20" s="153"/>
      <c r="CWN20" s="153"/>
      <c r="CWO20" s="153"/>
      <c r="CWP20" s="153"/>
      <c r="CWQ20" s="153"/>
      <c r="CWR20" s="153"/>
      <c r="CWS20" s="153"/>
      <c r="CWT20" s="153"/>
      <c r="CWU20" s="153"/>
      <c r="CWV20" s="153"/>
      <c r="CWW20" s="153"/>
      <c r="CWX20" s="153"/>
      <c r="CWY20" s="153"/>
      <c r="CWZ20" s="153"/>
      <c r="CXA20" s="153"/>
      <c r="CXB20" s="153"/>
      <c r="CXC20" s="153"/>
      <c r="CXD20" s="153"/>
      <c r="CXE20" s="153"/>
      <c r="CXF20" s="153"/>
      <c r="CXG20" s="153"/>
      <c r="CXH20" s="153"/>
      <c r="CXI20" s="153"/>
      <c r="CXJ20" s="153"/>
      <c r="CXK20" s="153"/>
      <c r="CXL20" s="153"/>
      <c r="CXM20" s="153"/>
      <c r="CXN20" s="153"/>
      <c r="CXO20" s="153"/>
      <c r="CXP20" s="153"/>
      <c r="CXQ20" s="153"/>
      <c r="CXR20" s="153"/>
      <c r="CXS20" s="153"/>
      <c r="CXT20" s="153"/>
      <c r="CXU20" s="153"/>
      <c r="CXV20" s="153"/>
      <c r="CXW20" s="153"/>
      <c r="CXX20" s="153"/>
      <c r="CXY20" s="153"/>
      <c r="CXZ20" s="153"/>
      <c r="CYA20" s="153"/>
      <c r="CYB20" s="153"/>
      <c r="CYC20" s="153"/>
      <c r="CYD20" s="153"/>
      <c r="CYE20" s="153"/>
      <c r="CYF20" s="153"/>
      <c r="CYG20" s="153"/>
      <c r="CYH20" s="153"/>
      <c r="CYI20" s="153"/>
      <c r="CYJ20" s="153"/>
      <c r="CYK20" s="153"/>
      <c r="CYL20" s="153"/>
      <c r="CYM20" s="153"/>
      <c r="CYN20" s="153"/>
      <c r="CYO20" s="153"/>
      <c r="CYP20" s="153"/>
      <c r="CYQ20" s="153"/>
      <c r="CYR20" s="153"/>
      <c r="CYS20" s="153"/>
      <c r="CYT20" s="153"/>
      <c r="CYU20" s="153"/>
      <c r="CYV20" s="153"/>
      <c r="CYW20" s="153"/>
      <c r="CYX20" s="153"/>
      <c r="CYY20" s="153"/>
      <c r="CYZ20" s="153"/>
      <c r="CZA20" s="153"/>
      <c r="CZB20" s="153"/>
      <c r="CZC20" s="153"/>
      <c r="CZD20" s="153"/>
      <c r="CZE20" s="153"/>
      <c r="CZF20" s="153"/>
      <c r="CZG20" s="153"/>
      <c r="CZH20" s="153"/>
      <c r="CZI20" s="153"/>
      <c r="CZJ20" s="153"/>
      <c r="CZK20" s="153"/>
      <c r="CZL20" s="153"/>
      <c r="CZM20" s="153"/>
      <c r="CZN20" s="153"/>
      <c r="CZO20" s="153"/>
      <c r="CZP20" s="153"/>
      <c r="CZQ20" s="153"/>
      <c r="CZR20" s="153"/>
      <c r="CZS20" s="153"/>
      <c r="CZT20" s="153"/>
      <c r="CZU20" s="153"/>
      <c r="CZV20" s="153"/>
      <c r="CZW20" s="153"/>
      <c r="CZX20" s="153"/>
      <c r="CZY20" s="153"/>
      <c r="CZZ20" s="153"/>
      <c r="DAA20" s="153"/>
      <c r="DAB20" s="153"/>
      <c r="DAC20" s="153"/>
      <c r="DAD20" s="153"/>
      <c r="DAE20" s="153"/>
      <c r="DAF20" s="153"/>
      <c r="DAG20" s="153"/>
      <c r="DAH20" s="153"/>
      <c r="DAI20" s="153"/>
      <c r="DAJ20" s="153"/>
      <c r="DAK20" s="153"/>
      <c r="DAL20" s="153"/>
      <c r="DAM20" s="153"/>
      <c r="DAN20" s="153"/>
      <c r="DAO20" s="153"/>
      <c r="DAP20" s="153"/>
      <c r="DAQ20" s="153"/>
      <c r="DAR20" s="153"/>
      <c r="DAS20" s="153"/>
      <c r="DAT20" s="153"/>
      <c r="DAU20" s="153"/>
      <c r="DAV20" s="153"/>
      <c r="DAW20" s="153"/>
      <c r="DAX20" s="153"/>
      <c r="DAY20" s="153"/>
      <c r="DAZ20" s="153"/>
      <c r="DBA20" s="153"/>
      <c r="DBB20" s="153"/>
      <c r="DBC20" s="153"/>
      <c r="DBD20" s="153"/>
      <c r="DBE20" s="153"/>
      <c r="DBF20" s="153"/>
      <c r="DBG20" s="153"/>
      <c r="DBH20" s="153"/>
      <c r="DBI20" s="153"/>
      <c r="DBJ20" s="153"/>
      <c r="DBK20" s="153"/>
      <c r="DBL20" s="153"/>
      <c r="DBM20" s="153"/>
      <c r="DBN20" s="153"/>
      <c r="DBO20" s="153"/>
      <c r="DBP20" s="153"/>
      <c r="DBQ20" s="153"/>
      <c r="DBR20" s="153"/>
      <c r="DBS20" s="153"/>
      <c r="DBT20" s="153"/>
      <c r="DBU20" s="153"/>
      <c r="DBV20" s="153"/>
      <c r="DBW20" s="153"/>
      <c r="DBX20" s="153"/>
      <c r="DBY20" s="153"/>
      <c r="DBZ20" s="153"/>
      <c r="DCA20" s="153"/>
      <c r="DCB20" s="153"/>
      <c r="DCC20" s="153"/>
      <c r="DCD20" s="153"/>
      <c r="DCE20" s="153"/>
      <c r="DCF20" s="153"/>
      <c r="DCG20" s="153"/>
      <c r="DCH20" s="153"/>
      <c r="DCI20" s="153"/>
      <c r="DCJ20" s="153"/>
      <c r="DCK20" s="153"/>
      <c r="DCL20" s="153"/>
      <c r="DCM20" s="153"/>
      <c r="DCN20" s="153"/>
      <c r="DCO20" s="153"/>
      <c r="DCP20" s="153"/>
      <c r="DCQ20" s="153"/>
      <c r="DCR20" s="153"/>
      <c r="DCS20" s="153"/>
      <c r="DCT20" s="153"/>
      <c r="DCU20" s="153"/>
      <c r="DCV20" s="153"/>
      <c r="DCW20" s="153"/>
      <c r="DCX20" s="153"/>
      <c r="DCY20" s="153"/>
      <c r="DCZ20" s="153"/>
      <c r="DDA20" s="153"/>
      <c r="DDB20" s="153"/>
      <c r="DDC20" s="153"/>
      <c r="DDD20" s="153"/>
      <c r="DDE20" s="153"/>
      <c r="DDF20" s="153"/>
      <c r="DDG20" s="153"/>
      <c r="DDH20" s="153"/>
      <c r="DDI20" s="153"/>
      <c r="DDJ20" s="153"/>
      <c r="DDK20" s="153"/>
      <c r="DDL20" s="153"/>
      <c r="DDM20" s="153"/>
      <c r="DDN20" s="153"/>
      <c r="DDO20" s="153"/>
      <c r="DDP20" s="153"/>
      <c r="DDQ20" s="153"/>
      <c r="DDR20" s="153"/>
      <c r="DDS20" s="153"/>
      <c r="DDT20" s="153"/>
      <c r="DDU20" s="153"/>
      <c r="DDV20" s="153"/>
      <c r="DDW20" s="153"/>
      <c r="DDX20" s="153"/>
      <c r="DDY20" s="153"/>
      <c r="DDZ20" s="153"/>
      <c r="DEA20" s="153"/>
      <c r="DEB20" s="153"/>
      <c r="DEC20" s="153"/>
      <c r="DED20" s="153"/>
      <c r="DEE20" s="153"/>
      <c r="DEF20" s="153"/>
      <c r="DEG20" s="153"/>
      <c r="DEH20" s="153"/>
      <c r="DEI20" s="153"/>
      <c r="DEJ20" s="153"/>
      <c r="DEK20" s="153"/>
      <c r="DEL20" s="153"/>
      <c r="DEM20" s="153"/>
      <c r="DEN20" s="153"/>
      <c r="DEO20" s="153"/>
      <c r="DEP20" s="153"/>
      <c r="DEQ20" s="153"/>
      <c r="DER20" s="153"/>
      <c r="DES20" s="153"/>
      <c r="DET20" s="153"/>
      <c r="DEU20" s="153"/>
      <c r="DEV20" s="153"/>
      <c r="DEW20" s="153"/>
      <c r="DEX20" s="153"/>
      <c r="DEY20" s="153"/>
      <c r="DEZ20" s="153"/>
      <c r="DFA20" s="153"/>
      <c r="DFB20" s="153"/>
      <c r="DFC20" s="153"/>
      <c r="DFD20" s="153"/>
      <c r="DFE20" s="153"/>
      <c r="DFF20" s="153"/>
      <c r="DFG20" s="153"/>
      <c r="DFH20" s="153"/>
      <c r="DFI20" s="153"/>
      <c r="DFJ20" s="153"/>
      <c r="DFK20" s="153"/>
      <c r="DFL20" s="153"/>
      <c r="DFM20" s="153"/>
      <c r="DFN20" s="153"/>
      <c r="DFO20" s="153"/>
      <c r="DFP20" s="153"/>
      <c r="DFQ20" s="153"/>
      <c r="DFR20" s="153"/>
      <c r="DFS20" s="153"/>
      <c r="DFT20" s="153"/>
      <c r="DFU20" s="153"/>
      <c r="DFV20" s="153"/>
      <c r="DFW20" s="153"/>
      <c r="DFX20" s="153"/>
      <c r="DFY20" s="153"/>
      <c r="DFZ20" s="153"/>
      <c r="DGA20" s="153"/>
      <c r="DGB20" s="153"/>
      <c r="DGC20" s="153"/>
      <c r="DGD20" s="153"/>
      <c r="DGE20" s="153"/>
      <c r="DGF20" s="153"/>
      <c r="DGG20" s="153"/>
      <c r="DGH20" s="153"/>
      <c r="DGI20" s="153"/>
      <c r="DGJ20" s="153"/>
      <c r="DGK20" s="153"/>
      <c r="DGL20" s="153"/>
      <c r="DGM20" s="153"/>
      <c r="DGN20" s="153"/>
      <c r="DGO20" s="153"/>
      <c r="DGP20" s="153"/>
      <c r="DGQ20" s="153"/>
      <c r="DGR20" s="153"/>
      <c r="DGS20" s="153"/>
      <c r="DGT20" s="153"/>
      <c r="DGU20" s="153"/>
      <c r="DGV20" s="153"/>
      <c r="DGW20" s="153"/>
      <c r="DGX20" s="153"/>
      <c r="DGY20" s="153"/>
      <c r="DGZ20" s="153"/>
      <c r="DHA20" s="153"/>
      <c r="DHB20" s="153"/>
      <c r="DHC20" s="153"/>
      <c r="DHD20" s="153"/>
      <c r="DHE20" s="153"/>
      <c r="DHF20" s="153"/>
      <c r="DHG20" s="153"/>
      <c r="DHH20" s="153"/>
      <c r="DHI20" s="153"/>
      <c r="DHJ20" s="153"/>
      <c r="DHK20" s="153"/>
      <c r="DHL20" s="153"/>
      <c r="DHM20" s="153"/>
      <c r="DHN20" s="153"/>
      <c r="DHO20" s="153"/>
      <c r="DHP20" s="153"/>
      <c r="DHQ20" s="153"/>
      <c r="DHR20" s="153"/>
      <c r="DHS20" s="153"/>
      <c r="DHT20" s="153"/>
      <c r="DHU20" s="153"/>
      <c r="DHV20" s="153"/>
      <c r="DHW20" s="153"/>
      <c r="DHX20" s="153"/>
      <c r="DHY20" s="153"/>
      <c r="DHZ20" s="153"/>
      <c r="DIA20" s="153"/>
      <c r="DIB20" s="153"/>
      <c r="DIC20" s="153"/>
      <c r="DID20" s="153"/>
      <c r="DIE20" s="153"/>
      <c r="DIF20" s="153"/>
      <c r="DIG20" s="153"/>
      <c r="DIH20" s="153"/>
      <c r="DII20" s="153"/>
      <c r="DIJ20" s="153"/>
      <c r="DIK20" s="153"/>
      <c r="DIL20" s="153"/>
      <c r="DIM20" s="153"/>
      <c r="DIN20" s="153"/>
      <c r="DIO20" s="153"/>
      <c r="DIP20" s="153"/>
      <c r="DIQ20" s="153"/>
      <c r="DIR20" s="153"/>
      <c r="DIS20" s="153"/>
      <c r="DIT20" s="153"/>
      <c r="DIU20" s="153"/>
      <c r="DIV20" s="153"/>
      <c r="DIW20" s="153"/>
      <c r="DIX20" s="153"/>
      <c r="DIY20" s="153"/>
      <c r="DIZ20" s="153"/>
      <c r="DJA20" s="153"/>
      <c r="DJB20" s="153"/>
      <c r="DJC20" s="153"/>
      <c r="DJD20" s="153"/>
      <c r="DJE20" s="153"/>
      <c r="DJF20" s="153"/>
      <c r="DJG20" s="153"/>
      <c r="DJH20" s="153"/>
      <c r="DJI20" s="153"/>
      <c r="DJJ20" s="153"/>
      <c r="DJK20" s="153"/>
      <c r="DJL20" s="153"/>
      <c r="DJM20" s="153"/>
      <c r="DJN20" s="153"/>
      <c r="DJO20" s="153"/>
      <c r="DJP20" s="153"/>
      <c r="DJQ20" s="153"/>
      <c r="DJR20" s="153"/>
      <c r="DJS20" s="153"/>
      <c r="DJT20" s="153"/>
      <c r="DJU20" s="153"/>
      <c r="DJV20" s="153"/>
      <c r="DJW20" s="153"/>
      <c r="DJX20" s="153"/>
      <c r="DJY20" s="153"/>
      <c r="DJZ20" s="153"/>
      <c r="DKA20" s="153"/>
      <c r="DKB20" s="153"/>
      <c r="DKC20" s="153"/>
      <c r="DKD20" s="153"/>
      <c r="DKE20" s="153"/>
      <c r="DKF20" s="153"/>
      <c r="DKG20" s="153"/>
      <c r="DKH20" s="153"/>
      <c r="DKI20" s="153"/>
      <c r="DKJ20" s="153"/>
      <c r="DKK20" s="153"/>
      <c r="DKL20" s="153"/>
      <c r="DKM20" s="153"/>
      <c r="DKN20" s="153"/>
      <c r="DKO20" s="153"/>
      <c r="DKP20" s="153"/>
      <c r="DKQ20" s="153"/>
      <c r="DKR20" s="153"/>
      <c r="DKS20" s="153"/>
      <c r="DKT20" s="153"/>
      <c r="DKU20" s="153"/>
      <c r="DKV20" s="153"/>
      <c r="DKW20" s="153"/>
      <c r="DKX20" s="153"/>
      <c r="DKY20" s="153"/>
      <c r="DKZ20" s="153"/>
      <c r="DLA20" s="153"/>
      <c r="DLB20" s="153"/>
      <c r="DLC20" s="153"/>
      <c r="DLD20" s="153"/>
      <c r="DLE20" s="153"/>
      <c r="DLF20" s="153"/>
      <c r="DLG20" s="153"/>
      <c r="DLH20" s="153"/>
      <c r="DLI20" s="153"/>
      <c r="DLJ20" s="153"/>
      <c r="DLK20" s="153"/>
      <c r="DLL20" s="153"/>
      <c r="DLM20" s="153"/>
      <c r="DLN20" s="153"/>
      <c r="DLO20" s="153"/>
      <c r="DLP20" s="153"/>
      <c r="DLQ20" s="153"/>
      <c r="DLR20" s="153"/>
      <c r="DLS20" s="153"/>
      <c r="DLT20" s="153"/>
      <c r="DLU20" s="153"/>
      <c r="DLV20" s="153"/>
      <c r="DLW20" s="153"/>
      <c r="DLX20" s="153"/>
      <c r="DLY20" s="153"/>
      <c r="DLZ20" s="153"/>
      <c r="DMA20" s="153"/>
      <c r="DMB20" s="153"/>
      <c r="DMC20" s="153"/>
      <c r="DMD20" s="153"/>
      <c r="DME20" s="153"/>
      <c r="DMF20" s="153"/>
      <c r="DMG20" s="153"/>
      <c r="DMH20" s="153"/>
      <c r="DMI20" s="153"/>
      <c r="DMJ20" s="153"/>
      <c r="DMK20" s="153"/>
      <c r="DML20" s="153"/>
      <c r="DMM20" s="153"/>
      <c r="DMN20" s="153"/>
      <c r="DMO20" s="153"/>
      <c r="DMP20" s="153"/>
      <c r="DMQ20" s="153"/>
      <c r="DMR20" s="153"/>
      <c r="DMS20" s="153"/>
      <c r="DMT20" s="153"/>
      <c r="DMU20" s="153"/>
      <c r="DMV20" s="153"/>
      <c r="DMW20" s="153"/>
      <c r="DMX20" s="153"/>
      <c r="DMY20" s="153"/>
      <c r="DMZ20" s="153"/>
      <c r="DNA20" s="153"/>
      <c r="DNB20" s="153"/>
      <c r="DNC20" s="153"/>
      <c r="DND20" s="153"/>
      <c r="DNE20" s="153"/>
      <c r="DNF20" s="153"/>
      <c r="DNG20" s="153"/>
      <c r="DNH20" s="153"/>
      <c r="DNI20" s="153"/>
      <c r="DNJ20" s="153"/>
      <c r="DNK20" s="153"/>
      <c r="DNL20" s="153"/>
      <c r="DNM20" s="153"/>
      <c r="DNN20" s="153"/>
      <c r="DNO20" s="153"/>
      <c r="DNP20" s="153"/>
      <c r="DNQ20" s="153"/>
      <c r="DNR20" s="153"/>
      <c r="DNS20" s="153"/>
      <c r="DNT20" s="153"/>
      <c r="DNU20" s="153"/>
      <c r="DNV20" s="153"/>
      <c r="DNW20" s="153"/>
      <c r="DNX20" s="153"/>
      <c r="DNY20" s="153"/>
      <c r="DNZ20" s="153"/>
      <c r="DOA20" s="153"/>
      <c r="DOB20" s="153"/>
      <c r="DOC20" s="153"/>
      <c r="DOD20" s="153"/>
      <c r="DOE20" s="153"/>
      <c r="DOF20" s="153"/>
      <c r="DOG20" s="153"/>
      <c r="DOH20" s="153"/>
      <c r="DOI20" s="153"/>
      <c r="DOJ20" s="153"/>
      <c r="DOK20" s="153"/>
      <c r="DOL20" s="153"/>
      <c r="DOM20" s="153"/>
      <c r="DON20" s="153"/>
      <c r="DOO20" s="153"/>
      <c r="DOP20" s="153"/>
      <c r="DOQ20" s="153"/>
      <c r="DOR20" s="153"/>
      <c r="DOS20" s="153"/>
      <c r="DOT20" s="153"/>
      <c r="DOU20" s="153"/>
      <c r="DOV20" s="153"/>
      <c r="DOW20" s="153"/>
      <c r="DOX20" s="153"/>
      <c r="DOY20" s="153"/>
      <c r="DOZ20" s="153"/>
      <c r="DPA20" s="153"/>
      <c r="DPB20" s="153"/>
      <c r="DPC20" s="153"/>
      <c r="DPD20" s="153"/>
      <c r="DPE20" s="153"/>
      <c r="DPF20" s="153"/>
      <c r="DPG20" s="153"/>
      <c r="DPH20" s="153"/>
      <c r="DPI20" s="153"/>
      <c r="DPJ20" s="153"/>
      <c r="DPK20" s="153"/>
      <c r="DPL20" s="153"/>
      <c r="DPM20" s="153"/>
      <c r="DPN20" s="153"/>
      <c r="DPO20" s="153"/>
      <c r="DPP20" s="153"/>
      <c r="DPQ20" s="153"/>
      <c r="DPR20" s="153"/>
      <c r="DPS20" s="153"/>
      <c r="DPT20" s="153"/>
      <c r="DPU20" s="153"/>
      <c r="DPV20" s="153"/>
      <c r="DPW20" s="153"/>
      <c r="DPX20" s="153"/>
      <c r="DPY20" s="153"/>
      <c r="DPZ20" s="153"/>
      <c r="DQA20" s="153"/>
      <c r="DQB20" s="153"/>
      <c r="DQC20" s="153"/>
      <c r="DQD20" s="153"/>
      <c r="DQE20" s="153"/>
      <c r="DQF20" s="153"/>
      <c r="DQG20" s="153"/>
      <c r="DQH20" s="153"/>
      <c r="DQI20" s="153"/>
      <c r="DQJ20" s="153"/>
      <c r="DQK20" s="153"/>
      <c r="DQL20" s="153"/>
      <c r="DQM20" s="153"/>
      <c r="DQN20" s="153"/>
      <c r="DQO20" s="153"/>
      <c r="DQP20" s="153"/>
      <c r="DQQ20" s="153"/>
      <c r="DQR20" s="153"/>
      <c r="DQS20" s="153"/>
      <c r="DQT20" s="153"/>
      <c r="DQU20" s="153"/>
      <c r="DQV20" s="153"/>
      <c r="DQW20" s="153"/>
      <c r="DQX20" s="153"/>
      <c r="DQY20" s="153"/>
      <c r="DQZ20" s="153"/>
      <c r="DRA20" s="153"/>
      <c r="DRB20" s="153"/>
      <c r="DRC20" s="153"/>
      <c r="DRD20" s="153"/>
      <c r="DRE20" s="153"/>
      <c r="DRF20" s="153"/>
      <c r="DRG20" s="153"/>
      <c r="DRH20" s="153"/>
      <c r="DRI20" s="153"/>
      <c r="DRJ20" s="153"/>
      <c r="DRK20" s="153"/>
      <c r="DRL20" s="153"/>
      <c r="DRM20" s="153"/>
      <c r="DRN20" s="153"/>
      <c r="DRO20" s="153"/>
      <c r="DRP20" s="153"/>
      <c r="DRQ20" s="153"/>
      <c r="DRR20" s="153"/>
      <c r="DRS20" s="153"/>
      <c r="DRT20" s="153"/>
      <c r="DRU20" s="153"/>
      <c r="DRV20" s="153"/>
      <c r="DRW20" s="153"/>
      <c r="DRX20" s="153"/>
      <c r="DRY20" s="153"/>
      <c r="DRZ20" s="153"/>
      <c r="DSA20" s="153"/>
      <c r="DSB20" s="153"/>
      <c r="DSC20" s="153"/>
      <c r="DSD20" s="153"/>
      <c r="DSE20" s="153"/>
      <c r="DSF20" s="153"/>
      <c r="DSG20" s="153"/>
      <c r="DSH20" s="153"/>
      <c r="DSI20" s="153"/>
      <c r="DSJ20" s="153"/>
      <c r="DSK20" s="153"/>
      <c r="DSL20" s="153"/>
      <c r="DSM20" s="153"/>
      <c r="DSN20" s="153"/>
      <c r="DSO20" s="153"/>
      <c r="DSP20" s="153"/>
      <c r="DSQ20" s="153"/>
      <c r="DSR20" s="153"/>
      <c r="DSS20" s="153"/>
      <c r="DST20" s="153"/>
      <c r="DSU20" s="153"/>
      <c r="DSV20" s="153"/>
      <c r="DSW20" s="153"/>
      <c r="DSX20" s="153"/>
      <c r="DSY20" s="153"/>
      <c r="DSZ20" s="153"/>
      <c r="DTA20" s="153"/>
      <c r="DTB20" s="153"/>
      <c r="DTC20" s="153"/>
      <c r="DTD20" s="153"/>
      <c r="DTE20" s="153"/>
      <c r="DTF20" s="153"/>
      <c r="DTG20" s="153"/>
      <c r="DTH20" s="153"/>
      <c r="DTI20" s="153"/>
      <c r="DTJ20" s="153"/>
      <c r="DTK20" s="153"/>
      <c r="DTL20" s="153"/>
      <c r="DTM20" s="153"/>
      <c r="DTN20" s="153"/>
      <c r="DTO20" s="153"/>
      <c r="DTP20" s="153"/>
      <c r="DTQ20" s="153"/>
      <c r="DTR20" s="153"/>
      <c r="DTS20" s="153"/>
      <c r="DTT20" s="153"/>
      <c r="DTU20" s="153"/>
      <c r="DTV20" s="153"/>
      <c r="DTW20" s="153"/>
      <c r="DTX20" s="153"/>
      <c r="DTY20" s="153"/>
      <c r="DTZ20" s="153"/>
      <c r="DUA20" s="153"/>
      <c r="DUB20" s="153"/>
      <c r="DUC20" s="153"/>
      <c r="DUD20" s="153"/>
      <c r="DUE20" s="153"/>
      <c r="DUF20" s="153"/>
      <c r="DUG20" s="153"/>
      <c r="DUH20" s="153"/>
      <c r="DUI20" s="153"/>
      <c r="DUJ20" s="153"/>
      <c r="DUK20" s="153"/>
      <c r="DUL20" s="153"/>
      <c r="DUM20" s="153"/>
      <c r="DUN20" s="153"/>
      <c r="DUO20" s="153"/>
      <c r="DUP20" s="153"/>
      <c r="DUQ20" s="153"/>
      <c r="DUR20" s="153"/>
      <c r="DUS20" s="153"/>
      <c r="DUT20" s="153"/>
      <c r="DUU20" s="153"/>
      <c r="DUV20" s="153"/>
      <c r="DUW20" s="153"/>
      <c r="DUX20" s="153"/>
      <c r="DUY20" s="153"/>
      <c r="DUZ20" s="153"/>
      <c r="DVA20" s="153"/>
      <c r="DVB20" s="153"/>
      <c r="DVC20" s="153"/>
      <c r="DVD20" s="153"/>
      <c r="DVE20" s="153"/>
      <c r="DVF20" s="153"/>
      <c r="DVG20" s="153"/>
      <c r="DVH20" s="153"/>
      <c r="DVI20" s="153"/>
      <c r="DVJ20" s="153"/>
      <c r="DVK20" s="153"/>
      <c r="DVL20" s="153"/>
      <c r="DVM20" s="153"/>
      <c r="DVN20" s="153"/>
      <c r="DVO20" s="153"/>
      <c r="DVP20" s="153"/>
      <c r="DVQ20" s="153"/>
      <c r="DVR20" s="153"/>
      <c r="DVS20" s="153"/>
      <c r="DVT20" s="153"/>
      <c r="DVU20" s="153"/>
      <c r="DVV20" s="153"/>
      <c r="DVW20" s="153"/>
      <c r="DVX20" s="153"/>
      <c r="DVY20" s="153"/>
      <c r="DVZ20" s="153"/>
      <c r="DWA20" s="153"/>
      <c r="DWB20" s="153"/>
      <c r="DWC20" s="153"/>
      <c r="DWD20" s="153"/>
      <c r="DWE20" s="153"/>
      <c r="DWF20" s="153"/>
      <c r="DWG20" s="153"/>
      <c r="DWH20" s="153"/>
      <c r="DWI20" s="153"/>
      <c r="DWJ20" s="153"/>
      <c r="DWK20" s="153"/>
      <c r="DWL20" s="153"/>
      <c r="DWM20" s="153"/>
      <c r="DWN20" s="153"/>
      <c r="DWO20" s="153"/>
      <c r="DWP20" s="153"/>
      <c r="DWQ20" s="153"/>
      <c r="DWR20" s="153"/>
      <c r="DWS20" s="153"/>
      <c r="DWT20" s="153"/>
      <c r="DWU20" s="153"/>
      <c r="DWV20" s="153"/>
      <c r="DWW20" s="153"/>
      <c r="DWX20" s="153"/>
      <c r="DWY20" s="153"/>
      <c r="DWZ20" s="153"/>
      <c r="DXA20" s="153"/>
      <c r="DXB20" s="153"/>
      <c r="DXC20" s="153"/>
      <c r="DXD20" s="153"/>
      <c r="DXE20" s="153"/>
      <c r="DXF20" s="153"/>
      <c r="DXG20" s="153"/>
      <c r="DXH20" s="153"/>
      <c r="DXI20" s="153"/>
      <c r="DXJ20" s="153"/>
      <c r="DXK20" s="153"/>
      <c r="DXL20" s="153"/>
      <c r="DXM20" s="153"/>
      <c r="DXN20" s="153"/>
      <c r="DXO20" s="153"/>
      <c r="DXP20" s="153"/>
      <c r="DXQ20" s="153"/>
      <c r="DXR20" s="153"/>
      <c r="DXS20" s="153"/>
      <c r="DXT20" s="153"/>
      <c r="DXU20" s="153"/>
      <c r="DXV20" s="153"/>
      <c r="DXW20" s="153"/>
      <c r="DXX20" s="153"/>
      <c r="DXY20" s="153"/>
      <c r="DXZ20" s="153"/>
      <c r="DYA20" s="153"/>
      <c r="DYB20" s="153"/>
      <c r="DYC20" s="153"/>
      <c r="DYD20" s="153"/>
      <c r="DYE20" s="153"/>
      <c r="DYF20" s="153"/>
      <c r="DYG20" s="153"/>
      <c r="DYH20" s="153"/>
      <c r="DYI20" s="153"/>
      <c r="DYJ20" s="153"/>
      <c r="DYK20" s="153"/>
      <c r="DYL20" s="153"/>
      <c r="DYM20" s="153"/>
      <c r="DYN20" s="153"/>
      <c r="DYO20" s="153"/>
      <c r="DYP20" s="153"/>
      <c r="DYQ20" s="153"/>
      <c r="DYR20" s="153"/>
      <c r="DYS20" s="153"/>
      <c r="DYT20" s="153"/>
      <c r="DYU20" s="153"/>
      <c r="DYV20" s="153"/>
      <c r="DYW20" s="153"/>
      <c r="DYX20" s="153"/>
      <c r="DYY20" s="153"/>
      <c r="DYZ20" s="153"/>
      <c r="DZA20" s="153"/>
      <c r="DZB20" s="153"/>
      <c r="DZC20" s="153"/>
      <c r="DZD20" s="153"/>
      <c r="DZE20" s="153"/>
      <c r="DZF20" s="153"/>
      <c r="DZG20" s="153"/>
      <c r="DZH20" s="153"/>
      <c r="DZI20" s="153"/>
      <c r="DZJ20" s="153"/>
      <c r="DZK20" s="153"/>
      <c r="DZL20" s="153"/>
      <c r="DZM20" s="153"/>
      <c r="DZN20" s="153"/>
      <c r="DZO20" s="153"/>
      <c r="DZP20" s="153"/>
      <c r="DZQ20" s="153"/>
      <c r="DZR20" s="153"/>
      <c r="DZS20" s="153"/>
      <c r="DZT20" s="153"/>
      <c r="DZU20" s="153"/>
      <c r="DZV20" s="153"/>
      <c r="DZW20" s="153"/>
      <c r="DZX20" s="153"/>
      <c r="DZY20" s="153"/>
      <c r="DZZ20" s="153"/>
      <c r="EAA20" s="153"/>
      <c r="EAB20" s="153"/>
      <c r="EAC20" s="153"/>
      <c r="EAD20" s="153"/>
      <c r="EAE20" s="153"/>
      <c r="EAF20" s="153"/>
      <c r="EAG20" s="153"/>
      <c r="EAH20" s="153"/>
      <c r="EAI20" s="153"/>
      <c r="EAJ20" s="153"/>
      <c r="EAK20" s="153"/>
      <c r="EAL20" s="153"/>
      <c r="EAM20" s="153"/>
      <c r="EAN20" s="153"/>
      <c r="EAO20" s="153"/>
      <c r="EAP20" s="153"/>
      <c r="EAQ20" s="153"/>
      <c r="EAR20" s="153"/>
      <c r="EAS20" s="153"/>
      <c r="EAT20" s="153"/>
      <c r="EAU20" s="153"/>
      <c r="EAV20" s="153"/>
      <c r="EAW20" s="153"/>
      <c r="EAX20" s="153"/>
      <c r="EAY20" s="153"/>
      <c r="EAZ20" s="153"/>
      <c r="EBA20" s="153"/>
      <c r="EBB20" s="153"/>
      <c r="EBC20" s="153"/>
      <c r="EBD20" s="153"/>
      <c r="EBE20" s="153"/>
      <c r="EBF20" s="153"/>
      <c r="EBG20" s="153"/>
      <c r="EBH20" s="153"/>
      <c r="EBI20" s="153"/>
      <c r="EBJ20" s="153"/>
      <c r="EBK20" s="153"/>
      <c r="EBL20" s="153"/>
      <c r="EBM20" s="153"/>
      <c r="EBN20" s="153"/>
      <c r="EBO20" s="153"/>
      <c r="EBP20" s="153"/>
      <c r="EBQ20" s="153"/>
      <c r="EBR20" s="153"/>
      <c r="EBS20" s="153"/>
      <c r="EBT20" s="153"/>
      <c r="EBU20" s="153"/>
      <c r="EBV20" s="153"/>
      <c r="EBW20" s="153"/>
      <c r="EBX20" s="153"/>
      <c r="EBY20" s="153"/>
      <c r="EBZ20" s="153"/>
      <c r="ECA20" s="153"/>
      <c r="ECB20" s="153"/>
      <c r="ECC20" s="153"/>
      <c r="ECD20" s="153"/>
      <c r="ECE20" s="153"/>
      <c r="ECF20" s="153"/>
      <c r="ECG20" s="153"/>
      <c r="ECH20" s="153"/>
      <c r="ECI20" s="153"/>
      <c r="ECJ20" s="153"/>
      <c r="ECK20" s="153"/>
      <c r="ECL20" s="153"/>
      <c r="ECM20" s="153"/>
      <c r="ECN20" s="153"/>
      <c r="ECO20" s="153"/>
      <c r="ECP20" s="153"/>
      <c r="ECQ20" s="153"/>
      <c r="ECR20" s="153"/>
      <c r="ECS20" s="153"/>
      <c r="ECT20" s="153"/>
      <c r="ECU20" s="153"/>
      <c r="ECV20" s="153"/>
      <c r="ECW20" s="153"/>
      <c r="ECX20" s="153"/>
      <c r="ECY20" s="153"/>
      <c r="ECZ20" s="153"/>
      <c r="EDA20" s="153"/>
      <c r="EDB20" s="153"/>
      <c r="EDC20" s="153"/>
      <c r="EDD20" s="153"/>
      <c r="EDE20" s="153"/>
      <c r="EDF20" s="153"/>
      <c r="EDG20" s="153"/>
      <c r="EDH20" s="153"/>
      <c r="EDI20" s="153"/>
      <c r="EDJ20" s="153"/>
      <c r="EDK20" s="153"/>
      <c r="EDL20" s="153"/>
      <c r="EDM20" s="153"/>
      <c r="EDN20" s="153"/>
      <c r="EDO20" s="153"/>
      <c r="EDP20" s="153"/>
      <c r="EDQ20" s="153"/>
      <c r="EDR20" s="153"/>
      <c r="EDS20" s="153"/>
      <c r="EDT20" s="153"/>
      <c r="EDU20" s="153"/>
      <c r="EDV20" s="153"/>
      <c r="EDW20" s="153"/>
      <c r="EDX20" s="153"/>
      <c r="EDY20" s="153"/>
      <c r="EDZ20" s="153"/>
      <c r="EEA20" s="153"/>
      <c r="EEB20" s="153"/>
      <c r="EEC20" s="153"/>
      <c r="EED20" s="153"/>
      <c r="EEE20" s="153"/>
      <c r="EEF20" s="153"/>
      <c r="EEG20" s="153"/>
      <c r="EEH20" s="153"/>
      <c r="EEI20" s="153"/>
      <c r="EEJ20" s="153"/>
      <c r="EEK20" s="153"/>
      <c r="EEL20" s="153"/>
      <c r="EEM20" s="153"/>
      <c r="EEN20" s="153"/>
      <c r="EEO20" s="153"/>
      <c r="EEP20" s="153"/>
      <c r="EEQ20" s="153"/>
      <c r="EER20" s="153"/>
      <c r="EES20" s="153"/>
      <c r="EET20" s="153"/>
      <c r="EEU20" s="153"/>
      <c r="EEV20" s="153"/>
      <c r="EEW20" s="153"/>
      <c r="EEX20" s="153"/>
      <c r="EEY20" s="153"/>
      <c r="EEZ20" s="153"/>
      <c r="EFA20" s="153"/>
      <c r="EFB20" s="153"/>
      <c r="EFC20" s="153"/>
      <c r="EFD20" s="153"/>
      <c r="EFE20" s="153"/>
      <c r="EFF20" s="153"/>
      <c r="EFG20" s="153"/>
      <c r="EFH20" s="153"/>
      <c r="EFI20" s="153"/>
      <c r="EFJ20" s="153"/>
      <c r="EFK20" s="153"/>
      <c r="EFL20" s="153"/>
      <c r="EFM20" s="153"/>
      <c r="EFN20" s="153"/>
      <c r="EFO20" s="153"/>
      <c r="EFP20" s="153"/>
      <c r="EFQ20" s="153"/>
      <c r="EFR20" s="153"/>
      <c r="EFS20" s="153"/>
      <c r="EFT20" s="153"/>
      <c r="EFU20" s="153"/>
      <c r="EFV20" s="153"/>
      <c r="EFW20" s="153"/>
      <c r="EFX20" s="153"/>
      <c r="EFY20" s="153"/>
      <c r="EFZ20" s="153"/>
      <c r="EGA20" s="153"/>
      <c r="EGB20" s="153"/>
      <c r="EGC20" s="153"/>
      <c r="EGD20" s="153"/>
      <c r="EGE20" s="153"/>
      <c r="EGF20" s="153"/>
      <c r="EGG20" s="153"/>
      <c r="EGH20" s="153"/>
      <c r="EGI20" s="153"/>
      <c r="EGJ20" s="153"/>
      <c r="EGK20" s="153"/>
      <c r="EGL20" s="153"/>
      <c r="EGM20" s="153"/>
      <c r="EGN20" s="153"/>
      <c r="EGO20" s="153"/>
      <c r="EGP20" s="153"/>
      <c r="EGQ20" s="153"/>
      <c r="EGR20" s="153"/>
      <c r="EGS20" s="153"/>
      <c r="EGT20" s="153"/>
      <c r="EGU20" s="153"/>
      <c r="EGV20" s="153"/>
      <c r="EGW20" s="153"/>
      <c r="EGX20" s="153"/>
      <c r="EGY20" s="153"/>
      <c r="EGZ20" s="153"/>
      <c r="EHA20" s="153"/>
      <c r="EHB20" s="153"/>
      <c r="EHC20" s="153"/>
      <c r="EHD20" s="153"/>
      <c r="EHE20" s="153"/>
      <c r="EHF20" s="153"/>
      <c r="EHG20" s="153"/>
      <c r="EHH20" s="153"/>
      <c r="EHI20" s="153"/>
      <c r="EHJ20" s="153"/>
      <c r="EHK20" s="153"/>
      <c r="EHL20" s="153"/>
      <c r="EHM20" s="153"/>
      <c r="EHN20" s="153"/>
      <c r="EHO20" s="153"/>
      <c r="EHP20" s="153"/>
      <c r="EHQ20" s="153"/>
      <c r="EHR20" s="153"/>
      <c r="EHS20" s="153"/>
      <c r="EHT20" s="153"/>
      <c r="EHU20" s="153"/>
      <c r="EHV20" s="153"/>
      <c r="EHW20" s="153"/>
      <c r="EHX20" s="153"/>
      <c r="EHY20" s="153"/>
      <c r="EHZ20" s="153"/>
      <c r="EIA20" s="153"/>
      <c r="EIB20" s="153"/>
      <c r="EIC20" s="153"/>
      <c r="EID20" s="153"/>
      <c r="EIE20" s="153"/>
      <c r="EIF20" s="153"/>
      <c r="EIG20" s="153"/>
      <c r="EIH20" s="153"/>
      <c r="EII20" s="153"/>
      <c r="EIJ20" s="153"/>
      <c r="EIK20" s="153"/>
      <c r="EIL20" s="153"/>
      <c r="EIM20" s="153"/>
      <c r="EIN20" s="153"/>
      <c r="EIO20" s="153"/>
      <c r="EIP20" s="153"/>
      <c r="EIQ20" s="153"/>
      <c r="EIR20" s="153"/>
      <c r="EIS20" s="153"/>
      <c r="EIT20" s="153"/>
      <c r="EIU20" s="153"/>
      <c r="EIV20" s="153"/>
      <c r="EIW20" s="153"/>
      <c r="EIX20" s="153"/>
      <c r="EIY20" s="153"/>
      <c r="EIZ20" s="153"/>
      <c r="EJA20" s="153"/>
      <c r="EJB20" s="153"/>
      <c r="EJC20" s="153"/>
      <c r="EJD20" s="153"/>
      <c r="EJE20" s="153"/>
      <c r="EJF20" s="153"/>
      <c r="EJG20" s="153"/>
      <c r="EJH20" s="153"/>
      <c r="EJI20" s="153"/>
      <c r="EJJ20" s="153"/>
      <c r="EJK20" s="153"/>
      <c r="EJL20" s="153"/>
      <c r="EJM20" s="153"/>
      <c r="EJN20" s="153"/>
      <c r="EJO20" s="153"/>
      <c r="EJP20" s="153"/>
      <c r="EJQ20" s="153"/>
      <c r="EJR20" s="153"/>
      <c r="EJS20" s="153"/>
      <c r="EJT20" s="153"/>
      <c r="EJU20" s="153"/>
      <c r="EJV20" s="153"/>
      <c r="EJW20" s="153"/>
      <c r="EJX20" s="153"/>
      <c r="EJY20" s="153"/>
      <c r="EJZ20" s="153"/>
      <c r="EKA20" s="153"/>
      <c r="EKB20" s="153"/>
      <c r="EKC20" s="153"/>
      <c r="EKD20" s="153"/>
      <c r="EKE20" s="153"/>
      <c r="EKF20" s="153"/>
      <c r="EKG20" s="153"/>
      <c r="EKH20" s="153"/>
      <c r="EKI20" s="153"/>
      <c r="EKJ20" s="153"/>
      <c r="EKK20" s="153"/>
      <c r="EKL20" s="153"/>
      <c r="EKM20" s="153"/>
      <c r="EKN20" s="153"/>
      <c r="EKO20" s="153"/>
      <c r="EKP20" s="153"/>
      <c r="EKQ20" s="153"/>
      <c r="EKR20" s="153"/>
      <c r="EKS20" s="153"/>
      <c r="EKT20" s="153"/>
      <c r="EKU20" s="153"/>
      <c r="EKV20" s="153"/>
      <c r="EKW20" s="153"/>
      <c r="EKX20" s="153"/>
      <c r="EKY20" s="153"/>
      <c r="EKZ20" s="153"/>
      <c r="ELA20" s="153"/>
      <c r="ELB20" s="153"/>
      <c r="ELC20" s="153"/>
      <c r="ELD20" s="153"/>
      <c r="ELE20" s="153"/>
      <c r="ELF20" s="153"/>
      <c r="ELG20" s="153"/>
      <c r="ELH20" s="153"/>
      <c r="ELI20" s="153"/>
      <c r="ELJ20" s="153"/>
      <c r="ELK20" s="153"/>
      <c r="ELL20" s="153"/>
      <c r="ELM20" s="153"/>
      <c r="ELN20" s="153"/>
      <c r="ELO20" s="153"/>
      <c r="ELP20" s="153"/>
      <c r="ELQ20" s="153"/>
      <c r="ELR20" s="153"/>
      <c r="ELS20" s="153"/>
      <c r="ELT20" s="153"/>
      <c r="ELU20" s="153"/>
      <c r="ELV20" s="153"/>
      <c r="ELW20" s="153"/>
      <c r="ELX20" s="153"/>
      <c r="ELY20" s="153"/>
      <c r="ELZ20" s="153"/>
      <c r="EMA20" s="153"/>
      <c r="EMB20" s="153"/>
      <c r="EMC20" s="153"/>
      <c r="EMD20" s="153"/>
      <c r="EME20" s="153"/>
      <c r="EMF20" s="153"/>
      <c r="EMG20" s="153"/>
      <c r="EMH20" s="153"/>
      <c r="EMI20" s="153"/>
      <c r="EMJ20" s="153"/>
      <c r="EMK20" s="153"/>
      <c r="EML20" s="153"/>
      <c r="EMM20" s="153"/>
      <c r="EMN20" s="153"/>
      <c r="EMO20" s="153"/>
      <c r="EMP20" s="153"/>
      <c r="EMQ20" s="153"/>
      <c r="EMR20" s="153"/>
      <c r="EMS20" s="153"/>
      <c r="EMT20" s="153"/>
      <c r="EMU20" s="153"/>
      <c r="EMV20" s="153"/>
      <c r="EMW20" s="153"/>
      <c r="EMX20" s="153"/>
      <c r="EMY20" s="153"/>
      <c r="EMZ20" s="153"/>
      <c r="ENA20" s="153"/>
      <c r="ENB20" s="153"/>
      <c r="ENC20" s="153"/>
      <c r="END20" s="153"/>
      <c r="ENE20" s="153"/>
      <c r="ENF20" s="153"/>
      <c r="ENG20" s="153"/>
      <c r="ENH20" s="153"/>
      <c r="ENI20" s="153"/>
      <c r="ENJ20" s="153"/>
      <c r="ENK20" s="153"/>
      <c r="ENL20" s="153"/>
      <c r="ENM20" s="153"/>
      <c r="ENN20" s="153"/>
      <c r="ENO20" s="153"/>
      <c r="ENP20" s="153"/>
      <c r="ENQ20" s="153"/>
      <c r="ENR20" s="153"/>
      <c r="ENS20" s="153"/>
      <c r="ENT20" s="153"/>
      <c r="ENU20" s="153"/>
      <c r="ENV20" s="153"/>
      <c r="ENW20" s="153"/>
      <c r="ENX20" s="153"/>
      <c r="ENY20" s="153"/>
      <c r="ENZ20" s="153"/>
      <c r="EOA20" s="153"/>
      <c r="EOB20" s="153"/>
      <c r="EOC20" s="153"/>
      <c r="EOD20" s="153"/>
      <c r="EOE20" s="153"/>
      <c r="EOF20" s="153"/>
      <c r="EOG20" s="153"/>
      <c r="EOH20" s="153"/>
      <c r="EOI20" s="153"/>
      <c r="EOJ20" s="153"/>
      <c r="EOK20" s="153"/>
      <c r="EOL20" s="153"/>
      <c r="EOM20" s="153"/>
      <c r="EON20" s="153"/>
      <c r="EOO20" s="153"/>
      <c r="EOP20" s="153"/>
      <c r="EOQ20" s="153"/>
      <c r="EOR20" s="153"/>
      <c r="EOS20" s="153"/>
      <c r="EOT20" s="153"/>
      <c r="EOU20" s="153"/>
      <c r="EOV20" s="153"/>
      <c r="EOW20" s="153"/>
      <c r="EOX20" s="153"/>
      <c r="EOY20" s="153"/>
      <c r="EOZ20" s="153"/>
      <c r="EPA20" s="153"/>
      <c r="EPB20" s="153"/>
      <c r="EPC20" s="153"/>
      <c r="EPD20" s="153"/>
      <c r="EPE20" s="153"/>
      <c r="EPF20" s="153"/>
      <c r="EPG20" s="153"/>
      <c r="EPH20" s="153"/>
      <c r="EPI20" s="153"/>
      <c r="EPJ20" s="153"/>
      <c r="EPK20" s="153"/>
      <c r="EPL20" s="153"/>
      <c r="EPM20" s="153"/>
      <c r="EPN20" s="153"/>
      <c r="EPO20" s="153"/>
      <c r="EPP20" s="153"/>
      <c r="EPQ20" s="153"/>
      <c r="EPR20" s="153"/>
      <c r="EPS20" s="153"/>
      <c r="EPT20" s="153"/>
      <c r="EPU20" s="153"/>
      <c r="EPV20" s="153"/>
      <c r="EPW20" s="153"/>
      <c r="EPX20" s="153"/>
      <c r="EPY20" s="153"/>
      <c r="EPZ20" s="153"/>
      <c r="EQA20" s="153"/>
      <c r="EQB20" s="153"/>
      <c r="EQC20" s="153"/>
      <c r="EQD20" s="153"/>
      <c r="EQE20" s="153"/>
      <c r="EQF20" s="153"/>
      <c r="EQG20" s="153"/>
      <c r="EQH20" s="153"/>
      <c r="EQI20" s="153"/>
      <c r="EQJ20" s="153"/>
      <c r="EQK20" s="153"/>
      <c r="EQL20" s="153"/>
      <c r="EQM20" s="153"/>
      <c r="EQN20" s="153"/>
      <c r="EQO20" s="153"/>
      <c r="EQP20" s="153"/>
      <c r="EQQ20" s="153"/>
      <c r="EQR20" s="153"/>
      <c r="EQS20" s="153"/>
      <c r="EQT20" s="153"/>
      <c r="EQU20" s="153"/>
      <c r="EQV20" s="153"/>
      <c r="EQW20" s="153"/>
      <c r="EQX20" s="153"/>
      <c r="EQY20" s="153"/>
      <c r="EQZ20" s="153"/>
      <c r="ERA20" s="153"/>
      <c r="ERB20" s="153"/>
      <c r="ERC20" s="153"/>
      <c r="ERD20" s="153"/>
      <c r="ERE20" s="153"/>
      <c r="ERF20" s="153"/>
      <c r="ERG20" s="153"/>
      <c r="ERH20" s="153"/>
      <c r="ERI20" s="153"/>
      <c r="ERJ20" s="153"/>
      <c r="ERK20" s="153"/>
      <c r="ERL20" s="153"/>
      <c r="ERM20" s="153"/>
      <c r="ERN20" s="153"/>
      <c r="ERO20" s="153"/>
      <c r="ERP20" s="153"/>
      <c r="ERQ20" s="153"/>
      <c r="ERR20" s="153"/>
      <c r="ERS20" s="153"/>
      <c r="ERT20" s="153"/>
      <c r="ERU20" s="153"/>
      <c r="ERV20" s="153"/>
      <c r="ERW20" s="153"/>
      <c r="ERX20" s="153"/>
      <c r="ERY20" s="153"/>
      <c r="ERZ20" s="153"/>
      <c r="ESA20" s="153"/>
      <c r="ESB20" s="153"/>
      <c r="ESC20" s="153"/>
      <c r="ESD20" s="153"/>
      <c r="ESE20" s="153"/>
      <c r="ESF20" s="153"/>
      <c r="ESG20" s="153"/>
      <c r="ESH20" s="153"/>
      <c r="ESI20" s="153"/>
      <c r="ESJ20" s="153"/>
      <c r="ESK20" s="153"/>
      <c r="ESL20" s="153"/>
      <c r="ESM20" s="153"/>
      <c r="ESN20" s="153"/>
      <c r="ESO20" s="153"/>
      <c r="ESP20" s="153"/>
      <c r="ESQ20" s="153"/>
      <c r="ESR20" s="153"/>
      <c r="ESS20" s="153"/>
      <c r="EST20" s="153"/>
      <c r="ESU20" s="153"/>
      <c r="ESV20" s="153"/>
      <c r="ESW20" s="153"/>
      <c r="ESX20" s="153"/>
      <c r="ESY20" s="153"/>
      <c r="ESZ20" s="153"/>
      <c r="ETA20" s="153"/>
      <c r="ETB20" s="153"/>
      <c r="ETC20" s="153"/>
      <c r="ETD20" s="153"/>
      <c r="ETE20" s="153"/>
      <c r="ETF20" s="153"/>
      <c r="ETG20" s="153"/>
      <c r="ETH20" s="153"/>
      <c r="ETI20" s="153"/>
      <c r="ETJ20" s="153"/>
      <c r="ETK20" s="153"/>
      <c r="ETL20" s="153"/>
      <c r="ETM20" s="153"/>
      <c r="ETN20" s="153"/>
      <c r="ETO20" s="153"/>
      <c r="ETP20" s="153"/>
      <c r="ETQ20" s="153"/>
      <c r="ETR20" s="153"/>
      <c r="ETS20" s="153"/>
      <c r="ETT20" s="153"/>
      <c r="ETU20" s="153"/>
      <c r="ETV20" s="153"/>
      <c r="ETW20" s="153"/>
      <c r="ETX20" s="153"/>
      <c r="ETY20" s="153"/>
      <c r="ETZ20" s="153"/>
      <c r="EUA20" s="153"/>
      <c r="EUB20" s="153"/>
      <c r="EUC20" s="153"/>
      <c r="EUD20" s="153"/>
      <c r="EUE20" s="153"/>
      <c r="EUF20" s="153"/>
      <c r="EUG20" s="153"/>
      <c r="EUH20" s="153"/>
      <c r="EUI20" s="153"/>
      <c r="EUJ20" s="153"/>
      <c r="EUK20" s="153"/>
      <c r="EUL20" s="153"/>
      <c r="EUM20" s="153"/>
      <c r="EUN20" s="153"/>
      <c r="EUO20" s="153"/>
      <c r="EUP20" s="153"/>
      <c r="EUQ20" s="153"/>
      <c r="EUR20" s="153"/>
      <c r="EUS20" s="153"/>
      <c r="EUT20" s="153"/>
      <c r="EUU20" s="153"/>
      <c r="EUV20" s="153"/>
      <c r="EUW20" s="153"/>
      <c r="EUX20" s="153"/>
      <c r="EUY20" s="153"/>
      <c r="EUZ20" s="153"/>
      <c r="EVA20" s="153"/>
      <c r="EVB20" s="153"/>
      <c r="EVC20" s="153"/>
      <c r="EVD20" s="153"/>
      <c r="EVE20" s="153"/>
      <c r="EVF20" s="153"/>
      <c r="EVG20" s="153"/>
      <c r="EVH20" s="153"/>
      <c r="EVI20" s="153"/>
      <c r="EVJ20" s="153"/>
      <c r="EVK20" s="153"/>
      <c r="EVL20" s="153"/>
      <c r="EVM20" s="153"/>
      <c r="EVN20" s="153"/>
      <c r="EVO20" s="153"/>
      <c r="EVP20" s="153"/>
      <c r="EVQ20" s="153"/>
      <c r="EVR20" s="153"/>
      <c r="EVS20" s="153"/>
      <c r="EVT20" s="153"/>
      <c r="EVU20" s="153"/>
      <c r="EVV20" s="153"/>
      <c r="EVW20" s="153"/>
      <c r="EVX20" s="153"/>
      <c r="EVY20" s="153"/>
      <c r="EVZ20" s="153"/>
      <c r="EWA20" s="153"/>
      <c r="EWB20" s="153"/>
      <c r="EWC20" s="153"/>
      <c r="EWD20" s="153"/>
      <c r="EWE20" s="153"/>
      <c r="EWF20" s="153"/>
      <c r="EWG20" s="153"/>
      <c r="EWH20" s="153"/>
      <c r="EWI20" s="153"/>
      <c r="EWJ20" s="153"/>
      <c r="EWK20" s="153"/>
      <c r="EWL20" s="153"/>
      <c r="EWM20" s="153"/>
      <c r="EWN20" s="153"/>
      <c r="EWO20" s="153"/>
      <c r="EWP20" s="153"/>
      <c r="EWQ20" s="153"/>
      <c r="EWR20" s="153"/>
      <c r="EWS20" s="153"/>
      <c r="EWT20" s="153"/>
      <c r="EWU20" s="153"/>
      <c r="EWV20" s="153"/>
      <c r="EWW20" s="153"/>
      <c r="EWX20" s="153"/>
      <c r="EWY20" s="153"/>
      <c r="EWZ20" s="153"/>
      <c r="EXA20" s="153"/>
      <c r="EXB20" s="153"/>
      <c r="EXC20" s="153"/>
      <c r="EXD20" s="153"/>
      <c r="EXE20" s="153"/>
      <c r="EXF20" s="153"/>
      <c r="EXG20" s="153"/>
      <c r="EXH20" s="153"/>
      <c r="EXI20" s="153"/>
      <c r="EXJ20" s="153"/>
      <c r="EXK20" s="153"/>
      <c r="EXL20" s="153"/>
      <c r="EXM20" s="153"/>
      <c r="EXN20" s="153"/>
      <c r="EXO20" s="153"/>
      <c r="EXP20" s="153"/>
      <c r="EXQ20" s="153"/>
      <c r="EXR20" s="153"/>
      <c r="EXS20" s="153"/>
      <c r="EXT20" s="153"/>
      <c r="EXU20" s="153"/>
      <c r="EXV20" s="153"/>
      <c r="EXW20" s="153"/>
      <c r="EXX20" s="153"/>
      <c r="EXY20" s="153"/>
      <c r="EXZ20" s="153"/>
      <c r="EYA20" s="153"/>
      <c r="EYB20" s="153"/>
      <c r="EYC20" s="153"/>
      <c r="EYD20" s="153"/>
      <c r="EYE20" s="153"/>
      <c r="EYF20" s="153"/>
      <c r="EYG20" s="153"/>
      <c r="EYH20" s="153"/>
      <c r="EYI20" s="153"/>
      <c r="EYJ20" s="153"/>
      <c r="EYK20" s="153"/>
      <c r="EYL20" s="153"/>
      <c r="EYM20" s="153"/>
      <c r="EYN20" s="153"/>
      <c r="EYO20" s="153"/>
      <c r="EYP20" s="153"/>
      <c r="EYQ20" s="153"/>
      <c r="EYR20" s="153"/>
      <c r="EYS20" s="153"/>
      <c r="EYT20" s="153"/>
      <c r="EYU20" s="153"/>
      <c r="EYV20" s="153"/>
      <c r="EYW20" s="153"/>
      <c r="EYX20" s="153"/>
      <c r="EYY20" s="153"/>
      <c r="EYZ20" s="153"/>
      <c r="EZA20" s="153"/>
      <c r="EZB20" s="153"/>
      <c r="EZC20" s="153"/>
      <c r="EZD20" s="153"/>
      <c r="EZE20" s="153"/>
      <c r="EZF20" s="153"/>
      <c r="EZG20" s="153"/>
      <c r="EZH20" s="153"/>
      <c r="EZI20" s="153"/>
      <c r="EZJ20" s="153"/>
      <c r="EZK20" s="153"/>
      <c r="EZL20" s="153"/>
      <c r="EZM20" s="153"/>
      <c r="EZN20" s="153"/>
      <c r="EZO20" s="153"/>
      <c r="EZP20" s="153"/>
      <c r="EZQ20" s="153"/>
      <c r="EZR20" s="153"/>
      <c r="EZS20" s="153"/>
      <c r="EZT20" s="153"/>
      <c r="EZU20" s="153"/>
      <c r="EZV20" s="153"/>
      <c r="EZW20" s="153"/>
      <c r="EZX20" s="153"/>
      <c r="EZY20" s="153"/>
      <c r="EZZ20" s="153"/>
      <c r="FAA20" s="153"/>
      <c r="FAB20" s="153"/>
      <c r="FAC20" s="153"/>
      <c r="FAD20" s="153"/>
      <c r="FAE20" s="153"/>
      <c r="FAF20" s="153"/>
      <c r="FAG20" s="153"/>
      <c r="FAH20" s="153"/>
      <c r="FAI20" s="153"/>
      <c r="FAJ20" s="153"/>
      <c r="FAK20" s="153"/>
      <c r="FAL20" s="153"/>
      <c r="FAM20" s="153"/>
      <c r="FAN20" s="153"/>
      <c r="FAO20" s="153"/>
      <c r="FAP20" s="153"/>
      <c r="FAQ20" s="153"/>
      <c r="FAR20" s="153"/>
      <c r="FAS20" s="153"/>
      <c r="FAT20" s="153"/>
      <c r="FAU20" s="153"/>
      <c r="FAV20" s="153"/>
      <c r="FAW20" s="153"/>
      <c r="FAX20" s="153"/>
      <c r="FAY20" s="153"/>
      <c r="FAZ20" s="153"/>
      <c r="FBA20" s="153"/>
      <c r="FBB20" s="153"/>
      <c r="FBC20" s="153"/>
      <c r="FBD20" s="153"/>
      <c r="FBE20" s="153"/>
      <c r="FBF20" s="153"/>
      <c r="FBG20" s="153"/>
      <c r="FBH20" s="153"/>
      <c r="FBI20" s="153"/>
      <c r="FBJ20" s="153"/>
      <c r="FBK20" s="153"/>
      <c r="FBL20" s="153"/>
      <c r="FBM20" s="153"/>
      <c r="FBN20" s="153"/>
      <c r="FBO20" s="153"/>
      <c r="FBP20" s="153"/>
      <c r="FBQ20" s="153"/>
      <c r="FBR20" s="153"/>
      <c r="FBS20" s="153"/>
      <c r="FBT20" s="153"/>
      <c r="FBU20" s="153"/>
      <c r="FBV20" s="153"/>
      <c r="FBW20" s="153"/>
      <c r="FBX20" s="153"/>
      <c r="FBY20" s="153"/>
      <c r="FBZ20" s="153"/>
      <c r="FCA20" s="153"/>
      <c r="FCB20" s="153"/>
      <c r="FCC20" s="153"/>
      <c r="FCD20" s="153"/>
      <c r="FCE20" s="153"/>
      <c r="FCF20" s="153"/>
      <c r="FCG20" s="153"/>
      <c r="FCH20" s="153"/>
      <c r="FCI20" s="153"/>
      <c r="FCJ20" s="153"/>
      <c r="FCK20" s="153"/>
      <c r="FCL20" s="153"/>
      <c r="FCM20" s="153"/>
      <c r="FCN20" s="153"/>
      <c r="FCO20" s="153"/>
      <c r="FCP20" s="153"/>
      <c r="FCQ20" s="153"/>
      <c r="FCR20" s="153"/>
      <c r="FCS20" s="153"/>
      <c r="FCT20" s="153"/>
      <c r="FCU20" s="153"/>
      <c r="FCV20" s="153"/>
      <c r="FCW20" s="153"/>
      <c r="FCX20" s="153"/>
      <c r="FCY20" s="153"/>
      <c r="FCZ20" s="153"/>
      <c r="FDA20" s="153"/>
      <c r="FDB20" s="153"/>
      <c r="FDC20" s="153"/>
      <c r="FDD20" s="153"/>
      <c r="FDE20" s="153"/>
      <c r="FDF20" s="153"/>
      <c r="FDG20" s="153"/>
      <c r="FDH20" s="153"/>
      <c r="FDI20" s="153"/>
      <c r="FDJ20" s="153"/>
      <c r="FDK20" s="153"/>
      <c r="FDL20" s="153"/>
      <c r="FDM20" s="153"/>
      <c r="FDN20" s="153"/>
      <c r="FDO20" s="153"/>
      <c r="FDP20" s="153"/>
      <c r="FDQ20" s="153"/>
      <c r="FDR20" s="153"/>
      <c r="FDS20" s="153"/>
      <c r="FDT20" s="153"/>
      <c r="FDU20" s="153"/>
      <c r="FDV20" s="153"/>
      <c r="FDW20" s="153"/>
      <c r="FDX20" s="153"/>
      <c r="FDY20" s="153"/>
      <c r="FDZ20" s="153"/>
      <c r="FEA20" s="153"/>
      <c r="FEB20" s="153"/>
      <c r="FEC20" s="153"/>
      <c r="FED20" s="153"/>
      <c r="FEE20" s="153"/>
      <c r="FEF20" s="153"/>
      <c r="FEG20" s="153"/>
      <c r="FEH20" s="153"/>
      <c r="FEI20" s="153"/>
      <c r="FEJ20" s="153"/>
      <c r="FEK20" s="153"/>
      <c r="FEL20" s="153"/>
      <c r="FEM20" s="153"/>
      <c r="FEN20" s="153"/>
      <c r="FEO20" s="153"/>
      <c r="FEP20" s="153"/>
      <c r="FEQ20" s="153"/>
      <c r="FER20" s="153"/>
      <c r="FES20" s="153"/>
      <c r="FET20" s="153"/>
      <c r="FEU20" s="153"/>
      <c r="FEV20" s="153"/>
      <c r="FEW20" s="153"/>
      <c r="FEX20" s="153"/>
      <c r="FEY20" s="153"/>
      <c r="FEZ20" s="153"/>
      <c r="FFA20" s="153"/>
      <c r="FFB20" s="153"/>
      <c r="FFC20" s="153"/>
      <c r="FFD20" s="153"/>
      <c r="FFE20" s="153"/>
      <c r="FFF20" s="153"/>
      <c r="FFG20" s="153"/>
      <c r="FFH20" s="153"/>
      <c r="FFI20" s="153"/>
      <c r="FFJ20" s="153"/>
      <c r="FFK20" s="153"/>
      <c r="FFL20" s="153"/>
      <c r="FFM20" s="153"/>
      <c r="FFN20" s="153"/>
      <c r="FFO20" s="153"/>
      <c r="FFP20" s="153"/>
      <c r="FFQ20" s="153"/>
      <c r="FFR20" s="153"/>
      <c r="FFS20" s="153"/>
      <c r="FFT20" s="153"/>
      <c r="FFU20" s="153"/>
      <c r="FFV20" s="153"/>
      <c r="FFW20" s="153"/>
      <c r="FFX20" s="153"/>
      <c r="FFY20" s="153"/>
      <c r="FFZ20" s="153"/>
      <c r="FGA20" s="153"/>
      <c r="FGB20" s="153"/>
      <c r="FGC20" s="153"/>
      <c r="FGD20" s="153"/>
      <c r="FGE20" s="153"/>
      <c r="FGF20" s="153"/>
      <c r="FGG20" s="153"/>
      <c r="FGH20" s="153"/>
      <c r="FGI20" s="153"/>
      <c r="FGJ20" s="153"/>
      <c r="FGK20" s="153"/>
      <c r="FGL20" s="153"/>
      <c r="FGM20" s="153"/>
      <c r="FGN20" s="153"/>
      <c r="FGO20" s="153"/>
      <c r="FGP20" s="153"/>
      <c r="FGQ20" s="153"/>
      <c r="FGR20" s="153"/>
      <c r="FGS20" s="153"/>
      <c r="FGT20" s="153"/>
      <c r="FGU20" s="153"/>
      <c r="FGV20" s="153"/>
      <c r="FGW20" s="153"/>
      <c r="FGX20" s="153"/>
      <c r="FGY20" s="153"/>
      <c r="FGZ20" s="153"/>
      <c r="FHA20" s="153"/>
      <c r="FHB20" s="153"/>
      <c r="FHC20" s="153"/>
      <c r="FHD20" s="153"/>
      <c r="FHE20" s="153"/>
      <c r="FHF20" s="153"/>
      <c r="FHG20" s="153"/>
      <c r="FHH20" s="153"/>
      <c r="FHI20" s="153"/>
      <c r="FHJ20" s="153"/>
      <c r="FHK20" s="153"/>
      <c r="FHL20" s="153"/>
      <c r="FHM20" s="153"/>
      <c r="FHN20" s="153"/>
      <c r="FHO20" s="153"/>
      <c r="FHP20" s="153"/>
      <c r="FHQ20" s="153"/>
      <c r="FHR20" s="153"/>
      <c r="FHS20" s="153"/>
      <c r="FHT20" s="153"/>
      <c r="FHU20" s="153"/>
      <c r="FHV20" s="153"/>
      <c r="FHW20" s="153"/>
      <c r="FHX20" s="153"/>
      <c r="FHY20" s="153"/>
      <c r="FHZ20" s="153"/>
      <c r="FIA20" s="153"/>
      <c r="FIB20" s="153"/>
      <c r="FIC20" s="153"/>
      <c r="FID20" s="153"/>
      <c r="FIE20" s="153"/>
      <c r="FIF20" s="153"/>
      <c r="FIG20" s="153"/>
      <c r="FIH20" s="153"/>
      <c r="FII20" s="153"/>
      <c r="FIJ20" s="153"/>
      <c r="FIK20" s="153"/>
      <c r="FIL20" s="153"/>
      <c r="FIM20" s="153"/>
      <c r="FIN20" s="153"/>
      <c r="FIO20" s="153"/>
      <c r="FIP20" s="153"/>
      <c r="FIQ20" s="153"/>
      <c r="FIR20" s="153"/>
      <c r="FIS20" s="153"/>
      <c r="FIT20" s="153"/>
      <c r="FIU20" s="153"/>
      <c r="FIV20" s="153"/>
      <c r="FIW20" s="153"/>
      <c r="FIX20" s="153"/>
      <c r="FIY20" s="153"/>
      <c r="FIZ20" s="153"/>
      <c r="FJA20" s="153"/>
      <c r="FJB20" s="153"/>
      <c r="FJC20" s="153"/>
      <c r="FJD20" s="153"/>
      <c r="FJE20" s="153"/>
      <c r="FJF20" s="153"/>
      <c r="FJG20" s="153"/>
      <c r="FJH20" s="153"/>
      <c r="FJI20" s="153"/>
      <c r="FJJ20" s="153"/>
      <c r="FJK20" s="153"/>
      <c r="FJL20" s="153"/>
      <c r="FJM20" s="153"/>
      <c r="FJN20" s="153"/>
      <c r="FJO20" s="153"/>
      <c r="FJP20" s="153"/>
      <c r="FJQ20" s="153"/>
      <c r="FJR20" s="153"/>
      <c r="FJS20" s="153"/>
      <c r="FJT20" s="153"/>
      <c r="FJU20" s="153"/>
      <c r="FJV20" s="153"/>
      <c r="FJW20" s="153"/>
      <c r="FJX20" s="153"/>
      <c r="FJY20" s="153"/>
      <c r="FJZ20" s="153"/>
      <c r="FKA20" s="153"/>
      <c r="FKB20" s="153"/>
      <c r="FKC20" s="153"/>
      <c r="FKD20" s="153"/>
      <c r="FKE20" s="153"/>
      <c r="FKF20" s="153"/>
      <c r="FKG20" s="153"/>
      <c r="FKH20" s="153"/>
      <c r="FKI20" s="153"/>
      <c r="FKJ20" s="153"/>
      <c r="FKK20" s="153"/>
      <c r="FKL20" s="153"/>
      <c r="FKM20" s="153"/>
      <c r="FKN20" s="153"/>
      <c r="FKO20" s="153"/>
      <c r="FKP20" s="153"/>
      <c r="FKQ20" s="153"/>
      <c r="FKR20" s="153"/>
      <c r="FKS20" s="153"/>
      <c r="FKT20" s="153"/>
      <c r="FKU20" s="153"/>
      <c r="FKV20" s="153"/>
      <c r="FKW20" s="153"/>
      <c r="FKX20" s="153"/>
      <c r="FKY20" s="153"/>
      <c r="FKZ20" s="153"/>
      <c r="FLA20" s="153"/>
      <c r="FLB20" s="153"/>
      <c r="FLC20" s="153"/>
      <c r="FLD20" s="153"/>
      <c r="FLE20" s="153"/>
      <c r="FLF20" s="153"/>
      <c r="FLG20" s="153"/>
      <c r="FLH20" s="153"/>
      <c r="FLI20" s="153"/>
      <c r="FLJ20" s="153"/>
      <c r="FLK20" s="153"/>
      <c r="FLL20" s="153"/>
      <c r="FLM20" s="153"/>
      <c r="FLN20" s="153"/>
      <c r="FLO20" s="153"/>
      <c r="FLP20" s="153"/>
      <c r="FLQ20" s="153"/>
      <c r="FLR20" s="153"/>
      <c r="FLS20" s="153"/>
      <c r="FLT20" s="153"/>
      <c r="FLU20" s="153"/>
      <c r="FLV20" s="153"/>
      <c r="FLW20" s="153"/>
      <c r="FLX20" s="153"/>
      <c r="FLY20" s="153"/>
      <c r="FLZ20" s="153"/>
      <c r="FMA20" s="153"/>
      <c r="FMB20" s="153"/>
      <c r="FMC20" s="153"/>
      <c r="FMD20" s="153"/>
      <c r="FME20" s="153"/>
      <c r="FMF20" s="153"/>
      <c r="FMG20" s="153"/>
      <c r="FMH20" s="153"/>
      <c r="FMI20" s="153"/>
      <c r="FMJ20" s="153"/>
      <c r="FMK20" s="153"/>
      <c r="FML20" s="153"/>
      <c r="FMM20" s="153"/>
      <c r="FMN20" s="153"/>
      <c r="FMO20" s="153"/>
      <c r="FMP20" s="153"/>
      <c r="FMQ20" s="153"/>
      <c r="FMR20" s="153"/>
      <c r="FMS20" s="153"/>
      <c r="FMT20" s="153"/>
      <c r="FMU20" s="153"/>
      <c r="FMV20" s="153"/>
      <c r="FMW20" s="153"/>
      <c r="FMX20" s="153"/>
      <c r="FMY20" s="153"/>
      <c r="FMZ20" s="153"/>
      <c r="FNA20" s="153"/>
      <c r="FNB20" s="153"/>
      <c r="FNC20" s="153"/>
      <c r="FND20" s="153"/>
      <c r="FNE20" s="153"/>
      <c r="FNF20" s="153"/>
      <c r="FNG20" s="153"/>
      <c r="FNH20" s="153"/>
      <c r="FNI20" s="153"/>
      <c r="FNJ20" s="153"/>
      <c r="FNK20" s="153"/>
      <c r="FNL20" s="153"/>
      <c r="FNM20" s="153"/>
      <c r="FNN20" s="153"/>
      <c r="FNO20" s="153"/>
      <c r="FNP20" s="153"/>
      <c r="FNQ20" s="153"/>
      <c r="FNR20" s="153"/>
      <c r="FNS20" s="153"/>
      <c r="FNT20" s="153"/>
      <c r="FNU20" s="153"/>
      <c r="FNV20" s="153"/>
      <c r="FNW20" s="153"/>
      <c r="FNX20" s="153"/>
      <c r="FNY20" s="153"/>
      <c r="FNZ20" s="153"/>
      <c r="FOA20" s="153"/>
      <c r="FOB20" s="153"/>
      <c r="FOC20" s="153"/>
      <c r="FOD20" s="153"/>
      <c r="FOE20" s="153"/>
      <c r="FOF20" s="153"/>
      <c r="FOG20" s="153"/>
      <c r="FOH20" s="153"/>
      <c r="FOI20" s="153"/>
      <c r="FOJ20" s="153"/>
      <c r="FOK20" s="153"/>
      <c r="FOL20" s="153"/>
      <c r="FOM20" s="153"/>
      <c r="FON20" s="153"/>
      <c r="FOO20" s="153"/>
      <c r="FOP20" s="153"/>
      <c r="FOQ20" s="153"/>
      <c r="FOR20" s="153"/>
      <c r="FOS20" s="153"/>
      <c r="FOT20" s="153"/>
      <c r="FOU20" s="153"/>
      <c r="FOV20" s="153"/>
      <c r="FOW20" s="153"/>
      <c r="FOX20" s="153"/>
      <c r="FOY20" s="153"/>
      <c r="FOZ20" s="153"/>
      <c r="FPA20" s="153"/>
      <c r="FPB20" s="153"/>
      <c r="FPC20" s="153"/>
      <c r="FPD20" s="153"/>
      <c r="FPE20" s="153"/>
      <c r="FPF20" s="153"/>
      <c r="FPG20" s="153"/>
      <c r="FPH20" s="153"/>
      <c r="FPI20" s="153"/>
      <c r="FPJ20" s="153"/>
      <c r="FPK20" s="153"/>
      <c r="FPL20" s="153"/>
      <c r="FPM20" s="153"/>
      <c r="FPN20" s="153"/>
      <c r="FPO20" s="153"/>
      <c r="FPP20" s="153"/>
      <c r="FPQ20" s="153"/>
      <c r="FPR20" s="153"/>
      <c r="FPS20" s="153"/>
      <c r="FPT20" s="153"/>
      <c r="FPU20" s="153"/>
      <c r="FPV20" s="153"/>
      <c r="FPW20" s="153"/>
      <c r="FPX20" s="153"/>
      <c r="FPY20" s="153"/>
      <c r="FPZ20" s="153"/>
      <c r="FQA20" s="153"/>
      <c r="FQB20" s="153"/>
      <c r="FQC20" s="153"/>
      <c r="FQD20" s="153"/>
      <c r="FQE20" s="153"/>
      <c r="FQF20" s="153"/>
      <c r="FQG20" s="153"/>
      <c r="FQH20" s="153"/>
      <c r="FQI20" s="153"/>
      <c r="FQJ20" s="153"/>
      <c r="FQK20" s="153"/>
      <c r="FQL20" s="153"/>
      <c r="FQM20" s="153"/>
      <c r="FQN20" s="153"/>
      <c r="FQO20" s="153"/>
      <c r="FQP20" s="153"/>
      <c r="FQQ20" s="153"/>
      <c r="FQR20" s="153"/>
      <c r="FQS20" s="153"/>
      <c r="FQT20" s="153"/>
      <c r="FQU20" s="153"/>
      <c r="FQV20" s="153"/>
      <c r="FQW20" s="153"/>
      <c r="FQX20" s="153"/>
      <c r="FQY20" s="153"/>
      <c r="FQZ20" s="153"/>
      <c r="FRA20" s="153"/>
      <c r="FRB20" s="153"/>
      <c r="FRC20" s="153"/>
      <c r="FRD20" s="153"/>
      <c r="FRE20" s="153"/>
      <c r="FRF20" s="153"/>
      <c r="FRG20" s="153"/>
      <c r="FRH20" s="153"/>
      <c r="FRI20" s="153"/>
      <c r="FRJ20" s="153"/>
      <c r="FRK20" s="153"/>
      <c r="FRL20" s="153"/>
      <c r="FRM20" s="153"/>
      <c r="FRN20" s="153"/>
      <c r="FRO20" s="153"/>
      <c r="FRP20" s="153"/>
      <c r="FRQ20" s="153"/>
      <c r="FRR20" s="153"/>
      <c r="FRS20" s="153"/>
      <c r="FRT20" s="153"/>
      <c r="FRU20" s="153"/>
      <c r="FRV20" s="153"/>
      <c r="FRW20" s="153"/>
      <c r="FRX20" s="153"/>
      <c r="FRY20" s="153"/>
      <c r="FRZ20" s="153"/>
      <c r="FSA20" s="153"/>
      <c r="FSB20" s="153"/>
      <c r="FSC20" s="153"/>
      <c r="FSD20" s="153"/>
      <c r="FSE20" s="153"/>
      <c r="FSF20" s="153"/>
      <c r="FSG20" s="153"/>
      <c r="FSH20" s="153"/>
      <c r="FSI20" s="153"/>
      <c r="FSJ20" s="153"/>
      <c r="FSK20" s="153"/>
      <c r="FSL20" s="153"/>
      <c r="FSM20" s="153"/>
      <c r="FSN20" s="153"/>
      <c r="FSO20" s="153"/>
      <c r="FSP20" s="153"/>
      <c r="FSQ20" s="153"/>
      <c r="FSR20" s="153"/>
      <c r="FSS20" s="153"/>
      <c r="FST20" s="153"/>
      <c r="FSU20" s="153"/>
      <c r="FSV20" s="153"/>
      <c r="FSW20" s="153"/>
      <c r="FSX20" s="153"/>
      <c r="FSY20" s="153"/>
      <c r="FSZ20" s="153"/>
      <c r="FTA20" s="153"/>
      <c r="FTB20" s="153"/>
      <c r="FTC20" s="153"/>
      <c r="FTD20" s="153"/>
      <c r="FTE20" s="153"/>
      <c r="FTF20" s="153"/>
      <c r="FTG20" s="153"/>
      <c r="FTH20" s="153"/>
      <c r="FTI20" s="153"/>
      <c r="FTJ20" s="153"/>
      <c r="FTK20" s="153"/>
      <c r="FTL20" s="153"/>
      <c r="FTM20" s="153"/>
      <c r="FTN20" s="153"/>
      <c r="FTO20" s="153"/>
      <c r="FTP20" s="153"/>
      <c r="FTQ20" s="153"/>
      <c r="FTR20" s="153"/>
      <c r="FTS20" s="153"/>
      <c r="FTT20" s="153"/>
      <c r="FTU20" s="153"/>
      <c r="FTV20" s="153"/>
      <c r="FTW20" s="153"/>
      <c r="FTX20" s="153"/>
      <c r="FTY20" s="153"/>
      <c r="FTZ20" s="153"/>
      <c r="FUA20" s="153"/>
      <c r="FUB20" s="153"/>
      <c r="FUC20" s="153"/>
      <c r="FUD20" s="153"/>
      <c r="FUE20" s="153"/>
      <c r="FUF20" s="153"/>
      <c r="FUG20" s="153"/>
      <c r="FUH20" s="153"/>
      <c r="FUI20" s="153"/>
      <c r="FUJ20" s="153"/>
      <c r="FUK20" s="153"/>
      <c r="FUL20" s="153"/>
      <c r="FUM20" s="153"/>
      <c r="FUN20" s="153"/>
      <c r="FUO20" s="153"/>
      <c r="FUP20" s="153"/>
      <c r="FUQ20" s="153"/>
      <c r="FUR20" s="153"/>
      <c r="FUS20" s="153"/>
      <c r="FUT20" s="153"/>
      <c r="FUU20" s="153"/>
      <c r="FUV20" s="153"/>
      <c r="FUW20" s="153"/>
      <c r="FUX20" s="153"/>
      <c r="FUY20" s="153"/>
      <c r="FUZ20" s="153"/>
      <c r="FVA20" s="153"/>
      <c r="FVB20" s="153"/>
      <c r="FVC20" s="153"/>
      <c r="FVD20" s="153"/>
      <c r="FVE20" s="153"/>
      <c r="FVF20" s="153"/>
      <c r="FVG20" s="153"/>
      <c r="FVH20" s="153"/>
      <c r="FVI20" s="153"/>
      <c r="FVJ20" s="153"/>
      <c r="FVK20" s="153"/>
      <c r="FVL20" s="153"/>
      <c r="FVM20" s="153"/>
      <c r="FVN20" s="153"/>
      <c r="FVO20" s="153"/>
      <c r="FVP20" s="153"/>
      <c r="FVQ20" s="153"/>
      <c r="FVR20" s="153"/>
      <c r="FVS20" s="153"/>
      <c r="FVT20" s="153"/>
      <c r="FVU20" s="153"/>
      <c r="FVV20" s="153"/>
      <c r="FVW20" s="153"/>
      <c r="FVX20" s="153"/>
      <c r="FVY20" s="153"/>
      <c r="FVZ20" s="153"/>
      <c r="FWA20" s="153"/>
      <c r="FWB20" s="153"/>
      <c r="FWC20" s="153"/>
      <c r="FWD20" s="153"/>
      <c r="FWE20" s="153"/>
      <c r="FWF20" s="153"/>
      <c r="FWG20" s="153"/>
      <c r="FWH20" s="153"/>
      <c r="FWI20" s="153"/>
      <c r="FWJ20" s="153"/>
      <c r="FWK20" s="153"/>
      <c r="FWL20" s="153"/>
      <c r="FWM20" s="153"/>
      <c r="FWN20" s="153"/>
      <c r="FWO20" s="153"/>
      <c r="FWP20" s="153"/>
      <c r="FWQ20" s="153"/>
      <c r="FWR20" s="153"/>
      <c r="FWS20" s="153"/>
      <c r="FWT20" s="153"/>
      <c r="FWU20" s="153"/>
      <c r="FWV20" s="153"/>
      <c r="FWW20" s="153"/>
      <c r="FWX20" s="153"/>
      <c r="FWY20" s="153"/>
      <c r="FWZ20" s="153"/>
      <c r="FXA20" s="153"/>
      <c r="FXB20" s="153"/>
      <c r="FXC20" s="153"/>
      <c r="FXD20" s="153"/>
      <c r="FXE20" s="153"/>
      <c r="FXF20" s="153"/>
      <c r="FXG20" s="153"/>
      <c r="FXH20" s="153"/>
      <c r="FXI20" s="153"/>
      <c r="FXJ20" s="153"/>
      <c r="FXK20" s="153"/>
      <c r="FXL20" s="153"/>
      <c r="FXM20" s="153"/>
      <c r="FXN20" s="153"/>
      <c r="FXO20" s="153"/>
      <c r="FXP20" s="153"/>
      <c r="FXQ20" s="153"/>
      <c r="FXR20" s="153"/>
      <c r="FXS20" s="153"/>
      <c r="FXT20" s="153"/>
      <c r="FXU20" s="153"/>
      <c r="FXV20" s="153"/>
      <c r="FXW20" s="153"/>
      <c r="FXX20" s="153"/>
      <c r="FXY20" s="153"/>
      <c r="FXZ20" s="153"/>
      <c r="FYA20" s="153"/>
      <c r="FYB20" s="153"/>
      <c r="FYC20" s="153"/>
      <c r="FYD20" s="153"/>
      <c r="FYE20" s="153"/>
      <c r="FYF20" s="153"/>
      <c r="FYG20" s="153"/>
      <c r="FYH20" s="153"/>
      <c r="FYI20" s="153"/>
      <c r="FYJ20" s="153"/>
      <c r="FYK20" s="153"/>
      <c r="FYL20" s="153"/>
      <c r="FYM20" s="153"/>
      <c r="FYN20" s="153"/>
      <c r="FYO20" s="153"/>
      <c r="FYP20" s="153"/>
      <c r="FYQ20" s="153"/>
      <c r="FYR20" s="153"/>
      <c r="FYS20" s="153"/>
      <c r="FYT20" s="153"/>
      <c r="FYU20" s="153"/>
      <c r="FYV20" s="153"/>
      <c r="FYW20" s="153"/>
      <c r="FYX20" s="153"/>
      <c r="FYY20" s="153"/>
      <c r="FYZ20" s="153"/>
      <c r="FZA20" s="153"/>
      <c r="FZB20" s="153"/>
      <c r="FZC20" s="153"/>
      <c r="FZD20" s="153"/>
      <c r="FZE20" s="153"/>
      <c r="FZF20" s="153"/>
      <c r="FZG20" s="153"/>
      <c r="FZH20" s="153"/>
      <c r="FZI20" s="153"/>
      <c r="FZJ20" s="153"/>
      <c r="FZK20" s="153"/>
      <c r="FZL20" s="153"/>
      <c r="FZM20" s="153"/>
      <c r="FZN20" s="153"/>
      <c r="FZO20" s="153"/>
      <c r="FZP20" s="153"/>
      <c r="FZQ20" s="153"/>
      <c r="FZR20" s="153"/>
      <c r="FZS20" s="153"/>
      <c r="FZT20" s="153"/>
      <c r="FZU20" s="153"/>
      <c r="FZV20" s="153"/>
      <c r="FZW20" s="153"/>
      <c r="FZX20" s="153"/>
      <c r="FZY20" s="153"/>
      <c r="FZZ20" s="153"/>
      <c r="GAA20" s="153"/>
      <c r="GAB20" s="153"/>
      <c r="GAC20" s="153"/>
      <c r="GAD20" s="153"/>
      <c r="GAE20" s="153"/>
      <c r="GAF20" s="153"/>
      <c r="GAG20" s="153"/>
      <c r="GAH20" s="153"/>
      <c r="GAI20" s="153"/>
      <c r="GAJ20" s="153"/>
      <c r="GAK20" s="153"/>
      <c r="GAL20" s="153"/>
      <c r="GAM20" s="153"/>
      <c r="GAN20" s="153"/>
      <c r="GAO20" s="153"/>
      <c r="GAP20" s="153"/>
      <c r="GAQ20" s="153"/>
      <c r="GAR20" s="153"/>
      <c r="GAS20" s="153"/>
      <c r="GAT20" s="153"/>
      <c r="GAU20" s="153"/>
      <c r="GAV20" s="153"/>
      <c r="GAW20" s="153"/>
      <c r="GAX20" s="153"/>
      <c r="GAY20" s="153"/>
      <c r="GAZ20" s="153"/>
      <c r="GBA20" s="153"/>
      <c r="GBB20" s="153"/>
      <c r="GBC20" s="153"/>
      <c r="GBD20" s="153"/>
      <c r="GBE20" s="153"/>
      <c r="GBF20" s="153"/>
      <c r="GBG20" s="153"/>
      <c r="GBH20" s="153"/>
      <c r="GBI20" s="153"/>
      <c r="GBJ20" s="153"/>
      <c r="GBK20" s="153"/>
      <c r="GBL20" s="153"/>
      <c r="GBM20" s="153"/>
      <c r="GBN20" s="153"/>
      <c r="GBO20" s="153"/>
      <c r="GBP20" s="153"/>
      <c r="GBQ20" s="153"/>
      <c r="GBR20" s="153"/>
      <c r="GBS20" s="153"/>
      <c r="GBT20" s="153"/>
      <c r="GBU20" s="153"/>
      <c r="GBV20" s="153"/>
      <c r="GBW20" s="153"/>
      <c r="GBX20" s="153"/>
      <c r="GBY20" s="153"/>
      <c r="GBZ20" s="153"/>
      <c r="GCA20" s="153"/>
      <c r="GCB20" s="153"/>
      <c r="GCC20" s="153"/>
      <c r="GCD20" s="153"/>
      <c r="GCE20" s="153"/>
      <c r="GCF20" s="153"/>
      <c r="GCG20" s="153"/>
      <c r="GCH20" s="153"/>
      <c r="GCI20" s="153"/>
      <c r="GCJ20" s="153"/>
      <c r="GCK20" s="153"/>
      <c r="GCL20" s="153"/>
      <c r="GCM20" s="153"/>
      <c r="GCN20" s="153"/>
      <c r="GCO20" s="153"/>
      <c r="GCP20" s="153"/>
      <c r="GCQ20" s="153"/>
      <c r="GCR20" s="153"/>
      <c r="GCS20" s="153"/>
      <c r="GCT20" s="153"/>
      <c r="GCU20" s="153"/>
      <c r="GCV20" s="153"/>
      <c r="GCW20" s="153"/>
      <c r="GCX20" s="153"/>
      <c r="GCY20" s="153"/>
      <c r="GCZ20" s="153"/>
      <c r="GDA20" s="153"/>
      <c r="GDB20" s="153"/>
      <c r="GDC20" s="153"/>
      <c r="GDD20" s="153"/>
      <c r="GDE20" s="153"/>
      <c r="GDF20" s="153"/>
      <c r="GDG20" s="153"/>
      <c r="GDH20" s="153"/>
      <c r="GDI20" s="153"/>
      <c r="GDJ20" s="153"/>
      <c r="GDK20" s="153"/>
      <c r="GDL20" s="153"/>
      <c r="GDM20" s="153"/>
      <c r="GDN20" s="153"/>
      <c r="GDO20" s="153"/>
      <c r="GDP20" s="153"/>
      <c r="GDQ20" s="153"/>
      <c r="GDR20" s="153"/>
      <c r="GDS20" s="153"/>
      <c r="GDT20" s="153"/>
      <c r="GDU20" s="153"/>
      <c r="GDV20" s="153"/>
      <c r="GDW20" s="153"/>
      <c r="GDX20" s="153"/>
      <c r="GDY20" s="153"/>
      <c r="GDZ20" s="153"/>
      <c r="GEA20" s="153"/>
      <c r="GEB20" s="153"/>
      <c r="GEC20" s="153"/>
      <c r="GED20" s="153"/>
      <c r="GEE20" s="153"/>
      <c r="GEF20" s="153"/>
      <c r="GEG20" s="153"/>
      <c r="GEH20" s="153"/>
      <c r="GEI20" s="153"/>
      <c r="GEJ20" s="153"/>
      <c r="GEK20" s="153"/>
      <c r="GEL20" s="153"/>
      <c r="GEM20" s="153"/>
      <c r="GEN20" s="153"/>
      <c r="GEO20" s="153"/>
      <c r="GEP20" s="153"/>
      <c r="GEQ20" s="153"/>
      <c r="GER20" s="153"/>
      <c r="GES20" s="153"/>
      <c r="GET20" s="153"/>
      <c r="GEU20" s="153"/>
      <c r="GEV20" s="153"/>
      <c r="GEW20" s="153"/>
      <c r="GEX20" s="153"/>
      <c r="GEY20" s="153"/>
      <c r="GEZ20" s="153"/>
      <c r="GFA20" s="153"/>
      <c r="GFB20" s="153"/>
      <c r="GFC20" s="153"/>
      <c r="GFD20" s="153"/>
      <c r="GFE20" s="153"/>
      <c r="GFF20" s="153"/>
      <c r="GFG20" s="153"/>
      <c r="GFH20" s="153"/>
      <c r="GFI20" s="153"/>
      <c r="GFJ20" s="153"/>
      <c r="GFK20" s="153"/>
      <c r="GFL20" s="153"/>
      <c r="GFM20" s="153"/>
      <c r="GFN20" s="153"/>
      <c r="GFO20" s="153"/>
      <c r="GFP20" s="153"/>
      <c r="GFQ20" s="153"/>
      <c r="GFR20" s="153"/>
      <c r="GFS20" s="153"/>
      <c r="GFT20" s="153"/>
      <c r="GFU20" s="153"/>
      <c r="GFV20" s="153"/>
      <c r="GFW20" s="153"/>
      <c r="GFX20" s="153"/>
      <c r="GFY20" s="153"/>
      <c r="GFZ20" s="153"/>
      <c r="GGA20" s="153"/>
      <c r="GGB20" s="153"/>
      <c r="GGC20" s="153"/>
      <c r="GGD20" s="153"/>
      <c r="GGE20" s="153"/>
      <c r="GGF20" s="153"/>
      <c r="GGG20" s="153"/>
      <c r="GGH20" s="153"/>
      <c r="GGI20" s="153"/>
      <c r="GGJ20" s="153"/>
      <c r="GGK20" s="153"/>
      <c r="GGL20" s="153"/>
      <c r="GGM20" s="153"/>
      <c r="GGN20" s="153"/>
      <c r="GGO20" s="153"/>
      <c r="GGP20" s="153"/>
      <c r="GGQ20" s="153"/>
      <c r="GGR20" s="153"/>
      <c r="GGS20" s="153"/>
      <c r="GGT20" s="153"/>
      <c r="GGU20" s="153"/>
      <c r="GGV20" s="153"/>
      <c r="GGW20" s="153"/>
      <c r="GGX20" s="153"/>
      <c r="GGY20" s="153"/>
      <c r="GGZ20" s="153"/>
      <c r="GHA20" s="153"/>
      <c r="GHB20" s="153"/>
      <c r="GHC20" s="153"/>
      <c r="GHD20" s="153"/>
      <c r="GHE20" s="153"/>
      <c r="GHF20" s="153"/>
      <c r="GHG20" s="153"/>
      <c r="GHH20" s="153"/>
      <c r="GHI20" s="153"/>
      <c r="GHJ20" s="153"/>
      <c r="GHK20" s="153"/>
      <c r="GHL20" s="153"/>
      <c r="GHM20" s="153"/>
      <c r="GHN20" s="153"/>
      <c r="GHO20" s="153"/>
      <c r="GHP20" s="153"/>
      <c r="GHQ20" s="153"/>
      <c r="GHR20" s="153"/>
      <c r="GHS20" s="153"/>
      <c r="GHT20" s="153"/>
      <c r="GHU20" s="153"/>
      <c r="GHV20" s="153"/>
      <c r="GHW20" s="153"/>
      <c r="GHX20" s="153"/>
      <c r="GHY20" s="153"/>
      <c r="GHZ20" s="153"/>
      <c r="GIA20" s="153"/>
      <c r="GIB20" s="153"/>
      <c r="GIC20" s="153"/>
      <c r="GID20" s="153"/>
      <c r="GIE20" s="153"/>
      <c r="GIF20" s="153"/>
      <c r="GIG20" s="153"/>
      <c r="GIH20" s="153"/>
      <c r="GII20" s="153"/>
      <c r="GIJ20" s="153"/>
      <c r="GIK20" s="153"/>
      <c r="GIL20" s="153"/>
      <c r="GIM20" s="153"/>
      <c r="GIN20" s="153"/>
      <c r="GIO20" s="153"/>
      <c r="GIP20" s="153"/>
      <c r="GIQ20" s="153"/>
      <c r="GIR20" s="153"/>
      <c r="GIS20" s="153"/>
      <c r="GIT20" s="153"/>
      <c r="GIU20" s="153"/>
      <c r="GIV20" s="153"/>
      <c r="GIW20" s="153"/>
      <c r="GIX20" s="153"/>
      <c r="GIY20" s="153"/>
      <c r="GIZ20" s="153"/>
      <c r="GJA20" s="153"/>
      <c r="GJB20" s="153"/>
      <c r="GJC20" s="153"/>
      <c r="GJD20" s="153"/>
      <c r="GJE20" s="153"/>
      <c r="GJF20" s="153"/>
      <c r="GJG20" s="153"/>
      <c r="GJH20" s="153"/>
      <c r="GJI20" s="153"/>
      <c r="GJJ20" s="153"/>
      <c r="GJK20" s="153"/>
      <c r="GJL20" s="153"/>
      <c r="GJM20" s="153"/>
      <c r="GJN20" s="153"/>
      <c r="GJO20" s="153"/>
      <c r="GJP20" s="153"/>
      <c r="GJQ20" s="153"/>
      <c r="GJR20" s="153"/>
      <c r="GJS20" s="153"/>
      <c r="GJT20" s="153"/>
      <c r="GJU20" s="153"/>
      <c r="GJV20" s="153"/>
      <c r="GJW20" s="153"/>
      <c r="GJX20" s="153"/>
      <c r="GJY20" s="153"/>
      <c r="GJZ20" s="153"/>
      <c r="GKA20" s="153"/>
      <c r="GKB20" s="153"/>
      <c r="GKC20" s="153"/>
      <c r="GKD20" s="153"/>
      <c r="GKE20" s="153"/>
      <c r="GKF20" s="153"/>
      <c r="GKG20" s="153"/>
      <c r="GKH20" s="153"/>
      <c r="GKI20" s="153"/>
      <c r="GKJ20" s="153"/>
      <c r="GKK20" s="153"/>
      <c r="GKL20" s="153"/>
      <c r="GKM20" s="153"/>
      <c r="GKN20" s="153"/>
      <c r="GKO20" s="153"/>
      <c r="GKP20" s="153"/>
      <c r="GKQ20" s="153"/>
      <c r="GKR20" s="153"/>
      <c r="GKS20" s="153"/>
      <c r="GKT20" s="153"/>
      <c r="GKU20" s="153"/>
      <c r="GKV20" s="153"/>
      <c r="GKW20" s="153"/>
      <c r="GKX20" s="153"/>
      <c r="GKY20" s="153"/>
      <c r="GKZ20" s="153"/>
      <c r="GLA20" s="153"/>
      <c r="GLB20" s="153"/>
      <c r="GLC20" s="153"/>
      <c r="GLD20" s="153"/>
      <c r="GLE20" s="153"/>
      <c r="GLF20" s="153"/>
      <c r="GLG20" s="153"/>
      <c r="GLH20" s="153"/>
      <c r="GLI20" s="153"/>
      <c r="GLJ20" s="153"/>
      <c r="GLK20" s="153"/>
      <c r="GLL20" s="153"/>
      <c r="GLM20" s="153"/>
      <c r="GLN20" s="153"/>
      <c r="GLO20" s="153"/>
      <c r="GLP20" s="153"/>
      <c r="GLQ20" s="153"/>
      <c r="GLR20" s="153"/>
      <c r="GLS20" s="153"/>
      <c r="GLT20" s="153"/>
      <c r="GLU20" s="153"/>
      <c r="GLV20" s="153"/>
      <c r="GLW20" s="153"/>
      <c r="GLX20" s="153"/>
      <c r="GLY20" s="153"/>
      <c r="GLZ20" s="153"/>
      <c r="GMA20" s="153"/>
      <c r="GMB20" s="153"/>
      <c r="GMC20" s="153"/>
      <c r="GMD20" s="153"/>
      <c r="GME20" s="153"/>
      <c r="GMF20" s="153"/>
      <c r="GMG20" s="153"/>
      <c r="GMH20" s="153"/>
      <c r="GMI20" s="153"/>
      <c r="GMJ20" s="153"/>
      <c r="GMK20" s="153"/>
      <c r="GML20" s="153"/>
      <c r="GMM20" s="153"/>
      <c r="GMN20" s="153"/>
      <c r="GMO20" s="153"/>
      <c r="GMP20" s="153"/>
      <c r="GMQ20" s="153"/>
      <c r="GMR20" s="153"/>
      <c r="GMS20" s="153"/>
      <c r="GMT20" s="153"/>
      <c r="GMU20" s="153"/>
      <c r="GMV20" s="153"/>
      <c r="GMW20" s="153"/>
      <c r="GMX20" s="153"/>
      <c r="GMY20" s="153"/>
      <c r="GMZ20" s="153"/>
      <c r="GNA20" s="153"/>
      <c r="GNB20" s="153"/>
      <c r="GNC20" s="153"/>
      <c r="GND20" s="153"/>
      <c r="GNE20" s="153"/>
      <c r="GNF20" s="153"/>
      <c r="GNG20" s="153"/>
      <c r="GNH20" s="153"/>
      <c r="GNI20" s="153"/>
      <c r="GNJ20" s="153"/>
      <c r="GNK20" s="153"/>
      <c r="GNL20" s="153"/>
      <c r="GNM20" s="153"/>
      <c r="GNN20" s="153"/>
      <c r="GNO20" s="153"/>
      <c r="GNP20" s="153"/>
      <c r="GNQ20" s="153"/>
      <c r="GNR20" s="153"/>
      <c r="GNS20" s="153"/>
      <c r="GNT20" s="153"/>
      <c r="GNU20" s="153"/>
      <c r="GNV20" s="153"/>
      <c r="GNW20" s="153"/>
      <c r="GNX20" s="153"/>
      <c r="GNY20" s="153"/>
      <c r="GNZ20" s="153"/>
      <c r="GOA20" s="153"/>
      <c r="GOB20" s="153"/>
      <c r="GOC20" s="153"/>
      <c r="GOD20" s="153"/>
      <c r="GOE20" s="153"/>
      <c r="GOF20" s="153"/>
      <c r="GOG20" s="153"/>
      <c r="GOH20" s="153"/>
      <c r="GOI20" s="153"/>
      <c r="GOJ20" s="153"/>
      <c r="GOK20" s="153"/>
      <c r="GOL20" s="153"/>
      <c r="GOM20" s="153"/>
      <c r="GON20" s="153"/>
      <c r="GOO20" s="153"/>
      <c r="GOP20" s="153"/>
      <c r="GOQ20" s="153"/>
      <c r="GOR20" s="153"/>
      <c r="GOS20" s="153"/>
      <c r="GOT20" s="153"/>
      <c r="GOU20" s="153"/>
      <c r="GOV20" s="153"/>
      <c r="GOW20" s="153"/>
      <c r="GOX20" s="153"/>
      <c r="GOY20" s="153"/>
      <c r="GOZ20" s="153"/>
      <c r="GPA20" s="153"/>
      <c r="GPB20" s="153"/>
      <c r="GPC20" s="153"/>
      <c r="GPD20" s="153"/>
      <c r="GPE20" s="153"/>
      <c r="GPF20" s="153"/>
      <c r="GPG20" s="153"/>
      <c r="GPH20" s="153"/>
      <c r="GPI20" s="153"/>
      <c r="GPJ20" s="153"/>
      <c r="GPK20" s="153"/>
      <c r="GPL20" s="153"/>
      <c r="GPM20" s="153"/>
      <c r="GPN20" s="153"/>
      <c r="GPO20" s="153"/>
      <c r="GPP20" s="153"/>
      <c r="GPQ20" s="153"/>
      <c r="GPR20" s="153"/>
      <c r="GPS20" s="153"/>
      <c r="GPT20" s="153"/>
      <c r="GPU20" s="153"/>
      <c r="GPV20" s="153"/>
      <c r="GPW20" s="153"/>
      <c r="GPX20" s="153"/>
      <c r="GPY20" s="153"/>
      <c r="GPZ20" s="153"/>
      <c r="GQA20" s="153"/>
      <c r="GQB20" s="153"/>
      <c r="GQC20" s="153"/>
      <c r="GQD20" s="153"/>
      <c r="GQE20" s="153"/>
      <c r="GQF20" s="153"/>
      <c r="GQG20" s="153"/>
      <c r="GQH20" s="153"/>
      <c r="GQI20" s="153"/>
      <c r="GQJ20" s="153"/>
      <c r="GQK20" s="153"/>
      <c r="GQL20" s="153"/>
      <c r="GQM20" s="153"/>
      <c r="GQN20" s="153"/>
      <c r="GQO20" s="153"/>
      <c r="GQP20" s="153"/>
      <c r="GQQ20" s="153"/>
      <c r="GQR20" s="153"/>
      <c r="GQS20" s="153"/>
      <c r="GQT20" s="153"/>
      <c r="GQU20" s="153"/>
      <c r="GQV20" s="153"/>
      <c r="GQW20" s="153"/>
      <c r="GQX20" s="153"/>
      <c r="GQY20" s="153"/>
      <c r="GQZ20" s="153"/>
      <c r="GRA20" s="153"/>
      <c r="GRB20" s="153"/>
      <c r="GRC20" s="153"/>
      <c r="GRD20" s="153"/>
      <c r="GRE20" s="153"/>
      <c r="GRF20" s="153"/>
      <c r="GRG20" s="153"/>
      <c r="GRH20" s="153"/>
      <c r="GRI20" s="153"/>
      <c r="GRJ20" s="153"/>
      <c r="GRK20" s="153"/>
      <c r="GRL20" s="153"/>
      <c r="GRM20" s="153"/>
      <c r="GRN20" s="153"/>
      <c r="GRO20" s="153"/>
      <c r="GRP20" s="153"/>
      <c r="GRQ20" s="153"/>
      <c r="GRR20" s="153"/>
      <c r="GRS20" s="153"/>
      <c r="GRT20" s="153"/>
      <c r="GRU20" s="153"/>
      <c r="GRV20" s="153"/>
      <c r="GRW20" s="153"/>
      <c r="GRX20" s="153"/>
      <c r="GRY20" s="153"/>
      <c r="GRZ20" s="153"/>
      <c r="GSA20" s="153"/>
      <c r="GSB20" s="153"/>
      <c r="GSC20" s="153"/>
      <c r="GSD20" s="153"/>
      <c r="GSE20" s="153"/>
      <c r="GSF20" s="153"/>
      <c r="GSG20" s="153"/>
      <c r="GSH20" s="153"/>
      <c r="GSI20" s="153"/>
      <c r="GSJ20" s="153"/>
      <c r="GSK20" s="153"/>
      <c r="GSL20" s="153"/>
      <c r="GSM20" s="153"/>
      <c r="GSN20" s="153"/>
      <c r="GSO20" s="153"/>
      <c r="GSP20" s="153"/>
      <c r="GSQ20" s="153"/>
      <c r="GSR20" s="153"/>
      <c r="GSS20" s="153"/>
      <c r="GST20" s="153"/>
      <c r="GSU20" s="153"/>
      <c r="GSV20" s="153"/>
      <c r="GSW20" s="153"/>
      <c r="GSX20" s="153"/>
      <c r="GSY20" s="153"/>
      <c r="GSZ20" s="153"/>
      <c r="GTA20" s="153"/>
      <c r="GTB20" s="153"/>
      <c r="GTC20" s="153"/>
      <c r="GTD20" s="153"/>
      <c r="GTE20" s="153"/>
      <c r="GTF20" s="153"/>
      <c r="GTG20" s="153"/>
      <c r="GTH20" s="153"/>
      <c r="GTI20" s="153"/>
      <c r="GTJ20" s="153"/>
      <c r="GTK20" s="153"/>
      <c r="GTL20" s="153"/>
      <c r="GTM20" s="153"/>
      <c r="GTN20" s="153"/>
      <c r="GTO20" s="153"/>
      <c r="GTP20" s="153"/>
      <c r="GTQ20" s="153"/>
      <c r="GTR20" s="153"/>
      <c r="GTS20" s="153"/>
      <c r="GTT20" s="153"/>
      <c r="GTU20" s="153"/>
      <c r="GTV20" s="153"/>
      <c r="GTW20" s="153"/>
      <c r="GTX20" s="153"/>
      <c r="GTY20" s="153"/>
      <c r="GTZ20" s="153"/>
      <c r="GUA20" s="153"/>
      <c r="GUB20" s="153"/>
      <c r="GUC20" s="153"/>
      <c r="GUD20" s="153"/>
      <c r="GUE20" s="153"/>
      <c r="GUF20" s="153"/>
      <c r="GUG20" s="153"/>
      <c r="GUH20" s="153"/>
      <c r="GUI20" s="153"/>
      <c r="GUJ20" s="153"/>
      <c r="GUK20" s="153"/>
      <c r="GUL20" s="153"/>
      <c r="GUM20" s="153"/>
      <c r="GUN20" s="153"/>
      <c r="GUO20" s="153"/>
      <c r="GUP20" s="153"/>
      <c r="GUQ20" s="153"/>
      <c r="GUR20" s="153"/>
      <c r="GUS20" s="153"/>
      <c r="GUT20" s="153"/>
      <c r="GUU20" s="153"/>
      <c r="GUV20" s="153"/>
      <c r="GUW20" s="153"/>
      <c r="GUX20" s="153"/>
      <c r="GUY20" s="153"/>
      <c r="GUZ20" s="153"/>
      <c r="GVA20" s="153"/>
      <c r="GVB20" s="153"/>
      <c r="GVC20" s="153"/>
      <c r="GVD20" s="153"/>
      <c r="GVE20" s="153"/>
      <c r="GVF20" s="153"/>
      <c r="GVG20" s="153"/>
      <c r="GVH20" s="153"/>
      <c r="GVI20" s="153"/>
      <c r="GVJ20" s="153"/>
      <c r="GVK20" s="153"/>
      <c r="GVL20" s="153"/>
      <c r="GVM20" s="153"/>
      <c r="GVN20" s="153"/>
      <c r="GVO20" s="153"/>
      <c r="GVP20" s="153"/>
      <c r="GVQ20" s="153"/>
      <c r="GVR20" s="153"/>
      <c r="GVS20" s="153"/>
      <c r="GVT20" s="153"/>
      <c r="GVU20" s="153"/>
      <c r="GVV20" s="153"/>
      <c r="GVW20" s="153"/>
      <c r="GVX20" s="153"/>
      <c r="GVY20" s="153"/>
      <c r="GVZ20" s="153"/>
      <c r="GWA20" s="153"/>
      <c r="GWB20" s="153"/>
      <c r="GWC20" s="153"/>
      <c r="GWD20" s="153"/>
      <c r="GWE20" s="153"/>
      <c r="GWF20" s="153"/>
      <c r="GWG20" s="153"/>
      <c r="GWH20" s="153"/>
      <c r="GWI20" s="153"/>
      <c r="GWJ20" s="153"/>
      <c r="GWK20" s="153"/>
      <c r="GWL20" s="153"/>
      <c r="GWM20" s="153"/>
      <c r="GWN20" s="153"/>
      <c r="GWO20" s="153"/>
      <c r="GWP20" s="153"/>
      <c r="GWQ20" s="153"/>
      <c r="GWR20" s="153"/>
      <c r="GWS20" s="153"/>
      <c r="GWT20" s="153"/>
      <c r="GWU20" s="153"/>
      <c r="GWV20" s="153"/>
      <c r="GWW20" s="153"/>
      <c r="GWX20" s="153"/>
      <c r="GWY20" s="153"/>
      <c r="GWZ20" s="153"/>
      <c r="GXA20" s="153"/>
      <c r="GXB20" s="153"/>
      <c r="GXC20" s="153"/>
      <c r="GXD20" s="153"/>
      <c r="GXE20" s="153"/>
      <c r="GXF20" s="153"/>
      <c r="GXG20" s="153"/>
      <c r="GXH20" s="153"/>
      <c r="GXI20" s="153"/>
      <c r="GXJ20" s="153"/>
      <c r="GXK20" s="153"/>
      <c r="GXL20" s="153"/>
      <c r="GXM20" s="153"/>
      <c r="GXN20" s="153"/>
      <c r="GXO20" s="153"/>
      <c r="GXP20" s="153"/>
      <c r="GXQ20" s="153"/>
      <c r="GXR20" s="153"/>
      <c r="GXS20" s="153"/>
      <c r="GXT20" s="153"/>
      <c r="GXU20" s="153"/>
      <c r="GXV20" s="153"/>
      <c r="GXW20" s="153"/>
      <c r="GXX20" s="153"/>
      <c r="GXY20" s="153"/>
      <c r="GXZ20" s="153"/>
      <c r="GYA20" s="153"/>
      <c r="GYB20" s="153"/>
      <c r="GYC20" s="153"/>
      <c r="GYD20" s="153"/>
      <c r="GYE20" s="153"/>
      <c r="GYF20" s="153"/>
      <c r="GYG20" s="153"/>
      <c r="GYH20" s="153"/>
      <c r="GYI20" s="153"/>
      <c r="GYJ20" s="153"/>
      <c r="GYK20" s="153"/>
      <c r="GYL20" s="153"/>
      <c r="GYM20" s="153"/>
      <c r="GYN20" s="153"/>
      <c r="GYO20" s="153"/>
      <c r="GYP20" s="153"/>
      <c r="GYQ20" s="153"/>
      <c r="GYR20" s="153"/>
      <c r="GYS20" s="153"/>
      <c r="GYT20" s="153"/>
      <c r="GYU20" s="153"/>
      <c r="GYV20" s="153"/>
      <c r="GYW20" s="153"/>
      <c r="GYX20" s="153"/>
      <c r="GYY20" s="153"/>
      <c r="GYZ20" s="153"/>
      <c r="GZA20" s="153"/>
      <c r="GZB20" s="153"/>
      <c r="GZC20" s="153"/>
      <c r="GZD20" s="153"/>
      <c r="GZE20" s="153"/>
      <c r="GZF20" s="153"/>
      <c r="GZG20" s="153"/>
      <c r="GZH20" s="153"/>
      <c r="GZI20" s="153"/>
      <c r="GZJ20" s="153"/>
      <c r="GZK20" s="153"/>
      <c r="GZL20" s="153"/>
      <c r="GZM20" s="153"/>
      <c r="GZN20" s="153"/>
      <c r="GZO20" s="153"/>
      <c r="GZP20" s="153"/>
      <c r="GZQ20" s="153"/>
      <c r="GZR20" s="153"/>
      <c r="GZS20" s="153"/>
      <c r="GZT20" s="153"/>
      <c r="GZU20" s="153"/>
      <c r="GZV20" s="153"/>
      <c r="GZW20" s="153"/>
      <c r="GZX20" s="153"/>
      <c r="GZY20" s="153"/>
      <c r="GZZ20" s="153"/>
      <c r="HAA20" s="153"/>
      <c r="HAB20" s="153"/>
      <c r="HAC20" s="153"/>
      <c r="HAD20" s="153"/>
      <c r="HAE20" s="153"/>
      <c r="HAF20" s="153"/>
      <c r="HAG20" s="153"/>
      <c r="HAH20" s="153"/>
      <c r="HAI20" s="153"/>
      <c r="HAJ20" s="153"/>
      <c r="HAK20" s="153"/>
      <c r="HAL20" s="153"/>
      <c r="HAM20" s="153"/>
      <c r="HAN20" s="153"/>
      <c r="HAO20" s="153"/>
      <c r="HAP20" s="153"/>
      <c r="HAQ20" s="153"/>
      <c r="HAR20" s="153"/>
      <c r="HAS20" s="153"/>
      <c r="HAT20" s="153"/>
      <c r="HAU20" s="153"/>
      <c r="HAV20" s="153"/>
      <c r="HAW20" s="153"/>
      <c r="HAX20" s="153"/>
      <c r="HAY20" s="153"/>
      <c r="HAZ20" s="153"/>
      <c r="HBA20" s="153"/>
      <c r="HBB20" s="153"/>
      <c r="HBC20" s="153"/>
      <c r="HBD20" s="153"/>
      <c r="HBE20" s="153"/>
      <c r="HBF20" s="153"/>
      <c r="HBG20" s="153"/>
      <c r="HBH20" s="153"/>
      <c r="HBI20" s="153"/>
      <c r="HBJ20" s="153"/>
      <c r="HBK20" s="153"/>
      <c r="HBL20" s="153"/>
      <c r="HBM20" s="153"/>
      <c r="HBN20" s="153"/>
      <c r="HBO20" s="153"/>
      <c r="HBP20" s="153"/>
      <c r="HBQ20" s="153"/>
      <c r="HBR20" s="153"/>
      <c r="HBS20" s="153"/>
      <c r="HBT20" s="153"/>
      <c r="HBU20" s="153"/>
      <c r="HBV20" s="153"/>
      <c r="HBW20" s="153"/>
      <c r="HBX20" s="153"/>
      <c r="HBY20" s="153"/>
      <c r="HBZ20" s="153"/>
      <c r="HCA20" s="153"/>
      <c r="HCB20" s="153"/>
      <c r="HCC20" s="153"/>
      <c r="HCD20" s="153"/>
      <c r="HCE20" s="153"/>
      <c r="HCF20" s="153"/>
      <c r="HCG20" s="153"/>
      <c r="HCH20" s="153"/>
      <c r="HCI20" s="153"/>
      <c r="HCJ20" s="153"/>
      <c r="HCK20" s="153"/>
      <c r="HCL20" s="153"/>
      <c r="HCM20" s="153"/>
      <c r="HCN20" s="153"/>
      <c r="HCO20" s="153"/>
      <c r="HCP20" s="153"/>
      <c r="HCQ20" s="153"/>
      <c r="HCR20" s="153"/>
      <c r="HCS20" s="153"/>
      <c r="HCT20" s="153"/>
      <c r="HCU20" s="153"/>
      <c r="HCV20" s="153"/>
      <c r="HCW20" s="153"/>
      <c r="HCX20" s="153"/>
      <c r="HCY20" s="153"/>
      <c r="HCZ20" s="153"/>
      <c r="HDA20" s="153"/>
      <c r="HDB20" s="153"/>
      <c r="HDC20" s="153"/>
      <c r="HDD20" s="153"/>
      <c r="HDE20" s="153"/>
      <c r="HDF20" s="153"/>
      <c r="HDG20" s="153"/>
      <c r="HDH20" s="153"/>
      <c r="HDI20" s="153"/>
      <c r="HDJ20" s="153"/>
      <c r="HDK20" s="153"/>
      <c r="HDL20" s="153"/>
      <c r="HDM20" s="153"/>
      <c r="HDN20" s="153"/>
      <c r="HDO20" s="153"/>
      <c r="HDP20" s="153"/>
      <c r="HDQ20" s="153"/>
      <c r="HDR20" s="153"/>
      <c r="HDS20" s="153"/>
      <c r="HDT20" s="153"/>
      <c r="HDU20" s="153"/>
      <c r="HDV20" s="153"/>
      <c r="HDW20" s="153"/>
      <c r="HDX20" s="153"/>
      <c r="HDY20" s="153"/>
      <c r="HDZ20" s="153"/>
      <c r="HEA20" s="153"/>
      <c r="HEB20" s="153"/>
      <c r="HEC20" s="153"/>
      <c r="HED20" s="153"/>
      <c r="HEE20" s="153"/>
      <c r="HEF20" s="153"/>
      <c r="HEG20" s="153"/>
      <c r="HEH20" s="153"/>
      <c r="HEI20" s="153"/>
      <c r="HEJ20" s="153"/>
      <c r="HEK20" s="153"/>
      <c r="HEL20" s="153"/>
      <c r="HEM20" s="153"/>
      <c r="HEN20" s="153"/>
      <c r="HEO20" s="153"/>
      <c r="HEP20" s="153"/>
      <c r="HEQ20" s="153"/>
      <c r="HER20" s="153"/>
      <c r="HES20" s="153"/>
      <c r="HET20" s="153"/>
      <c r="HEU20" s="153"/>
      <c r="HEV20" s="153"/>
      <c r="HEW20" s="153"/>
      <c r="HEX20" s="153"/>
      <c r="HEY20" s="153"/>
      <c r="HEZ20" s="153"/>
      <c r="HFA20" s="153"/>
      <c r="HFB20" s="153"/>
      <c r="HFC20" s="153"/>
      <c r="HFD20" s="153"/>
      <c r="HFE20" s="153"/>
      <c r="HFF20" s="153"/>
      <c r="HFG20" s="153"/>
      <c r="HFH20" s="153"/>
      <c r="HFI20" s="153"/>
      <c r="HFJ20" s="153"/>
      <c r="HFK20" s="153"/>
      <c r="HFL20" s="153"/>
      <c r="HFM20" s="153"/>
      <c r="HFN20" s="153"/>
      <c r="HFO20" s="153"/>
      <c r="HFP20" s="153"/>
      <c r="HFQ20" s="153"/>
      <c r="HFR20" s="153"/>
      <c r="HFS20" s="153"/>
      <c r="HFT20" s="153"/>
      <c r="HFU20" s="153"/>
      <c r="HFV20" s="153"/>
      <c r="HFW20" s="153"/>
      <c r="HFX20" s="153"/>
      <c r="HFY20" s="153"/>
      <c r="HFZ20" s="153"/>
      <c r="HGA20" s="153"/>
      <c r="HGB20" s="153"/>
      <c r="HGC20" s="153"/>
      <c r="HGD20" s="153"/>
      <c r="HGE20" s="153"/>
      <c r="HGF20" s="153"/>
      <c r="HGG20" s="153"/>
      <c r="HGH20" s="153"/>
      <c r="HGI20" s="153"/>
      <c r="HGJ20" s="153"/>
      <c r="HGK20" s="153"/>
      <c r="HGL20" s="153"/>
      <c r="HGM20" s="153"/>
      <c r="HGN20" s="153"/>
      <c r="HGO20" s="153"/>
      <c r="HGP20" s="153"/>
      <c r="HGQ20" s="153"/>
      <c r="HGR20" s="153"/>
      <c r="HGS20" s="153"/>
      <c r="HGT20" s="153"/>
      <c r="HGU20" s="153"/>
      <c r="HGV20" s="153"/>
      <c r="HGW20" s="153"/>
      <c r="HGX20" s="153"/>
      <c r="HGY20" s="153"/>
      <c r="HGZ20" s="153"/>
      <c r="HHA20" s="153"/>
      <c r="HHB20" s="153"/>
      <c r="HHC20" s="153"/>
      <c r="HHD20" s="153"/>
      <c r="HHE20" s="153"/>
      <c r="HHF20" s="153"/>
      <c r="HHG20" s="153"/>
      <c r="HHH20" s="153"/>
      <c r="HHI20" s="153"/>
      <c r="HHJ20" s="153"/>
      <c r="HHK20" s="153"/>
      <c r="HHL20" s="153"/>
      <c r="HHM20" s="153"/>
      <c r="HHN20" s="153"/>
      <c r="HHO20" s="153"/>
      <c r="HHP20" s="153"/>
      <c r="HHQ20" s="153"/>
      <c r="HHR20" s="153"/>
      <c r="HHS20" s="153"/>
      <c r="HHT20" s="153"/>
      <c r="HHU20" s="153"/>
      <c r="HHV20" s="153"/>
      <c r="HHW20" s="153"/>
      <c r="HHX20" s="153"/>
      <c r="HHY20" s="153"/>
      <c r="HHZ20" s="153"/>
      <c r="HIA20" s="153"/>
      <c r="HIB20" s="153"/>
      <c r="HIC20" s="153"/>
      <c r="HID20" s="153"/>
      <c r="HIE20" s="153"/>
      <c r="HIF20" s="153"/>
      <c r="HIG20" s="153"/>
      <c r="HIH20" s="153"/>
      <c r="HII20" s="153"/>
      <c r="HIJ20" s="153"/>
      <c r="HIK20" s="153"/>
      <c r="HIL20" s="153"/>
      <c r="HIM20" s="153"/>
      <c r="HIN20" s="153"/>
      <c r="HIO20" s="153"/>
      <c r="HIP20" s="153"/>
      <c r="HIQ20" s="153"/>
      <c r="HIR20" s="153"/>
      <c r="HIS20" s="153"/>
      <c r="HIT20" s="153"/>
      <c r="HIU20" s="153"/>
      <c r="HIV20" s="153"/>
      <c r="HIW20" s="153"/>
      <c r="HIX20" s="153"/>
      <c r="HIY20" s="153"/>
      <c r="HIZ20" s="153"/>
      <c r="HJA20" s="153"/>
      <c r="HJB20" s="153"/>
      <c r="HJC20" s="153"/>
      <c r="HJD20" s="153"/>
      <c r="HJE20" s="153"/>
      <c r="HJF20" s="153"/>
      <c r="HJG20" s="153"/>
      <c r="HJH20" s="153"/>
      <c r="HJI20" s="153"/>
      <c r="HJJ20" s="153"/>
      <c r="HJK20" s="153"/>
      <c r="HJL20" s="153"/>
      <c r="HJM20" s="153"/>
      <c r="HJN20" s="153"/>
      <c r="HJO20" s="153"/>
      <c r="HJP20" s="153"/>
      <c r="HJQ20" s="153"/>
      <c r="HJR20" s="153"/>
      <c r="HJS20" s="153"/>
      <c r="HJT20" s="153"/>
      <c r="HJU20" s="153"/>
      <c r="HJV20" s="153"/>
      <c r="HJW20" s="153"/>
      <c r="HJX20" s="153"/>
      <c r="HJY20" s="153"/>
      <c r="HJZ20" s="153"/>
      <c r="HKA20" s="153"/>
      <c r="HKB20" s="153"/>
      <c r="HKC20" s="153"/>
      <c r="HKD20" s="153"/>
      <c r="HKE20" s="153"/>
      <c r="HKF20" s="153"/>
      <c r="HKG20" s="153"/>
      <c r="HKH20" s="153"/>
      <c r="HKI20" s="153"/>
      <c r="HKJ20" s="153"/>
      <c r="HKK20" s="153"/>
      <c r="HKL20" s="153"/>
      <c r="HKM20" s="153"/>
      <c r="HKN20" s="153"/>
      <c r="HKO20" s="153"/>
      <c r="HKP20" s="153"/>
      <c r="HKQ20" s="153"/>
      <c r="HKR20" s="153"/>
      <c r="HKS20" s="153"/>
      <c r="HKT20" s="153"/>
      <c r="HKU20" s="153"/>
      <c r="HKV20" s="153"/>
      <c r="HKW20" s="153"/>
      <c r="HKX20" s="153"/>
      <c r="HKY20" s="153"/>
      <c r="HKZ20" s="153"/>
      <c r="HLA20" s="153"/>
      <c r="HLB20" s="153"/>
      <c r="HLC20" s="153"/>
      <c r="HLD20" s="153"/>
      <c r="HLE20" s="153"/>
      <c r="HLF20" s="153"/>
      <c r="HLG20" s="153"/>
      <c r="HLH20" s="153"/>
      <c r="HLI20" s="153"/>
      <c r="HLJ20" s="153"/>
      <c r="HLK20" s="153"/>
      <c r="HLL20" s="153"/>
      <c r="HLM20" s="153"/>
      <c r="HLN20" s="153"/>
      <c r="HLO20" s="153"/>
      <c r="HLP20" s="153"/>
      <c r="HLQ20" s="153"/>
      <c r="HLR20" s="153"/>
      <c r="HLS20" s="153"/>
      <c r="HLT20" s="153"/>
      <c r="HLU20" s="153"/>
      <c r="HLV20" s="153"/>
      <c r="HLW20" s="153"/>
      <c r="HLX20" s="153"/>
      <c r="HLY20" s="153"/>
      <c r="HLZ20" s="153"/>
      <c r="HMA20" s="153"/>
      <c r="HMB20" s="153"/>
      <c r="HMC20" s="153"/>
      <c r="HMD20" s="153"/>
      <c r="HME20" s="153"/>
      <c r="HMF20" s="153"/>
      <c r="HMG20" s="153"/>
      <c r="HMH20" s="153"/>
      <c r="HMI20" s="153"/>
      <c r="HMJ20" s="153"/>
      <c r="HMK20" s="153"/>
      <c r="HML20" s="153"/>
      <c r="HMM20" s="153"/>
      <c r="HMN20" s="153"/>
      <c r="HMO20" s="153"/>
      <c r="HMP20" s="153"/>
      <c r="HMQ20" s="153"/>
      <c r="HMR20" s="153"/>
      <c r="HMS20" s="153"/>
      <c r="HMT20" s="153"/>
      <c r="HMU20" s="153"/>
      <c r="HMV20" s="153"/>
      <c r="HMW20" s="153"/>
      <c r="HMX20" s="153"/>
      <c r="HMY20" s="153"/>
      <c r="HMZ20" s="153"/>
      <c r="HNA20" s="153"/>
      <c r="HNB20" s="153"/>
      <c r="HNC20" s="153"/>
      <c r="HND20" s="153"/>
      <c r="HNE20" s="153"/>
      <c r="HNF20" s="153"/>
      <c r="HNG20" s="153"/>
      <c r="HNH20" s="153"/>
      <c r="HNI20" s="153"/>
      <c r="HNJ20" s="153"/>
      <c r="HNK20" s="153"/>
      <c r="HNL20" s="153"/>
      <c r="HNM20" s="153"/>
      <c r="HNN20" s="153"/>
      <c r="HNO20" s="153"/>
      <c r="HNP20" s="153"/>
      <c r="HNQ20" s="153"/>
      <c r="HNR20" s="153"/>
      <c r="HNS20" s="153"/>
      <c r="HNT20" s="153"/>
      <c r="HNU20" s="153"/>
      <c r="HNV20" s="153"/>
      <c r="HNW20" s="153"/>
      <c r="HNX20" s="153"/>
      <c r="HNY20" s="153"/>
      <c r="HNZ20" s="153"/>
      <c r="HOA20" s="153"/>
      <c r="HOB20" s="153"/>
      <c r="HOC20" s="153"/>
      <c r="HOD20" s="153"/>
      <c r="HOE20" s="153"/>
      <c r="HOF20" s="153"/>
      <c r="HOG20" s="153"/>
      <c r="HOH20" s="153"/>
      <c r="HOI20" s="153"/>
      <c r="HOJ20" s="153"/>
      <c r="HOK20" s="153"/>
      <c r="HOL20" s="153"/>
      <c r="HOM20" s="153"/>
      <c r="HON20" s="153"/>
      <c r="HOO20" s="153"/>
      <c r="HOP20" s="153"/>
      <c r="HOQ20" s="153"/>
      <c r="HOR20" s="153"/>
      <c r="HOS20" s="153"/>
      <c r="HOT20" s="153"/>
      <c r="HOU20" s="153"/>
      <c r="HOV20" s="153"/>
      <c r="HOW20" s="153"/>
      <c r="HOX20" s="153"/>
      <c r="HOY20" s="153"/>
      <c r="HOZ20" s="153"/>
      <c r="HPA20" s="153"/>
      <c r="HPB20" s="153"/>
      <c r="HPC20" s="153"/>
      <c r="HPD20" s="153"/>
      <c r="HPE20" s="153"/>
      <c r="HPF20" s="153"/>
      <c r="HPG20" s="153"/>
      <c r="HPH20" s="153"/>
      <c r="HPI20" s="153"/>
      <c r="HPJ20" s="153"/>
      <c r="HPK20" s="153"/>
      <c r="HPL20" s="153"/>
      <c r="HPM20" s="153"/>
      <c r="HPN20" s="153"/>
      <c r="HPO20" s="153"/>
      <c r="HPP20" s="153"/>
      <c r="HPQ20" s="153"/>
      <c r="HPR20" s="153"/>
      <c r="HPS20" s="153"/>
      <c r="HPT20" s="153"/>
      <c r="HPU20" s="153"/>
      <c r="HPV20" s="153"/>
      <c r="HPW20" s="153"/>
      <c r="HPX20" s="153"/>
      <c r="HPY20" s="153"/>
      <c r="HPZ20" s="153"/>
      <c r="HQA20" s="153"/>
      <c r="HQB20" s="153"/>
      <c r="HQC20" s="153"/>
      <c r="HQD20" s="153"/>
      <c r="HQE20" s="153"/>
      <c r="HQF20" s="153"/>
      <c r="HQG20" s="153"/>
      <c r="HQH20" s="153"/>
      <c r="HQI20" s="153"/>
      <c r="HQJ20" s="153"/>
      <c r="HQK20" s="153"/>
      <c r="HQL20" s="153"/>
      <c r="HQM20" s="153"/>
      <c r="HQN20" s="153"/>
      <c r="HQO20" s="153"/>
      <c r="HQP20" s="153"/>
      <c r="HQQ20" s="153"/>
      <c r="HQR20" s="153"/>
      <c r="HQS20" s="153"/>
      <c r="HQT20" s="153"/>
      <c r="HQU20" s="153"/>
      <c r="HQV20" s="153"/>
      <c r="HQW20" s="153"/>
      <c r="HQX20" s="153"/>
      <c r="HQY20" s="153"/>
      <c r="HQZ20" s="153"/>
      <c r="HRA20" s="153"/>
      <c r="HRB20" s="153"/>
      <c r="HRC20" s="153"/>
      <c r="HRD20" s="153"/>
      <c r="HRE20" s="153"/>
      <c r="HRF20" s="153"/>
      <c r="HRG20" s="153"/>
      <c r="HRH20" s="153"/>
      <c r="HRI20" s="153"/>
      <c r="HRJ20" s="153"/>
      <c r="HRK20" s="153"/>
      <c r="HRL20" s="153"/>
      <c r="HRM20" s="153"/>
      <c r="HRN20" s="153"/>
      <c r="HRO20" s="153"/>
      <c r="HRP20" s="153"/>
      <c r="HRQ20" s="153"/>
      <c r="HRR20" s="153"/>
      <c r="HRS20" s="153"/>
      <c r="HRT20" s="153"/>
      <c r="HRU20" s="153"/>
      <c r="HRV20" s="153"/>
      <c r="HRW20" s="153"/>
      <c r="HRX20" s="153"/>
      <c r="HRY20" s="153"/>
      <c r="HRZ20" s="153"/>
      <c r="HSA20" s="153"/>
      <c r="HSB20" s="153"/>
      <c r="HSC20" s="153"/>
      <c r="HSD20" s="153"/>
      <c r="HSE20" s="153"/>
      <c r="HSF20" s="153"/>
      <c r="HSG20" s="153"/>
      <c r="HSH20" s="153"/>
      <c r="HSI20" s="153"/>
      <c r="HSJ20" s="153"/>
      <c r="HSK20" s="153"/>
      <c r="HSL20" s="153"/>
      <c r="HSM20" s="153"/>
      <c r="HSN20" s="153"/>
      <c r="HSO20" s="153"/>
      <c r="HSP20" s="153"/>
      <c r="HSQ20" s="153"/>
      <c r="HSR20" s="153"/>
      <c r="HSS20" s="153"/>
      <c r="HST20" s="153"/>
      <c r="HSU20" s="153"/>
      <c r="HSV20" s="153"/>
      <c r="HSW20" s="153"/>
      <c r="HSX20" s="153"/>
      <c r="HSY20" s="153"/>
      <c r="HSZ20" s="153"/>
      <c r="HTA20" s="153"/>
      <c r="HTB20" s="153"/>
      <c r="HTC20" s="153"/>
      <c r="HTD20" s="153"/>
      <c r="HTE20" s="153"/>
      <c r="HTF20" s="153"/>
      <c r="HTG20" s="153"/>
      <c r="HTH20" s="153"/>
      <c r="HTI20" s="153"/>
      <c r="HTJ20" s="153"/>
      <c r="HTK20" s="153"/>
      <c r="HTL20" s="153"/>
      <c r="HTM20" s="153"/>
      <c r="HTN20" s="153"/>
      <c r="HTO20" s="153"/>
      <c r="HTP20" s="153"/>
      <c r="HTQ20" s="153"/>
      <c r="HTR20" s="153"/>
      <c r="HTS20" s="153"/>
      <c r="HTT20" s="153"/>
      <c r="HTU20" s="153"/>
      <c r="HTV20" s="153"/>
      <c r="HTW20" s="153"/>
      <c r="HTX20" s="153"/>
      <c r="HTY20" s="153"/>
      <c r="HTZ20" s="153"/>
      <c r="HUA20" s="153"/>
      <c r="HUB20" s="153"/>
      <c r="HUC20" s="153"/>
      <c r="HUD20" s="153"/>
      <c r="HUE20" s="153"/>
      <c r="HUF20" s="153"/>
      <c r="HUG20" s="153"/>
      <c r="HUH20" s="153"/>
      <c r="HUI20" s="153"/>
      <c r="HUJ20" s="153"/>
      <c r="HUK20" s="153"/>
      <c r="HUL20" s="153"/>
      <c r="HUM20" s="153"/>
      <c r="HUN20" s="153"/>
      <c r="HUO20" s="153"/>
      <c r="HUP20" s="153"/>
      <c r="HUQ20" s="153"/>
      <c r="HUR20" s="153"/>
      <c r="HUS20" s="153"/>
      <c r="HUT20" s="153"/>
      <c r="HUU20" s="153"/>
      <c r="HUV20" s="153"/>
      <c r="HUW20" s="153"/>
      <c r="HUX20" s="153"/>
      <c r="HUY20" s="153"/>
      <c r="HUZ20" s="153"/>
      <c r="HVA20" s="153"/>
      <c r="HVB20" s="153"/>
      <c r="HVC20" s="153"/>
      <c r="HVD20" s="153"/>
      <c r="HVE20" s="153"/>
      <c r="HVF20" s="153"/>
      <c r="HVG20" s="153"/>
      <c r="HVH20" s="153"/>
      <c r="HVI20" s="153"/>
      <c r="HVJ20" s="153"/>
      <c r="HVK20" s="153"/>
      <c r="HVL20" s="153"/>
      <c r="HVM20" s="153"/>
      <c r="HVN20" s="153"/>
      <c r="HVO20" s="153"/>
      <c r="HVP20" s="153"/>
      <c r="HVQ20" s="153"/>
      <c r="HVR20" s="153"/>
      <c r="HVS20" s="153"/>
      <c r="HVT20" s="153"/>
      <c r="HVU20" s="153"/>
      <c r="HVV20" s="153"/>
      <c r="HVW20" s="153"/>
      <c r="HVX20" s="153"/>
      <c r="HVY20" s="153"/>
      <c r="HVZ20" s="153"/>
      <c r="HWA20" s="153"/>
      <c r="HWB20" s="153"/>
      <c r="HWC20" s="153"/>
      <c r="HWD20" s="153"/>
      <c r="HWE20" s="153"/>
      <c r="HWF20" s="153"/>
      <c r="HWG20" s="153"/>
      <c r="HWH20" s="153"/>
      <c r="HWI20" s="153"/>
      <c r="HWJ20" s="153"/>
      <c r="HWK20" s="153"/>
      <c r="HWL20" s="153"/>
      <c r="HWM20" s="153"/>
      <c r="HWN20" s="153"/>
      <c r="HWO20" s="153"/>
      <c r="HWP20" s="153"/>
      <c r="HWQ20" s="153"/>
      <c r="HWR20" s="153"/>
      <c r="HWS20" s="153"/>
      <c r="HWT20" s="153"/>
      <c r="HWU20" s="153"/>
      <c r="HWV20" s="153"/>
      <c r="HWW20" s="153"/>
      <c r="HWX20" s="153"/>
      <c r="HWY20" s="153"/>
      <c r="HWZ20" s="153"/>
      <c r="HXA20" s="153"/>
      <c r="HXB20" s="153"/>
      <c r="HXC20" s="153"/>
      <c r="HXD20" s="153"/>
      <c r="HXE20" s="153"/>
      <c r="HXF20" s="153"/>
      <c r="HXG20" s="153"/>
      <c r="HXH20" s="153"/>
      <c r="HXI20" s="153"/>
      <c r="HXJ20" s="153"/>
      <c r="HXK20" s="153"/>
      <c r="HXL20" s="153"/>
      <c r="HXM20" s="153"/>
      <c r="HXN20" s="153"/>
      <c r="HXO20" s="153"/>
      <c r="HXP20" s="153"/>
      <c r="HXQ20" s="153"/>
      <c r="HXR20" s="153"/>
      <c r="HXS20" s="153"/>
      <c r="HXT20" s="153"/>
      <c r="HXU20" s="153"/>
      <c r="HXV20" s="153"/>
      <c r="HXW20" s="153"/>
      <c r="HXX20" s="153"/>
      <c r="HXY20" s="153"/>
      <c r="HXZ20" s="153"/>
      <c r="HYA20" s="153"/>
      <c r="HYB20" s="153"/>
      <c r="HYC20" s="153"/>
      <c r="HYD20" s="153"/>
      <c r="HYE20" s="153"/>
      <c r="HYF20" s="153"/>
      <c r="HYG20" s="153"/>
      <c r="HYH20" s="153"/>
      <c r="HYI20" s="153"/>
      <c r="HYJ20" s="153"/>
      <c r="HYK20" s="153"/>
      <c r="HYL20" s="153"/>
      <c r="HYM20" s="153"/>
      <c r="HYN20" s="153"/>
      <c r="HYO20" s="153"/>
      <c r="HYP20" s="153"/>
      <c r="HYQ20" s="153"/>
      <c r="HYR20" s="153"/>
      <c r="HYS20" s="153"/>
      <c r="HYT20" s="153"/>
      <c r="HYU20" s="153"/>
      <c r="HYV20" s="153"/>
      <c r="HYW20" s="153"/>
      <c r="HYX20" s="153"/>
      <c r="HYY20" s="153"/>
      <c r="HYZ20" s="153"/>
      <c r="HZA20" s="153"/>
      <c r="HZB20" s="153"/>
      <c r="HZC20" s="153"/>
      <c r="HZD20" s="153"/>
      <c r="HZE20" s="153"/>
      <c r="HZF20" s="153"/>
      <c r="HZG20" s="153"/>
      <c r="HZH20" s="153"/>
      <c r="HZI20" s="153"/>
      <c r="HZJ20" s="153"/>
      <c r="HZK20" s="153"/>
      <c r="HZL20" s="153"/>
      <c r="HZM20" s="153"/>
      <c r="HZN20" s="153"/>
      <c r="HZO20" s="153"/>
      <c r="HZP20" s="153"/>
      <c r="HZQ20" s="153"/>
      <c r="HZR20" s="153"/>
      <c r="HZS20" s="153"/>
      <c r="HZT20" s="153"/>
      <c r="HZU20" s="153"/>
      <c r="HZV20" s="153"/>
      <c r="HZW20" s="153"/>
      <c r="HZX20" s="153"/>
      <c r="HZY20" s="153"/>
      <c r="HZZ20" s="153"/>
      <c r="IAA20" s="153"/>
      <c r="IAB20" s="153"/>
      <c r="IAC20" s="153"/>
      <c r="IAD20" s="153"/>
      <c r="IAE20" s="153"/>
      <c r="IAF20" s="153"/>
      <c r="IAG20" s="153"/>
      <c r="IAH20" s="153"/>
      <c r="IAI20" s="153"/>
      <c r="IAJ20" s="153"/>
      <c r="IAK20" s="153"/>
      <c r="IAL20" s="153"/>
      <c r="IAM20" s="153"/>
      <c r="IAN20" s="153"/>
      <c r="IAO20" s="153"/>
      <c r="IAP20" s="153"/>
      <c r="IAQ20" s="153"/>
      <c r="IAR20" s="153"/>
      <c r="IAS20" s="153"/>
      <c r="IAT20" s="153"/>
      <c r="IAU20" s="153"/>
      <c r="IAV20" s="153"/>
      <c r="IAW20" s="153"/>
      <c r="IAX20" s="153"/>
      <c r="IAY20" s="153"/>
      <c r="IAZ20" s="153"/>
      <c r="IBA20" s="153"/>
      <c r="IBB20" s="153"/>
      <c r="IBC20" s="153"/>
      <c r="IBD20" s="153"/>
      <c r="IBE20" s="153"/>
      <c r="IBF20" s="153"/>
      <c r="IBG20" s="153"/>
      <c r="IBH20" s="153"/>
      <c r="IBI20" s="153"/>
      <c r="IBJ20" s="153"/>
      <c r="IBK20" s="153"/>
      <c r="IBL20" s="153"/>
      <c r="IBM20" s="153"/>
      <c r="IBN20" s="153"/>
      <c r="IBO20" s="153"/>
      <c r="IBP20" s="153"/>
      <c r="IBQ20" s="153"/>
      <c r="IBR20" s="153"/>
      <c r="IBS20" s="153"/>
      <c r="IBT20" s="153"/>
      <c r="IBU20" s="153"/>
      <c r="IBV20" s="153"/>
      <c r="IBW20" s="153"/>
      <c r="IBX20" s="153"/>
      <c r="IBY20" s="153"/>
      <c r="IBZ20" s="153"/>
      <c r="ICA20" s="153"/>
      <c r="ICB20" s="153"/>
      <c r="ICC20" s="153"/>
      <c r="ICD20" s="153"/>
      <c r="ICE20" s="153"/>
      <c r="ICF20" s="153"/>
      <c r="ICG20" s="153"/>
      <c r="ICH20" s="153"/>
      <c r="ICI20" s="153"/>
      <c r="ICJ20" s="153"/>
      <c r="ICK20" s="153"/>
      <c r="ICL20" s="153"/>
      <c r="ICM20" s="153"/>
      <c r="ICN20" s="153"/>
      <c r="ICO20" s="153"/>
      <c r="ICP20" s="153"/>
      <c r="ICQ20" s="153"/>
      <c r="ICR20" s="153"/>
      <c r="ICS20" s="153"/>
      <c r="ICT20" s="153"/>
      <c r="ICU20" s="153"/>
      <c r="ICV20" s="153"/>
      <c r="ICW20" s="153"/>
      <c r="ICX20" s="153"/>
      <c r="ICY20" s="153"/>
      <c r="ICZ20" s="153"/>
      <c r="IDA20" s="153"/>
      <c r="IDB20" s="153"/>
      <c r="IDC20" s="153"/>
      <c r="IDD20" s="153"/>
      <c r="IDE20" s="153"/>
      <c r="IDF20" s="153"/>
      <c r="IDG20" s="153"/>
      <c r="IDH20" s="153"/>
      <c r="IDI20" s="153"/>
      <c r="IDJ20" s="153"/>
      <c r="IDK20" s="153"/>
      <c r="IDL20" s="153"/>
      <c r="IDM20" s="153"/>
      <c r="IDN20" s="153"/>
      <c r="IDO20" s="153"/>
      <c r="IDP20" s="153"/>
      <c r="IDQ20" s="153"/>
      <c r="IDR20" s="153"/>
      <c r="IDS20" s="153"/>
      <c r="IDT20" s="153"/>
      <c r="IDU20" s="153"/>
      <c r="IDV20" s="153"/>
      <c r="IDW20" s="153"/>
      <c r="IDX20" s="153"/>
      <c r="IDY20" s="153"/>
      <c r="IDZ20" s="153"/>
      <c r="IEA20" s="153"/>
      <c r="IEB20" s="153"/>
      <c r="IEC20" s="153"/>
      <c r="IED20" s="153"/>
      <c r="IEE20" s="153"/>
      <c r="IEF20" s="153"/>
      <c r="IEG20" s="153"/>
      <c r="IEH20" s="153"/>
      <c r="IEI20" s="153"/>
      <c r="IEJ20" s="153"/>
      <c r="IEK20" s="153"/>
      <c r="IEL20" s="153"/>
      <c r="IEM20" s="153"/>
      <c r="IEN20" s="153"/>
      <c r="IEO20" s="153"/>
      <c r="IEP20" s="153"/>
      <c r="IEQ20" s="153"/>
      <c r="IER20" s="153"/>
      <c r="IES20" s="153"/>
      <c r="IET20" s="153"/>
      <c r="IEU20" s="153"/>
      <c r="IEV20" s="153"/>
      <c r="IEW20" s="153"/>
      <c r="IEX20" s="153"/>
      <c r="IEY20" s="153"/>
      <c r="IEZ20" s="153"/>
      <c r="IFA20" s="153"/>
      <c r="IFB20" s="153"/>
      <c r="IFC20" s="153"/>
      <c r="IFD20" s="153"/>
      <c r="IFE20" s="153"/>
      <c r="IFF20" s="153"/>
      <c r="IFG20" s="153"/>
      <c r="IFH20" s="153"/>
      <c r="IFI20" s="153"/>
      <c r="IFJ20" s="153"/>
      <c r="IFK20" s="153"/>
      <c r="IFL20" s="153"/>
      <c r="IFM20" s="153"/>
      <c r="IFN20" s="153"/>
      <c r="IFO20" s="153"/>
      <c r="IFP20" s="153"/>
      <c r="IFQ20" s="153"/>
      <c r="IFR20" s="153"/>
      <c r="IFS20" s="153"/>
      <c r="IFT20" s="153"/>
      <c r="IFU20" s="153"/>
      <c r="IFV20" s="153"/>
      <c r="IFW20" s="153"/>
      <c r="IFX20" s="153"/>
      <c r="IFY20" s="153"/>
      <c r="IFZ20" s="153"/>
      <c r="IGA20" s="153"/>
      <c r="IGB20" s="153"/>
      <c r="IGC20" s="153"/>
      <c r="IGD20" s="153"/>
      <c r="IGE20" s="153"/>
      <c r="IGF20" s="153"/>
      <c r="IGG20" s="153"/>
      <c r="IGH20" s="153"/>
      <c r="IGI20" s="153"/>
      <c r="IGJ20" s="153"/>
      <c r="IGK20" s="153"/>
      <c r="IGL20" s="153"/>
      <c r="IGM20" s="153"/>
      <c r="IGN20" s="153"/>
      <c r="IGO20" s="153"/>
      <c r="IGP20" s="153"/>
      <c r="IGQ20" s="153"/>
      <c r="IGR20" s="153"/>
      <c r="IGS20" s="153"/>
      <c r="IGT20" s="153"/>
      <c r="IGU20" s="153"/>
      <c r="IGV20" s="153"/>
      <c r="IGW20" s="153"/>
      <c r="IGX20" s="153"/>
      <c r="IGY20" s="153"/>
      <c r="IGZ20" s="153"/>
      <c r="IHA20" s="153"/>
      <c r="IHB20" s="153"/>
      <c r="IHC20" s="153"/>
      <c r="IHD20" s="153"/>
      <c r="IHE20" s="153"/>
      <c r="IHF20" s="153"/>
      <c r="IHG20" s="153"/>
      <c r="IHH20" s="153"/>
      <c r="IHI20" s="153"/>
      <c r="IHJ20" s="153"/>
      <c r="IHK20" s="153"/>
      <c r="IHL20" s="153"/>
      <c r="IHM20" s="153"/>
      <c r="IHN20" s="153"/>
      <c r="IHO20" s="153"/>
      <c r="IHP20" s="153"/>
      <c r="IHQ20" s="153"/>
      <c r="IHR20" s="153"/>
      <c r="IHS20" s="153"/>
      <c r="IHT20" s="153"/>
      <c r="IHU20" s="153"/>
      <c r="IHV20" s="153"/>
      <c r="IHW20" s="153"/>
      <c r="IHX20" s="153"/>
      <c r="IHY20" s="153"/>
      <c r="IHZ20" s="153"/>
      <c r="IIA20" s="153"/>
      <c r="IIB20" s="153"/>
      <c r="IIC20" s="153"/>
      <c r="IID20" s="153"/>
      <c r="IIE20" s="153"/>
      <c r="IIF20" s="153"/>
      <c r="IIG20" s="153"/>
      <c r="IIH20" s="153"/>
      <c r="III20" s="153"/>
      <c r="IIJ20" s="153"/>
      <c r="IIK20" s="153"/>
      <c r="IIL20" s="153"/>
      <c r="IIM20" s="153"/>
      <c r="IIN20" s="153"/>
      <c r="IIO20" s="153"/>
      <c r="IIP20" s="153"/>
      <c r="IIQ20" s="153"/>
      <c r="IIR20" s="153"/>
      <c r="IIS20" s="153"/>
      <c r="IIT20" s="153"/>
      <c r="IIU20" s="153"/>
      <c r="IIV20" s="153"/>
      <c r="IIW20" s="153"/>
      <c r="IIX20" s="153"/>
      <c r="IIY20" s="153"/>
      <c r="IIZ20" s="153"/>
      <c r="IJA20" s="153"/>
      <c r="IJB20" s="153"/>
      <c r="IJC20" s="153"/>
      <c r="IJD20" s="153"/>
      <c r="IJE20" s="153"/>
      <c r="IJF20" s="153"/>
      <c r="IJG20" s="153"/>
      <c r="IJH20" s="153"/>
      <c r="IJI20" s="153"/>
      <c r="IJJ20" s="153"/>
      <c r="IJK20" s="153"/>
      <c r="IJL20" s="153"/>
      <c r="IJM20" s="153"/>
      <c r="IJN20" s="153"/>
      <c r="IJO20" s="153"/>
      <c r="IJP20" s="153"/>
      <c r="IJQ20" s="153"/>
      <c r="IJR20" s="153"/>
      <c r="IJS20" s="153"/>
      <c r="IJT20" s="153"/>
      <c r="IJU20" s="153"/>
      <c r="IJV20" s="153"/>
      <c r="IJW20" s="153"/>
      <c r="IJX20" s="153"/>
      <c r="IJY20" s="153"/>
      <c r="IJZ20" s="153"/>
      <c r="IKA20" s="153"/>
      <c r="IKB20" s="153"/>
      <c r="IKC20" s="153"/>
      <c r="IKD20" s="153"/>
      <c r="IKE20" s="153"/>
      <c r="IKF20" s="153"/>
      <c r="IKG20" s="153"/>
      <c r="IKH20" s="153"/>
      <c r="IKI20" s="153"/>
      <c r="IKJ20" s="153"/>
      <c r="IKK20" s="153"/>
      <c r="IKL20" s="153"/>
      <c r="IKM20" s="153"/>
      <c r="IKN20" s="153"/>
      <c r="IKO20" s="153"/>
      <c r="IKP20" s="153"/>
      <c r="IKQ20" s="153"/>
      <c r="IKR20" s="153"/>
      <c r="IKS20" s="153"/>
      <c r="IKT20" s="153"/>
      <c r="IKU20" s="153"/>
      <c r="IKV20" s="153"/>
      <c r="IKW20" s="153"/>
      <c r="IKX20" s="153"/>
      <c r="IKY20" s="153"/>
      <c r="IKZ20" s="153"/>
      <c r="ILA20" s="153"/>
      <c r="ILB20" s="153"/>
      <c r="ILC20" s="153"/>
      <c r="ILD20" s="153"/>
      <c r="ILE20" s="153"/>
      <c r="ILF20" s="153"/>
      <c r="ILG20" s="153"/>
      <c r="ILH20" s="153"/>
      <c r="ILI20" s="153"/>
      <c r="ILJ20" s="153"/>
      <c r="ILK20" s="153"/>
      <c r="ILL20" s="153"/>
      <c r="ILM20" s="153"/>
      <c r="ILN20" s="153"/>
      <c r="ILO20" s="153"/>
      <c r="ILP20" s="153"/>
      <c r="ILQ20" s="153"/>
      <c r="ILR20" s="153"/>
      <c r="ILS20" s="153"/>
      <c r="ILT20" s="153"/>
      <c r="ILU20" s="153"/>
      <c r="ILV20" s="153"/>
      <c r="ILW20" s="153"/>
      <c r="ILX20" s="153"/>
      <c r="ILY20" s="153"/>
      <c r="ILZ20" s="153"/>
      <c r="IMA20" s="153"/>
      <c r="IMB20" s="153"/>
      <c r="IMC20" s="153"/>
      <c r="IMD20" s="153"/>
      <c r="IME20" s="153"/>
      <c r="IMF20" s="153"/>
      <c r="IMG20" s="153"/>
      <c r="IMH20" s="153"/>
      <c r="IMI20" s="153"/>
      <c r="IMJ20" s="153"/>
      <c r="IMK20" s="153"/>
      <c r="IML20" s="153"/>
      <c r="IMM20" s="153"/>
      <c r="IMN20" s="153"/>
      <c r="IMO20" s="153"/>
      <c r="IMP20" s="153"/>
      <c r="IMQ20" s="153"/>
      <c r="IMR20" s="153"/>
      <c r="IMS20" s="153"/>
      <c r="IMT20" s="153"/>
      <c r="IMU20" s="153"/>
      <c r="IMV20" s="153"/>
      <c r="IMW20" s="153"/>
      <c r="IMX20" s="153"/>
      <c r="IMY20" s="153"/>
      <c r="IMZ20" s="153"/>
      <c r="INA20" s="153"/>
      <c r="INB20" s="153"/>
      <c r="INC20" s="153"/>
      <c r="IND20" s="153"/>
      <c r="INE20" s="153"/>
      <c r="INF20" s="153"/>
      <c r="ING20" s="153"/>
      <c r="INH20" s="153"/>
      <c r="INI20" s="153"/>
      <c r="INJ20" s="153"/>
      <c r="INK20" s="153"/>
      <c r="INL20" s="153"/>
      <c r="INM20" s="153"/>
      <c r="INN20" s="153"/>
      <c r="INO20" s="153"/>
      <c r="INP20" s="153"/>
      <c r="INQ20" s="153"/>
      <c r="INR20" s="153"/>
      <c r="INS20" s="153"/>
      <c r="INT20" s="153"/>
      <c r="INU20" s="153"/>
      <c r="INV20" s="153"/>
      <c r="INW20" s="153"/>
      <c r="INX20" s="153"/>
      <c r="INY20" s="153"/>
      <c r="INZ20" s="153"/>
      <c r="IOA20" s="153"/>
      <c r="IOB20" s="153"/>
      <c r="IOC20" s="153"/>
      <c r="IOD20" s="153"/>
      <c r="IOE20" s="153"/>
      <c r="IOF20" s="153"/>
      <c r="IOG20" s="153"/>
      <c r="IOH20" s="153"/>
      <c r="IOI20" s="153"/>
      <c r="IOJ20" s="153"/>
      <c r="IOK20" s="153"/>
      <c r="IOL20" s="153"/>
      <c r="IOM20" s="153"/>
      <c r="ION20" s="153"/>
      <c r="IOO20" s="153"/>
      <c r="IOP20" s="153"/>
      <c r="IOQ20" s="153"/>
      <c r="IOR20" s="153"/>
      <c r="IOS20" s="153"/>
      <c r="IOT20" s="153"/>
      <c r="IOU20" s="153"/>
      <c r="IOV20" s="153"/>
      <c r="IOW20" s="153"/>
      <c r="IOX20" s="153"/>
      <c r="IOY20" s="153"/>
      <c r="IOZ20" s="153"/>
      <c r="IPA20" s="153"/>
      <c r="IPB20" s="153"/>
      <c r="IPC20" s="153"/>
      <c r="IPD20" s="153"/>
      <c r="IPE20" s="153"/>
      <c r="IPF20" s="153"/>
      <c r="IPG20" s="153"/>
      <c r="IPH20" s="153"/>
      <c r="IPI20" s="153"/>
      <c r="IPJ20" s="153"/>
      <c r="IPK20" s="153"/>
      <c r="IPL20" s="153"/>
      <c r="IPM20" s="153"/>
      <c r="IPN20" s="153"/>
      <c r="IPO20" s="153"/>
      <c r="IPP20" s="153"/>
      <c r="IPQ20" s="153"/>
      <c r="IPR20" s="153"/>
      <c r="IPS20" s="153"/>
      <c r="IPT20" s="153"/>
      <c r="IPU20" s="153"/>
      <c r="IPV20" s="153"/>
      <c r="IPW20" s="153"/>
      <c r="IPX20" s="153"/>
      <c r="IPY20" s="153"/>
      <c r="IPZ20" s="153"/>
      <c r="IQA20" s="153"/>
      <c r="IQB20" s="153"/>
      <c r="IQC20" s="153"/>
      <c r="IQD20" s="153"/>
      <c r="IQE20" s="153"/>
      <c r="IQF20" s="153"/>
      <c r="IQG20" s="153"/>
      <c r="IQH20" s="153"/>
      <c r="IQI20" s="153"/>
      <c r="IQJ20" s="153"/>
      <c r="IQK20" s="153"/>
      <c r="IQL20" s="153"/>
      <c r="IQM20" s="153"/>
      <c r="IQN20" s="153"/>
      <c r="IQO20" s="153"/>
      <c r="IQP20" s="153"/>
      <c r="IQQ20" s="153"/>
      <c r="IQR20" s="153"/>
      <c r="IQS20" s="153"/>
      <c r="IQT20" s="153"/>
      <c r="IQU20" s="153"/>
      <c r="IQV20" s="153"/>
      <c r="IQW20" s="153"/>
      <c r="IQX20" s="153"/>
      <c r="IQY20" s="153"/>
      <c r="IQZ20" s="153"/>
      <c r="IRA20" s="153"/>
      <c r="IRB20" s="153"/>
      <c r="IRC20" s="153"/>
      <c r="IRD20" s="153"/>
      <c r="IRE20" s="153"/>
      <c r="IRF20" s="153"/>
      <c r="IRG20" s="153"/>
      <c r="IRH20" s="153"/>
      <c r="IRI20" s="153"/>
      <c r="IRJ20" s="153"/>
      <c r="IRK20" s="153"/>
      <c r="IRL20" s="153"/>
      <c r="IRM20" s="153"/>
      <c r="IRN20" s="153"/>
      <c r="IRO20" s="153"/>
      <c r="IRP20" s="153"/>
      <c r="IRQ20" s="153"/>
      <c r="IRR20" s="153"/>
      <c r="IRS20" s="153"/>
      <c r="IRT20" s="153"/>
      <c r="IRU20" s="153"/>
      <c r="IRV20" s="153"/>
      <c r="IRW20" s="153"/>
      <c r="IRX20" s="153"/>
      <c r="IRY20" s="153"/>
      <c r="IRZ20" s="153"/>
      <c r="ISA20" s="153"/>
      <c r="ISB20" s="153"/>
      <c r="ISC20" s="153"/>
      <c r="ISD20" s="153"/>
      <c r="ISE20" s="153"/>
      <c r="ISF20" s="153"/>
      <c r="ISG20" s="153"/>
      <c r="ISH20" s="153"/>
      <c r="ISI20" s="153"/>
      <c r="ISJ20" s="153"/>
      <c r="ISK20" s="153"/>
      <c r="ISL20" s="153"/>
      <c r="ISM20" s="153"/>
      <c r="ISN20" s="153"/>
      <c r="ISO20" s="153"/>
      <c r="ISP20" s="153"/>
      <c r="ISQ20" s="153"/>
      <c r="ISR20" s="153"/>
      <c r="ISS20" s="153"/>
      <c r="IST20" s="153"/>
      <c r="ISU20" s="153"/>
      <c r="ISV20" s="153"/>
      <c r="ISW20" s="153"/>
      <c r="ISX20" s="153"/>
      <c r="ISY20" s="153"/>
      <c r="ISZ20" s="153"/>
      <c r="ITA20" s="153"/>
      <c r="ITB20" s="153"/>
      <c r="ITC20" s="153"/>
      <c r="ITD20" s="153"/>
      <c r="ITE20" s="153"/>
      <c r="ITF20" s="153"/>
      <c r="ITG20" s="153"/>
      <c r="ITH20" s="153"/>
      <c r="ITI20" s="153"/>
      <c r="ITJ20" s="153"/>
      <c r="ITK20" s="153"/>
      <c r="ITL20" s="153"/>
      <c r="ITM20" s="153"/>
      <c r="ITN20" s="153"/>
      <c r="ITO20" s="153"/>
      <c r="ITP20" s="153"/>
      <c r="ITQ20" s="153"/>
      <c r="ITR20" s="153"/>
      <c r="ITS20" s="153"/>
      <c r="ITT20" s="153"/>
      <c r="ITU20" s="153"/>
      <c r="ITV20" s="153"/>
      <c r="ITW20" s="153"/>
      <c r="ITX20" s="153"/>
      <c r="ITY20" s="153"/>
      <c r="ITZ20" s="153"/>
      <c r="IUA20" s="153"/>
      <c r="IUB20" s="153"/>
      <c r="IUC20" s="153"/>
      <c r="IUD20" s="153"/>
      <c r="IUE20" s="153"/>
      <c r="IUF20" s="153"/>
      <c r="IUG20" s="153"/>
      <c r="IUH20" s="153"/>
      <c r="IUI20" s="153"/>
      <c r="IUJ20" s="153"/>
      <c r="IUK20" s="153"/>
      <c r="IUL20" s="153"/>
      <c r="IUM20" s="153"/>
      <c r="IUN20" s="153"/>
      <c r="IUO20" s="153"/>
      <c r="IUP20" s="153"/>
      <c r="IUQ20" s="153"/>
      <c r="IUR20" s="153"/>
      <c r="IUS20" s="153"/>
      <c r="IUT20" s="153"/>
      <c r="IUU20" s="153"/>
      <c r="IUV20" s="153"/>
      <c r="IUW20" s="153"/>
      <c r="IUX20" s="153"/>
      <c r="IUY20" s="153"/>
      <c r="IUZ20" s="153"/>
      <c r="IVA20" s="153"/>
      <c r="IVB20" s="153"/>
      <c r="IVC20" s="153"/>
      <c r="IVD20" s="153"/>
      <c r="IVE20" s="153"/>
      <c r="IVF20" s="153"/>
      <c r="IVG20" s="153"/>
      <c r="IVH20" s="153"/>
      <c r="IVI20" s="153"/>
      <c r="IVJ20" s="153"/>
      <c r="IVK20" s="153"/>
      <c r="IVL20" s="153"/>
      <c r="IVM20" s="153"/>
      <c r="IVN20" s="153"/>
      <c r="IVO20" s="153"/>
      <c r="IVP20" s="153"/>
      <c r="IVQ20" s="153"/>
      <c r="IVR20" s="153"/>
      <c r="IVS20" s="153"/>
      <c r="IVT20" s="153"/>
      <c r="IVU20" s="153"/>
      <c r="IVV20" s="153"/>
      <c r="IVW20" s="153"/>
      <c r="IVX20" s="153"/>
      <c r="IVY20" s="153"/>
      <c r="IVZ20" s="153"/>
      <c r="IWA20" s="153"/>
      <c r="IWB20" s="153"/>
      <c r="IWC20" s="153"/>
      <c r="IWD20" s="153"/>
      <c r="IWE20" s="153"/>
      <c r="IWF20" s="153"/>
      <c r="IWG20" s="153"/>
      <c r="IWH20" s="153"/>
      <c r="IWI20" s="153"/>
      <c r="IWJ20" s="153"/>
      <c r="IWK20" s="153"/>
      <c r="IWL20" s="153"/>
      <c r="IWM20" s="153"/>
      <c r="IWN20" s="153"/>
      <c r="IWO20" s="153"/>
      <c r="IWP20" s="153"/>
      <c r="IWQ20" s="153"/>
      <c r="IWR20" s="153"/>
      <c r="IWS20" s="153"/>
      <c r="IWT20" s="153"/>
      <c r="IWU20" s="153"/>
      <c r="IWV20" s="153"/>
      <c r="IWW20" s="153"/>
      <c r="IWX20" s="153"/>
      <c r="IWY20" s="153"/>
      <c r="IWZ20" s="153"/>
      <c r="IXA20" s="153"/>
      <c r="IXB20" s="153"/>
      <c r="IXC20" s="153"/>
      <c r="IXD20" s="153"/>
      <c r="IXE20" s="153"/>
      <c r="IXF20" s="153"/>
      <c r="IXG20" s="153"/>
      <c r="IXH20" s="153"/>
      <c r="IXI20" s="153"/>
      <c r="IXJ20" s="153"/>
      <c r="IXK20" s="153"/>
      <c r="IXL20" s="153"/>
      <c r="IXM20" s="153"/>
      <c r="IXN20" s="153"/>
      <c r="IXO20" s="153"/>
      <c r="IXP20" s="153"/>
      <c r="IXQ20" s="153"/>
      <c r="IXR20" s="153"/>
      <c r="IXS20" s="153"/>
      <c r="IXT20" s="153"/>
      <c r="IXU20" s="153"/>
      <c r="IXV20" s="153"/>
      <c r="IXW20" s="153"/>
      <c r="IXX20" s="153"/>
      <c r="IXY20" s="153"/>
      <c r="IXZ20" s="153"/>
      <c r="IYA20" s="153"/>
      <c r="IYB20" s="153"/>
      <c r="IYC20" s="153"/>
      <c r="IYD20" s="153"/>
      <c r="IYE20" s="153"/>
      <c r="IYF20" s="153"/>
      <c r="IYG20" s="153"/>
      <c r="IYH20" s="153"/>
      <c r="IYI20" s="153"/>
      <c r="IYJ20" s="153"/>
      <c r="IYK20" s="153"/>
      <c r="IYL20" s="153"/>
      <c r="IYM20" s="153"/>
      <c r="IYN20" s="153"/>
      <c r="IYO20" s="153"/>
      <c r="IYP20" s="153"/>
      <c r="IYQ20" s="153"/>
      <c r="IYR20" s="153"/>
      <c r="IYS20" s="153"/>
      <c r="IYT20" s="153"/>
      <c r="IYU20" s="153"/>
      <c r="IYV20" s="153"/>
      <c r="IYW20" s="153"/>
      <c r="IYX20" s="153"/>
      <c r="IYY20" s="153"/>
      <c r="IYZ20" s="153"/>
      <c r="IZA20" s="153"/>
      <c r="IZB20" s="153"/>
      <c r="IZC20" s="153"/>
      <c r="IZD20" s="153"/>
      <c r="IZE20" s="153"/>
      <c r="IZF20" s="153"/>
      <c r="IZG20" s="153"/>
      <c r="IZH20" s="153"/>
      <c r="IZI20" s="153"/>
      <c r="IZJ20" s="153"/>
      <c r="IZK20" s="153"/>
      <c r="IZL20" s="153"/>
      <c r="IZM20" s="153"/>
      <c r="IZN20" s="153"/>
      <c r="IZO20" s="153"/>
      <c r="IZP20" s="153"/>
      <c r="IZQ20" s="153"/>
      <c r="IZR20" s="153"/>
      <c r="IZS20" s="153"/>
      <c r="IZT20" s="153"/>
      <c r="IZU20" s="153"/>
      <c r="IZV20" s="153"/>
      <c r="IZW20" s="153"/>
      <c r="IZX20" s="153"/>
      <c r="IZY20" s="153"/>
      <c r="IZZ20" s="153"/>
      <c r="JAA20" s="153"/>
      <c r="JAB20" s="153"/>
      <c r="JAC20" s="153"/>
      <c r="JAD20" s="153"/>
      <c r="JAE20" s="153"/>
      <c r="JAF20" s="153"/>
      <c r="JAG20" s="153"/>
      <c r="JAH20" s="153"/>
      <c r="JAI20" s="153"/>
      <c r="JAJ20" s="153"/>
      <c r="JAK20" s="153"/>
      <c r="JAL20" s="153"/>
      <c r="JAM20" s="153"/>
      <c r="JAN20" s="153"/>
      <c r="JAO20" s="153"/>
      <c r="JAP20" s="153"/>
      <c r="JAQ20" s="153"/>
      <c r="JAR20" s="153"/>
      <c r="JAS20" s="153"/>
      <c r="JAT20" s="153"/>
      <c r="JAU20" s="153"/>
      <c r="JAV20" s="153"/>
      <c r="JAW20" s="153"/>
      <c r="JAX20" s="153"/>
      <c r="JAY20" s="153"/>
      <c r="JAZ20" s="153"/>
      <c r="JBA20" s="153"/>
      <c r="JBB20" s="153"/>
      <c r="JBC20" s="153"/>
      <c r="JBD20" s="153"/>
      <c r="JBE20" s="153"/>
      <c r="JBF20" s="153"/>
      <c r="JBG20" s="153"/>
      <c r="JBH20" s="153"/>
      <c r="JBI20" s="153"/>
      <c r="JBJ20" s="153"/>
      <c r="JBK20" s="153"/>
      <c r="JBL20" s="153"/>
      <c r="JBM20" s="153"/>
      <c r="JBN20" s="153"/>
      <c r="JBO20" s="153"/>
      <c r="JBP20" s="153"/>
      <c r="JBQ20" s="153"/>
      <c r="JBR20" s="153"/>
      <c r="JBS20" s="153"/>
      <c r="JBT20" s="153"/>
      <c r="JBU20" s="153"/>
      <c r="JBV20" s="153"/>
      <c r="JBW20" s="153"/>
      <c r="JBX20" s="153"/>
      <c r="JBY20" s="153"/>
      <c r="JBZ20" s="153"/>
      <c r="JCA20" s="153"/>
      <c r="JCB20" s="153"/>
      <c r="JCC20" s="153"/>
      <c r="JCD20" s="153"/>
      <c r="JCE20" s="153"/>
      <c r="JCF20" s="153"/>
      <c r="JCG20" s="153"/>
      <c r="JCH20" s="153"/>
      <c r="JCI20" s="153"/>
      <c r="JCJ20" s="153"/>
      <c r="JCK20" s="153"/>
      <c r="JCL20" s="153"/>
      <c r="JCM20" s="153"/>
      <c r="JCN20" s="153"/>
      <c r="JCO20" s="153"/>
      <c r="JCP20" s="153"/>
      <c r="JCQ20" s="153"/>
      <c r="JCR20" s="153"/>
      <c r="JCS20" s="153"/>
      <c r="JCT20" s="153"/>
      <c r="JCU20" s="153"/>
      <c r="JCV20" s="153"/>
      <c r="JCW20" s="153"/>
      <c r="JCX20" s="153"/>
      <c r="JCY20" s="153"/>
      <c r="JCZ20" s="153"/>
      <c r="JDA20" s="153"/>
      <c r="JDB20" s="153"/>
      <c r="JDC20" s="153"/>
      <c r="JDD20" s="153"/>
      <c r="JDE20" s="153"/>
      <c r="JDF20" s="153"/>
      <c r="JDG20" s="153"/>
      <c r="JDH20" s="153"/>
      <c r="JDI20" s="153"/>
      <c r="JDJ20" s="153"/>
      <c r="JDK20" s="153"/>
      <c r="JDL20" s="153"/>
      <c r="JDM20" s="153"/>
      <c r="JDN20" s="153"/>
      <c r="JDO20" s="153"/>
      <c r="JDP20" s="153"/>
      <c r="JDQ20" s="153"/>
      <c r="JDR20" s="153"/>
      <c r="JDS20" s="153"/>
      <c r="JDT20" s="153"/>
      <c r="JDU20" s="153"/>
      <c r="JDV20" s="153"/>
      <c r="JDW20" s="153"/>
      <c r="JDX20" s="153"/>
      <c r="JDY20" s="153"/>
      <c r="JDZ20" s="153"/>
      <c r="JEA20" s="153"/>
      <c r="JEB20" s="153"/>
      <c r="JEC20" s="153"/>
      <c r="JED20" s="153"/>
      <c r="JEE20" s="153"/>
      <c r="JEF20" s="153"/>
      <c r="JEG20" s="153"/>
      <c r="JEH20" s="153"/>
      <c r="JEI20" s="153"/>
      <c r="JEJ20" s="153"/>
      <c r="JEK20" s="153"/>
      <c r="JEL20" s="153"/>
      <c r="JEM20" s="153"/>
      <c r="JEN20" s="153"/>
      <c r="JEO20" s="153"/>
      <c r="JEP20" s="153"/>
      <c r="JEQ20" s="153"/>
      <c r="JER20" s="153"/>
      <c r="JES20" s="153"/>
      <c r="JET20" s="153"/>
      <c r="JEU20" s="153"/>
      <c r="JEV20" s="153"/>
      <c r="JEW20" s="153"/>
      <c r="JEX20" s="153"/>
      <c r="JEY20" s="153"/>
      <c r="JEZ20" s="153"/>
      <c r="JFA20" s="153"/>
      <c r="JFB20" s="153"/>
      <c r="JFC20" s="153"/>
      <c r="JFD20" s="153"/>
      <c r="JFE20" s="153"/>
      <c r="JFF20" s="153"/>
      <c r="JFG20" s="153"/>
      <c r="JFH20" s="153"/>
      <c r="JFI20" s="153"/>
      <c r="JFJ20" s="153"/>
      <c r="JFK20" s="153"/>
      <c r="JFL20" s="153"/>
      <c r="JFM20" s="153"/>
      <c r="JFN20" s="153"/>
      <c r="JFO20" s="153"/>
      <c r="JFP20" s="153"/>
      <c r="JFQ20" s="153"/>
      <c r="JFR20" s="153"/>
      <c r="JFS20" s="153"/>
      <c r="JFT20" s="153"/>
      <c r="JFU20" s="153"/>
      <c r="JFV20" s="153"/>
      <c r="JFW20" s="153"/>
      <c r="JFX20" s="153"/>
      <c r="JFY20" s="153"/>
      <c r="JFZ20" s="153"/>
      <c r="JGA20" s="153"/>
      <c r="JGB20" s="153"/>
      <c r="JGC20" s="153"/>
      <c r="JGD20" s="153"/>
      <c r="JGE20" s="153"/>
      <c r="JGF20" s="153"/>
      <c r="JGG20" s="153"/>
      <c r="JGH20" s="153"/>
      <c r="JGI20" s="153"/>
      <c r="JGJ20" s="153"/>
      <c r="JGK20" s="153"/>
      <c r="JGL20" s="153"/>
      <c r="JGM20" s="153"/>
      <c r="JGN20" s="153"/>
      <c r="JGO20" s="153"/>
      <c r="JGP20" s="153"/>
      <c r="JGQ20" s="153"/>
      <c r="JGR20" s="153"/>
      <c r="JGS20" s="153"/>
      <c r="JGT20" s="153"/>
      <c r="JGU20" s="153"/>
      <c r="JGV20" s="153"/>
      <c r="JGW20" s="153"/>
      <c r="JGX20" s="153"/>
      <c r="JGY20" s="153"/>
      <c r="JGZ20" s="153"/>
      <c r="JHA20" s="153"/>
      <c r="JHB20" s="153"/>
      <c r="JHC20" s="153"/>
      <c r="JHD20" s="153"/>
      <c r="JHE20" s="153"/>
      <c r="JHF20" s="153"/>
      <c r="JHG20" s="153"/>
      <c r="JHH20" s="153"/>
      <c r="JHI20" s="153"/>
      <c r="JHJ20" s="153"/>
      <c r="JHK20" s="153"/>
      <c r="JHL20" s="153"/>
      <c r="JHM20" s="153"/>
      <c r="JHN20" s="153"/>
      <c r="JHO20" s="153"/>
      <c r="JHP20" s="153"/>
      <c r="JHQ20" s="153"/>
      <c r="JHR20" s="153"/>
      <c r="JHS20" s="153"/>
      <c r="JHT20" s="153"/>
      <c r="JHU20" s="153"/>
      <c r="JHV20" s="153"/>
      <c r="JHW20" s="153"/>
      <c r="JHX20" s="153"/>
      <c r="JHY20" s="153"/>
      <c r="JHZ20" s="153"/>
      <c r="JIA20" s="153"/>
      <c r="JIB20" s="153"/>
      <c r="JIC20" s="153"/>
      <c r="JID20" s="153"/>
      <c r="JIE20" s="153"/>
      <c r="JIF20" s="153"/>
      <c r="JIG20" s="153"/>
      <c r="JIH20" s="153"/>
      <c r="JII20" s="153"/>
      <c r="JIJ20" s="153"/>
      <c r="JIK20" s="153"/>
      <c r="JIL20" s="153"/>
      <c r="JIM20" s="153"/>
      <c r="JIN20" s="153"/>
      <c r="JIO20" s="153"/>
      <c r="JIP20" s="153"/>
      <c r="JIQ20" s="153"/>
      <c r="JIR20" s="153"/>
      <c r="JIS20" s="153"/>
      <c r="JIT20" s="153"/>
      <c r="JIU20" s="153"/>
      <c r="JIV20" s="153"/>
      <c r="JIW20" s="153"/>
      <c r="JIX20" s="153"/>
      <c r="JIY20" s="153"/>
      <c r="JIZ20" s="153"/>
      <c r="JJA20" s="153"/>
      <c r="JJB20" s="153"/>
      <c r="JJC20" s="153"/>
      <c r="JJD20" s="153"/>
      <c r="JJE20" s="153"/>
      <c r="JJF20" s="153"/>
      <c r="JJG20" s="153"/>
      <c r="JJH20" s="153"/>
      <c r="JJI20" s="153"/>
      <c r="JJJ20" s="153"/>
      <c r="JJK20" s="153"/>
      <c r="JJL20" s="153"/>
      <c r="JJM20" s="153"/>
      <c r="JJN20" s="153"/>
      <c r="JJO20" s="153"/>
      <c r="JJP20" s="153"/>
      <c r="JJQ20" s="153"/>
      <c r="JJR20" s="153"/>
      <c r="JJS20" s="153"/>
      <c r="JJT20" s="153"/>
      <c r="JJU20" s="153"/>
      <c r="JJV20" s="153"/>
      <c r="JJW20" s="153"/>
      <c r="JJX20" s="153"/>
      <c r="JJY20" s="153"/>
      <c r="JJZ20" s="153"/>
      <c r="JKA20" s="153"/>
      <c r="JKB20" s="153"/>
      <c r="JKC20" s="153"/>
      <c r="JKD20" s="153"/>
      <c r="JKE20" s="153"/>
      <c r="JKF20" s="153"/>
      <c r="JKG20" s="153"/>
      <c r="JKH20" s="153"/>
      <c r="JKI20" s="153"/>
      <c r="JKJ20" s="153"/>
      <c r="JKK20" s="153"/>
      <c r="JKL20" s="153"/>
      <c r="JKM20" s="153"/>
      <c r="JKN20" s="153"/>
      <c r="JKO20" s="153"/>
      <c r="JKP20" s="153"/>
      <c r="JKQ20" s="153"/>
      <c r="JKR20" s="153"/>
      <c r="JKS20" s="153"/>
      <c r="JKT20" s="153"/>
      <c r="JKU20" s="153"/>
      <c r="JKV20" s="153"/>
      <c r="JKW20" s="153"/>
      <c r="JKX20" s="153"/>
      <c r="JKY20" s="153"/>
      <c r="JKZ20" s="153"/>
      <c r="JLA20" s="153"/>
      <c r="JLB20" s="153"/>
      <c r="JLC20" s="153"/>
      <c r="JLD20" s="153"/>
      <c r="JLE20" s="153"/>
      <c r="JLF20" s="153"/>
      <c r="JLG20" s="153"/>
      <c r="JLH20" s="153"/>
      <c r="JLI20" s="153"/>
      <c r="JLJ20" s="153"/>
      <c r="JLK20" s="153"/>
      <c r="JLL20" s="153"/>
      <c r="JLM20" s="153"/>
      <c r="JLN20" s="153"/>
      <c r="JLO20" s="153"/>
      <c r="JLP20" s="153"/>
      <c r="JLQ20" s="153"/>
      <c r="JLR20" s="153"/>
      <c r="JLS20" s="153"/>
      <c r="JLT20" s="153"/>
      <c r="JLU20" s="153"/>
      <c r="JLV20" s="153"/>
      <c r="JLW20" s="153"/>
      <c r="JLX20" s="153"/>
      <c r="JLY20" s="153"/>
      <c r="JLZ20" s="153"/>
      <c r="JMA20" s="153"/>
      <c r="JMB20" s="153"/>
      <c r="JMC20" s="153"/>
      <c r="JMD20" s="153"/>
      <c r="JME20" s="153"/>
      <c r="JMF20" s="153"/>
      <c r="JMG20" s="153"/>
      <c r="JMH20" s="153"/>
      <c r="JMI20" s="153"/>
      <c r="JMJ20" s="153"/>
      <c r="JMK20" s="153"/>
      <c r="JML20" s="153"/>
      <c r="JMM20" s="153"/>
      <c r="JMN20" s="153"/>
      <c r="JMO20" s="153"/>
      <c r="JMP20" s="153"/>
      <c r="JMQ20" s="153"/>
      <c r="JMR20" s="153"/>
      <c r="JMS20" s="153"/>
      <c r="JMT20" s="153"/>
      <c r="JMU20" s="153"/>
      <c r="JMV20" s="153"/>
      <c r="JMW20" s="153"/>
      <c r="JMX20" s="153"/>
      <c r="JMY20" s="153"/>
      <c r="JMZ20" s="153"/>
      <c r="JNA20" s="153"/>
      <c r="JNB20" s="153"/>
      <c r="JNC20" s="153"/>
      <c r="JND20" s="153"/>
      <c r="JNE20" s="153"/>
      <c r="JNF20" s="153"/>
      <c r="JNG20" s="153"/>
      <c r="JNH20" s="153"/>
      <c r="JNI20" s="153"/>
      <c r="JNJ20" s="153"/>
      <c r="JNK20" s="153"/>
      <c r="JNL20" s="153"/>
      <c r="JNM20" s="153"/>
      <c r="JNN20" s="153"/>
      <c r="JNO20" s="153"/>
      <c r="JNP20" s="153"/>
      <c r="JNQ20" s="153"/>
      <c r="JNR20" s="153"/>
      <c r="JNS20" s="153"/>
      <c r="JNT20" s="153"/>
      <c r="JNU20" s="153"/>
      <c r="JNV20" s="153"/>
      <c r="JNW20" s="153"/>
      <c r="JNX20" s="153"/>
      <c r="JNY20" s="153"/>
      <c r="JNZ20" s="153"/>
      <c r="JOA20" s="153"/>
      <c r="JOB20" s="153"/>
      <c r="JOC20" s="153"/>
      <c r="JOD20" s="153"/>
      <c r="JOE20" s="153"/>
      <c r="JOF20" s="153"/>
      <c r="JOG20" s="153"/>
      <c r="JOH20" s="153"/>
      <c r="JOI20" s="153"/>
      <c r="JOJ20" s="153"/>
      <c r="JOK20" s="153"/>
      <c r="JOL20" s="153"/>
      <c r="JOM20" s="153"/>
      <c r="JON20" s="153"/>
      <c r="JOO20" s="153"/>
      <c r="JOP20" s="153"/>
      <c r="JOQ20" s="153"/>
      <c r="JOR20" s="153"/>
      <c r="JOS20" s="153"/>
      <c r="JOT20" s="153"/>
      <c r="JOU20" s="153"/>
      <c r="JOV20" s="153"/>
      <c r="JOW20" s="153"/>
      <c r="JOX20" s="153"/>
      <c r="JOY20" s="153"/>
      <c r="JOZ20" s="153"/>
      <c r="JPA20" s="153"/>
      <c r="JPB20" s="153"/>
      <c r="JPC20" s="153"/>
      <c r="JPD20" s="153"/>
      <c r="JPE20" s="153"/>
      <c r="JPF20" s="153"/>
      <c r="JPG20" s="153"/>
      <c r="JPH20" s="153"/>
      <c r="JPI20" s="153"/>
      <c r="JPJ20" s="153"/>
      <c r="JPK20" s="153"/>
      <c r="JPL20" s="153"/>
      <c r="JPM20" s="153"/>
      <c r="JPN20" s="153"/>
      <c r="JPO20" s="153"/>
      <c r="JPP20" s="153"/>
      <c r="JPQ20" s="153"/>
      <c r="JPR20" s="153"/>
      <c r="JPS20" s="153"/>
      <c r="JPT20" s="153"/>
      <c r="JPU20" s="153"/>
      <c r="JPV20" s="153"/>
      <c r="JPW20" s="153"/>
      <c r="JPX20" s="153"/>
      <c r="JPY20" s="153"/>
      <c r="JPZ20" s="153"/>
      <c r="JQA20" s="153"/>
      <c r="JQB20" s="153"/>
      <c r="JQC20" s="153"/>
      <c r="JQD20" s="153"/>
      <c r="JQE20" s="153"/>
      <c r="JQF20" s="153"/>
      <c r="JQG20" s="153"/>
      <c r="JQH20" s="153"/>
      <c r="JQI20" s="153"/>
      <c r="JQJ20" s="153"/>
      <c r="JQK20" s="153"/>
      <c r="JQL20" s="153"/>
      <c r="JQM20" s="153"/>
      <c r="JQN20" s="153"/>
      <c r="JQO20" s="153"/>
      <c r="JQP20" s="153"/>
      <c r="JQQ20" s="153"/>
      <c r="JQR20" s="153"/>
      <c r="JQS20" s="153"/>
      <c r="JQT20" s="153"/>
      <c r="JQU20" s="153"/>
      <c r="JQV20" s="153"/>
      <c r="JQW20" s="153"/>
      <c r="JQX20" s="153"/>
      <c r="JQY20" s="153"/>
      <c r="JQZ20" s="153"/>
      <c r="JRA20" s="153"/>
      <c r="JRB20" s="153"/>
      <c r="JRC20" s="153"/>
      <c r="JRD20" s="153"/>
      <c r="JRE20" s="153"/>
      <c r="JRF20" s="153"/>
      <c r="JRG20" s="153"/>
      <c r="JRH20" s="153"/>
      <c r="JRI20" s="153"/>
      <c r="JRJ20" s="153"/>
      <c r="JRK20" s="153"/>
      <c r="JRL20" s="153"/>
      <c r="JRM20" s="153"/>
      <c r="JRN20" s="153"/>
      <c r="JRO20" s="153"/>
      <c r="JRP20" s="153"/>
      <c r="JRQ20" s="153"/>
      <c r="JRR20" s="153"/>
      <c r="JRS20" s="153"/>
      <c r="JRT20" s="153"/>
      <c r="JRU20" s="153"/>
      <c r="JRV20" s="153"/>
      <c r="JRW20" s="153"/>
      <c r="JRX20" s="153"/>
      <c r="JRY20" s="153"/>
      <c r="JRZ20" s="153"/>
      <c r="JSA20" s="153"/>
      <c r="JSB20" s="153"/>
      <c r="JSC20" s="153"/>
      <c r="JSD20" s="153"/>
      <c r="JSE20" s="153"/>
      <c r="JSF20" s="153"/>
      <c r="JSG20" s="153"/>
      <c r="JSH20" s="153"/>
      <c r="JSI20" s="153"/>
      <c r="JSJ20" s="153"/>
      <c r="JSK20" s="153"/>
      <c r="JSL20" s="153"/>
      <c r="JSM20" s="153"/>
      <c r="JSN20" s="153"/>
      <c r="JSO20" s="153"/>
      <c r="JSP20" s="153"/>
      <c r="JSQ20" s="153"/>
      <c r="JSR20" s="153"/>
      <c r="JSS20" s="153"/>
      <c r="JST20" s="153"/>
      <c r="JSU20" s="153"/>
      <c r="JSV20" s="153"/>
      <c r="JSW20" s="153"/>
      <c r="JSX20" s="153"/>
      <c r="JSY20" s="153"/>
      <c r="JSZ20" s="153"/>
      <c r="JTA20" s="153"/>
      <c r="JTB20" s="153"/>
      <c r="JTC20" s="153"/>
      <c r="JTD20" s="153"/>
      <c r="JTE20" s="153"/>
      <c r="JTF20" s="153"/>
      <c r="JTG20" s="153"/>
      <c r="JTH20" s="153"/>
      <c r="JTI20" s="153"/>
      <c r="JTJ20" s="153"/>
      <c r="JTK20" s="153"/>
      <c r="JTL20" s="153"/>
      <c r="JTM20" s="153"/>
      <c r="JTN20" s="153"/>
      <c r="JTO20" s="153"/>
      <c r="JTP20" s="153"/>
      <c r="JTQ20" s="153"/>
      <c r="JTR20" s="153"/>
      <c r="JTS20" s="153"/>
      <c r="JTT20" s="153"/>
      <c r="JTU20" s="153"/>
      <c r="JTV20" s="153"/>
      <c r="JTW20" s="153"/>
      <c r="JTX20" s="153"/>
      <c r="JTY20" s="153"/>
      <c r="JTZ20" s="153"/>
      <c r="JUA20" s="153"/>
      <c r="JUB20" s="153"/>
      <c r="JUC20" s="153"/>
      <c r="JUD20" s="153"/>
      <c r="JUE20" s="153"/>
      <c r="JUF20" s="153"/>
      <c r="JUG20" s="153"/>
      <c r="JUH20" s="153"/>
      <c r="JUI20" s="153"/>
      <c r="JUJ20" s="153"/>
      <c r="JUK20" s="153"/>
      <c r="JUL20" s="153"/>
      <c r="JUM20" s="153"/>
      <c r="JUN20" s="153"/>
      <c r="JUO20" s="153"/>
      <c r="JUP20" s="153"/>
      <c r="JUQ20" s="153"/>
      <c r="JUR20" s="153"/>
      <c r="JUS20" s="153"/>
      <c r="JUT20" s="153"/>
      <c r="JUU20" s="153"/>
      <c r="JUV20" s="153"/>
      <c r="JUW20" s="153"/>
      <c r="JUX20" s="153"/>
      <c r="JUY20" s="153"/>
      <c r="JUZ20" s="153"/>
      <c r="JVA20" s="153"/>
      <c r="JVB20" s="153"/>
      <c r="JVC20" s="153"/>
      <c r="JVD20" s="153"/>
      <c r="JVE20" s="153"/>
      <c r="JVF20" s="153"/>
      <c r="JVG20" s="153"/>
      <c r="JVH20" s="153"/>
      <c r="JVI20" s="153"/>
      <c r="JVJ20" s="153"/>
      <c r="JVK20" s="153"/>
      <c r="JVL20" s="153"/>
      <c r="JVM20" s="153"/>
      <c r="JVN20" s="153"/>
      <c r="JVO20" s="153"/>
      <c r="JVP20" s="153"/>
      <c r="JVQ20" s="153"/>
      <c r="JVR20" s="153"/>
      <c r="JVS20" s="153"/>
      <c r="JVT20" s="153"/>
      <c r="JVU20" s="153"/>
      <c r="JVV20" s="153"/>
      <c r="JVW20" s="153"/>
      <c r="JVX20" s="153"/>
      <c r="JVY20" s="153"/>
      <c r="JVZ20" s="153"/>
      <c r="JWA20" s="153"/>
      <c r="JWB20" s="153"/>
      <c r="JWC20" s="153"/>
      <c r="JWD20" s="153"/>
      <c r="JWE20" s="153"/>
      <c r="JWF20" s="153"/>
      <c r="JWG20" s="153"/>
      <c r="JWH20" s="153"/>
      <c r="JWI20" s="153"/>
      <c r="JWJ20" s="153"/>
      <c r="JWK20" s="153"/>
      <c r="JWL20" s="153"/>
      <c r="JWM20" s="153"/>
      <c r="JWN20" s="153"/>
      <c r="JWO20" s="153"/>
      <c r="JWP20" s="153"/>
      <c r="JWQ20" s="153"/>
      <c r="JWR20" s="153"/>
      <c r="JWS20" s="153"/>
      <c r="JWT20" s="153"/>
      <c r="JWU20" s="153"/>
      <c r="JWV20" s="153"/>
      <c r="JWW20" s="153"/>
      <c r="JWX20" s="153"/>
      <c r="JWY20" s="153"/>
      <c r="JWZ20" s="153"/>
      <c r="JXA20" s="153"/>
      <c r="JXB20" s="153"/>
      <c r="JXC20" s="153"/>
      <c r="JXD20" s="153"/>
      <c r="JXE20" s="153"/>
      <c r="JXF20" s="153"/>
      <c r="JXG20" s="153"/>
      <c r="JXH20" s="153"/>
      <c r="JXI20" s="153"/>
      <c r="JXJ20" s="153"/>
      <c r="JXK20" s="153"/>
      <c r="JXL20" s="153"/>
      <c r="JXM20" s="153"/>
      <c r="JXN20" s="153"/>
      <c r="JXO20" s="153"/>
      <c r="JXP20" s="153"/>
      <c r="JXQ20" s="153"/>
      <c r="JXR20" s="153"/>
      <c r="JXS20" s="153"/>
      <c r="JXT20" s="153"/>
      <c r="JXU20" s="153"/>
      <c r="JXV20" s="153"/>
      <c r="JXW20" s="153"/>
      <c r="JXX20" s="153"/>
      <c r="JXY20" s="153"/>
      <c r="JXZ20" s="153"/>
      <c r="JYA20" s="153"/>
      <c r="JYB20" s="153"/>
      <c r="JYC20" s="153"/>
      <c r="JYD20" s="153"/>
      <c r="JYE20" s="153"/>
      <c r="JYF20" s="153"/>
      <c r="JYG20" s="153"/>
      <c r="JYH20" s="153"/>
      <c r="JYI20" s="153"/>
      <c r="JYJ20" s="153"/>
      <c r="JYK20" s="153"/>
      <c r="JYL20" s="153"/>
      <c r="JYM20" s="153"/>
      <c r="JYN20" s="153"/>
      <c r="JYO20" s="153"/>
      <c r="JYP20" s="153"/>
      <c r="JYQ20" s="153"/>
      <c r="JYR20" s="153"/>
      <c r="JYS20" s="153"/>
      <c r="JYT20" s="153"/>
      <c r="JYU20" s="153"/>
      <c r="JYV20" s="153"/>
      <c r="JYW20" s="153"/>
      <c r="JYX20" s="153"/>
      <c r="JYY20" s="153"/>
      <c r="JYZ20" s="153"/>
      <c r="JZA20" s="153"/>
      <c r="JZB20" s="153"/>
      <c r="JZC20" s="153"/>
      <c r="JZD20" s="153"/>
      <c r="JZE20" s="153"/>
      <c r="JZF20" s="153"/>
      <c r="JZG20" s="153"/>
      <c r="JZH20" s="153"/>
      <c r="JZI20" s="153"/>
      <c r="JZJ20" s="153"/>
      <c r="JZK20" s="153"/>
      <c r="JZL20" s="153"/>
      <c r="JZM20" s="153"/>
      <c r="JZN20" s="153"/>
      <c r="JZO20" s="153"/>
      <c r="JZP20" s="153"/>
      <c r="JZQ20" s="153"/>
      <c r="JZR20" s="153"/>
      <c r="JZS20" s="153"/>
      <c r="JZT20" s="153"/>
      <c r="JZU20" s="153"/>
      <c r="JZV20" s="153"/>
      <c r="JZW20" s="153"/>
      <c r="JZX20" s="153"/>
      <c r="JZY20" s="153"/>
      <c r="JZZ20" s="153"/>
      <c r="KAA20" s="153"/>
      <c r="KAB20" s="153"/>
      <c r="KAC20" s="153"/>
      <c r="KAD20" s="153"/>
      <c r="KAE20" s="153"/>
      <c r="KAF20" s="153"/>
      <c r="KAG20" s="153"/>
      <c r="KAH20" s="153"/>
      <c r="KAI20" s="153"/>
      <c r="KAJ20" s="153"/>
      <c r="KAK20" s="153"/>
      <c r="KAL20" s="153"/>
      <c r="KAM20" s="153"/>
      <c r="KAN20" s="153"/>
      <c r="KAO20" s="153"/>
      <c r="KAP20" s="153"/>
      <c r="KAQ20" s="153"/>
      <c r="KAR20" s="153"/>
      <c r="KAS20" s="153"/>
      <c r="KAT20" s="153"/>
      <c r="KAU20" s="153"/>
      <c r="KAV20" s="153"/>
      <c r="KAW20" s="153"/>
      <c r="KAX20" s="153"/>
      <c r="KAY20" s="153"/>
      <c r="KAZ20" s="153"/>
      <c r="KBA20" s="153"/>
      <c r="KBB20" s="153"/>
      <c r="KBC20" s="153"/>
      <c r="KBD20" s="153"/>
      <c r="KBE20" s="153"/>
      <c r="KBF20" s="153"/>
      <c r="KBG20" s="153"/>
      <c r="KBH20" s="153"/>
      <c r="KBI20" s="153"/>
      <c r="KBJ20" s="153"/>
      <c r="KBK20" s="153"/>
      <c r="KBL20" s="153"/>
      <c r="KBM20" s="153"/>
      <c r="KBN20" s="153"/>
      <c r="KBO20" s="153"/>
      <c r="KBP20" s="153"/>
      <c r="KBQ20" s="153"/>
      <c r="KBR20" s="153"/>
      <c r="KBS20" s="153"/>
      <c r="KBT20" s="153"/>
      <c r="KBU20" s="153"/>
      <c r="KBV20" s="153"/>
      <c r="KBW20" s="153"/>
      <c r="KBX20" s="153"/>
      <c r="KBY20" s="153"/>
      <c r="KBZ20" s="153"/>
      <c r="KCA20" s="153"/>
      <c r="KCB20" s="153"/>
      <c r="KCC20" s="153"/>
      <c r="KCD20" s="153"/>
      <c r="KCE20" s="153"/>
      <c r="KCF20" s="153"/>
      <c r="KCG20" s="153"/>
      <c r="KCH20" s="153"/>
      <c r="KCI20" s="153"/>
      <c r="KCJ20" s="153"/>
      <c r="KCK20" s="153"/>
      <c r="KCL20" s="153"/>
      <c r="KCM20" s="153"/>
      <c r="KCN20" s="153"/>
      <c r="KCO20" s="153"/>
      <c r="KCP20" s="153"/>
      <c r="KCQ20" s="153"/>
      <c r="KCR20" s="153"/>
      <c r="KCS20" s="153"/>
      <c r="KCT20" s="153"/>
      <c r="KCU20" s="153"/>
      <c r="KCV20" s="153"/>
      <c r="KCW20" s="153"/>
      <c r="KCX20" s="153"/>
      <c r="KCY20" s="153"/>
      <c r="KCZ20" s="153"/>
      <c r="KDA20" s="153"/>
      <c r="KDB20" s="153"/>
      <c r="KDC20" s="153"/>
      <c r="KDD20" s="153"/>
      <c r="KDE20" s="153"/>
      <c r="KDF20" s="153"/>
      <c r="KDG20" s="153"/>
      <c r="KDH20" s="153"/>
      <c r="KDI20" s="153"/>
      <c r="KDJ20" s="153"/>
      <c r="KDK20" s="153"/>
      <c r="KDL20" s="153"/>
      <c r="KDM20" s="153"/>
      <c r="KDN20" s="153"/>
      <c r="KDO20" s="153"/>
      <c r="KDP20" s="153"/>
      <c r="KDQ20" s="153"/>
      <c r="KDR20" s="153"/>
      <c r="KDS20" s="153"/>
      <c r="KDT20" s="153"/>
      <c r="KDU20" s="153"/>
      <c r="KDV20" s="153"/>
      <c r="KDW20" s="153"/>
      <c r="KDX20" s="153"/>
      <c r="KDY20" s="153"/>
      <c r="KDZ20" s="153"/>
      <c r="KEA20" s="153"/>
      <c r="KEB20" s="153"/>
      <c r="KEC20" s="153"/>
      <c r="KED20" s="153"/>
      <c r="KEE20" s="153"/>
      <c r="KEF20" s="153"/>
      <c r="KEG20" s="153"/>
      <c r="KEH20" s="153"/>
      <c r="KEI20" s="153"/>
      <c r="KEJ20" s="153"/>
      <c r="KEK20" s="153"/>
      <c r="KEL20" s="153"/>
      <c r="KEM20" s="153"/>
      <c r="KEN20" s="153"/>
      <c r="KEO20" s="153"/>
      <c r="KEP20" s="153"/>
      <c r="KEQ20" s="153"/>
      <c r="KER20" s="153"/>
      <c r="KES20" s="153"/>
      <c r="KET20" s="153"/>
      <c r="KEU20" s="153"/>
      <c r="KEV20" s="153"/>
      <c r="KEW20" s="153"/>
      <c r="KEX20" s="153"/>
      <c r="KEY20" s="153"/>
      <c r="KEZ20" s="153"/>
      <c r="KFA20" s="153"/>
      <c r="KFB20" s="153"/>
      <c r="KFC20" s="153"/>
      <c r="KFD20" s="153"/>
      <c r="KFE20" s="153"/>
      <c r="KFF20" s="153"/>
      <c r="KFG20" s="153"/>
      <c r="KFH20" s="153"/>
      <c r="KFI20" s="153"/>
      <c r="KFJ20" s="153"/>
      <c r="KFK20" s="153"/>
      <c r="KFL20" s="153"/>
      <c r="KFM20" s="153"/>
      <c r="KFN20" s="153"/>
      <c r="KFO20" s="153"/>
      <c r="KFP20" s="153"/>
      <c r="KFQ20" s="153"/>
      <c r="KFR20" s="153"/>
      <c r="KFS20" s="153"/>
      <c r="KFT20" s="153"/>
      <c r="KFU20" s="153"/>
      <c r="KFV20" s="153"/>
      <c r="KFW20" s="153"/>
      <c r="KFX20" s="153"/>
      <c r="KFY20" s="153"/>
      <c r="KFZ20" s="153"/>
      <c r="KGA20" s="153"/>
      <c r="KGB20" s="153"/>
      <c r="KGC20" s="153"/>
      <c r="KGD20" s="153"/>
      <c r="KGE20" s="153"/>
      <c r="KGF20" s="153"/>
      <c r="KGG20" s="153"/>
      <c r="KGH20" s="153"/>
      <c r="KGI20" s="153"/>
      <c r="KGJ20" s="153"/>
      <c r="KGK20" s="153"/>
      <c r="KGL20" s="153"/>
      <c r="KGM20" s="153"/>
      <c r="KGN20" s="153"/>
      <c r="KGO20" s="153"/>
      <c r="KGP20" s="153"/>
      <c r="KGQ20" s="153"/>
      <c r="KGR20" s="153"/>
      <c r="KGS20" s="153"/>
      <c r="KGT20" s="153"/>
      <c r="KGU20" s="153"/>
      <c r="KGV20" s="153"/>
      <c r="KGW20" s="153"/>
      <c r="KGX20" s="153"/>
      <c r="KGY20" s="153"/>
      <c r="KGZ20" s="153"/>
      <c r="KHA20" s="153"/>
      <c r="KHB20" s="153"/>
      <c r="KHC20" s="153"/>
      <c r="KHD20" s="153"/>
      <c r="KHE20" s="153"/>
      <c r="KHF20" s="153"/>
      <c r="KHG20" s="153"/>
      <c r="KHH20" s="153"/>
      <c r="KHI20" s="153"/>
      <c r="KHJ20" s="153"/>
      <c r="KHK20" s="153"/>
      <c r="KHL20" s="153"/>
      <c r="KHM20" s="153"/>
      <c r="KHN20" s="153"/>
      <c r="KHO20" s="153"/>
      <c r="KHP20" s="153"/>
      <c r="KHQ20" s="153"/>
      <c r="KHR20" s="153"/>
      <c r="KHS20" s="153"/>
      <c r="KHT20" s="153"/>
      <c r="KHU20" s="153"/>
      <c r="KHV20" s="153"/>
      <c r="KHW20" s="153"/>
      <c r="KHX20" s="153"/>
      <c r="KHY20" s="153"/>
      <c r="KHZ20" s="153"/>
      <c r="KIA20" s="153"/>
      <c r="KIB20" s="153"/>
      <c r="KIC20" s="153"/>
      <c r="KID20" s="153"/>
      <c r="KIE20" s="153"/>
      <c r="KIF20" s="153"/>
      <c r="KIG20" s="153"/>
      <c r="KIH20" s="153"/>
      <c r="KII20" s="153"/>
      <c r="KIJ20" s="153"/>
      <c r="KIK20" s="153"/>
      <c r="KIL20" s="153"/>
      <c r="KIM20" s="153"/>
      <c r="KIN20" s="153"/>
      <c r="KIO20" s="153"/>
      <c r="KIP20" s="153"/>
      <c r="KIQ20" s="153"/>
      <c r="KIR20" s="153"/>
      <c r="KIS20" s="153"/>
      <c r="KIT20" s="153"/>
      <c r="KIU20" s="153"/>
      <c r="KIV20" s="153"/>
      <c r="KIW20" s="153"/>
      <c r="KIX20" s="153"/>
      <c r="KIY20" s="153"/>
      <c r="KIZ20" s="153"/>
      <c r="KJA20" s="153"/>
      <c r="KJB20" s="153"/>
      <c r="KJC20" s="153"/>
      <c r="KJD20" s="153"/>
      <c r="KJE20" s="153"/>
      <c r="KJF20" s="153"/>
      <c r="KJG20" s="153"/>
      <c r="KJH20" s="153"/>
      <c r="KJI20" s="153"/>
      <c r="KJJ20" s="153"/>
      <c r="KJK20" s="153"/>
      <c r="KJL20" s="153"/>
      <c r="KJM20" s="153"/>
      <c r="KJN20" s="153"/>
      <c r="KJO20" s="153"/>
      <c r="KJP20" s="153"/>
      <c r="KJQ20" s="153"/>
      <c r="KJR20" s="153"/>
      <c r="KJS20" s="153"/>
      <c r="KJT20" s="153"/>
      <c r="KJU20" s="153"/>
      <c r="KJV20" s="153"/>
      <c r="KJW20" s="153"/>
      <c r="KJX20" s="153"/>
      <c r="KJY20" s="153"/>
      <c r="KJZ20" s="153"/>
      <c r="KKA20" s="153"/>
      <c r="KKB20" s="153"/>
      <c r="KKC20" s="153"/>
      <c r="KKD20" s="153"/>
      <c r="KKE20" s="153"/>
      <c r="KKF20" s="153"/>
      <c r="KKG20" s="153"/>
      <c r="KKH20" s="153"/>
      <c r="KKI20" s="153"/>
      <c r="KKJ20" s="153"/>
      <c r="KKK20" s="153"/>
      <c r="KKL20" s="153"/>
      <c r="KKM20" s="153"/>
      <c r="KKN20" s="153"/>
      <c r="KKO20" s="153"/>
      <c r="KKP20" s="153"/>
      <c r="KKQ20" s="153"/>
      <c r="KKR20" s="153"/>
      <c r="KKS20" s="153"/>
      <c r="KKT20" s="153"/>
      <c r="KKU20" s="153"/>
      <c r="KKV20" s="153"/>
      <c r="KKW20" s="153"/>
      <c r="KKX20" s="153"/>
      <c r="KKY20" s="153"/>
      <c r="KKZ20" s="153"/>
      <c r="KLA20" s="153"/>
      <c r="KLB20" s="153"/>
      <c r="KLC20" s="153"/>
      <c r="KLD20" s="153"/>
      <c r="KLE20" s="153"/>
      <c r="KLF20" s="153"/>
      <c r="KLG20" s="153"/>
      <c r="KLH20" s="153"/>
      <c r="KLI20" s="153"/>
      <c r="KLJ20" s="153"/>
      <c r="KLK20" s="153"/>
      <c r="KLL20" s="153"/>
      <c r="KLM20" s="153"/>
      <c r="KLN20" s="153"/>
      <c r="KLO20" s="153"/>
      <c r="KLP20" s="153"/>
      <c r="KLQ20" s="153"/>
      <c r="KLR20" s="153"/>
      <c r="KLS20" s="153"/>
      <c r="KLT20" s="153"/>
      <c r="KLU20" s="153"/>
      <c r="KLV20" s="153"/>
      <c r="KLW20" s="153"/>
      <c r="KLX20" s="153"/>
      <c r="KLY20" s="153"/>
      <c r="KLZ20" s="153"/>
      <c r="KMA20" s="153"/>
      <c r="KMB20" s="153"/>
      <c r="KMC20" s="153"/>
      <c r="KMD20" s="153"/>
      <c r="KME20" s="153"/>
      <c r="KMF20" s="153"/>
      <c r="KMG20" s="153"/>
      <c r="KMH20" s="153"/>
      <c r="KMI20" s="153"/>
      <c r="KMJ20" s="153"/>
      <c r="KMK20" s="153"/>
      <c r="KML20" s="153"/>
      <c r="KMM20" s="153"/>
      <c r="KMN20" s="153"/>
      <c r="KMO20" s="153"/>
      <c r="KMP20" s="153"/>
      <c r="KMQ20" s="153"/>
      <c r="KMR20" s="153"/>
      <c r="KMS20" s="153"/>
      <c r="KMT20" s="153"/>
      <c r="KMU20" s="153"/>
      <c r="KMV20" s="153"/>
      <c r="KMW20" s="153"/>
      <c r="KMX20" s="153"/>
      <c r="KMY20" s="153"/>
      <c r="KMZ20" s="153"/>
      <c r="KNA20" s="153"/>
      <c r="KNB20" s="153"/>
      <c r="KNC20" s="153"/>
      <c r="KND20" s="153"/>
      <c r="KNE20" s="153"/>
      <c r="KNF20" s="153"/>
      <c r="KNG20" s="153"/>
      <c r="KNH20" s="153"/>
      <c r="KNI20" s="153"/>
      <c r="KNJ20" s="153"/>
      <c r="KNK20" s="153"/>
      <c r="KNL20" s="153"/>
      <c r="KNM20" s="153"/>
      <c r="KNN20" s="153"/>
      <c r="KNO20" s="153"/>
      <c r="KNP20" s="153"/>
      <c r="KNQ20" s="153"/>
      <c r="KNR20" s="153"/>
      <c r="KNS20" s="153"/>
      <c r="KNT20" s="153"/>
      <c r="KNU20" s="153"/>
      <c r="KNV20" s="153"/>
      <c r="KNW20" s="153"/>
      <c r="KNX20" s="153"/>
      <c r="KNY20" s="153"/>
      <c r="KNZ20" s="153"/>
      <c r="KOA20" s="153"/>
      <c r="KOB20" s="153"/>
      <c r="KOC20" s="153"/>
      <c r="KOD20" s="153"/>
      <c r="KOE20" s="153"/>
      <c r="KOF20" s="153"/>
      <c r="KOG20" s="153"/>
      <c r="KOH20" s="153"/>
      <c r="KOI20" s="153"/>
      <c r="KOJ20" s="153"/>
      <c r="KOK20" s="153"/>
      <c r="KOL20" s="153"/>
      <c r="KOM20" s="153"/>
      <c r="KON20" s="153"/>
      <c r="KOO20" s="153"/>
      <c r="KOP20" s="153"/>
      <c r="KOQ20" s="153"/>
      <c r="KOR20" s="153"/>
      <c r="KOS20" s="153"/>
      <c r="KOT20" s="153"/>
      <c r="KOU20" s="153"/>
      <c r="KOV20" s="153"/>
      <c r="KOW20" s="153"/>
      <c r="KOX20" s="153"/>
      <c r="KOY20" s="153"/>
      <c r="KOZ20" s="153"/>
      <c r="KPA20" s="153"/>
      <c r="KPB20" s="153"/>
      <c r="KPC20" s="153"/>
      <c r="KPD20" s="153"/>
      <c r="KPE20" s="153"/>
      <c r="KPF20" s="153"/>
      <c r="KPG20" s="153"/>
      <c r="KPH20" s="153"/>
      <c r="KPI20" s="153"/>
      <c r="KPJ20" s="153"/>
      <c r="KPK20" s="153"/>
      <c r="KPL20" s="153"/>
      <c r="KPM20" s="153"/>
      <c r="KPN20" s="153"/>
      <c r="KPO20" s="153"/>
      <c r="KPP20" s="153"/>
      <c r="KPQ20" s="153"/>
      <c r="KPR20" s="153"/>
      <c r="KPS20" s="153"/>
      <c r="KPT20" s="153"/>
      <c r="KPU20" s="153"/>
      <c r="KPV20" s="153"/>
      <c r="KPW20" s="153"/>
      <c r="KPX20" s="153"/>
      <c r="KPY20" s="153"/>
      <c r="KPZ20" s="153"/>
      <c r="KQA20" s="153"/>
      <c r="KQB20" s="153"/>
      <c r="KQC20" s="153"/>
      <c r="KQD20" s="153"/>
      <c r="KQE20" s="153"/>
      <c r="KQF20" s="153"/>
      <c r="KQG20" s="153"/>
      <c r="KQH20" s="153"/>
      <c r="KQI20" s="153"/>
      <c r="KQJ20" s="153"/>
      <c r="KQK20" s="153"/>
      <c r="KQL20" s="153"/>
      <c r="KQM20" s="153"/>
      <c r="KQN20" s="153"/>
      <c r="KQO20" s="153"/>
      <c r="KQP20" s="153"/>
      <c r="KQQ20" s="153"/>
      <c r="KQR20" s="153"/>
      <c r="KQS20" s="153"/>
      <c r="KQT20" s="153"/>
      <c r="KQU20" s="153"/>
      <c r="KQV20" s="153"/>
      <c r="KQW20" s="153"/>
      <c r="KQX20" s="153"/>
      <c r="KQY20" s="153"/>
      <c r="KQZ20" s="153"/>
      <c r="KRA20" s="153"/>
      <c r="KRB20" s="153"/>
      <c r="KRC20" s="153"/>
      <c r="KRD20" s="153"/>
      <c r="KRE20" s="153"/>
      <c r="KRF20" s="153"/>
      <c r="KRG20" s="153"/>
      <c r="KRH20" s="153"/>
      <c r="KRI20" s="153"/>
      <c r="KRJ20" s="153"/>
      <c r="KRK20" s="153"/>
      <c r="KRL20" s="153"/>
      <c r="KRM20" s="153"/>
      <c r="KRN20" s="153"/>
      <c r="KRO20" s="153"/>
      <c r="KRP20" s="153"/>
      <c r="KRQ20" s="153"/>
      <c r="KRR20" s="153"/>
      <c r="KRS20" s="153"/>
      <c r="KRT20" s="153"/>
      <c r="KRU20" s="153"/>
      <c r="KRV20" s="153"/>
      <c r="KRW20" s="153"/>
      <c r="KRX20" s="153"/>
      <c r="KRY20" s="153"/>
      <c r="KRZ20" s="153"/>
      <c r="KSA20" s="153"/>
      <c r="KSB20" s="153"/>
      <c r="KSC20" s="153"/>
      <c r="KSD20" s="153"/>
      <c r="KSE20" s="153"/>
      <c r="KSF20" s="153"/>
      <c r="KSG20" s="153"/>
      <c r="KSH20" s="153"/>
      <c r="KSI20" s="153"/>
      <c r="KSJ20" s="153"/>
      <c r="KSK20" s="153"/>
      <c r="KSL20" s="153"/>
      <c r="KSM20" s="153"/>
      <c r="KSN20" s="153"/>
      <c r="KSO20" s="153"/>
      <c r="KSP20" s="153"/>
      <c r="KSQ20" s="153"/>
      <c r="KSR20" s="153"/>
      <c r="KSS20" s="153"/>
      <c r="KST20" s="153"/>
      <c r="KSU20" s="153"/>
      <c r="KSV20" s="153"/>
      <c r="KSW20" s="153"/>
      <c r="KSX20" s="153"/>
      <c r="KSY20" s="153"/>
      <c r="KSZ20" s="153"/>
      <c r="KTA20" s="153"/>
      <c r="KTB20" s="153"/>
      <c r="KTC20" s="153"/>
      <c r="KTD20" s="153"/>
      <c r="KTE20" s="153"/>
      <c r="KTF20" s="153"/>
      <c r="KTG20" s="153"/>
      <c r="KTH20" s="153"/>
      <c r="KTI20" s="153"/>
      <c r="KTJ20" s="153"/>
      <c r="KTK20" s="153"/>
      <c r="KTL20" s="153"/>
      <c r="KTM20" s="153"/>
      <c r="KTN20" s="153"/>
      <c r="KTO20" s="153"/>
      <c r="KTP20" s="153"/>
      <c r="KTQ20" s="153"/>
      <c r="KTR20" s="153"/>
      <c r="KTS20" s="153"/>
      <c r="KTT20" s="153"/>
      <c r="KTU20" s="153"/>
      <c r="KTV20" s="153"/>
      <c r="KTW20" s="153"/>
      <c r="KTX20" s="153"/>
      <c r="KTY20" s="153"/>
      <c r="KTZ20" s="153"/>
      <c r="KUA20" s="153"/>
      <c r="KUB20" s="153"/>
      <c r="KUC20" s="153"/>
      <c r="KUD20" s="153"/>
      <c r="KUE20" s="153"/>
      <c r="KUF20" s="153"/>
      <c r="KUG20" s="153"/>
      <c r="KUH20" s="153"/>
      <c r="KUI20" s="153"/>
      <c r="KUJ20" s="153"/>
      <c r="KUK20" s="153"/>
      <c r="KUL20" s="153"/>
      <c r="KUM20" s="153"/>
      <c r="KUN20" s="153"/>
      <c r="KUO20" s="153"/>
      <c r="KUP20" s="153"/>
      <c r="KUQ20" s="153"/>
      <c r="KUR20" s="153"/>
      <c r="KUS20" s="153"/>
      <c r="KUT20" s="153"/>
      <c r="KUU20" s="153"/>
      <c r="KUV20" s="153"/>
      <c r="KUW20" s="153"/>
      <c r="KUX20" s="153"/>
      <c r="KUY20" s="153"/>
      <c r="KUZ20" s="153"/>
      <c r="KVA20" s="153"/>
      <c r="KVB20" s="153"/>
      <c r="KVC20" s="153"/>
      <c r="KVD20" s="153"/>
      <c r="KVE20" s="153"/>
      <c r="KVF20" s="153"/>
      <c r="KVG20" s="153"/>
      <c r="KVH20" s="153"/>
      <c r="KVI20" s="153"/>
      <c r="KVJ20" s="153"/>
      <c r="KVK20" s="153"/>
      <c r="KVL20" s="153"/>
      <c r="KVM20" s="153"/>
      <c r="KVN20" s="153"/>
      <c r="KVO20" s="153"/>
      <c r="KVP20" s="153"/>
      <c r="KVQ20" s="153"/>
      <c r="KVR20" s="153"/>
      <c r="KVS20" s="153"/>
      <c r="KVT20" s="153"/>
      <c r="KVU20" s="153"/>
      <c r="KVV20" s="153"/>
      <c r="KVW20" s="153"/>
      <c r="KVX20" s="153"/>
      <c r="KVY20" s="153"/>
      <c r="KVZ20" s="153"/>
      <c r="KWA20" s="153"/>
      <c r="KWB20" s="153"/>
      <c r="KWC20" s="153"/>
      <c r="KWD20" s="153"/>
      <c r="KWE20" s="153"/>
      <c r="KWF20" s="153"/>
      <c r="KWG20" s="153"/>
      <c r="KWH20" s="153"/>
      <c r="KWI20" s="153"/>
      <c r="KWJ20" s="153"/>
      <c r="KWK20" s="153"/>
      <c r="KWL20" s="153"/>
      <c r="KWM20" s="153"/>
      <c r="KWN20" s="153"/>
      <c r="KWO20" s="153"/>
      <c r="KWP20" s="153"/>
      <c r="KWQ20" s="153"/>
      <c r="KWR20" s="153"/>
      <c r="KWS20" s="153"/>
      <c r="KWT20" s="153"/>
      <c r="KWU20" s="153"/>
      <c r="KWV20" s="153"/>
      <c r="KWW20" s="153"/>
      <c r="KWX20" s="153"/>
      <c r="KWY20" s="153"/>
      <c r="KWZ20" s="153"/>
      <c r="KXA20" s="153"/>
      <c r="KXB20" s="153"/>
      <c r="KXC20" s="153"/>
      <c r="KXD20" s="153"/>
      <c r="KXE20" s="153"/>
      <c r="KXF20" s="153"/>
      <c r="KXG20" s="153"/>
      <c r="KXH20" s="153"/>
      <c r="KXI20" s="153"/>
      <c r="KXJ20" s="153"/>
      <c r="KXK20" s="153"/>
      <c r="KXL20" s="153"/>
      <c r="KXM20" s="153"/>
      <c r="KXN20" s="153"/>
      <c r="KXO20" s="153"/>
      <c r="KXP20" s="153"/>
      <c r="KXQ20" s="153"/>
      <c r="KXR20" s="153"/>
      <c r="KXS20" s="153"/>
      <c r="KXT20" s="153"/>
      <c r="KXU20" s="153"/>
      <c r="KXV20" s="153"/>
      <c r="KXW20" s="153"/>
      <c r="KXX20" s="153"/>
      <c r="KXY20" s="153"/>
      <c r="KXZ20" s="153"/>
      <c r="KYA20" s="153"/>
      <c r="KYB20" s="153"/>
      <c r="KYC20" s="153"/>
      <c r="KYD20" s="153"/>
      <c r="KYE20" s="153"/>
      <c r="KYF20" s="153"/>
      <c r="KYG20" s="153"/>
      <c r="KYH20" s="153"/>
      <c r="KYI20" s="153"/>
      <c r="KYJ20" s="153"/>
      <c r="KYK20" s="153"/>
      <c r="KYL20" s="153"/>
      <c r="KYM20" s="153"/>
      <c r="KYN20" s="153"/>
      <c r="KYO20" s="153"/>
      <c r="KYP20" s="153"/>
      <c r="KYQ20" s="153"/>
      <c r="KYR20" s="153"/>
      <c r="KYS20" s="153"/>
      <c r="KYT20" s="153"/>
      <c r="KYU20" s="153"/>
      <c r="KYV20" s="153"/>
      <c r="KYW20" s="153"/>
      <c r="KYX20" s="153"/>
      <c r="KYY20" s="153"/>
      <c r="KYZ20" s="153"/>
      <c r="KZA20" s="153"/>
      <c r="KZB20" s="153"/>
      <c r="KZC20" s="153"/>
      <c r="KZD20" s="153"/>
      <c r="KZE20" s="153"/>
      <c r="KZF20" s="153"/>
      <c r="KZG20" s="153"/>
      <c r="KZH20" s="153"/>
      <c r="KZI20" s="153"/>
      <c r="KZJ20" s="153"/>
      <c r="KZK20" s="153"/>
      <c r="KZL20" s="153"/>
      <c r="KZM20" s="153"/>
      <c r="KZN20" s="153"/>
      <c r="KZO20" s="153"/>
      <c r="KZP20" s="153"/>
      <c r="KZQ20" s="153"/>
      <c r="KZR20" s="153"/>
      <c r="KZS20" s="153"/>
      <c r="KZT20" s="153"/>
      <c r="KZU20" s="153"/>
      <c r="KZV20" s="153"/>
      <c r="KZW20" s="153"/>
      <c r="KZX20" s="153"/>
      <c r="KZY20" s="153"/>
      <c r="KZZ20" s="153"/>
      <c r="LAA20" s="153"/>
      <c r="LAB20" s="153"/>
      <c r="LAC20" s="153"/>
      <c r="LAD20" s="153"/>
      <c r="LAE20" s="153"/>
      <c r="LAF20" s="153"/>
      <c r="LAG20" s="153"/>
      <c r="LAH20" s="153"/>
      <c r="LAI20" s="153"/>
      <c r="LAJ20" s="153"/>
      <c r="LAK20" s="153"/>
      <c r="LAL20" s="153"/>
      <c r="LAM20" s="153"/>
      <c r="LAN20" s="153"/>
      <c r="LAO20" s="153"/>
      <c r="LAP20" s="153"/>
      <c r="LAQ20" s="153"/>
      <c r="LAR20" s="153"/>
      <c r="LAS20" s="153"/>
      <c r="LAT20" s="153"/>
      <c r="LAU20" s="153"/>
      <c r="LAV20" s="153"/>
      <c r="LAW20" s="153"/>
      <c r="LAX20" s="153"/>
      <c r="LAY20" s="153"/>
      <c r="LAZ20" s="153"/>
      <c r="LBA20" s="153"/>
      <c r="LBB20" s="153"/>
      <c r="LBC20" s="153"/>
      <c r="LBD20" s="153"/>
      <c r="LBE20" s="153"/>
      <c r="LBF20" s="153"/>
      <c r="LBG20" s="153"/>
      <c r="LBH20" s="153"/>
      <c r="LBI20" s="153"/>
      <c r="LBJ20" s="153"/>
      <c r="LBK20" s="153"/>
      <c r="LBL20" s="153"/>
      <c r="LBM20" s="153"/>
      <c r="LBN20" s="153"/>
      <c r="LBO20" s="153"/>
      <c r="LBP20" s="153"/>
      <c r="LBQ20" s="153"/>
      <c r="LBR20" s="153"/>
      <c r="LBS20" s="153"/>
      <c r="LBT20" s="153"/>
      <c r="LBU20" s="153"/>
      <c r="LBV20" s="153"/>
      <c r="LBW20" s="153"/>
      <c r="LBX20" s="153"/>
      <c r="LBY20" s="153"/>
      <c r="LBZ20" s="153"/>
      <c r="LCA20" s="153"/>
      <c r="LCB20" s="153"/>
      <c r="LCC20" s="153"/>
      <c r="LCD20" s="153"/>
      <c r="LCE20" s="153"/>
      <c r="LCF20" s="153"/>
      <c r="LCG20" s="153"/>
      <c r="LCH20" s="153"/>
      <c r="LCI20" s="153"/>
      <c r="LCJ20" s="153"/>
      <c r="LCK20" s="153"/>
      <c r="LCL20" s="153"/>
      <c r="LCM20" s="153"/>
      <c r="LCN20" s="153"/>
      <c r="LCO20" s="153"/>
      <c r="LCP20" s="153"/>
      <c r="LCQ20" s="153"/>
      <c r="LCR20" s="153"/>
      <c r="LCS20" s="153"/>
      <c r="LCT20" s="153"/>
      <c r="LCU20" s="153"/>
      <c r="LCV20" s="153"/>
      <c r="LCW20" s="153"/>
      <c r="LCX20" s="153"/>
      <c r="LCY20" s="153"/>
      <c r="LCZ20" s="153"/>
      <c r="LDA20" s="153"/>
      <c r="LDB20" s="153"/>
      <c r="LDC20" s="153"/>
      <c r="LDD20" s="153"/>
      <c r="LDE20" s="153"/>
      <c r="LDF20" s="153"/>
      <c r="LDG20" s="153"/>
      <c r="LDH20" s="153"/>
      <c r="LDI20" s="153"/>
      <c r="LDJ20" s="153"/>
      <c r="LDK20" s="153"/>
      <c r="LDL20" s="153"/>
      <c r="LDM20" s="153"/>
      <c r="LDN20" s="153"/>
      <c r="LDO20" s="153"/>
      <c r="LDP20" s="153"/>
      <c r="LDQ20" s="153"/>
      <c r="LDR20" s="153"/>
      <c r="LDS20" s="153"/>
      <c r="LDT20" s="153"/>
      <c r="LDU20" s="153"/>
      <c r="LDV20" s="153"/>
      <c r="LDW20" s="153"/>
      <c r="LDX20" s="153"/>
      <c r="LDY20" s="153"/>
      <c r="LDZ20" s="153"/>
      <c r="LEA20" s="153"/>
      <c r="LEB20" s="153"/>
      <c r="LEC20" s="153"/>
      <c r="LED20" s="153"/>
      <c r="LEE20" s="153"/>
      <c r="LEF20" s="153"/>
      <c r="LEG20" s="153"/>
      <c r="LEH20" s="153"/>
      <c r="LEI20" s="153"/>
      <c r="LEJ20" s="153"/>
      <c r="LEK20" s="153"/>
      <c r="LEL20" s="153"/>
      <c r="LEM20" s="153"/>
      <c r="LEN20" s="153"/>
      <c r="LEO20" s="153"/>
      <c r="LEP20" s="153"/>
      <c r="LEQ20" s="153"/>
      <c r="LER20" s="153"/>
      <c r="LES20" s="153"/>
      <c r="LET20" s="153"/>
      <c r="LEU20" s="153"/>
      <c r="LEV20" s="153"/>
      <c r="LEW20" s="153"/>
      <c r="LEX20" s="153"/>
      <c r="LEY20" s="153"/>
      <c r="LEZ20" s="153"/>
      <c r="LFA20" s="153"/>
      <c r="LFB20" s="153"/>
      <c r="LFC20" s="153"/>
      <c r="LFD20" s="153"/>
      <c r="LFE20" s="153"/>
      <c r="LFF20" s="153"/>
      <c r="LFG20" s="153"/>
      <c r="LFH20" s="153"/>
      <c r="LFI20" s="153"/>
      <c r="LFJ20" s="153"/>
      <c r="LFK20" s="153"/>
      <c r="LFL20" s="153"/>
      <c r="LFM20" s="153"/>
      <c r="LFN20" s="153"/>
      <c r="LFO20" s="153"/>
      <c r="LFP20" s="153"/>
      <c r="LFQ20" s="153"/>
      <c r="LFR20" s="153"/>
      <c r="LFS20" s="153"/>
      <c r="LFT20" s="153"/>
      <c r="LFU20" s="153"/>
      <c r="LFV20" s="153"/>
      <c r="LFW20" s="153"/>
      <c r="LFX20" s="153"/>
      <c r="LFY20" s="153"/>
      <c r="LFZ20" s="153"/>
      <c r="LGA20" s="153"/>
      <c r="LGB20" s="153"/>
      <c r="LGC20" s="153"/>
      <c r="LGD20" s="153"/>
      <c r="LGE20" s="153"/>
      <c r="LGF20" s="153"/>
      <c r="LGG20" s="153"/>
      <c r="LGH20" s="153"/>
      <c r="LGI20" s="153"/>
      <c r="LGJ20" s="153"/>
      <c r="LGK20" s="153"/>
      <c r="LGL20" s="153"/>
      <c r="LGM20" s="153"/>
      <c r="LGN20" s="153"/>
      <c r="LGO20" s="153"/>
      <c r="LGP20" s="153"/>
      <c r="LGQ20" s="153"/>
      <c r="LGR20" s="153"/>
      <c r="LGS20" s="153"/>
      <c r="LGT20" s="153"/>
      <c r="LGU20" s="153"/>
      <c r="LGV20" s="153"/>
      <c r="LGW20" s="153"/>
      <c r="LGX20" s="153"/>
      <c r="LGY20" s="153"/>
      <c r="LGZ20" s="153"/>
      <c r="LHA20" s="153"/>
      <c r="LHB20" s="153"/>
      <c r="LHC20" s="153"/>
      <c r="LHD20" s="153"/>
      <c r="LHE20" s="153"/>
      <c r="LHF20" s="153"/>
      <c r="LHG20" s="153"/>
      <c r="LHH20" s="153"/>
      <c r="LHI20" s="153"/>
      <c r="LHJ20" s="153"/>
      <c r="LHK20" s="153"/>
      <c r="LHL20" s="153"/>
      <c r="LHM20" s="153"/>
      <c r="LHN20" s="153"/>
      <c r="LHO20" s="153"/>
      <c r="LHP20" s="153"/>
      <c r="LHQ20" s="153"/>
      <c r="LHR20" s="153"/>
      <c r="LHS20" s="153"/>
      <c r="LHT20" s="153"/>
      <c r="LHU20" s="153"/>
      <c r="LHV20" s="153"/>
      <c r="LHW20" s="153"/>
      <c r="LHX20" s="153"/>
      <c r="LHY20" s="153"/>
      <c r="LHZ20" s="153"/>
      <c r="LIA20" s="153"/>
      <c r="LIB20" s="153"/>
      <c r="LIC20" s="153"/>
      <c r="LID20" s="153"/>
      <c r="LIE20" s="153"/>
      <c r="LIF20" s="153"/>
      <c r="LIG20" s="153"/>
      <c r="LIH20" s="153"/>
      <c r="LII20" s="153"/>
      <c r="LIJ20" s="153"/>
      <c r="LIK20" s="153"/>
      <c r="LIL20" s="153"/>
      <c r="LIM20" s="153"/>
      <c r="LIN20" s="153"/>
      <c r="LIO20" s="153"/>
      <c r="LIP20" s="153"/>
      <c r="LIQ20" s="153"/>
      <c r="LIR20" s="153"/>
      <c r="LIS20" s="153"/>
      <c r="LIT20" s="153"/>
      <c r="LIU20" s="153"/>
      <c r="LIV20" s="153"/>
      <c r="LIW20" s="153"/>
      <c r="LIX20" s="153"/>
      <c r="LIY20" s="153"/>
      <c r="LIZ20" s="153"/>
      <c r="LJA20" s="153"/>
      <c r="LJB20" s="153"/>
      <c r="LJC20" s="153"/>
      <c r="LJD20" s="153"/>
      <c r="LJE20" s="153"/>
      <c r="LJF20" s="153"/>
      <c r="LJG20" s="153"/>
      <c r="LJH20" s="153"/>
      <c r="LJI20" s="153"/>
      <c r="LJJ20" s="153"/>
      <c r="LJK20" s="153"/>
      <c r="LJL20" s="153"/>
      <c r="LJM20" s="153"/>
      <c r="LJN20" s="153"/>
      <c r="LJO20" s="153"/>
      <c r="LJP20" s="153"/>
      <c r="LJQ20" s="153"/>
      <c r="LJR20" s="153"/>
      <c r="LJS20" s="153"/>
      <c r="LJT20" s="153"/>
      <c r="LJU20" s="153"/>
      <c r="LJV20" s="153"/>
      <c r="LJW20" s="153"/>
      <c r="LJX20" s="153"/>
      <c r="LJY20" s="153"/>
      <c r="LJZ20" s="153"/>
      <c r="LKA20" s="153"/>
      <c r="LKB20" s="153"/>
      <c r="LKC20" s="153"/>
      <c r="LKD20" s="153"/>
      <c r="LKE20" s="153"/>
      <c r="LKF20" s="153"/>
      <c r="LKG20" s="153"/>
      <c r="LKH20" s="153"/>
      <c r="LKI20" s="153"/>
      <c r="LKJ20" s="153"/>
      <c r="LKK20" s="153"/>
      <c r="LKL20" s="153"/>
      <c r="LKM20" s="153"/>
      <c r="LKN20" s="153"/>
      <c r="LKO20" s="153"/>
      <c r="LKP20" s="153"/>
      <c r="LKQ20" s="153"/>
      <c r="LKR20" s="153"/>
      <c r="LKS20" s="153"/>
      <c r="LKT20" s="153"/>
      <c r="LKU20" s="153"/>
      <c r="LKV20" s="153"/>
      <c r="LKW20" s="153"/>
      <c r="LKX20" s="153"/>
      <c r="LKY20" s="153"/>
      <c r="LKZ20" s="153"/>
      <c r="LLA20" s="153"/>
      <c r="LLB20" s="153"/>
      <c r="LLC20" s="153"/>
      <c r="LLD20" s="153"/>
      <c r="LLE20" s="153"/>
      <c r="LLF20" s="153"/>
      <c r="LLG20" s="153"/>
      <c r="LLH20" s="153"/>
      <c r="LLI20" s="153"/>
      <c r="LLJ20" s="153"/>
      <c r="LLK20" s="153"/>
      <c r="LLL20" s="153"/>
      <c r="LLM20" s="153"/>
      <c r="LLN20" s="153"/>
      <c r="LLO20" s="153"/>
      <c r="LLP20" s="153"/>
      <c r="LLQ20" s="153"/>
      <c r="LLR20" s="153"/>
      <c r="LLS20" s="153"/>
      <c r="LLT20" s="153"/>
      <c r="LLU20" s="153"/>
      <c r="LLV20" s="153"/>
      <c r="LLW20" s="153"/>
      <c r="LLX20" s="153"/>
      <c r="LLY20" s="153"/>
      <c r="LLZ20" s="153"/>
      <c r="LMA20" s="153"/>
      <c r="LMB20" s="153"/>
      <c r="LMC20" s="153"/>
      <c r="LMD20" s="153"/>
      <c r="LME20" s="153"/>
      <c r="LMF20" s="153"/>
      <c r="LMG20" s="153"/>
      <c r="LMH20" s="153"/>
      <c r="LMI20" s="153"/>
      <c r="LMJ20" s="153"/>
      <c r="LMK20" s="153"/>
      <c r="LML20" s="153"/>
      <c r="LMM20" s="153"/>
      <c r="LMN20" s="153"/>
      <c r="LMO20" s="153"/>
      <c r="LMP20" s="153"/>
      <c r="LMQ20" s="153"/>
      <c r="LMR20" s="153"/>
      <c r="LMS20" s="153"/>
      <c r="LMT20" s="153"/>
      <c r="LMU20" s="153"/>
      <c r="LMV20" s="153"/>
      <c r="LMW20" s="153"/>
      <c r="LMX20" s="153"/>
      <c r="LMY20" s="153"/>
      <c r="LMZ20" s="153"/>
      <c r="LNA20" s="153"/>
      <c r="LNB20" s="153"/>
      <c r="LNC20" s="153"/>
      <c r="LND20" s="153"/>
      <c r="LNE20" s="153"/>
      <c r="LNF20" s="153"/>
      <c r="LNG20" s="153"/>
      <c r="LNH20" s="153"/>
      <c r="LNI20" s="153"/>
      <c r="LNJ20" s="153"/>
      <c r="LNK20" s="153"/>
      <c r="LNL20" s="153"/>
      <c r="LNM20" s="153"/>
      <c r="LNN20" s="153"/>
      <c r="LNO20" s="153"/>
      <c r="LNP20" s="153"/>
      <c r="LNQ20" s="153"/>
      <c r="LNR20" s="153"/>
      <c r="LNS20" s="153"/>
      <c r="LNT20" s="153"/>
      <c r="LNU20" s="153"/>
      <c r="LNV20" s="153"/>
      <c r="LNW20" s="153"/>
      <c r="LNX20" s="153"/>
      <c r="LNY20" s="153"/>
      <c r="LNZ20" s="153"/>
      <c r="LOA20" s="153"/>
      <c r="LOB20" s="153"/>
      <c r="LOC20" s="153"/>
      <c r="LOD20" s="153"/>
      <c r="LOE20" s="153"/>
      <c r="LOF20" s="153"/>
      <c r="LOG20" s="153"/>
      <c r="LOH20" s="153"/>
      <c r="LOI20" s="153"/>
      <c r="LOJ20" s="153"/>
      <c r="LOK20" s="153"/>
      <c r="LOL20" s="153"/>
      <c r="LOM20" s="153"/>
      <c r="LON20" s="153"/>
      <c r="LOO20" s="153"/>
      <c r="LOP20" s="153"/>
      <c r="LOQ20" s="153"/>
      <c r="LOR20" s="153"/>
      <c r="LOS20" s="153"/>
      <c r="LOT20" s="153"/>
      <c r="LOU20" s="153"/>
      <c r="LOV20" s="153"/>
      <c r="LOW20" s="153"/>
      <c r="LOX20" s="153"/>
      <c r="LOY20" s="153"/>
      <c r="LOZ20" s="153"/>
      <c r="LPA20" s="153"/>
      <c r="LPB20" s="153"/>
      <c r="LPC20" s="153"/>
      <c r="LPD20" s="153"/>
      <c r="LPE20" s="153"/>
      <c r="LPF20" s="153"/>
      <c r="LPG20" s="153"/>
      <c r="LPH20" s="153"/>
      <c r="LPI20" s="153"/>
      <c r="LPJ20" s="153"/>
      <c r="LPK20" s="153"/>
      <c r="LPL20" s="153"/>
      <c r="LPM20" s="153"/>
      <c r="LPN20" s="153"/>
      <c r="LPO20" s="153"/>
      <c r="LPP20" s="153"/>
      <c r="LPQ20" s="153"/>
      <c r="LPR20" s="153"/>
      <c r="LPS20" s="153"/>
      <c r="LPT20" s="153"/>
      <c r="LPU20" s="153"/>
      <c r="LPV20" s="153"/>
      <c r="LPW20" s="153"/>
      <c r="LPX20" s="153"/>
      <c r="LPY20" s="153"/>
      <c r="LPZ20" s="153"/>
      <c r="LQA20" s="153"/>
      <c r="LQB20" s="153"/>
      <c r="LQC20" s="153"/>
      <c r="LQD20" s="153"/>
      <c r="LQE20" s="153"/>
      <c r="LQF20" s="153"/>
      <c r="LQG20" s="153"/>
      <c r="LQH20" s="153"/>
      <c r="LQI20" s="153"/>
      <c r="LQJ20" s="153"/>
      <c r="LQK20" s="153"/>
      <c r="LQL20" s="153"/>
      <c r="LQM20" s="153"/>
      <c r="LQN20" s="153"/>
      <c r="LQO20" s="153"/>
      <c r="LQP20" s="153"/>
      <c r="LQQ20" s="153"/>
      <c r="LQR20" s="153"/>
      <c r="LQS20" s="153"/>
      <c r="LQT20" s="153"/>
      <c r="LQU20" s="153"/>
      <c r="LQV20" s="153"/>
      <c r="LQW20" s="153"/>
      <c r="LQX20" s="153"/>
      <c r="LQY20" s="153"/>
      <c r="LQZ20" s="153"/>
      <c r="LRA20" s="153"/>
      <c r="LRB20" s="153"/>
      <c r="LRC20" s="153"/>
      <c r="LRD20" s="153"/>
      <c r="LRE20" s="153"/>
      <c r="LRF20" s="153"/>
      <c r="LRG20" s="153"/>
      <c r="LRH20" s="153"/>
      <c r="LRI20" s="153"/>
      <c r="LRJ20" s="153"/>
      <c r="LRK20" s="153"/>
      <c r="LRL20" s="153"/>
      <c r="LRM20" s="153"/>
      <c r="LRN20" s="153"/>
      <c r="LRO20" s="153"/>
      <c r="LRP20" s="153"/>
      <c r="LRQ20" s="153"/>
      <c r="LRR20" s="153"/>
      <c r="LRS20" s="153"/>
      <c r="LRT20" s="153"/>
      <c r="LRU20" s="153"/>
      <c r="LRV20" s="153"/>
      <c r="LRW20" s="153"/>
      <c r="LRX20" s="153"/>
      <c r="LRY20" s="153"/>
      <c r="LRZ20" s="153"/>
      <c r="LSA20" s="153"/>
      <c r="LSB20" s="153"/>
      <c r="LSC20" s="153"/>
      <c r="LSD20" s="153"/>
      <c r="LSE20" s="153"/>
      <c r="LSF20" s="153"/>
      <c r="LSG20" s="153"/>
      <c r="LSH20" s="153"/>
      <c r="LSI20" s="153"/>
      <c r="LSJ20" s="153"/>
      <c r="LSK20" s="153"/>
      <c r="LSL20" s="153"/>
      <c r="LSM20" s="153"/>
      <c r="LSN20" s="153"/>
      <c r="LSO20" s="153"/>
      <c r="LSP20" s="153"/>
      <c r="LSQ20" s="153"/>
      <c r="LSR20" s="153"/>
      <c r="LSS20" s="153"/>
      <c r="LST20" s="153"/>
      <c r="LSU20" s="153"/>
      <c r="LSV20" s="153"/>
      <c r="LSW20" s="153"/>
      <c r="LSX20" s="153"/>
      <c r="LSY20" s="153"/>
      <c r="LSZ20" s="153"/>
      <c r="LTA20" s="153"/>
      <c r="LTB20" s="153"/>
      <c r="LTC20" s="153"/>
      <c r="LTD20" s="153"/>
      <c r="LTE20" s="153"/>
      <c r="LTF20" s="153"/>
      <c r="LTG20" s="153"/>
      <c r="LTH20" s="153"/>
      <c r="LTI20" s="153"/>
      <c r="LTJ20" s="153"/>
      <c r="LTK20" s="153"/>
      <c r="LTL20" s="153"/>
      <c r="LTM20" s="153"/>
      <c r="LTN20" s="153"/>
      <c r="LTO20" s="153"/>
      <c r="LTP20" s="153"/>
      <c r="LTQ20" s="153"/>
      <c r="LTR20" s="153"/>
      <c r="LTS20" s="153"/>
      <c r="LTT20" s="153"/>
      <c r="LTU20" s="153"/>
      <c r="LTV20" s="153"/>
      <c r="LTW20" s="153"/>
      <c r="LTX20" s="153"/>
      <c r="LTY20" s="153"/>
      <c r="LTZ20" s="153"/>
      <c r="LUA20" s="153"/>
      <c r="LUB20" s="153"/>
      <c r="LUC20" s="153"/>
      <c r="LUD20" s="153"/>
      <c r="LUE20" s="153"/>
      <c r="LUF20" s="153"/>
      <c r="LUG20" s="153"/>
      <c r="LUH20" s="153"/>
      <c r="LUI20" s="153"/>
      <c r="LUJ20" s="153"/>
      <c r="LUK20" s="153"/>
      <c r="LUL20" s="153"/>
      <c r="LUM20" s="153"/>
      <c r="LUN20" s="153"/>
      <c r="LUO20" s="153"/>
      <c r="LUP20" s="153"/>
      <c r="LUQ20" s="153"/>
      <c r="LUR20" s="153"/>
      <c r="LUS20" s="153"/>
      <c r="LUT20" s="153"/>
      <c r="LUU20" s="153"/>
      <c r="LUV20" s="153"/>
      <c r="LUW20" s="153"/>
      <c r="LUX20" s="153"/>
      <c r="LUY20" s="153"/>
      <c r="LUZ20" s="153"/>
      <c r="LVA20" s="153"/>
      <c r="LVB20" s="153"/>
      <c r="LVC20" s="153"/>
      <c r="LVD20" s="153"/>
      <c r="LVE20" s="153"/>
      <c r="LVF20" s="153"/>
      <c r="LVG20" s="153"/>
      <c r="LVH20" s="153"/>
      <c r="LVI20" s="153"/>
      <c r="LVJ20" s="153"/>
      <c r="LVK20" s="153"/>
      <c r="LVL20" s="153"/>
      <c r="LVM20" s="153"/>
      <c r="LVN20" s="153"/>
      <c r="LVO20" s="153"/>
      <c r="LVP20" s="153"/>
      <c r="LVQ20" s="153"/>
      <c r="LVR20" s="153"/>
      <c r="LVS20" s="153"/>
      <c r="LVT20" s="153"/>
      <c r="LVU20" s="153"/>
      <c r="LVV20" s="153"/>
      <c r="LVW20" s="153"/>
      <c r="LVX20" s="153"/>
      <c r="LVY20" s="153"/>
      <c r="LVZ20" s="153"/>
      <c r="LWA20" s="153"/>
      <c r="LWB20" s="153"/>
      <c r="LWC20" s="153"/>
      <c r="LWD20" s="153"/>
      <c r="LWE20" s="153"/>
      <c r="LWF20" s="153"/>
      <c r="LWG20" s="153"/>
      <c r="LWH20" s="153"/>
      <c r="LWI20" s="153"/>
      <c r="LWJ20" s="153"/>
      <c r="LWK20" s="153"/>
      <c r="LWL20" s="153"/>
      <c r="LWM20" s="153"/>
      <c r="LWN20" s="153"/>
      <c r="LWO20" s="153"/>
      <c r="LWP20" s="153"/>
      <c r="LWQ20" s="153"/>
      <c r="LWR20" s="153"/>
      <c r="LWS20" s="153"/>
      <c r="LWT20" s="153"/>
      <c r="LWU20" s="153"/>
      <c r="LWV20" s="153"/>
      <c r="LWW20" s="153"/>
      <c r="LWX20" s="153"/>
      <c r="LWY20" s="153"/>
      <c r="LWZ20" s="153"/>
      <c r="LXA20" s="153"/>
      <c r="LXB20" s="153"/>
      <c r="LXC20" s="153"/>
      <c r="LXD20" s="153"/>
      <c r="LXE20" s="153"/>
      <c r="LXF20" s="153"/>
      <c r="LXG20" s="153"/>
      <c r="LXH20" s="153"/>
      <c r="LXI20" s="153"/>
      <c r="LXJ20" s="153"/>
      <c r="LXK20" s="153"/>
      <c r="LXL20" s="153"/>
      <c r="LXM20" s="153"/>
      <c r="LXN20" s="153"/>
      <c r="LXO20" s="153"/>
      <c r="LXP20" s="153"/>
      <c r="LXQ20" s="153"/>
      <c r="LXR20" s="153"/>
      <c r="LXS20" s="153"/>
      <c r="LXT20" s="153"/>
      <c r="LXU20" s="153"/>
      <c r="LXV20" s="153"/>
      <c r="LXW20" s="153"/>
      <c r="LXX20" s="153"/>
      <c r="LXY20" s="153"/>
      <c r="LXZ20" s="153"/>
      <c r="LYA20" s="153"/>
      <c r="LYB20" s="153"/>
      <c r="LYC20" s="153"/>
      <c r="LYD20" s="153"/>
      <c r="LYE20" s="153"/>
      <c r="LYF20" s="153"/>
      <c r="LYG20" s="153"/>
      <c r="LYH20" s="153"/>
      <c r="LYI20" s="153"/>
      <c r="LYJ20" s="153"/>
      <c r="LYK20" s="153"/>
      <c r="LYL20" s="153"/>
      <c r="LYM20" s="153"/>
      <c r="LYN20" s="153"/>
      <c r="LYO20" s="153"/>
      <c r="LYP20" s="153"/>
      <c r="LYQ20" s="153"/>
      <c r="LYR20" s="153"/>
      <c r="LYS20" s="153"/>
      <c r="LYT20" s="153"/>
      <c r="LYU20" s="153"/>
      <c r="LYV20" s="153"/>
      <c r="LYW20" s="153"/>
      <c r="LYX20" s="153"/>
      <c r="LYY20" s="153"/>
      <c r="LYZ20" s="153"/>
      <c r="LZA20" s="153"/>
      <c r="LZB20" s="153"/>
      <c r="LZC20" s="153"/>
      <c r="LZD20" s="153"/>
      <c r="LZE20" s="153"/>
      <c r="LZF20" s="153"/>
      <c r="LZG20" s="153"/>
      <c r="LZH20" s="153"/>
      <c r="LZI20" s="153"/>
      <c r="LZJ20" s="153"/>
      <c r="LZK20" s="153"/>
      <c r="LZL20" s="153"/>
      <c r="LZM20" s="153"/>
      <c r="LZN20" s="153"/>
      <c r="LZO20" s="153"/>
      <c r="LZP20" s="153"/>
      <c r="LZQ20" s="153"/>
      <c r="LZR20" s="153"/>
      <c r="LZS20" s="153"/>
      <c r="LZT20" s="153"/>
      <c r="LZU20" s="153"/>
      <c r="LZV20" s="153"/>
      <c r="LZW20" s="153"/>
      <c r="LZX20" s="153"/>
      <c r="LZY20" s="153"/>
      <c r="LZZ20" s="153"/>
      <c r="MAA20" s="153"/>
      <c r="MAB20" s="153"/>
      <c r="MAC20" s="153"/>
      <c r="MAD20" s="153"/>
      <c r="MAE20" s="153"/>
      <c r="MAF20" s="153"/>
      <c r="MAG20" s="153"/>
      <c r="MAH20" s="153"/>
      <c r="MAI20" s="153"/>
      <c r="MAJ20" s="153"/>
      <c r="MAK20" s="153"/>
      <c r="MAL20" s="153"/>
      <c r="MAM20" s="153"/>
      <c r="MAN20" s="153"/>
      <c r="MAO20" s="153"/>
      <c r="MAP20" s="153"/>
      <c r="MAQ20" s="153"/>
      <c r="MAR20" s="153"/>
      <c r="MAS20" s="153"/>
      <c r="MAT20" s="153"/>
      <c r="MAU20" s="153"/>
      <c r="MAV20" s="153"/>
      <c r="MAW20" s="153"/>
      <c r="MAX20" s="153"/>
      <c r="MAY20" s="153"/>
      <c r="MAZ20" s="153"/>
      <c r="MBA20" s="153"/>
      <c r="MBB20" s="153"/>
      <c r="MBC20" s="153"/>
      <c r="MBD20" s="153"/>
      <c r="MBE20" s="153"/>
      <c r="MBF20" s="153"/>
      <c r="MBG20" s="153"/>
      <c r="MBH20" s="153"/>
      <c r="MBI20" s="153"/>
      <c r="MBJ20" s="153"/>
      <c r="MBK20" s="153"/>
      <c r="MBL20" s="153"/>
      <c r="MBM20" s="153"/>
      <c r="MBN20" s="153"/>
      <c r="MBO20" s="153"/>
      <c r="MBP20" s="153"/>
      <c r="MBQ20" s="153"/>
      <c r="MBR20" s="153"/>
      <c r="MBS20" s="153"/>
      <c r="MBT20" s="153"/>
      <c r="MBU20" s="153"/>
      <c r="MBV20" s="153"/>
      <c r="MBW20" s="153"/>
      <c r="MBX20" s="153"/>
      <c r="MBY20" s="153"/>
      <c r="MBZ20" s="153"/>
      <c r="MCA20" s="153"/>
      <c r="MCB20" s="153"/>
      <c r="MCC20" s="153"/>
      <c r="MCD20" s="153"/>
      <c r="MCE20" s="153"/>
      <c r="MCF20" s="153"/>
      <c r="MCG20" s="153"/>
      <c r="MCH20" s="153"/>
      <c r="MCI20" s="153"/>
      <c r="MCJ20" s="153"/>
      <c r="MCK20" s="153"/>
      <c r="MCL20" s="153"/>
      <c r="MCM20" s="153"/>
      <c r="MCN20" s="153"/>
      <c r="MCO20" s="153"/>
      <c r="MCP20" s="153"/>
      <c r="MCQ20" s="153"/>
      <c r="MCR20" s="153"/>
      <c r="MCS20" s="153"/>
      <c r="MCT20" s="153"/>
      <c r="MCU20" s="153"/>
      <c r="MCV20" s="153"/>
      <c r="MCW20" s="153"/>
      <c r="MCX20" s="153"/>
      <c r="MCY20" s="153"/>
      <c r="MCZ20" s="153"/>
      <c r="MDA20" s="153"/>
      <c r="MDB20" s="153"/>
      <c r="MDC20" s="153"/>
      <c r="MDD20" s="153"/>
      <c r="MDE20" s="153"/>
      <c r="MDF20" s="153"/>
      <c r="MDG20" s="153"/>
      <c r="MDH20" s="153"/>
      <c r="MDI20" s="153"/>
      <c r="MDJ20" s="153"/>
      <c r="MDK20" s="153"/>
      <c r="MDL20" s="153"/>
      <c r="MDM20" s="153"/>
      <c r="MDN20" s="153"/>
      <c r="MDO20" s="153"/>
      <c r="MDP20" s="153"/>
      <c r="MDQ20" s="153"/>
      <c r="MDR20" s="153"/>
      <c r="MDS20" s="153"/>
      <c r="MDT20" s="153"/>
      <c r="MDU20" s="153"/>
      <c r="MDV20" s="153"/>
      <c r="MDW20" s="153"/>
      <c r="MDX20" s="153"/>
      <c r="MDY20" s="153"/>
      <c r="MDZ20" s="153"/>
      <c r="MEA20" s="153"/>
      <c r="MEB20" s="153"/>
      <c r="MEC20" s="153"/>
      <c r="MED20" s="153"/>
      <c r="MEE20" s="153"/>
      <c r="MEF20" s="153"/>
      <c r="MEG20" s="153"/>
      <c r="MEH20" s="153"/>
      <c r="MEI20" s="153"/>
      <c r="MEJ20" s="153"/>
      <c r="MEK20" s="153"/>
      <c r="MEL20" s="153"/>
      <c r="MEM20" s="153"/>
      <c r="MEN20" s="153"/>
      <c r="MEO20" s="153"/>
      <c r="MEP20" s="153"/>
      <c r="MEQ20" s="153"/>
      <c r="MER20" s="153"/>
      <c r="MES20" s="153"/>
      <c r="MET20" s="153"/>
      <c r="MEU20" s="153"/>
      <c r="MEV20" s="153"/>
      <c r="MEW20" s="153"/>
      <c r="MEX20" s="153"/>
      <c r="MEY20" s="153"/>
      <c r="MEZ20" s="153"/>
      <c r="MFA20" s="153"/>
      <c r="MFB20" s="153"/>
      <c r="MFC20" s="153"/>
      <c r="MFD20" s="153"/>
      <c r="MFE20" s="153"/>
      <c r="MFF20" s="153"/>
      <c r="MFG20" s="153"/>
      <c r="MFH20" s="153"/>
      <c r="MFI20" s="153"/>
      <c r="MFJ20" s="153"/>
      <c r="MFK20" s="153"/>
      <c r="MFL20" s="153"/>
      <c r="MFM20" s="153"/>
      <c r="MFN20" s="153"/>
      <c r="MFO20" s="153"/>
      <c r="MFP20" s="153"/>
      <c r="MFQ20" s="153"/>
      <c r="MFR20" s="153"/>
      <c r="MFS20" s="153"/>
      <c r="MFT20" s="153"/>
      <c r="MFU20" s="153"/>
      <c r="MFV20" s="153"/>
      <c r="MFW20" s="153"/>
      <c r="MFX20" s="153"/>
      <c r="MFY20" s="153"/>
      <c r="MFZ20" s="153"/>
      <c r="MGA20" s="153"/>
      <c r="MGB20" s="153"/>
      <c r="MGC20" s="153"/>
      <c r="MGD20" s="153"/>
      <c r="MGE20" s="153"/>
      <c r="MGF20" s="153"/>
      <c r="MGG20" s="153"/>
      <c r="MGH20" s="153"/>
      <c r="MGI20" s="153"/>
      <c r="MGJ20" s="153"/>
      <c r="MGK20" s="153"/>
      <c r="MGL20" s="153"/>
      <c r="MGM20" s="153"/>
      <c r="MGN20" s="153"/>
      <c r="MGO20" s="153"/>
      <c r="MGP20" s="153"/>
      <c r="MGQ20" s="153"/>
      <c r="MGR20" s="153"/>
      <c r="MGS20" s="153"/>
      <c r="MGT20" s="153"/>
      <c r="MGU20" s="153"/>
      <c r="MGV20" s="153"/>
      <c r="MGW20" s="153"/>
      <c r="MGX20" s="153"/>
      <c r="MGY20" s="153"/>
      <c r="MGZ20" s="153"/>
      <c r="MHA20" s="153"/>
      <c r="MHB20" s="153"/>
      <c r="MHC20" s="153"/>
      <c r="MHD20" s="153"/>
      <c r="MHE20" s="153"/>
      <c r="MHF20" s="153"/>
      <c r="MHG20" s="153"/>
      <c r="MHH20" s="153"/>
      <c r="MHI20" s="153"/>
      <c r="MHJ20" s="153"/>
      <c r="MHK20" s="153"/>
      <c r="MHL20" s="153"/>
      <c r="MHM20" s="153"/>
      <c r="MHN20" s="153"/>
      <c r="MHO20" s="153"/>
      <c r="MHP20" s="153"/>
      <c r="MHQ20" s="153"/>
      <c r="MHR20" s="153"/>
      <c r="MHS20" s="153"/>
      <c r="MHT20" s="153"/>
      <c r="MHU20" s="153"/>
      <c r="MHV20" s="153"/>
      <c r="MHW20" s="153"/>
      <c r="MHX20" s="153"/>
      <c r="MHY20" s="153"/>
      <c r="MHZ20" s="153"/>
      <c r="MIA20" s="153"/>
      <c r="MIB20" s="153"/>
      <c r="MIC20" s="153"/>
      <c r="MID20" s="153"/>
      <c r="MIE20" s="153"/>
      <c r="MIF20" s="153"/>
      <c r="MIG20" s="153"/>
      <c r="MIH20" s="153"/>
      <c r="MII20" s="153"/>
      <c r="MIJ20" s="153"/>
      <c r="MIK20" s="153"/>
      <c r="MIL20" s="153"/>
      <c r="MIM20" s="153"/>
      <c r="MIN20" s="153"/>
      <c r="MIO20" s="153"/>
      <c r="MIP20" s="153"/>
      <c r="MIQ20" s="153"/>
      <c r="MIR20" s="153"/>
      <c r="MIS20" s="153"/>
      <c r="MIT20" s="153"/>
      <c r="MIU20" s="153"/>
      <c r="MIV20" s="153"/>
      <c r="MIW20" s="153"/>
      <c r="MIX20" s="153"/>
      <c r="MIY20" s="153"/>
      <c r="MIZ20" s="153"/>
      <c r="MJA20" s="153"/>
      <c r="MJB20" s="153"/>
      <c r="MJC20" s="153"/>
      <c r="MJD20" s="153"/>
      <c r="MJE20" s="153"/>
      <c r="MJF20" s="153"/>
      <c r="MJG20" s="153"/>
      <c r="MJH20" s="153"/>
      <c r="MJI20" s="153"/>
      <c r="MJJ20" s="153"/>
      <c r="MJK20" s="153"/>
      <c r="MJL20" s="153"/>
      <c r="MJM20" s="153"/>
      <c r="MJN20" s="153"/>
      <c r="MJO20" s="153"/>
      <c r="MJP20" s="153"/>
      <c r="MJQ20" s="153"/>
      <c r="MJR20" s="153"/>
      <c r="MJS20" s="153"/>
      <c r="MJT20" s="153"/>
      <c r="MJU20" s="153"/>
      <c r="MJV20" s="153"/>
      <c r="MJW20" s="153"/>
      <c r="MJX20" s="153"/>
      <c r="MJY20" s="153"/>
      <c r="MJZ20" s="153"/>
      <c r="MKA20" s="153"/>
      <c r="MKB20" s="153"/>
      <c r="MKC20" s="153"/>
      <c r="MKD20" s="153"/>
      <c r="MKE20" s="153"/>
      <c r="MKF20" s="153"/>
      <c r="MKG20" s="153"/>
      <c r="MKH20" s="153"/>
      <c r="MKI20" s="153"/>
      <c r="MKJ20" s="153"/>
      <c r="MKK20" s="153"/>
      <c r="MKL20" s="153"/>
      <c r="MKM20" s="153"/>
      <c r="MKN20" s="153"/>
      <c r="MKO20" s="153"/>
      <c r="MKP20" s="153"/>
      <c r="MKQ20" s="153"/>
      <c r="MKR20" s="153"/>
      <c r="MKS20" s="153"/>
      <c r="MKT20" s="153"/>
      <c r="MKU20" s="153"/>
      <c r="MKV20" s="153"/>
      <c r="MKW20" s="153"/>
      <c r="MKX20" s="153"/>
      <c r="MKY20" s="153"/>
      <c r="MKZ20" s="153"/>
      <c r="MLA20" s="153"/>
      <c r="MLB20" s="153"/>
      <c r="MLC20" s="153"/>
      <c r="MLD20" s="153"/>
      <c r="MLE20" s="153"/>
      <c r="MLF20" s="153"/>
      <c r="MLG20" s="153"/>
      <c r="MLH20" s="153"/>
      <c r="MLI20" s="153"/>
      <c r="MLJ20" s="153"/>
      <c r="MLK20" s="153"/>
      <c r="MLL20" s="153"/>
      <c r="MLM20" s="153"/>
      <c r="MLN20" s="153"/>
      <c r="MLO20" s="153"/>
      <c r="MLP20" s="153"/>
      <c r="MLQ20" s="153"/>
      <c r="MLR20" s="153"/>
      <c r="MLS20" s="153"/>
      <c r="MLT20" s="153"/>
      <c r="MLU20" s="153"/>
      <c r="MLV20" s="153"/>
      <c r="MLW20" s="153"/>
      <c r="MLX20" s="153"/>
      <c r="MLY20" s="153"/>
      <c r="MLZ20" s="153"/>
      <c r="MMA20" s="153"/>
      <c r="MMB20" s="153"/>
      <c r="MMC20" s="153"/>
      <c r="MMD20" s="153"/>
      <c r="MME20" s="153"/>
      <c r="MMF20" s="153"/>
      <c r="MMG20" s="153"/>
      <c r="MMH20" s="153"/>
      <c r="MMI20" s="153"/>
      <c r="MMJ20" s="153"/>
      <c r="MMK20" s="153"/>
      <c r="MML20" s="153"/>
      <c r="MMM20" s="153"/>
      <c r="MMN20" s="153"/>
      <c r="MMO20" s="153"/>
      <c r="MMP20" s="153"/>
      <c r="MMQ20" s="153"/>
      <c r="MMR20" s="153"/>
      <c r="MMS20" s="153"/>
      <c r="MMT20" s="153"/>
      <c r="MMU20" s="153"/>
      <c r="MMV20" s="153"/>
      <c r="MMW20" s="153"/>
      <c r="MMX20" s="153"/>
      <c r="MMY20" s="153"/>
      <c r="MMZ20" s="153"/>
      <c r="MNA20" s="153"/>
      <c r="MNB20" s="153"/>
      <c r="MNC20" s="153"/>
      <c r="MND20" s="153"/>
      <c r="MNE20" s="153"/>
      <c r="MNF20" s="153"/>
      <c r="MNG20" s="153"/>
      <c r="MNH20" s="153"/>
      <c r="MNI20" s="153"/>
      <c r="MNJ20" s="153"/>
      <c r="MNK20" s="153"/>
      <c r="MNL20" s="153"/>
      <c r="MNM20" s="153"/>
      <c r="MNN20" s="153"/>
      <c r="MNO20" s="153"/>
      <c r="MNP20" s="153"/>
      <c r="MNQ20" s="153"/>
      <c r="MNR20" s="153"/>
      <c r="MNS20" s="153"/>
      <c r="MNT20" s="153"/>
      <c r="MNU20" s="153"/>
      <c r="MNV20" s="153"/>
      <c r="MNW20" s="153"/>
      <c r="MNX20" s="153"/>
      <c r="MNY20" s="153"/>
      <c r="MNZ20" s="153"/>
      <c r="MOA20" s="153"/>
      <c r="MOB20" s="153"/>
      <c r="MOC20" s="153"/>
      <c r="MOD20" s="153"/>
      <c r="MOE20" s="153"/>
      <c r="MOF20" s="153"/>
      <c r="MOG20" s="153"/>
      <c r="MOH20" s="153"/>
      <c r="MOI20" s="153"/>
      <c r="MOJ20" s="153"/>
      <c r="MOK20" s="153"/>
      <c r="MOL20" s="153"/>
      <c r="MOM20" s="153"/>
      <c r="MON20" s="153"/>
      <c r="MOO20" s="153"/>
      <c r="MOP20" s="153"/>
      <c r="MOQ20" s="153"/>
      <c r="MOR20" s="153"/>
      <c r="MOS20" s="153"/>
      <c r="MOT20" s="153"/>
      <c r="MOU20" s="153"/>
      <c r="MOV20" s="153"/>
      <c r="MOW20" s="153"/>
      <c r="MOX20" s="153"/>
      <c r="MOY20" s="153"/>
      <c r="MOZ20" s="153"/>
      <c r="MPA20" s="153"/>
      <c r="MPB20" s="153"/>
      <c r="MPC20" s="153"/>
      <c r="MPD20" s="153"/>
      <c r="MPE20" s="153"/>
      <c r="MPF20" s="153"/>
      <c r="MPG20" s="153"/>
      <c r="MPH20" s="153"/>
      <c r="MPI20" s="153"/>
      <c r="MPJ20" s="153"/>
      <c r="MPK20" s="153"/>
      <c r="MPL20" s="153"/>
      <c r="MPM20" s="153"/>
      <c r="MPN20" s="153"/>
      <c r="MPO20" s="153"/>
      <c r="MPP20" s="153"/>
      <c r="MPQ20" s="153"/>
      <c r="MPR20" s="153"/>
      <c r="MPS20" s="153"/>
      <c r="MPT20" s="153"/>
      <c r="MPU20" s="153"/>
      <c r="MPV20" s="153"/>
      <c r="MPW20" s="153"/>
      <c r="MPX20" s="153"/>
      <c r="MPY20" s="153"/>
      <c r="MPZ20" s="153"/>
      <c r="MQA20" s="153"/>
      <c r="MQB20" s="153"/>
      <c r="MQC20" s="153"/>
      <c r="MQD20" s="153"/>
      <c r="MQE20" s="153"/>
      <c r="MQF20" s="153"/>
      <c r="MQG20" s="153"/>
      <c r="MQH20" s="153"/>
      <c r="MQI20" s="153"/>
      <c r="MQJ20" s="153"/>
      <c r="MQK20" s="153"/>
      <c r="MQL20" s="153"/>
      <c r="MQM20" s="153"/>
      <c r="MQN20" s="153"/>
      <c r="MQO20" s="153"/>
      <c r="MQP20" s="153"/>
      <c r="MQQ20" s="153"/>
      <c r="MQR20" s="153"/>
      <c r="MQS20" s="153"/>
      <c r="MQT20" s="153"/>
      <c r="MQU20" s="153"/>
      <c r="MQV20" s="153"/>
      <c r="MQW20" s="153"/>
      <c r="MQX20" s="153"/>
      <c r="MQY20" s="153"/>
      <c r="MQZ20" s="153"/>
      <c r="MRA20" s="153"/>
      <c r="MRB20" s="153"/>
      <c r="MRC20" s="153"/>
      <c r="MRD20" s="153"/>
      <c r="MRE20" s="153"/>
      <c r="MRF20" s="153"/>
      <c r="MRG20" s="153"/>
      <c r="MRH20" s="153"/>
      <c r="MRI20" s="153"/>
      <c r="MRJ20" s="153"/>
      <c r="MRK20" s="153"/>
      <c r="MRL20" s="153"/>
      <c r="MRM20" s="153"/>
      <c r="MRN20" s="153"/>
      <c r="MRO20" s="153"/>
      <c r="MRP20" s="153"/>
      <c r="MRQ20" s="153"/>
      <c r="MRR20" s="153"/>
      <c r="MRS20" s="153"/>
      <c r="MRT20" s="153"/>
      <c r="MRU20" s="153"/>
      <c r="MRV20" s="153"/>
      <c r="MRW20" s="153"/>
      <c r="MRX20" s="153"/>
      <c r="MRY20" s="153"/>
      <c r="MRZ20" s="153"/>
      <c r="MSA20" s="153"/>
      <c r="MSB20" s="153"/>
      <c r="MSC20" s="153"/>
      <c r="MSD20" s="153"/>
      <c r="MSE20" s="153"/>
      <c r="MSF20" s="153"/>
      <c r="MSG20" s="153"/>
      <c r="MSH20" s="153"/>
      <c r="MSI20" s="153"/>
      <c r="MSJ20" s="153"/>
      <c r="MSK20" s="153"/>
      <c r="MSL20" s="153"/>
      <c r="MSM20" s="153"/>
      <c r="MSN20" s="153"/>
      <c r="MSO20" s="153"/>
      <c r="MSP20" s="153"/>
      <c r="MSQ20" s="153"/>
      <c r="MSR20" s="153"/>
      <c r="MSS20" s="153"/>
      <c r="MST20" s="153"/>
      <c r="MSU20" s="153"/>
      <c r="MSV20" s="153"/>
      <c r="MSW20" s="153"/>
      <c r="MSX20" s="153"/>
      <c r="MSY20" s="153"/>
      <c r="MSZ20" s="153"/>
      <c r="MTA20" s="153"/>
      <c r="MTB20" s="153"/>
      <c r="MTC20" s="153"/>
      <c r="MTD20" s="153"/>
      <c r="MTE20" s="153"/>
      <c r="MTF20" s="153"/>
      <c r="MTG20" s="153"/>
      <c r="MTH20" s="153"/>
      <c r="MTI20" s="153"/>
      <c r="MTJ20" s="153"/>
      <c r="MTK20" s="153"/>
      <c r="MTL20" s="153"/>
      <c r="MTM20" s="153"/>
      <c r="MTN20" s="153"/>
      <c r="MTO20" s="153"/>
      <c r="MTP20" s="153"/>
      <c r="MTQ20" s="153"/>
      <c r="MTR20" s="153"/>
      <c r="MTS20" s="153"/>
      <c r="MTT20" s="153"/>
      <c r="MTU20" s="153"/>
      <c r="MTV20" s="153"/>
      <c r="MTW20" s="153"/>
      <c r="MTX20" s="153"/>
      <c r="MTY20" s="153"/>
      <c r="MTZ20" s="153"/>
      <c r="MUA20" s="153"/>
      <c r="MUB20" s="153"/>
      <c r="MUC20" s="153"/>
      <c r="MUD20" s="153"/>
      <c r="MUE20" s="153"/>
      <c r="MUF20" s="153"/>
      <c r="MUG20" s="153"/>
      <c r="MUH20" s="153"/>
      <c r="MUI20" s="153"/>
      <c r="MUJ20" s="153"/>
      <c r="MUK20" s="153"/>
      <c r="MUL20" s="153"/>
      <c r="MUM20" s="153"/>
      <c r="MUN20" s="153"/>
      <c r="MUO20" s="153"/>
      <c r="MUP20" s="153"/>
      <c r="MUQ20" s="153"/>
      <c r="MUR20" s="153"/>
      <c r="MUS20" s="153"/>
      <c r="MUT20" s="153"/>
      <c r="MUU20" s="153"/>
      <c r="MUV20" s="153"/>
      <c r="MUW20" s="153"/>
      <c r="MUX20" s="153"/>
      <c r="MUY20" s="153"/>
      <c r="MUZ20" s="153"/>
      <c r="MVA20" s="153"/>
      <c r="MVB20" s="153"/>
      <c r="MVC20" s="153"/>
      <c r="MVD20" s="153"/>
      <c r="MVE20" s="153"/>
      <c r="MVF20" s="153"/>
      <c r="MVG20" s="153"/>
      <c r="MVH20" s="153"/>
      <c r="MVI20" s="153"/>
      <c r="MVJ20" s="153"/>
      <c r="MVK20" s="153"/>
      <c r="MVL20" s="153"/>
      <c r="MVM20" s="153"/>
      <c r="MVN20" s="153"/>
      <c r="MVO20" s="153"/>
      <c r="MVP20" s="153"/>
      <c r="MVQ20" s="153"/>
      <c r="MVR20" s="153"/>
      <c r="MVS20" s="153"/>
      <c r="MVT20" s="153"/>
      <c r="MVU20" s="153"/>
      <c r="MVV20" s="153"/>
      <c r="MVW20" s="153"/>
      <c r="MVX20" s="153"/>
      <c r="MVY20" s="153"/>
      <c r="MVZ20" s="153"/>
      <c r="MWA20" s="153"/>
      <c r="MWB20" s="153"/>
      <c r="MWC20" s="153"/>
      <c r="MWD20" s="153"/>
      <c r="MWE20" s="153"/>
      <c r="MWF20" s="153"/>
      <c r="MWG20" s="153"/>
      <c r="MWH20" s="153"/>
      <c r="MWI20" s="153"/>
      <c r="MWJ20" s="153"/>
      <c r="MWK20" s="153"/>
      <c r="MWL20" s="153"/>
      <c r="MWM20" s="153"/>
      <c r="MWN20" s="153"/>
      <c r="MWO20" s="153"/>
      <c r="MWP20" s="153"/>
      <c r="MWQ20" s="153"/>
      <c r="MWR20" s="153"/>
      <c r="MWS20" s="153"/>
      <c r="MWT20" s="153"/>
      <c r="MWU20" s="153"/>
      <c r="MWV20" s="153"/>
      <c r="MWW20" s="153"/>
      <c r="MWX20" s="153"/>
      <c r="MWY20" s="153"/>
      <c r="MWZ20" s="153"/>
      <c r="MXA20" s="153"/>
      <c r="MXB20" s="153"/>
      <c r="MXC20" s="153"/>
      <c r="MXD20" s="153"/>
      <c r="MXE20" s="153"/>
      <c r="MXF20" s="153"/>
      <c r="MXG20" s="153"/>
      <c r="MXH20" s="153"/>
      <c r="MXI20" s="153"/>
      <c r="MXJ20" s="153"/>
      <c r="MXK20" s="153"/>
      <c r="MXL20" s="153"/>
      <c r="MXM20" s="153"/>
      <c r="MXN20" s="153"/>
      <c r="MXO20" s="153"/>
      <c r="MXP20" s="153"/>
      <c r="MXQ20" s="153"/>
      <c r="MXR20" s="153"/>
      <c r="MXS20" s="153"/>
      <c r="MXT20" s="153"/>
      <c r="MXU20" s="153"/>
      <c r="MXV20" s="153"/>
      <c r="MXW20" s="153"/>
      <c r="MXX20" s="153"/>
      <c r="MXY20" s="153"/>
      <c r="MXZ20" s="153"/>
      <c r="MYA20" s="153"/>
      <c r="MYB20" s="153"/>
      <c r="MYC20" s="153"/>
      <c r="MYD20" s="153"/>
      <c r="MYE20" s="153"/>
      <c r="MYF20" s="153"/>
      <c r="MYG20" s="153"/>
      <c r="MYH20" s="153"/>
      <c r="MYI20" s="153"/>
      <c r="MYJ20" s="153"/>
      <c r="MYK20" s="153"/>
      <c r="MYL20" s="153"/>
      <c r="MYM20" s="153"/>
      <c r="MYN20" s="153"/>
      <c r="MYO20" s="153"/>
      <c r="MYP20" s="153"/>
      <c r="MYQ20" s="153"/>
      <c r="MYR20" s="153"/>
      <c r="MYS20" s="153"/>
      <c r="MYT20" s="153"/>
      <c r="MYU20" s="153"/>
      <c r="MYV20" s="153"/>
      <c r="MYW20" s="153"/>
      <c r="MYX20" s="153"/>
      <c r="MYY20" s="153"/>
      <c r="MYZ20" s="153"/>
      <c r="MZA20" s="153"/>
      <c r="MZB20" s="153"/>
      <c r="MZC20" s="153"/>
      <c r="MZD20" s="153"/>
      <c r="MZE20" s="153"/>
      <c r="MZF20" s="153"/>
      <c r="MZG20" s="153"/>
      <c r="MZH20" s="153"/>
      <c r="MZI20" s="153"/>
      <c r="MZJ20" s="153"/>
      <c r="MZK20" s="153"/>
      <c r="MZL20" s="153"/>
      <c r="MZM20" s="153"/>
      <c r="MZN20" s="153"/>
      <c r="MZO20" s="153"/>
      <c r="MZP20" s="153"/>
      <c r="MZQ20" s="153"/>
      <c r="MZR20" s="153"/>
      <c r="MZS20" s="153"/>
      <c r="MZT20" s="153"/>
      <c r="MZU20" s="153"/>
      <c r="MZV20" s="153"/>
      <c r="MZW20" s="153"/>
      <c r="MZX20" s="153"/>
      <c r="MZY20" s="153"/>
      <c r="MZZ20" s="153"/>
      <c r="NAA20" s="153"/>
      <c r="NAB20" s="153"/>
      <c r="NAC20" s="153"/>
      <c r="NAD20" s="153"/>
      <c r="NAE20" s="153"/>
      <c r="NAF20" s="153"/>
      <c r="NAG20" s="153"/>
      <c r="NAH20" s="153"/>
      <c r="NAI20" s="153"/>
      <c r="NAJ20" s="153"/>
      <c r="NAK20" s="153"/>
      <c r="NAL20" s="153"/>
      <c r="NAM20" s="153"/>
      <c r="NAN20" s="153"/>
      <c r="NAO20" s="153"/>
      <c r="NAP20" s="153"/>
      <c r="NAQ20" s="153"/>
      <c r="NAR20" s="153"/>
      <c r="NAS20" s="153"/>
      <c r="NAT20" s="153"/>
      <c r="NAU20" s="153"/>
      <c r="NAV20" s="153"/>
      <c r="NAW20" s="153"/>
      <c r="NAX20" s="153"/>
      <c r="NAY20" s="153"/>
      <c r="NAZ20" s="153"/>
      <c r="NBA20" s="153"/>
      <c r="NBB20" s="153"/>
      <c r="NBC20" s="153"/>
      <c r="NBD20" s="153"/>
      <c r="NBE20" s="153"/>
      <c r="NBF20" s="153"/>
      <c r="NBG20" s="153"/>
      <c r="NBH20" s="153"/>
      <c r="NBI20" s="153"/>
      <c r="NBJ20" s="153"/>
      <c r="NBK20" s="153"/>
      <c r="NBL20" s="153"/>
      <c r="NBM20" s="153"/>
      <c r="NBN20" s="153"/>
      <c r="NBO20" s="153"/>
      <c r="NBP20" s="153"/>
      <c r="NBQ20" s="153"/>
      <c r="NBR20" s="153"/>
      <c r="NBS20" s="153"/>
      <c r="NBT20" s="153"/>
      <c r="NBU20" s="153"/>
      <c r="NBV20" s="153"/>
      <c r="NBW20" s="153"/>
      <c r="NBX20" s="153"/>
      <c r="NBY20" s="153"/>
      <c r="NBZ20" s="153"/>
      <c r="NCA20" s="153"/>
      <c r="NCB20" s="153"/>
      <c r="NCC20" s="153"/>
      <c r="NCD20" s="153"/>
      <c r="NCE20" s="153"/>
      <c r="NCF20" s="153"/>
      <c r="NCG20" s="153"/>
      <c r="NCH20" s="153"/>
      <c r="NCI20" s="153"/>
      <c r="NCJ20" s="153"/>
      <c r="NCK20" s="153"/>
      <c r="NCL20" s="153"/>
      <c r="NCM20" s="153"/>
      <c r="NCN20" s="153"/>
      <c r="NCO20" s="153"/>
      <c r="NCP20" s="153"/>
      <c r="NCQ20" s="153"/>
      <c r="NCR20" s="153"/>
      <c r="NCS20" s="153"/>
      <c r="NCT20" s="153"/>
      <c r="NCU20" s="153"/>
      <c r="NCV20" s="153"/>
      <c r="NCW20" s="153"/>
      <c r="NCX20" s="153"/>
      <c r="NCY20" s="153"/>
      <c r="NCZ20" s="153"/>
      <c r="NDA20" s="153"/>
      <c r="NDB20" s="153"/>
      <c r="NDC20" s="153"/>
      <c r="NDD20" s="153"/>
      <c r="NDE20" s="153"/>
      <c r="NDF20" s="153"/>
      <c r="NDG20" s="153"/>
      <c r="NDH20" s="153"/>
      <c r="NDI20" s="153"/>
      <c r="NDJ20" s="153"/>
      <c r="NDK20" s="153"/>
      <c r="NDL20" s="153"/>
      <c r="NDM20" s="153"/>
      <c r="NDN20" s="153"/>
      <c r="NDO20" s="153"/>
      <c r="NDP20" s="153"/>
      <c r="NDQ20" s="153"/>
      <c r="NDR20" s="153"/>
      <c r="NDS20" s="153"/>
      <c r="NDT20" s="153"/>
      <c r="NDU20" s="153"/>
      <c r="NDV20" s="153"/>
      <c r="NDW20" s="153"/>
      <c r="NDX20" s="153"/>
      <c r="NDY20" s="153"/>
      <c r="NDZ20" s="153"/>
      <c r="NEA20" s="153"/>
      <c r="NEB20" s="153"/>
      <c r="NEC20" s="153"/>
      <c r="NED20" s="153"/>
      <c r="NEE20" s="153"/>
      <c r="NEF20" s="153"/>
      <c r="NEG20" s="153"/>
      <c r="NEH20" s="153"/>
      <c r="NEI20" s="153"/>
      <c r="NEJ20" s="153"/>
      <c r="NEK20" s="153"/>
      <c r="NEL20" s="153"/>
      <c r="NEM20" s="153"/>
      <c r="NEN20" s="153"/>
      <c r="NEO20" s="153"/>
      <c r="NEP20" s="153"/>
      <c r="NEQ20" s="153"/>
      <c r="NER20" s="153"/>
      <c r="NES20" s="153"/>
      <c r="NET20" s="153"/>
      <c r="NEU20" s="153"/>
      <c r="NEV20" s="153"/>
      <c r="NEW20" s="153"/>
      <c r="NEX20" s="153"/>
      <c r="NEY20" s="153"/>
      <c r="NEZ20" s="153"/>
      <c r="NFA20" s="153"/>
      <c r="NFB20" s="153"/>
      <c r="NFC20" s="153"/>
      <c r="NFD20" s="153"/>
      <c r="NFE20" s="153"/>
      <c r="NFF20" s="153"/>
      <c r="NFG20" s="153"/>
      <c r="NFH20" s="153"/>
      <c r="NFI20" s="153"/>
      <c r="NFJ20" s="153"/>
      <c r="NFK20" s="153"/>
      <c r="NFL20" s="153"/>
      <c r="NFM20" s="153"/>
      <c r="NFN20" s="153"/>
      <c r="NFO20" s="153"/>
      <c r="NFP20" s="153"/>
      <c r="NFQ20" s="153"/>
      <c r="NFR20" s="153"/>
      <c r="NFS20" s="153"/>
      <c r="NFT20" s="153"/>
      <c r="NFU20" s="153"/>
      <c r="NFV20" s="153"/>
      <c r="NFW20" s="153"/>
      <c r="NFX20" s="153"/>
      <c r="NFY20" s="153"/>
      <c r="NFZ20" s="153"/>
      <c r="NGA20" s="153"/>
      <c r="NGB20" s="153"/>
      <c r="NGC20" s="153"/>
      <c r="NGD20" s="153"/>
      <c r="NGE20" s="153"/>
      <c r="NGF20" s="153"/>
      <c r="NGG20" s="153"/>
      <c r="NGH20" s="153"/>
      <c r="NGI20" s="153"/>
      <c r="NGJ20" s="153"/>
      <c r="NGK20" s="153"/>
      <c r="NGL20" s="153"/>
      <c r="NGM20" s="153"/>
      <c r="NGN20" s="153"/>
      <c r="NGO20" s="153"/>
      <c r="NGP20" s="153"/>
      <c r="NGQ20" s="153"/>
      <c r="NGR20" s="153"/>
      <c r="NGS20" s="153"/>
      <c r="NGT20" s="153"/>
      <c r="NGU20" s="153"/>
      <c r="NGV20" s="153"/>
      <c r="NGW20" s="153"/>
      <c r="NGX20" s="153"/>
      <c r="NGY20" s="153"/>
      <c r="NGZ20" s="153"/>
      <c r="NHA20" s="153"/>
      <c r="NHB20" s="153"/>
      <c r="NHC20" s="153"/>
      <c r="NHD20" s="153"/>
      <c r="NHE20" s="153"/>
      <c r="NHF20" s="153"/>
      <c r="NHG20" s="153"/>
      <c r="NHH20" s="153"/>
      <c r="NHI20" s="153"/>
      <c r="NHJ20" s="153"/>
      <c r="NHK20" s="153"/>
      <c r="NHL20" s="153"/>
      <c r="NHM20" s="153"/>
      <c r="NHN20" s="153"/>
      <c r="NHO20" s="153"/>
      <c r="NHP20" s="153"/>
      <c r="NHQ20" s="153"/>
      <c r="NHR20" s="153"/>
      <c r="NHS20" s="153"/>
      <c r="NHT20" s="153"/>
      <c r="NHU20" s="153"/>
      <c r="NHV20" s="153"/>
      <c r="NHW20" s="153"/>
      <c r="NHX20" s="153"/>
      <c r="NHY20" s="153"/>
      <c r="NHZ20" s="153"/>
      <c r="NIA20" s="153"/>
      <c r="NIB20" s="153"/>
      <c r="NIC20" s="153"/>
      <c r="NID20" s="153"/>
      <c r="NIE20" s="153"/>
      <c r="NIF20" s="153"/>
      <c r="NIG20" s="153"/>
      <c r="NIH20" s="153"/>
      <c r="NII20" s="153"/>
      <c r="NIJ20" s="153"/>
      <c r="NIK20" s="153"/>
      <c r="NIL20" s="153"/>
      <c r="NIM20" s="153"/>
      <c r="NIN20" s="153"/>
      <c r="NIO20" s="153"/>
      <c r="NIP20" s="153"/>
      <c r="NIQ20" s="153"/>
      <c r="NIR20" s="153"/>
      <c r="NIS20" s="153"/>
      <c r="NIT20" s="153"/>
      <c r="NIU20" s="153"/>
      <c r="NIV20" s="153"/>
      <c r="NIW20" s="153"/>
      <c r="NIX20" s="153"/>
      <c r="NIY20" s="153"/>
      <c r="NIZ20" s="153"/>
      <c r="NJA20" s="153"/>
      <c r="NJB20" s="153"/>
      <c r="NJC20" s="153"/>
      <c r="NJD20" s="153"/>
      <c r="NJE20" s="153"/>
      <c r="NJF20" s="153"/>
      <c r="NJG20" s="153"/>
      <c r="NJH20" s="153"/>
      <c r="NJI20" s="153"/>
      <c r="NJJ20" s="153"/>
      <c r="NJK20" s="153"/>
      <c r="NJL20" s="153"/>
      <c r="NJM20" s="153"/>
      <c r="NJN20" s="153"/>
      <c r="NJO20" s="153"/>
      <c r="NJP20" s="153"/>
      <c r="NJQ20" s="153"/>
      <c r="NJR20" s="153"/>
      <c r="NJS20" s="153"/>
      <c r="NJT20" s="153"/>
      <c r="NJU20" s="153"/>
      <c r="NJV20" s="153"/>
      <c r="NJW20" s="153"/>
      <c r="NJX20" s="153"/>
      <c r="NJY20" s="153"/>
      <c r="NJZ20" s="153"/>
      <c r="NKA20" s="153"/>
      <c r="NKB20" s="153"/>
      <c r="NKC20" s="153"/>
      <c r="NKD20" s="153"/>
      <c r="NKE20" s="153"/>
      <c r="NKF20" s="153"/>
      <c r="NKG20" s="153"/>
      <c r="NKH20" s="153"/>
      <c r="NKI20" s="153"/>
      <c r="NKJ20" s="153"/>
      <c r="NKK20" s="153"/>
      <c r="NKL20" s="153"/>
      <c r="NKM20" s="153"/>
      <c r="NKN20" s="153"/>
      <c r="NKO20" s="153"/>
      <c r="NKP20" s="153"/>
      <c r="NKQ20" s="153"/>
      <c r="NKR20" s="153"/>
      <c r="NKS20" s="153"/>
      <c r="NKT20" s="153"/>
      <c r="NKU20" s="153"/>
      <c r="NKV20" s="153"/>
      <c r="NKW20" s="153"/>
      <c r="NKX20" s="153"/>
      <c r="NKY20" s="153"/>
      <c r="NKZ20" s="153"/>
      <c r="NLA20" s="153"/>
      <c r="NLB20" s="153"/>
      <c r="NLC20" s="153"/>
      <c r="NLD20" s="153"/>
      <c r="NLE20" s="153"/>
      <c r="NLF20" s="153"/>
      <c r="NLG20" s="153"/>
      <c r="NLH20" s="153"/>
      <c r="NLI20" s="153"/>
      <c r="NLJ20" s="153"/>
      <c r="NLK20" s="153"/>
      <c r="NLL20" s="153"/>
      <c r="NLM20" s="153"/>
      <c r="NLN20" s="153"/>
      <c r="NLO20" s="153"/>
      <c r="NLP20" s="153"/>
      <c r="NLQ20" s="153"/>
      <c r="NLR20" s="153"/>
      <c r="NLS20" s="153"/>
      <c r="NLT20" s="153"/>
      <c r="NLU20" s="153"/>
      <c r="NLV20" s="153"/>
      <c r="NLW20" s="153"/>
      <c r="NLX20" s="153"/>
      <c r="NLY20" s="153"/>
      <c r="NLZ20" s="153"/>
      <c r="NMA20" s="153"/>
      <c r="NMB20" s="153"/>
      <c r="NMC20" s="153"/>
      <c r="NMD20" s="153"/>
      <c r="NME20" s="153"/>
      <c r="NMF20" s="153"/>
      <c r="NMG20" s="153"/>
      <c r="NMH20" s="153"/>
      <c r="NMI20" s="153"/>
      <c r="NMJ20" s="153"/>
      <c r="NMK20" s="153"/>
      <c r="NML20" s="153"/>
      <c r="NMM20" s="153"/>
      <c r="NMN20" s="153"/>
      <c r="NMO20" s="153"/>
      <c r="NMP20" s="153"/>
      <c r="NMQ20" s="153"/>
      <c r="NMR20" s="153"/>
      <c r="NMS20" s="153"/>
      <c r="NMT20" s="153"/>
      <c r="NMU20" s="153"/>
      <c r="NMV20" s="153"/>
      <c r="NMW20" s="153"/>
      <c r="NMX20" s="153"/>
      <c r="NMY20" s="153"/>
      <c r="NMZ20" s="153"/>
      <c r="NNA20" s="153"/>
      <c r="NNB20" s="153"/>
      <c r="NNC20" s="153"/>
      <c r="NND20" s="153"/>
      <c r="NNE20" s="153"/>
      <c r="NNF20" s="153"/>
      <c r="NNG20" s="153"/>
      <c r="NNH20" s="153"/>
      <c r="NNI20" s="153"/>
      <c r="NNJ20" s="153"/>
      <c r="NNK20" s="153"/>
      <c r="NNL20" s="153"/>
      <c r="NNM20" s="153"/>
      <c r="NNN20" s="153"/>
      <c r="NNO20" s="153"/>
      <c r="NNP20" s="153"/>
      <c r="NNQ20" s="153"/>
      <c r="NNR20" s="153"/>
      <c r="NNS20" s="153"/>
      <c r="NNT20" s="153"/>
      <c r="NNU20" s="153"/>
      <c r="NNV20" s="153"/>
      <c r="NNW20" s="153"/>
      <c r="NNX20" s="153"/>
      <c r="NNY20" s="153"/>
      <c r="NNZ20" s="153"/>
      <c r="NOA20" s="153"/>
      <c r="NOB20" s="153"/>
      <c r="NOC20" s="153"/>
      <c r="NOD20" s="153"/>
      <c r="NOE20" s="153"/>
      <c r="NOF20" s="153"/>
      <c r="NOG20" s="153"/>
      <c r="NOH20" s="153"/>
      <c r="NOI20" s="153"/>
      <c r="NOJ20" s="153"/>
      <c r="NOK20" s="153"/>
      <c r="NOL20" s="153"/>
      <c r="NOM20" s="153"/>
      <c r="NON20" s="153"/>
      <c r="NOO20" s="153"/>
      <c r="NOP20" s="153"/>
      <c r="NOQ20" s="153"/>
      <c r="NOR20" s="153"/>
      <c r="NOS20" s="153"/>
      <c r="NOT20" s="153"/>
      <c r="NOU20" s="153"/>
      <c r="NOV20" s="153"/>
      <c r="NOW20" s="153"/>
      <c r="NOX20" s="153"/>
      <c r="NOY20" s="153"/>
      <c r="NOZ20" s="153"/>
      <c r="NPA20" s="153"/>
      <c r="NPB20" s="153"/>
      <c r="NPC20" s="153"/>
      <c r="NPD20" s="153"/>
      <c r="NPE20" s="153"/>
      <c r="NPF20" s="153"/>
      <c r="NPG20" s="153"/>
      <c r="NPH20" s="153"/>
      <c r="NPI20" s="153"/>
      <c r="NPJ20" s="153"/>
      <c r="NPK20" s="153"/>
      <c r="NPL20" s="153"/>
      <c r="NPM20" s="153"/>
      <c r="NPN20" s="153"/>
      <c r="NPO20" s="153"/>
      <c r="NPP20" s="153"/>
      <c r="NPQ20" s="153"/>
      <c r="NPR20" s="153"/>
      <c r="NPS20" s="153"/>
      <c r="NPT20" s="153"/>
      <c r="NPU20" s="153"/>
      <c r="NPV20" s="153"/>
      <c r="NPW20" s="153"/>
      <c r="NPX20" s="153"/>
      <c r="NPY20" s="153"/>
      <c r="NPZ20" s="153"/>
      <c r="NQA20" s="153"/>
      <c r="NQB20" s="153"/>
      <c r="NQC20" s="153"/>
      <c r="NQD20" s="153"/>
      <c r="NQE20" s="153"/>
      <c r="NQF20" s="153"/>
      <c r="NQG20" s="153"/>
      <c r="NQH20" s="153"/>
      <c r="NQI20" s="153"/>
      <c r="NQJ20" s="153"/>
      <c r="NQK20" s="153"/>
      <c r="NQL20" s="153"/>
      <c r="NQM20" s="153"/>
      <c r="NQN20" s="153"/>
      <c r="NQO20" s="153"/>
      <c r="NQP20" s="153"/>
      <c r="NQQ20" s="153"/>
      <c r="NQR20" s="153"/>
      <c r="NQS20" s="153"/>
      <c r="NQT20" s="153"/>
      <c r="NQU20" s="153"/>
      <c r="NQV20" s="153"/>
      <c r="NQW20" s="153"/>
      <c r="NQX20" s="153"/>
      <c r="NQY20" s="153"/>
      <c r="NQZ20" s="153"/>
      <c r="NRA20" s="153"/>
      <c r="NRB20" s="153"/>
      <c r="NRC20" s="153"/>
      <c r="NRD20" s="153"/>
      <c r="NRE20" s="153"/>
      <c r="NRF20" s="153"/>
      <c r="NRG20" s="153"/>
      <c r="NRH20" s="153"/>
      <c r="NRI20" s="153"/>
      <c r="NRJ20" s="153"/>
      <c r="NRK20" s="153"/>
      <c r="NRL20" s="153"/>
      <c r="NRM20" s="153"/>
      <c r="NRN20" s="153"/>
      <c r="NRO20" s="153"/>
      <c r="NRP20" s="153"/>
      <c r="NRQ20" s="153"/>
      <c r="NRR20" s="153"/>
      <c r="NRS20" s="153"/>
      <c r="NRT20" s="153"/>
      <c r="NRU20" s="153"/>
      <c r="NRV20" s="153"/>
      <c r="NRW20" s="153"/>
      <c r="NRX20" s="153"/>
      <c r="NRY20" s="153"/>
      <c r="NRZ20" s="153"/>
      <c r="NSA20" s="153"/>
      <c r="NSB20" s="153"/>
      <c r="NSC20" s="153"/>
      <c r="NSD20" s="153"/>
      <c r="NSE20" s="153"/>
      <c r="NSF20" s="153"/>
      <c r="NSG20" s="153"/>
      <c r="NSH20" s="153"/>
      <c r="NSI20" s="153"/>
      <c r="NSJ20" s="153"/>
      <c r="NSK20" s="153"/>
      <c r="NSL20" s="153"/>
      <c r="NSM20" s="153"/>
      <c r="NSN20" s="153"/>
      <c r="NSO20" s="153"/>
      <c r="NSP20" s="153"/>
      <c r="NSQ20" s="153"/>
      <c r="NSR20" s="153"/>
      <c r="NSS20" s="153"/>
      <c r="NST20" s="153"/>
      <c r="NSU20" s="153"/>
      <c r="NSV20" s="153"/>
      <c r="NSW20" s="153"/>
      <c r="NSX20" s="153"/>
      <c r="NSY20" s="153"/>
      <c r="NSZ20" s="153"/>
      <c r="NTA20" s="153"/>
      <c r="NTB20" s="153"/>
      <c r="NTC20" s="153"/>
      <c r="NTD20" s="153"/>
      <c r="NTE20" s="153"/>
      <c r="NTF20" s="153"/>
      <c r="NTG20" s="153"/>
      <c r="NTH20" s="153"/>
      <c r="NTI20" s="153"/>
      <c r="NTJ20" s="153"/>
      <c r="NTK20" s="153"/>
      <c r="NTL20" s="153"/>
      <c r="NTM20" s="153"/>
      <c r="NTN20" s="153"/>
      <c r="NTO20" s="153"/>
      <c r="NTP20" s="153"/>
      <c r="NTQ20" s="153"/>
      <c r="NTR20" s="153"/>
      <c r="NTS20" s="153"/>
      <c r="NTT20" s="153"/>
      <c r="NTU20" s="153"/>
      <c r="NTV20" s="153"/>
      <c r="NTW20" s="153"/>
      <c r="NTX20" s="153"/>
      <c r="NTY20" s="153"/>
      <c r="NTZ20" s="153"/>
      <c r="NUA20" s="153"/>
      <c r="NUB20" s="153"/>
      <c r="NUC20" s="153"/>
      <c r="NUD20" s="153"/>
      <c r="NUE20" s="153"/>
      <c r="NUF20" s="153"/>
      <c r="NUG20" s="153"/>
      <c r="NUH20" s="153"/>
      <c r="NUI20" s="153"/>
      <c r="NUJ20" s="153"/>
      <c r="NUK20" s="153"/>
      <c r="NUL20" s="153"/>
      <c r="NUM20" s="153"/>
      <c r="NUN20" s="153"/>
      <c r="NUO20" s="153"/>
      <c r="NUP20" s="153"/>
      <c r="NUQ20" s="153"/>
      <c r="NUR20" s="153"/>
      <c r="NUS20" s="153"/>
      <c r="NUT20" s="153"/>
      <c r="NUU20" s="153"/>
      <c r="NUV20" s="153"/>
      <c r="NUW20" s="153"/>
      <c r="NUX20" s="153"/>
      <c r="NUY20" s="153"/>
      <c r="NUZ20" s="153"/>
      <c r="NVA20" s="153"/>
      <c r="NVB20" s="153"/>
      <c r="NVC20" s="153"/>
      <c r="NVD20" s="153"/>
      <c r="NVE20" s="153"/>
      <c r="NVF20" s="153"/>
      <c r="NVG20" s="153"/>
      <c r="NVH20" s="153"/>
      <c r="NVI20" s="153"/>
      <c r="NVJ20" s="153"/>
      <c r="NVK20" s="153"/>
      <c r="NVL20" s="153"/>
      <c r="NVM20" s="153"/>
      <c r="NVN20" s="153"/>
      <c r="NVO20" s="153"/>
      <c r="NVP20" s="153"/>
      <c r="NVQ20" s="153"/>
      <c r="NVR20" s="153"/>
      <c r="NVS20" s="153"/>
      <c r="NVT20" s="153"/>
      <c r="NVU20" s="153"/>
      <c r="NVV20" s="153"/>
      <c r="NVW20" s="153"/>
      <c r="NVX20" s="153"/>
      <c r="NVY20" s="153"/>
      <c r="NVZ20" s="153"/>
      <c r="NWA20" s="153"/>
      <c r="NWB20" s="153"/>
      <c r="NWC20" s="153"/>
      <c r="NWD20" s="153"/>
      <c r="NWE20" s="153"/>
      <c r="NWF20" s="153"/>
      <c r="NWG20" s="153"/>
      <c r="NWH20" s="153"/>
      <c r="NWI20" s="153"/>
      <c r="NWJ20" s="153"/>
      <c r="NWK20" s="153"/>
      <c r="NWL20" s="153"/>
      <c r="NWM20" s="153"/>
      <c r="NWN20" s="153"/>
      <c r="NWO20" s="153"/>
      <c r="NWP20" s="153"/>
      <c r="NWQ20" s="153"/>
      <c r="NWR20" s="153"/>
      <c r="NWS20" s="153"/>
      <c r="NWT20" s="153"/>
      <c r="NWU20" s="153"/>
      <c r="NWV20" s="153"/>
      <c r="NWW20" s="153"/>
      <c r="NWX20" s="153"/>
      <c r="NWY20" s="153"/>
      <c r="NWZ20" s="153"/>
      <c r="NXA20" s="153"/>
      <c r="NXB20" s="153"/>
      <c r="NXC20" s="153"/>
      <c r="NXD20" s="153"/>
      <c r="NXE20" s="153"/>
      <c r="NXF20" s="153"/>
      <c r="NXG20" s="153"/>
      <c r="NXH20" s="153"/>
      <c r="NXI20" s="153"/>
      <c r="NXJ20" s="153"/>
      <c r="NXK20" s="153"/>
      <c r="NXL20" s="153"/>
      <c r="NXM20" s="153"/>
      <c r="NXN20" s="153"/>
      <c r="NXO20" s="153"/>
      <c r="NXP20" s="153"/>
      <c r="NXQ20" s="153"/>
      <c r="NXR20" s="153"/>
      <c r="NXS20" s="153"/>
      <c r="NXT20" s="153"/>
      <c r="NXU20" s="153"/>
      <c r="NXV20" s="153"/>
      <c r="NXW20" s="153"/>
      <c r="NXX20" s="153"/>
      <c r="NXY20" s="153"/>
      <c r="NXZ20" s="153"/>
      <c r="NYA20" s="153"/>
      <c r="NYB20" s="153"/>
      <c r="NYC20" s="153"/>
      <c r="NYD20" s="153"/>
      <c r="NYE20" s="153"/>
      <c r="NYF20" s="153"/>
      <c r="NYG20" s="153"/>
      <c r="NYH20" s="153"/>
      <c r="NYI20" s="153"/>
      <c r="NYJ20" s="153"/>
      <c r="NYK20" s="153"/>
      <c r="NYL20" s="153"/>
      <c r="NYM20" s="153"/>
      <c r="NYN20" s="153"/>
      <c r="NYO20" s="153"/>
      <c r="NYP20" s="153"/>
      <c r="NYQ20" s="153"/>
      <c r="NYR20" s="153"/>
      <c r="NYS20" s="153"/>
      <c r="NYT20" s="153"/>
      <c r="NYU20" s="153"/>
      <c r="NYV20" s="153"/>
      <c r="NYW20" s="153"/>
      <c r="NYX20" s="153"/>
      <c r="NYY20" s="153"/>
      <c r="NYZ20" s="153"/>
      <c r="NZA20" s="153"/>
      <c r="NZB20" s="153"/>
      <c r="NZC20" s="153"/>
      <c r="NZD20" s="153"/>
      <c r="NZE20" s="153"/>
      <c r="NZF20" s="153"/>
      <c r="NZG20" s="153"/>
      <c r="NZH20" s="153"/>
      <c r="NZI20" s="153"/>
      <c r="NZJ20" s="153"/>
      <c r="NZK20" s="153"/>
      <c r="NZL20" s="153"/>
      <c r="NZM20" s="153"/>
      <c r="NZN20" s="153"/>
      <c r="NZO20" s="153"/>
      <c r="NZP20" s="153"/>
      <c r="NZQ20" s="153"/>
      <c r="NZR20" s="153"/>
      <c r="NZS20" s="153"/>
      <c r="NZT20" s="153"/>
      <c r="NZU20" s="153"/>
      <c r="NZV20" s="153"/>
      <c r="NZW20" s="153"/>
      <c r="NZX20" s="153"/>
      <c r="NZY20" s="153"/>
      <c r="NZZ20" s="153"/>
      <c r="OAA20" s="153"/>
      <c r="OAB20" s="153"/>
      <c r="OAC20" s="153"/>
      <c r="OAD20" s="153"/>
      <c r="OAE20" s="153"/>
      <c r="OAF20" s="153"/>
      <c r="OAG20" s="153"/>
      <c r="OAH20" s="153"/>
      <c r="OAI20" s="153"/>
      <c r="OAJ20" s="153"/>
      <c r="OAK20" s="153"/>
      <c r="OAL20" s="153"/>
      <c r="OAM20" s="153"/>
      <c r="OAN20" s="153"/>
      <c r="OAO20" s="153"/>
      <c r="OAP20" s="153"/>
      <c r="OAQ20" s="153"/>
      <c r="OAR20" s="153"/>
      <c r="OAS20" s="153"/>
      <c r="OAT20" s="153"/>
      <c r="OAU20" s="153"/>
      <c r="OAV20" s="153"/>
      <c r="OAW20" s="153"/>
      <c r="OAX20" s="153"/>
      <c r="OAY20" s="153"/>
      <c r="OAZ20" s="153"/>
      <c r="OBA20" s="153"/>
      <c r="OBB20" s="153"/>
      <c r="OBC20" s="153"/>
      <c r="OBD20" s="153"/>
      <c r="OBE20" s="153"/>
      <c r="OBF20" s="153"/>
      <c r="OBG20" s="153"/>
      <c r="OBH20" s="153"/>
      <c r="OBI20" s="153"/>
      <c r="OBJ20" s="153"/>
      <c r="OBK20" s="153"/>
      <c r="OBL20" s="153"/>
      <c r="OBM20" s="153"/>
      <c r="OBN20" s="153"/>
      <c r="OBO20" s="153"/>
      <c r="OBP20" s="153"/>
      <c r="OBQ20" s="153"/>
      <c r="OBR20" s="153"/>
      <c r="OBS20" s="153"/>
      <c r="OBT20" s="153"/>
      <c r="OBU20" s="153"/>
      <c r="OBV20" s="153"/>
      <c r="OBW20" s="153"/>
      <c r="OBX20" s="153"/>
      <c r="OBY20" s="153"/>
      <c r="OBZ20" s="153"/>
      <c r="OCA20" s="153"/>
      <c r="OCB20" s="153"/>
      <c r="OCC20" s="153"/>
      <c r="OCD20" s="153"/>
      <c r="OCE20" s="153"/>
      <c r="OCF20" s="153"/>
      <c r="OCG20" s="153"/>
      <c r="OCH20" s="153"/>
      <c r="OCI20" s="153"/>
      <c r="OCJ20" s="153"/>
      <c r="OCK20" s="153"/>
      <c r="OCL20" s="153"/>
      <c r="OCM20" s="153"/>
      <c r="OCN20" s="153"/>
      <c r="OCO20" s="153"/>
      <c r="OCP20" s="153"/>
      <c r="OCQ20" s="153"/>
      <c r="OCR20" s="153"/>
      <c r="OCS20" s="153"/>
      <c r="OCT20" s="153"/>
      <c r="OCU20" s="153"/>
      <c r="OCV20" s="153"/>
      <c r="OCW20" s="153"/>
      <c r="OCX20" s="153"/>
      <c r="OCY20" s="153"/>
      <c r="OCZ20" s="153"/>
      <c r="ODA20" s="153"/>
      <c r="ODB20" s="153"/>
      <c r="ODC20" s="153"/>
      <c r="ODD20" s="153"/>
      <c r="ODE20" s="153"/>
      <c r="ODF20" s="153"/>
      <c r="ODG20" s="153"/>
      <c r="ODH20" s="153"/>
      <c r="ODI20" s="153"/>
      <c r="ODJ20" s="153"/>
      <c r="ODK20" s="153"/>
      <c r="ODL20" s="153"/>
      <c r="ODM20" s="153"/>
      <c r="ODN20" s="153"/>
      <c r="ODO20" s="153"/>
      <c r="ODP20" s="153"/>
      <c r="ODQ20" s="153"/>
      <c r="ODR20" s="153"/>
      <c r="ODS20" s="153"/>
      <c r="ODT20" s="153"/>
      <c r="ODU20" s="153"/>
      <c r="ODV20" s="153"/>
      <c r="ODW20" s="153"/>
      <c r="ODX20" s="153"/>
      <c r="ODY20" s="153"/>
      <c r="ODZ20" s="153"/>
      <c r="OEA20" s="153"/>
      <c r="OEB20" s="153"/>
      <c r="OEC20" s="153"/>
      <c r="OED20" s="153"/>
      <c r="OEE20" s="153"/>
      <c r="OEF20" s="153"/>
      <c r="OEG20" s="153"/>
      <c r="OEH20" s="153"/>
      <c r="OEI20" s="153"/>
      <c r="OEJ20" s="153"/>
      <c r="OEK20" s="153"/>
      <c r="OEL20" s="153"/>
      <c r="OEM20" s="153"/>
      <c r="OEN20" s="153"/>
      <c r="OEO20" s="153"/>
      <c r="OEP20" s="153"/>
      <c r="OEQ20" s="153"/>
      <c r="OER20" s="153"/>
      <c r="OES20" s="153"/>
      <c r="OET20" s="153"/>
      <c r="OEU20" s="153"/>
      <c r="OEV20" s="153"/>
      <c r="OEW20" s="153"/>
      <c r="OEX20" s="153"/>
      <c r="OEY20" s="153"/>
      <c r="OEZ20" s="153"/>
      <c r="OFA20" s="153"/>
      <c r="OFB20" s="153"/>
      <c r="OFC20" s="153"/>
      <c r="OFD20" s="153"/>
      <c r="OFE20" s="153"/>
      <c r="OFF20" s="153"/>
      <c r="OFG20" s="153"/>
      <c r="OFH20" s="153"/>
      <c r="OFI20" s="153"/>
      <c r="OFJ20" s="153"/>
      <c r="OFK20" s="153"/>
      <c r="OFL20" s="153"/>
      <c r="OFM20" s="153"/>
      <c r="OFN20" s="153"/>
      <c r="OFO20" s="153"/>
      <c r="OFP20" s="153"/>
      <c r="OFQ20" s="153"/>
      <c r="OFR20" s="153"/>
      <c r="OFS20" s="153"/>
      <c r="OFT20" s="153"/>
      <c r="OFU20" s="153"/>
      <c r="OFV20" s="153"/>
      <c r="OFW20" s="153"/>
      <c r="OFX20" s="153"/>
      <c r="OFY20" s="153"/>
      <c r="OFZ20" s="153"/>
      <c r="OGA20" s="153"/>
      <c r="OGB20" s="153"/>
      <c r="OGC20" s="153"/>
      <c r="OGD20" s="153"/>
      <c r="OGE20" s="153"/>
      <c r="OGF20" s="153"/>
      <c r="OGG20" s="153"/>
      <c r="OGH20" s="153"/>
      <c r="OGI20" s="153"/>
      <c r="OGJ20" s="153"/>
      <c r="OGK20" s="153"/>
      <c r="OGL20" s="153"/>
      <c r="OGM20" s="153"/>
      <c r="OGN20" s="153"/>
      <c r="OGO20" s="153"/>
      <c r="OGP20" s="153"/>
      <c r="OGQ20" s="153"/>
      <c r="OGR20" s="153"/>
      <c r="OGS20" s="153"/>
      <c r="OGT20" s="153"/>
      <c r="OGU20" s="153"/>
      <c r="OGV20" s="153"/>
      <c r="OGW20" s="153"/>
      <c r="OGX20" s="153"/>
      <c r="OGY20" s="153"/>
      <c r="OGZ20" s="153"/>
      <c r="OHA20" s="153"/>
      <c r="OHB20" s="153"/>
      <c r="OHC20" s="153"/>
      <c r="OHD20" s="153"/>
      <c r="OHE20" s="153"/>
      <c r="OHF20" s="153"/>
      <c r="OHG20" s="153"/>
      <c r="OHH20" s="153"/>
      <c r="OHI20" s="153"/>
      <c r="OHJ20" s="153"/>
      <c r="OHK20" s="153"/>
      <c r="OHL20" s="153"/>
      <c r="OHM20" s="153"/>
      <c r="OHN20" s="153"/>
      <c r="OHO20" s="153"/>
      <c r="OHP20" s="153"/>
      <c r="OHQ20" s="153"/>
      <c r="OHR20" s="153"/>
      <c r="OHS20" s="153"/>
      <c r="OHT20" s="153"/>
      <c r="OHU20" s="153"/>
      <c r="OHV20" s="153"/>
      <c r="OHW20" s="153"/>
      <c r="OHX20" s="153"/>
      <c r="OHY20" s="153"/>
      <c r="OHZ20" s="153"/>
      <c r="OIA20" s="153"/>
      <c r="OIB20" s="153"/>
      <c r="OIC20" s="153"/>
      <c r="OID20" s="153"/>
      <c r="OIE20" s="153"/>
      <c r="OIF20" s="153"/>
      <c r="OIG20" s="153"/>
      <c r="OIH20" s="153"/>
      <c r="OII20" s="153"/>
      <c r="OIJ20" s="153"/>
      <c r="OIK20" s="153"/>
      <c r="OIL20" s="153"/>
      <c r="OIM20" s="153"/>
      <c r="OIN20" s="153"/>
      <c r="OIO20" s="153"/>
      <c r="OIP20" s="153"/>
      <c r="OIQ20" s="153"/>
      <c r="OIR20" s="153"/>
      <c r="OIS20" s="153"/>
      <c r="OIT20" s="153"/>
      <c r="OIU20" s="153"/>
      <c r="OIV20" s="153"/>
      <c r="OIW20" s="153"/>
      <c r="OIX20" s="153"/>
      <c r="OIY20" s="153"/>
      <c r="OIZ20" s="153"/>
      <c r="OJA20" s="153"/>
      <c r="OJB20" s="153"/>
      <c r="OJC20" s="153"/>
      <c r="OJD20" s="153"/>
      <c r="OJE20" s="153"/>
      <c r="OJF20" s="153"/>
      <c r="OJG20" s="153"/>
      <c r="OJH20" s="153"/>
      <c r="OJI20" s="153"/>
      <c r="OJJ20" s="153"/>
      <c r="OJK20" s="153"/>
      <c r="OJL20" s="153"/>
      <c r="OJM20" s="153"/>
      <c r="OJN20" s="153"/>
      <c r="OJO20" s="153"/>
      <c r="OJP20" s="153"/>
      <c r="OJQ20" s="153"/>
      <c r="OJR20" s="153"/>
      <c r="OJS20" s="153"/>
      <c r="OJT20" s="153"/>
      <c r="OJU20" s="153"/>
      <c r="OJV20" s="153"/>
      <c r="OJW20" s="153"/>
      <c r="OJX20" s="153"/>
      <c r="OJY20" s="153"/>
      <c r="OJZ20" s="153"/>
      <c r="OKA20" s="153"/>
      <c r="OKB20" s="153"/>
      <c r="OKC20" s="153"/>
      <c r="OKD20" s="153"/>
      <c r="OKE20" s="153"/>
      <c r="OKF20" s="153"/>
      <c r="OKG20" s="153"/>
      <c r="OKH20" s="153"/>
      <c r="OKI20" s="153"/>
      <c r="OKJ20" s="153"/>
      <c r="OKK20" s="153"/>
      <c r="OKL20" s="153"/>
      <c r="OKM20" s="153"/>
      <c r="OKN20" s="153"/>
      <c r="OKO20" s="153"/>
      <c r="OKP20" s="153"/>
      <c r="OKQ20" s="153"/>
      <c r="OKR20" s="153"/>
      <c r="OKS20" s="153"/>
      <c r="OKT20" s="153"/>
      <c r="OKU20" s="153"/>
      <c r="OKV20" s="153"/>
      <c r="OKW20" s="153"/>
      <c r="OKX20" s="153"/>
      <c r="OKY20" s="153"/>
      <c r="OKZ20" s="153"/>
      <c r="OLA20" s="153"/>
      <c r="OLB20" s="153"/>
      <c r="OLC20" s="153"/>
      <c r="OLD20" s="153"/>
      <c r="OLE20" s="153"/>
      <c r="OLF20" s="153"/>
      <c r="OLG20" s="153"/>
      <c r="OLH20" s="153"/>
      <c r="OLI20" s="153"/>
      <c r="OLJ20" s="153"/>
      <c r="OLK20" s="153"/>
      <c r="OLL20" s="153"/>
      <c r="OLM20" s="153"/>
      <c r="OLN20" s="153"/>
      <c r="OLO20" s="153"/>
      <c r="OLP20" s="153"/>
      <c r="OLQ20" s="153"/>
      <c r="OLR20" s="153"/>
      <c r="OLS20" s="153"/>
      <c r="OLT20" s="153"/>
      <c r="OLU20" s="153"/>
      <c r="OLV20" s="153"/>
      <c r="OLW20" s="153"/>
      <c r="OLX20" s="153"/>
      <c r="OLY20" s="153"/>
      <c r="OLZ20" s="153"/>
      <c r="OMA20" s="153"/>
      <c r="OMB20" s="153"/>
      <c r="OMC20" s="153"/>
      <c r="OMD20" s="153"/>
      <c r="OME20" s="153"/>
      <c r="OMF20" s="153"/>
      <c r="OMG20" s="153"/>
      <c r="OMH20" s="153"/>
      <c r="OMI20" s="153"/>
      <c r="OMJ20" s="153"/>
      <c r="OMK20" s="153"/>
      <c r="OML20" s="153"/>
      <c r="OMM20" s="153"/>
      <c r="OMN20" s="153"/>
      <c r="OMO20" s="153"/>
      <c r="OMP20" s="153"/>
      <c r="OMQ20" s="153"/>
      <c r="OMR20" s="153"/>
      <c r="OMS20" s="153"/>
      <c r="OMT20" s="153"/>
      <c r="OMU20" s="153"/>
      <c r="OMV20" s="153"/>
      <c r="OMW20" s="153"/>
      <c r="OMX20" s="153"/>
      <c r="OMY20" s="153"/>
      <c r="OMZ20" s="153"/>
      <c r="ONA20" s="153"/>
      <c r="ONB20" s="153"/>
      <c r="ONC20" s="153"/>
      <c r="OND20" s="153"/>
      <c r="ONE20" s="153"/>
      <c r="ONF20" s="153"/>
      <c r="ONG20" s="153"/>
      <c r="ONH20" s="153"/>
      <c r="ONI20" s="153"/>
      <c r="ONJ20" s="153"/>
      <c r="ONK20" s="153"/>
      <c r="ONL20" s="153"/>
      <c r="ONM20" s="153"/>
      <c r="ONN20" s="153"/>
      <c r="ONO20" s="153"/>
      <c r="ONP20" s="153"/>
      <c r="ONQ20" s="153"/>
      <c r="ONR20" s="153"/>
      <c r="ONS20" s="153"/>
      <c r="ONT20" s="153"/>
      <c r="ONU20" s="153"/>
      <c r="ONV20" s="153"/>
      <c r="ONW20" s="153"/>
      <c r="ONX20" s="153"/>
      <c r="ONY20" s="153"/>
      <c r="ONZ20" s="153"/>
      <c r="OOA20" s="153"/>
      <c r="OOB20" s="153"/>
      <c r="OOC20" s="153"/>
      <c r="OOD20" s="153"/>
      <c r="OOE20" s="153"/>
      <c r="OOF20" s="153"/>
      <c r="OOG20" s="153"/>
      <c r="OOH20" s="153"/>
      <c r="OOI20" s="153"/>
      <c r="OOJ20" s="153"/>
      <c r="OOK20" s="153"/>
      <c r="OOL20" s="153"/>
      <c r="OOM20" s="153"/>
      <c r="OON20" s="153"/>
      <c r="OOO20" s="153"/>
      <c r="OOP20" s="153"/>
      <c r="OOQ20" s="153"/>
      <c r="OOR20" s="153"/>
      <c r="OOS20" s="153"/>
      <c r="OOT20" s="153"/>
      <c r="OOU20" s="153"/>
      <c r="OOV20" s="153"/>
      <c r="OOW20" s="153"/>
      <c r="OOX20" s="153"/>
      <c r="OOY20" s="153"/>
      <c r="OOZ20" s="153"/>
      <c r="OPA20" s="153"/>
      <c r="OPB20" s="153"/>
      <c r="OPC20" s="153"/>
      <c r="OPD20" s="153"/>
      <c r="OPE20" s="153"/>
      <c r="OPF20" s="153"/>
      <c r="OPG20" s="153"/>
      <c r="OPH20" s="153"/>
      <c r="OPI20" s="153"/>
      <c r="OPJ20" s="153"/>
      <c r="OPK20" s="153"/>
      <c r="OPL20" s="153"/>
      <c r="OPM20" s="153"/>
      <c r="OPN20" s="153"/>
      <c r="OPO20" s="153"/>
      <c r="OPP20" s="153"/>
      <c r="OPQ20" s="153"/>
      <c r="OPR20" s="153"/>
      <c r="OPS20" s="153"/>
      <c r="OPT20" s="153"/>
      <c r="OPU20" s="153"/>
      <c r="OPV20" s="153"/>
      <c r="OPW20" s="153"/>
      <c r="OPX20" s="153"/>
      <c r="OPY20" s="153"/>
      <c r="OPZ20" s="153"/>
      <c r="OQA20" s="153"/>
      <c r="OQB20" s="153"/>
      <c r="OQC20" s="153"/>
      <c r="OQD20" s="153"/>
      <c r="OQE20" s="153"/>
      <c r="OQF20" s="153"/>
      <c r="OQG20" s="153"/>
      <c r="OQH20" s="153"/>
      <c r="OQI20" s="153"/>
      <c r="OQJ20" s="153"/>
      <c r="OQK20" s="153"/>
      <c r="OQL20" s="153"/>
      <c r="OQM20" s="153"/>
      <c r="OQN20" s="153"/>
      <c r="OQO20" s="153"/>
      <c r="OQP20" s="153"/>
      <c r="OQQ20" s="153"/>
      <c r="OQR20" s="153"/>
      <c r="OQS20" s="153"/>
      <c r="OQT20" s="153"/>
      <c r="OQU20" s="153"/>
      <c r="OQV20" s="153"/>
      <c r="OQW20" s="153"/>
      <c r="OQX20" s="153"/>
      <c r="OQY20" s="153"/>
      <c r="OQZ20" s="153"/>
      <c r="ORA20" s="153"/>
      <c r="ORB20" s="153"/>
      <c r="ORC20" s="153"/>
      <c r="ORD20" s="153"/>
      <c r="ORE20" s="153"/>
      <c r="ORF20" s="153"/>
      <c r="ORG20" s="153"/>
      <c r="ORH20" s="153"/>
      <c r="ORI20" s="153"/>
      <c r="ORJ20" s="153"/>
      <c r="ORK20" s="153"/>
      <c r="ORL20" s="153"/>
      <c r="ORM20" s="153"/>
      <c r="ORN20" s="153"/>
      <c r="ORO20" s="153"/>
      <c r="ORP20" s="153"/>
      <c r="ORQ20" s="153"/>
      <c r="ORR20" s="153"/>
      <c r="ORS20" s="153"/>
      <c r="ORT20" s="153"/>
      <c r="ORU20" s="153"/>
      <c r="ORV20" s="153"/>
      <c r="ORW20" s="153"/>
      <c r="ORX20" s="153"/>
      <c r="ORY20" s="153"/>
      <c r="ORZ20" s="153"/>
      <c r="OSA20" s="153"/>
      <c r="OSB20" s="153"/>
      <c r="OSC20" s="153"/>
      <c r="OSD20" s="153"/>
      <c r="OSE20" s="153"/>
      <c r="OSF20" s="153"/>
      <c r="OSG20" s="153"/>
      <c r="OSH20" s="153"/>
      <c r="OSI20" s="153"/>
      <c r="OSJ20" s="153"/>
      <c r="OSK20" s="153"/>
      <c r="OSL20" s="153"/>
      <c r="OSM20" s="153"/>
      <c r="OSN20" s="153"/>
      <c r="OSO20" s="153"/>
      <c r="OSP20" s="153"/>
      <c r="OSQ20" s="153"/>
      <c r="OSR20" s="153"/>
      <c r="OSS20" s="153"/>
      <c r="OST20" s="153"/>
      <c r="OSU20" s="153"/>
      <c r="OSV20" s="153"/>
      <c r="OSW20" s="153"/>
      <c r="OSX20" s="153"/>
      <c r="OSY20" s="153"/>
      <c r="OSZ20" s="153"/>
      <c r="OTA20" s="153"/>
      <c r="OTB20" s="153"/>
      <c r="OTC20" s="153"/>
      <c r="OTD20" s="153"/>
      <c r="OTE20" s="153"/>
      <c r="OTF20" s="153"/>
      <c r="OTG20" s="153"/>
      <c r="OTH20" s="153"/>
      <c r="OTI20" s="153"/>
      <c r="OTJ20" s="153"/>
      <c r="OTK20" s="153"/>
      <c r="OTL20" s="153"/>
      <c r="OTM20" s="153"/>
      <c r="OTN20" s="153"/>
      <c r="OTO20" s="153"/>
      <c r="OTP20" s="153"/>
      <c r="OTQ20" s="153"/>
      <c r="OTR20" s="153"/>
      <c r="OTS20" s="153"/>
      <c r="OTT20" s="153"/>
      <c r="OTU20" s="153"/>
      <c r="OTV20" s="153"/>
      <c r="OTW20" s="153"/>
      <c r="OTX20" s="153"/>
      <c r="OTY20" s="153"/>
      <c r="OTZ20" s="153"/>
      <c r="OUA20" s="153"/>
      <c r="OUB20" s="153"/>
      <c r="OUC20" s="153"/>
      <c r="OUD20" s="153"/>
      <c r="OUE20" s="153"/>
      <c r="OUF20" s="153"/>
      <c r="OUG20" s="153"/>
      <c r="OUH20" s="153"/>
      <c r="OUI20" s="153"/>
      <c r="OUJ20" s="153"/>
      <c r="OUK20" s="153"/>
      <c r="OUL20" s="153"/>
      <c r="OUM20" s="153"/>
      <c r="OUN20" s="153"/>
      <c r="OUO20" s="153"/>
      <c r="OUP20" s="153"/>
      <c r="OUQ20" s="153"/>
      <c r="OUR20" s="153"/>
      <c r="OUS20" s="153"/>
      <c r="OUT20" s="153"/>
      <c r="OUU20" s="153"/>
      <c r="OUV20" s="153"/>
      <c r="OUW20" s="153"/>
      <c r="OUX20" s="153"/>
      <c r="OUY20" s="153"/>
      <c r="OUZ20" s="153"/>
      <c r="OVA20" s="153"/>
      <c r="OVB20" s="153"/>
      <c r="OVC20" s="153"/>
      <c r="OVD20" s="153"/>
      <c r="OVE20" s="153"/>
      <c r="OVF20" s="153"/>
      <c r="OVG20" s="153"/>
      <c r="OVH20" s="153"/>
      <c r="OVI20" s="153"/>
      <c r="OVJ20" s="153"/>
      <c r="OVK20" s="153"/>
      <c r="OVL20" s="153"/>
      <c r="OVM20" s="153"/>
      <c r="OVN20" s="153"/>
      <c r="OVO20" s="153"/>
      <c r="OVP20" s="153"/>
      <c r="OVQ20" s="153"/>
      <c r="OVR20" s="153"/>
      <c r="OVS20" s="153"/>
      <c r="OVT20" s="153"/>
      <c r="OVU20" s="153"/>
      <c r="OVV20" s="153"/>
      <c r="OVW20" s="153"/>
      <c r="OVX20" s="153"/>
      <c r="OVY20" s="153"/>
      <c r="OVZ20" s="153"/>
      <c r="OWA20" s="153"/>
      <c r="OWB20" s="153"/>
      <c r="OWC20" s="153"/>
      <c r="OWD20" s="153"/>
      <c r="OWE20" s="153"/>
      <c r="OWF20" s="153"/>
      <c r="OWG20" s="153"/>
      <c r="OWH20" s="153"/>
      <c r="OWI20" s="153"/>
      <c r="OWJ20" s="153"/>
      <c r="OWK20" s="153"/>
      <c r="OWL20" s="153"/>
      <c r="OWM20" s="153"/>
      <c r="OWN20" s="153"/>
      <c r="OWO20" s="153"/>
      <c r="OWP20" s="153"/>
      <c r="OWQ20" s="153"/>
      <c r="OWR20" s="153"/>
      <c r="OWS20" s="153"/>
      <c r="OWT20" s="153"/>
      <c r="OWU20" s="153"/>
      <c r="OWV20" s="153"/>
      <c r="OWW20" s="153"/>
      <c r="OWX20" s="153"/>
      <c r="OWY20" s="153"/>
      <c r="OWZ20" s="153"/>
      <c r="OXA20" s="153"/>
      <c r="OXB20" s="153"/>
      <c r="OXC20" s="153"/>
      <c r="OXD20" s="153"/>
      <c r="OXE20" s="153"/>
      <c r="OXF20" s="153"/>
      <c r="OXG20" s="153"/>
      <c r="OXH20" s="153"/>
      <c r="OXI20" s="153"/>
      <c r="OXJ20" s="153"/>
      <c r="OXK20" s="153"/>
      <c r="OXL20" s="153"/>
      <c r="OXM20" s="153"/>
      <c r="OXN20" s="153"/>
      <c r="OXO20" s="153"/>
      <c r="OXP20" s="153"/>
      <c r="OXQ20" s="153"/>
      <c r="OXR20" s="153"/>
      <c r="OXS20" s="153"/>
      <c r="OXT20" s="153"/>
      <c r="OXU20" s="153"/>
      <c r="OXV20" s="153"/>
      <c r="OXW20" s="153"/>
      <c r="OXX20" s="153"/>
      <c r="OXY20" s="153"/>
      <c r="OXZ20" s="153"/>
      <c r="OYA20" s="153"/>
      <c r="OYB20" s="153"/>
      <c r="OYC20" s="153"/>
      <c r="OYD20" s="153"/>
      <c r="OYE20" s="153"/>
      <c r="OYF20" s="153"/>
      <c r="OYG20" s="153"/>
      <c r="OYH20" s="153"/>
      <c r="OYI20" s="153"/>
      <c r="OYJ20" s="153"/>
      <c r="OYK20" s="153"/>
      <c r="OYL20" s="153"/>
      <c r="OYM20" s="153"/>
      <c r="OYN20" s="153"/>
      <c r="OYO20" s="153"/>
      <c r="OYP20" s="153"/>
      <c r="OYQ20" s="153"/>
      <c r="OYR20" s="153"/>
      <c r="OYS20" s="153"/>
      <c r="OYT20" s="153"/>
      <c r="OYU20" s="153"/>
      <c r="OYV20" s="153"/>
      <c r="OYW20" s="153"/>
      <c r="OYX20" s="153"/>
      <c r="OYY20" s="153"/>
      <c r="OYZ20" s="153"/>
      <c r="OZA20" s="153"/>
      <c r="OZB20" s="153"/>
      <c r="OZC20" s="153"/>
      <c r="OZD20" s="153"/>
      <c r="OZE20" s="153"/>
      <c r="OZF20" s="153"/>
      <c r="OZG20" s="153"/>
      <c r="OZH20" s="153"/>
      <c r="OZI20" s="153"/>
      <c r="OZJ20" s="153"/>
      <c r="OZK20" s="153"/>
      <c r="OZL20" s="153"/>
      <c r="OZM20" s="153"/>
      <c r="OZN20" s="153"/>
      <c r="OZO20" s="153"/>
      <c r="OZP20" s="153"/>
      <c r="OZQ20" s="153"/>
      <c r="OZR20" s="153"/>
      <c r="OZS20" s="153"/>
      <c r="OZT20" s="153"/>
      <c r="OZU20" s="153"/>
      <c r="OZV20" s="153"/>
      <c r="OZW20" s="153"/>
      <c r="OZX20" s="153"/>
      <c r="OZY20" s="153"/>
      <c r="OZZ20" s="153"/>
      <c r="PAA20" s="153"/>
      <c r="PAB20" s="153"/>
      <c r="PAC20" s="153"/>
      <c r="PAD20" s="153"/>
      <c r="PAE20" s="153"/>
      <c r="PAF20" s="153"/>
      <c r="PAG20" s="153"/>
      <c r="PAH20" s="153"/>
      <c r="PAI20" s="153"/>
      <c r="PAJ20" s="153"/>
      <c r="PAK20" s="153"/>
      <c r="PAL20" s="153"/>
      <c r="PAM20" s="153"/>
      <c r="PAN20" s="153"/>
      <c r="PAO20" s="153"/>
      <c r="PAP20" s="153"/>
      <c r="PAQ20" s="153"/>
      <c r="PAR20" s="153"/>
      <c r="PAS20" s="153"/>
      <c r="PAT20" s="153"/>
      <c r="PAU20" s="153"/>
      <c r="PAV20" s="153"/>
      <c r="PAW20" s="153"/>
      <c r="PAX20" s="153"/>
      <c r="PAY20" s="153"/>
      <c r="PAZ20" s="153"/>
      <c r="PBA20" s="153"/>
      <c r="PBB20" s="153"/>
      <c r="PBC20" s="153"/>
      <c r="PBD20" s="153"/>
      <c r="PBE20" s="153"/>
      <c r="PBF20" s="153"/>
      <c r="PBG20" s="153"/>
      <c r="PBH20" s="153"/>
      <c r="PBI20" s="153"/>
      <c r="PBJ20" s="153"/>
      <c r="PBK20" s="153"/>
      <c r="PBL20" s="153"/>
      <c r="PBM20" s="153"/>
      <c r="PBN20" s="153"/>
      <c r="PBO20" s="153"/>
      <c r="PBP20" s="153"/>
      <c r="PBQ20" s="153"/>
      <c r="PBR20" s="153"/>
      <c r="PBS20" s="153"/>
      <c r="PBT20" s="153"/>
      <c r="PBU20" s="153"/>
      <c r="PBV20" s="153"/>
      <c r="PBW20" s="153"/>
      <c r="PBX20" s="153"/>
      <c r="PBY20" s="153"/>
      <c r="PBZ20" s="153"/>
      <c r="PCA20" s="153"/>
      <c r="PCB20" s="153"/>
      <c r="PCC20" s="153"/>
      <c r="PCD20" s="153"/>
      <c r="PCE20" s="153"/>
      <c r="PCF20" s="153"/>
      <c r="PCG20" s="153"/>
      <c r="PCH20" s="153"/>
      <c r="PCI20" s="153"/>
      <c r="PCJ20" s="153"/>
      <c r="PCK20" s="153"/>
      <c r="PCL20" s="153"/>
      <c r="PCM20" s="153"/>
      <c r="PCN20" s="153"/>
      <c r="PCO20" s="153"/>
      <c r="PCP20" s="153"/>
      <c r="PCQ20" s="153"/>
      <c r="PCR20" s="153"/>
      <c r="PCS20" s="153"/>
      <c r="PCT20" s="153"/>
      <c r="PCU20" s="153"/>
      <c r="PCV20" s="153"/>
      <c r="PCW20" s="153"/>
      <c r="PCX20" s="153"/>
      <c r="PCY20" s="153"/>
      <c r="PCZ20" s="153"/>
      <c r="PDA20" s="153"/>
      <c r="PDB20" s="153"/>
      <c r="PDC20" s="153"/>
      <c r="PDD20" s="153"/>
      <c r="PDE20" s="153"/>
      <c r="PDF20" s="153"/>
      <c r="PDG20" s="153"/>
      <c r="PDH20" s="153"/>
      <c r="PDI20" s="153"/>
      <c r="PDJ20" s="153"/>
      <c r="PDK20" s="153"/>
      <c r="PDL20" s="153"/>
      <c r="PDM20" s="153"/>
      <c r="PDN20" s="153"/>
      <c r="PDO20" s="153"/>
      <c r="PDP20" s="153"/>
      <c r="PDQ20" s="153"/>
      <c r="PDR20" s="153"/>
      <c r="PDS20" s="153"/>
      <c r="PDT20" s="153"/>
      <c r="PDU20" s="153"/>
      <c r="PDV20" s="153"/>
      <c r="PDW20" s="153"/>
      <c r="PDX20" s="153"/>
      <c r="PDY20" s="153"/>
      <c r="PDZ20" s="153"/>
      <c r="PEA20" s="153"/>
      <c r="PEB20" s="153"/>
      <c r="PEC20" s="153"/>
      <c r="PED20" s="153"/>
      <c r="PEE20" s="153"/>
      <c r="PEF20" s="153"/>
      <c r="PEG20" s="153"/>
      <c r="PEH20" s="153"/>
      <c r="PEI20" s="153"/>
      <c r="PEJ20" s="153"/>
      <c r="PEK20" s="153"/>
      <c r="PEL20" s="153"/>
      <c r="PEM20" s="153"/>
      <c r="PEN20" s="153"/>
      <c r="PEO20" s="153"/>
      <c r="PEP20" s="153"/>
      <c r="PEQ20" s="153"/>
      <c r="PER20" s="153"/>
      <c r="PES20" s="153"/>
      <c r="PET20" s="153"/>
      <c r="PEU20" s="153"/>
      <c r="PEV20" s="153"/>
      <c r="PEW20" s="153"/>
      <c r="PEX20" s="153"/>
      <c r="PEY20" s="153"/>
      <c r="PEZ20" s="153"/>
      <c r="PFA20" s="153"/>
      <c r="PFB20" s="153"/>
      <c r="PFC20" s="153"/>
      <c r="PFD20" s="153"/>
      <c r="PFE20" s="153"/>
      <c r="PFF20" s="153"/>
      <c r="PFG20" s="153"/>
      <c r="PFH20" s="153"/>
      <c r="PFI20" s="153"/>
      <c r="PFJ20" s="153"/>
      <c r="PFK20" s="153"/>
      <c r="PFL20" s="153"/>
      <c r="PFM20" s="153"/>
      <c r="PFN20" s="153"/>
      <c r="PFO20" s="153"/>
      <c r="PFP20" s="153"/>
      <c r="PFQ20" s="153"/>
      <c r="PFR20" s="153"/>
      <c r="PFS20" s="153"/>
      <c r="PFT20" s="153"/>
      <c r="PFU20" s="153"/>
      <c r="PFV20" s="153"/>
      <c r="PFW20" s="153"/>
      <c r="PFX20" s="153"/>
      <c r="PFY20" s="153"/>
      <c r="PFZ20" s="153"/>
      <c r="PGA20" s="153"/>
      <c r="PGB20" s="153"/>
      <c r="PGC20" s="153"/>
      <c r="PGD20" s="153"/>
      <c r="PGE20" s="153"/>
      <c r="PGF20" s="153"/>
      <c r="PGG20" s="153"/>
      <c r="PGH20" s="153"/>
      <c r="PGI20" s="153"/>
      <c r="PGJ20" s="153"/>
      <c r="PGK20" s="153"/>
      <c r="PGL20" s="153"/>
      <c r="PGM20" s="153"/>
      <c r="PGN20" s="153"/>
      <c r="PGO20" s="153"/>
      <c r="PGP20" s="153"/>
      <c r="PGQ20" s="153"/>
      <c r="PGR20" s="153"/>
      <c r="PGS20" s="153"/>
      <c r="PGT20" s="153"/>
      <c r="PGU20" s="153"/>
      <c r="PGV20" s="153"/>
      <c r="PGW20" s="153"/>
      <c r="PGX20" s="153"/>
      <c r="PGY20" s="153"/>
      <c r="PGZ20" s="153"/>
      <c r="PHA20" s="153"/>
      <c r="PHB20" s="153"/>
      <c r="PHC20" s="153"/>
      <c r="PHD20" s="153"/>
      <c r="PHE20" s="153"/>
      <c r="PHF20" s="153"/>
      <c r="PHG20" s="153"/>
      <c r="PHH20" s="153"/>
      <c r="PHI20" s="153"/>
      <c r="PHJ20" s="153"/>
      <c r="PHK20" s="153"/>
      <c r="PHL20" s="153"/>
      <c r="PHM20" s="153"/>
      <c r="PHN20" s="153"/>
      <c r="PHO20" s="153"/>
      <c r="PHP20" s="153"/>
      <c r="PHQ20" s="153"/>
      <c r="PHR20" s="153"/>
      <c r="PHS20" s="153"/>
      <c r="PHT20" s="153"/>
      <c r="PHU20" s="153"/>
      <c r="PHV20" s="153"/>
      <c r="PHW20" s="153"/>
      <c r="PHX20" s="153"/>
      <c r="PHY20" s="153"/>
      <c r="PHZ20" s="153"/>
      <c r="PIA20" s="153"/>
      <c r="PIB20" s="153"/>
      <c r="PIC20" s="153"/>
      <c r="PID20" s="153"/>
      <c r="PIE20" s="153"/>
      <c r="PIF20" s="153"/>
      <c r="PIG20" s="153"/>
      <c r="PIH20" s="153"/>
      <c r="PII20" s="153"/>
      <c r="PIJ20" s="153"/>
      <c r="PIK20" s="153"/>
      <c r="PIL20" s="153"/>
      <c r="PIM20" s="153"/>
      <c r="PIN20" s="153"/>
      <c r="PIO20" s="153"/>
      <c r="PIP20" s="153"/>
      <c r="PIQ20" s="153"/>
      <c r="PIR20" s="153"/>
      <c r="PIS20" s="153"/>
      <c r="PIT20" s="153"/>
      <c r="PIU20" s="153"/>
      <c r="PIV20" s="153"/>
      <c r="PIW20" s="153"/>
      <c r="PIX20" s="153"/>
      <c r="PIY20" s="153"/>
      <c r="PIZ20" s="153"/>
      <c r="PJA20" s="153"/>
      <c r="PJB20" s="153"/>
      <c r="PJC20" s="153"/>
      <c r="PJD20" s="153"/>
      <c r="PJE20" s="153"/>
      <c r="PJF20" s="153"/>
      <c r="PJG20" s="153"/>
      <c r="PJH20" s="153"/>
      <c r="PJI20" s="153"/>
      <c r="PJJ20" s="153"/>
      <c r="PJK20" s="153"/>
      <c r="PJL20" s="153"/>
      <c r="PJM20" s="153"/>
      <c r="PJN20" s="153"/>
      <c r="PJO20" s="153"/>
      <c r="PJP20" s="153"/>
      <c r="PJQ20" s="153"/>
      <c r="PJR20" s="153"/>
      <c r="PJS20" s="153"/>
      <c r="PJT20" s="153"/>
      <c r="PJU20" s="153"/>
      <c r="PJV20" s="153"/>
      <c r="PJW20" s="153"/>
      <c r="PJX20" s="153"/>
      <c r="PJY20" s="153"/>
      <c r="PJZ20" s="153"/>
      <c r="PKA20" s="153"/>
      <c r="PKB20" s="153"/>
      <c r="PKC20" s="153"/>
      <c r="PKD20" s="153"/>
      <c r="PKE20" s="153"/>
      <c r="PKF20" s="153"/>
      <c r="PKG20" s="153"/>
      <c r="PKH20" s="153"/>
      <c r="PKI20" s="153"/>
      <c r="PKJ20" s="153"/>
      <c r="PKK20" s="153"/>
      <c r="PKL20" s="153"/>
      <c r="PKM20" s="153"/>
      <c r="PKN20" s="153"/>
      <c r="PKO20" s="153"/>
      <c r="PKP20" s="153"/>
      <c r="PKQ20" s="153"/>
      <c r="PKR20" s="153"/>
      <c r="PKS20" s="153"/>
      <c r="PKT20" s="153"/>
      <c r="PKU20" s="153"/>
      <c r="PKV20" s="153"/>
      <c r="PKW20" s="153"/>
      <c r="PKX20" s="153"/>
      <c r="PKY20" s="153"/>
      <c r="PKZ20" s="153"/>
      <c r="PLA20" s="153"/>
      <c r="PLB20" s="153"/>
      <c r="PLC20" s="153"/>
      <c r="PLD20" s="153"/>
      <c r="PLE20" s="153"/>
      <c r="PLF20" s="153"/>
      <c r="PLG20" s="153"/>
      <c r="PLH20" s="153"/>
      <c r="PLI20" s="153"/>
      <c r="PLJ20" s="153"/>
      <c r="PLK20" s="153"/>
      <c r="PLL20" s="153"/>
      <c r="PLM20" s="153"/>
      <c r="PLN20" s="153"/>
      <c r="PLO20" s="153"/>
      <c r="PLP20" s="153"/>
      <c r="PLQ20" s="153"/>
      <c r="PLR20" s="153"/>
      <c r="PLS20" s="153"/>
      <c r="PLT20" s="153"/>
      <c r="PLU20" s="153"/>
      <c r="PLV20" s="153"/>
      <c r="PLW20" s="153"/>
      <c r="PLX20" s="153"/>
      <c r="PLY20" s="153"/>
      <c r="PLZ20" s="153"/>
      <c r="PMA20" s="153"/>
      <c r="PMB20" s="153"/>
      <c r="PMC20" s="153"/>
      <c r="PMD20" s="153"/>
      <c r="PME20" s="153"/>
      <c r="PMF20" s="153"/>
      <c r="PMG20" s="153"/>
      <c r="PMH20" s="153"/>
      <c r="PMI20" s="153"/>
      <c r="PMJ20" s="153"/>
      <c r="PMK20" s="153"/>
      <c r="PML20" s="153"/>
      <c r="PMM20" s="153"/>
      <c r="PMN20" s="153"/>
      <c r="PMO20" s="153"/>
      <c r="PMP20" s="153"/>
      <c r="PMQ20" s="153"/>
      <c r="PMR20" s="153"/>
      <c r="PMS20" s="153"/>
      <c r="PMT20" s="153"/>
      <c r="PMU20" s="153"/>
      <c r="PMV20" s="153"/>
      <c r="PMW20" s="153"/>
      <c r="PMX20" s="153"/>
      <c r="PMY20" s="153"/>
      <c r="PMZ20" s="153"/>
      <c r="PNA20" s="153"/>
      <c r="PNB20" s="153"/>
      <c r="PNC20" s="153"/>
      <c r="PND20" s="153"/>
      <c r="PNE20" s="153"/>
      <c r="PNF20" s="153"/>
      <c r="PNG20" s="153"/>
      <c r="PNH20" s="153"/>
      <c r="PNI20" s="153"/>
      <c r="PNJ20" s="153"/>
      <c r="PNK20" s="153"/>
      <c r="PNL20" s="153"/>
      <c r="PNM20" s="153"/>
      <c r="PNN20" s="153"/>
      <c r="PNO20" s="153"/>
      <c r="PNP20" s="153"/>
      <c r="PNQ20" s="153"/>
      <c r="PNR20" s="153"/>
      <c r="PNS20" s="153"/>
      <c r="PNT20" s="153"/>
      <c r="PNU20" s="153"/>
      <c r="PNV20" s="153"/>
      <c r="PNW20" s="153"/>
      <c r="PNX20" s="153"/>
      <c r="PNY20" s="153"/>
      <c r="PNZ20" s="153"/>
      <c r="POA20" s="153"/>
      <c r="POB20" s="153"/>
      <c r="POC20" s="153"/>
      <c r="POD20" s="153"/>
      <c r="POE20" s="153"/>
      <c r="POF20" s="153"/>
      <c r="POG20" s="153"/>
      <c r="POH20" s="153"/>
      <c r="POI20" s="153"/>
      <c r="POJ20" s="153"/>
      <c r="POK20" s="153"/>
      <c r="POL20" s="153"/>
      <c r="POM20" s="153"/>
      <c r="PON20" s="153"/>
      <c r="POO20" s="153"/>
      <c r="POP20" s="153"/>
      <c r="POQ20" s="153"/>
      <c r="POR20" s="153"/>
      <c r="POS20" s="153"/>
      <c r="POT20" s="153"/>
      <c r="POU20" s="153"/>
      <c r="POV20" s="153"/>
      <c r="POW20" s="153"/>
      <c r="POX20" s="153"/>
      <c r="POY20" s="153"/>
      <c r="POZ20" s="153"/>
      <c r="PPA20" s="153"/>
      <c r="PPB20" s="153"/>
      <c r="PPC20" s="153"/>
      <c r="PPD20" s="153"/>
      <c r="PPE20" s="153"/>
      <c r="PPF20" s="153"/>
      <c r="PPG20" s="153"/>
      <c r="PPH20" s="153"/>
      <c r="PPI20" s="153"/>
      <c r="PPJ20" s="153"/>
      <c r="PPK20" s="153"/>
      <c r="PPL20" s="153"/>
      <c r="PPM20" s="153"/>
      <c r="PPN20" s="153"/>
      <c r="PPO20" s="153"/>
      <c r="PPP20" s="153"/>
      <c r="PPQ20" s="153"/>
      <c r="PPR20" s="153"/>
      <c r="PPS20" s="153"/>
      <c r="PPT20" s="153"/>
      <c r="PPU20" s="153"/>
      <c r="PPV20" s="153"/>
      <c r="PPW20" s="153"/>
      <c r="PPX20" s="153"/>
      <c r="PPY20" s="153"/>
      <c r="PPZ20" s="153"/>
      <c r="PQA20" s="153"/>
      <c r="PQB20" s="153"/>
      <c r="PQC20" s="153"/>
      <c r="PQD20" s="153"/>
      <c r="PQE20" s="153"/>
      <c r="PQF20" s="153"/>
      <c r="PQG20" s="153"/>
      <c r="PQH20" s="153"/>
      <c r="PQI20" s="153"/>
      <c r="PQJ20" s="153"/>
      <c r="PQK20" s="153"/>
      <c r="PQL20" s="153"/>
      <c r="PQM20" s="153"/>
      <c r="PQN20" s="153"/>
      <c r="PQO20" s="153"/>
      <c r="PQP20" s="153"/>
      <c r="PQQ20" s="153"/>
      <c r="PQR20" s="153"/>
      <c r="PQS20" s="153"/>
      <c r="PQT20" s="153"/>
      <c r="PQU20" s="153"/>
      <c r="PQV20" s="153"/>
      <c r="PQW20" s="153"/>
      <c r="PQX20" s="153"/>
      <c r="PQY20" s="153"/>
      <c r="PQZ20" s="153"/>
      <c r="PRA20" s="153"/>
      <c r="PRB20" s="153"/>
      <c r="PRC20" s="153"/>
      <c r="PRD20" s="153"/>
      <c r="PRE20" s="153"/>
      <c r="PRF20" s="153"/>
      <c r="PRG20" s="153"/>
      <c r="PRH20" s="153"/>
      <c r="PRI20" s="153"/>
      <c r="PRJ20" s="153"/>
      <c r="PRK20" s="153"/>
      <c r="PRL20" s="153"/>
      <c r="PRM20" s="153"/>
      <c r="PRN20" s="153"/>
      <c r="PRO20" s="153"/>
      <c r="PRP20" s="153"/>
      <c r="PRQ20" s="153"/>
      <c r="PRR20" s="153"/>
      <c r="PRS20" s="153"/>
      <c r="PRT20" s="153"/>
      <c r="PRU20" s="153"/>
      <c r="PRV20" s="153"/>
      <c r="PRW20" s="153"/>
      <c r="PRX20" s="153"/>
      <c r="PRY20" s="153"/>
      <c r="PRZ20" s="153"/>
      <c r="PSA20" s="153"/>
      <c r="PSB20" s="153"/>
      <c r="PSC20" s="153"/>
      <c r="PSD20" s="153"/>
      <c r="PSE20" s="153"/>
      <c r="PSF20" s="153"/>
      <c r="PSG20" s="153"/>
      <c r="PSH20" s="153"/>
      <c r="PSI20" s="153"/>
      <c r="PSJ20" s="153"/>
      <c r="PSK20" s="153"/>
      <c r="PSL20" s="153"/>
      <c r="PSM20" s="153"/>
      <c r="PSN20" s="153"/>
      <c r="PSO20" s="153"/>
      <c r="PSP20" s="153"/>
      <c r="PSQ20" s="153"/>
      <c r="PSR20" s="153"/>
      <c r="PSS20" s="153"/>
      <c r="PST20" s="153"/>
      <c r="PSU20" s="153"/>
      <c r="PSV20" s="153"/>
      <c r="PSW20" s="153"/>
      <c r="PSX20" s="153"/>
      <c r="PSY20" s="153"/>
      <c r="PSZ20" s="153"/>
      <c r="PTA20" s="153"/>
      <c r="PTB20" s="153"/>
      <c r="PTC20" s="153"/>
      <c r="PTD20" s="153"/>
      <c r="PTE20" s="153"/>
      <c r="PTF20" s="153"/>
      <c r="PTG20" s="153"/>
      <c r="PTH20" s="153"/>
      <c r="PTI20" s="153"/>
      <c r="PTJ20" s="153"/>
      <c r="PTK20" s="153"/>
      <c r="PTL20" s="153"/>
      <c r="PTM20" s="153"/>
      <c r="PTN20" s="153"/>
      <c r="PTO20" s="153"/>
      <c r="PTP20" s="153"/>
      <c r="PTQ20" s="153"/>
      <c r="PTR20" s="153"/>
      <c r="PTS20" s="153"/>
      <c r="PTT20" s="153"/>
      <c r="PTU20" s="153"/>
      <c r="PTV20" s="153"/>
      <c r="PTW20" s="153"/>
      <c r="PTX20" s="153"/>
      <c r="PTY20" s="153"/>
      <c r="PTZ20" s="153"/>
      <c r="PUA20" s="153"/>
      <c r="PUB20" s="153"/>
      <c r="PUC20" s="153"/>
      <c r="PUD20" s="153"/>
      <c r="PUE20" s="153"/>
      <c r="PUF20" s="153"/>
      <c r="PUG20" s="153"/>
      <c r="PUH20" s="153"/>
      <c r="PUI20" s="153"/>
      <c r="PUJ20" s="153"/>
      <c r="PUK20" s="153"/>
      <c r="PUL20" s="153"/>
      <c r="PUM20" s="153"/>
      <c r="PUN20" s="153"/>
      <c r="PUO20" s="153"/>
      <c r="PUP20" s="153"/>
      <c r="PUQ20" s="153"/>
      <c r="PUR20" s="153"/>
      <c r="PUS20" s="153"/>
      <c r="PUT20" s="153"/>
      <c r="PUU20" s="153"/>
      <c r="PUV20" s="153"/>
      <c r="PUW20" s="153"/>
      <c r="PUX20" s="153"/>
      <c r="PUY20" s="153"/>
      <c r="PUZ20" s="153"/>
      <c r="PVA20" s="153"/>
      <c r="PVB20" s="153"/>
      <c r="PVC20" s="153"/>
      <c r="PVD20" s="153"/>
      <c r="PVE20" s="153"/>
      <c r="PVF20" s="153"/>
      <c r="PVG20" s="153"/>
      <c r="PVH20" s="153"/>
      <c r="PVI20" s="153"/>
      <c r="PVJ20" s="153"/>
      <c r="PVK20" s="153"/>
      <c r="PVL20" s="153"/>
      <c r="PVM20" s="153"/>
      <c r="PVN20" s="153"/>
      <c r="PVO20" s="153"/>
      <c r="PVP20" s="153"/>
      <c r="PVQ20" s="153"/>
      <c r="PVR20" s="153"/>
      <c r="PVS20" s="153"/>
      <c r="PVT20" s="153"/>
      <c r="PVU20" s="153"/>
      <c r="PVV20" s="153"/>
      <c r="PVW20" s="153"/>
      <c r="PVX20" s="153"/>
      <c r="PVY20" s="153"/>
      <c r="PVZ20" s="153"/>
      <c r="PWA20" s="153"/>
      <c r="PWB20" s="153"/>
      <c r="PWC20" s="153"/>
      <c r="PWD20" s="153"/>
      <c r="PWE20" s="153"/>
      <c r="PWF20" s="153"/>
      <c r="PWG20" s="153"/>
      <c r="PWH20" s="153"/>
      <c r="PWI20" s="153"/>
      <c r="PWJ20" s="153"/>
      <c r="PWK20" s="153"/>
      <c r="PWL20" s="153"/>
      <c r="PWM20" s="153"/>
      <c r="PWN20" s="153"/>
      <c r="PWO20" s="153"/>
      <c r="PWP20" s="153"/>
      <c r="PWQ20" s="153"/>
      <c r="PWR20" s="153"/>
      <c r="PWS20" s="153"/>
      <c r="PWT20" s="153"/>
      <c r="PWU20" s="153"/>
      <c r="PWV20" s="153"/>
      <c r="PWW20" s="153"/>
      <c r="PWX20" s="153"/>
      <c r="PWY20" s="153"/>
      <c r="PWZ20" s="153"/>
      <c r="PXA20" s="153"/>
      <c r="PXB20" s="153"/>
      <c r="PXC20" s="153"/>
      <c r="PXD20" s="153"/>
      <c r="PXE20" s="153"/>
      <c r="PXF20" s="153"/>
      <c r="PXG20" s="153"/>
      <c r="PXH20" s="153"/>
      <c r="PXI20" s="153"/>
      <c r="PXJ20" s="153"/>
      <c r="PXK20" s="153"/>
      <c r="PXL20" s="153"/>
      <c r="PXM20" s="153"/>
      <c r="PXN20" s="153"/>
      <c r="PXO20" s="153"/>
      <c r="PXP20" s="153"/>
      <c r="PXQ20" s="153"/>
      <c r="PXR20" s="153"/>
      <c r="PXS20" s="153"/>
      <c r="PXT20" s="153"/>
      <c r="PXU20" s="153"/>
      <c r="PXV20" s="153"/>
      <c r="PXW20" s="153"/>
      <c r="PXX20" s="153"/>
      <c r="PXY20" s="153"/>
      <c r="PXZ20" s="153"/>
      <c r="PYA20" s="153"/>
      <c r="PYB20" s="153"/>
      <c r="PYC20" s="153"/>
      <c r="PYD20" s="153"/>
      <c r="PYE20" s="153"/>
      <c r="PYF20" s="153"/>
      <c r="PYG20" s="153"/>
      <c r="PYH20" s="153"/>
      <c r="PYI20" s="153"/>
      <c r="PYJ20" s="153"/>
      <c r="PYK20" s="153"/>
      <c r="PYL20" s="153"/>
      <c r="PYM20" s="153"/>
      <c r="PYN20" s="153"/>
      <c r="PYO20" s="153"/>
      <c r="PYP20" s="153"/>
      <c r="PYQ20" s="153"/>
      <c r="PYR20" s="153"/>
      <c r="PYS20" s="153"/>
      <c r="PYT20" s="153"/>
      <c r="PYU20" s="153"/>
      <c r="PYV20" s="153"/>
      <c r="PYW20" s="153"/>
      <c r="PYX20" s="153"/>
      <c r="PYY20" s="153"/>
      <c r="PYZ20" s="153"/>
      <c r="PZA20" s="153"/>
      <c r="PZB20" s="153"/>
      <c r="PZC20" s="153"/>
      <c r="PZD20" s="153"/>
      <c r="PZE20" s="153"/>
      <c r="PZF20" s="153"/>
      <c r="PZG20" s="153"/>
      <c r="PZH20" s="153"/>
      <c r="PZI20" s="153"/>
      <c r="PZJ20" s="153"/>
      <c r="PZK20" s="153"/>
      <c r="PZL20" s="153"/>
      <c r="PZM20" s="153"/>
      <c r="PZN20" s="153"/>
      <c r="PZO20" s="153"/>
      <c r="PZP20" s="153"/>
      <c r="PZQ20" s="153"/>
      <c r="PZR20" s="153"/>
      <c r="PZS20" s="153"/>
      <c r="PZT20" s="153"/>
      <c r="PZU20" s="153"/>
      <c r="PZV20" s="153"/>
      <c r="PZW20" s="153"/>
      <c r="PZX20" s="153"/>
      <c r="PZY20" s="153"/>
      <c r="PZZ20" s="153"/>
      <c r="QAA20" s="153"/>
      <c r="QAB20" s="153"/>
      <c r="QAC20" s="153"/>
      <c r="QAD20" s="153"/>
      <c r="QAE20" s="153"/>
      <c r="QAF20" s="153"/>
      <c r="QAG20" s="153"/>
      <c r="QAH20" s="153"/>
      <c r="QAI20" s="153"/>
      <c r="QAJ20" s="153"/>
      <c r="QAK20" s="153"/>
      <c r="QAL20" s="153"/>
      <c r="QAM20" s="153"/>
      <c r="QAN20" s="153"/>
      <c r="QAO20" s="153"/>
      <c r="QAP20" s="153"/>
      <c r="QAQ20" s="153"/>
      <c r="QAR20" s="153"/>
      <c r="QAS20" s="153"/>
      <c r="QAT20" s="153"/>
      <c r="QAU20" s="153"/>
      <c r="QAV20" s="153"/>
      <c r="QAW20" s="153"/>
      <c r="QAX20" s="153"/>
      <c r="QAY20" s="153"/>
      <c r="QAZ20" s="153"/>
      <c r="QBA20" s="153"/>
      <c r="QBB20" s="153"/>
      <c r="QBC20" s="153"/>
      <c r="QBD20" s="153"/>
      <c r="QBE20" s="153"/>
      <c r="QBF20" s="153"/>
      <c r="QBG20" s="153"/>
      <c r="QBH20" s="153"/>
      <c r="QBI20" s="153"/>
      <c r="QBJ20" s="153"/>
      <c r="QBK20" s="153"/>
      <c r="QBL20" s="153"/>
      <c r="QBM20" s="153"/>
      <c r="QBN20" s="153"/>
      <c r="QBO20" s="153"/>
      <c r="QBP20" s="153"/>
      <c r="QBQ20" s="153"/>
      <c r="QBR20" s="153"/>
      <c r="QBS20" s="153"/>
      <c r="QBT20" s="153"/>
      <c r="QBU20" s="153"/>
      <c r="QBV20" s="153"/>
      <c r="QBW20" s="153"/>
      <c r="QBX20" s="153"/>
      <c r="QBY20" s="153"/>
      <c r="QBZ20" s="153"/>
      <c r="QCA20" s="153"/>
      <c r="QCB20" s="153"/>
      <c r="QCC20" s="153"/>
      <c r="QCD20" s="153"/>
      <c r="QCE20" s="153"/>
      <c r="QCF20" s="153"/>
      <c r="QCG20" s="153"/>
      <c r="QCH20" s="153"/>
      <c r="QCI20" s="153"/>
      <c r="QCJ20" s="153"/>
      <c r="QCK20" s="153"/>
      <c r="QCL20" s="153"/>
      <c r="QCM20" s="153"/>
      <c r="QCN20" s="153"/>
      <c r="QCO20" s="153"/>
      <c r="QCP20" s="153"/>
      <c r="QCQ20" s="153"/>
      <c r="QCR20" s="153"/>
      <c r="QCS20" s="153"/>
      <c r="QCT20" s="153"/>
      <c r="QCU20" s="153"/>
      <c r="QCV20" s="153"/>
      <c r="QCW20" s="153"/>
      <c r="QCX20" s="153"/>
      <c r="QCY20" s="153"/>
      <c r="QCZ20" s="153"/>
      <c r="QDA20" s="153"/>
      <c r="QDB20" s="153"/>
      <c r="QDC20" s="153"/>
      <c r="QDD20" s="153"/>
      <c r="QDE20" s="153"/>
      <c r="QDF20" s="153"/>
      <c r="QDG20" s="153"/>
      <c r="QDH20" s="153"/>
      <c r="QDI20" s="153"/>
      <c r="QDJ20" s="153"/>
      <c r="QDK20" s="153"/>
      <c r="QDL20" s="153"/>
      <c r="QDM20" s="153"/>
      <c r="QDN20" s="153"/>
      <c r="QDO20" s="153"/>
      <c r="QDP20" s="153"/>
      <c r="QDQ20" s="153"/>
      <c r="QDR20" s="153"/>
      <c r="QDS20" s="153"/>
      <c r="QDT20" s="153"/>
      <c r="QDU20" s="153"/>
      <c r="QDV20" s="153"/>
      <c r="QDW20" s="153"/>
      <c r="QDX20" s="153"/>
      <c r="QDY20" s="153"/>
      <c r="QDZ20" s="153"/>
      <c r="QEA20" s="153"/>
      <c r="QEB20" s="153"/>
      <c r="QEC20" s="153"/>
      <c r="QED20" s="153"/>
      <c r="QEE20" s="153"/>
      <c r="QEF20" s="153"/>
      <c r="QEG20" s="153"/>
      <c r="QEH20" s="153"/>
      <c r="QEI20" s="153"/>
      <c r="QEJ20" s="153"/>
      <c r="QEK20" s="153"/>
      <c r="QEL20" s="153"/>
      <c r="QEM20" s="153"/>
      <c r="QEN20" s="153"/>
      <c r="QEO20" s="153"/>
      <c r="QEP20" s="153"/>
      <c r="QEQ20" s="153"/>
      <c r="QER20" s="153"/>
      <c r="QES20" s="153"/>
      <c r="QET20" s="153"/>
      <c r="QEU20" s="153"/>
      <c r="QEV20" s="153"/>
      <c r="QEW20" s="153"/>
      <c r="QEX20" s="153"/>
      <c r="QEY20" s="153"/>
      <c r="QEZ20" s="153"/>
      <c r="QFA20" s="153"/>
      <c r="QFB20" s="153"/>
      <c r="QFC20" s="153"/>
      <c r="QFD20" s="153"/>
      <c r="QFE20" s="153"/>
      <c r="QFF20" s="153"/>
      <c r="QFG20" s="153"/>
      <c r="QFH20" s="153"/>
      <c r="QFI20" s="153"/>
      <c r="QFJ20" s="153"/>
      <c r="QFK20" s="153"/>
      <c r="QFL20" s="153"/>
      <c r="QFM20" s="153"/>
      <c r="QFN20" s="153"/>
      <c r="QFO20" s="153"/>
      <c r="QFP20" s="153"/>
      <c r="QFQ20" s="153"/>
      <c r="QFR20" s="153"/>
      <c r="QFS20" s="153"/>
      <c r="QFT20" s="153"/>
      <c r="QFU20" s="153"/>
      <c r="QFV20" s="153"/>
      <c r="QFW20" s="153"/>
      <c r="QFX20" s="153"/>
      <c r="QFY20" s="153"/>
      <c r="QFZ20" s="153"/>
      <c r="QGA20" s="153"/>
      <c r="QGB20" s="153"/>
      <c r="QGC20" s="153"/>
      <c r="QGD20" s="153"/>
      <c r="QGE20" s="153"/>
      <c r="QGF20" s="153"/>
      <c r="QGG20" s="153"/>
      <c r="QGH20" s="153"/>
      <c r="QGI20" s="153"/>
      <c r="QGJ20" s="153"/>
      <c r="QGK20" s="153"/>
      <c r="QGL20" s="153"/>
      <c r="QGM20" s="153"/>
      <c r="QGN20" s="153"/>
      <c r="QGO20" s="153"/>
      <c r="QGP20" s="153"/>
      <c r="QGQ20" s="153"/>
      <c r="QGR20" s="153"/>
      <c r="QGS20" s="153"/>
      <c r="QGT20" s="153"/>
      <c r="QGU20" s="153"/>
      <c r="QGV20" s="153"/>
      <c r="QGW20" s="153"/>
      <c r="QGX20" s="153"/>
      <c r="QGY20" s="153"/>
      <c r="QGZ20" s="153"/>
      <c r="QHA20" s="153"/>
      <c r="QHB20" s="153"/>
      <c r="QHC20" s="153"/>
      <c r="QHD20" s="153"/>
      <c r="QHE20" s="153"/>
      <c r="QHF20" s="153"/>
      <c r="QHG20" s="153"/>
      <c r="QHH20" s="153"/>
      <c r="QHI20" s="153"/>
      <c r="QHJ20" s="153"/>
      <c r="QHK20" s="153"/>
      <c r="QHL20" s="153"/>
      <c r="QHM20" s="153"/>
      <c r="QHN20" s="153"/>
      <c r="QHO20" s="153"/>
      <c r="QHP20" s="153"/>
      <c r="QHQ20" s="153"/>
      <c r="QHR20" s="153"/>
      <c r="QHS20" s="153"/>
      <c r="QHT20" s="153"/>
      <c r="QHU20" s="153"/>
      <c r="QHV20" s="153"/>
      <c r="QHW20" s="153"/>
      <c r="QHX20" s="153"/>
      <c r="QHY20" s="153"/>
      <c r="QHZ20" s="153"/>
      <c r="QIA20" s="153"/>
      <c r="QIB20" s="153"/>
      <c r="QIC20" s="153"/>
      <c r="QID20" s="153"/>
      <c r="QIE20" s="153"/>
      <c r="QIF20" s="153"/>
      <c r="QIG20" s="153"/>
      <c r="QIH20" s="153"/>
      <c r="QII20" s="153"/>
      <c r="QIJ20" s="153"/>
      <c r="QIK20" s="153"/>
      <c r="QIL20" s="153"/>
      <c r="QIM20" s="153"/>
      <c r="QIN20" s="153"/>
      <c r="QIO20" s="153"/>
      <c r="QIP20" s="153"/>
      <c r="QIQ20" s="153"/>
      <c r="QIR20" s="153"/>
      <c r="QIS20" s="153"/>
      <c r="QIT20" s="153"/>
      <c r="QIU20" s="153"/>
      <c r="QIV20" s="153"/>
      <c r="QIW20" s="153"/>
      <c r="QIX20" s="153"/>
      <c r="QIY20" s="153"/>
      <c r="QIZ20" s="153"/>
      <c r="QJA20" s="153"/>
      <c r="QJB20" s="153"/>
      <c r="QJC20" s="153"/>
      <c r="QJD20" s="153"/>
      <c r="QJE20" s="153"/>
      <c r="QJF20" s="153"/>
      <c r="QJG20" s="153"/>
      <c r="QJH20" s="153"/>
      <c r="QJI20" s="153"/>
      <c r="QJJ20" s="153"/>
      <c r="QJK20" s="153"/>
      <c r="QJL20" s="153"/>
      <c r="QJM20" s="153"/>
      <c r="QJN20" s="153"/>
      <c r="QJO20" s="153"/>
      <c r="QJP20" s="153"/>
      <c r="QJQ20" s="153"/>
      <c r="QJR20" s="153"/>
      <c r="QJS20" s="153"/>
      <c r="QJT20" s="153"/>
      <c r="QJU20" s="153"/>
      <c r="QJV20" s="153"/>
      <c r="QJW20" s="153"/>
      <c r="QJX20" s="153"/>
      <c r="QJY20" s="153"/>
      <c r="QJZ20" s="153"/>
      <c r="QKA20" s="153"/>
      <c r="QKB20" s="153"/>
      <c r="QKC20" s="153"/>
      <c r="QKD20" s="153"/>
      <c r="QKE20" s="153"/>
      <c r="QKF20" s="153"/>
      <c r="QKG20" s="153"/>
      <c r="QKH20" s="153"/>
      <c r="QKI20" s="153"/>
      <c r="QKJ20" s="153"/>
      <c r="QKK20" s="153"/>
      <c r="QKL20" s="153"/>
      <c r="QKM20" s="153"/>
      <c r="QKN20" s="153"/>
      <c r="QKO20" s="153"/>
      <c r="QKP20" s="153"/>
      <c r="QKQ20" s="153"/>
      <c r="QKR20" s="153"/>
      <c r="QKS20" s="153"/>
      <c r="QKT20" s="153"/>
      <c r="QKU20" s="153"/>
      <c r="QKV20" s="153"/>
      <c r="QKW20" s="153"/>
      <c r="QKX20" s="153"/>
      <c r="QKY20" s="153"/>
      <c r="QKZ20" s="153"/>
      <c r="QLA20" s="153"/>
      <c r="QLB20" s="153"/>
      <c r="QLC20" s="153"/>
      <c r="QLD20" s="153"/>
      <c r="QLE20" s="153"/>
      <c r="QLF20" s="153"/>
      <c r="QLG20" s="153"/>
      <c r="QLH20" s="153"/>
      <c r="QLI20" s="153"/>
      <c r="QLJ20" s="153"/>
      <c r="QLK20" s="153"/>
      <c r="QLL20" s="153"/>
      <c r="QLM20" s="153"/>
      <c r="QLN20" s="153"/>
      <c r="QLO20" s="153"/>
      <c r="QLP20" s="153"/>
      <c r="QLQ20" s="153"/>
      <c r="QLR20" s="153"/>
      <c r="QLS20" s="153"/>
      <c r="QLT20" s="153"/>
      <c r="QLU20" s="153"/>
      <c r="QLV20" s="153"/>
      <c r="QLW20" s="153"/>
      <c r="QLX20" s="153"/>
      <c r="QLY20" s="153"/>
      <c r="QLZ20" s="153"/>
      <c r="QMA20" s="153"/>
      <c r="QMB20" s="153"/>
      <c r="QMC20" s="153"/>
      <c r="QMD20" s="153"/>
      <c r="QME20" s="153"/>
      <c r="QMF20" s="153"/>
      <c r="QMG20" s="153"/>
      <c r="QMH20" s="153"/>
      <c r="QMI20" s="153"/>
      <c r="QMJ20" s="153"/>
      <c r="QMK20" s="153"/>
      <c r="QML20" s="153"/>
      <c r="QMM20" s="153"/>
      <c r="QMN20" s="153"/>
      <c r="QMO20" s="153"/>
      <c r="QMP20" s="153"/>
      <c r="QMQ20" s="153"/>
      <c r="QMR20" s="153"/>
      <c r="QMS20" s="153"/>
      <c r="QMT20" s="153"/>
      <c r="QMU20" s="153"/>
      <c r="QMV20" s="153"/>
      <c r="QMW20" s="153"/>
      <c r="QMX20" s="153"/>
      <c r="QMY20" s="153"/>
      <c r="QMZ20" s="153"/>
      <c r="QNA20" s="153"/>
      <c r="QNB20" s="153"/>
      <c r="QNC20" s="153"/>
      <c r="QND20" s="153"/>
      <c r="QNE20" s="153"/>
      <c r="QNF20" s="153"/>
      <c r="QNG20" s="153"/>
      <c r="QNH20" s="153"/>
      <c r="QNI20" s="153"/>
      <c r="QNJ20" s="153"/>
      <c r="QNK20" s="153"/>
      <c r="QNL20" s="153"/>
      <c r="QNM20" s="153"/>
      <c r="QNN20" s="153"/>
      <c r="QNO20" s="153"/>
      <c r="QNP20" s="153"/>
      <c r="QNQ20" s="153"/>
      <c r="QNR20" s="153"/>
      <c r="QNS20" s="153"/>
      <c r="QNT20" s="153"/>
      <c r="QNU20" s="153"/>
      <c r="QNV20" s="153"/>
      <c r="QNW20" s="153"/>
      <c r="QNX20" s="153"/>
      <c r="QNY20" s="153"/>
      <c r="QNZ20" s="153"/>
      <c r="QOA20" s="153"/>
      <c r="QOB20" s="153"/>
      <c r="QOC20" s="153"/>
      <c r="QOD20" s="153"/>
      <c r="QOE20" s="153"/>
      <c r="QOF20" s="153"/>
      <c r="QOG20" s="153"/>
      <c r="QOH20" s="153"/>
      <c r="QOI20" s="153"/>
      <c r="QOJ20" s="153"/>
      <c r="QOK20" s="153"/>
      <c r="QOL20" s="153"/>
      <c r="QOM20" s="153"/>
      <c r="QON20" s="153"/>
      <c r="QOO20" s="153"/>
      <c r="QOP20" s="153"/>
      <c r="QOQ20" s="153"/>
      <c r="QOR20" s="153"/>
      <c r="QOS20" s="153"/>
      <c r="QOT20" s="153"/>
      <c r="QOU20" s="153"/>
      <c r="QOV20" s="153"/>
      <c r="QOW20" s="153"/>
      <c r="QOX20" s="153"/>
      <c r="QOY20" s="153"/>
      <c r="QOZ20" s="153"/>
      <c r="QPA20" s="153"/>
      <c r="QPB20" s="153"/>
      <c r="QPC20" s="153"/>
      <c r="QPD20" s="153"/>
      <c r="QPE20" s="153"/>
      <c r="QPF20" s="153"/>
      <c r="QPG20" s="153"/>
      <c r="QPH20" s="153"/>
      <c r="QPI20" s="153"/>
      <c r="QPJ20" s="153"/>
      <c r="QPK20" s="153"/>
      <c r="QPL20" s="153"/>
      <c r="QPM20" s="153"/>
      <c r="QPN20" s="153"/>
      <c r="QPO20" s="153"/>
      <c r="QPP20" s="153"/>
      <c r="QPQ20" s="153"/>
      <c r="QPR20" s="153"/>
      <c r="QPS20" s="153"/>
      <c r="QPT20" s="153"/>
      <c r="QPU20" s="153"/>
      <c r="QPV20" s="153"/>
      <c r="QPW20" s="153"/>
      <c r="QPX20" s="153"/>
      <c r="QPY20" s="153"/>
      <c r="QPZ20" s="153"/>
      <c r="QQA20" s="153"/>
      <c r="QQB20" s="153"/>
      <c r="QQC20" s="153"/>
      <c r="QQD20" s="153"/>
      <c r="QQE20" s="153"/>
      <c r="QQF20" s="153"/>
      <c r="QQG20" s="153"/>
      <c r="QQH20" s="153"/>
      <c r="QQI20" s="153"/>
      <c r="QQJ20" s="153"/>
      <c r="QQK20" s="153"/>
      <c r="QQL20" s="153"/>
      <c r="QQM20" s="153"/>
      <c r="QQN20" s="153"/>
      <c r="QQO20" s="153"/>
      <c r="QQP20" s="153"/>
      <c r="QQQ20" s="153"/>
      <c r="QQR20" s="153"/>
      <c r="QQS20" s="153"/>
      <c r="QQT20" s="153"/>
      <c r="QQU20" s="153"/>
      <c r="QQV20" s="153"/>
      <c r="QQW20" s="153"/>
      <c r="QQX20" s="153"/>
      <c r="QQY20" s="153"/>
      <c r="QQZ20" s="153"/>
      <c r="QRA20" s="153"/>
      <c r="QRB20" s="153"/>
      <c r="QRC20" s="153"/>
      <c r="QRD20" s="153"/>
      <c r="QRE20" s="153"/>
      <c r="QRF20" s="153"/>
      <c r="QRG20" s="153"/>
      <c r="QRH20" s="153"/>
      <c r="QRI20" s="153"/>
      <c r="QRJ20" s="153"/>
      <c r="QRK20" s="153"/>
      <c r="QRL20" s="153"/>
      <c r="QRM20" s="153"/>
      <c r="QRN20" s="153"/>
      <c r="QRO20" s="153"/>
      <c r="QRP20" s="153"/>
      <c r="QRQ20" s="153"/>
      <c r="QRR20" s="153"/>
      <c r="QRS20" s="153"/>
      <c r="QRT20" s="153"/>
      <c r="QRU20" s="153"/>
      <c r="QRV20" s="153"/>
      <c r="QRW20" s="153"/>
      <c r="QRX20" s="153"/>
      <c r="QRY20" s="153"/>
      <c r="QRZ20" s="153"/>
      <c r="QSA20" s="153"/>
      <c r="QSB20" s="153"/>
      <c r="QSC20" s="153"/>
      <c r="QSD20" s="153"/>
      <c r="QSE20" s="153"/>
      <c r="QSF20" s="153"/>
      <c r="QSG20" s="153"/>
      <c r="QSH20" s="153"/>
      <c r="QSI20" s="153"/>
      <c r="QSJ20" s="153"/>
      <c r="QSK20" s="153"/>
      <c r="QSL20" s="153"/>
      <c r="QSM20" s="153"/>
      <c r="QSN20" s="153"/>
      <c r="QSO20" s="153"/>
      <c r="QSP20" s="153"/>
      <c r="QSQ20" s="153"/>
      <c r="QSR20" s="153"/>
      <c r="QSS20" s="153"/>
      <c r="QST20" s="153"/>
      <c r="QSU20" s="153"/>
      <c r="QSV20" s="153"/>
      <c r="QSW20" s="153"/>
      <c r="QSX20" s="153"/>
      <c r="QSY20" s="153"/>
      <c r="QSZ20" s="153"/>
      <c r="QTA20" s="153"/>
      <c r="QTB20" s="153"/>
      <c r="QTC20" s="153"/>
      <c r="QTD20" s="153"/>
      <c r="QTE20" s="153"/>
      <c r="QTF20" s="153"/>
      <c r="QTG20" s="153"/>
      <c r="QTH20" s="153"/>
      <c r="QTI20" s="153"/>
      <c r="QTJ20" s="153"/>
      <c r="QTK20" s="153"/>
      <c r="QTL20" s="153"/>
      <c r="QTM20" s="153"/>
      <c r="QTN20" s="153"/>
      <c r="QTO20" s="153"/>
      <c r="QTP20" s="153"/>
      <c r="QTQ20" s="153"/>
      <c r="QTR20" s="153"/>
      <c r="QTS20" s="153"/>
      <c r="QTT20" s="153"/>
      <c r="QTU20" s="153"/>
      <c r="QTV20" s="153"/>
      <c r="QTW20" s="153"/>
      <c r="QTX20" s="153"/>
      <c r="QTY20" s="153"/>
      <c r="QTZ20" s="153"/>
      <c r="QUA20" s="153"/>
      <c r="QUB20" s="153"/>
      <c r="QUC20" s="153"/>
      <c r="QUD20" s="153"/>
      <c r="QUE20" s="153"/>
      <c r="QUF20" s="153"/>
      <c r="QUG20" s="153"/>
      <c r="QUH20" s="153"/>
      <c r="QUI20" s="153"/>
      <c r="QUJ20" s="153"/>
      <c r="QUK20" s="153"/>
      <c r="QUL20" s="153"/>
      <c r="QUM20" s="153"/>
      <c r="QUN20" s="153"/>
      <c r="QUO20" s="153"/>
      <c r="QUP20" s="153"/>
      <c r="QUQ20" s="153"/>
      <c r="QUR20" s="153"/>
      <c r="QUS20" s="153"/>
      <c r="QUT20" s="153"/>
      <c r="QUU20" s="153"/>
      <c r="QUV20" s="153"/>
      <c r="QUW20" s="153"/>
      <c r="QUX20" s="153"/>
      <c r="QUY20" s="153"/>
      <c r="QUZ20" s="153"/>
      <c r="QVA20" s="153"/>
      <c r="QVB20" s="153"/>
      <c r="QVC20" s="153"/>
      <c r="QVD20" s="153"/>
      <c r="QVE20" s="153"/>
      <c r="QVF20" s="153"/>
      <c r="QVG20" s="153"/>
      <c r="QVH20" s="153"/>
      <c r="QVI20" s="153"/>
      <c r="QVJ20" s="153"/>
      <c r="QVK20" s="153"/>
      <c r="QVL20" s="153"/>
      <c r="QVM20" s="153"/>
      <c r="QVN20" s="153"/>
      <c r="QVO20" s="153"/>
      <c r="QVP20" s="153"/>
      <c r="QVQ20" s="153"/>
      <c r="QVR20" s="153"/>
      <c r="QVS20" s="153"/>
      <c r="QVT20" s="153"/>
      <c r="QVU20" s="153"/>
      <c r="QVV20" s="153"/>
      <c r="QVW20" s="153"/>
      <c r="QVX20" s="153"/>
      <c r="QVY20" s="153"/>
      <c r="QVZ20" s="153"/>
      <c r="QWA20" s="153"/>
      <c r="QWB20" s="153"/>
      <c r="QWC20" s="153"/>
      <c r="QWD20" s="153"/>
      <c r="QWE20" s="153"/>
      <c r="QWF20" s="153"/>
      <c r="QWG20" s="153"/>
      <c r="QWH20" s="153"/>
      <c r="QWI20" s="153"/>
      <c r="QWJ20" s="153"/>
      <c r="QWK20" s="153"/>
      <c r="QWL20" s="153"/>
      <c r="QWM20" s="153"/>
      <c r="QWN20" s="153"/>
      <c r="QWO20" s="153"/>
      <c r="QWP20" s="153"/>
      <c r="QWQ20" s="153"/>
      <c r="QWR20" s="153"/>
      <c r="QWS20" s="153"/>
      <c r="QWT20" s="153"/>
      <c r="QWU20" s="153"/>
      <c r="QWV20" s="153"/>
      <c r="QWW20" s="153"/>
      <c r="QWX20" s="153"/>
      <c r="QWY20" s="153"/>
      <c r="QWZ20" s="153"/>
      <c r="QXA20" s="153"/>
      <c r="QXB20" s="153"/>
      <c r="QXC20" s="153"/>
      <c r="QXD20" s="153"/>
      <c r="QXE20" s="153"/>
      <c r="QXF20" s="153"/>
      <c r="QXG20" s="153"/>
      <c r="QXH20" s="153"/>
      <c r="QXI20" s="153"/>
      <c r="QXJ20" s="153"/>
      <c r="QXK20" s="153"/>
      <c r="QXL20" s="153"/>
      <c r="QXM20" s="153"/>
      <c r="QXN20" s="153"/>
      <c r="QXO20" s="153"/>
      <c r="QXP20" s="153"/>
      <c r="QXQ20" s="153"/>
      <c r="QXR20" s="153"/>
      <c r="QXS20" s="153"/>
      <c r="QXT20" s="153"/>
      <c r="QXU20" s="153"/>
      <c r="QXV20" s="153"/>
      <c r="QXW20" s="153"/>
      <c r="QXX20" s="153"/>
      <c r="QXY20" s="153"/>
      <c r="QXZ20" s="153"/>
      <c r="QYA20" s="153"/>
      <c r="QYB20" s="153"/>
      <c r="QYC20" s="153"/>
      <c r="QYD20" s="153"/>
      <c r="QYE20" s="153"/>
      <c r="QYF20" s="153"/>
      <c r="QYG20" s="153"/>
      <c r="QYH20" s="153"/>
      <c r="QYI20" s="153"/>
      <c r="QYJ20" s="153"/>
      <c r="QYK20" s="153"/>
      <c r="QYL20" s="153"/>
      <c r="QYM20" s="153"/>
      <c r="QYN20" s="153"/>
      <c r="QYO20" s="153"/>
      <c r="QYP20" s="153"/>
      <c r="QYQ20" s="153"/>
      <c r="QYR20" s="153"/>
      <c r="QYS20" s="153"/>
      <c r="QYT20" s="153"/>
      <c r="QYU20" s="153"/>
      <c r="QYV20" s="153"/>
      <c r="QYW20" s="153"/>
      <c r="QYX20" s="153"/>
      <c r="QYY20" s="153"/>
      <c r="QYZ20" s="153"/>
      <c r="QZA20" s="153"/>
      <c r="QZB20" s="153"/>
      <c r="QZC20" s="153"/>
      <c r="QZD20" s="153"/>
      <c r="QZE20" s="153"/>
      <c r="QZF20" s="153"/>
      <c r="QZG20" s="153"/>
      <c r="QZH20" s="153"/>
      <c r="QZI20" s="153"/>
      <c r="QZJ20" s="153"/>
      <c r="QZK20" s="153"/>
      <c r="QZL20" s="153"/>
      <c r="QZM20" s="153"/>
      <c r="QZN20" s="153"/>
      <c r="QZO20" s="153"/>
      <c r="QZP20" s="153"/>
      <c r="QZQ20" s="153"/>
      <c r="QZR20" s="153"/>
      <c r="QZS20" s="153"/>
      <c r="QZT20" s="153"/>
      <c r="QZU20" s="153"/>
      <c r="QZV20" s="153"/>
      <c r="QZW20" s="153"/>
      <c r="QZX20" s="153"/>
      <c r="QZY20" s="153"/>
      <c r="QZZ20" s="153"/>
      <c r="RAA20" s="153"/>
      <c r="RAB20" s="153"/>
      <c r="RAC20" s="153"/>
      <c r="RAD20" s="153"/>
      <c r="RAE20" s="153"/>
      <c r="RAF20" s="153"/>
      <c r="RAG20" s="153"/>
      <c r="RAH20" s="153"/>
      <c r="RAI20" s="153"/>
      <c r="RAJ20" s="153"/>
      <c r="RAK20" s="153"/>
      <c r="RAL20" s="153"/>
      <c r="RAM20" s="153"/>
      <c r="RAN20" s="153"/>
      <c r="RAO20" s="153"/>
      <c r="RAP20" s="153"/>
      <c r="RAQ20" s="153"/>
      <c r="RAR20" s="153"/>
      <c r="RAS20" s="153"/>
      <c r="RAT20" s="153"/>
      <c r="RAU20" s="153"/>
      <c r="RAV20" s="153"/>
      <c r="RAW20" s="153"/>
      <c r="RAX20" s="153"/>
      <c r="RAY20" s="153"/>
      <c r="RAZ20" s="153"/>
      <c r="RBA20" s="153"/>
      <c r="RBB20" s="153"/>
      <c r="RBC20" s="153"/>
      <c r="RBD20" s="153"/>
      <c r="RBE20" s="153"/>
      <c r="RBF20" s="153"/>
      <c r="RBG20" s="153"/>
      <c r="RBH20" s="153"/>
      <c r="RBI20" s="153"/>
      <c r="RBJ20" s="153"/>
      <c r="RBK20" s="153"/>
      <c r="RBL20" s="153"/>
      <c r="RBM20" s="153"/>
      <c r="RBN20" s="153"/>
      <c r="RBO20" s="153"/>
      <c r="RBP20" s="153"/>
      <c r="RBQ20" s="153"/>
      <c r="RBR20" s="153"/>
      <c r="RBS20" s="153"/>
      <c r="RBT20" s="153"/>
      <c r="RBU20" s="153"/>
      <c r="RBV20" s="153"/>
      <c r="RBW20" s="153"/>
      <c r="RBX20" s="153"/>
      <c r="RBY20" s="153"/>
      <c r="RBZ20" s="153"/>
      <c r="RCA20" s="153"/>
      <c r="RCB20" s="153"/>
      <c r="RCC20" s="153"/>
      <c r="RCD20" s="153"/>
      <c r="RCE20" s="153"/>
      <c r="RCF20" s="153"/>
      <c r="RCG20" s="153"/>
      <c r="RCH20" s="153"/>
      <c r="RCI20" s="153"/>
      <c r="RCJ20" s="153"/>
      <c r="RCK20" s="153"/>
      <c r="RCL20" s="153"/>
      <c r="RCM20" s="153"/>
      <c r="RCN20" s="153"/>
      <c r="RCO20" s="153"/>
      <c r="RCP20" s="153"/>
      <c r="RCQ20" s="153"/>
      <c r="RCR20" s="153"/>
      <c r="RCS20" s="153"/>
      <c r="RCT20" s="153"/>
      <c r="RCU20" s="153"/>
      <c r="RCV20" s="153"/>
      <c r="RCW20" s="153"/>
      <c r="RCX20" s="153"/>
      <c r="RCY20" s="153"/>
      <c r="RCZ20" s="153"/>
      <c r="RDA20" s="153"/>
      <c r="RDB20" s="153"/>
      <c r="RDC20" s="153"/>
      <c r="RDD20" s="153"/>
      <c r="RDE20" s="153"/>
      <c r="RDF20" s="153"/>
      <c r="RDG20" s="153"/>
      <c r="RDH20" s="153"/>
      <c r="RDI20" s="153"/>
      <c r="RDJ20" s="153"/>
      <c r="RDK20" s="153"/>
      <c r="RDL20" s="153"/>
      <c r="RDM20" s="153"/>
      <c r="RDN20" s="153"/>
      <c r="RDO20" s="153"/>
      <c r="RDP20" s="153"/>
      <c r="RDQ20" s="153"/>
      <c r="RDR20" s="153"/>
      <c r="RDS20" s="153"/>
      <c r="RDT20" s="153"/>
      <c r="RDU20" s="153"/>
      <c r="RDV20" s="153"/>
      <c r="RDW20" s="153"/>
      <c r="RDX20" s="153"/>
      <c r="RDY20" s="153"/>
      <c r="RDZ20" s="153"/>
      <c r="REA20" s="153"/>
      <c r="REB20" s="153"/>
      <c r="REC20" s="153"/>
      <c r="RED20" s="153"/>
      <c r="REE20" s="153"/>
      <c r="REF20" s="153"/>
      <c r="REG20" s="153"/>
      <c r="REH20" s="153"/>
      <c r="REI20" s="153"/>
      <c r="REJ20" s="153"/>
      <c r="REK20" s="153"/>
      <c r="REL20" s="153"/>
      <c r="REM20" s="153"/>
      <c r="REN20" s="153"/>
      <c r="REO20" s="153"/>
      <c r="REP20" s="153"/>
      <c r="REQ20" s="153"/>
      <c r="RER20" s="153"/>
      <c r="RES20" s="153"/>
      <c r="RET20" s="153"/>
      <c r="REU20" s="153"/>
      <c r="REV20" s="153"/>
      <c r="REW20" s="153"/>
      <c r="REX20" s="153"/>
      <c r="REY20" s="153"/>
      <c r="REZ20" s="153"/>
      <c r="RFA20" s="153"/>
      <c r="RFB20" s="153"/>
      <c r="RFC20" s="153"/>
      <c r="RFD20" s="153"/>
      <c r="RFE20" s="153"/>
      <c r="RFF20" s="153"/>
      <c r="RFG20" s="153"/>
      <c r="RFH20" s="153"/>
      <c r="RFI20" s="153"/>
      <c r="RFJ20" s="153"/>
      <c r="RFK20" s="153"/>
      <c r="RFL20" s="153"/>
      <c r="RFM20" s="153"/>
      <c r="RFN20" s="153"/>
      <c r="RFO20" s="153"/>
      <c r="RFP20" s="153"/>
      <c r="RFQ20" s="153"/>
      <c r="RFR20" s="153"/>
      <c r="RFS20" s="153"/>
      <c r="RFT20" s="153"/>
      <c r="RFU20" s="153"/>
      <c r="RFV20" s="153"/>
      <c r="RFW20" s="153"/>
      <c r="RFX20" s="153"/>
      <c r="RFY20" s="153"/>
      <c r="RFZ20" s="153"/>
      <c r="RGA20" s="153"/>
      <c r="RGB20" s="153"/>
      <c r="RGC20" s="153"/>
      <c r="RGD20" s="153"/>
      <c r="RGE20" s="153"/>
      <c r="RGF20" s="153"/>
      <c r="RGG20" s="153"/>
      <c r="RGH20" s="153"/>
      <c r="RGI20" s="153"/>
      <c r="RGJ20" s="153"/>
      <c r="RGK20" s="153"/>
      <c r="RGL20" s="153"/>
      <c r="RGM20" s="153"/>
      <c r="RGN20" s="153"/>
      <c r="RGO20" s="153"/>
      <c r="RGP20" s="153"/>
      <c r="RGQ20" s="153"/>
      <c r="RGR20" s="153"/>
      <c r="RGS20" s="153"/>
      <c r="RGT20" s="153"/>
      <c r="RGU20" s="153"/>
      <c r="RGV20" s="153"/>
      <c r="RGW20" s="153"/>
      <c r="RGX20" s="153"/>
      <c r="RGY20" s="153"/>
      <c r="RGZ20" s="153"/>
      <c r="RHA20" s="153"/>
      <c r="RHB20" s="153"/>
      <c r="RHC20" s="153"/>
      <c r="RHD20" s="153"/>
      <c r="RHE20" s="153"/>
      <c r="RHF20" s="153"/>
      <c r="RHG20" s="153"/>
      <c r="RHH20" s="153"/>
      <c r="RHI20" s="153"/>
      <c r="RHJ20" s="153"/>
      <c r="RHK20" s="153"/>
      <c r="RHL20" s="153"/>
      <c r="RHM20" s="153"/>
      <c r="RHN20" s="153"/>
      <c r="RHO20" s="153"/>
      <c r="RHP20" s="153"/>
      <c r="RHQ20" s="153"/>
      <c r="RHR20" s="153"/>
      <c r="RHS20" s="153"/>
      <c r="RHT20" s="153"/>
      <c r="RHU20" s="153"/>
      <c r="RHV20" s="153"/>
      <c r="RHW20" s="153"/>
      <c r="RHX20" s="153"/>
      <c r="RHY20" s="153"/>
      <c r="RHZ20" s="153"/>
      <c r="RIA20" s="153"/>
      <c r="RIB20" s="153"/>
      <c r="RIC20" s="153"/>
      <c r="RID20" s="153"/>
      <c r="RIE20" s="153"/>
      <c r="RIF20" s="153"/>
      <c r="RIG20" s="153"/>
      <c r="RIH20" s="153"/>
      <c r="RII20" s="153"/>
      <c r="RIJ20" s="153"/>
      <c r="RIK20" s="153"/>
      <c r="RIL20" s="153"/>
      <c r="RIM20" s="153"/>
      <c r="RIN20" s="153"/>
      <c r="RIO20" s="153"/>
      <c r="RIP20" s="153"/>
      <c r="RIQ20" s="153"/>
      <c r="RIR20" s="153"/>
      <c r="RIS20" s="153"/>
      <c r="RIT20" s="153"/>
      <c r="RIU20" s="153"/>
      <c r="RIV20" s="153"/>
      <c r="RIW20" s="153"/>
      <c r="RIX20" s="153"/>
      <c r="RIY20" s="153"/>
      <c r="RIZ20" s="153"/>
      <c r="RJA20" s="153"/>
      <c r="RJB20" s="153"/>
      <c r="RJC20" s="153"/>
      <c r="RJD20" s="153"/>
      <c r="RJE20" s="153"/>
      <c r="RJF20" s="153"/>
      <c r="RJG20" s="153"/>
      <c r="RJH20" s="153"/>
      <c r="RJI20" s="153"/>
      <c r="RJJ20" s="153"/>
      <c r="RJK20" s="153"/>
      <c r="RJL20" s="153"/>
      <c r="RJM20" s="153"/>
      <c r="RJN20" s="153"/>
      <c r="RJO20" s="153"/>
      <c r="RJP20" s="153"/>
      <c r="RJQ20" s="153"/>
      <c r="RJR20" s="153"/>
      <c r="RJS20" s="153"/>
      <c r="RJT20" s="153"/>
      <c r="RJU20" s="153"/>
      <c r="RJV20" s="153"/>
      <c r="RJW20" s="153"/>
      <c r="RJX20" s="153"/>
      <c r="RJY20" s="153"/>
      <c r="RJZ20" s="153"/>
      <c r="RKA20" s="153"/>
      <c r="RKB20" s="153"/>
      <c r="RKC20" s="153"/>
      <c r="RKD20" s="153"/>
      <c r="RKE20" s="153"/>
      <c r="RKF20" s="153"/>
      <c r="RKG20" s="153"/>
      <c r="RKH20" s="153"/>
      <c r="RKI20" s="153"/>
      <c r="RKJ20" s="153"/>
      <c r="RKK20" s="153"/>
      <c r="RKL20" s="153"/>
      <c r="RKM20" s="153"/>
      <c r="RKN20" s="153"/>
      <c r="RKO20" s="153"/>
      <c r="RKP20" s="153"/>
      <c r="RKQ20" s="153"/>
      <c r="RKR20" s="153"/>
      <c r="RKS20" s="153"/>
      <c r="RKT20" s="153"/>
      <c r="RKU20" s="153"/>
      <c r="RKV20" s="153"/>
      <c r="RKW20" s="153"/>
      <c r="RKX20" s="153"/>
      <c r="RKY20" s="153"/>
      <c r="RKZ20" s="153"/>
      <c r="RLA20" s="153"/>
      <c r="RLB20" s="153"/>
      <c r="RLC20" s="153"/>
      <c r="RLD20" s="153"/>
      <c r="RLE20" s="153"/>
      <c r="RLF20" s="153"/>
      <c r="RLG20" s="153"/>
      <c r="RLH20" s="153"/>
      <c r="RLI20" s="153"/>
      <c r="RLJ20" s="153"/>
      <c r="RLK20" s="153"/>
      <c r="RLL20" s="153"/>
      <c r="RLM20" s="153"/>
      <c r="RLN20" s="153"/>
      <c r="RLO20" s="153"/>
      <c r="RLP20" s="153"/>
      <c r="RLQ20" s="153"/>
      <c r="RLR20" s="153"/>
      <c r="RLS20" s="153"/>
      <c r="RLT20" s="153"/>
      <c r="RLU20" s="153"/>
      <c r="RLV20" s="153"/>
      <c r="RLW20" s="153"/>
      <c r="RLX20" s="153"/>
      <c r="RLY20" s="153"/>
      <c r="RLZ20" s="153"/>
      <c r="RMA20" s="153"/>
      <c r="RMB20" s="153"/>
      <c r="RMC20" s="153"/>
      <c r="RMD20" s="153"/>
      <c r="RME20" s="153"/>
      <c r="RMF20" s="153"/>
      <c r="RMG20" s="153"/>
      <c r="RMH20" s="153"/>
      <c r="RMI20" s="153"/>
      <c r="RMJ20" s="153"/>
      <c r="RMK20" s="153"/>
      <c r="RML20" s="153"/>
      <c r="RMM20" s="153"/>
      <c r="RMN20" s="153"/>
      <c r="RMO20" s="153"/>
      <c r="RMP20" s="153"/>
      <c r="RMQ20" s="153"/>
      <c r="RMR20" s="153"/>
      <c r="RMS20" s="153"/>
      <c r="RMT20" s="153"/>
      <c r="RMU20" s="153"/>
      <c r="RMV20" s="153"/>
      <c r="RMW20" s="153"/>
      <c r="RMX20" s="153"/>
      <c r="RMY20" s="153"/>
      <c r="RMZ20" s="153"/>
      <c r="RNA20" s="153"/>
      <c r="RNB20" s="153"/>
      <c r="RNC20" s="153"/>
      <c r="RND20" s="153"/>
      <c r="RNE20" s="153"/>
      <c r="RNF20" s="153"/>
      <c r="RNG20" s="153"/>
      <c r="RNH20" s="153"/>
      <c r="RNI20" s="153"/>
      <c r="RNJ20" s="153"/>
      <c r="RNK20" s="153"/>
      <c r="RNL20" s="153"/>
      <c r="RNM20" s="153"/>
      <c r="RNN20" s="153"/>
      <c r="RNO20" s="153"/>
      <c r="RNP20" s="153"/>
      <c r="RNQ20" s="153"/>
      <c r="RNR20" s="153"/>
      <c r="RNS20" s="153"/>
      <c r="RNT20" s="153"/>
      <c r="RNU20" s="153"/>
      <c r="RNV20" s="153"/>
      <c r="RNW20" s="153"/>
      <c r="RNX20" s="153"/>
      <c r="RNY20" s="153"/>
      <c r="RNZ20" s="153"/>
      <c r="ROA20" s="153"/>
      <c r="ROB20" s="153"/>
      <c r="ROC20" s="153"/>
      <c r="ROD20" s="153"/>
      <c r="ROE20" s="153"/>
      <c r="ROF20" s="153"/>
      <c r="ROG20" s="153"/>
      <c r="ROH20" s="153"/>
      <c r="ROI20" s="153"/>
      <c r="ROJ20" s="153"/>
      <c r="ROK20" s="153"/>
      <c r="ROL20" s="153"/>
      <c r="ROM20" s="153"/>
      <c r="RON20" s="153"/>
      <c r="ROO20" s="153"/>
      <c r="ROP20" s="153"/>
      <c r="ROQ20" s="153"/>
      <c r="ROR20" s="153"/>
      <c r="ROS20" s="153"/>
      <c r="ROT20" s="153"/>
      <c r="ROU20" s="153"/>
      <c r="ROV20" s="153"/>
      <c r="ROW20" s="153"/>
      <c r="ROX20" s="153"/>
      <c r="ROY20" s="153"/>
      <c r="ROZ20" s="153"/>
      <c r="RPA20" s="153"/>
      <c r="RPB20" s="153"/>
      <c r="RPC20" s="153"/>
      <c r="RPD20" s="153"/>
      <c r="RPE20" s="153"/>
      <c r="RPF20" s="153"/>
      <c r="RPG20" s="153"/>
      <c r="RPH20" s="153"/>
      <c r="RPI20" s="153"/>
      <c r="RPJ20" s="153"/>
      <c r="RPK20" s="153"/>
      <c r="RPL20" s="153"/>
      <c r="RPM20" s="153"/>
      <c r="RPN20" s="153"/>
      <c r="RPO20" s="153"/>
      <c r="RPP20" s="153"/>
      <c r="RPQ20" s="153"/>
      <c r="RPR20" s="153"/>
      <c r="RPS20" s="153"/>
      <c r="RPT20" s="153"/>
      <c r="RPU20" s="153"/>
      <c r="RPV20" s="153"/>
      <c r="RPW20" s="153"/>
      <c r="RPX20" s="153"/>
      <c r="RPY20" s="153"/>
      <c r="RPZ20" s="153"/>
      <c r="RQA20" s="153"/>
      <c r="RQB20" s="153"/>
      <c r="RQC20" s="153"/>
      <c r="RQD20" s="153"/>
      <c r="RQE20" s="153"/>
      <c r="RQF20" s="153"/>
      <c r="RQG20" s="153"/>
      <c r="RQH20" s="153"/>
      <c r="RQI20" s="153"/>
      <c r="RQJ20" s="153"/>
      <c r="RQK20" s="153"/>
      <c r="RQL20" s="153"/>
      <c r="RQM20" s="153"/>
      <c r="RQN20" s="153"/>
      <c r="RQO20" s="153"/>
      <c r="RQP20" s="153"/>
      <c r="RQQ20" s="153"/>
      <c r="RQR20" s="153"/>
      <c r="RQS20" s="153"/>
      <c r="RQT20" s="153"/>
      <c r="RQU20" s="153"/>
      <c r="RQV20" s="153"/>
      <c r="RQW20" s="153"/>
      <c r="RQX20" s="153"/>
      <c r="RQY20" s="153"/>
      <c r="RQZ20" s="153"/>
      <c r="RRA20" s="153"/>
      <c r="RRB20" s="153"/>
      <c r="RRC20" s="153"/>
      <c r="RRD20" s="153"/>
      <c r="RRE20" s="153"/>
      <c r="RRF20" s="153"/>
      <c r="RRG20" s="153"/>
      <c r="RRH20" s="153"/>
      <c r="RRI20" s="153"/>
      <c r="RRJ20" s="153"/>
      <c r="RRK20" s="153"/>
      <c r="RRL20" s="153"/>
      <c r="RRM20" s="153"/>
      <c r="RRN20" s="153"/>
      <c r="RRO20" s="153"/>
      <c r="RRP20" s="153"/>
      <c r="RRQ20" s="153"/>
      <c r="RRR20" s="153"/>
      <c r="RRS20" s="153"/>
      <c r="RRT20" s="153"/>
      <c r="RRU20" s="153"/>
      <c r="RRV20" s="153"/>
      <c r="RRW20" s="153"/>
      <c r="RRX20" s="153"/>
      <c r="RRY20" s="153"/>
      <c r="RRZ20" s="153"/>
      <c r="RSA20" s="153"/>
      <c r="RSB20" s="153"/>
      <c r="RSC20" s="153"/>
      <c r="RSD20" s="153"/>
      <c r="RSE20" s="153"/>
      <c r="RSF20" s="153"/>
      <c r="RSG20" s="153"/>
      <c r="RSH20" s="153"/>
      <c r="RSI20" s="153"/>
      <c r="RSJ20" s="153"/>
      <c r="RSK20" s="153"/>
      <c r="RSL20" s="153"/>
      <c r="RSM20" s="153"/>
      <c r="RSN20" s="153"/>
      <c r="RSO20" s="153"/>
      <c r="RSP20" s="153"/>
      <c r="RSQ20" s="153"/>
      <c r="RSR20" s="153"/>
      <c r="RSS20" s="153"/>
      <c r="RST20" s="153"/>
      <c r="RSU20" s="153"/>
      <c r="RSV20" s="153"/>
      <c r="RSW20" s="153"/>
      <c r="RSX20" s="153"/>
      <c r="RSY20" s="153"/>
      <c r="RSZ20" s="153"/>
      <c r="RTA20" s="153"/>
      <c r="RTB20" s="153"/>
      <c r="RTC20" s="153"/>
      <c r="RTD20" s="153"/>
      <c r="RTE20" s="153"/>
      <c r="RTF20" s="153"/>
      <c r="RTG20" s="153"/>
      <c r="RTH20" s="153"/>
      <c r="RTI20" s="153"/>
      <c r="RTJ20" s="153"/>
      <c r="RTK20" s="153"/>
      <c r="RTL20" s="153"/>
      <c r="RTM20" s="153"/>
      <c r="RTN20" s="153"/>
      <c r="RTO20" s="153"/>
      <c r="RTP20" s="153"/>
      <c r="RTQ20" s="153"/>
      <c r="RTR20" s="153"/>
      <c r="RTS20" s="153"/>
      <c r="RTT20" s="153"/>
      <c r="RTU20" s="153"/>
      <c r="RTV20" s="153"/>
      <c r="RTW20" s="153"/>
      <c r="RTX20" s="153"/>
      <c r="RTY20" s="153"/>
      <c r="RTZ20" s="153"/>
      <c r="RUA20" s="153"/>
      <c r="RUB20" s="153"/>
      <c r="RUC20" s="153"/>
      <c r="RUD20" s="153"/>
      <c r="RUE20" s="153"/>
      <c r="RUF20" s="153"/>
      <c r="RUG20" s="153"/>
      <c r="RUH20" s="153"/>
      <c r="RUI20" s="153"/>
      <c r="RUJ20" s="153"/>
      <c r="RUK20" s="153"/>
      <c r="RUL20" s="153"/>
      <c r="RUM20" s="153"/>
      <c r="RUN20" s="153"/>
      <c r="RUO20" s="153"/>
      <c r="RUP20" s="153"/>
      <c r="RUQ20" s="153"/>
      <c r="RUR20" s="153"/>
      <c r="RUS20" s="153"/>
      <c r="RUT20" s="153"/>
      <c r="RUU20" s="153"/>
      <c r="RUV20" s="153"/>
      <c r="RUW20" s="153"/>
      <c r="RUX20" s="153"/>
      <c r="RUY20" s="153"/>
      <c r="RUZ20" s="153"/>
      <c r="RVA20" s="153"/>
      <c r="RVB20" s="153"/>
      <c r="RVC20" s="153"/>
      <c r="RVD20" s="153"/>
      <c r="RVE20" s="153"/>
      <c r="RVF20" s="153"/>
      <c r="RVG20" s="153"/>
      <c r="RVH20" s="153"/>
      <c r="RVI20" s="153"/>
      <c r="RVJ20" s="153"/>
      <c r="RVK20" s="153"/>
      <c r="RVL20" s="153"/>
      <c r="RVM20" s="153"/>
      <c r="RVN20" s="153"/>
      <c r="RVO20" s="153"/>
      <c r="RVP20" s="153"/>
      <c r="RVQ20" s="153"/>
      <c r="RVR20" s="153"/>
      <c r="RVS20" s="153"/>
      <c r="RVT20" s="153"/>
      <c r="RVU20" s="153"/>
      <c r="RVV20" s="153"/>
      <c r="RVW20" s="153"/>
      <c r="RVX20" s="153"/>
      <c r="RVY20" s="153"/>
      <c r="RVZ20" s="153"/>
      <c r="RWA20" s="153"/>
      <c r="RWB20" s="153"/>
      <c r="RWC20" s="153"/>
      <c r="RWD20" s="153"/>
      <c r="RWE20" s="153"/>
      <c r="RWF20" s="153"/>
      <c r="RWG20" s="153"/>
      <c r="RWH20" s="153"/>
      <c r="RWI20" s="153"/>
      <c r="RWJ20" s="153"/>
      <c r="RWK20" s="153"/>
      <c r="RWL20" s="153"/>
      <c r="RWM20" s="153"/>
      <c r="RWN20" s="153"/>
      <c r="RWO20" s="153"/>
      <c r="RWP20" s="153"/>
      <c r="RWQ20" s="153"/>
      <c r="RWR20" s="153"/>
      <c r="RWS20" s="153"/>
      <c r="RWT20" s="153"/>
      <c r="RWU20" s="153"/>
      <c r="RWV20" s="153"/>
      <c r="RWW20" s="153"/>
      <c r="RWX20" s="153"/>
      <c r="RWY20" s="153"/>
      <c r="RWZ20" s="153"/>
      <c r="RXA20" s="153"/>
      <c r="RXB20" s="153"/>
      <c r="RXC20" s="153"/>
      <c r="RXD20" s="153"/>
      <c r="RXE20" s="153"/>
      <c r="RXF20" s="153"/>
      <c r="RXG20" s="153"/>
      <c r="RXH20" s="153"/>
      <c r="RXI20" s="153"/>
      <c r="RXJ20" s="153"/>
      <c r="RXK20" s="153"/>
      <c r="RXL20" s="153"/>
      <c r="RXM20" s="153"/>
      <c r="RXN20" s="153"/>
      <c r="RXO20" s="153"/>
      <c r="RXP20" s="153"/>
      <c r="RXQ20" s="153"/>
      <c r="RXR20" s="153"/>
      <c r="RXS20" s="153"/>
      <c r="RXT20" s="153"/>
      <c r="RXU20" s="153"/>
      <c r="RXV20" s="153"/>
      <c r="RXW20" s="153"/>
      <c r="RXX20" s="153"/>
      <c r="RXY20" s="153"/>
      <c r="RXZ20" s="153"/>
      <c r="RYA20" s="153"/>
      <c r="RYB20" s="153"/>
      <c r="RYC20" s="153"/>
      <c r="RYD20" s="153"/>
      <c r="RYE20" s="153"/>
      <c r="RYF20" s="153"/>
      <c r="RYG20" s="153"/>
      <c r="RYH20" s="153"/>
      <c r="RYI20" s="153"/>
      <c r="RYJ20" s="153"/>
      <c r="RYK20" s="153"/>
      <c r="RYL20" s="153"/>
      <c r="RYM20" s="153"/>
      <c r="RYN20" s="153"/>
      <c r="RYO20" s="153"/>
      <c r="RYP20" s="153"/>
      <c r="RYQ20" s="153"/>
      <c r="RYR20" s="153"/>
      <c r="RYS20" s="153"/>
      <c r="RYT20" s="153"/>
      <c r="RYU20" s="153"/>
      <c r="RYV20" s="153"/>
      <c r="RYW20" s="153"/>
      <c r="RYX20" s="153"/>
      <c r="RYY20" s="153"/>
      <c r="RYZ20" s="153"/>
      <c r="RZA20" s="153"/>
      <c r="RZB20" s="153"/>
      <c r="RZC20" s="153"/>
      <c r="RZD20" s="153"/>
      <c r="RZE20" s="153"/>
      <c r="RZF20" s="153"/>
      <c r="RZG20" s="153"/>
      <c r="RZH20" s="153"/>
      <c r="RZI20" s="153"/>
      <c r="RZJ20" s="153"/>
      <c r="RZK20" s="153"/>
      <c r="RZL20" s="153"/>
      <c r="RZM20" s="153"/>
      <c r="RZN20" s="153"/>
      <c r="RZO20" s="153"/>
      <c r="RZP20" s="153"/>
      <c r="RZQ20" s="153"/>
      <c r="RZR20" s="153"/>
      <c r="RZS20" s="153"/>
      <c r="RZT20" s="153"/>
      <c r="RZU20" s="153"/>
      <c r="RZV20" s="153"/>
      <c r="RZW20" s="153"/>
      <c r="RZX20" s="153"/>
      <c r="RZY20" s="153"/>
      <c r="RZZ20" s="153"/>
      <c r="SAA20" s="153"/>
      <c r="SAB20" s="153"/>
      <c r="SAC20" s="153"/>
      <c r="SAD20" s="153"/>
      <c r="SAE20" s="153"/>
      <c r="SAF20" s="153"/>
      <c r="SAG20" s="153"/>
      <c r="SAH20" s="153"/>
      <c r="SAI20" s="153"/>
      <c r="SAJ20" s="153"/>
      <c r="SAK20" s="153"/>
      <c r="SAL20" s="153"/>
      <c r="SAM20" s="153"/>
      <c r="SAN20" s="153"/>
      <c r="SAO20" s="153"/>
      <c r="SAP20" s="153"/>
      <c r="SAQ20" s="153"/>
      <c r="SAR20" s="153"/>
      <c r="SAS20" s="153"/>
      <c r="SAT20" s="153"/>
      <c r="SAU20" s="153"/>
      <c r="SAV20" s="153"/>
      <c r="SAW20" s="153"/>
      <c r="SAX20" s="153"/>
      <c r="SAY20" s="153"/>
      <c r="SAZ20" s="153"/>
      <c r="SBA20" s="153"/>
      <c r="SBB20" s="153"/>
      <c r="SBC20" s="153"/>
      <c r="SBD20" s="153"/>
      <c r="SBE20" s="153"/>
      <c r="SBF20" s="153"/>
      <c r="SBG20" s="153"/>
      <c r="SBH20" s="153"/>
      <c r="SBI20" s="153"/>
      <c r="SBJ20" s="153"/>
      <c r="SBK20" s="153"/>
      <c r="SBL20" s="153"/>
      <c r="SBM20" s="153"/>
      <c r="SBN20" s="153"/>
      <c r="SBO20" s="153"/>
      <c r="SBP20" s="153"/>
      <c r="SBQ20" s="153"/>
      <c r="SBR20" s="153"/>
      <c r="SBS20" s="153"/>
      <c r="SBT20" s="153"/>
      <c r="SBU20" s="153"/>
      <c r="SBV20" s="153"/>
      <c r="SBW20" s="153"/>
      <c r="SBX20" s="153"/>
      <c r="SBY20" s="153"/>
      <c r="SBZ20" s="153"/>
      <c r="SCA20" s="153"/>
      <c r="SCB20" s="153"/>
      <c r="SCC20" s="153"/>
      <c r="SCD20" s="153"/>
      <c r="SCE20" s="153"/>
      <c r="SCF20" s="153"/>
      <c r="SCG20" s="153"/>
      <c r="SCH20" s="153"/>
      <c r="SCI20" s="153"/>
      <c r="SCJ20" s="153"/>
      <c r="SCK20" s="153"/>
      <c r="SCL20" s="153"/>
      <c r="SCM20" s="153"/>
      <c r="SCN20" s="153"/>
      <c r="SCO20" s="153"/>
      <c r="SCP20" s="153"/>
      <c r="SCQ20" s="153"/>
      <c r="SCR20" s="153"/>
      <c r="SCS20" s="153"/>
      <c r="SCT20" s="153"/>
      <c r="SCU20" s="153"/>
      <c r="SCV20" s="153"/>
      <c r="SCW20" s="153"/>
      <c r="SCX20" s="153"/>
      <c r="SCY20" s="153"/>
      <c r="SCZ20" s="153"/>
      <c r="SDA20" s="153"/>
      <c r="SDB20" s="153"/>
      <c r="SDC20" s="153"/>
      <c r="SDD20" s="153"/>
      <c r="SDE20" s="153"/>
      <c r="SDF20" s="153"/>
      <c r="SDG20" s="153"/>
      <c r="SDH20" s="153"/>
      <c r="SDI20" s="153"/>
      <c r="SDJ20" s="153"/>
      <c r="SDK20" s="153"/>
      <c r="SDL20" s="153"/>
      <c r="SDM20" s="153"/>
      <c r="SDN20" s="153"/>
      <c r="SDO20" s="153"/>
      <c r="SDP20" s="153"/>
      <c r="SDQ20" s="153"/>
      <c r="SDR20" s="153"/>
      <c r="SDS20" s="153"/>
      <c r="SDT20" s="153"/>
      <c r="SDU20" s="153"/>
      <c r="SDV20" s="153"/>
      <c r="SDW20" s="153"/>
      <c r="SDX20" s="153"/>
      <c r="SDY20" s="153"/>
      <c r="SDZ20" s="153"/>
      <c r="SEA20" s="153"/>
      <c r="SEB20" s="153"/>
      <c r="SEC20" s="153"/>
      <c r="SED20" s="153"/>
      <c r="SEE20" s="153"/>
      <c r="SEF20" s="153"/>
      <c r="SEG20" s="153"/>
      <c r="SEH20" s="153"/>
      <c r="SEI20" s="153"/>
      <c r="SEJ20" s="153"/>
      <c r="SEK20" s="153"/>
      <c r="SEL20" s="153"/>
      <c r="SEM20" s="153"/>
      <c r="SEN20" s="153"/>
      <c r="SEO20" s="153"/>
      <c r="SEP20" s="153"/>
      <c r="SEQ20" s="153"/>
      <c r="SER20" s="153"/>
      <c r="SES20" s="153"/>
      <c r="SET20" s="153"/>
      <c r="SEU20" s="153"/>
      <c r="SEV20" s="153"/>
      <c r="SEW20" s="153"/>
      <c r="SEX20" s="153"/>
      <c r="SEY20" s="153"/>
      <c r="SEZ20" s="153"/>
      <c r="SFA20" s="153"/>
      <c r="SFB20" s="153"/>
      <c r="SFC20" s="153"/>
      <c r="SFD20" s="153"/>
      <c r="SFE20" s="153"/>
      <c r="SFF20" s="153"/>
      <c r="SFG20" s="153"/>
      <c r="SFH20" s="153"/>
      <c r="SFI20" s="153"/>
      <c r="SFJ20" s="153"/>
      <c r="SFK20" s="153"/>
      <c r="SFL20" s="153"/>
      <c r="SFM20" s="153"/>
      <c r="SFN20" s="153"/>
      <c r="SFO20" s="153"/>
      <c r="SFP20" s="153"/>
      <c r="SFQ20" s="153"/>
      <c r="SFR20" s="153"/>
      <c r="SFS20" s="153"/>
      <c r="SFT20" s="153"/>
      <c r="SFU20" s="153"/>
      <c r="SFV20" s="153"/>
      <c r="SFW20" s="153"/>
      <c r="SFX20" s="153"/>
      <c r="SFY20" s="153"/>
      <c r="SFZ20" s="153"/>
      <c r="SGA20" s="153"/>
      <c r="SGB20" s="153"/>
      <c r="SGC20" s="153"/>
      <c r="SGD20" s="153"/>
      <c r="SGE20" s="153"/>
      <c r="SGF20" s="153"/>
      <c r="SGG20" s="153"/>
      <c r="SGH20" s="153"/>
      <c r="SGI20" s="153"/>
      <c r="SGJ20" s="153"/>
      <c r="SGK20" s="153"/>
      <c r="SGL20" s="153"/>
      <c r="SGM20" s="153"/>
      <c r="SGN20" s="153"/>
      <c r="SGO20" s="153"/>
      <c r="SGP20" s="153"/>
      <c r="SGQ20" s="153"/>
      <c r="SGR20" s="153"/>
      <c r="SGS20" s="153"/>
      <c r="SGT20" s="153"/>
      <c r="SGU20" s="153"/>
      <c r="SGV20" s="153"/>
      <c r="SGW20" s="153"/>
      <c r="SGX20" s="153"/>
      <c r="SGY20" s="153"/>
      <c r="SGZ20" s="153"/>
      <c r="SHA20" s="153"/>
      <c r="SHB20" s="153"/>
      <c r="SHC20" s="153"/>
      <c r="SHD20" s="153"/>
      <c r="SHE20" s="153"/>
      <c r="SHF20" s="153"/>
      <c r="SHG20" s="153"/>
      <c r="SHH20" s="153"/>
      <c r="SHI20" s="153"/>
      <c r="SHJ20" s="153"/>
      <c r="SHK20" s="153"/>
      <c r="SHL20" s="153"/>
      <c r="SHM20" s="153"/>
      <c r="SHN20" s="153"/>
      <c r="SHO20" s="153"/>
      <c r="SHP20" s="153"/>
      <c r="SHQ20" s="153"/>
      <c r="SHR20" s="153"/>
      <c r="SHS20" s="153"/>
      <c r="SHT20" s="153"/>
      <c r="SHU20" s="153"/>
      <c r="SHV20" s="153"/>
      <c r="SHW20" s="153"/>
      <c r="SHX20" s="153"/>
      <c r="SHY20" s="153"/>
      <c r="SHZ20" s="153"/>
      <c r="SIA20" s="153"/>
      <c r="SIB20" s="153"/>
      <c r="SIC20" s="153"/>
      <c r="SID20" s="153"/>
      <c r="SIE20" s="153"/>
      <c r="SIF20" s="153"/>
      <c r="SIG20" s="153"/>
      <c r="SIH20" s="153"/>
      <c r="SII20" s="153"/>
      <c r="SIJ20" s="153"/>
      <c r="SIK20" s="153"/>
      <c r="SIL20" s="153"/>
      <c r="SIM20" s="153"/>
      <c r="SIN20" s="153"/>
      <c r="SIO20" s="153"/>
      <c r="SIP20" s="153"/>
      <c r="SIQ20" s="153"/>
      <c r="SIR20" s="153"/>
      <c r="SIS20" s="153"/>
      <c r="SIT20" s="153"/>
      <c r="SIU20" s="153"/>
      <c r="SIV20" s="153"/>
      <c r="SIW20" s="153"/>
      <c r="SIX20" s="153"/>
      <c r="SIY20" s="153"/>
      <c r="SIZ20" s="153"/>
      <c r="SJA20" s="153"/>
      <c r="SJB20" s="153"/>
      <c r="SJC20" s="153"/>
      <c r="SJD20" s="153"/>
      <c r="SJE20" s="153"/>
      <c r="SJF20" s="153"/>
      <c r="SJG20" s="153"/>
      <c r="SJH20" s="153"/>
      <c r="SJI20" s="153"/>
      <c r="SJJ20" s="153"/>
      <c r="SJK20" s="153"/>
      <c r="SJL20" s="153"/>
      <c r="SJM20" s="153"/>
      <c r="SJN20" s="153"/>
      <c r="SJO20" s="153"/>
      <c r="SJP20" s="153"/>
      <c r="SJQ20" s="153"/>
      <c r="SJR20" s="153"/>
      <c r="SJS20" s="153"/>
      <c r="SJT20" s="153"/>
      <c r="SJU20" s="153"/>
      <c r="SJV20" s="153"/>
      <c r="SJW20" s="153"/>
      <c r="SJX20" s="153"/>
      <c r="SJY20" s="153"/>
      <c r="SJZ20" s="153"/>
      <c r="SKA20" s="153"/>
      <c r="SKB20" s="153"/>
      <c r="SKC20" s="153"/>
      <c r="SKD20" s="153"/>
      <c r="SKE20" s="153"/>
      <c r="SKF20" s="153"/>
      <c r="SKG20" s="153"/>
      <c r="SKH20" s="153"/>
      <c r="SKI20" s="153"/>
      <c r="SKJ20" s="153"/>
      <c r="SKK20" s="153"/>
      <c r="SKL20" s="153"/>
      <c r="SKM20" s="153"/>
      <c r="SKN20" s="153"/>
      <c r="SKO20" s="153"/>
      <c r="SKP20" s="153"/>
      <c r="SKQ20" s="153"/>
      <c r="SKR20" s="153"/>
      <c r="SKS20" s="153"/>
      <c r="SKT20" s="153"/>
      <c r="SKU20" s="153"/>
      <c r="SKV20" s="153"/>
      <c r="SKW20" s="153"/>
      <c r="SKX20" s="153"/>
      <c r="SKY20" s="153"/>
      <c r="SKZ20" s="153"/>
      <c r="SLA20" s="153"/>
      <c r="SLB20" s="153"/>
      <c r="SLC20" s="153"/>
      <c r="SLD20" s="153"/>
      <c r="SLE20" s="153"/>
      <c r="SLF20" s="153"/>
      <c r="SLG20" s="153"/>
      <c r="SLH20" s="153"/>
      <c r="SLI20" s="153"/>
      <c r="SLJ20" s="153"/>
      <c r="SLK20" s="153"/>
      <c r="SLL20" s="153"/>
      <c r="SLM20" s="153"/>
      <c r="SLN20" s="153"/>
      <c r="SLO20" s="153"/>
      <c r="SLP20" s="153"/>
      <c r="SLQ20" s="153"/>
      <c r="SLR20" s="153"/>
      <c r="SLS20" s="153"/>
      <c r="SLT20" s="153"/>
      <c r="SLU20" s="153"/>
      <c r="SLV20" s="153"/>
      <c r="SLW20" s="153"/>
      <c r="SLX20" s="153"/>
      <c r="SLY20" s="153"/>
      <c r="SLZ20" s="153"/>
      <c r="SMA20" s="153"/>
      <c r="SMB20" s="153"/>
      <c r="SMC20" s="153"/>
      <c r="SMD20" s="153"/>
      <c r="SME20" s="153"/>
      <c r="SMF20" s="153"/>
      <c r="SMG20" s="153"/>
      <c r="SMH20" s="153"/>
      <c r="SMI20" s="153"/>
      <c r="SMJ20" s="153"/>
      <c r="SMK20" s="153"/>
      <c r="SML20" s="153"/>
      <c r="SMM20" s="153"/>
      <c r="SMN20" s="153"/>
      <c r="SMO20" s="153"/>
      <c r="SMP20" s="153"/>
      <c r="SMQ20" s="153"/>
      <c r="SMR20" s="153"/>
      <c r="SMS20" s="153"/>
      <c r="SMT20" s="153"/>
      <c r="SMU20" s="153"/>
      <c r="SMV20" s="153"/>
      <c r="SMW20" s="153"/>
      <c r="SMX20" s="153"/>
      <c r="SMY20" s="153"/>
      <c r="SMZ20" s="153"/>
      <c r="SNA20" s="153"/>
      <c r="SNB20" s="153"/>
      <c r="SNC20" s="153"/>
      <c r="SND20" s="153"/>
      <c r="SNE20" s="153"/>
      <c r="SNF20" s="153"/>
      <c r="SNG20" s="153"/>
      <c r="SNH20" s="153"/>
      <c r="SNI20" s="153"/>
      <c r="SNJ20" s="153"/>
      <c r="SNK20" s="153"/>
      <c r="SNL20" s="153"/>
      <c r="SNM20" s="153"/>
      <c r="SNN20" s="153"/>
      <c r="SNO20" s="153"/>
      <c r="SNP20" s="153"/>
      <c r="SNQ20" s="153"/>
      <c r="SNR20" s="153"/>
      <c r="SNS20" s="153"/>
      <c r="SNT20" s="153"/>
      <c r="SNU20" s="153"/>
      <c r="SNV20" s="153"/>
      <c r="SNW20" s="153"/>
      <c r="SNX20" s="153"/>
      <c r="SNY20" s="153"/>
      <c r="SNZ20" s="153"/>
      <c r="SOA20" s="153"/>
      <c r="SOB20" s="153"/>
      <c r="SOC20" s="153"/>
      <c r="SOD20" s="153"/>
      <c r="SOE20" s="153"/>
      <c r="SOF20" s="153"/>
      <c r="SOG20" s="153"/>
      <c r="SOH20" s="153"/>
      <c r="SOI20" s="153"/>
      <c r="SOJ20" s="153"/>
      <c r="SOK20" s="153"/>
      <c r="SOL20" s="153"/>
      <c r="SOM20" s="153"/>
      <c r="SON20" s="153"/>
      <c r="SOO20" s="153"/>
      <c r="SOP20" s="153"/>
      <c r="SOQ20" s="153"/>
      <c r="SOR20" s="153"/>
      <c r="SOS20" s="153"/>
      <c r="SOT20" s="153"/>
      <c r="SOU20" s="153"/>
      <c r="SOV20" s="153"/>
      <c r="SOW20" s="153"/>
      <c r="SOX20" s="153"/>
      <c r="SOY20" s="153"/>
      <c r="SOZ20" s="153"/>
      <c r="SPA20" s="153"/>
      <c r="SPB20" s="153"/>
      <c r="SPC20" s="153"/>
      <c r="SPD20" s="153"/>
      <c r="SPE20" s="153"/>
      <c r="SPF20" s="153"/>
      <c r="SPG20" s="153"/>
      <c r="SPH20" s="153"/>
      <c r="SPI20" s="153"/>
      <c r="SPJ20" s="153"/>
      <c r="SPK20" s="153"/>
      <c r="SPL20" s="153"/>
      <c r="SPM20" s="153"/>
      <c r="SPN20" s="153"/>
      <c r="SPO20" s="153"/>
      <c r="SPP20" s="153"/>
      <c r="SPQ20" s="153"/>
      <c r="SPR20" s="153"/>
      <c r="SPS20" s="153"/>
      <c r="SPT20" s="153"/>
      <c r="SPU20" s="153"/>
      <c r="SPV20" s="153"/>
      <c r="SPW20" s="153"/>
      <c r="SPX20" s="153"/>
      <c r="SPY20" s="153"/>
      <c r="SPZ20" s="153"/>
      <c r="SQA20" s="153"/>
      <c r="SQB20" s="153"/>
      <c r="SQC20" s="153"/>
      <c r="SQD20" s="153"/>
      <c r="SQE20" s="153"/>
      <c r="SQF20" s="153"/>
      <c r="SQG20" s="153"/>
      <c r="SQH20" s="153"/>
      <c r="SQI20" s="153"/>
      <c r="SQJ20" s="153"/>
      <c r="SQK20" s="153"/>
      <c r="SQL20" s="153"/>
      <c r="SQM20" s="153"/>
      <c r="SQN20" s="153"/>
      <c r="SQO20" s="153"/>
      <c r="SQP20" s="153"/>
      <c r="SQQ20" s="153"/>
      <c r="SQR20" s="153"/>
      <c r="SQS20" s="153"/>
      <c r="SQT20" s="153"/>
      <c r="SQU20" s="153"/>
      <c r="SQV20" s="153"/>
      <c r="SQW20" s="153"/>
      <c r="SQX20" s="153"/>
      <c r="SQY20" s="153"/>
      <c r="SQZ20" s="153"/>
      <c r="SRA20" s="153"/>
      <c r="SRB20" s="153"/>
      <c r="SRC20" s="153"/>
      <c r="SRD20" s="153"/>
      <c r="SRE20" s="153"/>
      <c r="SRF20" s="153"/>
      <c r="SRG20" s="153"/>
      <c r="SRH20" s="153"/>
      <c r="SRI20" s="153"/>
      <c r="SRJ20" s="153"/>
      <c r="SRK20" s="153"/>
      <c r="SRL20" s="153"/>
      <c r="SRM20" s="153"/>
      <c r="SRN20" s="153"/>
      <c r="SRO20" s="153"/>
      <c r="SRP20" s="153"/>
      <c r="SRQ20" s="153"/>
      <c r="SRR20" s="153"/>
      <c r="SRS20" s="153"/>
      <c r="SRT20" s="153"/>
      <c r="SRU20" s="153"/>
      <c r="SRV20" s="153"/>
      <c r="SRW20" s="153"/>
      <c r="SRX20" s="153"/>
      <c r="SRY20" s="153"/>
      <c r="SRZ20" s="153"/>
      <c r="SSA20" s="153"/>
      <c r="SSB20" s="153"/>
      <c r="SSC20" s="153"/>
      <c r="SSD20" s="153"/>
      <c r="SSE20" s="153"/>
      <c r="SSF20" s="153"/>
      <c r="SSG20" s="153"/>
      <c r="SSH20" s="153"/>
      <c r="SSI20" s="153"/>
      <c r="SSJ20" s="153"/>
      <c r="SSK20" s="153"/>
      <c r="SSL20" s="153"/>
      <c r="SSM20" s="153"/>
      <c r="SSN20" s="153"/>
      <c r="SSO20" s="153"/>
      <c r="SSP20" s="153"/>
      <c r="SSQ20" s="153"/>
      <c r="SSR20" s="153"/>
      <c r="SSS20" s="153"/>
      <c r="SST20" s="153"/>
      <c r="SSU20" s="153"/>
      <c r="SSV20" s="153"/>
      <c r="SSW20" s="153"/>
      <c r="SSX20" s="153"/>
      <c r="SSY20" s="153"/>
      <c r="SSZ20" s="153"/>
      <c r="STA20" s="153"/>
      <c r="STB20" s="153"/>
      <c r="STC20" s="153"/>
      <c r="STD20" s="153"/>
      <c r="STE20" s="153"/>
      <c r="STF20" s="153"/>
      <c r="STG20" s="153"/>
      <c r="STH20" s="153"/>
      <c r="STI20" s="153"/>
      <c r="STJ20" s="153"/>
      <c r="STK20" s="153"/>
      <c r="STL20" s="153"/>
      <c r="STM20" s="153"/>
      <c r="STN20" s="153"/>
      <c r="STO20" s="153"/>
      <c r="STP20" s="153"/>
      <c r="STQ20" s="153"/>
      <c r="STR20" s="153"/>
      <c r="STS20" s="153"/>
      <c r="STT20" s="153"/>
      <c r="STU20" s="153"/>
      <c r="STV20" s="153"/>
      <c r="STW20" s="153"/>
      <c r="STX20" s="153"/>
      <c r="STY20" s="153"/>
      <c r="STZ20" s="153"/>
      <c r="SUA20" s="153"/>
      <c r="SUB20" s="153"/>
      <c r="SUC20" s="153"/>
      <c r="SUD20" s="153"/>
      <c r="SUE20" s="153"/>
      <c r="SUF20" s="153"/>
      <c r="SUG20" s="153"/>
      <c r="SUH20" s="153"/>
      <c r="SUI20" s="153"/>
      <c r="SUJ20" s="153"/>
      <c r="SUK20" s="153"/>
      <c r="SUL20" s="153"/>
      <c r="SUM20" s="153"/>
      <c r="SUN20" s="153"/>
      <c r="SUO20" s="153"/>
      <c r="SUP20" s="153"/>
      <c r="SUQ20" s="153"/>
      <c r="SUR20" s="153"/>
      <c r="SUS20" s="153"/>
      <c r="SUT20" s="153"/>
      <c r="SUU20" s="153"/>
      <c r="SUV20" s="153"/>
      <c r="SUW20" s="153"/>
      <c r="SUX20" s="153"/>
      <c r="SUY20" s="153"/>
      <c r="SUZ20" s="153"/>
      <c r="SVA20" s="153"/>
      <c r="SVB20" s="153"/>
      <c r="SVC20" s="153"/>
      <c r="SVD20" s="153"/>
      <c r="SVE20" s="153"/>
      <c r="SVF20" s="153"/>
      <c r="SVG20" s="153"/>
      <c r="SVH20" s="153"/>
      <c r="SVI20" s="153"/>
      <c r="SVJ20" s="153"/>
      <c r="SVK20" s="153"/>
      <c r="SVL20" s="153"/>
      <c r="SVM20" s="153"/>
      <c r="SVN20" s="153"/>
      <c r="SVO20" s="153"/>
      <c r="SVP20" s="153"/>
      <c r="SVQ20" s="153"/>
      <c r="SVR20" s="153"/>
      <c r="SVS20" s="153"/>
      <c r="SVT20" s="153"/>
      <c r="SVU20" s="153"/>
      <c r="SVV20" s="153"/>
      <c r="SVW20" s="153"/>
      <c r="SVX20" s="153"/>
      <c r="SVY20" s="153"/>
      <c r="SVZ20" s="153"/>
      <c r="SWA20" s="153"/>
      <c r="SWB20" s="153"/>
      <c r="SWC20" s="153"/>
      <c r="SWD20" s="153"/>
      <c r="SWE20" s="153"/>
      <c r="SWF20" s="153"/>
      <c r="SWG20" s="153"/>
      <c r="SWH20" s="153"/>
      <c r="SWI20" s="153"/>
      <c r="SWJ20" s="153"/>
      <c r="SWK20" s="153"/>
      <c r="SWL20" s="153"/>
      <c r="SWM20" s="153"/>
      <c r="SWN20" s="153"/>
      <c r="SWO20" s="153"/>
      <c r="SWP20" s="153"/>
      <c r="SWQ20" s="153"/>
      <c r="SWR20" s="153"/>
      <c r="SWS20" s="153"/>
      <c r="SWT20" s="153"/>
      <c r="SWU20" s="153"/>
      <c r="SWV20" s="153"/>
      <c r="SWW20" s="153"/>
      <c r="SWX20" s="153"/>
      <c r="SWY20" s="153"/>
      <c r="SWZ20" s="153"/>
      <c r="SXA20" s="153"/>
      <c r="SXB20" s="153"/>
      <c r="SXC20" s="153"/>
      <c r="SXD20" s="153"/>
      <c r="SXE20" s="153"/>
      <c r="SXF20" s="153"/>
      <c r="SXG20" s="153"/>
      <c r="SXH20" s="153"/>
      <c r="SXI20" s="153"/>
      <c r="SXJ20" s="153"/>
      <c r="SXK20" s="153"/>
      <c r="SXL20" s="153"/>
      <c r="SXM20" s="153"/>
      <c r="SXN20" s="153"/>
      <c r="SXO20" s="153"/>
      <c r="SXP20" s="153"/>
      <c r="SXQ20" s="153"/>
      <c r="SXR20" s="153"/>
      <c r="SXS20" s="153"/>
      <c r="SXT20" s="153"/>
      <c r="SXU20" s="153"/>
      <c r="SXV20" s="153"/>
      <c r="SXW20" s="153"/>
      <c r="SXX20" s="153"/>
      <c r="SXY20" s="153"/>
      <c r="SXZ20" s="153"/>
      <c r="SYA20" s="153"/>
      <c r="SYB20" s="153"/>
      <c r="SYC20" s="153"/>
      <c r="SYD20" s="153"/>
      <c r="SYE20" s="153"/>
      <c r="SYF20" s="153"/>
      <c r="SYG20" s="153"/>
      <c r="SYH20" s="153"/>
      <c r="SYI20" s="153"/>
      <c r="SYJ20" s="153"/>
      <c r="SYK20" s="153"/>
      <c r="SYL20" s="153"/>
      <c r="SYM20" s="153"/>
      <c r="SYN20" s="153"/>
      <c r="SYO20" s="153"/>
      <c r="SYP20" s="153"/>
      <c r="SYQ20" s="153"/>
      <c r="SYR20" s="153"/>
      <c r="SYS20" s="153"/>
      <c r="SYT20" s="153"/>
      <c r="SYU20" s="153"/>
      <c r="SYV20" s="153"/>
      <c r="SYW20" s="153"/>
      <c r="SYX20" s="153"/>
      <c r="SYY20" s="153"/>
      <c r="SYZ20" s="153"/>
      <c r="SZA20" s="153"/>
      <c r="SZB20" s="153"/>
      <c r="SZC20" s="153"/>
      <c r="SZD20" s="153"/>
      <c r="SZE20" s="153"/>
      <c r="SZF20" s="153"/>
      <c r="SZG20" s="153"/>
      <c r="SZH20" s="153"/>
      <c r="SZI20" s="153"/>
      <c r="SZJ20" s="153"/>
      <c r="SZK20" s="153"/>
      <c r="SZL20" s="153"/>
      <c r="SZM20" s="153"/>
      <c r="SZN20" s="153"/>
      <c r="SZO20" s="153"/>
      <c r="SZP20" s="153"/>
      <c r="SZQ20" s="153"/>
      <c r="SZR20" s="153"/>
      <c r="SZS20" s="153"/>
      <c r="SZT20" s="153"/>
      <c r="SZU20" s="153"/>
      <c r="SZV20" s="153"/>
      <c r="SZW20" s="153"/>
      <c r="SZX20" s="153"/>
      <c r="SZY20" s="153"/>
      <c r="SZZ20" s="153"/>
      <c r="TAA20" s="153"/>
      <c r="TAB20" s="153"/>
      <c r="TAC20" s="153"/>
      <c r="TAD20" s="153"/>
      <c r="TAE20" s="153"/>
      <c r="TAF20" s="153"/>
      <c r="TAG20" s="153"/>
      <c r="TAH20" s="153"/>
      <c r="TAI20" s="153"/>
      <c r="TAJ20" s="153"/>
      <c r="TAK20" s="153"/>
      <c r="TAL20" s="153"/>
      <c r="TAM20" s="153"/>
      <c r="TAN20" s="153"/>
      <c r="TAO20" s="153"/>
      <c r="TAP20" s="153"/>
      <c r="TAQ20" s="153"/>
      <c r="TAR20" s="153"/>
      <c r="TAS20" s="153"/>
      <c r="TAT20" s="153"/>
      <c r="TAU20" s="153"/>
      <c r="TAV20" s="153"/>
      <c r="TAW20" s="153"/>
      <c r="TAX20" s="153"/>
      <c r="TAY20" s="153"/>
      <c r="TAZ20" s="153"/>
      <c r="TBA20" s="153"/>
      <c r="TBB20" s="153"/>
      <c r="TBC20" s="153"/>
      <c r="TBD20" s="153"/>
      <c r="TBE20" s="153"/>
      <c r="TBF20" s="153"/>
      <c r="TBG20" s="153"/>
      <c r="TBH20" s="153"/>
      <c r="TBI20" s="153"/>
      <c r="TBJ20" s="153"/>
      <c r="TBK20" s="153"/>
      <c r="TBL20" s="153"/>
      <c r="TBM20" s="153"/>
      <c r="TBN20" s="153"/>
      <c r="TBO20" s="153"/>
      <c r="TBP20" s="153"/>
      <c r="TBQ20" s="153"/>
      <c r="TBR20" s="153"/>
      <c r="TBS20" s="153"/>
      <c r="TBT20" s="153"/>
      <c r="TBU20" s="153"/>
      <c r="TBV20" s="153"/>
      <c r="TBW20" s="153"/>
      <c r="TBX20" s="153"/>
      <c r="TBY20" s="153"/>
      <c r="TBZ20" s="153"/>
      <c r="TCA20" s="153"/>
      <c r="TCB20" s="153"/>
      <c r="TCC20" s="153"/>
      <c r="TCD20" s="153"/>
      <c r="TCE20" s="153"/>
      <c r="TCF20" s="153"/>
      <c r="TCG20" s="153"/>
      <c r="TCH20" s="153"/>
      <c r="TCI20" s="153"/>
      <c r="TCJ20" s="153"/>
      <c r="TCK20" s="153"/>
      <c r="TCL20" s="153"/>
      <c r="TCM20" s="153"/>
      <c r="TCN20" s="153"/>
      <c r="TCO20" s="153"/>
      <c r="TCP20" s="153"/>
      <c r="TCQ20" s="153"/>
      <c r="TCR20" s="153"/>
      <c r="TCS20" s="153"/>
      <c r="TCT20" s="153"/>
      <c r="TCU20" s="153"/>
      <c r="TCV20" s="153"/>
      <c r="TCW20" s="153"/>
      <c r="TCX20" s="153"/>
      <c r="TCY20" s="153"/>
      <c r="TCZ20" s="153"/>
      <c r="TDA20" s="153"/>
      <c r="TDB20" s="153"/>
      <c r="TDC20" s="153"/>
      <c r="TDD20" s="153"/>
      <c r="TDE20" s="153"/>
      <c r="TDF20" s="153"/>
      <c r="TDG20" s="153"/>
      <c r="TDH20" s="153"/>
      <c r="TDI20" s="153"/>
      <c r="TDJ20" s="153"/>
      <c r="TDK20" s="153"/>
      <c r="TDL20" s="153"/>
      <c r="TDM20" s="153"/>
      <c r="TDN20" s="153"/>
      <c r="TDO20" s="153"/>
      <c r="TDP20" s="153"/>
      <c r="TDQ20" s="153"/>
      <c r="TDR20" s="153"/>
      <c r="TDS20" s="153"/>
      <c r="TDT20" s="153"/>
      <c r="TDU20" s="153"/>
      <c r="TDV20" s="153"/>
      <c r="TDW20" s="153"/>
      <c r="TDX20" s="153"/>
      <c r="TDY20" s="153"/>
      <c r="TDZ20" s="153"/>
      <c r="TEA20" s="153"/>
      <c r="TEB20" s="153"/>
      <c r="TEC20" s="153"/>
      <c r="TED20" s="153"/>
      <c r="TEE20" s="153"/>
      <c r="TEF20" s="153"/>
      <c r="TEG20" s="153"/>
      <c r="TEH20" s="153"/>
      <c r="TEI20" s="153"/>
      <c r="TEJ20" s="153"/>
      <c r="TEK20" s="153"/>
      <c r="TEL20" s="153"/>
      <c r="TEM20" s="153"/>
      <c r="TEN20" s="153"/>
      <c r="TEO20" s="153"/>
      <c r="TEP20" s="153"/>
      <c r="TEQ20" s="153"/>
      <c r="TER20" s="153"/>
      <c r="TES20" s="153"/>
      <c r="TET20" s="153"/>
      <c r="TEU20" s="153"/>
      <c r="TEV20" s="153"/>
      <c r="TEW20" s="153"/>
      <c r="TEX20" s="153"/>
      <c r="TEY20" s="153"/>
      <c r="TEZ20" s="153"/>
      <c r="TFA20" s="153"/>
      <c r="TFB20" s="153"/>
      <c r="TFC20" s="153"/>
      <c r="TFD20" s="153"/>
      <c r="TFE20" s="153"/>
      <c r="TFF20" s="153"/>
      <c r="TFG20" s="153"/>
      <c r="TFH20" s="153"/>
      <c r="TFI20" s="153"/>
      <c r="TFJ20" s="153"/>
      <c r="TFK20" s="153"/>
      <c r="TFL20" s="153"/>
      <c r="TFM20" s="153"/>
      <c r="TFN20" s="153"/>
      <c r="TFO20" s="153"/>
      <c r="TFP20" s="153"/>
      <c r="TFQ20" s="153"/>
      <c r="TFR20" s="153"/>
      <c r="TFS20" s="153"/>
      <c r="TFT20" s="153"/>
      <c r="TFU20" s="153"/>
      <c r="TFV20" s="153"/>
      <c r="TFW20" s="153"/>
      <c r="TFX20" s="153"/>
      <c r="TFY20" s="153"/>
      <c r="TFZ20" s="153"/>
      <c r="TGA20" s="153"/>
      <c r="TGB20" s="153"/>
      <c r="TGC20" s="153"/>
      <c r="TGD20" s="153"/>
      <c r="TGE20" s="153"/>
      <c r="TGF20" s="153"/>
      <c r="TGG20" s="153"/>
      <c r="TGH20" s="153"/>
      <c r="TGI20" s="153"/>
      <c r="TGJ20" s="153"/>
      <c r="TGK20" s="153"/>
      <c r="TGL20" s="153"/>
      <c r="TGM20" s="153"/>
      <c r="TGN20" s="153"/>
      <c r="TGO20" s="153"/>
      <c r="TGP20" s="153"/>
      <c r="TGQ20" s="153"/>
      <c r="TGR20" s="153"/>
      <c r="TGS20" s="153"/>
      <c r="TGT20" s="153"/>
      <c r="TGU20" s="153"/>
      <c r="TGV20" s="153"/>
      <c r="TGW20" s="153"/>
      <c r="TGX20" s="153"/>
      <c r="TGY20" s="153"/>
      <c r="TGZ20" s="153"/>
      <c r="THA20" s="153"/>
      <c r="THB20" s="153"/>
      <c r="THC20" s="153"/>
      <c r="THD20" s="153"/>
      <c r="THE20" s="153"/>
      <c r="THF20" s="153"/>
      <c r="THG20" s="153"/>
      <c r="THH20" s="153"/>
      <c r="THI20" s="153"/>
      <c r="THJ20" s="153"/>
      <c r="THK20" s="153"/>
      <c r="THL20" s="153"/>
      <c r="THM20" s="153"/>
      <c r="THN20" s="153"/>
      <c r="THO20" s="153"/>
      <c r="THP20" s="153"/>
      <c r="THQ20" s="153"/>
      <c r="THR20" s="153"/>
      <c r="THS20" s="153"/>
      <c r="THT20" s="153"/>
      <c r="THU20" s="153"/>
      <c r="THV20" s="153"/>
      <c r="THW20" s="153"/>
      <c r="THX20" s="153"/>
      <c r="THY20" s="153"/>
      <c r="THZ20" s="153"/>
      <c r="TIA20" s="153"/>
      <c r="TIB20" s="153"/>
      <c r="TIC20" s="153"/>
      <c r="TID20" s="153"/>
      <c r="TIE20" s="153"/>
      <c r="TIF20" s="153"/>
      <c r="TIG20" s="153"/>
      <c r="TIH20" s="153"/>
      <c r="TII20" s="153"/>
      <c r="TIJ20" s="153"/>
      <c r="TIK20" s="153"/>
      <c r="TIL20" s="153"/>
      <c r="TIM20" s="153"/>
      <c r="TIN20" s="153"/>
      <c r="TIO20" s="153"/>
      <c r="TIP20" s="153"/>
      <c r="TIQ20" s="153"/>
      <c r="TIR20" s="153"/>
      <c r="TIS20" s="153"/>
      <c r="TIT20" s="153"/>
      <c r="TIU20" s="153"/>
      <c r="TIV20" s="153"/>
      <c r="TIW20" s="153"/>
      <c r="TIX20" s="153"/>
      <c r="TIY20" s="153"/>
      <c r="TIZ20" s="153"/>
      <c r="TJA20" s="153"/>
      <c r="TJB20" s="153"/>
      <c r="TJC20" s="153"/>
      <c r="TJD20" s="153"/>
      <c r="TJE20" s="153"/>
      <c r="TJF20" s="153"/>
      <c r="TJG20" s="153"/>
      <c r="TJH20" s="153"/>
      <c r="TJI20" s="153"/>
      <c r="TJJ20" s="153"/>
      <c r="TJK20" s="153"/>
      <c r="TJL20" s="153"/>
      <c r="TJM20" s="153"/>
      <c r="TJN20" s="153"/>
      <c r="TJO20" s="153"/>
      <c r="TJP20" s="153"/>
      <c r="TJQ20" s="153"/>
      <c r="TJR20" s="153"/>
      <c r="TJS20" s="153"/>
      <c r="TJT20" s="153"/>
      <c r="TJU20" s="153"/>
      <c r="TJV20" s="153"/>
      <c r="TJW20" s="153"/>
      <c r="TJX20" s="153"/>
      <c r="TJY20" s="153"/>
      <c r="TJZ20" s="153"/>
      <c r="TKA20" s="153"/>
      <c r="TKB20" s="153"/>
      <c r="TKC20" s="153"/>
      <c r="TKD20" s="153"/>
      <c r="TKE20" s="153"/>
      <c r="TKF20" s="153"/>
      <c r="TKG20" s="153"/>
      <c r="TKH20" s="153"/>
      <c r="TKI20" s="153"/>
      <c r="TKJ20" s="153"/>
      <c r="TKK20" s="153"/>
      <c r="TKL20" s="153"/>
      <c r="TKM20" s="153"/>
      <c r="TKN20" s="153"/>
      <c r="TKO20" s="153"/>
      <c r="TKP20" s="153"/>
      <c r="TKQ20" s="153"/>
      <c r="TKR20" s="153"/>
      <c r="TKS20" s="153"/>
      <c r="TKT20" s="153"/>
      <c r="TKU20" s="153"/>
      <c r="TKV20" s="153"/>
      <c r="TKW20" s="153"/>
      <c r="TKX20" s="153"/>
      <c r="TKY20" s="153"/>
      <c r="TKZ20" s="153"/>
      <c r="TLA20" s="153"/>
      <c r="TLB20" s="153"/>
      <c r="TLC20" s="153"/>
      <c r="TLD20" s="153"/>
      <c r="TLE20" s="153"/>
      <c r="TLF20" s="153"/>
      <c r="TLG20" s="153"/>
      <c r="TLH20" s="153"/>
      <c r="TLI20" s="153"/>
      <c r="TLJ20" s="153"/>
      <c r="TLK20" s="153"/>
      <c r="TLL20" s="153"/>
      <c r="TLM20" s="153"/>
      <c r="TLN20" s="153"/>
      <c r="TLO20" s="153"/>
      <c r="TLP20" s="153"/>
      <c r="TLQ20" s="153"/>
      <c r="TLR20" s="153"/>
      <c r="TLS20" s="153"/>
      <c r="TLT20" s="153"/>
      <c r="TLU20" s="153"/>
      <c r="TLV20" s="153"/>
      <c r="TLW20" s="153"/>
      <c r="TLX20" s="153"/>
      <c r="TLY20" s="153"/>
      <c r="TLZ20" s="153"/>
      <c r="TMA20" s="153"/>
      <c r="TMB20" s="153"/>
      <c r="TMC20" s="153"/>
      <c r="TMD20" s="153"/>
      <c r="TME20" s="153"/>
      <c r="TMF20" s="153"/>
      <c r="TMG20" s="153"/>
      <c r="TMH20" s="153"/>
      <c r="TMI20" s="153"/>
      <c r="TMJ20" s="153"/>
      <c r="TMK20" s="153"/>
      <c r="TML20" s="153"/>
      <c r="TMM20" s="153"/>
      <c r="TMN20" s="153"/>
      <c r="TMO20" s="153"/>
      <c r="TMP20" s="153"/>
      <c r="TMQ20" s="153"/>
      <c r="TMR20" s="153"/>
      <c r="TMS20" s="153"/>
      <c r="TMT20" s="153"/>
      <c r="TMU20" s="153"/>
      <c r="TMV20" s="153"/>
      <c r="TMW20" s="153"/>
      <c r="TMX20" s="153"/>
      <c r="TMY20" s="153"/>
      <c r="TMZ20" s="153"/>
      <c r="TNA20" s="153"/>
      <c r="TNB20" s="153"/>
      <c r="TNC20" s="153"/>
      <c r="TND20" s="153"/>
      <c r="TNE20" s="153"/>
      <c r="TNF20" s="153"/>
      <c r="TNG20" s="153"/>
      <c r="TNH20" s="153"/>
      <c r="TNI20" s="153"/>
      <c r="TNJ20" s="153"/>
      <c r="TNK20" s="153"/>
      <c r="TNL20" s="153"/>
      <c r="TNM20" s="153"/>
      <c r="TNN20" s="153"/>
      <c r="TNO20" s="153"/>
      <c r="TNP20" s="153"/>
      <c r="TNQ20" s="153"/>
      <c r="TNR20" s="153"/>
      <c r="TNS20" s="153"/>
      <c r="TNT20" s="153"/>
      <c r="TNU20" s="153"/>
      <c r="TNV20" s="153"/>
      <c r="TNW20" s="153"/>
      <c r="TNX20" s="153"/>
      <c r="TNY20" s="153"/>
      <c r="TNZ20" s="153"/>
      <c r="TOA20" s="153"/>
      <c r="TOB20" s="153"/>
      <c r="TOC20" s="153"/>
      <c r="TOD20" s="153"/>
      <c r="TOE20" s="153"/>
      <c r="TOF20" s="153"/>
      <c r="TOG20" s="153"/>
      <c r="TOH20" s="153"/>
      <c r="TOI20" s="153"/>
      <c r="TOJ20" s="153"/>
      <c r="TOK20" s="153"/>
      <c r="TOL20" s="153"/>
      <c r="TOM20" s="153"/>
      <c r="TON20" s="153"/>
      <c r="TOO20" s="153"/>
      <c r="TOP20" s="153"/>
      <c r="TOQ20" s="153"/>
      <c r="TOR20" s="153"/>
      <c r="TOS20" s="153"/>
      <c r="TOT20" s="153"/>
      <c r="TOU20" s="153"/>
      <c r="TOV20" s="153"/>
      <c r="TOW20" s="153"/>
      <c r="TOX20" s="153"/>
      <c r="TOY20" s="153"/>
      <c r="TOZ20" s="153"/>
      <c r="TPA20" s="153"/>
      <c r="TPB20" s="153"/>
      <c r="TPC20" s="153"/>
      <c r="TPD20" s="153"/>
      <c r="TPE20" s="153"/>
      <c r="TPF20" s="153"/>
      <c r="TPG20" s="153"/>
      <c r="TPH20" s="153"/>
      <c r="TPI20" s="153"/>
      <c r="TPJ20" s="153"/>
      <c r="TPK20" s="153"/>
      <c r="TPL20" s="153"/>
      <c r="TPM20" s="153"/>
      <c r="TPN20" s="153"/>
      <c r="TPO20" s="153"/>
      <c r="TPP20" s="153"/>
      <c r="TPQ20" s="153"/>
      <c r="TPR20" s="153"/>
      <c r="TPS20" s="153"/>
      <c r="TPT20" s="153"/>
      <c r="TPU20" s="153"/>
      <c r="TPV20" s="153"/>
      <c r="TPW20" s="153"/>
      <c r="TPX20" s="153"/>
      <c r="TPY20" s="153"/>
      <c r="TPZ20" s="153"/>
      <c r="TQA20" s="153"/>
      <c r="TQB20" s="153"/>
      <c r="TQC20" s="153"/>
      <c r="TQD20" s="153"/>
      <c r="TQE20" s="153"/>
      <c r="TQF20" s="153"/>
      <c r="TQG20" s="153"/>
      <c r="TQH20" s="153"/>
      <c r="TQI20" s="153"/>
      <c r="TQJ20" s="153"/>
      <c r="TQK20" s="153"/>
      <c r="TQL20" s="153"/>
      <c r="TQM20" s="153"/>
      <c r="TQN20" s="153"/>
      <c r="TQO20" s="153"/>
      <c r="TQP20" s="153"/>
      <c r="TQQ20" s="153"/>
      <c r="TQR20" s="153"/>
      <c r="TQS20" s="153"/>
      <c r="TQT20" s="153"/>
      <c r="TQU20" s="153"/>
      <c r="TQV20" s="153"/>
      <c r="TQW20" s="153"/>
      <c r="TQX20" s="153"/>
      <c r="TQY20" s="153"/>
      <c r="TQZ20" s="153"/>
      <c r="TRA20" s="153"/>
      <c r="TRB20" s="153"/>
      <c r="TRC20" s="153"/>
      <c r="TRD20" s="153"/>
      <c r="TRE20" s="153"/>
      <c r="TRF20" s="153"/>
      <c r="TRG20" s="153"/>
      <c r="TRH20" s="153"/>
      <c r="TRI20" s="153"/>
      <c r="TRJ20" s="153"/>
      <c r="TRK20" s="153"/>
      <c r="TRL20" s="153"/>
      <c r="TRM20" s="153"/>
      <c r="TRN20" s="153"/>
      <c r="TRO20" s="153"/>
      <c r="TRP20" s="153"/>
      <c r="TRQ20" s="153"/>
      <c r="TRR20" s="153"/>
      <c r="TRS20" s="153"/>
      <c r="TRT20" s="153"/>
      <c r="TRU20" s="153"/>
      <c r="TRV20" s="153"/>
      <c r="TRW20" s="153"/>
      <c r="TRX20" s="153"/>
      <c r="TRY20" s="153"/>
      <c r="TRZ20" s="153"/>
      <c r="TSA20" s="153"/>
      <c r="TSB20" s="153"/>
      <c r="TSC20" s="153"/>
      <c r="TSD20" s="153"/>
      <c r="TSE20" s="153"/>
      <c r="TSF20" s="153"/>
      <c r="TSG20" s="153"/>
      <c r="TSH20" s="153"/>
      <c r="TSI20" s="153"/>
      <c r="TSJ20" s="153"/>
      <c r="TSK20" s="153"/>
      <c r="TSL20" s="153"/>
      <c r="TSM20" s="153"/>
      <c r="TSN20" s="153"/>
      <c r="TSO20" s="153"/>
      <c r="TSP20" s="153"/>
      <c r="TSQ20" s="153"/>
      <c r="TSR20" s="153"/>
      <c r="TSS20" s="153"/>
      <c r="TST20" s="153"/>
      <c r="TSU20" s="153"/>
      <c r="TSV20" s="153"/>
      <c r="TSW20" s="153"/>
      <c r="TSX20" s="153"/>
      <c r="TSY20" s="153"/>
      <c r="TSZ20" s="153"/>
      <c r="TTA20" s="153"/>
      <c r="TTB20" s="153"/>
      <c r="TTC20" s="153"/>
      <c r="TTD20" s="153"/>
      <c r="TTE20" s="153"/>
      <c r="TTF20" s="153"/>
      <c r="TTG20" s="153"/>
      <c r="TTH20" s="153"/>
      <c r="TTI20" s="153"/>
      <c r="TTJ20" s="153"/>
      <c r="TTK20" s="153"/>
      <c r="TTL20" s="153"/>
      <c r="TTM20" s="153"/>
      <c r="TTN20" s="153"/>
      <c r="TTO20" s="153"/>
      <c r="TTP20" s="153"/>
      <c r="TTQ20" s="153"/>
      <c r="TTR20" s="153"/>
      <c r="TTS20" s="153"/>
      <c r="TTT20" s="153"/>
      <c r="TTU20" s="153"/>
      <c r="TTV20" s="153"/>
      <c r="TTW20" s="153"/>
      <c r="TTX20" s="153"/>
      <c r="TTY20" s="153"/>
      <c r="TTZ20" s="153"/>
      <c r="TUA20" s="153"/>
      <c r="TUB20" s="153"/>
      <c r="TUC20" s="153"/>
      <c r="TUD20" s="153"/>
      <c r="TUE20" s="153"/>
      <c r="TUF20" s="153"/>
      <c r="TUG20" s="153"/>
      <c r="TUH20" s="153"/>
      <c r="TUI20" s="153"/>
      <c r="TUJ20" s="153"/>
      <c r="TUK20" s="153"/>
      <c r="TUL20" s="153"/>
      <c r="TUM20" s="153"/>
      <c r="TUN20" s="153"/>
      <c r="TUO20" s="153"/>
      <c r="TUP20" s="153"/>
      <c r="TUQ20" s="153"/>
      <c r="TUR20" s="153"/>
      <c r="TUS20" s="153"/>
      <c r="TUT20" s="153"/>
      <c r="TUU20" s="153"/>
      <c r="TUV20" s="153"/>
      <c r="TUW20" s="153"/>
      <c r="TUX20" s="153"/>
      <c r="TUY20" s="153"/>
      <c r="TUZ20" s="153"/>
      <c r="TVA20" s="153"/>
      <c r="TVB20" s="153"/>
      <c r="TVC20" s="153"/>
      <c r="TVD20" s="153"/>
      <c r="TVE20" s="153"/>
      <c r="TVF20" s="153"/>
      <c r="TVG20" s="153"/>
      <c r="TVH20" s="153"/>
      <c r="TVI20" s="153"/>
      <c r="TVJ20" s="153"/>
      <c r="TVK20" s="153"/>
      <c r="TVL20" s="153"/>
      <c r="TVM20" s="153"/>
      <c r="TVN20" s="153"/>
      <c r="TVO20" s="153"/>
      <c r="TVP20" s="153"/>
      <c r="TVQ20" s="153"/>
      <c r="TVR20" s="153"/>
      <c r="TVS20" s="153"/>
      <c r="TVT20" s="153"/>
      <c r="TVU20" s="153"/>
      <c r="TVV20" s="153"/>
      <c r="TVW20" s="153"/>
      <c r="TVX20" s="153"/>
      <c r="TVY20" s="153"/>
      <c r="TVZ20" s="153"/>
      <c r="TWA20" s="153"/>
      <c r="TWB20" s="153"/>
      <c r="TWC20" s="153"/>
      <c r="TWD20" s="153"/>
      <c r="TWE20" s="153"/>
      <c r="TWF20" s="153"/>
      <c r="TWG20" s="153"/>
      <c r="TWH20" s="153"/>
      <c r="TWI20" s="153"/>
      <c r="TWJ20" s="153"/>
      <c r="TWK20" s="153"/>
      <c r="TWL20" s="153"/>
      <c r="TWM20" s="153"/>
      <c r="TWN20" s="153"/>
      <c r="TWO20" s="153"/>
      <c r="TWP20" s="153"/>
      <c r="TWQ20" s="153"/>
      <c r="TWR20" s="153"/>
      <c r="TWS20" s="153"/>
      <c r="TWT20" s="153"/>
      <c r="TWU20" s="153"/>
      <c r="TWV20" s="153"/>
      <c r="TWW20" s="153"/>
      <c r="TWX20" s="153"/>
      <c r="TWY20" s="153"/>
      <c r="TWZ20" s="153"/>
      <c r="TXA20" s="153"/>
      <c r="TXB20" s="153"/>
      <c r="TXC20" s="153"/>
      <c r="TXD20" s="153"/>
      <c r="TXE20" s="153"/>
      <c r="TXF20" s="153"/>
      <c r="TXG20" s="153"/>
      <c r="TXH20" s="153"/>
      <c r="TXI20" s="153"/>
      <c r="TXJ20" s="153"/>
      <c r="TXK20" s="153"/>
      <c r="TXL20" s="153"/>
      <c r="TXM20" s="153"/>
      <c r="TXN20" s="153"/>
      <c r="TXO20" s="153"/>
      <c r="TXP20" s="153"/>
      <c r="TXQ20" s="153"/>
      <c r="TXR20" s="153"/>
      <c r="TXS20" s="153"/>
      <c r="TXT20" s="153"/>
      <c r="TXU20" s="153"/>
      <c r="TXV20" s="153"/>
      <c r="TXW20" s="153"/>
      <c r="TXX20" s="153"/>
      <c r="TXY20" s="153"/>
      <c r="TXZ20" s="153"/>
      <c r="TYA20" s="153"/>
      <c r="TYB20" s="153"/>
      <c r="TYC20" s="153"/>
      <c r="TYD20" s="153"/>
      <c r="TYE20" s="153"/>
      <c r="TYF20" s="153"/>
      <c r="TYG20" s="153"/>
      <c r="TYH20" s="153"/>
      <c r="TYI20" s="153"/>
      <c r="TYJ20" s="153"/>
      <c r="TYK20" s="153"/>
      <c r="TYL20" s="153"/>
      <c r="TYM20" s="153"/>
      <c r="TYN20" s="153"/>
      <c r="TYO20" s="153"/>
      <c r="TYP20" s="153"/>
      <c r="TYQ20" s="153"/>
      <c r="TYR20" s="153"/>
      <c r="TYS20" s="153"/>
      <c r="TYT20" s="153"/>
      <c r="TYU20" s="153"/>
      <c r="TYV20" s="153"/>
      <c r="TYW20" s="153"/>
      <c r="TYX20" s="153"/>
      <c r="TYY20" s="153"/>
      <c r="TYZ20" s="153"/>
      <c r="TZA20" s="153"/>
      <c r="TZB20" s="153"/>
      <c r="TZC20" s="153"/>
      <c r="TZD20" s="153"/>
      <c r="TZE20" s="153"/>
      <c r="TZF20" s="153"/>
      <c r="TZG20" s="153"/>
      <c r="TZH20" s="153"/>
      <c r="TZI20" s="153"/>
      <c r="TZJ20" s="153"/>
      <c r="TZK20" s="153"/>
      <c r="TZL20" s="153"/>
      <c r="TZM20" s="153"/>
      <c r="TZN20" s="153"/>
      <c r="TZO20" s="153"/>
      <c r="TZP20" s="153"/>
      <c r="TZQ20" s="153"/>
      <c r="TZR20" s="153"/>
      <c r="TZS20" s="153"/>
      <c r="TZT20" s="153"/>
      <c r="TZU20" s="153"/>
      <c r="TZV20" s="153"/>
      <c r="TZW20" s="153"/>
      <c r="TZX20" s="153"/>
      <c r="TZY20" s="153"/>
      <c r="TZZ20" s="153"/>
      <c r="UAA20" s="153"/>
      <c r="UAB20" s="153"/>
      <c r="UAC20" s="153"/>
      <c r="UAD20" s="153"/>
      <c r="UAE20" s="153"/>
      <c r="UAF20" s="153"/>
      <c r="UAG20" s="153"/>
      <c r="UAH20" s="153"/>
      <c r="UAI20" s="153"/>
      <c r="UAJ20" s="153"/>
      <c r="UAK20" s="153"/>
      <c r="UAL20" s="153"/>
      <c r="UAM20" s="153"/>
      <c r="UAN20" s="153"/>
      <c r="UAO20" s="153"/>
      <c r="UAP20" s="153"/>
      <c r="UAQ20" s="153"/>
      <c r="UAR20" s="153"/>
      <c r="UAS20" s="153"/>
      <c r="UAT20" s="153"/>
      <c r="UAU20" s="153"/>
      <c r="UAV20" s="153"/>
      <c r="UAW20" s="153"/>
      <c r="UAX20" s="153"/>
      <c r="UAY20" s="153"/>
      <c r="UAZ20" s="153"/>
      <c r="UBA20" s="153"/>
      <c r="UBB20" s="153"/>
      <c r="UBC20" s="153"/>
      <c r="UBD20" s="153"/>
      <c r="UBE20" s="153"/>
      <c r="UBF20" s="153"/>
      <c r="UBG20" s="153"/>
      <c r="UBH20" s="153"/>
      <c r="UBI20" s="153"/>
      <c r="UBJ20" s="153"/>
      <c r="UBK20" s="153"/>
      <c r="UBL20" s="153"/>
      <c r="UBM20" s="153"/>
      <c r="UBN20" s="153"/>
      <c r="UBO20" s="153"/>
      <c r="UBP20" s="153"/>
      <c r="UBQ20" s="153"/>
      <c r="UBR20" s="153"/>
      <c r="UBS20" s="153"/>
      <c r="UBT20" s="153"/>
      <c r="UBU20" s="153"/>
      <c r="UBV20" s="153"/>
      <c r="UBW20" s="153"/>
      <c r="UBX20" s="153"/>
      <c r="UBY20" s="153"/>
      <c r="UBZ20" s="153"/>
      <c r="UCA20" s="153"/>
      <c r="UCB20" s="153"/>
      <c r="UCC20" s="153"/>
      <c r="UCD20" s="153"/>
      <c r="UCE20" s="153"/>
      <c r="UCF20" s="153"/>
      <c r="UCG20" s="153"/>
      <c r="UCH20" s="153"/>
      <c r="UCI20" s="153"/>
      <c r="UCJ20" s="153"/>
      <c r="UCK20" s="153"/>
      <c r="UCL20" s="153"/>
      <c r="UCM20" s="153"/>
      <c r="UCN20" s="153"/>
      <c r="UCO20" s="153"/>
      <c r="UCP20" s="153"/>
      <c r="UCQ20" s="153"/>
      <c r="UCR20" s="153"/>
      <c r="UCS20" s="153"/>
      <c r="UCT20" s="153"/>
      <c r="UCU20" s="153"/>
      <c r="UCV20" s="153"/>
      <c r="UCW20" s="153"/>
      <c r="UCX20" s="153"/>
      <c r="UCY20" s="153"/>
      <c r="UCZ20" s="153"/>
      <c r="UDA20" s="153"/>
      <c r="UDB20" s="153"/>
      <c r="UDC20" s="153"/>
      <c r="UDD20" s="153"/>
      <c r="UDE20" s="153"/>
      <c r="UDF20" s="153"/>
      <c r="UDG20" s="153"/>
      <c r="UDH20" s="153"/>
      <c r="UDI20" s="153"/>
      <c r="UDJ20" s="153"/>
      <c r="UDK20" s="153"/>
      <c r="UDL20" s="153"/>
      <c r="UDM20" s="153"/>
      <c r="UDN20" s="153"/>
      <c r="UDO20" s="153"/>
      <c r="UDP20" s="153"/>
      <c r="UDQ20" s="153"/>
      <c r="UDR20" s="153"/>
      <c r="UDS20" s="153"/>
      <c r="UDT20" s="153"/>
      <c r="UDU20" s="153"/>
      <c r="UDV20" s="153"/>
      <c r="UDW20" s="153"/>
      <c r="UDX20" s="153"/>
      <c r="UDY20" s="153"/>
      <c r="UDZ20" s="153"/>
      <c r="UEA20" s="153"/>
      <c r="UEB20" s="153"/>
      <c r="UEC20" s="153"/>
      <c r="UED20" s="153"/>
      <c r="UEE20" s="153"/>
      <c r="UEF20" s="153"/>
      <c r="UEG20" s="153"/>
      <c r="UEH20" s="153"/>
      <c r="UEI20" s="153"/>
      <c r="UEJ20" s="153"/>
      <c r="UEK20" s="153"/>
      <c r="UEL20" s="153"/>
      <c r="UEM20" s="153"/>
      <c r="UEN20" s="153"/>
      <c r="UEO20" s="153"/>
      <c r="UEP20" s="153"/>
      <c r="UEQ20" s="153"/>
      <c r="UER20" s="153"/>
      <c r="UES20" s="153"/>
      <c r="UET20" s="153"/>
      <c r="UEU20" s="153"/>
      <c r="UEV20" s="153"/>
      <c r="UEW20" s="153"/>
      <c r="UEX20" s="153"/>
      <c r="UEY20" s="153"/>
      <c r="UEZ20" s="153"/>
      <c r="UFA20" s="153"/>
      <c r="UFB20" s="153"/>
      <c r="UFC20" s="153"/>
      <c r="UFD20" s="153"/>
      <c r="UFE20" s="153"/>
      <c r="UFF20" s="153"/>
      <c r="UFG20" s="153"/>
      <c r="UFH20" s="153"/>
      <c r="UFI20" s="153"/>
      <c r="UFJ20" s="153"/>
      <c r="UFK20" s="153"/>
      <c r="UFL20" s="153"/>
      <c r="UFM20" s="153"/>
      <c r="UFN20" s="153"/>
      <c r="UFO20" s="153"/>
      <c r="UFP20" s="153"/>
      <c r="UFQ20" s="153"/>
      <c r="UFR20" s="153"/>
      <c r="UFS20" s="153"/>
      <c r="UFT20" s="153"/>
      <c r="UFU20" s="153"/>
      <c r="UFV20" s="153"/>
      <c r="UFW20" s="153"/>
      <c r="UFX20" s="153"/>
      <c r="UFY20" s="153"/>
      <c r="UFZ20" s="153"/>
      <c r="UGA20" s="153"/>
      <c r="UGB20" s="153"/>
      <c r="UGC20" s="153"/>
      <c r="UGD20" s="153"/>
      <c r="UGE20" s="153"/>
      <c r="UGF20" s="153"/>
      <c r="UGG20" s="153"/>
      <c r="UGH20" s="153"/>
      <c r="UGI20" s="153"/>
      <c r="UGJ20" s="153"/>
      <c r="UGK20" s="153"/>
      <c r="UGL20" s="153"/>
      <c r="UGM20" s="153"/>
      <c r="UGN20" s="153"/>
      <c r="UGO20" s="153"/>
      <c r="UGP20" s="153"/>
      <c r="UGQ20" s="153"/>
      <c r="UGR20" s="153"/>
      <c r="UGS20" s="153"/>
      <c r="UGT20" s="153"/>
      <c r="UGU20" s="153"/>
      <c r="UGV20" s="153"/>
      <c r="UGW20" s="153"/>
      <c r="UGX20" s="153"/>
      <c r="UGY20" s="153"/>
      <c r="UGZ20" s="153"/>
      <c r="UHA20" s="153"/>
      <c r="UHB20" s="153"/>
      <c r="UHC20" s="153"/>
      <c r="UHD20" s="153"/>
      <c r="UHE20" s="153"/>
      <c r="UHF20" s="153"/>
      <c r="UHG20" s="153"/>
      <c r="UHH20" s="153"/>
      <c r="UHI20" s="153"/>
      <c r="UHJ20" s="153"/>
      <c r="UHK20" s="153"/>
      <c r="UHL20" s="153"/>
      <c r="UHM20" s="153"/>
      <c r="UHN20" s="153"/>
      <c r="UHO20" s="153"/>
      <c r="UHP20" s="153"/>
      <c r="UHQ20" s="153"/>
      <c r="UHR20" s="153"/>
      <c r="UHS20" s="153"/>
      <c r="UHT20" s="153"/>
      <c r="UHU20" s="153"/>
      <c r="UHV20" s="153"/>
      <c r="UHW20" s="153"/>
      <c r="UHX20" s="153"/>
      <c r="UHY20" s="153"/>
      <c r="UHZ20" s="153"/>
      <c r="UIA20" s="153"/>
      <c r="UIB20" s="153"/>
      <c r="UIC20" s="153"/>
      <c r="UID20" s="153"/>
      <c r="UIE20" s="153"/>
      <c r="UIF20" s="153"/>
      <c r="UIG20" s="153"/>
      <c r="UIH20" s="153"/>
      <c r="UII20" s="153"/>
      <c r="UIJ20" s="153"/>
      <c r="UIK20" s="153"/>
      <c r="UIL20" s="153"/>
      <c r="UIM20" s="153"/>
      <c r="UIN20" s="153"/>
      <c r="UIO20" s="153"/>
      <c r="UIP20" s="153"/>
      <c r="UIQ20" s="153"/>
      <c r="UIR20" s="153"/>
      <c r="UIS20" s="153"/>
      <c r="UIT20" s="153"/>
      <c r="UIU20" s="153"/>
      <c r="UIV20" s="153"/>
      <c r="UIW20" s="153"/>
      <c r="UIX20" s="153"/>
      <c r="UIY20" s="153"/>
      <c r="UIZ20" s="153"/>
      <c r="UJA20" s="153"/>
      <c r="UJB20" s="153"/>
      <c r="UJC20" s="153"/>
      <c r="UJD20" s="153"/>
      <c r="UJE20" s="153"/>
      <c r="UJF20" s="153"/>
      <c r="UJG20" s="153"/>
      <c r="UJH20" s="153"/>
      <c r="UJI20" s="153"/>
      <c r="UJJ20" s="153"/>
      <c r="UJK20" s="153"/>
      <c r="UJL20" s="153"/>
      <c r="UJM20" s="153"/>
      <c r="UJN20" s="153"/>
      <c r="UJO20" s="153"/>
      <c r="UJP20" s="153"/>
      <c r="UJQ20" s="153"/>
      <c r="UJR20" s="153"/>
      <c r="UJS20" s="153"/>
      <c r="UJT20" s="153"/>
      <c r="UJU20" s="153"/>
      <c r="UJV20" s="153"/>
      <c r="UJW20" s="153"/>
      <c r="UJX20" s="153"/>
      <c r="UJY20" s="153"/>
      <c r="UJZ20" s="153"/>
      <c r="UKA20" s="153"/>
      <c r="UKB20" s="153"/>
      <c r="UKC20" s="153"/>
      <c r="UKD20" s="153"/>
      <c r="UKE20" s="153"/>
      <c r="UKF20" s="153"/>
      <c r="UKG20" s="153"/>
      <c r="UKH20" s="153"/>
      <c r="UKI20" s="153"/>
      <c r="UKJ20" s="153"/>
      <c r="UKK20" s="153"/>
      <c r="UKL20" s="153"/>
      <c r="UKM20" s="153"/>
      <c r="UKN20" s="153"/>
      <c r="UKO20" s="153"/>
      <c r="UKP20" s="153"/>
      <c r="UKQ20" s="153"/>
      <c r="UKR20" s="153"/>
      <c r="UKS20" s="153"/>
      <c r="UKT20" s="153"/>
      <c r="UKU20" s="153"/>
      <c r="UKV20" s="153"/>
      <c r="UKW20" s="153"/>
      <c r="UKX20" s="153"/>
      <c r="UKY20" s="153"/>
      <c r="UKZ20" s="153"/>
      <c r="ULA20" s="153"/>
      <c r="ULB20" s="153"/>
      <c r="ULC20" s="153"/>
      <c r="ULD20" s="153"/>
      <c r="ULE20" s="153"/>
      <c r="ULF20" s="153"/>
      <c r="ULG20" s="153"/>
      <c r="ULH20" s="153"/>
      <c r="ULI20" s="153"/>
      <c r="ULJ20" s="153"/>
      <c r="ULK20" s="153"/>
      <c r="ULL20" s="153"/>
      <c r="ULM20" s="153"/>
      <c r="ULN20" s="153"/>
      <c r="ULO20" s="153"/>
      <c r="ULP20" s="153"/>
      <c r="ULQ20" s="153"/>
      <c r="ULR20" s="153"/>
      <c r="ULS20" s="153"/>
      <c r="ULT20" s="153"/>
      <c r="ULU20" s="153"/>
      <c r="ULV20" s="153"/>
      <c r="ULW20" s="153"/>
      <c r="ULX20" s="153"/>
      <c r="ULY20" s="153"/>
      <c r="ULZ20" s="153"/>
      <c r="UMA20" s="153"/>
      <c r="UMB20" s="153"/>
      <c r="UMC20" s="153"/>
      <c r="UMD20" s="153"/>
      <c r="UME20" s="153"/>
      <c r="UMF20" s="153"/>
      <c r="UMG20" s="153"/>
      <c r="UMH20" s="153"/>
      <c r="UMI20" s="153"/>
      <c r="UMJ20" s="153"/>
      <c r="UMK20" s="153"/>
      <c r="UML20" s="153"/>
      <c r="UMM20" s="153"/>
      <c r="UMN20" s="153"/>
      <c r="UMO20" s="153"/>
      <c r="UMP20" s="153"/>
      <c r="UMQ20" s="153"/>
      <c r="UMR20" s="153"/>
      <c r="UMS20" s="153"/>
      <c r="UMT20" s="153"/>
      <c r="UMU20" s="153"/>
      <c r="UMV20" s="153"/>
      <c r="UMW20" s="153"/>
      <c r="UMX20" s="153"/>
      <c r="UMY20" s="153"/>
      <c r="UMZ20" s="153"/>
      <c r="UNA20" s="153"/>
      <c r="UNB20" s="153"/>
      <c r="UNC20" s="153"/>
      <c r="UND20" s="153"/>
      <c r="UNE20" s="153"/>
      <c r="UNF20" s="153"/>
      <c r="UNG20" s="153"/>
      <c r="UNH20" s="153"/>
      <c r="UNI20" s="153"/>
      <c r="UNJ20" s="153"/>
      <c r="UNK20" s="153"/>
      <c r="UNL20" s="153"/>
      <c r="UNM20" s="153"/>
      <c r="UNN20" s="153"/>
      <c r="UNO20" s="153"/>
      <c r="UNP20" s="153"/>
      <c r="UNQ20" s="153"/>
      <c r="UNR20" s="153"/>
      <c r="UNS20" s="153"/>
      <c r="UNT20" s="153"/>
      <c r="UNU20" s="153"/>
      <c r="UNV20" s="153"/>
      <c r="UNW20" s="153"/>
      <c r="UNX20" s="153"/>
      <c r="UNY20" s="153"/>
      <c r="UNZ20" s="153"/>
      <c r="UOA20" s="153"/>
      <c r="UOB20" s="153"/>
      <c r="UOC20" s="153"/>
      <c r="UOD20" s="153"/>
      <c r="UOE20" s="153"/>
      <c r="UOF20" s="153"/>
      <c r="UOG20" s="153"/>
      <c r="UOH20" s="153"/>
      <c r="UOI20" s="153"/>
      <c r="UOJ20" s="153"/>
      <c r="UOK20" s="153"/>
      <c r="UOL20" s="153"/>
      <c r="UOM20" s="153"/>
      <c r="UON20" s="153"/>
      <c r="UOO20" s="153"/>
      <c r="UOP20" s="153"/>
      <c r="UOQ20" s="153"/>
      <c r="UOR20" s="153"/>
      <c r="UOS20" s="153"/>
      <c r="UOT20" s="153"/>
      <c r="UOU20" s="153"/>
      <c r="UOV20" s="153"/>
      <c r="UOW20" s="153"/>
      <c r="UOX20" s="153"/>
      <c r="UOY20" s="153"/>
      <c r="UOZ20" s="153"/>
      <c r="UPA20" s="153"/>
      <c r="UPB20" s="153"/>
      <c r="UPC20" s="153"/>
      <c r="UPD20" s="153"/>
      <c r="UPE20" s="153"/>
      <c r="UPF20" s="153"/>
      <c r="UPG20" s="153"/>
      <c r="UPH20" s="153"/>
      <c r="UPI20" s="153"/>
      <c r="UPJ20" s="153"/>
      <c r="UPK20" s="153"/>
      <c r="UPL20" s="153"/>
      <c r="UPM20" s="153"/>
      <c r="UPN20" s="153"/>
      <c r="UPO20" s="153"/>
      <c r="UPP20" s="153"/>
      <c r="UPQ20" s="153"/>
      <c r="UPR20" s="153"/>
      <c r="UPS20" s="153"/>
      <c r="UPT20" s="153"/>
      <c r="UPU20" s="153"/>
      <c r="UPV20" s="153"/>
      <c r="UPW20" s="153"/>
      <c r="UPX20" s="153"/>
      <c r="UPY20" s="153"/>
      <c r="UPZ20" s="153"/>
      <c r="UQA20" s="153"/>
      <c r="UQB20" s="153"/>
      <c r="UQC20" s="153"/>
      <c r="UQD20" s="153"/>
      <c r="UQE20" s="153"/>
      <c r="UQF20" s="153"/>
      <c r="UQG20" s="153"/>
      <c r="UQH20" s="153"/>
      <c r="UQI20" s="153"/>
      <c r="UQJ20" s="153"/>
      <c r="UQK20" s="153"/>
      <c r="UQL20" s="153"/>
      <c r="UQM20" s="153"/>
      <c r="UQN20" s="153"/>
      <c r="UQO20" s="153"/>
      <c r="UQP20" s="153"/>
      <c r="UQQ20" s="153"/>
      <c r="UQR20" s="153"/>
      <c r="UQS20" s="153"/>
      <c r="UQT20" s="153"/>
      <c r="UQU20" s="153"/>
      <c r="UQV20" s="153"/>
      <c r="UQW20" s="153"/>
      <c r="UQX20" s="153"/>
      <c r="UQY20" s="153"/>
      <c r="UQZ20" s="153"/>
      <c r="URA20" s="153"/>
      <c r="URB20" s="153"/>
      <c r="URC20" s="153"/>
      <c r="URD20" s="153"/>
      <c r="URE20" s="153"/>
      <c r="URF20" s="153"/>
      <c r="URG20" s="153"/>
      <c r="URH20" s="153"/>
      <c r="URI20" s="153"/>
      <c r="URJ20" s="153"/>
      <c r="URK20" s="153"/>
      <c r="URL20" s="153"/>
      <c r="URM20" s="153"/>
      <c r="URN20" s="153"/>
      <c r="URO20" s="153"/>
      <c r="URP20" s="153"/>
      <c r="URQ20" s="153"/>
      <c r="URR20" s="153"/>
      <c r="URS20" s="153"/>
      <c r="URT20" s="153"/>
      <c r="URU20" s="153"/>
      <c r="URV20" s="153"/>
      <c r="URW20" s="153"/>
      <c r="URX20" s="153"/>
      <c r="URY20" s="153"/>
      <c r="URZ20" s="153"/>
      <c r="USA20" s="153"/>
      <c r="USB20" s="153"/>
      <c r="USC20" s="153"/>
      <c r="USD20" s="153"/>
      <c r="USE20" s="153"/>
      <c r="USF20" s="153"/>
      <c r="USG20" s="153"/>
      <c r="USH20" s="153"/>
      <c r="USI20" s="153"/>
      <c r="USJ20" s="153"/>
      <c r="USK20" s="153"/>
      <c r="USL20" s="153"/>
      <c r="USM20" s="153"/>
      <c r="USN20" s="153"/>
      <c r="USO20" s="153"/>
      <c r="USP20" s="153"/>
      <c r="USQ20" s="153"/>
      <c r="USR20" s="153"/>
      <c r="USS20" s="153"/>
      <c r="UST20" s="153"/>
      <c r="USU20" s="153"/>
      <c r="USV20" s="153"/>
      <c r="USW20" s="153"/>
      <c r="USX20" s="153"/>
      <c r="USY20" s="153"/>
      <c r="USZ20" s="153"/>
      <c r="UTA20" s="153"/>
      <c r="UTB20" s="153"/>
      <c r="UTC20" s="153"/>
      <c r="UTD20" s="153"/>
      <c r="UTE20" s="153"/>
      <c r="UTF20" s="153"/>
      <c r="UTG20" s="153"/>
      <c r="UTH20" s="153"/>
      <c r="UTI20" s="153"/>
      <c r="UTJ20" s="153"/>
      <c r="UTK20" s="153"/>
      <c r="UTL20" s="153"/>
      <c r="UTM20" s="153"/>
      <c r="UTN20" s="153"/>
      <c r="UTO20" s="153"/>
      <c r="UTP20" s="153"/>
      <c r="UTQ20" s="153"/>
      <c r="UTR20" s="153"/>
      <c r="UTS20" s="153"/>
      <c r="UTT20" s="153"/>
      <c r="UTU20" s="153"/>
      <c r="UTV20" s="153"/>
      <c r="UTW20" s="153"/>
      <c r="UTX20" s="153"/>
      <c r="UTY20" s="153"/>
      <c r="UTZ20" s="153"/>
      <c r="UUA20" s="153"/>
      <c r="UUB20" s="153"/>
      <c r="UUC20" s="153"/>
      <c r="UUD20" s="153"/>
      <c r="UUE20" s="153"/>
      <c r="UUF20" s="153"/>
      <c r="UUG20" s="153"/>
      <c r="UUH20" s="153"/>
      <c r="UUI20" s="153"/>
      <c r="UUJ20" s="153"/>
      <c r="UUK20" s="153"/>
      <c r="UUL20" s="153"/>
      <c r="UUM20" s="153"/>
      <c r="UUN20" s="153"/>
      <c r="UUO20" s="153"/>
      <c r="UUP20" s="153"/>
      <c r="UUQ20" s="153"/>
      <c r="UUR20" s="153"/>
      <c r="UUS20" s="153"/>
      <c r="UUT20" s="153"/>
      <c r="UUU20" s="153"/>
      <c r="UUV20" s="153"/>
      <c r="UUW20" s="153"/>
      <c r="UUX20" s="153"/>
      <c r="UUY20" s="153"/>
      <c r="UUZ20" s="153"/>
      <c r="UVA20" s="153"/>
      <c r="UVB20" s="153"/>
      <c r="UVC20" s="153"/>
      <c r="UVD20" s="153"/>
      <c r="UVE20" s="153"/>
      <c r="UVF20" s="153"/>
      <c r="UVG20" s="153"/>
      <c r="UVH20" s="153"/>
      <c r="UVI20" s="153"/>
      <c r="UVJ20" s="153"/>
      <c r="UVK20" s="153"/>
      <c r="UVL20" s="153"/>
      <c r="UVM20" s="153"/>
      <c r="UVN20" s="153"/>
      <c r="UVO20" s="153"/>
      <c r="UVP20" s="153"/>
      <c r="UVQ20" s="153"/>
      <c r="UVR20" s="153"/>
      <c r="UVS20" s="153"/>
      <c r="UVT20" s="153"/>
      <c r="UVU20" s="153"/>
      <c r="UVV20" s="153"/>
      <c r="UVW20" s="153"/>
      <c r="UVX20" s="153"/>
      <c r="UVY20" s="153"/>
      <c r="UVZ20" s="153"/>
      <c r="UWA20" s="153"/>
      <c r="UWB20" s="153"/>
      <c r="UWC20" s="153"/>
      <c r="UWD20" s="153"/>
      <c r="UWE20" s="153"/>
      <c r="UWF20" s="153"/>
      <c r="UWG20" s="153"/>
      <c r="UWH20" s="153"/>
      <c r="UWI20" s="153"/>
      <c r="UWJ20" s="153"/>
      <c r="UWK20" s="153"/>
      <c r="UWL20" s="153"/>
      <c r="UWM20" s="153"/>
      <c r="UWN20" s="153"/>
      <c r="UWO20" s="153"/>
      <c r="UWP20" s="153"/>
      <c r="UWQ20" s="153"/>
      <c r="UWR20" s="153"/>
      <c r="UWS20" s="153"/>
      <c r="UWT20" s="153"/>
      <c r="UWU20" s="153"/>
      <c r="UWV20" s="153"/>
      <c r="UWW20" s="153"/>
      <c r="UWX20" s="153"/>
      <c r="UWY20" s="153"/>
      <c r="UWZ20" s="153"/>
      <c r="UXA20" s="153"/>
      <c r="UXB20" s="153"/>
      <c r="UXC20" s="153"/>
      <c r="UXD20" s="153"/>
      <c r="UXE20" s="153"/>
      <c r="UXF20" s="153"/>
      <c r="UXG20" s="153"/>
      <c r="UXH20" s="153"/>
      <c r="UXI20" s="153"/>
      <c r="UXJ20" s="153"/>
      <c r="UXK20" s="153"/>
      <c r="UXL20" s="153"/>
      <c r="UXM20" s="153"/>
      <c r="UXN20" s="153"/>
      <c r="UXO20" s="153"/>
      <c r="UXP20" s="153"/>
      <c r="UXQ20" s="153"/>
      <c r="UXR20" s="153"/>
      <c r="UXS20" s="153"/>
      <c r="UXT20" s="153"/>
      <c r="UXU20" s="153"/>
      <c r="UXV20" s="153"/>
      <c r="UXW20" s="153"/>
      <c r="UXX20" s="153"/>
      <c r="UXY20" s="153"/>
      <c r="UXZ20" s="153"/>
      <c r="UYA20" s="153"/>
      <c r="UYB20" s="153"/>
      <c r="UYC20" s="153"/>
      <c r="UYD20" s="153"/>
      <c r="UYE20" s="153"/>
      <c r="UYF20" s="153"/>
      <c r="UYG20" s="153"/>
      <c r="UYH20" s="153"/>
      <c r="UYI20" s="153"/>
      <c r="UYJ20" s="153"/>
      <c r="UYK20" s="153"/>
      <c r="UYL20" s="153"/>
      <c r="UYM20" s="153"/>
      <c r="UYN20" s="153"/>
      <c r="UYO20" s="153"/>
      <c r="UYP20" s="153"/>
      <c r="UYQ20" s="153"/>
      <c r="UYR20" s="153"/>
      <c r="UYS20" s="153"/>
      <c r="UYT20" s="153"/>
      <c r="UYU20" s="153"/>
      <c r="UYV20" s="153"/>
      <c r="UYW20" s="153"/>
      <c r="UYX20" s="153"/>
      <c r="UYY20" s="153"/>
      <c r="UYZ20" s="153"/>
      <c r="UZA20" s="153"/>
      <c r="UZB20" s="153"/>
      <c r="UZC20" s="153"/>
      <c r="UZD20" s="153"/>
      <c r="UZE20" s="153"/>
      <c r="UZF20" s="153"/>
      <c r="UZG20" s="153"/>
      <c r="UZH20" s="153"/>
      <c r="UZI20" s="153"/>
      <c r="UZJ20" s="153"/>
      <c r="UZK20" s="153"/>
      <c r="UZL20" s="153"/>
      <c r="UZM20" s="153"/>
      <c r="UZN20" s="153"/>
      <c r="UZO20" s="153"/>
      <c r="UZP20" s="153"/>
      <c r="UZQ20" s="153"/>
      <c r="UZR20" s="153"/>
      <c r="UZS20" s="153"/>
      <c r="UZT20" s="153"/>
      <c r="UZU20" s="153"/>
      <c r="UZV20" s="153"/>
      <c r="UZW20" s="153"/>
      <c r="UZX20" s="153"/>
      <c r="UZY20" s="153"/>
      <c r="UZZ20" s="153"/>
      <c r="VAA20" s="153"/>
      <c r="VAB20" s="153"/>
      <c r="VAC20" s="153"/>
      <c r="VAD20" s="153"/>
      <c r="VAE20" s="153"/>
      <c r="VAF20" s="153"/>
      <c r="VAG20" s="153"/>
      <c r="VAH20" s="153"/>
      <c r="VAI20" s="153"/>
      <c r="VAJ20" s="153"/>
      <c r="VAK20" s="153"/>
      <c r="VAL20" s="153"/>
      <c r="VAM20" s="153"/>
      <c r="VAN20" s="153"/>
      <c r="VAO20" s="153"/>
      <c r="VAP20" s="153"/>
      <c r="VAQ20" s="153"/>
      <c r="VAR20" s="153"/>
      <c r="VAS20" s="153"/>
      <c r="VAT20" s="153"/>
      <c r="VAU20" s="153"/>
      <c r="VAV20" s="153"/>
      <c r="VAW20" s="153"/>
      <c r="VAX20" s="153"/>
      <c r="VAY20" s="153"/>
      <c r="VAZ20" s="153"/>
      <c r="VBA20" s="153"/>
      <c r="VBB20" s="153"/>
      <c r="VBC20" s="153"/>
      <c r="VBD20" s="153"/>
      <c r="VBE20" s="153"/>
      <c r="VBF20" s="153"/>
      <c r="VBG20" s="153"/>
      <c r="VBH20" s="153"/>
      <c r="VBI20" s="153"/>
      <c r="VBJ20" s="153"/>
      <c r="VBK20" s="153"/>
      <c r="VBL20" s="153"/>
      <c r="VBM20" s="153"/>
      <c r="VBN20" s="153"/>
      <c r="VBO20" s="153"/>
      <c r="VBP20" s="153"/>
      <c r="VBQ20" s="153"/>
      <c r="VBR20" s="153"/>
      <c r="VBS20" s="153"/>
      <c r="VBT20" s="153"/>
      <c r="VBU20" s="153"/>
      <c r="VBV20" s="153"/>
      <c r="VBW20" s="153"/>
      <c r="VBX20" s="153"/>
      <c r="VBY20" s="153"/>
      <c r="VBZ20" s="153"/>
      <c r="VCA20" s="153"/>
      <c r="VCB20" s="153"/>
      <c r="VCC20" s="153"/>
      <c r="VCD20" s="153"/>
      <c r="VCE20" s="153"/>
      <c r="VCF20" s="153"/>
      <c r="VCG20" s="153"/>
      <c r="VCH20" s="153"/>
      <c r="VCI20" s="153"/>
      <c r="VCJ20" s="153"/>
      <c r="VCK20" s="153"/>
      <c r="VCL20" s="153"/>
      <c r="VCM20" s="153"/>
      <c r="VCN20" s="153"/>
      <c r="VCO20" s="153"/>
      <c r="VCP20" s="153"/>
      <c r="VCQ20" s="153"/>
      <c r="VCR20" s="153"/>
      <c r="VCS20" s="153"/>
      <c r="VCT20" s="153"/>
      <c r="VCU20" s="153"/>
      <c r="VCV20" s="153"/>
      <c r="VCW20" s="153"/>
      <c r="VCX20" s="153"/>
      <c r="VCY20" s="153"/>
      <c r="VCZ20" s="153"/>
      <c r="VDA20" s="153"/>
      <c r="VDB20" s="153"/>
      <c r="VDC20" s="153"/>
      <c r="VDD20" s="153"/>
      <c r="VDE20" s="153"/>
      <c r="VDF20" s="153"/>
      <c r="VDG20" s="153"/>
      <c r="VDH20" s="153"/>
      <c r="VDI20" s="153"/>
      <c r="VDJ20" s="153"/>
      <c r="VDK20" s="153"/>
      <c r="VDL20" s="153"/>
      <c r="VDM20" s="153"/>
      <c r="VDN20" s="153"/>
      <c r="VDO20" s="153"/>
      <c r="VDP20" s="153"/>
      <c r="VDQ20" s="153"/>
      <c r="VDR20" s="153"/>
      <c r="VDS20" s="153"/>
      <c r="VDT20" s="153"/>
      <c r="VDU20" s="153"/>
      <c r="VDV20" s="153"/>
      <c r="VDW20" s="153"/>
      <c r="VDX20" s="153"/>
      <c r="VDY20" s="153"/>
      <c r="VDZ20" s="153"/>
      <c r="VEA20" s="153"/>
      <c r="VEB20" s="153"/>
      <c r="VEC20" s="153"/>
      <c r="VED20" s="153"/>
      <c r="VEE20" s="153"/>
      <c r="VEF20" s="153"/>
      <c r="VEG20" s="153"/>
      <c r="VEH20" s="153"/>
      <c r="VEI20" s="153"/>
      <c r="VEJ20" s="153"/>
      <c r="VEK20" s="153"/>
      <c r="VEL20" s="153"/>
      <c r="VEM20" s="153"/>
      <c r="VEN20" s="153"/>
      <c r="VEO20" s="153"/>
      <c r="VEP20" s="153"/>
      <c r="VEQ20" s="153"/>
      <c r="VER20" s="153"/>
      <c r="VES20" s="153"/>
      <c r="VET20" s="153"/>
      <c r="VEU20" s="153"/>
      <c r="VEV20" s="153"/>
      <c r="VEW20" s="153"/>
      <c r="VEX20" s="153"/>
      <c r="VEY20" s="153"/>
      <c r="VEZ20" s="153"/>
      <c r="VFA20" s="153"/>
      <c r="VFB20" s="153"/>
      <c r="VFC20" s="153"/>
      <c r="VFD20" s="153"/>
      <c r="VFE20" s="153"/>
      <c r="VFF20" s="153"/>
      <c r="VFG20" s="153"/>
      <c r="VFH20" s="153"/>
      <c r="VFI20" s="153"/>
      <c r="VFJ20" s="153"/>
      <c r="VFK20" s="153"/>
      <c r="VFL20" s="153"/>
      <c r="VFM20" s="153"/>
      <c r="VFN20" s="153"/>
      <c r="VFO20" s="153"/>
      <c r="VFP20" s="153"/>
      <c r="VFQ20" s="153"/>
      <c r="VFR20" s="153"/>
      <c r="VFS20" s="153"/>
      <c r="VFT20" s="153"/>
      <c r="VFU20" s="153"/>
      <c r="VFV20" s="153"/>
      <c r="VFW20" s="153"/>
      <c r="VFX20" s="153"/>
      <c r="VFY20" s="153"/>
      <c r="VFZ20" s="153"/>
      <c r="VGA20" s="153"/>
      <c r="VGB20" s="153"/>
      <c r="VGC20" s="153"/>
      <c r="VGD20" s="153"/>
      <c r="VGE20" s="153"/>
      <c r="VGF20" s="153"/>
      <c r="VGG20" s="153"/>
      <c r="VGH20" s="153"/>
      <c r="VGI20" s="153"/>
      <c r="VGJ20" s="153"/>
      <c r="VGK20" s="153"/>
      <c r="VGL20" s="153"/>
      <c r="VGM20" s="153"/>
      <c r="VGN20" s="153"/>
      <c r="VGO20" s="153"/>
      <c r="VGP20" s="153"/>
      <c r="VGQ20" s="153"/>
      <c r="VGR20" s="153"/>
      <c r="VGS20" s="153"/>
      <c r="VGT20" s="153"/>
      <c r="VGU20" s="153"/>
      <c r="VGV20" s="153"/>
      <c r="VGW20" s="153"/>
      <c r="VGX20" s="153"/>
      <c r="VGY20" s="153"/>
      <c r="VGZ20" s="153"/>
      <c r="VHA20" s="153"/>
      <c r="VHB20" s="153"/>
      <c r="VHC20" s="153"/>
      <c r="VHD20" s="153"/>
      <c r="VHE20" s="153"/>
      <c r="VHF20" s="153"/>
      <c r="VHG20" s="153"/>
      <c r="VHH20" s="153"/>
      <c r="VHI20" s="153"/>
      <c r="VHJ20" s="153"/>
      <c r="VHK20" s="153"/>
      <c r="VHL20" s="153"/>
      <c r="VHM20" s="153"/>
      <c r="VHN20" s="153"/>
      <c r="VHO20" s="153"/>
      <c r="VHP20" s="153"/>
      <c r="VHQ20" s="153"/>
      <c r="VHR20" s="153"/>
      <c r="VHS20" s="153"/>
      <c r="VHT20" s="153"/>
      <c r="VHU20" s="153"/>
      <c r="VHV20" s="153"/>
      <c r="VHW20" s="153"/>
      <c r="VHX20" s="153"/>
      <c r="VHY20" s="153"/>
      <c r="VHZ20" s="153"/>
      <c r="VIA20" s="153"/>
      <c r="VIB20" s="153"/>
      <c r="VIC20" s="153"/>
      <c r="VID20" s="153"/>
      <c r="VIE20" s="153"/>
      <c r="VIF20" s="153"/>
      <c r="VIG20" s="153"/>
      <c r="VIH20" s="153"/>
      <c r="VII20" s="153"/>
      <c r="VIJ20" s="153"/>
      <c r="VIK20" s="153"/>
      <c r="VIL20" s="153"/>
      <c r="VIM20" s="153"/>
      <c r="VIN20" s="153"/>
      <c r="VIO20" s="153"/>
      <c r="VIP20" s="153"/>
      <c r="VIQ20" s="153"/>
      <c r="VIR20" s="153"/>
      <c r="VIS20" s="153"/>
      <c r="VIT20" s="153"/>
      <c r="VIU20" s="153"/>
      <c r="VIV20" s="153"/>
      <c r="VIW20" s="153"/>
      <c r="VIX20" s="153"/>
      <c r="VIY20" s="153"/>
      <c r="VIZ20" s="153"/>
      <c r="VJA20" s="153"/>
      <c r="VJB20" s="153"/>
      <c r="VJC20" s="153"/>
      <c r="VJD20" s="153"/>
      <c r="VJE20" s="153"/>
      <c r="VJF20" s="153"/>
      <c r="VJG20" s="153"/>
      <c r="VJH20" s="153"/>
      <c r="VJI20" s="153"/>
      <c r="VJJ20" s="153"/>
      <c r="VJK20" s="153"/>
      <c r="VJL20" s="153"/>
      <c r="VJM20" s="153"/>
      <c r="VJN20" s="153"/>
      <c r="VJO20" s="153"/>
      <c r="VJP20" s="153"/>
      <c r="VJQ20" s="153"/>
      <c r="VJR20" s="153"/>
      <c r="VJS20" s="153"/>
      <c r="VJT20" s="153"/>
      <c r="VJU20" s="153"/>
      <c r="VJV20" s="153"/>
      <c r="VJW20" s="153"/>
      <c r="VJX20" s="153"/>
      <c r="VJY20" s="153"/>
      <c r="VJZ20" s="153"/>
      <c r="VKA20" s="153"/>
      <c r="VKB20" s="153"/>
      <c r="VKC20" s="153"/>
      <c r="VKD20" s="153"/>
      <c r="VKE20" s="153"/>
      <c r="VKF20" s="153"/>
      <c r="VKG20" s="153"/>
      <c r="VKH20" s="153"/>
      <c r="VKI20" s="153"/>
      <c r="VKJ20" s="153"/>
      <c r="VKK20" s="153"/>
      <c r="VKL20" s="153"/>
      <c r="VKM20" s="153"/>
      <c r="VKN20" s="153"/>
      <c r="VKO20" s="153"/>
      <c r="VKP20" s="153"/>
      <c r="VKQ20" s="153"/>
      <c r="VKR20" s="153"/>
      <c r="VKS20" s="153"/>
      <c r="VKT20" s="153"/>
      <c r="VKU20" s="153"/>
      <c r="VKV20" s="153"/>
      <c r="VKW20" s="153"/>
      <c r="VKX20" s="153"/>
      <c r="VKY20" s="153"/>
      <c r="VKZ20" s="153"/>
      <c r="VLA20" s="153"/>
      <c r="VLB20" s="153"/>
      <c r="VLC20" s="153"/>
      <c r="VLD20" s="153"/>
      <c r="VLE20" s="153"/>
      <c r="VLF20" s="153"/>
      <c r="VLG20" s="153"/>
      <c r="VLH20" s="153"/>
      <c r="VLI20" s="153"/>
      <c r="VLJ20" s="153"/>
      <c r="VLK20" s="153"/>
      <c r="VLL20" s="153"/>
      <c r="VLM20" s="153"/>
      <c r="VLN20" s="153"/>
      <c r="VLO20" s="153"/>
      <c r="VLP20" s="153"/>
      <c r="VLQ20" s="153"/>
      <c r="VLR20" s="153"/>
      <c r="VLS20" s="153"/>
      <c r="VLT20" s="153"/>
      <c r="VLU20" s="153"/>
      <c r="VLV20" s="153"/>
      <c r="VLW20" s="153"/>
      <c r="VLX20" s="153"/>
      <c r="VLY20" s="153"/>
      <c r="VLZ20" s="153"/>
      <c r="VMA20" s="153"/>
      <c r="VMB20" s="153"/>
      <c r="VMC20" s="153"/>
      <c r="VMD20" s="153"/>
      <c r="VME20" s="153"/>
      <c r="VMF20" s="153"/>
      <c r="VMG20" s="153"/>
      <c r="VMH20" s="153"/>
      <c r="VMI20" s="153"/>
      <c r="VMJ20" s="153"/>
      <c r="VMK20" s="153"/>
      <c r="VML20" s="153"/>
      <c r="VMM20" s="153"/>
      <c r="VMN20" s="153"/>
      <c r="VMO20" s="153"/>
      <c r="VMP20" s="153"/>
      <c r="VMQ20" s="153"/>
      <c r="VMR20" s="153"/>
      <c r="VMS20" s="153"/>
      <c r="VMT20" s="153"/>
      <c r="VMU20" s="153"/>
      <c r="VMV20" s="153"/>
      <c r="VMW20" s="153"/>
      <c r="VMX20" s="153"/>
      <c r="VMY20" s="153"/>
      <c r="VMZ20" s="153"/>
      <c r="VNA20" s="153"/>
      <c r="VNB20" s="153"/>
      <c r="VNC20" s="153"/>
      <c r="VND20" s="153"/>
      <c r="VNE20" s="153"/>
      <c r="VNF20" s="153"/>
      <c r="VNG20" s="153"/>
      <c r="VNH20" s="153"/>
      <c r="VNI20" s="153"/>
      <c r="VNJ20" s="153"/>
      <c r="VNK20" s="153"/>
      <c r="VNL20" s="153"/>
      <c r="VNM20" s="153"/>
      <c r="VNN20" s="153"/>
      <c r="VNO20" s="153"/>
      <c r="VNP20" s="153"/>
      <c r="VNQ20" s="153"/>
      <c r="VNR20" s="153"/>
      <c r="VNS20" s="153"/>
      <c r="VNT20" s="153"/>
      <c r="VNU20" s="153"/>
      <c r="VNV20" s="153"/>
      <c r="VNW20" s="153"/>
      <c r="VNX20" s="153"/>
      <c r="VNY20" s="153"/>
      <c r="VNZ20" s="153"/>
      <c r="VOA20" s="153"/>
      <c r="VOB20" s="153"/>
      <c r="VOC20" s="153"/>
      <c r="VOD20" s="153"/>
      <c r="VOE20" s="153"/>
      <c r="VOF20" s="153"/>
      <c r="VOG20" s="153"/>
      <c r="VOH20" s="153"/>
      <c r="VOI20" s="153"/>
      <c r="VOJ20" s="153"/>
      <c r="VOK20" s="153"/>
      <c r="VOL20" s="153"/>
      <c r="VOM20" s="153"/>
      <c r="VON20" s="153"/>
      <c r="VOO20" s="153"/>
      <c r="VOP20" s="153"/>
      <c r="VOQ20" s="153"/>
      <c r="VOR20" s="153"/>
      <c r="VOS20" s="153"/>
      <c r="VOT20" s="153"/>
      <c r="VOU20" s="153"/>
      <c r="VOV20" s="153"/>
      <c r="VOW20" s="153"/>
      <c r="VOX20" s="153"/>
      <c r="VOY20" s="153"/>
      <c r="VOZ20" s="153"/>
      <c r="VPA20" s="153"/>
      <c r="VPB20" s="153"/>
      <c r="VPC20" s="153"/>
      <c r="VPD20" s="153"/>
      <c r="VPE20" s="153"/>
      <c r="VPF20" s="153"/>
      <c r="VPG20" s="153"/>
      <c r="VPH20" s="153"/>
      <c r="VPI20" s="153"/>
      <c r="VPJ20" s="153"/>
      <c r="VPK20" s="153"/>
      <c r="VPL20" s="153"/>
      <c r="VPM20" s="153"/>
      <c r="VPN20" s="153"/>
      <c r="VPO20" s="153"/>
      <c r="VPP20" s="153"/>
      <c r="VPQ20" s="153"/>
      <c r="VPR20" s="153"/>
      <c r="VPS20" s="153"/>
      <c r="VPT20" s="153"/>
      <c r="VPU20" s="153"/>
      <c r="VPV20" s="153"/>
      <c r="VPW20" s="153"/>
      <c r="VPX20" s="153"/>
      <c r="VPY20" s="153"/>
      <c r="VPZ20" s="153"/>
      <c r="VQA20" s="153"/>
      <c r="VQB20" s="153"/>
      <c r="VQC20" s="153"/>
      <c r="VQD20" s="153"/>
      <c r="VQE20" s="153"/>
      <c r="VQF20" s="153"/>
      <c r="VQG20" s="153"/>
      <c r="VQH20" s="153"/>
      <c r="VQI20" s="153"/>
      <c r="VQJ20" s="153"/>
      <c r="VQK20" s="153"/>
      <c r="VQL20" s="153"/>
      <c r="VQM20" s="153"/>
      <c r="VQN20" s="153"/>
      <c r="VQO20" s="153"/>
      <c r="VQP20" s="153"/>
      <c r="VQQ20" s="153"/>
      <c r="VQR20" s="153"/>
      <c r="VQS20" s="153"/>
      <c r="VQT20" s="153"/>
      <c r="VQU20" s="153"/>
      <c r="VQV20" s="153"/>
      <c r="VQW20" s="153"/>
      <c r="VQX20" s="153"/>
      <c r="VQY20" s="153"/>
      <c r="VQZ20" s="153"/>
      <c r="VRA20" s="153"/>
      <c r="VRB20" s="153"/>
      <c r="VRC20" s="153"/>
      <c r="VRD20" s="153"/>
      <c r="VRE20" s="153"/>
      <c r="VRF20" s="153"/>
      <c r="VRG20" s="153"/>
      <c r="VRH20" s="153"/>
      <c r="VRI20" s="153"/>
      <c r="VRJ20" s="153"/>
      <c r="VRK20" s="153"/>
      <c r="VRL20" s="153"/>
      <c r="VRM20" s="153"/>
      <c r="VRN20" s="153"/>
      <c r="VRO20" s="153"/>
      <c r="VRP20" s="153"/>
      <c r="VRQ20" s="153"/>
      <c r="VRR20" s="153"/>
      <c r="VRS20" s="153"/>
      <c r="VRT20" s="153"/>
      <c r="VRU20" s="153"/>
      <c r="VRV20" s="153"/>
      <c r="VRW20" s="153"/>
      <c r="VRX20" s="153"/>
      <c r="VRY20" s="153"/>
      <c r="VRZ20" s="153"/>
      <c r="VSA20" s="153"/>
      <c r="VSB20" s="153"/>
      <c r="VSC20" s="153"/>
      <c r="VSD20" s="153"/>
      <c r="VSE20" s="153"/>
      <c r="VSF20" s="153"/>
      <c r="VSG20" s="153"/>
      <c r="VSH20" s="153"/>
      <c r="VSI20" s="153"/>
      <c r="VSJ20" s="153"/>
      <c r="VSK20" s="153"/>
      <c r="VSL20" s="153"/>
      <c r="VSM20" s="153"/>
      <c r="VSN20" s="153"/>
      <c r="VSO20" s="153"/>
      <c r="VSP20" s="153"/>
      <c r="VSQ20" s="153"/>
      <c r="VSR20" s="153"/>
      <c r="VSS20" s="153"/>
      <c r="VST20" s="153"/>
      <c r="VSU20" s="153"/>
      <c r="VSV20" s="153"/>
      <c r="VSW20" s="153"/>
      <c r="VSX20" s="153"/>
      <c r="VSY20" s="153"/>
      <c r="VSZ20" s="153"/>
      <c r="VTA20" s="153"/>
      <c r="VTB20" s="153"/>
      <c r="VTC20" s="153"/>
      <c r="VTD20" s="153"/>
      <c r="VTE20" s="153"/>
      <c r="VTF20" s="153"/>
      <c r="VTG20" s="153"/>
      <c r="VTH20" s="153"/>
      <c r="VTI20" s="153"/>
      <c r="VTJ20" s="153"/>
      <c r="VTK20" s="153"/>
      <c r="VTL20" s="153"/>
      <c r="VTM20" s="153"/>
      <c r="VTN20" s="153"/>
      <c r="VTO20" s="153"/>
      <c r="VTP20" s="153"/>
      <c r="VTQ20" s="153"/>
      <c r="VTR20" s="153"/>
      <c r="VTS20" s="153"/>
      <c r="VTT20" s="153"/>
      <c r="VTU20" s="153"/>
      <c r="VTV20" s="153"/>
      <c r="VTW20" s="153"/>
      <c r="VTX20" s="153"/>
      <c r="VTY20" s="153"/>
      <c r="VTZ20" s="153"/>
      <c r="VUA20" s="153"/>
      <c r="VUB20" s="153"/>
      <c r="VUC20" s="153"/>
      <c r="VUD20" s="153"/>
      <c r="VUE20" s="153"/>
      <c r="VUF20" s="153"/>
      <c r="VUG20" s="153"/>
      <c r="VUH20" s="153"/>
      <c r="VUI20" s="153"/>
      <c r="VUJ20" s="153"/>
      <c r="VUK20" s="153"/>
      <c r="VUL20" s="153"/>
      <c r="VUM20" s="153"/>
      <c r="VUN20" s="153"/>
      <c r="VUO20" s="153"/>
      <c r="VUP20" s="153"/>
      <c r="VUQ20" s="153"/>
      <c r="VUR20" s="153"/>
      <c r="VUS20" s="153"/>
      <c r="VUT20" s="153"/>
      <c r="VUU20" s="153"/>
      <c r="VUV20" s="153"/>
      <c r="VUW20" s="153"/>
      <c r="VUX20" s="153"/>
      <c r="VUY20" s="153"/>
      <c r="VUZ20" s="153"/>
      <c r="VVA20" s="153"/>
      <c r="VVB20" s="153"/>
      <c r="VVC20" s="153"/>
      <c r="VVD20" s="153"/>
      <c r="VVE20" s="153"/>
      <c r="VVF20" s="153"/>
      <c r="VVG20" s="153"/>
      <c r="VVH20" s="153"/>
      <c r="VVI20" s="153"/>
      <c r="VVJ20" s="153"/>
      <c r="VVK20" s="153"/>
      <c r="VVL20" s="153"/>
      <c r="VVM20" s="153"/>
      <c r="VVN20" s="153"/>
      <c r="VVO20" s="153"/>
      <c r="VVP20" s="153"/>
      <c r="VVQ20" s="153"/>
      <c r="VVR20" s="153"/>
      <c r="VVS20" s="153"/>
      <c r="VVT20" s="153"/>
      <c r="VVU20" s="153"/>
      <c r="VVV20" s="153"/>
      <c r="VVW20" s="153"/>
      <c r="VVX20" s="153"/>
      <c r="VVY20" s="153"/>
      <c r="VVZ20" s="153"/>
      <c r="VWA20" s="153"/>
      <c r="VWB20" s="153"/>
      <c r="VWC20" s="153"/>
      <c r="VWD20" s="153"/>
      <c r="VWE20" s="153"/>
      <c r="VWF20" s="153"/>
      <c r="VWG20" s="153"/>
      <c r="VWH20" s="153"/>
      <c r="VWI20" s="153"/>
      <c r="VWJ20" s="153"/>
      <c r="VWK20" s="153"/>
      <c r="VWL20" s="153"/>
      <c r="VWM20" s="153"/>
      <c r="VWN20" s="153"/>
      <c r="VWO20" s="153"/>
      <c r="VWP20" s="153"/>
      <c r="VWQ20" s="153"/>
      <c r="VWR20" s="153"/>
      <c r="VWS20" s="153"/>
      <c r="VWT20" s="153"/>
      <c r="VWU20" s="153"/>
      <c r="VWV20" s="153"/>
      <c r="VWW20" s="153"/>
      <c r="VWX20" s="153"/>
      <c r="VWY20" s="153"/>
      <c r="VWZ20" s="153"/>
      <c r="VXA20" s="153"/>
      <c r="VXB20" s="153"/>
      <c r="VXC20" s="153"/>
      <c r="VXD20" s="153"/>
      <c r="VXE20" s="153"/>
      <c r="VXF20" s="153"/>
      <c r="VXG20" s="153"/>
      <c r="VXH20" s="153"/>
      <c r="VXI20" s="153"/>
      <c r="VXJ20" s="153"/>
      <c r="VXK20" s="153"/>
      <c r="VXL20" s="153"/>
      <c r="VXM20" s="153"/>
      <c r="VXN20" s="153"/>
      <c r="VXO20" s="153"/>
      <c r="VXP20" s="153"/>
      <c r="VXQ20" s="153"/>
      <c r="VXR20" s="153"/>
      <c r="VXS20" s="153"/>
      <c r="VXT20" s="153"/>
      <c r="VXU20" s="153"/>
      <c r="VXV20" s="153"/>
      <c r="VXW20" s="153"/>
      <c r="VXX20" s="153"/>
      <c r="VXY20" s="153"/>
      <c r="VXZ20" s="153"/>
      <c r="VYA20" s="153"/>
      <c r="VYB20" s="153"/>
      <c r="VYC20" s="153"/>
      <c r="VYD20" s="153"/>
      <c r="VYE20" s="153"/>
      <c r="VYF20" s="153"/>
      <c r="VYG20" s="153"/>
      <c r="VYH20" s="153"/>
      <c r="VYI20" s="153"/>
      <c r="VYJ20" s="153"/>
      <c r="VYK20" s="153"/>
      <c r="VYL20" s="153"/>
      <c r="VYM20" s="153"/>
      <c r="VYN20" s="153"/>
      <c r="VYO20" s="153"/>
      <c r="VYP20" s="153"/>
      <c r="VYQ20" s="153"/>
      <c r="VYR20" s="153"/>
      <c r="VYS20" s="153"/>
      <c r="VYT20" s="153"/>
      <c r="VYU20" s="153"/>
      <c r="VYV20" s="153"/>
      <c r="VYW20" s="153"/>
      <c r="VYX20" s="153"/>
      <c r="VYY20" s="153"/>
      <c r="VYZ20" s="153"/>
      <c r="VZA20" s="153"/>
      <c r="VZB20" s="153"/>
      <c r="VZC20" s="153"/>
      <c r="VZD20" s="153"/>
      <c r="VZE20" s="153"/>
      <c r="VZF20" s="153"/>
      <c r="VZG20" s="153"/>
      <c r="VZH20" s="153"/>
      <c r="VZI20" s="153"/>
      <c r="VZJ20" s="153"/>
      <c r="VZK20" s="153"/>
      <c r="VZL20" s="153"/>
      <c r="VZM20" s="153"/>
      <c r="VZN20" s="153"/>
      <c r="VZO20" s="153"/>
      <c r="VZP20" s="153"/>
      <c r="VZQ20" s="153"/>
      <c r="VZR20" s="153"/>
      <c r="VZS20" s="153"/>
      <c r="VZT20" s="153"/>
      <c r="VZU20" s="153"/>
      <c r="VZV20" s="153"/>
      <c r="VZW20" s="153"/>
      <c r="VZX20" s="153"/>
      <c r="VZY20" s="153"/>
      <c r="VZZ20" s="153"/>
      <c r="WAA20" s="153"/>
      <c r="WAB20" s="153"/>
      <c r="WAC20" s="153"/>
      <c r="WAD20" s="153"/>
      <c r="WAE20" s="153"/>
      <c r="WAF20" s="153"/>
      <c r="WAG20" s="153"/>
      <c r="WAH20" s="153"/>
      <c r="WAI20" s="153"/>
      <c r="WAJ20" s="153"/>
      <c r="WAK20" s="153"/>
      <c r="WAL20" s="153"/>
      <c r="WAM20" s="153"/>
      <c r="WAN20" s="153"/>
      <c r="WAO20" s="153"/>
      <c r="WAP20" s="153"/>
      <c r="WAQ20" s="153"/>
      <c r="WAR20" s="153"/>
      <c r="WAS20" s="153"/>
      <c r="WAT20" s="153"/>
      <c r="WAU20" s="153"/>
      <c r="WAV20" s="153"/>
      <c r="WAW20" s="153"/>
      <c r="WAX20" s="153"/>
      <c r="WAY20" s="153"/>
      <c r="WAZ20" s="153"/>
      <c r="WBA20" s="153"/>
      <c r="WBB20" s="153"/>
      <c r="WBC20" s="153"/>
      <c r="WBD20" s="153"/>
      <c r="WBE20" s="153"/>
      <c r="WBF20" s="153"/>
      <c r="WBG20" s="153"/>
      <c r="WBH20" s="153"/>
      <c r="WBI20" s="153"/>
      <c r="WBJ20" s="153"/>
      <c r="WBK20" s="153"/>
      <c r="WBL20" s="153"/>
      <c r="WBM20" s="153"/>
      <c r="WBN20" s="153"/>
      <c r="WBO20" s="153"/>
      <c r="WBP20" s="153"/>
      <c r="WBQ20" s="153"/>
      <c r="WBR20" s="153"/>
      <c r="WBS20" s="153"/>
      <c r="WBT20" s="153"/>
      <c r="WBU20" s="153"/>
      <c r="WBV20" s="153"/>
      <c r="WBW20" s="153"/>
      <c r="WBX20" s="153"/>
      <c r="WBY20" s="153"/>
      <c r="WBZ20" s="153"/>
      <c r="WCA20" s="153"/>
      <c r="WCB20" s="153"/>
      <c r="WCC20" s="153"/>
      <c r="WCD20" s="153"/>
      <c r="WCE20" s="153"/>
      <c r="WCF20" s="153"/>
      <c r="WCG20" s="153"/>
      <c r="WCH20" s="153"/>
      <c r="WCI20" s="153"/>
      <c r="WCJ20" s="153"/>
      <c r="WCK20" s="153"/>
      <c r="WCL20" s="153"/>
      <c r="WCM20" s="153"/>
      <c r="WCN20" s="153"/>
      <c r="WCO20" s="153"/>
      <c r="WCP20" s="153"/>
      <c r="WCQ20" s="153"/>
      <c r="WCR20" s="153"/>
      <c r="WCS20" s="153"/>
      <c r="WCT20" s="153"/>
      <c r="WCU20" s="153"/>
      <c r="WCV20" s="153"/>
      <c r="WCW20" s="153"/>
      <c r="WCX20" s="153"/>
      <c r="WCY20" s="153"/>
      <c r="WCZ20" s="153"/>
      <c r="WDA20" s="153"/>
      <c r="WDB20" s="153"/>
      <c r="WDC20" s="153"/>
      <c r="WDD20" s="153"/>
      <c r="WDE20" s="153"/>
      <c r="WDF20" s="153"/>
      <c r="WDG20" s="153"/>
      <c r="WDH20" s="153"/>
      <c r="WDI20" s="153"/>
      <c r="WDJ20" s="153"/>
      <c r="WDK20" s="153"/>
      <c r="WDL20" s="153"/>
      <c r="WDM20" s="153"/>
      <c r="WDN20" s="153"/>
      <c r="WDO20" s="153"/>
      <c r="WDP20" s="153"/>
      <c r="WDQ20" s="153"/>
      <c r="WDR20" s="153"/>
      <c r="WDS20" s="153"/>
      <c r="WDT20" s="153"/>
      <c r="WDU20" s="153"/>
      <c r="WDV20" s="153"/>
      <c r="WDW20" s="153"/>
      <c r="WDX20" s="153"/>
      <c r="WDY20" s="153"/>
      <c r="WDZ20" s="153"/>
      <c r="WEA20" s="153"/>
      <c r="WEB20" s="153"/>
      <c r="WEC20" s="153"/>
      <c r="WED20" s="153"/>
      <c r="WEE20" s="153"/>
      <c r="WEF20" s="153"/>
      <c r="WEG20" s="153"/>
      <c r="WEH20" s="153"/>
      <c r="WEI20" s="153"/>
      <c r="WEJ20" s="153"/>
      <c r="WEK20" s="153"/>
      <c r="WEL20" s="153"/>
      <c r="WEM20" s="153"/>
      <c r="WEN20" s="153"/>
      <c r="WEO20" s="153"/>
      <c r="WEP20" s="153"/>
      <c r="WEQ20" s="153"/>
      <c r="WER20" s="153"/>
      <c r="WES20" s="153"/>
      <c r="WET20" s="153"/>
      <c r="WEU20" s="153"/>
      <c r="WEV20" s="153"/>
      <c r="WEW20" s="153"/>
      <c r="WEX20" s="153"/>
      <c r="WEY20" s="153"/>
      <c r="WEZ20" s="153"/>
      <c r="WFA20" s="153"/>
      <c r="WFB20" s="153"/>
      <c r="WFC20" s="153"/>
      <c r="WFD20" s="153"/>
      <c r="WFE20" s="153"/>
      <c r="WFF20" s="153"/>
      <c r="WFG20" s="153"/>
      <c r="WFH20" s="153"/>
      <c r="WFI20" s="153"/>
      <c r="WFJ20" s="153"/>
      <c r="WFK20" s="153"/>
      <c r="WFL20" s="153"/>
      <c r="WFM20" s="153"/>
      <c r="WFN20" s="153"/>
      <c r="WFO20" s="153"/>
      <c r="WFP20" s="153"/>
      <c r="WFQ20" s="153"/>
      <c r="WFR20" s="153"/>
      <c r="WFS20" s="153"/>
      <c r="WFT20" s="153"/>
      <c r="WFU20" s="153"/>
      <c r="WFV20" s="153"/>
      <c r="WFW20" s="153"/>
      <c r="WFX20" s="153"/>
      <c r="WFY20" s="153"/>
      <c r="WFZ20" s="153"/>
      <c r="WGA20" s="153"/>
      <c r="WGB20" s="153"/>
      <c r="WGC20" s="153"/>
      <c r="WGD20" s="153"/>
      <c r="WGE20" s="153"/>
      <c r="WGF20" s="153"/>
      <c r="WGG20" s="153"/>
      <c r="WGH20" s="153"/>
      <c r="WGI20" s="153"/>
      <c r="WGJ20" s="153"/>
      <c r="WGK20" s="153"/>
      <c r="WGL20" s="153"/>
      <c r="WGM20" s="153"/>
      <c r="WGN20" s="153"/>
      <c r="WGO20" s="153"/>
      <c r="WGP20" s="153"/>
      <c r="WGQ20" s="153"/>
      <c r="WGR20" s="153"/>
      <c r="WGS20" s="153"/>
      <c r="WGT20" s="153"/>
      <c r="WGU20" s="153"/>
      <c r="WGV20" s="153"/>
      <c r="WGW20" s="153"/>
      <c r="WGX20" s="153"/>
      <c r="WGY20" s="153"/>
      <c r="WGZ20" s="153"/>
      <c r="WHA20" s="153"/>
      <c r="WHB20" s="153"/>
      <c r="WHC20" s="153"/>
      <c r="WHD20" s="153"/>
      <c r="WHE20" s="153"/>
      <c r="WHF20" s="153"/>
      <c r="WHG20" s="153"/>
      <c r="WHH20" s="153"/>
      <c r="WHI20" s="153"/>
      <c r="WHJ20" s="153"/>
      <c r="WHK20" s="153"/>
      <c r="WHL20" s="153"/>
      <c r="WHM20" s="153"/>
      <c r="WHN20" s="153"/>
      <c r="WHO20" s="153"/>
      <c r="WHP20" s="153"/>
      <c r="WHQ20" s="153"/>
      <c r="WHR20" s="153"/>
      <c r="WHS20" s="153"/>
      <c r="WHT20" s="153"/>
      <c r="WHU20" s="153"/>
      <c r="WHV20" s="153"/>
      <c r="WHW20" s="153"/>
      <c r="WHX20" s="153"/>
      <c r="WHY20" s="153"/>
      <c r="WHZ20" s="153"/>
      <c r="WIA20" s="153"/>
      <c r="WIB20" s="153"/>
      <c r="WIC20" s="153"/>
      <c r="WID20" s="153"/>
      <c r="WIE20" s="153"/>
      <c r="WIF20" s="153"/>
      <c r="WIG20" s="153"/>
      <c r="WIH20" s="153"/>
      <c r="WII20" s="153"/>
      <c r="WIJ20" s="153"/>
      <c r="WIK20" s="153"/>
      <c r="WIL20" s="153"/>
      <c r="WIM20" s="153"/>
      <c r="WIN20" s="153"/>
      <c r="WIO20" s="153"/>
      <c r="WIP20" s="153"/>
      <c r="WIQ20" s="153"/>
      <c r="WIR20" s="153"/>
      <c r="WIS20" s="153"/>
      <c r="WIT20" s="153"/>
      <c r="WIU20" s="153"/>
      <c r="WIV20" s="153"/>
      <c r="WIW20" s="153"/>
      <c r="WIX20" s="153"/>
      <c r="WIY20" s="153"/>
      <c r="WIZ20" s="153"/>
      <c r="WJA20" s="153"/>
      <c r="WJB20" s="153"/>
      <c r="WJC20" s="153"/>
      <c r="WJD20" s="153"/>
      <c r="WJE20" s="153"/>
      <c r="WJF20" s="153"/>
      <c r="WJG20" s="153"/>
      <c r="WJH20" s="153"/>
      <c r="WJI20" s="153"/>
      <c r="WJJ20" s="153"/>
      <c r="WJK20" s="153"/>
      <c r="WJL20" s="153"/>
      <c r="WJM20" s="153"/>
      <c r="WJN20" s="153"/>
      <c r="WJO20" s="153"/>
      <c r="WJP20" s="153"/>
      <c r="WJQ20" s="153"/>
      <c r="WJR20" s="153"/>
      <c r="WJS20" s="153"/>
      <c r="WJT20" s="153"/>
      <c r="WJU20" s="153"/>
      <c r="WJV20" s="153"/>
      <c r="WJW20" s="153"/>
      <c r="WJX20" s="153"/>
      <c r="WJY20" s="153"/>
      <c r="WJZ20" s="153"/>
      <c r="WKA20" s="153"/>
      <c r="WKB20" s="153"/>
      <c r="WKC20" s="153"/>
      <c r="WKD20" s="153"/>
      <c r="WKE20" s="153"/>
      <c r="WKF20" s="153"/>
      <c r="WKG20" s="153"/>
      <c r="WKH20" s="153"/>
      <c r="WKI20" s="153"/>
      <c r="WKJ20" s="153"/>
      <c r="WKK20" s="153"/>
      <c r="WKL20" s="153"/>
      <c r="WKM20" s="153"/>
      <c r="WKN20" s="153"/>
      <c r="WKO20" s="153"/>
      <c r="WKP20" s="153"/>
      <c r="WKQ20" s="153"/>
      <c r="WKR20" s="153"/>
      <c r="WKS20" s="153"/>
      <c r="WKT20" s="153"/>
      <c r="WKU20" s="153"/>
      <c r="WKV20" s="153"/>
      <c r="WKW20" s="153"/>
      <c r="WKX20" s="153"/>
      <c r="WKY20" s="153"/>
      <c r="WKZ20" s="153"/>
      <c r="WLA20" s="153"/>
      <c r="WLB20" s="153"/>
      <c r="WLC20" s="153"/>
      <c r="WLD20" s="153"/>
      <c r="WLE20" s="153"/>
      <c r="WLF20" s="153"/>
      <c r="WLG20" s="153"/>
      <c r="WLH20" s="153"/>
      <c r="WLI20" s="153"/>
      <c r="WLJ20" s="153"/>
      <c r="WLK20" s="153"/>
      <c r="WLL20" s="153"/>
      <c r="WLM20" s="153"/>
      <c r="WLN20" s="153"/>
      <c r="WLO20" s="153"/>
      <c r="WLP20" s="153"/>
      <c r="WLQ20" s="153"/>
      <c r="WLR20" s="153"/>
      <c r="WLS20" s="153"/>
      <c r="WLT20" s="153"/>
      <c r="WLU20" s="153"/>
      <c r="WLV20" s="153"/>
      <c r="WLW20" s="153"/>
      <c r="WLX20" s="153"/>
      <c r="WLY20" s="153"/>
      <c r="WLZ20" s="153"/>
      <c r="WMA20" s="153"/>
      <c r="WMB20" s="153"/>
      <c r="WMC20" s="153"/>
      <c r="WMD20" s="153"/>
      <c r="WME20" s="153"/>
      <c r="WMF20" s="153"/>
      <c r="WMG20" s="153"/>
      <c r="WMH20" s="153"/>
      <c r="WMI20" s="153"/>
      <c r="WMJ20" s="153"/>
      <c r="WMK20" s="153"/>
      <c r="WML20" s="153"/>
      <c r="WMM20" s="153"/>
      <c r="WMN20" s="153"/>
      <c r="WMO20" s="153"/>
      <c r="WMP20" s="153"/>
      <c r="WMQ20" s="153"/>
      <c r="WMR20" s="153"/>
      <c r="WMS20" s="153"/>
      <c r="WMT20" s="153"/>
      <c r="WMU20" s="153"/>
      <c r="WMV20" s="153"/>
      <c r="WMW20" s="153"/>
      <c r="WMX20" s="153"/>
      <c r="WMY20" s="153"/>
      <c r="WMZ20" s="153"/>
      <c r="WNA20" s="153"/>
      <c r="WNB20" s="153"/>
      <c r="WNC20" s="153"/>
      <c r="WND20" s="153"/>
      <c r="WNE20" s="153"/>
      <c r="WNF20" s="153"/>
      <c r="WNG20" s="153"/>
      <c r="WNH20" s="153"/>
      <c r="WNI20" s="153"/>
      <c r="WNJ20" s="153"/>
      <c r="WNK20" s="153"/>
      <c r="WNL20" s="153"/>
      <c r="WNM20" s="153"/>
      <c r="WNN20" s="153"/>
      <c r="WNO20" s="153"/>
      <c r="WNP20" s="153"/>
      <c r="WNQ20" s="153"/>
      <c r="WNR20" s="153"/>
      <c r="WNS20" s="153"/>
      <c r="WNT20" s="153"/>
      <c r="WNU20" s="153"/>
      <c r="WNV20" s="153"/>
      <c r="WNW20" s="153"/>
      <c r="WNX20" s="153"/>
      <c r="WNY20" s="153"/>
      <c r="WNZ20" s="153"/>
      <c r="WOA20" s="153"/>
      <c r="WOB20" s="153"/>
      <c r="WOC20" s="153"/>
      <c r="WOD20" s="153"/>
      <c r="WOE20" s="153"/>
      <c r="WOF20" s="153"/>
      <c r="WOG20" s="153"/>
      <c r="WOH20" s="153"/>
      <c r="WOI20" s="153"/>
      <c r="WOJ20" s="153"/>
      <c r="WOK20" s="153"/>
      <c r="WOL20" s="153"/>
      <c r="WOM20" s="153"/>
      <c r="WON20" s="153"/>
      <c r="WOO20" s="153"/>
      <c r="WOP20" s="153"/>
      <c r="WOQ20" s="153"/>
      <c r="WOR20" s="153"/>
      <c r="WOS20" s="153"/>
      <c r="WOT20" s="153"/>
      <c r="WOU20" s="153"/>
      <c r="WOV20" s="153"/>
      <c r="WOW20" s="153"/>
      <c r="WOX20" s="153"/>
      <c r="WOY20" s="153"/>
      <c r="WOZ20" s="153"/>
      <c r="WPA20" s="153"/>
      <c r="WPB20" s="153"/>
      <c r="WPC20" s="153"/>
      <c r="WPD20" s="153"/>
      <c r="WPE20" s="153"/>
      <c r="WPF20" s="153"/>
      <c r="WPG20" s="153"/>
      <c r="WPH20" s="153"/>
      <c r="WPI20" s="153"/>
      <c r="WPJ20" s="153"/>
      <c r="WPK20" s="153"/>
      <c r="WPL20" s="153"/>
      <c r="WPM20" s="153"/>
      <c r="WPN20" s="153"/>
      <c r="WPO20" s="153"/>
      <c r="WPP20" s="153"/>
      <c r="WPQ20" s="153"/>
      <c r="WPR20" s="153"/>
      <c r="WPS20" s="153"/>
      <c r="WPT20" s="153"/>
      <c r="WPU20" s="153"/>
      <c r="WPV20" s="153"/>
      <c r="WPW20" s="153"/>
      <c r="WPX20" s="153"/>
      <c r="WPY20" s="153"/>
      <c r="WPZ20" s="153"/>
      <c r="WQA20" s="153"/>
      <c r="WQB20" s="153"/>
      <c r="WQC20" s="153"/>
      <c r="WQD20" s="153"/>
      <c r="WQE20" s="153"/>
      <c r="WQF20" s="153"/>
      <c r="WQG20" s="153"/>
      <c r="WQH20" s="153"/>
      <c r="WQI20" s="153"/>
      <c r="WQJ20" s="153"/>
      <c r="WQK20" s="153"/>
      <c r="WQL20" s="153"/>
      <c r="WQM20" s="153"/>
      <c r="WQN20" s="153"/>
      <c r="WQO20" s="153"/>
      <c r="WQP20" s="153"/>
      <c r="WQQ20" s="153"/>
      <c r="WQR20" s="153"/>
      <c r="WQS20" s="153"/>
      <c r="WQT20" s="153"/>
      <c r="WQU20" s="153"/>
      <c r="WQV20" s="153"/>
      <c r="WQW20" s="153"/>
      <c r="WQX20" s="153"/>
      <c r="WQY20" s="153"/>
      <c r="WQZ20" s="153"/>
      <c r="WRA20" s="153"/>
      <c r="WRB20" s="153"/>
      <c r="WRC20" s="153"/>
      <c r="WRD20" s="153"/>
      <c r="WRE20" s="153"/>
      <c r="WRF20" s="153"/>
      <c r="WRG20" s="153"/>
      <c r="WRH20" s="153"/>
      <c r="WRI20" s="153"/>
      <c r="WRJ20" s="153"/>
      <c r="WRK20" s="153"/>
      <c r="WRL20" s="153"/>
      <c r="WRM20" s="153"/>
      <c r="WRN20" s="153"/>
      <c r="WRO20" s="153"/>
      <c r="WRP20" s="153"/>
      <c r="WRQ20" s="153"/>
      <c r="WRR20" s="153"/>
      <c r="WRS20" s="153"/>
      <c r="WRT20" s="153"/>
      <c r="WRU20" s="153"/>
      <c r="WRV20" s="153"/>
      <c r="WRW20" s="153"/>
      <c r="WRX20" s="153"/>
      <c r="WRY20" s="153"/>
      <c r="WRZ20" s="153"/>
      <c r="WSA20" s="153"/>
      <c r="WSB20" s="153"/>
      <c r="WSC20" s="153"/>
      <c r="WSD20" s="153"/>
      <c r="WSE20" s="153"/>
      <c r="WSF20" s="153"/>
      <c r="WSG20" s="153"/>
      <c r="WSH20" s="153"/>
      <c r="WSI20" s="153"/>
      <c r="WSJ20" s="153"/>
      <c r="WSK20" s="153"/>
      <c r="WSL20" s="153"/>
      <c r="WSM20" s="153"/>
      <c r="WSN20" s="153"/>
      <c r="WSO20" s="153"/>
      <c r="WSP20" s="153"/>
      <c r="WSQ20" s="153"/>
      <c r="WSR20" s="153"/>
      <c r="WSS20" s="153"/>
      <c r="WST20" s="153"/>
      <c r="WSU20" s="153"/>
      <c r="WSV20" s="153"/>
      <c r="WSW20" s="153"/>
      <c r="WSX20" s="153"/>
      <c r="WSY20" s="153"/>
      <c r="WSZ20" s="153"/>
      <c r="WTA20" s="153"/>
      <c r="WTB20" s="153"/>
      <c r="WTC20" s="153"/>
      <c r="WTD20" s="153"/>
      <c r="WTE20" s="153"/>
      <c r="WTF20" s="153"/>
      <c r="WTG20" s="153"/>
      <c r="WTH20" s="153"/>
      <c r="WTI20" s="153"/>
      <c r="WTJ20" s="153"/>
      <c r="WTK20" s="153"/>
      <c r="WTL20" s="153"/>
      <c r="WTM20" s="153"/>
      <c r="WTN20" s="153"/>
      <c r="WTO20" s="153"/>
      <c r="WTP20" s="153"/>
      <c r="WTQ20" s="153"/>
      <c r="WTR20" s="153"/>
      <c r="WTS20" s="153"/>
      <c r="WTT20" s="153"/>
      <c r="WTU20" s="153"/>
      <c r="WTV20" s="153"/>
      <c r="WTW20" s="153"/>
      <c r="WTX20" s="153"/>
      <c r="WTY20" s="153"/>
      <c r="WTZ20" s="153"/>
      <c r="WUA20" s="153"/>
      <c r="WUB20" s="153"/>
      <c r="WUC20" s="153"/>
      <c r="WUD20" s="153"/>
      <c r="WUE20" s="153"/>
      <c r="WUF20" s="153"/>
      <c r="WUG20" s="153"/>
      <c r="WUH20" s="153"/>
      <c r="WUI20" s="153"/>
      <c r="WUJ20" s="153"/>
      <c r="WUK20" s="153"/>
      <c r="WUL20" s="153"/>
      <c r="WUM20" s="153"/>
      <c r="WUN20" s="153"/>
      <c r="WUO20" s="153"/>
      <c r="WUP20" s="153"/>
      <c r="WUQ20" s="153"/>
      <c r="WUR20" s="153"/>
      <c r="WUS20" s="153"/>
      <c r="WUT20" s="153"/>
      <c r="WUU20" s="153"/>
      <c r="WUV20" s="153"/>
      <c r="WUW20" s="153"/>
      <c r="WUX20" s="153"/>
      <c r="WUY20" s="153"/>
      <c r="WUZ20" s="153"/>
      <c r="WVA20" s="153"/>
      <c r="WVB20" s="153"/>
      <c r="WVC20" s="153"/>
      <c r="WVD20" s="153"/>
      <c r="WVE20" s="153"/>
      <c r="WVF20" s="153"/>
      <c r="WVG20" s="153"/>
      <c r="WVH20" s="153"/>
      <c r="WVI20" s="153"/>
      <c r="WVJ20" s="153"/>
      <c r="WVK20" s="153"/>
      <c r="WVL20" s="153"/>
      <c r="WVM20" s="153"/>
      <c r="WVN20" s="153"/>
      <c r="WVO20" s="153"/>
      <c r="WVP20" s="153"/>
      <c r="WVQ20" s="153"/>
      <c r="WVR20" s="153"/>
      <c r="WVS20" s="153"/>
      <c r="WVT20" s="153"/>
      <c r="WVU20" s="153"/>
      <c r="WVV20" s="153"/>
      <c r="WVW20" s="153"/>
      <c r="WVX20" s="153"/>
      <c r="WVY20" s="153"/>
      <c r="WVZ20" s="153"/>
      <c r="WWA20" s="153"/>
      <c r="WWB20" s="153"/>
      <c r="WWC20" s="153"/>
      <c r="WWD20" s="153"/>
      <c r="WWE20" s="153"/>
      <c r="WWF20" s="153"/>
      <c r="WWG20" s="153"/>
      <c r="WWH20" s="153"/>
      <c r="WWI20" s="153"/>
      <c r="WWJ20" s="153"/>
      <c r="WWK20" s="153"/>
      <c r="WWL20" s="153"/>
      <c r="WWM20" s="153"/>
      <c r="WWN20" s="153"/>
      <c r="WWO20" s="153"/>
      <c r="WWP20" s="153"/>
      <c r="WWQ20" s="153"/>
      <c r="WWR20" s="153"/>
      <c r="WWS20" s="153"/>
      <c r="WWT20" s="153"/>
      <c r="WWU20" s="153"/>
      <c r="WWV20" s="153"/>
      <c r="WWW20" s="153"/>
      <c r="WWX20" s="153"/>
      <c r="WWY20" s="153"/>
      <c r="WWZ20" s="153"/>
      <c r="WXA20" s="153"/>
      <c r="WXB20" s="153"/>
      <c r="WXC20" s="153"/>
      <c r="WXD20" s="153"/>
      <c r="WXE20" s="153"/>
      <c r="WXF20" s="153"/>
      <c r="WXG20" s="153"/>
      <c r="WXH20" s="153"/>
      <c r="WXI20" s="153"/>
      <c r="WXJ20" s="153"/>
      <c r="WXK20" s="153"/>
      <c r="WXL20" s="153"/>
      <c r="WXM20" s="153"/>
      <c r="WXN20" s="153"/>
      <c r="WXO20" s="153"/>
      <c r="WXP20" s="153"/>
      <c r="WXQ20" s="153"/>
      <c r="WXR20" s="153"/>
      <c r="WXS20" s="153"/>
      <c r="WXT20" s="153"/>
      <c r="WXU20" s="153"/>
      <c r="WXV20" s="153"/>
      <c r="WXW20" s="153"/>
      <c r="WXX20" s="153"/>
      <c r="WXY20" s="153"/>
      <c r="WXZ20" s="153"/>
      <c r="WYA20" s="153"/>
      <c r="WYB20" s="153"/>
      <c r="WYC20" s="153"/>
      <c r="WYD20" s="153"/>
      <c r="WYE20" s="153"/>
      <c r="WYF20" s="153"/>
      <c r="WYG20" s="153"/>
      <c r="WYH20" s="153"/>
      <c r="WYI20" s="153"/>
      <c r="WYJ20" s="153"/>
      <c r="WYK20" s="153"/>
      <c r="WYL20" s="153"/>
      <c r="WYM20" s="153"/>
      <c r="WYN20" s="153"/>
      <c r="WYO20" s="153"/>
      <c r="WYP20" s="153"/>
      <c r="WYQ20" s="153"/>
      <c r="WYR20" s="153"/>
      <c r="WYS20" s="153"/>
      <c r="WYT20" s="153"/>
      <c r="WYU20" s="153"/>
      <c r="WYV20" s="153"/>
      <c r="WYW20" s="153"/>
      <c r="WYX20" s="153"/>
      <c r="WYY20" s="153"/>
      <c r="WYZ20" s="153"/>
      <c r="WZA20" s="153"/>
      <c r="WZB20" s="153"/>
      <c r="WZC20" s="153"/>
      <c r="WZD20" s="153"/>
      <c r="WZE20" s="153"/>
      <c r="WZF20" s="153"/>
      <c r="WZG20" s="153"/>
      <c r="WZH20" s="153"/>
      <c r="WZI20" s="153"/>
      <c r="WZJ20" s="153"/>
      <c r="WZK20" s="153"/>
      <c r="WZL20" s="153"/>
      <c r="WZM20" s="153"/>
      <c r="WZN20" s="153"/>
      <c r="WZO20" s="153"/>
      <c r="WZP20" s="153"/>
      <c r="WZQ20" s="153"/>
      <c r="WZR20" s="153"/>
      <c r="WZS20" s="153"/>
      <c r="WZT20" s="153"/>
      <c r="WZU20" s="153"/>
      <c r="WZV20" s="153"/>
      <c r="WZW20" s="153"/>
      <c r="WZX20" s="153"/>
      <c r="WZY20" s="153"/>
      <c r="WZZ20" s="153"/>
      <c r="XAA20" s="153"/>
      <c r="XAB20" s="153"/>
      <c r="XAC20" s="153"/>
      <c r="XAD20" s="153"/>
      <c r="XAE20" s="153"/>
      <c r="XAF20" s="153"/>
      <c r="XAG20" s="153"/>
      <c r="XAH20" s="153"/>
      <c r="XAI20" s="153"/>
      <c r="XAJ20" s="153"/>
      <c r="XAK20" s="153"/>
      <c r="XAL20" s="153"/>
      <c r="XAM20" s="153"/>
      <c r="XAN20" s="153"/>
      <c r="XAO20" s="153"/>
      <c r="XAP20" s="153"/>
      <c r="XAQ20" s="153"/>
      <c r="XAR20" s="153"/>
      <c r="XAS20" s="153"/>
      <c r="XAT20" s="153"/>
      <c r="XAU20" s="153"/>
      <c r="XAV20" s="153"/>
      <c r="XAW20" s="153"/>
      <c r="XAX20" s="153"/>
      <c r="XAY20" s="153"/>
      <c r="XAZ20" s="153"/>
      <c r="XBA20" s="153"/>
      <c r="XBB20" s="153"/>
      <c r="XBC20" s="153"/>
      <c r="XBD20" s="153"/>
      <c r="XBE20" s="153"/>
      <c r="XBF20" s="153"/>
      <c r="XBG20" s="153"/>
      <c r="XBH20" s="153"/>
      <c r="XBI20" s="153"/>
      <c r="XBJ20" s="153"/>
      <c r="XBK20" s="153"/>
      <c r="XBL20" s="153"/>
      <c r="XBM20" s="153"/>
      <c r="XBN20" s="153"/>
      <c r="XBO20" s="153"/>
      <c r="XBP20" s="153"/>
      <c r="XBQ20" s="153"/>
      <c r="XBR20" s="153"/>
      <c r="XBS20" s="153"/>
      <c r="XBT20" s="153"/>
      <c r="XBU20" s="153"/>
      <c r="XBV20" s="153"/>
      <c r="XBW20" s="153"/>
      <c r="XBX20" s="153"/>
      <c r="XBY20" s="153"/>
      <c r="XBZ20" s="153"/>
      <c r="XCA20" s="153"/>
      <c r="XCB20" s="153"/>
      <c r="XCC20" s="153"/>
      <c r="XCD20" s="153"/>
      <c r="XCE20" s="153"/>
      <c r="XCF20" s="153"/>
      <c r="XCG20" s="153"/>
      <c r="XCH20" s="153"/>
      <c r="XCI20" s="153"/>
      <c r="XCJ20" s="153"/>
      <c r="XCK20" s="153"/>
      <c r="XCL20" s="153"/>
      <c r="XCM20" s="153"/>
      <c r="XCN20" s="153"/>
      <c r="XCO20" s="153"/>
      <c r="XCP20" s="153"/>
      <c r="XCQ20" s="153"/>
      <c r="XCR20" s="153"/>
      <c r="XCS20" s="153"/>
      <c r="XCT20" s="153"/>
      <c r="XCU20" s="153"/>
      <c r="XCV20" s="153"/>
      <c r="XCW20" s="153"/>
      <c r="XCX20" s="153"/>
      <c r="XCY20" s="153"/>
      <c r="XCZ20" s="153"/>
      <c r="XDA20" s="153"/>
      <c r="XDB20" s="153"/>
      <c r="XDC20" s="153"/>
      <c r="XDD20" s="153"/>
      <c r="XDE20" s="153"/>
      <c r="XDF20" s="153"/>
      <c r="XDG20" s="153"/>
      <c r="XDH20" s="153"/>
      <c r="XDI20" s="153"/>
      <c r="XDJ20" s="153"/>
      <c r="XDK20" s="153"/>
      <c r="XDL20" s="153"/>
      <c r="XDM20" s="153"/>
      <c r="XDN20" s="153"/>
      <c r="XDO20" s="153"/>
      <c r="XDP20" s="153"/>
      <c r="XDQ20" s="153"/>
      <c r="XDR20" s="153"/>
      <c r="XDS20" s="153"/>
      <c r="XDT20" s="153"/>
      <c r="XDU20" s="153"/>
      <c r="XDV20" s="153"/>
      <c r="XDW20" s="153"/>
      <c r="XDX20" s="153"/>
      <c r="XDY20" s="153"/>
      <c r="XDZ20" s="153"/>
      <c r="XEA20" s="153"/>
      <c r="XEB20" s="153"/>
      <c r="XEC20" s="153"/>
      <c r="XED20" s="153"/>
      <c r="XEE20" s="153"/>
      <c r="XEF20" s="153"/>
      <c r="XEG20" s="153"/>
      <c r="XEH20" s="153"/>
      <c r="XEI20" s="153"/>
      <c r="XEJ20" s="153"/>
      <c r="XEK20" s="153"/>
      <c r="XEL20" s="153"/>
      <c r="XEM20" s="153"/>
      <c r="XEN20" s="153"/>
      <c r="XEO20" s="153"/>
      <c r="XEP20" s="153"/>
      <c r="XEQ20" s="153"/>
      <c r="XER20" s="153"/>
      <c r="XES20" s="153"/>
      <c r="XET20" s="153"/>
      <c r="XEU20" s="153"/>
      <c r="XEV20" s="153"/>
      <c r="XEW20" s="153"/>
      <c r="XEX20" s="153"/>
      <c r="XEY20" s="153"/>
      <c r="XEZ20" s="153"/>
      <c r="XFA20" s="153"/>
      <c r="XFB20" s="153"/>
      <c r="XFC20" s="153"/>
      <c r="XFD20" s="153"/>
    </row>
    <row r="21" spans="1:16384" customFormat="1" ht="38.25" customHeight="1"/>
    <row r="22" spans="1:16384" customFormat="1" ht="38.25" customHeight="1"/>
    <row r="23" spans="1:16384" customFormat="1" ht="38.25" customHeight="1"/>
    <row r="24" spans="1:16384" customFormat="1" ht="38.25" customHeight="1"/>
    <row r="25" spans="1:16384" customFormat="1" ht="38.25" customHeight="1"/>
    <row r="26" spans="1:16384" customFormat="1" ht="38.25" customHeight="1"/>
    <row r="27" spans="1:16384" customFormat="1" ht="38.25" customHeight="1"/>
    <row r="28" spans="1:16384" customFormat="1" ht="38.25" customHeight="1"/>
    <row r="29" spans="1:16384" customFormat="1" ht="38.25" customHeight="1"/>
    <row r="30" spans="1:16384" customFormat="1" ht="38.25" customHeight="1"/>
    <row r="31" spans="1:16384" customFormat="1" ht="38.25" customHeight="1"/>
    <row r="32" spans="1:16384" customFormat="1" ht="38.25" customHeight="1"/>
    <row r="33" customFormat="1" ht="38.25" customHeight="1"/>
    <row r="34" customFormat="1" ht="38.25" customHeight="1"/>
    <row r="35" customFormat="1" ht="38.25" customHeight="1"/>
    <row r="36" customFormat="1" ht="38.25" customHeight="1"/>
    <row r="37" customFormat="1" ht="38.25" customHeight="1"/>
    <row r="38" customFormat="1" ht="38.25" customHeight="1"/>
    <row r="39" customFormat="1" ht="38.25" customHeight="1"/>
    <row r="40" customFormat="1" ht="38.25" customHeight="1"/>
    <row r="41" customFormat="1" ht="34.5" customHeight="1"/>
    <row r="42" customFormat="1" ht="15"/>
    <row r="43" customFormat="1" ht="18" customHeight="1"/>
    <row r="44" customFormat="1" ht="18" customHeight="1"/>
    <row r="45" customFormat="1" ht="18" customHeight="1"/>
    <row r="46" customFormat="1" ht="18" customHeight="1"/>
    <row r="47" customFormat="1" ht="18" customHeight="1"/>
    <row r="48" customFormat="1" ht="18" customHeight="1"/>
    <row r="49" spans="1:16384" customFormat="1" ht="18" customHeight="1"/>
    <row r="50" spans="1:16384" customFormat="1" ht="18" customHeight="1"/>
    <row r="51" spans="1:16384" customFormat="1" ht="18" customHeight="1"/>
    <row r="52" spans="1:16384" s="259" customFormat="1" ht="38.25" customHeight="1">
      <c r="A52" s="462">
        <v>6</v>
      </c>
      <c r="B52" s="463">
        <f>+PROPONENTES!D17</f>
        <v>0</v>
      </c>
      <c r="C52" s="464">
        <f t="shared" ref="C52:I52" si="0">SUM(C53:C53)</f>
        <v>837535591</v>
      </c>
      <c r="D52" s="464">
        <f t="shared" si="0"/>
        <v>1093266147</v>
      </c>
      <c r="E52" s="464">
        <f t="shared" si="0"/>
        <v>700000</v>
      </c>
      <c r="F52" s="464">
        <f t="shared" si="0"/>
        <v>5200000</v>
      </c>
      <c r="G52" s="464">
        <f t="shared" si="0"/>
        <v>1088066147</v>
      </c>
      <c r="H52" s="464">
        <f t="shared" si="0"/>
        <v>103491252</v>
      </c>
      <c r="I52" s="464">
        <f t="shared" si="0"/>
        <v>800000</v>
      </c>
      <c r="J52" s="238">
        <f>SUM(C52/E52)</f>
        <v>1196.4794157142858</v>
      </c>
      <c r="K52" s="242" t="str">
        <f>+IF(J52&gt;=$K$9,"ADMISIBLE","NO ADMISIBLE")</f>
        <v>ADMISIBLE</v>
      </c>
      <c r="L52" s="483">
        <f>SUM(F52/D52)</f>
        <v>4.7563898454819715E-3</v>
      </c>
      <c r="M52" s="242" t="str">
        <f>+IF(L52&lt;$M$9,"ADMISIBLE","NO ADMISIBLE")</f>
        <v>ADMISIBLE</v>
      </c>
      <c r="N52" s="239">
        <f>IF(I52=0,"",H52/I52)</f>
        <v>129.36406500000001</v>
      </c>
      <c r="O52" s="242" t="str">
        <f>+IF(I52=0,"ADMISIBLE",IF(N52&gt;$O$9,"ADMISIBLE","NO ADMISIBLE"))</f>
        <v>ADMISIBLE</v>
      </c>
      <c r="P52" s="242" t="str">
        <f>+IF(K52="NO ADMISIBLE","NO ADMISIBLE",IF(M52="NO ADMISIBLE","NO ADMISIBLE",IF(O52="NO ADMISIBLE","NO ADMISIBLE","ADMISIBLE")))</f>
        <v>ADMISIBLE</v>
      </c>
      <c r="Q52" s="240">
        <f>H52/G52</f>
        <v>9.5114853343562386E-2</v>
      </c>
      <c r="R52" s="242" t="str">
        <f>+IF(Q52&gt;=$R$9,"ADMISIBLE","NO ADMISIBLE")</f>
        <v>ADMISIBLE</v>
      </c>
      <c r="S52" s="241">
        <f>H52/D52</f>
        <v>9.4662450020964573E-2</v>
      </c>
      <c r="T52" s="242" t="str">
        <f>+IF(S52&gt;=$T$9,"ADMISIBLE","NO ADMISIBLE")</f>
        <v>ADMISIBLE</v>
      </c>
      <c r="U52" s="242" t="str">
        <f>+IF(R52="NO ADMISIBLE","NO ADMISIBLE",IF(T52="NO ADMISIBLE","NO ADMISIBLE","ADMISIBLE"))</f>
        <v>ADMISIBLE</v>
      </c>
      <c r="V52" s="395"/>
      <c r="W52" s="157"/>
      <c r="X52" s="156"/>
      <c r="Y52" s="156"/>
      <c r="Z52" s="156"/>
      <c r="AA52" s="156"/>
      <c r="AB52" s="156"/>
      <c r="AC52" s="156"/>
      <c r="AD52" s="156"/>
      <c r="AE52" s="156"/>
      <c r="AF52" s="156"/>
      <c r="AG52" s="153"/>
      <c r="AH52" s="153"/>
      <c r="AI52" s="153"/>
      <c r="AJ52" s="153"/>
      <c r="AK52" s="153"/>
      <c r="AL52" s="153"/>
      <c r="AM52" s="153"/>
      <c r="AN52" s="153"/>
      <c r="AO52" s="153"/>
      <c r="AP52" s="153"/>
      <c r="AQ52" s="153"/>
      <c r="AR52" s="153"/>
      <c r="AS52" s="153"/>
      <c r="AT52" s="153"/>
      <c r="AU52" s="153"/>
      <c r="AV52" s="153"/>
      <c r="AW52" s="153"/>
      <c r="AX52" s="153"/>
      <c r="AY52" s="153"/>
      <c r="AZ52" s="153"/>
      <c r="BA52" s="153"/>
      <c r="BB52" s="153"/>
      <c r="BC52" s="153"/>
      <c r="BD52" s="153"/>
      <c r="BE52" s="153"/>
      <c r="BF52" s="153"/>
      <c r="BG52" s="153"/>
      <c r="BH52" s="153"/>
      <c r="BI52" s="153"/>
      <c r="BJ52" s="153"/>
      <c r="BK52" s="153"/>
      <c r="BL52" s="153"/>
      <c r="BM52" s="153"/>
      <c r="BN52" s="153"/>
      <c r="BO52" s="153"/>
      <c r="BP52" s="153"/>
      <c r="BQ52" s="153"/>
      <c r="BR52" s="153"/>
      <c r="BS52" s="153"/>
      <c r="BT52" s="153"/>
      <c r="BU52" s="153"/>
      <c r="BV52" s="153"/>
      <c r="BW52" s="153"/>
      <c r="BX52" s="153"/>
      <c r="BY52" s="153"/>
      <c r="BZ52" s="153"/>
      <c r="CA52" s="153"/>
      <c r="CB52" s="153"/>
      <c r="CC52" s="153"/>
      <c r="CD52" s="153"/>
      <c r="CE52" s="153"/>
      <c r="CF52" s="153"/>
      <c r="CG52" s="153"/>
      <c r="CH52" s="153"/>
      <c r="CI52" s="153"/>
      <c r="CJ52" s="153"/>
      <c r="CK52" s="153"/>
      <c r="CL52" s="153"/>
      <c r="CM52" s="153"/>
      <c r="CN52" s="153"/>
      <c r="CO52" s="153"/>
      <c r="CP52" s="153"/>
      <c r="CQ52" s="153"/>
      <c r="CR52" s="153"/>
      <c r="CS52" s="153"/>
      <c r="CT52" s="153"/>
      <c r="CU52" s="153"/>
      <c r="CV52" s="153"/>
      <c r="CW52" s="153"/>
      <c r="CX52" s="153"/>
      <c r="CY52" s="153"/>
      <c r="CZ52" s="153"/>
      <c r="DA52" s="153"/>
      <c r="DB52" s="153"/>
      <c r="DC52" s="153"/>
      <c r="DD52" s="153"/>
      <c r="DE52" s="153"/>
      <c r="DF52" s="153"/>
      <c r="DG52" s="153"/>
      <c r="DH52" s="153"/>
      <c r="DI52" s="153"/>
      <c r="DJ52" s="153"/>
      <c r="DK52" s="153"/>
      <c r="DL52" s="153"/>
      <c r="DM52" s="153"/>
      <c r="DN52" s="153"/>
      <c r="DO52" s="153"/>
      <c r="DP52" s="153"/>
      <c r="DQ52" s="153"/>
      <c r="DR52" s="153"/>
      <c r="DS52" s="153"/>
      <c r="DT52" s="153"/>
      <c r="DU52" s="153"/>
      <c r="DV52" s="153"/>
      <c r="DW52" s="153"/>
      <c r="DX52" s="153"/>
      <c r="DY52" s="153"/>
      <c r="DZ52" s="153"/>
      <c r="EA52" s="153"/>
      <c r="EB52" s="153"/>
      <c r="EC52" s="153"/>
      <c r="ED52" s="153"/>
      <c r="EE52" s="153"/>
      <c r="EF52" s="153"/>
      <c r="EG52" s="153"/>
      <c r="EH52" s="153"/>
      <c r="EI52" s="153"/>
      <c r="EJ52" s="153"/>
      <c r="EK52" s="153"/>
      <c r="EL52" s="153"/>
      <c r="EM52" s="153"/>
      <c r="EN52" s="153"/>
      <c r="EO52" s="153"/>
      <c r="EP52" s="153"/>
      <c r="EQ52" s="153"/>
      <c r="ER52" s="153"/>
      <c r="ES52" s="153"/>
      <c r="ET52" s="153"/>
      <c r="EU52" s="153"/>
      <c r="EV52" s="153"/>
      <c r="EW52" s="153"/>
      <c r="EX52" s="153"/>
      <c r="EY52" s="153"/>
      <c r="EZ52" s="153"/>
      <c r="FA52" s="153"/>
      <c r="FB52" s="153"/>
      <c r="FC52" s="153"/>
      <c r="FD52" s="153"/>
      <c r="FE52" s="153"/>
      <c r="FF52" s="153"/>
      <c r="FG52" s="153"/>
      <c r="FH52" s="153"/>
      <c r="FI52" s="153"/>
      <c r="FJ52" s="153"/>
      <c r="FK52" s="153"/>
      <c r="FL52" s="153"/>
      <c r="FM52" s="153"/>
      <c r="FN52" s="153"/>
      <c r="FO52" s="153"/>
      <c r="FP52" s="153"/>
      <c r="FQ52" s="153"/>
      <c r="FR52" s="153"/>
      <c r="FS52" s="153"/>
      <c r="FT52" s="153"/>
      <c r="FU52" s="153"/>
      <c r="FV52" s="153"/>
      <c r="FW52" s="153"/>
      <c r="FX52" s="153"/>
      <c r="FY52" s="153"/>
      <c r="FZ52" s="153"/>
      <c r="GA52" s="153"/>
      <c r="GB52" s="153"/>
      <c r="GC52" s="153"/>
      <c r="GD52" s="153"/>
      <c r="GE52" s="153"/>
      <c r="GF52" s="153"/>
      <c r="GG52" s="153"/>
      <c r="GH52" s="153"/>
      <c r="GI52" s="153"/>
      <c r="GJ52" s="153"/>
      <c r="GK52" s="153"/>
      <c r="GL52" s="153"/>
      <c r="GM52" s="153"/>
      <c r="GN52" s="153"/>
      <c r="GO52" s="153"/>
      <c r="GP52" s="153"/>
      <c r="GQ52" s="153"/>
      <c r="GR52" s="153"/>
      <c r="GS52" s="153"/>
      <c r="GT52" s="153"/>
      <c r="GU52" s="153"/>
      <c r="GV52" s="153"/>
      <c r="GW52" s="153"/>
      <c r="GX52" s="153"/>
      <c r="GY52" s="153"/>
      <c r="GZ52" s="153"/>
      <c r="HA52" s="153"/>
      <c r="HB52" s="153"/>
      <c r="HC52" s="153"/>
      <c r="HD52" s="153"/>
      <c r="HE52" s="153"/>
      <c r="HF52" s="153"/>
      <c r="HG52" s="153"/>
      <c r="HH52" s="153"/>
      <c r="HI52" s="153"/>
      <c r="HJ52" s="153"/>
      <c r="HK52" s="153"/>
      <c r="HL52" s="153"/>
      <c r="HM52" s="153"/>
      <c r="HN52" s="153"/>
      <c r="HO52" s="153"/>
      <c r="HP52" s="153"/>
      <c r="HQ52" s="153"/>
      <c r="HR52" s="153"/>
      <c r="HS52" s="153"/>
      <c r="HT52" s="153"/>
      <c r="HU52" s="153"/>
      <c r="HV52" s="153"/>
      <c r="HW52" s="153"/>
      <c r="HX52" s="153"/>
      <c r="HY52" s="153"/>
      <c r="HZ52" s="153"/>
      <c r="IA52" s="153"/>
      <c r="IB52" s="153"/>
      <c r="IC52" s="153"/>
      <c r="ID52" s="153"/>
      <c r="IE52" s="153"/>
      <c r="IF52" s="153"/>
      <c r="IG52" s="153"/>
      <c r="IH52" s="153"/>
      <c r="II52" s="153"/>
      <c r="IJ52" s="153"/>
      <c r="IK52" s="153"/>
      <c r="IL52" s="153"/>
      <c r="IM52" s="153"/>
      <c r="IN52" s="153"/>
      <c r="IO52" s="153"/>
      <c r="IP52" s="153"/>
      <c r="IQ52" s="153"/>
      <c r="IR52" s="153"/>
      <c r="IS52" s="153"/>
      <c r="IT52" s="153"/>
      <c r="IU52" s="153"/>
      <c r="IV52" s="153"/>
      <c r="IW52" s="153"/>
      <c r="IX52" s="153"/>
      <c r="IY52" s="153"/>
      <c r="IZ52" s="153"/>
      <c r="JA52" s="153"/>
      <c r="JB52" s="153"/>
      <c r="JC52" s="153"/>
      <c r="JD52" s="153"/>
      <c r="JE52" s="153"/>
      <c r="JF52" s="153"/>
      <c r="JG52" s="153"/>
      <c r="JH52" s="153"/>
      <c r="JI52" s="153"/>
      <c r="JJ52" s="153"/>
      <c r="JK52" s="153"/>
      <c r="JL52" s="153"/>
      <c r="JM52" s="153"/>
      <c r="JN52" s="153"/>
      <c r="JO52" s="153"/>
      <c r="JP52" s="153"/>
      <c r="JQ52" s="153"/>
      <c r="JR52" s="153"/>
      <c r="JS52" s="153"/>
      <c r="JT52" s="153"/>
      <c r="JU52" s="153"/>
      <c r="JV52" s="153"/>
      <c r="JW52" s="153"/>
      <c r="JX52" s="153"/>
      <c r="JY52" s="153"/>
      <c r="JZ52" s="153"/>
      <c r="KA52" s="153"/>
      <c r="KB52" s="153"/>
      <c r="KC52" s="153"/>
      <c r="KD52" s="153"/>
      <c r="KE52" s="153"/>
      <c r="KF52" s="153"/>
      <c r="KG52" s="153"/>
      <c r="KH52" s="153"/>
      <c r="KI52" s="153"/>
      <c r="KJ52" s="153"/>
      <c r="KK52" s="153"/>
      <c r="KL52" s="153"/>
      <c r="KM52" s="153"/>
      <c r="KN52" s="153"/>
      <c r="KO52" s="153"/>
      <c r="KP52" s="153"/>
      <c r="KQ52" s="153"/>
      <c r="KR52" s="153"/>
      <c r="KS52" s="153"/>
      <c r="KT52" s="153"/>
      <c r="KU52" s="153"/>
      <c r="KV52" s="153"/>
      <c r="KW52" s="153"/>
      <c r="KX52" s="153"/>
      <c r="KY52" s="153"/>
      <c r="KZ52" s="153"/>
      <c r="LA52" s="153"/>
      <c r="LB52" s="153"/>
      <c r="LC52" s="153"/>
      <c r="LD52" s="153"/>
      <c r="LE52" s="153"/>
      <c r="LF52" s="153"/>
      <c r="LG52" s="153"/>
      <c r="LH52" s="153"/>
      <c r="LI52" s="153"/>
      <c r="LJ52" s="153"/>
      <c r="LK52" s="153"/>
      <c r="LL52" s="153"/>
      <c r="LM52" s="153"/>
      <c r="LN52" s="153"/>
      <c r="LO52" s="153"/>
      <c r="LP52" s="153"/>
      <c r="LQ52" s="153"/>
      <c r="LR52" s="153"/>
      <c r="LS52" s="153"/>
      <c r="LT52" s="153"/>
      <c r="LU52" s="153"/>
      <c r="LV52" s="153"/>
      <c r="LW52" s="153"/>
      <c r="LX52" s="153"/>
      <c r="LY52" s="153"/>
      <c r="LZ52" s="153"/>
      <c r="MA52" s="153"/>
      <c r="MB52" s="153"/>
      <c r="MC52" s="153"/>
      <c r="MD52" s="153"/>
      <c r="ME52" s="153"/>
      <c r="MF52" s="153"/>
      <c r="MG52" s="153"/>
      <c r="MH52" s="153"/>
      <c r="MI52" s="153"/>
      <c r="MJ52" s="153"/>
      <c r="MK52" s="153"/>
      <c r="ML52" s="153"/>
      <c r="MM52" s="153"/>
      <c r="MN52" s="153"/>
      <c r="MO52" s="153"/>
      <c r="MP52" s="153"/>
      <c r="MQ52" s="153"/>
      <c r="MR52" s="153"/>
      <c r="MS52" s="153"/>
      <c r="MT52" s="153"/>
      <c r="MU52" s="153"/>
      <c r="MV52" s="153"/>
      <c r="MW52" s="153"/>
      <c r="MX52" s="153"/>
      <c r="MY52" s="153"/>
      <c r="MZ52" s="153"/>
      <c r="NA52" s="153"/>
      <c r="NB52" s="153"/>
      <c r="NC52" s="153"/>
      <c r="ND52" s="153"/>
      <c r="NE52" s="153"/>
      <c r="NF52" s="153"/>
      <c r="NG52" s="153"/>
      <c r="NH52" s="153"/>
      <c r="NI52" s="153"/>
      <c r="NJ52" s="153"/>
      <c r="NK52" s="153"/>
      <c r="NL52" s="153"/>
      <c r="NM52" s="153"/>
      <c r="NN52" s="153"/>
      <c r="NO52" s="153"/>
      <c r="NP52" s="153"/>
      <c r="NQ52" s="153"/>
      <c r="NR52" s="153"/>
      <c r="NS52" s="153"/>
      <c r="NT52" s="153"/>
      <c r="NU52" s="153"/>
      <c r="NV52" s="153"/>
      <c r="NW52" s="153"/>
      <c r="NX52" s="153"/>
      <c r="NY52" s="153"/>
      <c r="NZ52" s="153"/>
      <c r="OA52" s="153"/>
      <c r="OB52" s="153"/>
      <c r="OC52" s="153"/>
      <c r="OD52" s="153"/>
      <c r="OE52" s="153"/>
      <c r="OF52" s="153"/>
      <c r="OG52" s="153"/>
      <c r="OH52" s="153"/>
      <c r="OI52" s="153"/>
      <c r="OJ52" s="153"/>
      <c r="OK52" s="153"/>
      <c r="OL52" s="153"/>
      <c r="OM52" s="153"/>
      <c r="ON52" s="153"/>
      <c r="OO52" s="153"/>
      <c r="OP52" s="153"/>
      <c r="OQ52" s="153"/>
      <c r="OR52" s="153"/>
      <c r="OS52" s="153"/>
      <c r="OT52" s="153"/>
      <c r="OU52" s="153"/>
      <c r="OV52" s="153"/>
      <c r="OW52" s="153"/>
      <c r="OX52" s="153"/>
      <c r="OY52" s="153"/>
      <c r="OZ52" s="153"/>
      <c r="PA52" s="153"/>
      <c r="PB52" s="153"/>
      <c r="PC52" s="153"/>
      <c r="PD52" s="153"/>
      <c r="PE52" s="153"/>
      <c r="PF52" s="153"/>
      <c r="PG52" s="153"/>
      <c r="PH52" s="153"/>
      <c r="PI52" s="153"/>
      <c r="PJ52" s="153"/>
      <c r="PK52" s="153"/>
      <c r="PL52" s="153"/>
      <c r="PM52" s="153"/>
      <c r="PN52" s="153"/>
      <c r="PO52" s="153"/>
      <c r="PP52" s="153"/>
      <c r="PQ52" s="153"/>
      <c r="PR52" s="153"/>
      <c r="PS52" s="153"/>
      <c r="PT52" s="153"/>
      <c r="PU52" s="153"/>
      <c r="PV52" s="153"/>
      <c r="PW52" s="153"/>
      <c r="PX52" s="153"/>
      <c r="PY52" s="153"/>
      <c r="PZ52" s="153"/>
      <c r="QA52" s="153"/>
      <c r="QB52" s="153"/>
      <c r="QC52" s="153"/>
      <c r="QD52" s="153"/>
      <c r="QE52" s="153"/>
      <c r="QF52" s="153"/>
      <c r="QG52" s="153"/>
      <c r="QH52" s="153"/>
      <c r="QI52" s="153"/>
      <c r="QJ52" s="153"/>
      <c r="QK52" s="153"/>
      <c r="QL52" s="153"/>
      <c r="QM52" s="153"/>
      <c r="QN52" s="153"/>
      <c r="QO52" s="153"/>
      <c r="QP52" s="153"/>
      <c r="QQ52" s="153"/>
      <c r="QR52" s="153"/>
      <c r="QS52" s="153"/>
      <c r="QT52" s="153"/>
      <c r="QU52" s="153"/>
      <c r="QV52" s="153"/>
      <c r="QW52" s="153"/>
      <c r="QX52" s="153"/>
      <c r="QY52" s="153"/>
      <c r="QZ52" s="153"/>
      <c r="RA52" s="153"/>
      <c r="RB52" s="153"/>
      <c r="RC52" s="153"/>
      <c r="RD52" s="153"/>
      <c r="RE52" s="153"/>
      <c r="RF52" s="153"/>
      <c r="RG52" s="153"/>
      <c r="RH52" s="153"/>
      <c r="RI52" s="153"/>
      <c r="RJ52" s="153"/>
      <c r="RK52" s="153"/>
      <c r="RL52" s="153"/>
      <c r="RM52" s="153"/>
      <c r="RN52" s="153"/>
      <c r="RO52" s="153"/>
      <c r="RP52" s="153"/>
      <c r="RQ52" s="153"/>
      <c r="RR52" s="153"/>
      <c r="RS52" s="153"/>
      <c r="RT52" s="153"/>
      <c r="RU52" s="153"/>
      <c r="RV52" s="153"/>
      <c r="RW52" s="153"/>
      <c r="RX52" s="153"/>
      <c r="RY52" s="153"/>
      <c r="RZ52" s="153"/>
      <c r="SA52" s="153"/>
      <c r="SB52" s="153"/>
      <c r="SC52" s="153"/>
      <c r="SD52" s="153"/>
      <c r="SE52" s="153"/>
      <c r="SF52" s="153"/>
      <c r="SG52" s="153"/>
      <c r="SH52" s="153"/>
      <c r="SI52" s="153"/>
      <c r="SJ52" s="153"/>
      <c r="SK52" s="153"/>
      <c r="SL52" s="153"/>
      <c r="SM52" s="153"/>
      <c r="SN52" s="153"/>
      <c r="SO52" s="153"/>
      <c r="SP52" s="153"/>
      <c r="SQ52" s="153"/>
      <c r="SR52" s="153"/>
      <c r="SS52" s="153"/>
      <c r="ST52" s="153"/>
      <c r="SU52" s="153"/>
      <c r="SV52" s="153"/>
      <c r="SW52" s="153"/>
      <c r="SX52" s="153"/>
      <c r="SY52" s="153"/>
      <c r="SZ52" s="153"/>
      <c r="TA52" s="153"/>
      <c r="TB52" s="153"/>
      <c r="TC52" s="153"/>
      <c r="TD52" s="153"/>
      <c r="TE52" s="153"/>
      <c r="TF52" s="153"/>
      <c r="TG52" s="153"/>
      <c r="TH52" s="153"/>
      <c r="TI52" s="153"/>
      <c r="TJ52" s="153"/>
      <c r="TK52" s="153"/>
      <c r="TL52" s="153"/>
      <c r="TM52" s="153"/>
      <c r="TN52" s="153"/>
      <c r="TO52" s="153"/>
      <c r="TP52" s="153"/>
      <c r="TQ52" s="153"/>
      <c r="TR52" s="153"/>
      <c r="TS52" s="153"/>
      <c r="TT52" s="153"/>
      <c r="TU52" s="153"/>
      <c r="TV52" s="153"/>
      <c r="TW52" s="153"/>
      <c r="TX52" s="153"/>
      <c r="TY52" s="153"/>
      <c r="TZ52" s="153"/>
      <c r="UA52" s="153"/>
      <c r="UB52" s="153"/>
      <c r="UC52" s="153"/>
      <c r="UD52" s="153"/>
      <c r="UE52" s="153"/>
      <c r="UF52" s="153"/>
      <c r="UG52" s="153"/>
      <c r="UH52" s="153"/>
      <c r="UI52" s="153"/>
      <c r="UJ52" s="153"/>
      <c r="UK52" s="153"/>
      <c r="UL52" s="153"/>
      <c r="UM52" s="153"/>
      <c r="UN52" s="153"/>
      <c r="UO52" s="153"/>
      <c r="UP52" s="153"/>
      <c r="UQ52" s="153"/>
      <c r="UR52" s="153"/>
      <c r="US52" s="153"/>
      <c r="UT52" s="153"/>
      <c r="UU52" s="153"/>
      <c r="UV52" s="153"/>
      <c r="UW52" s="153"/>
      <c r="UX52" s="153"/>
      <c r="UY52" s="153"/>
      <c r="UZ52" s="153"/>
      <c r="VA52" s="153"/>
      <c r="VB52" s="153"/>
      <c r="VC52" s="153"/>
      <c r="VD52" s="153"/>
      <c r="VE52" s="153"/>
      <c r="VF52" s="153"/>
      <c r="VG52" s="153"/>
      <c r="VH52" s="153"/>
      <c r="VI52" s="153"/>
      <c r="VJ52" s="153"/>
      <c r="VK52" s="153"/>
      <c r="VL52" s="153"/>
      <c r="VM52" s="153"/>
      <c r="VN52" s="153"/>
      <c r="VO52" s="153"/>
      <c r="VP52" s="153"/>
      <c r="VQ52" s="153"/>
      <c r="VR52" s="153"/>
      <c r="VS52" s="153"/>
      <c r="VT52" s="153"/>
      <c r="VU52" s="153"/>
      <c r="VV52" s="153"/>
      <c r="VW52" s="153"/>
      <c r="VX52" s="153"/>
      <c r="VY52" s="153"/>
      <c r="VZ52" s="153"/>
      <c r="WA52" s="153"/>
      <c r="WB52" s="153"/>
      <c r="WC52" s="153"/>
      <c r="WD52" s="153"/>
      <c r="WE52" s="153"/>
      <c r="WF52" s="153"/>
      <c r="WG52" s="153"/>
      <c r="WH52" s="153"/>
      <c r="WI52" s="153"/>
      <c r="WJ52" s="153"/>
      <c r="WK52" s="153"/>
      <c r="WL52" s="153"/>
      <c r="WM52" s="153"/>
      <c r="WN52" s="153"/>
      <c r="WO52" s="153"/>
      <c r="WP52" s="153"/>
      <c r="WQ52" s="153"/>
      <c r="WR52" s="153"/>
      <c r="WS52" s="153"/>
      <c r="WT52" s="153"/>
      <c r="WU52" s="153"/>
      <c r="WV52" s="153"/>
      <c r="WW52" s="153"/>
      <c r="WX52" s="153"/>
      <c r="WY52" s="153"/>
      <c r="WZ52" s="153"/>
      <c r="XA52" s="153"/>
      <c r="XB52" s="153"/>
      <c r="XC52" s="153"/>
      <c r="XD52" s="153"/>
      <c r="XE52" s="153"/>
      <c r="XF52" s="153"/>
      <c r="XG52" s="153"/>
      <c r="XH52" s="153"/>
      <c r="XI52" s="153"/>
      <c r="XJ52" s="153"/>
      <c r="XK52" s="153"/>
      <c r="XL52" s="153"/>
      <c r="XM52" s="153"/>
      <c r="XN52" s="153"/>
      <c r="XO52" s="153"/>
      <c r="XP52" s="153"/>
      <c r="XQ52" s="153"/>
      <c r="XR52" s="153"/>
      <c r="XS52" s="153"/>
      <c r="XT52" s="153"/>
      <c r="XU52" s="153"/>
      <c r="XV52" s="153"/>
      <c r="XW52" s="153"/>
      <c r="XX52" s="153"/>
      <c r="XY52" s="153"/>
      <c r="XZ52" s="153"/>
      <c r="YA52" s="153"/>
      <c r="YB52" s="153"/>
      <c r="YC52" s="153"/>
      <c r="YD52" s="153"/>
      <c r="YE52" s="153"/>
      <c r="YF52" s="153"/>
      <c r="YG52" s="153"/>
      <c r="YH52" s="153"/>
      <c r="YI52" s="153"/>
      <c r="YJ52" s="153"/>
      <c r="YK52" s="153"/>
      <c r="YL52" s="153"/>
      <c r="YM52" s="153"/>
      <c r="YN52" s="153"/>
      <c r="YO52" s="153"/>
      <c r="YP52" s="153"/>
      <c r="YQ52" s="153"/>
      <c r="YR52" s="153"/>
      <c r="YS52" s="153"/>
      <c r="YT52" s="153"/>
      <c r="YU52" s="153"/>
      <c r="YV52" s="153"/>
      <c r="YW52" s="153"/>
      <c r="YX52" s="153"/>
      <c r="YY52" s="153"/>
      <c r="YZ52" s="153"/>
      <c r="ZA52" s="153"/>
      <c r="ZB52" s="153"/>
      <c r="ZC52" s="153"/>
      <c r="ZD52" s="153"/>
      <c r="ZE52" s="153"/>
      <c r="ZF52" s="153"/>
      <c r="ZG52" s="153"/>
      <c r="ZH52" s="153"/>
      <c r="ZI52" s="153"/>
      <c r="ZJ52" s="153"/>
      <c r="ZK52" s="153"/>
      <c r="ZL52" s="153"/>
      <c r="ZM52" s="153"/>
      <c r="ZN52" s="153"/>
      <c r="ZO52" s="153"/>
      <c r="ZP52" s="153"/>
      <c r="ZQ52" s="153"/>
      <c r="ZR52" s="153"/>
      <c r="ZS52" s="153"/>
      <c r="ZT52" s="153"/>
      <c r="ZU52" s="153"/>
      <c r="ZV52" s="153"/>
      <c r="ZW52" s="153"/>
      <c r="ZX52" s="153"/>
      <c r="ZY52" s="153"/>
      <c r="ZZ52" s="153"/>
      <c r="AAA52" s="153"/>
      <c r="AAB52" s="153"/>
      <c r="AAC52" s="153"/>
      <c r="AAD52" s="153"/>
      <c r="AAE52" s="153"/>
      <c r="AAF52" s="153"/>
      <c r="AAG52" s="153"/>
      <c r="AAH52" s="153"/>
      <c r="AAI52" s="153"/>
      <c r="AAJ52" s="153"/>
      <c r="AAK52" s="153"/>
      <c r="AAL52" s="153"/>
      <c r="AAM52" s="153"/>
      <c r="AAN52" s="153"/>
      <c r="AAO52" s="153"/>
      <c r="AAP52" s="153"/>
      <c r="AAQ52" s="153"/>
      <c r="AAR52" s="153"/>
      <c r="AAS52" s="153"/>
      <c r="AAT52" s="153"/>
      <c r="AAU52" s="153"/>
      <c r="AAV52" s="153"/>
      <c r="AAW52" s="153"/>
      <c r="AAX52" s="153"/>
      <c r="AAY52" s="153"/>
      <c r="AAZ52" s="153"/>
      <c r="ABA52" s="153"/>
      <c r="ABB52" s="153"/>
      <c r="ABC52" s="153"/>
      <c r="ABD52" s="153"/>
      <c r="ABE52" s="153"/>
      <c r="ABF52" s="153"/>
      <c r="ABG52" s="153"/>
      <c r="ABH52" s="153"/>
      <c r="ABI52" s="153"/>
      <c r="ABJ52" s="153"/>
      <c r="ABK52" s="153"/>
      <c r="ABL52" s="153"/>
      <c r="ABM52" s="153"/>
      <c r="ABN52" s="153"/>
      <c r="ABO52" s="153"/>
      <c r="ABP52" s="153"/>
      <c r="ABQ52" s="153"/>
      <c r="ABR52" s="153"/>
      <c r="ABS52" s="153"/>
      <c r="ABT52" s="153"/>
      <c r="ABU52" s="153"/>
      <c r="ABV52" s="153"/>
      <c r="ABW52" s="153"/>
      <c r="ABX52" s="153"/>
      <c r="ABY52" s="153"/>
      <c r="ABZ52" s="153"/>
      <c r="ACA52" s="153"/>
      <c r="ACB52" s="153"/>
      <c r="ACC52" s="153"/>
      <c r="ACD52" s="153"/>
      <c r="ACE52" s="153"/>
      <c r="ACF52" s="153"/>
      <c r="ACG52" s="153"/>
      <c r="ACH52" s="153"/>
      <c r="ACI52" s="153"/>
      <c r="ACJ52" s="153"/>
      <c r="ACK52" s="153"/>
      <c r="ACL52" s="153"/>
      <c r="ACM52" s="153"/>
      <c r="ACN52" s="153"/>
      <c r="ACO52" s="153"/>
      <c r="ACP52" s="153"/>
      <c r="ACQ52" s="153"/>
      <c r="ACR52" s="153"/>
      <c r="ACS52" s="153"/>
      <c r="ACT52" s="153"/>
      <c r="ACU52" s="153"/>
      <c r="ACV52" s="153"/>
      <c r="ACW52" s="153"/>
      <c r="ACX52" s="153"/>
      <c r="ACY52" s="153"/>
      <c r="ACZ52" s="153"/>
      <c r="ADA52" s="153"/>
      <c r="ADB52" s="153"/>
      <c r="ADC52" s="153"/>
      <c r="ADD52" s="153"/>
      <c r="ADE52" s="153"/>
      <c r="ADF52" s="153"/>
      <c r="ADG52" s="153"/>
      <c r="ADH52" s="153"/>
      <c r="ADI52" s="153"/>
      <c r="ADJ52" s="153"/>
      <c r="ADK52" s="153"/>
      <c r="ADL52" s="153"/>
      <c r="ADM52" s="153"/>
      <c r="ADN52" s="153"/>
      <c r="ADO52" s="153"/>
      <c r="ADP52" s="153"/>
      <c r="ADQ52" s="153"/>
      <c r="ADR52" s="153"/>
      <c r="ADS52" s="153"/>
      <c r="ADT52" s="153"/>
      <c r="ADU52" s="153"/>
      <c r="ADV52" s="153"/>
      <c r="ADW52" s="153"/>
      <c r="ADX52" s="153"/>
      <c r="ADY52" s="153"/>
      <c r="ADZ52" s="153"/>
      <c r="AEA52" s="153"/>
      <c r="AEB52" s="153"/>
      <c r="AEC52" s="153"/>
      <c r="AED52" s="153"/>
      <c r="AEE52" s="153"/>
      <c r="AEF52" s="153"/>
      <c r="AEG52" s="153"/>
      <c r="AEH52" s="153"/>
      <c r="AEI52" s="153"/>
      <c r="AEJ52" s="153"/>
      <c r="AEK52" s="153"/>
      <c r="AEL52" s="153"/>
      <c r="AEM52" s="153"/>
      <c r="AEN52" s="153"/>
      <c r="AEO52" s="153"/>
      <c r="AEP52" s="153"/>
      <c r="AEQ52" s="153"/>
      <c r="AER52" s="153"/>
      <c r="AES52" s="153"/>
      <c r="AET52" s="153"/>
      <c r="AEU52" s="153"/>
      <c r="AEV52" s="153"/>
      <c r="AEW52" s="153"/>
      <c r="AEX52" s="153"/>
      <c r="AEY52" s="153"/>
      <c r="AEZ52" s="153"/>
      <c r="AFA52" s="153"/>
      <c r="AFB52" s="153"/>
      <c r="AFC52" s="153"/>
      <c r="AFD52" s="153"/>
      <c r="AFE52" s="153"/>
      <c r="AFF52" s="153"/>
      <c r="AFG52" s="153"/>
      <c r="AFH52" s="153"/>
      <c r="AFI52" s="153"/>
      <c r="AFJ52" s="153"/>
      <c r="AFK52" s="153"/>
      <c r="AFL52" s="153"/>
      <c r="AFM52" s="153"/>
      <c r="AFN52" s="153"/>
      <c r="AFO52" s="153"/>
      <c r="AFP52" s="153"/>
      <c r="AFQ52" s="153"/>
      <c r="AFR52" s="153"/>
      <c r="AFS52" s="153"/>
      <c r="AFT52" s="153"/>
      <c r="AFU52" s="153"/>
      <c r="AFV52" s="153"/>
      <c r="AFW52" s="153"/>
      <c r="AFX52" s="153"/>
      <c r="AFY52" s="153"/>
      <c r="AFZ52" s="153"/>
      <c r="AGA52" s="153"/>
      <c r="AGB52" s="153"/>
      <c r="AGC52" s="153"/>
      <c r="AGD52" s="153"/>
      <c r="AGE52" s="153"/>
      <c r="AGF52" s="153"/>
      <c r="AGG52" s="153"/>
      <c r="AGH52" s="153"/>
      <c r="AGI52" s="153"/>
      <c r="AGJ52" s="153"/>
      <c r="AGK52" s="153"/>
      <c r="AGL52" s="153"/>
      <c r="AGM52" s="153"/>
      <c r="AGN52" s="153"/>
      <c r="AGO52" s="153"/>
      <c r="AGP52" s="153"/>
      <c r="AGQ52" s="153"/>
      <c r="AGR52" s="153"/>
      <c r="AGS52" s="153"/>
      <c r="AGT52" s="153"/>
      <c r="AGU52" s="153"/>
      <c r="AGV52" s="153"/>
      <c r="AGW52" s="153"/>
      <c r="AGX52" s="153"/>
      <c r="AGY52" s="153"/>
      <c r="AGZ52" s="153"/>
      <c r="AHA52" s="153"/>
      <c r="AHB52" s="153"/>
      <c r="AHC52" s="153"/>
      <c r="AHD52" s="153"/>
      <c r="AHE52" s="153"/>
      <c r="AHF52" s="153"/>
      <c r="AHG52" s="153"/>
      <c r="AHH52" s="153"/>
      <c r="AHI52" s="153"/>
      <c r="AHJ52" s="153"/>
      <c r="AHK52" s="153"/>
      <c r="AHL52" s="153"/>
      <c r="AHM52" s="153"/>
      <c r="AHN52" s="153"/>
      <c r="AHO52" s="153"/>
      <c r="AHP52" s="153"/>
      <c r="AHQ52" s="153"/>
      <c r="AHR52" s="153"/>
      <c r="AHS52" s="153"/>
      <c r="AHT52" s="153"/>
      <c r="AHU52" s="153"/>
      <c r="AHV52" s="153"/>
      <c r="AHW52" s="153"/>
      <c r="AHX52" s="153"/>
      <c r="AHY52" s="153"/>
      <c r="AHZ52" s="153"/>
      <c r="AIA52" s="153"/>
      <c r="AIB52" s="153"/>
      <c r="AIC52" s="153"/>
      <c r="AID52" s="153"/>
      <c r="AIE52" s="153"/>
      <c r="AIF52" s="153"/>
      <c r="AIG52" s="153"/>
      <c r="AIH52" s="153"/>
      <c r="AII52" s="153"/>
      <c r="AIJ52" s="153"/>
      <c r="AIK52" s="153"/>
      <c r="AIL52" s="153"/>
      <c r="AIM52" s="153"/>
      <c r="AIN52" s="153"/>
      <c r="AIO52" s="153"/>
      <c r="AIP52" s="153"/>
      <c r="AIQ52" s="153"/>
      <c r="AIR52" s="153"/>
      <c r="AIS52" s="153"/>
      <c r="AIT52" s="153"/>
      <c r="AIU52" s="153"/>
      <c r="AIV52" s="153"/>
      <c r="AIW52" s="153"/>
      <c r="AIX52" s="153"/>
      <c r="AIY52" s="153"/>
      <c r="AIZ52" s="153"/>
      <c r="AJA52" s="153"/>
      <c r="AJB52" s="153"/>
      <c r="AJC52" s="153"/>
      <c r="AJD52" s="153"/>
      <c r="AJE52" s="153"/>
      <c r="AJF52" s="153"/>
      <c r="AJG52" s="153"/>
      <c r="AJH52" s="153"/>
      <c r="AJI52" s="153"/>
      <c r="AJJ52" s="153"/>
      <c r="AJK52" s="153"/>
      <c r="AJL52" s="153"/>
      <c r="AJM52" s="153"/>
      <c r="AJN52" s="153"/>
      <c r="AJO52" s="153"/>
      <c r="AJP52" s="153"/>
      <c r="AJQ52" s="153"/>
      <c r="AJR52" s="153"/>
      <c r="AJS52" s="153"/>
      <c r="AJT52" s="153"/>
      <c r="AJU52" s="153"/>
      <c r="AJV52" s="153"/>
      <c r="AJW52" s="153"/>
      <c r="AJX52" s="153"/>
      <c r="AJY52" s="153"/>
      <c r="AJZ52" s="153"/>
      <c r="AKA52" s="153"/>
      <c r="AKB52" s="153"/>
      <c r="AKC52" s="153"/>
      <c r="AKD52" s="153"/>
      <c r="AKE52" s="153"/>
      <c r="AKF52" s="153"/>
      <c r="AKG52" s="153"/>
      <c r="AKH52" s="153"/>
      <c r="AKI52" s="153"/>
      <c r="AKJ52" s="153"/>
      <c r="AKK52" s="153"/>
      <c r="AKL52" s="153"/>
      <c r="AKM52" s="153"/>
      <c r="AKN52" s="153"/>
      <c r="AKO52" s="153"/>
      <c r="AKP52" s="153"/>
      <c r="AKQ52" s="153"/>
      <c r="AKR52" s="153"/>
      <c r="AKS52" s="153"/>
      <c r="AKT52" s="153"/>
      <c r="AKU52" s="153"/>
      <c r="AKV52" s="153"/>
      <c r="AKW52" s="153"/>
      <c r="AKX52" s="153"/>
      <c r="AKY52" s="153"/>
      <c r="AKZ52" s="153"/>
      <c r="ALA52" s="153"/>
      <c r="ALB52" s="153"/>
      <c r="ALC52" s="153"/>
      <c r="ALD52" s="153"/>
      <c r="ALE52" s="153"/>
      <c r="ALF52" s="153"/>
      <c r="ALG52" s="153"/>
      <c r="ALH52" s="153"/>
      <c r="ALI52" s="153"/>
      <c r="ALJ52" s="153"/>
      <c r="ALK52" s="153"/>
      <c r="ALL52" s="153"/>
      <c r="ALM52" s="153"/>
      <c r="ALN52" s="153"/>
      <c r="ALO52" s="153"/>
      <c r="ALP52" s="153"/>
      <c r="ALQ52" s="153"/>
      <c r="ALR52" s="153"/>
      <c r="ALS52" s="153"/>
      <c r="ALT52" s="153"/>
      <c r="ALU52" s="153"/>
      <c r="ALV52" s="153"/>
      <c r="ALW52" s="153"/>
      <c r="ALX52" s="153"/>
      <c r="ALY52" s="153"/>
      <c r="ALZ52" s="153"/>
      <c r="AMA52" s="153"/>
      <c r="AMB52" s="153"/>
      <c r="AMC52" s="153"/>
      <c r="AMD52" s="153"/>
      <c r="AME52" s="153"/>
      <c r="AMF52" s="153"/>
      <c r="AMG52" s="153"/>
      <c r="AMH52" s="153"/>
      <c r="AMI52" s="153"/>
      <c r="AMJ52" s="153"/>
      <c r="AMK52" s="153"/>
      <c r="AML52" s="153"/>
      <c r="AMM52" s="153"/>
      <c r="AMN52" s="153"/>
      <c r="AMO52" s="153"/>
      <c r="AMP52" s="153"/>
      <c r="AMQ52" s="153"/>
      <c r="AMR52" s="153"/>
      <c r="AMS52" s="153"/>
      <c r="AMT52" s="153"/>
      <c r="AMU52" s="153"/>
      <c r="AMV52" s="153"/>
      <c r="AMW52" s="153"/>
      <c r="AMX52" s="153"/>
      <c r="AMY52" s="153"/>
      <c r="AMZ52" s="153"/>
      <c r="ANA52" s="153"/>
      <c r="ANB52" s="153"/>
      <c r="ANC52" s="153"/>
      <c r="AND52" s="153"/>
      <c r="ANE52" s="153"/>
      <c r="ANF52" s="153"/>
      <c r="ANG52" s="153"/>
      <c r="ANH52" s="153"/>
      <c r="ANI52" s="153"/>
      <c r="ANJ52" s="153"/>
      <c r="ANK52" s="153"/>
      <c r="ANL52" s="153"/>
      <c r="ANM52" s="153"/>
      <c r="ANN52" s="153"/>
      <c r="ANO52" s="153"/>
      <c r="ANP52" s="153"/>
      <c r="ANQ52" s="153"/>
      <c r="ANR52" s="153"/>
      <c r="ANS52" s="153"/>
      <c r="ANT52" s="153"/>
      <c r="ANU52" s="153"/>
      <c r="ANV52" s="153"/>
      <c r="ANW52" s="153"/>
      <c r="ANX52" s="153"/>
      <c r="ANY52" s="153"/>
      <c r="ANZ52" s="153"/>
      <c r="AOA52" s="153"/>
      <c r="AOB52" s="153"/>
      <c r="AOC52" s="153"/>
      <c r="AOD52" s="153"/>
      <c r="AOE52" s="153"/>
      <c r="AOF52" s="153"/>
      <c r="AOG52" s="153"/>
      <c r="AOH52" s="153"/>
      <c r="AOI52" s="153"/>
      <c r="AOJ52" s="153"/>
      <c r="AOK52" s="153"/>
      <c r="AOL52" s="153"/>
      <c r="AOM52" s="153"/>
      <c r="AON52" s="153"/>
      <c r="AOO52" s="153"/>
      <c r="AOP52" s="153"/>
      <c r="AOQ52" s="153"/>
      <c r="AOR52" s="153"/>
      <c r="AOS52" s="153"/>
      <c r="AOT52" s="153"/>
      <c r="AOU52" s="153"/>
      <c r="AOV52" s="153"/>
      <c r="AOW52" s="153"/>
      <c r="AOX52" s="153"/>
      <c r="AOY52" s="153"/>
      <c r="AOZ52" s="153"/>
      <c r="APA52" s="153"/>
      <c r="APB52" s="153"/>
      <c r="APC52" s="153"/>
      <c r="APD52" s="153"/>
      <c r="APE52" s="153"/>
      <c r="APF52" s="153"/>
      <c r="APG52" s="153"/>
      <c r="APH52" s="153"/>
      <c r="API52" s="153"/>
      <c r="APJ52" s="153"/>
      <c r="APK52" s="153"/>
      <c r="APL52" s="153"/>
      <c r="APM52" s="153"/>
      <c r="APN52" s="153"/>
      <c r="APO52" s="153"/>
      <c r="APP52" s="153"/>
      <c r="APQ52" s="153"/>
      <c r="APR52" s="153"/>
      <c r="APS52" s="153"/>
      <c r="APT52" s="153"/>
      <c r="APU52" s="153"/>
      <c r="APV52" s="153"/>
      <c r="APW52" s="153"/>
      <c r="APX52" s="153"/>
      <c r="APY52" s="153"/>
      <c r="APZ52" s="153"/>
      <c r="AQA52" s="153"/>
      <c r="AQB52" s="153"/>
      <c r="AQC52" s="153"/>
      <c r="AQD52" s="153"/>
      <c r="AQE52" s="153"/>
      <c r="AQF52" s="153"/>
      <c r="AQG52" s="153"/>
      <c r="AQH52" s="153"/>
      <c r="AQI52" s="153"/>
      <c r="AQJ52" s="153"/>
      <c r="AQK52" s="153"/>
      <c r="AQL52" s="153"/>
      <c r="AQM52" s="153"/>
      <c r="AQN52" s="153"/>
      <c r="AQO52" s="153"/>
      <c r="AQP52" s="153"/>
      <c r="AQQ52" s="153"/>
      <c r="AQR52" s="153"/>
      <c r="AQS52" s="153"/>
      <c r="AQT52" s="153"/>
      <c r="AQU52" s="153"/>
      <c r="AQV52" s="153"/>
      <c r="AQW52" s="153"/>
      <c r="AQX52" s="153"/>
      <c r="AQY52" s="153"/>
      <c r="AQZ52" s="153"/>
      <c r="ARA52" s="153"/>
      <c r="ARB52" s="153"/>
      <c r="ARC52" s="153"/>
      <c r="ARD52" s="153"/>
      <c r="ARE52" s="153"/>
      <c r="ARF52" s="153"/>
      <c r="ARG52" s="153"/>
      <c r="ARH52" s="153"/>
      <c r="ARI52" s="153"/>
      <c r="ARJ52" s="153"/>
      <c r="ARK52" s="153"/>
      <c r="ARL52" s="153"/>
      <c r="ARM52" s="153"/>
      <c r="ARN52" s="153"/>
      <c r="ARO52" s="153"/>
      <c r="ARP52" s="153"/>
      <c r="ARQ52" s="153"/>
      <c r="ARR52" s="153"/>
      <c r="ARS52" s="153"/>
      <c r="ART52" s="153"/>
      <c r="ARU52" s="153"/>
      <c r="ARV52" s="153"/>
      <c r="ARW52" s="153"/>
      <c r="ARX52" s="153"/>
      <c r="ARY52" s="153"/>
      <c r="ARZ52" s="153"/>
      <c r="ASA52" s="153"/>
      <c r="ASB52" s="153"/>
      <c r="ASC52" s="153"/>
      <c r="ASD52" s="153"/>
      <c r="ASE52" s="153"/>
      <c r="ASF52" s="153"/>
      <c r="ASG52" s="153"/>
      <c r="ASH52" s="153"/>
      <c r="ASI52" s="153"/>
      <c r="ASJ52" s="153"/>
      <c r="ASK52" s="153"/>
      <c r="ASL52" s="153"/>
      <c r="ASM52" s="153"/>
      <c r="ASN52" s="153"/>
      <c r="ASO52" s="153"/>
      <c r="ASP52" s="153"/>
      <c r="ASQ52" s="153"/>
      <c r="ASR52" s="153"/>
      <c r="ASS52" s="153"/>
      <c r="AST52" s="153"/>
      <c r="ASU52" s="153"/>
      <c r="ASV52" s="153"/>
      <c r="ASW52" s="153"/>
      <c r="ASX52" s="153"/>
      <c r="ASY52" s="153"/>
      <c r="ASZ52" s="153"/>
      <c r="ATA52" s="153"/>
      <c r="ATB52" s="153"/>
      <c r="ATC52" s="153"/>
      <c r="ATD52" s="153"/>
      <c r="ATE52" s="153"/>
      <c r="ATF52" s="153"/>
      <c r="ATG52" s="153"/>
      <c r="ATH52" s="153"/>
      <c r="ATI52" s="153"/>
      <c r="ATJ52" s="153"/>
      <c r="ATK52" s="153"/>
      <c r="ATL52" s="153"/>
      <c r="ATM52" s="153"/>
      <c r="ATN52" s="153"/>
      <c r="ATO52" s="153"/>
      <c r="ATP52" s="153"/>
      <c r="ATQ52" s="153"/>
      <c r="ATR52" s="153"/>
      <c r="ATS52" s="153"/>
      <c r="ATT52" s="153"/>
      <c r="ATU52" s="153"/>
      <c r="ATV52" s="153"/>
      <c r="ATW52" s="153"/>
      <c r="ATX52" s="153"/>
      <c r="ATY52" s="153"/>
      <c r="ATZ52" s="153"/>
      <c r="AUA52" s="153"/>
      <c r="AUB52" s="153"/>
      <c r="AUC52" s="153"/>
      <c r="AUD52" s="153"/>
      <c r="AUE52" s="153"/>
      <c r="AUF52" s="153"/>
      <c r="AUG52" s="153"/>
      <c r="AUH52" s="153"/>
      <c r="AUI52" s="153"/>
      <c r="AUJ52" s="153"/>
      <c r="AUK52" s="153"/>
      <c r="AUL52" s="153"/>
      <c r="AUM52" s="153"/>
      <c r="AUN52" s="153"/>
      <c r="AUO52" s="153"/>
      <c r="AUP52" s="153"/>
      <c r="AUQ52" s="153"/>
      <c r="AUR52" s="153"/>
      <c r="AUS52" s="153"/>
      <c r="AUT52" s="153"/>
      <c r="AUU52" s="153"/>
      <c r="AUV52" s="153"/>
      <c r="AUW52" s="153"/>
      <c r="AUX52" s="153"/>
      <c r="AUY52" s="153"/>
      <c r="AUZ52" s="153"/>
      <c r="AVA52" s="153"/>
      <c r="AVB52" s="153"/>
      <c r="AVC52" s="153"/>
      <c r="AVD52" s="153"/>
      <c r="AVE52" s="153"/>
      <c r="AVF52" s="153"/>
      <c r="AVG52" s="153"/>
      <c r="AVH52" s="153"/>
      <c r="AVI52" s="153"/>
      <c r="AVJ52" s="153"/>
      <c r="AVK52" s="153"/>
      <c r="AVL52" s="153"/>
      <c r="AVM52" s="153"/>
      <c r="AVN52" s="153"/>
      <c r="AVO52" s="153"/>
      <c r="AVP52" s="153"/>
      <c r="AVQ52" s="153"/>
      <c r="AVR52" s="153"/>
      <c r="AVS52" s="153"/>
      <c r="AVT52" s="153"/>
      <c r="AVU52" s="153"/>
      <c r="AVV52" s="153"/>
      <c r="AVW52" s="153"/>
      <c r="AVX52" s="153"/>
      <c r="AVY52" s="153"/>
      <c r="AVZ52" s="153"/>
      <c r="AWA52" s="153"/>
      <c r="AWB52" s="153"/>
      <c r="AWC52" s="153"/>
      <c r="AWD52" s="153"/>
      <c r="AWE52" s="153"/>
      <c r="AWF52" s="153"/>
      <c r="AWG52" s="153"/>
      <c r="AWH52" s="153"/>
      <c r="AWI52" s="153"/>
      <c r="AWJ52" s="153"/>
      <c r="AWK52" s="153"/>
      <c r="AWL52" s="153"/>
      <c r="AWM52" s="153"/>
      <c r="AWN52" s="153"/>
      <c r="AWO52" s="153"/>
      <c r="AWP52" s="153"/>
      <c r="AWQ52" s="153"/>
      <c r="AWR52" s="153"/>
      <c r="AWS52" s="153"/>
      <c r="AWT52" s="153"/>
      <c r="AWU52" s="153"/>
      <c r="AWV52" s="153"/>
      <c r="AWW52" s="153"/>
      <c r="AWX52" s="153"/>
      <c r="AWY52" s="153"/>
      <c r="AWZ52" s="153"/>
      <c r="AXA52" s="153"/>
      <c r="AXB52" s="153"/>
      <c r="AXC52" s="153"/>
      <c r="AXD52" s="153"/>
      <c r="AXE52" s="153"/>
      <c r="AXF52" s="153"/>
      <c r="AXG52" s="153"/>
      <c r="AXH52" s="153"/>
      <c r="AXI52" s="153"/>
      <c r="AXJ52" s="153"/>
      <c r="AXK52" s="153"/>
      <c r="AXL52" s="153"/>
      <c r="AXM52" s="153"/>
      <c r="AXN52" s="153"/>
      <c r="AXO52" s="153"/>
      <c r="AXP52" s="153"/>
      <c r="AXQ52" s="153"/>
      <c r="AXR52" s="153"/>
      <c r="AXS52" s="153"/>
      <c r="AXT52" s="153"/>
      <c r="AXU52" s="153"/>
      <c r="AXV52" s="153"/>
      <c r="AXW52" s="153"/>
      <c r="AXX52" s="153"/>
      <c r="AXY52" s="153"/>
      <c r="AXZ52" s="153"/>
      <c r="AYA52" s="153"/>
      <c r="AYB52" s="153"/>
      <c r="AYC52" s="153"/>
      <c r="AYD52" s="153"/>
      <c r="AYE52" s="153"/>
      <c r="AYF52" s="153"/>
      <c r="AYG52" s="153"/>
      <c r="AYH52" s="153"/>
      <c r="AYI52" s="153"/>
      <c r="AYJ52" s="153"/>
      <c r="AYK52" s="153"/>
      <c r="AYL52" s="153"/>
      <c r="AYM52" s="153"/>
      <c r="AYN52" s="153"/>
      <c r="AYO52" s="153"/>
      <c r="AYP52" s="153"/>
      <c r="AYQ52" s="153"/>
      <c r="AYR52" s="153"/>
      <c r="AYS52" s="153"/>
      <c r="AYT52" s="153"/>
      <c r="AYU52" s="153"/>
      <c r="AYV52" s="153"/>
      <c r="AYW52" s="153"/>
      <c r="AYX52" s="153"/>
      <c r="AYY52" s="153"/>
      <c r="AYZ52" s="153"/>
      <c r="AZA52" s="153"/>
      <c r="AZB52" s="153"/>
      <c r="AZC52" s="153"/>
      <c r="AZD52" s="153"/>
      <c r="AZE52" s="153"/>
      <c r="AZF52" s="153"/>
      <c r="AZG52" s="153"/>
      <c r="AZH52" s="153"/>
      <c r="AZI52" s="153"/>
      <c r="AZJ52" s="153"/>
      <c r="AZK52" s="153"/>
      <c r="AZL52" s="153"/>
      <c r="AZM52" s="153"/>
      <c r="AZN52" s="153"/>
      <c r="AZO52" s="153"/>
      <c r="AZP52" s="153"/>
      <c r="AZQ52" s="153"/>
      <c r="AZR52" s="153"/>
      <c r="AZS52" s="153"/>
      <c r="AZT52" s="153"/>
      <c r="AZU52" s="153"/>
      <c r="AZV52" s="153"/>
      <c r="AZW52" s="153"/>
      <c r="AZX52" s="153"/>
      <c r="AZY52" s="153"/>
      <c r="AZZ52" s="153"/>
      <c r="BAA52" s="153"/>
      <c r="BAB52" s="153"/>
      <c r="BAC52" s="153"/>
      <c r="BAD52" s="153"/>
      <c r="BAE52" s="153"/>
      <c r="BAF52" s="153"/>
      <c r="BAG52" s="153"/>
      <c r="BAH52" s="153"/>
      <c r="BAI52" s="153"/>
      <c r="BAJ52" s="153"/>
      <c r="BAK52" s="153"/>
      <c r="BAL52" s="153"/>
      <c r="BAM52" s="153"/>
      <c r="BAN52" s="153"/>
      <c r="BAO52" s="153"/>
      <c r="BAP52" s="153"/>
      <c r="BAQ52" s="153"/>
      <c r="BAR52" s="153"/>
      <c r="BAS52" s="153"/>
      <c r="BAT52" s="153"/>
      <c r="BAU52" s="153"/>
      <c r="BAV52" s="153"/>
      <c r="BAW52" s="153"/>
      <c r="BAX52" s="153"/>
      <c r="BAY52" s="153"/>
      <c r="BAZ52" s="153"/>
      <c r="BBA52" s="153"/>
      <c r="BBB52" s="153"/>
      <c r="BBC52" s="153"/>
      <c r="BBD52" s="153"/>
      <c r="BBE52" s="153"/>
      <c r="BBF52" s="153"/>
      <c r="BBG52" s="153"/>
      <c r="BBH52" s="153"/>
      <c r="BBI52" s="153"/>
      <c r="BBJ52" s="153"/>
      <c r="BBK52" s="153"/>
      <c r="BBL52" s="153"/>
      <c r="BBM52" s="153"/>
      <c r="BBN52" s="153"/>
      <c r="BBO52" s="153"/>
      <c r="BBP52" s="153"/>
      <c r="BBQ52" s="153"/>
      <c r="BBR52" s="153"/>
      <c r="BBS52" s="153"/>
      <c r="BBT52" s="153"/>
      <c r="BBU52" s="153"/>
      <c r="BBV52" s="153"/>
      <c r="BBW52" s="153"/>
      <c r="BBX52" s="153"/>
      <c r="BBY52" s="153"/>
      <c r="BBZ52" s="153"/>
      <c r="BCA52" s="153"/>
      <c r="BCB52" s="153"/>
      <c r="BCC52" s="153"/>
      <c r="BCD52" s="153"/>
      <c r="BCE52" s="153"/>
      <c r="BCF52" s="153"/>
      <c r="BCG52" s="153"/>
      <c r="BCH52" s="153"/>
      <c r="BCI52" s="153"/>
      <c r="BCJ52" s="153"/>
      <c r="BCK52" s="153"/>
      <c r="BCL52" s="153"/>
      <c r="BCM52" s="153"/>
      <c r="BCN52" s="153"/>
      <c r="BCO52" s="153"/>
      <c r="BCP52" s="153"/>
      <c r="BCQ52" s="153"/>
      <c r="BCR52" s="153"/>
      <c r="BCS52" s="153"/>
      <c r="BCT52" s="153"/>
      <c r="BCU52" s="153"/>
      <c r="BCV52" s="153"/>
      <c r="BCW52" s="153"/>
      <c r="BCX52" s="153"/>
      <c r="BCY52" s="153"/>
      <c r="BCZ52" s="153"/>
      <c r="BDA52" s="153"/>
      <c r="BDB52" s="153"/>
      <c r="BDC52" s="153"/>
      <c r="BDD52" s="153"/>
      <c r="BDE52" s="153"/>
      <c r="BDF52" s="153"/>
      <c r="BDG52" s="153"/>
      <c r="BDH52" s="153"/>
      <c r="BDI52" s="153"/>
      <c r="BDJ52" s="153"/>
      <c r="BDK52" s="153"/>
      <c r="BDL52" s="153"/>
      <c r="BDM52" s="153"/>
      <c r="BDN52" s="153"/>
      <c r="BDO52" s="153"/>
      <c r="BDP52" s="153"/>
      <c r="BDQ52" s="153"/>
      <c r="BDR52" s="153"/>
      <c r="BDS52" s="153"/>
      <c r="BDT52" s="153"/>
      <c r="BDU52" s="153"/>
      <c r="BDV52" s="153"/>
      <c r="BDW52" s="153"/>
      <c r="BDX52" s="153"/>
      <c r="BDY52" s="153"/>
      <c r="BDZ52" s="153"/>
      <c r="BEA52" s="153"/>
      <c r="BEB52" s="153"/>
      <c r="BEC52" s="153"/>
      <c r="BED52" s="153"/>
      <c r="BEE52" s="153"/>
      <c r="BEF52" s="153"/>
      <c r="BEG52" s="153"/>
      <c r="BEH52" s="153"/>
      <c r="BEI52" s="153"/>
      <c r="BEJ52" s="153"/>
      <c r="BEK52" s="153"/>
      <c r="BEL52" s="153"/>
      <c r="BEM52" s="153"/>
      <c r="BEN52" s="153"/>
      <c r="BEO52" s="153"/>
      <c r="BEP52" s="153"/>
      <c r="BEQ52" s="153"/>
      <c r="BER52" s="153"/>
      <c r="BES52" s="153"/>
      <c r="BET52" s="153"/>
      <c r="BEU52" s="153"/>
      <c r="BEV52" s="153"/>
      <c r="BEW52" s="153"/>
      <c r="BEX52" s="153"/>
      <c r="BEY52" s="153"/>
      <c r="BEZ52" s="153"/>
      <c r="BFA52" s="153"/>
      <c r="BFB52" s="153"/>
      <c r="BFC52" s="153"/>
      <c r="BFD52" s="153"/>
      <c r="BFE52" s="153"/>
      <c r="BFF52" s="153"/>
      <c r="BFG52" s="153"/>
      <c r="BFH52" s="153"/>
      <c r="BFI52" s="153"/>
      <c r="BFJ52" s="153"/>
      <c r="BFK52" s="153"/>
      <c r="BFL52" s="153"/>
      <c r="BFM52" s="153"/>
      <c r="BFN52" s="153"/>
      <c r="BFO52" s="153"/>
      <c r="BFP52" s="153"/>
      <c r="BFQ52" s="153"/>
      <c r="BFR52" s="153"/>
      <c r="BFS52" s="153"/>
      <c r="BFT52" s="153"/>
      <c r="BFU52" s="153"/>
      <c r="BFV52" s="153"/>
      <c r="BFW52" s="153"/>
      <c r="BFX52" s="153"/>
      <c r="BFY52" s="153"/>
      <c r="BFZ52" s="153"/>
      <c r="BGA52" s="153"/>
      <c r="BGB52" s="153"/>
      <c r="BGC52" s="153"/>
      <c r="BGD52" s="153"/>
      <c r="BGE52" s="153"/>
      <c r="BGF52" s="153"/>
      <c r="BGG52" s="153"/>
      <c r="BGH52" s="153"/>
      <c r="BGI52" s="153"/>
      <c r="BGJ52" s="153"/>
      <c r="BGK52" s="153"/>
      <c r="BGL52" s="153"/>
      <c r="BGM52" s="153"/>
      <c r="BGN52" s="153"/>
      <c r="BGO52" s="153"/>
      <c r="BGP52" s="153"/>
      <c r="BGQ52" s="153"/>
      <c r="BGR52" s="153"/>
      <c r="BGS52" s="153"/>
      <c r="BGT52" s="153"/>
      <c r="BGU52" s="153"/>
      <c r="BGV52" s="153"/>
      <c r="BGW52" s="153"/>
      <c r="BGX52" s="153"/>
      <c r="BGY52" s="153"/>
      <c r="BGZ52" s="153"/>
      <c r="BHA52" s="153"/>
      <c r="BHB52" s="153"/>
      <c r="BHC52" s="153"/>
      <c r="BHD52" s="153"/>
      <c r="BHE52" s="153"/>
      <c r="BHF52" s="153"/>
      <c r="BHG52" s="153"/>
      <c r="BHH52" s="153"/>
      <c r="BHI52" s="153"/>
      <c r="BHJ52" s="153"/>
      <c r="BHK52" s="153"/>
      <c r="BHL52" s="153"/>
      <c r="BHM52" s="153"/>
      <c r="BHN52" s="153"/>
      <c r="BHO52" s="153"/>
      <c r="BHP52" s="153"/>
      <c r="BHQ52" s="153"/>
      <c r="BHR52" s="153"/>
      <c r="BHS52" s="153"/>
      <c r="BHT52" s="153"/>
      <c r="BHU52" s="153"/>
      <c r="BHV52" s="153"/>
      <c r="BHW52" s="153"/>
      <c r="BHX52" s="153"/>
      <c r="BHY52" s="153"/>
      <c r="BHZ52" s="153"/>
      <c r="BIA52" s="153"/>
      <c r="BIB52" s="153"/>
      <c r="BIC52" s="153"/>
      <c r="BID52" s="153"/>
      <c r="BIE52" s="153"/>
      <c r="BIF52" s="153"/>
      <c r="BIG52" s="153"/>
      <c r="BIH52" s="153"/>
      <c r="BII52" s="153"/>
      <c r="BIJ52" s="153"/>
      <c r="BIK52" s="153"/>
      <c r="BIL52" s="153"/>
      <c r="BIM52" s="153"/>
      <c r="BIN52" s="153"/>
      <c r="BIO52" s="153"/>
      <c r="BIP52" s="153"/>
      <c r="BIQ52" s="153"/>
      <c r="BIR52" s="153"/>
      <c r="BIS52" s="153"/>
      <c r="BIT52" s="153"/>
      <c r="BIU52" s="153"/>
      <c r="BIV52" s="153"/>
      <c r="BIW52" s="153"/>
      <c r="BIX52" s="153"/>
      <c r="BIY52" s="153"/>
      <c r="BIZ52" s="153"/>
      <c r="BJA52" s="153"/>
      <c r="BJB52" s="153"/>
      <c r="BJC52" s="153"/>
      <c r="BJD52" s="153"/>
      <c r="BJE52" s="153"/>
      <c r="BJF52" s="153"/>
      <c r="BJG52" s="153"/>
      <c r="BJH52" s="153"/>
      <c r="BJI52" s="153"/>
      <c r="BJJ52" s="153"/>
      <c r="BJK52" s="153"/>
      <c r="BJL52" s="153"/>
      <c r="BJM52" s="153"/>
      <c r="BJN52" s="153"/>
      <c r="BJO52" s="153"/>
      <c r="BJP52" s="153"/>
      <c r="BJQ52" s="153"/>
      <c r="BJR52" s="153"/>
      <c r="BJS52" s="153"/>
      <c r="BJT52" s="153"/>
      <c r="BJU52" s="153"/>
      <c r="BJV52" s="153"/>
      <c r="BJW52" s="153"/>
      <c r="BJX52" s="153"/>
      <c r="BJY52" s="153"/>
      <c r="BJZ52" s="153"/>
      <c r="BKA52" s="153"/>
      <c r="BKB52" s="153"/>
      <c r="BKC52" s="153"/>
      <c r="BKD52" s="153"/>
      <c r="BKE52" s="153"/>
      <c r="BKF52" s="153"/>
      <c r="BKG52" s="153"/>
      <c r="BKH52" s="153"/>
      <c r="BKI52" s="153"/>
      <c r="BKJ52" s="153"/>
      <c r="BKK52" s="153"/>
      <c r="BKL52" s="153"/>
      <c r="BKM52" s="153"/>
      <c r="BKN52" s="153"/>
      <c r="BKO52" s="153"/>
      <c r="BKP52" s="153"/>
      <c r="BKQ52" s="153"/>
      <c r="BKR52" s="153"/>
      <c r="BKS52" s="153"/>
      <c r="BKT52" s="153"/>
      <c r="BKU52" s="153"/>
      <c r="BKV52" s="153"/>
      <c r="BKW52" s="153"/>
      <c r="BKX52" s="153"/>
      <c r="BKY52" s="153"/>
      <c r="BKZ52" s="153"/>
      <c r="BLA52" s="153"/>
      <c r="BLB52" s="153"/>
      <c r="BLC52" s="153"/>
      <c r="BLD52" s="153"/>
      <c r="BLE52" s="153"/>
      <c r="BLF52" s="153"/>
      <c r="BLG52" s="153"/>
      <c r="BLH52" s="153"/>
      <c r="BLI52" s="153"/>
      <c r="BLJ52" s="153"/>
      <c r="BLK52" s="153"/>
      <c r="BLL52" s="153"/>
      <c r="BLM52" s="153"/>
      <c r="BLN52" s="153"/>
      <c r="BLO52" s="153"/>
      <c r="BLP52" s="153"/>
      <c r="BLQ52" s="153"/>
      <c r="BLR52" s="153"/>
      <c r="BLS52" s="153"/>
      <c r="BLT52" s="153"/>
      <c r="BLU52" s="153"/>
      <c r="BLV52" s="153"/>
      <c r="BLW52" s="153"/>
      <c r="BLX52" s="153"/>
      <c r="BLY52" s="153"/>
      <c r="BLZ52" s="153"/>
      <c r="BMA52" s="153"/>
      <c r="BMB52" s="153"/>
      <c r="BMC52" s="153"/>
      <c r="BMD52" s="153"/>
      <c r="BME52" s="153"/>
      <c r="BMF52" s="153"/>
      <c r="BMG52" s="153"/>
      <c r="BMH52" s="153"/>
      <c r="BMI52" s="153"/>
      <c r="BMJ52" s="153"/>
      <c r="BMK52" s="153"/>
      <c r="BML52" s="153"/>
      <c r="BMM52" s="153"/>
      <c r="BMN52" s="153"/>
      <c r="BMO52" s="153"/>
      <c r="BMP52" s="153"/>
      <c r="BMQ52" s="153"/>
      <c r="BMR52" s="153"/>
      <c r="BMS52" s="153"/>
      <c r="BMT52" s="153"/>
      <c r="BMU52" s="153"/>
      <c r="BMV52" s="153"/>
      <c r="BMW52" s="153"/>
      <c r="BMX52" s="153"/>
      <c r="BMY52" s="153"/>
      <c r="BMZ52" s="153"/>
      <c r="BNA52" s="153"/>
      <c r="BNB52" s="153"/>
      <c r="BNC52" s="153"/>
      <c r="BND52" s="153"/>
      <c r="BNE52" s="153"/>
      <c r="BNF52" s="153"/>
      <c r="BNG52" s="153"/>
      <c r="BNH52" s="153"/>
      <c r="BNI52" s="153"/>
      <c r="BNJ52" s="153"/>
      <c r="BNK52" s="153"/>
      <c r="BNL52" s="153"/>
      <c r="BNM52" s="153"/>
      <c r="BNN52" s="153"/>
      <c r="BNO52" s="153"/>
      <c r="BNP52" s="153"/>
      <c r="BNQ52" s="153"/>
      <c r="BNR52" s="153"/>
      <c r="BNS52" s="153"/>
      <c r="BNT52" s="153"/>
      <c r="BNU52" s="153"/>
      <c r="BNV52" s="153"/>
      <c r="BNW52" s="153"/>
      <c r="BNX52" s="153"/>
      <c r="BNY52" s="153"/>
      <c r="BNZ52" s="153"/>
      <c r="BOA52" s="153"/>
      <c r="BOB52" s="153"/>
      <c r="BOC52" s="153"/>
      <c r="BOD52" s="153"/>
      <c r="BOE52" s="153"/>
      <c r="BOF52" s="153"/>
      <c r="BOG52" s="153"/>
      <c r="BOH52" s="153"/>
      <c r="BOI52" s="153"/>
      <c r="BOJ52" s="153"/>
      <c r="BOK52" s="153"/>
      <c r="BOL52" s="153"/>
      <c r="BOM52" s="153"/>
      <c r="BON52" s="153"/>
      <c r="BOO52" s="153"/>
      <c r="BOP52" s="153"/>
      <c r="BOQ52" s="153"/>
      <c r="BOR52" s="153"/>
      <c r="BOS52" s="153"/>
      <c r="BOT52" s="153"/>
      <c r="BOU52" s="153"/>
      <c r="BOV52" s="153"/>
      <c r="BOW52" s="153"/>
      <c r="BOX52" s="153"/>
      <c r="BOY52" s="153"/>
      <c r="BOZ52" s="153"/>
      <c r="BPA52" s="153"/>
      <c r="BPB52" s="153"/>
      <c r="BPC52" s="153"/>
      <c r="BPD52" s="153"/>
      <c r="BPE52" s="153"/>
      <c r="BPF52" s="153"/>
      <c r="BPG52" s="153"/>
      <c r="BPH52" s="153"/>
      <c r="BPI52" s="153"/>
      <c r="BPJ52" s="153"/>
      <c r="BPK52" s="153"/>
      <c r="BPL52" s="153"/>
      <c r="BPM52" s="153"/>
      <c r="BPN52" s="153"/>
      <c r="BPO52" s="153"/>
      <c r="BPP52" s="153"/>
      <c r="BPQ52" s="153"/>
      <c r="BPR52" s="153"/>
      <c r="BPS52" s="153"/>
      <c r="BPT52" s="153"/>
      <c r="BPU52" s="153"/>
      <c r="BPV52" s="153"/>
      <c r="BPW52" s="153"/>
      <c r="BPX52" s="153"/>
      <c r="BPY52" s="153"/>
      <c r="BPZ52" s="153"/>
      <c r="BQA52" s="153"/>
      <c r="BQB52" s="153"/>
      <c r="BQC52" s="153"/>
      <c r="BQD52" s="153"/>
      <c r="BQE52" s="153"/>
      <c r="BQF52" s="153"/>
      <c r="BQG52" s="153"/>
      <c r="BQH52" s="153"/>
      <c r="BQI52" s="153"/>
      <c r="BQJ52" s="153"/>
      <c r="BQK52" s="153"/>
      <c r="BQL52" s="153"/>
      <c r="BQM52" s="153"/>
      <c r="BQN52" s="153"/>
      <c r="BQO52" s="153"/>
      <c r="BQP52" s="153"/>
      <c r="BQQ52" s="153"/>
      <c r="BQR52" s="153"/>
      <c r="BQS52" s="153"/>
      <c r="BQT52" s="153"/>
      <c r="BQU52" s="153"/>
      <c r="BQV52" s="153"/>
      <c r="BQW52" s="153"/>
      <c r="BQX52" s="153"/>
      <c r="BQY52" s="153"/>
      <c r="BQZ52" s="153"/>
      <c r="BRA52" s="153"/>
      <c r="BRB52" s="153"/>
      <c r="BRC52" s="153"/>
      <c r="BRD52" s="153"/>
      <c r="BRE52" s="153"/>
      <c r="BRF52" s="153"/>
      <c r="BRG52" s="153"/>
      <c r="BRH52" s="153"/>
      <c r="BRI52" s="153"/>
      <c r="BRJ52" s="153"/>
      <c r="BRK52" s="153"/>
      <c r="BRL52" s="153"/>
      <c r="BRM52" s="153"/>
      <c r="BRN52" s="153"/>
      <c r="BRO52" s="153"/>
      <c r="BRP52" s="153"/>
      <c r="BRQ52" s="153"/>
      <c r="BRR52" s="153"/>
      <c r="BRS52" s="153"/>
      <c r="BRT52" s="153"/>
      <c r="BRU52" s="153"/>
      <c r="BRV52" s="153"/>
      <c r="BRW52" s="153"/>
      <c r="BRX52" s="153"/>
      <c r="BRY52" s="153"/>
      <c r="BRZ52" s="153"/>
      <c r="BSA52" s="153"/>
      <c r="BSB52" s="153"/>
      <c r="BSC52" s="153"/>
      <c r="BSD52" s="153"/>
      <c r="BSE52" s="153"/>
      <c r="BSF52" s="153"/>
      <c r="BSG52" s="153"/>
      <c r="BSH52" s="153"/>
      <c r="BSI52" s="153"/>
      <c r="BSJ52" s="153"/>
      <c r="BSK52" s="153"/>
      <c r="BSL52" s="153"/>
      <c r="BSM52" s="153"/>
      <c r="BSN52" s="153"/>
      <c r="BSO52" s="153"/>
      <c r="BSP52" s="153"/>
      <c r="BSQ52" s="153"/>
      <c r="BSR52" s="153"/>
      <c r="BSS52" s="153"/>
      <c r="BST52" s="153"/>
      <c r="BSU52" s="153"/>
      <c r="BSV52" s="153"/>
      <c r="BSW52" s="153"/>
      <c r="BSX52" s="153"/>
      <c r="BSY52" s="153"/>
      <c r="BSZ52" s="153"/>
      <c r="BTA52" s="153"/>
      <c r="BTB52" s="153"/>
      <c r="BTC52" s="153"/>
      <c r="BTD52" s="153"/>
      <c r="BTE52" s="153"/>
      <c r="BTF52" s="153"/>
      <c r="BTG52" s="153"/>
      <c r="BTH52" s="153"/>
      <c r="BTI52" s="153"/>
      <c r="BTJ52" s="153"/>
      <c r="BTK52" s="153"/>
      <c r="BTL52" s="153"/>
      <c r="BTM52" s="153"/>
      <c r="BTN52" s="153"/>
      <c r="BTO52" s="153"/>
      <c r="BTP52" s="153"/>
      <c r="BTQ52" s="153"/>
      <c r="BTR52" s="153"/>
      <c r="BTS52" s="153"/>
      <c r="BTT52" s="153"/>
      <c r="BTU52" s="153"/>
      <c r="BTV52" s="153"/>
      <c r="BTW52" s="153"/>
      <c r="BTX52" s="153"/>
      <c r="BTY52" s="153"/>
      <c r="BTZ52" s="153"/>
      <c r="BUA52" s="153"/>
      <c r="BUB52" s="153"/>
      <c r="BUC52" s="153"/>
      <c r="BUD52" s="153"/>
      <c r="BUE52" s="153"/>
      <c r="BUF52" s="153"/>
      <c r="BUG52" s="153"/>
      <c r="BUH52" s="153"/>
      <c r="BUI52" s="153"/>
      <c r="BUJ52" s="153"/>
      <c r="BUK52" s="153"/>
      <c r="BUL52" s="153"/>
      <c r="BUM52" s="153"/>
      <c r="BUN52" s="153"/>
      <c r="BUO52" s="153"/>
      <c r="BUP52" s="153"/>
      <c r="BUQ52" s="153"/>
      <c r="BUR52" s="153"/>
      <c r="BUS52" s="153"/>
      <c r="BUT52" s="153"/>
      <c r="BUU52" s="153"/>
      <c r="BUV52" s="153"/>
      <c r="BUW52" s="153"/>
      <c r="BUX52" s="153"/>
      <c r="BUY52" s="153"/>
      <c r="BUZ52" s="153"/>
      <c r="BVA52" s="153"/>
      <c r="BVB52" s="153"/>
      <c r="BVC52" s="153"/>
      <c r="BVD52" s="153"/>
      <c r="BVE52" s="153"/>
      <c r="BVF52" s="153"/>
      <c r="BVG52" s="153"/>
      <c r="BVH52" s="153"/>
      <c r="BVI52" s="153"/>
      <c r="BVJ52" s="153"/>
      <c r="BVK52" s="153"/>
      <c r="BVL52" s="153"/>
      <c r="BVM52" s="153"/>
      <c r="BVN52" s="153"/>
      <c r="BVO52" s="153"/>
      <c r="BVP52" s="153"/>
      <c r="BVQ52" s="153"/>
      <c r="BVR52" s="153"/>
      <c r="BVS52" s="153"/>
      <c r="BVT52" s="153"/>
      <c r="BVU52" s="153"/>
      <c r="BVV52" s="153"/>
      <c r="BVW52" s="153"/>
      <c r="BVX52" s="153"/>
      <c r="BVY52" s="153"/>
      <c r="BVZ52" s="153"/>
      <c r="BWA52" s="153"/>
      <c r="BWB52" s="153"/>
      <c r="BWC52" s="153"/>
      <c r="BWD52" s="153"/>
      <c r="BWE52" s="153"/>
      <c r="BWF52" s="153"/>
      <c r="BWG52" s="153"/>
      <c r="BWH52" s="153"/>
      <c r="BWI52" s="153"/>
      <c r="BWJ52" s="153"/>
      <c r="BWK52" s="153"/>
      <c r="BWL52" s="153"/>
      <c r="BWM52" s="153"/>
      <c r="BWN52" s="153"/>
      <c r="BWO52" s="153"/>
      <c r="BWP52" s="153"/>
      <c r="BWQ52" s="153"/>
      <c r="BWR52" s="153"/>
      <c r="BWS52" s="153"/>
      <c r="BWT52" s="153"/>
      <c r="BWU52" s="153"/>
      <c r="BWV52" s="153"/>
      <c r="BWW52" s="153"/>
      <c r="BWX52" s="153"/>
      <c r="BWY52" s="153"/>
      <c r="BWZ52" s="153"/>
      <c r="BXA52" s="153"/>
      <c r="BXB52" s="153"/>
      <c r="BXC52" s="153"/>
      <c r="BXD52" s="153"/>
      <c r="BXE52" s="153"/>
      <c r="BXF52" s="153"/>
      <c r="BXG52" s="153"/>
      <c r="BXH52" s="153"/>
      <c r="BXI52" s="153"/>
      <c r="BXJ52" s="153"/>
      <c r="BXK52" s="153"/>
      <c r="BXL52" s="153"/>
      <c r="BXM52" s="153"/>
      <c r="BXN52" s="153"/>
      <c r="BXO52" s="153"/>
      <c r="BXP52" s="153"/>
      <c r="BXQ52" s="153"/>
      <c r="BXR52" s="153"/>
      <c r="BXS52" s="153"/>
      <c r="BXT52" s="153"/>
      <c r="BXU52" s="153"/>
      <c r="BXV52" s="153"/>
      <c r="BXW52" s="153"/>
      <c r="BXX52" s="153"/>
      <c r="BXY52" s="153"/>
      <c r="BXZ52" s="153"/>
      <c r="BYA52" s="153"/>
      <c r="BYB52" s="153"/>
      <c r="BYC52" s="153"/>
      <c r="BYD52" s="153"/>
      <c r="BYE52" s="153"/>
      <c r="BYF52" s="153"/>
      <c r="BYG52" s="153"/>
      <c r="BYH52" s="153"/>
      <c r="BYI52" s="153"/>
      <c r="BYJ52" s="153"/>
      <c r="BYK52" s="153"/>
      <c r="BYL52" s="153"/>
      <c r="BYM52" s="153"/>
      <c r="BYN52" s="153"/>
      <c r="BYO52" s="153"/>
      <c r="BYP52" s="153"/>
      <c r="BYQ52" s="153"/>
      <c r="BYR52" s="153"/>
      <c r="BYS52" s="153"/>
      <c r="BYT52" s="153"/>
      <c r="BYU52" s="153"/>
      <c r="BYV52" s="153"/>
      <c r="BYW52" s="153"/>
      <c r="BYX52" s="153"/>
      <c r="BYY52" s="153"/>
      <c r="BYZ52" s="153"/>
      <c r="BZA52" s="153"/>
      <c r="BZB52" s="153"/>
      <c r="BZC52" s="153"/>
      <c r="BZD52" s="153"/>
      <c r="BZE52" s="153"/>
      <c r="BZF52" s="153"/>
      <c r="BZG52" s="153"/>
      <c r="BZH52" s="153"/>
      <c r="BZI52" s="153"/>
      <c r="BZJ52" s="153"/>
      <c r="BZK52" s="153"/>
      <c r="BZL52" s="153"/>
      <c r="BZM52" s="153"/>
      <c r="BZN52" s="153"/>
      <c r="BZO52" s="153"/>
      <c r="BZP52" s="153"/>
      <c r="BZQ52" s="153"/>
      <c r="BZR52" s="153"/>
      <c r="BZS52" s="153"/>
      <c r="BZT52" s="153"/>
      <c r="BZU52" s="153"/>
      <c r="BZV52" s="153"/>
      <c r="BZW52" s="153"/>
      <c r="BZX52" s="153"/>
      <c r="BZY52" s="153"/>
      <c r="BZZ52" s="153"/>
      <c r="CAA52" s="153"/>
      <c r="CAB52" s="153"/>
      <c r="CAC52" s="153"/>
      <c r="CAD52" s="153"/>
      <c r="CAE52" s="153"/>
      <c r="CAF52" s="153"/>
      <c r="CAG52" s="153"/>
      <c r="CAH52" s="153"/>
      <c r="CAI52" s="153"/>
      <c r="CAJ52" s="153"/>
      <c r="CAK52" s="153"/>
      <c r="CAL52" s="153"/>
      <c r="CAM52" s="153"/>
      <c r="CAN52" s="153"/>
      <c r="CAO52" s="153"/>
      <c r="CAP52" s="153"/>
      <c r="CAQ52" s="153"/>
      <c r="CAR52" s="153"/>
      <c r="CAS52" s="153"/>
      <c r="CAT52" s="153"/>
      <c r="CAU52" s="153"/>
      <c r="CAV52" s="153"/>
      <c r="CAW52" s="153"/>
      <c r="CAX52" s="153"/>
      <c r="CAY52" s="153"/>
      <c r="CAZ52" s="153"/>
      <c r="CBA52" s="153"/>
      <c r="CBB52" s="153"/>
      <c r="CBC52" s="153"/>
      <c r="CBD52" s="153"/>
      <c r="CBE52" s="153"/>
      <c r="CBF52" s="153"/>
      <c r="CBG52" s="153"/>
      <c r="CBH52" s="153"/>
      <c r="CBI52" s="153"/>
      <c r="CBJ52" s="153"/>
      <c r="CBK52" s="153"/>
      <c r="CBL52" s="153"/>
      <c r="CBM52" s="153"/>
      <c r="CBN52" s="153"/>
      <c r="CBO52" s="153"/>
      <c r="CBP52" s="153"/>
      <c r="CBQ52" s="153"/>
      <c r="CBR52" s="153"/>
      <c r="CBS52" s="153"/>
      <c r="CBT52" s="153"/>
      <c r="CBU52" s="153"/>
      <c r="CBV52" s="153"/>
      <c r="CBW52" s="153"/>
      <c r="CBX52" s="153"/>
      <c r="CBY52" s="153"/>
      <c r="CBZ52" s="153"/>
      <c r="CCA52" s="153"/>
      <c r="CCB52" s="153"/>
      <c r="CCC52" s="153"/>
      <c r="CCD52" s="153"/>
      <c r="CCE52" s="153"/>
      <c r="CCF52" s="153"/>
      <c r="CCG52" s="153"/>
      <c r="CCH52" s="153"/>
      <c r="CCI52" s="153"/>
      <c r="CCJ52" s="153"/>
      <c r="CCK52" s="153"/>
      <c r="CCL52" s="153"/>
      <c r="CCM52" s="153"/>
      <c r="CCN52" s="153"/>
      <c r="CCO52" s="153"/>
      <c r="CCP52" s="153"/>
      <c r="CCQ52" s="153"/>
      <c r="CCR52" s="153"/>
      <c r="CCS52" s="153"/>
      <c r="CCT52" s="153"/>
      <c r="CCU52" s="153"/>
      <c r="CCV52" s="153"/>
      <c r="CCW52" s="153"/>
      <c r="CCX52" s="153"/>
      <c r="CCY52" s="153"/>
      <c r="CCZ52" s="153"/>
      <c r="CDA52" s="153"/>
      <c r="CDB52" s="153"/>
      <c r="CDC52" s="153"/>
      <c r="CDD52" s="153"/>
      <c r="CDE52" s="153"/>
      <c r="CDF52" s="153"/>
      <c r="CDG52" s="153"/>
      <c r="CDH52" s="153"/>
      <c r="CDI52" s="153"/>
      <c r="CDJ52" s="153"/>
      <c r="CDK52" s="153"/>
      <c r="CDL52" s="153"/>
      <c r="CDM52" s="153"/>
      <c r="CDN52" s="153"/>
      <c r="CDO52" s="153"/>
      <c r="CDP52" s="153"/>
      <c r="CDQ52" s="153"/>
      <c r="CDR52" s="153"/>
      <c r="CDS52" s="153"/>
      <c r="CDT52" s="153"/>
      <c r="CDU52" s="153"/>
      <c r="CDV52" s="153"/>
      <c r="CDW52" s="153"/>
      <c r="CDX52" s="153"/>
      <c r="CDY52" s="153"/>
      <c r="CDZ52" s="153"/>
      <c r="CEA52" s="153"/>
      <c r="CEB52" s="153"/>
      <c r="CEC52" s="153"/>
      <c r="CED52" s="153"/>
      <c r="CEE52" s="153"/>
      <c r="CEF52" s="153"/>
      <c r="CEG52" s="153"/>
      <c r="CEH52" s="153"/>
      <c r="CEI52" s="153"/>
      <c r="CEJ52" s="153"/>
      <c r="CEK52" s="153"/>
      <c r="CEL52" s="153"/>
      <c r="CEM52" s="153"/>
      <c r="CEN52" s="153"/>
      <c r="CEO52" s="153"/>
      <c r="CEP52" s="153"/>
      <c r="CEQ52" s="153"/>
      <c r="CER52" s="153"/>
      <c r="CES52" s="153"/>
      <c r="CET52" s="153"/>
      <c r="CEU52" s="153"/>
      <c r="CEV52" s="153"/>
      <c r="CEW52" s="153"/>
      <c r="CEX52" s="153"/>
      <c r="CEY52" s="153"/>
      <c r="CEZ52" s="153"/>
      <c r="CFA52" s="153"/>
      <c r="CFB52" s="153"/>
      <c r="CFC52" s="153"/>
      <c r="CFD52" s="153"/>
      <c r="CFE52" s="153"/>
      <c r="CFF52" s="153"/>
      <c r="CFG52" s="153"/>
      <c r="CFH52" s="153"/>
      <c r="CFI52" s="153"/>
      <c r="CFJ52" s="153"/>
      <c r="CFK52" s="153"/>
      <c r="CFL52" s="153"/>
      <c r="CFM52" s="153"/>
      <c r="CFN52" s="153"/>
      <c r="CFO52" s="153"/>
      <c r="CFP52" s="153"/>
      <c r="CFQ52" s="153"/>
      <c r="CFR52" s="153"/>
      <c r="CFS52" s="153"/>
      <c r="CFT52" s="153"/>
      <c r="CFU52" s="153"/>
      <c r="CFV52" s="153"/>
      <c r="CFW52" s="153"/>
      <c r="CFX52" s="153"/>
      <c r="CFY52" s="153"/>
      <c r="CFZ52" s="153"/>
      <c r="CGA52" s="153"/>
      <c r="CGB52" s="153"/>
      <c r="CGC52" s="153"/>
      <c r="CGD52" s="153"/>
      <c r="CGE52" s="153"/>
      <c r="CGF52" s="153"/>
      <c r="CGG52" s="153"/>
      <c r="CGH52" s="153"/>
      <c r="CGI52" s="153"/>
      <c r="CGJ52" s="153"/>
      <c r="CGK52" s="153"/>
      <c r="CGL52" s="153"/>
      <c r="CGM52" s="153"/>
      <c r="CGN52" s="153"/>
      <c r="CGO52" s="153"/>
      <c r="CGP52" s="153"/>
      <c r="CGQ52" s="153"/>
      <c r="CGR52" s="153"/>
      <c r="CGS52" s="153"/>
      <c r="CGT52" s="153"/>
      <c r="CGU52" s="153"/>
      <c r="CGV52" s="153"/>
      <c r="CGW52" s="153"/>
      <c r="CGX52" s="153"/>
      <c r="CGY52" s="153"/>
      <c r="CGZ52" s="153"/>
      <c r="CHA52" s="153"/>
      <c r="CHB52" s="153"/>
      <c r="CHC52" s="153"/>
      <c r="CHD52" s="153"/>
      <c r="CHE52" s="153"/>
      <c r="CHF52" s="153"/>
      <c r="CHG52" s="153"/>
      <c r="CHH52" s="153"/>
      <c r="CHI52" s="153"/>
      <c r="CHJ52" s="153"/>
      <c r="CHK52" s="153"/>
      <c r="CHL52" s="153"/>
      <c r="CHM52" s="153"/>
      <c r="CHN52" s="153"/>
      <c r="CHO52" s="153"/>
      <c r="CHP52" s="153"/>
      <c r="CHQ52" s="153"/>
      <c r="CHR52" s="153"/>
      <c r="CHS52" s="153"/>
      <c r="CHT52" s="153"/>
      <c r="CHU52" s="153"/>
      <c r="CHV52" s="153"/>
      <c r="CHW52" s="153"/>
      <c r="CHX52" s="153"/>
      <c r="CHY52" s="153"/>
      <c r="CHZ52" s="153"/>
      <c r="CIA52" s="153"/>
      <c r="CIB52" s="153"/>
      <c r="CIC52" s="153"/>
      <c r="CID52" s="153"/>
      <c r="CIE52" s="153"/>
      <c r="CIF52" s="153"/>
      <c r="CIG52" s="153"/>
      <c r="CIH52" s="153"/>
      <c r="CII52" s="153"/>
      <c r="CIJ52" s="153"/>
      <c r="CIK52" s="153"/>
      <c r="CIL52" s="153"/>
      <c r="CIM52" s="153"/>
      <c r="CIN52" s="153"/>
      <c r="CIO52" s="153"/>
      <c r="CIP52" s="153"/>
      <c r="CIQ52" s="153"/>
      <c r="CIR52" s="153"/>
      <c r="CIS52" s="153"/>
      <c r="CIT52" s="153"/>
      <c r="CIU52" s="153"/>
      <c r="CIV52" s="153"/>
      <c r="CIW52" s="153"/>
      <c r="CIX52" s="153"/>
      <c r="CIY52" s="153"/>
      <c r="CIZ52" s="153"/>
      <c r="CJA52" s="153"/>
      <c r="CJB52" s="153"/>
      <c r="CJC52" s="153"/>
      <c r="CJD52" s="153"/>
      <c r="CJE52" s="153"/>
      <c r="CJF52" s="153"/>
      <c r="CJG52" s="153"/>
      <c r="CJH52" s="153"/>
      <c r="CJI52" s="153"/>
      <c r="CJJ52" s="153"/>
      <c r="CJK52" s="153"/>
      <c r="CJL52" s="153"/>
      <c r="CJM52" s="153"/>
      <c r="CJN52" s="153"/>
      <c r="CJO52" s="153"/>
      <c r="CJP52" s="153"/>
      <c r="CJQ52" s="153"/>
      <c r="CJR52" s="153"/>
      <c r="CJS52" s="153"/>
      <c r="CJT52" s="153"/>
      <c r="CJU52" s="153"/>
      <c r="CJV52" s="153"/>
      <c r="CJW52" s="153"/>
      <c r="CJX52" s="153"/>
      <c r="CJY52" s="153"/>
      <c r="CJZ52" s="153"/>
      <c r="CKA52" s="153"/>
      <c r="CKB52" s="153"/>
      <c r="CKC52" s="153"/>
      <c r="CKD52" s="153"/>
      <c r="CKE52" s="153"/>
      <c r="CKF52" s="153"/>
      <c r="CKG52" s="153"/>
      <c r="CKH52" s="153"/>
      <c r="CKI52" s="153"/>
      <c r="CKJ52" s="153"/>
      <c r="CKK52" s="153"/>
      <c r="CKL52" s="153"/>
      <c r="CKM52" s="153"/>
      <c r="CKN52" s="153"/>
      <c r="CKO52" s="153"/>
      <c r="CKP52" s="153"/>
      <c r="CKQ52" s="153"/>
      <c r="CKR52" s="153"/>
      <c r="CKS52" s="153"/>
      <c r="CKT52" s="153"/>
      <c r="CKU52" s="153"/>
      <c r="CKV52" s="153"/>
      <c r="CKW52" s="153"/>
      <c r="CKX52" s="153"/>
      <c r="CKY52" s="153"/>
      <c r="CKZ52" s="153"/>
      <c r="CLA52" s="153"/>
      <c r="CLB52" s="153"/>
      <c r="CLC52" s="153"/>
      <c r="CLD52" s="153"/>
      <c r="CLE52" s="153"/>
      <c r="CLF52" s="153"/>
      <c r="CLG52" s="153"/>
      <c r="CLH52" s="153"/>
      <c r="CLI52" s="153"/>
      <c r="CLJ52" s="153"/>
      <c r="CLK52" s="153"/>
      <c r="CLL52" s="153"/>
      <c r="CLM52" s="153"/>
      <c r="CLN52" s="153"/>
      <c r="CLO52" s="153"/>
      <c r="CLP52" s="153"/>
      <c r="CLQ52" s="153"/>
      <c r="CLR52" s="153"/>
      <c r="CLS52" s="153"/>
      <c r="CLT52" s="153"/>
      <c r="CLU52" s="153"/>
      <c r="CLV52" s="153"/>
      <c r="CLW52" s="153"/>
      <c r="CLX52" s="153"/>
      <c r="CLY52" s="153"/>
      <c r="CLZ52" s="153"/>
      <c r="CMA52" s="153"/>
      <c r="CMB52" s="153"/>
      <c r="CMC52" s="153"/>
      <c r="CMD52" s="153"/>
      <c r="CME52" s="153"/>
      <c r="CMF52" s="153"/>
      <c r="CMG52" s="153"/>
      <c r="CMH52" s="153"/>
      <c r="CMI52" s="153"/>
      <c r="CMJ52" s="153"/>
      <c r="CMK52" s="153"/>
      <c r="CML52" s="153"/>
      <c r="CMM52" s="153"/>
      <c r="CMN52" s="153"/>
      <c r="CMO52" s="153"/>
      <c r="CMP52" s="153"/>
      <c r="CMQ52" s="153"/>
      <c r="CMR52" s="153"/>
      <c r="CMS52" s="153"/>
      <c r="CMT52" s="153"/>
      <c r="CMU52" s="153"/>
      <c r="CMV52" s="153"/>
      <c r="CMW52" s="153"/>
      <c r="CMX52" s="153"/>
      <c r="CMY52" s="153"/>
      <c r="CMZ52" s="153"/>
      <c r="CNA52" s="153"/>
      <c r="CNB52" s="153"/>
      <c r="CNC52" s="153"/>
      <c r="CND52" s="153"/>
      <c r="CNE52" s="153"/>
      <c r="CNF52" s="153"/>
      <c r="CNG52" s="153"/>
      <c r="CNH52" s="153"/>
      <c r="CNI52" s="153"/>
      <c r="CNJ52" s="153"/>
      <c r="CNK52" s="153"/>
      <c r="CNL52" s="153"/>
      <c r="CNM52" s="153"/>
      <c r="CNN52" s="153"/>
      <c r="CNO52" s="153"/>
      <c r="CNP52" s="153"/>
      <c r="CNQ52" s="153"/>
      <c r="CNR52" s="153"/>
      <c r="CNS52" s="153"/>
      <c r="CNT52" s="153"/>
      <c r="CNU52" s="153"/>
      <c r="CNV52" s="153"/>
      <c r="CNW52" s="153"/>
      <c r="CNX52" s="153"/>
      <c r="CNY52" s="153"/>
      <c r="CNZ52" s="153"/>
      <c r="COA52" s="153"/>
      <c r="COB52" s="153"/>
      <c r="COC52" s="153"/>
      <c r="COD52" s="153"/>
      <c r="COE52" s="153"/>
      <c r="COF52" s="153"/>
      <c r="COG52" s="153"/>
      <c r="COH52" s="153"/>
      <c r="COI52" s="153"/>
      <c r="COJ52" s="153"/>
      <c r="COK52" s="153"/>
      <c r="COL52" s="153"/>
      <c r="COM52" s="153"/>
      <c r="CON52" s="153"/>
      <c r="COO52" s="153"/>
      <c r="COP52" s="153"/>
      <c r="COQ52" s="153"/>
      <c r="COR52" s="153"/>
      <c r="COS52" s="153"/>
      <c r="COT52" s="153"/>
      <c r="COU52" s="153"/>
      <c r="COV52" s="153"/>
      <c r="COW52" s="153"/>
      <c r="COX52" s="153"/>
      <c r="COY52" s="153"/>
      <c r="COZ52" s="153"/>
      <c r="CPA52" s="153"/>
      <c r="CPB52" s="153"/>
      <c r="CPC52" s="153"/>
      <c r="CPD52" s="153"/>
      <c r="CPE52" s="153"/>
      <c r="CPF52" s="153"/>
      <c r="CPG52" s="153"/>
      <c r="CPH52" s="153"/>
      <c r="CPI52" s="153"/>
      <c r="CPJ52" s="153"/>
      <c r="CPK52" s="153"/>
      <c r="CPL52" s="153"/>
      <c r="CPM52" s="153"/>
      <c r="CPN52" s="153"/>
      <c r="CPO52" s="153"/>
      <c r="CPP52" s="153"/>
      <c r="CPQ52" s="153"/>
      <c r="CPR52" s="153"/>
      <c r="CPS52" s="153"/>
      <c r="CPT52" s="153"/>
      <c r="CPU52" s="153"/>
      <c r="CPV52" s="153"/>
      <c r="CPW52" s="153"/>
      <c r="CPX52" s="153"/>
      <c r="CPY52" s="153"/>
      <c r="CPZ52" s="153"/>
      <c r="CQA52" s="153"/>
      <c r="CQB52" s="153"/>
      <c r="CQC52" s="153"/>
      <c r="CQD52" s="153"/>
      <c r="CQE52" s="153"/>
      <c r="CQF52" s="153"/>
      <c r="CQG52" s="153"/>
      <c r="CQH52" s="153"/>
      <c r="CQI52" s="153"/>
      <c r="CQJ52" s="153"/>
      <c r="CQK52" s="153"/>
      <c r="CQL52" s="153"/>
      <c r="CQM52" s="153"/>
      <c r="CQN52" s="153"/>
      <c r="CQO52" s="153"/>
      <c r="CQP52" s="153"/>
      <c r="CQQ52" s="153"/>
      <c r="CQR52" s="153"/>
      <c r="CQS52" s="153"/>
      <c r="CQT52" s="153"/>
      <c r="CQU52" s="153"/>
      <c r="CQV52" s="153"/>
      <c r="CQW52" s="153"/>
      <c r="CQX52" s="153"/>
      <c r="CQY52" s="153"/>
      <c r="CQZ52" s="153"/>
      <c r="CRA52" s="153"/>
      <c r="CRB52" s="153"/>
      <c r="CRC52" s="153"/>
      <c r="CRD52" s="153"/>
      <c r="CRE52" s="153"/>
      <c r="CRF52" s="153"/>
      <c r="CRG52" s="153"/>
      <c r="CRH52" s="153"/>
      <c r="CRI52" s="153"/>
      <c r="CRJ52" s="153"/>
      <c r="CRK52" s="153"/>
      <c r="CRL52" s="153"/>
      <c r="CRM52" s="153"/>
      <c r="CRN52" s="153"/>
      <c r="CRO52" s="153"/>
      <c r="CRP52" s="153"/>
      <c r="CRQ52" s="153"/>
      <c r="CRR52" s="153"/>
      <c r="CRS52" s="153"/>
      <c r="CRT52" s="153"/>
      <c r="CRU52" s="153"/>
      <c r="CRV52" s="153"/>
      <c r="CRW52" s="153"/>
      <c r="CRX52" s="153"/>
      <c r="CRY52" s="153"/>
      <c r="CRZ52" s="153"/>
      <c r="CSA52" s="153"/>
      <c r="CSB52" s="153"/>
      <c r="CSC52" s="153"/>
      <c r="CSD52" s="153"/>
      <c r="CSE52" s="153"/>
      <c r="CSF52" s="153"/>
      <c r="CSG52" s="153"/>
      <c r="CSH52" s="153"/>
      <c r="CSI52" s="153"/>
      <c r="CSJ52" s="153"/>
      <c r="CSK52" s="153"/>
      <c r="CSL52" s="153"/>
      <c r="CSM52" s="153"/>
      <c r="CSN52" s="153"/>
      <c r="CSO52" s="153"/>
      <c r="CSP52" s="153"/>
      <c r="CSQ52" s="153"/>
      <c r="CSR52" s="153"/>
      <c r="CSS52" s="153"/>
      <c r="CST52" s="153"/>
      <c r="CSU52" s="153"/>
      <c r="CSV52" s="153"/>
      <c r="CSW52" s="153"/>
      <c r="CSX52" s="153"/>
      <c r="CSY52" s="153"/>
      <c r="CSZ52" s="153"/>
      <c r="CTA52" s="153"/>
      <c r="CTB52" s="153"/>
      <c r="CTC52" s="153"/>
      <c r="CTD52" s="153"/>
      <c r="CTE52" s="153"/>
      <c r="CTF52" s="153"/>
      <c r="CTG52" s="153"/>
      <c r="CTH52" s="153"/>
      <c r="CTI52" s="153"/>
      <c r="CTJ52" s="153"/>
      <c r="CTK52" s="153"/>
      <c r="CTL52" s="153"/>
      <c r="CTM52" s="153"/>
      <c r="CTN52" s="153"/>
      <c r="CTO52" s="153"/>
      <c r="CTP52" s="153"/>
      <c r="CTQ52" s="153"/>
      <c r="CTR52" s="153"/>
      <c r="CTS52" s="153"/>
      <c r="CTT52" s="153"/>
      <c r="CTU52" s="153"/>
      <c r="CTV52" s="153"/>
      <c r="CTW52" s="153"/>
      <c r="CTX52" s="153"/>
      <c r="CTY52" s="153"/>
      <c r="CTZ52" s="153"/>
      <c r="CUA52" s="153"/>
      <c r="CUB52" s="153"/>
      <c r="CUC52" s="153"/>
      <c r="CUD52" s="153"/>
      <c r="CUE52" s="153"/>
      <c r="CUF52" s="153"/>
      <c r="CUG52" s="153"/>
      <c r="CUH52" s="153"/>
      <c r="CUI52" s="153"/>
      <c r="CUJ52" s="153"/>
      <c r="CUK52" s="153"/>
      <c r="CUL52" s="153"/>
      <c r="CUM52" s="153"/>
      <c r="CUN52" s="153"/>
      <c r="CUO52" s="153"/>
      <c r="CUP52" s="153"/>
      <c r="CUQ52" s="153"/>
      <c r="CUR52" s="153"/>
      <c r="CUS52" s="153"/>
      <c r="CUT52" s="153"/>
      <c r="CUU52" s="153"/>
      <c r="CUV52" s="153"/>
      <c r="CUW52" s="153"/>
      <c r="CUX52" s="153"/>
      <c r="CUY52" s="153"/>
      <c r="CUZ52" s="153"/>
      <c r="CVA52" s="153"/>
      <c r="CVB52" s="153"/>
      <c r="CVC52" s="153"/>
      <c r="CVD52" s="153"/>
      <c r="CVE52" s="153"/>
      <c r="CVF52" s="153"/>
      <c r="CVG52" s="153"/>
      <c r="CVH52" s="153"/>
      <c r="CVI52" s="153"/>
      <c r="CVJ52" s="153"/>
      <c r="CVK52" s="153"/>
      <c r="CVL52" s="153"/>
      <c r="CVM52" s="153"/>
      <c r="CVN52" s="153"/>
      <c r="CVO52" s="153"/>
      <c r="CVP52" s="153"/>
      <c r="CVQ52" s="153"/>
      <c r="CVR52" s="153"/>
      <c r="CVS52" s="153"/>
      <c r="CVT52" s="153"/>
      <c r="CVU52" s="153"/>
      <c r="CVV52" s="153"/>
      <c r="CVW52" s="153"/>
      <c r="CVX52" s="153"/>
      <c r="CVY52" s="153"/>
      <c r="CVZ52" s="153"/>
      <c r="CWA52" s="153"/>
      <c r="CWB52" s="153"/>
      <c r="CWC52" s="153"/>
      <c r="CWD52" s="153"/>
      <c r="CWE52" s="153"/>
      <c r="CWF52" s="153"/>
      <c r="CWG52" s="153"/>
      <c r="CWH52" s="153"/>
      <c r="CWI52" s="153"/>
      <c r="CWJ52" s="153"/>
      <c r="CWK52" s="153"/>
      <c r="CWL52" s="153"/>
      <c r="CWM52" s="153"/>
      <c r="CWN52" s="153"/>
      <c r="CWO52" s="153"/>
      <c r="CWP52" s="153"/>
      <c r="CWQ52" s="153"/>
      <c r="CWR52" s="153"/>
      <c r="CWS52" s="153"/>
      <c r="CWT52" s="153"/>
      <c r="CWU52" s="153"/>
      <c r="CWV52" s="153"/>
      <c r="CWW52" s="153"/>
      <c r="CWX52" s="153"/>
      <c r="CWY52" s="153"/>
      <c r="CWZ52" s="153"/>
      <c r="CXA52" s="153"/>
      <c r="CXB52" s="153"/>
      <c r="CXC52" s="153"/>
      <c r="CXD52" s="153"/>
      <c r="CXE52" s="153"/>
      <c r="CXF52" s="153"/>
      <c r="CXG52" s="153"/>
      <c r="CXH52" s="153"/>
      <c r="CXI52" s="153"/>
      <c r="CXJ52" s="153"/>
      <c r="CXK52" s="153"/>
      <c r="CXL52" s="153"/>
      <c r="CXM52" s="153"/>
      <c r="CXN52" s="153"/>
      <c r="CXO52" s="153"/>
      <c r="CXP52" s="153"/>
      <c r="CXQ52" s="153"/>
      <c r="CXR52" s="153"/>
      <c r="CXS52" s="153"/>
      <c r="CXT52" s="153"/>
      <c r="CXU52" s="153"/>
      <c r="CXV52" s="153"/>
      <c r="CXW52" s="153"/>
      <c r="CXX52" s="153"/>
      <c r="CXY52" s="153"/>
      <c r="CXZ52" s="153"/>
      <c r="CYA52" s="153"/>
      <c r="CYB52" s="153"/>
      <c r="CYC52" s="153"/>
      <c r="CYD52" s="153"/>
      <c r="CYE52" s="153"/>
      <c r="CYF52" s="153"/>
      <c r="CYG52" s="153"/>
      <c r="CYH52" s="153"/>
      <c r="CYI52" s="153"/>
      <c r="CYJ52" s="153"/>
      <c r="CYK52" s="153"/>
      <c r="CYL52" s="153"/>
      <c r="CYM52" s="153"/>
      <c r="CYN52" s="153"/>
      <c r="CYO52" s="153"/>
      <c r="CYP52" s="153"/>
      <c r="CYQ52" s="153"/>
      <c r="CYR52" s="153"/>
      <c r="CYS52" s="153"/>
      <c r="CYT52" s="153"/>
      <c r="CYU52" s="153"/>
      <c r="CYV52" s="153"/>
      <c r="CYW52" s="153"/>
      <c r="CYX52" s="153"/>
      <c r="CYY52" s="153"/>
      <c r="CYZ52" s="153"/>
      <c r="CZA52" s="153"/>
      <c r="CZB52" s="153"/>
      <c r="CZC52" s="153"/>
      <c r="CZD52" s="153"/>
      <c r="CZE52" s="153"/>
      <c r="CZF52" s="153"/>
      <c r="CZG52" s="153"/>
      <c r="CZH52" s="153"/>
      <c r="CZI52" s="153"/>
      <c r="CZJ52" s="153"/>
      <c r="CZK52" s="153"/>
      <c r="CZL52" s="153"/>
      <c r="CZM52" s="153"/>
      <c r="CZN52" s="153"/>
      <c r="CZO52" s="153"/>
      <c r="CZP52" s="153"/>
      <c r="CZQ52" s="153"/>
      <c r="CZR52" s="153"/>
      <c r="CZS52" s="153"/>
      <c r="CZT52" s="153"/>
      <c r="CZU52" s="153"/>
      <c r="CZV52" s="153"/>
      <c r="CZW52" s="153"/>
      <c r="CZX52" s="153"/>
      <c r="CZY52" s="153"/>
      <c r="CZZ52" s="153"/>
      <c r="DAA52" s="153"/>
      <c r="DAB52" s="153"/>
      <c r="DAC52" s="153"/>
      <c r="DAD52" s="153"/>
      <c r="DAE52" s="153"/>
      <c r="DAF52" s="153"/>
      <c r="DAG52" s="153"/>
      <c r="DAH52" s="153"/>
      <c r="DAI52" s="153"/>
      <c r="DAJ52" s="153"/>
      <c r="DAK52" s="153"/>
      <c r="DAL52" s="153"/>
      <c r="DAM52" s="153"/>
      <c r="DAN52" s="153"/>
      <c r="DAO52" s="153"/>
      <c r="DAP52" s="153"/>
      <c r="DAQ52" s="153"/>
      <c r="DAR52" s="153"/>
      <c r="DAS52" s="153"/>
      <c r="DAT52" s="153"/>
      <c r="DAU52" s="153"/>
      <c r="DAV52" s="153"/>
      <c r="DAW52" s="153"/>
      <c r="DAX52" s="153"/>
      <c r="DAY52" s="153"/>
      <c r="DAZ52" s="153"/>
      <c r="DBA52" s="153"/>
      <c r="DBB52" s="153"/>
      <c r="DBC52" s="153"/>
      <c r="DBD52" s="153"/>
      <c r="DBE52" s="153"/>
      <c r="DBF52" s="153"/>
      <c r="DBG52" s="153"/>
      <c r="DBH52" s="153"/>
      <c r="DBI52" s="153"/>
      <c r="DBJ52" s="153"/>
      <c r="DBK52" s="153"/>
      <c r="DBL52" s="153"/>
      <c r="DBM52" s="153"/>
      <c r="DBN52" s="153"/>
      <c r="DBO52" s="153"/>
      <c r="DBP52" s="153"/>
      <c r="DBQ52" s="153"/>
      <c r="DBR52" s="153"/>
      <c r="DBS52" s="153"/>
      <c r="DBT52" s="153"/>
      <c r="DBU52" s="153"/>
      <c r="DBV52" s="153"/>
      <c r="DBW52" s="153"/>
      <c r="DBX52" s="153"/>
      <c r="DBY52" s="153"/>
      <c r="DBZ52" s="153"/>
      <c r="DCA52" s="153"/>
      <c r="DCB52" s="153"/>
      <c r="DCC52" s="153"/>
      <c r="DCD52" s="153"/>
      <c r="DCE52" s="153"/>
      <c r="DCF52" s="153"/>
      <c r="DCG52" s="153"/>
      <c r="DCH52" s="153"/>
      <c r="DCI52" s="153"/>
      <c r="DCJ52" s="153"/>
      <c r="DCK52" s="153"/>
      <c r="DCL52" s="153"/>
      <c r="DCM52" s="153"/>
      <c r="DCN52" s="153"/>
      <c r="DCO52" s="153"/>
      <c r="DCP52" s="153"/>
      <c r="DCQ52" s="153"/>
      <c r="DCR52" s="153"/>
      <c r="DCS52" s="153"/>
      <c r="DCT52" s="153"/>
      <c r="DCU52" s="153"/>
      <c r="DCV52" s="153"/>
      <c r="DCW52" s="153"/>
      <c r="DCX52" s="153"/>
      <c r="DCY52" s="153"/>
      <c r="DCZ52" s="153"/>
      <c r="DDA52" s="153"/>
      <c r="DDB52" s="153"/>
      <c r="DDC52" s="153"/>
      <c r="DDD52" s="153"/>
      <c r="DDE52" s="153"/>
      <c r="DDF52" s="153"/>
      <c r="DDG52" s="153"/>
      <c r="DDH52" s="153"/>
      <c r="DDI52" s="153"/>
      <c r="DDJ52" s="153"/>
      <c r="DDK52" s="153"/>
      <c r="DDL52" s="153"/>
      <c r="DDM52" s="153"/>
      <c r="DDN52" s="153"/>
      <c r="DDO52" s="153"/>
      <c r="DDP52" s="153"/>
      <c r="DDQ52" s="153"/>
      <c r="DDR52" s="153"/>
      <c r="DDS52" s="153"/>
      <c r="DDT52" s="153"/>
      <c r="DDU52" s="153"/>
      <c r="DDV52" s="153"/>
      <c r="DDW52" s="153"/>
      <c r="DDX52" s="153"/>
      <c r="DDY52" s="153"/>
      <c r="DDZ52" s="153"/>
      <c r="DEA52" s="153"/>
      <c r="DEB52" s="153"/>
      <c r="DEC52" s="153"/>
      <c r="DED52" s="153"/>
      <c r="DEE52" s="153"/>
      <c r="DEF52" s="153"/>
      <c r="DEG52" s="153"/>
      <c r="DEH52" s="153"/>
      <c r="DEI52" s="153"/>
      <c r="DEJ52" s="153"/>
      <c r="DEK52" s="153"/>
      <c r="DEL52" s="153"/>
      <c r="DEM52" s="153"/>
      <c r="DEN52" s="153"/>
      <c r="DEO52" s="153"/>
      <c r="DEP52" s="153"/>
      <c r="DEQ52" s="153"/>
      <c r="DER52" s="153"/>
      <c r="DES52" s="153"/>
      <c r="DET52" s="153"/>
      <c r="DEU52" s="153"/>
      <c r="DEV52" s="153"/>
      <c r="DEW52" s="153"/>
      <c r="DEX52" s="153"/>
      <c r="DEY52" s="153"/>
      <c r="DEZ52" s="153"/>
      <c r="DFA52" s="153"/>
      <c r="DFB52" s="153"/>
      <c r="DFC52" s="153"/>
      <c r="DFD52" s="153"/>
      <c r="DFE52" s="153"/>
      <c r="DFF52" s="153"/>
      <c r="DFG52" s="153"/>
      <c r="DFH52" s="153"/>
      <c r="DFI52" s="153"/>
      <c r="DFJ52" s="153"/>
      <c r="DFK52" s="153"/>
      <c r="DFL52" s="153"/>
      <c r="DFM52" s="153"/>
      <c r="DFN52" s="153"/>
      <c r="DFO52" s="153"/>
      <c r="DFP52" s="153"/>
      <c r="DFQ52" s="153"/>
      <c r="DFR52" s="153"/>
      <c r="DFS52" s="153"/>
      <c r="DFT52" s="153"/>
      <c r="DFU52" s="153"/>
      <c r="DFV52" s="153"/>
      <c r="DFW52" s="153"/>
      <c r="DFX52" s="153"/>
      <c r="DFY52" s="153"/>
      <c r="DFZ52" s="153"/>
      <c r="DGA52" s="153"/>
      <c r="DGB52" s="153"/>
      <c r="DGC52" s="153"/>
      <c r="DGD52" s="153"/>
      <c r="DGE52" s="153"/>
      <c r="DGF52" s="153"/>
      <c r="DGG52" s="153"/>
      <c r="DGH52" s="153"/>
      <c r="DGI52" s="153"/>
      <c r="DGJ52" s="153"/>
      <c r="DGK52" s="153"/>
      <c r="DGL52" s="153"/>
      <c r="DGM52" s="153"/>
      <c r="DGN52" s="153"/>
      <c r="DGO52" s="153"/>
      <c r="DGP52" s="153"/>
      <c r="DGQ52" s="153"/>
      <c r="DGR52" s="153"/>
      <c r="DGS52" s="153"/>
      <c r="DGT52" s="153"/>
      <c r="DGU52" s="153"/>
      <c r="DGV52" s="153"/>
      <c r="DGW52" s="153"/>
      <c r="DGX52" s="153"/>
      <c r="DGY52" s="153"/>
      <c r="DGZ52" s="153"/>
      <c r="DHA52" s="153"/>
      <c r="DHB52" s="153"/>
      <c r="DHC52" s="153"/>
      <c r="DHD52" s="153"/>
      <c r="DHE52" s="153"/>
      <c r="DHF52" s="153"/>
      <c r="DHG52" s="153"/>
      <c r="DHH52" s="153"/>
      <c r="DHI52" s="153"/>
      <c r="DHJ52" s="153"/>
      <c r="DHK52" s="153"/>
      <c r="DHL52" s="153"/>
      <c r="DHM52" s="153"/>
      <c r="DHN52" s="153"/>
      <c r="DHO52" s="153"/>
      <c r="DHP52" s="153"/>
      <c r="DHQ52" s="153"/>
      <c r="DHR52" s="153"/>
      <c r="DHS52" s="153"/>
      <c r="DHT52" s="153"/>
      <c r="DHU52" s="153"/>
      <c r="DHV52" s="153"/>
      <c r="DHW52" s="153"/>
      <c r="DHX52" s="153"/>
      <c r="DHY52" s="153"/>
      <c r="DHZ52" s="153"/>
      <c r="DIA52" s="153"/>
      <c r="DIB52" s="153"/>
      <c r="DIC52" s="153"/>
      <c r="DID52" s="153"/>
      <c r="DIE52" s="153"/>
      <c r="DIF52" s="153"/>
      <c r="DIG52" s="153"/>
      <c r="DIH52" s="153"/>
      <c r="DII52" s="153"/>
      <c r="DIJ52" s="153"/>
      <c r="DIK52" s="153"/>
      <c r="DIL52" s="153"/>
      <c r="DIM52" s="153"/>
      <c r="DIN52" s="153"/>
      <c r="DIO52" s="153"/>
      <c r="DIP52" s="153"/>
      <c r="DIQ52" s="153"/>
      <c r="DIR52" s="153"/>
      <c r="DIS52" s="153"/>
      <c r="DIT52" s="153"/>
      <c r="DIU52" s="153"/>
      <c r="DIV52" s="153"/>
      <c r="DIW52" s="153"/>
      <c r="DIX52" s="153"/>
      <c r="DIY52" s="153"/>
      <c r="DIZ52" s="153"/>
      <c r="DJA52" s="153"/>
      <c r="DJB52" s="153"/>
      <c r="DJC52" s="153"/>
      <c r="DJD52" s="153"/>
      <c r="DJE52" s="153"/>
      <c r="DJF52" s="153"/>
      <c r="DJG52" s="153"/>
      <c r="DJH52" s="153"/>
      <c r="DJI52" s="153"/>
      <c r="DJJ52" s="153"/>
      <c r="DJK52" s="153"/>
      <c r="DJL52" s="153"/>
      <c r="DJM52" s="153"/>
      <c r="DJN52" s="153"/>
      <c r="DJO52" s="153"/>
      <c r="DJP52" s="153"/>
      <c r="DJQ52" s="153"/>
      <c r="DJR52" s="153"/>
      <c r="DJS52" s="153"/>
      <c r="DJT52" s="153"/>
      <c r="DJU52" s="153"/>
      <c r="DJV52" s="153"/>
      <c r="DJW52" s="153"/>
      <c r="DJX52" s="153"/>
      <c r="DJY52" s="153"/>
      <c r="DJZ52" s="153"/>
      <c r="DKA52" s="153"/>
      <c r="DKB52" s="153"/>
      <c r="DKC52" s="153"/>
      <c r="DKD52" s="153"/>
      <c r="DKE52" s="153"/>
      <c r="DKF52" s="153"/>
      <c r="DKG52" s="153"/>
      <c r="DKH52" s="153"/>
      <c r="DKI52" s="153"/>
      <c r="DKJ52" s="153"/>
      <c r="DKK52" s="153"/>
      <c r="DKL52" s="153"/>
      <c r="DKM52" s="153"/>
      <c r="DKN52" s="153"/>
      <c r="DKO52" s="153"/>
      <c r="DKP52" s="153"/>
      <c r="DKQ52" s="153"/>
      <c r="DKR52" s="153"/>
      <c r="DKS52" s="153"/>
      <c r="DKT52" s="153"/>
      <c r="DKU52" s="153"/>
      <c r="DKV52" s="153"/>
      <c r="DKW52" s="153"/>
      <c r="DKX52" s="153"/>
      <c r="DKY52" s="153"/>
      <c r="DKZ52" s="153"/>
      <c r="DLA52" s="153"/>
      <c r="DLB52" s="153"/>
      <c r="DLC52" s="153"/>
      <c r="DLD52" s="153"/>
      <c r="DLE52" s="153"/>
      <c r="DLF52" s="153"/>
      <c r="DLG52" s="153"/>
      <c r="DLH52" s="153"/>
      <c r="DLI52" s="153"/>
      <c r="DLJ52" s="153"/>
      <c r="DLK52" s="153"/>
      <c r="DLL52" s="153"/>
      <c r="DLM52" s="153"/>
      <c r="DLN52" s="153"/>
      <c r="DLO52" s="153"/>
      <c r="DLP52" s="153"/>
      <c r="DLQ52" s="153"/>
      <c r="DLR52" s="153"/>
      <c r="DLS52" s="153"/>
      <c r="DLT52" s="153"/>
      <c r="DLU52" s="153"/>
      <c r="DLV52" s="153"/>
      <c r="DLW52" s="153"/>
      <c r="DLX52" s="153"/>
      <c r="DLY52" s="153"/>
      <c r="DLZ52" s="153"/>
      <c r="DMA52" s="153"/>
      <c r="DMB52" s="153"/>
      <c r="DMC52" s="153"/>
      <c r="DMD52" s="153"/>
      <c r="DME52" s="153"/>
      <c r="DMF52" s="153"/>
      <c r="DMG52" s="153"/>
      <c r="DMH52" s="153"/>
      <c r="DMI52" s="153"/>
      <c r="DMJ52" s="153"/>
      <c r="DMK52" s="153"/>
      <c r="DML52" s="153"/>
      <c r="DMM52" s="153"/>
      <c r="DMN52" s="153"/>
      <c r="DMO52" s="153"/>
      <c r="DMP52" s="153"/>
      <c r="DMQ52" s="153"/>
      <c r="DMR52" s="153"/>
      <c r="DMS52" s="153"/>
      <c r="DMT52" s="153"/>
      <c r="DMU52" s="153"/>
      <c r="DMV52" s="153"/>
      <c r="DMW52" s="153"/>
      <c r="DMX52" s="153"/>
      <c r="DMY52" s="153"/>
      <c r="DMZ52" s="153"/>
      <c r="DNA52" s="153"/>
      <c r="DNB52" s="153"/>
      <c r="DNC52" s="153"/>
      <c r="DND52" s="153"/>
      <c r="DNE52" s="153"/>
      <c r="DNF52" s="153"/>
      <c r="DNG52" s="153"/>
      <c r="DNH52" s="153"/>
      <c r="DNI52" s="153"/>
      <c r="DNJ52" s="153"/>
      <c r="DNK52" s="153"/>
      <c r="DNL52" s="153"/>
      <c r="DNM52" s="153"/>
      <c r="DNN52" s="153"/>
      <c r="DNO52" s="153"/>
      <c r="DNP52" s="153"/>
      <c r="DNQ52" s="153"/>
      <c r="DNR52" s="153"/>
      <c r="DNS52" s="153"/>
      <c r="DNT52" s="153"/>
      <c r="DNU52" s="153"/>
      <c r="DNV52" s="153"/>
      <c r="DNW52" s="153"/>
      <c r="DNX52" s="153"/>
      <c r="DNY52" s="153"/>
      <c r="DNZ52" s="153"/>
      <c r="DOA52" s="153"/>
      <c r="DOB52" s="153"/>
      <c r="DOC52" s="153"/>
      <c r="DOD52" s="153"/>
      <c r="DOE52" s="153"/>
      <c r="DOF52" s="153"/>
      <c r="DOG52" s="153"/>
      <c r="DOH52" s="153"/>
      <c r="DOI52" s="153"/>
      <c r="DOJ52" s="153"/>
      <c r="DOK52" s="153"/>
      <c r="DOL52" s="153"/>
      <c r="DOM52" s="153"/>
      <c r="DON52" s="153"/>
      <c r="DOO52" s="153"/>
      <c r="DOP52" s="153"/>
      <c r="DOQ52" s="153"/>
      <c r="DOR52" s="153"/>
      <c r="DOS52" s="153"/>
      <c r="DOT52" s="153"/>
      <c r="DOU52" s="153"/>
      <c r="DOV52" s="153"/>
      <c r="DOW52" s="153"/>
      <c r="DOX52" s="153"/>
      <c r="DOY52" s="153"/>
      <c r="DOZ52" s="153"/>
      <c r="DPA52" s="153"/>
      <c r="DPB52" s="153"/>
      <c r="DPC52" s="153"/>
      <c r="DPD52" s="153"/>
      <c r="DPE52" s="153"/>
      <c r="DPF52" s="153"/>
      <c r="DPG52" s="153"/>
      <c r="DPH52" s="153"/>
      <c r="DPI52" s="153"/>
      <c r="DPJ52" s="153"/>
      <c r="DPK52" s="153"/>
      <c r="DPL52" s="153"/>
      <c r="DPM52" s="153"/>
      <c r="DPN52" s="153"/>
      <c r="DPO52" s="153"/>
      <c r="DPP52" s="153"/>
      <c r="DPQ52" s="153"/>
      <c r="DPR52" s="153"/>
      <c r="DPS52" s="153"/>
      <c r="DPT52" s="153"/>
      <c r="DPU52" s="153"/>
      <c r="DPV52" s="153"/>
      <c r="DPW52" s="153"/>
      <c r="DPX52" s="153"/>
      <c r="DPY52" s="153"/>
      <c r="DPZ52" s="153"/>
      <c r="DQA52" s="153"/>
      <c r="DQB52" s="153"/>
      <c r="DQC52" s="153"/>
      <c r="DQD52" s="153"/>
      <c r="DQE52" s="153"/>
      <c r="DQF52" s="153"/>
      <c r="DQG52" s="153"/>
      <c r="DQH52" s="153"/>
      <c r="DQI52" s="153"/>
      <c r="DQJ52" s="153"/>
      <c r="DQK52" s="153"/>
      <c r="DQL52" s="153"/>
      <c r="DQM52" s="153"/>
      <c r="DQN52" s="153"/>
      <c r="DQO52" s="153"/>
      <c r="DQP52" s="153"/>
      <c r="DQQ52" s="153"/>
      <c r="DQR52" s="153"/>
      <c r="DQS52" s="153"/>
      <c r="DQT52" s="153"/>
      <c r="DQU52" s="153"/>
      <c r="DQV52" s="153"/>
      <c r="DQW52" s="153"/>
      <c r="DQX52" s="153"/>
      <c r="DQY52" s="153"/>
      <c r="DQZ52" s="153"/>
      <c r="DRA52" s="153"/>
      <c r="DRB52" s="153"/>
      <c r="DRC52" s="153"/>
      <c r="DRD52" s="153"/>
      <c r="DRE52" s="153"/>
      <c r="DRF52" s="153"/>
      <c r="DRG52" s="153"/>
      <c r="DRH52" s="153"/>
      <c r="DRI52" s="153"/>
      <c r="DRJ52" s="153"/>
      <c r="DRK52" s="153"/>
      <c r="DRL52" s="153"/>
      <c r="DRM52" s="153"/>
      <c r="DRN52" s="153"/>
      <c r="DRO52" s="153"/>
      <c r="DRP52" s="153"/>
      <c r="DRQ52" s="153"/>
      <c r="DRR52" s="153"/>
      <c r="DRS52" s="153"/>
      <c r="DRT52" s="153"/>
      <c r="DRU52" s="153"/>
      <c r="DRV52" s="153"/>
      <c r="DRW52" s="153"/>
      <c r="DRX52" s="153"/>
      <c r="DRY52" s="153"/>
      <c r="DRZ52" s="153"/>
      <c r="DSA52" s="153"/>
      <c r="DSB52" s="153"/>
      <c r="DSC52" s="153"/>
      <c r="DSD52" s="153"/>
      <c r="DSE52" s="153"/>
      <c r="DSF52" s="153"/>
      <c r="DSG52" s="153"/>
      <c r="DSH52" s="153"/>
      <c r="DSI52" s="153"/>
      <c r="DSJ52" s="153"/>
      <c r="DSK52" s="153"/>
      <c r="DSL52" s="153"/>
      <c r="DSM52" s="153"/>
      <c r="DSN52" s="153"/>
      <c r="DSO52" s="153"/>
      <c r="DSP52" s="153"/>
      <c r="DSQ52" s="153"/>
      <c r="DSR52" s="153"/>
      <c r="DSS52" s="153"/>
      <c r="DST52" s="153"/>
      <c r="DSU52" s="153"/>
      <c r="DSV52" s="153"/>
      <c r="DSW52" s="153"/>
      <c r="DSX52" s="153"/>
      <c r="DSY52" s="153"/>
      <c r="DSZ52" s="153"/>
      <c r="DTA52" s="153"/>
      <c r="DTB52" s="153"/>
      <c r="DTC52" s="153"/>
      <c r="DTD52" s="153"/>
      <c r="DTE52" s="153"/>
      <c r="DTF52" s="153"/>
      <c r="DTG52" s="153"/>
      <c r="DTH52" s="153"/>
      <c r="DTI52" s="153"/>
      <c r="DTJ52" s="153"/>
      <c r="DTK52" s="153"/>
      <c r="DTL52" s="153"/>
      <c r="DTM52" s="153"/>
      <c r="DTN52" s="153"/>
      <c r="DTO52" s="153"/>
      <c r="DTP52" s="153"/>
      <c r="DTQ52" s="153"/>
      <c r="DTR52" s="153"/>
      <c r="DTS52" s="153"/>
      <c r="DTT52" s="153"/>
      <c r="DTU52" s="153"/>
      <c r="DTV52" s="153"/>
      <c r="DTW52" s="153"/>
      <c r="DTX52" s="153"/>
      <c r="DTY52" s="153"/>
      <c r="DTZ52" s="153"/>
      <c r="DUA52" s="153"/>
      <c r="DUB52" s="153"/>
      <c r="DUC52" s="153"/>
      <c r="DUD52" s="153"/>
      <c r="DUE52" s="153"/>
      <c r="DUF52" s="153"/>
      <c r="DUG52" s="153"/>
      <c r="DUH52" s="153"/>
      <c r="DUI52" s="153"/>
      <c r="DUJ52" s="153"/>
      <c r="DUK52" s="153"/>
      <c r="DUL52" s="153"/>
      <c r="DUM52" s="153"/>
      <c r="DUN52" s="153"/>
      <c r="DUO52" s="153"/>
      <c r="DUP52" s="153"/>
      <c r="DUQ52" s="153"/>
      <c r="DUR52" s="153"/>
      <c r="DUS52" s="153"/>
      <c r="DUT52" s="153"/>
      <c r="DUU52" s="153"/>
      <c r="DUV52" s="153"/>
      <c r="DUW52" s="153"/>
      <c r="DUX52" s="153"/>
      <c r="DUY52" s="153"/>
      <c r="DUZ52" s="153"/>
      <c r="DVA52" s="153"/>
      <c r="DVB52" s="153"/>
      <c r="DVC52" s="153"/>
      <c r="DVD52" s="153"/>
      <c r="DVE52" s="153"/>
      <c r="DVF52" s="153"/>
      <c r="DVG52" s="153"/>
      <c r="DVH52" s="153"/>
      <c r="DVI52" s="153"/>
      <c r="DVJ52" s="153"/>
      <c r="DVK52" s="153"/>
      <c r="DVL52" s="153"/>
      <c r="DVM52" s="153"/>
      <c r="DVN52" s="153"/>
      <c r="DVO52" s="153"/>
      <c r="DVP52" s="153"/>
      <c r="DVQ52" s="153"/>
      <c r="DVR52" s="153"/>
      <c r="DVS52" s="153"/>
      <c r="DVT52" s="153"/>
      <c r="DVU52" s="153"/>
      <c r="DVV52" s="153"/>
      <c r="DVW52" s="153"/>
      <c r="DVX52" s="153"/>
      <c r="DVY52" s="153"/>
      <c r="DVZ52" s="153"/>
      <c r="DWA52" s="153"/>
      <c r="DWB52" s="153"/>
      <c r="DWC52" s="153"/>
      <c r="DWD52" s="153"/>
      <c r="DWE52" s="153"/>
      <c r="DWF52" s="153"/>
      <c r="DWG52" s="153"/>
      <c r="DWH52" s="153"/>
      <c r="DWI52" s="153"/>
      <c r="DWJ52" s="153"/>
      <c r="DWK52" s="153"/>
      <c r="DWL52" s="153"/>
      <c r="DWM52" s="153"/>
      <c r="DWN52" s="153"/>
      <c r="DWO52" s="153"/>
      <c r="DWP52" s="153"/>
      <c r="DWQ52" s="153"/>
      <c r="DWR52" s="153"/>
      <c r="DWS52" s="153"/>
      <c r="DWT52" s="153"/>
      <c r="DWU52" s="153"/>
      <c r="DWV52" s="153"/>
      <c r="DWW52" s="153"/>
      <c r="DWX52" s="153"/>
      <c r="DWY52" s="153"/>
      <c r="DWZ52" s="153"/>
      <c r="DXA52" s="153"/>
      <c r="DXB52" s="153"/>
      <c r="DXC52" s="153"/>
      <c r="DXD52" s="153"/>
      <c r="DXE52" s="153"/>
      <c r="DXF52" s="153"/>
      <c r="DXG52" s="153"/>
      <c r="DXH52" s="153"/>
      <c r="DXI52" s="153"/>
      <c r="DXJ52" s="153"/>
      <c r="DXK52" s="153"/>
      <c r="DXL52" s="153"/>
      <c r="DXM52" s="153"/>
      <c r="DXN52" s="153"/>
      <c r="DXO52" s="153"/>
      <c r="DXP52" s="153"/>
      <c r="DXQ52" s="153"/>
      <c r="DXR52" s="153"/>
      <c r="DXS52" s="153"/>
      <c r="DXT52" s="153"/>
      <c r="DXU52" s="153"/>
      <c r="DXV52" s="153"/>
      <c r="DXW52" s="153"/>
      <c r="DXX52" s="153"/>
      <c r="DXY52" s="153"/>
      <c r="DXZ52" s="153"/>
      <c r="DYA52" s="153"/>
      <c r="DYB52" s="153"/>
      <c r="DYC52" s="153"/>
      <c r="DYD52" s="153"/>
      <c r="DYE52" s="153"/>
      <c r="DYF52" s="153"/>
      <c r="DYG52" s="153"/>
      <c r="DYH52" s="153"/>
      <c r="DYI52" s="153"/>
      <c r="DYJ52" s="153"/>
      <c r="DYK52" s="153"/>
      <c r="DYL52" s="153"/>
      <c r="DYM52" s="153"/>
      <c r="DYN52" s="153"/>
      <c r="DYO52" s="153"/>
      <c r="DYP52" s="153"/>
      <c r="DYQ52" s="153"/>
      <c r="DYR52" s="153"/>
      <c r="DYS52" s="153"/>
      <c r="DYT52" s="153"/>
      <c r="DYU52" s="153"/>
      <c r="DYV52" s="153"/>
      <c r="DYW52" s="153"/>
      <c r="DYX52" s="153"/>
      <c r="DYY52" s="153"/>
      <c r="DYZ52" s="153"/>
      <c r="DZA52" s="153"/>
      <c r="DZB52" s="153"/>
      <c r="DZC52" s="153"/>
      <c r="DZD52" s="153"/>
      <c r="DZE52" s="153"/>
      <c r="DZF52" s="153"/>
      <c r="DZG52" s="153"/>
      <c r="DZH52" s="153"/>
      <c r="DZI52" s="153"/>
      <c r="DZJ52" s="153"/>
      <c r="DZK52" s="153"/>
      <c r="DZL52" s="153"/>
      <c r="DZM52" s="153"/>
      <c r="DZN52" s="153"/>
      <c r="DZO52" s="153"/>
      <c r="DZP52" s="153"/>
      <c r="DZQ52" s="153"/>
      <c r="DZR52" s="153"/>
      <c r="DZS52" s="153"/>
      <c r="DZT52" s="153"/>
      <c r="DZU52" s="153"/>
      <c r="DZV52" s="153"/>
      <c r="DZW52" s="153"/>
      <c r="DZX52" s="153"/>
      <c r="DZY52" s="153"/>
      <c r="DZZ52" s="153"/>
      <c r="EAA52" s="153"/>
      <c r="EAB52" s="153"/>
      <c r="EAC52" s="153"/>
      <c r="EAD52" s="153"/>
      <c r="EAE52" s="153"/>
      <c r="EAF52" s="153"/>
      <c r="EAG52" s="153"/>
      <c r="EAH52" s="153"/>
      <c r="EAI52" s="153"/>
      <c r="EAJ52" s="153"/>
      <c r="EAK52" s="153"/>
      <c r="EAL52" s="153"/>
      <c r="EAM52" s="153"/>
      <c r="EAN52" s="153"/>
      <c r="EAO52" s="153"/>
      <c r="EAP52" s="153"/>
      <c r="EAQ52" s="153"/>
      <c r="EAR52" s="153"/>
      <c r="EAS52" s="153"/>
      <c r="EAT52" s="153"/>
      <c r="EAU52" s="153"/>
      <c r="EAV52" s="153"/>
      <c r="EAW52" s="153"/>
      <c r="EAX52" s="153"/>
      <c r="EAY52" s="153"/>
      <c r="EAZ52" s="153"/>
      <c r="EBA52" s="153"/>
      <c r="EBB52" s="153"/>
      <c r="EBC52" s="153"/>
      <c r="EBD52" s="153"/>
      <c r="EBE52" s="153"/>
      <c r="EBF52" s="153"/>
      <c r="EBG52" s="153"/>
      <c r="EBH52" s="153"/>
      <c r="EBI52" s="153"/>
      <c r="EBJ52" s="153"/>
      <c r="EBK52" s="153"/>
      <c r="EBL52" s="153"/>
      <c r="EBM52" s="153"/>
      <c r="EBN52" s="153"/>
      <c r="EBO52" s="153"/>
      <c r="EBP52" s="153"/>
      <c r="EBQ52" s="153"/>
      <c r="EBR52" s="153"/>
      <c r="EBS52" s="153"/>
      <c r="EBT52" s="153"/>
      <c r="EBU52" s="153"/>
      <c r="EBV52" s="153"/>
      <c r="EBW52" s="153"/>
      <c r="EBX52" s="153"/>
      <c r="EBY52" s="153"/>
      <c r="EBZ52" s="153"/>
      <c r="ECA52" s="153"/>
      <c r="ECB52" s="153"/>
      <c r="ECC52" s="153"/>
      <c r="ECD52" s="153"/>
      <c r="ECE52" s="153"/>
      <c r="ECF52" s="153"/>
      <c r="ECG52" s="153"/>
      <c r="ECH52" s="153"/>
      <c r="ECI52" s="153"/>
      <c r="ECJ52" s="153"/>
      <c r="ECK52" s="153"/>
      <c r="ECL52" s="153"/>
      <c r="ECM52" s="153"/>
      <c r="ECN52" s="153"/>
      <c r="ECO52" s="153"/>
      <c r="ECP52" s="153"/>
      <c r="ECQ52" s="153"/>
      <c r="ECR52" s="153"/>
      <c r="ECS52" s="153"/>
      <c r="ECT52" s="153"/>
      <c r="ECU52" s="153"/>
      <c r="ECV52" s="153"/>
      <c r="ECW52" s="153"/>
      <c r="ECX52" s="153"/>
      <c r="ECY52" s="153"/>
      <c r="ECZ52" s="153"/>
      <c r="EDA52" s="153"/>
      <c r="EDB52" s="153"/>
      <c r="EDC52" s="153"/>
      <c r="EDD52" s="153"/>
      <c r="EDE52" s="153"/>
      <c r="EDF52" s="153"/>
      <c r="EDG52" s="153"/>
      <c r="EDH52" s="153"/>
      <c r="EDI52" s="153"/>
      <c r="EDJ52" s="153"/>
      <c r="EDK52" s="153"/>
      <c r="EDL52" s="153"/>
      <c r="EDM52" s="153"/>
      <c r="EDN52" s="153"/>
      <c r="EDO52" s="153"/>
      <c r="EDP52" s="153"/>
      <c r="EDQ52" s="153"/>
      <c r="EDR52" s="153"/>
      <c r="EDS52" s="153"/>
      <c r="EDT52" s="153"/>
      <c r="EDU52" s="153"/>
      <c r="EDV52" s="153"/>
      <c r="EDW52" s="153"/>
      <c r="EDX52" s="153"/>
      <c r="EDY52" s="153"/>
      <c r="EDZ52" s="153"/>
      <c r="EEA52" s="153"/>
      <c r="EEB52" s="153"/>
      <c r="EEC52" s="153"/>
      <c r="EED52" s="153"/>
      <c r="EEE52" s="153"/>
      <c r="EEF52" s="153"/>
      <c r="EEG52" s="153"/>
      <c r="EEH52" s="153"/>
      <c r="EEI52" s="153"/>
      <c r="EEJ52" s="153"/>
      <c r="EEK52" s="153"/>
      <c r="EEL52" s="153"/>
      <c r="EEM52" s="153"/>
      <c r="EEN52" s="153"/>
      <c r="EEO52" s="153"/>
      <c r="EEP52" s="153"/>
      <c r="EEQ52" s="153"/>
      <c r="EER52" s="153"/>
      <c r="EES52" s="153"/>
      <c r="EET52" s="153"/>
      <c r="EEU52" s="153"/>
      <c r="EEV52" s="153"/>
      <c r="EEW52" s="153"/>
      <c r="EEX52" s="153"/>
      <c r="EEY52" s="153"/>
      <c r="EEZ52" s="153"/>
      <c r="EFA52" s="153"/>
      <c r="EFB52" s="153"/>
      <c r="EFC52" s="153"/>
      <c r="EFD52" s="153"/>
      <c r="EFE52" s="153"/>
      <c r="EFF52" s="153"/>
      <c r="EFG52" s="153"/>
      <c r="EFH52" s="153"/>
      <c r="EFI52" s="153"/>
      <c r="EFJ52" s="153"/>
      <c r="EFK52" s="153"/>
      <c r="EFL52" s="153"/>
      <c r="EFM52" s="153"/>
      <c r="EFN52" s="153"/>
      <c r="EFO52" s="153"/>
      <c r="EFP52" s="153"/>
      <c r="EFQ52" s="153"/>
      <c r="EFR52" s="153"/>
      <c r="EFS52" s="153"/>
      <c r="EFT52" s="153"/>
      <c r="EFU52" s="153"/>
      <c r="EFV52" s="153"/>
      <c r="EFW52" s="153"/>
      <c r="EFX52" s="153"/>
      <c r="EFY52" s="153"/>
      <c r="EFZ52" s="153"/>
      <c r="EGA52" s="153"/>
      <c r="EGB52" s="153"/>
      <c r="EGC52" s="153"/>
      <c r="EGD52" s="153"/>
      <c r="EGE52" s="153"/>
      <c r="EGF52" s="153"/>
      <c r="EGG52" s="153"/>
      <c r="EGH52" s="153"/>
      <c r="EGI52" s="153"/>
      <c r="EGJ52" s="153"/>
      <c r="EGK52" s="153"/>
      <c r="EGL52" s="153"/>
      <c r="EGM52" s="153"/>
      <c r="EGN52" s="153"/>
      <c r="EGO52" s="153"/>
      <c r="EGP52" s="153"/>
      <c r="EGQ52" s="153"/>
      <c r="EGR52" s="153"/>
      <c r="EGS52" s="153"/>
      <c r="EGT52" s="153"/>
      <c r="EGU52" s="153"/>
      <c r="EGV52" s="153"/>
      <c r="EGW52" s="153"/>
      <c r="EGX52" s="153"/>
      <c r="EGY52" s="153"/>
      <c r="EGZ52" s="153"/>
      <c r="EHA52" s="153"/>
      <c r="EHB52" s="153"/>
      <c r="EHC52" s="153"/>
      <c r="EHD52" s="153"/>
      <c r="EHE52" s="153"/>
      <c r="EHF52" s="153"/>
      <c r="EHG52" s="153"/>
      <c r="EHH52" s="153"/>
      <c r="EHI52" s="153"/>
      <c r="EHJ52" s="153"/>
      <c r="EHK52" s="153"/>
      <c r="EHL52" s="153"/>
      <c r="EHM52" s="153"/>
      <c r="EHN52" s="153"/>
      <c r="EHO52" s="153"/>
      <c r="EHP52" s="153"/>
      <c r="EHQ52" s="153"/>
      <c r="EHR52" s="153"/>
      <c r="EHS52" s="153"/>
      <c r="EHT52" s="153"/>
      <c r="EHU52" s="153"/>
      <c r="EHV52" s="153"/>
      <c r="EHW52" s="153"/>
      <c r="EHX52" s="153"/>
      <c r="EHY52" s="153"/>
      <c r="EHZ52" s="153"/>
      <c r="EIA52" s="153"/>
      <c r="EIB52" s="153"/>
      <c r="EIC52" s="153"/>
      <c r="EID52" s="153"/>
      <c r="EIE52" s="153"/>
      <c r="EIF52" s="153"/>
      <c r="EIG52" s="153"/>
      <c r="EIH52" s="153"/>
      <c r="EII52" s="153"/>
      <c r="EIJ52" s="153"/>
      <c r="EIK52" s="153"/>
      <c r="EIL52" s="153"/>
      <c r="EIM52" s="153"/>
      <c r="EIN52" s="153"/>
      <c r="EIO52" s="153"/>
      <c r="EIP52" s="153"/>
      <c r="EIQ52" s="153"/>
      <c r="EIR52" s="153"/>
      <c r="EIS52" s="153"/>
      <c r="EIT52" s="153"/>
      <c r="EIU52" s="153"/>
      <c r="EIV52" s="153"/>
      <c r="EIW52" s="153"/>
      <c r="EIX52" s="153"/>
      <c r="EIY52" s="153"/>
      <c r="EIZ52" s="153"/>
      <c r="EJA52" s="153"/>
      <c r="EJB52" s="153"/>
      <c r="EJC52" s="153"/>
      <c r="EJD52" s="153"/>
      <c r="EJE52" s="153"/>
      <c r="EJF52" s="153"/>
      <c r="EJG52" s="153"/>
      <c r="EJH52" s="153"/>
      <c r="EJI52" s="153"/>
      <c r="EJJ52" s="153"/>
      <c r="EJK52" s="153"/>
      <c r="EJL52" s="153"/>
      <c r="EJM52" s="153"/>
      <c r="EJN52" s="153"/>
      <c r="EJO52" s="153"/>
      <c r="EJP52" s="153"/>
      <c r="EJQ52" s="153"/>
      <c r="EJR52" s="153"/>
      <c r="EJS52" s="153"/>
      <c r="EJT52" s="153"/>
      <c r="EJU52" s="153"/>
      <c r="EJV52" s="153"/>
      <c r="EJW52" s="153"/>
      <c r="EJX52" s="153"/>
      <c r="EJY52" s="153"/>
      <c r="EJZ52" s="153"/>
      <c r="EKA52" s="153"/>
      <c r="EKB52" s="153"/>
      <c r="EKC52" s="153"/>
      <c r="EKD52" s="153"/>
      <c r="EKE52" s="153"/>
      <c r="EKF52" s="153"/>
      <c r="EKG52" s="153"/>
      <c r="EKH52" s="153"/>
      <c r="EKI52" s="153"/>
      <c r="EKJ52" s="153"/>
      <c r="EKK52" s="153"/>
      <c r="EKL52" s="153"/>
      <c r="EKM52" s="153"/>
      <c r="EKN52" s="153"/>
      <c r="EKO52" s="153"/>
      <c r="EKP52" s="153"/>
      <c r="EKQ52" s="153"/>
      <c r="EKR52" s="153"/>
      <c r="EKS52" s="153"/>
      <c r="EKT52" s="153"/>
      <c r="EKU52" s="153"/>
      <c r="EKV52" s="153"/>
      <c r="EKW52" s="153"/>
      <c r="EKX52" s="153"/>
      <c r="EKY52" s="153"/>
      <c r="EKZ52" s="153"/>
      <c r="ELA52" s="153"/>
      <c r="ELB52" s="153"/>
      <c r="ELC52" s="153"/>
      <c r="ELD52" s="153"/>
      <c r="ELE52" s="153"/>
      <c r="ELF52" s="153"/>
      <c r="ELG52" s="153"/>
      <c r="ELH52" s="153"/>
      <c r="ELI52" s="153"/>
      <c r="ELJ52" s="153"/>
      <c r="ELK52" s="153"/>
      <c r="ELL52" s="153"/>
      <c r="ELM52" s="153"/>
      <c r="ELN52" s="153"/>
      <c r="ELO52" s="153"/>
      <c r="ELP52" s="153"/>
      <c r="ELQ52" s="153"/>
      <c r="ELR52" s="153"/>
      <c r="ELS52" s="153"/>
      <c r="ELT52" s="153"/>
      <c r="ELU52" s="153"/>
      <c r="ELV52" s="153"/>
      <c r="ELW52" s="153"/>
      <c r="ELX52" s="153"/>
      <c r="ELY52" s="153"/>
      <c r="ELZ52" s="153"/>
      <c r="EMA52" s="153"/>
      <c r="EMB52" s="153"/>
      <c r="EMC52" s="153"/>
      <c r="EMD52" s="153"/>
      <c r="EME52" s="153"/>
      <c r="EMF52" s="153"/>
      <c r="EMG52" s="153"/>
      <c r="EMH52" s="153"/>
      <c r="EMI52" s="153"/>
      <c r="EMJ52" s="153"/>
      <c r="EMK52" s="153"/>
      <c r="EML52" s="153"/>
      <c r="EMM52" s="153"/>
      <c r="EMN52" s="153"/>
      <c r="EMO52" s="153"/>
      <c r="EMP52" s="153"/>
      <c r="EMQ52" s="153"/>
      <c r="EMR52" s="153"/>
      <c r="EMS52" s="153"/>
      <c r="EMT52" s="153"/>
      <c r="EMU52" s="153"/>
      <c r="EMV52" s="153"/>
      <c r="EMW52" s="153"/>
      <c r="EMX52" s="153"/>
      <c r="EMY52" s="153"/>
      <c r="EMZ52" s="153"/>
      <c r="ENA52" s="153"/>
      <c r="ENB52" s="153"/>
      <c r="ENC52" s="153"/>
      <c r="END52" s="153"/>
      <c r="ENE52" s="153"/>
      <c r="ENF52" s="153"/>
      <c r="ENG52" s="153"/>
      <c r="ENH52" s="153"/>
      <c r="ENI52" s="153"/>
      <c r="ENJ52" s="153"/>
      <c r="ENK52" s="153"/>
      <c r="ENL52" s="153"/>
      <c r="ENM52" s="153"/>
      <c r="ENN52" s="153"/>
      <c r="ENO52" s="153"/>
      <c r="ENP52" s="153"/>
      <c r="ENQ52" s="153"/>
      <c r="ENR52" s="153"/>
      <c r="ENS52" s="153"/>
      <c r="ENT52" s="153"/>
      <c r="ENU52" s="153"/>
      <c r="ENV52" s="153"/>
      <c r="ENW52" s="153"/>
      <c r="ENX52" s="153"/>
      <c r="ENY52" s="153"/>
      <c r="ENZ52" s="153"/>
      <c r="EOA52" s="153"/>
      <c r="EOB52" s="153"/>
      <c r="EOC52" s="153"/>
      <c r="EOD52" s="153"/>
      <c r="EOE52" s="153"/>
      <c r="EOF52" s="153"/>
      <c r="EOG52" s="153"/>
      <c r="EOH52" s="153"/>
      <c r="EOI52" s="153"/>
      <c r="EOJ52" s="153"/>
      <c r="EOK52" s="153"/>
      <c r="EOL52" s="153"/>
      <c r="EOM52" s="153"/>
      <c r="EON52" s="153"/>
      <c r="EOO52" s="153"/>
      <c r="EOP52" s="153"/>
      <c r="EOQ52" s="153"/>
      <c r="EOR52" s="153"/>
      <c r="EOS52" s="153"/>
      <c r="EOT52" s="153"/>
      <c r="EOU52" s="153"/>
      <c r="EOV52" s="153"/>
      <c r="EOW52" s="153"/>
      <c r="EOX52" s="153"/>
      <c r="EOY52" s="153"/>
      <c r="EOZ52" s="153"/>
      <c r="EPA52" s="153"/>
      <c r="EPB52" s="153"/>
      <c r="EPC52" s="153"/>
      <c r="EPD52" s="153"/>
      <c r="EPE52" s="153"/>
      <c r="EPF52" s="153"/>
      <c r="EPG52" s="153"/>
      <c r="EPH52" s="153"/>
      <c r="EPI52" s="153"/>
      <c r="EPJ52" s="153"/>
      <c r="EPK52" s="153"/>
      <c r="EPL52" s="153"/>
      <c r="EPM52" s="153"/>
      <c r="EPN52" s="153"/>
      <c r="EPO52" s="153"/>
      <c r="EPP52" s="153"/>
      <c r="EPQ52" s="153"/>
      <c r="EPR52" s="153"/>
      <c r="EPS52" s="153"/>
      <c r="EPT52" s="153"/>
      <c r="EPU52" s="153"/>
      <c r="EPV52" s="153"/>
      <c r="EPW52" s="153"/>
      <c r="EPX52" s="153"/>
      <c r="EPY52" s="153"/>
      <c r="EPZ52" s="153"/>
      <c r="EQA52" s="153"/>
      <c r="EQB52" s="153"/>
      <c r="EQC52" s="153"/>
      <c r="EQD52" s="153"/>
      <c r="EQE52" s="153"/>
      <c r="EQF52" s="153"/>
      <c r="EQG52" s="153"/>
      <c r="EQH52" s="153"/>
      <c r="EQI52" s="153"/>
      <c r="EQJ52" s="153"/>
      <c r="EQK52" s="153"/>
      <c r="EQL52" s="153"/>
      <c r="EQM52" s="153"/>
      <c r="EQN52" s="153"/>
      <c r="EQO52" s="153"/>
      <c r="EQP52" s="153"/>
      <c r="EQQ52" s="153"/>
      <c r="EQR52" s="153"/>
      <c r="EQS52" s="153"/>
      <c r="EQT52" s="153"/>
      <c r="EQU52" s="153"/>
      <c r="EQV52" s="153"/>
      <c r="EQW52" s="153"/>
      <c r="EQX52" s="153"/>
      <c r="EQY52" s="153"/>
      <c r="EQZ52" s="153"/>
      <c r="ERA52" s="153"/>
      <c r="ERB52" s="153"/>
      <c r="ERC52" s="153"/>
      <c r="ERD52" s="153"/>
      <c r="ERE52" s="153"/>
      <c r="ERF52" s="153"/>
      <c r="ERG52" s="153"/>
      <c r="ERH52" s="153"/>
      <c r="ERI52" s="153"/>
      <c r="ERJ52" s="153"/>
      <c r="ERK52" s="153"/>
      <c r="ERL52" s="153"/>
      <c r="ERM52" s="153"/>
      <c r="ERN52" s="153"/>
      <c r="ERO52" s="153"/>
      <c r="ERP52" s="153"/>
      <c r="ERQ52" s="153"/>
      <c r="ERR52" s="153"/>
      <c r="ERS52" s="153"/>
      <c r="ERT52" s="153"/>
      <c r="ERU52" s="153"/>
      <c r="ERV52" s="153"/>
      <c r="ERW52" s="153"/>
      <c r="ERX52" s="153"/>
      <c r="ERY52" s="153"/>
      <c r="ERZ52" s="153"/>
      <c r="ESA52" s="153"/>
      <c r="ESB52" s="153"/>
      <c r="ESC52" s="153"/>
      <c r="ESD52" s="153"/>
      <c r="ESE52" s="153"/>
      <c r="ESF52" s="153"/>
      <c r="ESG52" s="153"/>
      <c r="ESH52" s="153"/>
      <c r="ESI52" s="153"/>
      <c r="ESJ52" s="153"/>
      <c r="ESK52" s="153"/>
      <c r="ESL52" s="153"/>
      <c r="ESM52" s="153"/>
      <c r="ESN52" s="153"/>
      <c r="ESO52" s="153"/>
      <c r="ESP52" s="153"/>
      <c r="ESQ52" s="153"/>
      <c r="ESR52" s="153"/>
      <c r="ESS52" s="153"/>
      <c r="EST52" s="153"/>
      <c r="ESU52" s="153"/>
      <c r="ESV52" s="153"/>
      <c r="ESW52" s="153"/>
      <c r="ESX52" s="153"/>
      <c r="ESY52" s="153"/>
      <c r="ESZ52" s="153"/>
      <c r="ETA52" s="153"/>
      <c r="ETB52" s="153"/>
      <c r="ETC52" s="153"/>
      <c r="ETD52" s="153"/>
      <c r="ETE52" s="153"/>
      <c r="ETF52" s="153"/>
      <c r="ETG52" s="153"/>
      <c r="ETH52" s="153"/>
      <c r="ETI52" s="153"/>
      <c r="ETJ52" s="153"/>
      <c r="ETK52" s="153"/>
      <c r="ETL52" s="153"/>
      <c r="ETM52" s="153"/>
      <c r="ETN52" s="153"/>
      <c r="ETO52" s="153"/>
      <c r="ETP52" s="153"/>
      <c r="ETQ52" s="153"/>
      <c r="ETR52" s="153"/>
      <c r="ETS52" s="153"/>
      <c r="ETT52" s="153"/>
      <c r="ETU52" s="153"/>
      <c r="ETV52" s="153"/>
      <c r="ETW52" s="153"/>
      <c r="ETX52" s="153"/>
      <c r="ETY52" s="153"/>
      <c r="ETZ52" s="153"/>
      <c r="EUA52" s="153"/>
      <c r="EUB52" s="153"/>
      <c r="EUC52" s="153"/>
      <c r="EUD52" s="153"/>
      <c r="EUE52" s="153"/>
      <c r="EUF52" s="153"/>
      <c r="EUG52" s="153"/>
      <c r="EUH52" s="153"/>
      <c r="EUI52" s="153"/>
      <c r="EUJ52" s="153"/>
      <c r="EUK52" s="153"/>
      <c r="EUL52" s="153"/>
      <c r="EUM52" s="153"/>
      <c r="EUN52" s="153"/>
      <c r="EUO52" s="153"/>
      <c r="EUP52" s="153"/>
      <c r="EUQ52" s="153"/>
      <c r="EUR52" s="153"/>
      <c r="EUS52" s="153"/>
      <c r="EUT52" s="153"/>
      <c r="EUU52" s="153"/>
      <c r="EUV52" s="153"/>
      <c r="EUW52" s="153"/>
      <c r="EUX52" s="153"/>
      <c r="EUY52" s="153"/>
      <c r="EUZ52" s="153"/>
      <c r="EVA52" s="153"/>
      <c r="EVB52" s="153"/>
      <c r="EVC52" s="153"/>
      <c r="EVD52" s="153"/>
      <c r="EVE52" s="153"/>
      <c r="EVF52" s="153"/>
      <c r="EVG52" s="153"/>
      <c r="EVH52" s="153"/>
      <c r="EVI52" s="153"/>
      <c r="EVJ52" s="153"/>
      <c r="EVK52" s="153"/>
      <c r="EVL52" s="153"/>
      <c r="EVM52" s="153"/>
      <c r="EVN52" s="153"/>
      <c r="EVO52" s="153"/>
      <c r="EVP52" s="153"/>
      <c r="EVQ52" s="153"/>
      <c r="EVR52" s="153"/>
      <c r="EVS52" s="153"/>
      <c r="EVT52" s="153"/>
      <c r="EVU52" s="153"/>
      <c r="EVV52" s="153"/>
      <c r="EVW52" s="153"/>
      <c r="EVX52" s="153"/>
      <c r="EVY52" s="153"/>
      <c r="EVZ52" s="153"/>
      <c r="EWA52" s="153"/>
      <c r="EWB52" s="153"/>
      <c r="EWC52" s="153"/>
      <c r="EWD52" s="153"/>
      <c r="EWE52" s="153"/>
      <c r="EWF52" s="153"/>
      <c r="EWG52" s="153"/>
      <c r="EWH52" s="153"/>
      <c r="EWI52" s="153"/>
      <c r="EWJ52" s="153"/>
      <c r="EWK52" s="153"/>
      <c r="EWL52" s="153"/>
      <c r="EWM52" s="153"/>
      <c r="EWN52" s="153"/>
      <c r="EWO52" s="153"/>
      <c r="EWP52" s="153"/>
      <c r="EWQ52" s="153"/>
      <c r="EWR52" s="153"/>
      <c r="EWS52" s="153"/>
      <c r="EWT52" s="153"/>
      <c r="EWU52" s="153"/>
      <c r="EWV52" s="153"/>
      <c r="EWW52" s="153"/>
      <c r="EWX52" s="153"/>
      <c r="EWY52" s="153"/>
      <c r="EWZ52" s="153"/>
      <c r="EXA52" s="153"/>
      <c r="EXB52" s="153"/>
      <c r="EXC52" s="153"/>
      <c r="EXD52" s="153"/>
      <c r="EXE52" s="153"/>
      <c r="EXF52" s="153"/>
      <c r="EXG52" s="153"/>
      <c r="EXH52" s="153"/>
      <c r="EXI52" s="153"/>
      <c r="EXJ52" s="153"/>
      <c r="EXK52" s="153"/>
      <c r="EXL52" s="153"/>
      <c r="EXM52" s="153"/>
      <c r="EXN52" s="153"/>
      <c r="EXO52" s="153"/>
      <c r="EXP52" s="153"/>
      <c r="EXQ52" s="153"/>
      <c r="EXR52" s="153"/>
      <c r="EXS52" s="153"/>
      <c r="EXT52" s="153"/>
      <c r="EXU52" s="153"/>
      <c r="EXV52" s="153"/>
      <c r="EXW52" s="153"/>
      <c r="EXX52" s="153"/>
      <c r="EXY52" s="153"/>
      <c r="EXZ52" s="153"/>
      <c r="EYA52" s="153"/>
      <c r="EYB52" s="153"/>
      <c r="EYC52" s="153"/>
      <c r="EYD52" s="153"/>
      <c r="EYE52" s="153"/>
      <c r="EYF52" s="153"/>
      <c r="EYG52" s="153"/>
      <c r="EYH52" s="153"/>
      <c r="EYI52" s="153"/>
      <c r="EYJ52" s="153"/>
      <c r="EYK52" s="153"/>
      <c r="EYL52" s="153"/>
      <c r="EYM52" s="153"/>
      <c r="EYN52" s="153"/>
      <c r="EYO52" s="153"/>
      <c r="EYP52" s="153"/>
      <c r="EYQ52" s="153"/>
      <c r="EYR52" s="153"/>
      <c r="EYS52" s="153"/>
      <c r="EYT52" s="153"/>
      <c r="EYU52" s="153"/>
      <c r="EYV52" s="153"/>
      <c r="EYW52" s="153"/>
      <c r="EYX52" s="153"/>
      <c r="EYY52" s="153"/>
      <c r="EYZ52" s="153"/>
      <c r="EZA52" s="153"/>
      <c r="EZB52" s="153"/>
      <c r="EZC52" s="153"/>
      <c r="EZD52" s="153"/>
      <c r="EZE52" s="153"/>
      <c r="EZF52" s="153"/>
      <c r="EZG52" s="153"/>
      <c r="EZH52" s="153"/>
      <c r="EZI52" s="153"/>
      <c r="EZJ52" s="153"/>
      <c r="EZK52" s="153"/>
      <c r="EZL52" s="153"/>
      <c r="EZM52" s="153"/>
      <c r="EZN52" s="153"/>
      <c r="EZO52" s="153"/>
      <c r="EZP52" s="153"/>
      <c r="EZQ52" s="153"/>
      <c r="EZR52" s="153"/>
      <c r="EZS52" s="153"/>
      <c r="EZT52" s="153"/>
      <c r="EZU52" s="153"/>
      <c r="EZV52" s="153"/>
      <c r="EZW52" s="153"/>
      <c r="EZX52" s="153"/>
      <c r="EZY52" s="153"/>
      <c r="EZZ52" s="153"/>
      <c r="FAA52" s="153"/>
      <c r="FAB52" s="153"/>
      <c r="FAC52" s="153"/>
      <c r="FAD52" s="153"/>
      <c r="FAE52" s="153"/>
      <c r="FAF52" s="153"/>
      <c r="FAG52" s="153"/>
      <c r="FAH52" s="153"/>
      <c r="FAI52" s="153"/>
      <c r="FAJ52" s="153"/>
      <c r="FAK52" s="153"/>
      <c r="FAL52" s="153"/>
      <c r="FAM52" s="153"/>
      <c r="FAN52" s="153"/>
      <c r="FAO52" s="153"/>
      <c r="FAP52" s="153"/>
      <c r="FAQ52" s="153"/>
      <c r="FAR52" s="153"/>
      <c r="FAS52" s="153"/>
      <c r="FAT52" s="153"/>
      <c r="FAU52" s="153"/>
      <c r="FAV52" s="153"/>
      <c r="FAW52" s="153"/>
      <c r="FAX52" s="153"/>
      <c r="FAY52" s="153"/>
      <c r="FAZ52" s="153"/>
      <c r="FBA52" s="153"/>
      <c r="FBB52" s="153"/>
      <c r="FBC52" s="153"/>
      <c r="FBD52" s="153"/>
      <c r="FBE52" s="153"/>
      <c r="FBF52" s="153"/>
      <c r="FBG52" s="153"/>
      <c r="FBH52" s="153"/>
      <c r="FBI52" s="153"/>
      <c r="FBJ52" s="153"/>
      <c r="FBK52" s="153"/>
      <c r="FBL52" s="153"/>
      <c r="FBM52" s="153"/>
      <c r="FBN52" s="153"/>
      <c r="FBO52" s="153"/>
      <c r="FBP52" s="153"/>
      <c r="FBQ52" s="153"/>
      <c r="FBR52" s="153"/>
      <c r="FBS52" s="153"/>
      <c r="FBT52" s="153"/>
      <c r="FBU52" s="153"/>
      <c r="FBV52" s="153"/>
      <c r="FBW52" s="153"/>
      <c r="FBX52" s="153"/>
      <c r="FBY52" s="153"/>
      <c r="FBZ52" s="153"/>
      <c r="FCA52" s="153"/>
      <c r="FCB52" s="153"/>
      <c r="FCC52" s="153"/>
      <c r="FCD52" s="153"/>
      <c r="FCE52" s="153"/>
      <c r="FCF52" s="153"/>
      <c r="FCG52" s="153"/>
      <c r="FCH52" s="153"/>
      <c r="FCI52" s="153"/>
      <c r="FCJ52" s="153"/>
      <c r="FCK52" s="153"/>
      <c r="FCL52" s="153"/>
      <c r="FCM52" s="153"/>
      <c r="FCN52" s="153"/>
      <c r="FCO52" s="153"/>
      <c r="FCP52" s="153"/>
      <c r="FCQ52" s="153"/>
      <c r="FCR52" s="153"/>
      <c r="FCS52" s="153"/>
      <c r="FCT52" s="153"/>
      <c r="FCU52" s="153"/>
      <c r="FCV52" s="153"/>
      <c r="FCW52" s="153"/>
      <c r="FCX52" s="153"/>
      <c r="FCY52" s="153"/>
      <c r="FCZ52" s="153"/>
      <c r="FDA52" s="153"/>
      <c r="FDB52" s="153"/>
      <c r="FDC52" s="153"/>
      <c r="FDD52" s="153"/>
      <c r="FDE52" s="153"/>
      <c r="FDF52" s="153"/>
      <c r="FDG52" s="153"/>
      <c r="FDH52" s="153"/>
      <c r="FDI52" s="153"/>
      <c r="FDJ52" s="153"/>
      <c r="FDK52" s="153"/>
      <c r="FDL52" s="153"/>
      <c r="FDM52" s="153"/>
      <c r="FDN52" s="153"/>
      <c r="FDO52" s="153"/>
      <c r="FDP52" s="153"/>
      <c r="FDQ52" s="153"/>
      <c r="FDR52" s="153"/>
      <c r="FDS52" s="153"/>
      <c r="FDT52" s="153"/>
      <c r="FDU52" s="153"/>
      <c r="FDV52" s="153"/>
      <c r="FDW52" s="153"/>
      <c r="FDX52" s="153"/>
      <c r="FDY52" s="153"/>
      <c r="FDZ52" s="153"/>
      <c r="FEA52" s="153"/>
      <c r="FEB52" s="153"/>
      <c r="FEC52" s="153"/>
      <c r="FED52" s="153"/>
      <c r="FEE52" s="153"/>
      <c r="FEF52" s="153"/>
      <c r="FEG52" s="153"/>
      <c r="FEH52" s="153"/>
      <c r="FEI52" s="153"/>
      <c r="FEJ52" s="153"/>
      <c r="FEK52" s="153"/>
      <c r="FEL52" s="153"/>
      <c r="FEM52" s="153"/>
      <c r="FEN52" s="153"/>
      <c r="FEO52" s="153"/>
      <c r="FEP52" s="153"/>
      <c r="FEQ52" s="153"/>
      <c r="FER52" s="153"/>
      <c r="FES52" s="153"/>
      <c r="FET52" s="153"/>
      <c r="FEU52" s="153"/>
      <c r="FEV52" s="153"/>
      <c r="FEW52" s="153"/>
      <c r="FEX52" s="153"/>
      <c r="FEY52" s="153"/>
      <c r="FEZ52" s="153"/>
      <c r="FFA52" s="153"/>
      <c r="FFB52" s="153"/>
      <c r="FFC52" s="153"/>
      <c r="FFD52" s="153"/>
      <c r="FFE52" s="153"/>
      <c r="FFF52" s="153"/>
      <c r="FFG52" s="153"/>
      <c r="FFH52" s="153"/>
      <c r="FFI52" s="153"/>
      <c r="FFJ52" s="153"/>
      <c r="FFK52" s="153"/>
      <c r="FFL52" s="153"/>
      <c r="FFM52" s="153"/>
      <c r="FFN52" s="153"/>
      <c r="FFO52" s="153"/>
      <c r="FFP52" s="153"/>
      <c r="FFQ52" s="153"/>
      <c r="FFR52" s="153"/>
      <c r="FFS52" s="153"/>
      <c r="FFT52" s="153"/>
      <c r="FFU52" s="153"/>
      <c r="FFV52" s="153"/>
      <c r="FFW52" s="153"/>
      <c r="FFX52" s="153"/>
      <c r="FFY52" s="153"/>
      <c r="FFZ52" s="153"/>
      <c r="FGA52" s="153"/>
      <c r="FGB52" s="153"/>
      <c r="FGC52" s="153"/>
      <c r="FGD52" s="153"/>
      <c r="FGE52" s="153"/>
      <c r="FGF52" s="153"/>
      <c r="FGG52" s="153"/>
      <c r="FGH52" s="153"/>
      <c r="FGI52" s="153"/>
      <c r="FGJ52" s="153"/>
      <c r="FGK52" s="153"/>
      <c r="FGL52" s="153"/>
      <c r="FGM52" s="153"/>
      <c r="FGN52" s="153"/>
      <c r="FGO52" s="153"/>
      <c r="FGP52" s="153"/>
      <c r="FGQ52" s="153"/>
      <c r="FGR52" s="153"/>
      <c r="FGS52" s="153"/>
      <c r="FGT52" s="153"/>
      <c r="FGU52" s="153"/>
      <c r="FGV52" s="153"/>
      <c r="FGW52" s="153"/>
      <c r="FGX52" s="153"/>
      <c r="FGY52" s="153"/>
      <c r="FGZ52" s="153"/>
      <c r="FHA52" s="153"/>
      <c r="FHB52" s="153"/>
      <c r="FHC52" s="153"/>
      <c r="FHD52" s="153"/>
      <c r="FHE52" s="153"/>
      <c r="FHF52" s="153"/>
      <c r="FHG52" s="153"/>
      <c r="FHH52" s="153"/>
      <c r="FHI52" s="153"/>
      <c r="FHJ52" s="153"/>
      <c r="FHK52" s="153"/>
      <c r="FHL52" s="153"/>
      <c r="FHM52" s="153"/>
      <c r="FHN52" s="153"/>
      <c r="FHO52" s="153"/>
      <c r="FHP52" s="153"/>
      <c r="FHQ52" s="153"/>
      <c r="FHR52" s="153"/>
      <c r="FHS52" s="153"/>
      <c r="FHT52" s="153"/>
      <c r="FHU52" s="153"/>
      <c r="FHV52" s="153"/>
      <c r="FHW52" s="153"/>
      <c r="FHX52" s="153"/>
      <c r="FHY52" s="153"/>
      <c r="FHZ52" s="153"/>
      <c r="FIA52" s="153"/>
      <c r="FIB52" s="153"/>
      <c r="FIC52" s="153"/>
      <c r="FID52" s="153"/>
      <c r="FIE52" s="153"/>
      <c r="FIF52" s="153"/>
      <c r="FIG52" s="153"/>
      <c r="FIH52" s="153"/>
      <c r="FII52" s="153"/>
      <c r="FIJ52" s="153"/>
      <c r="FIK52" s="153"/>
      <c r="FIL52" s="153"/>
      <c r="FIM52" s="153"/>
      <c r="FIN52" s="153"/>
      <c r="FIO52" s="153"/>
      <c r="FIP52" s="153"/>
      <c r="FIQ52" s="153"/>
      <c r="FIR52" s="153"/>
      <c r="FIS52" s="153"/>
      <c r="FIT52" s="153"/>
      <c r="FIU52" s="153"/>
      <c r="FIV52" s="153"/>
      <c r="FIW52" s="153"/>
      <c r="FIX52" s="153"/>
      <c r="FIY52" s="153"/>
      <c r="FIZ52" s="153"/>
      <c r="FJA52" s="153"/>
      <c r="FJB52" s="153"/>
      <c r="FJC52" s="153"/>
      <c r="FJD52" s="153"/>
      <c r="FJE52" s="153"/>
      <c r="FJF52" s="153"/>
      <c r="FJG52" s="153"/>
      <c r="FJH52" s="153"/>
      <c r="FJI52" s="153"/>
      <c r="FJJ52" s="153"/>
      <c r="FJK52" s="153"/>
      <c r="FJL52" s="153"/>
      <c r="FJM52" s="153"/>
      <c r="FJN52" s="153"/>
      <c r="FJO52" s="153"/>
      <c r="FJP52" s="153"/>
      <c r="FJQ52" s="153"/>
      <c r="FJR52" s="153"/>
      <c r="FJS52" s="153"/>
      <c r="FJT52" s="153"/>
      <c r="FJU52" s="153"/>
      <c r="FJV52" s="153"/>
      <c r="FJW52" s="153"/>
      <c r="FJX52" s="153"/>
      <c r="FJY52" s="153"/>
      <c r="FJZ52" s="153"/>
      <c r="FKA52" s="153"/>
      <c r="FKB52" s="153"/>
      <c r="FKC52" s="153"/>
      <c r="FKD52" s="153"/>
      <c r="FKE52" s="153"/>
      <c r="FKF52" s="153"/>
      <c r="FKG52" s="153"/>
      <c r="FKH52" s="153"/>
      <c r="FKI52" s="153"/>
      <c r="FKJ52" s="153"/>
      <c r="FKK52" s="153"/>
      <c r="FKL52" s="153"/>
      <c r="FKM52" s="153"/>
      <c r="FKN52" s="153"/>
      <c r="FKO52" s="153"/>
      <c r="FKP52" s="153"/>
      <c r="FKQ52" s="153"/>
      <c r="FKR52" s="153"/>
      <c r="FKS52" s="153"/>
      <c r="FKT52" s="153"/>
      <c r="FKU52" s="153"/>
      <c r="FKV52" s="153"/>
      <c r="FKW52" s="153"/>
      <c r="FKX52" s="153"/>
      <c r="FKY52" s="153"/>
      <c r="FKZ52" s="153"/>
      <c r="FLA52" s="153"/>
      <c r="FLB52" s="153"/>
      <c r="FLC52" s="153"/>
      <c r="FLD52" s="153"/>
      <c r="FLE52" s="153"/>
      <c r="FLF52" s="153"/>
      <c r="FLG52" s="153"/>
      <c r="FLH52" s="153"/>
      <c r="FLI52" s="153"/>
      <c r="FLJ52" s="153"/>
      <c r="FLK52" s="153"/>
      <c r="FLL52" s="153"/>
      <c r="FLM52" s="153"/>
      <c r="FLN52" s="153"/>
      <c r="FLO52" s="153"/>
      <c r="FLP52" s="153"/>
      <c r="FLQ52" s="153"/>
      <c r="FLR52" s="153"/>
      <c r="FLS52" s="153"/>
      <c r="FLT52" s="153"/>
      <c r="FLU52" s="153"/>
      <c r="FLV52" s="153"/>
      <c r="FLW52" s="153"/>
      <c r="FLX52" s="153"/>
      <c r="FLY52" s="153"/>
      <c r="FLZ52" s="153"/>
      <c r="FMA52" s="153"/>
      <c r="FMB52" s="153"/>
      <c r="FMC52" s="153"/>
      <c r="FMD52" s="153"/>
      <c r="FME52" s="153"/>
      <c r="FMF52" s="153"/>
      <c r="FMG52" s="153"/>
      <c r="FMH52" s="153"/>
      <c r="FMI52" s="153"/>
      <c r="FMJ52" s="153"/>
      <c r="FMK52" s="153"/>
      <c r="FML52" s="153"/>
      <c r="FMM52" s="153"/>
      <c r="FMN52" s="153"/>
      <c r="FMO52" s="153"/>
      <c r="FMP52" s="153"/>
      <c r="FMQ52" s="153"/>
      <c r="FMR52" s="153"/>
      <c r="FMS52" s="153"/>
      <c r="FMT52" s="153"/>
      <c r="FMU52" s="153"/>
      <c r="FMV52" s="153"/>
      <c r="FMW52" s="153"/>
      <c r="FMX52" s="153"/>
      <c r="FMY52" s="153"/>
      <c r="FMZ52" s="153"/>
      <c r="FNA52" s="153"/>
      <c r="FNB52" s="153"/>
      <c r="FNC52" s="153"/>
      <c r="FND52" s="153"/>
      <c r="FNE52" s="153"/>
      <c r="FNF52" s="153"/>
      <c r="FNG52" s="153"/>
      <c r="FNH52" s="153"/>
      <c r="FNI52" s="153"/>
      <c r="FNJ52" s="153"/>
      <c r="FNK52" s="153"/>
      <c r="FNL52" s="153"/>
      <c r="FNM52" s="153"/>
      <c r="FNN52" s="153"/>
      <c r="FNO52" s="153"/>
      <c r="FNP52" s="153"/>
      <c r="FNQ52" s="153"/>
      <c r="FNR52" s="153"/>
      <c r="FNS52" s="153"/>
      <c r="FNT52" s="153"/>
      <c r="FNU52" s="153"/>
      <c r="FNV52" s="153"/>
      <c r="FNW52" s="153"/>
      <c r="FNX52" s="153"/>
      <c r="FNY52" s="153"/>
      <c r="FNZ52" s="153"/>
      <c r="FOA52" s="153"/>
      <c r="FOB52" s="153"/>
      <c r="FOC52" s="153"/>
      <c r="FOD52" s="153"/>
      <c r="FOE52" s="153"/>
      <c r="FOF52" s="153"/>
      <c r="FOG52" s="153"/>
      <c r="FOH52" s="153"/>
      <c r="FOI52" s="153"/>
      <c r="FOJ52" s="153"/>
      <c r="FOK52" s="153"/>
      <c r="FOL52" s="153"/>
      <c r="FOM52" s="153"/>
      <c r="FON52" s="153"/>
      <c r="FOO52" s="153"/>
      <c r="FOP52" s="153"/>
      <c r="FOQ52" s="153"/>
      <c r="FOR52" s="153"/>
      <c r="FOS52" s="153"/>
      <c r="FOT52" s="153"/>
      <c r="FOU52" s="153"/>
      <c r="FOV52" s="153"/>
      <c r="FOW52" s="153"/>
      <c r="FOX52" s="153"/>
      <c r="FOY52" s="153"/>
      <c r="FOZ52" s="153"/>
      <c r="FPA52" s="153"/>
      <c r="FPB52" s="153"/>
      <c r="FPC52" s="153"/>
      <c r="FPD52" s="153"/>
      <c r="FPE52" s="153"/>
      <c r="FPF52" s="153"/>
      <c r="FPG52" s="153"/>
      <c r="FPH52" s="153"/>
      <c r="FPI52" s="153"/>
      <c r="FPJ52" s="153"/>
      <c r="FPK52" s="153"/>
      <c r="FPL52" s="153"/>
      <c r="FPM52" s="153"/>
      <c r="FPN52" s="153"/>
      <c r="FPO52" s="153"/>
      <c r="FPP52" s="153"/>
      <c r="FPQ52" s="153"/>
      <c r="FPR52" s="153"/>
      <c r="FPS52" s="153"/>
      <c r="FPT52" s="153"/>
      <c r="FPU52" s="153"/>
      <c r="FPV52" s="153"/>
      <c r="FPW52" s="153"/>
      <c r="FPX52" s="153"/>
      <c r="FPY52" s="153"/>
      <c r="FPZ52" s="153"/>
      <c r="FQA52" s="153"/>
      <c r="FQB52" s="153"/>
      <c r="FQC52" s="153"/>
      <c r="FQD52" s="153"/>
      <c r="FQE52" s="153"/>
      <c r="FQF52" s="153"/>
      <c r="FQG52" s="153"/>
      <c r="FQH52" s="153"/>
      <c r="FQI52" s="153"/>
      <c r="FQJ52" s="153"/>
      <c r="FQK52" s="153"/>
      <c r="FQL52" s="153"/>
      <c r="FQM52" s="153"/>
      <c r="FQN52" s="153"/>
      <c r="FQO52" s="153"/>
      <c r="FQP52" s="153"/>
      <c r="FQQ52" s="153"/>
      <c r="FQR52" s="153"/>
      <c r="FQS52" s="153"/>
      <c r="FQT52" s="153"/>
      <c r="FQU52" s="153"/>
      <c r="FQV52" s="153"/>
      <c r="FQW52" s="153"/>
      <c r="FQX52" s="153"/>
      <c r="FQY52" s="153"/>
      <c r="FQZ52" s="153"/>
      <c r="FRA52" s="153"/>
      <c r="FRB52" s="153"/>
      <c r="FRC52" s="153"/>
      <c r="FRD52" s="153"/>
      <c r="FRE52" s="153"/>
      <c r="FRF52" s="153"/>
      <c r="FRG52" s="153"/>
      <c r="FRH52" s="153"/>
      <c r="FRI52" s="153"/>
      <c r="FRJ52" s="153"/>
      <c r="FRK52" s="153"/>
      <c r="FRL52" s="153"/>
      <c r="FRM52" s="153"/>
      <c r="FRN52" s="153"/>
      <c r="FRO52" s="153"/>
      <c r="FRP52" s="153"/>
      <c r="FRQ52" s="153"/>
      <c r="FRR52" s="153"/>
      <c r="FRS52" s="153"/>
      <c r="FRT52" s="153"/>
      <c r="FRU52" s="153"/>
      <c r="FRV52" s="153"/>
      <c r="FRW52" s="153"/>
      <c r="FRX52" s="153"/>
      <c r="FRY52" s="153"/>
      <c r="FRZ52" s="153"/>
      <c r="FSA52" s="153"/>
      <c r="FSB52" s="153"/>
      <c r="FSC52" s="153"/>
      <c r="FSD52" s="153"/>
      <c r="FSE52" s="153"/>
      <c r="FSF52" s="153"/>
      <c r="FSG52" s="153"/>
      <c r="FSH52" s="153"/>
      <c r="FSI52" s="153"/>
      <c r="FSJ52" s="153"/>
      <c r="FSK52" s="153"/>
      <c r="FSL52" s="153"/>
      <c r="FSM52" s="153"/>
      <c r="FSN52" s="153"/>
      <c r="FSO52" s="153"/>
      <c r="FSP52" s="153"/>
      <c r="FSQ52" s="153"/>
      <c r="FSR52" s="153"/>
      <c r="FSS52" s="153"/>
      <c r="FST52" s="153"/>
      <c r="FSU52" s="153"/>
      <c r="FSV52" s="153"/>
      <c r="FSW52" s="153"/>
      <c r="FSX52" s="153"/>
      <c r="FSY52" s="153"/>
      <c r="FSZ52" s="153"/>
      <c r="FTA52" s="153"/>
      <c r="FTB52" s="153"/>
      <c r="FTC52" s="153"/>
      <c r="FTD52" s="153"/>
      <c r="FTE52" s="153"/>
      <c r="FTF52" s="153"/>
      <c r="FTG52" s="153"/>
      <c r="FTH52" s="153"/>
      <c r="FTI52" s="153"/>
      <c r="FTJ52" s="153"/>
      <c r="FTK52" s="153"/>
      <c r="FTL52" s="153"/>
      <c r="FTM52" s="153"/>
      <c r="FTN52" s="153"/>
      <c r="FTO52" s="153"/>
      <c r="FTP52" s="153"/>
      <c r="FTQ52" s="153"/>
      <c r="FTR52" s="153"/>
      <c r="FTS52" s="153"/>
      <c r="FTT52" s="153"/>
      <c r="FTU52" s="153"/>
      <c r="FTV52" s="153"/>
      <c r="FTW52" s="153"/>
      <c r="FTX52" s="153"/>
      <c r="FTY52" s="153"/>
      <c r="FTZ52" s="153"/>
      <c r="FUA52" s="153"/>
      <c r="FUB52" s="153"/>
      <c r="FUC52" s="153"/>
      <c r="FUD52" s="153"/>
      <c r="FUE52" s="153"/>
      <c r="FUF52" s="153"/>
      <c r="FUG52" s="153"/>
      <c r="FUH52" s="153"/>
      <c r="FUI52" s="153"/>
      <c r="FUJ52" s="153"/>
      <c r="FUK52" s="153"/>
      <c r="FUL52" s="153"/>
      <c r="FUM52" s="153"/>
      <c r="FUN52" s="153"/>
      <c r="FUO52" s="153"/>
      <c r="FUP52" s="153"/>
      <c r="FUQ52" s="153"/>
      <c r="FUR52" s="153"/>
      <c r="FUS52" s="153"/>
      <c r="FUT52" s="153"/>
      <c r="FUU52" s="153"/>
      <c r="FUV52" s="153"/>
      <c r="FUW52" s="153"/>
      <c r="FUX52" s="153"/>
      <c r="FUY52" s="153"/>
      <c r="FUZ52" s="153"/>
      <c r="FVA52" s="153"/>
      <c r="FVB52" s="153"/>
      <c r="FVC52" s="153"/>
      <c r="FVD52" s="153"/>
      <c r="FVE52" s="153"/>
      <c r="FVF52" s="153"/>
      <c r="FVG52" s="153"/>
      <c r="FVH52" s="153"/>
      <c r="FVI52" s="153"/>
      <c r="FVJ52" s="153"/>
      <c r="FVK52" s="153"/>
      <c r="FVL52" s="153"/>
      <c r="FVM52" s="153"/>
      <c r="FVN52" s="153"/>
      <c r="FVO52" s="153"/>
      <c r="FVP52" s="153"/>
      <c r="FVQ52" s="153"/>
      <c r="FVR52" s="153"/>
      <c r="FVS52" s="153"/>
      <c r="FVT52" s="153"/>
      <c r="FVU52" s="153"/>
      <c r="FVV52" s="153"/>
      <c r="FVW52" s="153"/>
      <c r="FVX52" s="153"/>
      <c r="FVY52" s="153"/>
      <c r="FVZ52" s="153"/>
      <c r="FWA52" s="153"/>
      <c r="FWB52" s="153"/>
      <c r="FWC52" s="153"/>
      <c r="FWD52" s="153"/>
      <c r="FWE52" s="153"/>
      <c r="FWF52" s="153"/>
      <c r="FWG52" s="153"/>
      <c r="FWH52" s="153"/>
      <c r="FWI52" s="153"/>
      <c r="FWJ52" s="153"/>
      <c r="FWK52" s="153"/>
      <c r="FWL52" s="153"/>
      <c r="FWM52" s="153"/>
      <c r="FWN52" s="153"/>
      <c r="FWO52" s="153"/>
      <c r="FWP52" s="153"/>
      <c r="FWQ52" s="153"/>
      <c r="FWR52" s="153"/>
      <c r="FWS52" s="153"/>
      <c r="FWT52" s="153"/>
      <c r="FWU52" s="153"/>
      <c r="FWV52" s="153"/>
      <c r="FWW52" s="153"/>
      <c r="FWX52" s="153"/>
      <c r="FWY52" s="153"/>
      <c r="FWZ52" s="153"/>
      <c r="FXA52" s="153"/>
      <c r="FXB52" s="153"/>
      <c r="FXC52" s="153"/>
      <c r="FXD52" s="153"/>
      <c r="FXE52" s="153"/>
      <c r="FXF52" s="153"/>
      <c r="FXG52" s="153"/>
      <c r="FXH52" s="153"/>
      <c r="FXI52" s="153"/>
      <c r="FXJ52" s="153"/>
      <c r="FXK52" s="153"/>
      <c r="FXL52" s="153"/>
      <c r="FXM52" s="153"/>
      <c r="FXN52" s="153"/>
      <c r="FXO52" s="153"/>
      <c r="FXP52" s="153"/>
      <c r="FXQ52" s="153"/>
      <c r="FXR52" s="153"/>
      <c r="FXS52" s="153"/>
      <c r="FXT52" s="153"/>
      <c r="FXU52" s="153"/>
      <c r="FXV52" s="153"/>
      <c r="FXW52" s="153"/>
      <c r="FXX52" s="153"/>
      <c r="FXY52" s="153"/>
      <c r="FXZ52" s="153"/>
      <c r="FYA52" s="153"/>
      <c r="FYB52" s="153"/>
      <c r="FYC52" s="153"/>
      <c r="FYD52" s="153"/>
      <c r="FYE52" s="153"/>
      <c r="FYF52" s="153"/>
      <c r="FYG52" s="153"/>
      <c r="FYH52" s="153"/>
      <c r="FYI52" s="153"/>
      <c r="FYJ52" s="153"/>
      <c r="FYK52" s="153"/>
      <c r="FYL52" s="153"/>
      <c r="FYM52" s="153"/>
      <c r="FYN52" s="153"/>
      <c r="FYO52" s="153"/>
      <c r="FYP52" s="153"/>
      <c r="FYQ52" s="153"/>
      <c r="FYR52" s="153"/>
      <c r="FYS52" s="153"/>
      <c r="FYT52" s="153"/>
      <c r="FYU52" s="153"/>
      <c r="FYV52" s="153"/>
      <c r="FYW52" s="153"/>
      <c r="FYX52" s="153"/>
      <c r="FYY52" s="153"/>
      <c r="FYZ52" s="153"/>
      <c r="FZA52" s="153"/>
      <c r="FZB52" s="153"/>
      <c r="FZC52" s="153"/>
      <c r="FZD52" s="153"/>
      <c r="FZE52" s="153"/>
      <c r="FZF52" s="153"/>
      <c r="FZG52" s="153"/>
      <c r="FZH52" s="153"/>
      <c r="FZI52" s="153"/>
      <c r="FZJ52" s="153"/>
      <c r="FZK52" s="153"/>
      <c r="FZL52" s="153"/>
      <c r="FZM52" s="153"/>
      <c r="FZN52" s="153"/>
      <c r="FZO52" s="153"/>
      <c r="FZP52" s="153"/>
      <c r="FZQ52" s="153"/>
      <c r="FZR52" s="153"/>
      <c r="FZS52" s="153"/>
      <c r="FZT52" s="153"/>
      <c r="FZU52" s="153"/>
      <c r="FZV52" s="153"/>
      <c r="FZW52" s="153"/>
      <c r="FZX52" s="153"/>
      <c r="FZY52" s="153"/>
      <c r="FZZ52" s="153"/>
      <c r="GAA52" s="153"/>
      <c r="GAB52" s="153"/>
      <c r="GAC52" s="153"/>
      <c r="GAD52" s="153"/>
      <c r="GAE52" s="153"/>
      <c r="GAF52" s="153"/>
      <c r="GAG52" s="153"/>
      <c r="GAH52" s="153"/>
      <c r="GAI52" s="153"/>
      <c r="GAJ52" s="153"/>
      <c r="GAK52" s="153"/>
      <c r="GAL52" s="153"/>
      <c r="GAM52" s="153"/>
      <c r="GAN52" s="153"/>
      <c r="GAO52" s="153"/>
      <c r="GAP52" s="153"/>
      <c r="GAQ52" s="153"/>
      <c r="GAR52" s="153"/>
      <c r="GAS52" s="153"/>
      <c r="GAT52" s="153"/>
      <c r="GAU52" s="153"/>
      <c r="GAV52" s="153"/>
      <c r="GAW52" s="153"/>
      <c r="GAX52" s="153"/>
      <c r="GAY52" s="153"/>
      <c r="GAZ52" s="153"/>
      <c r="GBA52" s="153"/>
      <c r="GBB52" s="153"/>
      <c r="GBC52" s="153"/>
      <c r="GBD52" s="153"/>
      <c r="GBE52" s="153"/>
      <c r="GBF52" s="153"/>
      <c r="GBG52" s="153"/>
      <c r="GBH52" s="153"/>
      <c r="GBI52" s="153"/>
      <c r="GBJ52" s="153"/>
      <c r="GBK52" s="153"/>
      <c r="GBL52" s="153"/>
      <c r="GBM52" s="153"/>
      <c r="GBN52" s="153"/>
      <c r="GBO52" s="153"/>
      <c r="GBP52" s="153"/>
      <c r="GBQ52" s="153"/>
      <c r="GBR52" s="153"/>
      <c r="GBS52" s="153"/>
      <c r="GBT52" s="153"/>
      <c r="GBU52" s="153"/>
      <c r="GBV52" s="153"/>
      <c r="GBW52" s="153"/>
      <c r="GBX52" s="153"/>
      <c r="GBY52" s="153"/>
      <c r="GBZ52" s="153"/>
      <c r="GCA52" s="153"/>
      <c r="GCB52" s="153"/>
      <c r="GCC52" s="153"/>
      <c r="GCD52" s="153"/>
      <c r="GCE52" s="153"/>
      <c r="GCF52" s="153"/>
      <c r="GCG52" s="153"/>
      <c r="GCH52" s="153"/>
      <c r="GCI52" s="153"/>
      <c r="GCJ52" s="153"/>
      <c r="GCK52" s="153"/>
      <c r="GCL52" s="153"/>
      <c r="GCM52" s="153"/>
      <c r="GCN52" s="153"/>
      <c r="GCO52" s="153"/>
      <c r="GCP52" s="153"/>
      <c r="GCQ52" s="153"/>
      <c r="GCR52" s="153"/>
      <c r="GCS52" s="153"/>
      <c r="GCT52" s="153"/>
      <c r="GCU52" s="153"/>
      <c r="GCV52" s="153"/>
      <c r="GCW52" s="153"/>
      <c r="GCX52" s="153"/>
      <c r="GCY52" s="153"/>
      <c r="GCZ52" s="153"/>
      <c r="GDA52" s="153"/>
      <c r="GDB52" s="153"/>
      <c r="GDC52" s="153"/>
      <c r="GDD52" s="153"/>
      <c r="GDE52" s="153"/>
      <c r="GDF52" s="153"/>
      <c r="GDG52" s="153"/>
      <c r="GDH52" s="153"/>
      <c r="GDI52" s="153"/>
      <c r="GDJ52" s="153"/>
      <c r="GDK52" s="153"/>
      <c r="GDL52" s="153"/>
      <c r="GDM52" s="153"/>
      <c r="GDN52" s="153"/>
      <c r="GDO52" s="153"/>
      <c r="GDP52" s="153"/>
      <c r="GDQ52" s="153"/>
      <c r="GDR52" s="153"/>
      <c r="GDS52" s="153"/>
      <c r="GDT52" s="153"/>
      <c r="GDU52" s="153"/>
      <c r="GDV52" s="153"/>
      <c r="GDW52" s="153"/>
      <c r="GDX52" s="153"/>
      <c r="GDY52" s="153"/>
      <c r="GDZ52" s="153"/>
      <c r="GEA52" s="153"/>
      <c r="GEB52" s="153"/>
      <c r="GEC52" s="153"/>
      <c r="GED52" s="153"/>
      <c r="GEE52" s="153"/>
      <c r="GEF52" s="153"/>
      <c r="GEG52" s="153"/>
      <c r="GEH52" s="153"/>
      <c r="GEI52" s="153"/>
      <c r="GEJ52" s="153"/>
      <c r="GEK52" s="153"/>
      <c r="GEL52" s="153"/>
      <c r="GEM52" s="153"/>
      <c r="GEN52" s="153"/>
      <c r="GEO52" s="153"/>
      <c r="GEP52" s="153"/>
      <c r="GEQ52" s="153"/>
      <c r="GER52" s="153"/>
      <c r="GES52" s="153"/>
      <c r="GET52" s="153"/>
      <c r="GEU52" s="153"/>
      <c r="GEV52" s="153"/>
      <c r="GEW52" s="153"/>
      <c r="GEX52" s="153"/>
      <c r="GEY52" s="153"/>
      <c r="GEZ52" s="153"/>
      <c r="GFA52" s="153"/>
      <c r="GFB52" s="153"/>
      <c r="GFC52" s="153"/>
      <c r="GFD52" s="153"/>
      <c r="GFE52" s="153"/>
      <c r="GFF52" s="153"/>
      <c r="GFG52" s="153"/>
      <c r="GFH52" s="153"/>
      <c r="GFI52" s="153"/>
      <c r="GFJ52" s="153"/>
      <c r="GFK52" s="153"/>
      <c r="GFL52" s="153"/>
      <c r="GFM52" s="153"/>
      <c r="GFN52" s="153"/>
      <c r="GFO52" s="153"/>
      <c r="GFP52" s="153"/>
      <c r="GFQ52" s="153"/>
      <c r="GFR52" s="153"/>
      <c r="GFS52" s="153"/>
      <c r="GFT52" s="153"/>
      <c r="GFU52" s="153"/>
      <c r="GFV52" s="153"/>
      <c r="GFW52" s="153"/>
      <c r="GFX52" s="153"/>
      <c r="GFY52" s="153"/>
      <c r="GFZ52" s="153"/>
      <c r="GGA52" s="153"/>
      <c r="GGB52" s="153"/>
      <c r="GGC52" s="153"/>
      <c r="GGD52" s="153"/>
      <c r="GGE52" s="153"/>
      <c r="GGF52" s="153"/>
      <c r="GGG52" s="153"/>
      <c r="GGH52" s="153"/>
      <c r="GGI52" s="153"/>
      <c r="GGJ52" s="153"/>
      <c r="GGK52" s="153"/>
      <c r="GGL52" s="153"/>
      <c r="GGM52" s="153"/>
      <c r="GGN52" s="153"/>
      <c r="GGO52" s="153"/>
      <c r="GGP52" s="153"/>
      <c r="GGQ52" s="153"/>
      <c r="GGR52" s="153"/>
      <c r="GGS52" s="153"/>
      <c r="GGT52" s="153"/>
      <c r="GGU52" s="153"/>
      <c r="GGV52" s="153"/>
      <c r="GGW52" s="153"/>
      <c r="GGX52" s="153"/>
      <c r="GGY52" s="153"/>
      <c r="GGZ52" s="153"/>
      <c r="GHA52" s="153"/>
      <c r="GHB52" s="153"/>
      <c r="GHC52" s="153"/>
      <c r="GHD52" s="153"/>
      <c r="GHE52" s="153"/>
      <c r="GHF52" s="153"/>
      <c r="GHG52" s="153"/>
      <c r="GHH52" s="153"/>
      <c r="GHI52" s="153"/>
      <c r="GHJ52" s="153"/>
      <c r="GHK52" s="153"/>
      <c r="GHL52" s="153"/>
      <c r="GHM52" s="153"/>
      <c r="GHN52" s="153"/>
      <c r="GHO52" s="153"/>
      <c r="GHP52" s="153"/>
      <c r="GHQ52" s="153"/>
      <c r="GHR52" s="153"/>
      <c r="GHS52" s="153"/>
      <c r="GHT52" s="153"/>
      <c r="GHU52" s="153"/>
      <c r="GHV52" s="153"/>
      <c r="GHW52" s="153"/>
      <c r="GHX52" s="153"/>
      <c r="GHY52" s="153"/>
      <c r="GHZ52" s="153"/>
      <c r="GIA52" s="153"/>
      <c r="GIB52" s="153"/>
      <c r="GIC52" s="153"/>
      <c r="GID52" s="153"/>
      <c r="GIE52" s="153"/>
      <c r="GIF52" s="153"/>
      <c r="GIG52" s="153"/>
      <c r="GIH52" s="153"/>
      <c r="GII52" s="153"/>
      <c r="GIJ52" s="153"/>
      <c r="GIK52" s="153"/>
      <c r="GIL52" s="153"/>
      <c r="GIM52" s="153"/>
      <c r="GIN52" s="153"/>
      <c r="GIO52" s="153"/>
      <c r="GIP52" s="153"/>
      <c r="GIQ52" s="153"/>
      <c r="GIR52" s="153"/>
      <c r="GIS52" s="153"/>
      <c r="GIT52" s="153"/>
      <c r="GIU52" s="153"/>
      <c r="GIV52" s="153"/>
      <c r="GIW52" s="153"/>
      <c r="GIX52" s="153"/>
      <c r="GIY52" s="153"/>
      <c r="GIZ52" s="153"/>
      <c r="GJA52" s="153"/>
      <c r="GJB52" s="153"/>
      <c r="GJC52" s="153"/>
      <c r="GJD52" s="153"/>
      <c r="GJE52" s="153"/>
      <c r="GJF52" s="153"/>
      <c r="GJG52" s="153"/>
      <c r="GJH52" s="153"/>
      <c r="GJI52" s="153"/>
      <c r="GJJ52" s="153"/>
      <c r="GJK52" s="153"/>
      <c r="GJL52" s="153"/>
      <c r="GJM52" s="153"/>
      <c r="GJN52" s="153"/>
      <c r="GJO52" s="153"/>
      <c r="GJP52" s="153"/>
      <c r="GJQ52" s="153"/>
      <c r="GJR52" s="153"/>
      <c r="GJS52" s="153"/>
      <c r="GJT52" s="153"/>
      <c r="GJU52" s="153"/>
      <c r="GJV52" s="153"/>
      <c r="GJW52" s="153"/>
      <c r="GJX52" s="153"/>
      <c r="GJY52" s="153"/>
      <c r="GJZ52" s="153"/>
      <c r="GKA52" s="153"/>
      <c r="GKB52" s="153"/>
      <c r="GKC52" s="153"/>
      <c r="GKD52" s="153"/>
      <c r="GKE52" s="153"/>
      <c r="GKF52" s="153"/>
      <c r="GKG52" s="153"/>
      <c r="GKH52" s="153"/>
      <c r="GKI52" s="153"/>
      <c r="GKJ52" s="153"/>
      <c r="GKK52" s="153"/>
      <c r="GKL52" s="153"/>
      <c r="GKM52" s="153"/>
      <c r="GKN52" s="153"/>
      <c r="GKO52" s="153"/>
      <c r="GKP52" s="153"/>
      <c r="GKQ52" s="153"/>
      <c r="GKR52" s="153"/>
      <c r="GKS52" s="153"/>
      <c r="GKT52" s="153"/>
      <c r="GKU52" s="153"/>
      <c r="GKV52" s="153"/>
      <c r="GKW52" s="153"/>
      <c r="GKX52" s="153"/>
      <c r="GKY52" s="153"/>
      <c r="GKZ52" s="153"/>
      <c r="GLA52" s="153"/>
      <c r="GLB52" s="153"/>
      <c r="GLC52" s="153"/>
      <c r="GLD52" s="153"/>
      <c r="GLE52" s="153"/>
      <c r="GLF52" s="153"/>
      <c r="GLG52" s="153"/>
      <c r="GLH52" s="153"/>
      <c r="GLI52" s="153"/>
      <c r="GLJ52" s="153"/>
      <c r="GLK52" s="153"/>
      <c r="GLL52" s="153"/>
      <c r="GLM52" s="153"/>
      <c r="GLN52" s="153"/>
      <c r="GLO52" s="153"/>
      <c r="GLP52" s="153"/>
      <c r="GLQ52" s="153"/>
      <c r="GLR52" s="153"/>
      <c r="GLS52" s="153"/>
      <c r="GLT52" s="153"/>
      <c r="GLU52" s="153"/>
      <c r="GLV52" s="153"/>
      <c r="GLW52" s="153"/>
      <c r="GLX52" s="153"/>
      <c r="GLY52" s="153"/>
      <c r="GLZ52" s="153"/>
      <c r="GMA52" s="153"/>
      <c r="GMB52" s="153"/>
      <c r="GMC52" s="153"/>
      <c r="GMD52" s="153"/>
      <c r="GME52" s="153"/>
      <c r="GMF52" s="153"/>
      <c r="GMG52" s="153"/>
      <c r="GMH52" s="153"/>
      <c r="GMI52" s="153"/>
      <c r="GMJ52" s="153"/>
      <c r="GMK52" s="153"/>
      <c r="GML52" s="153"/>
      <c r="GMM52" s="153"/>
      <c r="GMN52" s="153"/>
      <c r="GMO52" s="153"/>
      <c r="GMP52" s="153"/>
      <c r="GMQ52" s="153"/>
      <c r="GMR52" s="153"/>
      <c r="GMS52" s="153"/>
      <c r="GMT52" s="153"/>
      <c r="GMU52" s="153"/>
      <c r="GMV52" s="153"/>
      <c r="GMW52" s="153"/>
      <c r="GMX52" s="153"/>
      <c r="GMY52" s="153"/>
      <c r="GMZ52" s="153"/>
      <c r="GNA52" s="153"/>
      <c r="GNB52" s="153"/>
      <c r="GNC52" s="153"/>
      <c r="GND52" s="153"/>
      <c r="GNE52" s="153"/>
      <c r="GNF52" s="153"/>
      <c r="GNG52" s="153"/>
      <c r="GNH52" s="153"/>
      <c r="GNI52" s="153"/>
      <c r="GNJ52" s="153"/>
      <c r="GNK52" s="153"/>
      <c r="GNL52" s="153"/>
      <c r="GNM52" s="153"/>
      <c r="GNN52" s="153"/>
      <c r="GNO52" s="153"/>
      <c r="GNP52" s="153"/>
      <c r="GNQ52" s="153"/>
      <c r="GNR52" s="153"/>
      <c r="GNS52" s="153"/>
      <c r="GNT52" s="153"/>
      <c r="GNU52" s="153"/>
      <c r="GNV52" s="153"/>
      <c r="GNW52" s="153"/>
      <c r="GNX52" s="153"/>
      <c r="GNY52" s="153"/>
      <c r="GNZ52" s="153"/>
      <c r="GOA52" s="153"/>
      <c r="GOB52" s="153"/>
      <c r="GOC52" s="153"/>
      <c r="GOD52" s="153"/>
      <c r="GOE52" s="153"/>
      <c r="GOF52" s="153"/>
      <c r="GOG52" s="153"/>
      <c r="GOH52" s="153"/>
      <c r="GOI52" s="153"/>
      <c r="GOJ52" s="153"/>
      <c r="GOK52" s="153"/>
      <c r="GOL52" s="153"/>
      <c r="GOM52" s="153"/>
      <c r="GON52" s="153"/>
      <c r="GOO52" s="153"/>
      <c r="GOP52" s="153"/>
      <c r="GOQ52" s="153"/>
      <c r="GOR52" s="153"/>
      <c r="GOS52" s="153"/>
      <c r="GOT52" s="153"/>
      <c r="GOU52" s="153"/>
      <c r="GOV52" s="153"/>
      <c r="GOW52" s="153"/>
      <c r="GOX52" s="153"/>
      <c r="GOY52" s="153"/>
      <c r="GOZ52" s="153"/>
      <c r="GPA52" s="153"/>
      <c r="GPB52" s="153"/>
      <c r="GPC52" s="153"/>
      <c r="GPD52" s="153"/>
      <c r="GPE52" s="153"/>
      <c r="GPF52" s="153"/>
      <c r="GPG52" s="153"/>
      <c r="GPH52" s="153"/>
      <c r="GPI52" s="153"/>
      <c r="GPJ52" s="153"/>
      <c r="GPK52" s="153"/>
      <c r="GPL52" s="153"/>
      <c r="GPM52" s="153"/>
      <c r="GPN52" s="153"/>
      <c r="GPO52" s="153"/>
      <c r="GPP52" s="153"/>
      <c r="GPQ52" s="153"/>
      <c r="GPR52" s="153"/>
      <c r="GPS52" s="153"/>
      <c r="GPT52" s="153"/>
      <c r="GPU52" s="153"/>
      <c r="GPV52" s="153"/>
      <c r="GPW52" s="153"/>
      <c r="GPX52" s="153"/>
      <c r="GPY52" s="153"/>
      <c r="GPZ52" s="153"/>
      <c r="GQA52" s="153"/>
      <c r="GQB52" s="153"/>
      <c r="GQC52" s="153"/>
      <c r="GQD52" s="153"/>
      <c r="GQE52" s="153"/>
      <c r="GQF52" s="153"/>
      <c r="GQG52" s="153"/>
      <c r="GQH52" s="153"/>
      <c r="GQI52" s="153"/>
      <c r="GQJ52" s="153"/>
      <c r="GQK52" s="153"/>
      <c r="GQL52" s="153"/>
      <c r="GQM52" s="153"/>
      <c r="GQN52" s="153"/>
      <c r="GQO52" s="153"/>
      <c r="GQP52" s="153"/>
      <c r="GQQ52" s="153"/>
      <c r="GQR52" s="153"/>
      <c r="GQS52" s="153"/>
      <c r="GQT52" s="153"/>
      <c r="GQU52" s="153"/>
      <c r="GQV52" s="153"/>
      <c r="GQW52" s="153"/>
      <c r="GQX52" s="153"/>
      <c r="GQY52" s="153"/>
      <c r="GQZ52" s="153"/>
      <c r="GRA52" s="153"/>
      <c r="GRB52" s="153"/>
      <c r="GRC52" s="153"/>
      <c r="GRD52" s="153"/>
      <c r="GRE52" s="153"/>
      <c r="GRF52" s="153"/>
      <c r="GRG52" s="153"/>
      <c r="GRH52" s="153"/>
      <c r="GRI52" s="153"/>
      <c r="GRJ52" s="153"/>
      <c r="GRK52" s="153"/>
      <c r="GRL52" s="153"/>
      <c r="GRM52" s="153"/>
      <c r="GRN52" s="153"/>
      <c r="GRO52" s="153"/>
      <c r="GRP52" s="153"/>
      <c r="GRQ52" s="153"/>
      <c r="GRR52" s="153"/>
      <c r="GRS52" s="153"/>
      <c r="GRT52" s="153"/>
      <c r="GRU52" s="153"/>
      <c r="GRV52" s="153"/>
      <c r="GRW52" s="153"/>
      <c r="GRX52" s="153"/>
      <c r="GRY52" s="153"/>
      <c r="GRZ52" s="153"/>
      <c r="GSA52" s="153"/>
      <c r="GSB52" s="153"/>
      <c r="GSC52" s="153"/>
      <c r="GSD52" s="153"/>
      <c r="GSE52" s="153"/>
      <c r="GSF52" s="153"/>
      <c r="GSG52" s="153"/>
      <c r="GSH52" s="153"/>
      <c r="GSI52" s="153"/>
      <c r="GSJ52" s="153"/>
      <c r="GSK52" s="153"/>
      <c r="GSL52" s="153"/>
      <c r="GSM52" s="153"/>
      <c r="GSN52" s="153"/>
      <c r="GSO52" s="153"/>
      <c r="GSP52" s="153"/>
      <c r="GSQ52" s="153"/>
      <c r="GSR52" s="153"/>
      <c r="GSS52" s="153"/>
      <c r="GST52" s="153"/>
      <c r="GSU52" s="153"/>
      <c r="GSV52" s="153"/>
      <c r="GSW52" s="153"/>
      <c r="GSX52" s="153"/>
      <c r="GSY52" s="153"/>
      <c r="GSZ52" s="153"/>
      <c r="GTA52" s="153"/>
      <c r="GTB52" s="153"/>
      <c r="GTC52" s="153"/>
      <c r="GTD52" s="153"/>
      <c r="GTE52" s="153"/>
      <c r="GTF52" s="153"/>
      <c r="GTG52" s="153"/>
      <c r="GTH52" s="153"/>
      <c r="GTI52" s="153"/>
      <c r="GTJ52" s="153"/>
      <c r="GTK52" s="153"/>
      <c r="GTL52" s="153"/>
      <c r="GTM52" s="153"/>
      <c r="GTN52" s="153"/>
      <c r="GTO52" s="153"/>
      <c r="GTP52" s="153"/>
      <c r="GTQ52" s="153"/>
      <c r="GTR52" s="153"/>
      <c r="GTS52" s="153"/>
      <c r="GTT52" s="153"/>
      <c r="GTU52" s="153"/>
      <c r="GTV52" s="153"/>
      <c r="GTW52" s="153"/>
      <c r="GTX52" s="153"/>
      <c r="GTY52" s="153"/>
      <c r="GTZ52" s="153"/>
      <c r="GUA52" s="153"/>
      <c r="GUB52" s="153"/>
      <c r="GUC52" s="153"/>
      <c r="GUD52" s="153"/>
      <c r="GUE52" s="153"/>
      <c r="GUF52" s="153"/>
      <c r="GUG52" s="153"/>
      <c r="GUH52" s="153"/>
      <c r="GUI52" s="153"/>
      <c r="GUJ52" s="153"/>
      <c r="GUK52" s="153"/>
      <c r="GUL52" s="153"/>
      <c r="GUM52" s="153"/>
      <c r="GUN52" s="153"/>
      <c r="GUO52" s="153"/>
      <c r="GUP52" s="153"/>
      <c r="GUQ52" s="153"/>
      <c r="GUR52" s="153"/>
      <c r="GUS52" s="153"/>
      <c r="GUT52" s="153"/>
      <c r="GUU52" s="153"/>
      <c r="GUV52" s="153"/>
      <c r="GUW52" s="153"/>
      <c r="GUX52" s="153"/>
      <c r="GUY52" s="153"/>
      <c r="GUZ52" s="153"/>
      <c r="GVA52" s="153"/>
      <c r="GVB52" s="153"/>
      <c r="GVC52" s="153"/>
      <c r="GVD52" s="153"/>
      <c r="GVE52" s="153"/>
      <c r="GVF52" s="153"/>
      <c r="GVG52" s="153"/>
      <c r="GVH52" s="153"/>
      <c r="GVI52" s="153"/>
      <c r="GVJ52" s="153"/>
      <c r="GVK52" s="153"/>
      <c r="GVL52" s="153"/>
      <c r="GVM52" s="153"/>
      <c r="GVN52" s="153"/>
      <c r="GVO52" s="153"/>
      <c r="GVP52" s="153"/>
      <c r="GVQ52" s="153"/>
      <c r="GVR52" s="153"/>
      <c r="GVS52" s="153"/>
      <c r="GVT52" s="153"/>
      <c r="GVU52" s="153"/>
      <c r="GVV52" s="153"/>
      <c r="GVW52" s="153"/>
      <c r="GVX52" s="153"/>
      <c r="GVY52" s="153"/>
      <c r="GVZ52" s="153"/>
      <c r="GWA52" s="153"/>
      <c r="GWB52" s="153"/>
      <c r="GWC52" s="153"/>
      <c r="GWD52" s="153"/>
      <c r="GWE52" s="153"/>
      <c r="GWF52" s="153"/>
      <c r="GWG52" s="153"/>
      <c r="GWH52" s="153"/>
      <c r="GWI52" s="153"/>
      <c r="GWJ52" s="153"/>
      <c r="GWK52" s="153"/>
      <c r="GWL52" s="153"/>
      <c r="GWM52" s="153"/>
      <c r="GWN52" s="153"/>
      <c r="GWO52" s="153"/>
      <c r="GWP52" s="153"/>
      <c r="GWQ52" s="153"/>
      <c r="GWR52" s="153"/>
      <c r="GWS52" s="153"/>
      <c r="GWT52" s="153"/>
      <c r="GWU52" s="153"/>
      <c r="GWV52" s="153"/>
      <c r="GWW52" s="153"/>
      <c r="GWX52" s="153"/>
      <c r="GWY52" s="153"/>
      <c r="GWZ52" s="153"/>
      <c r="GXA52" s="153"/>
      <c r="GXB52" s="153"/>
      <c r="GXC52" s="153"/>
      <c r="GXD52" s="153"/>
      <c r="GXE52" s="153"/>
      <c r="GXF52" s="153"/>
      <c r="GXG52" s="153"/>
      <c r="GXH52" s="153"/>
      <c r="GXI52" s="153"/>
      <c r="GXJ52" s="153"/>
      <c r="GXK52" s="153"/>
      <c r="GXL52" s="153"/>
      <c r="GXM52" s="153"/>
      <c r="GXN52" s="153"/>
      <c r="GXO52" s="153"/>
      <c r="GXP52" s="153"/>
      <c r="GXQ52" s="153"/>
      <c r="GXR52" s="153"/>
      <c r="GXS52" s="153"/>
      <c r="GXT52" s="153"/>
      <c r="GXU52" s="153"/>
      <c r="GXV52" s="153"/>
      <c r="GXW52" s="153"/>
      <c r="GXX52" s="153"/>
      <c r="GXY52" s="153"/>
      <c r="GXZ52" s="153"/>
      <c r="GYA52" s="153"/>
      <c r="GYB52" s="153"/>
      <c r="GYC52" s="153"/>
      <c r="GYD52" s="153"/>
      <c r="GYE52" s="153"/>
      <c r="GYF52" s="153"/>
      <c r="GYG52" s="153"/>
      <c r="GYH52" s="153"/>
      <c r="GYI52" s="153"/>
      <c r="GYJ52" s="153"/>
      <c r="GYK52" s="153"/>
      <c r="GYL52" s="153"/>
      <c r="GYM52" s="153"/>
      <c r="GYN52" s="153"/>
      <c r="GYO52" s="153"/>
      <c r="GYP52" s="153"/>
      <c r="GYQ52" s="153"/>
      <c r="GYR52" s="153"/>
      <c r="GYS52" s="153"/>
      <c r="GYT52" s="153"/>
      <c r="GYU52" s="153"/>
      <c r="GYV52" s="153"/>
      <c r="GYW52" s="153"/>
      <c r="GYX52" s="153"/>
      <c r="GYY52" s="153"/>
      <c r="GYZ52" s="153"/>
      <c r="GZA52" s="153"/>
      <c r="GZB52" s="153"/>
      <c r="GZC52" s="153"/>
      <c r="GZD52" s="153"/>
      <c r="GZE52" s="153"/>
      <c r="GZF52" s="153"/>
      <c r="GZG52" s="153"/>
      <c r="GZH52" s="153"/>
      <c r="GZI52" s="153"/>
      <c r="GZJ52" s="153"/>
      <c r="GZK52" s="153"/>
      <c r="GZL52" s="153"/>
      <c r="GZM52" s="153"/>
      <c r="GZN52" s="153"/>
      <c r="GZO52" s="153"/>
      <c r="GZP52" s="153"/>
      <c r="GZQ52" s="153"/>
      <c r="GZR52" s="153"/>
      <c r="GZS52" s="153"/>
      <c r="GZT52" s="153"/>
      <c r="GZU52" s="153"/>
      <c r="GZV52" s="153"/>
      <c r="GZW52" s="153"/>
      <c r="GZX52" s="153"/>
      <c r="GZY52" s="153"/>
      <c r="GZZ52" s="153"/>
      <c r="HAA52" s="153"/>
      <c r="HAB52" s="153"/>
      <c r="HAC52" s="153"/>
      <c r="HAD52" s="153"/>
      <c r="HAE52" s="153"/>
      <c r="HAF52" s="153"/>
      <c r="HAG52" s="153"/>
      <c r="HAH52" s="153"/>
      <c r="HAI52" s="153"/>
      <c r="HAJ52" s="153"/>
      <c r="HAK52" s="153"/>
      <c r="HAL52" s="153"/>
      <c r="HAM52" s="153"/>
      <c r="HAN52" s="153"/>
      <c r="HAO52" s="153"/>
      <c r="HAP52" s="153"/>
      <c r="HAQ52" s="153"/>
      <c r="HAR52" s="153"/>
      <c r="HAS52" s="153"/>
      <c r="HAT52" s="153"/>
      <c r="HAU52" s="153"/>
      <c r="HAV52" s="153"/>
      <c r="HAW52" s="153"/>
      <c r="HAX52" s="153"/>
      <c r="HAY52" s="153"/>
      <c r="HAZ52" s="153"/>
      <c r="HBA52" s="153"/>
      <c r="HBB52" s="153"/>
      <c r="HBC52" s="153"/>
      <c r="HBD52" s="153"/>
      <c r="HBE52" s="153"/>
      <c r="HBF52" s="153"/>
      <c r="HBG52" s="153"/>
      <c r="HBH52" s="153"/>
      <c r="HBI52" s="153"/>
      <c r="HBJ52" s="153"/>
      <c r="HBK52" s="153"/>
      <c r="HBL52" s="153"/>
      <c r="HBM52" s="153"/>
      <c r="HBN52" s="153"/>
      <c r="HBO52" s="153"/>
      <c r="HBP52" s="153"/>
      <c r="HBQ52" s="153"/>
      <c r="HBR52" s="153"/>
      <c r="HBS52" s="153"/>
      <c r="HBT52" s="153"/>
      <c r="HBU52" s="153"/>
      <c r="HBV52" s="153"/>
      <c r="HBW52" s="153"/>
      <c r="HBX52" s="153"/>
      <c r="HBY52" s="153"/>
      <c r="HBZ52" s="153"/>
      <c r="HCA52" s="153"/>
      <c r="HCB52" s="153"/>
      <c r="HCC52" s="153"/>
      <c r="HCD52" s="153"/>
      <c r="HCE52" s="153"/>
      <c r="HCF52" s="153"/>
      <c r="HCG52" s="153"/>
      <c r="HCH52" s="153"/>
      <c r="HCI52" s="153"/>
      <c r="HCJ52" s="153"/>
      <c r="HCK52" s="153"/>
      <c r="HCL52" s="153"/>
      <c r="HCM52" s="153"/>
      <c r="HCN52" s="153"/>
      <c r="HCO52" s="153"/>
      <c r="HCP52" s="153"/>
      <c r="HCQ52" s="153"/>
      <c r="HCR52" s="153"/>
      <c r="HCS52" s="153"/>
      <c r="HCT52" s="153"/>
      <c r="HCU52" s="153"/>
      <c r="HCV52" s="153"/>
      <c r="HCW52" s="153"/>
      <c r="HCX52" s="153"/>
      <c r="HCY52" s="153"/>
      <c r="HCZ52" s="153"/>
      <c r="HDA52" s="153"/>
      <c r="HDB52" s="153"/>
      <c r="HDC52" s="153"/>
      <c r="HDD52" s="153"/>
      <c r="HDE52" s="153"/>
      <c r="HDF52" s="153"/>
      <c r="HDG52" s="153"/>
      <c r="HDH52" s="153"/>
      <c r="HDI52" s="153"/>
      <c r="HDJ52" s="153"/>
      <c r="HDK52" s="153"/>
      <c r="HDL52" s="153"/>
      <c r="HDM52" s="153"/>
      <c r="HDN52" s="153"/>
      <c r="HDO52" s="153"/>
      <c r="HDP52" s="153"/>
      <c r="HDQ52" s="153"/>
      <c r="HDR52" s="153"/>
      <c r="HDS52" s="153"/>
      <c r="HDT52" s="153"/>
      <c r="HDU52" s="153"/>
      <c r="HDV52" s="153"/>
      <c r="HDW52" s="153"/>
      <c r="HDX52" s="153"/>
      <c r="HDY52" s="153"/>
      <c r="HDZ52" s="153"/>
      <c r="HEA52" s="153"/>
      <c r="HEB52" s="153"/>
      <c r="HEC52" s="153"/>
      <c r="HED52" s="153"/>
      <c r="HEE52" s="153"/>
      <c r="HEF52" s="153"/>
      <c r="HEG52" s="153"/>
      <c r="HEH52" s="153"/>
      <c r="HEI52" s="153"/>
      <c r="HEJ52" s="153"/>
      <c r="HEK52" s="153"/>
      <c r="HEL52" s="153"/>
      <c r="HEM52" s="153"/>
      <c r="HEN52" s="153"/>
      <c r="HEO52" s="153"/>
      <c r="HEP52" s="153"/>
      <c r="HEQ52" s="153"/>
      <c r="HER52" s="153"/>
      <c r="HES52" s="153"/>
      <c r="HET52" s="153"/>
      <c r="HEU52" s="153"/>
      <c r="HEV52" s="153"/>
      <c r="HEW52" s="153"/>
      <c r="HEX52" s="153"/>
      <c r="HEY52" s="153"/>
      <c r="HEZ52" s="153"/>
      <c r="HFA52" s="153"/>
      <c r="HFB52" s="153"/>
      <c r="HFC52" s="153"/>
      <c r="HFD52" s="153"/>
      <c r="HFE52" s="153"/>
      <c r="HFF52" s="153"/>
      <c r="HFG52" s="153"/>
      <c r="HFH52" s="153"/>
      <c r="HFI52" s="153"/>
      <c r="HFJ52" s="153"/>
      <c r="HFK52" s="153"/>
      <c r="HFL52" s="153"/>
      <c r="HFM52" s="153"/>
      <c r="HFN52" s="153"/>
      <c r="HFO52" s="153"/>
      <c r="HFP52" s="153"/>
      <c r="HFQ52" s="153"/>
      <c r="HFR52" s="153"/>
      <c r="HFS52" s="153"/>
      <c r="HFT52" s="153"/>
      <c r="HFU52" s="153"/>
      <c r="HFV52" s="153"/>
      <c r="HFW52" s="153"/>
      <c r="HFX52" s="153"/>
      <c r="HFY52" s="153"/>
      <c r="HFZ52" s="153"/>
      <c r="HGA52" s="153"/>
      <c r="HGB52" s="153"/>
      <c r="HGC52" s="153"/>
      <c r="HGD52" s="153"/>
      <c r="HGE52" s="153"/>
      <c r="HGF52" s="153"/>
      <c r="HGG52" s="153"/>
      <c r="HGH52" s="153"/>
      <c r="HGI52" s="153"/>
      <c r="HGJ52" s="153"/>
      <c r="HGK52" s="153"/>
      <c r="HGL52" s="153"/>
      <c r="HGM52" s="153"/>
      <c r="HGN52" s="153"/>
      <c r="HGO52" s="153"/>
      <c r="HGP52" s="153"/>
      <c r="HGQ52" s="153"/>
      <c r="HGR52" s="153"/>
      <c r="HGS52" s="153"/>
      <c r="HGT52" s="153"/>
      <c r="HGU52" s="153"/>
      <c r="HGV52" s="153"/>
      <c r="HGW52" s="153"/>
      <c r="HGX52" s="153"/>
      <c r="HGY52" s="153"/>
      <c r="HGZ52" s="153"/>
      <c r="HHA52" s="153"/>
      <c r="HHB52" s="153"/>
      <c r="HHC52" s="153"/>
      <c r="HHD52" s="153"/>
      <c r="HHE52" s="153"/>
      <c r="HHF52" s="153"/>
      <c r="HHG52" s="153"/>
      <c r="HHH52" s="153"/>
      <c r="HHI52" s="153"/>
      <c r="HHJ52" s="153"/>
      <c r="HHK52" s="153"/>
      <c r="HHL52" s="153"/>
      <c r="HHM52" s="153"/>
      <c r="HHN52" s="153"/>
      <c r="HHO52" s="153"/>
      <c r="HHP52" s="153"/>
      <c r="HHQ52" s="153"/>
      <c r="HHR52" s="153"/>
      <c r="HHS52" s="153"/>
      <c r="HHT52" s="153"/>
      <c r="HHU52" s="153"/>
      <c r="HHV52" s="153"/>
      <c r="HHW52" s="153"/>
      <c r="HHX52" s="153"/>
      <c r="HHY52" s="153"/>
      <c r="HHZ52" s="153"/>
      <c r="HIA52" s="153"/>
      <c r="HIB52" s="153"/>
      <c r="HIC52" s="153"/>
      <c r="HID52" s="153"/>
      <c r="HIE52" s="153"/>
      <c r="HIF52" s="153"/>
      <c r="HIG52" s="153"/>
      <c r="HIH52" s="153"/>
      <c r="HII52" s="153"/>
      <c r="HIJ52" s="153"/>
      <c r="HIK52" s="153"/>
      <c r="HIL52" s="153"/>
      <c r="HIM52" s="153"/>
      <c r="HIN52" s="153"/>
      <c r="HIO52" s="153"/>
      <c r="HIP52" s="153"/>
      <c r="HIQ52" s="153"/>
      <c r="HIR52" s="153"/>
      <c r="HIS52" s="153"/>
      <c r="HIT52" s="153"/>
      <c r="HIU52" s="153"/>
      <c r="HIV52" s="153"/>
      <c r="HIW52" s="153"/>
      <c r="HIX52" s="153"/>
      <c r="HIY52" s="153"/>
      <c r="HIZ52" s="153"/>
      <c r="HJA52" s="153"/>
      <c r="HJB52" s="153"/>
      <c r="HJC52" s="153"/>
      <c r="HJD52" s="153"/>
      <c r="HJE52" s="153"/>
      <c r="HJF52" s="153"/>
      <c r="HJG52" s="153"/>
      <c r="HJH52" s="153"/>
      <c r="HJI52" s="153"/>
      <c r="HJJ52" s="153"/>
      <c r="HJK52" s="153"/>
      <c r="HJL52" s="153"/>
      <c r="HJM52" s="153"/>
      <c r="HJN52" s="153"/>
      <c r="HJO52" s="153"/>
      <c r="HJP52" s="153"/>
      <c r="HJQ52" s="153"/>
      <c r="HJR52" s="153"/>
      <c r="HJS52" s="153"/>
      <c r="HJT52" s="153"/>
      <c r="HJU52" s="153"/>
      <c r="HJV52" s="153"/>
      <c r="HJW52" s="153"/>
      <c r="HJX52" s="153"/>
      <c r="HJY52" s="153"/>
      <c r="HJZ52" s="153"/>
      <c r="HKA52" s="153"/>
      <c r="HKB52" s="153"/>
      <c r="HKC52" s="153"/>
      <c r="HKD52" s="153"/>
      <c r="HKE52" s="153"/>
      <c r="HKF52" s="153"/>
      <c r="HKG52" s="153"/>
      <c r="HKH52" s="153"/>
      <c r="HKI52" s="153"/>
      <c r="HKJ52" s="153"/>
      <c r="HKK52" s="153"/>
      <c r="HKL52" s="153"/>
      <c r="HKM52" s="153"/>
      <c r="HKN52" s="153"/>
      <c r="HKO52" s="153"/>
      <c r="HKP52" s="153"/>
      <c r="HKQ52" s="153"/>
      <c r="HKR52" s="153"/>
      <c r="HKS52" s="153"/>
      <c r="HKT52" s="153"/>
      <c r="HKU52" s="153"/>
      <c r="HKV52" s="153"/>
      <c r="HKW52" s="153"/>
      <c r="HKX52" s="153"/>
      <c r="HKY52" s="153"/>
      <c r="HKZ52" s="153"/>
      <c r="HLA52" s="153"/>
      <c r="HLB52" s="153"/>
      <c r="HLC52" s="153"/>
      <c r="HLD52" s="153"/>
      <c r="HLE52" s="153"/>
      <c r="HLF52" s="153"/>
      <c r="HLG52" s="153"/>
      <c r="HLH52" s="153"/>
      <c r="HLI52" s="153"/>
      <c r="HLJ52" s="153"/>
      <c r="HLK52" s="153"/>
      <c r="HLL52" s="153"/>
      <c r="HLM52" s="153"/>
      <c r="HLN52" s="153"/>
      <c r="HLO52" s="153"/>
      <c r="HLP52" s="153"/>
      <c r="HLQ52" s="153"/>
      <c r="HLR52" s="153"/>
      <c r="HLS52" s="153"/>
      <c r="HLT52" s="153"/>
      <c r="HLU52" s="153"/>
      <c r="HLV52" s="153"/>
      <c r="HLW52" s="153"/>
      <c r="HLX52" s="153"/>
      <c r="HLY52" s="153"/>
      <c r="HLZ52" s="153"/>
      <c r="HMA52" s="153"/>
      <c r="HMB52" s="153"/>
      <c r="HMC52" s="153"/>
      <c r="HMD52" s="153"/>
      <c r="HME52" s="153"/>
      <c r="HMF52" s="153"/>
      <c r="HMG52" s="153"/>
      <c r="HMH52" s="153"/>
      <c r="HMI52" s="153"/>
      <c r="HMJ52" s="153"/>
      <c r="HMK52" s="153"/>
      <c r="HML52" s="153"/>
      <c r="HMM52" s="153"/>
      <c r="HMN52" s="153"/>
      <c r="HMO52" s="153"/>
      <c r="HMP52" s="153"/>
      <c r="HMQ52" s="153"/>
      <c r="HMR52" s="153"/>
      <c r="HMS52" s="153"/>
      <c r="HMT52" s="153"/>
      <c r="HMU52" s="153"/>
      <c r="HMV52" s="153"/>
      <c r="HMW52" s="153"/>
      <c r="HMX52" s="153"/>
      <c r="HMY52" s="153"/>
      <c r="HMZ52" s="153"/>
      <c r="HNA52" s="153"/>
      <c r="HNB52" s="153"/>
      <c r="HNC52" s="153"/>
      <c r="HND52" s="153"/>
      <c r="HNE52" s="153"/>
      <c r="HNF52" s="153"/>
      <c r="HNG52" s="153"/>
      <c r="HNH52" s="153"/>
      <c r="HNI52" s="153"/>
      <c r="HNJ52" s="153"/>
      <c r="HNK52" s="153"/>
      <c r="HNL52" s="153"/>
      <c r="HNM52" s="153"/>
      <c r="HNN52" s="153"/>
      <c r="HNO52" s="153"/>
      <c r="HNP52" s="153"/>
      <c r="HNQ52" s="153"/>
      <c r="HNR52" s="153"/>
      <c r="HNS52" s="153"/>
      <c r="HNT52" s="153"/>
      <c r="HNU52" s="153"/>
      <c r="HNV52" s="153"/>
      <c r="HNW52" s="153"/>
      <c r="HNX52" s="153"/>
      <c r="HNY52" s="153"/>
      <c r="HNZ52" s="153"/>
      <c r="HOA52" s="153"/>
      <c r="HOB52" s="153"/>
      <c r="HOC52" s="153"/>
      <c r="HOD52" s="153"/>
      <c r="HOE52" s="153"/>
      <c r="HOF52" s="153"/>
      <c r="HOG52" s="153"/>
      <c r="HOH52" s="153"/>
      <c r="HOI52" s="153"/>
      <c r="HOJ52" s="153"/>
      <c r="HOK52" s="153"/>
      <c r="HOL52" s="153"/>
      <c r="HOM52" s="153"/>
      <c r="HON52" s="153"/>
      <c r="HOO52" s="153"/>
      <c r="HOP52" s="153"/>
      <c r="HOQ52" s="153"/>
      <c r="HOR52" s="153"/>
      <c r="HOS52" s="153"/>
      <c r="HOT52" s="153"/>
      <c r="HOU52" s="153"/>
      <c r="HOV52" s="153"/>
      <c r="HOW52" s="153"/>
      <c r="HOX52" s="153"/>
      <c r="HOY52" s="153"/>
      <c r="HOZ52" s="153"/>
      <c r="HPA52" s="153"/>
      <c r="HPB52" s="153"/>
      <c r="HPC52" s="153"/>
      <c r="HPD52" s="153"/>
      <c r="HPE52" s="153"/>
      <c r="HPF52" s="153"/>
      <c r="HPG52" s="153"/>
      <c r="HPH52" s="153"/>
      <c r="HPI52" s="153"/>
      <c r="HPJ52" s="153"/>
      <c r="HPK52" s="153"/>
      <c r="HPL52" s="153"/>
      <c r="HPM52" s="153"/>
      <c r="HPN52" s="153"/>
      <c r="HPO52" s="153"/>
      <c r="HPP52" s="153"/>
      <c r="HPQ52" s="153"/>
      <c r="HPR52" s="153"/>
      <c r="HPS52" s="153"/>
      <c r="HPT52" s="153"/>
      <c r="HPU52" s="153"/>
      <c r="HPV52" s="153"/>
      <c r="HPW52" s="153"/>
      <c r="HPX52" s="153"/>
      <c r="HPY52" s="153"/>
      <c r="HPZ52" s="153"/>
      <c r="HQA52" s="153"/>
      <c r="HQB52" s="153"/>
      <c r="HQC52" s="153"/>
      <c r="HQD52" s="153"/>
      <c r="HQE52" s="153"/>
      <c r="HQF52" s="153"/>
      <c r="HQG52" s="153"/>
      <c r="HQH52" s="153"/>
      <c r="HQI52" s="153"/>
      <c r="HQJ52" s="153"/>
      <c r="HQK52" s="153"/>
      <c r="HQL52" s="153"/>
      <c r="HQM52" s="153"/>
      <c r="HQN52" s="153"/>
      <c r="HQO52" s="153"/>
      <c r="HQP52" s="153"/>
      <c r="HQQ52" s="153"/>
      <c r="HQR52" s="153"/>
      <c r="HQS52" s="153"/>
      <c r="HQT52" s="153"/>
      <c r="HQU52" s="153"/>
      <c r="HQV52" s="153"/>
      <c r="HQW52" s="153"/>
      <c r="HQX52" s="153"/>
      <c r="HQY52" s="153"/>
      <c r="HQZ52" s="153"/>
      <c r="HRA52" s="153"/>
      <c r="HRB52" s="153"/>
      <c r="HRC52" s="153"/>
      <c r="HRD52" s="153"/>
      <c r="HRE52" s="153"/>
      <c r="HRF52" s="153"/>
      <c r="HRG52" s="153"/>
      <c r="HRH52" s="153"/>
      <c r="HRI52" s="153"/>
      <c r="HRJ52" s="153"/>
      <c r="HRK52" s="153"/>
      <c r="HRL52" s="153"/>
      <c r="HRM52" s="153"/>
      <c r="HRN52" s="153"/>
      <c r="HRO52" s="153"/>
      <c r="HRP52" s="153"/>
      <c r="HRQ52" s="153"/>
      <c r="HRR52" s="153"/>
      <c r="HRS52" s="153"/>
      <c r="HRT52" s="153"/>
      <c r="HRU52" s="153"/>
      <c r="HRV52" s="153"/>
      <c r="HRW52" s="153"/>
      <c r="HRX52" s="153"/>
      <c r="HRY52" s="153"/>
      <c r="HRZ52" s="153"/>
      <c r="HSA52" s="153"/>
      <c r="HSB52" s="153"/>
      <c r="HSC52" s="153"/>
      <c r="HSD52" s="153"/>
      <c r="HSE52" s="153"/>
      <c r="HSF52" s="153"/>
      <c r="HSG52" s="153"/>
      <c r="HSH52" s="153"/>
      <c r="HSI52" s="153"/>
      <c r="HSJ52" s="153"/>
      <c r="HSK52" s="153"/>
      <c r="HSL52" s="153"/>
      <c r="HSM52" s="153"/>
      <c r="HSN52" s="153"/>
      <c r="HSO52" s="153"/>
      <c r="HSP52" s="153"/>
      <c r="HSQ52" s="153"/>
      <c r="HSR52" s="153"/>
      <c r="HSS52" s="153"/>
      <c r="HST52" s="153"/>
      <c r="HSU52" s="153"/>
      <c r="HSV52" s="153"/>
      <c r="HSW52" s="153"/>
      <c r="HSX52" s="153"/>
      <c r="HSY52" s="153"/>
      <c r="HSZ52" s="153"/>
      <c r="HTA52" s="153"/>
      <c r="HTB52" s="153"/>
      <c r="HTC52" s="153"/>
      <c r="HTD52" s="153"/>
      <c r="HTE52" s="153"/>
      <c r="HTF52" s="153"/>
      <c r="HTG52" s="153"/>
      <c r="HTH52" s="153"/>
      <c r="HTI52" s="153"/>
      <c r="HTJ52" s="153"/>
      <c r="HTK52" s="153"/>
      <c r="HTL52" s="153"/>
      <c r="HTM52" s="153"/>
      <c r="HTN52" s="153"/>
      <c r="HTO52" s="153"/>
      <c r="HTP52" s="153"/>
      <c r="HTQ52" s="153"/>
      <c r="HTR52" s="153"/>
      <c r="HTS52" s="153"/>
      <c r="HTT52" s="153"/>
      <c r="HTU52" s="153"/>
      <c r="HTV52" s="153"/>
      <c r="HTW52" s="153"/>
      <c r="HTX52" s="153"/>
      <c r="HTY52" s="153"/>
      <c r="HTZ52" s="153"/>
      <c r="HUA52" s="153"/>
      <c r="HUB52" s="153"/>
      <c r="HUC52" s="153"/>
      <c r="HUD52" s="153"/>
      <c r="HUE52" s="153"/>
      <c r="HUF52" s="153"/>
      <c r="HUG52" s="153"/>
      <c r="HUH52" s="153"/>
      <c r="HUI52" s="153"/>
      <c r="HUJ52" s="153"/>
      <c r="HUK52" s="153"/>
      <c r="HUL52" s="153"/>
      <c r="HUM52" s="153"/>
      <c r="HUN52" s="153"/>
      <c r="HUO52" s="153"/>
      <c r="HUP52" s="153"/>
      <c r="HUQ52" s="153"/>
      <c r="HUR52" s="153"/>
      <c r="HUS52" s="153"/>
      <c r="HUT52" s="153"/>
      <c r="HUU52" s="153"/>
      <c r="HUV52" s="153"/>
      <c r="HUW52" s="153"/>
      <c r="HUX52" s="153"/>
      <c r="HUY52" s="153"/>
      <c r="HUZ52" s="153"/>
      <c r="HVA52" s="153"/>
      <c r="HVB52" s="153"/>
      <c r="HVC52" s="153"/>
      <c r="HVD52" s="153"/>
      <c r="HVE52" s="153"/>
      <c r="HVF52" s="153"/>
      <c r="HVG52" s="153"/>
      <c r="HVH52" s="153"/>
      <c r="HVI52" s="153"/>
      <c r="HVJ52" s="153"/>
      <c r="HVK52" s="153"/>
      <c r="HVL52" s="153"/>
      <c r="HVM52" s="153"/>
      <c r="HVN52" s="153"/>
      <c r="HVO52" s="153"/>
      <c r="HVP52" s="153"/>
      <c r="HVQ52" s="153"/>
      <c r="HVR52" s="153"/>
      <c r="HVS52" s="153"/>
      <c r="HVT52" s="153"/>
      <c r="HVU52" s="153"/>
      <c r="HVV52" s="153"/>
      <c r="HVW52" s="153"/>
      <c r="HVX52" s="153"/>
      <c r="HVY52" s="153"/>
      <c r="HVZ52" s="153"/>
      <c r="HWA52" s="153"/>
      <c r="HWB52" s="153"/>
      <c r="HWC52" s="153"/>
      <c r="HWD52" s="153"/>
      <c r="HWE52" s="153"/>
      <c r="HWF52" s="153"/>
      <c r="HWG52" s="153"/>
      <c r="HWH52" s="153"/>
      <c r="HWI52" s="153"/>
      <c r="HWJ52" s="153"/>
      <c r="HWK52" s="153"/>
      <c r="HWL52" s="153"/>
      <c r="HWM52" s="153"/>
      <c r="HWN52" s="153"/>
      <c r="HWO52" s="153"/>
      <c r="HWP52" s="153"/>
      <c r="HWQ52" s="153"/>
      <c r="HWR52" s="153"/>
      <c r="HWS52" s="153"/>
      <c r="HWT52" s="153"/>
      <c r="HWU52" s="153"/>
      <c r="HWV52" s="153"/>
      <c r="HWW52" s="153"/>
      <c r="HWX52" s="153"/>
      <c r="HWY52" s="153"/>
      <c r="HWZ52" s="153"/>
      <c r="HXA52" s="153"/>
      <c r="HXB52" s="153"/>
      <c r="HXC52" s="153"/>
      <c r="HXD52" s="153"/>
      <c r="HXE52" s="153"/>
      <c r="HXF52" s="153"/>
      <c r="HXG52" s="153"/>
      <c r="HXH52" s="153"/>
      <c r="HXI52" s="153"/>
      <c r="HXJ52" s="153"/>
      <c r="HXK52" s="153"/>
      <c r="HXL52" s="153"/>
      <c r="HXM52" s="153"/>
      <c r="HXN52" s="153"/>
      <c r="HXO52" s="153"/>
      <c r="HXP52" s="153"/>
      <c r="HXQ52" s="153"/>
      <c r="HXR52" s="153"/>
      <c r="HXS52" s="153"/>
      <c r="HXT52" s="153"/>
      <c r="HXU52" s="153"/>
      <c r="HXV52" s="153"/>
      <c r="HXW52" s="153"/>
      <c r="HXX52" s="153"/>
      <c r="HXY52" s="153"/>
      <c r="HXZ52" s="153"/>
      <c r="HYA52" s="153"/>
      <c r="HYB52" s="153"/>
      <c r="HYC52" s="153"/>
      <c r="HYD52" s="153"/>
      <c r="HYE52" s="153"/>
      <c r="HYF52" s="153"/>
      <c r="HYG52" s="153"/>
      <c r="HYH52" s="153"/>
      <c r="HYI52" s="153"/>
      <c r="HYJ52" s="153"/>
      <c r="HYK52" s="153"/>
      <c r="HYL52" s="153"/>
      <c r="HYM52" s="153"/>
      <c r="HYN52" s="153"/>
      <c r="HYO52" s="153"/>
      <c r="HYP52" s="153"/>
      <c r="HYQ52" s="153"/>
      <c r="HYR52" s="153"/>
      <c r="HYS52" s="153"/>
      <c r="HYT52" s="153"/>
      <c r="HYU52" s="153"/>
      <c r="HYV52" s="153"/>
      <c r="HYW52" s="153"/>
      <c r="HYX52" s="153"/>
      <c r="HYY52" s="153"/>
      <c r="HYZ52" s="153"/>
      <c r="HZA52" s="153"/>
      <c r="HZB52" s="153"/>
      <c r="HZC52" s="153"/>
      <c r="HZD52" s="153"/>
      <c r="HZE52" s="153"/>
      <c r="HZF52" s="153"/>
      <c r="HZG52" s="153"/>
      <c r="HZH52" s="153"/>
      <c r="HZI52" s="153"/>
      <c r="HZJ52" s="153"/>
      <c r="HZK52" s="153"/>
      <c r="HZL52" s="153"/>
      <c r="HZM52" s="153"/>
      <c r="HZN52" s="153"/>
      <c r="HZO52" s="153"/>
      <c r="HZP52" s="153"/>
      <c r="HZQ52" s="153"/>
      <c r="HZR52" s="153"/>
      <c r="HZS52" s="153"/>
      <c r="HZT52" s="153"/>
      <c r="HZU52" s="153"/>
      <c r="HZV52" s="153"/>
      <c r="HZW52" s="153"/>
      <c r="HZX52" s="153"/>
      <c r="HZY52" s="153"/>
      <c r="HZZ52" s="153"/>
      <c r="IAA52" s="153"/>
      <c r="IAB52" s="153"/>
      <c r="IAC52" s="153"/>
      <c r="IAD52" s="153"/>
      <c r="IAE52" s="153"/>
      <c r="IAF52" s="153"/>
      <c r="IAG52" s="153"/>
      <c r="IAH52" s="153"/>
      <c r="IAI52" s="153"/>
      <c r="IAJ52" s="153"/>
      <c r="IAK52" s="153"/>
      <c r="IAL52" s="153"/>
      <c r="IAM52" s="153"/>
      <c r="IAN52" s="153"/>
      <c r="IAO52" s="153"/>
      <c r="IAP52" s="153"/>
      <c r="IAQ52" s="153"/>
      <c r="IAR52" s="153"/>
      <c r="IAS52" s="153"/>
      <c r="IAT52" s="153"/>
      <c r="IAU52" s="153"/>
      <c r="IAV52" s="153"/>
      <c r="IAW52" s="153"/>
      <c r="IAX52" s="153"/>
      <c r="IAY52" s="153"/>
      <c r="IAZ52" s="153"/>
      <c r="IBA52" s="153"/>
      <c r="IBB52" s="153"/>
      <c r="IBC52" s="153"/>
      <c r="IBD52" s="153"/>
      <c r="IBE52" s="153"/>
      <c r="IBF52" s="153"/>
      <c r="IBG52" s="153"/>
      <c r="IBH52" s="153"/>
      <c r="IBI52" s="153"/>
      <c r="IBJ52" s="153"/>
      <c r="IBK52" s="153"/>
      <c r="IBL52" s="153"/>
      <c r="IBM52" s="153"/>
      <c r="IBN52" s="153"/>
      <c r="IBO52" s="153"/>
      <c r="IBP52" s="153"/>
      <c r="IBQ52" s="153"/>
      <c r="IBR52" s="153"/>
      <c r="IBS52" s="153"/>
      <c r="IBT52" s="153"/>
      <c r="IBU52" s="153"/>
      <c r="IBV52" s="153"/>
      <c r="IBW52" s="153"/>
      <c r="IBX52" s="153"/>
      <c r="IBY52" s="153"/>
      <c r="IBZ52" s="153"/>
      <c r="ICA52" s="153"/>
      <c r="ICB52" s="153"/>
      <c r="ICC52" s="153"/>
      <c r="ICD52" s="153"/>
      <c r="ICE52" s="153"/>
      <c r="ICF52" s="153"/>
      <c r="ICG52" s="153"/>
      <c r="ICH52" s="153"/>
      <c r="ICI52" s="153"/>
      <c r="ICJ52" s="153"/>
      <c r="ICK52" s="153"/>
      <c r="ICL52" s="153"/>
      <c r="ICM52" s="153"/>
      <c r="ICN52" s="153"/>
      <c r="ICO52" s="153"/>
      <c r="ICP52" s="153"/>
      <c r="ICQ52" s="153"/>
      <c r="ICR52" s="153"/>
      <c r="ICS52" s="153"/>
      <c r="ICT52" s="153"/>
      <c r="ICU52" s="153"/>
      <c r="ICV52" s="153"/>
      <c r="ICW52" s="153"/>
      <c r="ICX52" s="153"/>
      <c r="ICY52" s="153"/>
      <c r="ICZ52" s="153"/>
      <c r="IDA52" s="153"/>
      <c r="IDB52" s="153"/>
      <c r="IDC52" s="153"/>
      <c r="IDD52" s="153"/>
      <c r="IDE52" s="153"/>
      <c r="IDF52" s="153"/>
      <c r="IDG52" s="153"/>
      <c r="IDH52" s="153"/>
      <c r="IDI52" s="153"/>
      <c r="IDJ52" s="153"/>
      <c r="IDK52" s="153"/>
      <c r="IDL52" s="153"/>
      <c r="IDM52" s="153"/>
      <c r="IDN52" s="153"/>
      <c r="IDO52" s="153"/>
      <c r="IDP52" s="153"/>
      <c r="IDQ52" s="153"/>
      <c r="IDR52" s="153"/>
      <c r="IDS52" s="153"/>
      <c r="IDT52" s="153"/>
      <c r="IDU52" s="153"/>
      <c r="IDV52" s="153"/>
      <c r="IDW52" s="153"/>
      <c r="IDX52" s="153"/>
      <c r="IDY52" s="153"/>
      <c r="IDZ52" s="153"/>
      <c r="IEA52" s="153"/>
      <c r="IEB52" s="153"/>
      <c r="IEC52" s="153"/>
      <c r="IED52" s="153"/>
      <c r="IEE52" s="153"/>
      <c r="IEF52" s="153"/>
      <c r="IEG52" s="153"/>
      <c r="IEH52" s="153"/>
      <c r="IEI52" s="153"/>
      <c r="IEJ52" s="153"/>
      <c r="IEK52" s="153"/>
      <c r="IEL52" s="153"/>
      <c r="IEM52" s="153"/>
      <c r="IEN52" s="153"/>
      <c r="IEO52" s="153"/>
      <c r="IEP52" s="153"/>
      <c r="IEQ52" s="153"/>
      <c r="IER52" s="153"/>
      <c r="IES52" s="153"/>
      <c r="IET52" s="153"/>
      <c r="IEU52" s="153"/>
      <c r="IEV52" s="153"/>
      <c r="IEW52" s="153"/>
      <c r="IEX52" s="153"/>
      <c r="IEY52" s="153"/>
      <c r="IEZ52" s="153"/>
      <c r="IFA52" s="153"/>
      <c r="IFB52" s="153"/>
      <c r="IFC52" s="153"/>
      <c r="IFD52" s="153"/>
      <c r="IFE52" s="153"/>
      <c r="IFF52" s="153"/>
      <c r="IFG52" s="153"/>
      <c r="IFH52" s="153"/>
      <c r="IFI52" s="153"/>
      <c r="IFJ52" s="153"/>
      <c r="IFK52" s="153"/>
      <c r="IFL52" s="153"/>
      <c r="IFM52" s="153"/>
      <c r="IFN52" s="153"/>
      <c r="IFO52" s="153"/>
      <c r="IFP52" s="153"/>
      <c r="IFQ52" s="153"/>
      <c r="IFR52" s="153"/>
      <c r="IFS52" s="153"/>
      <c r="IFT52" s="153"/>
      <c r="IFU52" s="153"/>
      <c r="IFV52" s="153"/>
      <c r="IFW52" s="153"/>
      <c r="IFX52" s="153"/>
      <c r="IFY52" s="153"/>
      <c r="IFZ52" s="153"/>
      <c r="IGA52" s="153"/>
      <c r="IGB52" s="153"/>
      <c r="IGC52" s="153"/>
      <c r="IGD52" s="153"/>
      <c r="IGE52" s="153"/>
      <c r="IGF52" s="153"/>
      <c r="IGG52" s="153"/>
      <c r="IGH52" s="153"/>
      <c r="IGI52" s="153"/>
      <c r="IGJ52" s="153"/>
      <c r="IGK52" s="153"/>
      <c r="IGL52" s="153"/>
      <c r="IGM52" s="153"/>
      <c r="IGN52" s="153"/>
      <c r="IGO52" s="153"/>
      <c r="IGP52" s="153"/>
      <c r="IGQ52" s="153"/>
      <c r="IGR52" s="153"/>
      <c r="IGS52" s="153"/>
      <c r="IGT52" s="153"/>
      <c r="IGU52" s="153"/>
      <c r="IGV52" s="153"/>
      <c r="IGW52" s="153"/>
      <c r="IGX52" s="153"/>
      <c r="IGY52" s="153"/>
      <c r="IGZ52" s="153"/>
      <c r="IHA52" s="153"/>
      <c r="IHB52" s="153"/>
      <c r="IHC52" s="153"/>
      <c r="IHD52" s="153"/>
      <c r="IHE52" s="153"/>
      <c r="IHF52" s="153"/>
      <c r="IHG52" s="153"/>
      <c r="IHH52" s="153"/>
      <c r="IHI52" s="153"/>
      <c r="IHJ52" s="153"/>
      <c r="IHK52" s="153"/>
      <c r="IHL52" s="153"/>
      <c r="IHM52" s="153"/>
      <c r="IHN52" s="153"/>
      <c r="IHO52" s="153"/>
      <c r="IHP52" s="153"/>
      <c r="IHQ52" s="153"/>
      <c r="IHR52" s="153"/>
      <c r="IHS52" s="153"/>
      <c r="IHT52" s="153"/>
      <c r="IHU52" s="153"/>
      <c r="IHV52" s="153"/>
      <c r="IHW52" s="153"/>
      <c r="IHX52" s="153"/>
      <c r="IHY52" s="153"/>
      <c r="IHZ52" s="153"/>
      <c r="IIA52" s="153"/>
      <c r="IIB52" s="153"/>
      <c r="IIC52" s="153"/>
      <c r="IID52" s="153"/>
      <c r="IIE52" s="153"/>
      <c r="IIF52" s="153"/>
      <c r="IIG52" s="153"/>
      <c r="IIH52" s="153"/>
      <c r="III52" s="153"/>
      <c r="IIJ52" s="153"/>
      <c r="IIK52" s="153"/>
      <c r="IIL52" s="153"/>
      <c r="IIM52" s="153"/>
      <c r="IIN52" s="153"/>
      <c r="IIO52" s="153"/>
      <c r="IIP52" s="153"/>
      <c r="IIQ52" s="153"/>
      <c r="IIR52" s="153"/>
      <c r="IIS52" s="153"/>
      <c r="IIT52" s="153"/>
      <c r="IIU52" s="153"/>
      <c r="IIV52" s="153"/>
      <c r="IIW52" s="153"/>
      <c r="IIX52" s="153"/>
      <c r="IIY52" s="153"/>
      <c r="IIZ52" s="153"/>
      <c r="IJA52" s="153"/>
      <c r="IJB52" s="153"/>
      <c r="IJC52" s="153"/>
      <c r="IJD52" s="153"/>
      <c r="IJE52" s="153"/>
      <c r="IJF52" s="153"/>
      <c r="IJG52" s="153"/>
      <c r="IJH52" s="153"/>
      <c r="IJI52" s="153"/>
      <c r="IJJ52" s="153"/>
      <c r="IJK52" s="153"/>
      <c r="IJL52" s="153"/>
      <c r="IJM52" s="153"/>
      <c r="IJN52" s="153"/>
      <c r="IJO52" s="153"/>
      <c r="IJP52" s="153"/>
      <c r="IJQ52" s="153"/>
      <c r="IJR52" s="153"/>
      <c r="IJS52" s="153"/>
      <c r="IJT52" s="153"/>
      <c r="IJU52" s="153"/>
      <c r="IJV52" s="153"/>
      <c r="IJW52" s="153"/>
      <c r="IJX52" s="153"/>
      <c r="IJY52" s="153"/>
      <c r="IJZ52" s="153"/>
      <c r="IKA52" s="153"/>
      <c r="IKB52" s="153"/>
      <c r="IKC52" s="153"/>
      <c r="IKD52" s="153"/>
      <c r="IKE52" s="153"/>
      <c r="IKF52" s="153"/>
      <c r="IKG52" s="153"/>
      <c r="IKH52" s="153"/>
      <c r="IKI52" s="153"/>
      <c r="IKJ52" s="153"/>
      <c r="IKK52" s="153"/>
      <c r="IKL52" s="153"/>
      <c r="IKM52" s="153"/>
      <c r="IKN52" s="153"/>
      <c r="IKO52" s="153"/>
      <c r="IKP52" s="153"/>
      <c r="IKQ52" s="153"/>
      <c r="IKR52" s="153"/>
      <c r="IKS52" s="153"/>
      <c r="IKT52" s="153"/>
      <c r="IKU52" s="153"/>
      <c r="IKV52" s="153"/>
      <c r="IKW52" s="153"/>
      <c r="IKX52" s="153"/>
      <c r="IKY52" s="153"/>
      <c r="IKZ52" s="153"/>
      <c r="ILA52" s="153"/>
      <c r="ILB52" s="153"/>
      <c r="ILC52" s="153"/>
      <c r="ILD52" s="153"/>
      <c r="ILE52" s="153"/>
      <c r="ILF52" s="153"/>
      <c r="ILG52" s="153"/>
      <c r="ILH52" s="153"/>
      <c r="ILI52" s="153"/>
      <c r="ILJ52" s="153"/>
      <c r="ILK52" s="153"/>
      <c r="ILL52" s="153"/>
      <c r="ILM52" s="153"/>
      <c r="ILN52" s="153"/>
      <c r="ILO52" s="153"/>
      <c r="ILP52" s="153"/>
      <c r="ILQ52" s="153"/>
      <c r="ILR52" s="153"/>
      <c r="ILS52" s="153"/>
      <c r="ILT52" s="153"/>
      <c r="ILU52" s="153"/>
      <c r="ILV52" s="153"/>
      <c r="ILW52" s="153"/>
      <c r="ILX52" s="153"/>
      <c r="ILY52" s="153"/>
      <c r="ILZ52" s="153"/>
      <c r="IMA52" s="153"/>
      <c r="IMB52" s="153"/>
      <c r="IMC52" s="153"/>
      <c r="IMD52" s="153"/>
      <c r="IME52" s="153"/>
      <c r="IMF52" s="153"/>
      <c r="IMG52" s="153"/>
      <c r="IMH52" s="153"/>
      <c r="IMI52" s="153"/>
      <c r="IMJ52" s="153"/>
      <c r="IMK52" s="153"/>
      <c r="IML52" s="153"/>
      <c r="IMM52" s="153"/>
      <c r="IMN52" s="153"/>
      <c r="IMO52" s="153"/>
      <c r="IMP52" s="153"/>
      <c r="IMQ52" s="153"/>
      <c r="IMR52" s="153"/>
      <c r="IMS52" s="153"/>
      <c r="IMT52" s="153"/>
      <c r="IMU52" s="153"/>
      <c r="IMV52" s="153"/>
      <c r="IMW52" s="153"/>
      <c r="IMX52" s="153"/>
      <c r="IMY52" s="153"/>
      <c r="IMZ52" s="153"/>
      <c r="INA52" s="153"/>
      <c r="INB52" s="153"/>
      <c r="INC52" s="153"/>
      <c r="IND52" s="153"/>
      <c r="INE52" s="153"/>
      <c r="INF52" s="153"/>
      <c r="ING52" s="153"/>
      <c r="INH52" s="153"/>
      <c r="INI52" s="153"/>
      <c r="INJ52" s="153"/>
      <c r="INK52" s="153"/>
      <c r="INL52" s="153"/>
      <c r="INM52" s="153"/>
      <c r="INN52" s="153"/>
      <c r="INO52" s="153"/>
      <c r="INP52" s="153"/>
      <c r="INQ52" s="153"/>
      <c r="INR52" s="153"/>
      <c r="INS52" s="153"/>
      <c r="INT52" s="153"/>
      <c r="INU52" s="153"/>
      <c r="INV52" s="153"/>
      <c r="INW52" s="153"/>
      <c r="INX52" s="153"/>
      <c r="INY52" s="153"/>
      <c r="INZ52" s="153"/>
      <c r="IOA52" s="153"/>
      <c r="IOB52" s="153"/>
      <c r="IOC52" s="153"/>
      <c r="IOD52" s="153"/>
      <c r="IOE52" s="153"/>
      <c r="IOF52" s="153"/>
      <c r="IOG52" s="153"/>
      <c r="IOH52" s="153"/>
      <c r="IOI52" s="153"/>
      <c r="IOJ52" s="153"/>
      <c r="IOK52" s="153"/>
      <c r="IOL52" s="153"/>
      <c r="IOM52" s="153"/>
      <c r="ION52" s="153"/>
      <c r="IOO52" s="153"/>
      <c r="IOP52" s="153"/>
      <c r="IOQ52" s="153"/>
      <c r="IOR52" s="153"/>
      <c r="IOS52" s="153"/>
      <c r="IOT52" s="153"/>
      <c r="IOU52" s="153"/>
      <c r="IOV52" s="153"/>
      <c r="IOW52" s="153"/>
      <c r="IOX52" s="153"/>
      <c r="IOY52" s="153"/>
      <c r="IOZ52" s="153"/>
      <c r="IPA52" s="153"/>
      <c r="IPB52" s="153"/>
      <c r="IPC52" s="153"/>
      <c r="IPD52" s="153"/>
      <c r="IPE52" s="153"/>
      <c r="IPF52" s="153"/>
      <c r="IPG52" s="153"/>
      <c r="IPH52" s="153"/>
      <c r="IPI52" s="153"/>
      <c r="IPJ52" s="153"/>
      <c r="IPK52" s="153"/>
      <c r="IPL52" s="153"/>
      <c r="IPM52" s="153"/>
      <c r="IPN52" s="153"/>
      <c r="IPO52" s="153"/>
      <c r="IPP52" s="153"/>
      <c r="IPQ52" s="153"/>
      <c r="IPR52" s="153"/>
      <c r="IPS52" s="153"/>
      <c r="IPT52" s="153"/>
      <c r="IPU52" s="153"/>
      <c r="IPV52" s="153"/>
      <c r="IPW52" s="153"/>
      <c r="IPX52" s="153"/>
      <c r="IPY52" s="153"/>
      <c r="IPZ52" s="153"/>
      <c r="IQA52" s="153"/>
      <c r="IQB52" s="153"/>
      <c r="IQC52" s="153"/>
      <c r="IQD52" s="153"/>
      <c r="IQE52" s="153"/>
      <c r="IQF52" s="153"/>
      <c r="IQG52" s="153"/>
      <c r="IQH52" s="153"/>
      <c r="IQI52" s="153"/>
      <c r="IQJ52" s="153"/>
      <c r="IQK52" s="153"/>
      <c r="IQL52" s="153"/>
      <c r="IQM52" s="153"/>
      <c r="IQN52" s="153"/>
      <c r="IQO52" s="153"/>
      <c r="IQP52" s="153"/>
      <c r="IQQ52" s="153"/>
      <c r="IQR52" s="153"/>
      <c r="IQS52" s="153"/>
      <c r="IQT52" s="153"/>
      <c r="IQU52" s="153"/>
      <c r="IQV52" s="153"/>
      <c r="IQW52" s="153"/>
      <c r="IQX52" s="153"/>
      <c r="IQY52" s="153"/>
      <c r="IQZ52" s="153"/>
      <c r="IRA52" s="153"/>
      <c r="IRB52" s="153"/>
      <c r="IRC52" s="153"/>
      <c r="IRD52" s="153"/>
      <c r="IRE52" s="153"/>
      <c r="IRF52" s="153"/>
      <c r="IRG52" s="153"/>
      <c r="IRH52" s="153"/>
      <c r="IRI52" s="153"/>
      <c r="IRJ52" s="153"/>
      <c r="IRK52" s="153"/>
      <c r="IRL52" s="153"/>
      <c r="IRM52" s="153"/>
      <c r="IRN52" s="153"/>
      <c r="IRO52" s="153"/>
      <c r="IRP52" s="153"/>
      <c r="IRQ52" s="153"/>
      <c r="IRR52" s="153"/>
      <c r="IRS52" s="153"/>
      <c r="IRT52" s="153"/>
      <c r="IRU52" s="153"/>
      <c r="IRV52" s="153"/>
      <c r="IRW52" s="153"/>
      <c r="IRX52" s="153"/>
      <c r="IRY52" s="153"/>
      <c r="IRZ52" s="153"/>
      <c r="ISA52" s="153"/>
      <c r="ISB52" s="153"/>
      <c r="ISC52" s="153"/>
      <c r="ISD52" s="153"/>
      <c r="ISE52" s="153"/>
      <c r="ISF52" s="153"/>
      <c r="ISG52" s="153"/>
      <c r="ISH52" s="153"/>
      <c r="ISI52" s="153"/>
      <c r="ISJ52" s="153"/>
      <c r="ISK52" s="153"/>
      <c r="ISL52" s="153"/>
      <c r="ISM52" s="153"/>
      <c r="ISN52" s="153"/>
      <c r="ISO52" s="153"/>
      <c r="ISP52" s="153"/>
      <c r="ISQ52" s="153"/>
      <c r="ISR52" s="153"/>
      <c r="ISS52" s="153"/>
      <c r="IST52" s="153"/>
      <c r="ISU52" s="153"/>
      <c r="ISV52" s="153"/>
      <c r="ISW52" s="153"/>
      <c r="ISX52" s="153"/>
      <c r="ISY52" s="153"/>
      <c r="ISZ52" s="153"/>
      <c r="ITA52" s="153"/>
      <c r="ITB52" s="153"/>
      <c r="ITC52" s="153"/>
      <c r="ITD52" s="153"/>
      <c r="ITE52" s="153"/>
      <c r="ITF52" s="153"/>
      <c r="ITG52" s="153"/>
      <c r="ITH52" s="153"/>
      <c r="ITI52" s="153"/>
      <c r="ITJ52" s="153"/>
      <c r="ITK52" s="153"/>
      <c r="ITL52" s="153"/>
      <c r="ITM52" s="153"/>
      <c r="ITN52" s="153"/>
      <c r="ITO52" s="153"/>
      <c r="ITP52" s="153"/>
      <c r="ITQ52" s="153"/>
      <c r="ITR52" s="153"/>
      <c r="ITS52" s="153"/>
      <c r="ITT52" s="153"/>
      <c r="ITU52" s="153"/>
      <c r="ITV52" s="153"/>
      <c r="ITW52" s="153"/>
      <c r="ITX52" s="153"/>
      <c r="ITY52" s="153"/>
      <c r="ITZ52" s="153"/>
      <c r="IUA52" s="153"/>
      <c r="IUB52" s="153"/>
      <c r="IUC52" s="153"/>
      <c r="IUD52" s="153"/>
      <c r="IUE52" s="153"/>
      <c r="IUF52" s="153"/>
      <c r="IUG52" s="153"/>
      <c r="IUH52" s="153"/>
      <c r="IUI52" s="153"/>
      <c r="IUJ52" s="153"/>
      <c r="IUK52" s="153"/>
      <c r="IUL52" s="153"/>
      <c r="IUM52" s="153"/>
      <c r="IUN52" s="153"/>
      <c r="IUO52" s="153"/>
      <c r="IUP52" s="153"/>
      <c r="IUQ52" s="153"/>
      <c r="IUR52" s="153"/>
      <c r="IUS52" s="153"/>
      <c r="IUT52" s="153"/>
      <c r="IUU52" s="153"/>
      <c r="IUV52" s="153"/>
      <c r="IUW52" s="153"/>
      <c r="IUX52" s="153"/>
      <c r="IUY52" s="153"/>
      <c r="IUZ52" s="153"/>
      <c r="IVA52" s="153"/>
      <c r="IVB52" s="153"/>
      <c r="IVC52" s="153"/>
      <c r="IVD52" s="153"/>
      <c r="IVE52" s="153"/>
      <c r="IVF52" s="153"/>
      <c r="IVG52" s="153"/>
      <c r="IVH52" s="153"/>
      <c r="IVI52" s="153"/>
      <c r="IVJ52" s="153"/>
      <c r="IVK52" s="153"/>
      <c r="IVL52" s="153"/>
      <c r="IVM52" s="153"/>
      <c r="IVN52" s="153"/>
      <c r="IVO52" s="153"/>
      <c r="IVP52" s="153"/>
      <c r="IVQ52" s="153"/>
      <c r="IVR52" s="153"/>
      <c r="IVS52" s="153"/>
      <c r="IVT52" s="153"/>
      <c r="IVU52" s="153"/>
      <c r="IVV52" s="153"/>
      <c r="IVW52" s="153"/>
      <c r="IVX52" s="153"/>
      <c r="IVY52" s="153"/>
      <c r="IVZ52" s="153"/>
      <c r="IWA52" s="153"/>
      <c r="IWB52" s="153"/>
      <c r="IWC52" s="153"/>
      <c r="IWD52" s="153"/>
      <c r="IWE52" s="153"/>
      <c r="IWF52" s="153"/>
      <c r="IWG52" s="153"/>
      <c r="IWH52" s="153"/>
      <c r="IWI52" s="153"/>
      <c r="IWJ52" s="153"/>
      <c r="IWK52" s="153"/>
      <c r="IWL52" s="153"/>
      <c r="IWM52" s="153"/>
      <c r="IWN52" s="153"/>
      <c r="IWO52" s="153"/>
      <c r="IWP52" s="153"/>
      <c r="IWQ52" s="153"/>
      <c r="IWR52" s="153"/>
      <c r="IWS52" s="153"/>
      <c r="IWT52" s="153"/>
      <c r="IWU52" s="153"/>
      <c r="IWV52" s="153"/>
      <c r="IWW52" s="153"/>
      <c r="IWX52" s="153"/>
      <c r="IWY52" s="153"/>
      <c r="IWZ52" s="153"/>
      <c r="IXA52" s="153"/>
      <c r="IXB52" s="153"/>
      <c r="IXC52" s="153"/>
      <c r="IXD52" s="153"/>
      <c r="IXE52" s="153"/>
      <c r="IXF52" s="153"/>
      <c r="IXG52" s="153"/>
      <c r="IXH52" s="153"/>
      <c r="IXI52" s="153"/>
      <c r="IXJ52" s="153"/>
      <c r="IXK52" s="153"/>
      <c r="IXL52" s="153"/>
      <c r="IXM52" s="153"/>
      <c r="IXN52" s="153"/>
      <c r="IXO52" s="153"/>
      <c r="IXP52" s="153"/>
      <c r="IXQ52" s="153"/>
      <c r="IXR52" s="153"/>
      <c r="IXS52" s="153"/>
      <c r="IXT52" s="153"/>
      <c r="IXU52" s="153"/>
      <c r="IXV52" s="153"/>
      <c r="IXW52" s="153"/>
      <c r="IXX52" s="153"/>
      <c r="IXY52" s="153"/>
      <c r="IXZ52" s="153"/>
      <c r="IYA52" s="153"/>
      <c r="IYB52" s="153"/>
      <c r="IYC52" s="153"/>
      <c r="IYD52" s="153"/>
      <c r="IYE52" s="153"/>
      <c r="IYF52" s="153"/>
      <c r="IYG52" s="153"/>
      <c r="IYH52" s="153"/>
      <c r="IYI52" s="153"/>
      <c r="IYJ52" s="153"/>
      <c r="IYK52" s="153"/>
      <c r="IYL52" s="153"/>
      <c r="IYM52" s="153"/>
      <c r="IYN52" s="153"/>
      <c r="IYO52" s="153"/>
      <c r="IYP52" s="153"/>
      <c r="IYQ52" s="153"/>
      <c r="IYR52" s="153"/>
      <c r="IYS52" s="153"/>
      <c r="IYT52" s="153"/>
      <c r="IYU52" s="153"/>
      <c r="IYV52" s="153"/>
      <c r="IYW52" s="153"/>
      <c r="IYX52" s="153"/>
      <c r="IYY52" s="153"/>
      <c r="IYZ52" s="153"/>
      <c r="IZA52" s="153"/>
      <c r="IZB52" s="153"/>
      <c r="IZC52" s="153"/>
      <c r="IZD52" s="153"/>
      <c r="IZE52" s="153"/>
      <c r="IZF52" s="153"/>
      <c r="IZG52" s="153"/>
      <c r="IZH52" s="153"/>
      <c r="IZI52" s="153"/>
      <c r="IZJ52" s="153"/>
      <c r="IZK52" s="153"/>
      <c r="IZL52" s="153"/>
      <c r="IZM52" s="153"/>
      <c r="IZN52" s="153"/>
      <c r="IZO52" s="153"/>
      <c r="IZP52" s="153"/>
      <c r="IZQ52" s="153"/>
      <c r="IZR52" s="153"/>
      <c r="IZS52" s="153"/>
      <c r="IZT52" s="153"/>
      <c r="IZU52" s="153"/>
      <c r="IZV52" s="153"/>
      <c r="IZW52" s="153"/>
      <c r="IZX52" s="153"/>
      <c r="IZY52" s="153"/>
      <c r="IZZ52" s="153"/>
      <c r="JAA52" s="153"/>
      <c r="JAB52" s="153"/>
      <c r="JAC52" s="153"/>
      <c r="JAD52" s="153"/>
      <c r="JAE52" s="153"/>
      <c r="JAF52" s="153"/>
      <c r="JAG52" s="153"/>
      <c r="JAH52" s="153"/>
      <c r="JAI52" s="153"/>
      <c r="JAJ52" s="153"/>
      <c r="JAK52" s="153"/>
      <c r="JAL52" s="153"/>
      <c r="JAM52" s="153"/>
      <c r="JAN52" s="153"/>
      <c r="JAO52" s="153"/>
      <c r="JAP52" s="153"/>
      <c r="JAQ52" s="153"/>
      <c r="JAR52" s="153"/>
      <c r="JAS52" s="153"/>
      <c r="JAT52" s="153"/>
      <c r="JAU52" s="153"/>
      <c r="JAV52" s="153"/>
      <c r="JAW52" s="153"/>
      <c r="JAX52" s="153"/>
      <c r="JAY52" s="153"/>
      <c r="JAZ52" s="153"/>
      <c r="JBA52" s="153"/>
      <c r="JBB52" s="153"/>
      <c r="JBC52" s="153"/>
      <c r="JBD52" s="153"/>
      <c r="JBE52" s="153"/>
      <c r="JBF52" s="153"/>
      <c r="JBG52" s="153"/>
      <c r="JBH52" s="153"/>
      <c r="JBI52" s="153"/>
      <c r="JBJ52" s="153"/>
      <c r="JBK52" s="153"/>
      <c r="JBL52" s="153"/>
      <c r="JBM52" s="153"/>
      <c r="JBN52" s="153"/>
      <c r="JBO52" s="153"/>
      <c r="JBP52" s="153"/>
      <c r="JBQ52" s="153"/>
      <c r="JBR52" s="153"/>
      <c r="JBS52" s="153"/>
      <c r="JBT52" s="153"/>
      <c r="JBU52" s="153"/>
      <c r="JBV52" s="153"/>
      <c r="JBW52" s="153"/>
      <c r="JBX52" s="153"/>
      <c r="JBY52" s="153"/>
      <c r="JBZ52" s="153"/>
      <c r="JCA52" s="153"/>
      <c r="JCB52" s="153"/>
      <c r="JCC52" s="153"/>
      <c r="JCD52" s="153"/>
      <c r="JCE52" s="153"/>
      <c r="JCF52" s="153"/>
      <c r="JCG52" s="153"/>
      <c r="JCH52" s="153"/>
      <c r="JCI52" s="153"/>
      <c r="JCJ52" s="153"/>
      <c r="JCK52" s="153"/>
      <c r="JCL52" s="153"/>
      <c r="JCM52" s="153"/>
      <c r="JCN52" s="153"/>
      <c r="JCO52" s="153"/>
      <c r="JCP52" s="153"/>
      <c r="JCQ52" s="153"/>
      <c r="JCR52" s="153"/>
      <c r="JCS52" s="153"/>
      <c r="JCT52" s="153"/>
      <c r="JCU52" s="153"/>
      <c r="JCV52" s="153"/>
      <c r="JCW52" s="153"/>
      <c r="JCX52" s="153"/>
      <c r="JCY52" s="153"/>
      <c r="JCZ52" s="153"/>
      <c r="JDA52" s="153"/>
      <c r="JDB52" s="153"/>
      <c r="JDC52" s="153"/>
      <c r="JDD52" s="153"/>
      <c r="JDE52" s="153"/>
      <c r="JDF52" s="153"/>
      <c r="JDG52" s="153"/>
      <c r="JDH52" s="153"/>
      <c r="JDI52" s="153"/>
      <c r="JDJ52" s="153"/>
      <c r="JDK52" s="153"/>
      <c r="JDL52" s="153"/>
      <c r="JDM52" s="153"/>
      <c r="JDN52" s="153"/>
      <c r="JDO52" s="153"/>
      <c r="JDP52" s="153"/>
      <c r="JDQ52" s="153"/>
      <c r="JDR52" s="153"/>
      <c r="JDS52" s="153"/>
      <c r="JDT52" s="153"/>
      <c r="JDU52" s="153"/>
      <c r="JDV52" s="153"/>
      <c r="JDW52" s="153"/>
      <c r="JDX52" s="153"/>
      <c r="JDY52" s="153"/>
      <c r="JDZ52" s="153"/>
      <c r="JEA52" s="153"/>
      <c r="JEB52" s="153"/>
      <c r="JEC52" s="153"/>
      <c r="JED52" s="153"/>
      <c r="JEE52" s="153"/>
      <c r="JEF52" s="153"/>
      <c r="JEG52" s="153"/>
      <c r="JEH52" s="153"/>
      <c r="JEI52" s="153"/>
      <c r="JEJ52" s="153"/>
      <c r="JEK52" s="153"/>
      <c r="JEL52" s="153"/>
      <c r="JEM52" s="153"/>
      <c r="JEN52" s="153"/>
      <c r="JEO52" s="153"/>
      <c r="JEP52" s="153"/>
      <c r="JEQ52" s="153"/>
      <c r="JER52" s="153"/>
      <c r="JES52" s="153"/>
      <c r="JET52" s="153"/>
      <c r="JEU52" s="153"/>
      <c r="JEV52" s="153"/>
      <c r="JEW52" s="153"/>
      <c r="JEX52" s="153"/>
      <c r="JEY52" s="153"/>
      <c r="JEZ52" s="153"/>
      <c r="JFA52" s="153"/>
      <c r="JFB52" s="153"/>
      <c r="JFC52" s="153"/>
      <c r="JFD52" s="153"/>
      <c r="JFE52" s="153"/>
      <c r="JFF52" s="153"/>
      <c r="JFG52" s="153"/>
      <c r="JFH52" s="153"/>
      <c r="JFI52" s="153"/>
      <c r="JFJ52" s="153"/>
      <c r="JFK52" s="153"/>
      <c r="JFL52" s="153"/>
      <c r="JFM52" s="153"/>
      <c r="JFN52" s="153"/>
      <c r="JFO52" s="153"/>
      <c r="JFP52" s="153"/>
      <c r="JFQ52" s="153"/>
      <c r="JFR52" s="153"/>
      <c r="JFS52" s="153"/>
      <c r="JFT52" s="153"/>
      <c r="JFU52" s="153"/>
      <c r="JFV52" s="153"/>
      <c r="JFW52" s="153"/>
      <c r="JFX52" s="153"/>
      <c r="JFY52" s="153"/>
      <c r="JFZ52" s="153"/>
      <c r="JGA52" s="153"/>
      <c r="JGB52" s="153"/>
      <c r="JGC52" s="153"/>
      <c r="JGD52" s="153"/>
      <c r="JGE52" s="153"/>
      <c r="JGF52" s="153"/>
      <c r="JGG52" s="153"/>
      <c r="JGH52" s="153"/>
      <c r="JGI52" s="153"/>
      <c r="JGJ52" s="153"/>
      <c r="JGK52" s="153"/>
      <c r="JGL52" s="153"/>
      <c r="JGM52" s="153"/>
      <c r="JGN52" s="153"/>
      <c r="JGO52" s="153"/>
      <c r="JGP52" s="153"/>
      <c r="JGQ52" s="153"/>
      <c r="JGR52" s="153"/>
      <c r="JGS52" s="153"/>
      <c r="JGT52" s="153"/>
      <c r="JGU52" s="153"/>
      <c r="JGV52" s="153"/>
      <c r="JGW52" s="153"/>
      <c r="JGX52" s="153"/>
      <c r="JGY52" s="153"/>
      <c r="JGZ52" s="153"/>
      <c r="JHA52" s="153"/>
      <c r="JHB52" s="153"/>
      <c r="JHC52" s="153"/>
      <c r="JHD52" s="153"/>
      <c r="JHE52" s="153"/>
      <c r="JHF52" s="153"/>
      <c r="JHG52" s="153"/>
      <c r="JHH52" s="153"/>
      <c r="JHI52" s="153"/>
      <c r="JHJ52" s="153"/>
      <c r="JHK52" s="153"/>
      <c r="JHL52" s="153"/>
      <c r="JHM52" s="153"/>
      <c r="JHN52" s="153"/>
      <c r="JHO52" s="153"/>
      <c r="JHP52" s="153"/>
      <c r="JHQ52" s="153"/>
      <c r="JHR52" s="153"/>
      <c r="JHS52" s="153"/>
      <c r="JHT52" s="153"/>
      <c r="JHU52" s="153"/>
      <c r="JHV52" s="153"/>
      <c r="JHW52" s="153"/>
      <c r="JHX52" s="153"/>
      <c r="JHY52" s="153"/>
      <c r="JHZ52" s="153"/>
      <c r="JIA52" s="153"/>
      <c r="JIB52" s="153"/>
      <c r="JIC52" s="153"/>
      <c r="JID52" s="153"/>
      <c r="JIE52" s="153"/>
      <c r="JIF52" s="153"/>
      <c r="JIG52" s="153"/>
      <c r="JIH52" s="153"/>
      <c r="JII52" s="153"/>
      <c r="JIJ52" s="153"/>
      <c r="JIK52" s="153"/>
      <c r="JIL52" s="153"/>
      <c r="JIM52" s="153"/>
      <c r="JIN52" s="153"/>
      <c r="JIO52" s="153"/>
      <c r="JIP52" s="153"/>
      <c r="JIQ52" s="153"/>
      <c r="JIR52" s="153"/>
      <c r="JIS52" s="153"/>
      <c r="JIT52" s="153"/>
      <c r="JIU52" s="153"/>
      <c r="JIV52" s="153"/>
      <c r="JIW52" s="153"/>
      <c r="JIX52" s="153"/>
      <c r="JIY52" s="153"/>
      <c r="JIZ52" s="153"/>
      <c r="JJA52" s="153"/>
      <c r="JJB52" s="153"/>
      <c r="JJC52" s="153"/>
      <c r="JJD52" s="153"/>
      <c r="JJE52" s="153"/>
      <c r="JJF52" s="153"/>
      <c r="JJG52" s="153"/>
      <c r="JJH52" s="153"/>
      <c r="JJI52" s="153"/>
      <c r="JJJ52" s="153"/>
      <c r="JJK52" s="153"/>
      <c r="JJL52" s="153"/>
      <c r="JJM52" s="153"/>
      <c r="JJN52" s="153"/>
      <c r="JJO52" s="153"/>
      <c r="JJP52" s="153"/>
      <c r="JJQ52" s="153"/>
      <c r="JJR52" s="153"/>
      <c r="JJS52" s="153"/>
      <c r="JJT52" s="153"/>
      <c r="JJU52" s="153"/>
      <c r="JJV52" s="153"/>
      <c r="JJW52" s="153"/>
      <c r="JJX52" s="153"/>
      <c r="JJY52" s="153"/>
      <c r="JJZ52" s="153"/>
      <c r="JKA52" s="153"/>
      <c r="JKB52" s="153"/>
      <c r="JKC52" s="153"/>
      <c r="JKD52" s="153"/>
      <c r="JKE52" s="153"/>
      <c r="JKF52" s="153"/>
      <c r="JKG52" s="153"/>
      <c r="JKH52" s="153"/>
      <c r="JKI52" s="153"/>
      <c r="JKJ52" s="153"/>
      <c r="JKK52" s="153"/>
      <c r="JKL52" s="153"/>
      <c r="JKM52" s="153"/>
      <c r="JKN52" s="153"/>
      <c r="JKO52" s="153"/>
      <c r="JKP52" s="153"/>
      <c r="JKQ52" s="153"/>
      <c r="JKR52" s="153"/>
      <c r="JKS52" s="153"/>
      <c r="JKT52" s="153"/>
      <c r="JKU52" s="153"/>
      <c r="JKV52" s="153"/>
      <c r="JKW52" s="153"/>
      <c r="JKX52" s="153"/>
      <c r="JKY52" s="153"/>
      <c r="JKZ52" s="153"/>
      <c r="JLA52" s="153"/>
      <c r="JLB52" s="153"/>
      <c r="JLC52" s="153"/>
      <c r="JLD52" s="153"/>
      <c r="JLE52" s="153"/>
      <c r="JLF52" s="153"/>
      <c r="JLG52" s="153"/>
      <c r="JLH52" s="153"/>
      <c r="JLI52" s="153"/>
      <c r="JLJ52" s="153"/>
      <c r="JLK52" s="153"/>
      <c r="JLL52" s="153"/>
      <c r="JLM52" s="153"/>
      <c r="JLN52" s="153"/>
      <c r="JLO52" s="153"/>
      <c r="JLP52" s="153"/>
      <c r="JLQ52" s="153"/>
      <c r="JLR52" s="153"/>
      <c r="JLS52" s="153"/>
      <c r="JLT52" s="153"/>
      <c r="JLU52" s="153"/>
      <c r="JLV52" s="153"/>
      <c r="JLW52" s="153"/>
      <c r="JLX52" s="153"/>
      <c r="JLY52" s="153"/>
      <c r="JLZ52" s="153"/>
      <c r="JMA52" s="153"/>
      <c r="JMB52" s="153"/>
      <c r="JMC52" s="153"/>
      <c r="JMD52" s="153"/>
      <c r="JME52" s="153"/>
      <c r="JMF52" s="153"/>
      <c r="JMG52" s="153"/>
      <c r="JMH52" s="153"/>
      <c r="JMI52" s="153"/>
      <c r="JMJ52" s="153"/>
      <c r="JMK52" s="153"/>
      <c r="JML52" s="153"/>
      <c r="JMM52" s="153"/>
      <c r="JMN52" s="153"/>
      <c r="JMO52" s="153"/>
      <c r="JMP52" s="153"/>
      <c r="JMQ52" s="153"/>
      <c r="JMR52" s="153"/>
      <c r="JMS52" s="153"/>
      <c r="JMT52" s="153"/>
      <c r="JMU52" s="153"/>
      <c r="JMV52" s="153"/>
      <c r="JMW52" s="153"/>
      <c r="JMX52" s="153"/>
      <c r="JMY52" s="153"/>
      <c r="JMZ52" s="153"/>
      <c r="JNA52" s="153"/>
      <c r="JNB52" s="153"/>
      <c r="JNC52" s="153"/>
      <c r="JND52" s="153"/>
      <c r="JNE52" s="153"/>
      <c r="JNF52" s="153"/>
      <c r="JNG52" s="153"/>
      <c r="JNH52" s="153"/>
      <c r="JNI52" s="153"/>
      <c r="JNJ52" s="153"/>
      <c r="JNK52" s="153"/>
      <c r="JNL52" s="153"/>
      <c r="JNM52" s="153"/>
      <c r="JNN52" s="153"/>
      <c r="JNO52" s="153"/>
      <c r="JNP52" s="153"/>
      <c r="JNQ52" s="153"/>
      <c r="JNR52" s="153"/>
      <c r="JNS52" s="153"/>
      <c r="JNT52" s="153"/>
      <c r="JNU52" s="153"/>
      <c r="JNV52" s="153"/>
      <c r="JNW52" s="153"/>
      <c r="JNX52" s="153"/>
      <c r="JNY52" s="153"/>
      <c r="JNZ52" s="153"/>
      <c r="JOA52" s="153"/>
      <c r="JOB52" s="153"/>
      <c r="JOC52" s="153"/>
      <c r="JOD52" s="153"/>
      <c r="JOE52" s="153"/>
      <c r="JOF52" s="153"/>
      <c r="JOG52" s="153"/>
      <c r="JOH52" s="153"/>
      <c r="JOI52" s="153"/>
      <c r="JOJ52" s="153"/>
      <c r="JOK52" s="153"/>
      <c r="JOL52" s="153"/>
      <c r="JOM52" s="153"/>
      <c r="JON52" s="153"/>
      <c r="JOO52" s="153"/>
      <c r="JOP52" s="153"/>
      <c r="JOQ52" s="153"/>
      <c r="JOR52" s="153"/>
      <c r="JOS52" s="153"/>
      <c r="JOT52" s="153"/>
      <c r="JOU52" s="153"/>
      <c r="JOV52" s="153"/>
      <c r="JOW52" s="153"/>
      <c r="JOX52" s="153"/>
      <c r="JOY52" s="153"/>
      <c r="JOZ52" s="153"/>
      <c r="JPA52" s="153"/>
      <c r="JPB52" s="153"/>
      <c r="JPC52" s="153"/>
      <c r="JPD52" s="153"/>
      <c r="JPE52" s="153"/>
      <c r="JPF52" s="153"/>
      <c r="JPG52" s="153"/>
      <c r="JPH52" s="153"/>
      <c r="JPI52" s="153"/>
      <c r="JPJ52" s="153"/>
      <c r="JPK52" s="153"/>
      <c r="JPL52" s="153"/>
      <c r="JPM52" s="153"/>
      <c r="JPN52" s="153"/>
      <c r="JPO52" s="153"/>
      <c r="JPP52" s="153"/>
      <c r="JPQ52" s="153"/>
      <c r="JPR52" s="153"/>
      <c r="JPS52" s="153"/>
      <c r="JPT52" s="153"/>
      <c r="JPU52" s="153"/>
      <c r="JPV52" s="153"/>
      <c r="JPW52" s="153"/>
      <c r="JPX52" s="153"/>
      <c r="JPY52" s="153"/>
      <c r="JPZ52" s="153"/>
      <c r="JQA52" s="153"/>
      <c r="JQB52" s="153"/>
      <c r="JQC52" s="153"/>
      <c r="JQD52" s="153"/>
      <c r="JQE52" s="153"/>
      <c r="JQF52" s="153"/>
      <c r="JQG52" s="153"/>
      <c r="JQH52" s="153"/>
      <c r="JQI52" s="153"/>
      <c r="JQJ52" s="153"/>
      <c r="JQK52" s="153"/>
      <c r="JQL52" s="153"/>
      <c r="JQM52" s="153"/>
      <c r="JQN52" s="153"/>
      <c r="JQO52" s="153"/>
      <c r="JQP52" s="153"/>
      <c r="JQQ52" s="153"/>
      <c r="JQR52" s="153"/>
      <c r="JQS52" s="153"/>
      <c r="JQT52" s="153"/>
      <c r="JQU52" s="153"/>
      <c r="JQV52" s="153"/>
      <c r="JQW52" s="153"/>
      <c r="JQX52" s="153"/>
      <c r="JQY52" s="153"/>
      <c r="JQZ52" s="153"/>
      <c r="JRA52" s="153"/>
      <c r="JRB52" s="153"/>
      <c r="JRC52" s="153"/>
      <c r="JRD52" s="153"/>
      <c r="JRE52" s="153"/>
      <c r="JRF52" s="153"/>
      <c r="JRG52" s="153"/>
      <c r="JRH52" s="153"/>
      <c r="JRI52" s="153"/>
      <c r="JRJ52" s="153"/>
      <c r="JRK52" s="153"/>
      <c r="JRL52" s="153"/>
      <c r="JRM52" s="153"/>
      <c r="JRN52" s="153"/>
      <c r="JRO52" s="153"/>
      <c r="JRP52" s="153"/>
      <c r="JRQ52" s="153"/>
      <c r="JRR52" s="153"/>
      <c r="JRS52" s="153"/>
      <c r="JRT52" s="153"/>
      <c r="JRU52" s="153"/>
      <c r="JRV52" s="153"/>
      <c r="JRW52" s="153"/>
      <c r="JRX52" s="153"/>
      <c r="JRY52" s="153"/>
      <c r="JRZ52" s="153"/>
      <c r="JSA52" s="153"/>
      <c r="JSB52" s="153"/>
      <c r="JSC52" s="153"/>
      <c r="JSD52" s="153"/>
      <c r="JSE52" s="153"/>
      <c r="JSF52" s="153"/>
      <c r="JSG52" s="153"/>
      <c r="JSH52" s="153"/>
      <c r="JSI52" s="153"/>
      <c r="JSJ52" s="153"/>
      <c r="JSK52" s="153"/>
      <c r="JSL52" s="153"/>
      <c r="JSM52" s="153"/>
      <c r="JSN52" s="153"/>
      <c r="JSO52" s="153"/>
      <c r="JSP52" s="153"/>
      <c r="JSQ52" s="153"/>
      <c r="JSR52" s="153"/>
      <c r="JSS52" s="153"/>
      <c r="JST52" s="153"/>
      <c r="JSU52" s="153"/>
      <c r="JSV52" s="153"/>
      <c r="JSW52" s="153"/>
      <c r="JSX52" s="153"/>
      <c r="JSY52" s="153"/>
      <c r="JSZ52" s="153"/>
      <c r="JTA52" s="153"/>
      <c r="JTB52" s="153"/>
      <c r="JTC52" s="153"/>
      <c r="JTD52" s="153"/>
      <c r="JTE52" s="153"/>
      <c r="JTF52" s="153"/>
      <c r="JTG52" s="153"/>
      <c r="JTH52" s="153"/>
      <c r="JTI52" s="153"/>
      <c r="JTJ52" s="153"/>
      <c r="JTK52" s="153"/>
      <c r="JTL52" s="153"/>
      <c r="JTM52" s="153"/>
      <c r="JTN52" s="153"/>
      <c r="JTO52" s="153"/>
      <c r="JTP52" s="153"/>
      <c r="JTQ52" s="153"/>
      <c r="JTR52" s="153"/>
      <c r="JTS52" s="153"/>
      <c r="JTT52" s="153"/>
      <c r="JTU52" s="153"/>
      <c r="JTV52" s="153"/>
      <c r="JTW52" s="153"/>
      <c r="JTX52" s="153"/>
      <c r="JTY52" s="153"/>
      <c r="JTZ52" s="153"/>
      <c r="JUA52" s="153"/>
      <c r="JUB52" s="153"/>
      <c r="JUC52" s="153"/>
      <c r="JUD52" s="153"/>
      <c r="JUE52" s="153"/>
      <c r="JUF52" s="153"/>
      <c r="JUG52" s="153"/>
      <c r="JUH52" s="153"/>
      <c r="JUI52" s="153"/>
      <c r="JUJ52" s="153"/>
      <c r="JUK52" s="153"/>
      <c r="JUL52" s="153"/>
      <c r="JUM52" s="153"/>
      <c r="JUN52" s="153"/>
      <c r="JUO52" s="153"/>
      <c r="JUP52" s="153"/>
      <c r="JUQ52" s="153"/>
      <c r="JUR52" s="153"/>
      <c r="JUS52" s="153"/>
      <c r="JUT52" s="153"/>
      <c r="JUU52" s="153"/>
      <c r="JUV52" s="153"/>
      <c r="JUW52" s="153"/>
      <c r="JUX52" s="153"/>
      <c r="JUY52" s="153"/>
      <c r="JUZ52" s="153"/>
      <c r="JVA52" s="153"/>
      <c r="JVB52" s="153"/>
      <c r="JVC52" s="153"/>
      <c r="JVD52" s="153"/>
      <c r="JVE52" s="153"/>
      <c r="JVF52" s="153"/>
      <c r="JVG52" s="153"/>
      <c r="JVH52" s="153"/>
      <c r="JVI52" s="153"/>
      <c r="JVJ52" s="153"/>
      <c r="JVK52" s="153"/>
      <c r="JVL52" s="153"/>
      <c r="JVM52" s="153"/>
      <c r="JVN52" s="153"/>
      <c r="JVO52" s="153"/>
      <c r="JVP52" s="153"/>
      <c r="JVQ52" s="153"/>
      <c r="JVR52" s="153"/>
      <c r="JVS52" s="153"/>
      <c r="JVT52" s="153"/>
      <c r="JVU52" s="153"/>
      <c r="JVV52" s="153"/>
      <c r="JVW52" s="153"/>
      <c r="JVX52" s="153"/>
      <c r="JVY52" s="153"/>
      <c r="JVZ52" s="153"/>
      <c r="JWA52" s="153"/>
      <c r="JWB52" s="153"/>
      <c r="JWC52" s="153"/>
      <c r="JWD52" s="153"/>
      <c r="JWE52" s="153"/>
      <c r="JWF52" s="153"/>
      <c r="JWG52" s="153"/>
      <c r="JWH52" s="153"/>
      <c r="JWI52" s="153"/>
      <c r="JWJ52" s="153"/>
      <c r="JWK52" s="153"/>
      <c r="JWL52" s="153"/>
      <c r="JWM52" s="153"/>
      <c r="JWN52" s="153"/>
      <c r="JWO52" s="153"/>
      <c r="JWP52" s="153"/>
      <c r="JWQ52" s="153"/>
      <c r="JWR52" s="153"/>
      <c r="JWS52" s="153"/>
      <c r="JWT52" s="153"/>
      <c r="JWU52" s="153"/>
      <c r="JWV52" s="153"/>
      <c r="JWW52" s="153"/>
      <c r="JWX52" s="153"/>
      <c r="JWY52" s="153"/>
      <c r="JWZ52" s="153"/>
      <c r="JXA52" s="153"/>
      <c r="JXB52" s="153"/>
      <c r="JXC52" s="153"/>
      <c r="JXD52" s="153"/>
      <c r="JXE52" s="153"/>
      <c r="JXF52" s="153"/>
      <c r="JXG52" s="153"/>
      <c r="JXH52" s="153"/>
      <c r="JXI52" s="153"/>
      <c r="JXJ52" s="153"/>
      <c r="JXK52" s="153"/>
      <c r="JXL52" s="153"/>
      <c r="JXM52" s="153"/>
      <c r="JXN52" s="153"/>
      <c r="JXO52" s="153"/>
      <c r="JXP52" s="153"/>
      <c r="JXQ52" s="153"/>
      <c r="JXR52" s="153"/>
      <c r="JXS52" s="153"/>
      <c r="JXT52" s="153"/>
      <c r="JXU52" s="153"/>
      <c r="JXV52" s="153"/>
      <c r="JXW52" s="153"/>
      <c r="JXX52" s="153"/>
      <c r="JXY52" s="153"/>
      <c r="JXZ52" s="153"/>
      <c r="JYA52" s="153"/>
      <c r="JYB52" s="153"/>
      <c r="JYC52" s="153"/>
      <c r="JYD52" s="153"/>
      <c r="JYE52" s="153"/>
      <c r="JYF52" s="153"/>
      <c r="JYG52" s="153"/>
      <c r="JYH52" s="153"/>
      <c r="JYI52" s="153"/>
      <c r="JYJ52" s="153"/>
      <c r="JYK52" s="153"/>
      <c r="JYL52" s="153"/>
      <c r="JYM52" s="153"/>
      <c r="JYN52" s="153"/>
      <c r="JYO52" s="153"/>
      <c r="JYP52" s="153"/>
      <c r="JYQ52" s="153"/>
      <c r="JYR52" s="153"/>
      <c r="JYS52" s="153"/>
      <c r="JYT52" s="153"/>
      <c r="JYU52" s="153"/>
      <c r="JYV52" s="153"/>
      <c r="JYW52" s="153"/>
      <c r="JYX52" s="153"/>
      <c r="JYY52" s="153"/>
      <c r="JYZ52" s="153"/>
      <c r="JZA52" s="153"/>
      <c r="JZB52" s="153"/>
      <c r="JZC52" s="153"/>
      <c r="JZD52" s="153"/>
      <c r="JZE52" s="153"/>
      <c r="JZF52" s="153"/>
      <c r="JZG52" s="153"/>
      <c r="JZH52" s="153"/>
      <c r="JZI52" s="153"/>
      <c r="JZJ52" s="153"/>
      <c r="JZK52" s="153"/>
      <c r="JZL52" s="153"/>
      <c r="JZM52" s="153"/>
      <c r="JZN52" s="153"/>
      <c r="JZO52" s="153"/>
      <c r="JZP52" s="153"/>
      <c r="JZQ52" s="153"/>
      <c r="JZR52" s="153"/>
      <c r="JZS52" s="153"/>
      <c r="JZT52" s="153"/>
      <c r="JZU52" s="153"/>
      <c r="JZV52" s="153"/>
      <c r="JZW52" s="153"/>
      <c r="JZX52" s="153"/>
      <c r="JZY52" s="153"/>
      <c r="JZZ52" s="153"/>
      <c r="KAA52" s="153"/>
      <c r="KAB52" s="153"/>
      <c r="KAC52" s="153"/>
      <c r="KAD52" s="153"/>
      <c r="KAE52" s="153"/>
      <c r="KAF52" s="153"/>
      <c r="KAG52" s="153"/>
      <c r="KAH52" s="153"/>
      <c r="KAI52" s="153"/>
      <c r="KAJ52" s="153"/>
      <c r="KAK52" s="153"/>
      <c r="KAL52" s="153"/>
      <c r="KAM52" s="153"/>
      <c r="KAN52" s="153"/>
      <c r="KAO52" s="153"/>
      <c r="KAP52" s="153"/>
      <c r="KAQ52" s="153"/>
      <c r="KAR52" s="153"/>
      <c r="KAS52" s="153"/>
      <c r="KAT52" s="153"/>
      <c r="KAU52" s="153"/>
      <c r="KAV52" s="153"/>
      <c r="KAW52" s="153"/>
      <c r="KAX52" s="153"/>
      <c r="KAY52" s="153"/>
      <c r="KAZ52" s="153"/>
      <c r="KBA52" s="153"/>
      <c r="KBB52" s="153"/>
      <c r="KBC52" s="153"/>
      <c r="KBD52" s="153"/>
      <c r="KBE52" s="153"/>
      <c r="KBF52" s="153"/>
      <c r="KBG52" s="153"/>
      <c r="KBH52" s="153"/>
      <c r="KBI52" s="153"/>
      <c r="KBJ52" s="153"/>
      <c r="KBK52" s="153"/>
      <c r="KBL52" s="153"/>
      <c r="KBM52" s="153"/>
      <c r="KBN52" s="153"/>
      <c r="KBO52" s="153"/>
      <c r="KBP52" s="153"/>
      <c r="KBQ52" s="153"/>
      <c r="KBR52" s="153"/>
      <c r="KBS52" s="153"/>
      <c r="KBT52" s="153"/>
      <c r="KBU52" s="153"/>
      <c r="KBV52" s="153"/>
      <c r="KBW52" s="153"/>
      <c r="KBX52" s="153"/>
      <c r="KBY52" s="153"/>
      <c r="KBZ52" s="153"/>
      <c r="KCA52" s="153"/>
      <c r="KCB52" s="153"/>
      <c r="KCC52" s="153"/>
      <c r="KCD52" s="153"/>
      <c r="KCE52" s="153"/>
      <c r="KCF52" s="153"/>
      <c r="KCG52" s="153"/>
      <c r="KCH52" s="153"/>
      <c r="KCI52" s="153"/>
      <c r="KCJ52" s="153"/>
      <c r="KCK52" s="153"/>
      <c r="KCL52" s="153"/>
      <c r="KCM52" s="153"/>
      <c r="KCN52" s="153"/>
      <c r="KCO52" s="153"/>
      <c r="KCP52" s="153"/>
      <c r="KCQ52" s="153"/>
      <c r="KCR52" s="153"/>
      <c r="KCS52" s="153"/>
      <c r="KCT52" s="153"/>
      <c r="KCU52" s="153"/>
      <c r="KCV52" s="153"/>
      <c r="KCW52" s="153"/>
      <c r="KCX52" s="153"/>
      <c r="KCY52" s="153"/>
      <c r="KCZ52" s="153"/>
      <c r="KDA52" s="153"/>
      <c r="KDB52" s="153"/>
      <c r="KDC52" s="153"/>
      <c r="KDD52" s="153"/>
      <c r="KDE52" s="153"/>
      <c r="KDF52" s="153"/>
      <c r="KDG52" s="153"/>
      <c r="KDH52" s="153"/>
      <c r="KDI52" s="153"/>
      <c r="KDJ52" s="153"/>
      <c r="KDK52" s="153"/>
      <c r="KDL52" s="153"/>
      <c r="KDM52" s="153"/>
      <c r="KDN52" s="153"/>
      <c r="KDO52" s="153"/>
      <c r="KDP52" s="153"/>
      <c r="KDQ52" s="153"/>
      <c r="KDR52" s="153"/>
      <c r="KDS52" s="153"/>
      <c r="KDT52" s="153"/>
      <c r="KDU52" s="153"/>
      <c r="KDV52" s="153"/>
      <c r="KDW52" s="153"/>
      <c r="KDX52" s="153"/>
      <c r="KDY52" s="153"/>
      <c r="KDZ52" s="153"/>
      <c r="KEA52" s="153"/>
      <c r="KEB52" s="153"/>
      <c r="KEC52" s="153"/>
      <c r="KED52" s="153"/>
      <c r="KEE52" s="153"/>
      <c r="KEF52" s="153"/>
      <c r="KEG52" s="153"/>
      <c r="KEH52" s="153"/>
      <c r="KEI52" s="153"/>
      <c r="KEJ52" s="153"/>
      <c r="KEK52" s="153"/>
      <c r="KEL52" s="153"/>
      <c r="KEM52" s="153"/>
      <c r="KEN52" s="153"/>
      <c r="KEO52" s="153"/>
      <c r="KEP52" s="153"/>
      <c r="KEQ52" s="153"/>
      <c r="KER52" s="153"/>
      <c r="KES52" s="153"/>
      <c r="KET52" s="153"/>
      <c r="KEU52" s="153"/>
      <c r="KEV52" s="153"/>
      <c r="KEW52" s="153"/>
      <c r="KEX52" s="153"/>
      <c r="KEY52" s="153"/>
      <c r="KEZ52" s="153"/>
      <c r="KFA52" s="153"/>
      <c r="KFB52" s="153"/>
      <c r="KFC52" s="153"/>
      <c r="KFD52" s="153"/>
      <c r="KFE52" s="153"/>
      <c r="KFF52" s="153"/>
      <c r="KFG52" s="153"/>
      <c r="KFH52" s="153"/>
      <c r="KFI52" s="153"/>
      <c r="KFJ52" s="153"/>
      <c r="KFK52" s="153"/>
      <c r="KFL52" s="153"/>
      <c r="KFM52" s="153"/>
      <c r="KFN52" s="153"/>
      <c r="KFO52" s="153"/>
      <c r="KFP52" s="153"/>
      <c r="KFQ52" s="153"/>
      <c r="KFR52" s="153"/>
      <c r="KFS52" s="153"/>
      <c r="KFT52" s="153"/>
      <c r="KFU52" s="153"/>
      <c r="KFV52" s="153"/>
      <c r="KFW52" s="153"/>
      <c r="KFX52" s="153"/>
      <c r="KFY52" s="153"/>
      <c r="KFZ52" s="153"/>
      <c r="KGA52" s="153"/>
      <c r="KGB52" s="153"/>
      <c r="KGC52" s="153"/>
      <c r="KGD52" s="153"/>
      <c r="KGE52" s="153"/>
      <c r="KGF52" s="153"/>
      <c r="KGG52" s="153"/>
      <c r="KGH52" s="153"/>
      <c r="KGI52" s="153"/>
      <c r="KGJ52" s="153"/>
      <c r="KGK52" s="153"/>
      <c r="KGL52" s="153"/>
      <c r="KGM52" s="153"/>
      <c r="KGN52" s="153"/>
      <c r="KGO52" s="153"/>
      <c r="KGP52" s="153"/>
      <c r="KGQ52" s="153"/>
      <c r="KGR52" s="153"/>
      <c r="KGS52" s="153"/>
      <c r="KGT52" s="153"/>
      <c r="KGU52" s="153"/>
      <c r="KGV52" s="153"/>
      <c r="KGW52" s="153"/>
      <c r="KGX52" s="153"/>
      <c r="KGY52" s="153"/>
      <c r="KGZ52" s="153"/>
      <c r="KHA52" s="153"/>
      <c r="KHB52" s="153"/>
      <c r="KHC52" s="153"/>
      <c r="KHD52" s="153"/>
      <c r="KHE52" s="153"/>
      <c r="KHF52" s="153"/>
      <c r="KHG52" s="153"/>
      <c r="KHH52" s="153"/>
      <c r="KHI52" s="153"/>
      <c r="KHJ52" s="153"/>
      <c r="KHK52" s="153"/>
      <c r="KHL52" s="153"/>
      <c r="KHM52" s="153"/>
      <c r="KHN52" s="153"/>
      <c r="KHO52" s="153"/>
      <c r="KHP52" s="153"/>
      <c r="KHQ52" s="153"/>
      <c r="KHR52" s="153"/>
      <c r="KHS52" s="153"/>
      <c r="KHT52" s="153"/>
      <c r="KHU52" s="153"/>
      <c r="KHV52" s="153"/>
      <c r="KHW52" s="153"/>
      <c r="KHX52" s="153"/>
      <c r="KHY52" s="153"/>
      <c r="KHZ52" s="153"/>
      <c r="KIA52" s="153"/>
      <c r="KIB52" s="153"/>
      <c r="KIC52" s="153"/>
      <c r="KID52" s="153"/>
      <c r="KIE52" s="153"/>
      <c r="KIF52" s="153"/>
      <c r="KIG52" s="153"/>
      <c r="KIH52" s="153"/>
      <c r="KII52" s="153"/>
      <c r="KIJ52" s="153"/>
      <c r="KIK52" s="153"/>
      <c r="KIL52" s="153"/>
      <c r="KIM52" s="153"/>
      <c r="KIN52" s="153"/>
      <c r="KIO52" s="153"/>
      <c r="KIP52" s="153"/>
      <c r="KIQ52" s="153"/>
      <c r="KIR52" s="153"/>
      <c r="KIS52" s="153"/>
      <c r="KIT52" s="153"/>
      <c r="KIU52" s="153"/>
      <c r="KIV52" s="153"/>
      <c r="KIW52" s="153"/>
      <c r="KIX52" s="153"/>
      <c r="KIY52" s="153"/>
      <c r="KIZ52" s="153"/>
      <c r="KJA52" s="153"/>
      <c r="KJB52" s="153"/>
      <c r="KJC52" s="153"/>
      <c r="KJD52" s="153"/>
      <c r="KJE52" s="153"/>
      <c r="KJF52" s="153"/>
      <c r="KJG52" s="153"/>
      <c r="KJH52" s="153"/>
      <c r="KJI52" s="153"/>
      <c r="KJJ52" s="153"/>
      <c r="KJK52" s="153"/>
      <c r="KJL52" s="153"/>
      <c r="KJM52" s="153"/>
      <c r="KJN52" s="153"/>
      <c r="KJO52" s="153"/>
      <c r="KJP52" s="153"/>
      <c r="KJQ52" s="153"/>
      <c r="KJR52" s="153"/>
      <c r="KJS52" s="153"/>
      <c r="KJT52" s="153"/>
      <c r="KJU52" s="153"/>
      <c r="KJV52" s="153"/>
      <c r="KJW52" s="153"/>
      <c r="KJX52" s="153"/>
      <c r="KJY52" s="153"/>
      <c r="KJZ52" s="153"/>
      <c r="KKA52" s="153"/>
      <c r="KKB52" s="153"/>
      <c r="KKC52" s="153"/>
      <c r="KKD52" s="153"/>
      <c r="KKE52" s="153"/>
      <c r="KKF52" s="153"/>
      <c r="KKG52" s="153"/>
      <c r="KKH52" s="153"/>
      <c r="KKI52" s="153"/>
      <c r="KKJ52" s="153"/>
      <c r="KKK52" s="153"/>
      <c r="KKL52" s="153"/>
      <c r="KKM52" s="153"/>
      <c r="KKN52" s="153"/>
      <c r="KKO52" s="153"/>
      <c r="KKP52" s="153"/>
      <c r="KKQ52" s="153"/>
      <c r="KKR52" s="153"/>
      <c r="KKS52" s="153"/>
      <c r="KKT52" s="153"/>
      <c r="KKU52" s="153"/>
      <c r="KKV52" s="153"/>
      <c r="KKW52" s="153"/>
      <c r="KKX52" s="153"/>
      <c r="KKY52" s="153"/>
      <c r="KKZ52" s="153"/>
      <c r="KLA52" s="153"/>
      <c r="KLB52" s="153"/>
      <c r="KLC52" s="153"/>
      <c r="KLD52" s="153"/>
      <c r="KLE52" s="153"/>
      <c r="KLF52" s="153"/>
      <c r="KLG52" s="153"/>
      <c r="KLH52" s="153"/>
      <c r="KLI52" s="153"/>
      <c r="KLJ52" s="153"/>
      <c r="KLK52" s="153"/>
      <c r="KLL52" s="153"/>
      <c r="KLM52" s="153"/>
      <c r="KLN52" s="153"/>
      <c r="KLO52" s="153"/>
      <c r="KLP52" s="153"/>
      <c r="KLQ52" s="153"/>
      <c r="KLR52" s="153"/>
      <c r="KLS52" s="153"/>
      <c r="KLT52" s="153"/>
      <c r="KLU52" s="153"/>
      <c r="KLV52" s="153"/>
      <c r="KLW52" s="153"/>
      <c r="KLX52" s="153"/>
      <c r="KLY52" s="153"/>
      <c r="KLZ52" s="153"/>
      <c r="KMA52" s="153"/>
      <c r="KMB52" s="153"/>
      <c r="KMC52" s="153"/>
      <c r="KMD52" s="153"/>
      <c r="KME52" s="153"/>
      <c r="KMF52" s="153"/>
      <c r="KMG52" s="153"/>
      <c r="KMH52" s="153"/>
      <c r="KMI52" s="153"/>
      <c r="KMJ52" s="153"/>
      <c r="KMK52" s="153"/>
      <c r="KML52" s="153"/>
      <c r="KMM52" s="153"/>
      <c r="KMN52" s="153"/>
      <c r="KMO52" s="153"/>
      <c r="KMP52" s="153"/>
      <c r="KMQ52" s="153"/>
      <c r="KMR52" s="153"/>
      <c r="KMS52" s="153"/>
      <c r="KMT52" s="153"/>
      <c r="KMU52" s="153"/>
      <c r="KMV52" s="153"/>
      <c r="KMW52" s="153"/>
      <c r="KMX52" s="153"/>
      <c r="KMY52" s="153"/>
      <c r="KMZ52" s="153"/>
      <c r="KNA52" s="153"/>
      <c r="KNB52" s="153"/>
      <c r="KNC52" s="153"/>
      <c r="KND52" s="153"/>
      <c r="KNE52" s="153"/>
      <c r="KNF52" s="153"/>
      <c r="KNG52" s="153"/>
      <c r="KNH52" s="153"/>
      <c r="KNI52" s="153"/>
      <c r="KNJ52" s="153"/>
      <c r="KNK52" s="153"/>
      <c r="KNL52" s="153"/>
      <c r="KNM52" s="153"/>
      <c r="KNN52" s="153"/>
      <c r="KNO52" s="153"/>
      <c r="KNP52" s="153"/>
      <c r="KNQ52" s="153"/>
      <c r="KNR52" s="153"/>
      <c r="KNS52" s="153"/>
      <c r="KNT52" s="153"/>
      <c r="KNU52" s="153"/>
      <c r="KNV52" s="153"/>
      <c r="KNW52" s="153"/>
      <c r="KNX52" s="153"/>
      <c r="KNY52" s="153"/>
      <c r="KNZ52" s="153"/>
      <c r="KOA52" s="153"/>
      <c r="KOB52" s="153"/>
      <c r="KOC52" s="153"/>
      <c r="KOD52" s="153"/>
      <c r="KOE52" s="153"/>
      <c r="KOF52" s="153"/>
      <c r="KOG52" s="153"/>
      <c r="KOH52" s="153"/>
      <c r="KOI52" s="153"/>
      <c r="KOJ52" s="153"/>
      <c r="KOK52" s="153"/>
      <c r="KOL52" s="153"/>
      <c r="KOM52" s="153"/>
      <c r="KON52" s="153"/>
      <c r="KOO52" s="153"/>
      <c r="KOP52" s="153"/>
      <c r="KOQ52" s="153"/>
      <c r="KOR52" s="153"/>
      <c r="KOS52" s="153"/>
      <c r="KOT52" s="153"/>
      <c r="KOU52" s="153"/>
      <c r="KOV52" s="153"/>
      <c r="KOW52" s="153"/>
      <c r="KOX52" s="153"/>
      <c r="KOY52" s="153"/>
      <c r="KOZ52" s="153"/>
      <c r="KPA52" s="153"/>
      <c r="KPB52" s="153"/>
      <c r="KPC52" s="153"/>
      <c r="KPD52" s="153"/>
      <c r="KPE52" s="153"/>
      <c r="KPF52" s="153"/>
      <c r="KPG52" s="153"/>
      <c r="KPH52" s="153"/>
      <c r="KPI52" s="153"/>
      <c r="KPJ52" s="153"/>
      <c r="KPK52" s="153"/>
      <c r="KPL52" s="153"/>
      <c r="KPM52" s="153"/>
      <c r="KPN52" s="153"/>
      <c r="KPO52" s="153"/>
      <c r="KPP52" s="153"/>
      <c r="KPQ52" s="153"/>
      <c r="KPR52" s="153"/>
      <c r="KPS52" s="153"/>
      <c r="KPT52" s="153"/>
      <c r="KPU52" s="153"/>
      <c r="KPV52" s="153"/>
      <c r="KPW52" s="153"/>
      <c r="KPX52" s="153"/>
      <c r="KPY52" s="153"/>
      <c r="KPZ52" s="153"/>
      <c r="KQA52" s="153"/>
      <c r="KQB52" s="153"/>
      <c r="KQC52" s="153"/>
      <c r="KQD52" s="153"/>
      <c r="KQE52" s="153"/>
      <c r="KQF52" s="153"/>
      <c r="KQG52" s="153"/>
      <c r="KQH52" s="153"/>
      <c r="KQI52" s="153"/>
      <c r="KQJ52" s="153"/>
      <c r="KQK52" s="153"/>
      <c r="KQL52" s="153"/>
      <c r="KQM52" s="153"/>
      <c r="KQN52" s="153"/>
      <c r="KQO52" s="153"/>
      <c r="KQP52" s="153"/>
      <c r="KQQ52" s="153"/>
      <c r="KQR52" s="153"/>
      <c r="KQS52" s="153"/>
      <c r="KQT52" s="153"/>
      <c r="KQU52" s="153"/>
      <c r="KQV52" s="153"/>
      <c r="KQW52" s="153"/>
      <c r="KQX52" s="153"/>
      <c r="KQY52" s="153"/>
      <c r="KQZ52" s="153"/>
      <c r="KRA52" s="153"/>
      <c r="KRB52" s="153"/>
      <c r="KRC52" s="153"/>
      <c r="KRD52" s="153"/>
      <c r="KRE52" s="153"/>
      <c r="KRF52" s="153"/>
      <c r="KRG52" s="153"/>
      <c r="KRH52" s="153"/>
      <c r="KRI52" s="153"/>
      <c r="KRJ52" s="153"/>
      <c r="KRK52" s="153"/>
      <c r="KRL52" s="153"/>
      <c r="KRM52" s="153"/>
      <c r="KRN52" s="153"/>
      <c r="KRO52" s="153"/>
      <c r="KRP52" s="153"/>
      <c r="KRQ52" s="153"/>
      <c r="KRR52" s="153"/>
      <c r="KRS52" s="153"/>
      <c r="KRT52" s="153"/>
      <c r="KRU52" s="153"/>
      <c r="KRV52" s="153"/>
      <c r="KRW52" s="153"/>
      <c r="KRX52" s="153"/>
      <c r="KRY52" s="153"/>
      <c r="KRZ52" s="153"/>
      <c r="KSA52" s="153"/>
      <c r="KSB52" s="153"/>
      <c r="KSC52" s="153"/>
      <c r="KSD52" s="153"/>
      <c r="KSE52" s="153"/>
      <c r="KSF52" s="153"/>
      <c r="KSG52" s="153"/>
      <c r="KSH52" s="153"/>
      <c r="KSI52" s="153"/>
      <c r="KSJ52" s="153"/>
      <c r="KSK52" s="153"/>
      <c r="KSL52" s="153"/>
      <c r="KSM52" s="153"/>
      <c r="KSN52" s="153"/>
      <c r="KSO52" s="153"/>
      <c r="KSP52" s="153"/>
      <c r="KSQ52" s="153"/>
      <c r="KSR52" s="153"/>
      <c r="KSS52" s="153"/>
      <c r="KST52" s="153"/>
      <c r="KSU52" s="153"/>
      <c r="KSV52" s="153"/>
      <c r="KSW52" s="153"/>
      <c r="KSX52" s="153"/>
      <c r="KSY52" s="153"/>
      <c r="KSZ52" s="153"/>
      <c r="KTA52" s="153"/>
      <c r="KTB52" s="153"/>
      <c r="KTC52" s="153"/>
      <c r="KTD52" s="153"/>
      <c r="KTE52" s="153"/>
      <c r="KTF52" s="153"/>
      <c r="KTG52" s="153"/>
      <c r="KTH52" s="153"/>
      <c r="KTI52" s="153"/>
      <c r="KTJ52" s="153"/>
      <c r="KTK52" s="153"/>
      <c r="KTL52" s="153"/>
      <c r="KTM52" s="153"/>
      <c r="KTN52" s="153"/>
      <c r="KTO52" s="153"/>
      <c r="KTP52" s="153"/>
      <c r="KTQ52" s="153"/>
      <c r="KTR52" s="153"/>
      <c r="KTS52" s="153"/>
      <c r="KTT52" s="153"/>
      <c r="KTU52" s="153"/>
      <c r="KTV52" s="153"/>
      <c r="KTW52" s="153"/>
      <c r="KTX52" s="153"/>
      <c r="KTY52" s="153"/>
      <c r="KTZ52" s="153"/>
      <c r="KUA52" s="153"/>
      <c r="KUB52" s="153"/>
      <c r="KUC52" s="153"/>
      <c r="KUD52" s="153"/>
      <c r="KUE52" s="153"/>
      <c r="KUF52" s="153"/>
      <c r="KUG52" s="153"/>
      <c r="KUH52" s="153"/>
      <c r="KUI52" s="153"/>
      <c r="KUJ52" s="153"/>
      <c r="KUK52" s="153"/>
      <c r="KUL52" s="153"/>
      <c r="KUM52" s="153"/>
      <c r="KUN52" s="153"/>
      <c r="KUO52" s="153"/>
      <c r="KUP52" s="153"/>
      <c r="KUQ52" s="153"/>
      <c r="KUR52" s="153"/>
      <c r="KUS52" s="153"/>
      <c r="KUT52" s="153"/>
      <c r="KUU52" s="153"/>
      <c r="KUV52" s="153"/>
      <c r="KUW52" s="153"/>
      <c r="KUX52" s="153"/>
      <c r="KUY52" s="153"/>
      <c r="KUZ52" s="153"/>
      <c r="KVA52" s="153"/>
      <c r="KVB52" s="153"/>
      <c r="KVC52" s="153"/>
      <c r="KVD52" s="153"/>
      <c r="KVE52" s="153"/>
      <c r="KVF52" s="153"/>
      <c r="KVG52" s="153"/>
      <c r="KVH52" s="153"/>
      <c r="KVI52" s="153"/>
      <c r="KVJ52" s="153"/>
      <c r="KVK52" s="153"/>
      <c r="KVL52" s="153"/>
      <c r="KVM52" s="153"/>
      <c r="KVN52" s="153"/>
      <c r="KVO52" s="153"/>
      <c r="KVP52" s="153"/>
      <c r="KVQ52" s="153"/>
      <c r="KVR52" s="153"/>
      <c r="KVS52" s="153"/>
      <c r="KVT52" s="153"/>
      <c r="KVU52" s="153"/>
      <c r="KVV52" s="153"/>
      <c r="KVW52" s="153"/>
      <c r="KVX52" s="153"/>
      <c r="KVY52" s="153"/>
      <c r="KVZ52" s="153"/>
      <c r="KWA52" s="153"/>
      <c r="KWB52" s="153"/>
      <c r="KWC52" s="153"/>
      <c r="KWD52" s="153"/>
      <c r="KWE52" s="153"/>
      <c r="KWF52" s="153"/>
      <c r="KWG52" s="153"/>
      <c r="KWH52" s="153"/>
      <c r="KWI52" s="153"/>
      <c r="KWJ52" s="153"/>
      <c r="KWK52" s="153"/>
      <c r="KWL52" s="153"/>
      <c r="KWM52" s="153"/>
      <c r="KWN52" s="153"/>
      <c r="KWO52" s="153"/>
      <c r="KWP52" s="153"/>
      <c r="KWQ52" s="153"/>
      <c r="KWR52" s="153"/>
      <c r="KWS52" s="153"/>
      <c r="KWT52" s="153"/>
      <c r="KWU52" s="153"/>
      <c r="KWV52" s="153"/>
      <c r="KWW52" s="153"/>
      <c r="KWX52" s="153"/>
      <c r="KWY52" s="153"/>
      <c r="KWZ52" s="153"/>
      <c r="KXA52" s="153"/>
      <c r="KXB52" s="153"/>
      <c r="KXC52" s="153"/>
      <c r="KXD52" s="153"/>
      <c r="KXE52" s="153"/>
      <c r="KXF52" s="153"/>
      <c r="KXG52" s="153"/>
      <c r="KXH52" s="153"/>
      <c r="KXI52" s="153"/>
      <c r="KXJ52" s="153"/>
      <c r="KXK52" s="153"/>
      <c r="KXL52" s="153"/>
      <c r="KXM52" s="153"/>
      <c r="KXN52" s="153"/>
      <c r="KXO52" s="153"/>
      <c r="KXP52" s="153"/>
      <c r="KXQ52" s="153"/>
      <c r="KXR52" s="153"/>
      <c r="KXS52" s="153"/>
      <c r="KXT52" s="153"/>
      <c r="KXU52" s="153"/>
      <c r="KXV52" s="153"/>
      <c r="KXW52" s="153"/>
      <c r="KXX52" s="153"/>
      <c r="KXY52" s="153"/>
      <c r="KXZ52" s="153"/>
      <c r="KYA52" s="153"/>
      <c r="KYB52" s="153"/>
      <c r="KYC52" s="153"/>
      <c r="KYD52" s="153"/>
      <c r="KYE52" s="153"/>
      <c r="KYF52" s="153"/>
      <c r="KYG52" s="153"/>
      <c r="KYH52" s="153"/>
      <c r="KYI52" s="153"/>
      <c r="KYJ52" s="153"/>
      <c r="KYK52" s="153"/>
      <c r="KYL52" s="153"/>
      <c r="KYM52" s="153"/>
      <c r="KYN52" s="153"/>
      <c r="KYO52" s="153"/>
      <c r="KYP52" s="153"/>
      <c r="KYQ52" s="153"/>
      <c r="KYR52" s="153"/>
      <c r="KYS52" s="153"/>
      <c r="KYT52" s="153"/>
      <c r="KYU52" s="153"/>
      <c r="KYV52" s="153"/>
      <c r="KYW52" s="153"/>
      <c r="KYX52" s="153"/>
      <c r="KYY52" s="153"/>
      <c r="KYZ52" s="153"/>
      <c r="KZA52" s="153"/>
      <c r="KZB52" s="153"/>
      <c r="KZC52" s="153"/>
      <c r="KZD52" s="153"/>
      <c r="KZE52" s="153"/>
      <c r="KZF52" s="153"/>
      <c r="KZG52" s="153"/>
      <c r="KZH52" s="153"/>
      <c r="KZI52" s="153"/>
      <c r="KZJ52" s="153"/>
      <c r="KZK52" s="153"/>
      <c r="KZL52" s="153"/>
      <c r="KZM52" s="153"/>
      <c r="KZN52" s="153"/>
      <c r="KZO52" s="153"/>
      <c r="KZP52" s="153"/>
      <c r="KZQ52" s="153"/>
      <c r="KZR52" s="153"/>
      <c r="KZS52" s="153"/>
      <c r="KZT52" s="153"/>
      <c r="KZU52" s="153"/>
      <c r="KZV52" s="153"/>
      <c r="KZW52" s="153"/>
      <c r="KZX52" s="153"/>
      <c r="KZY52" s="153"/>
      <c r="KZZ52" s="153"/>
      <c r="LAA52" s="153"/>
      <c r="LAB52" s="153"/>
      <c r="LAC52" s="153"/>
      <c r="LAD52" s="153"/>
      <c r="LAE52" s="153"/>
      <c r="LAF52" s="153"/>
      <c r="LAG52" s="153"/>
      <c r="LAH52" s="153"/>
      <c r="LAI52" s="153"/>
      <c r="LAJ52" s="153"/>
      <c r="LAK52" s="153"/>
      <c r="LAL52" s="153"/>
      <c r="LAM52" s="153"/>
      <c r="LAN52" s="153"/>
      <c r="LAO52" s="153"/>
      <c r="LAP52" s="153"/>
      <c r="LAQ52" s="153"/>
      <c r="LAR52" s="153"/>
      <c r="LAS52" s="153"/>
      <c r="LAT52" s="153"/>
      <c r="LAU52" s="153"/>
      <c r="LAV52" s="153"/>
      <c r="LAW52" s="153"/>
      <c r="LAX52" s="153"/>
      <c r="LAY52" s="153"/>
      <c r="LAZ52" s="153"/>
      <c r="LBA52" s="153"/>
      <c r="LBB52" s="153"/>
      <c r="LBC52" s="153"/>
      <c r="LBD52" s="153"/>
      <c r="LBE52" s="153"/>
      <c r="LBF52" s="153"/>
      <c r="LBG52" s="153"/>
      <c r="LBH52" s="153"/>
      <c r="LBI52" s="153"/>
      <c r="LBJ52" s="153"/>
      <c r="LBK52" s="153"/>
      <c r="LBL52" s="153"/>
      <c r="LBM52" s="153"/>
      <c r="LBN52" s="153"/>
      <c r="LBO52" s="153"/>
      <c r="LBP52" s="153"/>
      <c r="LBQ52" s="153"/>
      <c r="LBR52" s="153"/>
      <c r="LBS52" s="153"/>
      <c r="LBT52" s="153"/>
      <c r="LBU52" s="153"/>
      <c r="LBV52" s="153"/>
      <c r="LBW52" s="153"/>
      <c r="LBX52" s="153"/>
      <c r="LBY52" s="153"/>
      <c r="LBZ52" s="153"/>
      <c r="LCA52" s="153"/>
      <c r="LCB52" s="153"/>
      <c r="LCC52" s="153"/>
      <c r="LCD52" s="153"/>
      <c r="LCE52" s="153"/>
      <c r="LCF52" s="153"/>
      <c r="LCG52" s="153"/>
      <c r="LCH52" s="153"/>
      <c r="LCI52" s="153"/>
      <c r="LCJ52" s="153"/>
      <c r="LCK52" s="153"/>
      <c r="LCL52" s="153"/>
      <c r="LCM52" s="153"/>
      <c r="LCN52" s="153"/>
      <c r="LCO52" s="153"/>
      <c r="LCP52" s="153"/>
      <c r="LCQ52" s="153"/>
      <c r="LCR52" s="153"/>
      <c r="LCS52" s="153"/>
      <c r="LCT52" s="153"/>
      <c r="LCU52" s="153"/>
      <c r="LCV52" s="153"/>
      <c r="LCW52" s="153"/>
      <c r="LCX52" s="153"/>
      <c r="LCY52" s="153"/>
      <c r="LCZ52" s="153"/>
      <c r="LDA52" s="153"/>
      <c r="LDB52" s="153"/>
      <c r="LDC52" s="153"/>
      <c r="LDD52" s="153"/>
      <c r="LDE52" s="153"/>
      <c r="LDF52" s="153"/>
      <c r="LDG52" s="153"/>
      <c r="LDH52" s="153"/>
      <c r="LDI52" s="153"/>
      <c r="LDJ52" s="153"/>
      <c r="LDK52" s="153"/>
      <c r="LDL52" s="153"/>
      <c r="LDM52" s="153"/>
      <c r="LDN52" s="153"/>
      <c r="LDO52" s="153"/>
      <c r="LDP52" s="153"/>
      <c r="LDQ52" s="153"/>
      <c r="LDR52" s="153"/>
      <c r="LDS52" s="153"/>
      <c r="LDT52" s="153"/>
      <c r="LDU52" s="153"/>
      <c r="LDV52" s="153"/>
      <c r="LDW52" s="153"/>
      <c r="LDX52" s="153"/>
      <c r="LDY52" s="153"/>
      <c r="LDZ52" s="153"/>
      <c r="LEA52" s="153"/>
      <c r="LEB52" s="153"/>
      <c r="LEC52" s="153"/>
      <c r="LED52" s="153"/>
      <c r="LEE52" s="153"/>
      <c r="LEF52" s="153"/>
      <c r="LEG52" s="153"/>
      <c r="LEH52" s="153"/>
      <c r="LEI52" s="153"/>
      <c r="LEJ52" s="153"/>
      <c r="LEK52" s="153"/>
      <c r="LEL52" s="153"/>
      <c r="LEM52" s="153"/>
      <c r="LEN52" s="153"/>
      <c r="LEO52" s="153"/>
      <c r="LEP52" s="153"/>
      <c r="LEQ52" s="153"/>
      <c r="LER52" s="153"/>
      <c r="LES52" s="153"/>
      <c r="LET52" s="153"/>
      <c r="LEU52" s="153"/>
      <c r="LEV52" s="153"/>
      <c r="LEW52" s="153"/>
      <c r="LEX52" s="153"/>
      <c r="LEY52" s="153"/>
      <c r="LEZ52" s="153"/>
      <c r="LFA52" s="153"/>
      <c r="LFB52" s="153"/>
      <c r="LFC52" s="153"/>
      <c r="LFD52" s="153"/>
      <c r="LFE52" s="153"/>
      <c r="LFF52" s="153"/>
      <c r="LFG52" s="153"/>
      <c r="LFH52" s="153"/>
      <c r="LFI52" s="153"/>
      <c r="LFJ52" s="153"/>
      <c r="LFK52" s="153"/>
      <c r="LFL52" s="153"/>
      <c r="LFM52" s="153"/>
      <c r="LFN52" s="153"/>
      <c r="LFO52" s="153"/>
      <c r="LFP52" s="153"/>
      <c r="LFQ52" s="153"/>
      <c r="LFR52" s="153"/>
      <c r="LFS52" s="153"/>
      <c r="LFT52" s="153"/>
      <c r="LFU52" s="153"/>
      <c r="LFV52" s="153"/>
      <c r="LFW52" s="153"/>
      <c r="LFX52" s="153"/>
      <c r="LFY52" s="153"/>
      <c r="LFZ52" s="153"/>
      <c r="LGA52" s="153"/>
      <c r="LGB52" s="153"/>
      <c r="LGC52" s="153"/>
      <c r="LGD52" s="153"/>
      <c r="LGE52" s="153"/>
      <c r="LGF52" s="153"/>
      <c r="LGG52" s="153"/>
      <c r="LGH52" s="153"/>
      <c r="LGI52" s="153"/>
      <c r="LGJ52" s="153"/>
      <c r="LGK52" s="153"/>
      <c r="LGL52" s="153"/>
      <c r="LGM52" s="153"/>
      <c r="LGN52" s="153"/>
      <c r="LGO52" s="153"/>
      <c r="LGP52" s="153"/>
      <c r="LGQ52" s="153"/>
      <c r="LGR52" s="153"/>
      <c r="LGS52" s="153"/>
      <c r="LGT52" s="153"/>
      <c r="LGU52" s="153"/>
      <c r="LGV52" s="153"/>
      <c r="LGW52" s="153"/>
      <c r="LGX52" s="153"/>
      <c r="LGY52" s="153"/>
      <c r="LGZ52" s="153"/>
      <c r="LHA52" s="153"/>
      <c r="LHB52" s="153"/>
      <c r="LHC52" s="153"/>
      <c r="LHD52" s="153"/>
      <c r="LHE52" s="153"/>
      <c r="LHF52" s="153"/>
      <c r="LHG52" s="153"/>
      <c r="LHH52" s="153"/>
      <c r="LHI52" s="153"/>
      <c r="LHJ52" s="153"/>
      <c r="LHK52" s="153"/>
      <c r="LHL52" s="153"/>
      <c r="LHM52" s="153"/>
      <c r="LHN52" s="153"/>
      <c r="LHO52" s="153"/>
      <c r="LHP52" s="153"/>
      <c r="LHQ52" s="153"/>
      <c r="LHR52" s="153"/>
      <c r="LHS52" s="153"/>
      <c r="LHT52" s="153"/>
      <c r="LHU52" s="153"/>
      <c r="LHV52" s="153"/>
      <c r="LHW52" s="153"/>
      <c r="LHX52" s="153"/>
      <c r="LHY52" s="153"/>
      <c r="LHZ52" s="153"/>
      <c r="LIA52" s="153"/>
      <c r="LIB52" s="153"/>
      <c r="LIC52" s="153"/>
      <c r="LID52" s="153"/>
      <c r="LIE52" s="153"/>
      <c r="LIF52" s="153"/>
      <c r="LIG52" s="153"/>
      <c r="LIH52" s="153"/>
      <c r="LII52" s="153"/>
      <c r="LIJ52" s="153"/>
      <c r="LIK52" s="153"/>
      <c r="LIL52" s="153"/>
      <c r="LIM52" s="153"/>
      <c r="LIN52" s="153"/>
      <c r="LIO52" s="153"/>
      <c r="LIP52" s="153"/>
      <c r="LIQ52" s="153"/>
      <c r="LIR52" s="153"/>
      <c r="LIS52" s="153"/>
      <c r="LIT52" s="153"/>
      <c r="LIU52" s="153"/>
      <c r="LIV52" s="153"/>
      <c r="LIW52" s="153"/>
      <c r="LIX52" s="153"/>
      <c r="LIY52" s="153"/>
      <c r="LIZ52" s="153"/>
      <c r="LJA52" s="153"/>
      <c r="LJB52" s="153"/>
      <c r="LJC52" s="153"/>
      <c r="LJD52" s="153"/>
      <c r="LJE52" s="153"/>
      <c r="LJF52" s="153"/>
      <c r="LJG52" s="153"/>
      <c r="LJH52" s="153"/>
      <c r="LJI52" s="153"/>
      <c r="LJJ52" s="153"/>
      <c r="LJK52" s="153"/>
      <c r="LJL52" s="153"/>
      <c r="LJM52" s="153"/>
      <c r="LJN52" s="153"/>
      <c r="LJO52" s="153"/>
      <c r="LJP52" s="153"/>
      <c r="LJQ52" s="153"/>
      <c r="LJR52" s="153"/>
      <c r="LJS52" s="153"/>
      <c r="LJT52" s="153"/>
      <c r="LJU52" s="153"/>
      <c r="LJV52" s="153"/>
      <c r="LJW52" s="153"/>
      <c r="LJX52" s="153"/>
      <c r="LJY52" s="153"/>
      <c r="LJZ52" s="153"/>
      <c r="LKA52" s="153"/>
      <c r="LKB52" s="153"/>
      <c r="LKC52" s="153"/>
      <c r="LKD52" s="153"/>
      <c r="LKE52" s="153"/>
      <c r="LKF52" s="153"/>
      <c r="LKG52" s="153"/>
      <c r="LKH52" s="153"/>
      <c r="LKI52" s="153"/>
      <c r="LKJ52" s="153"/>
      <c r="LKK52" s="153"/>
      <c r="LKL52" s="153"/>
      <c r="LKM52" s="153"/>
      <c r="LKN52" s="153"/>
      <c r="LKO52" s="153"/>
      <c r="LKP52" s="153"/>
      <c r="LKQ52" s="153"/>
      <c r="LKR52" s="153"/>
      <c r="LKS52" s="153"/>
      <c r="LKT52" s="153"/>
      <c r="LKU52" s="153"/>
      <c r="LKV52" s="153"/>
      <c r="LKW52" s="153"/>
      <c r="LKX52" s="153"/>
      <c r="LKY52" s="153"/>
      <c r="LKZ52" s="153"/>
      <c r="LLA52" s="153"/>
      <c r="LLB52" s="153"/>
      <c r="LLC52" s="153"/>
      <c r="LLD52" s="153"/>
      <c r="LLE52" s="153"/>
      <c r="LLF52" s="153"/>
      <c r="LLG52" s="153"/>
      <c r="LLH52" s="153"/>
      <c r="LLI52" s="153"/>
      <c r="LLJ52" s="153"/>
      <c r="LLK52" s="153"/>
      <c r="LLL52" s="153"/>
      <c r="LLM52" s="153"/>
      <c r="LLN52" s="153"/>
      <c r="LLO52" s="153"/>
      <c r="LLP52" s="153"/>
      <c r="LLQ52" s="153"/>
      <c r="LLR52" s="153"/>
      <c r="LLS52" s="153"/>
      <c r="LLT52" s="153"/>
      <c r="LLU52" s="153"/>
      <c r="LLV52" s="153"/>
      <c r="LLW52" s="153"/>
      <c r="LLX52" s="153"/>
      <c r="LLY52" s="153"/>
      <c r="LLZ52" s="153"/>
      <c r="LMA52" s="153"/>
      <c r="LMB52" s="153"/>
      <c r="LMC52" s="153"/>
      <c r="LMD52" s="153"/>
      <c r="LME52" s="153"/>
      <c r="LMF52" s="153"/>
      <c r="LMG52" s="153"/>
      <c r="LMH52" s="153"/>
      <c r="LMI52" s="153"/>
      <c r="LMJ52" s="153"/>
      <c r="LMK52" s="153"/>
      <c r="LML52" s="153"/>
      <c r="LMM52" s="153"/>
      <c r="LMN52" s="153"/>
      <c r="LMO52" s="153"/>
      <c r="LMP52" s="153"/>
      <c r="LMQ52" s="153"/>
      <c r="LMR52" s="153"/>
      <c r="LMS52" s="153"/>
      <c r="LMT52" s="153"/>
      <c r="LMU52" s="153"/>
      <c r="LMV52" s="153"/>
      <c r="LMW52" s="153"/>
      <c r="LMX52" s="153"/>
      <c r="LMY52" s="153"/>
      <c r="LMZ52" s="153"/>
      <c r="LNA52" s="153"/>
      <c r="LNB52" s="153"/>
      <c r="LNC52" s="153"/>
      <c r="LND52" s="153"/>
      <c r="LNE52" s="153"/>
      <c r="LNF52" s="153"/>
      <c r="LNG52" s="153"/>
      <c r="LNH52" s="153"/>
      <c r="LNI52" s="153"/>
      <c r="LNJ52" s="153"/>
      <c r="LNK52" s="153"/>
      <c r="LNL52" s="153"/>
      <c r="LNM52" s="153"/>
      <c r="LNN52" s="153"/>
      <c r="LNO52" s="153"/>
      <c r="LNP52" s="153"/>
      <c r="LNQ52" s="153"/>
      <c r="LNR52" s="153"/>
      <c r="LNS52" s="153"/>
      <c r="LNT52" s="153"/>
      <c r="LNU52" s="153"/>
      <c r="LNV52" s="153"/>
      <c r="LNW52" s="153"/>
      <c r="LNX52" s="153"/>
      <c r="LNY52" s="153"/>
      <c r="LNZ52" s="153"/>
      <c r="LOA52" s="153"/>
      <c r="LOB52" s="153"/>
      <c r="LOC52" s="153"/>
      <c r="LOD52" s="153"/>
      <c r="LOE52" s="153"/>
      <c r="LOF52" s="153"/>
      <c r="LOG52" s="153"/>
      <c r="LOH52" s="153"/>
      <c r="LOI52" s="153"/>
      <c r="LOJ52" s="153"/>
      <c r="LOK52" s="153"/>
      <c r="LOL52" s="153"/>
      <c r="LOM52" s="153"/>
      <c r="LON52" s="153"/>
      <c r="LOO52" s="153"/>
      <c r="LOP52" s="153"/>
      <c r="LOQ52" s="153"/>
      <c r="LOR52" s="153"/>
      <c r="LOS52" s="153"/>
      <c r="LOT52" s="153"/>
      <c r="LOU52" s="153"/>
      <c r="LOV52" s="153"/>
      <c r="LOW52" s="153"/>
      <c r="LOX52" s="153"/>
      <c r="LOY52" s="153"/>
      <c r="LOZ52" s="153"/>
      <c r="LPA52" s="153"/>
      <c r="LPB52" s="153"/>
      <c r="LPC52" s="153"/>
      <c r="LPD52" s="153"/>
      <c r="LPE52" s="153"/>
      <c r="LPF52" s="153"/>
      <c r="LPG52" s="153"/>
      <c r="LPH52" s="153"/>
      <c r="LPI52" s="153"/>
      <c r="LPJ52" s="153"/>
      <c r="LPK52" s="153"/>
      <c r="LPL52" s="153"/>
      <c r="LPM52" s="153"/>
      <c r="LPN52" s="153"/>
      <c r="LPO52" s="153"/>
      <c r="LPP52" s="153"/>
      <c r="LPQ52" s="153"/>
      <c r="LPR52" s="153"/>
      <c r="LPS52" s="153"/>
      <c r="LPT52" s="153"/>
      <c r="LPU52" s="153"/>
      <c r="LPV52" s="153"/>
      <c r="LPW52" s="153"/>
      <c r="LPX52" s="153"/>
      <c r="LPY52" s="153"/>
      <c r="LPZ52" s="153"/>
      <c r="LQA52" s="153"/>
      <c r="LQB52" s="153"/>
      <c r="LQC52" s="153"/>
      <c r="LQD52" s="153"/>
      <c r="LQE52" s="153"/>
      <c r="LQF52" s="153"/>
      <c r="LQG52" s="153"/>
      <c r="LQH52" s="153"/>
      <c r="LQI52" s="153"/>
      <c r="LQJ52" s="153"/>
      <c r="LQK52" s="153"/>
      <c r="LQL52" s="153"/>
      <c r="LQM52" s="153"/>
      <c r="LQN52" s="153"/>
      <c r="LQO52" s="153"/>
      <c r="LQP52" s="153"/>
      <c r="LQQ52" s="153"/>
      <c r="LQR52" s="153"/>
      <c r="LQS52" s="153"/>
      <c r="LQT52" s="153"/>
      <c r="LQU52" s="153"/>
      <c r="LQV52" s="153"/>
      <c r="LQW52" s="153"/>
      <c r="LQX52" s="153"/>
      <c r="LQY52" s="153"/>
      <c r="LQZ52" s="153"/>
      <c r="LRA52" s="153"/>
      <c r="LRB52" s="153"/>
      <c r="LRC52" s="153"/>
      <c r="LRD52" s="153"/>
      <c r="LRE52" s="153"/>
      <c r="LRF52" s="153"/>
      <c r="LRG52" s="153"/>
      <c r="LRH52" s="153"/>
      <c r="LRI52" s="153"/>
      <c r="LRJ52" s="153"/>
      <c r="LRK52" s="153"/>
      <c r="LRL52" s="153"/>
      <c r="LRM52" s="153"/>
      <c r="LRN52" s="153"/>
      <c r="LRO52" s="153"/>
      <c r="LRP52" s="153"/>
      <c r="LRQ52" s="153"/>
      <c r="LRR52" s="153"/>
      <c r="LRS52" s="153"/>
      <c r="LRT52" s="153"/>
      <c r="LRU52" s="153"/>
      <c r="LRV52" s="153"/>
      <c r="LRW52" s="153"/>
      <c r="LRX52" s="153"/>
      <c r="LRY52" s="153"/>
      <c r="LRZ52" s="153"/>
      <c r="LSA52" s="153"/>
      <c r="LSB52" s="153"/>
      <c r="LSC52" s="153"/>
      <c r="LSD52" s="153"/>
      <c r="LSE52" s="153"/>
      <c r="LSF52" s="153"/>
      <c r="LSG52" s="153"/>
      <c r="LSH52" s="153"/>
      <c r="LSI52" s="153"/>
      <c r="LSJ52" s="153"/>
      <c r="LSK52" s="153"/>
      <c r="LSL52" s="153"/>
      <c r="LSM52" s="153"/>
      <c r="LSN52" s="153"/>
      <c r="LSO52" s="153"/>
      <c r="LSP52" s="153"/>
      <c r="LSQ52" s="153"/>
      <c r="LSR52" s="153"/>
      <c r="LSS52" s="153"/>
      <c r="LST52" s="153"/>
      <c r="LSU52" s="153"/>
      <c r="LSV52" s="153"/>
      <c r="LSW52" s="153"/>
      <c r="LSX52" s="153"/>
      <c r="LSY52" s="153"/>
      <c r="LSZ52" s="153"/>
      <c r="LTA52" s="153"/>
      <c r="LTB52" s="153"/>
      <c r="LTC52" s="153"/>
      <c r="LTD52" s="153"/>
      <c r="LTE52" s="153"/>
      <c r="LTF52" s="153"/>
      <c r="LTG52" s="153"/>
      <c r="LTH52" s="153"/>
      <c r="LTI52" s="153"/>
      <c r="LTJ52" s="153"/>
      <c r="LTK52" s="153"/>
      <c r="LTL52" s="153"/>
      <c r="LTM52" s="153"/>
      <c r="LTN52" s="153"/>
      <c r="LTO52" s="153"/>
      <c r="LTP52" s="153"/>
      <c r="LTQ52" s="153"/>
      <c r="LTR52" s="153"/>
      <c r="LTS52" s="153"/>
      <c r="LTT52" s="153"/>
      <c r="LTU52" s="153"/>
      <c r="LTV52" s="153"/>
      <c r="LTW52" s="153"/>
      <c r="LTX52" s="153"/>
      <c r="LTY52" s="153"/>
      <c r="LTZ52" s="153"/>
      <c r="LUA52" s="153"/>
      <c r="LUB52" s="153"/>
      <c r="LUC52" s="153"/>
      <c r="LUD52" s="153"/>
      <c r="LUE52" s="153"/>
      <c r="LUF52" s="153"/>
      <c r="LUG52" s="153"/>
      <c r="LUH52" s="153"/>
      <c r="LUI52" s="153"/>
      <c r="LUJ52" s="153"/>
      <c r="LUK52" s="153"/>
      <c r="LUL52" s="153"/>
      <c r="LUM52" s="153"/>
      <c r="LUN52" s="153"/>
      <c r="LUO52" s="153"/>
      <c r="LUP52" s="153"/>
      <c r="LUQ52" s="153"/>
      <c r="LUR52" s="153"/>
      <c r="LUS52" s="153"/>
      <c r="LUT52" s="153"/>
      <c r="LUU52" s="153"/>
      <c r="LUV52" s="153"/>
      <c r="LUW52" s="153"/>
      <c r="LUX52" s="153"/>
      <c r="LUY52" s="153"/>
      <c r="LUZ52" s="153"/>
      <c r="LVA52" s="153"/>
      <c r="LVB52" s="153"/>
      <c r="LVC52" s="153"/>
      <c r="LVD52" s="153"/>
      <c r="LVE52" s="153"/>
      <c r="LVF52" s="153"/>
      <c r="LVG52" s="153"/>
      <c r="LVH52" s="153"/>
      <c r="LVI52" s="153"/>
      <c r="LVJ52" s="153"/>
      <c r="LVK52" s="153"/>
      <c r="LVL52" s="153"/>
      <c r="LVM52" s="153"/>
      <c r="LVN52" s="153"/>
      <c r="LVO52" s="153"/>
      <c r="LVP52" s="153"/>
      <c r="LVQ52" s="153"/>
      <c r="LVR52" s="153"/>
      <c r="LVS52" s="153"/>
      <c r="LVT52" s="153"/>
      <c r="LVU52" s="153"/>
      <c r="LVV52" s="153"/>
      <c r="LVW52" s="153"/>
      <c r="LVX52" s="153"/>
      <c r="LVY52" s="153"/>
      <c r="LVZ52" s="153"/>
      <c r="LWA52" s="153"/>
      <c r="LWB52" s="153"/>
      <c r="LWC52" s="153"/>
      <c r="LWD52" s="153"/>
      <c r="LWE52" s="153"/>
      <c r="LWF52" s="153"/>
      <c r="LWG52" s="153"/>
      <c r="LWH52" s="153"/>
      <c r="LWI52" s="153"/>
      <c r="LWJ52" s="153"/>
      <c r="LWK52" s="153"/>
      <c r="LWL52" s="153"/>
      <c r="LWM52" s="153"/>
      <c r="LWN52" s="153"/>
      <c r="LWO52" s="153"/>
      <c r="LWP52" s="153"/>
      <c r="LWQ52" s="153"/>
      <c r="LWR52" s="153"/>
      <c r="LWS52" s="153"/>
      <c r="LWT52" s="153"/>
      <c r="LWU52" s="153"/>
      <c r="LWV52" s="153"/>
      <c r="LWW52" s="153"/>
      <c r="LWX52" s="153"/>
      <c r="LWY52" s="153"/>
      <c r="LWZ52" s="153"/>
      <c r="LXA52" s="153"/>
      <c r="LXB52" s="153"/>
      <c r="LXC52" s="153"/>
      <c r="LXD52" s="153"/>
      <c r="LXE52" s="153"/>
      <c r="LXF52" s="153"/>
      <c r="LXG52" s="153"/>
      <c r="LXH52" s="153"/>
      <c r="LXI52" s="153"/>
      <c r="LXJ52" s="153"/>
      <c r="LXK52" s="153"/>
      <c r="LXL52" s="153"/>
      <c r="LXM52" s="153"/>
      <c r="LXN52" s="153"/>
      <c r="LXO52" s="153"/>
      <c r="LXP52" s="153"/>
      <c r="LXQ52" s="153"/>
      <c r="LXR52" s="153"/>
      <c r="LXS52" s="153"/>
      <c r="LXT52" s="153"/>
      <c r="LXU52" s="153"/>
      <c r="LXV52" s="153"/>
      <c r="LXW52" s="153"/>
      <c r="LXX52" s="153"/>
      <c r="LXY52" s="153"/>
      <c r="LXZ52" s="153"/>
      <c r="LYA52" s="153"/>
      <c r="LYB52" s="153"/>
      <c r="LYC52" s="153"/>
      <c r="LYD52" s="153"/>
      <c r="LYE52" s="153"/>
      <c r="LYF52" s="153"/>
      <c r="LYG52" s="153"/>
      <c r="LYH52" s="153"/>
      <c r="LYI52" s="153"/>
      <c r="LYJ52" s="153"/>
      <c r="LYK52" s="153"/>
      <c r="LYL52" s="153"/>
      <c r="LYM52" s="153"/>
      <c r="LYN52" s="153"/>
      <c r="LYO52" s="153"/>
      <c r="LYP52" s="153"/>
      <c r="LYQ52" s="153"/>
      <c r="LYR52" s="153"/>
      <c r="LYS52" s="153"/>
      <c r="LYT52" s="153"/>
      <c r="LYU52" s="153"/>
      <c r="LYV52" s="153"/>
      <c r="LYW52" s="153"/>
      <c r="LYX52" s="153"/>
      <c r="LYY52" s="153"/>
      <c r="LYZ52" s="153"/>
      <c r="LZA52" s="153"/>
      <c r="LZB52" s="153"/>
      <c r="LZC52" s="153"/>
      <c r="LZD52" s="153"/>
      <c r="LZE52" s="153"/>
      <c r="LZF52" s="153"/>
      <c r="LZG52" s="153"/>
      <c r="LZH52" s="153"/>
      <c r="LZI52" s="153"/>
      <c r="LZJ52" s="153"/>
      <c r="LZK52" s="153"/>
      <c r="LZL52" s="153"/>
      <c r="LZM52" s="153"/>
      <c r="LZN52" s="153"/>
      <c r="LZO52" s="153"/>
      <c r="LZP52" s="153"/>
      <c r="LZQ52" s="153"/>
      <c r="LZR52" s="153"/>
      <c r="LZS52" s="153"/>
      <c r="LZT52" s="153"/>
      <c r="LZU52" s="153"/>
      <c r="LZV52" s="153"/>
      <c r="LZW52" s="153"/>
      <c r="LZX52" s="153"/>
      <c r="LZY52" s="153"/>
      <c r="LZZ52" s="153"/>
      <c r="MAA52" s="153"/>
      <c r="MAB52" s="153"/>
      <c r="MAC52" s="153"/>
      <c r="MAD52" s="153"/>
      <c r="MAE52" s="153"/>
      <c r="MAF52" s="153"/>
      <c r="MAG52" s="153"/>
      <c r="MAH52" s="153"/>
      <c r="MAI52" s="153"/>
      <c r="MAJ52" s="153"/>
      <c r="MAK52" s="153"/>
      <c r="MAL52" s="153"/>
      <c r="MAM52" s="153"/>
      <c r="MAN52" s="153"/>
      <c r="MAO52" s="153"/>
      <c r="MAP52" s="153"/>
      <c r="MAQ52" s="153"/>
      <c r="MAR52" s="153"/>
      <c r="MAS52" s="153"/>
      <c r="MAT52" s="153"/>
      <c r="MAU52" s="153"/>
      <c r="MAV52" s="153"/>
      <c r="MAW52" s="153"/>
      <c r="MAX52" s="153"/>
      <c r="MAY52" s="153"/>
      <c r="MAZ52" s="153"/>
      <c r="MBA52" s="153"/>
      <c r="MBB52" s="153"/>
      <c r="MBC52" s="153"/>
      <c r="MBD52" s="153"/>
      <c r="MBE52" s="153"/>
      <c r="MBF52" s="153"/>
      <c r="MBG52" s="153"/>
      <c r="MBH52" s="153"/>
      <c r="MBI52" s="153"/>
      <c r="MBJ52" s="153"/>
      <c r="MBK52" s="153"/>
      <c r="MBL52" s="153"/>
      <c r="MBM52" s="153"/>
      <c r="MBN52" s="153"/>
      <c r="MBO52" s="153"/>
      <c r="MBP52" s="153"/>
      <c r="MBQ52" s="153"/>
      <c r="MBR52" s="153"/>
      <c r="MBS52" s="153"/>
      <c r="MBT52" s="153"/>
      <c r="MBU52" s="153"/>
      <c r="MBV52" s="153"/>
      <c r="MBW52" s="153"/>
      <c r="MBX52" s="153"/>
      <c r="MBY52" s="153"/>
      <c r="MBZ52" s="153"/>
      <c r="MCA52" s="153"/>
      <c r="MCB52" s="153"/>
      <c r="MCC52" s="153"/>
      <c r="MCD52" s="153"/>
      <c r="MCE52" s="153"/>
      <c r="MCF52" s="153"/>
      <c r="MCG52" s="153"/>
      <c r="MCH52" s="153"/>
      <c r="MCI52" s="153"/>
      <c r="MCJ52" s="153"/>
      <c r="MCK52" s="153"/>
      <c r="MCL52" s="153"/>
      <c r="MCM52" s="153"/>
      <c r="MCN52" s="153"/>
      <c r="MCO52" s="153"/>
      <c r="MCP52" s="153"/>
      <c r="MCQ52" s="153"/>
      <c r="MCR52" s="153"/>
      <c r="MCS52" s="153"/>
      <c r="MCT52" s="153"/>
      <c r="MCU52" s="153"/>
      <c r="MCV52" s="153"/>
      <c r="MCW52" s="153"/>
      <c r="MCX52" s="153"/>
      <c r="MCY52" s="153"/>
      <c r="MCZ52" s="153"/>
      <c r="MDA52" s="153"/>
      <c r="MDB52" s="153"/>
      <c r="MDC52" s="153"/>
      <c r="MDD52" s="153"/>
      <c r="MDE52" s="153"/>
      <c r="MDF52" s="153"/>
      <c r="MDG52" s="153"/>
      <c r="MDH52" s="153"/>
      <c r="MDI52" s="153"/>
      <c r="MDJ52" s="153"/>
      <c r="MDK52" s="153"/>
      <c r="MDL52" s="153"/>
      <c r="MDM52" s="153"/>
      <c r="MDN52" s="153"/>
      <c r="MDO52" s="153"/>
      <c r="MDP52" s="153"/>
      <c r="MDQ52" s="153"/>
      <c r="MDR52" s="153"/>
      <c r="MDS52" s="153"/>
      <c r="MDT52" s="153"/>
      <c r="MDU52" s="153"/>
      <c r="MDV52" s="153"/>
      <c r="MDW52" s="153"/>
      <c r="MDX52" s="153"/>
      <c r="MDY52" s="153"/>
      <c r="MDZ52" s="153"/>
      <c r="MEA52" s="153"/>
      <c r="MEB52" s="153"/>
      <c r="MEC52" s="153"/>
      <c r="MED52" s="153"/>
      <c r="MEE52" s="153"/>
      <c r="MEF52" s="153"/>
      <c r="MEG52" s="153"/>
      <c r="MEH52" s="153"/>
      <c r="MEI52" s="153"/>
      <c r="MEJ52" s="153"/>
      <c r="MEK52" s="153"/>
      <c r="MEL52" s="153"/>
      <c r="MEM52" s="153"/>
      <c r="MEN52" s="153"/>
      <c r="MEO52" s="153"/>
      <c r="MEP52" s="153"/>
      <c r="MEQ52" s="153"/>
      <c r="MER52" s="153"/>
      <c r="MES52" s="153"/>
      <c r="MET52" s="153"/>
      <c r="MEU52" s="153"/>
      <c r="MEV52" s="153"/>
      <c r="MEW52" s="153"/>
      <c r="MEX52" s="153"/>
      <c r="MEY52" s="153"/>
      <c r="MEZ52" s="153"/>
      <c r="MFA52" s="153"/>
      <c r="MFB52" s="153"/>
      <c r="MFC52" s="153"/>
      <c r="MFD52" s="153"/>
      <c r="MFE52" s="153"/>
      <c r="MFF52" s="153"/>
      <c r="MFG52" s="153"/>
      <c r="MFH52" s="153"/>
      <c r="MFI52" s="153"/>
      <c r="MFJ52" s="153"/>
      <c r="MFK52" s="153"/>
      <c r="MFL52" s="153"/>
      <c r="MFM52" s="153"/>
      <c r="MFN52" s="153"/>
      <c r="MFO52" s="153"/>
      <c r="MFP52" s="153"/>
      <c r="MFQ52" s="153"/>
      <c r="MFR52" s="153"/>
      <c r="MFS52" s="153"/>
      <c r="MFT52" s="153"/>
      <c r="MFU52" s="153"/>
      <c r="MFV52" s="153"/>
      <c r="MFW52" s="153"/>
      <c r="MFX52" s="153"/>
      <c r="MFY52" s="153"/>
      <c r="MFZ52" s="153"/>
      <c r="MGA52" s="153"/>
      <c r="MGB52" s="153"/>
      <c r="MGC52" s="153"/>
      <c r="MGD52" s="153"/>
      <c r="MGE52" s="153"/>
      <c r="MGF52" s="153"/>
      <c r="MGG52" s="153"/>
      <c r="MGH52" s="153"/>
      <c r="MGI52" s="153"/>
      <c r="MGJ52" s="153"/>
      <c r="MGK52" s="153"/>
      <c r="MGL52" s="153"/>
      <c r="MGM52" s="153"/>
      <c r="MGN52" s="153"/>
      <c r="MGO52" s="153"/>
      <c r="MGP52" s="153"/>
      <c r="MGQ52" s="153"/>
      <c r="MGR52" s="153"/>
      <c r="MGS52" s="153"/>
      <c r="MGT52" s="153"/>
      <c r="MGU52" s="153"/>
      <c r="MGV52" s="153"/>
      <c r="MGW52" s="153"/>
      <c r="MGX52" s="153"/>
      <c r="MGY52" s="153"/>
      <c r="MGZ52" s="153"/>
      <c r="MHA52" s="153"/>
      <c r="MHB52" s="153"/>
      <c r="MHC52" s="153"/>
      <c r="MHD52" s="153"/>
      <c r="MHE52" s="153"/>
      <c r="MHF52" s="153"/>
      <c r="MHG52" s="153"/>
      <c r="MHH52" s="153"/>
      <c r="MHI52" s="153"/>
      <c r="MHJ52" s="153"/>
      <c r="MHK52" s="153"/>
      <c r="MHL52" s="153"/>
      <c r="MHM52" s="153"/>
      <c r="MHN52" s="153"/>
      <c r="MHO52" s="153"/>
      <c r="MHP52" s="153"/>
      <c r="MHQ52" s="153"/>
      <c r="MHR52" s="153"/>
      <c r="MHS52" s="153"/>
      <c r="MHT52" s="153"/>
      <c r="MHU52" s="153"/>
      <c r="MHV52" s="153"/>
      <c r="MHW52" s="153"/>
      <c r="MHX52" s="153"/>
      <c r="MHY52" s="153"/>
      <c r="MHZ52" s="153"/>
      <c r="MIA52" s="153"/>
      <c r="MIB52" s="153"/>
      <c r="MIC52" s="153"/>
      <c r="MID52" s="153"/>
      <c r="MIE52" s="153"/>
      <c r="MIF52" s="153"/>
      <c r="MIG52" s="153"/>
      <c r="MIH52" s="153"/>
      <c r="MII52" s="153"/>
      <c r="MIJ52" s="153"/>
      <c r="MIK52" s="153"/>
      <c r="MIL52" s="153"/>
      <c r="MIM52" s="153"/>
      <c r="MIN52" s="153"/>
      <c r="MIO52" s="153"/>
      <c r="MIP52" s="153"/>
      <c r="MIQ52" s="153"/>
      <c r="MIR52" s="153"/>
      <c r="MIS52" s="153"/>
      <c r="MIT52" s="153"/>
      <c r="MIU52" s="153"/>
      <c r="MIV52" s="153"/>
      <c r="MIW52" s="153"/>
      <c r="MIX52" s="153"/>
      <c r="MIY52" s="153"/>
      <c r="MIZ52" s="153"/>
      <c r="MJA52" s="153"/>
      <c r="MJB52" s="153"/>
      <c r="MJC52" s="153"/>
      <c r="MJD52" s="153"/>
      <c r="MJE52" s="153"/>
      <c r="MJF52" s="153"/>
      <c r="MJG52" s="153"/>
      <c r="MJH52" s="153"/>
      <c r="MJI52" s="153"/>
      <c r="MJJ52" s="153"/>
      <c r="MJK52" s="153"/>
      <c r="MJL52" s="153"/>
      <c r="MJM52" s="153"/>
      <c r="MJN52" s="153"/>
      <c r="MJO52" s="153"/>
      <c r="MJP52" s="153"/>
      <c r="MJQ52" s="153"/>
      <c r="MJR52" s="153"/>
      <c r="MJS52" s="153"/>
      <c r="MJT52" s="153"/>
      <c r="MJU52" s="153"/>
      <c r="MJV52" s="153"/>
      <c r="MJW52" s="153"/>
      <c r="MJX52" s="153"/>
      <c r="MJY52" s="153"/>
      <c r="MJZ52" s="153"/>
      <c r="MKA52" s="153"/>
      <c r="MKB52" s="153"/>
      <c r="MKC52" s="153"/>
      <c r="MKD52" s="153"/>
      <c r="MKE52" s="153"/>
      <c r="MKF52" s="153"/>
      <c r="MKG52" s="153"/>
      <c r="MKH52" s="153"/>
      <c r="MKI52" s="153"/>
      <c r="MKJ52" s="153"/>
      <c r="MKK52" s="153"/>
      <c r="MKL52" s="153"/>
      <c r="MKM52" s="153"/>
      <c r="MKN52" s="153"/>
      <c r="MKO52" s="153"/>
      <c r="MKP52" s="153"/>
      <c r="MKQ52" s="153"/>
      <c r="MKR52" s="153"/>
      <c r="MKS52" s="153"/>
      <c r="MKT52" s="153"/>
      <c r="MKU52" s="153"/>
      <c r="MKV52" s="153"/>
      <c r="MKW52" s="153"/>
      <c r="MKX52" s="153"/>
      <c r="MKY52" s="153"/>
      <c r="MKZ52" s="153"/>
      <c r="MLA52" s="153"/>
      <c r="MLB52" s="153"/>
      <c r="MLC52" s="153"/>
      <c r="MLD52" s="153"/>
      <c r="MLE52" s="153"/>
      <c r="MLF52" s="153"/>
      <c r="MLG52" s="153"/>
      <c r="MLH52" s="153"/>
      <c r="MLI52" s="153"/>
      <c r="MLJ52" s="153"/>
      <c r="MLK52" s="153"/>
      <c r="MLL52" s="153"/>
      <c r="MLM52" s="153"/>
      <c r="MLN52" s="153"/>
      <c r="MLO52" s="153"/>
      <c r="MLP52" s="153"/>
      <c r="MLQ52" s="153"/>
      <c r="MLR52" s="153"/>
      <c r="MLS52" s="153"/>
      <c r="MLT52" s="153"/>
      <c r="MLU52" s="153"/>
      <c r="MLV52" s="153"/>
      <c r="MLW52" s="153"/>
      <c r="MLX52" s="153"/>
      <c r="MLY52" s="153"/>
      <c r="MLZ52" s="153"/>
      <c r="MMA52" s="153"/>
      <c r="MMB52" s="153"/>
      <c r="MMC52" s="153"/>
      <c r="MMD52" s="153"/>
      <c r="MME52" s="153"/>
      <c r="MMF52" s="153"/>
      <c r="MMG52" s="153"/>
      <c r="MMH52" s="153"/>
      <c r="MMI52" s="153"/>
      <c r="MMJ52" s="153"/>
      <c r="MMK52" s="153"/>
      <c r="MML52" s="153"/>
      <c r="MMM52" s="153"/>
      <c r="MMN52" s="153"/>
      <c r="MMO52" s="153"/>
      <c r="MMP52" s="153"/>
      <c r="MMQ52" s="153"/>
      <c r="MMR52" s="153"/>
      <c r="MMS52" s="153"/>
      <c r="MMT52" s="153"/>
      <c r="MMU52" s="153"/>
      <c r="MMV52" s="153"/>
      <c r="MMW52" s="153"/>
      <c r="MMX52" s="153"/>
      <c r="MMY52" s="153"/>
      <c r="MMZ52" s="153"/>
      <c r="MNA52" s="153"/>
      <c r="MNB52" s="153"/>
      <c r="MNC52" s="153"/>
      <c r="MND52" s="153"/>
      <c r="MNE52" s="153"/>
      <c r="MNF52" s="153"/>
      <c r="MNG52" s="153"/>
      <c r="MNH52" s="153"/>
      <c r="MNI52" s="153"/>
      <c r="MNJ52" s="153"/>
      <c r="MNK52" s="153"/>
      <c r="MNL52" s="153"/>
      <c r="MNM52" s="153"/>
      <c r="MNN52" s="153"/>
      <c r="MNO52" s="153"/>
      <c r="MNP52" s="153"/>
      <c r="MNQ52" s="153"/>
      <c r="MNR52" s="153"/>
      <c r="MNS52" s="153"/>
      <c r="MNT52" s="153"/>
      <c r="MNU52" s="153"/>
      <c r="MNV52" s="153"/>
      <c r="MNW52" s="153"/>
      <c r="MNX52" s="153"/>
      <c r="MNY52" s="153"/>
      <c r="MNZ52" s="153"/>
      <c r="MOA52" s="153"/>
      <c r="MOB52" s="153"/>
      <c r="MOC52" s="153"/>
      <c r="MOD52" s="153"/>
      <c r="MOE52" s="153"/>
      <c r="MOF52" s="153"/>
      <c r="MOG52" s="153"/>
      <c r="MOH52" s="153"/>
      <c r="MOI52" s="153"/>
      <c r="MOJ52" s="153"/>
      <c r="MOK52" s="153"/>
      <c r="MOL52" s="153"/>
      <c r="MOM52" s="153"/>
      <c r="MON52" s="153"/>
      <c r="MOO52" s="153"/>
      <c r="MOP52" s="153"/>
      <c r="MOQ52" s="153"/>
      <c r="MOR52" s="153"/>
      <c r="MOS52" s="153"/>
      <c r="MOT52" s="153"/>
      <c r="MOU52" s="153"/>
      <c r="MOV52" s="153"/>
      <c r="MOW52" s="153"/>
      <c r="MOX52" s="153"/>
      <c r="MOY52" s="153"/>
      <c r="MOZ52" s="153"/>
      <c r="MPA52" s="153"/>
      <c r="MPB52" s="153"/>
      <c r="MPC52" s="153"/>
      <c r="MPD52" s="153"/>
      <c r="MPE52" s="153"/>
      <c r="MPF52" s="153"/>
      <c r="MPG52" s="153"/>
      <c r="MPH52" s="153"/>
      <c r="MPI52" s="153"/>
      <c r="MPJ52" s="153"/>
      <c r="MPK52" s="153"/>
      <c r="MPL52" s="153"/>
      <c r="MPM52" s="153"/>
      <c r="MPN52" s="153"/>
      <c r="MPO52" s="153"/>
      <c r="MPP52" s="153"/>
      <c r="MPQ52" s="153"/>
      <c r="MPR52" s="153"/>
      <c r="MPS52" s="153"/>
      <c r="MPT52" s="153"/>
      <c r="MPU52" s="153"/>
      <c r="MPV52" s="153"/>
      <c r="MPW52" s="153"/>
      <c r="MPX52" s="153"/>
      <c r="MPY52" s="153"/>
      <c r="MPZ52" s="153"/>
      <c r="MQA52" s="153"/>
      <c r="MQB52" s="153"/>
      <c r="MQC52" s="153"/>
      <c r="MQD52" s="153"/>
      <c r="MQE52" s="153"/>
      <c r="MQF52" s="153"/>
      <c r="MQG52" s="153"/>
      <c r="MQH52" s="153"/>
      <c r="MQI52" s="153"/>
      <c r="MQJ52" s="153"/>
      <c r="MQK52" s="153"/>
      <c r="MQL52" s="153"/>
      <c r="MQM52" s="153"/>
      <c r="MQN52" s="153"/>
      <c r="MQO52" s="153"/>
      <c r="MQP52" s="153"/>
      <c r="MQQ52" s="153"/>
      <c r="MQR52" s="153"/>
      <c r="MQS52" s="153"/>
      <c r="MQT52" s="153"/>
      <c r="MQU52" s="153"/>
      <c r="MQV52" s="153"/>
      <c r="MQW52" s="153"/>
      <c r="MQX52" s="153"/>
      <c r="MQY52" s="153"/>
      <c r="MQZ52" s="153"/>
      <c r="MRA52" s="153"/>
      <c r="MRB52" s="153"/>
      <c r="MRC52" s="153"/>
      <c r="MRD52" s="153"/>
      <c r="MRE52" s="153"/>
      <c r="MRF52" s="153"/>
      <c r="MRG52" s="153"/>
      <c r="MRH52" s="153"/>
      <c r="MRI52" s="153"/>
      <c r="MRJ52" s="153"/>
      <c r="MRK52" s="153"/>
      <c r="MRL52" s="153"/>
      <c r="MRM52" s="153"/>
      <c r="MRN52" s="153"/>
      <c r="MRO52" s="153"/>
      <c r="MRP52" s="153"/>
      <c r="MRQ52" s="153"/>
      <c r="MRR52" s="153"/>
      <c r="MRS52" s="153"/>
      <c r="MRT52" s="153"/>
      <c r="MRU52" s="153"/>
      <c r="MRV52" s="153"/>
      <c r="MRW52" s="153"/>
      <c r="MRX52" s="153"/>
      <c r="MRY52" s="153"/>
      <c r="MRZ52" s="153"/>
      <c r="MSA52" s="153"/>
      <c r="MSB52" s="153"/>
      <c r="MSC52" s="153"/>
      <c r="MSD52" s="153"/>
      <c r="MSE52" s="153"/>
      <c r="MSF52" s="153"/>
      <c r="MSG52" s="153"/>
      <c r="MSH52" s="153"/>
      <c r="MSI52" s="153"/>
      <c r="MSJ52" s="153"/>
      <c r="MSK52" s="153"/>
      <c r="MSL52" s="153"/>
      <c r="MSM52" s="153"/>
      <c r="MSN52" s="153"/>
      <c r="MSO52" s="153"/>
      <c r="MSP52" s="153"/>
      <c r="MSQ52" s="153"/>
      <c r="MSR52" s="153"/>
      <c r="MSS52" s="153"/>
      <c r="MST52" s="153"/>
      <c r="MSU52" s="153"/>
      <c r="MSV52" s="153"/>
      <c r="MSW52" s="153"/>
      <c r="MSX52" s="153"/>
      <c r="MSY52" s="153"/>
      <c r="MSZ52" s="153"/>
      <c r="MTA52" s="153"/>
      <c r="MTB52" s="153"/>
      <c r="MTC52" s="153"/>
      <c r="MTD52" s="153"/>
      <c r="MTE52" s="153"/>
      <c r="MTF52" s="153"/>
      <c r="MTG52" s="153"/>
      <c r="MTH52" s="153"/>
      <c r="MTI52" s="153"/>
      <c r="MTJ52" s="153"/>
      <c r="MTK52" s="153"/>
      <c r="MTL52" s="153"/>
      <c r="MTM52" s="153"/>
      <c r="MTN52" s="153"/>
      <c r="MTO52" s="153"/>
      <c r="MTP52" s="153"/>
      <c r="MTQ52" s="153"/>
      <c r="MTR52" s="153"/>
      <c r="MTS52" s="153"/>
      <c r="MTT52" s="153"/>
      <c r="MTU52" s="153"/>
      <c r="MTV52" s="153"/>
      <c r="MTW52" s="153"/>
      <c r="MTX52" s="153"/>
      <c r="MTY52" s="153"/>
      <c r="MTZ52" s="153"/>
      <c r="MUA52" s="153"/>
      <c r="MUB52" s="153"/>
      <c r="MUC52" s="153"/>
      <c r="MUD52" s="153"/>
      <c r="MUE52" s="153"/>
      <c r="MUF52" s="153"/>
      <c r="MUG52" s="153"/>
      <c r="MUH52" s="153"/>
      <c r="MUI52" s="153"/>
      <c r="MUJ52" s="153"/>
      <c r="MUK52" s="153"/>
      <c r="MUL52" s="153"/>
      <c r="MUM52" s="153"/>
      <c r="MUN52" s="153"/>
      <c r="MUO52" s="153"/>
      <c r="MUP52" s="153"/>
      <c r="MUQ52" s="153"/>
      <c r="MUR52" s="153"/>
      <c r="MUS52" s="153"/>
      <c r="MUT52" s="153"/>
      <c r="MUU52" s="153"/>
      <c r="MUV52" s="153"/>
      <c r="MUW52" s="153"/>
      <c r="MUX52" s="153"/>
      <c r="MUY52" s="153"/>
      <c r="MUZ52" s="153"/>
      <c r="MVA52" s="153"/>
      <c r="MVB52" s="153"/>
      <c r="MVC52" s="153"/>
      <c r="MVD52" s="153"/>
      <c r="MVE52" s="153"/>
      <c r="MVF52" s="153"/>
      <c r="MVG52" s="153"/>
      <c r="MVH52" s="153"/>
      <c r="MVI52" s="153"/>
      <c r="MVJ52" s="153"/>
      <c r="MVK52" s="153"/>
      <c r="MVL52" s="153"/>
      <c r="MVM52" s="153"/>
      <c r="MVN52" s="153"/>
      <c r="MVO52" s="153"/>
      <c r="MVP52" s="153"/>
      <c r="MVQ52" s="153"/>
      <c r="MVR52" s="153"/>
      <c r="MVS52" s="153"/>
      <c r="MVT52" s="153"/>
      <c r="MVU52" s="153"/>
      <c r="MVV52" s="153"/>
      <c r="MVW52" s="153"/>
      <c r="MVX52" s="153"/>
      <c r="MVY52" s="153"/>
      <c r="MVZ52" s="153"/>
      <c r="MWA52" s="153"/>
      <c r="MWB52" s="153"/>
      <c r="MWC52" s="153"/>
      <c r="MWD52" s="153"/>
      <c r="MWE52" s="153"/>
      <c r="MWF52" s="153"/>
      <c r="MWG52" s="153"/>
      <c r="MWH52" s="153"/>
      <c r="MWI52" s="153"/>
      <c r="MWJ52" s="153"/>
      <c r="MWK52" s="153"/>
      <c r="MWL52" s="153"/>
      <c r="MWM52" s="153"/>
      <c r="MWN52" s="153"/>
      <c r="MWO52" s="153"/>
      <c r="MWP52" s="153"/>
      <c r="MWQ52" s="153"/>
      <c r="MWR52" s="153"/>
      <c r="MWS52" s="153"/>
      <c r="MWT52" s="153"/>
      <c r="MWU52" s="153"/>
      <c r="MWV52" s="153"/>
      <c r="MWW52" s="153"/>
      <c r="MWX52" s="153"/>
      <c r="MWY52" s="153"/>
      <c r="MWZ52" s="153"/>
      <c r="MXA52" s="153"/>
      <c r="MXB52" s="153"/>
      <c r="MXC52" s="153"/>
      <c r="MXD52" s="153"/>
      <c r="MXE52" s="153"/>
      <c r="MXF52" s="153"/>
      <c r="MXG52" s="153"/>
      <c r="MXH52" s="153"/>
      <c r="MXI52" s="153"/>
      <c r="MXJ52" s="153"/>
      <c r="MXK52" s="153"/>
      <c r="MXL52" s="153"/>
      <c r="MXM52" s="153"/>
      <c r="MXN52" s="153"/>
      <c r="MXO52" s="153"/>
      <c r="MXP52" s="153"/>
      <c r="MXQ52" s="153"/>
      <c r="MXR52" s="153"/>
      <c r="MXS52" s="153"/>
      <c r="MXT52" s="153"/>
      <c r="MXU52" s="153"/>
      <c r="MXV52" s="153"/>
      <c r="MXW52" s="153"/>
      <c r="MXX52" s="153"/>
      <c r="MXY52" s="153"/>
      <c r="MXZ52" s="153"/>
      <c r="MYA52" s="153"/>
      <c r="MYB52" s="153"/>
      <c r="MYC52" s="153"/>
      <c r="MYD52" s="153"/>
      <c r="MYE52" s="153"/>
      <c r="MYF52" s="153"/>
      <c r="MYG52" s="153"/>
      <c r="MYH52" s="153"/>
      <c r="MYI52" s="153"/>
      <c r="MYJ52" s="153"/>
      <c r="MYK52" s="153"/>
      <c r="MYL52" s="153"/>
      <c r="MYM52" s="153"/>
      <c r="MYN52" s="153"/>
      <c r="MYO52" s="153"/>
      <c r="MYP52" s="153"/>
      <c r="MYQ52" s="153"/>
      <c r="MYR52" s="153"/>
      <c r="MYS52" s="153"/>
      <c r="MYT52" s="153"/>
      <c r="MYU52" s="153"/>
      <c r="MYV52" s="153"/>
      <c r="MYW52" s="153"/>
      <c r="MYX52" s="153"/>
      <c r="MYY52" s="153"/>
      <c r="MYZ52" s="153"/>
      <c r="MZA52" s="153"/>
      <c r="MZB52" s="153"/>
      <c r="MZC52" s="153"/>
      <c r="MZD52" s="153"/>
      <c r="MZE52" s="153"/>
      <c r="MZF52" s="153"/>
      <c r="MZG52" s="153"/>
      <c r="MZH52" s="153"/>
      <c r="MZI52" s="153"/>
      <c r="MZJ52" s="153"/>
      <c r="MZK52" s="153"/>
      <c r="MZL52" s="153"/>
      <c r="MZM52" s="153"/>
      <c r="MZN52" s="153"/>
      <c r="MZO52" s="153"/>
      <c r="MZP52" s="153"/>
      <c r="MZQ52" s="153"/>
      <c r="MZR52" s="153"/>
      <c r="MZS52" s="153"/>
      <c r="MZT52" s="153"/>
      <c r="MZU52" s="153"/>
      <c r="MZV52" s="153"/>
      <c r="MZW52" s="153"/>
      <c r="MZX52" s="153"/>
      <c r="MZY52" s="153"/>
      <c r="MZZ52" s="153"/>
      <c r="NAA52" s="153"/>
      <c r="NAB52" s="153"/>
      <c r="NAC52" s="153"/>
      <c r="NAD52" s="153"/>
      <c r="NAE52" s="153"/>
      <c r="NAF52" s="153"/>
      <c r="NAG52" s="153"/>
      <c r="NAH52" s="153"/>
      <c r="NAI52" s="153"/>
      <c r="NAJ52" s="153"/>
      <c r="NAK52" s="153"/>
      <c r="NAL52" s="153"/>
      <c r="NAM52" s="153"/>
      <c r="NAN52" s="153"/>
      <c r="NAO52" s="153"/>
      <c r="NAP52" s="153"/>
      <c r="NAQ52" s="153"/>
      <c r="NAR52" s="153"/>
      <c r="NAS52" s="153"/>
      <c r="NAT52" s="153"/>
      <c r="NAU52" s="153"/>
      <c r="NAV52" s="153"/>
      <c r="NAW52" s="153"/>
      <c r="NAX52" s="153"/>
      <c r="NAY52" s="153"/>
      <c r="NAZ52" s="153"/>
      <c r="NBA52" s="153"/>
      <c r="NBB52" s="153"/>
      <c r="NBC52" s="153"/>
      <c r="NBD52" s="153"/>
      <c r="NBE52" s="153"/>
      <c r="NBF52" s="153"/>
      <c r="NBG52" s="153"/>
      <c r="NBH52" s="153"/>
      <c r="NBI52" s="153"/>
      <c r="NBJ52" s="153"/>
      <c r="NBK52" s="153"/>
      <c r="NBL52" s="153"/>
      <c r="NBM52" s="153"/>
      <c r="NBN52" s="153"/>
      <c r="NBO52" s="153"/>
      <c r="NBP52" s="153"/>
      <c r="NBQ52" s="153"/>
      <c r="NBR52" s="153"/>
      <c r="NBS52" s="153"/>
      <c r="NBT52" s="153"/>
      <c r="NBU52" s="153"/>
      <c r="NBV52" s="153"/>
      <c r="NBW52" s="153"/>
      <c r="NBX52" s="153"/>
      <c r="NBY52" s="153"/>
      <c r="NBZ52" s="153"/>
      <c r="NCA52" s="153"/>
      <c r="NCB52" s="153"/>
      <c r="NCC52" s="153"/>
      <c r="NCD52" s="153"/>
      <c r="NCE52" s="153"/>
      <c r="NCF52" s="153"/>
      <c r="NCG52" s="153"/>
      <c r="NCH52" s="153"/>
      <c r="NCI52" s="153"/>
      <c r="NCJ52" s="153"/>
      <c r="NCK52" s="153"/>
      <c r="NCL52" s="153"/>
      <c r="NCM52" s="153"/>
      <c r="NCN52" s="153"/>
      <c r="NCO52" s="153"/>
      <c r="NCP52" s="153"/>
      <c r="NCQ52" s="153"/>
      <c r="NCR52" s="153"/>
      <c r="NCS52" s="153"/>
      <c r="NCT52" s="153"/>
      <c r="NCU52" s="153"/>
      <c r="NCV52" s="153"/>
      <c r="NCW52" s="153"/>
      <c r="NCX52" s="153"/>
      <c r="NCY52" s="153"/>
      <c r="NCZ52" s="153"/>
      <c r="NDA52" s="153"/>
      <c r="NDB52" s="153"/>
      <c r="NDC52" s="153"/>
      <c r="NDD52" s="153"/>
      <c r="NDE52" s="153"/>
      <c r="NDF52" s="153"/>
      <c r="NDG52" s="153"/>
      <c r="NDH52" s="153"/>
      <c r="NDI52" s="153"/>
      <c r="NDJ52" s="153"/>
      <c r="NDK52" s="153"/>
      <c r="NDL52" s="153"/>
      <c r="NDM52" s="153"/>
      <c r="NDN52" s="153"/>
      <c r="NDO52" s="153"/>
      <c r="NDP52" s="153"/>
      <c r="NDQ52" s="153"/>
      <c r="NDR52" s="153"/>
      <c r="NDS52" s="153"/>
      <c r="NDT52" s="153"/>
      <c r="NDU52" s="153"/>
      <c r="NDV52" s="153"/>
      <c r="NDW52" s="153"/>
      <c r="NDX52" s="153"/>
      <c r="NDY52" s="153"/>
      <c r="NDZ52" s="153"/>
      <c r="NEA52" s="153"/>
      <c r="NEB52" s="153"/>
      <c r="NEC52" s="153"/>
      <c r="NED52" s="153"/>
      <c r="NEE52" s="153"/>
      <c r="NEF52" s="153"/>
      <c r="NEG52" s="153"/>
      <c r="NEH52" s="153"/>
      <c r="NEI52" s="153"/>
      <c r="NEJ52" s="153"/>
      <c r="NEK52" s="153"/>
      <c r="NEL52" s="153"/>
      <c r="NEM52" s="153"/>
      <c r="NEN52" s="153"/>
      <c r="NEO52" s="153"/>
      <c r="NEP52" s="153"/>
      <c r="NEQ52" s="153"/>
      <c r="NER52" s="153"/>
      <c r="NES52" s="153"/>
      <c r="NET52" s="153"/>
      <c r="NEU52" s="153"/>
      <c r="NEV52" s="153"/>
      <c r="NEW52" s="153"/>
      <c r="NEX52" s="153"/>
      <c r="NEY52" s="153"/>
      <c r="NEZ52" s="153"/>
      <c r="NFA52" s="153"/>
      <c r="NFB52" s="153"/>
      <c r="NFC52" s="153"/>
      <c r="NFD52" s="153"/>
      <c r="NFE52" s="153"/>
      <c r="NFF52" s="153"/>
      <c r="NFG52" s="153"/>
      <c r="NFH52" s="153"/>
      <c r="NFI52" s="153"/>
      <c r="NFJ52" s="153"/>
      <c r="NFK52" s="153"/>
      <c r="NFL52" s="153"/>
      <c r="NFM52" s="153"/>
      <c r="NFN52" s="153"/>
      <c r="NFO52" s="153"/>
      <c r="NFP52" s="153"/>
      <c r="NFQ52" s="153"/>
      <c r="NFR52" s="153"/>
      <c r="NFS52" s="153"/>
      <c r="NFT52" s="153"/>
      <c r="NFU52" s="153"/>
      <c r="NFV52" s="153"/>
      <c r="NFW52" s="153"/>
      <c r="NFX52" s="153"/>
      <c r="NFY52" s="153"/>
      <c r="NFZ52" s="153"/>
      <c r="NGA52" s="153"/>
      <c r="NGB52" s="153"/>
      <c r="NGC52" s="153"/>
      <c r="NGD52" s="153"/>
      <c r="NGE52" s="153"/>
      <c r="NGF52" s="153"/>
      <c r="NGG52" s="153"/>
      <c r="NGH52" s="153"/>
      <c r="NGI52" s="153"/>
      <c r="NGJ52" s="153"/>
      <c r="NGK52" s="153"/>
      <c r="NGL52" s="153"/>
      <c r="NGM52" s="153"/>
      <c r="NGN52" s="153"/>
      <c r="NGO52" s="153"/>
      <c r="NGP52" s="153"/>
      <c r="NGQ52" s="153"/>
      <c r="NGR52" s="153"/>
      <c r="NGS52" s="153"/>
      <c r="NGT52" s="153"/>
      <c r="NGU52" s="153"/>
      <c r="NGV52" s="153"/>
      <c r="NGW52" s="153"/>
      <c r="NGX52" s="153"/>
      <c r="NGY52" s="153"/>
      <c r="NGZ52" s="153"/>
      <c r="NHA52" s="153"/>
      <c r="NHB52" s="153"/>
      <c r="NHC52" s="153"/>
      <c r="NHD52" s="153"/>
      <c r="NHE52" s="153"/>
      <c r="NHF52" s="153"/>
      <c r="NHG52" s="153"/>
      <c r="NHH52" s="153"/>
      <c r="NHI52" s="153"/>
      <c r="NHJ52" s="153"/>
      <c r="NHK52" s="153"/>
      <c r="NHL52" s="153"/>
      <c r="NHM52" s="153"/>
      <c r="NHN52" s="153"/>
      <c r="NHO52" s="153"/>
      <c r="NHP52" s="153"/>
      <c r="NHQ52" s="153"/>
      <c r="NHR52" s="153"/>
      <c r="NHS52" s="153"/>
      <c r="NHT52" s="153"/>
      <c r="NHU52" s="153"/>
      <c r="NHV52" s="153"/>
      <c r="NHW52" s="153"/>
      <c r="NHX52" s="153"/>
      <c r="NHY52" s="153"/>
      <c r="NHZ52" s="153"/>
      <c r="NIA52" s="153"/>
      <c r="NIB52" s="153"/>
      <c r="NIC52" s="153"/>
      <c r="NID52" s="153"/>
      <c r="NIE52" s="153"/>
      <c r="NIF52" s="153"/>
      <c r="NIG52" s="153"/>
      <c r="NIH52" s="153"/>
      <c r="NII52" s="153"/>
      <c r="NIJ52" s="153"/>
      <c r="NIK52" s="153"/>
      <c r="NIL52" s="153"/>
      <c r="NIM52" s="153"/>
      <c r="NIN52" s="153"/>
      <c r="NIO52" s="153"/>
      <c r="NIP52" s="153"/>
      <c r="NIQ52" s="153"/>
      <c r="NIR52" s="153"/>
      <c r="NIS52" s="153"/>
      <c r="NIT52" s="153"/>
      <c r="NIU52" s="153"/>
      <c r="NIV52" s="153"/>
      <c r="NIW52" s="153"/>
      <c r="NIX52" s="153"/>
      <c r="NIY52" s="153"/>
      <c r="NIZ52" s="153"/>
      <c r="NJA52" s="153"/>
      <c r="NJB52" s="153"/>
      <c r="NJC52" s="153"/>
      <c r="NJD52" s="153"/>
      <c r="NJE52" s="153"/>
      <c r="NJF52" s="153"/>
      <c r="NJG52" s="153"/>
      <c r="NJH52" s="153"/>
      <c r="NJI52" s="153"/>
      <c r="NJJ52" s="153"/>
      <c r="NJK52" s="153"/>
      <c r="NJL52" s="153"/>
      <c r="NJM52" s="153"/>
      <c r="NJN52" s="153"/>
      <c r="NJO52" s="153"/>
      <c r="NJP52" s="153"/>
      <c r="NJQ52" s="153"/>
      <c r="NJR52" s="153"/>
      <c r="NJS52" s="153"/>
      <c r="NJT52" s="153"/>
      <c r="NJU52" s="153"/>
      <c r="NJV52" s="153"/>
      <c r="NJW52" s="153"/>
      <c r="NJX52" s="153"/>
      <c r="NJY52" s="153"/>
      <c r="NJZ52" s="153"/>
      <c r="NKA52" s="153"/>
      <c r="NKB52" s="153"/>
      <c r="NKC52" s="153"/>
      <c r="NKD52" s="153"/>
      <c r="NKE52" s="153"/>
      <c r="NKF52" s="153"/>
      <c r="NKG52" s="153"/>
      <c r="NKH52" s="153"/>
      <c r="NKI52" s="153"/>
      <c r="NKJ52" s="153"/>
      <c r="NKK52" s="153"/>
      <c r="NKL52" s="153"/>
      <c r="NKM52" s="153"/>
      <c r="NKN52" s="153"/>
      <c r="NKO52" s="153"/>
      <c r="NKP52" s="153"/>
      <c r="NKQ52" s="153"/>
      <c r="NKR52" s="153"/>
      <c r="NKS52" s="153"/>
      <c r="NKT52" s="153"/>
      <c r="NKU52" s="153"/>
      <c r="NKV52" s="153"/>
      <c r="NKW52" s="153"/>
      <c r="NKX52" s="153"/>
      <c r="NKY52" s="153"/>
      <c r="NKZ52" s="153"/>
      <c r="NLA52" s="153"/>
      <c r="NLB52" s="153"/>
      <c r="NLC52" s="153"/>
      <c r="NLD52" s="153"/>
      <c r="NLE52" s="153"/>
      <c r="NLF52" s="153"/>
      <c r="NLG52" s="153"/>
      <c r="NLH52" s="153"/>
      <c r="NLI52" s="153"/>
      <c r="NLJ52" s="153"/>
      <c r="NLK52" s="153"/>
      <c r="NLL52" s="153"/>
      <c r="NLM52" s="153"/>
      <c r="NLN52" s="153"/>
      <c r="NLO52" s="153"/>
      <c r="NLP52" s="153"/>
      <c r="NLQ52" s="153"/>
      <c r="NLR52" s="153"/>
      <c r="NLS52" s="153"/>
      <c r="NLT52" s="153"/>
      <c r="NLU52" s="153"/>
      <c r="NLV52" s="153"/>
      <c r="NLW52" s="153"/>
      <c r="NLX52" s="153"/>
      <c r="NLY52" s="153"/>
      <c r="NLZ52" s="153"/>
      <c r="NMA52" s="153"/>
      <c r="NMB52" s="153"/>
      <c r="NMC52" s="153"/>
      <c r="NMD52" s="153"/>
      <c r="NME52" s="153"/>
      <c r="NMF52" s="153"/>
      <c r="NMG52" s="153"/>
      <c r="NMH52" s="153"/>
      <c r="NMI52" s="153"/>
      <c r="NMJ52" s="153"/>
      <c r="NMK52" s="153"/>
      <c r="NML52" s="153"/>
      <c r="NMM52" s="153"/>
      <c r="NMN52" s="153"/>
      <c r="NMO52" s="153"/>
      <c r="NMP52" s="153"/>
      <c r="NMQ52" s="153"/>
      <c r="NMR52" s="153"/>
      <c r="NMS52" s="153"/>
      <c r="NMT52" s="153"/>
      <c r="NMU52" s="153"/>
      <c r="NMV52" s="153"/>
      <c r="NMW52" s="153"/>
      <c r="NMX52" s="153"/>
      <c r="NMY52" s="153"/>
      <c r="NMZ52" s="153"/>
      <c r="NNA52" s="153"/>
      <c r="NNB52" s="153"/>
      <c r="NNC52" s="153"/>
      <c r="NND52" s="153"/>
      <c r="NNE52" s="153"/>
      <c r="NNF52" s="153"/>
      <c r="NNG52" s="153"/>
      <c r="NNH52" s="153"/>
      <c r="NNI52" s="153"/>
      <c r="NNJ52" s="153"/>
      <c r="NNK52" s="153"/>
      <c r="NNL52" s="153"/>
      <c r="NNM52" s="153"/>
      <c r="NNN52" s="153"/>
      <c r="NNO52" s="153"/>
      <c r="NNP52" s="153"/>
      <c r="NNQ52" s="153"/>
      <c r="NNR52" s="153"/>
      <c r="NNS52" s="153"/>
      <c r="NNT52" s="153"/>
      <c r="NNU52" s="153"/>
      <c r="NNV52" s="153"/>
      <c r="NNW52" s="153"/>
      <c r="NNX52" s="153"/>
      <c r="NNY52" s="153"/>
      <c r="NNZ52" s="153"/>
      <c r="NOA52" s="153"/>
      <c r="NOB52" s="153"/>
      <c r="NOC52" s="153"/>
      <c r="NOD52" s="153"/>
      <c r="NOE52" s="153"/>
      <c r="NOF52" s="153"/>
      <c r="NOG52" s="153"/>
      <c r="NOH52" s="153"/>
      <c r="NOI52" s="153"/>
      <c r="NOJ52" s="153"/>
      <c r="NOK52" s="153"/>
      <c r="NOL52" s="153"/>
      <c r="NOM52" s="153"/>
      <c r="NON52" s="153"/>
      <c r="NOO52" s="153"/>
      <c r="NOP52" s="153"/>
      <c r="NOQ52" s="153"/>
      <c r="NOR52" s="153"/>
      <c r="NOS52" s="153"/>
      <c r="NOT52" s="153"/>
      <c r="NOU52" s="153"/>
      <c r="NOV52" s="153"/>
      <c r="NOW52" s="153"/>
      <c r="NOX52" s="153"/>
      <c r="NOY52" s="153"/>
      <c r="NOZ52" s="153"/>
      <c r="NPA52" s="153"/>
      <c r="NPB52" s="153"/>
      <c r="NPC52" s="153"/>
      <c r="NPD52" s="153"/>
      <c r="NPE52" s="153"/>
      <c r="NPF52" s="153"/>
      <c r="NPG52" s="153"/>
      <c r="NPH52" s="153"/>
      <c r="NPI52" s="153"/>
      <c r="NPJ52" s="153"/>
      <c r="NPK52" s="153"/>
      <c r="NPL52" s="153"/>
      <c r="NPM52" s="153"/>
      <c r="NPN52" s="153"/>
      <c r="NPO52" s="153"/>
      <c r="NPP52" s="153"/>
      <c r="NPQ52" s="153"/>
      <c r="NPR52" s="153"/>
      <c r="NPS52" s="153"/>
      <c r="NPT52" s="153"/>
      <c r="NPU52" s="153"/>
      <c r="NPV52" s="153"/>
      <c r="NPW52" s="153"/>
      <c r="NPX52" s="153"/>
      <c r="NPY52" s="153"/>
      <c r="NPZ52" s="153"/>
      <c r="NQA52" s="153"/>
      <c r="NQB52" s="153"/>
      <c r="NQC52" s="153"/>
      <c r="NQD52" s="153"/>
      <c r="NQE52" s="153"/>
      <c r="NQF52" s="153"/>
      <c r="NQG52" s="153"/>
      <c r="NQH52" s="153"/>
      <c r="NQI52" s="153"/>
      <c r="NQJ52" s="153"/>
      <c r="NQK52" s="153"/>
      <c r="NQL52" s="153"/>
      <c r="NQM52" s="153"/>
      <c r="NQN52" s="153"/>
      <c r="NQO52" s="153"/>
      <c r="NQP52" s="153"/>
      <c r="NQQ52" s="153"/>
      <c r="NQR52" s="153"/>
      <c r="NQS52" s="153"/>
      <c r="NQT52" s="153"/>
      <c r="NQU52" s="153"/>
      <c r="NQV52" s="153"/>
      <c r="NQW52" s="153"/>
      <c r="NQX52" s="153"/>
      <c r="NQY52" s="153"/>
      <c r="NQZ52" s="153"/>
      <c r="NRA52" s="153"/>
      <c r="NRB52" s="153"/>
      <c r="NRC52" s="153"/>
      <c r="NRD52" s="153"/>
      <c r="NRE52" s="153"/>
      <c r="NRF52" s="153"/>
      <c r="NRG52" s="153"/>
      <c r="NRH52" s="153"/>
      <c r="NRI52" s="153"/>
      <c r="NRJ52" s="153"/>
      <c r="NRK52" s="153"/>
      <c r="NRL52" s="153"/>
      <c r="NRM52" s="153"/>
      <c r="NRN52" s="153"/>
      <c r="NRO52" s="153"/>
      <c r="NRP52" s="153"/>
      <c r="NRQ52" s="153"/>
      <c r="NRR52" s="153"/>
      <c r="NRS52" s="153"/>
      <c r="NRT52" s="153"/>
      <c r="NRU52" s="153"/>
      <c r="NRV52" s="153"/>
      <c r="NRW52" s="153"/>
      <c r="NRX52" s="153"/>
      <c r="NRY52" s="153"/>
      <c r="NRZ52" s="153"/>
      <c r="NSA52" s="153"/>
      <c r="NSB52" s="153"/>
      <c r="NSC52" s="153"/>
      <c r="NSD52" s="153"/>
      <c r="NSE52" s="153"/>
      <c r="NSF52" s="153"/>
      <c r="NSG52" s="153"/>
      <c r="NSH52" s="153"/>
      <c r="NSI52" s="153"/>
      <c r="NSJ52" s="153"/>
      <c r="NSK52" s="153"/>
      <c r="NSL52" s="153"/>
      <c r="NSM52" s="153"/>
      <c r="NSN52" s="153"/>
      <c r="NSO52" s="153"/>
      <c r="NSP52" s="153"/>
      <c r="NSQ52" s="153"/>
      <c r="NSR52" s="153"/>
      <c r="NSS52" s="153"/>
      <c r="NST52" s="153"/>
      <c r="NSU52" s="153"/>
      <c r="NSV52" s="153"/>
      <c r="NSW52" s="153"/>
      <c r="NSX52" s="153"/>
      <c r="NSY52" s="153"/>
      <c r="NSZ52" s="153"/>
      <c r="NTA52" s="153"/>
      <c r="NTB52" s="153"/>
      <c r="NTC52" s="153"/>
      <c r="NTD52" s="153"/>
      <c r="NTE52" s="153"/>
      <c r="NTF52" s="153"/>
      <c r="NTG52" s="153"/>
      <c r="NTH52" s="153"/>
      <c r="NTI52" s="153"/>
      <c r="NTJ52" s="153"/>
      <c r="NTK52" s="153"/>
      <c r="NTL52" s="153"/>
      <c r="NTM52" s="153"/>
      <c r="NTN52" s="153"/>
      <c r="NTO52" s="153"/>
      <c r="NTP52" s="153"/>
      <c r="NTQ52" s="153"/>
      <c r="NTR52" s="153"/>
      <c r="NTS52" s="153"/>
      <c r="NTT52" s="153"/>
      <c r="NTU52" s="153"/>
      <c r="NTV52" s="153"/>
      <c r="NTW52" s="153"/>
      <c r="NTX52" s="153"/>
      <c r="NTY52" s="153"/>
      <c r="NTZ52" s="153"/>
      <c r="NUA52" s="153"/>
      <c r="NUB52" s="153"/>
      <c r="NUC52" s="153"/>
      <c r="NUD52" s="153"/>
      <c r="NUE52" s="153"/>
      <c r="NUF52" s="153"/>
      <c r="NUG52" s="153"/>
      <c r="NUH52" s="153"/>
      <c r="NUI52" s="153"/>
      <c r="NUJ52" s="153"/>
      <c r="NUK52" s="153"/>
      <c r="NUL52" s="153"/>
      <c r="NUM52" s="153"/>
      <c r="NUN52" s="153"/>
      <c r="NUO52" s="153"/>
      <c r="NUP52" s="153"/>
      <c r="NUQ52" s="153"/>
      <c r="NUR52" s="153"/>
      <c r="NUS52" s="153"/>
      <c r="NUT52" s="153"/>
      <c r="NUU52" s="153"/>
      <c r="NUV52" s="153"/>
      <c r="NUW52" s="153"/>
      <c r="NUX52" s="153"/>
      <c r="NUY52" s="153"/>
      <c r="NUZ52" s="153"/>
      <c r="NVA52" s="153"/>
      <c r="NVB52" s="153"/>
      <c r="NVC52" s="153"/>
      <c r="NVD52" s="153"/>
      <c r="NVE52" s="153"/>
      <c r="NVF52" s="153"/>
      <c r="NVG52" s="153"/>
      <c r="NVH52" s="153"/>
      <c r="NVI52" s="153"/>
      <c r="NVJ52" s="153"/>
      <c r="NVK52" s="153"/>
      <c r="NVL52" s="153"/>
      <c r="NVM52" s="153"/>
      <c r="NVN52" s="153"/>
      <c r="NVO52" s="153"/>
      <c r="NVP52" s="153"/>
      <c r="NVQ52" s="153"/>
      <c r="NVR52" s="153"/>
      <c r="NVS52" s="153"/>
      <c r="NVT52" s="153"/>
      <c r="NVU52" s="153"/>
      <c r="NVV52" s="153"/>
      <c r="NVW52" s="153"/>
      <c r="NVX52" s="153"/>
      <c r="NVY52" s="153"/>
      <c r="NVZ52" s="153"/>
      <c r="NWA52" s="153"/>
      <c r="NWB52" s="153"/>
      <c r="NWC52" s="153"/>
      <c r="NWD52" s="153"/>
      <c r="NWE52" s="153"/>
      <c r="NWF52" s="153"/>
      <c r="NWG52" s="153"/>
      <c r="NWH52" s="153"/>
      <c r="NWI52" s="153"/>
      <c r="NWJ52" s="153"/>
      <c r="NWK52" s="153"/>
      <c r="NWL52" s="153"/>
      <c r="NWM52" s="153"/>
      <c r="NWN52" s="153"/>
      <c r="NWO52" s="153"/>
      <c r="NWP52" s="153"/>
      <c r="NWQ52" s="153"/>
      <c r="NWR52" s="153"/>
      <c r="NWS52" s="153"/>
      <c r="NWT52" s="153"/>
      <c r="NWU52" s="153"/>
      <c r="NWV52" s="153"/>
      <c r="NWW52" s="153"/>
      <c r="NWX52" s="153"/>
      <c r="NWY52" s="153"/>
      <c r="NWZ52" s="153"/>
      <c r="NXA52" s="153"/>
      <c r="NXB52" s="153"/>
      <c r="NXC52" s="153"/>
      <c r="NXD52" s="153"/>
      <c r="NXE52" s="153"/>
      <c r="NXF52" s="153"/>
      <c r="NXG52" s="153"/>
      <c r="NXH52" s="153"/>
      <c r="NXI52" s="153"/>
      <c r="NXJ52" s="153"/>
      <c r="NXK52" s="153"/>
      <c r="NXL52" s="153"/>
      <c r="NXM52" s="153"/>
      <c r="NXN52" s="153"/>
      <c r="NXO52" s="153"/>
      <c r="NXP52" s="153"/>
      <c r="NXQ52" s="153"/>
      <c r="NXR52" s="153"/>
      <c r="NXS52" s="153"/>
      <c r="NXT52" s="153"/>
      <c r="NXU52" s="153"/>
      <c r="NXV52" s="153"/>
      <c r="NXW52" s="153"/>
      <c r="NXX52" s="153"/>
      <c r="NXY52" s="153"/>
      <c r="NXZ52" s="153"/>
      <c r="NYA52" s="153"/>
      <c r="NYB52" s="153"/>
      <c r="NYC52" s="153"/>
      <c r="NYD52" s="153"/>
      <c r="NYE52" s="153"/>
      <c r="NYF52" s="153"/>
      <c r="NYG52" s="153"/>
      <c r="NYH52" s="153"/>
      <c r="NYI52" s="153"/>
      <c r="NYJ52" s="153"/>
      <c r="NYK52" s="153"/>
      <c r="NYL52" s="153"/>
      <c r="NYM52" s="153"/>
      <c r="NYN52" s="153"/>
      <c r="NYO52" s="153"/>
      <c r="NYP52" s="153"/>
      <c r="NYQ52" s="153"/>
      <c r="NYR52" s="153"/>
      <c r="NYS52" s="153"/>
      <c r="NYT52" s="153"/>
      <c r="NYU52" s="153"/>
      <c r="NYV52" s="153"/>
      <c r="NYW52" s="153"/>
      <c r="NYX52" s="153"/>
      <c r="NYY52" s="153"/>
      <c r="NYZ52" s="153"/>
      <c r="NZA52" s="153"/>
      <c r="NZB52" s="153"/>
      <c r="NZC52" s="153"/>
      <c r="NZD52" s="153"/>
      <c r="NZE52" s="153"/>
      <c r="NZF52" s="153"/>
      <c r="NZG52" s="153"/>
      <c r="NZH52" s="153"/>
      <c r="NZI52" s="153"/>
      <c r="NZJ52" s="153"/>
      <c r="NZK52" s="153"/>
      <c r="NZL52" s="153"/>
      <c r="NZM52" s="153"/>
      <c r="NZN52" s="153"/>
      <c r="NZO52" s="153"/>
      <c r="NZP52" s="153"/>
      <c r="NZQ52" s="153"/>
      <c r="NZR52" s="153"/>
      <c r="NZS52" s="153"/>
      <c r="NZT52" s="153"/>
      <c r="NZU52" s="153"/>
      <c r="NZV52" s="153"/>
      <c r="NZW52" s="153"/>
      <c r="NZX52" s="153"/>
      <c r="NZY52" s="153"/>
      <c r="NZZ52" s="153"/>
      <c r="OAA52" s="153"/>
      <c r="OAB52" s="153"/>
      <c r="OAC52" s="153"/>
      <c r="OAD52" s="153"/>
      <c r="OAE52" s="153"/>
      <c r="OAF52" s="153"/>
      <c r="OAG52" s="153"/>
      <c r="OAH52" s="153"/>
      <c r="OAI52" s="153"/>
      <c r="OAJ52" s="153"/>
      <c r="OAK52" s="153"/>
      <c r="OAL52" s="153"/>
      <c r="OAM52" s="153"/>
      <c r="OAN52" s="153"/>
      <c r="OAO52" s="153"/>
      <c r="OAP52" s="153"/>
      <c r="OAQ52" s="153"/>
      <c r="OAR52" s="153"/>
      <c r="OAS52" s="153"/>
      <c r="OAT52" s="153"/>
      <c r="OAU52" s="153"/>
      <c r="OAV52" s="153"/>
      <c r="OAW52" s="153"/>
      <c r="OAX52" s="153"/>
      <c r="OAY52" s="153"/>
      <c r="OAZ52" s="153"/>
      <c r="OBA52" s="153"/>
      <c r="OBB52" s="153"/>
      <c r="OBC52" s="153"/>
      <c r="OBD52" s="153"/>
      <c r="OBE52" s="153"/>
      <c r="OBF52" s="153"/>
      <c r="OBG52" s="153"/>
      <c r="OBH52" s="153"/>
      <c r="OBI52" s="153"/>
      <c r="OBJ52" s="153"/>
      <c r="OBK52" s="153"/>
      <c r="OBL52" s="153"/>
      <c r="OBM52" s="153"/>
      <c r="OBN52" s="153"/>
      <c r="OBO52" s="153"/>
      <c r="OBP52" s="153"/>
      <c r="OBQ52" s="153"/>
      <c r="OBR52" s="153"/>
      <c r="OBS52" s="153"/>
      <c r="OBT52" s="153"/>
      <c r="OBU52" s="153"/>
      <c r="OBV52" s="153"/>
      <c r="OBW52" s="153"/>
      <c r="OBX52" s="153"/>
      <c r="OBY52" s="153"/>
      <c r="OBZ52" s="153"/>
      <c r="OCA52" s="153"/>
      <c r="OCB52" s="153"/>
      <c r="OCC52" s="153"/>
      <c r="OCD52" s="153"/>
      <c r="OCE52" s="153"/>
      <c r="OCF52" s="153"/>
      <c r="OCG52" s="153"/>
      <c r="OCH52" s="153"/>
      <c r="OCI52" s="153"/>
      <c r="OCJ52" s="153"/>
      <c r="OCK52" s="153"/>
      <c r="OCL52" s="153"/>
      <c r="OCM52" s="153"/>
      <c r="OCN52" s="153"/>
      <c r="OCO52" s="153"/>
      <c r="OCP52" s="153"/>
      <c r="OCQ52" s="153"/>
      <c r="OCR52" s="153"/>
      <c r="OCS52" s="153"/>
      <c r="OCT52" s="153"/>
      <c r="OCU52" s="153"/>
      <c r="OCV52" s="153"/>
      <c r="OCW52" s="153"/>
      <c r="OCX52" s="153"/>
      <c r="OCY52" s="153"/>
      <c r="OCZ52" s="153"/>
      <c r="ODA52" s="153"/>
      <c r="ODB52" s="153"/>
      <c r="ODC52" s="153"/>
      <c r="ODD52" s="153"/>
      <c r="ODE52" s="153"/>
      <c r="ODF52" s="153"/>
      <c r="ODG52" s="153"/>
      <c r="ODH52" s="153"/>
      <c r="ODI52" s="153"/>
      <c r="ODJ52" s="153"/>
      <c r="ODK52" s="153"/>
      <c r="ODL52" s="153"/>
      <c r="ODM52" s="153"/>
      <c r="ODN52" s="153"/>
      <c r="ODO52" s="153"/>
      <c r="ODP52" s="153"/>
      <c r="ODQ52" s="153"/>
      <c r="ODR52" s="153"/>
      <c r="ODS52" s="153"/>
      <c r="ODT52" s="153"/>
      <c r="ODU52" s="153"/>
      <c r="ODV52" s="153"/>
      <c r="ODW52" s="153"/>
      <c r="ODX52" s="153"/>
      <c r="ODY52" s="153"/>
      <c r="ODZ52" s="153"/>
      <c r="OEA52" s="153"/>
      <c r="OEB52" s="153"/>
      <c r="OEC52" s="153"/>
      <c r="OED52" s="153"/>
      <c r="OEE52" s="153"/>
      <c r="OEF52" s="153"/>
      <c r="OEG52" s="153"/>
      <c r="OEH52" s="153"/>
      <c r="OEI52" s="153"/>
      <c r="OEJ52" s="153"/>
      <c r="OEK52" s="153"/>
      <c r="OEL52" s="153"/>
      <c r="OEM52" s="153"/>
      <c r="OEN52" s="153"/>
      <c r="OEO52" s="153"/>
      <c r="OEP52" s="153"/>
      <c r="OEQ52" s="153"/>
      <c r="OER52" s="153"/>
      <c r="OES52" s="153"/>
      <c r="OET52" s="153"/>
      <c r="OEU52" s="153"/>
      <c r="OEV52" s="153"/>
      <c r="OEW52" s="153"/>
      <c r="OEX52" s="153"/>
      <c r="OEY52" s="153"/>
      <c r="OEZ52" s="153"/>
      <c r="OFA52" s="153"/>
      <c r="OFB52" s="153"/>
      <c r="OFC52" s="153"/>
      <c r="OFD52" s="153"/>
      <c r="OFE52" s="153"/>
      <c r="OFF52" s="153"/>
      <c r="OFG52" s="153"/>
      <c r="OFH52" s="153"/>
      <c r="OFI52" s="153"/>
      <c r="OFJ52" s="153"/>
      <c r="OFK52" s="153"/>
      <c r="OFL52" s="153"/>
      <c r="OFM52" s="153"/>
      <c r="OFN52" s="153"/>
      <c r="OFO52" s="153"/>
      <c r="OFP52" s="153"/>
      <c r="OFQ52" s="153"/>
      <c r="OFR52" s="153"/>
      <c r="OFS52" s="153"/>
      <c r="OFT52" s="153"/>
      <c r="OFU52" s="153"/>
      <c r="OFV52" s="153"/>
      <c r="OFW52" s="153"/>
      <c r="OFX52" s="153"/>
      <c r="OFY52" s="153"/>
      <c r="OFZ52" s="153"/>
      <c r="OGA52" s="153"/>
      <c r="OGB52" s="153"/>
      <c r="OGC52" s="153"/>
      <c r="OGD52" s="153"/>
      <c r="OGE52" s="153"/>
      <c r="OGF52" s="153"/>
      <c r="OGG52" s="153"/>
      <c r="OGH52" s="153"/>
      <c r="OGI52" s="153"/>
      <c r="OGJ52" s="153"/>
      <c r="OGK52" s="153"/>
      <c r="OGL52" s="153"/>
      <c r="OGM52" s="153"/>
      <c r="OGN52" s="153"/>
      <c r="OGO52" s="153"/>
      <c r="OGP52" s="153"/>
      <c r="OGQ52" s="153"/>
      <c r="OGR52" s="153"/>
      <c r="OGS52" s="153"/>
      <c r="OGT52" s="153"/>
      <c r="OGU52" s="153"/>
      <c r="OGV52" s="153"/>
      <c r="OGW52" s="153"/>
      <c r="OGX52" s="153"/>
      <c r="OGY52" s="153"/>
      <c r="OGZ52" s="153"/>
      <c r="OHA52" s="153"/>
      <c r="OHB52" s="153"/>
      <c r="OHC52" s="153"/>
      <c r="OHD52" s="153"/>
      <c r="OHE52" s="153"/>
      <c r="OHF52" s="153"/>
      <c r="OHG52" s="153"/>
      <c r="OHH52" s="153"/>
      <c r="OHI52" s="153"/>
      <c r="OHJ52" s="153"/>
      <c r="OHK52" s="153"/>
      <c r="OHL52" s="153"/>
      <c r="OHM52" s="153"/>
      <c r="OHN52" s="153"/>
      <c r="OHO52" s="153"/>
      <c r="OHP52" s="153"/>
      <c r="OHQ52" s="153"/>
      <c r="OHR52" s="153"/>
      <c r="OHS52" s="153"/>
      <c r="OHT52" s="153"/>
      <c r="OHU52" s="153"/>
      <c r="OHV52" s="153"/>
      <c r="OHW52" s="153"/>
      <c r="OHX52" s="153"/>
      <c r="OHY52" s="153"/>
      <c r="OHZ52" s="153"/>
      <c r="OIA52" s="153"/>
      <c r="OIB52" s="153"/>
      <c r="OIC52" s="153"/>
      <c r="OID52" s="153"/>
      <c r="OIE52" s="153"/>
      <c r="OIF52" s="153"/>
      <c r="OIG52" s="153"/>
      <c r="OIH52" s="153"/>
      <c r="OII52" s="153"/>
      <c r="OIJ52" s="153"/>
      <c r="OIK52" s="153"/>
      <c r="OIL52" s="153"/>
      <c r="OIM52" s="153"/>
      <c r="OIN52" s="153"/>
      <c r="OIO52" s="153"/>
      <c r="OIP52" s="153"/>
      <c r="OIQ52" s="153"/>
      <c r="OIR52" s="153"/>
      <c r="OIS52" s="153"/>
      <c r="OIT52" s="153"/>
      <c r="OIU52" s="153"/>
      <c r="OIV52" s="153"/>
      <c r="OIW52" s="153"/>
      <c r="OIX52" s="153"/>
      <c r="OIY52" s="153"/>
      <c r="OIZ52" s="153"/>
      <c r="OJA52" s="153"/>
      <c r="OJB52" s="153"/>
      <c r="OJC52" s="153"/>
      <c r="OJD52" s="153"/>
      <c r="OJE52" s="153"/>
      <c r="OJF52" s="153"/>
      <c r="OJG52" s="153"/>
      <c r="OJH52" s="153"/>
      <c r="OJI52" s="153"/>
      <c r="OJJ52" s="153"/>
      <c r="OJK52" s="153"/>
      <c r="OJL52" s="153"/>
      <c r="OJM52" s="153"/>
      <c r="OJN52" s="153"/>
      <c r="OJO52" s="153"/>
      <c r="OJP52" s="153"/>
      <c r="OJQ52" s="153"/>
      <c r="OJR52" s="153"/>
      <c r="OJS52" s="153"/>
      <c r="OJT52" s="153"/>
      <c r="OJU52" s="153"/>
      <c r="OJV52" s="153"/>
      <c r="OJW52" s="153"/>
      <c r="OJX52" s="153"/>
      <c r="OJY52" s="153"/>
      <c r="OJZ52" s="153"/>
      <c r="OKA52" s="153"/>
      <c r="OKB52" s="153"/>
      <c r="OKC52" s="153"/>
      <c r="OKD52" s="153"/>
      <c r="OKE52" s="153"/>
      <c r="OKF52" s="153"/>
      <c r="OKG52" s="153"/>
      <c r="OKH52" s="153"/>
      <c r="OKI52" s="153"/>
      <c r="OKJ52" s="153"/>
      <c r="OKK52" s="153"/>
      <c r="OKL52" s="153"/>
      <c r="OKM52" s="153"/>
      <c r="OKN52" s="153"/>
      <c r="OKO52" s="153"/>
      <c r="OKP52" s="153"/>
      <c r="OKQ52" s="153"/>
      <c r="OKR52" s="153"/>
      <c r="OKS52" s="153"/>
      <c r="OKT52" s="153"/>
      <c r="OKU52" s="153"/>
      <c r="OKV52" s="153"/>
      <c r="OKW52" s="153"/>
      <c r="OKX52" s="153"/>
      <c r="OKY52" s="153"/>
      <c r="OKZ52" s="153"/>
      <c r="OLA52" s="153"/>
      <c r="OLB52" s="153"/>
      <c r="OLC52" s="153"/>
      <c r="OLD52" s="153"/>
      <c r="OLE52" s="153"/>
      <c r="OLF52" s="153"/>
      <c r="OLG52" s="153"/>
      <c r="OLH52" s="153"/>
      <c r="OLI52" s="153"/>
      <c r="OLJ52" s="153"/>
      <c r="OLK52" s="153"/>
      <c r="OLL52" s="153"/>
      <c r="OLM52" s="153"/>
      <c r="OLN52" s="153"/>
      <c r="OLO52" s="153"/>
      <c r="OLP52" s="153"/>
      <c r="OLQ52" s="153"/>
      <c r="OLR52" s="153"/>
      <c r="OLS52" s="153"/>
      <c r="OLT52" s="153"/>
      <c r="OLU52" s="153"/>
      <c r="OLV52" s="153"/>
      <c r="OLW52" s="153"/>
      <c r="OLX52" s="153"/>
      <c r="OLY52" s="153"/>
      <c r="OLZ52" s="153"/>
      <c r="OMA52" s="153"/>
      <c r="OMB52" s="153"/>
      <c r="OMC52" s="153"/>
      <c r="OMD52" s="153"/>
      <c r="OME52" s="153"/>
      <c r="OMF52" s="153"/>
      <c r="OMG52" s="153"/>
      <c r="OMH52" s="153"/>
      <c r="OMI52" s="153"/>
      <c r="OMJ52" s="153"/>
      <c r="OMK52" s="153"/>
      <c r="OML52" s="153"/>
      <c r="OMM52" s="153"/>
      <c r="OMN52" s="153"/>
      <c r="OMO52" s="153"/>
      <c r="OMP52" s="153"/>
      <c r="OMQ52" s="153"/>
      <c r="OMR52" s="153"/>
      <c r="OMS52" s="153"/>
      <c r="OMT52" s="153"/>
      <c r="OMU52" s="153"/>
      <c r="OMV52" s="153"/>
      <c r="OMW52" s="153"/>
      <c r="OMX52" s="153"/>
      <c r="OMY52" s="153"/>
      <c r="OMZ52" s="153"/>
      <c r="ONA52" s="153"/>
      <c r="ONB52" s="153"/>
      <c r="ONC52" s="153"/>
      <c r="OND52" s="153"/>
      <c r="ONE52" s="153"/>
      <c r="ONF52" s="153"/>
      <c r="ONG52" s="153"/>
      <c r="ONH52" s="153"/>
      <c r="ONI52" s="153"/>
      <c r="ONJ52" s="153"/>
      <c r="ONK52" s="153"/>
      <c r="ONL52" s="153"/>
      <c r="ONM52" s="153"/>
      <c r="ONN52" s="153"/>
      <c r="ONO52" s="153"/>
      <c r="ONP52" s="153"/>
      <c r="ONQ52" s="153"/>
      <c r="ONR52" s="153"/>
      <c r="ONS52" s="153"/>
      <c r="ONT52" s="153"/>
      <c r="ONU52" s="153"/>
      <c r="ONV52" s="153"/>
      <c r="ONW52" s="153"/>
      <c r="ONX52" s="153"/>
      <c r="ONY52" s="153"/>
      <c r="ONZ52" s="153"/>
      <c r="OOA52" s="153"/>
      <c r="OOB52" s="153"/>
      <c r="OOC52" s="153"/>
      <c r="OOD52" s="153"/>
      <c r="OOE52" s="153"/>
      <c r="OOF52" s="153"/>
      <c r="OOG52" s="153"/>
      <c r="OOH52" s="153"/>
      <c r="OOI52" s="153"/>
      <c r="OOJ52" s="153"/>
      <c r="OOK52" s="153"/>
      <c r="OOL52" s="153"/>
      <c r="OOM52" s="153"/>
      <c r="OON52" s="153"/>
      <c r="OOO52" s="153"/>
      <c r="OOP52" s="153"/>
      <c r="OOQ52" s="153"/>
      <c r="OOR52" s="153"/>
      <c r="OOS52" s="153"/>
      <c r="OOT52" s="153"/>
      <c r="OOU52" s="153"/>
      <c r="OOV52" s="153"/>
      <c r="OOW52" s="153"/>
      <c r="OOX52" s="153"/>
      <c r="OOY52" s="153"/>
      <c r="OOZ52" s="153"/>
      <c r="OPA52" s="153"/>
      <c r="OPB52" s="153"/>
      <c r="OPC52" s="153"/>
      <c r="OPD52" s="153"/>
      <c r="OPE52" s="153"/>
      <c r="OPF52" s="153"/>
      <c r="OPG52" s="153"/>
      <c r="OPH52" s="153"/>
      <c r="OPI52" s="153"/>
      <c r="OPJ52" s="153"/>
      <c r="OPK52" s="153"/>
      <c r="OPL52" s="153"/>
      <c r="OPM52" s="153"/>
      <c r="OPN52" s="153"/>
      <c r="OPO52" s="153"/>
      <c r="OPP52" s="153"/>
      <c r="OPQ52" s="153"/>
      <c r="OPR52" s="153"/>
      <c r="OPS52" s="153"/>
      <c r="OPT52" s="153"/>
      <c r="OPU52" s="153"/>
      <c r="OPV52" s="153"/>
      <c r="OPW52" s="153"/>
      <c r="OPX52" s="153"/>
      <c r="OPY52" s="153"/>
      <c r="OPZ52" s="153"/>
      <c r="OQA52" s="153"/>
      <c r="OQB52" s="153"/>
      <c r="OQC52" s="153"/>
      <c r="OQD52" s="153"/>
      <c r="OQE52" s="153"/>
      <c r="OQF52" s="153"/>
      <c r="OQG52" s="153"/>
      <c r="OQH52" s="153"/>
      <c r="OQI52" s="153"/>
      <c r="OQJ52" s="153"/>
      <c r="OQK52" s="153"/>
      <c r="OQL52" s="153"/>
      <c r="OQM52" s="153"/>
      <c r="OQN52" s="153"/>
      <c r="OQO52" s="153"/>
      <c r="OQP52" s="153"/>
      <c r="OQQ52" s="153"/>
      <c r="OQR52" s="153"/>
      <c r="OQS52" s="153"/>
      <c r="OQT52" s="153"/>
      <c r="OQU52" s="153"/>
      <c r="OQV52" s="153"/>
      <c r="OQW52" s="153"/>
      <c r="OQX52" s="153"/>
      <c r="OQY52" s="153"/>
      <c r="OQZ52" s="153"/>
      <c r="ORA52" s="153"/>
      <c r="ORB52" s="153"/>
      <c r="ORC52" s="153"/>
      <c r="ORD52" s="153"/>
      <c r="ORE52" s="153"/>
      <c r="ORF52" s="153"/>
      <c r="ORG52" s="153"/>
      <c r="ORH52" s="153"/>
      <c r="ORI52" s="153"/>
      <c r="ORJ52" s="153"/>
      <c r="ORK52" s="153"/>
      <c r="ORL52" s="153"/>
      <c r="ORM52" s="153"/>
      <c r="ORN52" s="153"/>
      <c r="ORO52" s="153"/>
      <c r="ORP52" s="153"/>
      <c r="ORQ52" s="153"/>
      <c r="ORR52" s="153"/>
      <c r="ORS52" s="153"/>
      <c r="ORT52" s="153"/>
      <c r="ORU52" s="153"/>
      <c r="ORV52" s="153"/>
      <c r="ORW52" s="153"/>
      <c r="ORX52" s="153"/>
      <c r="ORY52" s="153"/>
      <c r="ORZ52" s="153"/>
      <c r="OSA52" s="153"/>
      <c r="OSB52" s="153"/>
      <c r="OSC52" s="153"/>
      <c r="OSD52" s="153"/>
      <c r="OSE52" s="153"/>
      <c r="OSF52" s="153"/>
      <c r="OSG52" s="153"/>
      <c r="OSH52" s="153"/>
      <c r="OSI52" s="153"/>
      <c r="OSJ52" s="153"/>
      <c r="OSK52" s="153"/>
      <c r="OSL52" s="153"/>
      <c r="OSM52" s="153"/>
      <c r="OSN52" s="153"/>
      <c r="OSO52" s="153"/>
      <c r="OSP52" s="153"/>
      <c r="OSQ52" s="153"/>
      <c r="OSR52" s="153"/>
      <c r="OSS52" s="153"/>
      <c r="OST52" s="153"/>
      <c r="OSU52" s="153"/>
      <c r="OSV52" s="153"/>
      <c r="OSW52" s="153"/>
      <c r="OSX52" s="153"/>
      <c r="OSY52" s="153"/>
      <c r="OSZ52" s="153"/>
      <c r="OTA52" s="153"/>
      <c r="OTB52" s="153"/>
      <c r="OTC52" s="153"/>
      <c r="OTD52" s="153"/>
      <c r="OTE52" s="153"/>
      <c r="OTF52" s="153"/>
      <c r="OTG52" s="153"/>
      <c r="OTH52" s="153"/>
      <c r="OTI52" s="153"/>
      <c r="OTJ52" s="153"/>
      <c r="OTK52" s="153"/>
      <c r="OTL52" s="153"/>
      <c r="OTM52" s="153"/>
      <c r="OTN52" s="153"/>
      <c r="OTO52" s="153"/>
      <c r="OTP52" s="153"/>
      <c r="OTQ52" s="153"/>
      <c r="OTR52" s="153"/>
      <c r="OTS52" s="153"/>
      <c r="OTT52" s="153"/>
      <c r="OTU52" s="153"/>
      <c r="OTV52" s="153"/>
      <c r="OTW52" s="153"/>
      <c r="OTX52" s="153"/>
      <c r="OTY52" s="153"/>
      <c r="OTZ52" s="153"/>
      <c r="OUA52" s="153"/>
      <c r="OUB52" s="153"/>
      <c r="OUC52" s="153"/>
      <c r="OUD52" s="153"/>
      <c r="OUE52" s="153"/>
      <c r="OUF52" s="153"/>
      <c r="OUG52" s="153"/>
      <c r="OUH52" s="153"/>
      <c r="OUI52" s="153"/>
      <c r="OUJ52" s="153"/>
      <c r="OUK52" s="153"/>
      <c r="OUL52" s="153"/>
      <c r="OUM52" s="153"/>
      <c r="OUN52" s="153"/>
      <c r="OUO52" s="153"/>
      <c r="OUP52" s="153"/>
      <c r="OUQ52" s="153"/>
      <c r="OUR52" s="153"/>
      <c r="OUS52" s="153"/>
      <c r="OUT52" s="153"/>
      <c r="OUU52" s="153"/>
      <c r="OUV52" s="153"/>
      <c r="OUW52" s="153"/>
      <c r="OUX52" s="153"/>
      <c r="OUY52" s="153"/>
      <c r="OUZ52" s="153"/>
      <c r="OVA52" s="153"/>
      <c r="OVB52" s="153"/>
      <c r="OVC52" s="153"/>
      <c r="OVD52" s="153"/>
      <c r="OVE52" s="153"/>
      <c r="OVF52" s="153"/>
      <c r="OVG52" s="153"/>
      <c r="OVH52" s="153"/>
      <c r="OVI52" s="153"/>
      <c r="OVJ52" s="153"/>
      <c r="OVK52" s="153"/>
      <c r="OVL52" s="153"/>
      <c r="OVM52" s="153"/>
      <c r="OVN52" s="153"/>
      <c r="OVO52" s="153"/>
      <c r="OVP52" s="153"/>
      <c r="OVQ52" s="153"/>
      <c r="OVR52" s="153"/>
      <c r="OVS52" s="153"/>
      <c r="OVT52" s="153"/>
      <c r="OVU52" s="153"/>
      <c r="OVV52" s="153"/>
      <c r="OVW52" s="153"/>
      <c r="OVX52" s="153"/>
      <c r="OVY52" s="153"/>
      <c r="OVZ52" s="153"/>
      <c r="OWA52" s="153"/>
      <c r="OWB52" s="153"/>
      <c r="OWC52" s="153"/>
      <c r="OWD52" s="153"/>
      <c r="OWE52" s="153"/>
      <c r="OWF52" s="153"/>
      <c r="OWG52" s="153"/>
      <c r="OWH52" s="153"/>
      <c r="OWI52" s="153"/>
      <c r="OWJ52" s="153"/>
      <c r="OWK52" s="153"/>
      <c r="OWL52" s="153"/>
      <c r="OWM52" s="153"/>
      <c r="OWN52" s="153"/>
      <c r="OWO52" s="153"/>
      <c r="OWP52" s="153"/>
      <c r="OWQ52" s="153"/>
      <c r="OWR52" s="153"/>
      <c r="OWS52" s="153"/>
      <c r="OWT52" s="153"/>
      <c r="OWU52" s="153"/>
      <c r="OWV52" s="153"/>
      <c r="OWW52" s="153"/>
      <c r="OWX52" s="153"/>
      <c r="OWY52" s="153"/>
      <c r="OWZ52" s="153"/>
      <c r="OXA52" s="153"/>
      <c r="OXB52" s="153"/>
      <c r="OXC52" s="153"/>
      <c r="OXD52" s="153"/>
      <c r="OXE52" s="153"/>
      <c r="OXF52" s="153"/>
      <c r="OXG52" s="153"/>
      <c r="OXH52" s="153"/>
      <c r="OXI52" s="153"/>
      <c r="OXJ52" s="153"/>
      <c r="OXK52" s="153"/>
      <c r="OXL52" s="153"/>
      <c r="OXM52" s="153"/>
      <c r="OXN52" s="153"/>
      <c r="OXO52" s="153"/>
      <c r="OXP52" s="153"/>
      <c r="OXQ52" s="153"/>
      <c r="OXR52" s="153"/>
      <c r="OXS52" s="153"/>
      <c r="OXT52" s="153"/>
      <c r="OXU52" s="153"/>
      <c r="OXV52" s="153"/>
      <c r="OXW52" s="153"/>
      <c r="OXX52" s="153"/>
      <c r="OXY52" s="153"/>
      <c r="OXZ52" s="153"/>
      <c r="OYA52" s="153"/>
      <c r="OYB52" s="153"/>
      <c r="OYC52" s="153"/>
      <c r="OYD52" s="153"/>
      <c r="OYE52" s="153"/>
      <c r="OYF52" s="153"/>
      <c r="OYG52" s="153"/>
      <c r="OYH52" s="153"/>
      <c r="OYI52" s="153"/>
      <c r="OYJ52" s="153"/>
      <c r="OYK52" s="153"/>
      <c r="OYL52" s="153"/>
      <c r="OYM52" s="153"/>
      <c r="OYN52" s="153"/>
      <c r="OYO52" s="153"/>
      <c r="OYP52" s="153"/>
      <c r="OYQ52" s="153"/>
      <c r="OYR52" s="153"/>
      <c r="OYS52" s="153"/>
      <c r="OYT52" s="153"/>
      <c r="OYU52" s="153"/>
      <c r="OYV52" s="153"/>
      <c r="OYW52" s="153"/>
      <c r="OYX52" s="153"/>
      <c r="OYY52" s="153"/>
      <c r="OYZ52" s="153"/>
      <c r="OZA52" s="153"/>
      <c r="OZB52" s="153"/>
      <c r="OZC52" s="153"/>
      <c r="OZD52" s="153"/>
      <c r="OZE52" s="153"/>
      <c r="OZF52" s="153"/>
      <c r="OZG52" s="153"/>
      <c r="OZH52" s="153"/>
      <c r="OZI52" s="153"/>
      <c r="OZJ52" s="153"/>
      <c r="OZK52" s="153"/>
      <c r="OZL52" s="153"/>
      <c r="OZM52" s="153"/>
      <c r="OZN52" s="153"/>
      <c r="OZO52" s="153"/>
      <c r="OZP52" s="153"/>
      <c r="OZQ52" s="153"/>
      <c r="OZR52" s="153"/>
      <c r="OZS52" s="153"/>
      <c r="OZT52" s="153"/>
      <c r="OZU52" s="153"/>
      <c r="OZV52" s="153"/>
      <c r="OZW52" s="153"/>
      <c r="OZX52" s="153"/>
      <c r="OZY52" s="153"/>
      <c r="OZZ52" s="153"/>
      <c r="PAA52" s="153"/>
      <c r="PAB52" s="153"/>
      <c r="PAC52" s="153"/>
      <c r="PAD52" s="153"/>
      <c r="PAE52" s="153"/>
      <c r="PAF52" s="153"/>
      <c r="PAG52" s="153"/>
      <c r="PAH52" s="153"/>
      <c r="PAI52" s="153"/>
      <c r="PAJ52" s="153"/>
      <c r="PAK52" s="153"/>
      <c r="PAL52" s="153"/>
      <c r="PAM52" s="153"/>
      <c r="PAN52" s="153"/>
      <c r="PAO52" s="153"/>
      <c r="PAP52" s="153"/>
      <c r="PAQ52" s="153"/>
      <c r="PAR52" s="153"/>
      <c r="PAS52" s="153"/>
      <c r="PAT52" s="153"/>
      <c r="PAU52" s="153"/>
      <c r="PAV52" s="153"/>
      <c r="PAW52" s="153"/>
      <c r="PAX52" s="153"/>
      <c r="PAY52" s="153"/>
      <c r="PAZ52" s="153"/>
      <c r="PBA52" s="153"/>
      <c r="PBB52" s="153"/>
      <c r="PBC52" s="153"/>
      <c r="PBD52" s="153"/>
      <c r="PBE52" s="153"/>
      <c r="PBF52" s="153"/>
      <c r="PBG52" s="153"/>
      <c r="PBH52" s="153"/>
      <c r="PBI52" s="153"/>
      <c r="PBJ52" s="153"/>
      <c r="PBK52" s="153"/>
      <c r="PBL52" s="153"/>
      <c r="PBM52" s="153"/>
      <c r="PBN52" s="153"/>
      <c r="PBO52" s="153"/>
      <c r="PBP52" s="153"/>
      <c r="PBQ52" s="153"/>
      <c r="PBR52" s="153"/>
      <c r="PBS52" s="153"/>
      <c r="PBT52" s="153"/>
      <c r="PBU52" s="153"/>
      <c r="PBV52" s="153"/>
      <c r="PBW52" s="153"/>
      <c r="PBX52" s="153"/>
      <c r="PBY52" s="153"/>
      <c r="PBZ52" s="153"/>
      <c r="PCA52" s="153"/>
      <c r="PCB52" s="153"/>
      <c r="PCC52" s="153"/>
      <c r="PCD52" s="153"/>
      <c r="PCE52" s="153"/>
      <c r="PCF52" s="153"/>
      <c r="PCG52" s="153"/>
      <c r="PCH52" s="153"/>
      <c r="PCI52" s="153"/>
      <c r="PCJ52" s="153"/>
      <c r="PCK52" s="153"/>
      <c r="PCL52" s="153"/>
      <c r="PCM52" s="153"/>
      <c r="PCN52" s="153"/>
      <c r="PCO52" s="153"/>
      <c r="PCP52" s="153"/>
      <c r="PCQ52" s="153"/>
      <c r="PCR52" s="153"/>
      <c r="PCS52" s="153"/>
      <c r="PCT52" s="153"/>
      <c r="PCU52" s="153"/>
      <c r="PCV52" s="153"/>
      <c r="PCW52" s="153"/>
      <c r="PCX52" s="153"/>
      <c r="PCY52" s="153"/>
      <c r="PCZ52" s="153"/>
      <c r="PDA52" s="153"/>
      <c r="PDB52" s="153"/>
      <c r="PDC52" s="153"/>
      <c r="PDD52" s="153"/>
      <c r="PDE52" s="153"/>
      <c r="PDF52" s="153"/>
      <c r="PDG52" s="153"/>
      <c r="PDH52" s="153"/>
      <c r="PDI52" s="153"/>
      <c r="PDJ52" s="153"/>
      <c r="PDK52" s="153"/>
      <c r="PDL52" s="153"/>
      <c r="PDM52" s="153"/>
      <c r="PDN52" s="153"/>
      <c r="PDO52" s="153"/>
      <c r="PDP52" s="153"/>
      <c r="PDQ52" s="153"/>
      <c r="PDR52" s="153"/>
      <c r="PDS52" s="153"/>
      <c r="PDT52" s="153"/>
      <c r="PDU52" s="153"/>
      <c r="PDV52" s="153"/>
      <c r="PDW52" s="153"/>
      <c r="PDX52" s="153"/>
      <c r="PDY52" s="153"/>
      <c r="PDZ52" s="153"/>
      <c r="PEA52" s="153"/>
      <c r="PEB52" s="153"/>
      <c r="PEC52" s="153"/>
      <c r="PED52" s="153"/>
      <c r="PEE52" s="153"/>
      <c r="PEF52" s="153"/>
      <c r="PEG52" s="153"/>
      <c r="PEH52" s="153"/>
      <c r="PEI52" s="153"/>
      <c r="PEJ52" s="153"/>
      <c r="PEK52" s="153"/>
      <c r="PEL52" s="153"/>
      <c r="PEM52" s="153"/>
      <c r="PEN52" s="153"/>
      <c r="PEO52" s="153"/>
      <c r="PEP52" s="153"/>
      <c r="PEQ52" s="153"/>
      <c r="PER52" s="153"/>
      <c r="PES52" s="153"/>
      <c r="PET52" s="153"/>
      <c r="PEU52" s="153"/>
      <c r="PEV52" s="153"/>
      <c r="PEW52" s="153"/>
      <c r="PEX52" s="153"/>
      <c r="PEY52" s="153"/>
      <c r="PEZ52" s="153"/>
      <c r="PFA52" s="153"/>
      <c r="PFB52" s="153"/>
      <c r="PFC52" s="153"/>
      <c r="PFD52" s="153"/>
      <c r="PFE52" s="153"/>
      <c r="PFF52" s="153"/>
      <c r="PFG52" s="153"/>
      <c r="PFH52" s="153"/>
      <c r="PFI52" s="153"/>
      <c r="PFJ52" s="153"/>
      <c r="PFK52" s="153"/>
      <c r="PFL52" s="153"/>
      <c r="PFM52" s="153"/>
      <c r="PFN52" s="153"/>
      <c r="PFO52" s="153"/>
      <c r="PFP52" s="153"/>
      <c r="PFQ52" s="153"/>
      <c r="PFR52" s="153"/>
      <c r="PFS52" s="153"/>
      <c r="PFT52" s="153"/>
      <c r="PFU52" s="153"/>
      <c r="PFV52" s="153"/>
      <c r="PFW52" s="153"/>
      <c r="PFX52" s="153"/>
      <c r="PFY52" s="153"/>
      <c r="PFZ52" s="153"/>
      <c r="PGA52" s="153"/>
      <c r="PGB52" s="153"/>
      <c r="PGC52" s="153"/>
      <c r="PGD52" s="153"/>
      <c r="PGE52" s="153"/>
      <c r="PGF52" s="153"/>
      <c r="PGG52" s="153"/>
      <c r="PGH52" s="153"/>
      <c r="PGI52" s="153"/>
      <c r="PGJ52" s="153"/>
      <c r="PGK52" s="153"/>
      <c r="PGL52" s="153"/>
      <c r="PGM52" s="153"/>
      <c r="PGN52" s="153"/>
      <c r="PGO52" s="153"/>
      <c r="PGP52" s="153"/>
      <c r="PGQ52" s="153"/>
      <c r="PGR52" s="153"/>
      <c r="PGS52" s="153"/>
      <c r="PGT52" s="153"/>
      <c r="PGU52" s="153"/>
      <c r="PGV52" s="153"/>
      <c r="PGW52" s="153"/>
      <c r="PGX52" s="153"/>
      <c r="PGY52" s="153"/>
      <c r="PGZ52" s="153"/>
      <c r="PHA52" s="153"/>
      <c r="PHB52" s="153"/>
      <c r="PHC52" s="153"/>
      <c r="PHD52" s="153"/>
      <c r="PHE52" s="153"/>
      <c r="PHF52" s="153"/>
      <c r="PHG52" s="153"/>
      <c r="PHH52" s="153"/>
      <c r="PHI52" s="153"/>
      <c r="PHJ52" s="153"/>
      <c r="PHK52" s="153"/>
      <c r="PHL52" s="153"/>
      <c r="PHM52" s="153"/>
      <c r="PHN52" s="153"/>
      <c r="PHO52" s="153"/>
      <c r="PHP52" s="153"/>
      <c r="PHQ52" s="153"/>
      <c r="PHR52" s="153"/>
      <c r="PHS52" s="153"/>
      <c r="PHT52" s="153"/>
      <c r="PHU52" s="153"/>
      <c r="PHV52" s="153"/>
      <c r="PHW52" s="153"/>
      <c r="PHX52" s="153"/>
      <c r="PHY52" s="153"/>
      <c r="PHZ52" s="153"/>
      <c r="PIA52" s="153"/>
      <c r="PIB52" s="153"/>
      <c r="PIC52" s="153"/>
      <c r="PID52" s="153"/>
      <c r="PIE52" s="153"/>
      <c r="PIF52" s="153"/>
      <c r="PIG52" s="153"/>
      <c r="PIH52" s="153"/>
      <c r="PII52" s="153"/>
      <c r="PIJ52" s="153"/>
      <c r="PIK52" s="153"/>
      <c r="PIL52" s="153"/>
      <c r="PIM52" s="153"/>
      <c r="PIN52" s="153"/>
      <c r="PIO52" s="153"/>
      <c r="PIP52" s="153"/>
      <c r="PIQ52" s="153"/>
      <c r="PIR52" s="153"/>
      <c r="PIS52" s="153"/>
      <c r="PIT52" s="153"/>
      <c r="PIU52" s="153"/>
      <c r="PIV52" s="153"/>
      <c r="PIW52" s="153"/>
      <c r="PIX52" s="153"/>
      <c r="PIY52" s="153"/>
      <c r="PIZ52" s="153"/>
      <c r="PJA52" s="153"/>
      <c r="PJB52" s="153"/>
      <c r="PJC52" s="153"/>
      <c r="PJD52" s="153"/>
      <c r="PJE52" s="153"/>
      <c r="PJF52" s="153"/>
      <c r="PJG52" s="153"/>
      <c r="PJH52" s="153"/>
      <c r="PJI52" s="153"/>
      <c r="PJJ52" s="153"/>
      <c r="PJK52" s="153"/>
      <c r="PJL52" s="153"/>
      <c r="PJM52" s="153"/>
      <c r="PJN52" s="153"/>
      <c r="PJO52" s="153"/>
      <c r="PJP52" s="153"/>
      <c r="PJQ52" s="153"/>
      <c r="PJR52" s="153"/>
      <c r="PJS52" s="153"/>
      <c r="PJT52" s="153"/>
      <c r="PJU52" s="153"/>
      <c r="PJV52" s="153"/>
      <c r="PJW52" s="153"/>
      <c r="PJX52" s="153"/>
      <c r="PJY52" s="153"/>
      <c r="PJZ52" s="153"/>
      <c r="PKA52" s="153"/>
      <c r="PKB52" s="153"/>
      <c r="PKC52" s="153"/>
      <c r="PKD52" s="153"/>
      <c r="PKE52" s="153"/>
      <c r="PKF52" s="153"/>
      <c r="PKG52" s="153"/>
      <c r="PKH52" s="153"/>
      <c r="PKI52" s="153"/>
      <c r="PKJ52" s="153"/>
      <c r="PKK52" s="153"/>
      <c r="PKL52" s="153"/>
      <c r="PKM52" s="153"/>
      <c r="PKN52" s="153"/>
      <c r="PKO52" s="153"/>
      <c r="PKP52" s="153"/>
      <c r="PKQ52" s="153"/>
      <c r="PKR52" s="153"/>
      <c r="PKS52" s="153"/>
      <c r="PKT52" s="153"/>
      <c r="PKU52" s="153"/>
      <c r="PKV52" s="153"/>
      <c r="PKW52" s="153"/>
      <c r="PKX52" s="153"/>
      <c r="PKY52" s="153"/>
      <c r="PKZ52" s="153"/>
      <c r="PLA52" s="153"/>
      <c r="PLB52" s="153"/>
      <c r="PLC52" s="153"/>
      <c r="PLD52" s="153"/>
      <c r="PLE52" s="153"/>
      <c r="PLF52" s="153"/>
      <c r="PLG52" s="153"/>
      <c r="PLH52" s="153"/>
      <c r="PLI52" s="153"/>
      <c r="PLJ52" s="153"/>
      <c r="PLK52" s="153"/>
      <c r="PLL52" s="153"/>
      <c r="PLM52" s="153"/>
      <c r="PLN52" s="153"/>
      <c r="PLO52" s="153"/>
      <c r="PLP52" s="153"/>
      <c r="PLQ52" s="153"/>
      <c r="PLR52" s="153"/>
      <c r="PLS52" s="153"/>
      <c r="PLT52" s="153"/>
      <c r="PLU52" s="153"/>
      <c r="PLV52" s="153"/>
      <c r="PLW52" s="153"/>
      <c r="PLX52" s="153"/>
      <c r="PLY52" s="153"/>
      <c r="PLZ52" s="153"/>
      <c r="PMA52" s="153"/>
      <c r="PMB52" s="153"/>
      <c r="PMC52" s="153"/>
      <c r="PMD52" s="153"/>
      <c r="PME52" s="153"/>
      <c r="PMF52" s="153"/>
      <c r="PMG52" s="153"/>
      <c r="PMH52" s="153"/>
      <c r="PMI52" s="153"/>
      <c r="PMJ52" s="153"/>
      <c r="PMK52" s="153"/>
      <c r="PML52" s="153"/>
      <c r="PMM52" s="153"/>
      <c r="PMN52" s="153"/>
      <c r="PMO52" s="153"/>
      <c r="PMP52" s="153"/>
      <c r="PMQ52" s="153"/>
      <c r="PMR52" s="153"/>
      <c r="PMS52" s="153"/>
      <c r="PMT52" s="153"/>
      <c r="PMU52" s="153"/>
      <c r="PMV52" s="153"/>
      <c r="PMW52" s="153"/>
      <c r="PMX52" s="153"/>
      <c r="PMY52" s="153"/>
      <c r="PMZ52" s="153"/>
      <c r="PNA52" s="153"/>
      <c r="PNB52" s="153"/>
      <c r="PNC52" s="153"/>
      <c r="PND52" s="153"/>
      <c r="PNE52" s="153"/>
      <c r="PNF52" s="153"/>
      <c r="PNG52" s="153"/>
      <c r="PNH52" s="153"/>
      <c r="PNI52" s="153"/>
      <c r="PNJ52" s="153"/>
      <c r="PNK52" s="153"/>
      <c r="PNL52" s="153"/>
      <c r="PNM52" s="153"/>
      <c r="PNN52" s="153"/>
      <c r="PNO52" s="153"/>
      <c r="PNP52" s="153"/>
      <c r="PNQ52" s="153"/>
      <c r="PNR52" s="153"/>
      <c r="PNS52" s="153"/>
      <c r="PNT52" s="153"/>
      <c r="PNU52" s="153"/>
      <c r="PNV52" s="153"/>
      <c r="PNW52" s="153"/>
      <c r="PNX52" s="153"/>
      <c r="PNY52" s="153"/>
      <c r="PNZ52" s="153"/>
      <c r="POA52" s="153"/>
      <c r="POB52" s="153"/>
      <c r="POC52" s="153"/>
      <c r="POD52" s="153"/>
      <c r="POE52" s="153"/>
      <c r="POF52" s="153"/>
      <c r="POG52" s="153"/>
      <c r="POH52" s="153"/>
      <c r="POI52" s="153"/>
      <c r="POJ52" s="153"/>
      <c r="POK52" s="153"/>
      <c r="POL52" s="153"/>
      <c r="POM52" s="153"/>
      <c r="PON52" s="153"/>
      <c r="POO52" s="153"/>
      <c r="POP52" s="153"/>
      <c r="POQ52" s="153"/>
      <c r="POR52" s="153"/>
      <c r="POS52" s="153"/>
      <c r="POT52" s="153"/>
      <c r="POU52" s="153"/>
      <c r="POV52" s="153"/>
      <c r="POW52" s="153"/>
      <c r="POX52" s="153"/>
      <c r="POY52" s="153"/>
      <c r="POZ52" s="153"/>
      <c r="PPA52" s="153"/>
      <c r="PPB52" s="153"/>
      <c r="PPC52" s="153"/>
      <c r="PPD52" s="153"/>
      <c r="PPE52" s="153"/>
      <c r="PPF52" s="153"/>
      <c r="PPG52" s="153"/>
      <c r="PPH52" s="153"/>
      <c r="PPI52" s="153"/>
      <c r="PPJ52" s="153"/>
      <c r="PPK52" s="153"/>
      <c r="PPL52" s="153"/>
      <c r="PPM52" s="153"/>
      <c r="PPN52" s="153"/>
      <c r="PPO52" s="153"/>
      <c r="PPP52" s="153"/>
      <c r="PPQ52" s="153"/>
      <c r="PPR52" s="153"/>
      <c r="PPS52" s="153"/>
      <c r="PPT52" s="153"/>
      <c r="PPU52" s="153"/>
      <c r="PPV52" s="153"/>
      <c r="PPW52" s="153"/>
      <c r="PPX52" s="153"/>
      <c r="PPY52" s="153"/>
      <c r="PPZ52" s="153"/>
      <c r="PQA52" s="153"/>
      <c r="PQB52" s="153"/>
      <c r="PQC52" s="153"/>
      <c r="PQD52" s="153"/>
      <c r="PQE52" s="153"/>
      <c r="PQF52" s="153"/>
      <c r="PQG52" s="153"/>
      <c r="PQH52" s="153"/>
      <c r="PQI52" s="153"/>
      <c r="PQJ52" s="153"/>
      <c r="PQK52" s="153"/>
      <c r="PQL52" s="153"/>
      <c r="PQM52" s="153"/>
      <c r="PQN52" s="153"/>
      <c r="PQO52" s="153"/>
      <c r="PQP52" s="153"/>
      <c r="PQQ52" s="153"/>
      <c r="PQR52" s="153"/>
      <c r="PQS52" s="153"/>
      <c r="PQT52" s="153"/>
      <c r="PQU52" s="153"/>
      <c r="PQV52" s="153"/>
      <c r="PQW52" s="153"/>
      <c r="PQX52" s="153"/>
      <c r="PQY52" s="153"/>
      <c r="PQZ52" s="153"/>
      <c r="PRA52" s="153"/>
      <c r="PRB52" s="153"/>
      <c r="PRC52" s="153"/>
      <c r="PRD52" s="153"/>
      <c r="PRE52" s="153"/>
      <c r="PRF52" s="153"/>
      <c r="PRG52" s="153"/>
      <c r="PRH52" s="153"/>
      <c r="PRI52" s="153"/>
      <c r="PRJ52" s="153"/>
      <c r="PRK52" s="153"/>
      <c r="PRL52" s="153"/>
      <c r="PRM52" s="153"/>
      <c r="PRN52" s="153"/>
      <c r="PRO52" s="153"/>
      <c r="PRP52" s="153"/>
      <c r="PRQ52" s="153"/>
      <c r="PRR52" s="153"/>
      <c r="PRS52" s="153"/>
      <c r="PRT52" s="153"/>
      <c r="PRU52" s="153"/>
      <c r="PRV52" s="153"/>
      <c r="PRW52" s="153"/>
      <c r="PRX52" s="153"/>
      <c r="PRY52" s="153"/>
      <c r="PRZ52" s="153"/>
      <c r="PSA52" s="153"/>
      <c r="PSB52" s="153"/>
      <c r="PSC52" s="153"/>
      <c r="PSD52" s="153"/>
      <c r="PSE52" s="153"/>
      <c r="PSF52" s="153"/>
      <c r="PSG52" s="153"/>
      <c r="PSH52" s="153"/>
      <c r="PSI52" s="153"/>
      <c r="PSJ52" s="153"/>
      <c r="PSK52" s="153"/>
      <c r="PSL52" s="153"/>
      <c r="PSM52" s="153"/>
      <c r="PSN52" s="153"/>
      <c r="PSO52" s="153"/>
      <c r="PSP52" s="153"/>
      <c r="PSQ52" s="153"/>
      <c r="PSR52" s="153"/>
      <c r="PSS52" s="153"/>
      <c r="PST52" s="153"/>
      <c r="PSU52" s="153"/>
      <c r="PSV52" s="153"/>
      <c r="PSW52" s="153"/>
      <c r="PSX52" s="153"/>
      <c r="PSY52" s="153"/>
      <c r="PSZ52" s="153"/>
      <c r="PTA52" s="153"/>
      <c r="PTB52" s="153"/>
      <c r="PTC52" s="153"/>
      <c r="PTD52" s="153"/>
      <c r="PTE52" s="153"/>
      <c r="PTF52" s="153"/>
      <c r="PTG52" s="153"/>
      <c r="PTH52" s="153"/>
      <c r="PTI52" s="153"/>
      <c r="PTJ52" s="153"/>
      <c r="PTK52" s="153"/>
      <c r="PTL52" s="153"/>
      <c r="PTM52" s="153"/>
      <c r="PTN52" s="153"/>
      <c r="PTO52" s="153"/>
      <c r="PTP52" s="153"/>
      <c r="PTQ52" s="153"/>
      <c r="PTR52" s="153"/>
      <c r="PTS52" s="153"/>
      <c r="PTT52" s="153"/>
      <c r="PTU52" s="153"/>
      <c r="PTV52" s="153"/>
      <c r="PTW52" s="153"/>
      <c r="PTX52" s="153"/>
      <c r="PTY52" s="153"/>
      <c r="PTZ52" s="153"/>
      <c r="PUA52" s="153"/>
      <c r="PUB52" s="153"/>
      <c r="PUC52" s="153"/>
      <c r="PUD52" s="153"/>
      <c r="PUE52" s="153"/>
      <c r="PUF52" s="153"/>
      <c r="PUG52" s="153"/>
      <c r="PUH52" s="153"/>
      <c r="PUI52" s="153"/>
      <c r="PUJ52" s="153"/>
      <c r="PUK52" s="153"/>
      <c r="PUL52" s="153"/>
      <c r="PUM52" s="153"/>
      <c r="PUN52" s="153"/>
      <c r="PUO52" s="153"/>
      <c r="PUP52" s="153"/>
      <c r="PUQ52" s="153"/>
      <c r="PUR52" s="153"/>
      <c r="PUS52" s="153"/>
      <c r="PUT52" s="153"/>
      <c r="PUU52" s="153"/>
      <c r="PUV52" s="153"/>
      <c r="PUW52" s="153"/>
      <c r="PUX52" s="153"/>
      <c r="PUY52" s="153"/>
      <c r="PUZ52" s="153"/>
      <c r="PVA52" s="153"/>
      <c r="PVB52" s="153"/>
      <c r="PVC52" s="153"/>
      <c r="PVD52" s="153"/>
      <c r="PVE52" s="153"/>
      <c r="PVF52" s="153"/>
      <c r="PVG52" s="153"/>
      <c r="PVH52" s="153"/>
      <c r="PVI52" s="153"/>
      <c r="PVJ52" s="153"/>
      <c r="PVK52" s="153"/>
      <c r="PVL52" s="153"/>
      <c r="PVM52" s="153"/>
      <c r="PVN52" s="153"/>
      <c r="PVO52" s="153"/>
      <c r="PVP52" s="153"/>
      <c r="PVQ52" s="153"/>
      <c r="PVR52" s="153"/>
      <c r="PVS52" s="153"/>
      <c r="PVT52" s="153"/>
      <c r="PVU52" s="153"/>
      <c r="PVV52" s="153"/>
      <c r="PVW52" s="153"/>
      <c r="PVX52" s="153"/>
      <c r="PVY52" s="153"/>
      <c r="PVZ52" s="153"/>
      <c r="PWA52" s="153"/>
      <c r="PWB52" s="153"/>
      <c r="PWC52" s="153"/>
      <c r="PWD52" s="153"/>
      <c r="PWE52" s="153"/>
      <c r="PWF52" s="153"/>
      <c r="PWG52" s="153"/>
      <c r="PWH52" s="153"/>
      <c r="PWI52" s="153"/>
      <c r="PWJ52" s="153"/>
      <c r="PWK52" s="153"/>
      <c r="PWL52" s="153"/>
      <c r="PWM52" s="153"/>
      <c r="PWN52" s="153"/>
      <c r="PWO52" s="153"/>
      <c r="PWP52" s="153"/>
      <c r="PWQ52" s="153"/>
      <c r="PWR52" s="153"/>
      <c r="PWS52" s="153"/>
      <c r="PWT52" s="153"/>
      <c r="PWU52" s="153"/>
      <c r="PWV52" s="153"/>
      <c r="PWW52" s="153"/>
      <c r="PWX52" s="153"/>
      <c r="PWY52" s="153"/>
      <c r="PWZ52" s="153"/>
      <c r="PXA52" s="153"/>
      <c r="PXB52" s="153"/>
      <c r="PXC52" s="153"/>
      <c r="PXD52" s="153"/>
      <c r="PXE52" s="153"/>
      <c r="PXF52" s="153"/>
      <c r="PXG52" s="153"/>
      <c r="PXH52" s="153"/>
      <c r="PXI52" s="153"/>
      <c r="PXJ52" s="153"/>
      <c r="PXK52" s="153"/>
      <c r="PXL52" s="153"/>
      <c r="PXM52" s="153"/>
      <c r="PXN52" s="153"/>
      <c r="PXO52" s="153"/>
      <c r="PXP52" s="153"/>
      <c r="PXQ52" s="153"/>
      <c r="PXR52" s="153"/>
      <c r="PXS52" s="153"/>
      <c r="PXT52" s="153"/>
      <c r="PXU52" s="153"/>
      <c r="PXV52" s="153"/>
      <c r="PXW52" s="153"/>
      <c r="PXX52" s="153"/>
      <c r="PXY52" s="153"/>
      <c r="PXZ52" s="153"/>
      <c r="PYA52" s="153"/>
      <c r="PYB52" s="153"/>
      <c r="PYC52" s="153"/>
      <c r="PYD52" s="153"/>
      <c r="PYE52" s="153"/>
      <c r="PYF52" s="153"/>
      <c r="PYG52" s="153"/>
      <c r="PYH52" s="153"/>
      <c r="PYI52" s="153"/>
      <c r="PYJ52" s="153"/>
      <c r="PYK52" s="153"/>
      <c r="PYL52" s="153"/>
      <c r="PYM52" s="153"/>
      <c r="PYN52" s="153"/>
      <c r="PYO52" s="153"/>
      <c r="PYP52" s="153"/>
      <c r="PYQ52" s="153"/>
      <c r="PYR52" s="153"/>
      <c r="PYS52" s="153"/>
      <c r="PYT52" s="153"/>
      <c r="PYU52" s="153"/>
      <c r="PYV52" s="153"/>
      <c r="PYW52" s="153"/>
      <c r="PYX52" s="153"/>
      <c r="PYY52" s="153"/>
      <c r="PYZ52" s="153"/>
      <c r="PZA52" s="153"/>
      <c r="PZB52" s="153"/>
      <c r="PZC52" s="153"/>
      <c r="PZD52" s="153"/>
      <c r="PZE52" s="153"/>
      <c r="PZF52" s="153"/>
      <c r="PZG52" s="153"/>
      <c r="PZH52" s="153"/>
      <c r="PZI52" s="153"/>
      <c r="PZJ52" s="153"/>
      <c r="PZK52" s="153"/>
      <c r="PZL52" s="153"/>
      <c r="PZM52" s="153"/>
      <c r="PZN52" s="153"/>
      <c r="PZO52" s="153"/>
      <c r="PZP52" s="153"/>
      <c r="PZQ52" s="153"/>
      <c r="PZR52" s="153"/>
      <c r="PZS52" s="153"/>
      <c r="PZT52" s="153"/>
      <c r="PZU52" s="153"/>
      <c r="PZV52" s="153"/>
      <c r="PZW52" s="153"/>
      <c r="PZX52" s="153"/>
      <c r="PZY52" s="153"/>
      <c r="PZZ52" s="153"/>
      <c r="QAA52" s="153"/>
      <c r="QAB52" s="153"/>
      <c r="QAC52" s="153"/>
      <c r="QAD52" s="153"/>
      <c r="QAE52" s="153"/>
      <c r="QAF52" s="153"/>
      <c r="QAG52" s="153"/>
      <c r="QAH52" s="153"/>
      <c r="QAI52" s="153"/>
      <c r="QAJ52" s="153"/>
      <c r="QAK52" s="153"/>
      <c r="QAL52" s="153"/>
      <c r="QAM52" s="153"/>
      <c r="QAN52" s="153"/>
      <c r="QAO52" s="153"/>
      <c r="QAP52" s="153"/>
      <c r="QAQ52" s="153"/>
      <c r="QAR52" s="153"/>
      <c r="QAS52" s="153"/>
      <c r="QAT52" s="153"/>
      <c r="QAU52" s="153"/>
      <c r="QAV52" s="153"/>
      <c r="QAW52" s="153"/>
      <c r="QAX52" s="153"/>
      <c r="QAY52" s="153"/>
      <c r="QAZ52" s="153"/>
      <c r="QBA52" s="153"/>
      <c r="QBB52" s="153"/>
      <c r="QBC52" s="153"/>
      <c r="QBD52" s="153"/>
      <c r="QBE52" s="153"/>
      <c r="QBF52" s="153"/>
      <c r="QBG52" s="153"/>
      <c r="QBH52" s="153"/>
      <c r="QBI52" s="153"/>
      <c r="QBJ52" s="153"/>
      <c r="QBK52" s="153"/>
      <c r="QBL52" s="153"/>
      <c r="QBM52" s="153"/>
      <c r="QBN52" s="153"/>
      <c r="QBO52" s="153"/>
      <c r="QBP52" s="153"/>
      <c r="QBQ52" s="153"/>
      <c r="QBR52" s="153"/>
      <c r="QBS52" s="153"/>
      <c r="QBT52" s="153"/>
      <c r="QBU52" s="153"/>
      <c r="QBV52" s="153"/>
      <c r="QBW52" s="153"/>
      <c r="QBX52" s="153"/>
      <c r="QBY52" s="153"/>
      <c r="QBZ52" s="153"/>
      <c r="QCA52" s="153"/>
      <c r="QCB52" s="153"/>
      <c r="QCC52" s="153"/>
      <c r="QCD52" s="153"/>
      <c r="QCE52" s="153"/>
      <c r="QCF52" s="153"/>
      <c r="QCG52" s="153"/>
      <c r="QCH52" s="153"/>
      <c r="QCI52" s="153"/>
      <c r="QCJ52" s="153"/>
      <c r="QCK52" s="153"/>
      <c r="QCL52" s="153"/>
      <c r="QCM52" s="153"/>
      <c r="QCN52" s="153"/>
      <c r="QCO52" s="153"/>
      <c r="QCP52" s="153"/>
      <c r="QCQ52" s="153"/>
      <c r="QCR52" s="153"/>
      <c r="QCS52" s="153"/>
      <c r="QCT52" s="153"/>
      <c r="QCU52" s="153"/>
      <c r="QCV52" s="153"/>
      <c r="QCW52" s="153"/>
      <c r="QCX52" s="153"/>
      <c r="QCY52" s="153"/>
      <c r="QCZ52" s="153"/>
      <c r="QDA52" s="153"/>
      <c r="QDB52" s="153"/>
      <c r="QDC52" s="153"/>
      <c r="QDD52" s="153"/>
      <c r="QDE52" s="153"/>
      <c r="QDF52" s="153"/>
      <c r="QDG52" s="153"/>
      <c r="QDH52" s="153"/>
      <c r="QDI52" s="153"/>
      <c r="QDJ52" s="153"/>
      <c r="QDK52" s="153"/>
      <c r="QDL52" s="153"/>
      <c r="QDM52" s="153"/>
      <c r="QDN52" s="153"/>
      <c r="QDO52" s="153"/>
      <c r="QDP52" s="153"/>
      <c r="QDQ52" s="153"/>
      <c r="QDR52" s="153"/>
      <c r="QDS52" s="153"/>
      <c r="QDT52" s="153"/>
      <c r="QDU52" s="153"/>
      <c r="QDV52" s="153"/>
      <c r="QDW52" s="153"/>
      <c r="QDX52" s="153"/>
      <c r="QDY52" s="153"/>
      <c r="QDZ52" s="153"/>
      <c r="QEA52" s="153"/>
      <c r="QEB52" s="153"/>
      <c r="QEC52" s="153"/>
      <c r="QED52" s="153"/>
      <c r="QEE52" s="153"/>
      <c r="QEF52" s="153"/>
      <c r="QEG52" s="153"/>
      <c r="QEH52" s="153"/>
      <c r="QEI52" s="153"/>
      <c r="QEJ52" s="153"/>
      <c r="QEK52" s="153"/>
      <c r="QEL52" s="153"/>
      <c r="QEM52" s="153"/>
      <c r="QEN52" s="153"/>
      <c r="QEO52" s="153"/>
      <c r="QEP52" s="153"/>
      <c r="QEQ52" s="153"/>
      <c r="QER52" s="153"/>
      <c r="QES52" s="153"/>
      <c r="QET52" s="153"/>
      <c r="QEU52" s="153"/>
      <c r="QEV52" s="153"/>
      <c r="QEW52" s="153"/>
      <c r="QEX52" s="153"/>
      <c r="QEY52" s="153"/>
      <c r="QEZ52" s="153"/>
      <c r="QFA52" s="153"/>
      <c r="QFB52" s="153"/>
      <c r="QFC52" s="153"/>
      <c r="QFD52" s="153"/>
      <c r="QFE52" s="153"/>
      <c r="QFF52" s="153"/>
      <c r="QFG52" s="153"/>
      <c r="QFH52" s="153"/>
      <c r="QFI52" s="153"/>
      <c r="QFJ52" s="153"/>
      <c r="QFK52" s="153"/>
      <c r="QFL52" s="153"/>
      <c r="QFM52" s="153"/>
      <c r="QFN52" s="153"/>
      <c r="QFO52" s="153"/>
      <c r="QFP52" s="153"/>
      <c r="QFQ52" s="153"/>
      <c r="QFR52" s="153"/>
      <c r="QFS52" s="153"/>
      <c r="QFT52" s="153"/>
      <c r="QFU52" s="153"/>
      <c r="QFV52" s="153"/>
      <c r="QFW52" s="153"/>
      <c r="QFX52" s="153"/>
      <c r="QFY52" s="153"/>
      <c r="QFZ52" s="153"/>
      <c r="QGA52" s="153"/>
      <c r="QGB52" s="153"/>
      <c r="QGC52" s="153"/>
      <c r="QGD52" s="153"/>
      <c r="QGE52" s="153"/>
      <c r="QGF52" s="153"/>
      <c r="QGG52" s="153"/>
      <c r="QGH52" s="153"/>
      <c r="QGI52" s="153"/>
      <c r="QGJ52" s="153"/>
      <c r="QGK52" s="153"/>
      <c r="QGL52" s="153"/>
      <c r="QGM52" s="153"/>
      <c r="QGN52" s="153"/>
      <c r="QGO52" s="153"/>
      <c r="QGP52" s="153"/>
      <c r="QGQ52" s="153"/>
      <c r="QGR52" s="153"/>
      <c r="QGS52" s="153"/>
      <c r="QGT52" s="153"/>
      <c r="QGU52" s="153"/>
      <c r="QGV52" s="153"/>
      <c r="QGW52" s="153"/>
      <c r="QGX52" s="153"/>
      <c r="QGY52" s="153"/>
      <c r="QGZ52" s="153"/>
      <c r="QHA52" s="153"/>
      <c r="QHB52" s="153"/>
      <c r="QHC52" s="153"/>
      <c r="QHD52" s="153"/>
      <c r="QHE52" s="153"/>
      <c r="QHF52" s="153"/>
      <c r="QHG52" s="153"/>
      <c r="QHH52" s="153"/>
      <c r="QHI52" s="153"/>
      <c r="QHJ52" s="153"/>
      <c r="QHK52" s="153"/>
      <c r="QHL52" s="153"/>
      <c r="QHM52" s="153"/>
      <c r="QHN52" s="153"/>
      <c r="QHO52" s="153"/>
      <c r="QHP52" s="153"/>
      <c r="QHQ52" s="153"/>
      <c r="QHR52" s="153"/>
      <c r="QHS52" s="153"/>
      <c r="QHT52" s="153"/>
      <c r="QHU52" s="153"/>
      <c r="QHV52" s="153"/>
      <c r="QHW52" s="153"/>
      <c r="QHX52" s="153"/>
      <c r="QHY52" s="153"/>
      <c r="QHZ52" s="153"/>
      <c r="QIA52" s="153"/>
      <c r="QIB52" s="153"/>
      <c r="QIC52" s="153"/>
      <c r="QID52" s="153"/>
      <c r="QIE52" s="153"/>
      <c r="QIF52" s="153"/>
      <c r="QIG52" s="153"/>
      <c r="QIH52" s="153"/>
      <c r="QII52" s="153"/>
      <c r="QIJ52" s="153"/>
      <c r="QIK52" s="153"/>
      <c r="QIL52" s="153"/>
      <c r="QIM52" s="153"/>
      <c r="QIN52" s="153"/>
      <c r="QIO52" s="153"/>
      <c r="QIP52" s="153"/>
      <c r="QIQ52" s="153"/>
      <c r="QIR52" s="153"/>
      <c r="QIS52" s="153"/>
      <c r="QIT52" s="153"/>
      <c r="QIU52" s="153"/>
      <c r="QIV52" s="153"/>
      <c r="QIW52" s="153"/>
      <c r="QIX52" s="153"/>
      <c r="QIY52" s="153"/>
      <c r="QIZ52" s="153"/>
      <c r="QJA52" s="153"/>
      <c r="QJB52" s="153"/>
      <c r="QJC52" s="153"/>
      <c r="QJD52" s="153"/>
      <c r="QJE52" s="153"/>
      <c r="QJF52" s="153"/>
      <c r="QJG52" s="153"/>
      <c r="QJH52" s="153"/>
      <c r="QJI52" s="153"/>
      <c r="QJJ52" s="153"/>
      <c r="QJK52" s="153"/>
      <c r="QJL52" s="153"/>
      <c r="QJM52" s="153"/>
      <c r="QJN52" s="153"/>
      <c r="QJO52" s="153"/>
      <c r="QJP52" s="153"/>
      <c r="QJQ52" s="153"/>
      <c r="QJR52" s="153"/>
      <c r="QJS52" s="153"/>
      <c r="QJT52" s="153"/>
      <c r="QJU52" s="153"/>
      <c r="QJV52" s="153"/>
      <c r="QJW52" s="153"/>
      <c r="QJX52" s="153"/>
      <c r="QJY52" s="153"/>
      <c r="QJZ52" s="153"/>
      <c r="QKA52" s="153"/>
      <c r="QKB52" s="153"/>
      <c r="QKC52" s="153"/>
      <c r="QKD52" s="153"/>
      <c r="QKE52" s="153"/>
      <c r="QKF52" s="153"/>
      <c r="QKG52" s="153"/>
      <c r="QKH52" s="153"/>
      <c r="QKI52" s="153"/>
      <c r="QKJ52" s="153"/>
      <c r="QKK52" s="153"/>
      <c r="QKL52" s="153"/>
      <c r="QKM52" s="153"/>
      <c r="QKN52" s="153"/>
      <c r="QKO52" s="153"/>
      <c r="QKP52" s="153"/>
      <c r="QKQ52" s="153"/>
      <c r="QKR52" s="153"/>
      <c r="QKS52" s="153"/>
      <c r="QKT52" s="153"/>
      <c r="QKU52" s="153"/>
      <c r="QKV52" s="153"/>
      <c r="QKW52" s="153"/>
      <c r="QKX52" s="153"/>
      <c r="QKY52" s="153"/>
      <c r="QKZ52" s="153"/>
      <c r="QLA52" s="153"/>
      <c r="QLB52" s="153"/>
      <c r="QLC52" s="153"/>
      <c r="QLD52" s="153"/>
      <c r="QLE52" s="153"/>
      <c r="QLF52" s="153"/>
      <c r="QLG52" s="153"/>
      <c r="QLH52" s="153"/>
      <c r="QLI52" s="153"/>
      <c r="QLJ52" s="153"/>
      <c r="QLK52" s="153"/>
      <c r="QLL52" s="153"/>
      <c r="QLM52" s="153"/>
      <c r="QLN52" s="153"/>
      <c r="QLO52" s="153"/>
      <c r="QLP52" s="153"/>
      <c r="QLQ52" s="153"/>
      <c r="QLR52" s="153"/>
      <c r="QLS52" s="153"/>
      <c r="QLT52" s="153"/>
      <c r="QLU52" s="153"/>
      <c r="QLV52" s="153"/>
      <c r="QLW52" s="153"/>
      <c r="QLX52" s="153"/>
      <c r="QLY52" s="153"/>
      <c r="QLZ52" s="153"/>
      <c r="QMA52" s="153"/>
      <c r="QMB52" s="153"/>
      <c r="QMC52" s="153"/>
      <c r="QMD52" s="153"/>
      <c r="QME52" s="153"/>
      <c r="QMF52" s="153"/>
      <c r="QMG52" s="153"/>
      <c r="QMH52" s="153"/>
      <c r="QMI52" s="153"/>
      <c r="QMJ52" s="153"/>
      <c r="QMK52" s="153"/>
      <c r="QML52" s="153"/>
      <c r="QMM52" s="153"/>
      <c r="QMN52" s="153"/>
      <c r="QMO52" s="153"/>
      <c r="QMP52" s="153"/>
      <c r="QMQ52" s="153"/>
      <c r="QMR52" s="153"/>
      <c r="QMS52" s="153"/>
      <c r="QMT52" s="153"/>
      <c r="QMU52" s="153"/>
      <c r="QMV52" s="153"/>
      <c r="QMW52" s="153"/>
      <c r="QMX52" s="153"/>
      <c r="QMY52" s="153"/>
      <c r="QMZ52" s="153"/>
      <c r="QNA52" s="153"/>
      <c r="QNB52" s="153"/>
      <c r="QNC52" s="153"/>
      <c r="QND52" s="153"/>
      <c r="QNE52" s="153"/>
      <c r="QNF52" s="153"/>
      <c r="QNG52" s="153"/>
      <c r="QNH52" s="153"/>
      <c r="QNI52" s="153"/>
      <c r="QNJ52" s="153"/>
      <c r="QNK52" s="153"/>
      <c r="QNL52" s="153"/>
      <c r="QNM52" s="153"/>
      <c r="QNN52" s="153"/>
      <c r="QNO52" s="153"/>
      <c r="QNP52" s="153"/>
      <c r="QNQ52" s="153"/>
      <c r="QNR52" s="153"/>
      <c r="QNS52" s="153"/>
      <c r="QNT52" s="153"/>
      <c r="QNU52" s="153"/>
      <c r="QNV52" s="153"/>
      <c r="QNW52" s="153"/>
      <c r="QNX52" s="153"/>
      <c r="QNY52" s="153"/>
      <c r="QNZ52" s="153"/>
      <c r="QOA52" s="153"/>
      <c r="QOB52" s="153"/>
      <c r="QOC52" s="153"/>
      <c r="QOD52" s="153"/>
      <c r="QOE52" s="153"/>
      <c r="QOF52" s="153"/>
      <c r="QOG52" s="153"/>
      <c r="QOH52" s="153"/>
      <c r="QOI52" s="153"/>
      <c r="QOJ52" s="153"/>
      <c r="QOK52" s="153"/>
      <c r="QOL52" s="153"/>
      <c r="QOM52" s="153"/>
      <c r="QON52" s="153"/>
      <c r="QOO52" s="153"/>
      <c r="QOP52" s="153"/>
      <c r="QOQ52" s="153"/>
      <c r="QOR52" s="153"/>
      <c r="QOS52" s="153"/>
      <c r="QOT52" s="153"/>
      <c r="QOU52" s="153"/>
      <c r="QOV52" s="153"/>
      <c r="QOW52" s="153"/>
      <c r="QOX52" s="153"/>
      <c r="QOY52" s="153"/>
      <c r="QOZ52" s="153"/>
      <c r="QPA52" s="153"/>
      <c r="QPB52" s="153"/>
      <c r="QPC52" s="153"/>
      <c r="QPD52" s="153"/>
      <c r="QPE52" s="153"/>
      <c r="QPF52" s="153"/>
      <c r="QPG52" s="153"/>
      <c r="QPH52" s="153"/>
      <c r="QPI52" s="153"/>
      <c r="QPJ52" s="153"/>
      <c r="QPK52" s="153"/>
      <c r="QPL52" s="153"/>
      <c r="QPM52" s="153"/>
      <c r="QPN52" s="153"/>
      <c r="QPO52" s="153"/>
      <c r="QPP52" s="153"/>
      <c r="QPQ52" s="153"/>
      <c r="QPR52" s="153"/>
      <c r="QPS52" s="153"/>
      <c r="QPT52" s="153"/>
      <c r="QPU52" s="153"/>
      <c r="QPV52" s="153"/>
      <c r="QPW52" s="153"/>
      <c r="QPX52" s="153"/>
      <c r="QPY52" s="153"/>
      <c r="QPZ52" s="153"/>
      <c r="QQA52" s="153"/>
      <c r="QQB52" s="153"/>
      <c r="QQC52" s="153"/>
      <c r="QQD52" s="153"/>
      <c r="QQE52" s="153"/>
      <c r="QQF52" s="153"/>
      <c r="QQG52" s="153"/>
      <c r="QQH52" s="153"/>
      <c r="QQI52" s="153"/>
      <c r="QQJ52" s="153"/>
      <c r="QQK52" s="153"/>
      <c r="QQL52" s="153"/>
      <c r="QQM52" s="153"/>
      <c r="QQN52" s="153"/>
      <c r="QQO52" s="153"/>
      <c r="QQP52" s="153"/>
      <c r="QQQ52" s="153"/>
      <c r="QQR52" s="153"/>
      <c r="QQS52" s="153"/>
      <c r="QQT52" s="153"/>
      <c r="QQU52" s="153"/>
      <c r="QQV52" s="153"/>
      <c r="QQW52" s="153"/>
      <c r="QQX52" s="153"/>
      <c r="QQY52" s="153"/>
      <c r="QQZ52" s="153"/>
      <c r="QRA52" s="153"/>
      <c r="QRB52" s="153"/>
      <c r="QRC52" s="153"/>
      <c r="QRD52" s="153"/>
      <c r="QRE52" s="153"/>
      <c r="QRF52" s="153"/>
      <c r="QRG52" s="153"/>
      <c r="QRH52" s="153"/>
      <c r="QRI52" s="153"/>
      <c r="QRJ52" s="153"/>
      <c r="QRK52" s="153"/>
      <c r="QRL52" s="153"/>
      <c r="QRM52" s="153"/>
      <c r="QRN52" s="153"/>
      <c r="QRO52" s="153"/>
      <c r="QRP52" s="153"/>
      <c r="QRQ52" s="153"/>
      <c r="QRR52" s="153"/>
      <c r="QRS52" s="153"/>
      <c r="QRT52" s="153"/>
      <c r="QRU52" s="153"/>
      <c r="QRV52" s="153"/>
      <c r="QRW52" s="153"/>
      <c r="QRX52" s="153"/>
      <c r="QRY52" s="153"/>
      <c r="QRZ52" s="153"/>
      <c r="QSA52" s="153"/>
      <c r="QSB52" s="153"/>
      <c r="QSC52" s="153"/>
      <c r="QSD52" s="153"/>
      <c r="QSE52" s="153"/>
      <c r="QSF52" s="153"/>
      <c r="QSG52" s="153"/>
      <c r="QSH52" s="153"/>
      <c r="QSI52" s="153"/>
      <c r="QSJ52" s="153"/>
      <c r="QSK52" s="153"/>
      <c r="QSL52" s="153"/>
      <c r="QSM52" s="153"/>
      <c r="QSN52" s="153"/>
      <c r="QSO52" s="153"/>
      <c r="QSP52" s="153"/>
      <c r="QSQ52" s="153"/>
      <c r="QSR52" s="153"/>
      <c r="QSS52" s="153"/>
      <c r="QST52" s="153"/>
      <c r="QSU52" s="153"/>
      <c r="QSV52" s="153"/>
      <c r="QSW52" s="153"/>
      <c r="QSX52" s="153"/>
      <c r="QSY52" s="153"/>
      <c r="QSZ52" s="153"/>
      <c r="QTA52" s="153"/>
      <c r="QTB52" s="153"/>
      <c r="QTC52" s="153"/>
      <c r="QTD52" s="153"/>
      <c r="QTE52" s="153"/>
      <c r="QTF52" s="153"/>
      <c r="QTG52" s="153"/>
      <c r="QTH52" s="153"/>
      <c r="QTI52" s="153"/>
      <c r="QTJ52" s="153"/>
      <c r="QTK52" s="153"/>
      <c r="QTL52" s="153"/>
      <c r="QTM52" s="153"/>
      <c r="QTN52" s="153"/>
      <c r="QTO52" s="153"/>
      <c r="QTP52" s="153"/>
      <c r="QTQ52" s="153"/>
      <c r="QTR52" s="153"/>
      <c r="QTS52" s="153"/>
      <c r="QTT52" s="153"/>
      <c r="QTU52" s="153"/>
      <c r="QTV52" s="153"/>
      <c r="QTW52" s="153"/>
      <c r="QTX52" s="153"/>
      <c r="QTY52" s="153"/>
      <c r="QTZ52" s="153"/>
      <c r="QUA52" s="153"/>
      <c r="QUB52" s="153"/>
      <c r="QUC52" s="153"/>
      <c r="QUD52" s="153"/>
      <c r="QUE52" s="153"/>
      <c r="QUF52" s="153"/>
      <c r="QUG52" s="153"/>
      <c r="QUH52" s="153"/>
      <c r="QUI52" s="153"/>
      <c r="QUJ52" s="153"/>
      <c r="QUK52" s="153"/>
      <c r="QUL52" s="153"/>
      <c r="QUM52" s="153"/>
      <c r="QUN52" s="153"/>
      <c r="QUO52" s="153"/>
      <c r="QUP52" s="153"/>
      <c r="QUQ52" s="153"/>
      <c r="QUR52" s="153"/>
      <c r="QUS52" s="153"/>
      <c r="QUT52" s="153"/>
      <c r="QUU52" s="153"/>
      <c r="QUV52" s="153"/>
      <c r="QUW52" s="153"/>
      <c r="QUX52" s="153"/>
      <c r="QUY52" s="153"/>
      <c r="QUZ52" s="153"/>
      <c r="QVA52" s="153"/>
      <c r="QVB52" s="153"/>
      <c r="QVC52" s="153"/>
      <c r="QVD52" s="153"/>
      <c r="QVE52" s="153"/>
      <c r="QVF52" s="153"/>
      <c r="QVG52" s="153"/>
      <c r="QVH52" s="153"/>
      <c r="QVI52" s="153"/>
      <c r="QVJ52" s="153"/>
      <c r="QVK52" s="153"/>
      <c r="QVL52" s="153"/>
      <c r="QVM52" s="153"/>
      <c r="QVN52" s="153"/>
      <c r="QVO52" s="153"/>
      <c r="QVP52" s="153"/>
      <c r="QVQ52" s="153"/>
      <c r="QVR52" s="153"/>
      <c r="QVS52" s="153"/>
      <c r="QVT52" s="153"/>
      <c r="QVU52" s="153"/>
      <c r="QVV52" s="153"/>
      <c r="QVW52" s="153"/>
      <c r="QVX52" s="153"/>
      <c r="QVY52" s="153"/>
      <c r="QVZ52" s="153"/>
      <c r="QWA52" s="153"/>
      <c r="QWB52" s="153"/>
      <c r="QWC52" s="153"/>
      <c r="QWD52" s="153"/>
      <c r="QWE52" s="153"/>
      <c r="QWF52" s="153"/>
      <c r="QWG52" s="153"/>
      <c r="QWH52" s="153"/>
      <c r="QWI52" s="153"/>
      <c r="QWJ52" s="153"/>
      <c r="QWK52" s="153"/>
      <c r="QWL52" s="153"/>
      <c r="QWM52" s="153"/>
      <c r="QWN52" s="153"/>
      <c r="QWO52" s="153"/>
      <c r="QWP52" s="153"/>
      <c r="QWQ52" s="153"/>
      <c r="QWR52" s="153"/>
      <c r="QWS52" s="153"/>
      <c r="QWT52" s="153"/>
      <c r="QWU52" s="153"/>
      <c r="QWV52" s="153"/>
      <c r="QWW52" s="153"/>
      <c r="QWX52" s="153"/>
      <c r="QWY52" s="153"/>
      <c r="QWZ52" s="153"/>
      <c r="QXA52" s="153"/>
      <c r="QXB52" s="153"/>
      <c r="QXC52" s="153"/>
      <c r="QXD52" s="153"/>
      <c r="QXE52" s="153"/>
      <c r="QXF52" s="153"/>
      <c r="QXG52" s="153"/>
      <c r="QXH52" s="153"/>
      <c r="QXI52" s="153"/>
      <c r="QXJ52" s="153"/>
      <c r="QXK52" s="153"/>
      <c r="QXL52" s="153"/>
      <c r="QXM52" s="153"/>
      <c r="QXN52" s="153"/>
      <c r="QXO52" s="153"/>
      <c r="QXP52" s="153"/>
      <c r="QXQ52" s="153"/>
      <c r="QXR52" s="153"/>
      <c r="QXS52" s="153"/>
      <c r="QXT52" s="153"/>
      <c r="QXU52" s="153"/>
      <c r="QXV52" s="153"/>
      <c r="QXW52" s="153"/>
      <c r="QXX52" s="153"/>
      <c r="QXY52" s="153"/>
      <c r="QXZ52" s="153"/>
      <c r="QYA52" s="153"/>
      <c r="QYB52" s="153"/>
      <c r="QYC52" s="153"/>
      <c r="QYD52" s="153"/>
      <c r="QYE52" s="153"/>
      <c r="QYF52" s="153"/>
      <c r="QYG52" s="153"/>
      <c r="QYH52" s="153"/>
      <c r="QYI52" s="153"/>
      <c r="QYJ52" s="153"/>
      <c r="QYK52" s="153"/>
      <c r="QYL52" s="153"/>
      <c r="QYM52" s="153"/>
      <c r="QYN52" s="153"/>
      <c r="QYO52" s="153"/>
      <c r="QYP52" s="153"/>
      <c r="QYQ52" s="153"/>
      <c r="QYR52" s="153"/>
      <c r="QYS52" s="153"/>
      <c r="QYT52" s="153"/>
      <c r="QYU52" s="153"/>
      <c r="QYV52" s="153"/>
      <c r="QYW52" s="153"/>
      <c r="QYX52" s="153"/>
      <c r="QYY52" s="153"/>
      <c r="QYZ52" s="153"/>
      <c r="QZA52" s="153"/>
      <c r="QZB52" s="153"/>
      <c r="QZC52" s="153"/>
      <c r="QZD52" s="153"/>
      <c r="QZE52" s="153"/>
      <c r="QZF52" s="153"/>
      <c r="QZG52" s="153"/>
      <c r="QZH52" s="153"/>
      <c r="QZI52" s="153"/>
      <c r="QZJ52" s="153"/>
      <c r="QZK52" s="153"/>
      <c r="QZL52" s="153"/>
      <c r="QZM52" s="153"/>
      <c r="QZN52" s="153"/>
      <c r="QZO52" s="153"/>
      <c r="QZP52" s="153"/>
      <c r="QZQ52" s="153"/>
      <c r="QZR52" s="153"/>
      <c r="QZS52" s="153"/>
      <c r="QZT52" s="153"/>
      <c r="QZU52" s="153"/>
      <c r="QZV52" s="153"/>
      <c r="QZW52" s="153"/>
      <c r="QZX52" s="153"/>
      <c r="QZY52" s="153"/>
      <c r="QZZ52" s="153"/>
      <c r="RAA52" s="153"/>
      <c r="RAB52" s="153"/>
      <c r="RAC52" s="153"/>
      <c r="RAD52" s="153"/>
      <c r="RAE52" s="153"/>
      <c r="RAF52" s="153"/>
      <c r="RAG52" s="153"/>
      <c r="RAH52" s="153"/>
      <c r="RAI52" s="153"/>
      <c r="RAJ52" s="153"/>
      <c r="RAK52" s="153"/>
      <c r="RAL52" s="153"/>
      <c r="RAM52" s="153"/>
      <c r="RAN52" s="153"/>
      <c r="RAO52" s="153"/>
      <c r="RAP52" s="153"/>
      <c r="RAQ52" s="153"/>
      <c r="RAR52" s="153"/>
      <c r="RAS52" s="153"/>
      <c r="RAT52" s="153"/>
      <c r="RAU52" s="153"/>
      <c r="RAV52" s="153"/>
      <c r="RAW52" s="153"/>
      <c r="RAX52" s="153"/>
      <c r="RAY52" s="153"/>
      <c r="RAZ52" s="153"/>
      <c r="RBA52" s="153"/>
      <c r="RBB52" s="153"/>
      <c r="RBC52" s="153"/>
      <c r="RBD52" s="153"/>
      <c r="RBE52" s="153"/>
      <c r="RBF52" s="153"/>
      <c r="RBG52" s="153"/>
      <c r="RBH52" s="153"/>
      <c r="RBI52" s="153"/>
      <c r="RBJ52" s="153"/>
      <c r="RBK52" s="153"/>
      <c r="RBL52" s="153"/>
      <c r="RBM52" s="153"/>
      <c r="RBN52" s="153"/>
      <c r="RBO52" s="153"/>
      <c r="RBP52" s="153"/>
      <c r="RBQ52" s="153"/>
      <c r="RBR52" s="153"/>
      <c r="RBS52" s="153"/>
      <c r="RBT52" s="153"/>
      <c r="RBU52" s="153"/>
      <c r="RBV52" s="153"/>
      <c r="RBW52" s="153"/>
      <c r="RBX52" s="153"/>
      <c r="RBY52" s="153"/>
      <c r="RBZ52" s="153"/>
      <c r="RCA52" s="153"/>
      <c r="RCB52" s="153"/>
      <c r="RCC52" s="153"/>
      <c r="RCD52" s="153"/>
      <c r="RCE52" s="153"/>
      <c r="RCF52" s="153"/>
      <c r="RCG52" s="153"/>
      <c r="RCH52" s="153"/>
      <c r="RCI52" s="153"/>
      <c r="RCJ52" s="153"/>
      <c r="RCK52" s="153"/>
      <c r="RCL52" s="153"/>
      <c r="RCM52" s="153"/>
      <c r="RCN52" s="153"/>
      <c r="RCO52" s="153"/>
      <c r="RCP52" s="153"/>
      <c r="RCQ52" s="153"/>
      <c r="RCR52" s="153"/>
      <c r="RCS52" s="153"/>
      <c r="RCT52" s="153"/>
      <c r="RCU52" s="153"/>
      <c r="RCV52" s="153"/>
      <c r="RCW52" s="153"/>
      <c r="RCX52" s="153"/>
      <c r="RCY52" s="153"/>
      <c r="RCZ52" s="153"/>
      <c r="RDA52" s="153"/>
      <c r="RDB52" s="153"/>
      <c r="RDC52" s="153"/>
      <c r="RDD52" s="153"/>
      <c r="RDE52" s="153"/>
      <c r="RDF52" s="153"/>
      <c r="RDG52" s="153"/>
      <c r="RDH52" s="153"/>
      <c r="RDI52" s="153"/>
      <c r="RDJ52" s="153"/>
      <c r="RDK52" s="153"/>
      <c r="RDL52" s="153"/>
      <c r="RDM52" s="153"/>
      <c r="RDN52" s="153"/>
      <c r="RDO52" s="153"/>
      <c r="RDP52" s="153"/>
      <c r="RDQ52" s="153"/>
      <c r="RDR52" s="153"/>
      <c r="RDS52" s="153"/>
      <c r="RDT52" s="153"/>
      <c r="RDU52" s="153"/>
      <c r="RDV52" s="153"/>
      <c r="RDW52" s="153"/>
      <c r="RDX52" s="153"/>
      <c r="RDY52" s="153"/>
      <c r="RDZ52" s="153"/>
      <c r="REA52" s="153"/>
      <c r="REB52" s="153"/>
      <c r="REC52" s="153"/>
      <c r="RED52" s="153"/>
      <c r="REE52" s="153"/>
      <c r="REF52" s="153"/>
      <c r="REG52" s="153"/>
      <c r="REH52" s="153"/>
      <c r="REI52" s="153"/>
      <c r="REJ52" s="153"/>
      <c r="REK52" s="153"/>
      <c r="REL52" s="153"/>
      <c r="REM52" s="153"/>
      <c r="REN52" s="153"/>
      <c r="REO52" s="153"/>
      <c r="REP52" s="153"/>
      <c r="REQ52" s="153"/>
      <c r="RER52" s="153"/>
      <c r="RES52" s="153"/>
      <c r="RET52" s="153"/>
      <c r="REU52" s="153"/>
      <c r="REV52" s="153"/>
      <c r="REW52" s="153"/>
      <c r="REX52" s="153"/>
      <c r="REY52" s="153"/>
      <c r="REZ52" s="153"/>
      <c r="RFA52" s="153"/>
      <c r="RFB52" s="153"/>
      <c r="RFC52" s="153"/>
      <c r="RFD52" s="153"/>
      <c r="RFE52" s="153"/>
      <c r="RFF52" s="153"/>
      <c r="RFG52" s="153"/>
      <c r="RFH52" s="153"/>
      <c r="RFI52" s="153"/>
      <c r="RFJ52" s="153"/>
      <c r="RFK52" s="153"/>
      <c r="RFL52" s="153"/>
      <c r="RFM52" s="153"/>
      <c r="RFN52" s="153"/>
      <c r="RFO52" s="153"/>
      <c r="RFP52" s="153"/>
      <c r="RFQ52" s="153"/>
      <c r="RFR52" s="153"/>
      <c r="RFS52" s="153"/>
      <c r="RFT52" s="153"/>
      <c r="RFU52" s="153"/>
      <c r="RFV52" s="153"/>
      <c r="RFW52" s="153"/>
      <c r="RFX52" s="153"/>
      <c r="RFY52" s="153"/>
      <c r="RFZ52" s="153"/>
      <c r="RGA52" s="153"/>
      <c r="RGB52" s="153"/>
      <c r="RGC52" s="153"/>
      <c r="RGD52" s="153"/>
      <c r="RGE52" s="153"/>
      <c r="RGF52" s="153"/>
      <c r="RGG52" s="153"/>
      <c r="RGH52" s="153"/>
      <c r="RGI52" s="153"/>
      <c r="RGJ52" s="153"/>
      <c r="RGK52" s="153"/>
      <c r="RGL52" s="153"/>
      <c r="RGM52" s="153"/>
      <c r="RGN52" s="153"/>
      <c r="RGO52" s="153"/>
      <c r="RGP52" s="153"/>
      <c r="RGQ52" s="153"/>
      <c r="RGR52" s="153"/>
      <c r="RGS52" s="153"/>
      <c r="RGT52" s="153"/>
      <c r="RGU52" s="153"/>
      <c r="RGV52" s="153"/>
      <c r="RGW52" s="153"/>
      <c r="RGX52" s="153"/>
      <c r="RGY52" s="153"/>
      <c r="RGZ52" s="153"/>
      <c r="RHA52" s="153"/>
      <c r="RHB52" s="153"/>
      <c r="RHC52" s="153"/>
      <c r="RHD52" s="153"/>
      <c r="RHE52" s="153"/>
      <c r="RHF52" s="153"/>
      <c r="RHG52" s="153"/>
      <c r="RHH52" s="153"/>
      <c r="RHI52" s="153"/>
      <c r="RHJ52" s="153"/>
      <c r="RHK52" s="153"/>
      <c r="RHL52" s="153"/>
      <c r="RHM52" s="153"/>
      <c r="RHN52" s="153"/>
      <c r="RHO52" s="153"/>
      <c r="RHP52" s="153"/>
      <c r="RHQ52" s="153"/>
      <c r="RHR52" s="153"/>
      <c r="RHS52" s="153"/>
      <c r="RHT52" s="153"/>
      <c r="RHU52" s="153"/>
      <c r="RHV52" s="153"/>
      <c r="RHW52" s="153"/>
      <c r="RHX52" s="153"/>
      <c r="RHY52" s="153"/>
      <c r="RHZ52" s="153"/>
      <c r="RIA52" s="153"/>
      <c r="RIB52" s="153"/>
      <c r="RIC52" s="153"/>
      <c r="RID52" s="153"/>
      <c r="RIE52" s="153"/>
      <c r="RIF52" s="153"/>
      <c r="RIG52" s="153"/>
      <c r="RIH52" s="153"/>
      <c r="RII52" s="153"/>
      <c r="RIJ52" s="153"/>
      <c r="RIK52" s="153"/>
      <c r="RIL52" s="153"/>
      <c r="RIM52" s="153"/>
      <c r="RIN52" s="153"/>
      <c r="RIO52" s="153"/>
      <c r="RIP52" s="153"/>
      <c r="RIQ52" s="153"/>
      <c r="RIR52" s="153"/>
      <c r="RIS52" s="153"/>
      <c r="RIT52" s="153"/>
      <c r="RIU52" s="153"/>
      <c r="RIV52" s="153"/>
      <c r="RIW52" s="153"/>
      <c r="RIX52" s="153"/>
      <c r="RIY52" s="153"/>
      <c r="RIZ52" s="153"/>
      <c r="RJA52" s="153"/>
      <c r="RJB52" s="153"/>
      <c r="RJC52" s="153"/>
      <c r="RJD52" s="153"/>
      <c r="RJE52" s="153"/>
      <c r="RJF52" s="153"/>
      <c r="RJG52" s="153"/>
      <c r="RJH52" s="153"/>
      <c r="RJI52" s="153"/>
      <c r="RJJ52" s="153"/>
      <c r="RJK52" s="153"/>
      <c r="RJL52" s="153"/>
      <c r="RJM52" s="153"/>
      <c r="RJN52" s="153"/>
      <c r="RJO52" s="153"/>
      <c r="RJP52" s="153"/>
      <c r="RJQ52" s="153"/>
      <c r="RJR52" s="153"/>
      <c r="RJS52" s="153"/>
      <c r="RJT52" s="153"/>
      <c r="RJU52" s="153"/>
      <c r="RJV52" s="153"/>
      <c r="RJW52" s="153"/>
      <c r="RJX52" s="153"/>
      <c r="RJY52" s="153"/>
      <c r="RJZ52" s="153"/>
      <c r="RKA52" s="153"/>
      <c r="RKB52" s="153"/>
      <c r="RKC52" s="153"/>
      <c r="RKD52" s="153"/>
      <c r="RKE52" s="153"/>
      <c r="RKF52" s="153"/>
      <c r="RKG52" s="153"/>
      <c r="RKH52" s="153"/>
      <c r="RKI52" s="153"/>
      <c r="RKJ52" s="153"/>
      <c r="RKK52" s="153"/>
      <c r="RKL52" s="153"/>
      <c r="RKM52" s="153"/>
      <c r="RKN52" s="153"/>
      <c r="RKO52" s="153"/>
      <c r="RKP52" s="153"/>
      <c r="RKQ52" s="153"/>
      <c r="RKR52" s="153"/>
      <c r="RKS52" s="153"/>
      <c r="RKT52" s="153"/>
      <c r="RKU52" s="153"/>
      <c r="RKV52" s="153"/>
      <c r="RKW52" s="153"/>
      <c r="RKX52" s="153"/>
      <c r="RKY52" s="153"/>
      <c r="RKZ52" s="153"/>
      <c r="RLA52" s="153"/>
      <c r="RLB52" s="153"/>
      <c r="RLC52" s="153"/>
      <c r="RLD52" s="153"/>
      <c r="RLE52" s="153"/>
      <c r="RLF52" s="153"/>
      <c r="RLG52" s="153"/>
      <c r="RLH52" s="153"/>
      <c r="RLI52" s="153"/>
      <c r="RLJ52" s="153"/>
      <c r="RLK52" s="153"/>
      <c r="RLL52" s="153"/>
      <c r="RLM52" s="153"/>
      <c r="RLN52" s="153"/>
      <c r="RLO52" s="153"/>
      <c r="RLP52" s="153"/>
      <c r="RLQ52" s="153"/>
      <c r="RLR52" s="153"/>
      <c r="RLS52" s="153"/>
      <c r="RLT52" s="153"/>
      <c r="RLU52" s="153"/>
      <c r="RLV52" s="153"/>
      <c r="RLW52" s="153"/>
      <c r="RLX52" s="153"/>
      <c r="RLY52" s="153"/>
      <c r="RLZ52" s="153"/>
      <c r="RMA52" s="153"/>
      <c r="RMB52" s="153"/>
      <c r="RMC52" s="153"/>
      <c r="RMD52" s="153"/>
      <c r="RME52" s="153"/>
      <c r="RMF52" s="153"/>
      <c r="RMG52" s="153"/>
      <c r="RMH52" s="153"/>
      <c r="RMI52" s="153"/>
      <c r="RMJ52" s="153"/>
      <c r="RMK52" s="153"/>
      <c r="RML52" s="153"/>
      <c r="RMM52" s="153"/>
      <c r="RMN52" s="153"/>
      <c r="RMO52" s="153"/>
      <c r="RMP52" s="153"/>
      <c r="RMQ52" s="153"/>
      <c r="RMR52" s="153"/>
      <c r="RMS52" s="153"/>
      <c r="RMT52" s="153"/>
      <c r="RMU52" s="153"/>
      <c r="RMV52" s="153"/>
      <c r="RMW52" s="153"/>
      <c r="RMX52" s="153"/>
      <c r="RMY52" s="153"/>
      <c r="RMZ52" s="153"/>
      <c r="RNA52" s="153"/>
      <c r="RNB52" s="153"/>
      <c r="RNC52" s="153"/>
      <c r="RND52" s="153"/>
      <c r="RNE52" s="153"/>
      <c r="RNF52" s="153"/>
      <c r="RNG52" s="153"/>
      <c r="RNH52" s="153"/>
      <c r="RNI52" s="153"/>
      <c r="RNJ52" s="153"/>
      <c r="RNK52" s="153"/>
      <c r="RNL52" s="153"/>
      <c r="RNM52" s="153"/>
      <c r="RNN52" s="153"/>
      <c r="RNO52" s="153"/>
      <c r="RNP52" s="153"/>
      <c r="RNQ52" s="153"/>
      <c r="RNR52" s="153"/>
      <c r="RNS52" s="153"/>
      <c r="RNT52" s="153"/>
      <c r="RNU52" s="153"/>
      <c r="RNV52" s="153"/>
      <c r="RNW52" s="153"/>
      <c r="RNX52" s="153"/>
      <c r="RNY52" s="153"/>
      <c r="RNZ52" s="153"/>
      <c r="ROA52" s="153"/>
      <c r="ROB52" s="153"/>
      <c r="ROC52" s="153"/>
      <c r="ROD52" s="153"/>
      <c r="ROE52" s="153"/>
      <c r="ROF52" s="153"/>
      <c r="ROG52" s="153"/>
      <c r="ROH52" s="153"/>
      <c r="ROI52" s="153"/>
      <c r="ROJ52" s="153"/>
      <c r="ROK52" s="153"/>
      <c r="ROL52" s="153"/>
      <c r="ROM52" s="153"/>
      <c r="RON52" s="153"/>
      <c r="ROO52" s="153"/>
      <c r="ROP52" s="153"/>
      <c r="ROQ52" s="153"/>
      <c r="ROR52" s="153"/>
      <c r="ROS52" s="153"/>
      <c r="ROT52" s="153"/>
      <c r="ROU52" s="153"/>
      <c r="ROV52" s="153"/>
      <c r="ROW52" s="153"/>
      <c r="ROX52" s="153"/>
      <c r="ROY52" s="153"/>
      <c r="ROZ52" s="153"/>
      <c r="RPA52" s="153"/>
      <c r="RPB52" s="153"/>
      <c r="RPC52" s="153"/>
      <c r="RPD52" s="153"/>
      <c r="RPE52" s="153"/>
      <c r="RPF52" s="153"/>
      <c r="RPG52" s="153"/>
      <c r="RPH52" s="153"/>
      <c r="RPI52" s="153"/>
      <c r="RPJ52" s="153"/>
      <c r="RPK52" s="153"/>
      <c r="RPL52" s="153"/>
      <c r="RPM52" s="153"/>
      <c r="RPN52" s="153"/>
      <c r="RPO52" s="153"/>
      <c r="RPP52" s="153"/>
      <c r="RPQ52" s="153"/>
      <c r="RPR52" s="153"/>
      <c r="RPS52" s="153"/>
      <c r="RPT52" s="153"/>
      <c r="RPU52" s="153"/>
      <c r="RPV52" s="153"/>
      <c r="RPW52" s="153"/>
      <c r="RPX52" s="153"/>
      <c r="RPY52" s="153"/>
      <c r="RPZ52" s="153"/>
      <c r="RQA52" s="153"/>
      <c r="RQB52" s="153"/>
      <c r="RQC52" s="153"/>
      <c r="RQD52" s="153"/>
      <c r="RQE52" s="153"/>
      <c r="RQF52" s="153"/>
      <c r="RQG52" s="153"/>
      <c r="RQH52" s="153"/>
      <c r="RQI52" s="153"/>
      <c r="RQJ52" s="153"/>
      <c r="RQK52" s="153"/>
      <c r="RQL52" s="153"/>
      <c r="RQM52" s="153"/>
      <c r="RQN52" s="153"/>
      <c r="RQO52" s="153"/>
      <c r="RQP52" s="153"/>
      <c r="RQQ52" s="153"/>
      <c r="RQR52" s="153"/>
      <c r="RQS52" s="153"/>
      <c r="RQT52" s="153"/>
      <c r="RQU52" s="153"/>
      <c r="RQV52" s="153"/>
      <c r="RQW52" s="153"/>
      <c r="RQX52" s="153"/>
      <c r="RQY52" s="153"/>
      <c r="RQZ52" s="153"/>
      <c r="RRA52" s="153"/>
      <c r="RRB52" s="153"/>
      <c r="RRC52" s="153"/>
      <c r="RRD52" s="153"/>
      <c r="RRE52" s="153"/>
      <c r="RRF52" s="153"/>
      <c r="RRG52" s="153"/>
      <c r="RRH52" s="153"/>
      <c r="RRI52" s="153"/>
      <c r="RRJ52" s="153"/>
      <c r="RRK52" s="153"/>
      <c r="RRL52" s="153"/>
      <c r="RRM52" s="153"/>
      <c r="RRN52" s="153"/>
      <c r="RRO52" s="153"/>
      <c r="RRP52" s="153"/>
      <c r="RRQ52" s="153"/>
      <c r="RRR52" s="153"/>
      <c r="RRS52" s="153"/>
      <c r="RRT52" s="153"/>
      <c r="RRU52" s="153"/>
      <c r="RRV52" s="153"/>
      <c r="RRW52" s="153"/>
      <c r="RRX52" s="153"/>
      <c r="RRY52" s="153"/>
      <c r="RRZ52" s="153"/>
      <c r="RSA52" s="153"/>
      <c r="RSB52" s="153"/>
      <c r="RSC52" s="153"/>
      <c r="RSD52" s="153"/>
      <c r="RSE52" s="153"/>
      <c r="RSF52" s="153"/>
      <c r="RSG52" s="153"/>
      <c r="RSH52" s="153"/>
      <c r="RSI52" s="153"/>
      <c r="RSJ52" s="153"/>
      <c r="RSK52" s="153"/>
      <c r="RSL52" s="153"/>
      <c r="RSM52" s="153"/>
      <c r="RSN52" s="153"/>
      <c r="RSO52" s="153"/>
      <c r="RSP52" s="153"/>
      <c r="RSQ52" s="153"/>
      <c r="RSR52" s="153"/>
      <c r="RSS52" s="153"/>
      <c r="RST52" s="153"/>
      <c r="RSU52" s="153"/>
      <c r="RSV52" s="153"/>
      <c r="RSW52" s="153"/>
      <c r="RSX52" s="153"/>
      <c r="RSY52" s="153"/>
      <c r="RSZ52" s="153"/>
      <c r="RTA52" s="153"/>
      <c r="RTB52" s="153"/>
      <c r="RTC52" s="153"/>
      <c r="RTD52" s="153"/>
      <c r="RTE52" s="153"/>
      <c r="RTF52" s="153"/>
      <c r="RTG52" s="153"/>
      <c r="RTH52" s="153"/>
      <c r="RTI52" s="153"/>
      <c r="RTJ52" s="153"/>
      <c r="RTK52" s="153"/>
      <c r="RTL52" s="153"/>
      <c r="RTM52" s="153"/>
      <c r="RTN52" s="153"/>
      <c r="RTO52" s="153"/>
      <c r="RTP52" s="153"/>
      <c r="RTQ52" s="153"/>
      <c r="RTR52" s="153"/>
      <c r="RTS52" s="153"/>
      <c r="RTT52" s="153"/>
      <c r="RTU52" s="153"/>
      <c r="RTV52" s="153"/>
      <c r="RTW52" s="153"/>
      <c r="RTX52" s="153"/>
      <c r="RTY52" s="153"/>
      <c r="RTZ52" s="153"/>
      <c r="RUA52" s="153"/>
      <c r="RUB52" s="153"/>
      <c r="RUC52" s="153"/>
      <c r="RUD52" s="153"/>
      <c r="RUE52" s="153"/>
      <c r="RUF52" s="153"/>
      <c r="RUG52" s="153"/>
      <c r="RUH52" s="153"/>
      <c r="RUI52" s="153"/>
      <c r="RUJ52" s="153"/>
      <c r="RUK52" s="153"/>
      <c r="RUL52" s="153"/>
      <c r="RUM52" s="153"/>
      <c r="RUN52" s="153"/>
      <c r="RUO52" s="153"/>
      <c r="RUP52" s="153"/>
      <c r="RUQ52" s="153"/>
      <c r="RUR52" s="153"/>
      <c r="RUS52" s="153"/>
      <c r="RUT52" s="153"/>
      <c r="RUU52" s="153"/>
      <c r="RUV52" s="153"/>
      <c r="RUW52" s="153"/>
      <c r="RUX52" s="153"/>
      <c r="RUY52" s="153"/>
      <c r="RUZ52" s="153"/>
      <c r="RVA52" s="153"/>
      <c r="RVB52" s="153"/>
      <c r="RVC52" s="153"/>
      <c r="RVD52" s="153"/>
      <c r="RVE52" s="153"/>
      <c r="RVF52" s="153"/>
      <c r="RVG52" s="153"/>
      <c r="RVH52" s="153"/>
      <c r="RVI52" s="153"/>
      <c r="RVJ52" s="153"/>
      <c r="RVK52" s="153"/>
      <c r="RVL52" s="153"/>
      <c r="RVM52" s="153"/>
      <c r="RVN52" s="153"/>
      <c r="RVO52" s="153"/>
      <c r="RVP52" s="153"/>
      <c r="RVQ52" s="153"/>
      <c r="RVR52" s="153"/>
      <c r="RVS52" s="153"/>
      <c r="RVT52" s="153"/>
      <c r="RVU52" s="153"/>
      <c r="RVV52" s="153"/>
      <c r="RVW52" s="153"/>
      <c r="RVX52" s="153"/>
      <c r="RVY52" s="153"/>
      <c r="RVZ52" s="153"/>
      <c r="RWA52" s="153"/>
      <c r="RWB52" s="153"/>
      <c r="RWC52" s="153"/>
      <c r="RWD52" s="153"/>
      <c r="RWE52" s="153"/>
      <c r="RWF52" s="153"/>
      <c r="RWG52" s="153"/>
      <c r="RWH52" s="153"/>
      <c r="RWI52" s="153"/>
      <c r="RWJ52" s="153"/>
      <c r="RWK52" s="153"/>
      <c r="RWL52" s="153"/>
      <c r="RWM52" s="153"/>
      <c r="RWN52" s="153"/>
      <c r="RWO52" s="153"/>
      <c r="RWP52" s="153"/>
      <c r="RWQ52" s="153"/>
      <c r="RWR52" s="153"/>
      <c r="RWS52" s="153"/>
      <c r="RWT52" s="153"/>
      <c r="RWU52" s="153"/>
      <c r="RWV52" s="153"/>
      <c r="RWW52" s="153"/>
      <c r="RWX52" s="153"/>
      <c r="RWY52" s="153"/>
      <c r="RWZ52" s="153"/>
      <c r="RXA52" s="153"/>
      <c r="RXB52" s="153"/>
      <c r="RXC52" s="153"/>
      <c r="RXD52" s="153"/>
      <c r="RXE52" s="153"/>
      <c r="RXF52" s="153"/>
      <c r="RXG52" s="153"/>
      <c r="RXH52" s="153"/>
      <c r="RXI52" s="153"/>
      <c r="RXJ52" s="153"/>
      <c r="RXK52" s="153"/>
      <c r="RXL52" s="153"/>
      <c r="RXM52" s="153"/>
      <c r="RXN52" s="153"/>
      <c r="RXO52" s="153"/>
      <c r="RXP52" s="153"/>
      <c r="RXQ52" s="153"/>
      <c r="RXR52" s="153"/>
      <c r="RXS52" s="153"/>
      <c r="RXT52" s="153"/>
      <c r="RXU52" s="153"/>
      <c r="RXV52" s="153"/>
      <c r="RXW52" s="153"/>
      <c r="RXX52" s="153"/>
      <c r="RXY52" s="153"/>
      <c r="RXZ52" s="153"/>
      <c r="RYA52" s="153"/>
      <c r="RYB52" s="153"/>
      <c r="RYC52" s="153"/>
      <c r="RYD52" s="153"/>
      <c r="RYE52" s="153"/>
      <c r="RYF52" s="153"/>
      <c r="RYG52" s="153"/>
      <c r="RYH52" s="153"/>
      <c r="RYI52" s="153"/>
      <c r="RYJ52" s="153"/>
      <c r="RYK52" s="153"/>
      <c r="RYL52" s="153"/>
      <c r="RYM52" s="153"/>
      <c r="RYN52" s="153"/>
      <c r="RYO52" s="153"/>
      <c r="RYP52" s="153"/>
      <c r="RYQ52" s="153"/>
      <c r="RYR52" s="153"/>
      <c r="RYS52" s="153"/>
      <c r="RYT52" s="153"/>
      <c r="RYU52" s="153"/>
      <c r="RYV52" s="153"/>
      <c r="RYW52" s="153"/>
      <c r="RYX52" s="153"/>
      <c r="RYY52" s="153"/>
      <c r="RYZ52" s="153"/>
      <c r="RZA52" s="153"/>
      <c r="RZB52" s="153"/>
      <c r="RZC52" s="153"/>
      <c r="RZD52" s="153"/>
      <c r="RZE52" s="153"/>
      <c r="RZF52" s="153"/>
      <c r="RZG52" s="153"/>
      <c r="RZH52" s="153"/>
      <c r="RZI52" s="153"/>
      <c r="RZJ52" s="153"/>
      <c r="RZK52" s="153"/>
      <c r="RZL52" s="153"/>
      <c r="RZM52" s="153"/>
      <c r="RZN52" s="153"/>
      <c r="RZO52" s="153"/>
      <c r="RZP52" s="153"/>
      <c r="RZQ52" s="153"/>
      <c r="RZR52" s="153"/>
      <c r="RZS52" s="153"/>
      <c r="RZT52" s="153"/>
      <c r="RZU52" s="153"/>
      <c r="RZV52" s="153"/>
      <c r="RZW52" s="153"/>
      <c r="RZX52" s="153"/>
      <c r="RZY52" s="153"/>
      <c r="RZZ52" s="153"/>
      <c r="SAA52" s="153"/>
      <c r="SAB52" s="153"/>
      <c r="SAC52" s="153"/>
      <c r="SAD52" s="153"/>
      <c r="SAE52" s="153"/>
      <c r="SAF52" s="153"/>
      <c r="SAG52" s="153"/>
      <c r="SAH52" s="153"/>
      <c r="SAI52" s="153"/>
      <c r="SAJ52" s="153"/>
      <c r="SAK52" s="153"/>
      <c r="SAL52" s="153"/>
      <c r="SAM52" s="153"/>
      <c r="SAN52" s="153"/>
      <c r="SAO52" s="153"/>
      <c r="SAP52" s="153"/>
      <c r="SAQ52" s="153"/>
      <c r="SAR52" s="153"/>
      <c r="SAS52" s="153"/>
      <c r="SAT52" s="153"/>
      <c r="SAU52" s="153"/>
      <c r="SAV52" s="153"/>
      <c r="SAW52" s="153"/>
      <c r="SAX52" s="153"/>
      <c r="SAY52" s="153"/>
      <c r="SAZ52" s="153"/>
      <c r="SBA52" s="153"/>
      <c r="SBB52" s="153"/>
      <c r="SBC52" s="153"/>
      <c r="SBD52" s="153"/>
      <c r="SBE52" s="153"/>
      <c r="SBF52" s="153"/>
      <c r="SBG52" s="153"/>
      <c r="SBH52" s="153"/>
      <c r="SBI52" s="153"/>
      <c r="SBJ52" s="153"/>
      <c r="SBK52" s="153"/>
      <c r="SBL52" s="153"/>
      <c r="SBM52" s="153"/>
      <c r="SBN52" s="153"/>
      <c r="SBO52" s="153"/>
      <c r="SBP52" s="153"/>
      <c r="SBQ52" s="153"/>
      <c r="SBR52" s="153"/>
      <c r="SBS52" s="153"/>
      <c r="SBT52" s="153"/>
      <c r="SBU52" s="153"/>
      <c r="SBV52" s="153"/>
      <c r="SBW52" s="153"/>
      <c r="SBX52" s="153"/>
      <c r="SBY52" s="153"/>
      <c r="SBZ52" s="153"/>
      <c r="SCA52" s="153"/>
      <c r="SCB52" s="153"/>
      <c r="SCC52" s="153"/>
      <c r="SCD52" s="153"/>
      <c r="SCE52" s="153"/>
      <c r="SCF52" s="153"/>
      <c r="SCG52" s="153"/>
      <c r="SCH52" s="153"/>
      <c r="SCI52" s="153"/>
      <c r="SCJ52" s="153"/>
      <c r="SCK52" s="153"/>
      <c r="SCL52" s="153"/>
      <c r="SCM52" s="153"/>
      <c r="SCN52" s="153"/>
      <c r="SCO52" s="153"/>
      <c r="SCP52" s="153"/>
      <c r="SCQ52" s="153"/>
      <c r="SCR52" s="153"/>
      <c r="SCS52" s="153"/>
      <c r="SCT52" s="153"/>
      <c r="SCU52" s="153"/>
      <c r="SCV52" s="153"/>
      <c r="SCW52" s="153"/>
      <c r="SCX52" s="153"/>
      <c r="SCY52" s="153"/>
      <c r="SCZ52" s="153"/>
      <c r="SDA52" s="153"/>
      <c r="SDB52" s="153"/>
      <c r="SDC52" s="153"/>
      <c r="SDD52" s="153"/>
      <c r="SDE52" s="153"/>
      <c r="SDF52" s="153"/>
      <c r="SDG52" s="153"/>
      <c r="SDH52" s="153"/>
      <c r="SDI52" s="153"/>
      <c r="SDJ52" s="153"/>
      <c r="SDK52" s="153"/>
      <c r="SDL52" s="153"/>
      <c r="SDM52" s="153"/>
      <c r="SDN52" s="153"/>
      <c r="SDO52" s="153"/>
      <c r="SDP52" s="153"/>
      <c r="SDQ52" s="153"/>
      <c r="SDR52" s="153"/>
      <c r="SDS52" s="153"/>
      <c r="SDT52" s="153"/>
      <c r="SDU52" s="153"/>
      <c r="SDV52" s="153"/>
      <c r="SDW52" s="153"/>
      <c r="SDX52" s="153"/>
      <c r="SDY52" s="153"/>
      <c r="SDZ52" s="153"/>
      <c r="SEA52" s="153"/>
      <c r="SEB52" s="153"/>
      <c r="SEC52" s="153"/>
      <c r="SED52" s="153"/>
      <c r="SEE52" s="153"/>
      <c r="SEF52" s="153"/>
      <c r="SEG52" s="153"/>
      <c r="SEH52" s="153"/>
      <c r="SEI52" s="153"/>
      <c r="SEJ52" s="153"/>
      <c r="SEK52" s="153"/>
      <c r="SEL52" s="153"/>
      <c r="SEM52" s="153"/>
      <c r="SEN52" s="153"/>
      <c r="SEO52" s="153"/>
      <c r="SEP52" s="153"/>
      <c r="SEQ52" s="153"/>
      <c r="SER52" s="153"/>
      <c r="SES52" s="153"/>
      <c r="SET52" s="153"/>
      <c r="SEU52" s="153"/>
      <c r="SEV52" s="153"/>
      <c r="SEW52" s="153"/>
      <c r="SEX52" s="153"/>
      <c r="SEY52" s="153"/>
      <c r="SEZ52" s="153"/>
      <c r="SFA52" s="153"/>
      <c r="SFB52" s="153"/>
      <c r="SFC52" s="153"/>
      <c r="SFD52" s="153"/>
      <c r="SFE52" s="153"/>
      <c r="SFF52" s="153"/>
      <c r="SFG52" s="153"/>
      <c r="SFH52" s="153"/>
      <c r="SFI52" s="153"/>
      <c r="SFJ52" s="153"/>
      <c r="SFK52" s="153"/>
      <c r="SFL52" s="153"/>
      <c r="SFM52" s="153"/>
      <c r="SFN52" s="153"/>
      <c r="SFO52" s="153"/>
      <c r="SFP52" s="153"/>
      <c r="SFQ52" s="153"/>
      <c r="SFR52" s="153"/>
      <c r="SFS52" s="153"/>
      <c r="SFT52" s="153"/>
      <c r="SFU52" s="153"/>
      <c r="SFV52" s="153"/>
      <c r="SFW52" s="153"/>
      <c r="SFX52" s="153"/>
      <c r="SFY52" s="153"/>
      <c r="SFZ52" s="153"/>
      <c r="SGA52" s="153"/>
      <c r="SGB52" s="153"/>
      <c r="SGC52" s="153"/>
      <c r="SGD52" s="153"/>
      <c r="SGE52" s="153"/>
      <c r="SGF52" s="153"/>
      <c r="SGG52" s="153"/>
      <c r="SGH52" s="153"/>
      <c r="SGI52" s="153"/>
      <c r="SGJ52" s="153"/>
      <c r="SGK52" s="153"/>
      <c r="SGL52" s="153"/>
      <c r="SGM52" s="153"/>
      <c r="SGN52" s="153"/>
      <c r="SGO52" s="153"/>
      <c r="SGP52" s="153"/>
      <c r="SGQ52" s="153"/>
      <c r="SGR52" s="153"/>
      <c r="SGS52" s="153"/>
      <c r="SGT52" s="153"/>
      <c r="SGU52" s="153"/>
      <c r="SGV52" s="153"/>
      <c r="SGW52" s="153"/>
      <c r="SGX52" s="153"/>
      <c r="SGY52" s="153"/>
      <c r="SGZ52" s="153"/>
      <c r="SHA52" s="153"/>
      <c r="SHB52" s="153"/>
      <c r="SHC52" s="153"/>
      <c r="SHD52" s="153"/>
      <c r="SHE52" s="153"/>
      <c r="SHF52" s="153"/>
      <c r="SHG52" s="153"/>
      <c r="SHH52" s="153"/>
      <c r="SHI52" s="153"/>
      <c r="SHJ52" s="153"/>
      <c r="SHK52" s="153"/>
      <c r="SHL52" s="153"/>
      <c r="SHM52" s="153"/>
      <c r="SHN52" s="153"/>
      <c r="SHO52" s="153"/>
      <c r="SHP52" s="153"/>
      <c r="SHQ52" s="153"/>
      <c r="SHR52" s="153"/>
      <c r="SHS52" s="153"/>
      <c r="SHT52" s="153"/>
      <c r="SHU52" s="153"/>
      <c r="SHV52" s="153"/>
      <c r="SHW52" s="153"/>
      <c r="SHX52" s="153"/>
      <c r="SHY52" s="153"/>
      <c r="SHZ52" s="153"/>
      <c r="SIA52" s="153"/>
      <c r="SIB52" s="153"/>
      <c r="SIC52" s="153"/>
      <c r="SID52" s="153"/>
      <c r="SIE52" s="153"/>
      <c r="SIF52" s="153"/>
      <c r="SIG52" s="153"/>
      <c r="SIH52" s="153"/>
      <c r="SII52" s="153"/>
      <c r="SIJ52" s="153"/>
      <c r="SIK52" s="153"/>
      <c r="SIL52" s="153"/>
      <c r="SIM52" s="153"/>
      <c r="SIN52" s="153"/>
      <c r="SIO52" s="153"/>
      <c r="SIP52" s="153"/>
      <c r="SIQ52" s="153"/>
      <c r="SIR52" s="153"/>
      <c r="SIS52" s="153"/>
      <c r="SIT52" s="153"/>
      <c r="SIU52" s="153"/>
      <c r="SIV52" s="153"/>
      <c r="SIW52" s="153"/>
      <c r="SIX52" s="153"/>
      <c r="SIY52" s="153"/>
      <c r="SIZ52" s="153"/>
      <c r="SJA52" s="153"/>
      <c r="SJB52" s="153"/>
      <c r="SJC52" s="153"/>
      <c r="SJD52" s="153"/>
      <c r="SJE52" s="153"/>
      <c r="SJF52" s="153"/>
      <c r="SJG52" s="153"/>
      <c r="SJH52" s="153"/>
      <c r="SJI52" s="153"/>
      <c r="SJJ52" s="153"/>
      <c r="SJK52" s="153"/>
      <c r="SJL52" s="153"/>
      <c r="SJM52" s="153"/>
      <c r="SJN52" s="153"/>
      <c r="SJO52" s="153"/>
      <c r="SJP52" s="153"/>
      <c r="SJQ52" s="153"/>
      <c r="SJR52" s="153"/>
      <c r="SJS52" s="153"/>
      <c r="SJT52" s="153"/>
      <c r="SJU52" s="153"/>
      <c r="SJV52" s="153"/>
      <c r="SJW52" s="153"/>
      <c r="SJX52" s="153"/>
      <c r="SJY52" s="153"/>
      <c r="SJZ52" s="153"/>
      <c r="SKA52" s="153"/>
      <c r="SKB52" s="153"/>
      <c r="SKC52" s="153"/>
      <c r="SKD52" s="153"/>
      <c r="SKE52" s="153"/>
      <c r="SKF52" s="153"/>
      <c r="SKG52" s="153"/>
      <c r="SKH52" s="153"/>
      <c r="SKI52" s="153"/>
      <c r="SKJ52" s="153"/>
      <c r="SKK52" s="153"/>
      <c r="SKL52" s="153"/>
      <c r="SKM52" s="153"/>
      <c r="SKN52" s="153"/>
      <c r="SKO52" s="153"/>
      <c r="SKP52" s="153"/>
      <c r="SKQ52" s="153"/>
      <c r="SKR52" s="153"/>
      <c r="SKS52" s="153"/>
      <c r="SKT52" s="153"/>
      <c r="SKU52" s="153"/>
      <c r="SKV52" s="153"/>
      <c r="SKW52" s="153"/>
      <c r="SKX52" s="153"/>
      <c r="SKY52" s="153"/>
      <c r="SKZ52" s="153"/>
      <c r="SLA52" s="153"/>
      <c r="SLB52" s="153"/>
      <c r="SLC52" s="153"/>
      <c r="SLD52" s="153"/>
      <c r="SLE52" s="153"/>
      <c r="SLF52" s="153"/>
      <c r="SLG52" s="153"/>
      <c r="SLH52" s="153"/>
      <c r="SLI52" s="153"/>
      <c r="SLJ52" s="153"/>
      <c r="SLK52" s="153"/>
      <c r="SLL52" s="153"/>
      <c r="SLM52" s="153"/>
      <c r="SLN52" s="153"/>
      <c r="SLO52" s="153"/>
      <c r="SLP52" s="153"/>
      <c r="SLQ52" s="153"/>
      <c r="SLR52" s="153"/>
      <c r="SLS52" s="153"/>
      <c r="SLT52" s="153"/>
      <c r="SLU52" s="153"/>
      <c r="SLV52" s="153"/>
      <c r="SLW52" s="153"/>
      <c r="SLX52" s="153"/>
      <c r="SLY52" s="153"/>
      <c r="SLZ52" s="153"/>
      <c r="SMA52" s="153"/>
      <c r="SMB52" s="153"/>
      <c r="SMC52" s="153"/>
      <c r="SMD52" s="153"/>
      <c r="SME52" s="153"/>
      <c r="SMF52" s="153"/>
      <c r="SMG52" s="153"/>
      <c r="SMH52" s="153"/>
      <c r="SMI52" s="153"/>
      <c r="SMJ52" s="153"/>
      <c r="SMK52" s="153"/>
      <c r="SML52" s="153"/>
      <c r="SMM52" s="153"/>
      <c r="SMN52" s="153"/>
      <c r="SMO52" s="153"/>
      <c r="SMP52" s="153"/>
      <c r="SMQ52" s="153"/>
      <c r="SMR52" s="153"/>
      <c r="SMS52" s="153"/>
      <c r="SMT52" s="153"/>
      <c r="SMU52" s="153"/>
      <c r="SMV52" s="153"/>
      <c r="SMW52" s="153"/>
      <c r="SMX52" s="153"/>
      <c r="SMY52" s="153"/>
      <c r="SMZ52" s="153"/>
      <c r="SNA52" s="153"/>
      <c r="SNB52" s="153"/>
      <c r="SNC52" s="153"/>
      <c r="SND52" s="153"/>
      <c r="SNE52" s="153"/>
      <c r="SNF52" s="153"/>
      <c r="SNG52" s="153"/>
      <c r="SNH52" s="153"/>
      <c r="SNI52" s="153"/>
      <c r="SNJ52" s="153"/>
      <c r="SNK52" s="153"/>
      <c r="SNL52" s="153"/>
      <c r="SNM52" s="153"/>
      <c r="SNN52" s="153"/>
      <c r="SNO52" s="153"/>
      <c r="SNP52" s="153"/>
      <c r="SNQ52" s="153"/>
      <c r="SNR52" s="153"/>
      <c r="SNS52" s="153"/>
      <c r="SNT52" s="153"/>
      <c r="SNU52" s="153"/>
      <c r="SNV52" s="153"/>
      <c r="SNW52" s="153"/>
      <c r="SNX52" s="153"/>
      <c r="SNY52" s="153"/>
      <c r="SNZ52" s="153"/>
      <c r="SOA52" s="153"/>
      <c r="SOB52" s="153"/>
      <c r="SOC52" s="153"/>
      <c r="SOD52" s="153"/>
      <c r="SOE52" s="153"/>
      <c r="SOF52" s="153"/>
      <c r="SOG52" s="153"/>
      <c r="SOH52" s="153"/>
      <c r="SOI52" s="153"/>
      <c r="SOJ52" s="153"/>
      <c r="SOK52" s="153"/>
      <c r="SOL52" s="153"/>
      <c r="SOM52" s="153"/>
      <c r="SON52" s="153"/>
      <c r="SOO52" s="153"/>
      <c r="SOP52" s="153"/>
      <c r="SOQ52" s="153"/>
      <c r="SOR52" s="153"/>
      <c r="SOS52" s="153"/>
      <c r="SOT52" s="153"/>
      <c r="SOU52" s="153"/>
      <c r="SOV52" s="153"/>
      <c r="SOW52" s="153"/>
      <c r="SOX52" s="153"/>
      <c r="SOY52" s="153"/>
      <c r="SOZ52" s="153"/>
      <c r="SPA52" s="153"/>
      <c r="SPB52" s="153"/>
      <c r="SPC52" s="153"/>
      <c r="SPD52" s="153"/>
      <c r="SPE52" s="153"/>
      <c r="SPF52" s="153"/>
      <c r="SPG52" s="153"/>
      <c r="SPH52" s="153"/>
      <c r="SPI52" s="153"/>
      <c r="SPJ52" s="153"/>
      <c r="SPK52" s="153"/>
      <c r="SPL52" s="153"/>
      <c r="SPM52" s="153"/>
      <c r="SPN52" s="153"/>
      <c r="SPO52" s="153"/>
      <c r="SPP52" s="153"/>
      <c r="SPQ52" s="153"/>
      <c r="SPR52" s="153"/>
      <c r="SPS52" s="153"/>
      <c r="SPT52" s="153"/>
      <c r="SPU52" s="153"/>
      <c r="SPV52" s="153"/>
      <c r="SPW52" s="153"/>
      <c r="SPX52" s="153"/>
      <c r="SPY52" s="153"/>
      <c r="SPZ52" s="153"/>
      <c r="SQA52" s="153"/>
      <c r="SQB52" s="153"/>
      <c r="SQC52" s="153"/>
      <c r="SQD52" s="153"/>
      <c r="SQE52" s="153"/>
      <c r="SQF52" s="153"/>
      <c r="SQG52" s="153"/>
      <c r="SQH52" s="153"/>
      <c r="SQI52" s="153"/>
      <c r="SQJ52" s="153"/>
      <c r="SQK52" s="153"/>
      <c r="SQL52" s="153"/>
      <c r="SQM52" s="153"/>
      <c r="SQN52" s="153"/>
      <c r="SQO52" s="153"/>
      <c r="SQP52" s="153"/>
      <c r="SQQ52" s="153"/>
      <c r="SQR52" s="153"/>
      <c r="SQS52" s="153"/>
      <c r="SQT52" s="153"/>
      <c r="SQU52" s="153"/>
      <c r="SQV52" s="153"/>
      <c r="SQW52" s="153"/>
      <c r="SQX52" s="153"/>
      <c r="SQY52" s="153"/>
      <c r="SQZ52" s="153"/>
      <c r="SRA52" s="153"/>
      <c r="SRB52" s="153"/>
      <c r="SRC52" s="153"/>
      <c r="SRD52" s="153"/>
      <c r="SRE52" s="153"/>
      <c r="SRF52" s="153"/>
      <c r="SRG52" s="153"/>
      <c r="SRH52" s="153"/>
      <c r="SRI52" s="153"/>
      <c r="SRJ52" s="153"/>
      <c r="SRK52" s="153"/>
      <c r="SRL52" s="153"/>
      <c r="SRM52" s="153"/>
      <c r="SRN52" s="153"/>
      <c r="SRO52" s="153"/>
      <c r="SRP52" s="153"/>
      <c r="SRQ52" s="153"/>
      <c r="SRR52" s="153"/>
      <c r="SRS52" s="153"/>
      <c r="SRT52" s="153"/>
      <c r="SRU52" s="153"/>
      <c r="SRV52" s="153"/>
      <c r="SRW52" s="153"/>
      <c r="SRX52" s="153"/>
      <c r="SRY52" s="153"/>
      <c r="SRZ52" s="153"/>
      <c r="SSA52" s="153"/>
      <c r="SSB52" s="153"/>
      <c r="SSC52" s="153"/>
      <c r="SSD52" s="153"/>
      <c r="SSE52" s="153"/>
      <c r="SSF52" s="153"/>
      <c r="SSG52" s="153"/>
      <c r="SSH52" s="153"/>
      <c r="SSI52" s="153"/>
      <c r="SSJ52" s="153"/>
      <c r="SSK52" s="153"/>
      <c r="SSL52" s="153"/>
      <c r="SSM52" s="153"/>
      <c r="SSN52" s="153"/>
      <c r="SSO52" s="153"/>
      <c r="SSP52" s="153"/>
      <c r="SSQ52" s="153"/>
      <c r="SSR52" s="153"/>
      <c r="SSS52" s="153"/>
      <c r="SST52" s="153"/>
      <c r="SSU52" s="153"/>
      <c r="SSV52" s="153"/>
      <c r="SSW52" s="153"/>
      <c r="SSX52" s="153"/>
      <c r="SSY52" s="153"/>
      <c r="SSZ52" s="153"/>
      <c r="STA52" s="153"/>
      <c r="STB52" s="153"/>
      <c r="STC52" s="153"/>
      <c r="STD52" s="153"/>
      <c r="STE52" s="153"/>
      <c r="STF52" s="153"/>
      <c r="STG52" s="153"/>
      <c r="STH52" s="153"/>
      <c r="STI52" s="153"/>
      <c r="STJ52" s="153"/>
      <c r="STK52" s="153"/>
      <c r="STL52" s="153"/>
      <c r="STM52" s="153"/>
      <c r="STN52" s="153"/>
      <c r="STO52" s="153"/>
      <c r="STP52" s="153"/>
      <c r="STQ52" s="153"/>
      <c r="STR52" s="153"/>
      <c r="STS52" s="153"/>
      <c r="STT52" s="153"/>
      <c r="STU52" s="153"/>
      <c r="STV52" s="153"/>
      <c r="STW52" s="153"/>
      <c r="STX52" s="153"/>
      <c r="STY52" s="153"/>
      <c r="STZ52" s="153"/>
      <c r="SUA52" s="153"/>
      <c r="SUB52" s="153"/>
      <c r="SUC52" s="153"/>
      <c r="SUD52" s="153"/>
      <c r="SUE52" s="153"/>
      <c r="SUF52" s="153"/>
      <c r="SUG52" s="153"/>
      <c r="SUH52" s="153"/>
      <c r="SUI52" s="153"/>
      <c r="SUJ52" s="153"/>
      <c r="SUK52" s="153"/>
      <c r="SUL52" s="153"/>
      <c r="SUM52" s="153"/>
      <c r="SUN52" s="153"/>
      <c r="SUO52" s="153"/>
      <c r="SUP52" s="153"/>
      <c r="SUQ52" s="153"/>
      <c r="SUR52" s="153"/>
      <c r="SUS52" s="153"/>
      <c r="SUT52" s="153"/>
      <c r="SUU52" s="153"/>
      <c r="SUV52" s="153"/>
      <c r="SUW52" s="153"/>
      <c r="SUX52" s="153"/>
      <c r="SUY52" s="153"/>
      <c r="SUZ52" s="153"/>
      <c r="SVA52" s="153"/>
      <c r="SVB52" s="153"/>
      <c r="SVC52" s="153"/>
      <c r="SVD52" s="153"/>
      <c r="SVE52" s="153"/>
      <c r="SVF52" s="153"/>
      <c r="SVG52" s="153"/>
      <c r="SVH52" s="153"/>
      <c r="SVI52" s="153"/>
      <c r="SVJ52" s="153"/>
      <c r="SVK52" s="153"/>
      <c r="SVL52" s="153"/>
      <c r="SVM52" s="153"/>
      <c r="SVN52" s="153"/>
      <c r="SVO52" s="153"/>
      <c r="SVP52" s="153"/>
      <c r="SVQ52" s="153"/>
      <c r="SVR52" s="153"/>
      <c r="SVS52" s="153"/>
      <c r="SVT52" s="153"/>
      <c r="SVU52" s="153"/>
      <c r="SVV52" s="153"/>
      <c r="SVW52" s="153"/>
      <c r="SVX52" s="153"/>
      <c r="SVY52" s="153"/>
      <c r="SVZ52" s="153"/>
      <c r="SWA52" s="153"/>
      <c r="SWB52" s="153"/>
      <c r="SWC52" s="153"/>
      <c r="SWD52" s="153"/>
      <c r="SWE52" s="153"/>
      <c r="SWF52" s="153"/>
      <c r="SWG52" s="153"/>
      <c r="SWH52" s="153"/>
      <c r="SWI52" s="153"/>
      <c r="SWJ52" s="153"/>
      <c r="SWK52" s="153"/>
      <c r="SWL52" s="153"/>
      <c r="SWM52" s="153"/>
      <c r="SWN52" s="153"/>
      <c r="SWO52" s="153"/>
      <c r="SWP52" s="153"/>
      <c r="SWQ52" s="153"/>
      <c r="SWR52" s="153"/>
      <c r="SWS52" s="153"/>
      <c r="SWT52" s="153"/>
      <c r="SWU52" s="153"/>
      <c r="SWV52" s="153"/>
      <c r="SWW52" s="153"/>
      <c r="SWX52" s="153"/>
      <c r="SWY52" s="153"/>
      <c r="SWZ52" s="153"/>
      <c r="SXA52" s="153"/>
      <c r="SXB52" s="153"/>
      <c r="SXC52" s="153"/>
      <c r="SXD52" s="153"/>
      <c r="SXE52" s="153"/>
      <c r="SXF52" s="153"/>
      <c r="SXG52" s="153"/>
      <c r="SXH52" s="153"/>
      <c r="SXI52" s="153"/>
      <c r="SXJ52" s="153"/>
      <c r="SXK52" s="153"/>
      <c r="SXL52" s="153"/>
      <c r="SXM52" s="153"/>
      <c r="SXN52" s="153"/>
      <c r="SXO52" s="153"/>
      <c r="SXP52" s="153"/>
      <c r="SXQ52" s="153"/>
      <c r="SXR52" s="153"/>
      <c r="SXS52" s="153"/>
      <c r="SXT52" s="153"/>
      <c r="SXU52" s="153"/>
      <c r="SXV52" s="153"/>
      <c r="SXW52" s="153"/>
      <c r="SXX52" s="153"/>
      <c r="SXY52" s="153"/>
      <c r="SXZ52" s="153"/>
      <c r="SYA52" s="153"/>
      <c r="SYB52" s="153"/>
      <c r="SYC52" s="153"/>
      <c r="SYD52" s="153"/>
      <c r="SYE52" s="153"/>
      <c r="SYF52" s="153"/>
      <c r="SYG52" s="153"/>
      <c r="SYH52" s="153"/>
      <c r="SYI52" s="153"/>
      <c r="SYJ52" s="153"/>
      <c r="SYK52" s="153"/>
      <c r="SYL52" s="153"/>
      <c r="SYM52" s="153"/>
      <c r="SYN52" s="153"/>
      <c r="SYO52" s="153"/>
      <c r="SYP52" s="153"/>
      <c r="SYQ52" s="153"/>
      <c r="SYR52" s="153"/>
      <c r="SYS52" s="153"/>
      <c r="SYT52" s="153"/>
      <c r="SYU52" s="153"/>
      <c r="SYV52" s="153"/>
      <c r="SYW52" s="153"/>
      <c r="SYX52" s="153"/>
      <c r="SYY52" s="153"/>
      <c r="SYZ52" s="153"/>
      <c r="SZA52" s="153"/>
      <c r="SZB52" s="153"/>
      <c r="SZC52" s="153"/>
      <c r="SZD52" s="153"/>
      <c r="SZE52" s="153"/>
      <c r="SZF52" s="153"/>
      <c r="SZG52" s="153"/>
      <c r="SZH52" s="153"/>
      <c r="SZI52" s="153"/>
      <c r="SZJ52" s="153"/>
      <c r="SZK52" s="153"/>
      <c r="SZL52" s="153"/>
      <c r="SZM52" s="153"/>
      <c r="SZN52" s="153"/>
      <c r="SZO52" s="153"/>
      <c r="SZP52" s="153"/>
      <c r="SZQ52" s="153"/>
      <c r="SZR52" s="153"/>
      <c r="SZS52" s="153"/>
      <c r="SZT52" s="153"/>
      <c r="SZU52" s="153"/>
      <c r="SZV52" s="153"/>
      <c r="SZW52" s="153"/>
      <c r="SZX52" s="153"/>
      <c r="SZY52" s="153"/>
      <c r="SZZ52" s="153"/>
      <c r="TAA52" s="153"/>
      <c r="TAB52" s="153"/>
      <c r="TAC52" s="153"/>
      <c r="TAD52" s="153"/>
      <c r="TAE52" s="153"/>
      <c r="TAF52" s="153"/>
      <c r="TAG52" s="153"/>
      <c r="TAH52" s="153"/>
      <c r="TAI52" s="153"/>
      <c r="TAJ52" s="153"/>
      <c r="TAK52" s="153"/>
      <c r="TAL52" s="153"/>
      <c r="TAM52" s="153"/>
      <c r="TAN52" s="153"/>
      <c r="TAO52" s="153"/>
      <c r="TAP52" s="153"/>
      <c r="TAQ52" s="153"/>
      <c r="TAR52" s="153"/>
      <c r="TAS52" s="153"/>
      <c r="TAT52" s="153"/>
      <c r="TAU52" s="153"/>
      <c r="TAV52" s="153"/>
      <c r="TAW52" s="153"/>
      <c r="TAX52" s="153"/>
      <c r="TAY52" s="153"/>
      <c r="TAZ52" s="153"/>
      <c r="TBA52" s="153"/>
      <c r="TBB52" s="153"/>
      <c r="TBC52" s="153"/>
      <c r="TBD52" s="153"/>
      <c r="TBE52" s="153"/>
      <c r="TBF52" s="153"/>
      <c r="TBG52" s="153"/>
      <c r="TBH52" s="153"/>
      <c r="TBI52" s="153"/>
      <c r="TBJ52" s="153"/>
      <c r="TBK52" s="153"/>
      <c r="TBL52" s="153"/>
      <c r="TBM52" s="153"/>
      <c r="TBN52" s="153"/>
      <c r="TBO52" s="153"/>
      <c r="TBP52" s="153"/>
      <c r="TBQ52" s="153"/>
      <c r="TBR52" s="153"/>
      <c r="TBS52" s="153"/>
      <c r="TBT52" s="153"/>
      <c r="TBU52" s="153"/>
      <c r="TBV52" s="153"/>
      <c r="TBW52" s="153"/>
      <c r="TBX52" s="153"/>
      <c r="TBY52" s="153"/>
      <c r="TBZ52" s="153"/>
      <c r="TCA52" s="153"/>
      <c r="TCB52" s="153"/>
      <c r="TCC52" s="153"/>
      <c r="TCD52" s="153"/>
      <c r="TCE52" s="153"/>
      <c r="TCF52" s="153"/>
      <c r="TCG52" s="153"/>
      <c r="TCH52" s="153"/>
      <c r="TCI52" s="153"/>
      <c r="TCJ52" s="153"/>
      <c r="TCK52" s="153"/>
      <c r="TCL52" s="153"/>
      <c r="TCM52" s="153"/>
      <c r="TCN52" s="153"/>
      <c r="TCO52" s="153"/>
      <c r="TCP52" s="153"/>
      <c r="TCQ52" s="153"/>
      <c r="TCR52" s="153"/>
      <c r="TCS52" s="153"/>
      <c r="TCT52" s="153"/>
      <c r="TCU52" s="153"/>
      <c r="TCV52" s="153"/>
      <c r="TCW52" s="153"/>
      <c r="TCX52" s="153"/>
      <c r="TCY52" s="153"/>
      <c r="TCZ52" s="153"/>
      <c r="TDA52" s="153"/>
      <c r="TDB52" s="153"/>
      <c r="TDC52" s="153"/>
      <c r="TDD52" s="153"/>
      <c r="TDE52" s="153"/>
      <c r="TDF52" s="153"/>
      <c r="TDG52" s="153"/>
      <c r="TDH52" s="153"/>
      <c r="TDI52" s="153"/>
      <c r="TDJ52" s="153"/>
      <c r="TDK52" s="153"/>
      <c r="TDL52" s="153"/>
      <c r="TDM52" s="153"/>
      <c r="TDN52" s="153"/>
      <c r="TDO52" s="153"/>
      <c r="TDP52" s="153"/>
      <c r="TDQ52" s="153"/>
      <c r="TDR52" s="153"/>
      <c r="TDS52" s="153"/>
      <c r="TDT52" s="153"/>
      <c r="TDU52" s="153"/>
      <c r="TDV52" s="153"/>
      <c r="TDW52" s="153"/>
      <c r="TDX52" s="153"/>
      <c r="TDY52" s="153"/>
      <c r="TDZ52" s="153"/>
      <c r="TEA52" s="153"/>
      <c r="TEB52" s="153"/>
      <c r="TEC52" s="153"/>
      <c r="TED52" s="153"/>
      <c r="TEE52" s="153"/>
      <c r="TEF52" s="153"/>
      <c r="TEG52" s="153"/>
      <c r="TEH52" s="153"/>
      <c r="TEI52" s="153"/>
      <c r="TEJ52" s="153"/>
      <c r="TEK52" s="153"/>
      <c r="TEL52" s="153"/>
      <c r="TEM52" s="153"/>
      <c r="TEN52" s="153"/>
      <c r="TEO52" s="153"/>
      <c r="TEP52" s="153"/>
      <c r="TEQ52" s="153"/>
      <c r="TER52" s="153"/>
      <c r="TES52" s="153"/>
      <c r="TET52" s="153"/>
      <c r="TEU52" s="153"/>
      <c r="TEV52" s="153"/>
      <c r="TEW52" s="153"/>
      <c r="TEX52" s="153"/>
      <c r="TEY52" s="153"/>
      <c r="TEZ52" s="153"/>
      <c r="TFA52" s="153"/>
      <c r="TFB52" s="153"/>
      <c r="TFC52" s="153"/>
      <c r="TFD52" s="153"/>
      <c r="TFE52" s="153"/>
      <c r="TFF52" s="153"/>
      <c r="TFG52" s="153"/>
      <c r="TFH52" s="153"/>
      <c r="TFI52" s="153"/>
      <c r="TFJ52" s="153"/>
      <c r="TFK52" s="153"/>
      <c r="TFL52" s="153"/>
      <c r="TFM52" s="153"/>
      <c r="TFN52" s="153"/>
      <c r="TFO52" s="153"/>
      <c r="TFP52" s="153"/>
      <c r="TFQ52" s="153"/>
      <c r="TFR52" s="153"/>
      <c r="TFS52" s="153"/>
      <c r="TFT52" s="153"/>
      <c r="TFU52" s="153"/>
      <c r="TFV52" s="153"/>
      <c r="TFW52" s="153"/>
      <c r="TFX52" s="153"/>
      <c r="TFY52" s="153"/>
      <c r="TFZ52" s="153"/>
      <c r="TGA52" s="153"/>
      <c r="TGB52" s="153"/>
      <c r="TGC52" s="153"/>
      <c r="TGD52" s="153"/>
      <c r="TGE52" s="153"/>
      <c r="TGF52" s="153"/>
      <c r="TGG52" s="153"/>
      <c r="TGH52" s="153"/>
      <c r="TGI52" s="153"/>
      <c r="TGJ52" s="153"/>
      <c r="TGK52" s="153"/>
      <c r="TGL52" s="153"/>
      <c r="TGM52" s="153"/>
      <c r="TGN52" s="153"/>
      <c r="TGO52" s="153"/>
      <c r="TGP52" s="153"/>
      <c r="TGQ52" s="153"/>
      <c r="TGR52" s="153"/>
      <c r="TGS52" s="153"/>
      <c r="TGT52" s="153"/>
      <c r="TGU52" s="153"/>
      <c r="TGV52" s="153"/>
      <c r="TGW52" s="153"/>
      <c r="TGX52" s="153"/>
      <c r="TGY52" s="153"/>
      <c r="TGZ52" s="153"/>
      <c r="THA52" s="153"/>
      <c r="THB52" s="153"/>
      <c r="THC52" s="153"/>
      <c r="THD52" s="153"/>
      <c r="THE52" s="153"/>
      <c r="THF52" s="153"/>
      <c r="THG52" s="153"/>
      <c r="THH52" s="153"/>
      <c r="THI52" s="153"/>
      <c r="THJ52" s="153"/>
      <c r="THK52" s="153"/>
      <c r="THL52" s="153"/>
      <c r="THM52" s="153"/>
      <c r="THN52" s="153"/>
      <c r="THO52" s="153"/>
      <c r="THP52" s="153"/>
      <c r="THQ52" s="153"/>
      <c r="THR52" s="153"/>
      <c r="THS52" s="153"/>
      <c r="THT52" s="153"/>
      <c r="THU52" s="153"/>
      <c r="THV52" s="153"/>
      <c r="THW52" s="153"/>
      <c r="THX52" s="153"/>
      <c r="THY52" s="153"/>
      <c r="THZ52" s="153"/>
      <c r="TIA52" s="153"/>
      <c r="TIB52" s="153"/>
      <c r="TIC52" s="153"/>
      <c r="TID52" s="153"/>
      <c r="TIE52" s="153"/>
      <c r="TIF52" s="153"/>
      <c r="TIG52" s="153"/>
      <c r="TIH52" s="153"/>
      <c r="TII52" s="153"/>
      <c r="TIJ52" s="153"/>
      <c r="TIK52" s="153"/>
      <c r="TIL52" s="153"/>
      <c r="TIM52" s="153"/>
      <c r="TIN52" s="153"/>
      <c r="TIO52" s="153"/>
      <c r="TIP52" s="153"/>
      <c r="TIQ52" s="153"/>
      <c r="TIR52" s="153"/>
      <c r="TIS52" s="153"/>
      <c r="TIT52" s="153"/>
      <c r="TIU52" s="153"/>
      <c r="TIV52" s="153"/>
      <c r="TIW52" s="153"/>
      <c r="TIX52" s="153"/>
      <c r="TIY52" s="153"/>
      <c r="TIZ52" s="153"/>
      <c r="TJA52" s="153"/>
      <c r="TJB52" s="153"/>
      <c r="TJC52" s="153"/>
      <c r="TJD52" s="153"/>
      <c r="TJE52" s="153"/>
      <c r="TJF52" s="153"/>
      <c r="TJG52" s="153"/>
      <c r="TJH52" s="153"/>
      <c r="TJI52" s="153"/>
      <c r="TJJ52" s="153"/>
      <c r="TJK52" s="153"/>
      <c r="TJL52" s="153"/>
      <c r="TJM52" s="153"/>
      <c r="TJN52" s="153"/>
      <c r="TJO52" s="153"/>
      <c r="TJP52" s="153"/>
      <c r="TJQ52" s="153"/>
      <c r="TJR52" s="153"/>
      <c r="TJS52" s="153"/>
      <c r="TJT52" s="153"/>
      <c r="TJU52" s="153"/>
      <c r="TJV52" s="153"/>
      <c r="TJW52" s="153"/>
      <c r="TJX52" s="153"/>
      <c r="TJY52" s="153"/>
      <c r="TJZ52" s="153"/>
      <c r="TKA52" s="153"/>
      <c r="TKB52" s="153"/>
      <c r="TKC52" s="153"/>
      <c r="TKD52" s="153"/>
      <c r="TKE52" s="153"/>
      <c r="TKF52" s="153"/>
      <c r="TKG52" s="153"/>
      <c r="TKH52" s="153"/>
      <c r="TKI52" s="153"/>
      <c r="TKJ52" s="153"/>
      <c r="TKK52" s="153"/>
      <c r="TKL52" s="153"/>
      <c r="TKM52" s="153"/>
      <c r="TKN52" s="153"/>
      <c r="TKO52" s="153"/>
      <c r="TKP52" s="153"/>
      <c r="TKQ52" s="153"/>
      <c r="TKR52" s="153"/>
      <c r="TKS52" s="153"/>
      <c r="TKT52" s="153"/>
      <c r="TKU52" s="153"/>
      <c r="TKV52" s="153"/>
      <c r="TKW52" s="153"/>
      <c r="TKX52" s="153"/>
      <c r="TKY52" s="153"/>
      <c r="TKZ52" s="153"/>
      <c r="TLA52" s="153"/>
      <c r="TLB52" s="153"/>
      <c r="TLC52" s="153"/>
      <c r="TLD52" s="153"/>
      <c r="TLE52" s="153"/>
      <c r="TLF52" s="153"/>
      <c r="TLG52" s="153"/>
      <c r="TLH52" s="153"/>
      <c r="TLI52" s="153"/>
      <c r="TLJ52" s="153"/>
      <c r="TLK52" s="153"/>
      <c r="TLL52" s="153"/>
      <c r="TLM52" s="153"/>
      <c r="TLN52" s="153"/>
      <c r="TLO52" s="153"/>
      <c r="TLP52" s="153"/>
      <c r="TLQ52" s="153"/>
      <c r="TLR52" s="153"/>
      <c r="TLS52" s="153"/>
      <c r="TLT52" s="153"/>
      <c r="TLU52" s="153"/>
      <c r="TLV52" s="153"/>
      <c r="TLW52" s="153"/>
      <c r="TLX52" s="153"/>
      <c r="TLY52" s="153"/>
      <c r="TLZ52" s="153"/>
      <c r="TMA52" s="153"/>
      <c r="TMB52" s="153"/>
      <c r="TMC52" s="153"/>
      <c r="TMD52" s="153"/>
      <c r="TME52" s="153"/>
      <c r="TMF52" s="153"/>
      <c r="TMG52" s="153"/>
      <c r="TMH52" s="153"/>
      <c r="TMI52" s="153"/>
      <c r="TMJ52" s="153"/>
      <c r="TMK52" s="153"/>
      <c r="TML52" s="153"/>
      <c r="TMM52" s="153"/>
      <c r="TMN52" s="153"/>
      <c r="TMO52" s="153"/>
      <c r="TMP52" s="153"/>
      <c r="TMQ52" s="153"/>
      <c r="TMR52" s="153"/>
      <c r="TMS52" s="153"/>
      <c r="TMT52" s="153"/>
      <c r="TMU52" s="153"/>
      <c r="TMV52" s="153"/>
      <c r="TMW52" s="153"/>
      <c r="TMX52" s="153"/>
      <c r="TMY52" s="153"/>
      <c r="TMZ52" s="153"/>
      <c r="TNA52" s="153"/>
      <c r="TNB52" s="153"/>
      <c r="TNC52" s="153"/>
      <c r="TND52" s="153"/>
      <c r="TNE52" s="153"/>
      <c r="TNF52" s="153"/>
      <c r="TNG52" s="153"/>
      <c r="TNH52" s="153"/>
      <c r="TNI52" s="153"/>
      <c r="TNJ52" s="153"/>
      <c r="TNK52" s="153"/>
      <c r="TNL52" s="153"/>
      <c r="TNM52" s="153"/>
      <c r="TNN52" s="153"/>
      <c r="TNO52" s="153"/>
      <c r="TNP52" s="153"/>
      <c r="TNQ52" s="153"/>
      <c r="TNR52" s="153"/>
      <c r="TNS52" s="153"/>
      <c r="TNT52" s="153"/>
      <c r="TNU52" s="153"/>
      <c r="TNV52" s="153"/>
      <c r="TNW52" s="153"/>
      <c r="TNX52" s="153"/>
      <c r="TNY52" s="153"/>
      <c r="TNZ52" s="153"/>
      <c r="TOA52" s="153"/>
      <c r="TOB52" s="153"/>
      <c r="TOC52" s="153"/>
      <c r="TOD52" s="153"/>
      <c r="TOE52" s="153"/>
      <c r="TOF52" s="153"/>
      <c r="TOG52" s="153"/>
      <c r="TOH52" s="153"/>
      <c r="TOI52" s="153"/>
      <c r="TOJ52" s="153"/>
      <c r="TOK52" s="153"/>
      <c r="TOL52" s="153"/>
      <c r="TOM52" s="153"/>
      <c r="TON52" s="153"/>
      <c r="TOO52" s="153"/>
      <c r="TOP52" s="153"/>
      <c r="TOQ52" s="153"/>
      <c r="TOR52" s="153"/>
      <c r="TOS52" s="153"/>
      <c r="TOT52" s="153"/>
      <c r="TOU52" s="153"/>
      <c r="TOV52" s="153"/>
      <c r="TOW52" s="153"/>
      <c r="TOX52" s="153"/>
      <c r="TOY52" s="153"/>
      <c r="TOZ52" s="153"/>
      <c r="TPA52" s="153"/>
      <c r="TPB52" s="153"/>
      <c r="TPC52" s="153"/>
      <c r="TPD52" s="153"/>
      <c r="TPE52" s="153"/>
      <c r="TPF52" s="153"/>
      <c r="TPG52" s="153"/>
      <c r="TPH52" s="153"/>
      <c r="TPI52" s="153"/>
      <c r="TPJ52" s="153"/>
      <c r="TPK52" s="153"/>
      <c r="TPL52" s="153"/>
      <c r="TPM52" s="153"/>
      <c r="TPN52" s="153"/>
      <c r="TPO52" s="153"/>
      <c r="TPP52" s="153"/>
      <c r="TPQ52" s="153"/>
      <c r="TPR52" s="153"/>
      <c r="TPS52" s="153"/>
      <c r="TPT52" s="153"/>
      <c r="TPU52" s="153"/>
      <c r="TPV52" s="153"/>
      <c r="TPW52" s="153"/>
      <c r="TPX52" s="153"/>
      <c r="TPY52" s="153"/>
      <c r="TPZ52" s="153"/>
      <c r="TQA52" s="153"/>
      <c r="TQB52" s="153"/>
      <c r="TQC52" s="153"/>
      <c r="TQD52" s="153"/>
      <c r="TQE52" s="153"/>
      <c r="TQF52" s="153"/>
      <c r="TQG52" s="153"/>
      <c r="TQH52" s="153"/>
      <c r="TQI52" s="153"/>
      <c r="TQJ52" s="153"/>
      <c r="TQK52" s="153"/>
      <c r="TQL52" s="153"/>
      <c r="TQM52" s="153"/>
      <c r="TQN52" s="153"/>
      <c r="TQO52" s="153"/>
      <c r="TQP52" s="153"/>
      <c r="TQQ52" s="153"/>
      <c r="TQR52" s="153"/>
      <c r="TQS52" s="153"/>
      <c r="TQT52" s="153"/>
      <c r="TQU52" s="153"/>
      <c r="TQV52" s="153"/>
      <c r="TQW52" s="153"/>
      <c r="TQX52" s="153"/>
      <c r="TQY52" s="153"/>
      <c r="TQZ52" s="153"/>
      <c r="TRA52" s="153"/>
      <c r="TRB52" s="153"/>
      <c r="TRC52" s="153"/>
      <c r="TRD52" s="153"/>
      <c r="TRE52" s="153"/>
      <c r="TRF52" s="153"/>
      <c r="TRG52" s="153"/>
      <c r="TRH52" s="153"/>
      <c r="TRI52" s="153"/>
      <c r="TRJ52" s="153"/>
      <c r="TRK52" s="153"/>
      <c r="TRL52" s="153"/>
      <c r="TRM52" s="153"/>
      <c r="TRN52" s="153"/>
      <c r="TRO52" s="153"/>
      <c r="TRP52" s="153"/>
      <c r="TRQ52" s="153"/>
      <c r="TRR52" s="153"/>
      <c r="TRS52" s="153"/>
      <c r="TRT52" s="153"/>
      <c r="TRU52" s="153"/>
      <c r="TRV52" s="153"/>
      <c r="TRW52" s="153"/>
      <c r="TRX52" s="153"/>
      <c r="TRY52" s="153"/>
      <c r="TRZ52" s="153"/>
      <c r="TSA52" s="153"/>
      <c r="TSB52" s="153"/>
      <c r="TSC52" s="153"/>
      <c r="TSD52" s="153"/>
      <c r="TSE52" s="153"/>
      <c r="TSF52" s="153"/>
      <c r="TSG52" s="153"/>
      <c r="TSH52" s="153"/>
      <c r="TSI52" s="153"/>
      <c r="TSJ52" s="153"/>
      <c r="TSK52" s="153"/>
      <c r="TSL52" s="153"/>
      <c r="TSM52" s="153"/>
      <c r="TSN52" s="153"/>
      <c r="TSO52" s="153"/>
      <c r="TSP52" s="153"/>
      <c r="TSQ52" s="153"/>
      <c r="TSR52" s="153"/>
      <c r="TSS52" s="153"/>
      <c r="TST52" s="153"/>
      <c r="TSU52" s="153"/>
      <c r="TSV52" s="153"/>
      <c r="TSW52" s="153"/>
      <c r="TSX52" s="153"/>
      <c r="TSY52" s="153"/>
      <c r="TSZ52" s="153"/>
      <c r="TTA52" s="153"/>
      <c r="TTB52" s="153"/>
      <c r="TTC52" s="153"/>
      <c r="TTD52" s="153"/>
      <c r="TTE52" s="153"/>
      <c r="TTF52" s="153"/>
      <c r="TTG52" s="153"/>
      <c r="TTH52" s="153"/>
      <c r="TTI52" s="153"/>
      <c r="TTJ52" s="153"/>
      <c r="TTK52" s="153"/>
      <c r="TTL52" s="153"/>
      <c r="TTM52" s="153"/>
      <c r="TTN52" s="153"/>
      <c r="TTO52" s="153"/>
      <c r="TTP52" s="153"/>
      <c r="TTQ52" s="153"/>
      <c r="TTR52" s="153"/>
      <c r="TTS52" s="153"/>
      <c r="TTT52" s="153"/>
      <c r="TTU52" s="153"/>
      <c r="TTV52" s="153"/>
      <c r="TTW52" s="153"/>
      <c r="TTX52" s="153"/>
      <c r="TTY52" s="153"/>
      <c r="TTZ52" s="153"/>
      <c r="TUA52" s="153"/>
      <c r="TUB52" s="153"/>
      <c r="TUC52" s="153"/>
      <c r="TUD52" s="153"/>
      <c r="TUE52" s="153"/>
      <c r="TUF52" s="153"/>
      <c r="TUG52" s="153"/>
      <c r="TUH52" s="153"/>
      <c r="TUI52" s="153"/>
      <c r="TUJ52" s="153"/>
      <c r="TUK52" s="153"/>
      <c r="TUL52" s="153"/>
      <c r="TUM52" s="153"/>
      <c r="TUN52" s="153"/>
      <c r="TUO52" s="153"/>
      <c r="TUP52" s="153"/>
      <c r="TUQ52" s="153"/>
      <c r="TUR52" s="153"/>
      <c r="TUS52" s="153"/>
      <c r="TUT52" s="153"/>
      <c r="TUU52" s="153"/>
      <c r="TUV52" s="153"/>
      <c r="TUW52" s="153"/>
      <c r="TUX52" s="153"/>
      <c r="TUY52" s="153"/>
      <c r="TUZ52" s="153"/>
      <c r="TVA52" s="153"/>
      <c r="TVB52" s="153"/>
      <c r="TVC52" s="153"/>
      <c r="TVD52" s="153"/>
      <c r="TVE52" s="153"/>
      <c r="TVF52" s="153"/>
      <c r="TVG52" s="153"/>
      <c r="TVH52" s="153"/>
      <c r="TVI52" s="153"/>
      <c r="TVJ52" s="153"/>
      <c r="TVK52" s="153"/>
      <c r="TVL52" s="153"/>
      <c r="TVM52" s="153"/>
      <c r="TVN52" s="153"/>
      <c r="TVO52" s="153"/>
      <c r="TVP52" s="153"/>
      <c r="TVQ52" s="153"/>
      <c r="TVR52" s="153"/>
      <c r="TVS52" s="153"/>
      <c r="TVT52" s="153"/>
      <c r="TVU52" s="153"/>
      <c r="TVV52" s="153"/>
      <c r="TVW52" s="153"/>
      <c r="TVX52" s="153"/>
      <c r="TVY52" s="153"/>
      <c r="TVZ52" s="153"/>
      <c r="TWA52" s="153"/>
      <c r="TWB52" s="153"/>
      <c r="TWC52" s="153"/>
      <c r="TWD52" s="153"/>
      <c r="TWE52" s="153"/>
      <c r="TWF52" s="153"/>
      <c r="TWG52" s="153"/>
      <c r="TWH52" s="153"/>
      <c r="TWI52" s="153"/>
      <c r="TWJ52" s="153"/>
      <c r="TWK52" s="153"/>
      <c r="TWL52" s="153"/>
      <c r="TWM52" s="153"/>
      <c r="TWN52" s="153"/>
      <c r="TWO52" s="153"/>
      <c r="TWP52" s="153"/>
      <c r="TWQ52" s="153"/>
      <c r="TWR52" s="153"/>
      <c r="TWS52" s="153"/>
      <c r="TWT52" s="153"/>
      <c r="TWU52" s="153"/>
      <c r="TWV52" s="153"/>
      <c r="TWW52" s="153"/>
      <c r="TWX52" s="153"/>
      <c r="TWY52" s="153"/>
      <c r="TWZ52" s="153"/>
      <c r="TXA52" s="153"/>
      <c r="TXB52" s="153"/>
      <c r="TXC52" s="153"/>
      <c r="TXD52" s="153"/>
      <c r="TXE52" s="153"/>
      <c r="TXF52" s="153"/>
      <c r="TXG52" s="153"/>
      <c r="TXH52" s="153"/>
      <c r="TXI52" s="153"/>
      <c r="TXJ52" s="153"/>
      <c r="TXK52" s="153"/>
      <c r="TXL52" s="153"/>
      <c r="TXM52" s="153"/>
      <c r="TXN52" s="153"/>
      <c r="TXO52" s="153"/>
      <c r="TXP52" s="153"/>
      <c r="TXQ52" s="153"/>
      <c r="TXR52" s="153"/>
      <c r="TXS52" s="153"/>
      <c r="TXT52" s="153"/>
      <c r="TXU52" s="153"/>
      <c r="TXV52" s="153"/>
      <c r="TXW52" s="153"/>
      <c r="TXX52" s="153"/>
      <c r="TXY52" s="153"/>
      <c r="TXZ52" s="153"/>
      <c r="TYA52" s="153"/>
      <c r="TYB52" s="153"/>
      <c r="TYC52" s="153"/>
      <c r="TYD52" s="153"/>
      <c r="TYE52" s="153"/>
      <c r="TYF52" s="153"/>
      <c r="TYG52" s="153"/>
      <c r="TYH52" s="153"/>
      <c r="TYI52" s="153"/>
      <c r="TYJ52" s="153"/>
      <c r="TYK52" s="153"/>
      <c r="TYL52" s="153"/>
      <c r="TYM52" s="153"/>
      <c r="TYN52" s="153"/>
      <c r="TYO52" s="153"/>
      <c r="TYP52" s="153"/>
      <c r="TYQ52" s="153"/>
      <c r="TYR52" s="153"/>
      <c r="TYS52" s="153"/>
      <c r="TYT52" s="153"/>
      <c r="TYU52" s="153"/>
      <c r="TYV52" s="153"/>
      <c r="TYW52" s="153"/>
      <c r="TYX52" s="153"/>
      <c r="TYY52" s="153"/>
      <c r="TYZ52" s="153"/>
      <c r="TZA52" s="153"/>
      <c r="TZB52" s="153"/>
      <c r="TZC52" s="153"/>
      <c r="TZD52" s="153"/>
      <c r="TZE52" s="153"/>
      <c r="TZF52" s="153"/>
      <c r="TZG52" s="153"/>
      <c r="TZH52" s="153"/>
      <c r="TZI52" s="153"/>
      <c r="TZJ52" s="153"/>
      <c r="TZK52" s="153"/>
      <c r="TZL52" s="153"/>
      <c r="TZM52" s="153"/>
      <c r="TZN52" s="153"/>
      <c r="TZO52" s="153"/>
      <c r="TZP52" s="153"/>
      <c r="TZQ52" s="153"/>
      <c r="TZR52" s="153"/>
      <c r="TZS52" s="153"/>
      <c r="TZT52" s="153"/>
      <c r="TZU52" s="153"/>
      <c r="TZV52" s="153"/>
      <c r="TZW52" s="153"/>
      <c r="TZX52" s="153"/>
      <c r="TZY52" s="153"/>
      <c r="TZZ52" s="153"/>
      <c r="UAA52" s="153"/>
      <c r="UAB52" s="153"/>
      <c r="UAC52" s="153"/>
      <c r="UAD52" s="153"/>
      <c r="UAE52" s="153"/>
      <c r="UAF52" s="153"/>
      <c r="UAG52" s="153"/>
      <c r="UAH52" s="153"/>
      <c r="UAI52" s="153"/>
      <c r="UAJ52" s="153"/>
      <c r="UAK52" s="153"/>
      <c r="UAL52" s="153"/>
      <c r="UAM52" s="153"/>
      <c r="UAN52" s="153"/>
      <c r="UAO52" s="153"/>
      <c r="UAP52" s="153"/>
      <c r="UAQ52" s="153"/>
      <c r="UAR52" s="153"/>
      <c r="UAS52" s="153"/>
      <c r="UAT52" s="153"/>
      <c r="UAU52" s="153"/>
      <c r="UAV52" s="153"/>
      <c r="UAW52" s="153"/>
      <c r="UAX52" s="153"/>
      <c r="UAY52" s="153"/>
      <c r="UAZ52" s="153"/>
      <c r="UBA52" s="153"/>
      <c r="UBB52" s="153"/>
      <c r="UBC52" s="153"/>
      <c r="UBD52" s="153"/>
      <c r="UBE52" s="153"/>
      <c r="UBF52" s="153"/>
      <c r="UBG52" s="153"/>
      <c r="UBH52" s="153"/>
      <c r="UBI52" s="153"/>
      <c r="UBJ52" s="153"/>
      <c r="UBK52" s="153"/>
      <c r="UBL52" s="153"/>
      <c r="UBM52" s="153"/>
      <c r="UBN52" s="153"/>
      <c r="UBO52" s="153"/>
      <c r="UBP52" s="153"/>
      <c r="UBQ52" s="153"/>
      <c r="UBR52" s="153"/>
      <c r="UBS52" s="153"/>
      <c r="UBT52" s="153"/>
      <c r="UBU52" s="153"/>
      <c r="UBV52" s="153"/>
      <c r="UBW52" s="153"/>
      <c r="UBX52" s="153"/>
      <c r="UBY52" s="153"/>
      <c r="UBZ52" s="153"/>
      <c r="UCA52" s="153"/>
      <c r="UCB52" s="153"/>
      <c r="UCC52" s="153"/>
      <c r="UCD52" s="153"/>
      <c r="UCE52" s="153"/>
      <c r="UCF52" s="153"/>
      <c r="UCG52" s="153"/>
      <c r="UCH52" s="153"/>
      <c r="UCI52" s="153"/>
      <c r="UCJ52" s="153"/>
      <c r="UCK52" s="153"/>
      <c r="UCL52" s="153"/>
      <c r="UCM52" s="153"/>
      <c r="UCN52" s="153"/>
      <c r="UCO52" s="153"/>
      <c r="UCP52" s="153"/>
      <c r="UCQ52" s="153"/>
      <c r="UCR52" s="153"/>
      <c r="UCS52" s="153"/>
      <c r="UCT52" s="153"/>
      <c r="UCU52" s="153"/>
      <c r="UCV52" s="153"/>
      <c r="UCW52" s="153"/>
      <c r="UCX52" s="153"/>
      <c r="UCY52" s="153"/>
      <c r="UCZ52" s="153"/>
      <c r="UDA52" s="153"/>
      <c r="UDB52" s="153"/>
      <c r="UDC52" s="153"/>
      <c r="UDD52" s="153"/>
      <c r="UDE52" s="153"/>
      <c r="UDF52" s="153"/>
      <c r="UDG52" s="153"/>
      <c r="UDH52" s="153"/>
      <c r="UDI52" s="153"/>
      <c r="UDJ52" s="153"/>
      <c r="UDK52" s="153"/>
      <c r="UDL52" s="153"/>
      <c r="UDM52" s="153"/>
      <c r="UDN52" s="153"/>
      <c r="UDO52" s="153"/>
      <c r="UDP52" s="153"/>
      <c r="UDQ52" s="153"/>
      <c r="UDR52" s="153"/>
      <c r="UDS52" s="153"/>
      <c r="UDT52" s="153"/>
      <c r="UDU52" s="153"/>
      <c r="UDV52" s="153"/>
      <c r="UDW52" s="153"/>
      <c r="UDX52" s="153"/>
      <c r="UDY52" s="153"/>
      <c r="UDZ52" s="153"/>
      <c r="UEA52" s="153"/>
      <c r="UEB52" s="153"/>
      <c r="UEC52" s="153"/>
      <c r="UED52" s="153"/>
      <c r="UEE52" s="153"/>
      <c r="UEF52" s="153"/>
      <c r="UEG52" s="153"/>
      <c r="UEH52" s="153"/>
      <c r="UEI52" s="153"/>
      <c r="UEJ52" s="153"/>
      <c r="UEK52" s="153"/>
      <c r="UEL52" s="153"/>
      <c r="UEM52" s="153"/>
      <c r="UEN52" s="153"/>
      <c r="UEO52" s="153"/>
      <c r="UEP52" s="153"/>
      <c r="UEQ52" s="153"/>
      <c r="UER52" s="153"/>
      <c r="UES52" s="153"/>
      <c r="UET52" s="153"/>
      <c r="UEU52" s="153"/>
      <c r="UEV52" s="153"/>
      <c r="UEW52" s="153"/>
      <c r="UEX52" s="153"/>
      <c r="UEY52" s="153"/>
      <c r="UEZ52" s="153"/>
      <c r="UFA52" s="153"/>
      <c r="UFB52" s="153"/>
      <c r="UFC52" s="153"/>
      <c r="UFD52" s="153"/>
      <c r="UFE52" s="153"/>
      <c r="UFF52" s="153"/>
      <c r="UFG52" s="153"/>
      <c r="UFH52" s="153"/>
      <c r="UFI52" s="153"/>
      <c r="UFJ52" s="153"/>
      <c r="UFK52" s="153"/>
      <c r="UFL52" s="153"/>
      <c r="UFM52" s="153"/>
      <c r="UFN52" s="153"/>
      <c r="UFO52" s="153"/>
      <c r="UFP52" s="153"/>
      <c r="UFQ52" s="153"/>
      <c r="UFR52" s="153"/>
      <c r="UFS52" s="153"/>
      <c r="UFT52" s="153"/>
      <c r="UFU52" s="153"/>
      <c r="UFV52" s="153"/>
      <c r="UFW52" s="153"/>
      <c r="UFX52" s="153"/>
      <c r="UFY52" s="153"/>
      <c r="UFZ52" s="153"/>
      <c r="UGA52" s="153"/>
      <c r="UGB52" s="153"/>
      <c r="UGC52" s="153"/>
      <c r="UGD52" s="153"/>
      <c r="UGE52" s="153"/>
      <c r="UGF52" s="153"/>
      <c r="UGG52" s="153"/>
      <c r="UGH52" s="153"/>
      <c r="UGI52" s="153"/>
      <c r="UGJ52" s="153"/>
      <c r="UGK52" s="153"/>
      <c r="UGL52" s="153"/>
      <c r="UGM52" s="153"/>
      <c r="UGN52" s="153"/>
      <c r="UGO52" s="153"/>
      <c r="UGP52" s="153"/>
      <c r="UGQ52" s="153"/>
      <c r="UGR52" s="153"/>
      <c r="UGS52" s="153"/>
      <c r="UGT52" s="153"/>
      <c r="UGU52" s="153"/>
      <c r="UGV52" s="153"/>
      <c r="UGW52" s="153"/>
      <c r="UGX52" s="153"/>
      <c r="UGY52" s="153"/>
      <c r="UGZ52" s="153"/>
      <c r="UHA52" s="153"/>
      <c r="UHB52" s="153"/>
      <c r="UHC52" s="153"/>
      <c r="UHD52" s="153"/>
      <c r="UHE52" s="153"/>
      <c r="UHF52" s="153"/>
      <c r="UHG52" s="153"/>
      <c r="UHH52" s="153"/>
      <c r="UHI52" s="153"/>
      <c r="UHJ52" s="153"/>
      <c r="UHK52" s="153"/>
      <c r="UHL52" s="153"/>
      <c r="UHM52" s="153"/>
      <c r="UHN52" s="153"/>
      <c r="UHO52" s="153"/>
      <c r="UHP52" s="153"/>
      <c r="UHQ52" s="153"/>
      <c r="UHR52" s="153"/>
      <c r="UHS52" s="153"/>
      <c r="UHT52" s="153"/>
      <c r="UHU52" s="153"/>
      <c r="UHV52" s="153"/>
      <c r="UHW52" s="153"/>
      <c r="UHX52" s="153"/>
      <c r="UHY52" s="153"/>
      <c r="UHZ52" s="153"/>
      <c r="UIA52" s="153"/>
      <c r="UIB52" s="153"/>
      <c r="UIC52" s="153"/>
      <c r="UID52" s="153"/>
      <c r="UIE52" s="153"/>
      <c r="UIF52" s="153"/>
      <c r="UIG52" s="153"/>
      <c r="UIH52" s="153"/>
      <c r="UII52" s="153"/>
      <c r="UIJ52" s="153"/>
      <c r="UIK52" s="153"/>
      <c r="UIL52" s="153"/>
      <c r="UIM52" s="153"/>
      <c r="UIN52" s="153"/>
      <c r="UIO52" s="153"/>
      <c r="UIP52" s="153"/>
      <c r="UIQ52" s="153"/>
      <c r="UIR52" s="153"/>
      <c r="UIS52" s="153"/>
      <c r="UIT52" s="153"/>
      <c r="UIU52" s="153"/>
      <c r="UIV52" s="153"/>
      <c r="UIW52" s="153"/>
      <c r="UIX52" s="153"/>
      <c r="UIY52" s="153"/>
      <c r="UIZ52" s="153"/>
      <c r="UJA52" s="153"/>
      <c r="UJB52" s="153"/>
      <c r="UJC52" s="153"/>
      <c r="UJD52" s="153"/>
      <c r="UJE52" s="153"/>
      <c r="UJF52" s="153"/>
      <c r="UJG52" s="153"/>
      <c r="UJH52" s="153"/>
      <c r="UJI52" s="153"/>
      <c r="UJJ52" s="153"/>
      <c r="UJK52" s="153"/>
      <c r="UJL52" s="153"/>
      <c r="UJM52" s="153"/>
      <c r="UJN52" s="153"/>
      <c r="UJO52" s="153"/>
      <c r="UJP52" s="153"/>
      <c r="UJQ52" s="153"/>
      <c r="UJR52" s="153"/>
      <c r="UJS52" s="153"/>
      <c r="UJT52" s="153"/>
      <c r="UJU52" s="153"/>
      <c r="UJV52" s="153"/>
      <c r="UJW52" s="153"/>
      <c r="UJX52" s="153"/>
      <c r="UJY52" s="153"/>
      <c r="UJZ52" s="153"/>
      <c r="UKA52" s="153"/>
      <c r="UKB52" s="153"/>
      <c r="UKC52" s="153"/>
      <c r="UKD52" s="153"/>
      <c r="UKE52" s="153"/>
      <c r="UKF52" s="153"/>
      <c r="UKG52" s="153"/>
      <c r="UKH52" s="153"/>
      <c r="UKI52" s="153"/>
      <c r="UKJ52" s="153"/>
      <c r="UKK52" s="153"/>
      <c r="UKL52" s="153"/>
      <c r="UKM52" s="153"/>
      <c r="UKN52" s="153"/>
      <c r="UKO52" s="153"/>
      <c r="UKP52" s="153"/>
      <c r="UKQ52" s="153"/>
      <c r="UKR52" s="153"/>
      <c r="UKS52" s="153"/>
      <c r="UKT52" s="153"/>
      <c r="UKU52" s="153"/>
      <c r="UKV52" s="153"/>
      <c r="UKW52" s="153"/>
      <c r="UKX52" s="153"/>
      <c r="UKY52" s="153"/>
      <c r="UKZ52" s="153"/>
      <c r="ULA52" s="153"/>
      <c r="ULB52" s="153"/>
      <c r="ULC52" s="153"/>
      <c r="ULD52" s="153"/>
      <c r="ULE52" s="153"/>
      <c r="ULF52" s="153"/>
      <c r="ULG52" s="153"/>
      <c r="ULH52" s="153"/>
      <c r="ULI52" s="153"/>
      <c r="ULJ52" s="153"/>
      <c r="ULK52" s="153"/>
      <c r="ULL52" s="153"/>
      <c r="ULM52" s="153"/>
      <c r="ULN52" s="153"/>
      <c r="ULO52" s="153"/>
      <c r="ULP52" s="153"/>
      <c r="ULQ52" s="153"/>
      <c r="ULR52" s="153"/>
      <c r="ULS52" s="153"/>
      <c r="ULT52" s="153"/>
      <c r="ULU52" s="153"/>
      <c r="ULV52" s="153"/>
      <c r="ULW52" s="153"/>
      <c r="ULX52" s="153"/>
      <c r="ULY52" s="153"/>
      <c r="ULZ52" s="153"/>
      <c r="UMA52" s="153"/>
      <c r="UMB52" s="153"/>
      <c r="UMC52" s="153"/>
      <c r="UMD52" s="153"/>
      <c r="UME52" s="153"/>
      <c r="UMF52" s="153"/>
      <c r="UMG52" s="153"/>
      <c r="UMH52" s="153"/>
      <c r="UMI52" s="153"/>
      <c r="UMJ52" s="153"/>
      <c r="UMK52" s="153"/>
      <c r="UML52" s="153"/>
      <c r="UMM52" s="153"/>
      <c r="UMN52" s="153"/>
      <c r="UMO52" s="153"/>
      <c r="UMP52" s="153"/>
      <c r="UMQ52" s="153"/>
      <c r="UMR52" s="153"/>
      <c r="UMS52" s="153"/>
      <c r="UMT52" s="153"/>
      <c r="UMU52" s="153"/>
      <c r="UMV52" s="153"/>
      <c r="UMW52" s="153"/>
      <c r="UMX52" s="153"/>
      <c r="UMY52" s="153"/>
      <c r="UMZ52" s="153"/>
      <c r="UNA52" s="153"/>
      <c r="UNB52" s="153"/>
      <c r="UNC52" s="153"/>
      <c r="UND52" s="153"/>
      <c r="UNE52" s="153"/>
      <c r="UNF52" s="153"/>
      <c r="UNG52" s="153"/>
      <c r="UNH52" s="153"/>
      <c r="UNI52" s="153"/>
      <c r="UNJ52" s="153"/>
      <c r="UNK52" s="153"/>
      <c r="UNL52" s="153"/>
      <c r="UNM52" s="153"/>
      <c r="UNN52" s="153"/>
      <c r="UNO52" s="153"/>
      <c r="UNP52" s="153"/>
      <c r="UNQ52" s="153"/>
      <c r="UNR52" s="153"/>
      <c r="UNS52" s="153"/>
      <c r="UNT52" s="153"/>
      <c r="UNU52" s="153"/>
      <c r="UNV52" s="153"/>
      <c r="UNW52" s="153"/>
      <c r="UNX52" s="153"/>
      <c r="UNY52" s="153"/>
      <c r="UNZ52" s="153"/>
      <c r="UOA52" s="153"/>
      <c r="UOB52" s="153"/>
      <c r="UOC52" s="153"/>
      <c r="UOD52" s="153"/>
      <c r="UOE52" s="153"/>
      <c r="UOF52" s="153"/>
      <c r="UOG52" s="153"/>
      <c r="UOH52" s="153"/>
      <c r="UOI52" s="153"/>
      <c r="UOJ52" s="153"/>
      <c r="UOK52" s="153"/>
      <c r="UOL52" s="153"/>
      <c r="UOM52" s="153"/>
      <c r="UON52" s="153"/>
      <c r="UOO52" s="153"/>
      <c r="UOP52" s="153"/>
      <c r="UOQ52" s="153"/>
      <c r="UOR52" s="153"/>
      <c r="UOS52" s="153"/>
      <c r="UOT52" s="153"/>
      <c r="UOU52" s="153"/>
      <c r="UOV52" s="153"/>
      <c r="UOW52" s="153"/>
      <c r="UOX52" s="153"/>
      <c r="UOY52" s="153"/>
      <c r="UOZ52" s="153"/>
      <c r="UPA52" s="153"/>
      <c r="UPB52" s="153"/>
      <c r="UPC52" s="153"/>
      <c r="UPD52" s="153"/>
      <c r="UPE52" s="153"/>
      <c r="UPF52" s="153"/>
      <c r="UPG52" s="153"/>
      <c r="UPH52" s="153"/>
      <c r="UPI52" s="153"/>
      <c r="UPJ52" s="153"/>
      <c r="UPK52" s="153"/>
      <c r="UPL52" s="153"/>
      <c r="UPM52" s="153"/>
      <c r="UPN52" s="153"/>
      <c r="UPO52" s="153"/>
      <c r="UPP52" s="153"/>
      <c r="UPQ52" s="153"/>
      <c r="UPR52" s="153"/>
      <c r="UPS52" s="153"/>
      <c r="UPT52" s="153"/>
      <c r="UPU52" s="153"/>
      <c r="UPV52" s="153"/>
      <c r="UPW52" s="153"/>
      <c r="UPX52" s="153"/>
      <c r="UPY52" s="153"/>
      <c r="UPZ52" s="153"/>
      <c r="UQA52" s="153"/>
      <c r="UQB52" s="153"/>
      <c r="UQC52" s="153"/>
      <c r="UQD52" s="153"/>
      <c r="UQE52" s="153"/>
      <c r="UQF52" s="153"/>
      <c r="UQG52" s="153"/>
      <c r="UQH52" s="153"/>
      <c r="UQI52" s="153"/>
      <c r="UQJ52" s="153"/>
      <c r="UQK52" s="153"/>
      <c r="UQL52" s="153"/>
      <c r="UQM52" s="153"/>
      <c r="UQN52" s="153"/>
      <c r="UQO52" s="153"/>
      <c r="UQP52" s="153"/>
      <c r="UQQ52" s="153"/>
      <c r="UQR52" s="153"/>
      <c r="UQS52" s="153"/>
      <c r="UQT52" s="153"/>
      <c r="UQU52" s="153"/>
      <c r="UQV52" s="153"/>
      <c r="UQW52" s="153"/>
      <c r="UQX52" s="153"/>
      <c r="UQY52" s="153"/>
      <c r="UQZ52" s="153"/>
      <c r="URA52" s="153"/>
      <c r="URB52" s="153"/>
      <c r="URC52" s="153"/>
      <c r="URD52" s="153"/>
      <c r="URE52" s="153"/>
      <c r="URF52" s="153"/>
      <c r="URG52" s="153"/>
      <c r="URH52" s="153"/>
      <c r="URI52" s="153"/>
      <c r="URJ52" s="153"/>
      <c r="URK52" s="153"/>
      <c r="URL52" s="153"/>
      <c r="URM52" s="153"/>
      <c r="URN52" s="153"/>
      <c r="URO52" s="153"/>
      <c r="URP52" s="153"/>
      <c r="URQ52" s="153"/>
      <c r="URR52" s="153"/>
      <c r="URS52" s="153"/>
      <c r="URT52" s="153"/>
      <c r="URU52" s="153"/>
      <c r="URV52" s="153"/>
      <c r="URW52" s="153"/>
      <c r="URX52" s="153"/>
      <c r="URY52" s="153"/>
      <c r="URZ52" s="153"/>
      <c r="USA52" s="153"/>
      <c r="USB52" s="153"/>
      <c r="USC52" s="153"/>
      <c r="USD52" s="153"/>
      <c r="USE52" s="153"/>
      <c r="USF52" s="153"/>
      <c r="USG52" s="153"/>
      <c r="USH52" s="153"/>
      <c r="USI52" s="153"/>
      <c r="USJ52" s="153"/>
      <c r="USK52" s="153"/>
      <c r="USL52" s="153"/>
      <c r="USM52" s="153"/>
      <c r="USN52" s="153"/>
      <c r="USO52" s="153"/>
      <c r="USP52" s="153"/>
      <c r="USQ52" s="153"/>
      <c r="USR52" s="153"/>
      <c r="USS52" s="153"/>
      <c r="UST52" s="153"/>
      <c r="USU52" s="153"/>
      <c r="USV52" s="153"/>
      <c r="USW52" s="153"/>
      <c r="USX52" s="153"/>
      <c r="USY52" s="153"/>
      <c r="USZ52" s="153"/>
      <c r="UTA52" s="153"/>
      <c r="UTB52" s="153"/>
      <c r="UTC52" s="153"/>
      <c r="UTD52" s="153"/>
      <c r="UTE52" s="153"/>
      <c r="UTF52" s="153"/>
      <c r="UTG52" s="153"/>
      <c r="UTH52" s="153"/>
      <c r="UTI52" s="153"/>
      <c r="UTJ52" s="153"/>
      <c r="UTK52" s="153"/>
      <c r="UTL52" s="153"/>
      <c r="UTM52" s="153"/>
      <c r="UTN52" s="153"/>
      <c r="UTO52" s="153"/>
      <c r="UTP52" s="153"/>
      <c r="UTQ52" s="153"/>
      <c r="UTR52" s="153"/>
      <c r="UTS52" s="153"/>
      <c r="UTT52" s="153"/>
      <c r="UTU52" s="153"/>
      <c r="UTV52" s="153"/>
      <c r="UTW52" s="153"/>
      <c r="UTX52" s="153"/>
      <c r="UTY52" s="153"/>
      <c r="UTZ52" s="153"/>
      <c r="UUA52" s="153"/>
      <c r="UUB52" s="153"/>
      <c r="UUC52" s="153"/>
      <c r="UUD52" s="153"/>
      <c r="UUE52" s="153"/>
      <c r="UUF52" s="153"/>
      <c r="UUG52" s="153"/>
      <c r="UUH52" s="153"/>
      <c r="UUI52" s="153"/>
      <c r="UUJ52" s="153"/>
      <c r="UUK52" s="153"/>
      <c r="UUL52" s="153"/>
      <c r="UUM52" s="153"/>
      <c r="UUN52" s="153"/>
      <c r="UUO52" s="153"/>
      <c r="UUP52" s="153"/>
      <c r="UUQ52" s="153"/>
      <c r="UUR52" s="153"/>
      <c r="UUS52" s="153"/>
      <c r="UUT52" s="153"/>
      <c r="UUU52" s="153"/>
      <c r="UUV52" s="153"/>
      <c r="UUW52" s="153"/>
      <c r="UUX52" s="153"/>
      <c r="UUY52" s="153"/>
      <c r="UUZ52" s="153"/>
      <c r="UVA52" s="153"/>
      <c r="UVB52" s="153"/>
      <c r="UVC52" s="153"/>
      <c r="UVD52" s="153"/>
      <c r="UVE52" s="153"/>
      <c r="UVF52" s="153"/>
      <c r="UVG52" s="153"/>
      <c r="UVH52" s="153"/>
      <c r="UVI52" s="153"/>
      <c r="UVJ52" s="153"/>
      <c r="UVK52" s="153"/>
      <c r="UVL52" s="153"/>
      <c r="UVM52" s="153"/>
      <c r="UVN52" s="153"/>
      <c r="UVO52" s="153"/>
      <c r="UVP52" s="153"/>
      <c r="UVQ52" s="153"/>
      <c r="UVR52" s="153"/>
      <c r="UVS52" s="153"/>
      <c r="UVT52" s="153"/>
      <c r="UVU52" s="153"/>
      <c r="UVV52" s="153"/>
      <c r="UVW52" s="153"/>
      <c r="UVX52" s="153"/>
      <c r="UVY52" s="153"/>
      <c r="UVZ52" s="153"/>
      <c r="UWA52" s="153"/>
      <c r="UWB52" s="153"/>
      <c r="UWC52" s="153"/>
      <c r="UWD52" s="153"/>
      <c r="UWE52" s="153"/>
      <c r="UWF52" s="153"/>
      <c r="UWG52" s="153"/>
      <c r="UWH52" s="153"/>
      <c r="UWI52" s="153"/>
      <c r="UWJ52" s="153"/>
      <c r="UWK52" s="153"/>
      <c r="UWL52" s="153"/>
      <c r="UWM52" s="153"/>
      <c r="UWN52" s="153"/>
      <c r="UWO52" s="153"/>
      <c r="UWP52" s="153"/>
      <c r="UWQ52" s="153"/>
      <c r="UWR52" s="153"/>
      <c r="UWS52" s="153"/>
      <c r="UWT52" s="153"/>
      <c r="UWU52" s="153"/>
      <c r="UWV52" s="153"/>
      <c r="UWW52" s="153"/>
      <c r="UWX52" s="153"/>
      <c r="UWY52" s="153"/>
      <c r="UWZ52" s="153"/>
      <c r="UXA52" s="153"/>
      <c r="UXB52" s="153"/>
      <c r="UXC52" s="153"/>
      <c r="UXD52" s="153"/>
      <c r="UXE52" s="153"/>
      <c r="UXF52" s="153"/>
      <c r="UXG52" s="153"/>
      <c r="UXH52" s="153"/>
      <c r="UXI52" s="153"/>
      <c r="UXJ52" s="153"/>
      <c r="UXK52" s="153"/>
      <c r="UXL52" s="153"/>
      <c r="UXM52" s="153"/>
      <c r="UXN52" s="153"/>
      <c r="UXO52" s="153"/>
      <c r="UXP52" s="153"/>
      <c r="UXQ52" s="153"/>
      <c r="UXR52" s="153"/>
      <c r="UXS52" s="153"/>
      <c r="UXT52" s="153"/>
      <c r="UXU52" s="153"/>
      <c r="UXV52" s="153"/>
      <c r="UXW52" s="153"/>
      <c r="UXX52" s="153"/>
      <c r="UXY52" s="153"/>
      <c r="UXZ52" s="153"/>
      <c r="UYA52" s="153"/>
      <c r="UYB52" s="153"/>
      <c r="UYC52" s="153"/>
      <c r="UYD52" s="153"/>
      <c r="UYE52" s="153"/>
      <c r="UYF52" s="153"/>
      <c r="UYG52" s="153"/>
      <c r="UYH52" s="153"/>
      <c r="UYI52" s="153"/>
      <c r="UYJ52" s="153"/>
      <c r="UYK52" s="153"/>
      <c r="UYL52" s="153"/>
      <c r="UYM52" s="153"/>
      <c r="UYN52" s="153"/>
      <c r="UYO52" s="153"/>
      <c r="UYP52" s="153"/>
      <c r="UYQ52" s="153"/>
      <c r="UYR52" s="153"/>
      <c r="UYS52" s="153"/>
      <c r="UYT52" s="153"/>
      <c r="UYU52" s="153"/>
      <c r="UYV52" s="153"/>
      <c r="UYW52" s="153"/>
      <c r="UYX52" s="153"/>
      <c r="UYY52" s="153"/>
      <c r="UYZ52" s="153"/>
      <c r="UZA52" s="153"/>
      <c r="UZB52" s="153"/>
      <c r="UZC52" s="153"/>
      <c r="UZD52" s="153"/>
      <c r="UZE52" s="153"/>
      <c r="UZF52" s="153"/>
      <c r="UZG52" s="153"/>
      <c r="UZH52" s="153"/>
      <c r="UZI52" s="153"/>
      <c r="UZJ52" s="153"/>
      <c r="UZK52" s="153"/>
      <c r="UZL52" s="153"/>
      <c r="UZM52" s="153"/>
      <c r="UZN52" s="153"/>
      <c r="UZO52" s="153"/>
      <c r="UZP52" s="153"/>
      <c r="UZQ52" s="153"/>
      <c r="UZR52" s="153"/>
      <c r="UZS52" s="153"/>
      <c r="UZT52" s="153"/>
      <c r="UZU52" s="153"/>
      <c r="UZV52" s="153"/>
      <c r="UZW52" s="153"/>
      <c r="UZX52" s="153"/>
      <c r="UZY52" s="153"/>
      <c r="UZZ52" s="153"/>
      <c r="VAA52" s="153"/>
      <c r="VAB52" s="153"/>
      <c r="VAC52" s="153"/>
      <c r="VAD52" s="153"/>
      <c r="VAE52" s="153"/>
      <c r="VAF52" s="153"/>
      <c r="VAG52" s="153"/>
      <c r="VAH52" s="153"/>
      <c r="VAI52" s="153"/>
      <c r="VAJ52" s="153"/>
      <c r="VAK52" s="153"/>
      <c r="VAL52" s="153"/>
      <c r="VAM52" s="153"/>
      <c r="VAN52" s="153"/>
      <c r="VAO52" s="153"/>
      <c r="VAP52" s="153"/>
      <c r="VAQ52" s="153"/>
      <c r="VAR52" s="153"/>
      <c r="VAS52" s="153"/>
      <c r="VAT52" s="153"/>
      <c r="VAU52" s="153"/>
      <c r="VAV52" s="153"/>
      <c r="VAW52" s="153"/>
      <c r="VAX52" s="153"/>
      <c r="VAY52" s="153"/>
      <c r="VAZ52" s="153"/>
      <c r="VBA52" s="153"/>
      <c r="VBB52" s="153"/>
      <c r="VBC52" s="153"/>
      <c r="VBD52" s="153"/>
      <c r="VBE52" s="153"/>
      <c r="VBF52" s="153"/>
      <c r="VBG52" s="153"/>
      <c r="VBH52" s="153"/>
      <c r="VBI52" s="153"/>
      <c r="VBJ52" s="153"/>
      <c r="VBK52" s="153"/>
      <c r="VBL52" s="153"/>
      <c r="VBM52" s="153"/>
      <c r="VBN52" s="153"/>
      <c r="VBO52" s="153"/>
      <c r="VBP52" s="153"/>
      <c r="VBQ52" s="153"/>
      <c r="VBR52" s="153"/>
      <c r="VBS52" s="153"/>
      <c r="VBT52" s="153"/>
      <c r="VBU52" s="153"/>
      <c r="VBV52" s="153"/>
      <c r="VBW52" s="153"/>
      <c r="VBX52" s="153"/>
      <c r="VBY52" s="153"/>
      <c r="VBZ52" s="153"/>
      <c r="VCA52" s="153"/>
      <c r="VCB52" s="153"/>
      <c r="VCC52" s="153"/>
      <c r="VCD52" s="153"/>
      <c r="VCE52" s="153"/>
      <c r="VCF52" s="153"/>
      <c r="VCG52" s="153"/>
      <c r="VCH52" s="153"/>
      <c r="VCI52" s="153"/>
      <c r="VCJ52" s="153"/>
      <c r="VCK52" s="153"/>
      <c r="VCL52" s="153"/>
      <c r="VCM52" s="153"/>
      <c r="VCN52" s="153"/>
      <c r="VCO52" s="153"/>
      <c r="VCP52" s="153"/>
      <c r="VCQ52" s="153"/>
      <c r="VCR52" s="153"/>
      <c r="VCS52" s="153"/>
      <c r="VCT52" s="153"/>
      <c r="VCU52" s="153"/>
      <c r="VCV52" s="153"/>
      <c r="VCW52" s="153"/>
      <c r="VCX52" s="153"/>
      <c r="VCY52" s="153"/>
      <c r="VCZ52" s="153"/>
      <c r="VDA52" s="153"/>
      <c r="VDB52" s="153"/>
      <c r="VDC52" s="153"/>
      <c r="VDD52" s="153"/>
      <c r="VDE52" s="153"/>
      <c r="VDF52" s="153"/>
      <c r="VDG52" s="153"/>
      <c r="VDH52" s="153"/>
      <c r="VDI52" s="153"/>
      <c r="VDJ52" s="153"/>
      <c r="VDK52" s="153"/>
      <c r="VDL52" s="153"/>
      <c r="VDM52" s="153"/>
      <c r="VDN52" s="153"/>
      <c r="VDO52" s="153"/>
      <c r="VDP52" s="153"/>
      <c r="VDQ52" s="153"/>
      <c r="VDR52" s="153"/>
      <c r="VDS52" s="153"/>
      <c r="VDT52" s="153"/>
      <c r="VDU52" s="153"/>
      <c r="VDV52" s="153"/>
      <c r="VDW52" s="153"/>
      <c r="VDX52" s="153"/>
      <c r="VDY52" s="153"/>
      <c r="VDZ52" s="153"/>
      <c r="VEA52" s="153"/>
      <c r="VEB52" s="153"/>
      <c r="VEC52" s="153"/>
      <c r="VED52" s="153"/>
      <c r="VEE52" s="153"/>
      <c r="VEF52" s="153"/>
      <c r="VEG52" s="153"/>
      <c r="VEH52" s="153"/>
      <c r="VEI52" s="153"/>
      <c r="VEJ52" s="153"/>
      <c r="VEK52" s="153"/>
      <c r="VEL52" s="153"/>
      <c r="VEM52" s="153"/>
      <c r="VEN52" s="153"/>
      <c r="VEO52" s="153"/>
      <c r="VEP52" s="153"/>
      <c r="VEQ52" s="153"/>
      <c r="VER52" s="153"/>
      <c r="VES52" s="153"/>
      <c r="VET52" s="153"/>
      <c r="VEU52" s="153"/>
      <c r="VEV52" s="153"/>
      <c r="VEW52" s="153"/>
      <c r="VEX52" s="153"/>
      <c r="VEY52" s="153"/>
      <c r="VEZ52" s="153"/>
      <c r="VFA52" s="153"/>
      <c r="VFB52" s="153"/>
      <c r="VFC52" s="153"/>
      <c r="VFD52" s="153"/>
      <c r="VFE52" s="153"/>
      <c r="VFF52" s="153"/>
      <c r="VFG52" s="153"/>
      <c r="VFH52" s="153"/>
      <c r="VFI52" s="153"/>
      <c r="VFJ52" s="153"/>
      <c r="VFK52" s="153"/>
      <c r="VFL52" s="153"/>
      <c r="VFM52" s="153"/>
      <c r="VFN52" s="153"/>
      <c r="VFO52" s="153"/>
      <c r="VFP52" s="153"/>
      <c r="VFQ52" s="153"/>
      <c r="VFR52" s="153"/>
      <c r="VFS52" s="153"/>
      <c r="VFT52" s="153"/>
      <c r="VFU52" s="153"/>
      <c r="VFV52" s="153"/>
      <c r="VFW52" s="153"/>
      <c r="VFX52" s="153"/>
      <c r="VFY52" s="153"/>
      <c r="VFZ52" s="153"/>
      <c r="VGA52" s="153"/>
      <c r="VGB52" s="153"/>
      <c r="VGC52" s="153"/>
      <c r="VGD52" s="153"/>
      <c r="VGE52" s="153"/>
      <c r="VGF52" s="153"/>
      <c r="VGG52" s="153"/>
      <c r="VGH52" s="153"/>
      <c r="VGI52" s="153"/>
      <c r="VGJ52" s="153"/>
      <c r="VGK52" s="153"/>
      <c r="VGL52" s="153"/>
      <c r="VGM52" s="153"/>
      <c r="VGN52" s="153"/>
      <c r="VGO52" s="153"/>
      <c r="VGP52" s="153"/>
      <c r="VGQ52" s="153"/>
      <c r="VGR52" s="153"/>
      <c r="VGS52" s="153"/>
      <c r="VGT52" s="153"/>
      <c r="VGU52" s="153"/>
      <c r="VGV52" s="153"/>
      <c r="VGW52" s="153"/>
      <c r="VGX52" s="153"/>
      <c r="VGY52" s="153"/>
      <c r="VGZ52" s="153"/>
      <c r="VHA52" s="153"/>
      <c r="VHB52" s="153"/>
      <c r="VHC52" s="153"/>
      <c r="VHD52" s="153"/>
      <c r="VHE52" s="153"/>
      <c r="VHF52" s="153"/>
      <c r="VHG52" s="153"/>
      <c r="VHH52" s="153"/>
      <c r="VHI52" s="153"/>
      <c r="VHJ52" s="153"/>
      <c r="VHK52" s="153"/>
      <c r="VHL52" s="153"/>
      <c r="VHM52" s="153"/>
      <c r="VHN52" s="153"/>
      <c r="VHO52" s="153"/>
      <c r="VHP52" s="153"/>
      <c r="VHQ52" s="153"/>
      <c r="VHR52" s="153"/>
      <c r="VHS52" s="153"/>
      <c r="VHT52" s="153"/>
      <c r="VHU52" s="153"/>
      <c r="VHV52" s="153"/>
      <c r="VHW52" s="153"/>
      <c r="VHX52" s="153"/>
      <c r="VHY52" s="153"/>
      <c r="VHZ52" s="153"/>
      <c r="VIA52" s="153"/>
      <c r="VIB52" s="153"/>
      <c r="VIC52" s="153"/>
      <c r="VID52" s="153"/>
      <c r="VIE52" s="153"/>
      <c r="VIF52" s="153"/>
      <c r="VIG52" s="153"/>
      <c r="VIH52" s="153"/>
      <c r="VII52" s="153"/>
      <c r="VIJ52" s="153"/>
      <c r="VIK52" s="153"/>
      <c r="VIL52" s="153"/>
      <c r="VIM52" s="153"/>
      <c r="VIN52" s="153"/>
      <c r="VIO52" s="153"/>
      <c r="VIP52" s="153"/>
      <c r="VIQ52" s="153"/>
      <c r="VIR52" s="153"/>
      <c r="VIS52" s="153"/>
      <c r="VIT52" s="153"/>
      <c r="VIU52" s="153"/>
      <c r="VIV52" s="153"/>
      <c r="VIW52" s="153"/>
      <c r="VIX52" s="153"/>
      <c r="VIY52" s="153"/>
      <c r="VIZ52" s="153"/>
      <c r="VJA52" s="153"/>
      <c r="VJB52" s="153"/>
      <c r="VJC52" s="153"/>
      <c r="VJD52" s="153"/>
      <c r="VJE52" s="153"/>
      <c r="VJF52" s="153"/>
      <c r="VJG52" s="153"/>
      <c r="VJH52" s="153"/>
      <c r="VJI52" s="153"/>
      <c r="VJJ52" s="153"/>
      <c r="VJK52" s="153"/>
      <c r="VJL52" s="153"/>
      <c r="VJM52" s="153"/>
      <c r="VJN52" s="153"/>
      <c r="VJO52" s="153"/>
      <c r="VJP52" s="153"/>
      <c r="VJQ52" s="153"/>
      <c r="VJR52" s="153"/>
      <c r="VJS52" s="153"/>
      <c r="VJT52" s="153"/>
      <c r="VJU52" s="153"/>
      <c r="VJV52" s="153"/>
      <c r="VJW52" s="153"/>
      <c r="VJX52" s="153"/>
      <c r="VJY52" s="153"/>
      <c r="VJZ52" s="153"/>
      <c r="VKA52" s="153"/>
      <c r="VKB52" s="153"/>
      <c r="VKC52" s="153"/>
      <c r="VKD52" s="153"/>
      <c r="VKE52" s="153"/>
      <c r="VKF52" s="153"/>
      <c r="VKG52" s="153"/>
      <c r="VKH52" s="153"/>
      <c r="VKI52" s="153"/>
      <c r="VKJ52" s="153"/>
      <c r="VKK52" s="153"/>
      <c r="VKL52" s="153"/>
      <c r="VKM52" s="153"/>
      <c r="VKN52" s="153"/>
      <c r="VKO52" s="153"/>
      <c r="VKP52" s="153"/>
      <c r="VKQ52" s="153"/>
      <c r="VKR52" s="153"/>
      <c r="VKS52" s="153"/>
      <c r="VKT52" s="153"/>
      <c r="VKU52" s="153"/>
      <c r="VKV52" s="153"/>
      <c r="VKW52" s="153"/>
      <c r="VKX52" s="153"/>
      <c r="VKY52" s="153"/>
      <c r="VKZ52" s="153"/>
      <c r="VLA52" s="153"/>
      <c r="VLB52" s="153"/>
      <c r="VLC52" s="153"/>
      <c r="VLD52" s="153"/>
      <c r="VLE52" s="153"/>
      <c r="VLF52" s="153"/>
      <c r="VLG52" s="153"/>
      <c r="VLH52" s="153"/>
      <c r="VLI52" s="153"/>
      <c r="VLJ52" s="153"/>
      <c r="VLK52" s="153"/>
      <c r="VLL52" s="153"/>
      <c r="VLM52" s="153"/>
      <c r="VLN52" s="153"/>
      <c r="VLO52" s="153"/>
      <c r="VLP52" s="153"/>
      <c r="VLQ52" s="153"/>
      <c r="VLR52" s="153"/>
      <c r="VLS52" s="153"/>
      <c r="VLT52" s="153"/>
      <c r="VLU52" s="153"/>
      <c r="VLV52" s="153"/>
      <c r="VLW52" s="153"/>
      <c r="VLX52" s="153"/>
      <c r="VLY52" s="153"/>
      <c r="VLZ52" s="153"/>
      <c r="VMA52" s="153"/>
      <c r="VMB52" s="153"/>
      <c r="VMC52" s="153"/>
      <c r="VMD52" s="153"/>
      <c r="VME52" s="153"/>
      <c r="VMF52" s="153"/>
      <c r="VMG52" s="153"/>
      <c r="VMH52" s="153"/>
      <c r="VMI52" s="153"/>
      <c r="VMJ52" s="153"/>
      <c r="VMK52" s="153"/>
      <c r="VML52" s="153"/>
      <c r="VMM52" s="153"/>
      <c r="VMN52" s="153"/>
      <c r="VMO52" s="153"/>
      <c r="VMP52" s="153"/>
      <c r="VMQ52" s="153"/>
      <c r="VMR52" s="153"/>
      <c r="VMS52" s="153"/>
      <c r="VMT52" s="153"/>
      <c r="VMU52" s="153"/>
      <c r="VMV52" s="153"/>
      <c r="VMW52" s="153"/>
      <c r="VMX52" s="153"/>
      <c r="VMY52" s="153"/>
      <c r="VMZ52" s="153"/>
      <c r="VNA52" s="153"/>
      <c r="VNB52" s="153"/>
      <c r="VNC52" s="153"/>
      <c r="VND52" s="153"/>
      <c r="VNE52" s="153"/>
      <c r="VNF52" s="153"/>
      <c r="VNG52" s="153"/>
      <c r="VNH52" s="153"/>
      <c r="VNI52" s="153"/>
      <c r="VNJ52" s="153"/>
      <c r="VNK52" s="153"/>
      <c r="VNL52" s="153"/>
      <c r="VNM52" s="153"/>
      <c r="VNN52" s="153"/>
      <c r="VNO52" s="153"/>
      <c r="VNP52" s="153"/>
      <c r="VNQ52" s="153"/>
      <c r="VNR52" s="153"/>
      <c r="VNS52" s="153"/>
      <c r="VNT52" s="153"/>
      <c r="VNU52" s="153"/>
      <c r="VNV52" s="153"/>
      <c r="VNW52" s="153"/>
      <c r="VNX52" s="153"/>
      <c r="VNY52" s="153"/>
      <c r="VNZ52" s="153"/>
      <c r="VOA52" s="153"/>
      <c r="VOB52" s="153"/>
      <c r="VOC52" s="153"/>
      <c r="VOD52" s="153"/>
      <c r="VOE52" s="153"/>
      <c r="VOF52" s="153"/>
      <c r="VOG52" s="153"/>
      <c r="VOH52" s="153"/>
      <c r="VOI52" s="153"/>
      <c r="VOJ52" s="153"/>
      <c r="VOK52" s="153"/>
      <c r="VOL52" s="153"/>
      <c r="VOM52" s="153"/>
      <c r="VON52" s="153"/>
      <c r="VOO52" s="153"/>
      <c r="VOP52" s="153"/>
      <c r="VOQ52" s="153"/>
      <c r="VOR52" s="153"/>
      <c r="VOS52" s="153"/>
      <c r="VOT52" s="153"/>
      <c r="VOU52" s="153"/>
      <c r="VOV52" s="153"/>
      <c r="VOW52" s="153"/>
      <c r="VOX52" s="153"/>
      <c r="VOY52" s="153"/>
      <c r="VOZ52" s="153"/>
      <c r="VPA52" s="153"/>
      <c r="VPB52" s="153"/>
      <c r="VPC52" s="153"/>
      <c r="VPD52" s="153"/>
      <c r="VPE52" s="153"/>
      <c r="VPF52" s="153"/>
      <c r="VPG52" s="153"/>
      <c r="VPH52" s="153"/>
      <c r="VPI52" s="153"/>
      <c r="VPJ52" s="153"/>
      <c r="VPK52" s="153"/>
      <c r="VPL52" s="153"/>
      <c r="VPM52" s="153"/>
      <c r="VPN52" s="153"/>
      <c r="VPO52" s="153"/>
      <c r="VPP52" s="153"/>
      <c r="VPQ52" s="153"/>
      <c r="VPR52" s="153"/>
      <c r="VPS52" s="153"/>
      <c r="VPT52" s="153"/>
      <c r="VPU52" s="153"/>
      <c r="VPV52" s="153"/>
      <c r="VPW52" s="153"/>
      <c r="VPX52" s="153"/>
      <c r="VPY52" s="153"/>
      <c r="VPZ52" s="153"/>
      <c r="VQA52" s="153"/>
      <c r="VQB52" s="153"/>
      <c r="VQC52" s="153"/>
      <c r="VQD52" s="153"/>
      <c r="VQE52" s="153"/>
      <c r="VQF52" s="153"/>
      <c r="VQG52" s="153"/>
      <c r="VQH52" s="153"/>
      <c r="VQI52" s="153"/>
      <c r="VQJ52" s="153"/>
      <c r="VQK52" s="153"/>
      <c r="VQL52" s="153"/>
      <c r="VQM52" s="153"/>
      <c r="VQN52" s="153"/>
      <c r="VQO52" s="153"/>
      <c r="VQP52" s="153"/>
      <c r="VQQ52" s="153"/>
      <c r="VQR52" s="153"/>
      <c r="VQS52" s="153"/>
      <c r="VQT52" s="153"/>
      <c r="VQU52" s="153"/>
      <c r="VQV52" s="153"/>
      <c r="VQW52" s="153"/>
      <c r="VQX52" s="153"/>
      <c r="VQY52" s="153"/>
      <c r="VQZ52" s="153"/>
      <c r="VRA52" s="153"/>
      <c r="VRB52" s="153"/>
      <c r="VRC52" s="153"/>
      <c r="VRD52" s="153"/>
      <c r="VRE52" s="153"/>
      <c r="VRF52" s="153"/>
      <c r="VRG52" s="153"/>
      <c r="VRH52" s="153"/>
      <c r="VRI52" s="153"/>
      <c r="VRJ52" s="153"/>
      <c r="VRK52" s="153"/>
      <c r="VRL52" s="153"/>
      <c r="VRM52" s="153"/>
      <c r="VRN52" s="153"/>
      <c r="VRO52" s="153"/>
      <c r="VRP52" s="153"/>
      <c r="VRQ52" s="153"/>
      <c r="VRR52" s="153"/>
      <c r="VRS52" s="153"/>
      <c r="VRT52" s="153"/>
      <c r="VRU52" s="153"/>
      <c r="VRV52" s="153"/>
      <c r="VRW52" s="153"/>
      <c r="VRX52" s="153"/>
      <c r="VRY52" s="153"/>
      <c r="VRZ52" s="153"/>
      <c r="VSA52" s="153"/>
      <c r="VSB52" s="153"/>
      <c r="VSC52" s="153"/>
      <c r="VSD52" s="153"/>
      <c r="VSE52" s="153"/>
      <c r="VSF52" s="153"/>
      <c r="VSG52" s="153"/>
      <c r="VSH52" s="153"/>
      <c r="VSI52" s="153"/>
      <c r="VSJ52" s="153"/>
      <c r="VSK52" s="153"/>
      <c r="VSL52" s="153"/>
      <c r="VSM52" s="153"/>
      <c r="VSN52" s="153"/>
      <c r="VSO52" s="153"/>
      <c r="VSP52" s="153"/>
      <c r="VSQ52" s="153"/>
      <c r="VSR52" s="153"/>
      <c r="VSS52" s="153"/>
      <c r="VST52" s="153"/>
      <c r="VSU52" s="153"/>
      <c r="VSV52" s="153"/>
      <c r="VSW52" s="153"/>
      <c r="VSX52" s="153"/>
      <c r="VSY52" s="153"/>
      <c r="VSZ52" s="153"/>
      <c r="VTA52" s="153"/>
      <c r="VTB52" s="153"/>
      <c r="VTC52" s="153"/>
      <c r="VTD52" s="153"/>
      <c r="VTE52" s="153"/>
      <c r="VTF52" s="153"/>
      <c r="VTG52" s="153"/>
      <c r="VTH52" s="153"/>
      <c r="VTI52" s="153"/>
      <c r="VTJ52" s="153"/>
      <c r="VTK52" s="153"/>
      <c r="VTL52" s="153"/>
      <c r="VTM52" s="153"/>
      <c r="VTN52" s="153"/>
      <c r="VTO52" s="153"/>
      <c r="VTP52" s="153"/>
      <c r="VTQ52" s="153"/>
      <c r="VTR52" s="153"/>
      <c r="VTS52" s="153"/>
      <c r="VTT52" s="153"/>
      <c r="VTU52" s="153"/>
      <c r="VTV52" s="153"/>
      <c r="VTW52" s="153"/>
      <c r="VTX52" s="153"/>
      <c r="VTY52" s="153"/>
      <c r="VTZ52" s="153"/>
      <c r="VUA52" s="153"/>
      <c r="VUB52" s="153"/>
      <c r="VUC52" s="153"/>
      <c r="VUD52" s="153"/>
      <c r="VUE52" s="153"/>
      <c r="VUF52" s="153"/>
      <c r="VUG52" s="153"/>
      <c r="VUH52" s="153"/>
      <c r="VUI52" s="153"/>
      <c r="VUJ52" s="153"/>
      <c r="VUK52" s="153"/>
      <c r="VUL52" s="153"/>
      <c r="VUM52" s="153"/>
      <c r="VUN52" s="153"/>
      <c r="VUO52" s="153"/>
      <c r="VUP52" s="153"/>
      <c r="VUQ52" s="153"/>
      <c r="VUR52" s="153"/>
      <c r="VUS52" s="153"/>
      <c r="VUT52" s="153"/>
      <c r="VUU52" s="153"/>
      <c r="VUV52" s="153"/>
      <c r="VUW52" s="153"/>
      <c r="VUX52" s="153"/>
      <c r="VUY52" s="153"/>
      <c r="VUZ52" s="153"/>
      <c r="VVA52" s="153"/>
      <c r="VVB52" s="153"/>
      <c r="VVC52" s="153"/>
      <c r="VVD52" s="153"/>
      <c r="VVE52" s="153"/>
      <c r="VVF52" s="153"/>
      <c r="VVG52" s="153"/>
      <c r="VVH52" s="153"/>
      <c r="VVI52" s="153"/>
      <c r="VVJ52" s="153"/>
      <c r="VVK52" s="153"/>
      <c r="VVL52" s="153"/>
      <c r="VVM52" s="153"/>
      <c r="VVN52" s="153"/>
      <c r="VVO52" s="153"/>
      <c r="VVP52" s="153"/>
      <c r="VVQ52" s="153"/>
      <c r="VVR52" s="153"/>
      <c r="VVS52" s="153"/>
      <c r="VVT52" s="153"/>
      <c r="VVU52" s="153"/>
      <c r="VVV52" s="153"/>
      <c r="VVW52" s="153"/>
      <c r="VVX52" s="153"/>
      <c r="VVY52" s="153"/>
      <c r="VVZ52" s="153"/>
      <c r="VWA52" s="153"/>
      <c r="VWB52" s="153"/>
      <c r="VWC52" s="153"/>
      <c r="VWD52" s="153"/>
      <c r="VWE52" s="153"/>
      <c r="VWF52" s="153"/>
      <c r="VWG52" s="153"/>
      <c r="VWH52" s="153"/>
      <c r="VWI52" s="153"/>
      <c r="VWJ52" s="153"/>
      <c r="VWK52" s="153"/>
      <c r="VWL52" s="153"/>
      <c r="VWM52" s="153"/>
      <c r="VWN52" s="153"/>
      <c r="VWO52" s="153"/>
      <c r="VWP52" s="153"/>
      <c r="VWQ52" s="153"/>
      <c r="VWR52" s="153"/>
      <c r="VWS52" s="153"/>
      <c r="VWT52" s="153"/>
      <c r="VWU52" s="153"/>
      <c r="VWV52" s="153"/>
      <c r="VWW52" s="153"/>
      <c r="VWX52" s="153"/>
      <c r="VWY52" s="153"/>
      <c r="VWZ52" s="153"/>
      <c r="VXA52" s="153"/>
      <c r="VXB52" s="153"/>
      <c r="VXC52" s="153"/>
      <c r="VXD52" s="153"/>
      <c r="VXE52" s="153"/>
      <c r="VXF52" s="153"/>
      <c r="VXG52" s="153"/>
      <c r="VXH52" s="153"/>
      <c r="VXI52" s="153"/>
      <c r="VXJ52" s="153"/>
      <c r="VXK52" s="153"/>
      <c r="VXL52" s="153"/>
      <c r="VXM52" s="153"/>
      <c r="VXN52" s="153"/>
      <c r="VXO52" s="153"/>
      <c r="VXP52" s="153"/>
      <c r="VXQ52" s="153"/>
      <c r="VXR52" s="153"/>
      <c r="VXS52" s="153"/>
      <c r="VXT52" s="153"/>
      <c r="VXU52" s="153"/>
      <c r="VXV52" s="153"/>
      <c r="VXW52" s="153"/>
      <c r="VXX52" s="153"/>
      <c r="VXY52" s="153"/>
      <c r="VXZ52" s="153"/>
      <c r="VYA52" s="153"/>
      <c r="VYB52" s="153"/>
      <c r="VYC52" s="153"/>
      <c r="VYD52" s="153"/>
      <c r="VYE52" s="153"/>
      <c r="VYF52" s="153"/>
      <c r="VYG52" s="153"/>
      <c r="VYH52" s="153"/>
      <c r="VYI52" s="153"/>
      <c r="VYJ52" s="153"/>
      <c r="VYK52" s="153"/>
      <c r="VYL52" s="153"/>
      <c r="VYM52" s="153"/>
      <c r="VYN52" s="153"/>
      <c r="VYO52" s="153"/>
      <c r="VYP52" s="153"/>
      <c r="VYQ52" s="153"/>
      <c r="VYR52" s="153"/>
      <c r="VYS52" s="153"/>
      <c r="VYT52" s="153"/>
      <c r="VYU52" s="153"/>
      <c r="VYV52" s="153"/>
      <c r="VYW52" s="153"/>
      <c r="VYX52" s="153"/>
      <c r="VYY52" s="153"/>
      <c r="VYZ52" s="153"/>
      <c r="VZA52" s="153"/>
      <c r="VZB52" s="153"/>
      <c r="VZC52" s="153"/>
      <c r="VZD52" s="153"/>
      <c r="VZE52" s="153"/>
      <c r="VZF52" s="153"/>
      <c r="VZG52" s="153"/>
      <c r="VZH52" s="153"/>
      <c r="VZI52" s="153"/>
      <c r="VZJ52" s="153"/>
      <c r="VZK52" s="153"/>
      <c r="VZL52" s="153"/>
      <c r="VZM52" s="153"/>
      <c r="VZN52" s="153"/>
      <c r="VZO52" s="153"/>
      <c r="VZP52" s="153"/>
      <c r="VZQ52" s="153"/>
      <c r="VZR52" s="153"/>
      <c r="VZS52" s="153"/>
      <c r="VZT52" s="153"/>
      <c r="VZU52" s="153"/>
      <c r="VZV52" s="153"/>
      <c r="VZW52" s="153"/>
      <c r="VZX52" s="153"/>
      <c r="VZY52" s="153"/>
      <c r="VZZ52" s="153"/>
      <c r="WAA52" s="153"/>
      <c r="WAB52" s="153"/>
      <c r="WAC52" s="153"/>
      <c r="WAD52" s="153"/>
      <c r="WAE52" s="153"/>
      <c r="WAF52" s="153"/>
      <c r="WAG52" s="153"/>
      <c r="WAH52" s="153"/>
      <c r="WAI52" s="153"/>
      <c r="WAJ52" s="153"/>
      <c r="WAK52" s="153"/>
      <c r="WAL52" s="153"/>
      <c r="WAM52" s="153"/>
      <c r="WAN52" s="153"/>
      <c r="WAO52" s="153"/>
      <c r="WAP52" s="153"/>
      <c r="WAQ52" s="153"/>
      <c r="WAR52" s="153"/>
      <c r="WAS52" s="153"/>
      <c r="WAT52" s="153"/>
      <c r="WAU52" s="153"/>
      <c r="WAV52" s="153"/>
      <c r="WAW52" s="153"/>
      <c r="WAX52" s="153"/>
      <c r="WAY52" s="153"/>
      <c r="WAZ52" s="153"/>
      <c r="WBA52" s="153"/>
      <c r="WBB52" s="153"/>
      <c r="WBC52" s="153"/>
      <c r="WBD52" s="153"/>
      <c r="WBE52" s="153"/>
      <c r="WBF52" s="153"/>
      <c r="WBG52" s="153"/>
      <c r="WBH52" s="153"/>
      <c r="WBI52" s="153"/>
      <c r="WBJ52" s="153"/>
      <c r="WBK52" s="153"/>
      <c r="WBL52" s="153"/>
      <c r="WBM52" s="153"/>
      <c r="WBN52" s="153"/>
      <c r="WBO52" s="153"/>
      <c r="WBP52" s="153"/>
      <c r="WBQ52" s="153"/>
      <c r="WBR52" s="153"/>
      <c r="WBS52" s="153"/>
      <c r="WBT52" s="153"/>
      <c r="WBU52" s="153"/>
      <c r="WBV52" s="153"/>
      <c r="WBW52" s="153"/>
      <c r="WBX52" s="153"/>
      <c r="WBY52" s="153"/>
      <c r="WBZ52" s="153"/>
      <c r="WCA52" s="153"/>
      <c r="WCB52" s="153"/>
      <c r="WCC52" s="153"/>
      <c r="WCD52" s="153"/>
      <c r="WCE52" s="153"/>
      <c r="WCF52" s="153"/>
      <c r="WCG52" s="153"/>
      <c r="WCH52" s="153"/>
      <c r="WCI52" s="153"/>
      <c r="WCJ52" s="153"/>
      <c r="WCK52" s="153"/>
      <c r="WCL52" s="153"/>
      <c r="WCM52" s="153"/>
      <c r="WCN52" s="153"/>
      <c r="WCO52" s="153"/>
      <c r="WCP52" s="153"/>
      <c r="WCQ52" s="153"/>
      <c r="WCR52" s="153"/>
      <c r="WCS52" s="153"/>
      <c r="WCT52" s="153"/>
      <c r="WCU52" s="153"/>
      <c r="WCV52" s="153"/>
      <c r="WCW52" s="153"/>
      <c r="WCX52" s="153"/>
      <c r="WCY52" s="153"/>
      <c r="WCZ52" s="153"/>
      <c r="WDA52" s="153"/>
      <c r="WDB52" s="153"/>
      <c r="WDC52" s="153"/>
      <c r="WDD52" s="153"/>
      <c r="WDE52" s="153"/>
      <c r="WDF52" s="153"/>
      <c r="WDG52" s="153"/>
      <c r="WDH52" s="153"/>
      <c r="WDI52" s="153"/>
      <c r="WDJ52" s="153"/>
      <c r="WDK52" s="153"/>
      <c r="WDL52" s="153"/>
      <c r="WDM52" s="153"/>
      <c r="WDN52" s="153"/>
      <c r="WDO52" s="153"/>
      <c r="WDP52" s="153"/>
      <c r="WDQ52" s="153"/>
      <c r="WDR52" s="153"/>
      <c r="WDS52" s="153"/>
      <c r="WDT52" s="153"/>
      <c r="WDU52" s="153"/>
      <c r="WDV52" s="153"/>
      <c r="WDW52" s="153"/>
      <c r="WDX52" s="153"/>
      <c r="WDY52" s="153"/>
      <c r="WDZ52" s="153"/>
      <c r="WEA52" s="153"/>
      <c r="WEB52" s="153"/>
      <c r="WEC52" s="153"/>
      <c r="WED52" s="153"/>
      <c r="WEE52" s="153"/>
      <c r="WEF52" s="153"/>
      <c r="WEG52" s="153"/>
      <c r="WEH52" s="153"/>
      <c r="WEI52" s="153"/>
      <c r="WEJ52" s="153"/>
      <c r="WEK52" s="153"/>
      <c r="WEL52" s="153"/>
      <c r="WEM52" s="153"/>
      <c r="WEN52" s="153"/>
      <c r="WEO52" s="153"/>
      <c r="WEP52" s="153"/>
      <c r="WEQ52" s="153"/>
      <c r="WER52" s="153"/>
      <c r="WES52" s="153"/>
      <c r="WET52" s="153"/>
      <c r="WEU52" s="153"/>
      <c r="WEV52" s="153"/>
      <c r="WEW52" s="153"/>
      <c r="WEX52" s="153"/>
      <c r="WEY52" s="153"/>
      <c r="WEZ52" s="153"/>
      <c r="WFA52" s="153"/>
      <c r="WFB52" s="153"/>
      <c r="WFC52" s="153"/>
      <c r="WFD52" s="153"/>
      <c r="WFE52" s="153"/>
      <c r="WFF52" s="153"/>
      <c r="WFG52" s="153"/>
      <c r="WFH52" s="153"/>
      <c r="WFI52" s="153"/>
      <c r="WFJ52" s="153"/>
      <c r="WFK52" s="153"/>
      <c r="WFL52" s="153"/>
      <c r="WFM52" s="153"/>
      <c r="WFN52" s="153"/>
      <c r="WFO52" s="153"/>
      <c r="WFP52" s="153"/>
      <c r="WFQ52" s="153"/>
      <c r="WFR52" s="153"/>
      <c r="WFS52" s="153"/>
      <c r="WFT52" s="153"/>
      <c r="WFU52" s="153"/>
      <c r="WFV52" s="153"/>
      <c r="WFW52" s="153"/>
      <c r="WFX52" s="153"/>
      <c r="WFY52" s="153"/>
      <c r="WFZ52" s="153"/>
      <c r="WGA52" s="153"/>
      <c r="WGB52" s="153"/>
      <c r="WGC52" s="153"/>
      <c r="WGD52" s="153"/>
      <c r="WGE52" s="153"/>
      <c r="WGF52" s="153"/>
      <c r="WGG52" s="153"/>
      <c r="WGH52" s="153"/>
      <c r="WGI52" s="153"/>
      <c r="WGJ52" s="153"/>
      <c r="WGK52" s="153"/>
      <c r="WGL52" s="153"/>
      <c r="WGM52" s="153"/>
      <c r="WGN52" s="153"/>
      <c r="WGO52" s="153"/>
      <c r="WGP52" s="153"/>
      <c r="WGQ52" s="153"/>
      <c r="WGR52" s="153"/>
      <c r="WGS52" s="153"/>
      <c r="WGT52" s="153"/>
      <c r="WGU52" s="153"/>
      <c r="WGV52" s="153"/>
      <c r="WGW52" s="153"/>
      <c r="WGX52" s="153"/>
      <c r="WGY52" s="153"/>
      <c r="WGZ52" s="153"/>
      <c r="WHA52" s="153"/>
      <c r="WHB52" s="153"/>
      <c r="WHC52" s="153"/>
      <c r="WHD52" s="153"/>
      <c r="WHE52" s="153"/>
      <c r="WHF52" s="153"/>
      <c r="WHG52" s="153"/>
      <c r="WHH52" s="153"/>
      <c r="WHI52" s="153"/>
      <c r="WHJ52" s="153"/>
      <c r="WHK52" s="153"/>
      <c r="WHL52" s="153"/>
      <c r="WHM52" s="153"/>
      <c r="WHN52" s="153"/>
      <c r="WHO52" s="153"/>
      <c r="WHP52" s="153"/>
      <c r="WHQ52" s="153"/>
      <c r="WHR52" s="153"/>
      <c r="WHS52" s="153"/>
      <c r="WHT52" s="153"/>
      <c r="WHU52" s="153"/>
      <c r="WHV52" s="153"/>
      <c r="WHW52" s="153"/>
      <c r="WHX52" s="153"/>
      <c r="WHY52" s="153"/>
      <c r="WHZ52" s="153"/>
      <c r="WIA52" s="153"/>
      <c r="WIB52" s="153"/>
      <c r="WIC52" s="153"/>
      <c r="WID52" s="153"/>
      <c r="WIE52" s="153"/>
      <c r="WIF52" s="153"/>
      <c r="WIG52" s="153"/>
      <c r="WIH52" s="153"/>
      <c r="WII52" s="153"/>
      <c r="WIJ52" s="153"/>
      <c r="WIK52" s="153"/>
      <c r="WIL52" s="153"/>
      <c r="WIM52" s="153"/>
      <c r="WIN52" s="153"/>
      <c r="WIO52" s="153"/>
      <c r="WIP52" s="153"/>
      <c r="WIQ52" s="153"/>
      <c r="WIR52" s="153"/>
      <c r="WIS52" s="153"/>
      <c r="WIT52" s="153"/>
      <c r="WIU52" s="153"/>
      <c r="WIV52" s="153"/>
      <c r="WIW52" s="153"/>
      <c r="WIX52" s="153"/>
      <c r="WIY52" s="153"/>
      <c r="WIZ52" s="153"/>
      <c r="WJA52" s="153"/>
      <c r="WJB52" s="153"/>
      <c r="WJC52" s="153"/>
      <c r="WJD52" s="153"/>
      <c r="WJE52" s="153"/>
      <c r="WJF52" s="153"/>
      <c r="WJG52" s="153"/>
      <c r="WJH52" s="153"/>
      <c r="WJI52" s="153"/>
      <c r="WJJ52" s="153"/>
      <c r="WJK52" s="153"/>
      <c r="WJL52" s="153"/>
      <c r="WJM52" s="153"/>
      <c r="WJN52" s="153"/>
      <c r="WJO52" s="153"/>
      <c r="WJP52" s="153"/>
      <c r="WJQ52" s="153"/>
      <c r="WJR52" s="153"/>
      <c r="WJS52" s="153"/>
      <c r="WJT52" s="153"/>
      <c r="WJU52" s="153"/>
      <c r="WJV52" s="153"/>
      <c r="WJW52" s="153"/>
      <c r="WJX52" s="153"/>
      <c r="WJY52" s="153"/>
      <c r="WJZ52" s="153"/>
      <c r="WKA52" s="153"/>
      <c r="WKB52" s="153"/>
      <c r="WKC52" s="153"/>
      <c r="WKD52" s="153"/>
      <c r="WKE52" s="153"/>
      <c r="WKF52" s="153"/>
      <c r="WKG52" s="153"/>
      <c r="WKH52" s="153"/>
      <c r="WKI52" s="153"/>
      <c r="WKJ52" s="153"/>
      <c r="WKK52" s="153"/>
      <c r="WKL52" s="153"/>
      <c r="WKM52" s="153"/>
      <c r="WKN52" s="153"/>
      <c r="WKO52" s="153"/>
      <c r="WKP52" s="153"/>
      <c r="WKQ52" s="153"/>
      <c r="WKR52" s="153"/>
      <c r="WKS52" s="153"/>
      <c r="WKT52" s="153"/>
      <c r="WKU52" s="153"/>
      <c r="WKV52" s="153"/>
      <c r="WKW52" s="153"/>
      <c r="WKX52" s="153"/>
      <c r="WKY52" s="153"/>
      <c r="WKZ52" s="153"/>
      <c r="WLA52" s="153"/>
      <c r="WLB52" s="153"/>
      <c r="WLC52" s="153"/>
      <c r="WLD52" s="153"/>
      <c r="WLE52" s="153"/>
      <c r="WLF52" s="153"/>
      <c r="WLG52" s="153"/>
      <c r="WLH52" s="153"/>
      <c r="WLI52" s="153"/>
      <c r="WLJ52" s="153"/>
      <c r="WLK52" s="153"/>
      <c r="WLL52" s="153"/>
      <c r="WLM52" s="153"/>
      <c r="WLN52" s="153"/>
      <c r="WLO52" s="153"/>
      <c r="WLP52" s="153"/>
      <c r="WLQ52" s="153"/>
      <c r="WLR52" s="153"/>
      <c r="WLS52" s="153"/>
      <c r="WLT52" s="153"/>
      <c r="WLU52" s="153"/>
      <c r="WLV52" s="153"/>
      <c r="WLW52" s="153"/>
      <c r="WLX52" s="153"/>
      <c r="WLY52" s="153"/>
      <c r="WLZ52" s="153"/>
      <c r="WMA52" s="153"/>
      <c r="WMB52" s="153"/>
      <c r="WMC52" s="153"/>
      <c r="WMD52" s="153"/>
      <c r="WME52" s="153"/>
      <c r="WMF52" s="153"/>
      <c r="WMG52" s="153"/>
      <c r="WMH52" s="153"/>
      <c r="WMI52" s="153"/>
      <c r="WMJ52" s="153"/>
      <c r="WMK52" s="153"/>
      <c r="WML52" s="153"/>
      <c r="WMM52" s="153"/>
      <c r="WMN52" s="153"/>
      <c r="WMO52" s="153"/>
      <c r="WMP52" s="153"/>
      <c r="WMQ52" s="153"/>
      <c r="WMR52" s="153"/>
      <c r="WMS52" s="153"/>
      <c r="WMT52" s="153"/>
      <c r="WMU52" s="153"/>
      <c r="WMV52" s="153"/>
      <c r="WMW52" s="153"/>
      <c r="WMX52" s="153"/>
      <c r="WMY52" s="153"/>
      <c r="WMZ52" s="153"/>
      <c r="WNA52" s="153"/>
      <c r="WNB52" s="153"/>
      <c r="WNC52" s="153"/>
      <c r="WND52" s="153"/>
      <c r="WNE52" s="153"/>
      <c r="WNF52" s="153"/>
      <c r="WNG52" s="153"/>
      <c r="WNH52" s="153"/>
      <c r="WNI52" s="153"/>
      <c r="WNJ52" s="153"/>
      <c r="WNK52" s="153"/>
      <c r="WNL52" s="153"/>
      <c r="WNM52" s="153"/>
      <c r="WNN52" s="153"/>
      <c r="WNO52" s="153"/>
      <c r="WNP52" s="153"/>
      <c r="WNQ52" s="153"/>
      <c r="WNR52" s="153"/>
      <c r="WNS52" s="153"/>
      <c r="WNT52" s="153"/>
      <c r="WNU52" s="153"/>
      <c r="WNV52" s="153"/>
      <c r="WNW52" s="153"/>
      <c r="WNX52" s="153"/>
      <c r="WNY52" s="153"/>
      <c r="WNZ52" s="153"/>
      <c r="WOA52" s="153"/>
      <c r="WOB52" s="153"/>
      <c r="WOC52" s="153"/>
      <c r="WOD52" s="153"/>
      <c r="WOE52" s="153"/>
      <c r="WOF52" s="153"/>
      <c r="WOG52" s="153"/>
      <c r="WOH52" s="153"/>
      <c r="WOI52" s="153"/>
      <c r="WOJ52" s="153"/>
      <c r="WOK52" s="153"/>
      <c r="WOL52" s="153"/>
      <c r="WOM52" s="153"/>
      <c r="WON52" s="153"/>
      <c r="WOO52" s="153"/>
      <c r="WOP52" s="153"/>
      <c r="WOQ52" s="153"/>
      <c r="WOR52" s="153"/>
      <c r="WOS52" s="153"/>
      <c r="WOT52" s="153"/>
      <c r="WOU52" s="153"/>
      <c r="WOV52" s="153"/>
      <c r="WOW52" s="153"/>
      <c r="WOX52" s="153"/>
      <c r="WOY52" s="153"/>
      <c r="WOZ52" s="153"/>
      <c r="WPA52" s="153"/>
      <c r="WPB52" s="153"/>
      <c r="WPC52" s="153"/>
      <c r="WPD52" s="153"/>
      <c r="WPE52" s="153"/>
      <c r="WPF52" s="153"/>
      <c r="WPG52" s="153"/>
      <c r="WPH52" s="153"/>
      <c r="WPI52" s="153"/>
      <c r="WPJ52" s="153"/>
      <c r="WPK52" s="153"/>
      <c r="WPL52" s="153"/>
      <c r="WPM52" s="153"/>
      <c r="WPN52" s="153"/>
      <c r="WPO52" s="153"/>
      <c r="WPP52" s="153"/>
      <c r="WPQ52" s="153"/>
      <c r="WPR52" s="153"/>
      <c r="WPS52" s="153"/>
      <c r="WPT52" s="153"/>
      <c r="WPU52" s="153"/>
      <c r="WPV52" s="153"/>
      <c r="WPW52" s="153"/>
      <c r="WPX52" s="153"/>
      <c r="WPY52" s="153"/>
      <c r="WPZ52" s="153"/>
      <c r="WQA52" s="153"/>
      <c r="WQB52" s="153"/>
      <c r="WQC52" s="153"/>
      <c r="WQD52" s="153"/>
      <c r="WQE52" s="153"/>
      <c r="WQF52" s="153"/>
      <c r="WQG52" s="153"/>
      <c r="WQH52" s="153"/>
      <c r="WQI52" s="153"/>
      <c r="WQJ52" s="153"/>
      <c r="WQK52" s="153"/>
      <c r="WQL52" s="153"/>
      <c r="WQM52" s="153"/>
      <c r="WQN52" s="153"/>
      <c r="WQO52" s="153"/>
      <c r="WQP52" s="153"/>
      <c r="WQQ52" s="153"/>
      <c r="WQR52" s="153"/>
      <c r="WQS52" s="153"/>
      <c r="WQT52" s="153"/>
      <c r="WQU52" s="153"/>
      <c r="WQV52" s="153"/>
      <c r="WQW52" s="153"/>
      <c r="WQX52" s="153"/>
      <c r="WQY52" s="153"/>
      <c r="WQZ52" s="153"/>
      <c r="WRA52" s="153"/>
      <c r="WRB52" s="153"/>
      <c r="WRC52" s="153"/>
      <c r="WRD52" s="153"/>
      <c r="WRE52" s="153"/>
      <c r="WRF52" s="153"/>
      <c r="WRG52" s="153"/>
      <c r="WRH52" s="153"/>
      <c r="WRI52" s="153"/>
      <c r="WRJ52" s="153"/>
      <c r="WRK52" s="153"/>
      <c r="WRL52" s="153"/>
      <c r="WRM52" s="153"/>
      <c r="WRN52" s="153"/>
      <c r="WRO52" s="153"/>
      <c r="WRP52" s="153"/>
      <c r="WRQ52" s="153"/>
      <c r="WRR52" s="153"/>
      <c r="WRS52" s="153"/>
      <c r="WRT52" s="153"/>
      <c r="WRU52" s="153"/>
      <c r="WRV52" s="153"/>
      <c r="WRW52" s="153"/>
      <c r="WRX52" s="153"/>
      <c r="WRY52" s="153"/>
      <c r="WRZ52" s="153"/>
      <c r="WSA52" s="153"/>
      <c r="WSB52" s="153"/>
      <c r="WSC52" s="153"/>
      <c r="WSD52" s="153"/>
      <c r="WSE52" s="153"/>
      <c r="WSF52" s="153"/>
      <c r="WSG52" s="153"/>
      <c r="WSH52" s="153"/>
      <c r="WSI52" s="153"/>
      <c r="WSJ52" s="153"/>
      <c r="WSK52" s="153"/>
      <c r="WSL52" s="153"/>
      <c r="WSM52" s="153"/>
      <c r="WSN52" s="153"/>
      <c r="WSO52" s="153"/>
      <c r="WSP52" s="153"/>
      <c r="WSQ52" s="153"/>
      <c r="WSR52" s="153"/>
      <c r="WSS52" s="153"/>
      <c r="WST52" s="153"/>
      <c r="WSU52" s="153"/>
      <c r="WSV52" s="153"/>
      <c r="WSW52" s="153"/>
      <c r="WSX52" s="153"/>
      <c r="WSY52" s="153"/>
      <c r="WSZ52" s="153"/>
      <c r="WTA52" s="153"/>
      <c r="WTB52" s="153"/>
      <c r="WTC52" s="153"/>
      <c r="WTD52" s="153"/>
      <c r="WTE52" s="153"/>
      <c r="WTF52" s="153"/>
      <c r="WTG52" s="153"/>
      <c r="WTH52" s="153"/>
      <c r="WTI52" s="153"/>
      <c r="WTJ52" s="153"/>
      <c r="WTK52" s="153"/>
      <c r="WTL52" s="153"/>
      <c r="WTM52" s="153"/>
      <c r="WTN52" s="153"/>
      <c r="WTO52" s="153"/>
      <c r="WTP52" s="153"/>
      <c r="WTQ52" s="153"/>
      <c r="WTR52" s="153"/>
      <c r="WTS52" s="153"/>
      <c r="WTT52" s="153"/>
      <c r="WTU52" s="153"/>
      <c r="WTV52" s="153"/>
      <c r="WTW52" s="153"/>
      <c r="WTX52" s="153"/>
      <c r="WTY52" s="153"/>
      <c r="WTZ52" s="153"/>
      <c r="WUA52" s="153"/>
      <c r="WUB52" s="153"/>
      <c r="WUC52" s="153"/>
      <c r="WUD52" s="153"/>
      <c r="WUE52" s="153"/>
      <c r="WUF52" s="153"/>
      <c r="WUG52" s="153"/>
      <c r="WUH52" s="153"/>
      <c r="WUI52" s="153"/>
      <c r="WUJ52" s="153"/>
      <c r="WUK52" s="153"/>
      <c r="WUL52" s="153"/>
      <c r="WUM52" s="153"/>
      <c r="WUN52" s="153"/>
      <c r="WUO52" s="153"/>
      <c r="WUP52" s="153"/>
      <c r="WUQ52" s="153"/>
      <c r="WUR52" s="153"/>
      <c r="WUS52" s="153"/>
      <c r="WUT52" s="153"/>
      <c r="WUU52" s="153"/>
      <c r="WUV52" s="153"/>
      <c r="WUW52" s="153"/>
      <c r="WUX52" s="153"/>
      <c r="WUY52" s="153"/>
      <c r="WUZ52" s="153"/>
      <c r="WVA52" s="153"/>
      <c r="WVB52" s="153"/>
      <c r="WVC52" s="153"/>
      <c r="WVD52" s="153"/>
      <c r="WVE52" s="153"/>
      <c r="WVF52" s="153"/>
      <c r="WVG52" s="153"/>
      <c r="WVH52" s="153"/>
      <c r="WVI52" s="153"/>
      <c r="WVJ52" s="153"/>
      <c r="WVK52" s="153"/>
      <c r="WVL52" s="153"/>
      <c r="WVM52" s="153"/>
      <c r="WVN52" s="153"/>
      <c r="WVO52" s="153"/>
      <c r="WVP52" s="153"/>
      <c r="WVQ52" s="153"/>
      <c r="WVR52" s="153"/>
      <c r="WVS52" s="153"/>
      <c r="WVT52" s="153"/>
      <c r="WVU52" s="153"/>
      <c r="WVV52" s="153"/>
      <c r="WVW52" s="153"/>
      <c r="WVX52" s="153"/>
      <c r="WVY52" s="153"/>
      <c r="WVZ52" s="153"/>
      <c r="WWA52" s="153"/>
      <c r="WWB52" s="153"/>
      <c r="WWC52" s="153"/>
      <c r="WWD52" s="153"/>
      <c r="WWE52" s="153"/>
      <c r="WWF52" s="153"/>
      <c r="WWG52" s="153"/>
      <c r="WWH52" s="153"/>
      <c r="WWI52" s="153"/>
      <c r="WWJ52" s="153"/>
      <c r="WWK52" s="153"/>
      <c r="WWL52" s="153"/>
      <c r="WWM52" s="153"/>
      <c r="WWN52" s="153"/>
      <c r="WWO52" s="153"/>
      <c r="WWP52" s="153"/>
      <c r="WWQ52" s="153"/>
      <c r="WWR52" s="153"/>
      <c r="WWS52" s="153"/>
      <c r="WWT52" s="153"/>
      <c r="WWU52" s="153"/>
      <c r="WWV52" s="153"/>
      <c r="WWW52" s="153"/>
      <c r="WWX52" s="153"/>
      <c r="WWY52" s="153"/>
      <c r="WWZ52" s="153"/>
      <c r="WXA52" s="153"/>
      <c r="WXB52" s="153"/>
      <c r="WXC52" s="153"/>
      <c r="WXD52" s="153"/>
      <c r="WXE52" s="153"/>
      <c r="WXF52" s="153"/>
      <c r="WXG52" s="153"/>
      <c r="WXH52" s="153"/>
      <c r="WXI52" s="153"/>
      <c r="WXJ52" s="153"/>
      <c r="WXK52" s="153"/>
      <c r="WXL52" s="153"/>
      <c r="WXM52" s="153"/>
      <c r="WXN52" s="153"/>
      <c r="WXO52" s="153"/>
      <c r="WXP52" s="153"/>
      <c r="WXQ52" s="153"/>
      <c r="WXR52" s="153"/>
      <c r="WXS52" s="153"/>
      <c r="WXT52" s="153"/>
      <c r="WXU52" s="153"/>
      <c r="WXV52" s="153"/>
      <c r="WXW52" s="153"/>
      <c r="WXX52" s="153"/>
      <c r="WXY52" s="153"/>
      <c r="WXZ52" s="153"/>
      <c r="WYA52" s="153"/>
      <c r="WYB52" s="153"/>
      <c r="WYC52" s="153"/>
      <c r="WYD52" s="153"/>
      <c r="WYE52" s="153"/>
      <c r="WYF52" s="153"/>
      <c r="WYG52" s="153"/>
      <c r="WYH52" s="153"/>
      <c r="WYI52" s="153"/>
      <c r="WYJ52" s="153"/>
      <c r="WYK52" s="153"/>
      <c r="WYL52" s="153"/>
      <c r="WYM52" s="153"/>
      <c r="WYN52" s="153"/>
      <c r="WYO52" s="153"/>
      <c r="WYP52" s="153"/>
      <c r="WYQ52" s="153"/>
      <c r="WYR52" s="153"/>
      <c r="WYS52" s="153"/>
      <c r="WYT52" s="153"/>
      <c r="WYU52" s="153"/>
      <c r="WYV52" s="153"/>
      <c r="WYW52" s="153"/>
      <c r="WYX52" s="153"/>
      <c r="WYY52" s="153"/>
      <c r="WYZ52" s="153"/>
      <c r="WZA52" s="153"/>
      <c r="WZB52" s="153"/>
      <c r="WZC52" s="153"/>
      <c r="WZD52" s="153"/>
      <c r="WZE52" s="153"/>
      <c r="WZF52" s="153"/>
      <c r="WZG52" s="153"/>
      <c r="WZH52" s="153"/>
      <c r="WZI52" s="153"/>
      <c r="WZJ52" s="153"/>
      <c r="WZK52" s="153"/>
      <c r="WZL52" s="153"/>
      <c r="WZM52" s="153"/>
      <c r="WZN52" s="153"/>
      <c r="WZO52" s="153"/>
      <c r="WZP52" s="153"/>
      <c r="WZQ52" s="153"/>
      <c r="WZR52" s="153"/>
      <c r="WZS52" s="153"/>
      <c r="WZT52" s="153"/>
      <c r="WZU52" s="153"/>
      <c r="WZV52" s="153"/>
      <c r="WZW52" s="153"/>
      <c r="WZX52" s="153"/>
      <c r="WZY52" s="153"/>
      <c r="WZZ52" s="153"/>
      <c r="XAA52" s="153"/>
      <c r="XAB52" s="153"/>
      <c r="XAC52" s="153"/>
      <c r="XAD52" s="153"/>
      <c r="XAE52" s="153"/>
      <c r="XAF52" s="153"/>
      <c r="XAG52" s="153"/>
      <c r="XAH52" s="153"/>
      <c r="XAI52" s="153"/>
      <c r="XAJ52" s="153"/>
      <c r="XAK52" s="153"/>
      <c r="XAL52" s="153"/>
      <c r="XAM52" s="153"/>
      <c r="XAN52" s="153"/>
      <c r="XAO52" s="153"/>
      <c r="XAP52" s="153"/>
      <c r="XAQ52" s="153"/>
      <c r="XAR52" s="153"/>
      <c r="XAS52" s="153"/>
      <c r="XAT52" s="153"/>
      <c r="XAU52" s="153"/>
      <c r="XAV52" s="153"/>
      <c r="XAW52" s="153"/>
      <c r="XAX52" s="153"/>
      <c r="XAY52" s="153"/>
      <c r="XAZ52" s="153"/>
      <c r="XBA52" s="153"/>
      <c r="XBB52" s="153"/>
      <c r="XBC52" s="153"/>
      <c r="XBD52" s="153"/>
      <c r="XBE52" s="153"/>
      <c r="XBF52" s="153"/>
      <c r="XBG52" s="153"/>
      <c r="XBH52" s="153"/>
      <c r="XBI52" s="153"/>
      <c r="XBJ52" s="153"/>
      <c r="XBK52" s="153"/>
      <c r="XBL52" s="153"/>
      <c r="XBM52" s="153"/>
      <c r="XBN52" s="153"/>
      <c r="XBO52" s="153"/>
      <c r="XBP52" s="153"/>
      <c r="XBQ52" s="153"/>
      <c r="XBR52" s="153"/>
      <c r="XBS52" s="153"/>
      <c r="XBT52" s="153"/>
      <c r="XBU52" s="153"/>
      <c r="XBV52" s="153"/>
      <c r="XBW52" s="153"/>
      <c r="XBX52" s="153"/>
      <c r="XBY52" s="153"/>
      <c r="XBZ52" s="153"/>
      <c r="XCA52" s="153"/>
      <c r="XCB52" s="153"/>
      <c r="XCC52" s="153"/>
      <c r="XCD52" s="153"/>
      <c r="XCE52" s="153"/>
      <c r="XCF52" s="153"/>
      <c r="XCG52" s="153"/>
      <c r="XCH52" s="153"/>
      <c r="XCI52" s="153"/>
      <c r="XCJ52" s="153"/>
      <c r="XCK52" s="153"/>
      <c r="XCL52" s="153"/>
      <c r="XCM52" s="153"/>
      <c r="XCN52" s="153"/>
      <c r="XCO52" s="153"/>
      <c r="XCP52" s="153"/>
      <c r="XCQ52" s="153"/>
      <c r="XCR52" s="153"/>
      <c r="XCS52" s="153"/>
      <c r="XCT52" s="153"/>
      <c r="XCU52" s="153"/>
      <c r="XCV52" s="153"/>
      <c r="XCW52" s="153"/>
      <c r="XCX52" s="153"/>
      <c r="XCY52" s="153"/>
      <c r="XCZ52" s="153"/>
      <c r="XDA52" s="153"/>
      <c r="XDB52" s="153"/>
      <c r="XDC52" s="153"/>
      <c r="XDD52" s="153"/>
      <c r="XDE52" s="153"/>
      <c r="XDF52" s="153"/>
      <c r="XDG52" s="153"/>
      <c r="XDH52" s="153"/>
      <c r="XDI52" s="153"/>
      <c r="XDJ52" s="153"/>
      <c r="XDK52" s="153"/>
      <c r="XDL52" s="153"/>
      <c r="XDM52" s="153"/>
      <c r="XDN52" s="153"/>
      <c r="XDO52" s="153"/>
      <c r="XDP52" s="153"/>
      <c r="XDQ52" s="153"/>
      <c r="XDR52" s="153"/>
      <c r="XDS52" s="153"/>
      <c r="XDT52" s="153"/>
      <c r="XDU52" s="153"/>
      <c r="XDV52" s="153"/>
      <c r="XDW52" s="153"/>
      <c r="XDX52" s="153"/>
      <c r="XDY52" s="153"/>
      <c r="XDZ52" s="153"/>
      <c r="XEA52" s="153"/>
      <c r="XEB52" s="153"/>
      <c r="XEC52" s="153"/>
      <c r="XED52" s="153"/>
      <c r="XEE52" s="153"/>
      <c r="XEF52" s="153"/>
      <c r="XEG52" s="153"/>
      <c r="XEH52" s="153"/>
      <c r="XEI52" s="153"/>
      <c r="XEJ52" s="153"/>
      <c r="XEK52" s="153"/>
      <c r="XEL52" s="153"/>
      <c r="XEM52" s="153"/>
      <c r="XEN52" s="153"/>
      <c r="XEO52" s="153"/>
      <c r="XEP52" s="153"/>
      <c r="XEQ52" s="153"/>
      <c r="XER52" s="153"/>
      <c r="XES52" s="153"/>
      <c r="XET52" s="153"/>
      <c r="XEU52" s="153"/>
      <c r="XEV52" s="153"/>
      <c r="XEW52" s="153"/>
      <c r="XEX52" s="153"/>
      <c r="XEY52" s="153"/>
      <c r="XEZ52" s="153"/>
      <c r="XFA52" s="153"/>
      <c r="XFB52" s="153"/>
      <c r="XFC52" s="153"/>
      <c r="XFD52" s="153"/>
    </row>
    <row r="53" spans="1:16384" s="259" customFormat="1" ht="38.25" customHeight="1">
      <c r="A53" s="381">
        <v>6.1</v>
      </c>
      <c r="B53" s="382">
        <f>+B52</f>
        <v>0</v>
      </c>
      <c r="C53" s="376">
        <v>837535591</v>
      </c>
      <c r="D53" s="376">
        <v>1093266147</v>
      </c>
      <c r="E53" s="376">
        <v>700000</v>
      </c>
      <c r="F53" s="376">
        <v>5200000</v>
      </c>
      <c r="G53" s="376">
        <f>IF(ISERROR(D53-F53),"",D53-F53)</f>
        <v>1088066147</v>
      </c>
      <c r="H53" s="376">
        <v>103491252</v>
      </c>
      <c r="I53" s="376">
        <v>800000</v>
      </c>
      <c r="J53" s="254"/>
      <c r="K53" s="255"/>
      <c r="L53" s="256"/>
      <c r="M53" s="255"/>
      <c r="N53" s="256"/>
      <c r="O53" s="255"/>
      <c r="P53" s="255"/>
      <c r="Q53" s="257"/>
      <c r="R53" s="255"/>
      <c r="S53" s="258"/>
      <c r="T53" s="255"/>
      <c r="U53" s="255"/>
      <c r="V53" s="396"/>
      <c r="W53" s="157"/>
      <c r="X53" s="156"/>
      <c r="Y53" s="156"/>
      <c r="Z53" s="156"/>
      <c r="AA53" s="156"/>
      <c r="AB53" s="156"/>
      <c r="AC53" s="156"/>
      <c r="AD53" s="156"/>
      <c r="AE53" s="156"/>
      <c r="AF53" s="156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153"/>
      <c r="AY53" s="153"/>
      <c r="AZ53" s="153"/>
      <c r="BA53" s="153"/>
      <c r="BB53" s="153"/>
      <c r="BC53" s="153"/>
      <c r="BD53" s="153"/>
      <c r="BE53" s="153"/>
      <c r="BF53" s="153"/>
      <c r="BG53" s="153"/>
      <c r="BH53" s="153"/>
      <c r="BI53" s="153"/>
      <c r="BJ53" s="153"/>
      <c r="BK53" s="153"/>
      <c r="BL53" s="153"/>
      <c r="BM53" s="153"/>
      <c r="BN53" s="153"/>
      <c r="BO53" s="153"/>
      <c r="BP53" s="153"/>
      <c r="BQ53" s="153"/>
      <c r="BR53" s="153"/>
      <c r="BS53" s="153"/>
      <c r="BT53" s="153"/>
      <c r="BU53" s="153"/>
      <c r="BV53" s="153"/>
      <c r="BW53" s="153"/>
      <c r="BX53" s="153"/>
      <c r="BY53" s="153"/>
      <c r="BZ53" s="153"/>
      <c r="CA53" s="153"/>
      <c r="CB53" s="153"/>
      <c r="CC53" s="153"/>
      <c r="CD53" s="153"/>
      <c r="CE53" s="153"/>
      <c r="CF53" s="153"/>
      <c r="CG53" s="153"/>
      <c r="CH53" s="153"/>
      <c r="CI53" s="153"/>
      <c r="CJ53" s="153"/>
      <c r="CK53" s="153"/>
      <c r="CL53" s="153"/>
      <c r="CM53" s="153"/>
      <c r="CN53" s="153"/>
      <c r="CO53" s="153"/>
      <c r="CP53" s="153"/>
      <c r="CQ53" s="153"/>
      <c r="CR53" s="153"/>
      <c r="CS53" s="153"/>
      <c r="CT53" s="153"/>
      <c r="CU53" s="153"/>
      <c r="CV53" s="153"/>
      <c r="CW53" s="153"/>
      <c r="CX53" s="153"/>
      <c r="CY53" s="153"/>
      <c r="CZ53" s="153"/>
      <c r="DA53" s="153"/>
      <c r="DB53" s="153"/>
      <c r="DC53" s="153"/>
      <c r="DD53" s="153"/>
      <c r="DE53" s="153"/>
      <c r="DF53" s="153"/>
      <c r="DG53" s="153"/>
      <c r="DH53" s="153"/>
      <c r="DI53" s="153"/>
      <c r="DJ53" s="153"/>
      <c r="DK53" s="153"/>
      <c r="DL53" s="153"/>
      <c r="DM53" s="153"/>
      <c r="DN53" s="153"/>
      <c r="DO53" s="153"/>
      <c r="DP53" s="153"/>
      <c r="DQ53" s="153"/>
      <c r="DR53" s="153"/>
      <c r="DS53" s="153"/>
      <c r="DT53" s="153"/>
      <c r="DU53" s="153"/>
      <c r="DV53" s="153"/>
      <c r="DW53" s="153"/>
      <c r="DX53" s="153"/>
      <c r="DY53" s="153"/>
      <c r="DZ53" s="153"/>
      <c r="EA53" s="153"/>
      <c r="EB53" s="153"/>
      <c r="EC53" s="153"/>
      <c r="ED53" s="153"/>
      <c r="EE53" s="153"/>
      <c r="EF53" s="153"/>
      <c r="EG53" s="153"/>
      <c r="EH53" s="153"/>
      <c r="EI53" s="153"/>
      <c r="EJ53" s="153"/>
      <c r="EK53" s="153"/>
      <c r="EL53" s="153"/>
      <c r="EM53" s="153"/>
      <c r="EN53" s="153"/>
      <c r="EO53" s="153"/>
      <c r="EP53" s="153"/>
      <c r="EQ53" s="153"/>
      <c r="ER53" s="153"/>
      <c r="ES53" s="153"/>
      <c r="ET53" s="153"/>
      <c r="EU53" s="153"/>
      <c r="EV53" s="153"/>
      <c r="EW53" s="153"/>
      <c r="EX53" s="153"/>
      <c r="EY53" s="153"/>
      <c r="EZ53" s="153"/>
      <c r="FA53" s="153"/>
      <c r="FB53" s="153"/>
      <c r="FC53" s="153"/>
      <c r="FD53" s="153"/>
      <c r="FE53" s="153"/>
      <c r="FF53" s="153"/>
      <c r="FG53" s="153"/>
      <c r="FH53" s="153"/>
      <c r="FI53" s="153"/>
      <c r="FJ53" s="153"/>
      <c r="FK53" s="153"/>
      <c r="FL53" s="153"/>
      <c r="FM53" s="153"/>
      <c r="FN53" s="153"/>
      <c r="FO53" s="153"/>
      <c r="FP53" s="153"/>
      <c r="FQ53" s="153"/>
      <c r="FR53" s="153"/>
      <c r="FS53" s="153"/>
      <c r="FT53" s="153"/>
      <c r="FU53" s="153"/>
      <c r="FV53" s="153"/>
      <c r="FW53" s="153"/>
      <c r="FX53" s="153"/>
      <c r="FY53" s="153"/>
      <c r="FZ53" s="153"/>
      <c r="GA53" s="153"/>
      <c r="GB53" s="153"/>
      <c r="GC53" s="153"/>
      <c r="GD53" s="153"/>
      <c r="GE53" s="153"/>
      <c r="GF53" s="153"/>
      <c r="GG53" s="153"/>
      <c r="GH53" s="153"/>
      <c r="GI53" s="153"/>
      <c r="GJ53" s="153"/>
      <c r="GK53" s="153"/>
      <c r="GL53" s="153"/>
      <c r="GM53" s="153"/>
      <c r="GN53" s="153"/>
      <c r="GO53" s="153"/>
      <c r="GP53" s="153"/>
      <c r="GQ53" s="153"/>
      <c r="GR53" s="153"/>
      <c r="GS53" s="153"/>
      <c r="GT53" s="153"/>
      <c r="GU53" s="153"/>
      <c r="GV53" s="153"/>
      <c r="GW53" s="153"/>
      <c r="GX53" s="153"/>
      <c r="GY53" s="153"/>
      <c r="GZ53" s="153"/>
      <c r="HA53" s="153"/>
      <c r="HB53" s="153"/>
      <c r="HC53" s="153"/>
      <c r="HD53" s="153"/>
      <c r="HE53" s="153"/>
      <c r="HF53" s="153"/>
      <c r="HG53" s="153"/>
      <c r="HH53" s="153"/>
      <c r="HI53" s="153"/>
      <c r="HJ53" s="153"/>
      <c r="HK53" s="153"/>
      <c r="HL53" s="153"/>
      <c r="HM53" s="153"/>
      <c r="HN53" s="153"/>
      <c r="HO53" s="153"/>
      <c r="HP53" s="153"/>
      <c r="HQ53" s="153"/>
      <c r="HR53" s="153"/>
      <c r="HS53" s="153"/>
      <c r="HT53" s="153"/>
      <c r="HU53" s="153"/>
      <c r="HV53" s="153"/>
      <c r="HW53" s="153"/>
      <c r="HX53" s="153"/>
      <c r="HY53" s="153"/>
      <c r="HZ53" s="153"/>
      <c r="IA53" s="153"/>
      <c r="IB53" s="153"/>
      <c r="IC53" s="153"/>
      <c r="ID53" s="153"/>
      <c r="IE53" s="153"/>
      <c r="IF53" s="153"/>
      <c r="IG53" s="153"/>
      <c r="IH53" s="153"/>
      <c r="II53" s="153"/>
      <c r="IJ53" s="153"/>
      <c r="IK53" s="153"/>
      <c r="IL53" s="153"/>
      <c r="IM53" s="153"/>
      <c r="IN53" s="153"/>
      <c r="IO53" s="153"/>
      <c r="IP53" s="153"/>
      <c r="IQ53" s="153"/>
      <c r="IR53" s="153"/>
      <c r="IS53" s="153"/>
      <c r="IT53" s="153"/>
      <c r="IU53" s="153"/>
      <c r="IV53" s="153"/>
      <c r="IW53" s="153"/>
      <c r="IX53" s="153"/>
      <c r="IY53" s="153"/>
      <c r="IZ53" s="153"/>
      <c r="JA53" s="153"/>
      <c r="JB53" s="153"/>
      <c r="JC53" s="153"/>
      <c r="JD53" s="153"/>
      <c r="JE53" s="153"/>
      <c r="JF53" s="153"/>
      <c r="JG53" s="153"/>
      <c r="JH53" s="153"/>
      <c r="JI53" s="153"/>
      <c r="JJ53" s="153"/>
      <c r="JK53" s="153"/>
      <c r="JL53" s="153"/>
      <c r="JM53" s="153"/>
      <c r="JN53" s="153"/>
      <c r="JO53" s="153"/>
      <c r="JP53" s="153"/>
      <c r="JQ53" s="153"/>
      <c r="JR53" s="153"/>
      <c r="JS53" s="153"/>
      <c r="JT53" s="153"/>
      <c r="JU53" s="153"/>
      <c r="JV53" s="153"/>
      <c r="JW53" s="153"/>
      <c r="JX53" s="153"/>
      <c r="JY53" s="153"/>
      <c r="JZ53" s="153"/>
      <c r="KA53" s="153"/>
      <c r="KB53" s="153"/>
      <c r="KC53" s="153"/>
      <c r="KD53" s="153"/>
      <c r="KE53" s="153"/>
      <c r="KF53" s="153"/>
      <c r="KG53" s="153"/>
      <c r="KH53" s="153"/>
      <c r="KI53" s="153"/>
      <c r="KJ53" s="153"/>
      <c r="KK53" s="153"/>
      <c r="KL53" s="153"/>
      <c r="KM53" s="153"/>
      <c r="KN53" s="153"/>
      <c r="KO53" s="153"/>
      <c r="KP53" s="153"/>
      <c r="KQ53" s="153"/>
      <c r="KR53" s="153"/>
      <c r="KS53" s="153"/>
      <c r="KT53" s="153"/>
      <c r="KU53" s="153"/>
      <c r="KV53" s="153"/>
      <c r="KW53" s="153"/>
      <c r="KX53" s="153"/>
      <c r="KY53" s="153"/>
      <c r="KZ53" s="153"/>
      <c r="LA53" s="153"/>
      <c r="LB53" s="153"/>
      <c r="LC53" s="153"/>
      <c r="LD53" s="153"/>
      <c r="LE53" s="153"/>
      <c r="LF53" s="153"/>
      <c r="LG53" s="153"/>
      <c r="LH53" s="153"/>
      <c r="LI53" s="153"/>
      <c r="LJ53" s="153"/>
      <c r="LK53" s="153"/>
      <c r="LL53" s="153"/>
      <c r="LM53" s="153"/>
      <c r="LN53" s="153"/>
      <c r="LO53" s="153"/>
      <c r="LP53" s="153"/>
      <c r="LQ53" s="153"/>
      <c r="LR53" s="153"/>
      <c r="LS53" s="153"/>
      <c r="LT53" s="153"/>
      <c r="LU53" s="153"/>
      <c r="LV53" s="153"/>
      <c r="LW53" s="153"/>
      <c r="LX53" s="153"/>
      <c r="LY53" s="153"/>
      <c r="LZ53" s="153"/>
      <c r="MA53" s="153"/>
      <c r="MB53" s="153"/>
      <c r="MC53" s="153"/>
      <c r="MD53" s="153"/>
      <c r="ME53" s="153"/>
      <c r="MF53" s="153"/>
      <c r="MG53" s="153"/>
      <c r="MH53" s="153"/>
      <c r="MI53" s="153"/>
      <c r="MJ53" s="153"/>
      <c r="MK53" s="153"/>
      <c r="ML53" s="153"/>
      <c r="MM53" s="153"/>
      <c r="MN53" s="153"/>
      <c r="MO53" s="153"/>
      <c r="MP53" s="153"/>
      <c r="MQ53" s="153"/>
      <c r="MR53" s="153"/>
      <c r="MS53" s="153"/>
      <c r="MT53" s="153"/>
      <c r="MU53" s="153"/>
      <c r="MV53" s="153"/>
      <c r="MW53" s="153"/>
      <c r="MX53" s="153"/>
      <c r="MY53" s="153"/>
      <c r="MZ53" s="153"/>
      <c r="NA53" s="153"/>
      <c r="NB53" s="153"/>
      <c r="NC53" s="153"/>
      <c r="ND53" s="153"/>
      <c r="NE53" s="153"/>
      <c r="NF53" s="153"/>
      <c r="NG53" s="153"/>
      <c r="NH53" s="153"/>
      <c r="NI53" s="153"/>
      <c r="NJ53" s="153"/>
      <c r="NK53" s="153"/>
      <c r="NL53" s="153"/>
      <c r="NM53" s="153"/>
      <c r="NN53" s="153"/>
      <c r="NO53" s="153"/>
      <c r="NP53" s="153"/>
      <c r="NQ53" s="153"/>
      <c r="NR53" s="153"/>
      <c r="NS53" s="153"/>
      <c r="NT53" s="153"/>
      <c r="NU53" s="153"/>
      <c r="NV53" s="153"/>
      <c r="NW53" s="153"/>
      <c r="NX53" s="153"/>
      <c r="NY53" s="153"/>
      <c r="NZ53" s="153"/>
      <c r="OA53" s="153"/>
      <c r="OB53" s="153"/>
      <c r="OC53" s="153"/>
      <c r="OD53" s="153"/>
      <c r="OE53" s="153"/>
      <c r="OF53" s="153"/>
      <c r="OG53" s="153"/>
      <c r="OH53" s="153"/>
      <c r="OI53" s="153"/>
      <c r="OJ53" s="153"/>
      <c r="OK53" s="153"/>
      <c r="OL53" s="153"/>
      <c r="OM53" s="153"/>
      <c r="ON53" s="153"/>
      <c r="OO53" s="153"/>
      <c r="OP53" s="153"/>
      <c r="OQ53" s="153"/>
      <c r="OR53" s="153"/>
      <c r="OS53" s="153"/>
      <c r="OT53" s="153"/>
      <c r="OU53" s="153"/>
      <c r="OV53" s="153"/>
      <c r="OW53" s="153"/>
      <c r="OX53" s="153"/>
      <c r="OY53" s="153"/>
      <c r="OZ53" s="153"/>
      <c r="PA53" s="153"/>
      <c r="PB53" s="153"/>
      <c r="PC53" s="153"/>
      <c r="PD53" s="153"/>
      <c r="PE53" s="153"/>
      <c r="PF53" s="153"/>
      <c r="PG53" s="153"/>
      <c r="PH53" s="153"/>
      <c r="PI53" s="153"/>
      <c r="PJ53" s="153"/>
      <c r="PK53" s="153"/>
      <c r="PL53" s="153"/>
      <c r="PM53" s="153"/>
      <c r="PN53" s="153"/>
      <c r="PO53" s="153"/>
      <c r="PP53" s="153"/>
      <c r="PQ53" s="153"/>
      <c r="PR53" s="153"/>
      <c r="PS53" s="153"/>
      <c r="PT53" s="153"/>
      <c r="PU53" s="153"/>
      <c r="PV53" s="153"/>
      <c r="PW53" s="153"/>
      <c r="PX53" s="153"/>
      <c r="PY53" s="153"/>
      <c r="PZ53" s="153"/>
      <c r="QA53" s="153"/>
      <c r="QB53" s="153"/>
      <c r="QC53" s="153"/>
      <c r="QD53" s="153"/>
      <c r="QE53" s="153"/>
      <c r="QF53" s="153"/>
      <c r="QG53" s="153"/>
      <c r="QH53" s="153"/>
      <c r="QI53" s="153"/>
      <c r="QJ53" s="153"/>
      <c r="QK53" s="153"/>
      <c r="QL53" s="153"/>
      <c r="QM53" s="153"/>
      <c r="QN53" s="153"/>
      <c r="QO53" s="153"/>
      <c r="QP53" s="153"/>
      <c r="QQ53" s="153"/>
      <c r="QR53" s="153"/>
      <c r="QS53" s="153"/>
      <c r="QT53" s="153"/>
      <c r="QU53" s="153"/>
      <c r="QV53" s="153"/>
      <c r="QW53" s="153"/>
      <c r="QX53" s="153"/>
      <c r="QY53" s="153"/>
      <c r="QZ53" s="153"/>
      <c r="RA53" s="153"/>
      <c r="RB53" s="153"/>
      <c r="RC53" s="153"/>
      <c r="RD53" s="153"/>
      <c r="RE53" s="153"/>
      <c r="RF53" s="153"/>
      <c r="RG53" s="153"/>
      <c r="RH53" s="153"/>
      <c r="RI53" s="153"/>
      <c r="RJ53" s="153"/>
      <c r="RK53" s="153"/>
      <c r="RL53" s="153"/>
      <c r="RM53" s="153"/>
      <c r="RN53" s="153"/>
      <c r="RO53" s="153"/>
      <c r="RP53" s="153"/>
      <c r="RQ53" s="153"/>
      <c r="RR53" s="153"/>
      <c r="RS53" s="153"/>
      <c r="RT53" s="153"/>
      <c r="RU53" s="153"/>
      <c r="RV53" s="153"/>
      <c r="RW53" s="153"/>
      <c r="RX53" s="153"/>
      <c r="RY53" s="153"/>
      <c r="RZ53" s="153"/>
      <c r="SA53" s="153"/>
      <c r="SB53" s="153"/>
      <c r="SC53" s="153"/>
      <c r="SD53" s="153"/>
      <c r="SE53" s="153"/>
      <c r="SF53" s="153"/>
      <c r="SG53" s="153"/>
      <c r="SH53" s="153"/>
      <c r="SI53" s="153"/>
      <c r="SJ53" s="153"/>
      <c r="SK53" s="153"/>
      <c r="SL53" s="153"/>
      <c r="SM53" s="153"/>
      <c r="SN53" s="153"/>
      <c r="SO53" s="153"/>
      <c r="SP53" s="153"/>
      <c r="SQ53" s="153"/>
      <c r="SR53" s="153"/>
      <c r="SS53" s="153"/>
      <c r="ST53" s="153"/>
      <c r="SU53" s="153"/>
      <c r="SV53" s="153"/>
      <c r="SW53" s="153"/>
      <c r="SX53" s="153"/>
      <c r="SY53" s="153"/>
      <c r="SZ53" s="153"/>
      <c r="TA53" s="153"/>
      <c r="TB53" s="153"/>
      <c r="TC53" s="153"/>
      <c r="TD53" s="153"/>
      <c r="TE53" s="153"/>
      <c r="TF53" s="153"/>
      <c r="TG53" s="153"/>
      <c r="TH53" s="153"/>
      <c r="TI53" s="153"/>
      <c r="TJ53" s="153"/>
      <c r="TK53" s="153"/>
      <c r="TL53" s="153"/>
      <c r="TM53" s="153"/>
      <c r="TN53" s="153"/>
      <c r="TO53" s="153"/>
      <c r="TP53" s="153"/>
      <c r="TQ53" s="153"/>
      <c r="TR53" s="153"/>
      <c r="TS53" s="153"/>
      <c r="TT53" s="153"/>
      <c r="TU53" s="153"/>
      <c r="TV53" s="153"/>
      <c r="TW53" s="153"/>
      <c r="TX53" s="153"/>
      <c r="TY53" s="153"/>
      <c r="TZ53" s="153"/>
      <c r="UA53" s="153"/>
      <c r="UB53" s="153"/>
      <c r="UC53" s="153"/>
      <c r="UD53" s="153"/>
      <c r="UE53" s="153"/>
      <c r="UF53" s="153"/>
      <c r="UG53" s="153"/>
      <c r="UH53" s="153"/>
      <c r="UI53" s="153"/>
      <c r="UJ53" s="153"/>
      <c r="UK53" s="153"/>
      <c r="UL53" s="153"/>
      <c r="UM53" s="153"/>
      <c r="UN53" s="153"/>
      <c r="UO53" s="153"/>
      <c r="UP53" s="153"/>
      <c r="UQ53" s="153"/>
      <c r="UR53" s="153"/>
      <c r="US53" s="153"/>
      <c r="UT53" s="153"/>
      <c r="UU53" s="153"/>
      <c r="UV53" s="153"/>
      <c r="UW53" s="153"/>
      <c r="UX53" s="153"/>
      <c r="UY53" s="153"/>
      <c r="UZ53" s="153"/>
      <c r="VA53" s="153"/>
      <c r="VB53" s="153"/>
      <c r="VC53" s="153"/>
      <c r="VD53" s="153"/>
      <c r="VE53" s="153"/>
      <c r="VF53" s="153"/>
      <c r="VG53" s="153"/>
      <c r="VH53" s="153"/>
      <c r="VI53" s="153"/>
      <c r="VJ53" s="153"/>
      <c r="VK53" s="153"/>
      <c r="VL53" s="153"/>
      <c r="VM53" s="153"/>
      <c r="VN53" s="153"/>
      <c r="VO53" s="153"/>
      <c r="VP53" s="153"/>
      <c r="VQ53" s="153"/>
      <c r="VR53" s="153"/>
      <c r="VS53" s="153"/>
      <c r="VT53" s="153"/>
      <c r="VU53" s="153"/>
      <c r="VV53" s="153"/>
      <c r="VW53" s="153"/>
      <c r="VX53" s="153"/>
      <c r="VY53" s="153"/>
      <c r="VZ53" s="153"/>
      <c r="WA53" s="153"/>
      <c r="WB53" s="153"/>
      <c r="WC53" s="153"/>
      <c r="WD53" s="153"/>
      <c r="WE53" s="153"/>
      <c r="WF53" s="153"/>
      <c r="WG53" s="153"/>
      <c r="WH53" s="153"/>
      <c r="WI53" s="153"/>
      <c r="WJ53" s="153"/>
      <c r="WK53" s="153"/>
      <c r="WL53" s="153"/>
      <c r="WM53" s="153"/>
      <c r="WN53" s="153"/>
      <c r="WO53" s="153"/>
      <c r="WP53" s="153"/>
      <c r="WQ53" s="153"/>
      <c r="WR53" s="153"/>
      <c r="WS53" s="153"/>
      <c r="WT53" s="153"/>
      <c r="WU53" s="153"/>
      <c r="WV53" s="153"/>
      <c r="WW53" s="153"/>
      <c r="WX53" s="153"/>
      <c r="WY53" s="153"/>
      <c r="WZ53" s="153"/>
      <c r="XA53" s="153"/>
      <c r="XB53" s="153"/>
      <c r="XC53" s="153"/>
      <c r="XD53" s="153"/>
      <c r="XE53" s="153"/>
      <c r="XF53" s="153"/>
      <c r="XG53" s="153"/>
      <c r="XH53" s="153"/>
      <c r="XI53" s="153"/>
      <c r="XJ53" s="153"/>
      <c r="XK53" s="153"/>
      <c r="XL53" s="153"/>
      <c r="XM53" s="153"/>
      <c r="XN53" s="153"/>
      <c r="XO53" s="153"/>
      <c r="XP53" s="153"/>
      <c r="XQ53" s="153"/>
      <c r="XR53" s="153"/>
      <c r="XS53" s="153"/>
      <c r="XT53" s="153"/>
      <c r="XU53" s="153"/>
      <c r="XV53" s="153"/>
      <c r="XW53" s="153"/>
      <c r="XX53" s="153"/>
      <c r="XY53" s="153"/>
      <c r="XZ53" s="153"/>
      <c r="YA53" s="153"/>
      <c r="YB53" s="153"/>
      <c r="YC53" s="153"/>
      <c r="YD53" s="153"/>
      <c r="YE53" s="153"/>
      <c r="YF53" s="153"/>
      <c r="YG53" s="153"/>
      <c r="YH53" s="153"/>
      <c r="YI53" s="153"/>
      <c r="YJ53" s="153"/>
      <c r="YK53" s="153"/>
      <c r="YL53" s="153"/>
      <c r="YM53" s="153"/>
      <c r="YN53" s="153"/>
      <c r="YO53" s="153"/>
      <c r="YP53" s="153"/>
      <c r="YQ53" s="153"/>
      <c r="YR53" s="153"/>
      <c r="YS53" s="153"/>
      <c r="YT53" s="153"/>
      <c r="YU53" s="153"/>
      <c r="YV53" s="153"/>
      <c r="YW53" s="153"/>
      <c r="YX53" s="153"/>
      <c r="YY53" s="153"/>
      <c r="YZ53" s="153"/>
      <c r="ZA53" s="153"/>
      <c r="ZB53" s="153"/>
      <c r="ZC53" s="153"/>
      <c r="ZD53" s="153"/>
      <c r="ZE53" s="153"/>
      <c r="ZF53" s="153"/>
      <c r="ZG53" s="153"/>
      <c r="ZH53" s="153"/>
      <c r="ZI53" s="153"/>
      <c r="ZJ53" s="153"/>
      <c r="ZK53" s="153"/>
      <c r="ZL53" s="153"/>
      <c r="ZM53" s="153"/>
      <c r="ZN53" s="153"/>
      <c r="ZO53" s="153"/>
      <c r="ZP53" s="153"/>
      <c r="ZQ53" s="153"/>
      <c r="ZR53" s="153"/>
      <c r="ZS53" s="153"/>
      <c r="ZT53" s="153"/>
      <c r="ZU53" s="153"/>
      <c r="ZV53" s="153"/>
      <c r="ZW53" s="153"/>
      <c r="ZX53" s="153"/>
      <c r="ZY53" s="153"/>
      <c r="ZZ53" s="153"/>
      <c r="AAA53" s="153"/>
      <c r="AAB53" s="153"/>
      <c r="AAC53" s="153"/>
      <c r="AAD53" s="153"/>
      <c r="AAE53" s="153"/>
      <c r="AAF53" s="153"/>
      <c r="AAG53" s="153"/>
      <c r="AAH53" s="153"/>
      <c r="AAI53" s="153"/>
      <c r="AAJ53" s="153"/>
      <c r="AAK53" s="153"/>
      <c r="AAL53" s="153"/>
      <c r="AAM53" s="153"/>
      <c r="AAN53" s="153"/>
      <c r="AAO53" s="153"/>
      <c r="AAP53" s="153"/>
      <c r="AAQ53" s="153"/>
      <c r="AAR53" s="153"/>
      <c r="AAS53" s="153"/>
      <c r="AAT53" s="153"/>
      <c r="AAU53" s="153"/>
      <c r="AAV53" s="153"/>
      <c r="AAW53" s="153"/>
      <c r="AAX53" s="153"/>
      <c r="AAY53" s="153"/>
      <c r="AAZ53" s="153"/>
      <c r="ABA53" s="153"/>
      <c r="ABB53" s="153"/>
      <c r="ABC53" s="153"/>
      <c r="ABD53" s="153"/>
      <c r="ABE53" s="153"/>
      <c r="ABF53" s="153"/>
      <c r="ABG53" s="153"/>
      <c r="ABH53" s="153"/>
      <c r="ABI53" s="153"/>
      <c r="ABJ53" s="153"/>
      <c r="ABK53" s="153"/>
      <c r="ABL53" s="153"/>
      <c r="ABM53" s="153"/>
      <c r="ABN53" s="153"/>
      <c r="ABO53" s="153"/>
      <c r="ABP53" s="153"/>
      <c r="ABQ53" s="153"/>
      <c r="ABR53" s="153"/>
      <c r="ABS53" s="153"/>
      <c r="ABT53" s="153"/>
      <c r="ABU53" s="153"/>
      <c r="ABV53" s="153"/>
      <c r="ABW53" s="153"/>
      <c r="ABX53" s="153"/>
      <c r="ABY53" s="153"/>
      <c r="ABZ53" s="153"/>
      <c r="ACA53" s="153"/>
      <c r="ACB53" s="153"/>
      <c r="ACC53" s="153"/>
      <c r="ACD53" s="153"/>
      <c r="ACE53" s="153"/>
      <c r="ACF53" s="153"/>
      <c r="ACG53" s="153"/>
      <c r="ACH53" s="153"/>
      <c r="ACI53" s="153"/>
      <c r="ACJ53" s="153"/>
      <c r="ACK53" s="153"/>
      <c r="ACL53" s="153"/>
      <c r="ACM53" s="153"/>
      <c r="ACN53" s="153"/>
      <c r="ACO53" s="153"/>
      <c r="ACP53" s="153"/>
      <c r="ACQ53" s="153"/>
      <c r="ACR53" s="153"/>
      <c r="ACS53" s="153"/>
      <c r="ACT53" s="153"/>
      <c r="ACU53" s="153"/>
      <c r="ACV53" s="153"/>
      <c r="ACW53" s="153"/>
      <c r="ACX53" s="153"/>
      <c r="ACY53" s="153"/>
      <c r="ACZ53" s="153"/>
      <c r="ADA53" s="153"/>
      <c r="ADB53" s="153"/>
      <c r="ADC53" s="153"/>
      <c r="ADD53" s="153"/>
      <c r="ADE53" s="153"/>
      <c r="ADF53" s="153"/>
      <c r="ADG53" s="153"/>
      <c r="ADH53" s="153"/>
      <c r="ADI53" s="153"/>
      <c r="ADJ53" s="153"/>
      <c r="ADK53" s="153"/>
      <c r="ADL53" s="153"/>
      <c r="ADM53" s="153"/>
      <c r="ADN53" s="153"/>
      <c r="ADO53" s="153"/>
      <c r="ADP53" s="153"/>
      <c r="ADQ53" s="153"/>
      <c r="ADR53" s="153"/>
      <c r="ADS53" s="153"/>
      <c r="ADT53" s="153"/>
      <c r="ADU53" s="153"/>
      <c r="ADV53" s="153"/>
      <c r="ADW53" s="153"/>
      <c r="ADX53" s="153"/>
      <c r="ADY53" s="153"/>
      <c r="ADZ53" s="153"/>
      <c r="AEA53" s="153"/>
      <c r="AEB53" s="153"/>
      <c r="AEC53" s="153"/>
      <c r="AED53" s="153"/>
      <c r="AEE53" s="153"/>
      <c r="AEF53" s="153"/>
      <c r="AEG53" s="153"/>
      <c r="AEH53" s="153"/>
      <c r="AEI53" s="153"/>
      <c r="AEJ53" s="153"/>
      <c r="AEK53" s="153"/>
      <c r="AEL53" s="153"/>
      <c r="AEM53" s="153"/>
      <c r="AEN53" s="153"/>
      <c r="AEO53" s="153"/>
      <c r="AEP53" s="153"/>
      <c r="AEQ53" s="153"/>
      <c r="AER53" s="153"/>
      <c r="AES53" s="153"/>
      <c r="AET53" s="153"/>
      <c r="AEU53" s="153"/>
      <c r="AEV53" s="153"/>
      <c r="AEW53" s="153"/>
      <c r="AEX53" s="153"/>
      <c r="AEY53" s="153"/>
      <c r="AEZ53" s="153"/>
      <c r="AFA53" s="153"/>
      <c r="AFB53" s="153"/>
      <c r="AFC53" s="153"/>
      <c r="AFD53" s="153"/>
      <c r="AFE53" s="153"/>
      <c r="AFF53" s="153"/>
      <c r="AFG53" s="153"/>
      <c r="AFH53" s="153"/>
      <c r="AFI53" s="153"/>
      <c r="AFJ53" s="153"/>
      <c r="AFK53" s="153"/>
      <c r="AFL53" s="153"/>
      <c r="AFM53" s="153"/>
      <c r="AFN53" s="153"/>
      <c r="AFO53" s="153"/>
      <c r="AFP53" s="153"/>
      <c r="AFQ53" s="153"/>
      <c r="AFR53" s="153"/>
      <c r="AFS53" s="153"/>
      <c r="AFT53" s="153"/>
      <c r="AFU53" s="153"/>
      <c r="AFV53" s="153"/>
      <c r="AFW53" s="153"/>
      <c r="AFX53" s="153"/>
      <c r="AFY53" s="153"/>
      <c r="AFZ53" s="153"/>
      <c r="AGA53" s="153"/>
      <c r="AGB53" s="153"/>
      <c r="AGC53" s="153"/>
      <c r="AGD53" s="153"/>
      <c r="AGE53" s="153"/>
      <c r="AGF53" s="153"/>
      <c r="AGG53" s="153"/>
      <c r="AGH53" s="153"/>
      <c r="AGI53" s="153"/>
      <c r="AGJ53" s="153"/>
      <c r="AGK53" s="153"/>
      <c r="AGL53" s="153"/>
      <c r="AGM53" s="153"/>
      <c r="AGN53" s="153"/>
      <c r="AGO53" s="153"/>
      <c r="AGP53" s="153"/>
      <c r="AGQ53" s="153"/>
      <c r="AGR53" s="153"/>
      <c r="AGS53" s="153"/>
      <c r="AGT53" s="153"/>
      <c r="AGU53" s="153"/>
      <c r="AGV53" s="153"/>
      <c r="AGW53" s="153"/>
      <c r="AGX53" s="153"/>
      <c r="AGY53" s="153"/>
      <c r="AGZ53" s="153"/>
      <c r="AHA53" s="153"/>
      <c r="AHB53" s="153"/>
      <c r="AHC53" s="153"/>
      <c r="AHD53" s="153"/>
      <c r="AHE53" s="153"/>
      <c r="AHF53" s="153"/>
      <c r="AHG53" s="153"/>
      <c r="AHH53" s="153"/>
      <c r="AHI53" s="153"/>
      <c r="AHJ53" s="153"/>
      <c r="AHK53" s="153"/>
      <c r="AHL53" s="153"/>
      <c r="AHM53" s="153"/>
      <c r="AHN53" s="153"/>
      <c r="AHO53" s="153"/>
      <c r="AHP53" s="153"/>
      <c r="AHQ53" s="153"/>
      <c r="AHR53" s="153"/>
      <c r="AHS53" s="153"/>
      <c r="AHT53" s="153"/>
      <c r="AHU53" s="153"/>
      <c r="AHV53" s="153"/>
      <c r="AHW53" s="153"/>
      <c r="AHX53" s="153"/>
      <c r="AHY53" s="153"/>
      <c r="AHZ53" s="153"/>
      <c r="AIA53" s="153"/>
      <c r="AIB53" s="153"/>
      <c r="AIC53" s="153"/>
      <c r="AID53" s="153"/>
      <c r="AIE53" s="153"/>
      <c r="AIF53" s="153"/>
      <c r="AIG53" s="153"/>
      <c r="AIH53" s="153"/>
      <c r="AII53" s="153"/>
      <c r="AIJ53" s="153"/>
      <c r="AIK53" s="153"/>
      <c r="AIL53" s="153"/>
      <c r="AIM53" s="153"/>
      <c r="AIN53" s="153"/>
      <c r="AIO53" s="153"/>
      <c r="AIP53" s="153"/>
      <c r="AIQ53" s="153"/>
      <c r="AIR53" s="153"/>
      <c r="AIS53" s="153"/>
      <c r="AIT53" s="153"/>
      <c r="AIU53" s="153"/>
      <c r="AIV53" s="153"/>
      <c r="AIW53" s="153"/>
      <c r="AIX53" s="153"/>
      <c r="AIY53" s="153"/>
      <c r="AIZ53" s="153"/>
      <c r="AJA53" s="153"/>
      <c r="AJB53" s="153"/>
      <c r="AJC53" s="153"/>
      <c r="AJD53" s="153"/>
      <c r="AJE53" s="153"/>
      <c r="AJF53" s="153"/>
      <c r="AJG53" s="153"/>
      <c r="AJH53" s="153"/>
      <c r="AJI53" s="153"/>
      <c r="AJJ53" s="153"/>
      <c r="AJK53" s="153"/>
      <c r="AJL53" s="153"/>
      <c r="AJM53" s="153"/>
      <c r="AJN53" s="153"/>
      <c r="AJO53" s="153"/>
      <c r="AJP53" s="153"/>
      <c r="AJQ53" s="153"/>
      <c r="AJR53" s="153"/>
      <c r="AJS53" s="153"/>
      <c r="AJT53" s="153"/>
      <c r="AJU53" s="153"/>
      <c r="AJV53" s="153"/>
      <c r="AJW53" s="153"/>
      <c r="AJX53" s="153"/>
      <c r="AJY53" s="153"/>
      <c r="AJZ53" s="153"/>
      <c r="AKA53" s="153"/>
      <c r="AKB53" s="153"/>
      <c r="AKC53" s="153"/>
      <c r="AKD53" s="153"/>
      <c r="AKE53" s="153"/>
      <c r="AKF53" s="153"/>
      <c r="AKG53" s="153"/>
      <c r="AKH53" s="153"/>
      <c r="AKI53" s="153"/>
      <c r="AKJ53" s="153"/>
      <c r="AKK53" s="153"/>
      <c r="AKL53" s="153"/>
      <c r="AKM53" s="153"/>
      <c r="AKN53" s="153"/>
      <c r="AKO53" s="153"/>
      <c r="AKP53" s="153"/>
      <c r="AKQ53" s="153"/>
      <c r="AKR53" s="153"/>
      <c r="AKS53" s="153"/>
      <c r="AKT53" s="153"/>
      <c r="AKU53" s="153"/>
      <c r="AKV53" s="153"/>
      <c r="AKW53" s="153"/>
      <c r="AKX53" s="153"/>
      <c r="AKY53" s="153"/>
      <c r="AKZ53" s="153"/>
      <c r="ALA53" s="153"/>
      <c r="ALB53" s="153"/>
      <c r="ALC53" s="153"/>
      <c r="ALD53" s="153"/>
      <c r="ALE53" s="153"/>
      <c r="ALF53" s="153"/>
      <c r="ALG53" s="153"/>
      <c r="ALH53" s="153"/>
      <c r="ALI53" s="153"/>
      <c r="ALJ53" s="153"/>
      <c r="ALK53" s="153"/>
      <c r="ALL53" s="153"/>
      <c r="ALM53" s="153"/>
      <c r="ALN53" s="153"/>
      <c r="ALO53" s="153"/>
      <c r="ALP53" s="153"/>
      <c r="ALQ53" s="153"/>
      <c r="ALR53" s="153"/>
      <c r="ALS53" s="153"/>
      <c r="ALT53" s="153"/>
      <c r="ALU53" s="153"/>
      <c r="ALV53" s="153"/>
      <c r="ALW53" s="153"/>
      <c r="ALX53" s="153"/>
      <c r="ALY53" s="153"/>
      <c r="ALZ53" s="153"/>
      <c r="AMA53" s="153"/>
      <c r="AMB53" s="153"/>
      <c r="AMC53" s="153"/>
      <c r="AMD53" s="153"/>
      <c r="AME53" s="153"/>
      <c r="AMF53" s="153"/>
      <c r="AMG53" s="153"/>
      <c r="AMH53" s="153"/>
      <c r="AMI53" s="153"/>
      <c r="AMJ53" s="153"/>
      <c r="AMK53" s="153"/>
      <c r="AML53" s="153"/>
      <c r="AMM53" s="153"/>
      <c r="AMN53" s="153"/>
      <c r="AMO53" s="153"/>
      <c r="AMP53" s="153"/>
      <c r="AMQ53" s="153"/>
      <c r="AMR53" s="153"/>
      <c r="AMS53" s="153"/>
      <c r="AMT53" s="153"/>
      <c r="AMU53" s="153"/>
      <c r="AMV53" s="153"/>
      <c r="AMW53" s="153"/>
      <c r="AMX53" s="153"/>
      <c r="AMY53" s="153"/>
      <c r="AMZ53" s="153"/>
      <c r="ANA53" s="153"/>
      <c r="ANB53" s="153"/>
      <c r="ANC53" s="153"/>
      <c r="AND53" s="153"/>
      <c r="ANE53" s="153"/>
      <c r="ANF53" s="153"/>
      <c r="ANG53" s="153"/>
      <c r="ANH53" s="153"/>
      <c r="ANI53" s="153"/>
      <c r="ANJ53" s="153"/>
      <c r="ANK53" s="153"/>
      <c r="ANL53" s="153"/>
      <c r="ANM53" s="153"/>
      <c r="ANN53" s="153"/>
      <c r="ANO53" s="153"/>
      <c r="ANP53" s="153"/>
      <c r="ANQ53" s="153"/>
      <c r="ANR53" s="153"/>
      <c r="ANS53" s="153"/>
      <c r="ANT53" s="153"/>
      <c r="ANU53" s="153"/>
      <c r="ANV53" s="153"/>
      <c r="ANW53" s="153"/>
      <c r="ANX53" s="153"/>
      <c r="ANY53" s="153"/>
      <c r="ANZ53" s="153"/>
      <c r="AOA53" s="153"/>
      <c r="AOB53" s="153"/>
      <c r="AOC53" s="153"/>
      <c r="AOD53" s="153"/>
      <c r="AOE53" s="153"/>
      <c r="AOF53" s="153"/>
      <c r="AOG53" s="153"/>
      <c r="AOH53" s="153"/>
      <c r="AOI53" s="153"/>
      <c r="AOJ53" s="153"/>
      <c r="AOK53" s="153"/>
      <c r="AOL53" s="153"/>
      <c r="AOM53" s="153"/>
      <c r="AON53" s="153"/>
      <c r="AOO53" s="153"/>
      <c r="AOP53" s="153"/>
      <c r="AOQ53" s="153"/>
      <c r="AOR53" s="153"/>
      <c r="AOS53" s="153"/>
      <c r="AOT53" s="153"/>
      <c r="AOU53" s="153"/>
      <c r="AOV53" s="153"/>
      <c r="AOW53" s="153"/>
      <c r="AOX53" s="153"/>
      <c r="AOY53" s="153"/>
      <c r="AOZ53" s="153"/>
      <c r="APA53" s="153"/>
      <c r="APB53" s="153"/>
      <c r="APC53" s="153"/>
      <c r="APD53" s="153"/>
      <c r="APE53" s="153"/>
      <c r="APF53" s="153"/>
      <c r="APG53" s="153"/>
      <c r="APH53" s="153"/>
      <c r="API53" s="153"/>
      <c r="APJ53" s="153"/>
      <c r="APK53" s="153"/>
      <c r="APL53" s="153"/>
      <c r="APM53" s="153"/>
      <c r="APN53" s="153"/>
      <c r="APO53" s="153"/>
      <c r="APP53" s="153"/>
      <c r="APQ53" s="153"/>
      <c r="APR53" s="153"/>
      <c r="APS53" s="153"/>
      <c r="APT53" s="153"/>
      <c r="APU53" s="153"/>
      <c r="APV53" s="153"/>
      <c r="APW53" s="153"/>
      <c r="APX53" s="153"/>
      <c r="APY53" s="153"/>
      <c r="APZ53" s="153"/>
      <c r="AQA53" s="153"/>
      <c r="AQB53" s="153"/>
      <c r="AQC53" s="153"/>
      <c r="AQD53" s="153"/>
      <c r="AQE53" s="153"/>
      <c r="AQF53" s="153"/>
      <c r="AQG53" s="153"/>
      <c r="AQH53" s="153"/>
      <c r="AQI53" s="153"/>
      <c r="AQJ53" s="153"/>
      <c r="AQK53" s="153"/>
      <c r="AQL53" s="153"/>
      <c r="AQM53" s="153"/>
      <c r="AQN53" s="153"/>
      <c r="AQO53" s="153"/>
      <c r="AQP53" s="153"/>
      <c r="AQQ53" s="153"/>
      <c r="AQR53" s="153"/>
      <c r="AQS53" s="153"/>
      <c r="AQT53" s="153"/>
      <c r="AQU53" s="153"/>
      <c r="AQV53" s="153"/>
      <c r="AQW53" s="153"/>
      <c r="AQX53" s="153"/>
      <c r="AQY53" s="153"/>
      <c r="AQZ53" s="153"/>
      <c r="ARA53" s="153"/>
      <c r="ARB53" s="153"/>
      <c r="ARC53" s="153"/>
      <c r="ARD53" s="153"/>
      <c r="ARE53" s="153"/>
      <c r="ARF53" s="153"/>
      <c r="ARG53" s="153"/>
      <c r="ARH53" s="153"/>
      <c r="ARI53" s="153"/>
      <c r="ARJ53" s="153"/>
      <c r="ARK53" s="153"/>
      <c r="ARL53" s="153"/>
      <c r="ARM53" s="153"/>
      <c r="ARN53" s="153"/>
      <c r="ARO53" s="153"/>
      <c r="ARP53" s="153"/>
      <c r="ARQ53" s="153"/>
      <c r="ARR53" s="153"/>
      <c r="ARS53" s="153"/>
      <c r="ART53" s="153"/>
      <c r="ARU53" s="153"/>
      <c r="ARV53" s="153"/>
      <c r="ARW53" s="153"/>
      <c r="ARX53" s="153"/>
      <c r="ARY53" s="153"/>
      <c r="ARZ53" s="153"/>
      <c r="ASA53" s="153"/>
      <c r="ASB53" s="153"/>
      <c r="ASC53" s="153"/>
      <c r="ASD53" s="153"/>
      <c r="ASE53" s="153"/>
      <c r="ASF53" s="153"/>
      <c r="ASG53" s="153"/>
      <c r="ASH53" s="153"/>
      <c r="ASI53" s="153"/>
      <c r="ASJ53" s="153"/>
      <c r="ASK53" s="153"/>
      <c r="ASL53" s="153"/>
      <c r="ASM53" s="153"/>
      <c r="ASN53" s="153"/>
      <c r="ASO53" s="153"/>
      <c r="ASP53" s="153"/>
      <c r="ASQ53" s="153"/>
      <c r="ASR53" s="153"/>
      <c r="ASS53" s="153"/>
      <c r="AST53" s="153"/>
      <c r="ASU53" s="153"/>
      <c r="ASV53" s="153"/>
      <c r="ASW53" s="153"/>
      <c r="ASX53" s="153"/>
      <c r="ASY53" s="153"/>
      <c r="ASZ53" s="153"/>
      <c r="ATA53" s="153"/>
      <c r="ATB53" s="153"/>
      <c r="ATC53" s="153"/>
      <c r="ATD53" s="153"/>
      <c r="ATE53" s="153"/>
      <c r="ATF53" s="153"/>
      <c r="ATG53" s="153"/>
      <c r="ATH53" s="153"/>
      <c r="ATI53" s="153"/>
      <c r="ATJ53" s="153"/>
      <c r="ATK53" s="153"/>
      <c r="ATL53" s="153"/>
      <c r="ATM53" s="153"/>
      <c r="ATN53" s="153"/>
      <c r="ATO53" s="153"/>
      <c r="ATP53" s="153"/>
      <c r="ATQ53" s="153"/>
      <c r="ATR53" s="153"/>
      <c r="ATS53" s="153"/>
      <c r="ATT53" s="153"/>
      <c r="ATU53" s="153"/>
      <c r="ATV53" s="153"/>
      <c r="ATW53" s="153"/>
      <c r="ATX53" s="153"/>
      <c r="ATY53" s="153"/>
      <c r="ATZ53" s="153"/>
      <c r="AUA53" s="153"/>
      <c r="AUB53" s="153"/>
      <c r="AUC53" s="153"/>
      <c r="AUD53" s="153"/>
      <c r="AUE53" s="153"/>
      <c r="AUF53" s="153"/>
      <c r="AUG53" s="153"/>
      <c r="AUH53" s="153"/>
      <c r="AUI53" s="153"/>
      <c r="AUJ53" s="153"/>
      <c r="AUK53" s="153"/>
      <c r="AUL53" s="153"/>
      <c r="AUM53" s="153"/>
      <c r="AUN53" s="153"/>
      <c r="AUO53" s="153"/>
      <c r="AUP53" s="153"/>
      <c r="AUQ53" s="153"/>
      <c r="AUR53" s="153"/>
      <c r="AUS53" s="153"/>
      <c r="AUT53" s="153"/>
      <c r="AUU53" s="153"/>
      <c r="AUV53" s="153"/>
      <c r="AUW53" s="153"/>
      <c r="AUX53" s="153"/>
      <c r="AUY53" s="153"/>
      <c r="AUZ53" s="153"/>
      <c r="AVA53" s="153"/>
      <c r="AVB53" s="153"/>
      <c r="AVC53" s="153"/>
      <c r="AVD53" s="153"/>
      <c r="AVE53" s="153"/>
      <c r="AVF53" s="153"/>
      <c r="AVG53" s="153"/>
      <c r="AVH53" s="153"/>
      <c r="AVI53" s="153"/>
      <c r="AVJ53" s="153"/>
      <c r="AVK53" s="153"/>
      <c r="AVL53" s="153"/>
      <c r="AVM53" s="153"/>
      <c r="AVN53" s="153"/>
      <c r="AVO53" s="153"/>
      <c r="AVP53" s="153"/>
      <c r="AVQ53" s="153"/>
      <c r="AVR53" s="153"/>
      <c r="AVS53" s="153"/>
      <c r="AVT53" s="153"/>
      <c r="AVU53" s="153"/>
      <c r="AVV53" s="153"/>
      <c r="AVW53" s="153"/>
      <c r="AVX53" s="153"/>
      <c r="AVY53" s="153"/>
      <c r="AVZ53" s="153"/>
      <c r="AWA53" s="153"/>
      <c r="AWB53" s="153"/>
      <c r="AWC53" s="153"/>
      <c r="AWD53" s="153"/>
      <c r="AWE53" s="153"/>
      <c r="AWF53" s="153"/>
      <c r="AWG53" s="153"/>
      <c r="AWH53" s="153"/>
      <c r="AWI53" s="153"/>
      <c r="AWJ53" s="153"/>
      <c r="AWK53" s="153"/>
      <c r="AWL53" s="153"/>
      <c r="AWM53" s="153"/>
      <c r="AWN53" s="153"/>
      <c r="AWO53" s="153"/>
      <c r="AWP53" s="153"/>
      <c r="AWQ53" s="153"/>
      <c r="AWR53" s="153"/>
      <c r="AWS53" s="153"/>
      <c r="AWT53" s="153"/>
      <c r="AWU53" s="153"/>
      <c r="AWV53" s="153"/>
      <c r="AWW53" s="153"/>
      <c r="AWX53" s="153"/>
      <c r="AWY53" s="153"/>
      <c r="AWZ53" s="153"/>
      <c r="AXA53" s="153"/>
      <c r="AXB53" s="153"/>
      <c r="AXC53" s="153"/>
      <c r="AXD53" s="153"/>
      <c r="AXE53" s="153"/>
      <c r="AXF53" s="153"/>
      <c r="AXG53" s="153"/>
      <c r="AXH53" s="153"/>
      <c r="AXI53" s="153"/>
      <c r="AXJ53" s="153"/>
      <c r="AXK53" s="153"/>
      <c r="AXL53" s="153"/>
      <c r="AXM53" s="153"/>
      <c r="AXN53" s="153"/>
      <c r="AXO53" s="153"/>
      <c r="AXP53" s="153"/>
      <c r="AXQ53" s="153"/>
      <c r="AXR53" s="153"/>
      <c r="AXS53" s="153"/>
      <c r="AXT53" s="153"/>
      <c r="AXU53" s="153"/>
      <c r="AXV53" s="153"/>
      <c r="AXW53" s="153"/>
      <c r="AXX53" s="153"/>
      <c r="AXY53" s="153"/>
      <c r="AXZ53" s="153"/>
      <c r="AYA53" s="153"/>
      <c r="AYB53" s="153"/>
      <c r="AYC53" s="153"/>
      <c r="AYD53" s="153"/>
      <c r="AYE53" s="153"/>
      <c r="AYF53" s="153"/>
      <c r="AYG53" s="153"/>
      <c r="AYH53" s="153"/>
      <c r="AYI53" s="153"/>
      <c r="AYJ53" s="153"/>
      <c r="AYK53" s="153"/>
      <c r="AYL53" s="153"/>
      <c r="AYM53" s="153"/>
      <c r="AYN53" s="153"/>
      <c r="AYO53" s="153"/>
      <c r="AYP53" s="153"/>
      <c r="AYQ53" s="153"/>
      <c r="AYR53" s="153"/>
      <c r="AYS53" s="153"/>
      <c r="AYT53" s="153"/>
      <c r="AYU53" s="153"/>
      <c r="AYV53" s="153"/>
      <c r="AYW53" s="153"/>
      <c r="AYX53" s="153"/>
      <c r="AYY53" s="153"/>
      <c r="AYZ53" s="153"/>
      <c r="AZA53" s="153"/>
      <c r="AZB53" s="153"/>
      <c r="AZC53" s="153"/>
      <c r="AZD53" s="153"/>
      <c r="AZE53" s="153"/>
      <c r="AZF53" s="153"/>
      <c r="AZG53" s="153"/>
      <c r="AZH53" s="153"/>
      <c r="AZI53" s="153"/>
      <c r="AZJ53" s="153"/>
      <c r="AZK53" s="153"/>
      <c r="AZL53" s="153"/>
      <c r="AZM53" s="153"/>
      <c r="AZN53" s="153"/>
      <c r="AZO53" s="153"/>
      <c r="AZP53" s="153"/>
      <c r="AZQ53" s="153"/>
      <c r="AZR53" s="153"/>
      <c r="AZS53" s="153"/>
      <c r="AZT53" s="153"/>
      <c r="AZU53" s="153"/>
      <c r="AZV53" s="153"/>
      <c r="AZW53" s="153"/>
      <c r="AZX53" s="153"/>
      <c r="AZY53" s="153"/>
      <c r="AZZ53" s="153"/>
      <c r="BAA53" s="153"/>
      <c r="BAB53" s="153"/>
      <c r="BAC53" s="153"/>
      <c r="BAD53" s="153"/>
      <c r="BAE53" s="153"/>
      <c r="BAF53" s="153"/>
      <c r="BAG53" s="153"/>
      <c r="BAH53" s="153"/>
      <c r="BAI53" s="153"/>
      <c r="BAJ53" s="153"/>
      <c r="BAK53" s="153"/>
      <c r="BAL53" s="153"/>
      <c r="BAM53" s="153"/>
      <c r="BAN53" s="153"/>
      <c r="BAO53" s="153"/>
      <c r="BAP53" s="153"/>
      <c r="BAQ53" s="153"/>
      <c r="BAR53" s="153"/>
      <c r="BAS53" s="153"/>
      <c r="BAT53" s="153"/>
      <c r="BAU53" s="153"/>
      <c r="BAV53" s="153"/>
      <c r="BAW53" s="153"/>
      <c r="BAX53" s="153"/>
      <c r="BAY53" s="153"/>
      <c r="BAZ53" s="153"/>
      <c r="BBA53" s="153"/>
      <c r="BBB53" s="153"/>
      <c r="BBC53" s="153"/>
      <c r="BBD53" s="153"/>
      <c r="BBE53" s="153"/>
      <c r="BBF53" s="153"/>
      <c r="BBG53" s="153"/>
      <c r="BBH53" s="153"/>
      <c r="BBI53" s="153"/>
      <c r="BBJ53" s="153"/>
      <c r="BBK53" s="153"/>
      <c r="BBL53" s="153"/>
      <c r="BBM53" s="153"/>
      <c r="BBN53" s="153"/>
      <c r="BBO53" s="153"/>
      <c r="BBP53" s="153"/>
      <c r="BBQ53" s="153"/>
      <c r="BBR53" s="153"/>
      <c r="BBS53" s="153"/>
      <c r="BBT53" s="153"/>
      <c r="BBU53" s="153"/>
      <c r="BBV53" s="153"/>
      <c r="BBW53" s="153"/>
      <c r="BBX53" s="153"/>
      <c r="BBY53" s="153"/>
      <c r="BBZ53" s="153"/>
      <c r="BCA53" s="153"/>
      <c r="BCB53" s="153"/>
      <c r="BCC53" s="153"/>
      <c r="BCD53" s="153"/>
      <c r="BCE53" s="153"/>
      <c r="BCF53" s="153"/>
      <c r="BCG53" s="153"/>
      <c r="BCH53" s="153"/>
      <c r="BCI53" s="153"/>
      <c r="BCJ53" s="153"/>
      <c r="BCK53" s="153"/>
      <c r="BCL53" s="153"/>
      <c r="BCM53" s="153"/>
      <c r="BCN53" s="153"/>
      <c r="BCO53" s="153"/>
      <c r="BCP53" s="153"/>
      <c r="BCQ53" s="153"/>
      <c r="BCR53" s="153"/>
      <c r="BCS53" s="153"/>
      <c r="BCT53" s="153"/>
      <c r="BCU53" s="153"/>
      <c r="BCV53" s="153"/>
      <c r="BCW53" s="153"/>
      <c r="BCX53" s="153"/>
      <c r="BCY53" s="153"/>
      <c r="BCZ53" s="153"/>
      <c r="BDA53" s="153"/>
      <c r="BDB53" s="153"/>
      <c r="BDC53" s="153"/>
      <c r="BDD53" s="153"/>
      <c r="BDE53" s="153"/>
      <c r="BDF53" s="153"/>
      <c r="BDG53" s="153"/>
      <c r="BDH53" s="153"/>
      <c r="BDI53" s="153"/>
      <c r="BDJ53" s="153"/>
      <c r="BDK53" s="153"/>
      <c r="BDL53" s="153"/>
      <c r="BDM53" s="153"/>
      <c r="BDN53" s="153"/>
      <c r="BDO53" s="153"/>
      <c r="BDP53" s="153"/>
      <c r="BDQ53" s="153"/>
      <c r="BDR53" s="153"/>
      <c r="BDS53" s="153"/>
      <c r="BDT53" s="153"/>
      <c r="BDU53" s="153"/>
      <c r="BDV53" s="153"/>
      <c r="BDW53" s="153"/>
      <c r="BDX53" s="153"/>
      <c r="BDY53" s="153"/>
      <c r="BDZ53" s="153"/>
      <c r="BEA53" s="153"/>
      <c r="BEB53" s="153"/>
      <c r="BEC53" s="153"/>
      <c r="BED53" s="153"/>
      <c r="BEE53" s="153"/>
      <c r="BEF53" s="153"/>
      <c r="BEG53" s="153"/>
      <c r="BEH53" s="153"/>
      <c r="BEI53" s="153"/>
      <c r="BEJ53" s="153"/>
      <c r="BEK53" s="153"/>
      <c r="BEL53" s="153"/>
      <c r="BEM53" s="153"/>
      <c r="BEN53" s="153"/>
      <c r="BEO53" s="153"/>
      <c r="BEP53" s="153"/>
      <c r="BEQ53" s="153"/>
      <c r="BER53" s="153"/>
      <c r="BES53" s="153"/>
      <c r="BET53" s="153"/>
      <c r="BEU53" s="153"/>
      <c r="BEV53" s="153"/>
      <c r="BEW53" s="153"/>
      <c r="BEX53" s="153"/>
      <c r="BEY53" s="153"/>
      <c r="BEZ53" s="153"/>
      <c r="BFA53" s="153"/>
      <c r="BFB53" s="153"/>
      <c r="BFC53" s="153"/>
      <c r="BFD53" s="153"/>
      <c r="BFE53" s="153"/>
      <c r="BFF53" s="153"/>
      <c r="BFG53" s="153"/>
      <c r="BFH53" s="153"/>
      <c r="BFI53" s="153"/>
      <c r="BFJ53" s="153"/>
      <c r="BFK53" s="153"/>
      <c r="BFL53" s="153"/>
      <c r="BFM53" s="153"/>
      <c r="BFN53" s="153"/>
      <c r="BFO53" s="153"/>
      <c r="BFP53" s="153"/>
      <c r="BFQ53" s="153"/>
      <c r="BFR53" s="153"/>
      <c r="BFS53" s="153"/>
      <c r="BFT53" s="153"/>
      <c r="BFU53" s="153"/>
      <c r="BFV53" s="153"/>
      <c r="BFW53" s="153"/>
      <c r="BFX53" s="153"/>
      <c r="BFY53" s="153"/>
      <c r="BFZ53" s="153"/>
      <c r="BGA53" s="153"/>
      <c r="BGB53" s="153"/>
      <c r="BGC53" s="153"/>
      <c r="BGD53" s="153"/>
      <c r="BGE53" s="153"/>
      <c r="BGF53" s="153"/>
      <c r="BGG53" s="153"/>
      <c r="BGH53" s="153"/>
      <c r="BGI53" s="153"/>
      <c r="BGJ53" s="153"/>
      <c r="BGK53" s="153"/>
      <c r="BGL53" s="153"/>
      <c r="BGM53" s="153"/>
      <c r="BGN53" s="153"/>
      <c r="BGO53" s="153"/>
      <c r="BGP53" s="153"/>
      <c r="BGQ53" s="153"/>
      <c r="BGR53" s="153"/>
      <c r="BGS53" s="153"/>
      <c r="BGT53" s="153"/>
      <c r="BGU53" s="153"/>
      <c r="BGV53" s="153"/>
      <c r="BGW53" s="153"/>
      <c r="BGX53" s="153"/>
      <c r="BGY53" s="153"/>
      <c r="BGZ53" s="153"/>
      <c r="BHA53" s="153"/>
      <c r="BHB53" s="153"/>
      <c r="BHC53" s="153"/>
      <c r="BHD53" s="153"/>
      <c r="BHE53" s="153"/>
      <c r="BHF53" s="153"/>
      <c r="BHG53" s="153"/>
      <c r="BHH53" s="153"/>
      <c r="BHI53" s="153"/>
      <c r="BHJ53" s="153"/>
      <c r="BHK53" s="153"/>
      <c r="BHL53" s="153"/>
      <c r="BHM53" s="153"/>
      <c r="BHN53" s="153"/>
      <c r="BHO53" s="153"/>
      <c r="BHP53" s="153"/>
      <c r="BHQ53" s="153"/>
      <c r="BHR53" s="153"/>
      <c r="BHS53" s="153"/>
      <c r="BHT53" s="153"/>
      <c r="BHU53" s="153"/>
      <c r="BHV53" s="153"/>
      <c r="BHW53" s="153"/>
      <c r="BHX53" s="153"/>
      <c r="BHY53" s="153"/>
      <c r="BHZ53" s="153"/>
      <c r="BIA53" s="153"/>
      <c r="BIB53" s="153"/>
      <c r="BIC53" s="153"/>
      <c r="BID53" s="153"/>
      <c r="BIE53" s="153"/>
      <c r="BIF53" s="153"/>
      <c r="BIG53" s="153"/>
      <c r="BIH53" s="153"/>
      <c r="BII53" s="153"/>
      <c r="BIJ53" s="153"/>
      <c r="BIK53" s="153"/>
      <c r="BIL53" s="153"/>
      <c r="BIM53" s="153"/>
      <c r="BIN53" s="153"/>
      <c r="BIO53" s="153"/>
      <c r="BIP53" s="153"/>
      <c r="BIQ53" s="153"/>
      <c r="BIR53" s="153"/>
      <c r="BIS53" s="153"/>
      <c r="BIT53" s="153"/>
      <c r="BIU53" s="153"/>
      <c r="BIV53" s="153"/>
      <c r="BIW53" s="153"/>
      <c r="BIX53" s="153"/>
      <c r="BIY53" s="153"/>
      <c r="BIZ53" s="153"/>
      <c r="BJA53" s="153"/>
      <c r="BJB53" s="153"/>
      <c r="BJC53" s="153"/>
      <c r="BJD53" s="153"/>
      <c r="BJE53" s="153"/>
      <c r="BJF53" s="153"/>
      <c r="BJG53" s="153"/>
      <c r="BJH53" s="153"/>
      <c r="BJI53" s="153"/>
      <c r="BJJ53" s="153"/>
      <c r="BJK53" s="153"/>
      <c r="BJL53" s="153"/>
      <c r="BJM53" s="153"/>
      <c r="BJN53" s="153"/>
      <c r="BJO53" s="153"/>
      <c r="BJP53" s="153"/>
      <c r="BJQ53" s="153"/>
      <c r="BJR53" s="153"/>
      <c r="BJS53" s="153"/>
      <c r="BJT53" s="153"/>
      <c r="BJU53" s="153"/>
      <c r="BJV53" s="153"/>
      <c r="BJW53" s="153"/>
      <c r="BJX53" s="153"/>
      <c r="BJY53" s="153"/>
      <c r="BJZ53" s="153"/>
      <c r="BKA53" s="153"/>
      <c r="BKB53" s="153"/>
      <c r="BKC53" s="153"/>
      <c r="BKD53" s="153"/>
      <c r="BKE53" s="153"/>
      <c r="BKF53" s="153"/>
      <c r="BKG53" s="153"/>
      <c r="BKH53" s="153"/>
      <c r="BKI53" s="153"/>
      <c r="BKJ53" s="153"/>
      <c r="BKK53" s="153"/>
      <c r="BKL53" s="153"/>
      <c r="BKM53" s="153"/>
      <c r="BKN53" s="153"/>
      <c r="BKO53" s="153"/>
      <c r="BKP53" s="153"/>
      <c r="BKQ53" s="153"/>
      <c r="BKR53" s="153"/>
      <c r="BKS53" s="153"/>
      <c r="BKT53" s="153"/>
      <c r="BKU53" s="153"/>
      <c r="BKV53" s="153"/>
      <c r="BKW53" s="153"/>
      <c r="BKX53" s="153"/>
      <c r="BKY53" s="153"/>
      <c r="BKZ53" s="153"/>
      <c r="BLA53" s="153"/>
      <c r="BLB53" s="153"/>
      <c r="BLC53" s="153"/>
      <c r="BLD53" s="153"/>
      <c r="BLE53" s="153"/>
      <c r="BLF53" s="153"/>
      <c r="BLG53" s="153"/>
      <c r="BLH53" s="153"/>
      <c r="BLI53" s="153"/>
      <c r="BLJ53" s="153"/>
      <c r="BLK53" s="153"/>
      <c r="BLL53" s="153"/>
      <c r="BLM53" s="153"/>
      <c r="BLN53" s="153"/>
      <c r="BLO53" s="153"/>
      <c r="BLP53" s="153"/>
      <c r="BLQ53" s="153"/>
      <c r="BLR53" s="153"/>
      <c r="BLS53" s="153"/>
      <c r="BLT53" s="153"/>
      <c r="BLU53" s="153"/>
      <c r="BLV53" s="153"/>
      <c r="BLW53" s="153"/>
      <c r="BLX53" s="153"/>
      <c r="BLY53" s="153"/>
      <c r="BLZ53" s="153"/>
      <c r="BMA53" s="153"/>
      <c r="BMB53" s="153"/>
      <c r="BMC53" s="153"/>
      <c r="BMD53" s="153"/>
      <c r="BME53" s="153"/>
      <c r="BMF53" s="153"/>
      <c r="BMG53" s="153"/>
      <c r="BMH53" s="153"/>
      <c r="BMI53" s="153"/>
      <c r="BMJ53" s="153"/>
      <c r="BMK53" s="153"/>
      <c r="BML53" s="153"/>
      <c r="BMM53" s="153"/>
      <c r="BMN53" s="153"/>
      <c r="BMO53" s="153"/>
      <c r="BMP53" s="153"/>
      <c r="BMQ53" s="153"/>
      <c r="BMR53" s="153"/>
      <c r="BMS53" s="153"/>
      <c r="BMT53" s="153"/>
      <c r="BMU53" s="153"/>
      <c r="BMV53" s="153"/>
      <c r="BMW53" s="153"/>
      <c r="BMX53" s="153"/>
      <c r="BMY53" s="153"/>
      <c r="BMZ53" s="153"/>
      <c r="BNA53" s="153"/>
      <c r="BNB53" s="153"/>
      <c r="BNC53" s="153"/>
      <c r="BND53" s="153"/>
      <c r="BNE53" s="153"/>
      <c r="BNF53" s="153"/>
      <c r="BNG53" s="153"/>
      <c r="BNH53" s="153"/>
      <c r="BNI53" s="153"/>
      <c r="BNJ53" s="153"/>
      <c r="BNK53" s="153"/>
      <c r="BNL53" s="153"/>
      <c r="BNM53" s="153"/>
      <c r="BNN53" s="153"/>
      <c r="BNO53" s="153"/>
      <c r="BNP53" s="153"/>
      <c r="BNQ53" s="153"/>
      <c r="BNR53" s="153"/>
      <c r="BNS53" s="153"/>
      <c r="BNT53" s="153"/>
      <c r="BNU53" s="153"/>
      <c r="BNV53" s="153"/>
      <c r="BNW53" s="153"/>
      <c r="BNX53" s="153"/>
      <c r="BNY53" s="153"/>
      <c r="BNZ53" s="153"/>
      <c r="BOA53" s="153"/>
      <c r="BOB53" s="153"/>
      <c r="BOC53" s="153"/>
      <c r="BOD53" s="153"/>
      <c r="BOE53" s="153"/>
      <c r="BOF53" s="153"/>
      <c r="BOG53" s="153"/>
      <c r="BOH53" s="153"/>
      <c r="BOI53" s="153"/>
      <c r="BOJ53" s="153"/>
      <c r="BOK53" s="153"/>
      <c r="BOL53" s="153"/>
      <c r="BOM53" s="153"/>
      <c r="BON53" s="153"/>
      <c r="BOO53" s="153"/>
      <c r="BOP53" s="153"/>
      <c r="BOQ53" s="153"/>
      <c r="BOR53" s="153"/>
      <c r="BOS53" s="153"/>
      <c r="BOT53" s="153"/>
      <c r="BOU53" s="153"/>
      <c r="BOV53" s="153"/>
      <c r="BOW53" s="153"/>
      <c r="BOX53" s="153"/>
      <c r="BOY53" s="153"/>
      <c r="BOZ53" s="153"/>
      <c r="BPA53" s="153"/>
      <c r="BPB53" s="153"/>
      <c r="BPC53" s="153"/>
      <c r="BPD53" s="153"/>
      <c r="BPE53" s="153"/>
      <c r="BPF53" s="153"/>
      <c r="BPG53" s="153"/>
      <c r="BPH53" s="153"/>
      <c r="BPI53" s="153"/>
      <c r="BPJ53" s="153"/>
      <c r="BPK53" s="153"/>
      <c r="BPL53" s="153"/>
      <c r="BPM53" s="153"/>
      <c r="BPN53" s="153"/>
      <c r="BPO53" s="153"/>
      <c r="BPP53" s="153"/>
      <c r="BPQ53" s="153"/>
      <c r="BPR53" s="153"/>
      <c r="BPS53" s="153"/>
      <c r="BPT53" s="153"/>
      <c r="BPU53" s="153"/>
      <c r="BPV53" s="153"/>
      <c r="BPW53" s="153"/>
      <c r="BPX53" s="153"/>
      <c r="BPY53" s="153"/>
      <c r="BPZ53" s="153"/>
      <c r="BQA53" s="153"/>
      <c r="BQB53" s="153"/>
      <c r="BQC53" s="153"/>
      <c r="BQD53" s="153"/>
      <c r="BQE53" s="153"/>
      <c r="BQF53" s="153"/>
      <c r="BQG53" s="153"/>
      <c r="BQH53" s="153"/>
      <c r="BQI53" s="153"/>
      <c r="BQJ53" s="153"/>
      <c r="BQK53" s="153"/>
      <c r="BQL53" s="153"/>
      <c r="BQM53" s="153"/>
      <c r="BQN53" s="153"/>
      <c r="BQO53" s="153"/>
      <c r="BQP53" s="153"/>
      <c r="BQQ53" s="153"/>
      <c r="BQR53" s="153"/>
      <c r="BQS53" s="153"/>
      <c r="BQT53" s="153"/>
      <c r="BQU53" s="153"/>
      <c r="BQV53" s="153"/>
      <c r="BQW53" s="153"/>
      <c r="BQX53" s="153"/>
      <c r="BQY53" s="153"/>
      <c r="BQZ53" s="153"/>
      <c r="BRA53" s="153"/>
      <c r="BRB53" s="153"/>
      <c r="BRC53" s="153"/>
      <c r="BRD53" s="153"/>
      <c r="BRE53" s="153"/>
      <c r="BRF53" s="153"/>
      <c r="BRG53" s="153"/>
      <c r="BRH53" s="153"/>
      <c r="BRI53" s="153"/>
      <c r="BRJ53" s="153"/>
      <c r="BRK53" s="153"/>
      <c r="BRL53" s="153"/>
      <c r="BRM53" s="153"/>
      <c r="BRN53" s="153"/>
      <c r="BRO53" s="153"/>
      <c r="BRP53" s="153"/>
      <c r="BRQ53" s="153"/>
      <c r="BRR53" s="153"/>
      <c r="BRS53" s="153"/>
      <c r="BRT53" s="153"/>
      <c r="BRU53" s="153"/>
      <c r="BRV53" s="153"/>
      <c r="BRW53" s="153"/>
      <c r="BRX53" s="153"/>
      <c r="BRY53" s="153"/>
      <c r="BRZ53" s="153"/>
      <c r="BSA53" s="153"/>
      <c r="BSB53" s="153"/>
      <c r="BSC53" s="153"/>
      <c r="BSD53" s="153"/>
      <c r="BSE53" s="153"/>
      <c r="BSF53" s="153"/>
      <c r="BSG53" s="153"/>
      <c r="BSH53" s="153"/>
      <c r="BSI53" s="153"/>
      <c r="BSJ53" s="153"/>
      <c r="BSK53" s="153"/>
      <c r="BSL53" s="153"/>
      <c r="BSM53" s="153"/>
      <c r="BSN53" s="153"/>
      <c r="BSO53" s="153"/>
      <c r="BSP53" s="153"/>
      <c r="BSQ53" s="153"/>
      <c r="BSR53" s="153"/>
      <c r="BSS53" s="153"/>
      <c r="BST53" s="153"/>
      <c r="BSU53" s="153"/>
      <c r="BSV53" s="153"/>
      <c r="BSW53" s="153"/>
      <c r="BSX53" s="153"/>
      <c r="BSY53" s="153"/>
      <c r="BSZ53" s="153"/>
      <c r="BTA53" s="153"/>
      <c r="BTB53" s="153"/>
      <c r="BTC53" s="153"/>
      <c r="BTD53" s="153"/>
      <c r="BTE53" s="153"/>
      <c r="BTF53" s="153"/>
      <c r="BTG53" s="153"/>
      <c r="BTH53" s="153"/>
      <c r="BTI53" s="153"/>
      <c r="BTJ53" s="153"/>
      <c r="BTK53" s="153"/>
      <c r="BTL53" s="153"/>
      <c r="BTM53" s="153"/>
      <c r="BTN53" s="153"/>
      <c r="BTO53" s="153"/>
      <c r="BTP53" s="153"/>
      <c r="BTQ53" s="153"/>
      <c r="BTR53" s="153"/>
      <c r="BTS53" s="153"/>
      <c r="BTT53" s="153"/>
      <c r="BTU53" s="153"/>
      <c r="BTV53" s="153"/>
      <c r="BTW53" s="153"/>
      <c r="BTX53" s="153"/>
      <c r="BTY53" s="153"/>
      <c r="BTZ53" s="153"/>
      <c r="BUA53" s="153"/>
      <c r="BUB53" s="153"/>
      <c r="BUC53" s="153"/>
      <c r="BUD53" s="153"/>
      <c r="BUE53" s="153"/>
      <c r="BUF53" s="153"/>
      <c r="BUG53" s="153"/>
      <c r="BUH53" s="153"/>
      <c r="BUI53" s="153"/>
      <c r="BUJ53" s="153"/>
      <c r="BUK53" s="153"/>
      <c r="BUL53" s="153"/>
      <c r="BUM53" s="153"/>
      <c r="BUN53" s="153"/>
      <c r="BUO53" s="153"/>
      <c r="BUP53" s="153"/>
      <c r="BUQ53" s="153"/>
      <c r="BUR53" s="153"/>
      <c r="BUS53" s="153"/>
      <c r="BUT53" s="153"/>
      <c r="BUU53" s="153"/>
      <c r="BUV53" s="153"/>
      <c r="BUW53" s="153"/>
      <c r="BUX53" s="153"/>
      <c r="BUY53" s="153"/>
      <c r="BUZ53" s="153"/>
      <c r="BVA53" s="153"/>
      <c r="BVB53" s="153"/>
      <c r="BVC53" s="153"/>
      <c r="BVD53" s="153"/>
      <c r="BVE53" s="153"/>
      <c r="BVF53" s="153"/>
      <c r="BVG53" s="153"/>
      <c r="BVH53" s="153"/>
      <c r="BVI53" s="153"/>
      <c r="BVJ53" s="153"/>
      <c r="BVK53" s="153"/>
      <c r="BVL53" s="153"/>
      <c r="BVM53" s="153"/>
      <c r="BVN53" s="153"/>
      <c r="BVO53" s="153"/>
      <c r="BVP53" s="153"/>
      <c r="BVQ53" s="153"/>
      <c r="BVR53" s="153"/>
      <c r="BVS53" s="153"/>
      <c r="BVT53" s="153"/>
      <c r="BVU53" s="153"/>
      <c r="BVV53" s="153"/>
      <c r="BVW53" s="153"/>
      <c r="BVX53" s="153"/>
      <c r="BVY53" s="153"/>
      <c r="BVZ53" s="153"/>
      <c r="BWA53" s="153"/>
      <c r="BWB53" s="153"/>
      <c r="BWC53" s="153"/>
      <c r="BWD53" s="153"/>
      <c r="BWE53" s="153"/>
      <c r="BWF53" s="153"/>
      <c r="BWG53" s="153"/>
      <c r="BWH53" s="153"/>
      <c r="BWI53" s="153"/>
      <c r="BWJ53" s="153"/>
      <c r="BWK53" s="153"/>
      <c r="BWL53" s="153"/>
      <c r="BWM53" s="153"/>
      <c r="BWN53" s="153"/>
      <c r="BWO53" s="153"/>
      <c r="BWP53" s="153"/>
      <c r="BWQ53" s="153"/>
      <c r="BWR53" s="153"/>
      <c r="BWS53" s="153"/>
      <c r="BWT53" s="153"/>
      <c r="BWU53" s="153"/>
      <c r="BWV53" s="153"/>
      <c r="BWW53" s="153"/>
      <c r="BWX53" s="153"/>
      <c r="BWY53" s="153"/>
      <c r="BWZ53" s="153"/>
      <c r="BXA53" s="153"/>
      <c r="BXB53" s="153"/>
      <c r="BXC53" s="153"/>
      <c r="BXD53" s="153"/>
      <c r="BXE53" s="153"/>
      <c r="BXF53" s="153"/>
      <c r="BXG53" s="153"/>
      <c r="BXH53" s="153"/>
      <c r="BXI53" s="153"/>
      <c r="BXJ53" s="153"/>
      <c r="BXK53" s="153"/>
      <c r="BXL53" s="153"/>
      <c r="BXM53" s="153"/>
      <c r="BXN53" s="153"/>
      <c r="BXO53" s="153"/>
      <c r="BXP53" s="153"/>
      <c r="BXQ53" s="153"/>
      <c r="BXR53" s="153"/>
      <c r="BXS53" s="153"/>
      <c r="BXT53" s="153"/>
      <c r="BXU53" s="153"/>
      <c r="BXV53" s="153"/>
      <c r="BXW53" s="153"/>
      <c r="BXX53" s="153"/>
      <c r="BXY53" s="153"/>
      <c r="BXZ53" s="153"/>
      <c r="BYA53" s="153"/>
      <c r="BYB53" s="153"/>
      <c r="BYC53" s="153"/>
      <c r="BYD53" s="153"/>
      <c r="BYE53" s="153"/>
      <c r="BYF53" s="153"/>
      <c r="BYG53" s="153"/>
      <c r="BYH53" s="153"/>
      <c r="BYI53" s="153"/>
      <c r="BYJ53" s="153"/>
      <c r="BYK53" s="153"/>
      <c r="BYL53" s="153"/>
      <c r="BYM53" s="153"/>
      <c r="BYN53" s="153"/>
      <c r="BYO53" s="153"/>
      <c r="BYP53" s="153"/>
      <c r="BYQ53" s="153"/>
      <c r="BYR53" s="153"/>
      <c r="BYS53" s="153"/>
      <c r="BYT53" s="153"/>
      <c r="BYU53" s="153"/>
      <c r="BYV53" s="153"/>
      <c r="BYW53" s="153"/>
      <c r="BYX53" s="153"/>
      <c r="BYY53" s="153"/>
      <c r="BYZ53" s="153"/>
      <c r="BZA53" s="153"/>
      <c r="BZB53" s="153"/>
      <c r="BZC53" s="153"/>
      <c r="BZD53" s="153"/>
      <c r="BZE53" s="153"/>
      <c r="BZF53" s="153"/>
      <c r="BZG53" s="153"/>
      <c r="BZH53" s="153"/>
      <c r="BZI53" s="153"/>
      <c r="BZJ53" s="153"/>
      <c r="BZK53" s="153"/>
      <c r="BZL53" s="153"/>
      <c r="BZM53" s="153"/>
      <c r="BZN53" s="153"/>
      <c r="BZO53" s="153"/>
      <c r="BZP53" s="153"/>
      <c r="BZQ53" s="153"/>
      <c r="BZR53" s="153"/>
      <c r="BZS53" s="153"/>
      <c r="BZT53" s="153"/>
      <c r="BZU53" s="153"/>
      <c r="BZV53" s="153"/>
      <c r="BZW53" s="153"/>
      <c r="BZX53" s="153"/>
      <c r="BZY53" s="153"/>
      <c r="BZZ53" s="153"/>
      <c r="CAA53" s="153"/>
      <c r="CAB53" s="153"/>
      <c r="CAC53" s="153"/>
      <c r="CAD53" s="153"/>
      <c r="CAE53" s="153"/>
      <c r="CAF53" s="153"/>
      <c r="CAG53" s="153"/>
      <c r="CAH53" s="153"/>
      <c r="CAI53" s="153"/>
      <c r="CAJ53" s="153"/>
      <c r="CAK53" s="153"/>
      <c r="CAL53" s="153"/>
      <c r="CAM53" s="153"/>
      <c r="CAN53" s="153"/>
      <c r="CAO53" s="153"/>
      <c r="CAP53" s="153"/>
      <c r="CAQ53" s="153"/>
      <c r="CAR53" s="153"/>
      <c r="CAS53" s="153"/>
      <c r="CAT53" s="153"/>
      <c r="CAU53" s="153"/>
      <c r="CAV53" s="153"/>
      <c r="CAW53" s="153"/>
      <c r="CAX53" s="153"/>
      <c r="CAY53" s="153"/>
      <c r="CAZ53" s="153"/>
      <c r="CBA53" s="153"/>
      <c r="CBB53" s="153"/>
      <c r="CBC53" s="153"/>
      <c r="CBD53" s="153"/>
      <c r="CBE53" s="153"/>
      <c r="CBF53" s="153"/>
      <c r="CBG53" s="153"/>
      <c r="CBH53" s="153"/>
      <c r="CBI53" s="153"/>
      <c r="CBJ53" s="153"/>
      <c r="CBK53" s="153"/>
      <c r="CBL53" s="153"/>
      <c r="CBM53" s="153"/>
      <c r="CBN53" s="153"/>
      <c r="CBO53" s="153"/>
      <c r="CBP53" s="153"/>
      <c r="CBQ53" s="153"/>
      <c r="CBR53" s="153"/>
      <c r="CBS53" s="153"/>
      <c r="CBT53" s="153"/>
      <c r="CBU53" s="153"/>
      <c r="CBV53" s="153"/>
      <c r="CBW53" s="153"/>
      <c r="CBX53" s="153"/>
      <c r="CBY53" s="153"/>
      <c r="CBZ53" s="153"/>
      <c r="CCA53" s="153"/>
      <c r="CCB53" s="153"/>
      <c r="CCC53" s="153"/>
      <c r="CCD53" s="153"/>
      <c r="CCE53" s="153"/>
      <c r="CCF53" s="153"/>
      <c r="CCG53" s="153"/>
      <c r="CCH53" s="153"/>
      <c r="CCI53" s="153"/>
      <c r="CCJ53" s="153"/>
      <c r="CCK53" s="153"/>
      <c r="CCL53" s="153"/>
      <c r="CCM53" s="153"/>
      <c r="CCN53" s="153"/>
      <c r="CCO53" s="153"/>
      <c r="CCP53" s="153"/>
      <c r="CCQ53" s="153"/>
      <c r="CCR53" s="153"/>
      <c r="CCS53" s="153"/>
      <c r="CCT53" s="153"/>
      <c r="CCU53" s="153"/>
      <c r="CCV53" s="153"/>
      <c r="CCW53" s="153"/>
      <c r="CCX53" s="153"/>
      <c r="CCY53" s="153"/>
      <c r="CCZ53" s="153"/>
      <c r="CDA53" s="153"/>
      <c r="CDB53" s="153"/>
      <c r="CDC53" s="153"/>
      <c r="CDD53" s="153"/>
      <c r="CDE53" s="153"/>
      <c r="CDF53" s="153"/>
      <c r="CDG53" s="153"/>
      <c r="CDH53" s="153"/>
      <c r="CDI53" s="153"/>
      <c r="CDJ53" s="153"/>
      <c r="CDK53" s="153"/>
      <c r="CDL53" s="153"/>
      <c r="CDM53" s="153"/>
      <c r="CDN53" s="153"/>
      <c r="CDO53" s="153"/>
      <c r="CDP53" s="153"/>
      <c r="CDQ53" s="153"/>
      <c r="CDR53" s="153"/>
      <c r="CDS53" s="153"/>
      <c r="CDT53" s="153"/>
      <c r="CDU53" s="153"/>
      <c r="CDV53" s="153"/>
      <c r="CDW53" s="153"/>
      <c r="CDX53" s="153"/>
      <c r="CDY53" s="153"/>
      <c r="CDZ53" s="153"/>
      <c r="CEA53" s="153"/>
      <c r="CEB53" s="153"/>
      <c r="CEC53" s="153"/>
      <c r="CED53" s="153"/>
      <c r="CEE53" s="153"/>
      <c r="CEF53" s="153"/>
      <c r="CEG53" s="153"/>
      <c r="CEH53" s="153"/>
      <c r="CEI53" s="153"/>
      <c r="CEJ53" s="153"/>
      <c r="CEK53" s="153"/>
      <c r="CEL53" s="153"/>
      <c r="CEM53" s="153"/>
      <c r="CEN53" s="153"/>
      <c r="CEO53" s="153"/>
      <c r="CEP53" s="153"/>
      <c r="CEQ53" s="153"/>
      <c r="CER53" s="153"/>
      <c r="CES53" s="153"/>
      <c r="CET53" s="153"/>
      <c r="CEU53" s="153"/>
      <c r="CEV53" s="153"/>
      <c r="CEW53" s="153"/>
      <c r="CEX53" s="153"/>
      <c r="CEY53" s="153"/>
      <c r="CEZ53" s="153"/>
      <c r="CFA53" s="153"/>
      <c r="CFB53" s="153"/>
      <c r="CFC53" s="153"/>
      <c r="CFD53" s="153"/>
      <c r="CFE53" s="153"/>
      <c r="CFF53" s="153"/>
      <c r="CFG53" s="153"/>
      <c r="CFH53" s="153"/>
      <c r="CFI53" s="153"/>
      <c r="CFJ53" s="153"/>
      <c r="CFK53" s="153"/>
      <c r="CFL53" s="153"/>
      <c r="CFM53" s="153"/>
      <c r="CFN53" s="153"/>
      <c r="CFO53" s="153"/>
      <c r="CFP53" s="153"/>
      <c r="CFQ53" s="153"/>
      <c r="CFR53" s="153"/>
      <c r="CFS53" s="153"/>
      <c r="CFT53" s="153"/>
      <c r="CFU53" s="153"/>
      <c r="CFV53" s="153"/>
      <c r="CFW53" s="153"/>
      <c r="CFX53" s="153"/>
      <c r="CFY53" s="153"/>
      <c r="CFZ53" s="153"/>
      <c r="CGA53" s="153"/>
      <c r="CGB53" s="153"/>
      <c r="CGC53" s="153"/>
      <c r="CGD53" s="153"/>
      <c r="CGE53" s="153"/>
      <c r="CGF53" s="153"/>
      <c r="CGG53" s="153"/>
      <c r="CGH53" s="153"/>
      <c r="CGI53" s="153"/>
      <c r="CGJ53" s="153"/>
      <c r="CGK53" s="153"/>
      <c r="CGL53" s="153"/>
      <c r="CGM53" s="153"/>
      <c r="CGN53" s="153"/>
      <c r="CGO53" s="153"/>
      <c r="CGP53" s="153"/>
      <c r="CGQ53" s="153"/>
      <c r="CGR53" s="153"/>
      <c r="CGS53" s="153"/>
      <c r="CGT53" s="153"/>
      <c r="CGU53" s="153"/>
      <c r="CGV53" s="153"/>
      <c r="CGW53" s="153"/>
      <c r="CGX53" s="153"/>
      <c r="CGY53" s="153"/>
      <c r="CGZ53" s="153"/>
      <c r="CHA53" s="153"/>
      <c r="CHB53" s="153"/>
      <c r="CHC53" s="153"/>
      <c r="CHD53" s="153"/>
      <c r="CHE53" s="153"/>
      <c r="CHF53" s="153"/>
      <c r="CHG53" s="153"/>
      <c r="CHH53" s="153"/>
      <c r="CHI53" s="153"/>
      <c r="CHJ53" s="153"/>
      <c r="CHK53" s="153"/>
      <c r="CHL53" s="153"/>
      <c r="CHM53" s="153"/>
      <c r="CHN53" s="153"/>
      <c r="CHO53" s="153"/>
      <c r="CHP53" s="153"/>
      <c r="CHQ53" s="153"/>
      <c r="CHR53" s="153"/>
      <c r="CHS53" s="153"/>
      <c r="CHT53" s="153"/>
      <c r="CHU53" s="153"/>
      <c r="CHV53" s="153"/>
      <c r="CHW53" s="153"/>
      <c r="CHX53" s="153"/>
      <c r="CHY53" s="153"/>
      <c r="CHZ53" s="153"/>
      <c r="CIA53" s="153"/>
      <c r="CIB53" s="153"/>
      <c r="CIC53" s="153"/>
      <c r="CID53" s="153"/>
      <c r="CIE53" s="153"/>
      <c r="CIF53" s="153"/>
      <c r="CIG53" s="153"/>
      <c r="CIH53" s="153"/>
      <c r="CII53" s="153"/>
      <c r="CIJ53" s="153"/>
      <c r="CIK53" s="153"/>
      <c r="CIL53" s="153"/>
      <c r="CIM53" s="153"/>
      <c r="CIN53" s="153"/>
      <c r="CIO53" s="153"/>
      <c r="CIP53" s="153"/>
      <c r="CIQ53" s="153"/>
      <c r="CIR53" s="153"/>
      <c r="CIS53" s="153"/>
      <c r="CIT53" s="153"/>
      <c r="CIU53" s="153"/>
      <c r="CIV53" s="153"/>
      <c r="CIW53" s="153"/>
      <c r="CIX53" s="153"/>
      <c r="CIY53" s="153"/>
      <c r="CIZ53" s="153"/>
      <c r="CJA53" s="153"/>
      <c r="CJB53" s="153"/>
      <c r="CJC53" s="153"/>
      <c r="CJD53" s="153"/>
      <c r="CJE53" s="153"/>
      <c r="CJF53" s="153"/>
      <c r="CJG53" s="153"/>
      <c r="CJH53" s="153"/>
      <c r="CJI53" s="153"/>
      <c r="CJJ53" s="153"/>
      <c r="CJK53" s="153"/>
      <c r="CJL53" s="153"/>
      <c r="CJM53" s="153"/>
      <c r="CJN53" s="153"/>
      <c r="CJO53" s="153"/>
      <c r="CJP53" s="153"/>
      <c r="CJQ53" s="153"/>
      <c r="CJR53" s="153"/>
      <c r="CJS53" s="153"/>
      <c r="CJT53" s="153"/>
      <c r="CJU53" s="153"/>
      <c r="CJV53" s="153"/>
      <c r="CJW53" s="153"/>
      <c r="CJX53" s="153"/>
      <c r="CJY53" s="153"/>
      <c r="CJZ53" s="153"/>
      <c r="CKA53" s="153"/>
      <c r="CKB53" s="153"/>
      <c r="CKC53" s="153"/>
      <c r="CKD53" s="153"/>
      <c r="CKE53" s="153"/>
      <c r="CKF53" s="153"/>
      <c r="CKG53" s="153"/>
      <c r="CKH53" s="153"/>
      <c r="CKI53" s="153"/>
      <c r="CKJ53" s="153"/>
      <c r="CKK53" s="153"/>
      <c r="CKL53" s="153"/>
      <c r="CKM53" s="153"/>
      <c r="CKN53" s="153"/>
      <c r="CKO53" s="153"/>
      <c r="CKP53" s="153"/>
      <c r="CKQ53" s="153"/>
      <c r="CKR53" s="153"/>
      <c r="CKS53" s="153"/>
      <c r="CKT53" s="153"/>
      <c r="CKU53" s="153"/>
      <c r="CKV53" s="153"/>
      <c r="CKW53" s="153"/>
      <c r="CKX53" s="153"/>
      <c r="CKY53" s="153"/>
      <c r="CKZ53" s="153"/>
      <c r="CLA53" s="153"/>
      <c r="CLB53" s="153"/>
      <c r="CLC53" s="153"/>
      <c r="CLD53" s="153"/>
      <c r="CLE53" s="153"/>
      <c r="CLF53" s="153"/>
      <c r="CLG53" s="153"/>
      <c r="CLH53" s="153"/>
      <c r="CLI53" s="153"/>
      <c r="CLJ53" s="153"/>
      <c r="CLK53" s="153"/>
      <c r="CLL53" s="153"/>
      <c r="CLM53" s="153"/>
      <c r="CLN53" s="153"/>
      <c r="CLO53" s="153"/>
      <c r="CLP53" s="153"/>
      <c r="CLQ53" s="153"/>
      <c r="CLR53" s="153"/>
      <c r="CLS53" s="153"/>
      <c r="CLT53" s="153"/>
      <c r="CLU53" s="153"/>
      <c r="CLV53" s="153"/>
      <c r="CLW53" s="153"/>
      <c r="CLX53" s="153"/>
      <c r="CLY53" s="153"/>
      <c r="CLZ53" s="153"/>
      <c r="CMA53" s="153"/>
      <c r="CMB53" s="153"/>
      <c r="CMC53" s="153"/>
      <c r="CMD53" s="153"/>
      <c r="CME53" s="153"/>
      <c r="CMF53" s="153"/>
      <c r="CMG53" s="153"/>
      <c r="CMH53" s="153"/>
      <c r="CMI53" s="153"/>
      <c r="CMJ53" s="153"/>
      <c r="CMK53" s="153"/>
      <c r="CML53" s="153"/>
      <c r="CMM53" s="153"/>
      <c r="CMN53" s="153"/>
      <c r="CMO53" s="153"/>
      <c r="CMP53" s="153"/>
      <c r="CMQ53" s="153"/>
      <c r="CMR53" s="153"/>
      <c r="CMS53" s="153"/>
      <c r="CMT53" s="153"/>
      <c r="CMU53" s="153"/>
      <c r="CMV53" s="153"/>
      <c r="CMW53" s="153"/>
      <c r="CMX53" s="153"/>
      <c r="CMY53" s="153"/>
      <c r="CMZ53" s="153"/>
      <c r="CNA53" s="153"/>
      <c r="CNB53" s="153"/>
      <c r="CNC53" s="153"/>
      <c r="CND53" s="153"/>
      <c r="CNE53" s="153"/>
      <c r="CNF53" s="153"/>
      <c r="CNG53" s="153"/>
      <c r="CNH53" s="153"/>
      <c r="CNI53" s="153"/>
      <c r="CNJ53" s="153"/>
      <c r="CNK53" s="153"/>
      <c r="CNL53" s="153"/>
      <c r="CNM53" s="153"/>
      <c r="CNN53" s="153"/>
      <c r="CNO53" s="153"/>
      <c r="CNP53" s="153"/>
      <c r="CNQ53" s="153"/>
      <c r="CNR53" s="153"/>
      <c r="CNS53" s="153"/>
      <c r="CNT53" s="153"/>
      <c r="CNU53" s="153"/>
      <c r="CNV53" s="153"/>
      <c r="CNW53" s="153"/>
      <c r="CNX53" s="153"/>
      <c r="CNY53" s="153"/>
      <c r="CNZ53" s="153"/>
      <c r="COA53" s="153"/>
      <c r="COB53" s="153"/>
      <c r="COC53" s="153"/>
      <c r="COD53" s="153"/>
      <c r="COE53" s="153"/>
      <c r="COF53" s="153"/>
      <c r="COG53" s="153"/>
      <c r="COH53" s="153"/>
      <c r="COI53" s="153"/>
      <c r="COJ53" s="153"/>
      <c r="COK53" s="153"/>
      <c r="COL53" s="153"/>
      <c r="COM53" s="153"/>
      <c r="CON53" s="153"/>
      <c r="COO53" s="153"/>
      <c r="COP53" s="153"/>
      <c r="COQ53" s="153"/>
      <c r="COR53" s="153"/>
      <c r="COS53" s="153"/>
      <c r="COT53" s="153"/>
      <c r="COU53" s="153"/>
      <c r="COV53" s="153"/>
      <c r="COW53" s="153"/>
      <c r="COX53" s="153"/>
      <c r="COY53" s="153"/>
      <c r="COZ53" s="153"/>
      <c r="CPA53" s="153"/>
      <c r="CPB53" s="153"/>
      <c r="CPC53" s="153"/>
      <c r="CPD53" s="153"/>
      <c r="CPE53" s="153"/>
      <c r="CPF53" s="153"/>
      <c r="CPG53" s="153"/>
      <c r="CPH53" s="153"/>
      <c r="CPI53" s="153"/>
      <c r="CPJ53" s="153"/>
      <c r="CPK53" s="153"/>
      <c r="CPL53" s="153"/>
      <c r="CPM53" s="153"/>
      <c r="CPN53" s="153"/>
      <c r="CPO53" s="153"/>
      <c r="CPP53" s="153"/>
      <c r="CPQ53" s="153"/>
      <c r="CPR53" s="153"/>
      <c r="CPS53" s="153"/>
      <c r="CPT53" s="153"/>
      <c r="CPU53" s="153"/>
      <c r="CPV53" s="153"/>
      <c r="CPW53" s="153"/>
      <c r="CPX53" s="153"/>
      <c r="CPY53" s="153"/>
      <c r="CPZ53" s="153"/>
      <c r="CQA53" s="153"/>
      <c r="CQB53" s="153"/>
      <c r="CQC53" s="153"/>
      <c r="CQD53" s="153"/>
      <c r="CQE53" s="153"/>
      <c r="CQF53" s="153"/>
      <c r="CQG53" s="153"/>
      <c r="CQH53" s="153"/>
      <c r="CQI53" s="153"/>
      <c r="CQJ53" s="153"/>
      <c r="CQK53" s="153"/>
      <c r="CQL53" s="153"/>
      <c r="CQM53" s="153"/>
      <c r="CQN53" s="153"/>
      <c r="CQO53" s="153"/>
      <c r="CQP53" s="153"/>
      <c r="CQQ53" s="153"/>
      <c r="CQR53" s="153"/>
      <c r="CQS53" s="153"/>
      <c r="CQT53" s="153"/>
      <c r="CQU53" s="153"/>
      <c r="CQV53" s="153"/>
      <c r="CQW53" s="153"/>
      <c r="CQX53" s="153"/>
      <c r="CQY53" s="153"/>
      <c r="CQZ53" s="153"/>
      <c r="CRA53" s="153"/>
      <c r="CRB53" s="153"/>
      <c r="CRC53" s="153"/>
      <c r="CRD53" s="153"/>
      <c r="CRE53" s="153"/>
      <c r="CRF53" s="153"/>
      <c r="CRG53" s="153"/>
      <c r="CRH53" s="153"/>
      <c r="CRI53" s="153"/>
      <c r="CRJ53" s="153"/>
      <c r="CRK53" s="153"/>
      <c r="CRL53" s="153"/>
      <c r="CRM53" s="153"/>
      <c r="CRN53" s="153"/>
      <c r="CRO53" s="153"/>
      <c r="CRP53" s="153"/>
      <c r="CRQ53" s="153"/>
      <c r="CRR53" s="153"/>
      <c r="CRS53" s="153"/>
      <c r="CRT53" s="153"/>
      <c r="CRU53" s="153"/>
      <c r="CRV53" s="153"/>
      <c r="CRW53" s="153"/>
      <c r="CRX53" s="153"/>
      <c r="CRY53" s="153"/>
      <c r="CRZ53" s="153"/>
      <c r="CSA53" s="153"/>
      <c r="CSB53" s="153"/>
      <c r="CSC53" s="153"/>
      <c r="CSD53" s="153"/>
      <c r="CSE53" s="153"/>
      <c r="CSF53" s="153"/>
      <c r="CSG53" s="153"/>
      <c r="CSH53" s="153"/>
      <c r="CSI53" s="153"/>
      <c r="CSJ53" s="153"/>
      <c r="CSK53" s="153"/>
      <c r="CSL53" s="153"/>
      <c r="CSM53" s="153"/>
      <c r="CSN53" s="153"/>
      <c r="CSO53" s="153"/>
      <c r="CSP53" s="153"/>
      <c r="CSQ53" s="153"/>
      <c r="CSR53" s="153"/>
      <c r="CSS53" s="153"/>
      <c r="CST53" s="153"/>
      <c r="CSU53" s="153"/>
      <c r="CSV53" s="153"/>
      <c r="CSW53" s="153"/>
      <c r="CSX53" s="153"/>
      <c r="CSY53" s="153"/>
      <c r="CSZ53" s="153"/>
      <c r="CTA53" s="153"/>
      <c r="CTB53" s="153"/>
      <c r="CTC53" s="153"/>
      <c r="CTD53" s="153"/>
      <c r="CTE53" s="153"/>
      <c r="CTF53" s="153"/>
      <c r="CTG53" s="153"/>
      <c r="CTH53" s="153"/>
      <c r="CTI53" s="153"/>
      <c r="CTJ53" s="153"/>
      <c r="CTK53" s="153"/>
      <c r="CTL53" s="153"/>
      <c r="CTM53" s="153"/>
      <c r="CTN53" s="153"/>
      <c r="CTO53" s="153"/>
      <c r="CTP53" s="153"/>
      <c r="CTQ53" s="153"/>
      <c r="CTR53" s="153"/>
      <c r="CTS53" s="153"/>
      <c r="CTT53" s="153"/>
      <c r="CTU53" s="153"/>
      <c r="CTV53" s="153"/>
      <c r="CTW53" s="153"/>
      <c r="CTX53" s="153"/>
      <c r="CTY53" s="153"/>
      <c r="CTZ53" s="153"/>
      <c r="CUA53" s="153"/>
      <c r="CUB53" s="153"/>
      <c r="CUC53" s="153"/>
      <c r="CUD53" s="153"/>
      <c r="CUE53" s="153"/>
      <c r="CUF53" s="153"/>
      <c r="CUG53" s="153"/>
      <c r="CUH53" s="153"/>
      <c r="CUI53" s="153"/>
      <c r="CUJ53" s="153"/>
      <c r="CUK53" s="153"/>
      <c r="CUL53" s="153"/>
      <c r="CUM53" s="153"/>
      <c r="CUN53" s="153"/>
      <c r="CUO53" s="153"/>
      <c r="CUP53" s="153"/>
      <c r="CUQ53" s="153"/>
      <c r="CUR53" s="153"/>
      <c r="CUS53" s="153"/>
      <c r="CUT53" s="153"/>
      <c r="CUU53" s="153"/>
      <c r="CUV53" s="153"/>
      <c r="CUW53" s="153"/>
      <c r="CUX53" s="153"/>
      <c r="CUY53" s="153"/>
      <c r="CUZ53" s="153"/>
      <c r="CVA53" s="153"/>
      <c r="CVB53" s="153"/>
      <c r="CVC53" s="153"/>
      <c r="CVD53" s="153"/>
      <c r="CVE53" s="153"/>
      <c r="CVF53" s="153"/>
      <c r="CVG53" s="153"/>
      <c r="CVH53" s="153"/>
      <c r="CVI53" s="153"/>
      <c r="CVJ53" s="153"/>
      <c r="CVK53" s="153"/>
      <c r="CVL53" s="153"/>
      <c r="CVM53" s="153"/>
      <c r="CVN53" s="153"/>
      <c r="CVO53" s="153"/>
      <c r="CVP53" s="153"/>
      <c r="CVQ53" s="153"/>
      <c r="CVR53" s="153"/>
      <c r="CVS53" s="153"/>
      <c r="CVT53" s="153"/>
      <c r="CVU53" s="153"/>
      <c r="CVV53" s="153"/>
      <c r="CVW53" s="153"/>
      <c r="CVX53" s="153"/>
      <c r="CVY53" s="153"/>
      <c r="CVZ53" s="153"/>
      <c r="CWA53" s="153"/>
      <c r="CWB53" s="153"/>
      <c r="CWC53" s="153"/>
      <c r="CWD53" s="153"/>
      <c r="CWE53" s="153"/>
      <c r="CWF53" s="153"/>
      <c r="CWG53" s="153"/>
      <c r="CWH53" s="153"/>
      <c r="CWI53" s="153"/>
      <c r="CWJ53" s="153"/>
      <c r="CWK53" s="153"/>
      <c r="CWL53" s="153"/>
      <c r="CWM53" s="153"/>
      <c r="CWN53" s="153"/>
      <c r="CWO53" s="153"/>
      <c r="CWP53" s="153"/>
      <c r="CWQ53" s="153"/>
      <c r="CWR53" s="153"/>
      <c r="CWS53" s="153"/>
      <c r="CWT53" s="153"/>
      <c r="CWU53" s="153"/>
      <c r="CWV53" s="153"/>
      <c r="CWW53" s="153"/>
      <c r="CWX53" s="153"/>
      <c r="CWY53" s="153"/>
      <c r="CWZ53" s="153"/>
      <c r="CXA53" s="153"/>
      <c r="CXB53" s="153"/>
      <c r="CXC53" s="153"/>
      <c r="CXD53" s="153"/>
      <c r="CXE53" s="153"/>
      <c r="CXF53" s="153"/>
      <c r="CXG53" s="153"/>
      <c r="CXH53" s="153"/>
      <c r="CXI53" s="153"/>
      <c r="CXJ53" s="153"/>
      <c r="CXK53" s="153"/>
      <c r="CXL53" s="153"/>
      <c r="CXM53" s="153"/>
      <c r="CXN53" s="153"/>
      <c r="CXO53" s="153"/>
      <c r="CXP53" s="153"/>
      <c r="CXQ53" s="153"/>
      <c r="CXR53" s="153"/>
      <c r="CXS53" s="153"/>
      <c r="CXT53" s="153"/>
      <c r="CXU53" s="153"/>
      <c r="CXV53" s="153"/>
      <c r="CXW53" s="153"/>
      <c r="CXX53" s="153"/>
      <c r="CXY53" s="153"/>
      <c r="CXZ53" s="153"/>
      <c r="CYA53" s="153"/>
      <c r="CYB53" s="153"/>
      <c r="CYC53" s="153"/>
      <c r="CYD53" s="153"/>
      <c r="CYE53" s="153"/>
      <c r="CYF53" s="153"/>
      <c r="CYG53" s="153"/>
      <c r="CYH53" s="153"/>
      <c r="CYI53" s="153"/>
      <c r="CYJ53" s="153"/>
      <c r="CYK53" s="153"/>
      <c r="CYL53" s="153"/>
      <c r="CYM53" s="153"/>
      <c r="CYN53" s="153"/>
      <c r="CYO53" s="153"/>
      <c r="CYP53" s="153"/>
      <c r="CYQ53" s="153"/>
      <c r="CYR53" s="153"/>
      <c r="CYS53" s="153"/>
      <c r="CYT53" s="153"/>
      <c r="CYU53" s="153"/>
      <c r="CYV53" s="153"/>
      <c r="CYW53" s="153"/>
      <c r="CYX53" s="153"/>
      <c r="CYY53" s="153"/>
      <c r="CYZ53" s="153"/>
      <c r="CZA53" s="153"/>
      <c r="CZB53" s="153"/>
      <c r="CZC53" s="153"/>
      <c r="CZD53" s="153"/>
      <c r="CZE53" s="153"/>
      <c r="CZF53" s="153"/>
      <c r="CZG53" s="153"/>
      <c r="CZH53" s="153"/>
      <c r="CZI53" s="153"/>
      <c r="CZJ53" s="153"/>
      <c r="CZK53" s="153"/>
      <c r="CZL53" s="153"/>
      <c r="CZM53" s="153"/>
      <c r="CZN53" s="153"/>
      <c r="CZO53" s="153"/>
      <c r="CZP53" s="153"/>
      <c r="CZQ53" s="153"/>
      <c r="CZR53" s="153"/>
      <c r="CZS53" s="153"/>
      <c r="CZT53" s="153"/>
      <c r="CZU53" s="153"/>
      <c r="CZV53" s="153"/>
      <c r="CZW53" s="153"/>
      <c r="CZX53" s="153"/>
      <c r="CZY53" s="153"/>
      <c r="CZZ53" s="153"/>
      <c r="DAA53" s="153"/>
      <c r="DAB53" s="153"/>
      <c r="DAC53" s="153"/>
      <c r="DAD53" s="153"/>
      <c r="DAE53" s="153"/>
      <c r="DAF53" s="153"/>
      <c r="DAG53" s="153"/>
      <c r="DAH53" s="153"/>
      <c r="DAI53" s="153"/>
      <c r="DAJ53" s="153"/>
      <c r="DAK53" s="153"/>
      <c r="DAL53" s="153"/>
      <c r="DAM53" s="153"/>
      <c r="DAN53" s="153"/>
      <c r="DAO53" s="153"/>
      <c r="DAP53" s="153"/>
      <c r="DAQ53" s="153"/>
      <c r="DAR53" s="153"/>
      <c r="DAS53" s="153"/>
      <c r="DAT53" s="153"/>
      <c r="DAU53" s="153"/>
      <c r="DAV53" s="153"/>
      <c r="DAW53" s="153"/>
      <c r="DAX53" s="153"/>
      <c r="DAY53" s="153"/>
      <c r="DAZ53" s="153"/>
      <c r="DBA53" s="153"/>
      <c r="DBB53" s="153"/>
      <c r="DBC53" s="153"/>
      <c r="DBD53" s="153"/>
      <c r="DBE53" s="153"/>
      <c r="DBF53" s="153"/>
      <c r="DBG53" s="153"/>
      <c r="DBH53" s="153"/>
      <c r="DBI53" s="153"/>
      <c r="DBJ53" s="153"/>
      <c r="DBK53" s="153"/>
      <c r="DBL53" s="153"/>
      <c r="DBM53" s="153"/>
      <c r="DBN53" s="153"/>
      <c r="DBO53" s="153"/>
      <c r="DBP53" s="153"/>
      <c r="DBQ53" s="153"/>
      <c r="DBR53" s="153"/>
      <c r="DBS53" s="153"/>
      <c r="DBT53" s="153"/>
      <c r="DBU53" s="153"/>
      <c r="DBV53" s="153"/>
      <c r="DBW53" s="153"/>
      <c r="DBX53" s="153"/>
      <c r="DBY53" s="153"/>
      <c r="DBZ53" s="153"/>
      <c r="DCA53" s="153"/>
      <c r="DCB53" s="153"/>
      <c r="DCC53" s="153"/>
      <c r="DCD53" s="153"/>
      <c r="DCE53" s="153"/>
      <c r="DCF53" s="153"/>
      <c r="DCG53" s="153"/>
      <c r="DCH53" s="153"/>
      <c r="DCI53" s="153"/>
      <c r="DCJ53" s="153"/>
      <c r="DCK53" s="153"/>
      <c r="DCL53" s="153"/>
      <c r="DCM53" s="153"/>
      <c r="DCN53" s="153"/>
      <c r="DCO53" s="153"/>
      <c r="DCP53" s="153"/>
      <c r="DCQ53" s="153"/>
      <c r="DCR53" s="153"/>
      <c r="DCS53" s="153"/>
      <c r="DCT53" s="153"/>
      <c r="DCU53" s="153"/>
      <c r="DCV53" s="153"/>
      <c r="DCW53" s="153"/>
      <c r="DCX53" s="153"/>
      <c r="DCY53" s="153"/>
      <c r="DCZ53" s="153"/>
      <c r="DDA53" s="153"/>
      <c r="DDB53" s="153"/>
      <c r="DDC53" s="153"/>
      <c r="DDD53" s="153"/>
      <c r="DDE53" s="153"/>
      <c r="DDF53" s="153"/>
      <c r="DDG53" s="153"/>
      <c r="DDH53" s="153"/>
      <c r="DDI53" s="153"/>
      <c r="DDJ53" s="153"/>
      <c r="DDK53" s="153"/>
      <c r="DDL53" s="153"/>
      <c r="DDM53" s="153"/>
      <c r="DDN53" s="153"/>
      <c r="DDO53" s="153"/>
      <c r="DDP53" s="153"/>
      <c r="DDQ53" s="153"/>
      <c r="DDR53" s="153"/>
      <c r="DDS53" s="153"/>
      <c r="DDT53" s="153"/>
      <c r="DDU53" s="153"/>
      <c r="DDV53" s="153"/>
      <c r="DDW53" s="153"/>
      <c r="DDX53" s="153"/>
      <c r="DDY53" s="153"/>
      <c r="DDZ53" s="153"/>
      <c r="DEA53" s="153"/>
      <c r="DEB53" s="153"/>
      <c r="DEC53" s="153"/>
      <c r="DED53" s="153"/>
      <c r="DEE53" s="153"/>
      <c r="DEF53" s="153"/>
      <c r="DEG53" s="153"/>
      <c r="DEH53" s="153"/>
      <c r="DEI53" s="153"/>
      <c r="DEJ53" s="153"/>
      <c r="DEK53" s="153"/>
      <c r="DEL53" s="153"/>
      <c r="DEM53" s="153"/>
      <c r="DEN53" s="153"/>
      <c r="DEO53" s="153"/>
      <c r="DEP53" s="153"/>
      <c r="DEQ53" s="153"/>
      <c r="DER53" s="153"/>
      <c r="DES53" s="153"/>
      <c r="DET53" s="153"/>
      <c r="DEU53" s="153"/>
      <c r="DEV53" s="153"/>
      <c r="DEW53" s="153"/>
      <c r="DEX53" s="153"/>
      <c r="DEY53" s="153"/>
      <c r="DEZ53" s="153"/>
      <c r="DFA53" s="153"/>
      <c r="DFB53" s="153"/>
      <c r="DFC53" s="153"/>
      <c r="DFD53" s="153"/>
      <c r="DFE53" s="153"/>
      <c r="DFF53" s="153"/>
      <c r="DFG53" s="153"/>
      <c r="DFH53" s="153"/>
      <c r="DFI53" s="153"/>
      <c r="DFJ53" s="153"/>
      <c r="DFK53" s="153"/>
      <c r="DFL53" s="153"/>
      <c r="DFM53" s="153"/>
      <c r="DFN53" s="153"/>
      <c r="DFO53" s="153"/>
      <c r="DFP53" s="153"/>
      <c r="DFQ53" s="153"/>
      <c r="DFR53" s="153"/>
      <c r="DFS53" s="153"/>
      <c r="DFT53" s="153"/>
      <c r="DFU53" s="153"/>
      <c r="DFV53" s="153"/>
      <c r="DFW53" s="153"/>
      <c r="DFX53" s="153"/>
      <c r="DFY53" s="153"/>
      <c r="DFZ53" s="153"/>
      <c r="DGA53" s="153"/>
      <c r="DGB53" s="153"/>
      <c r="DGC53" s="153"/>
      <c r="DGD53" s="153"/>
      <c r="DGE53" s="153"/>
      <c r="DGF53" s="153"/>
      <c r="DGG53" s="153"/>
      <c r="DGH53" s="153"/>
      <c r="DGI53" s="153"/>
      <c r="DGJ53" s="153"/>
      <c r="DGK53" s="153"/>
      <c r="DGL53" s="153"/>
      <c r="DGM53" s="153"/>
      <c r="DGN53" s="153"/>
      <c r="DGO53" s="153"/>
      <c r="DGP53" s="153"/>
      <c r="DGQ53" s="153"/>
      <c r="DGR53" s="153"/>
      <c r="DGS53" s="153"/>
      <c r="DGT53" s="153"/>
      <c r="DGU53" s="153"/>
      <c r="DGV53" s="153"/>
      <c r="DGW53" s="153"/>
      <c r="DGX53" s="153"/>
      <c r="DGY53" s="153"/>
      <c r="DGZ53" s="153"/>
      <c r="DHA53" s="153"/>
      <c r="DHB53" s="153"/>
      <c r="DHC53" s="153"/>
      <c r="DHD53" s="153"/>
      <c r="DHE53" s="153"/>
      <c r="DHF53" s="153"/>
      <c r="DHG53" s="153"/>
      <c r="DHH53" s="153"/>
      <c r="DHI53" s="153"/>
      <c r="DHJ53" s="153"/>
      <c r="DHK53" s="153"/>
      <c r="DHL53" s="153"/>
      <c r="DHM53" s="153"/>
      <c r="DHN53" s="153"/>
      <c r="DHO53" s="153"/>
      <c r="DHP53" s="153"/>
      <c r="DHQ53" s="153"/>
      <c r="DHR53" s="153"/>
      <c r="DHS53" s="153"/>
      <c r="DHT53" s="153"/>
      <c r="DHU53" s="153"/>
      <c r="DHV53" s="153"/>
      <c r="DHW53" s="153"/>
      <c r="DHX53" s="153"/>
      <c r="DHY53" s="153"/>
      <c r="DHZ53" s="153"/>
      <c r="DIA53" s="153"/>
      <c r="DIB53" s="153"/>
      <c r="DIC53" s="153"/>
      <c r="DID53" s="153"/>
      <c r="DIE53" s="153"/>
      <c r="DIF53" s="153"/>
      <c r="DIG53" s="153"/>
      <c r="DIH53" s="153"/>
      <c r="DII53" s="153"/>
      <c r="DIJ53" s="153"/>
      <c r="DIK53" s="153"/>
      <c r="DIL53" s="153"/>
      <c r="DIM53" s="153"/>
      <c r="DIN53" s="153"/>
      <c r="DIO53" s="153"/>
      <c r="DIP53" s="153"/>
      <c r="DIQ53" s="153"/>
      <c r="DIR53" s="153"/>
      <c r="DIS53" s="153"/>
      <c r="DIT53" s="153"/>
      <c r="DIU53" s="153"/>
      <c r="DIV53" s="153"/>
      <c r="DIW53" s="153"/>
      <c r="DIX53" s="153"/>
      <c r="DIY53" s="153"/>
      <c r="DIZ53" s="153"/>
      <c r="DJA53" s="153"/>
      <c r="DJB53" s="153"/>
      <c r="DJC53" s="153"/>
      <c r="DJD53" s="153"/>
      <c r="DJE53" s="153"/>
      <c r="DJF53" s="153"/>
      <c r="DJG53" s="153"/>
      <c r="DJH53" s="153"/>
      <c r="DJI53" s="153"/>
      <c r="DJJ53" s="153"/>
      <c r="DJK53" s="153"/>
      <c r="DJL53" s="153"/>
      <c r="DJM53" s="153"/>
      <c r="DJN53" s="153"/>
      <c r="DJO53" s="153"/>
      <c r="DJP53" s="153"/>
      <c r="DJQ53" s="153"/>
      <c r="DJR53" s="153"/>
      <c r="DJS53" s="153"/>
      <c r="DJT53" s="153"/>
      <c r="DJU53" s="153"/>
      <c r="DJV53" s="153"/>
      <c r="DJW53" s="153"/>
      <c r="DJX53" s="153"/>
      <c r="DJY53" s="153"/>
      <c r="DJZ53" s="153"/>
      <c r="DKA53" s="153"/>
      <c r="DKB53" s="153"/>
      <c r="DKC53" s="153"/>
      <c r="DKD53" s="153"/>
      <c r="DKE53" s="153"/>
      <c r="DKF53" s="153"/>
      <c r="DKG53" s="153"/>
      <c r="DKH53" s="153"/>
      <c r="DKI53" s="153"/>
      <c r="DKJ53" s="153"/>
      <c r="DKK53" s="153"/>
      <c r="DKL53" s="153"/>
      <c r="DKM53" s="153"/>
      <c r="DKN53" s="153"/>
      <c r="DKO53" s="153"/>
      <c r="DKP53" s="153"/>
      <c r="DKQ53" s="153"/>
      <c r="DKR53" s="153"/>
      <c r="DKS53" s="153"/>
      <c r="DKT53" s="153"/>
      <c r="DKU53" s="153"/>
      <c r="DKV53" s="153"/>
      <c r="DKW53" s="153"/>
      <c r="DKX53" s="153"/>
      <c r="DKY53" s="153"/>
      <c r="DKZ53" s="153"/>
      <c r="DLA53" s="153"/>
      <c r="DLB53" s="153"/>
      <c r="DLC53" s="153"/>
      <c r="DLD53" s="153"/>
      <c r="DLE53" s="153"/>
      <c r="DLF53" s="153"/>
      <c r="DLG53" s="153"/>
      <c r="DLH53" s="153"/>
      <c r="DLI53" s="153"/>
      <c r="DLJ53" s="153"/>
      <c r="DLK53" s="153"/>
      <c r="DLL53" s="153"/>
      <c r="DLM53" s="153"/>
      <c r="DLN53" s="153"/>
      <c r="DLO53" s="153"/>
      <c r="DLP53" s="153"/>
      <c r="DLQ53" s="153"/>
      <c r="DLR53" s="153"/>
      <c r="DLS53" s="153"/>
      <c r="DLT53" s="153"/>
      <c r="DLU53" s="153"/>
      <c r="DLV53" s="153"/>
      <c r="DLW53" s="153"/>
      <c r="DLX53" s="153"/>
      <c r="DLY53" s="153"/>
      <c r="DLZ53" s="153"/>
      <c r="DMA53" s="153"/>
      <c r="DMB53" s="153"/>
      <c r="DMC53" s="153"/>
      <c r="DMD53" s="153"/>
      <c r="DME53" s="153"/>
      <c r="DMF53" s="153"/>
      <c r="DMG53" s="153"/>
      <c r="DMH53" s="153"/>
      <c r="DMI53" s="153"/>
      <c r="DMJ53" s="153"/>
      <c r="DMK53" s="153"/>
      <c r="DML53" s="153"/>
      <c r="DMM53" s="153"/>
      <c r="DMN53" s="153"/>
      <c r="DMO53" s="153"/>
      <c r="DMP53" s="153"/>
      <c r="DMQ53" s="153"/>
      <c r="DMR53" s="153"/>
      <c r="DMS53" s="153"/>
      <c r="DMT53" s="153"/>
      <c r="DMU53" s="153"/>
      <c r="DMV53" s="153"/>
      <c r="DMW53" s="153"/>
      <c r="DMX53" s="153"/>
      <c r="DMY53" s="153"/>
      <c r="DMZ53" s="153"/>
      <c r="DNA53" s="153"/>
      <c r="DNB53" s="153"/>
      <c r="DNC53" s="153"/>
      <c r="DND53" s="153"/>
      <c r="DNE53" s="153"/>
      <c r="DNF53" s="153"/>
      <c r="DNG53" s="153"/>
      <c r="DNH53" s="153"/>
      <c r="DNI53" s="153"/>
      <c r="DNJ53" s="153"/>
      <c r="DNK53" s="153"/>
      <c r="DNL53" s="153"/>
      <c r="DNM53" s="153"/>
      <c r="DNN53" s="153"/>
      <c r="DNO53" s="153"/>
      <c r="DNP53" s="153"/>
      <c r="DNQ53" s="153"/>
      <c r="DNR53" s="153"/>
      <c r="DNS53" s="153"/>
      <c r="DNT53" s="153"/>
      <c r="DNU53" s="153"/>
      <c r="DNV53" s="153"/>
      <c r="DNW53" s="153"/>
      <c r="DNX53" s="153"/>
      <c r="DNY53" s="153"/>
      <c r="DNZ53" s="153"/>
      <c r="DOA53" s="153"/>
      <c r="DOB53" s="153"/>
      <c r="DOC53" s="153"/>
      <c r="DOD53" s="153"/>
      <c r="DOE53" s="153"/>
      <c r="DOF53" s="153"/>
      <c r="DOG53" s="153"/>
      <c r="DOH53" s="153"/>
      <c r="DOI53" s="153"/>
      <c r="DOJ53" s="153"/>
      <c r="DOK53" s="153"/>
      <c r="DOL53" s="153"/>
      <c r="DOM53" s="153"/>
      <c r="DON53" s="153"/>
      <c r="DOO53" s="153"/>
      <c r="DOP53" s="153"/>
      <c r="DOQ53" s="153"/>
      <c r="DOR53" s="153"/>
      <c r="DOS53" s="153"/>
      <c r="DOT53" s="153"/>
      <c r="DOU53" s="153"/>
      <c r="DOV53" s="153"/>
      <c r="DOW53" s="153"/>
      <c r="DOX53" s="153"/>
      <c r="DOY53" s="153"/>
      <c r="DOZ53" s="153"/>
      <c r="DPA53" s="153"/>
      <c r="DPB53" s="153"/>
      <c r="DPC53" s="153"/>
      <c r="DPD53" s="153"/>
      <c r="DPE53" s="153"/>
      <c r="DPF53" s="153"/>
      <c r="DPG53" s="153"/>
      <c r="DPH53" s="153"/>
      <c r="DPI53" s="153"/>
      <c r="DPJ53" s="153"/>
      <c r="DPK53" s="153"/>
      <c r="DPL53" s="153"/>
      <c r="DPM53" s="153"/>
      <c r="DPN53" s="153"/>
      <c r="DPO53" s="153"/>
      <c r="DPP53" s="153"/>
      <c r="DPQ53" s="153"/>
      <c r="DPR53" s="153"/>
      <c r="DPS53" s="153"/>
      <c r="DPT53" s="153"/>
      <c r="DPU53" s="153"/>
      <c r="DPV53" s="153"/>
      <c r="DPW53" s="153"/>
      <c r="DPX53" s="153"/>
      <c r="DPY53" s="153"/>
      <c r="DPZ53" s="153"/>
      <c r="DQA53" s="153"/>
      <c r="DQB53" s="153"/>
      <c r="DQC53" s="153"/>
      <c r="DQD53" s="153"/>
      <c r="DQE53" s="153"/>
      <c r="DQF53" s="153"/>
      <c r="DQG53" s="153"/>
      <c r="DQH53" s="153"/>
      <c r="DQI53" s="153"/>
      <c r="DQJ53" s="153"/>
      <c r="DQK53" s="153"/>
      <c r="DQL53" s="153"/>
      <c r="DQM53" s="153"/>
      <c r="DQN53" s="153"/>
      <c r="DQO53" s="153"/>
      <c r="DQP53" s="153"/>
      <c r="DQQ53" s="153"/>
      <c r="DQR53" s="153"/>
      <c r="DQS53" s="153"/>
      <c r="DQT53" s="153"/>
      <c r="DQU53" s="153"/>
      <c r="DQV53" s="153"/>
      <c r="DQW53" s="153"/>
      <c r="DQX53" s="153"/>
      <c r="DQY53" s="153"/>
      <c r="DQZ53" s="153"/>
      <c r="DRA53" s="153"/>
      <c r="DRB53" s="153"/>
      <c r="DRC53" s="153"/>
      <c r="DRD53" s="153"/>
      <c r="DRE53" s="153"/>
      <c r="DRF53" s="153"/>
      <c r="DRG53" s="153"/>
      <c r="DRH53" s="153"/>
      <c r="DRI53" s="153"/>
      <c r="DRJ53" s="153"/>
      <c r="DRK53" s="153"/>
      <c r="DRL53" s="153"/>
      <c r="DRM53" s="153"/>
      <c r="DRN53" s="153"/>
      <c r="DRO53" s="153"/>
      <c r="DRP53" s="153"/>
      <c r="DRQ53" s="153"/>
      <c r="DRR53" s="153"/>
      <c r="DRS53" s="153"/>
      <c r="DRT53" s="153"/>
      <c r="DRU53" s="153"/>
      <c r="DRV53" s="153"/>
      <c r="DRW53" s="153"/>
      <c r="DRX53" s="153"/>
      <c r="DRY53" s="153"/>
      <c r="DRZ53" s="153"/>
      <c r="DSA53" s="153"/>
      <c r="DSB53" s="153"/>
      <c r="DSC53" s="153"/>
      <c r="DSD53" s="153"/>
      <c r="DSE53" s="153"/>
      <c r="DSF53" s="153"/>
      <c r="DSG53" s="153"/>
      <c r="DSH53" s="153"/>
      <c r="DSI53" s="153"/>
      <c r="DSJ53" s="153"/>
      <c r="DSK53" s="153"/>
      <c r="DSL53" s="153"/>
      <c r="DSM53" s="153"/>
      <c r="DSN53" s="153"/>
      <c r="DSO53" s="153"/>
      <c r="DSP53" s="153"/>
      <c r="DSQ53" s="153"/>
      <c r="DSR53" s="153"/>
      <c r="DSS53" s="153"/>
      <c r="DST53" s="153"/>
      <c r="DSU53" s="153"/>
      <c r="DSV53" s="153"/>
      <c r="DSW53" s="153"/>
      <c r="DSX53" s="153"/>
      <c r="DSY53" s="153"/>
      <c r="DSZ53" s="153"/>
      <c r="DTA53" s="153"/>
      <c r="DTB53" s="153"/>
      <c r="DTC53" s="153"/>
      <c r="DTD53" s="153"/>
      <c r="DTE53" s="153"/>
      <c r="DTF53" s="153"/>
      <c r="DTG53" s="153"/>
      <c r="DTH53" s="153"/>
      <c r="DTI53" s="153"/>
      <c r="DTJ53" s="153"/>
      <c r="DTK53" s="153"/>
      <c r="DTL53" s="153"/>
      <c r="DTM53" s="153"/>
      <c r="DTN53" s="153"/>
      <c r="DTO53" s="153"/>
      <c r="DTP53" s="153"/>
      <c r="DTQ53" s="153"/>
      <c r="DTR53" s="153"/>
      <c r="DTS53" s="153"/>
      <c r="DTT53" s="153"/>
      <c r="DTU53" s="153"/>
      <c r="DTV53" s="153"/>
      <c r="DTW53" s="153"/>
      <c r="DTX53" s="153"/>
      <c r="DTY53" s="153"/>
      <c r="DTZ53" s="153"/>
      <c r="DUA53" s="153"/>
      <c r="DUB53" s="153"/>
      <c r="DUC53" s="153"/>
      <c r="DUD53" s="153"/>
      <c r="DUE53" s="153"/>
      <c r="DUF53" s="153"/>
      <c r="DUG53" s="153"/>
      <c r="DUH53" s="153"/>
      <c r="DUI53" s="153"/>
      <c r="DUJ53" s="153"/>
      <c r="DUK53" s="153"/>
      <c r="DUL53" s="153"/>
      <c r="DUM53" s="153"/>
      <c r="DUN53" s="153"/>
      <c r="DUO53" s="153"/>
      <c r="DUP53" s="153"/>
      <c r="DUQ53" s="153"/>
      <c r="DUR53" s="153"/>
      <c r="DUS53" s="153"/>
      <c r="DUT53" s="153"/>
      <c r="DUU53" s="153"/>
      <c r="DUV53" s="153"/>
      <c r="DUW53" s="153"/>
      <c r="DUX53" s="153"/>
      <c r="DUY53" s="153"/>
      <c r="DUZ53" s="153"/>
      <c r="DVA53" s="153"/>
      <c r="DVB53" s="153"/>
      <c r="DVC53" s="153"/>
      <c r="DVD53" s="153"/>
      <c r="DVE53" s="153"/>
      <c r="DVF53" s="153"/>
      <c r="DVG53" s="153"/>
      <c r="DVH53" s="153"/>
      <c r="DVI53" s="153"/>
      <c r="DVJ53" s="153"/>
      <c r="DVK53" s="153"/>
      <c r="DVL53" s="153"/>
      <c r="DVM53" s="153"/>
      <c r="DVN53" s="153"/>
      <c r="DVO53" s="153"/>
      <c r="DVP53" s="153"/>
      <c r="DVQ53" s="153"/>
      <c r="DVR53" s="153"/>
      <c r="DVS53" s="153"/>
      <c r="DVT53" s="153"/>
      <c r="DVU53" s="153"/>
      <c r="DVV53" s="153"/>
      <c r="DVW53" s="153"/>
      <c r="DVX53" s="153"/>
      <c r="DVY53" s="153"/>
      <c r="DVZ53" s="153"/>
      <c r="DWA53" s="153"/>
      <c r="DWB53" s="153"/>
      <c r="DWC53" s="153"/>
      <c r="DWD53" s="153"/>
      <c r="DWE53" s="153"/>
      <c r="DWF53" s="153"/>
      <c r="DWG53" s="153"/>
      <c r="DWH53" s="153"/>
      <c r="DWI53" s="153"/>
      <c r="DWJ53" s="153"/>
      <c r="DWK53" s="153"/>
      <c r="DWL53" s="153"/>
      <c r="DWM53" s="153"/>
      <c r="DWN53" s="153"/>
      <c r="DWO53" s="153"/>
      <c r="DWP53" s="153"/>
      <c r="DWQ53" s="153"/>
      <c r="DWR53" s="153"/>
      <c r="DWS53" s="153"/>
      <c r="DWT53" s="153"/>
      <c r="DWU53" s="153"/>
      <c r="DWV53" s="153"/>
      <c r="DWW53" s="153"/>
      <c r="DWX53" s="153"/>
      <c r="DWY53" s="153"/>
      <c r="DWZ53" s="153"/>
      <c r="DXA53" s="153"/>
      <c r="DXB53" s="153"/>
      <c r="DXC53" s="153"/>
      <c r="DXD53" s="153"/>
      <c r="DXE53" s="153"/>
      <c r="DXF53" s="153"/>
      <c r="DXG53" s="153"/>
      <c r="DXH53" s="153"/>
      <c r="DXI53" s="153"/>
      <c r="DXJ53" s="153"/>
      <c r="DXK53" s="153"/>
      <c r="DXL53" s="153"/>
      <c r="DXM53" s="153"/>
      <c r="DXN53" s="153"/>
      <c r="DXO53" s="153"/>
      <c r="DXP53" s="153"/>
      <c r="DXQ53" s="153"/>
      <c r="DXR53" s="153"/>
      <c r="DXS53" s="153"/>
      <c r="DXT53" s="153"/>
      <c r="DXU53" s="153"/>
      <c r="DXV53" s="153"/>
      <c r="DXW53" s="153"/>
      <c r="DXX53" s="153"/>
      <c r="DXY53" s="153"/>
      <c r="DXZ53" s="153"/>
      <c r="DYA53" s="153"/>
      <c r="DYB53" s="153"/>
      <c r="DYC53" s="153"/>
      <c r="DYD53" s="153"/>
      <c r="DYE53" s="153"/>
      <c r="DYF53" s="153"/>
      <c r="DYG53" s="153"/>
      <c r="DYH53" s="153"/>
      <c r="DYI53" s="153"/>
      <c r="DYJ53" s="153"/>
      <c r="DYK53" s="153"/>
      <c r="DYL53" s="153"/>
      <c r="DYM53" s="153"/>
      <c r="DYN53" s="153"/>
      <c r="DYO53" s="153"/>
      <c r="DYP53" s="153"/>
      <c r="DYQ53" s="153"/>
      <c r="DYR53" s="153"/>
      <c r="DYS53" s="153"/>
      <c r="DYT53" s="153"/>
      <c r="DYU53" s="153"/>
      <c r="DYV53" s="153"/>
      <c r="DYW53" s="153"/>
      <c r="DYX53" s="153"/>
      <c r="DYY53" s="153"/>
      <c r="DYZ53" s="153"/>
      <c r="DZA53" s="153"/>
      <c r="DZB53" s="153"/>
      <c r="DZC53" s="153"/>
      <c r="DZD53" s="153"/>
      <c r="DZE53" s="153"/>
      <c r="DZF53" s="153"/>
      <c r="DZG53" s="153"/>
      <c r="DZH53" s="153"/>
      <c r="DZI53" s="153"/>
      <c r="DZJ53" s="153"/>
      <c r="DZK53" s="153"/>
      <c r="DZL53" s="153"/>
      <c r="DZM53" s="153"/>
      <c r="DZN53" s="153"/>
      <c r="DZO53" s="153"/>
      <c r="DZP53" s="153"/>
      <c r="DZQ53" s="153"/>
      <c r="DZR53" s="153"/>
      <c r="DZS53" s="153"/>
      <c r="DZT53" s="153"/>
      <c r="DZU53" s="153"/>
      <c r="DZV53" s="153"/>
      <c r="DZW53" s="153"/>
      <c r="DZX53" s="153"/>
      <c r="DZY53" s="153"/>
      <c r="DZZ53" s="153"/>
      <c r="EAA53" s="153"/>
      <c r="EAB53" s="153"/>
      <c r="EAC53" s="153"/>
      <c r="EAD53" s="153"/>
      <c r="EAE53" s="153"/>
      <c r="EAF53" s="153"/>
      <c r="EAG53" s="153"/>
      <c r="EAH53" s="153"/>
      <c r="EAI53" s="153"/>
      <c r="EAJ53" s="153"/>
      <c r="EAK53" s="153"/>
      <c r="EAL53" s="153"/>
      <c r="EAM53" s="153"/>
      <c r="EAN53" s="153"/>
      <c r="EAO53" s="153"/>
      <c r="EAP53" s="153"/>
      <c r="EAQ53" s="153"/>
      <c r="EAR53" s="153"/>
      <c r="EAS53" s="153"/>
      <c r="EAT53" s="153"/>
      <c r="EAU53" s="153"/>
      <c r="EAV53" s="153"/>
      <c r="EAW53" s="153"/>
      <c r="EAX53" s="153"/>
      <c r="EAY53" s="153"/>
      <c r="EAZ53" s="153"/>
      <c r="EBA53" s="153"/>
      <c r="EBB53" s="153"/>
      <c r="EBC53" s="153"/>
      <c r="EBD53" s="153"/>
      <c r="EBE53" s="153"/>
      <c r="EBF53" s="153"/>
      <c r="EBG53" s="153"/>
      <c r="EBH53" s="153"/>
      <c r="EBI53" s="153"/>
      <c r="EBJ53" s="153"/>
      <c r="EBK53" s="153"/>
      <c r="EBL53" s="153"/>
      <c r="EBM53" s="153"/>
      <c r="EBN53" s="153"/>
      <c r="EBO53" s="153"/>
      <c r="EBP53" s="153"/>
      <c r="EBQ53" s="153"/>
      <c r="EBR53" s="153"/>
      <c r="EBS53" s="153"/>
      <c r="EBT53" s="153"/>
      <c r="EBU53" s="153"/>
      <c r="EBV53" s="153"/>
      <c r="EBW53" s="153"/>
      <c r="EBX53" s="153"/>
      <c r="EBY53" s="153"/>
      <c r="EBZ53" s="153"/>
      <c r="ECA53" s="153"/>
      <c r="ECB53" s="153"/>
      <c r="ECC53" s="153"/>
      <c r="ECD53" s="153"/>
      <c r="ECE53" s="153"/>
      <c r="ECF53" s="153"/>
      <c r="ECG53" s="153"/>
      <c r="ECH53" s="153"/>
      <c r="ECI53" s="153"/>
      <c r="ECJ53" s="153"/>
      <c r="ECK53" s="153"/>
      <c r="ECL53" s="153"/>
      <c r="ECM53" s="153"/>
      <c r="ECN53" s="153"/>
      <c r="ECO53" s="153"/>
      <c r="ECP53" s="153"/>
      <c r="ECQ53" s="153"/>
      <c r="ECR53" s="153"/>
      <c r="ECS53" s="153"/>
      <c r="ECT53" s="153"/>
      <c r="ECU53" s="153"/>
      <c r="ECV53" s="153"/>
      <c r="ECW53" s="153"/>
      <c r="ECX53" s="153"/>
      <c r="ECY53" s="153"/>
      <c r="ECZ53" s="153"/>
      <c r="EDA53" s="153"/>
      <c r="EDB53" s="153"/>
      <c r="EDC53" s="153"/>
      <c r="EDD53" s="153"/>
      <c r="EDE53" s="153"/>
      <c r="EDF53" s="153"/>
      <c r="EDG53" s="153"/>
      <c r="EDH53" s="153"/>
      <c r="EDI53" s="153"/>
      <c r="EDJ53" s="153"/>
      <c r="EDK53" s="153"/>
      <c r="EDL53" s="153"/>
      <c r="EDM53" s="153"/>
      <c r="EDN53" s="153"/>
      <c r="EDO53" s="153"/>
      <c r="EDP53" s="153"/>
      <c r="EDQ53" s="153"/>
      <c r="EDR53" s="153"/>
      <c r="EDS53" s="153"/>
      <c r="EDT53" s="153"/>
      <c r="EDU53" s="153"/>
      <c r="EDV53" s="153"/>
      <c r="EDW53" s="153"/>
      <c r="EDX53" s="153"/>
      <c r="EDY53" s="153"/>
      <c r="EDZ53" s="153"/>
      <c r="EEA53" s="153"/>
      <c r="EEB53" s="153"/>
      <c r="EEC53" s="153"/>
      <c r="EED53" s="153"/>
      <c r="EEE53" s="153"/>
      <c r="EEF53" s="153"/>
      <c r="EEG53" s="153"/>
      <c r="EEH53" s="153"/>
      <c r="EEI53" s="153"/>
      <c r="EEJ53" s="153"/>
      <c r="EEK53" s="153"/>
      <c r="EEL53" s="153"/>
      <c r="EEM53" s="153"/>
      <c r="EEN53" s="153"/>
      <c r="EEO53" s="153"/>
      <c r="EEP53" s="153"/>
      <c r="EEQ53" s="153"/>
      <c r="EER53" s="153"/>
      <c r="EES53" s="153"/>
      <c r="EET53" s="153"/>
      <c r="EEU53" s="153"/>
      <c r="EEV53" s="153"/>
      <c r="EEW53" s="153"/>
      <c r="EEX53" s="153"/>
      <c r="EEY53" s="153"/>
      <c r="EEZ53" s="153"/>
      <c r="EFA53" s="153"/>
      <c r="EFB53" s="153"/>
      <c r="EFC53" s="153"/>
      <c r="EFD53" s="153"/>
      <c r="EFE53" s="153"/>
      <c r="EFF53" s="153"/>
      <c r="EFG53" s="153"/>
      <c r="EFH53" s="153"/>
      <c r="EFI53" s="153"/>
      <c r="EFJ53" s="153"/>
      <c r="EFK53" s="153"/>
      <c r="EFL53" s="153"/>
      <c r="EFM53" s="153"/>
      <c r="EFN53" s="153"/>
      <c r="EFO53" s="153"/>
      <c r="EFP53" s="153"/>
      <c r="EFQ53" s="153"/>
      <c r="EFR53" s="153"/>
      <c r="EFS53" s="153"/>
      <c r="EFT53" s="153"/>
      <c r="EFU53" s="153"/>
      <c r="EFV53" s="153"/>
      <c r="EFW53" s="153"/>
      <c r="EFX53" s="153"/>
      <c r="EFY53" s="153"/>
      <c r="EFZ53" s="153"/>
      <c r="EGA53" s="153"/>
      <c r="EGB53" s="153"/>
      <c r="EGC53" s="153"/>
      <c r="EGD53" s="153"/>
      <c r="EGE53" s="153"/>
      <c r="EGF53" s="153"/>
      <c r="EGG53" s="153"/>
      <c r="EGH53" s="153"/>
      <c r="EGI53" s="153"/>
      <c r="EGJ53" s="153"/>
      <c r="EGK53" s="153"/>
      <c r="EGL53" s="153"/>
      <c r="EGM53" s="153"/>
      <c r="EGN53" s="153"/>
      <c r="EGO53" s="153"/>
      <c r="EGP53" s="153"/>
      <c r="EGQ53" s="153"/>
      <c r="EGR53" s="153"/>
      <c r="EGS53" s="153"/>
      <c r="EGT53" s="153"/>
      <c r="EGU53" s="153"/>
      <c r="EGV53" s="153"/>
      <c r="EGW53" s="153"/>
      <c r="EGX53" s="153"/>
      <c r="EGY53" s="153"/>
      <c r="EGZ53" s="153"/>
      <c r="EHA53" s="153"/>
      <c r="EHB53" s="153"/>
      <c r="EHC53" s="153"/>
      <c r="EHD53" s="153"/>
      <c r="EHE53" s="153"/>
      <c r="EHF53" s="153"/>
      <c r="EHG53" s="153"/>
      <c r="EHH53" s="153"/>
      <c r="EHI53" s="153"/>
      <c r="EHJ53" s="153"/>
      <c r="EHK53" s="153"/>
      <c r="EHL53" s="153"/>
      <c r="EHM53" s="153"/>
      <c r="EHN53" s="153"/>
      <c r="EHO53" s="153"/>
      <c r="EHP53" s="153"/>
      <c r="EHQ53" s="153"/>
      <c r="EHR53" s="153"/>
      <c r="EHS53" s="153"/>
      <c r="EHT53" s="153"/>
      <c r="EHU53" s="153"/>
      <c r="EHV53" s="153"/>
      <c r="EHW53" s="153"/>
      <c r="EHX53" s="153"/>
      <c r="EHY53" s="153"/>
      <c r="EHZ53" s="153"/>
      <c r="EIA53" s="153"/>
      <c r="EIB53" s="153"/>
      <c r="EIC53" s="153"/>
      <c r="EID53" s="153"/>
      <c r="EIE53" s="153"/>
      <c r="EIF53" s="153"/>
      <c r="EIG53" s="153"/>
      <c r="EIH53" s="153"/>
      <c r="EII53" s="153"/>
      <c r="EIJ53" s="153"/>
      <c r="EIK53" s="153"/>
      <c r="EIL53" s="153"/>
      <c r="EIM53" s="153"/>
      <c r="EIN53" s="153"/>
      <c r="EIO53" s="153"/>
      <c r="EIP53" s="153"/>
      <c r="EIQ53" s="153"/>
      <c r="EIR53" s="153"/>
      <c r="EIS53" s="153"/>
      <c r="EIT53" s="153"/>
      <c r="EIU53" s="153"/>
      <c r="EIV53" s="153"/>
      <c r="EIW53" s="153"/>
      <c r="EIX53" s="153"/>
      <c r="EIY53" s="153"/>
      <c r="EIZ53" s="153"/>
      <c r="EJA53" s="153"/>
      <c r="EJB53" s="153"/>
      <c r="EJC53" s="153"/>
      <c r="EJD53" s="153"/>
      <c r="EJE53" s="153"/>
      <c r="EJF53" s="153"/>
      <c r="EJG53" s="153"/>
      <c r="EJH53" s="153"/>
      <c r="EJI53" s="153"/>
      <c r="EJJ53" s="153"/>
      <c r="EJK53" s="153"/>
      <c r="EJL53" s="153"/>
      <c r="EJM53" s="153"/>
      <c r="EJN53" s="153"/>
      <c r="EJO53" s="153"/>
      <c r="EJP53" s="153"/>
      <c r="EJQ53" s="153"/>
      <c r="EJR53" s="153"/>
      <c r="EJS53" s="153"/>
      <c r="EJT53" s="153"/>
      <c r="EJU53" s="153"/>
      <c r="EJV53" s="153"/>
      <c r="EJW53" s="153"/>
      <c r="EJX53" s="153"/>
      <c r="EJY53" s="153"/>
      <c r="EJZ53" s="153"/>
      <c r="EKA53" s="153"/>
      <c r="EKB53" s="153"/>
      <c r="EKC53" s="153"/>
      <c r="EKD53" s="153"/>
      <c r="EKE53" s="153"/>
      <c r="EKF53" s="153"/>
      <c r="EKG53" s="153"/>
      <c r="EKH53" s="153"/>
      <c r="EKI53" s="153"/>
      <c r="EKJ53" s="153"/>
      <c r="EKK53" s="153"/>
      <c r="EKL53" s="153"/>
      <c r="EKM53" s="153"/>
      <c r="EKN53" s="153"/>
      <c r="EKO53" s="153"/>
      <c r="EKP53" s="153"/>
      <c r="EKQ53" s="153"/>
      <c r="EKR53" s="153"/>
      <c r="EKS53" s="153"/>
      <c r="EKT53" s="153"/>
      <c r="EKU53" s="153"/>
      <c r="EKV53" s="153"/>
      <c r="EKW53" s="153"/>
      <c r="EKX53" s="153"/>
      <c r="EKY53" s="153"/>
      <c r="EKZ53" s="153"/>
      <c r="ELA53" s="153"/>
      <c r="ELB53" s="153"/>
      <c r="ELC53" s="153"/>
      <c r="ELD53" s="153"/>
      <c r="ELE53" s="153"/>
      <c r="ELF53" s="153"/>
      <c r="ELG53" s="153"/>
      <c r="ELH53" s="153"/>
      <c r="ELI53" s="153"/>
      <c r="ELJ53" s="153"/>
      <c r="ELK53" s="153"/>
      <c r="ELL53" s="153"/>
      <c r="ELM53" s="153"/>
      <c r="ELN53" s="153"/>
      <c r="ELO53" s="153"/>
      <c r="ELP53" s="153"/>
      <c r="ELQ53" s="153"/>
      <c r="ELR53" s="153"/>
      <c r="ELS53" s="153"/>
      <c r="ELT53" s="153"/>
      <c r="ELU53" s="153"/>
      <c r="ELV53" s="153"/>
      <c r="ELW53" s="153"/>
      <c r="ELX53" s="153"/>
      <c r="ELY53" s="153"/>
      <c r="ELZ53" s="153"/>
      <c r="EMA53" s="153"/>
      <c r="EMB53" s="153"/>
      <c r="EMC53" s="153"/>
      <c r="EMD53" s="153"/>
      <c r="EME53" s="153"/>
      <c r="EMF53" s="153"/>
      <c r="EMG53" s="153"/>
      <c r="EMH53" s="153"/>
      <c r="EMI53" s="153"/>
      <c r="EMJ53" s="153"/>
      <c r="EMK53" s="153"/>
      <c r="EML53" s="153"/>
      <c r="EMM53" s="153"/>
      <c r="EMN53" s="153"/>
      <c r="EMO53" s="153"/>
      <c r="EMP53" s="153"/>
      <c r="EMQ53" s="153"/>
      <c r="EMR53" s="153"/>
      <c r="EMS53" s="153"/>
      <c r="EMT53" s="153"/>
      <c r="EMU53" s="153"/>
      <c r="EMV53" s="153"/>
      <c r="EMW53" s="153"/>
      <c r="EMX53" s="153"/>
      <c r="EMY53" s="153"/>
      <c r="EMZ53" s="153"/>
      <c r="ENA53" s="153"/>
      <c r="ENB53" s="153"/>
      <c r="ENC53" s="153"/>
      <c r="END53" s="153"/>
      <c r="ENE53" s="153"/>
      <c r="ENF53" s="153"/>
      <c r="ENG53" s="153"/>
      <c r="ENH53" s="153"/>
      <c r="ENI53" s="153"/>
      <c r="ENJ53" s="153"/>
      <c r="ENK53" s="153"/>
      <c r="ENL53" s="153"/>
      <c r="ENM53" s="153"/>
      <c r="ENN53" s="153"/>
      <c r="ENO53" s="153"/>
      <c r="ENP53" s="153"/>
      <c r="ENQ53" s="153"/>
      <c r="ENR53" s="153"/>
      <c r="ENS53" s="153"/>
      <c r="ENT53" s="153"/>
      <c r="ENU53" s="153"/>
      <c r="ENV53" s="153"/>
      <c r="ENW53" s="153"/>
      <c r="ENX53" s="153"/>
      <c r="ENY53" s="153"/>
      <c r="ENZ53" s="153"/>
      <c r="EOA53" s="153"/>
      <c r="EOB53" s="153"/>
      <c r="EOC53" s="153"/>
      <c r="EOD53" s="153"/>
      <c r="EOE53" s="153"/>
      <c r="EOF53" s="153"/>
      <c r="EOG53" s="153"/>
      <c r="EOH53" s="153"/>
      <c r="EOI53" s="153"/>
      <c r="EOJ53" s="153"/>
      <c r="EOK53" s="153"/>
      <c r="EOL53" s="153"/>
      <c r="EOM53" s="153"/>
      <c r="EON53" s="153"/>
      <c r="EOO53" s="153"/>
      <c r="EOP53" s="153"/>
      <c r="EOQ53" s="153"/>
      <c r="EOR53" s="153"/>
      <c r="EOS53" s="153"/>
      <c r="EOT53" s="153"/>
      <c r="EOU53" s="153"/>
      <c r="EOV53" s="153"/>
      <c r="EOW53" s="153"/>
      <c r="EOX53" s="153"/>
      <c r="EOY53" s="153"/>
      <c r="EOZ53" s="153"/>
      <c r="EPA53" s="153"/>
      <c r="EPB53" s="153"/>
      <c r="EPC53" s="153"/>
      <c r="EPD53" s="153"/>
      <c r="EPE53" s="153"/>
      <c r="EPF53" s="153"/>
      <c r="EPG53" s="153"/>
      <c r="EPH53" s="153"/>
      <c r="EPI53" s="153"/>
      <c r="EPJ53" s="153"/>
      <c r="EPK53" s="153"/>
      <c r="EPL53" s="153"/>
      <c r="EPM53" s="153"/>
      <c r="EPN53" s="153"/>
      <c r="EPO53" s="153"/>
      <c r="EPP53" s="153"/>
      <c r="EPQ53" s="153"/>
      <c r="EPR53" s="153"/>
      <c r="EPS53" s="153"/>
      <c r="EPT53" s="153"/>
      <c r="EPU53" s="153"/>
      <c r="EPV53" s="153"/>
      <c r="EPW53" s="153"/>
      <c r="EPX53" s="153"/>
      <c r="EPY53" s="153"/>
      <c r="EPZ53" s="153"/>
      <c r="EQA53" s="153"/>
      <c r="EQB53" s="153"/>
      <c r="EQC53" s="153"/>
      <c r="EQD53" s="153"/>
      <c r="EQE53" s="153"/>
      <c r="EQF53" s="153"/>
      <c r="EQG53" s="153"/>
      <c r="EQH53" s="153"/>
      <c r="EQI53" s="153"/>
      <c r="EQJ53" s="153"/>
      <c r="EQK53" s="153"/>
      <c r="EQL53" s="153"/>
      <c r="EQM53" s="153"/>
      <c r="EQN53" s="153"/>
      <c r="EQO53" s="153"/>
      <c r="EQP53" s="153"/>
      <c r="EQQ53" s="153"/>
      <c r="EQR53" s="153"/>
      <c r="EQS53" s="153"/>
      <c r="EQT53" s="153"/>
      <c r="EQU53" s="153"/>
      <c r="EQV53" s="153"/>
      <c r="EQW53" s="153"/>
      <c r="EQX53" s="153"/>
      <c r="EQY53" s="153"/>
      <c r="EQZ53" s="153"/>
      <c r="ERA53" s="153"/>
      <c r="ERB53" s="153"/>
      <c r="ERC53" s="153"/>
      <c r="ERD53" s="153"/>
      <c r="ERE53" s="153"/>
      <c r="ERF53" s="153"/>
      <c r="ERG53" s="153"/>
      <c r="ERH53" s="153"/>
      <c r="ERI53" s="153"/>
      <c r="ERJ53" s="153"/>
      <c r="ERK53" s="153"/>
      <c r="ERL53" s="153"/>
      <c r="ERM53" s="153"/>
      <c r="ERN53" s="153"/>
      <c r="ERO53" s="153"/>
      <c r="ERP53" s="153"/>
      <c r="ERQ53" s="153"/>
      <c r="ERR53" s="153"/>
      <c r="ERS53" s="153"/>
      <c r="ERT53" s="153"/>
      <c r="ERU53" s="153"/>
      <c r="ERV53" s="153"/>
      <c r="ERW53" s="153"/>
      <c r="ERX53" s="153"/>
      <c r="ERY53" s="153"/>
      <c r="ERZ53" s="153"/>
      <c r="ESA53" s="153"/>
      <c r="ESB53" s="153"/>
      <c r="ESC53" s="153"/>
      <c r="ESD53" s="153"/>
      <c r="ESE53" s="153"/>
      <c r="ESF53" s="153"/>
      <c r="ESG53" s="153"/>
      <c r="ESH53" s="153"/>
      <c r="ESI53" s="153"/>
      <c r="ESJ53" s="153"/>
      <c r="ESK53" s="153"/>
      <c r="ESL53" s="153"/>
      <c r="ESM53" s="153"/>
      <c r="ESN53" s="153"/>
      <c r="ESO53" s="153"/>
      <c r="ESP53" s="153"/>
      <c r="ESQ53" s="153"/>
      <c r="ESR53" s="153"/>
      <c r="ESS53" s="153"/>
      <c r="EST53" s="153"/>
      <c r="ESU53" s="153"/>
      <c r="ESV53" s="153"/>
      <c r="ESW53" s="153"/>
      <c r="ESX53" s="153"/>
      <c r="ESY53" s="153"/>
      <c r="ESZ53" s="153"/>
      <c r="ETA53" s="153"/>
      <c r="ETB53" s="153"/>
      <c r="ETC53" s="153"/>
      <c r="ETD53" s="153"/>
      <c r="ETE53" s="153"/>
      <c r="ETF53" s="153"/>
      <c r="ETG53" s="153"/>
      <c r="ETH53" s="153"/>
      <c r="ETI53" s="153"/>
      <c r="ETJ53" s="153"/>
      <c r="ETK53" s="153"/>
      <c r="ETL53" s="153"/>
      <c r="ETM53" s="153"/>
      <c r="ETN53" s="153"/>
      <c r="ETO53" s="153"/>
      <c r="ETP53" s="153"/>
      <c r="ETQ53" s="153"/>
      <c r="ETR53" s="153"/>
      <c r="ETS53" s="153"/>
      <c r="ETT53" s="153"/>
      <c r="ETU53" s="153"/>
      <c r="ETV53" s="153"/>
      <c r="ETW53" s="153"/>
      <c r="ETX53" s="153"/>
      <c r="ETY53" s="153"/>
      <c r="ETZ53" s="153"/>
      <c r="EUA53" s="153"/>
      <c r="EUB53" s="153"/>
      <c r="EUC53" s="153"/>
      <c r="EUD53" s="153"/>
      <c r="EUE53" s="153"/>
      <c r="EUF53" s="153"/>
      <c r="EUG53" s="153"/>
      <c r="EUH53" s="153"/>
      <c r="EUI53" s="153"/>
      <c r="EUJ53" s="153"/>
      <c r="EUK53" s="153"/>
      <c r="EUL53" s="153"/>
      <c r="EUM53" s="153"/>
      <c r="EUN53" s="153"/>
      <c r="EUO53" s="153"/>
      <c r="EUP53" s="153"/>
      <c r="EUQ53" s="153"/>
      <c r="EUR53" s="153"/>
      <c r="EUS53" s="153"/>
      <c r="EUT53" s="153"/>
      <c r="EUU53" s="153"/>
      <c r="EUV53" s="153"/>
      <c r="EUW53" s="153"/>
      <c r="EUX53" s="153"/>
      <c r="EUY53" s="153"/>
      <c r="EUZ53" s="153"/>
      <c r="EVA53" s="153"/>
      <c r="EVB53" s="153"/>
      <c r="EVC53" s="153"/>
      <c r="EVD53" s="153"/>
      <c r="EVE53" s="153"/>
      <c r="EVF53" s="153"/>
      <c r="EVG53" s="153"/>
      <c r="EVH53" s="153"/>
      <c r="EVI53" s="153"/>
      <c r="EVJ53" s="153"/>
      <c r="EVK53" s="153"/>
      <c r="EVL53" s="153"/>
      <c r="EVM53" s="153"/>
      <c r="EVN53" s="153"/>
      <c r="EVO53" s="153"/>
      <c r="EVP53" s="153"/>
      <c r="EVQ53" s="153"/>
      <c r="EVR53" s="153"/>
      <c r="EVS53" s="153"/>
      <c r="EVT53" s="153"/>
      <c r="EVU53" s="153"/>
      <c r="EVV53" s="153"/>
      <c r="EVW53" s="153"/>
      <c r="EVX53" s="153"/>
      <c r="EVY53" s="153"/>
      <c r="EVZ53" s="153"/>
      <c r="EWA53" s="153"/>
      <c r="EWB53" s="153"/>
      <c r="EWC53" s="153"/>
      <c r="EWD53" s="153"/>
      <c r="EWE53" s="153"/>
      <c r="EWF53" s="153"/>
      <c r="EWG53" s="153"/>
      <c r="EWH53" s="153"/>
      <c r="EWI53" s="153"/>
      <c r="EWJ53" s="153"/>
      <c r="EWK53" s="153"/>
      <c r="EWL53" s="153"/>
      <c r="EWM53" s="153"/>
      <c r="EWN53" s="153"/>
      <c r="EWO53" s="153"/>
      <c r="EWP53" s="153"/>
      <c r="EWQ53" s="153"/>
      <c r="EWR53" s="153"/>
      <c r="EWS53" s="153"/>
      <c r="EWT53" s="153"/>
      <c r="EWU53" s="153"/>
      <c r="EWV53" s="153"/>
      <c r="EWW53" s="153"/>
      <c r="EWX53" s="153"/>
      <c r="EWY53" s="153"/>
      <c r="EWZ53" s="153"/>
      <c r="EXA53" s="153"/>
      <c r="EXB53" s="153"/>
      <c r="EXC53" s="153"/>
      <c r="EXD53" s="153"/>
      <c r="EXE53" s="153"/>
      <c r="EXF53" s="153"/>
      <c r="EXG53" s="153"/>
      <c r="EXH53" s="153"/>
      <c r="EXI53" s="153"/>
      <c r="EXJ53" s="153"/>
      <c r="EXK53" s="153"/>
      <c r="EXL53" s="153"/>
      <c r="EXM53" s="153"/>
      <c r="EXN53" s="153"/>
      <c r="EXO53" s="153"/>
      <c r="EXP53" s="153"/>
      <c r="EXQ53" s="153"/>
      <c r="EXR53" s="153"/>
      <c r="EXS53" s="153"/>
      <c r="EXT53" s="153"/>
      <c r="EXU53" s="153"/>
      <c r="EXV53" s="153"/>
      <c r="EXW53" s="153"/>
      <c r="EXX53" s="153"/>
      <c r="EXY53" s="153"/>
      <c r="EXZ53" s="153"/>
      <c r="EYA53" s="153"/>
      <c r="EYB53" s="153"/>
      <c r="EYC53" s="153"/>
      <c r="EYD53" s="153"/>
      <c r="EYE53" s="153"/>
      <c r="EYF53" s="153"/>
      <c r="EYG53" s="153"/>
      <c r="EYH53" s="153"/>
      <c r="EYI53" s="153"/>
      <c r="EYJ53" s="153"/>
      <c r="EYK53" s="153"/>
      <c r="EYL53" s="153"/>
      <c r="EYM53" s="153"/>
      <c r="EYN53" s="153"/>
      <c r="EYO53" s="153"/>
      <c r="EYP53" s="153"/>
      <c r="EYQ53" s="153"/>
      <c r="EYR53" s="153"/>
      <c r="EYS53" s="153"/>
      <c r="EYT53" s="153"/>
      <c r="EYU53" s="153"/>
      <c r="EYV53" s="153"/>
      <c r="EYW53" s="153"/>
      <c r="EYX53" s="153"/>
      <c r="EYY53" s="153"/>
      <c r="EYZ53" s="153"/>
      <c r="EZA53" s="153"/>
      <c r="EZB53" s="153"/>
      <c r="EZC53" s="153"/>
      <c r="EZD53" s="153"/>
      <c r="EZE53" s="153"/>
      <c r="EZF53" s="153"/>
      <c r="EZG53" s="153"/>
      <c r="EZH53" s="153"/>
      <c r="EZI53" s="153"/>
      <c r="EZJ53" s="153"/>
      <c r="EZK53" s="153"/>
      <c r="EZL53" s="153"/>
      <c r="EZM53" s="153"/>
      <c r="EZN53" s="153"/>
      <c r="EZO53" s="153"/>
      <c r="EZP53" s="153"/>
      <c r="EZQ53" s="153"/>
      <c r="EZR53" s="153"/>
      <c r="EZS53" s="153"/>
      <c r="EZT53" s="153"/>
      <c r="EZU53" s="153"/>
      <c r="EZV53" s="153"/>
      <c r="EZW53" s="153"/>
      <c r="EZX53" s="153"/>
      <c r="EZY53" s="153"/>
      <c r="EZZ53" s="153"/>
      <c r="FAA53" s="153"/>
      <c r="FAB53" s="153"/>
      <c r="FAC53" s="153"/>
      <c r="FAD53" s="153"/>
      <c r="FAE53" s="153"/>
      <c r="FAF53" s="153"/>
      <c r="FAG53" s="153"/>
      <c r="FAH53" s="153"/>
      <c r="FAI53" s="153"/>
      <c r="FAJ53" s="153"/>
      <c r="FAK53" s="153"/>
      <c r="FAL53" s="153"/>
      <c r="FAM53" s="153"/>
      <c r="FAN53" s="153"/>
      <c r="FAO53" s="153"/>
      <c r="FAP53" s="153"/>
      <c r="FAQ53" s="153"/>
      <c r="FAR53" s="153"/>
      <c r="FAS53" s="153"/>
      <c r="FAT53" s="153"/>
      <c r="FAU53" s="153"/>
      <c r="FAV53" s="153"/>
      <c r="FAW53" s="153"/>
      <c r="FAX53" s="153"/>
      <c r="FAY53" s="153"/>
      <c r="FAZ53" s="153"/>
      <c r="FBA53" s="153"/>
      <c r="FBB53" s="153"/>
      <c r="FBC53" s="153"/>
      <c r="FBD53" s="153"/>
      <c r="FBE53" s="153"/>
      <c r="FBF53" s="153"/>
      <c r="FBG53" s="153"/>
      <c r="FBH53" s="153"/>
      <c r="FBI53" s="153"/>
      <c r="FBJ53" s="153"/>
      <c r="FBK53" s="153"/>
      <c r="FBL53" s="153"/>
      <c r="FBM53" s="153"/>
      <c r="FBN53" s="153"/>
      <c r="FBO53" s="153"/>
      <c r="FBP53" s="153"/>
      <c r="FBQ53" s="153"/>
      <c r="FBR53" s="153"/>
      <c r="FBS53" s="153"/>
      <c r="FBT53" s="153"/>
      <c r="FBU53" s="153"/>
      <c r="FBV53" s="153"/>
      <c r="FBW53" s="153"/>
      <c r="FBX53" s="153"/>
      <c r="FBY53" s="153"/>
      <c r="FBZ53" s="153"/>
      <c r="FCA53" s="153"/>
      <c r="FCB53" s="153"/>
      <c r="FCC53" s="153"/>
      <c r="FCD53" s="153"/>
      <c r="FCE53" s="153"/>
      <c r="FCF53" s="153"/>
      <c r="FCG53" s="153"/>
      <c r="FCH53" s="153"/>
      <c r="FCI53" s="153"/>
      <c r="FCJ53" s="153"/>
      <c r="FCK53" s="153"/>
      <c r="FCL53" s="153"/>
      <c r="FCM53" s="153"/>
      <c r="FCN53" s="153"/>
      <c r="FCO53" s="153"/>
      <c r="FCP53" s="153"/>
      <c r="FCQ53" s="153"/>
      <c r="FCR53" s="153"/>
      <c r="FCS53" s="153"/>
      <c r="FCT53" s="153"/>
      <c r="FCU53" s="153"/>
      <c r="FCV53" s="153"/>
      <c r="FCW53" s="153"/>
      <c r="FCX53" s="153"/>
      <c r="FCY53" s="153"/>
      <c r="FCZ53" s="153"/>
      <c r="FDA53" s="153"/>
      <c r="FDB53" s="153"/>
      <c r="FDC53" s="153"/>
      <c r="FDD53" s="153"/>
      <c r="FDE53" s="153"/>
      <c r="FDF53" s="153"/>
      <c r="FDG53" s="153"/>
      <c r="FDH53" s="153"/>
      <c r="FDI53" s="153"/>
      <c r="FDJ53" s="153"/>
      <c r="FDK53" s="153"/>
      <c r="FDL53" s="153"/>
      <c r="FDM53" s="153"/>
      <c r="FDN53" s="153"/>
      <c r="FDO53" s="153"/>
      <c r="FDP53" s="153"/>
      <c r="FDQ53" s="153"/>
      <c r="FDR53" s="153"/>
      <c r="FDS53" s="153"/>
      <c r="FDT53" s="153"/>
      <c r="FDU53" s="153"/>
      <c r="FDV53" s="153"/>
      <c r="FDW53" s="153"/>
      <c r="FDX53" s="153"/>
      <c r="FDY53" s="153"/>
      <c r="FDZ53" s="153"/>
      <c r="FEA53" s="153"/>
      <c r="FEB53" s="153"/>
      <c r="FEC53" s="153"/>
      <c r="FED53" s="153"/>
      <c r="FEE53" s="153"/>
      <c r="FEF53" s="153"/>
      <c r="FEG53" s="153"/>
      <c r="FEH53" s="153"/>
      <c r="FEI53" s="153"/>
      <c r="FEJ53" s="153"/>
      <c r="FEK53" s="153"/>
      <c r="FEL53" s="153"/>
      <c r="FEM53" s="153"/>
      <c r="FEN53" s="153"/>
      <c r="FEO53" s="153"/>
      <c r="FEP53" s="153"/>
      <c r="FEQ53" s="153"/>
      <c r="FER53" s="153"/>
      <c r="FES53" s="153"/>
      <c r="FET53" s="153"/>
      <c r="FEU53" s="153"/>
      <c r="FEV53" s="153"/>
      <c r="FEW53" s="153"/>
      <c r="FEX53" s="153"/>
      <c r="FEY53" s="153"/>
      <c r="FEZ53" s="153"/>
      <c r="FFA53" s="153"/>
      <c r="FFB53" s="153"/>
      <c r="FFC53" s="153"/>
      <c r="FFD53" s="153"/>
      <c r="FFE53" s="153"/>
      <c r="FFF53" s="153"/>
      <c r="FFG53" s="153"/>
      <c r="FFH53" s="153"/>
      <c r="FFI53" s="153"/>
      <c r="FFJ53" s="153"/>
      <c r="FFK53" s="153"/>
      <c r="FFL53" s="153"/>
      <c r="FFM53" s="153"/>
      <c r="FFN53" s="153"/>
      <c r="FFO53" s="153"/>
      <c r="FFP53" s="153"/>
      <c r="FFQ53" s="153"/>
      <c r="FFR53" s="153"/>
      <c r="FFS53" s="153"/>
      <c r="FFT53" s="153"/>
      <c r="FFU53" s="153"/>
      <c r="FFV53" s="153"/>
      <c r="FFW53" s="153"/>
      <c r="FFX53" s="153"/>
      <c r="FFY53" s="153"/>
      <c r="FFZ53" s="153"/>
      <c r="FGA53" s="153"/>
      <c r="FGB53" s="153"/>
      <c r="FGC53" s="153"/>
      <c r="FGD53" s="153"/>
      <c r="FGE53" s="153"/>
      <c r="FGF53" s="153"/>
      <c r="FGG53" s="153"/>
      <c r="FGH53" s="153"/>
      <c r="FGI53" s="153"/>
      <c r="FGJ53" s="153"/>
      <c r="FGK53" s="153"/>
      <c r="FGL53" s="153"/>
      <c r="FGM53" s="153"/>
      <c r="FGN53" s="153"/>
      <c r="FGO53" s="153"/>
      <c r="FGP53" s="153"/>
      <c r="FGQ53" s="153"/>
      <c r="FGR53" s="153"/>
      <c r="FGS53" s="153"/>
      <c r="FGT53" s="153"/>
      <c r="FGU53" s="153"/>
      <c r="FGV53" s="153"/>
      <c r="FGW53" s="153"/>
      <c r="FGX53" s="153"/>
      <c r="FGY53" s="153"/>
      <c r="FGZ53" s="153"/>
      <c r="FHA53" s="153"/>
      <c r="FHB53" s="153"/>
      <c r="FHC53" s="153"/>
      <c r="FHD53" s="153"/>
      <c r="FHE53" s="153"/>
      <c r="FHF53" s="153"/>
      <c r="FHG53" s="153"/>
      <c r="FHH53" s="153"/>
      <c r="FHI53" s="153"/>
      <c r="FHJ53" s="153"/>
      <c r="FHK53" s="153"/>
      <c r="FHL53" s="153"/>
      <c r="FHM53" s="153"/>
      <c r="FHN53" s="153"/>
      <c r="FHO53" s="153"/>
      <c r="FHP53" s="153"/>
      <c r="FHQ53" s="153"/>
      <c r="FHR53" s="153"/>
      <c r="FHS53" s="153"/>
      <c r="FHT53" s="153"/>
      <c r="FHU53" s="153"/>
      <c r="FHV53" s="153"/>
      <c r="FHW53" s="153"/>
      <c r="FHX53" s="153"/>
      <c r="FHY53" s="153"/>
      <c r="FHZ53" s="153"/>
      <c r="FIA53" s="153"/>
      <c r="FIB53" s="153"/>
      <c r="FIC53" s="153"/>
      <c r="FID53" s="153"/>
      <c r="FIE53" s="153"/>
      <c r="FIF53" s="153"/>
      <c r="FIG53" s="153"/>
      <c r="FIH53" s="153"/>
      <c r="FII53" s="153"/>
      <c r="FIJ53" s="153"/>
      <c r="FIK53" s="153"/>
      <c r="FIL53" s="153"/>
      <c r="FIM53" s="153"/>
      <c r="FIN53" s="153"/>
      <c r="FIO53" s="153"/>
      <c r="FIP53" s="153"/>
      <c r="FIQ53" s="153"/>
      <c r="FIR53" s="153"/>
      <c r="FIS53" s="153"/>
      <c r="FIT53" s="153"/>
      <c r="FIU53" s="153"/>
      <c r="FIV53" s="153"/>
      <c r="FIW53" s="153"/>
      <c r="FIX53" s="153"/>
      <c r="FIY53" s="153"/>
      <c r="FIZ53" s="153"/>
      <c r="FJA53" s="153"/>
      <c r="FJB53" s="153"/>
      <c r="FJC53" s="153"/>
      <c r="FJD53" s="153"/>
      <c r="FJE53" s="153"/>
      <c r="FJF53" s="153"/>
      <c r="FJG53" s="153"/>
      <c r="FJH53" s="153"/>
      <c r="FJI53" s="153"/>
      <c r="FJJ53" s="153"/>
      <c r="FJK53" s="153"/>
      <c r="FJL53" s="153"/>
      <c r="FJM53" s="153"/>
      <c r="FJN53" s="153"/>
      <c r="FJO53" s="153"/>
      <c r="FJP53" s="153"/>
      <c r="FJQ53" s="153"/>
      <c r="FJR53" s="153"/>
      <c r="FJS53" s="153"/>
      <c r="FJT53" s="153"/>
      <c r="FJU53" s="153"/>
      <c r="FJV53" s="153"/>
      <c r="FJW53" s="153"/>
      <c r="FJX53" s="153"/>
      <c r="FJY53" s="153"/>
      <c r="FJZ53" s="153"/>
      <c r="FKA53" s="153"/>
      <c r="FKB53" s="153"/>
      <c r="FKC53" s="153"/>
      <c r="FKD53" s="153"/>
      <c r="FKE53" s="153"/>
      <c r="FKF53" s="153"/>
      <c r="FKG53" s="153"/>
      <c r="FKH53" s="153"/>
      <c r="FKI53" s="153"/>
      <c r="FKJ53" s="153"/>
      <c r="FKK53" s="153"/>
      <c r="FKL53" s="153"/>
      <c r="FKM53" s="153"/>
      <c r="FKN53" s="153"/>
      <c r="FKO53" s="153"/>
      <c r="FKP53" s="153"/>
      <c r="FKQ53" s="153"/>
      <c r="FKR53" s="153"/>
      <c r="FKS53" s="153"/>
      <c r="FKT53" s="153"/>
      <c r="FKU53" s="153"/>
      <c r="FKV53" s="153"/>
      <c r="FKW53" s="153"/>
      <c r="FKX53" s="153"/>
      <c r="FKY53" s="153"/>
      <c r="FKZ53" s="153"/>
      <c r="FLA53" s="153"/>
      <c r="FLB53" s="153"/>
      <c r="FLC53" s="153"/>
      <c r="FLD53" s="153"/>
      <c r="FLE53" s="153"/>
      <c r="FLF53" s="153"/>
      <c r="FLG53" s="153"/>
      <c r="FLH53" s="153"/>
      <c r="FLI53" s="153"/>
      <c r="FLJ53" s="153"/>
      <c r="FLK53" s="153"/>
      <c r="FLL53" s="153"/>
      <c r="FLM53" s="153"/>
      <c r="FLN53" s="153"/>
      <c r="FLO53" s="153"/>
      <c r="FLP53" s="153"/>
      <c r="FLQ53" s="153"/>
      <c r="FLR53" s="153"/>
      <c r="FLS53" s="153"/>
      <c r="FLT53" s="153"/>
      <c r="FLU53" s="153"/>
      <c r="FLV53" s="153"/>
      <c r="FLW53" s="153"/>
      <c r="FLX53" s="153"/>
      <c r="FLY53" s="153"/>
      <c r="FLZ53" s="153"/>
      <c r="FMA53" s="153"/>
      <c r="FMB53" s="153"/>
      <c r="FMC53" s="153"/>
      <c r="FMD53" s="153"/>
      <c r="FME53" s="153"/>
      <c r="FMF53" s="153"/>
      <c r="FMG53" s="153"/>
      <c r="FMH53" s="153"/>
      <c r="FMI53" s="153"/>
      <c r="FMJ53" s="153"/>
      <c r="FMK53" s="153"/>
      <c r="FML53" s="153"/>
      <c r="FMM53" s="153"/>
      <c r="FMN53" s="153"/>
      <c r="FMO53" s="153"/>
      <c r="FMP53" s="153"/>
      <c r="FMQ53" s="153"/>
      <c r="FMR53" s="153"/>
      <c r="FMS53" s="153"/>
      <c r="FMT53" s="153"/>
      <c r="FMU53" s="153"/>
      <c r="FMV53" s="153"/>
      <c r="FMW53" s="153"/>
      <c r="FMX53" s="153"/>
      <c r="FMY53" s="153"/>
      <c r="FMZ53" s="153"/>
      <c r="FNA53" s="153"/>
      <c r="FNB53" s="153"/>
      <c r="FNC53" s="153"/>
      <c r="FND53" s="153"/>
      <c r="FNE53" s="153"/>
      <c r="FNF53" s="153"/>
      <c r="FNG53" s="153"/>
      <c r="FNH53" s="153"/>
      <c r="FNI53" s="153"/>
      <c r="FNJ53" s="153"/>
      <c r="FNK53" s="153"/>
      <c r="FNL53" s="153"/>
      <c r="FNM53" s="153"/>
      <c r="FNN53" s="153"/>
      <c r="FNO53" s="153"/>
      <c r="FNP53" s="153"/>
      <c r="FNQ53" s="153"/>
      <c r="FNR53" s="153"/>
      <c r="FNS53" s="153"/>
      <c r="FNT53" s="153"/>
      <c r="FNU53" s="153"/>
      <c r="FNV53" s="153"/>
      <c r="FNW53" s="153"/>
      <c r="FNX53" s="153"/>
      <c r="FNY53" s="153"/>
      <c r="FNZ53" s="153"/>
      <c r="FOA53" s="153"/>
      <c r="FOB53" s="153"/>
      <c r="FOC53" s="153"/>
      <c r="FOD53" s="153"/>
      <c r="FOE53" s="153"/>
      <c r="FOF53" s="153"/>
      <c r="FOG53" s="153"/>
      <c r="FOH53" s="153"/>
      <c r="FOI53" s="153"/>
      <c r="FOJ53" s="153"/>
      <c r="FOK53" s="153"/>
      <c r="FOL53" s="153"/>
      <c r="FOM53" s="153"/>
      <c r="FON53" s="153"/>
      <c r="FOO53" s="153"/>
      <c r="FOP53" s="153"/>
      <c r="FOQ53" s="153"/>
      <c r="FOR53" s="153"/>
      <c r="FOS53" s="153"/>
      <c r="FOT53" s="153"/>
      <c r="FOU53" s="153"/>
      <c r="FOV53" s="153"/>
      <c r="FOW53" s="153"/>
      <c r="FOX53" s="153"/>
      <c r="FOY53" s="153"/>
      <c r="FOZ53" s="153"/>
      <c r="FPA53" s="153"/>
      <c r="FPB53" s="153"/>
      <c r="FPC53" s="153"/>
      <c r="FPD53" s="153"/>
      <c r="FPE53" s="153"/>
      <c r="FPF53" s="153"/>
      <c r="FPG53" s="153"/>
      <c r="FPH53" s="153"/>
      <c r="FPI53" s="153"/>
      <c r="FPJ53" s="153"/>
      <c r="FPK53" s="153"/>
      <c r="FPL53" s="153"/>
      <c r="FPM53" s="153"/>
      <c r="FPN53" s="153"/>
      <c r="FPO53" s="153"/>
      <c r="FPP53" s="153"/>
      <c r="FPQ53" s="153"/>
      <c r="FPR53" s="153"/>
      <c r="FPS53" s="153"/>
      <c r="FPT53" s="153"/>
      <c r="FPU53" s="153"/>
      <c r="FPV53" s="153"/>
      <c r="FPW53" s="153"/>
      <c r="FPX53" s="153"/>
      <c r="FPY53" s="153"/>
      <c r="FPZ53" s="153"/>
      <c r="FQA53" s="153"/>
      <c r="FQB53" s="153"/>
      <c r="FQC53" s="153"/>
      <c r="FQD53" s="153"/>
      <c r="FQE53" s="153"/>
      <c r="FQF53" s="153"/>
      <c r="FQG53" s="153"/>
      <c r="FQH53" s="153"/>
      <c r="FQI53" s="153"/>
      <c r="FQJ53" s="153"/>
      <c r="FQK53" s="153"/>
      <c r="FQL53" s="153"/>
      <c r="FQM53" s="153"/>
      <c r="FQN53" s="153"/>
      <c r="FQO53" s="153"/>
      <c r="FQP53" s="153"/>
      <c r="FQQ53" s="153"/>
      <c r="FQR53" s="153"/>
      <c r="FQS53" s="153"/>
      <c r="FQT53" s="153"/>
      <c r="FQU53" s="153"/>
      <c r="FQV53" s="153"/>
      <c r="FQW53" s="153"/>
      <c r="FQX53" s="153"/>
      <c r="FQY53" s="153"/>
      <c r="FQZ53" s="153"/>
      <c r="FRA53" s="153"/>
      <c r="FRB53" s="153"/>
      <c r="FRC53" s="153"/>
      <c r="FRD53" s="153"/>
      <c r="FRE53" s="153"/>
      <c r="FRF53" s="153"/>
      <c r="FRG53" s="153"/>
      <c r="FRH53" s="153"/>
      <c r="FRI53" s="153"/>
      <c r="FRJ53" s="153"/>
      <c r="FRK53" s="153"/>
      <c r="FRL53" s="153"/>
      <c r="FRM53" s="153"/>
      <c r="FRN53" s="153"/>
      <c r="FRO53" s="153"/>
      <c r="FRP53" s="153"/>
      <c r="FRQ53" s="153"/>
      <c r="FRR53" s="153"/>
      <c r="FRS53" s="153"/>
      <c r="FRT53" s="153"/>
      <c r="FRU53" s="153"/>
      <c r="FRV53" s="153"/>
      <c r="FRW53" s="153"/>
      <c r="FRX53" s="153"/>
      <c r="FRY53" s="153"/>
      <c r="FRZ53" s="153"/>
      <c r="FSA53" s="153"/>
      <c r="FSB53" s="153"/>
      <c r="FSC53" s="153"/>
      <c r="FSD53" s="153"/>
      <c r="FSE53" s="153"/>
      <c r="FSF53" s="153"/>
      <c r="FSG53" s="153"/>
      <c r="FSH53" s="153"/>
      <c r="FSI53" s="153"/>
      <c r="FSJ53" s="153"/>
      <c r="FSK53" s="153"/>
      <c r="FSL53" s="153"/>
      <c r="FSM53" s="153"/>
      <c r="FSN53" s="153"/>
      <c r="FSO53" s="153"/>
      <c r="FSP53" s="153"/>
      <c r="FSQ53" s="153"/>
      <c r="FSR53" s="153"/>
      <c r="FSS53" s="153"/>
      <c r="FST53" s="153"/>
      <c r="FSU53" s="153"/>
      <c r="FSV53" s="153"/>
      <c r="FSW53" s="153"/>
      <c r="FSX53" s="153"/>
      <c r="FSY53" s="153"/>
      <c r="FSZ53" s="153"/>
      <c r="FTA53" s="153"/>
      <c r="FTB53" s="153"/>
      <c r="FTC53" s="153"/>
      <c r="FTD53" s="153"/>
      <c r="FTE53" s="153"/>
      <c r="FTF53" s="153"/>
      <c r="FTG53" s="153"/>
      <c r="FTH53" s="153"/>
      <c r="FTI53" s="153"/>
      <c r="FTJ53" s="153"/>
      <c r="FTK53" s="153"/>
      <c r="FTL53" s="153"/>
      <c r="FTM53" s="153"/>
      <c r="FTN53" s="153"/>
      <c r="FTO53" s="153"/>
      <c r="FTP53" s="153"/>
      <c r="FTQ53" s="153"/>
      <c r="FTR53" s="153"/>
      <c r="FTS53" s="153"/>
      <c r="FTT53" s="153"/>
      <c r="FTU53" s="153"/>
      <c r="FTV53" s="153"/>
      <c r="FTW53" s="153"/>
      <c r="FTX53" s="153"/>
      <c r="FTY53" s="153"/>
      <c r="FTZ53" s="153"/>
      <c r="FUA53" s="153"/>
      <c r="FUB53" s="153"/>
      <c r="FUC53" s="153"/>
      <c r="FUD53" s="153"/>
      <c r="FUE53" s="153"/>
      <c r="FUF53" s="153"/>
      <c r="FUG53" s="153"/>
      <c r="FUH53" s="153"/>
      <c r="FUI53" s="153"/>
      <c r="FUJ53" s="153"/>
      <c r="FUK53" s="153"/>
      <c r="FUL53" s="153"/>
      <c r="FUM53" s="153"/>
      <c r="FUN53" s="153"/>
      <c r="FUO53" s="153"/>
      <c r="FUP53" s="153"/>
      <c r="FUQ53" s="153"/>
      <c r="FUR53" s="153"/>
      <c r="FUS53" s="153"/>
      <c r="FUT53" s="153"/>
      <c r="FUU53" s="153"/>
      <c r="FUV53" s="153"/>
      <c r="FUW53" s="153"/>
      <c r="FUX53" s="153"/>
      <c r="FUY53" s="153"/>
      <c r="FUZ53" s="153"/>
      <c r="FVA53" s="153"/>
      <c r="FVB53" s="153"/>
      <c r="FVC53" s="153"/>
      <c r="FVD53" s="153"/>
      <c r="FVE53" s="153"/>
      <c r="FVF53" s="153"/>
      <c r="FVG53" s="153"/>
      <c r="FVH53" s="153"/>
      <c r="FVI53" s="153"/>
      <c r="FVJ53" s="153"/>
      <c r="FVK53" s="153"/>
      <c r="FVL53" s="153"/>
      <c r="FVM53" s="153"/>
      <c r="FVN53" s="153"/>
      <c r="FVO53" s="153"/>
      <c r="FVP53" s="153"/>
      <c r="FVQ53" s="153"/>
      <c r="FVR53" s="153"/>
      <c r="FVS53" s="153"/>
      <c r="FVT53" s="153"/>
      <c r="FVU53" s="153"/>
      <c r="FVV53" s="153"/>
      <c r="FVW53" s="153"/>
      <c r="FVX53" s="153"/>
      <c r="FVY53" s="153"/>
      <c r="FVZ53" s="153"/>
      <c r="FWA53" s="153"/>
      <c r="FWB53" s="153"/>
      <c r="FWC53" s="153"/>
      <c r="FWD53" s="153"/>
      <c r="FWE53" s="153"/>
      <c r="FWF53" s="153"/>
      <c r="FWG53" s="153"/>
      <c r="FWH53" s="153"/>
      <c r="FWI53" s="153"/>
      <c r="FWJ53" s="153"/>
      <c r="FWK53" s="153"/>
      <c r="FWL53" s="153"/>
      <c r="FWM53" s="153"/>
      <c r="FWN53" s="153"/>
      <c r="FWO53" s="153"/>
      <c r="FWP53" s="153"/>
      <c r="FWQ53" s="153"/>
      <c r="FWR53" s="153"/>
      <c r="FWS53" s="153"/>
      <c r="FWT53" s="153"/>
      <c r="FWU53" s="153"/>
      <c r="FWV53" s="153"/>
      <c r="FWW53" s="153"/>
      <c r="FWX53" s="153"/>
      <c r="FWY53" s="153"/>
      <c r="FWZ53" s="153"/>
      <c r="FXA53" s="153"/>
      <c r="FXB53" s="153"/>
      <c r="FXC53" s="153"/>
      <c r="FXD53" s="153"/>
      <c r="FXE53" s="153"/>
      <c r="FXF53" s="153"/>
      <c r="FXG53" s="153"/>
      <c r="FXH53" s="153"/>
      <c r="FXI53" s="153"/>
      <c r="FXJ53" s="153"/>
      <c r="FXK53" s="153"/>
      <c r="FXL53" s="153"/>
      <c r="FXM53" s="153"/>
      <c r="FXN53" s="153"/>
      <c r="FXO53" s="153"/>
      <c r="FXP53" s="153"/>
      <c r="FXQ53" s="153"/>
      <c r="FXR53" s="153"/>
      <c r="FXS53" s="153"/>
      <c r="FXT53" s="153"/>
      <c r="FXU53" s="153"/>
      <c r="FXV53" s="153"/>
      <c r="FXW53" s="153"/>
      <c r="FXX53" s="153"/>
      <c r="FXY53" s="153"/>
      <c r="FXZ53" s="153"/>
      <c r="FYA53" s="153"/>
      <c r="FYB53" s="153"/>
      <c r="FYC53" s="153"/>
      <c r="FYD53" s="153"/>
      <c r="FYE53" s="153"/>
      <c r="FYF53" s="153"/>
      <c r="FYG53" s="153"/>
      <c r="FYH53" s="153"/>
      <c r="FYI53" s="153"/>
      <c r="FYJ53" s="153"/>
      <c r="FYK53" s="153"/>
      <c r="FYL53" s="153"/>
      <c r="FYM53" s="153"/>
      <c r="FYN53" s="153"/>
      <c r="FYO53" s="153"/>
      <c r="FYP53" s="153"/>
      <c r="FYQ53" s="153"/>
      <c r="FYR53" s="153"/>
      <c r="FYS53" s="153"/>
      <c r="FYT53" s="153"/>
      <c r="FYU53" s="153"/>
      <c r="FYV53" s="153"/>
      <c r="FYW53" s="153"/>
      <c r="FYX53" s="153"/>
      <c r="FYY53" s="153"/>
      <c r="FYZ53" s="153"/>
      <c r="FZA53" s="153"/>
      <c r="FZB53" s="153"/>
      <c r="FZC53" s="153"/>
      <c r="FZD53" s="153"/>
      <c r="FZE53" s="153"/>
      <c r="FZF53" s="153"/>
      <c r="FZG53" s="153"/>
      <c r="FZH53" s="153"/>
      <c r="FZI53" s="153"/>
      <c r="FZJ53" s="153"/>
      <c r="FZK53" s="153"/>
      <c r="FZL53" s="153"/>
      <c r="FZM53" s="153"/>
      <c r="FZN53" s="153"/>
      <c r="FZO53" s="153"/>
      <c r="FZP53" s="153"/>
      <c r="FZQ53" s="153"/>
      <c r="FZR53" s="153"/>
      <c r="FZS53" s="153"/>
      <c r="FZT53" s="153"/>
      <c r="FZU53" s="153"/>
      <c r="FZV53" s="153"/>
      <c r="FZW53" s="153"/>
      <c r="FZX53" s="153"/>
      <c r="FZY53" s="153"/>
      <c r="FZZ53" s="153"/>
      <c r="GAA53" s="153"/>
      <c r="GAB53" s="153"/>
      <c r="GAC53" s="153"/>
      <c r="GAD53" s="153"/>
      <c r="GAE53" s="153"/>
      <c r="GAF53" s="153"/>
      <c r="GAG53" s="153"/>
      <c r="GAH53" s="153"/>
      <c r="GAI53" s="153"/>
      <c r="GAJ53" s="153"/>
      <c r="GAK53" s="153"/>
      <c r="GAL53" s="153"/>
      <c r="GAM53" s="153"/>
      <c r="GAN53" s="153"/>
      <c r="GAO53" s="153"/>
      <c r="GAP53" s="153"/>
      <c r="GAQ53" s="153"/>
      <c r="GAR53" s="153"/>
      <c r="GAS53" s="153"/>
      <c r="GAT53" s="153"/>
      <c r="GAU53" s="153"/>
      <c r="GAV53" s="153"/>
      <c r="GAW53" s="153"/>
      <c r="GAX53" s="153"/>
      <c r="GAY53" s="153"/>
      <c r="GAZ53" s="153"/>
      <c r="GBA53" s="153"/>
      <c r="GBB53" s="153"/>
      <c r="GBC53" s="153"/>
      <c r="GBD53" s="153"/>
      <c r="GBE53" s="153"/>
      <c r="GBF53" s="153"/>
      <c r="GBG53" s="153"/>
      <c r="GBH53" s="153"/>
      <c r="GBI53" s="153"/>
      <c r="GBJ53" s="153"/>
      <c r="GBK53" s="153"/>
      <c r="GBL53" s="153"/>
      <c r="GBM53" s="153"/>
      <c r="GBN53" s="153"/>
      <c r="GBO53" s="153"/>
      <c r="GBP53" s="153"/>
      <c r="GBQ53" s="153"/>
      <c r="GBR53" s="153"/>
      <c r="GBS53" s="153"/>
      <c r="GBT53" s="153"/>
      <c r="GBU53" s="153"/>
      <c r="GBV53" s="153"/>
      <c r="GBW53" s="153"/>
      <c r="GBX53" s="153"/>
      <c r="GBY53" s="153"/>
      <c r="GBZ53" s="153"/>
      <c r="GCA53" s="153"/>
      <c r="GCB53" s="153"/>
      <c r="GCC53" s="153"/>
      <c r="GCD53" s="153"/>
      <c r="GCE53" s="153"/>
      <c r="GCF53" s="153"/>
      <c r="GCG53" s="153"/>
      <c r="GCH53" s="153"/>
      <c r="GCI53" s="153"/>
      <c r="GCJ53" s="153"/>
      <c r="GCK53" s="153"/>
      <c r="GCL53" s="153"/>
      <c r="GCM53" s="153"/>
      <c r="GCN53" s="153"/>
      <c r="GCO53" s="153"/>
      <c r="GCP53" s="153"/>
      <c r="GCQ53" s="153"/>
      <c r="GCR53" s="153"/>
      <c r="GCS53" s="153"/>
      <c r="GCT53" s="153"/>
      <c r="GCU53" s="153"/>
      <c r="GCV53" s="153"/>
      <c r="GCW53" s="153"/>
      <c r="GCX53" s="153"/>
      <c r="GCY53" s="153"/>
      <c r="GCZ53" s="153"/>
      <c r="GDA53" s="153"/>
      <c r="GDB53" s="153"/>
      <c r="GDC53" s="153"/>
      <c r="GDD53" s="153"/>
      <c r="GDE53" s="153"/>
      <c r="GDF53" s="153"/>
      <c r="GDG53" s="153"/>
      <c r="GDH53" s="153"/>
      <c r="GDI53" s="153"/>
      <c r="GDJ53" s="153"/>
      <c r="GDK53" s="153"/>
      <c r="GDL53" s="153"/>
      <c r="GDM53" s="153"/>
      <c r="GDN53" s="153"/>
      <c r="GDO53" s="153"/>
      <c r="GDP53" s="153"/>
      <c r="GDQ53" s="153"/>
      <c r="GDR53" s="153"/>
      <c r="GDS53" s="153"/>
      <c r="GDT53" s="153"/>
      <c r="GDU53" s="153"/>
      <c r="GDV53" s="153"/>
      <c r="GDW53" s="153"/>
      <c r="GDX53" s="153"/>
      <c r="GDY53" s="153"/>
      <c r="GDZ53" s="153"/>
      <c r="GEA53" s="153"/>
      <c r="GEB53" s="153"/>
      <c r="GEC53" s="153"/>
      <c r="GED53" s="153"/>
      <c r="GEE53" s="153"/>
      <c r="GEF53" s="153"/>
      <c r="GEG53" s="153"/>
      <c r="GEH53" s="153"/>
      <c r="GEI53" s="153"/>
      <c r="GEJ53" s="153"/>
      <c r="GEK53" s="153"/>
      <c r="GEL53" s="153"/>
      <c r="GEM53" s="153"/>
      <c r="GEN53" s="153"/>
      <c r="GEO53" s="153"/>
      <c r="GEP53" s="153"/>
      <c r="GEQ53" s="153"/>
      <c r="GER53" s="153"/>
      <c r="GES53" s="153"/>
      <c r="GET53" s="153"/>
      <c r="GEU53" s="153"/>
      <c r="GEV53" s="153"/>
      <c r="GEW53" s="153"/>
      <c r="GEX53" s="153"/>
      <c r="GEY53" s="153"/>
      <c r="GEZ53" s="153"/>
      <c r="GFA53" s="153"/>
      <c r="GFB53" s="153"/>
      <c r="GFC53" s="153"/>
      <c r="GFD53" s="153"/>
      <c r="GFE53" s="153"/>
      <c r="GFF53" s="153"/>
      <c r="GFG53" s="153"/>
      <c r="GFH53" s="153"/>
      <c r="GFI53" s="153"/>
      <c r="GFJ53" s="153"/>
      <c r="GFK53" s="153"/>
      <c r="GFL53" s="153"/>
      <c r="GFM53" s="153"/>
      <c r="GFN53" s="153"/>
      <c r="GFO53" s="153"/>
      <c r="GFP53" s="153"/>
      <c r="GFQ53" s="153"/>
      <c r="GFR53" s="153"/>
      <c r="GFS53" s="153"/>
      <c r="GFT53" s="153"/>
      <c r="GFU53" s="153"/>
      <c r="GFV53" s="153"/>
      <c r="GFW53" s="153"/>
      <c r="GFX53" s="153"/>
      <c r="GFY53" s="153"/>
      <c r="GFZ53" s="153"/>
      <c r="GGA53" s="153"/>
      <c r="GGB53" s="153"/>
      <c r="GGC53" s="153"/>
      <c r="GGD53" s="153"/>
      <c r="GGE53" s="153"/>
      <c r="GGF53" s="153"/>
      <c r="GGG53" s="153"/>
      <c r="GGH53" s="153"/>
      <c r="GGI53" s="153"/>
      <c r="GGJ53" s="153"/>
      <c r="GGK53" s="153"/>
      <c r="GGL53" s="153"/>
      <c r="GGM53" s="153"/>
      <c r="GGN53" s="153"/>
      <c r="GGO53" s="153"/>
      <c r="GGP53" s="153"/>
      <c r="GGQ53" s="153"/>
      <c r="GGR53" s="153"/>
      <c r="GGS53" s="153"/>
      <c r="GGT53" s="153"/>
      <c r="GGU53" s="153"/>
      <c r="GGV53" s="153"/>
      <c r="GGW53" s="153"/>
      <c r="GGX53" s="153"/>
      <c r="GGY53" s="153"/>
      <c r="GGZ53" s="153"/>
      <c r="GHA53" s="153"/>
      <c r="GHB53" s="153"/>
      <c r="GHC53" s="153"/>
      <c r="GHD53" s="153"/>
      <c r="GHE53" s="153"/>
      <c r="GHF53" s="153"/>
      <c r="GHG53" s="153"/>
      <c r="GHH53" s="153"/>
      <c r="GHI53" s="153"/>
      <c r="GHJ53" s="153"/>
      <c r="GHK53" s="153"/>
      <c r="GHL53" s="153"/>
      <c r="GHM53" s="153"/>
      <c r="GHN53" s="153"/>
      <c r="GHO53" s="153"/>
      <c r="GHP53" s="153"/>
      <c r="GHQ53" s="153"/>
      <c r="GHR53" s="153"/>
      <c r="GHS53" s="153"/>
      <c r="GHT53" s="153"/>
      <c r="GHU53" s="153"/>
      <c r="GHV53" s="153"/>
      <c r="GHW53" s="153"/>
      <c r="GHX53" s="153"/>
      <c r="GHY53" s="153"/>
      <c r="GHZ53" s="153"/>
      <c r="GIA53" s="153"/>
      <c r="GIB53" s="153"/>
      <c r="GIC53" s="153"/>
      <c r="GID53" s="153"/>
      <c r="GIE53" s="153"/>
      <c r="GIF53" s="153"/>
      <c r="GIG53" s="153"/>
      <c r="GIH53" s="153"/>
      <c r="GII53" s="153"/>
      <c r="GIJ53" s="153"/>
      <c r="GIK53" s="153"/>
      <c r="GIL53" s="153"/>
      <c r="GIM53" s="153"/>
      <c r="GIN53" s="153"/>
      <c r="GIO53" s="153"/>
      <c r="GIP53" s="153"/>
      <c r="GIQ53" s="153"/>
      <c r="GIR53" s="153"/>
      <c r="GIS53" s="153"/>
      <c r="GIT53" s="153"/>
      <c r="GIU53" s="153"/>
      <c r="GIV53" s="153"/>
      <c r="GIW53" s="153"/>
      <c r="GIX53" s="153"/>
      <c r="GIY53" s="153"/>
      <c r="GIZ53" s="153"/>
      <c r="GJA53" s="153"/>
      <c r="GJB53" s="153"/>
      <c r="GJC53" s="153"/>
      <c r="GJD53" s="153"/>
      <c r="GJE53" s="153"/>
      <c r="GJF53" s="153"/>
      <c r="GJG53" s="153"/>
      <c r="GJH53" s="153"/>
      <c r="GJI53" s="153"/>
      <c r="GJJ53" s="153"/>
      <c r="GJK53" s="153"/>
      <c r="GJL53" s="153"/>
      <c r="GJM53" s="153"/>
      <c r="GJN53" s="153"/>
      <c r="GJO53" s="153"/>
      <c r="GJP53" s="153"/>
      <c r="GJQ53" s="153"/>
      <c r="GJR53" s="153"/>
      <c r="GJS53" s="153"/>
      <c r="GJT53" s="153"/>
      <c r="GJU53" s="153"/>
      <c r="GJV53" s="153"/>
      <c r="GJW53" s="153"/>
      <c r="GJX53" s="153"/>
      <c r="GJY53" s="153"/>
      <c r="GJZ53" s="153"/>
      <c r="GKA53" s="153"/>
      <c r="GKB53" s="153"/>
      <c r="GKC53" s="153"/>
      <c r="GKD53" s="153"/>
      <c r="GKE53" s="153"/>
      <c r="GKF53" s="153"/>
      <c r="GKG53" s="153"/>
      <c r="GKH53" s="153"/>
      <c r="GKI53" s="153"/>
      <c r="GKJ53" s="153"/>
      <c r="GKK53" s="153"/>
      <c r="GKL53" s="153"/>
      <c r="GKM53" s="153"/>
      <c r="GKN53" s="153"/>
      <c r="GKO53" s="153"/>
      <c r="GKP53" s="153"/>
      <c r="GKQ53" s="153"/>
      <c r="GKR53" s="153"/>
      <c r="GKS53" s="153"/>
      <c r="GKT53" s="153"/>
      <c r="GKU53" s="153"/>
      <c r="GKV53" s="153"/>
      <c r="GKW53" s="153"/>
      <c r="GKX53" s="153"/>
      <c r="GKY53" s="153"/>
      <c r="GKZ53" s="153"/>
      <c r="GLA53" s="153"/>
      <c r="GLB53" s="153"/>
      <c r="GLC53" s="153"/>
      <c r="GLD53" s="153"/>
      <c r="GLE53" s="153"/>
      <c r="GLF53" s="153"/>
      <c r="GLG53" s="153"/>
      <c r="GLH53" s="153"/>
      <c r="GLI53" s="153"/>
      <c r="GLJ53" s="153"/>
      <c r="GLK53" s="153"/>
      <c r="GLL53" s="153"/>
      <c r="GLM53" s="153"/>
      <c r="GLN53" s="153"/>
      <c r="GLO53" s="153"/>
      <c r="GLP53" s="153"/>
      <c r="GLQ53" s="153"/>
      <c r="GLR53" s="153"/>
      <c r="GLS53" s="153"/>
      <c r="GLT53" s="153"/>
      <c r="GLU53" s="153"/>
      <c r="GLV53" s="153"/>
      <c r="GLW53" s="153"/>
      <c r="GLX53" s="153"/>
      <c r="GLY53" s="153"/>
      <c r="GLZ53" s="153"/>
      <c r="GMA53" s="153"/>
      <c r="GMB53" s="153"/>
      <c r="GMC53" s="153"/>
      <c r="GMD53" s="153"/>
      <c r="GME53" s="153"/>
      <c r="GMF53" s="153"/>
      <c r="GMG53" s="153"/>
      <c r="GMH53" s="153"/>
      <c r="GMI53" s="153"/>
      <c r="GMJ53" s="153"/>
      <c r="GMK53" s="153"/>
      <c r="GML53" s="153"/>
      <c r="GMM53" s="153"/>
      <c r="GMN53" s="153"/>
      <c r="GMO53" s="153"/>
      <c r="GMP53" s="153"/>
      <c r="GMQ53" s="153"/>
      <c r="GMR53" s="153"/>
      <c r="GMS53" s="153"/>
      <c r="GMT53" s="153"/>
      <c r="GMU53" s="153"/>
      <c r="GMV53" s="153"/>
      <c r="GMW53" s="153"/>
      <c r="GMX53" s="153"/>
      <c r="GMY53" s="153"/>
      <c r="GMZ53" s="153"/>
      <c r="GNA53" s="153"/>
      <c r="GNB53" s="153"/>
      <c r="GNC53" s="153"/>
      <c r="GND53" s="153"/>
      <c r="GNE53" s="153"/>
      <c r="GNF53" s="153"/>
      <c r="GNG53" s="153"/>
      <c r="GNH53" s="153"/>
      <c r="GNI53" s="153"/>
      <c r="GNJ53" s="153"/>
      <c r="GNK53" s="153"/>
      <c r="GNL53" s="153"/>
      <c r="GNM53" s="153"/>
      <c r="GNN53" s="153"/>
      <c r="GNO53" s="153"/>
      <c r="GNP53" s="153"/>
      <c r="GNQ53" s="153"/>
      <c r="GNR53" s="153"/>
      <c r="GNS53" s="153"/>
      <c r="GNT53" s="153"/>
      <c r="GNU53" s="153"/>
      <c r="GNV53" s="153"/>
      <c r="GNW53" s="153"/>
      <c r="GNX53" s="153"/>
      <c r="GNY53" s="153"/>
      <c r="GNZ53" s="153"/>
      <c r="GOA53" s="153"/>
      <c r="GOB53" s="153"/>
      <c r="GOC53" s="153"/>
      <c r="GOD53" s="153"/>
      <c r="GOE53" s="153"/>
      <c r="GOF53" s="153"/>
      <c r="GOG53" s="153"/>
      <c r="GOH53" s="153"/>
      <c r="GOI53" s="153"/>
      <c r="GOJ53" s="153"/>
      <c r="GOK53" s="153"/>
      <c r="GOL53" s="153"/>
      <c r="GOM53" s="153"/>
      <c r="GON53" s="153"/>
      <c r="GOO53" s="153"/>
      <c r="GOP53" s="153"/>
      <c r="GOQ53" s="153"/>
      <c r="GOR53" s="153"/>
      <c r="GOS53" s="153"/>
      <c r="GOT53" s="153"/>
      <c r="GOU53" s="153"/>
      <c r="GOV53" s="153"/>
      <c r="GOW53" s="153"/>
      <c r="GOX53" s="153"/>
      <c r="GOY53" s="153"/>
      <c r="GOZ53" s="153"/>
      <c r="GPA53" s="153"/>
      <c r="GPB53" s="153"/>
      <c r="GPC53" s="153"/>
      <c r="GPD53" s="153"/>
      <c r="GPE53" s="153"/>
      <c r="GPF53" s="153"/>
      <c r="GPG53" s="153"/>
      <c r="GPH53" s="153"/>
      <c r="GPI53" s="153"/>
      <c r="GPJ53" s="153"/>
      <c r="GPK53" s="153"/>
      <c r="GPL53" s="153"/>
      <c r="GPM53" s="153"/>
      <c r="GPN53" s="153"/>
      <c r="GPO53" s="153"/>
      <c r="GPP53" s="153"/>
      <c r="GPQ53" s="153"/>
      <c r="GPR53" s="153"/>
      <c r="GPS53" s="153"/>
      <c r="GPT53" s="153"/>
      <c r="GPU53" s="153"/>
      <c r="GPV53" s="153"/>
      <c r="GPW53" s="153"/>
      <c r="GPX53" s="153"/>
      <c r="GPY53" s="153"/>
      <c r="GPZ53" s="153"/>
      <c r="GQA53" s="153"/>
      <c r="GQB53" s="153"/>
      <c r="GQC53" s="153"/>
      <c r="GQD53" s="153"/>
      <c r="GQE53" s="153"/>
      <c r="GQF53" s="153"/>
      <c r="GQG53" s="153"/>
      <c r="GQH53" s="153"/>
      <c r="GQI53" s="153"/>
      <c r="GQJ53" s="153"/>
      <c r="GQK53" s="153"/>
      <c r="GQL53" s="153"/>
      <c r="GQM53" s="153"/>
      <c r="GQN53" s="153"/>
      <c r="GQO53" s="153"/>
      <c r="GQP53" s="153"/>
      <c r="GQQ53" s="153"/>
      <c r="GQR53" s="153"/>
      <c r="GQS53" s="153"/>
      <c r="GQT53" s="153"/>
      <c r="GQU53" s="153"/>
      <c r="GQV53" s="153"/>
      <c r="GQW53" s="153"/>
      <c r="GQX53" s="153"/>
      <c r="GQY53" s="153"/>
      <c r="GQZ53" s="153"/>
      <c r="GRA53" s="153"/>
      <c r="GRB53" s="153"/>
      <c r="GRC53" s="153"/>
      <c r="GRD53" s="153"/>
      <c r="GRE53" s="153"/>
      <c r="GRF53" s="153"/>
      <c r="GRG53" s="153"/>
      <c r="GRH53" s="153"/>
      <c r="GRI53" s="153"/>
      <c r="GRJ53" s="153"/>
      <c r="GRK53" s="153"/>
      <c r="GRL53" s="153"/>
      <c r="GRM53" s="153"/>
      <c r="GRN53" s="153"/>
      <c r="GRO53" s="153"/>
      <c r="GRP53" s="153"/>
      <c r="GRQ53" s="153"/>
      <c r="GRR53" s="153"/>
      <c r="GRS53" s="153"/>
      <c r="GRT53" s="153"/>
      <c r="GRU53" s="153"/>
      <c r="GRV53" s="153"/>
      <c r="GRW53" s="153"/>
      <c r="GRX53" s="153"/>
      <c r="GRY53" s="153"/>
      <c r="GRZ53" s="153"/>
      <c r="GSA53" s="153"/>
      <c r="GSB53" s="153"/>
      <c r="GSC53" s="153"/>
      <c r="GSD53" s="153"/>
      <c r="GSE53" s="153"/>
      <c r="GSF53" s="153"/>
      <c r="GSG53" s="153"/>
      <c r="GSH53" s="153"/>
      <c r="GSI53" s="153"/>
      <c r="GSJ53" s="153"/>
      <c r="GSK53" s="153"/>
      <c r="GSL53" s="153"/>
      <c r="GSM53" s="153"/>
      <c r="GSN53" s="153"/>
      <c r="GSO53" s="153"/>
      <c r="GSP53" s="153"/>
      <c r="GSQ53" s="153"/>
      <c r="GSR53" s="153"/>
      <c r="GSS53" s="153"/>
      <c r="GST53" s="153"/>
      <c r="GSU53" s="153"/>
      <c r="GSV53" s="153"/>
      <c r="GSW53" s="153"/>
      <c r="GSX53" s="153"/>
      <c r="GSY53" s="153"/>
      <c r="GSZ53" s="153"/>
      <c r="GTA53" s="153"/>
      <c r="GTB53" s="153"/>
      <c r="GTC53" s="153"/>
      <c r="GTD53" s="153"/>
      <c r="GTE53" s="153"/>
      <c r="GTF53" s="153"/>
      <c r="GTG53" s="153"/>
      <c r="GTH53" s="153"/>
      <c r="GTI53" s="153"/>
      <c r="GTJ53" s="153"/>
      <c r="GTK53" s="153"/>
      <c r="GTL53" s="153"/>
      <c r="GTM53" s="153"/>
      <c r="GTN53" s="153"/>
      <c r="GTO53" s="153"/>
      <c r="GTP53" s="153"/>
      <c r="GTQ53" s="153"/>
      <c r="GTR53" s="153"/>
      <c r="GTS53" s="153"/>
      <c r="GTT53" s="153"/>
      <c r="GTU53" s="153"/>
      <c r="GTV53" s="153"/>
      <c r="GTW53" s="153"/>
      <c r="GTX53" s="153"/>
      <c r="GTY53" s="153"/>
      <c r="GTZ53" s="153"/>
      <c r="GUA53" s="153"/>
      <c r="GUB53" s="153"/>
      <c r="GUC53" s="153"/>
      <c r="GUD53" s="153"/>
      <c r="GUE53" s="153"/>
      <c r="GUF53" s="153"/>
      <c r="GUG53" s="153"/>
      <c r="GUH53" s="153"/>
      <c r="GUI53" s="153"/>
      <c r="GUJ53" s="153"/>
      <c r="GUK53" s="153"/>
      <c r="GUL53" s="153"/>
      <c r="GUM53" s="153"/>
      <c r="GUN53" s="153"/>
      <c r="GUO53" s="153"/>
      <c r="GUP53" s="153"/>
      <c r="GUQ53" s="153"/>
      <c r="GUR53" s="153"/>
      <c r="GUS53" s="153"/>
      <c r="GUT53" s="153"/>
      <c r="GUU53" s="153"/>
      <c r="GUV53" s="153"/>
      <c r="GUW53" s="153"/>
      <c r="GUX53" s="153"/>
      <c r="GUY53" s="153"/>
      <c r="GUZ53" s="153"/>
      <c r="GVA53" s="153"/>
      <c r="GVB53" s="153"/>
      <c r="GVC53" s="153"/>
      <c r="GVD53" s="153"/>
      <c r="GVE53" s="153"/>
      <c r="GVF53" s="153"/>
      <c r="GVG53" s="153"/>
      <c r="GVH53" s="153"/>
      <c r="GVI53" s="153"/>
      <c r="GVJ53" s="153"/>
      <c r="GVK53" s="153"/>
      <c r="GVL53" s="153"/>
      <c r="GVM53" s="153"/>
      <c r="GVN53" s="153"/>
      <c r="GVO53" s="153"/>
      <c r="GVP53" s="153"/>
      <c r="GVQ53" s="153"/>
      <c r="GVR53" s="153"/>
      <c r="GVS53" s="153"/>
      <c r="GVT53" s="153"/>
      <c r="GVU53" s="153"/>
      <c r="GVV53" s="153"/>
      <c r="GVW53" s="153"/>
      <c r="GVX53" s="153"/>
      <c r="GVY53" s="153"/>
      <c r="GVZ53" s="153"/>
      <c r="GWA53" s="153"/>
      <c r="GWB53" s="153"/>
      <c r="GWC53" s="153"/>
      <c r="GWD53" s="153"/>
      <c r="GWE53" s="153"/>
      <c r="GWF53" s="153"/>
      <c r="GWG53" s="153"/>
      <c r="GWH53" s="153"/>
      <c r="GWI53" s="153"/>
      <c r="GWJ53" s="153"/>
      <c r="GWK53" s="153"/>
      <c r="GWL53" s="153"/>
      <c r="GWM53" s="153"/>
      <c r="GWN53" s="153"/>
      <c r="GWO53" s="153"/>
      <c r="GWP53" s="153"/>
      <c r="GWQ53" s="153"/>
      <c r="GWR53" s="153"/>
      <c r="GWS53" s="153"/>
      <c r="GWT53" s="153"/>
      <c r="GWU53" s="153"/>
      <c r="GWV53" s="153"/>
      <c r="GWW53" s="153"/>
      <c r="GWX53" s="153"/>
      <c r="GWY53" s="153"/>
      <c r="GWZ53" s="153"/>
      <c r="GXA53" s="153"/>
      <c r="GXB53" s="153"/>
      <c r="GXC53" s="153"/>
      <c r="GXD53" s="153"/>
      <c r="GXE53" s="153"/>
      <c r="GXF53" s="153"/>
      <c r="GXG53" s="153"/>
      <c r="GXH53" s="153"/>
      <c r="GXI53" s="153"/>
      <c r="GXJ53" s="153"/>
      <c r="GXK53" s="153"/>
      <c r="GXL53" s="153"/>
      <c r="GXM53" s="153"/>
      <c r="GXN53" s="153"/>
      <c r="GXO53" s="153"/>
      <c r="GXP53" s="153"/>
      <c r="GXQ53" s="153"/>
      <c r="GXR53" s="153"/>
      <c r="GXS53" s="153"/>
      <c r="GXT53" s="153"/>
      <c r="GXU53" s="153"/>
      <c r="GXV53" s="153"/>
      <c r="GXW53" s="153"/>
      <c r="GXX53" s="153"/>
      <c r="GXY53" s="153"/>
      <c r="GXZ53" s="153"/>
      <c r="GYA53" s="153"/>
      <c r="GYB53" s="153"/>
      <c r="GYC53" s="153"/>
      <c r="GYD53" s="153"/>
      <c r="GYE53" s="153"/>
      <c r="GYF53" s="153"/>
      <c r="GYG53" s="153"/>
      <c r="GYH53" s="153"/>
      <c r="GYI53" s="153"/>
      <c r="GYJ53" s="153"/>
      <c r="GYK53" s="153"/>
      <c r="GYL53" s="153"/>
      <c r="GYM53" s="153"/>
      <c r="GYN53" s="153"/>
      <c r="GYO53" s="153"/>
      <c r="GYP53" s="153"/>
      <c r="GYQ53" s="153"/>
      <c r="GYR53" s="153"/>
      <c r="GYS53" s="153"/>
      <c r="GYT53" s="153"/>
      <c r="GYU53" s="153"/>
      <c r="GYV53" s="153"/>
      <c r="GYW53" s="153"/>
      <c r="GYX53" s="153"/>
      <c r="GYY53" s="153"/>
      <c r="GYZ53" s="153"/>
      <c r="GZA53" s="153"/>
      <c r="GZB53" s="153"/>
      <c r="GZC53" s="153"/>
      <c r="GZD53" s="153"/>
      <c r="GZE53" s="153"/>
      <c r="GZF53" s="153"/>
      <c r="GZG53" s="153"/>
      <c r="GZH53" s="153"/>
      <c r="GZI53" s="153"/>
      <c r="GZJ53" s="153"/>
      <c r="GZK53" s="153"/>
      <c r="GZL53" s="153"/>
      <c r="GZM53" s="153"/>
      <c r="GZN53" s="153"/>
      <c r="GZO53" s="153"/>
      <c r="GZP53" s="153"/>
      <c r="GZQ53" s="153"/>
      <c r="GZR53" s="153"/>
      <c r="GZS53" s="153"/>
      <c r="GZT53" s="153"/>
      <c r="GZU53" s="153"/>
      <c r="GZV53" s="153"/>
      <c r="GZW53" s="153"/>
      <c r="GZX53" s="153"/>
      <c r="GZY53" s="153"/>
      <c r="GZZ53" s="153"/>
      <c r="HAA53" s="153"/>
      <c r="HAB53" s="153"/>
      <c r="HAC53" s="153"/>
      <c r="HAD53" s="153"/>
      <c r="HAE53" s="153"/>
      <c r="HAF53" s="153"/>
      <c r="HAG53" s="153"/>
      <c r="HAH53" s="153"/>
      <c r="HAI53" s="153"/>
      <c r="HAJ53" s="153"/>
      <c r="HAK53" s="153"/>
      <c r="HAL53" s="153"/>
      <c r="HAM53" s="153"/>
      <c r="HAN53" s="153"/>
      <c r="HAO53" s="153"/>
      <c r="HAP53" s="153"/>
      <c r="HAQ53" s="153"/>
      <c r="HAR53" s="153"/>
      <c r="HAS53" s="153"/>
      <c r="HAT53" s="153"/>
      <c r="HAU53" s="153"/>
      <c r="HAV53" s="153"/>
      <c r="HAW53" s="153"/>
      <c r="HAX53" s="153"/>
      <c r="HAY53" s="153"/>
      <c r="HAZ53" s="153"/>
      <c r="HBA53" s="153"/>
      <c r="HBB53" s="153"/>
      <c r="HBC53" s="153"/>
      <c r="HBD53" s="153"/>
      <c r="HBE53" s="153"/>
      <c r="HBF53" s="153"/>
      <c r="HBG53" s="153"/>
      <c r="HBH53" s="153"/>
      <c r="HBI53" s="153"/>
      <c r="HBJ53" s="153"/>
      <c r="HBK53" s="153"/>
      <c r="HBL53" s="153"/>
      <c r="HBM53" s="153"/>
      <c r="HBN53" s="153"/>
      <c r="HBO53" s="153"/>
      <c r="HBP53" s="153"/>
      <c r="HBQ53" s="153"/>
      <c r="HBR53" s="153"/>
      <c r="HBS53" s="153"/>
      <c r="HBT53" s="153"/>
      <c r="HBU53" s="153"/>
      <c r="HBV53" s="153"/>
      <c r="HBW53" s="153"/>
      <c r="HBX53" s="153"/>
      <c r="HBY53" s="153"/>
      <c r="HBZ53" s="153"/>
      <c r="HCA53" s="153"/>
      <c r="HCB53" s="153"/>
      <c r="HCC53" s="153"/>
      <c r="HCD53" s="153"/>
      <c r="HCE53" s="153"/>
      <c r="HCF53" s="153"/>
      <c r="HCG53" s="153"/>
      <c r="HCH53" s="153"/>
      <c r="HCI53" s="153"/>
      <c r="HCJ53" s="153"/>
      <c r="HCK53" s="153"/>
      <c r="HCL53" s="153"/>
      <c r="HCM53" s="153"/>
      <c r="HCN53" s="153"/>
      <c r="HCO53" s="153"/>
      <c r="HCP53" s="153"/>
      <c r="HCQ53" s="153"/>
      <c r="HCR53" s="153"/>
      <c r="HCS53" s="153"/>
      <c r="HCT53" s="153"/>
      <c r="HCU53" s="153"/>
      <c r="HCV53" s="153"/>
      <c r="HCW53" s="153"/>
      <c r="HCX53" s="153"/>
      <c r="HCY53" s="153"/>
      <c r="HCZ53" s="153"/>
      <c r="HDA53" s="153"/>
      <c r="HDB53" s="153"/>
      <c r="HDC53" s="153"/>
      <c r="HDD53" s="153"/>
      <c r="HDE53" s="153"/>
      <c r="HDF53" s="153"/>
      <c r="HDG53" s="153"/>
      <c r="HDH53" s="153"/>
      <c r="HDI53" s="153"/>
      <c r="HDJ53" s="153"/>
      <c r="HDK53" s="153"/>
      <c r="HDL53" s="153"/>
      <c r="HDM53" s="153"/>
      <c r="HDN53" s="153"/>
      <c r="HDO53" s="153"/>
      <c r="HDP53" s="153"/>
      <c r="HDQ53" s="153"/>
      <c r="HDR53" s="153"/>
      <c r="HDS53" s="153"/>
      <c r="HDT53" s="153"/>
      <c r="HDU53" s="153"/>
      <c r="HDV53" s="153"/>
      <c r="HDW53" s="153"/>
      <c r="HDX53" s="153"/>
      <c r="HDY53" s="153"/>
      <c r="HDZ53" s="153"/>
      <c r="HEA53" s="153"/>
      <c r="HEB53" s="153"/>
      <c r="HEC53" s="153"/>
      <c r="HED53" s="153"/>
      <c r="HEE53" s="153"/>
      <c r="HEF53" s="153"/>
      <c r="HEG53" s="153"/>
      <c r="HEH53" s="153"/>
      <c r="HEI53" s="153"/>
      <c r="HEJ53" s="153"/>
      <c r="HEK53" s="153"/>
      <c r="HEL53" s="153"/>
      <c r="HEM53" s="153"/>
      <c r="HEN53" s="153"/>
      <c r="HEO53" s="153"/>
      <c r="HEP53" s="153"/>
      <c r="HEQ53" s="153"/>
      <c r="HER53" s="153"/>
      <c r="HES53" s="153"/>
      <c r="HET53" s="153"/>
      <c r="HEU53" s="153"/>
      <c r="HEV53" s="153"/>
      <c r="HEW53" s="153"/>
      <c r="HEX53" s="153"/>
      <c r="HEY53" s="153"/>
      <c r="HEZ53" s="153"/>
      <c r="HFA53" s="153"/>
      <c r="HFB53" s="153"/>
      <c r="HFC53" s="153"/>
      <c r="HFD53" s="153"/>
      <c r="HFE53" s="153"/>
      <c r="HFF53" s="153"/>
      <c r="HFG53" s="153"/>
      <c r="HFH53" s="153"/>
      <c r="HFI53" s="153"/>
      <c r="HFJ53" s="153"/>
      <c r="HFK53" s="153"/>
      <c r="HFL53" s="153"/>
      <c r="HFM53" s="153"/>
      <c r="HFN53" s="153"/>
      <c r="HFO53" s="153"/>
      <c r="HFP53" s="153"/>
      <c r="HFQ53" s="153"/>
      <c r="HFR53" s="153"/>
      <c r="HFS53" s="153"/>
      <c r="HFT53" s="153"/>
      <c r="HFU53" s="153"/>
      <c r="HFV53" s="153"/>
      <c r="HFW53" s="153"/>
      <c r="HFX53" s="153"/>
      <c r="HFY53" s="153"/>
      <c r="HFZ53" s="153"/>
      <c r="HGA53" s="153"/>
      <c r="HGB53" s="153"/>
      <c r="HGC53" s="153"/>
      <c r="HGD53" s="153"/>
      <c r="HGE53" s="153"/>
      <c r="HGF53" s="153"/>
      <c r="HGG53" s="153"/>
      <c r="HGH53" s="153"/>
      <c r="HGI53" s="153"/>
      <c r="HGJ53" s="153"/>
      <c r="HGK53" s="153"/>
      <c r="HGL53" s="153"/>
      <c r="HGM53" s="153"/>
      <c r="HGN53" s="153"/>
      <c r="HGO53" s="153"/>
      <c r="HGP53" s="153"/>
      <c r="HGQ53" s="153"/>
      <c r="HGR53" s="153"/>
      <c r="HGS53" s="153"/>
      <c r="HGT53" s="153"/>
      <c r="HGU53" s="153"/>
      <c r="HGV53" s="153"/>
      <c r="HGW53" s="153"/>
      <c r="HGX53" s="153"/>
      <c r="HGY53" s="153"/>
      <c r="HGZ53" s="153"/>
      <c r="HHA53" s="153"/>
      <c r="HHB53" s="153"/>
      <c r="HHC53" s="153"/>
      <c r="HHD53" s="153"/>
      <c r="HHE53" s="153"/>
      <c r="HHF53" s="153"/>
      <c r="HHG53" s="153"/>
      <c r="HHH53" s="153"/>
      <c r="HHI53" s="153"/>
      <c r="HHJ53" s="153"/>
      <c r="HHK53" s="153"/>
      <c r="HHL53" s="153"/>
      <c r="HHM53" s="153"/>
      <c r="HHN53" s="153"/>
      <c r="HHO53" s="153"/>
      <c r="HHP53" s="153"/>
      <c r="HHQ53" s="153"/>
      <c r="HHR53" s="153"/>
      <c r="HHS53" s="153"/>
      <c r="HHT53" s="153"/>
      <c r="HHU53" s="153"/>
      <c r="HHV53" s="153"/>
      <c r="HHW53" s="153"/>
      <c r="HHX53" s="153"/>
      <c r="HHY53" s="153"/>
      <c r="HHZ53" s="153"/>
      <c r="HIA53" s="153"/>
      <c r="HIB53" s="153"/>
      <c r="HIC53" s="153"/>
      <c r="HID53" s="153"/>
      <c r="HIE53" s="153"/>
      <c r="HIF53" s="153"/>
      <c r="HIG53" s="153"/>
      <c r="HIH53" s="153"/>
      <c r="HII53" s="153"/>
      <c r="HIJ53" s="153"/>
      <c r="HIK53" s="153"/>
      <c r="HIL53" s="153"/>
      <c r="HIM53" s="153"/>
      <c r="HIN53" s="153"/>
      <c r="HIO53" s="153"/>
      <c r="HIP53" s="153"/>
      <c r="HIQ53" s="153"/>
      <c r="HIR53" s="153"/>
      <c r="HIS53" s="153"/>
      <c r="HIT53" s="153"/>
      <c r="HIU53" s="153"/>
      <c r="HIV53" s="153"/>
      <c r="HIW53" s="153"/>
      <c r="HIX53" s="153"/>
      <c r="HIY53" s="153"/>
      <c r="HIZ53" s="153"/>
      <c r="HJA53" s="153"/>
      <c r="HJB53" s="153"/>
      <c r="HJC53" s="153"/>
      <c r="HJD53" s="153"/>
      <c r="HJE53" s="153"/>
      <c r="HJF53" s="153"/>
      <c r="HJG53" s="153"/>
      <c r="HJH53" s="153"/>
      <c r="HJI53" s="153"/>
      <c r="HJJ53" s="153"/>
      <c r="HJK53" s="153"/>
      <c r="HJL53" s="153"/>
      <c r="HJM53" s="153"/>
      <c r="HJN53" s="153"/>
      <c r="HJO53" s="153"/>
      <c r="HJP53" s="153"/>
      <c r="HJQ53" s="153"/>
      <c r="HJR53" s="153"/>
      <c r="HJS53" s="153"/>
      <c r="HJT53" s="153"/>
      <c r="HJU53" s="153"/>
      <c r="HJV53" s="153"/>
      <c r="HJW53" s="153"/>
      <c r="HJX53" s="153"/>
      <c r="HJY53" s="153"/>
      <c r="HJZ53" s="153"/>
      <c r="HKA53" s="153"/>
      <c r="HKB53" s="153"/>
      <c r="HKC53" s="153"/>
      <c r="HKD53" s="153"/>
      <c r="HKE53" s="153"/>
      <c r="HKF53" s="153"/>
      <c r="HKG53" s="153"/>
      <c r="HKH53" s="153"/>
      <c r="HKI53" s="153"/>
      <c r="HKJ53" s="153"/>
      <c r="HKK53" s="153"/>
      <c r="HKL53" s="153"/>
      <c r="HKM53" s="153"/>
      <c r="HKN53" s="153"/>
      <c r="HKO53" s="153"/>
      <c r="HKP53" s="153"/>
      <c r="HKQ53" s="153"/>
      <c r="HKR53" s="153"/>
      <c r="HKS53" s="153"/>
      <c r="HKT53" s="153"/>
      <c r="HKU53" s="153"/>
      <c r="HKV53" s="153"/>
      <c r="HKW53" s="153"/>
      <c r="HKX53" s="153"/>
      <c r="HKY53" s="153"/>
      <c r="HKZ53" s="153"/>
      <c r="HLA53" s="153"/>
      <c r="HLB53" s="153"/>
      <c r="HLC53" s="153"/>
      <c r="HLD53" s="153"/>
      <c r="HLE53" s="153"/>
      <c r="HLF53" s="153"/>
      <c r="HLG53" s="153"/>
      <c r="HLH53" s="153"/>
      <c r="HLI53" s="153"/>
      <c r="HLJ53" s="153"/>
      <c r="HLK53" s="153"/>
      <c r="HLL53" s="153"/>
      <c r="HLM53" s="153"/>
      <c r="HLN53" s="153"/>
      <c r="HLO53" s="153"/>
      <c r="HLP53" s="153"/>
      <c r="HLQ53" s="153"/>
      <c r="HLR53" s="153"/>
      <c r="HLS53" s="153"/>
      <c r="HLT53" s="153"/>
      <c r="HLU53" s="153"/>
      <c r="HLV53" s="153"/>
      <c r="HLW53" s="153"/>
      <c r="HLX53" s="153"/>
      <c r="HLY53" s="153"/>
      <c r="HLZ53" s="153"/>
      <c r="HMA53" s="153"/>
      <c r="HMB53" s="153"/>
      <c r="HMC53" s="153"/>
      <c r="HMD53" s="153"/>
      <c r="HME53" s="153"/>
      <c r="HMF53" s="153"/>
      <c r="HMG53" s="153"/>
      <c r="HMH53" s="153"/>
      <c r="HMI53" s="153"/>
      <c r="HMJ53" s="153"/>
      <c r="HMK53" s="153"/>
      <c r="HML53" s="153"/>
      <c r="HMM53" s="153"/>
      <c r="HMN53" s="153"/>
      <c r="HMO53" s="153"/>
      <c r="HMP53" s="153"/>
      <c r="HMQ53" s="153"/>
      <c r="HMR53" s="153"/>
      <c r="HMS53" s="153"/>
      <c r="HMT53" s="153"/>
      <c r="HMU53" s="153"/>
      <c r="HMV53" s="153"/>
      <c r="HMW53" s="153"/>
      <c r="HMX53" s="153"/>
      <c r="HMY53" s="153"/>
      <c r="HMZ53" s="153"/>
      <c r="HNA53" s="153"/>
      <c r="HNB53" s="153"/>
      <c r="HNC53" s="153"/>
      <c r="HND53" s="153"/>
      <c r="HNE53" s="153"/>
      <c r="HNF53" s="153"/>
      <c r="HNG53" s="153"/>
      <c r="HNH53" s="153"/>
      <c r="HNI53" s="153"/>
      <c r="HNJ53" s="153"/>
      <c r="HNK53" s="153"/>
      <c r="HNL53" s="153"/>
      <c r="HNM53" s="153"/>
      <c r="HNN53" s="153"/>
      <c r="HNO53" s="153"/>
      <c r="HNP53" s="153"/>
      <c r="HNQ53" s="153"/>
      <c r="HNR53" s="153"/>
      <c r="HNS53" s="153"/>
      <c r="HNT53" s="153"/>
      <c r="HNU53" s="153"/>
      <c r="HNV53" s="153"/>
      <c r="HNW53" s="153"/>
      <c r="HNX53" s="153"/>
      <c r="HNY53" s="153"/>
      <c r="HNZ53" s="153"/>
      <c r="HOA53" s="153"/>
      <c r="HOB53" s="153"/>
      <c r="HOC53" s="153"/>
      <c r="HOD53" s="153"/>
      <c r="HOE53" s="153"/>
      <c r="HOF53" s="153"/>
      <c r="HOG53" s="153"/>
      <c r="HOH53" s="153"/>
      <c r="HOI53" s="153"/>
      <c r="HOJ53" s="153"/>
      <c r="HOK53" s="153"/>
      <c r="HOL53" s="153"/>
      <c r="HOM53" s="153"/>
      <c r="HON53" s="153"/>
      <c r="HOO53" s="153"/>
      <c r="HOP53" s="153"/>
      <c r="HOQ53" s="153"/>
      <c r="HOR53" s="153"/>
      <c r="HOS53" s="153"/>
      <c r="HOT53" s="153"/>
      <c r="HOU53" s="153"/>
      <c r="HOV53" s="153"/>
      <c r="HOW53" s="153"/>
      <c r="HOX53" s="153"/>
      <c r="HOY53" s="153"/>
      <c r="HOZ53" s="153"/>
      <c r="HPA53" s="153"/>
      <c r="HPB53" s="153"/>
      <c r="HPC53" s="153"/>
      <c r="HPD53" s="153"/>
      <c r="HPE53" s="153"/>
      <c r="HPF53" s="153"/>
      <c r="HPG53" s="153"/>
      <c r="HPH53" s="153"/>
      <c r="HPI53" s="153"/>
      <c r="HPJ53" s="153"/>
      <c r="HPK53" s="153"/>
      <c r="HPL53" s="153"/>
      <c r="HPM53" s="153"/>
      <c r="HPN53" s="153"/>
      <c r="HPO53" s="153"/>
      <c r="HPP53" s="153"/>
      <c r="HPQ53" s="153"/>
      <c r="HPR53" s="153"/>
      <c r="HPS53" s="153"/>
      <c r="HPT53" s="153"/>
      <c r="HPU53" s="153"/>
      <c r="HPV53" s="153"/>
      <c r="HPW53" s="153"/>
      <c r="HPX53" s="153"/>
      <c r="HPY53" s="153"/>
      <c r="HPZ53" s="153"/>
      <c r="HQA53" s="153"/>
      <c r="HQB53" s="153"/>
      <c r="HQC53" s="153"/>
      <c r="HQD53" s="153"/>
      <c r="HQE53" s="153"/>
      <c r="HQF53" s="153"/>
      <c r="HQG53" s="153"/>
      <c r="HQH53" s="153"/>
      <c r="HQI53" s="153"/>
      <c r="HQJ53" s="153"/>
      <c r="HQK53" s="153"/>
      <c r="HQL53" s="153"/>
      <c r="HQM53" s="153"/>
      <c r="HQN53" s="153"/>
      <c r="HQO53" s="153"/>
      <c r="HQP53" s="153"/>
      <c r="HQQ53" s="153"/>
      <c r="HQR53" s="153"/>
      <c r="HQS53" s="153"/>
      <c r="HQT53" s="153"/>
      <c r="HQU53" s="153"/>
      <c r="HQV53" s="153"/>
      <c r="HQW53" s="153"/>
      <c r="HQX53" s="153"/>
      <c r="HQY53" s="153"/>
      <c r="HQZ53" s="153"/>
      <c r="HRA53" s="153"/>
      <c r="HRB53" s="153"/>
      <c r="HRC53" s="153"/>
      <c r="HRD53" s="153"/>
      <c r="HRE53" s="153"/>
      <c r="HRF53" s="153"/>
      <c r="HRG53" s="153"/>
      <c r="HRH53" s="153"/>
      <c r="HRI53" s="153"/>
      <c r="HRJ53" s="153"/>
      <c r="HRK53" s="153"/>
      <c r="HRL53" s="153"/>
      <c r="HRM53" s="153"/>
      <c r="HRN53" s="153"/>
      <c r="HRO53" s="153"/>
      <c r="HRP53" s="153"/>
      <c r="HRQ53" s="153"/>
      <c r="HRR53" s="153"/>
      <c r="HRS53" s="153"/>
      <c r="HRT53" s="153"/>
      <c r="HRU53" s="153"/>
      <c r="HRV53" s="153"/>
      <c r="HRW53" s="153"/>
      <c r="HRX53" s="153"/>
      <c r="HRY53" s="153"/>
      <c r="HRZ53" s="153"/>
      <c r="HSA53" s="153"/>
      <c r="HSB53" s="153"/>
      <c r="HSC53" s="153"/>
      <c r="HSD53" s="153"/>
      <c r="HSE53" s="153"/>
      <c r="HSF53" s="153"/>
      <c r="HSG53" s="153"/>
      <c r="HSH53" s="153"/>
      <c r="HSI53" s="153"/>
      <c r="HSJ53" s="153"/>
      <c r="HSK53" s="153"/>
      <c r="HSL53" s="153"/>
      <c r="HSM53" s="153"/>
      <c r="HSN53" s="153"/>
      <c r="HSO53" s="153"/>
      <c r="HSP53" s="153"/>
      <c r="HSQ53" s="153"/>
      <c r="HSR53" s="153"/>
      <c r="HSS53" s="153"/>
      <c r="HST53" s="153"/>
      <c r="HSU53" s="153"/>
      <c r="HSV53" s="153"/>
      <c r="HSW53" s="153"/>
      <c r="HSX53" s="153"/>
      <c r="HSY53" s="153"/>
      <c r="HSZ53" s="153"/>
      <c r="HTA53" s="153"/>
      <c r="HTB53" s="153"/>
      <c r="HTC53" s="153"/>
      <c r="HTD53" s="153"/>
      <c r="HTE53" s="153"/>
      <c r="HTF53" s="153"/>
      <c r="HTG53" s="153"/>
      <c r="HTH53" s="153"/>
      <c r="HTI53" s="153"/>
      <c r="HTJ53" s="153"/>
      <c r="HTK53" s="153"/>
      <c r="HTL53" s="153"/>
      <c r="HTM53" s="153"/>
      <c r="HTN53" s="153"/>
      <c r="HTO53" s="153"/>
      <c r="HTP53" s="153"/>
      <c r="HTQ53" s="153"/>
      <c r="HTR53" s="153"/>
      <c r="HTS53" s="153"/>
      <c r="HTT53" s="153"/>
      <c r="HTU53" s="153"/>
      <c r="HTV53" s="153"/>
      <c r="HTW53" s="153"/>
      <c r="HTX53" s="153"/>
      <c r="HTY53" s="153"/>
      <c r="HTZ53" s="153"/>
      <c r="HUA53" s="153"/>
      <c r="HUB53" s="153"/>
      <c r="HUC53" s="153"/>
      <c r="HUD53" s="153"/>
      <c r="HUE53" s="153"/>
      <c r="HUF53" s="153"/>
      <c r="HUG53" s="153"/>
      <c r="HUH53" s="153"/>
      <c r="HUI53" s="153"/>
      <c r="HUJ53" s="153"/>
      <c r="HUK53" s="153"/>
      <c r="HUL53" s="153"/>
      <c r="HUM53" s="153"/>
      <c r="HUN53" s="153"/>
      <c r="HUO53" s="153"/>
      <c r="HUP53" s="153"/>
      <c r="HUQ53" s="153"/>
      <c r="HUR53" s="153"/>
      <c r="HUS53" s="153"/>
      <c r="HUT53" s="153"/>
      <c r="HUU53" s="153"/>
      <c r="HUV53" s="153"/>
      <c r="HUW53" s="153"/>
      <c r="HUX53" s="153"/>
      <c r="HUY53" s="153"/>
      <c r="HUZ53" s="153"/>
      <c r="HVA53" s="153"/>
      <c r="HVB53" s="153"/>
      <c r="HVC53" s="153"/>
      <c r="HVD53" s="153"/>
      <c r="HVE53" s="153"/>
      <c r="HVF53" s="153"/>
      <c r="HVG53" s="153"/>
      <c r="HVH53" s="153"/>
      <c r="HVI53" s="153"/>
      <c r="HVJ53" s="153"/>
      <c r="HVK53" s="153"/>
      <c r="HVL53" s="153"/>
      <c r="HVM53" s="153"/>
      <c r="HVN53" s="153"/>
      <c r="HVO53" s="153"/>
      <c r="HVP53" s="153"/>
      <c r="HVQ53" s="153"/>
      <c r="HVR53" s="153"/>
      <c r="HVS53" s="153"/>
      <c r="HVT53" s="153"/>
      <c r="HVU53" s="153"/>
      <c r="HVV53" s="153"/>
      <c r="HVW53" s="153"/>
      <c r="HVX53" s="153"/>
      <c r="HVY53" s="153"/>
      <c r="HVZ53" s="153"/>
      <c r="HWA53" s="153"/>
      <c r="HWB53" s="153"/>
      <c r="HWC53" s="153"/>
      <c r="HWD53" s="153"/>
      <c r="HWE53" s="153"/>
      <c r="HWF53" s="153"/>
      <c r="HWG53" s="153"/>
      <c r="HWH53" s="153"/>
      <c r="HWI53" s="153"/>
      <c r="HWJ53" s="153"/>
      <c r="HWK53" s="153"/>
      <c r="HWL53" s="153"/>
      <c r="HWM53" s="153"/>
      <c r="HWN53" s="153"/>
      <c r="HWO53" s="153"/>
      <c r="HWP53" s="153"/>
      <c r="HWQ53" s="153"/>
      <c r="HWR53" s="153"/>
      <c r="HWS53" s="153"/>
      <c r="HWT53" s="153"/>
      <c r="HWU53" s="153"/>
      <c r="HWV53" s="153"/>
      <c r="HWW53" s="153"/>
      <c r="HWX53" s="153"/>
      <c r="HWY53" s="153"/>
      <c r="HWZ53" s="153"/>
      <c r="HXA53" s="153"/>
      <c r="HXB53" s="153"/>
      <c r="HXC53" s="153"/>
      <c r="HXD53" s="153"/>
      <c r="HXE53" s="153"/>
      <c r="HXF53" s="153"/>
      <c r="HXG53" s="153"/>
      <c r="HXH53" s="153"/>
      <c r="HXI53" s="153"/>
      <c r="HXJ53" s="153"/>
      <c r="HXK53" s="153"/>
      <c r="HXL53" s="153"/>
      <c r="HXM53" s="153"/>
      <c r="HXN53" s="153"/>
      <c r="HXO53" s="153"/>
      <c r="HXP53" s="153"/>
      <c r="HXQ53" s="153"/>
      <c r="HXR53" s="153"/>
      <c r="HXS53" s="153"/>
      <c r="HXT53" s="153"/>
      <c r="HXU53" s="153"/>
      <c r="HXV53" s="153"/>
      <c r="HXW53" s="153"/>
      <c r="HXX53" s="153"/>
      <c r="HXY53" s="153"/>
      <c r="HXZ53" s="153"/>
      <c r="HYA53" s="153"/>
      <c r="HYB53" s="153"/>
      <c r="HYC53" s="153"/>
      <c r="HYD53" s="153"/>
      <c r="HYE53" s="153"/>
      <c r="HYF53" s="153"/>
      <c r="HYG53" s="153"/>
      <c r="HYH53" s="153"/>
      <c r="HYI53" s="153"/>
      <c r="HYJ53" s="153"/>
      <c r="HYK53" s="153"/>
      <c r="HYL53" s="153"/>
      <c r="HYM53" s="153"/>
      <c r="HYN53" s="153"/>
      <c r="HYO53" s="153"/>
      <c r="HYP53" s="153"/>
      <c r="HYQ53" s="153"/>
      <c r="HYR53" s="153"/>
      <c r="HYS53" s="153"/>
      <c r="HYT53" s="153"/>
      <c r="HYU53" s="153"/>
      <c r="HYV53" s="153"/>
      <c r="HYW53" s="153"/>
      <c r="HYX53" s="153"/>
      <c r="HYY53" s="153"/>
      <c r="HYZ53" s="153"/>
      <c r="HZA53" s="153"/>
      <c r="HZB53" s="153"/>
      <c r="HZC53" s="153"/>
      <c r="HZD53" s="153"/>
      <c r="HZE53" s="153"/>
      <c r="HZF53" s="153"/>
      <c r="HZG53" s="153"/>
      <c r="HZH53" s="153"/>
      <c r="HZI53" s="153"/>
      <c r="HZJ53" s="153"/>
      <c r="HZK53" s="153"/>
      <c r="HZL53" s="153"/>
      <c r="HZM53" s="153"/>
      <c r="HZN53" s="153"/>
      <c r="HZO53" s="153"/>
      <c r="HZP53" s="153"/>
      <c r="HZQ53" s="153"/>
      <c r="HZR53" s="153"/>
      <c r="HZS53" s="153"/>
      <c r="HZT53" s="153"/>
      <c r="HZU53" s="153"/>
      <c r="HZV53" s="153"/>
      <c r="HZW53" s="153"/>
      <c r="HZX53" s="153"/>
      <c r="HZY53" s="153"/>
      <c r="HZZ53" s="153"/>
      <c r="IAA53" s="153"/>
      <c r="IAB53" s="153"/>
      <c r="IAC53" s="153"/>
      <c r="IAD53" s="153"/>
      <c r="IAE53" s="153"/>
      <c r="IAF53" s="153"/>
      <c r="IAG53" s="153"/>
      <c r="IAH53" s="153"/>
      <c r="IAI53" s="153"/>
      <c r="IAJ53" s="153"/>
      <c r="IAK53" s="153"/>
      <c r="IAL53" s="153"/>
      <c r="IAM53" s="153"/>
      <c r="IAN53" s="153"/>
      <c r="IAO53" s="153"/>
      <c r="IAP53" s="153"/>
      <c r="IAQ53" s="153"/>
      <c r="IAR53" s="153"/>
      <c r="IAS53" s="153"/>
      <c r="IAT53" s="153"/>
      <c r="IAU53" s="153"/>
      <c r="IAV53" s="153"/>
      <c r="IAW53" s="153"/>
      <c r="IAX53" s="153"/>
      <c r="IAY53" s="153"/>
      <c r="IAZ53" s="153"/>
      <c r="IBA53" s="153"/>
      <c r="IBB53" s="153"/>
      <c r="IBC53" s="153"/>
      <c r="IBD53" s="153"/>
      <c r="IBE53" s="153"/>
      <c r="IBF53" s="153"/>
      <c r="IBG53" s="153"/>
      <c r="IBH53" s="153"/>
      <c r="IBI53" s="153"/>
      <c r="IBJ53" s="153"/>
      <c r="IBK53" s="153"/>
      <c r="IBL53" s="153"/>
      <c r="IBM53" s="153"/>
      <c r="IBN53" s="153"/>
      <c r="IBO53" s="153"/>
      <c r="IBP53" s="153"/>
      <c r="IBQ53" s="153"/>
      <c r="IBR53" s="153"/>
      <c r="IBS53" s="153"/>
      <c r="IBT53" s="153"/>
      <c r="IBU53" s="153"/>
      <c r="IBV53" s="153"/>
      <c r="IBW53" s="153"/>
      <c r="IBX53" s="153"/>
      <c r="IBY53" s="153"/>
      <c r="IBZ53" s="153"/>
      <c r="ICA53" s="153"/>
      <c r="ICB53" s="153"/>
      <c r="ICC53" s="153"/>
      <c r="ICD53" s="153"/>
      <c r="ICE53" s="153"/>
      <c r="ICF53" s="153"/>
      <c r="ICG53" s="153"/>
      <c r="ICH53" s="153"/>
      <c r="ICI53" s="153"/>
      <c r="ICJ53" s="153"/>
      <c r="ICK53" s="153"/>
      <c r="ICL53" s="153"/>
      <c r="ICM53" s="153"/>
      <c r="ICN53" s="153"/>
      <c r="ICO53" s="153"/>
      <c r="ICP53" s="153"/>
      <c r="ICQ53" s="153"/>
      <c r="ICR53" s="153"/>
      <c r="ICS53" s="153"/>
      <c r="ICT53" s="153"/>
      <c r="ICU53" s="153"/>
      <c r="ICV53" s="153"/>
      <c r="ICW53" s="153"/>
      <c r="ICX53" s="153"/>
      <c r="ICY53" s="153"/>
      <c r="ICZ53" s="153"/>
      <c r="IDA53" s="153"/>
      <c r="IDB53" s="153"/>
      <c r="IDC53" s="153"/>
      <c r="IDD53" s="153"/>
      <c r="IDE53" s="153"/>
      <c r="IDF53" s="153"/>
      <c r="IDG53" s="153"/>
      <c r="IDH53" s="153"/>
      <c r="IDI53" s="153"/>
      <c r="IDJ53" s="153"/>
      <c r="IDK53" s="153"/>
      <c r="IDL53" s="153"/>
      <c r="IDM53" s="153"/>
      <c r="IDN53" s="153"/>
      <c r="IDO53" s="153"/>
      <c r="IDP53" s="153"/>
      <c r="IDQ53" s="153"/>
      <c r="IDR53" s="153"/>
      <c r="IDS53" s="153"/>
      <c r="IDT53" s="153"/>
      <c r="IDU53" s="153"/>
      <c r="IDV53" s="153"/>
      <c r="IDW53" s="153"/>
      <c r="IDX53" s="153"/>
      <c r="IDY53" s="153"/>
      <c r="IDZ53" s="153"/>
      <c r="IEA53" s="153"/>
      <c r="IEB53" s="153"/>
      <c r="IEC53" s="153"/>
      <c r="IED53" s="153"/>
      <c r="IEE53" s="153"/>
      <c r="IEF53" s="153"/>
      <c r="IEG53" s="153"/>
      <c r="IEH53" s="153"/>
      <c r="IEI53" s="153"/>
      <c r="IEJ53" s="153"/>
      <c r="IEK53" s="153"/>
      <c r="IEL53" s="153"/>
      <c r="IEM53" s="153"/>
      <c r="IEN53" s="153"/>
      <c r="IEO53" s="153"/>
      <c r="IEP53" s="153"/>
      <c r="IEQ53" s="153"/>
      <c r="IER53" s="153"/>
      <c r="IES53" s="153"/>
      <c r="IET53" s="153"/>
      <c r="IEU53" s="153"/>
      <c r="IEV53" s="153"/>
      <c r="IEW53" s="153"/>
      <c r="IEX53" s="153"/>
      <c r="IEY53" s="153"/>
      <c r="IEZ53" s="153"/>
      <c r="IFA53" s="153"/>
      <c r="IFB53" s="153"/>
      <c r="IFC53" s="153"/>
      <c r="IFD53" s="153"/>
      <c r="IFE53" s="153"/>
      <c r="IFF53" s="153"/>
      <c r="IFG53" s="153"/>
      <c r="IFH53" s="153"/>
      <c r="IFI53" s="153"/>
      <c r="IFJ53" s="153"/>
      <c r="IFK53" s="153"/>
      <c r="IFL53" s="153"/>
      <c r="IFM53" s="153"/>
      <c r="IFN53" s="153"/>
      <c r="IFO53" s="153"/>
      <c r="IFP53" s="153"/>
      <c r="IFQ53" s="153"/>
      <c r="IFR53" s="153"/>
      <c r="IFS53" s="153"/>
      <c r="IFT53" s="153"/>
      <c r="IFU53" s="153"/>
      <c r="IFV53" s="153"/>
      <c r="IFW53" s="153"/>
      <c r="IFX53" s="153"/>
      <c r="IFY53" s="153"/>
      <c r="IFZ53" s="153"/>
      <c r="IGA53" s="153"/>
      <c r="IGB53" s="153"/>
      <c r="IGC53" s="153"/>
      <c r="IGD53" s="153"/>
      <c r="IGE53" s="153"/>
      <c r="IGF53" s="153"/>
      <c r="IGG53" s="153"/>
      <c r="IGH53" s="153"/>
      <c r="IGI53" s="153"/>
      <c r="IGJ53" s="153"/>
      <c r="IGK53" s="153"/>
      <c r="IGL53" s="153"/>
      <c r="IGM53" s="153"/>
      <c r="IGN53" s="153"/>
      <c r="IGO53" s="153"/>
      <c r="IGP53" s="153"/>
      <c r="IGQ53" s="153"/>
      <c r="IGR53" s="153"/>
      <c r="IGS53" s="153"/>
      <c r="IGT53" s="153"/>
      <c r="IGU53" s="153"/>
      <c r="IGV53" s="153"/>
      <c r="IGW53" s="153"/>
      <c r="IGX53" s="153"/>
      <c r="IGY53" s="153"/>
      <c r="IGZ53" s="153"/>
      <c r="IHA53" s="153"/>
      <c r="IHB53" s="153"/>
      <c r="IHC53" s="153"/>
      <c r="IHD53" s="153"/>
      <c r="IHE53" s="153"/>
      <c r="IHF53" s="153"/>
      <c r="IHG53" s="153"/>
      <c r="IHH53" s="153"/>
      <c r="IHI53" s="153"/>
      <c r="IHJ53" s="153"/>
      <c r="IHK53" s="153"/>
      <c r="IHL53" s="153"/>
      <c r="IHM53" s="153"/>
      <c r="IHN53" s="153"/>
      <c r="IHO53" s="153"/>
      <c r="IHP53" s="153"/>
      <c r="IHQ53" s="153"/>
      <c r="IHR53" s="153"/>
      <c r="IHS53" s="153"/>
      <c r="IHT53" s="153"/>
      <c r="IHU53" s="153"/>
      <c r="IHV53" s="153"/>
      <c r="IHW53" s="153"/>
      <c r="IHX53" s="153"/>
      <c r="IHY53" s="153"/>
      <c r="IHZ53" s="153"/>
      <c r="IIA53" s="153"/>
      <c r="IIB53" s="153"/>
      <c r="IIC53" s="153"/>
      <c r="IID53" s="153"/>
      <c r="IIE53" s="153"/>
      <c r="IIF53" s="153"/>
      <c r="IIG53" s="153"/>
      <c r="IIH53" s="153"/>
      <c r="III53" s="153"/>
      <c r="IIJ53" s="153"/>
      <c r="IIK53" s="153"/>
      <c r="IIL53" s="153"/>
      <c r="IIM53" s="153"/>
      <c r="IIN53" s="153"/>
      <c r="IIO53" s="153"/>
      <c r="IIP53" s="153"/>
      <c r="IIQ53" s="153"/>
      <c r="IIR53" s="153"/>
      <c r="IIS53" s="153"/>
      <c r="IIT53" s="153"/>
      <c r="IIU53" s="153"/>
      <c r="IIV53" s="153"/>
      <c r="IIW53" s="153"/>
      <c r="IIX53" s="153"/>
      <c r="IIY53" s="153"/>
      <c r="IIZ53" s="153"/>
      <c r="IJA53" s="153"/>
      <c r="IJB53" s="153"/>
      <c r="IJC53" s="153"/>
      <c r="IJD53" s="153"/>
      <c r="IJE53" s="153"/>
      <c r="IJF53" s="153"/>
      <c r="IJG53" s="153"/>
      <c r="IJH53" s="153"/>
      <c r="IJI53" s="153"/>
      <c r="IJJ53" s="153"/>
      <c r="IJK53" s="153"/>
      <c r="IJL53" s="153"/>
      <c r="IJM53" s="153"/>
      <c r="IJN53" s="153"/>
      <c r="IJO53" s="153"/>
      <c r="IJP53" s="153"/>
      <c r="IJQ53" s="153"/>
      <c r="IJR53" s="153"/>
      <c r="IJS53" s="153"/>
      <c r="IJT53" s="153"/>
      <c r="IJU53" s="153"/>
      <c r="IJV53" s="153"/>
      <c r="IJW53" s="153"/>
      <c r="IJX53" s="153"/>
      <c r="IJY53" s="153"/>
      <c r="IJZ53" s="153"/>
      <c r="IKA53" s="153"/>
      <c r="IKB53" s="153"/>
      <c r="IKC53" s="153"/>
      <c r="IKD53" s="153"/>
      <c r="IKE53" s="153"/>
      <c r="IKF53" s="153"/>
      <c r="IKG53" s="153"/>
      <c r="IKH53" s="153"/>
      <c r="IKI53" s="153"/>
      <c r="IKJ53" s="153"/>
      <c r="IKK53" s="153"/>
      <c r="IKL53" s="153"/>
      <c r="IKM53" s="153"/>
      <c r="IKN53" s="153"/>
      <c r="IKO53" s="153"/>
      <c r="IKP53" s="153"/>
      <c r="IKQ53" s="153"/>
      <c r="IKR53" s="153"/>
      <c r="IKS53" s="153"/>
      <c r="IKT53" s="153"/>
      <c r="IKU53" s="153"/>
      <c r="IKV53" s="153"/>
      <c r="IKW53" s="153"/>
      <c r="IKX53" s="153"/>
      <c r="IKY53" s="153"/>
      <c r="IKZ53" s="153"/>
      <c r="ILA53" s="153"/>
      <c r="ILB53" s="153"/>
      <c r="ILC53" s="153"/>
      <c r="ILD53" s="153"/>
      <c r="ILE53" s="153"/>
      <c r="ILF53" s="153"/>
      <c r="ILG53" s="153"/>
      <c r="ILH53" s="153"/>
      <c r="ILI53" s="153"/>
      <c r="ILJ53" s="153"/>
      <c r="ILK53" s="153"/>
      <c r="ILL53" s="153"/>
      <c r="ILM53" s="153"/>
      <c r="ILN53" s="153"/>
      <c r="ILO53" s="153"/>
      <c r="ILP53" s="153"/>
      <c r="ILQ53" s="153"/>
      <c r="ILR53" s="153"/>
      <c r="ILS53" s="153"/>
      <c r="ILT53" s="153"/>
      <c r="ILU53" s="153"/>
      <c r="ILV53" s="153"/>
      <c r="ILW53" s="153"/>
      <c r="ILX53" s="153"/>
      <c r="ILY53" s="153"/>
      <c r="ILZ53" s="153"/>
      <c r="IMA53" s="153"/>
      <c r="IMB53" s="153"/>
      <c r="IMC53" s="153"/>
      <c r="IMD53" s="153"/>
      <c r="IME53" s="153"/>
      <c r="IMF53" s="153"/>
      <c r="IMG53" s="153"/>
      <c r="IMH53" s="153"/>
      <c r="IMI53" s="153"/>
      <c r="IMJ53" s="153"/>
      <c r="IMK53" s="153"/>
      <c r="IML53" s="153"/>
      <c r="IMM53" s="153"/>
      <c r="IMN53" s="153"/>
      <c r="IMO53" s="153"/>
      <c r="IMP53" s="153"/>
      <c r="IMQ53" s="153"/>
      <c r="IMR53" s="153"/>
      <c r="IMS53" s="153"/>
      <c r="IMT53" s="153"/>
      <c r="IMU53" s="153"/>
      <c r="IMV53" s="153"/>
      <c r="IMW53" s="153"/>
      <c r="IMX53" s="153"/>
      <c r="IMY53" s="153"/>
      <c r="IMZ53" s="153"/>
      <c r="INA53" s="153"/>
      <c r="INB53" s="153"/>
      <c r="INC53" s="153"/>
      <c r="IND53" s="153"/>
      <c r="INE53" s="153"/>
      <c r="INF53" s="153"/>
      <c r="ING53" s="153"/>
      <c r="INH53" s="153"/>
      <c r="INI53" s="153"/>
      <c r="INJ53" s="153"/>
      <c r="INK53" s="153"/>
      <c r="INL53" s="153"/>
      <c r="INM53" s="153"/>
      <c r="INN53" s="153"/>
      <c r="INO53" s="153"/>
      <c r="INP53" s="153"/>
      <c r="INQ53" s="153"/>
      <c r="INR53" s="153"/>
      <c r="INS53" s="153"/>
      <c r="INT53" s="153"/>
      <c r="INU53" s="153"/>
      <c r="INV53" s="153"/>
      <c r="INW53" s="153"/>
      <c r="INX53" s="153"/>
      <c r="INY53" s="153"/>
      <c r="INZ53" s="153"/>
      <c r="IOA53" s="153"/>
      <c r="IOB53" s="153"/>
      <c r="IOC53" s="153"/>
      <c r="IOD53" s="153"/>
      <c r="IOE53" s="153"/>
      <c r="IOF53" s="153"/>
      <c r="IOG53" s="153"/>
      <c r="IOH53" s="153"/>
      <c r="IOI53" s="153"/>
      <c r="IOJ53" s="153"/>
      <c r="IOK53" s="153"/>
      <c r="IOL53" s="153"/>
      <c r="IOM53" s="153"/>
      <c r="ION53" s="153"/>
      <c r="IOO53" s="153"/>
      <c r="IOP53" s="153"/>
      <c r="IOQ53" s="153"/>
      <c r="IOR53" s="153"/>
      <c r="IOS53" s="153"/>
      <c r="IOT53" s="153"/>
      <c r="IOU53" s="153"/>
      <c r="IOV53" s="153"/>
      <c r="IOW53" s="153"/>
      <c r="IOX53" s="153"/>
      <c r="IOY53" s="153"/>
      <c r="IOZ53" s="153"/>
      <c r="IPA53" s="153"/>
      <c r="IPB53" s="153"/>
      <c r="IPC53" s="153"/>
      <c r="IPD53" s="153"/>
      <c r="IPE53" s="153"/>
      <c r="IPF53" s="153"/>
      <c r="IPG53" s="153"/>
      <c r="IPH53" s="153"/>
      <c r="IPI53" s="153"/>
      <c r="IPJ53" s="153"/>
      <c r="IPK53" s="153"/>
      <c r="IPL53" s="153"/>
      <c r="IPM53" s="153"/>
      <c r="IPN53" s="153"/>
      <c r="IPO53" s="153"/>
      <c r="IPP53" s="153"/>
      <c r="IPQ53" s="153"/>
      <c r="IPR53" s="153"/>
      <c r="IPS53" s="153"/>
      <c r="IPT53" s="153"/>
      <c r="IPU53" s="153"/>
      <c r="IPV53" s="153"/>
      <c r="IPW53" s="153"/>
      <c r="IPX53" s="153"/>
      <c r="IPY53" s="153"/>
      <c r="IPZ53" s="153"/>
      <c r="IQA53" s="153"/>
      <c r="IQB53" s="153"/>
      <c r="IQC53" s="153"/>
      <c r="IQD53" s="153"/>
      <c r="IQE53" s="153"/>
      <c r="IQF53" s="153"/>
      <c r="IQG53" s="153"/>
      <c r="IQH53" s="153"/>
      <c r="IQI53" s="153"/>
      <c r="IQJ53" s="153"/>
      <c r="IQK53" s="153"/>
      <c r="IQL53" s="153"/>
      <c r="IQM53" s="153"/>
      <c r="IQN53" s="153"/>
      <c r="IQO53" s="153"/>
      <c r="IQP53" s="153"/>
      <c r="IQQ53" s="153"/>
      <c r="IQR53" s="153"/>
      <c r="IQS53" s="153"/>
      <c r="IQT53" s="153"/>
      <c r="IQU53" s="153"/>
      <c r="IQV53" s="153"/>
      <c r="IQW53" s="153"/>
      <c r="IQX53" s="153"/>
      <c r="IQY53" s="153"/>
      <c r="IQZ53" s="153"/>
      <c r="IRA53" s="153"/>
      <c r="IRB53" s="153"/>
      <c r="IRC53" s="153"/>
      <c r="IRD53" s="153"/>
      <c r="IRE53" s="153"/>
      <c r="IRF53" s="153"/>
      <c r="IRG53" s="153"/>
      <c r="IRH53" s="153"/>
      <c r="IRI53" s="153"/>
      <c r="IRJ53" s="153"/>
      <c r="IRK53" s="153"/>
      <c r="IRL53" s="153"/>
      <c r="IRM53" s="153"/>
      <c r="IRN53" s="153"/>
      <c r="IRO53" s="153"/>
      <c r="IRP53" s="153"/>
      <c r="IRQ53" s="153"/>
      <c r="IRR53" s="153"/>
      <c r="IRS53" s="153"/>
      <c r="IRT53" s="153"/>
      <c r="IRU53" s="153"/>
      <c r="IRV53" s="153"/>
      <c r="IRW53" s="153"/>
      <c r="IRX53" s="153"/>
      <c r="IRY53" s="153"/>
      <c r="IRZ53" s="153"/>
      <c r="ISA53" s="153"/>
      <c r="ISB53" s="153"/>
      <c r="ISC53" s="153"/>
      <c r="ISD53" s="153"/>
      <c r="ISE53" s="153"/>
      <c r="ISF53" s="153"/>
      <c r="ISG53" s="153"/>
      <c r="ISH53" s="153"/>
      <c r="ISI53" s="153"/>
      <c r="ISJ53" s="153"/>
      <c r="ISK53" s="153"/>
      <c r="ISL53" s="153"/>
      <c r="ISM53" s="153"/>
      <c r="ISN53" s="153"/>
      <c r="ISO53" s="153"/>
      <c r="ISP53" s="153"/>
      <c r="ISQ53" s="153"/>
      <c r="ISR53" s="153"/>
      <c r="ISS53" s="153"/>
      <c r="IST53" s="153"/>
      <c r="ISU53" s="153"/>
      <c r="ISV53" s="153"/>
      <c r="ISW53" s="153"/>
      <c r="ISX53" s="153"/>
      <c r="ISY53" s="153"/>
      <c r="ISZ53" s="153"/>
      <c r="ITA53" s="153"/>
      <c r="ITB53" s="153"/>
      <c r="ITC53" s="153"/>
      <c r="ITD53" s="153"/>
      <c r="ITE53" s="153"/>
      <c r="ITF53" s="153"/>
      <c r="ITG53" s="153"/>
      <c r="ITH53" s="153"/>
      <c r="ITI53" s="153"/>
      <c r="ITJ53" s="153"/>
      <c r="ITK53" s="153"/>
      <c r="ITL53" s="153"/>
      <c r="ITM53" s="153"/>
      <c r="ITN53" s="153"/>
      <c r="ITO53" s="153"/>
      <c r="ITP53" s="153"/>
      <c r="ITQ53" s="153"/>
      <c r="ITR53" s="153"/>
      <c r="ITS53" s="153"/>
      <c r="ITT53" s="153"/>
      <c r="ITU53" s="153"/>
      <c r="ITV53" s="153"/>
      <c r="ITW53" s="153"/>
      <c r="ITX53" s="153"/>
      <c r="ITY53" s="153"/>
      <c r="ITZ53" s="153"/>
      <c r="IUA53" s="153"/>
      <c r="IUB53" s="153"/>
      <c r="IUC53" s="153"/>
      <c r="IUD53" s="153"/>
      <c r="IUE53" s="153"/>
      <c r="IUF53" s="153"/>
      <c r="IUG53" s="153"/>
      <c r="IUH53" s="153"/>
      <c r="IUI53" s="153"/>
      <c r="IUJ53" s="153"/>
      <c r="IUK53" s="153"/>
      <c r="IUL53" s="153"/>
      <c r="IUM53" s="153"/>
      <c r="IUN53" s="153"/>
      <c r="IUO53" s="153"/>
      <c r="IUP53" s="153"/>
      <c r="IUQ53" s="153"/>
      <c r="IUR53" s="153"/>
      <c r="IUS53" s="153"/>
      <c r="IUT53" s="153"/>
      <c r="IUU53" s="153"/>
      <c r="IUV53" s="153"/>
      <c r="IUW53" s="153"/>
      <c r="IUX53" s="153"/>
      <c r="IUY53" s="153"/>
      <c r="IUZ53" s="153"/>
      <c r="IVA53" s="153"/>
      <c r="IVB53" s="153"/>
      <c r="IVC53" s="153"/>
      <c r="IVD53" s="153"/>
      <c r="IVE53" s="153"/>
      <c r="IVF53" s="153"/>
      <c r="IVG53" s="153"/>
      <c r="IVH53" s="153"/>
      <c r="IVI53" s="153"/>
      <c r="IVJ53" s="153"/>
      <c r="IVK53" s="153"/>
      <c r="IVL53" s="153"/>
      <c r="IVM53" s="153"/>
      <c r="IVN53" s="153"/>
      <c r="IVO53" s="153"/>
      <c r="IVP53" s="153"/>
      <c r="IVQ53" s="153"/>
      <c r="IVR53" s="153"/>
      <c r="IVS53" s="153"/>
      <c r="IVT53" s="153"/>
      <c r="IVU53" s="153"/>
      <c r="IVV53" s="153"/>
      <c r="IVW53" s="153"/>
      <c r="IVX53" s="153"/>
      <c r="IVY53" s="153"/>
      <c r="IVZ53" s="153"/>
      <c r="IWA53" s="153"/>
      <c r="IWB53" s="153"/>
      <c r="IWC53" s="153"/>
      <c r="IWD53" s="153"/>
      <c r="IWE53" s="153"/>
      <c r="IWF53" s="153"/>
      <c r="IWG53" s="153"/>
      <c r="IWH53" s="153"/>
      <c r="IWI53" s="153"/>
      <c r="IWJ53" s="153"/>
      <c r="IWK53" s="153"/>
      <c r="IWL53" s="153"/>
      <c r="IWM53" s="153"/>
      <c r="IWN53" s="153"/>
      <c r="IWO53" s="153"/>
      <c r="IWP53" s="153"/>
      <c r="IWQ53" s="153"/>
      <c r="IWR53" s="153"/>
      <c r="IWS53" s="153"/>
      <c r="IWT53" s="153"/>
      <c r="IWU53" s="153"/>
      <c r="IWV53" s="153"/>
      <c r="IWW53" s="153"/>
      <c r="IWX53" s="153"/>
      <c r="IWY53" s="153"/>
      <c r="IWZ53" s="153"/>
      <c r="IXA53" s="153"/>
      <c r="IXB53" s="153"/>
      <c r="IXC53" s="153"/>
      <c r="IXD53" s="153"/>
      <c r="IXE53" s="153"/>
      <c r="IXF53" s="153"/>
      <c r="IXG53" s="153"/>
      <c r="IXH53" s="153"/>
      <c r="IXI53" s="153"/>
      <c r="IXJ53" s="153"/>
      <c r="IXK53" s="153"/>
      <c r="IXL53" s="153"/>
      <c r="IXM53" s="153"/>
      <c r="IXN53" s="153"/>
      <c r="IXO53" s="153"/>
      <c r="IXP53" s="153"/>
      <c r="IXQ53" s="153"/>
      <c r="IXR53" s="153"/>
      <c r="IXS53" s="153"/>
      <c r="IXT53" s="153"/>
      <c r="IXU53" s="153"/>
      <c r="IXV53" s="153"/>
      <c r="IXW53" s="153"/>
      <c r="IXX53" s="153"/>
      <c r="IXY53" s="153"/>
      <c r="IXZ53" s="153"/>
      <c r="IYA53" s="153"/>
      <c r="IYB53" s="153"/>
      <c r="IYC53" s="153"/>
      <c r="IYD53" s="153"/>
      <c r="IYE53" s="153"/>
      <c r="IYF53" s="153"/>
      <c r="IYG53" s="153"/>
      <c r="IYH53" s="153"/>
      <c r="IYI53" s="153"/>
      <c r="IYJ53" s="153"/>
      <c r="IYK53" s="153"/>
      <c r="IYL53" s="153"/>
      <c r="IYM53" s="153"/>
      <c r="IYN53" s="153"/>
      <c r="IYO53" s="153"/>
      <c r="IYP53" s="153"/>
      <c r="IYQ53" s="153"/>
      <c r="IYR53" s="153"/>
      <c r="IYS53" s="153"/>
      <c r="IYT53" s="153"/>
      <c r="IYU53" s="153"/>
      <c r="IYV53" s="153"/>
      <c r="IYW53" s="153"/>
      <c r="IYX53" s="153"/>
      <c r="IYY53" s="153"/>
      <c r="IYZ53" s="153"/>
      <c r="IZA53" s="153"/>
      <c r="IZB53" s="153"/>
      <c r="IZC53" s="153"/>
      <c r="IZD53" s="153"/>
      <c r="IZE53" s="153"/>
      <c r="IZF53" s="153"/>
      <c r="IZG53" s="153"/>
      <c r="IZH53" s="153"/>
      <c r="IZI53" s="153"/>
      <c r="IZJ53" s="153"/>
      <c r="IZK53" s="153"/>
      <c r="IZL53" s="153"/>
      <c r="IZM53" s="153"/>
      <c r="IZN53" s="153"/>
      <c r="IZO53" s="153"/>
      <c r="IZP53" s="153"/>
      <c r="IZQ53" s="153"/>
      <c r="IZR53" s="153"/>
      <c r="IZS53" s="153"/>
      <c r="IZT53" s="153"/>
      <c r="IZU53" s="153"/>
      <c r="IZV53" s="153"/>
      <c r="IZW53" s="153"/>
      <c r="IZX53" s="153"/>
      <c r="IZY53" s="153"/>
      <c r="IZZ53" s="153"/>
      <c r="JAA53" s="153"/>
      <c r="JAB53" s="153"/>
      <c r="JAC53" s="153"/>
      <c r="JAD53" s="153"/>
      <c r="JAE53" s="153"/>
      <c r="JAF53" s="153"/>
      <c r="JAG53" s="153"/>
      <c r="JAH53" s="153"/>
      <c r="JAI53" s="153"/>
      <c r="JAJ53" s="153"/>
      <c r="JAK53" s="153"/>
      <c r="JAL53" s="153"/>
      <c r="JAM53" s="153"/>
      <c r="JAN53" s="153"/>
      <c r="JAO53" s="153"/>
      <c r="JAP53" s="153"/>
      <c r="JAQ53" s="153"/>
      <c r="JAR53" s="153"/>
      <c r="JAS53" s="153"/>
      <c r="JAT53" s="153"/>
      <c r="JAU53" s="153"/>
      <c r="JAV53" s="153"/>
      <c r="JAW53" s="153"/>
      <c r="JAX53" s="153"/>
      <c r="JAY53" s="153"/>
      <c r="JAZ53" s="153"/>
      <c r="JBA53" s="153"/>
      <c r="JBB53" s="153"/>
      <c r="JBC53" s="153"/>
      <c r="JBD53" s="153"/>
      <c r="JBE53" s="153"/>
      <c r="JBF53" s="153"/>
      <c r="JBG53" s="153"/>
      <c r="JBH53" s="153"/>
      <c r="JBI53" s="153"/>
      <c r="JBJ53" s="153"/>
      <c r="JBK53" s="153"/>
      <c r="JBL53" s="153"/>
      <c r="JBM53" s="153"/>
      <c r="JBN53" s="153"/>
      <c r="JBO53" s="153"/>
      <c r="JBP53" s="153"/>
      <c r="JBQ53" s="153"/>
      <c r="JBR53" s="153"/>
      <c r="JBS53" s="153"/>
      <c r="JBT53" s="153"/>
      <c r="JBU53" s="153"/>
      <c r="JBV53" s="153"/>
      <c r="JBW53" s="153"/>
      <c r="JBX53" s="153"/>
      <c r="JBY53" s="153"/>
      <c r="JBZ53" s="153"/>
      <c r="JCA53" s="153"/>
      <c r="JCB53" s="153"/>
      <c r="JCC53" s="153"/>
      <c r="JCD53" s="153"/>
      <c r="JCE53" s="153"/>
      <c r="JCF53" s="153"/>
      <c r="JCG53" s="153"/>
      <c r="JCH53" s="153"/>
      <c r="JCI53" s="153"/>
      <c r="JCJ53" s="153"/>
      <c r="JCK53" s="153"/>
      <c r="JCL53" s="153"/>
      <c r="JCM53" s="153"/>
      <c r="JCN53" s="153"/>
      <c r="JCO53" s="153"/>
      <c r="JCP53" s="153"/>
      <c r="JCQ53" s="153"/>
      <c r="JCR53" s="153"/>
      <c r="JCS53" s="153"/>
      <c r="JCT53" s="153"/>
      <c r="JCU53" s="153"/>
      <c r="JCV53" s="153"/>
      <c r="JCW53" s="153"/>
      <c r="JCX53" s="153"/>
      <c r="JCY53" s="153"/>
      <c r="JCZ53" s="153"/>
      <c r="JDA53" s="153"/>
      <c r="JDB53" s="153"/>
      <c r="JDC53" s="153"/>
      <c r="JDD53" s="153"/>
      <c r="JDE53" s="153"/>
      <c r="JDF53" s="153"/>
      <c r="JDG53" s="153"/>
      <c r="JDH53" s="153"/>
      <c r="JDI53" s="153"/>
      <c r="JDJ53" s="153"/>
      <c r="JDK53" s="153"/>
      <c r="JDL53" s="153"/>
      <c r="JDM53" s="153"/>
      <c r="JDN53" s="153"/>
      <c r="JDO53" s="153"/>
      <c r="JDP53" s="153"/>
      <c r="JDQ53" s="153"/>
      <c r="JDR53" s="153"/>
      <c r="JDS53" s="153"/>
      <c r="JDT53" s="153"/>
      <c r="JDU53" s="153"/>
      <c r="JDV53" s="153"/>
      <c r="JDW53" s="153"/>
      <c r="JDX53" s="153"/>
      <c r="JDY53" s="153"/>
      <c r="JDZ53" s="153"/>
      <c r="JEA53" s="153"/>
      <c r="JEB53" s="153"/>
      <c r="JEC53" s="153"/>
      <c r="JED53" s="153"/>
      <c r="JEE53" s="153"/>
      <c r="JEF53" s="153"/>
      <c r="JEG53" s="153"/>
      <c r="JEH53" s="153"/>
      <c r="JEI53" s="153"/>
      <c r="JEJ53" s="153"/>
      <c r="JEK53" s="153"/>
      <c r="JEL53" s="153"/>
      <c r="JEM53" s="153"/>
      <c r="JEN53" s="153"/>
      <c r="JEO53" s="153"/>
      <c r="JEP53" s="153"/>
      <c r="JEQ53" s="153"/>
      <c r="JER53" s="153"/>
      <c r="JES53" s="153"/>
      <c r="JET53" s="153"/>
      <c r="JEU53" s="153"/>
      <c r="JEV53" s="153"/>
      <c r="JEW53" s="153"/>
      <c r="JEX53" s="153"/>
      <c r="JEY53" s="153"/>
      <c r="JEZ53" s="153"/>
      <c r="JFA53" s="153"/>
      <c r="JFB53" s="153"/>
      <c r="JFC53" s="153"/>
      <c r="JFD53" s="153"/>
      <c r="JFE53" s="153"/>
      <c r="JFF53" s="153"/>
      <c r="JFG53" s="153"/>
      <c r="JFH53" s="153"/>
      <c r="JFI53" s="153"/>
      <c r="JFJ53" s="153"/>
      <c r="JFK53" s="153"/>
      <c r="JFL53" s="153"/>
      <c r="JFM53" s="153"/>
      <c r="JFN53" s="153"/>
      <c r="JFO53" s="153"/>
      <c r="JFP53" s="153"/>
      <c r="JFQ53" s="153"/>
      <c r="JFR53" s="153"/>
      <c r="JFS53" s="153"/>
      <c r="JFT53" s="153"/>
      <c r="JFU53" s="153"/>
      <c r="JFV53" s="153"/>
      <c r="JFW53" s="153"/>
      <c r="JFX53" s="153"/>
      <c r="JFY53" s="153"/>
      <c r="JFZ53" s="153"/>
      <c r="JGA53" s="153"/>
      <c r="JGB53" s="153"/>
      <c r="JGC53" s="153"/>
      <c r="JGD53" s="153"/>
      <c r="JGE53" s="153"/>
      <c r="JGF53" s="153"/>
      <c r="JGG53" s="153"/>
      <c r="JGH53" s="153"/>
      <c r="JGI53" s="153"/>
      <c r="JGJ53" s="153"/>
      <c r="JGK53" s="153"/>
      <c r="JGL53" s="153"/>
      <c r="JGM53" s="153"/>
      <c r="JGN53" s="153"/>
      <c r="JGO53" s="153"/>
      <c r="JGP53" s="153"/>
      <c r="JGQ53" s="153"/>
      <c r="JGR53" s="153"/>
      <c r="JGS53" s="153"/>
      <c r="JGT53" s="153"/>
      <c r="JGU53" s="153"/>
      <c r="JGV53" s="153"/>
      <c r="JGW53" s="153"/>
      <c r="JGX53" s="153"/>
      <c r="JGY53" s="153"/>
      <c r="JGZ53" s="153"/>
      <c r="JHA53" s="153"/>
      <c r="JHB53" s="153"/>
      <c r="JHC53" s="153"/>
      <c r="JHD53" s="153"/>
      <c r="JHE53" s="153"/>
      <c r="JHF53" s="153"/>
      <c r="JHG53" s="153"/>
      <c r="JHH53" s="153"/>
      <c r="JHI53" s="153"/>
      <c r="JHJ53" s="153"/>
      <c r="JHK53" s="153"/>
      <c r="JHL53" s="153"/>
      <c r="JHM53" s="153"/>
      <c r="JHN53" s="153"/>
      <c r="JHO53" s="153"/>
      <c r="JHP53" s="153"/>
      <c r="JHQ53" s="153"/>
      <c r="JHR53" s="153"/>
      <c r="JHS53" s="153"/>
      <c r="JHT53" s="153"/>
      <c r="JHU53" s="153"/>
      <c r="JHV53" s="153"/>
      <c r="JHW53" s="153"/>
      <c r="JHX53" s="153"/>
      <c r="JHY53" s="153"/>
      <c r="JHZ53" s="153"/>
      <c r="JIA53" s="153"/>
      <c r="JIB53" s="153"/>
      <c r="JIC53" s="153"/>
      <c r="JID53" s="153"/>
      <c r="JIE53" s="153"/>
      <c r="JIF53" s="153"/>
      <c r="JIG53" s="153"/>
      <c r="JIH53" s="153"/>
      <c r="JII53" s="153"/>
      <c r="JIJ53" s="153"/>
      <c r="JIK53" s="153"/>
      <c r="JIL53" s="153"/>
      <c r="JIM53" s="153"/>
      <c r="JIN53" s="153"/>
      <c r="JIO53" s="153"/>
      <c r="JIP53" s="153"/>
      <c r="JIQ53" s="153"/>
      <c r="JIR53" s="153"/>
      <c r="JIS53" s="153"/>
      <c r="JIT53" s="153"/>
      <c r="JIU53" s="153"/>
      <c r="JIV53" s="153"/>
      <c r="JIW53" s="153"/>
      <c r="JIX53" s="153"/>
      <c r="JIY53" s="153"/>
      <c r="JIZ53" s="153"/>
      <c r="JJA53" s="153"/>
      <c r="JJB53" s="153"/>
      <c r="JJC53" s="153"/>
      <c r="JJD53" s="153"/>
      <c r="JJE53" s="153"/>
      <c r="JJF53" s="153"/>
      <c r="JJG53" s="153"/>
      <c r="JJH53" s="153"/>
      <c r="JJI53" s="153"/>
      <c r="JJJ53" s="153"/>
      <c r="JJK53" s="153"/>
      <c r="JJL53" s="153"/>
      <c r="JJM53" s="153"/>
      <c r="JJN53" s="153"/>
      <c r="JJO53" s="153"/>
      <c r="JJP53" s="153"/>
      <c r="JJQ53" s="153"/>
      <c r="JJR53" s="153"/>
      <c r="JJS53" s="153"/>
      <c r="JJT53" s="153"/>
      <c r="JJU53" s="153"/>
      <c r="JJV53" s="153"/>
      <c r="JJW53" s="153"/>
      <c r="JJX53" s="153"/>
      <c r="JJY53" s="153"/>
      <c r="JJZ53" s="153"/>
      <c r="JKA53" s="153"/>
      <c r="JKB53" s="153"/>
      <c r="JKC53" s="153"/>
      <c r="JKD53" s="153"/>
      <c r="JKE53" s="153"/>
      <c r="JKF53" s="153"/>
      <c r="JKG53" s="153"/>
      <c r="JKH53" s="153"/>
      <c r="JKI53" s="153"/>
      <c r="JKJ53" s="153"/>
      <c r="JKK53" s="153"/>
      <c r="JKL53" s="153"/>
      <c r="JKM53" s="153"/>
      <c r="JKN53" s="153"/>
      <c r="JKO53" s="153"/>
      <c r="JKP53" s="153"/>
      <c r="JKQ53" s="153"/>
      <c r="JKR53" s="153"/>
      <c r="JKS53" s="153"/>
      <c r="JKT53" s="153"/>
      <c r="JKU53" s="153"/>
      <c r="JKV53" s="153"/>
      <c r="JKW53" s="153"/>
      <c r="JKX53" s="153"/>
      <c r="JKY53" s="153"/>
      <c r="JKZ53" s="153"/>
      <c r="JLA53" s="153"/>
      <c r="JLB53" s="153"/>
      <c r="JLC53" s="153"/>
      <c r="JLD53" s="153"/>
      <c r="JLE53" s="153"/>
      <c r="JLF53" s="153"/>
      <c r="JLG53" s="153"/>
      <c r="JLH53" s="153"/>
      <c r="JLI53" s="153"/>
      <c r="JLJ53" s="153"/>
      <c r="JLK53" s="153"/>
      <c r="JLL53" s="153"/>
      <c r="JLM53" s="153"/>
      <c r="JLN53" s="153"/>
      <c r="JLO53" s="153"/>
      <c r="JLP53" s="153"/>
      <c r="JLQ53" s="153"/>
      <c r="JLR53" s="153"/>
      <c r="JLS53" s="153"/>
      <c r="JLT53" s="153"/>
      <c r="JLU53" s="153"/>
      <c r="JLV53" s="153"/>
      <c r="JLW53" s="153"/>
      <c r="JLX53" s="153"/>
      <c r="JLY53" s="153"/>
      <c r="JLZ53" s="153"/>
      <c r="JMA53" s="153"/>
      <c r="JMB53" s="153"/>
      <c r="JMC53" s="153"/>
      <c r="JMD53" s="153"/>
      <c r="JME53" s="153"/>
      <c r="JMF53" s="153"/>
      <c r="JMG53" s="153"/>
      <c r="JMH53" s="153"/>
      <c r="JMI53" s="153"/>
      <c r="JMJ53" s="153"/>
      <c r="JMK53" s="153"/>
      <c r="JML53" s="153"/>
      <c r="JMM53" s="153"/>
      <c r="JMN53" s="153"/>
      <c r="JMO53" s="153"/>
      <c r="JMP53" s="153"/>
      <c r="JMQ53" s="153"/>
      <c r="JMR53" s="153"/>
      <c r="JMS53" s="153"/>
      <c r="JMT53" s="153"/>
      <c r="JMU53" s="153"/>
      <c r="JMV53" s="153"/>
      <c r="JMW53" s="153"/>
      <c r="JMX53" s="153"/>
      <c r="JMY53" s="153"/>
      <c r="JMZ53" s="153"/>
      <c r="JNA53" s="153"/>
      <c r="JNB53" s="153"/>
      <c r="JNC53" s="153"/>
      <c r="JND53" s="153"/>
      <c r="JNE53" s="153"/>
      <c r="JNF53" s="153"/>
      <c r="JNG53" s="153"/>
      <c r="JNH53" s="153"/>
      <c r="JNI53" s="153"/>
      <c r="JNJ53" s="153"/>
      <c r="JNK53" s="153"/>
      <c r="JNL53" s="153"/>
      <c r="JNM53" s="153"/>
      <c r="JNN53" s="153"/>
      <c r="JNO53" s="153"/>
      <c r="JNP53" s="153"/>
      <c r="JNQ53" s="153"/>
      <c r="JNR53" s="153"/>
      <c r="JNS53" s="153"/>
      <c r="JNT53" s="153"/>
      <c r="JNU53" s="153"/>
      <c r="JNV53" s="153"/>
      <c r="JNW53" s="153"/>
      <c r="JNX53" s="153"/>
      <c r="JNY53" s="153"/>
      <c r="JNZ53" s="153"/>
      <c r="JOA53" s="153"/>
      <c r="JOB53" s="153"/>
      <c r="JOC53" s="153"/>
      <c r="JOD53" s="153"/>
      <c r="JOE53" s="153"/>
      <c r="JOF53" s="153"/>
      <c r="JOG53" s="153"/>
      <c r="JOH53" s="153"/>
      <c r="JOI53" s="153"/>
      <c r="JOJ53" s="153"/>
      <c r="JOK53" s="153"/>
      <c r="JOL53" s="153"/>
      <c r="JOM53" s="153"/>
      <c r="JON53" s="153"/>
      <c r="JOO53" s="153"/>
      <c r="JOP53" s="153"/>
      <c r="JOQ53" s="153"/>
      <c r="JOR53" s="153"/>
      <c r="JOS53" s="153"/>
      <c r="JOT53" s="153"/>
      <c r="JOU53" s="153"/>
      <c r="JOV53" s="153"/>
      <c r="JOW53" s="153"/>
      <c r="JOX53" s="153"/>
      <c r="JOY53" s="153"/>
      <c r="JOZ53" s="153"/>
      <c r="JPA53" s="153"/>
      <c r="JPB53" s="153"/>
      <c r="JPC53" s="153"/>
      <c r="JPD53" s="153"/>
      <c r="JPE53" s="153"/>
      <c r="JPF53" s="153"/>
      <c r="JPG53" s="153"/>
      <c r="JPH53" s="153"/>
      <c r="JPI53" s="153"/>
      <c r="JPJ53" s="153"/>
      <c r="JPK53" s="153"/>
      <c r="JPL53" s="153"/>
      <c r="JPM53" s="153"/>
      <c r="JPN53" s="153"/>
      <c r="JPO53" s="153"/>
      <c r="JPP53" s="153"/>
      <c r="JPQ53" s="153"/>
      <c r="JPR53" s="153"/>
      <c r="JPS53" s="153"/>
      <c r="JPT53" s="153"/>
      <c r="JPU53" s="153"/>
      <c r="JPV53" s="153"/>
      <c r="JPW53" s="153"/>
      <c r="JPX53" s="153"/>
      <c r="JPY53" s="153"/>
      <c r="JPZ53" s="153"/>
      <c r="JQA53" s="153"/>
      <c r="JQB53" s="153"/>
      <c r="JQC53" s="153"/>
      <c r="JQD53" s="153"/>
      <c r="JQE53" s="153"/>
      <c r="JQF53" s="153"/>
      <c r="JQG53" s="153"/>
      <c r="JQH53" s="153"/>
      <c r="JQI53" s="153"/>
      <c r="JQJ53" s="153"/>
      <c r="JQK53" s="153"/>
      <c r="JQL53" s="153"/>
      <c r="JQM53" s="153"/>
      <c r="JQN53" s="153"/>
      <c r="JQO53" s="153"/>
      <c r="JQP53" s="153"/>
      <c r="JQQ53" s="153"/>
      <c r="JQR53" s="153"/>
      <c r="JQS53" s="153"/>
      <c r="JQT53" s="153"/>
      <c r="JQU53" s="153"/>
      <c r="JQV53" s="153"/>
      <c r="JQW53" s="153"/>
      <c r="JQX53" s="153"/>
      <c r="JQY53" s="153"/>
      <c r="JQZ53" s="153"/>
      <c r="JRA53" s="153"/>
      <c r="JRB53" s="153"/>
      <c r="JRC53" s="153"/>
      <c r="JRD53" s="153"/>
      <c r="JRE53" s="153"/>
      <c r="JRF53" s="153"/>
      <c r="JRG53" s="153"/>
      <c r="JRH53" s="153"/>
      <c r="JRI53" s="153"/>
      <c r="JRJ53" s="153"/>
      <c r="JRK53" s="153"/>
      <c r="JRL53" s="153"/>
      <c r="JRM53" s="153"/>
      <c r="JRN53" s="153"/>
      <c r="JRO53" s="153"/>
      <c r="JRP53" s="153"/>
      <c r="JRQ53" s="153"/>
      <c r="JRR53" s="153"/>
      <c r="JRS53" s="153"/>
      <c r="JRT53" s="153"/>
      <c r="JRU53" s="153"/>
      <c r="JRV53" s="153"/>
      <c r="JRW53" s="153"/>
      <c r="JRX53" s="153"/>
      <c r="JRY53" s="153"/>
      <c r="JRZ53" s="153"/>
      <c r="JSA53" s="153"/>
      <c r="JSB53" s="153"/>
      <c r="JSC53" s="153"/>
      <c r="JSD53" s="153"/>
      <c r="JSE53" s="153"/>
      <c r="JSF53" s="153"/>
      <c r="JSG53" s="153"/>
      <c r="JSH53" s="153"/>
      <c r="JSI53" s="153"/>
      <c r="JSJ53" s="153"/>
      <c r="JSK53" s="153"/>
      <c r="JSL53" s="153"/>
      <c r="JSM53" s="153"/>
      <c r="JSN53" s="153"/>
      <c r="JSO53" s="153"/>
      <c r="JSP53" s="153"/>
      <c r="JSQ53" s="153"/>
      <c r="JSR53" s="153"/>
      <c r="JSS53" s="153"/>
      <c r="JST53" s="153"/>
      <c r="JSU53" s="153"/>
      <c r="JSV53" s="153"/>
      <c r="JSW53" s="153"/>
      <c r="JSX53" s="153"/>
      <c r="JSY53" s="153"/>
      <c r="JSZ53" s="153"/>
      <c r="JTA53" s="153"/>
      <c r="JTB53" s="153"/>
      <c r="JTC53" s="153"/>
      <c r="JTD53" s="153"/>
      <c r="JTE53" s="153"/>
      <c r="JTF53" s="153"/>
      <c r="JTG53" s="153"/>
      <c r="JTH53" s="153"/>
      <c r="JTI53" s="153"/>
      <c r="JTJ53" s="153"/>
      <c r="JTK53" s="153"/>
      <c r="JTL53" s="153"/>
      <c r="JTM53" s="153"/>
      <c r="JTN53" s="153"/>
      <c r="JTO53" s="153"/>
      <c r="JTP53" s="153"/>
      <c r="JTQ53" s="153"/>
      <c r="JTR53" s="153"/>
      <c r="JTS53" s="153"/>
      <c r="JTT53" s="153"/>
      <c r="JTU53" s="153"/>
      <c r="JTV53" s="153"/>
      <c r="JTW53" s="153"/>
      <c r="JTX53" s="153"/>
      <c r="JTY53" s="153"/>
      <c r="JTZ53" s="153"/>
      <c r="JUA53" s="153"/>
      <c r="JUB53" s="153"/>
      <c r="JUC53" s="153"/>
      <c r="JUD53" s="153"/>
      <c r="JUE53" s="153"/>
      <c r="JUF53" s="153"/>
      <c r="JUG53" s="153"/>
      <c r="JUH53" s="153"/>
      <c r="JUI53" s="153"/>
      <c r="JUJ53" s="153"/>
      <c r="JUK53" s="153"/>
      <c r="JUL53" s="153"/>
      <c r="JUM53" s="153"/>
      <c r="JUN53" s="153"/>
      <c r="JUO53" s="153"/>
      <c r="JUP53" s="153"/>
      <c r="JUQ53" s="153"/>
      <c r="JUR53" s="153"/>
      <c r="JUS53" s="153"/>
      <c r="JUT53" s="153"/>
      <c r="JUU53" s="153"/>
      <c r="JUV53" s="153"/>
      <c r="JUW53" s="153"/>
      <c r="JUX53" s="153"/>
      <c r="JUY53" s="153"/>
      <c r="JUZ53" s="153"/>
      <c r="JVA53" s="153"/>
      <c r="JVB53" s="153"/>
      <c r="JVC53" s="153"/>
      <c r="JVD53" s="153"/>
      <c r="JVE53" s="153"/>
      <c r="JVF53" s="153"/>
      <c r="JVG53" s="153"/>
      <c r="JVH53" s="153"/>
      <c r="JVI53" s="153"/>
      <c r="JVJ53" s="153"/>
      <c r="JVK53" s="153"/>
      <c r="JVL53" s="153"/>
      <c r="JVM53" s="153"/>
      <c r="JVN53" s="153"/>
      <c r="JVO53" s="153"/>
      <c r="JVP53" s="153"/>
      <c r="JVQ53" s="153"/>
      <c r="JVR53" s="153"/>
      <c r="JVS53" s="153"/>
      <c r="JVT53" s="153"/>
      <c r="JVU53" s="153"/>
      <c r="JVV53" s="153"/>
      <c r="JVW53" s="153"/>
      <c r="JVX53" s="153"/>
      <c r="JVY53" s="153"/>
      <c r="JVZ53" s="153"/>
      <c r="JWA53" s="153"/>
      <c r="JWB53" s="153"/>
      <c r="JWC53" s="153"/>
      <c r="JWD53" s="153"/>
      <c r="JWE53" s="153"/>
      <c r="JWF53" s="153"/>
      <c r="JWG53" s="153"/>
      <c r="JWH53" s="153"/>
      <c r="JWI53" s="153"/>
      <c r="JWJ53" s="153"/>
      <c r="JWK53" s="153"/>
      <c r="JWL53" s="153"/>
      <c r="JWM53" s="153"/>
      <c r="JWN53" s="153"/>
      <c r="JWO53" s="153"/>
      <c r="JWP53" s="153"/>
      <c r="JWQ53" s="153"/>
      <c r="JWR53" s="153"/>
      <c r="JWS53" s="153"/>
      <c r="JWT53" s="153"/>
      <c r="JWU53" s="153"/>
      <c r="JWV53" s="153"/>
      <c r="JWW53" s="153"/>
      <c r="JWX53" s="153"/>
      <c r="JWY53" s="153"/>
      <c r="JWZ53" s="153"/>
      <c r="JXA53" s="153"/>
      <c r="JXB53" s="153"/>
      <c r="JXC53" s="153"/>
      <c r="JXD53" s="153"/>
      <c r="JXE53" s="153"/>
      <c r="JXF53" s="153"/>
      <c r="JXG53" s="153"/>
      <c r="JXH53" s="153"/>
      <c r="JXI53" s="153"/>
      <c r="JXJ53" s="153"/>
      <c r="JXK53" s="153"/>
      <c r="JXL53" s="153"/>
      <c r="JXM53" s="153"/>
      <c r="JXN53" s="153"/>
      <c r="JXO53" s="153"/>
      <c r="JXP53" s="153"/>
      <c r="JXQ53" s="153"/>
      <c r="JXR53" s="153"/>
      <c r="JXS53" s="153"/>
      <c r="JXT53" s="153"/>
      <c r="JXU53" s="153"/>
      <c r="JXV53" s="153"/>
      <c r="JXW53" s="153"/>
      <c r="JXX53" s="153"/>
      <c r="JXY53" s="153"/>
      <c r="JXZ53" s="153"/>
      <c r="JYA53" s="153"/>
      <c r="JYB53" s="153"/>
      <c r="JYC53" s="153"/>
      <c r="JYD53" s="153"/>
      <c r="JYE53" s="153"/>
      <c r="JYF53" s="153"/>
      <c r="JYG53" s="153"/>
      <c r="JYH53" s="153"/>
      <c r="JYI53" s="153"/>
      <c r="JYJ53" s="153"/>
      <c r="JYK53" s="153"/>
      <c r="JYL53" s="153"/>
      <c r="JYM53" s="153"/>
      <c r="JYN53" s="153"/>
      <c r="JYO53" s="153"/>
      <c r="JYP53" s="153"/>
      <c r="JYQ53" s="153"/>
      <c r="JYR53" s="153"/>
      <c r="JYS53" s="153"/>
      <c r="JYT53" s="153"/>
      <c r="JYU53" s="153"/>
      <c r="JYV53" s="153"/>
      <c r="JYW53" s="153"/>
      <c r="JYX53" s="153"/>
      <c r="JYY53" s="153"/>
      <c r="JYZ53" s="153"/>
      <c r="JZA53" s="153"/>
      <c r="JZB53" s="153"/>
      <c r="JZC53" s="153"/>
      <c r="JZD53" s="153"/>
      <c r="JZE53" s="153"/>
      <c r="JZF53" s="153"/>
      <c r="JZG53" s="153"/>
      <c r="JZH53" s="153"/>
      <c r="JZI53" s="153"/>
      <c r="JZJ53" s="153"/>
      <c r="JZK53" s="153"/>
      <c r="JZL53" s="153"/>
      <c r="JZM53" s="153"/>
      <c r="JZN53" s="153"/>
      <c r="JZO53" s="153"/>
      <c r="JZP53" s="153"/>
      <c r="JZQ53" s="153"/>
      <c r="JZR53" s="153"/>
      <c r="JZS53" s="153"/>
      <c r="JZT53" s="153"/>
      <c r="JZU53" s="153"/>
      <c r="JZV53" s="153"/>
      <c r="JZW53" s="153"/>
      <c r="JZX53" s="153"/>
      <c r="JZY53" s="153"/>
      <c r="JZZ53" s="153"/>
      <c r="KAA53" s="153"/>
      <c r="KAB53" s="153"/>
      <c r="KAC53" s="153"/>
      <c r="KAD53" s="153"/>
      <c r="KAE53" s="153"/>
      <c r="KAF53" s="153"/>
      <c r="KAG53" s="153"/>
      <c r="KAH53" s="153"/>
      <c r="KAI53" s="153"/>
      <c r="KAJ53" s="153"/>
      <c r="KAK53" s="153"/>
      <c r="KAL53" s="153"/>
      <c r="KAM53" s="153"/>
      <c r="KAN53" s="153"/>
      <c r="KAO53" s="153"/>
      <c r="KAP53" s="153"/>
      <c r="KAQ53" s="153"/>
      <c r="KAR53" s="153"/>
      <c r="KAS53" s="153"/>
      <c r="KAT53" s="153"/>
      <c r="KAU53" s="153"/>
      <c r="KAV53" s="153"/>
      <c r="KAW53" s="153"/>
      <c r="KAX53" s="153"/>
      <c r="KAY53" s="153"/>
      <c r="KAZ53" s="153"/>
      <c r="KBA53" s="153"/>
      <c r="KBB53" s="153"/>
      <c r="KBC53" s="153"/>
      <c r="KBD53" s="153"/>
      <c r="KBE53" s="153"/>
      <c r="KBF53" s="153"/>
      <c r="KBG53" s="153"/>
      <c r="KBH53" s="153"/>
      <c r="KBI53" s="153"/>
      <c r="KBJ53" s="153"/>
      <c r="KBK53" s="153"/>
      <c r="KBL53" s="153"/>
      <c r="KBM53" s="153"/>
      <c r="KBN53" s="153"/>
      <c r="KBO53" s="153"/>
      <c r="KBP53" s="153"/>
      <c r="KBQ53" s="153"/>
      <c r="KBR53" s="153"/>
      <c r="KBS53" s="153"/>
      <c r="KBT53" s="153"/>
      <c r="KBU53" s="153"/>
      <c r="KBV53" s="153"/>
      <c r="KBW53" s="153"/>
      <c r="KBX53" s="153"/>
      <c r="KBY53" s="153"/>
      <c r="KBZ53" s="153"/>
      <c r="KCA53" s="153"/>
      <c r="KCB53" s="153"/>
      <c r="KCC53" s="153"/>
      <c r="KCD53" s="153"/>
      <c r="KCE53" s="153"/>
      <c r="KCF53" s="153"/>
      <c r="KCG53" s="153"/>
      <c r="KCH53" s="153"/>
      <c r="KCI53" s="153"/>
      <c r="KCJ53" s="153"/>
      <c r="KCK53" s="153"/>
      <c r="KCL53" s="153"/>
      <c r="KCM53" s="153"/>
      <c r="KCN53" s="153"/>
      <c r="KCO53" s="153"/>
      <c r="KCP53" s="153"/>
      <c r="KCQ53" s="153"/>
      <c r="KCR53" s="153"/>
      <c r="KCS53" s="153"/>
      <c r="KCT53" s="153"/>
      <c r="KCU53" s="153"/>
      <c r="KCV53" s="153"/>
      <c r="KCW53" s="153"/>
      <c r="KCX53" s="153"/>
      <c r="KCY53" s="153"/>
      <c r="KCZ53" s="153"/>
      <c r="KDA53" s="153"/>
      <c r="KDB53" s="153"/>
      <c r="KDC53" s="153"/>
      <c r="KDD53" s="153"/>
      <c r="KDE53" s="153"/>
      <c r="KDF53" s="153"/>
      <c r="KDG53" s="153"/>
      <c r="KDH53" s="153"/>
      <c r="KDI53" s="153"/>
      <c r="KDJ53" s="153"/>
      <c r="KDK53" s="153"/>
      <c r="KDL53" s="153"/>
      <c r="KDM53" s="153"/>
      <c r="KDN53" s="153"/>
      <c r="KDO53" s="153"/>
      <c r="KDP53" s="153"/>
      <c r="KDQ53" s="153"/>
      <c r="KDR53" s="153"/>
      <c r="KDS53" s="153"/>
      <c r="KDT53" s="153"/>
      <c r="KDU53" s="153"/>
      <c r="KDV53" s="153"/>
      <c r="KDW53" s="153"/>
      <c r="KDX53" s="153"/>
      <c r="KDY53" s="153"/>
      <c r="KDZ53" s="153"/>
      <c r="KEA53" s="153"/>
      <c r="KEB53" s="153"/>
      <c r="KEC53" s="153"/>
      <c r="KED53" s="153"/>
      <c r="KEE53" s="153"/>
      <c r="KEF53" s="153"/>
      <c r="KEG53" s="153"/>
      <c r="KEH53" s="153"/>
      <c r="KEI53" s="153"/>
      <c r="KEJ53" s="153"/>
      <c r="KEK53" s="153"/>
      <c r="KEL53" s="153"/>
      <c r="KEM53" s="153"/>
      <c r="KEN53" s="153"/>
      <c r="KEO53" s="153"/>
      <c r="KEP53" s="153"/>
      <c r="KEQ53" s="153"/>
      <c r="KER53" s="153"/>
      <c r="KES53" s="153"/>
      <c r="KET53" s="153"/>
      <c r="KEU53" s="153"/>
      <c r="KEV53" s="153"/>
      <c r="KEW53" s="153"/>
      <c r="KEX53" s="153"/>
      <c r="KEY53" s="153"/>
      <c r="KEZ53" s="153"/>
      <c r="KFA53" s="153"/>
      <c r="KFB53" s="153"/>
      <c r="KFC53" s="153"/>
      <c r="KFD53" s="153"/>
      <c r="KFE53" s="153"/>
      <c r="KFF53" s="153"/>
      <c r="KFG53" s="153"/>
      <c r="KFH53" s="153"/>
      <c r="KFI53" s="153"/>
      <c r="KFJ53" s="153"/>
      <c r="KFK53" s="153"/>
      <c r="KFL53" s="153"/>
      <c r="KFM53" s="153"/>
      <c r="KFN53" s="153"/>
      <c r="KFO53" s="153"/>
      <c r="KFP53" s="153"/>
      <c r="KFQ53" s="153"/>
      <c r="KFR53" s="153"/>
      <c r="KFS53" s="153"/>
      <c r="KFT53" s="153"/>
      <c r="KFU53" s="153"/>
      <c r="KFV53" s="153"/>
      <c r="KFW53" s="153"/>
      <c r="KFX53" s="153"/>
      <c r="KFY53" s="153"/>
      <c r="KFZ53" s="153"/>
      <c r="KGA53" s="153"/>
      <c r="KGB53" s="153"/>
      <c r="KGC53" s="153"/>
      <c r="KGD53" s="153"/>
      <c r="KGE53" s="153"/>
      <c r="KGF53" s="153"/>
      <c r="KGG53" s="153"/>
      <c r="KGH53" s="153"/>
      <c r="KGI53" s="153"/>
      <c r="KGJ53" s="153"/>
      <c r="KGK53" s="153"/>
      <c r="KGL53" s="153"/>
      <c r="KGM53" s="153"/>
      <c r="KGN53" s="153"/>
      <c r="KGO53" s="153"/>
      <c r="KGP53" s="153"/>
      <c r="KGQ53" s="153"/>
      <c r="KGR53" s="153"/>
      <c r="KGS53" s="153"/>
      <c r="KGT53" s="153"/>
      <c r="KGU53" s="153"/>
      <c r="KGV53" s="153"/>
      <c r="KGW53" s="153"/>
      <c r="KGX53" s="153"/>
      <c r="KGY53" s="153"/>
      <c r="KGZ53" s="153"/>
      <c r="KHA53" s="153"/>
      <c r="KHB53" s="153"/>
      <c r="KHC53" s="153"/>
      <c r="KHD53" s="153"/>
      <c r="KHE53" s="153"/>
      <c r="KHF53" s="153"/>
      <c r="KHG53" s="153"/>
      <c r="KHH53" s="153"/>
      <c r="KHI53" s="153"/>
      <c r="KHJ53" s="153"/>
      <c r="KHK53" s="153"/>
      <c r="KHL53" s="153"/>
      <c r="KHM53" s="153"/>
      <c r="KHN53" s="153"/>
      <c r="KHO53" s="153"/>
      <c r="KHP53" s="153"/>
      <c r="KHQ53" s="153"/>
      <c r="KHR53" s="153"/>
      <c r="KHS53" s="153"/>
      <c r="KHT53" s="153"/>
      <c r="KHU53" s="153"/>
      <c r="KHV53" s="153"/>
      <c r="KHW53" s="153"/>
      <c r="KHX53" s="153"/>
      <c r="KHY53" s="153"/>
      <c r="KHZ53" s="153"/>
      <c r="KIA53" s="153"/>
      <c r="KIB53" s="153"/>
      <c r="KIC53" s="153"/>
      <c r="KID53" s="153"/>
      <c r="KIE53" s="153"/>
      <c r="KIF53" s="153"/>
      <c r="KIG53" s="153"/>
      <c r="KIH53" s="153"/>
      <c r="KII53" s="153"/>
      <c r="KIJ53" s="153"/>
      <c r="KIK53" s="153"/>
      <c r="KIL53" s="153"/>
      <c r="KIM53" s="153"/>
      <c r="KIN53" s="153"/>
      <c r="KIO53" s="153"/>
      <c r="KIP53" s="153"/>
      <c r="KIQ53" s="153"/>
      <c r="KIR53" s="153"/>
      <c r="KIS53" s="153"/>
      <c r="KIT53" s="153"/>
      <c r="KIU53" s="153"/>
      <c r="KIV53" s="153"/>
      <c r="KIW53" s="153"/>
      <c r="KIX53" s="153"/>
      <c r="KIY53" s="153"/>
      <c r="KIZ53" s="153"/>
      <c r="KJA53" s="153"/>
      <c r="KJB53" s="153"/>
      <c r="KJC53" s="153"/>
      <c r="KJD53" s="153"/>
      <c r="KJE53" s="153"/>
      <c r="KJF53" s="153"/>
      <c r="KJG53" s="153"/>
      <c r="KJH53" s="153"/>
      <c r="KJI53" s="153"/>
      <c r="KJJ53" s="153"/>
      <c r="KJK53" s="153"/>
      <c r="KJL53" s="153"/>
      <c r="KJM53" s="153"/>
      <c r="KJN53" s="153"/>
      <c r="KJO53" s="153"/>
      <c r="KJP53" s="153"/>
      <c r="KJQ53" s="153"/>
      <c r="KJR53" s="153"/>
      <c r="KJS53" s="153"/>
      <c r="KJT53" s="153"/>
      <c r="KJU53" s="153"/>
      <c r="KJV53" s="153"/>
      <c r="KJW53" s="153"/>
      <c r="KJX53" s="153"/>
      <c r="KJY53" s="153"/>
      <c r="KJZ53" s="153"/>
      <c r="KKA53" s="153"/>
      <c r="KKB53" s="153"/>
      <c r="KKC53" s="153"/>
      <c r="KKD53" s="153"/>
      <c r="KKE53" s="153"/>
      <c r="KKF53" s="153"/>
      <c r="KKG53" s="153"/>
      <c r="KKH53" s="153"/>
      <c r="KKI53" s="153"/>
      <c r="KKJ53" s="153"/>
      <c r="KKK53" s="153"/>
      <c r="KKL53" s="153"/>
      <c r="KKM53" s="153"/>
      <c r="KKN53" s="153"/>
      <c r="KKO53" s="153"/>
      <c r="KKP53" s="153"/>
      <c r="KKQ53" s="153"/>
      <c r="KKR53" s="153"/>
      <c r="KKS53" s="153"/>
      <c r="KKT53" s="153"/>
      <c r="KKU53" s="153"/>
      <c r="KKV53" s="153"/>
      <c r="KKW53" s="153"/>
      <c r="KKX53" s="153"/>
      <c r="KKY53" s="153"/>
      <c r="KKZ53" s="153"/>
      <c r="KLA53" s="153"/>
      <c r="KLB53" s="153"/>
      <c r="KLC53" s="153"/>
      <c r="KLD53" s="153"/>
      <c r="KLE53" s="153"/>
      <c r="KLF53" s="153"/>
      <c r="KLG53" s="153"/>
      <c r="KLH53" s="153"/>
      <c r="KLI53" s="153"/>
      <c r="KLJ53" s="153"/>
      <c r="KLK53" s="153"/>
      <c r="KLL53" s="153"/>
      <c r="KLM53" s="153"/>
      <c r="KLN53" s="153"/>
      <c r="KLO53" s="153"/>
      <c r="KLP53" s="153"/>
      <c r="KLQ53" s="153"/>
      <c r="KLR53" s="153"/>
      <c r="KLS53" s="153"/>
      <c r="KLT53" s="153"/>
      <c r="KLU53" s="153"/>
      <c r="KLV53" s="153"/>
      <c r="KLW53" s="153"/>
      <c r="KLX53" s="153"/>
      <c r="KLY53" s="153"/>
      <c r="KLZ53" s="153"/>
      <c r="KMA53" s="153"/>
      <c r="KMB53" s="153"/>
      <c r="KMC53" s="153"/>
      <c r="KMD53" s="153"/>
      <c r="KME53" s="153"/>
      <c r="KMF53" s="153"/>
      <c r="KMG53" s="153"/>
      <c r="KMH53" s="153"/>
      <c r="KMI53" s="153"/>
      <c r="KMJ53" s="153"/>
      <c r="KMK53" s="153"/>
      <c r="KML53" s="153"/>
      <c r="KMM53" s="153"/>
      <c r="KMN53" s="153"/>
      <c r="KMO53" s="153"/>
      <c r="KMP53" s="153"/>
      <c r="KMQ53" s="153"/>
      <c r="KMR53" s="153"/>
      <c r="KMS53" s="153"/>
      <c r="KMT53" s="153"/>
      <c r="KMU53" s="153"/>
      <c r="KMV53" s="153"/>
      <c r="KMW53" s="153"/>
      <c r="KMX53" s="153"/>
      <c r="KMY53" s="153"/>
      <c r="KMZ53" s="153"/>
      <c r="KNA53" s="153"/>
      <c r="KNB53" s="153"/>
      <c r="KNC53" s="153"/>
      <c r="KND53" s="153"/>
      <c r="KNE53" s="153"/>
      <c r="KNF53" s="153"/>
      <c r="KNG53" s="153"/>
      <c r="KNH53" s="153"/>
      <c r="KNI53" s="153"/>
      <c r="KNJ53" s="153"/>
      <c r="KNK53" s="153"/>
      <c r="KNL53" s="153"/>
      <c r="KNM53" s="153"/>
      <c r="KNN53" s="153"/>
      <c r="KNO53" s="153"/>
      <c r="KNP53" s="153"/>
      <c r="KNQ53" s="153"/>
      <c r="KNR53" s="153"/>
      <c r="KNS53" s="153"/>
      <c r="KNT53" s="153"/>
      <c r="KNU53" s="153"/>
      <c r="KNV53" s="153"/>
      <c r="KNW53" s="153"/>
      <c r="KNX53" s="153"/>
      <c r="KNY53" s="153"/>
      <c r="KNZ53" s="153"/>
      <c r="KOA53" s="153"/>
      <c r="KOB53" s="153"/>
      <c r="KOC53" s="153"/>
      <c r="KOD53" s="153"/>
      <c r="KOE53" s="153"/>
      <c r="KOF53" s="153"/>
      <c r="KOG53" s="153"/>
      <c r="KOH53" s="153"/>
      <c r="KOI53" s="153"/>
      <c r="KOJ53" s="153"/>
      <c r="KOK53" s="153"/>
      <c r="KOL53" s="153"/>
      <c r="KOM53" s="153"/>
      <c r="KON53" s="153"/>
      <c r="KOO53" s="153"/>
      <c r="KOP53" s="153"/>
      <c r="KOQ53" s="153"/>
      <c r="KOR53" s="153"/>
      <c r="KOS53" s="153"/>
      <c r="KOT53" s="153"/>
      <c r="KOU53" s="153"/>
      <c r="KOV53" s="153"/>
      <c r="KOW53" s="153"/>
      <c r="KOX53" s="153"/>
      <c r="KOY53" s="153"/>
      <c r="KOZ53" s="153"/>
      <c r="KPA53" s="153"/>
      <c r="KPB53" s="153"/>
      <c r="KPC53" s="153"/>
      <c r="KPD53" s="153"/>
      <c r="KPE53" s="153"/>
      <c r="KPF53" s="153"/>
      <c r="KPG53" s="153"/>
      <c r="KPH53" s="153"/>
      <c r="KPI53" s="153"/>
      <c r="KPJ53" s="153"/>
      <c r="KPK53" s="153"/>
      <c r="KPL53" s="153"/>
      <c r="KPM53" s="153"/>
      <c r="KPN53" s="153"/>
      <c r="KPO53" s="153"/>
      <c r="KPP53" s="153"/>
      <c r="KPQ53" s="153"/>
      <c r="KPR53" s="153"/>
      <c r="KPS53" s="153"/>
      <c r="KPT53" s="153"/>
      <c r="KPU53" s="153"/>
      <c r="KPV53" s="153"/>
      <c r="KPW53" s="153"/>
      <c r="KPX53" s="153"/>
      <c r="KPY53" s="153"/>
      <c r="KPZ53" s="153"/>
      <c r="KQA53" s="153"/>
      <c r="KQB53" s="153"/>
      <c r="KQC53" s="153"/>
      <c r="KQD53" s="153"/>
      <c r="KQE53" s="153"/>
      <c r="KQF53" s="153"/>
      <c r="KQG53" s="153"/>
      <c r="KQH53" s="153"/>
      <c r="KQI53" s="153"/>
      <c r="KQJ53" s="153"/>
      <c r="KQK53" s="153"/>
      <c r="KQL53" s="153"/>
      <c r="KQM53" s="153"/>
      <c r="KQN53" s="153"/>
      <c r="KQO53" s="153"/>
      <c r="KQP53" s="153"/>
      <c r="KQQ53" s="153"/>
      <c r="KQR53" s="153"/>
      <c r="KQS53" s="153"/>
      <c r="KQT53" s="153"/>
      <c r="KQU53" s="153"/>
      <c r="KQV53" s="153"/>
      <c r="KQW53" s="153"/>
      <c r="KQX53" s="153"/>
      <c r="KQY53" s="153"/>
      <c r="KQZ53" s="153"/>
      <c r="KRA53" s="153"/>
      <c r="KRB53" s="153"/>
      <c r="KRC53" s="153"/>
      <c r="KRD53" s="153"/>
      <c r="KRE53" s="153"/>
      <c r="KRF53" s="153"/>
      <c r="KRG53" s="153"/>
      <c r="KRH53" s="153"/>
      <c r="KRI53" s="153"/>
      <c r="KRJ53" s="153"/>
      <c r="KRK53" s="153"/>
      <c r="KRL53" s="153"/>
      <c r="KRM53" s="153"/>
      <c r="KRN53" s="153"/>
      <c r="KRO53" s="153"/>
      <c r="KRP53" s="153"/>
      <c r="KRQ53" s="153"/>
      <c r="KRR53" s="153"/>
      <c r="KRS53" s="153"/>
      <c r="KRT53" s="153"/>
      <c r="KRU53" s="153"/>
      <c r="KRV53" s="153"/>
      <c r="KRW53" s="153"/>
      <c r="KRX53" s="153"/>
      <c r="KRY53" s="153"/>
      <c r="KRZ53" s="153"/>
      <c r="KSA53" s="153"/>
      <c r="KSB53" s="153"/>
      <c r="KSC53" s="153"/>
      <c r="KSD53" s="153"/>
      <c r="KSE53" s="153"/>
      <c r="KSF53" s="153"/>
      <c r="KSG53" s="153"/>
      <c r="KSH53" s="153"/>
      <c r="KSI53" s="153"/>
      <c r="KSJ53" s="153"/>
      <c r="KSK53" s="153"/>
      <c r="KSL53" s="153"/>
      <c r="KSM53" s="153"/>
      <c r="KSN53" s="153"/>
      <c r="KSO53" s="153"/>
      <c r="KSP53" s="153"/>
      <c r="KSQ53" s="153"/>
      <c r="KSR53" s="153"/>
      <c r="KSS53" s="153"/>
      <c r="KST53" s="153"/>
      <c r="KSU53" s="153"/>
      <c r="KSV53" s="153"/>
      <c r="KSW53" s="153"/>
      <c r="KSX53" s="153"/>
      <c r="KSY53" s="153"/>
      <c r="KSZ53" s="153"/>
      <c r="KTA53" s="153"/>
      <c r="KTB53" s="153"/>
      <c r="KTC53" s="153"/>
      <c r="KTD53" s="153"/>
      <c r="KTE53" s="153"/>
      <c r="KTF53" s="153"/>
      <c r="KTG53" s="153"/>
      <c r="KTH53" s="153"/>
      <c r="KTI53" s="153"/>
      <c r="KTJ53" s="153"/>
      <c r="KTK53" s="153"/>
      <c r="KTL53" s="153"/>
      <c r="KTM53" s="153"/>
      <c r="KTN53" s="153"/>
      <c r="KTO53" s="153"/>
      <c r="KTP53" s="153"/>
      <c r="KTQ53" s="153"/>
      <c r="KTR53" s="153"/>
      <c r="KTS53" s="153"/>
      <c r="KTT53" s="153"/>
      <c r="KTU53" s="153"/>
      <c r="KTV53" s="153"/>
      <c r="KTW53" s="153"/>
      <c r="KTX53" s="153"/>
      <c r="KTY53" s="153"/>
      <c r="KTZ53" s="153"/>
      <c r="KUA53" s="153"/>
      <c r="KUB53" s="153"/>
      <c r="KUC53" s="153"/>
      <c r="KUD53" s="153"/>
      <c r="KUE53" s="153"/>
      <c r="KUF53" s="153"/>
      <c r="KUG53" s="153"/>
      <c r="KUH53" s="153"/>
      <c r="KUI53" s="153"/>
      <c r="KUJ53" s="153"/>
      <c r="KUK53" s="153"/>
      <c r="KUL53" s="153"/>
      <c r="KUM53" s="153"/>
      <c r="KUN53" s="153"/>
      <c r="KUO53" s="153"/>
      <c r="KUP53" s="153"/>
      <c r="KUQ53" s="153"/>
      <c r="KUR53" s="153"/>
      <c r="KUS53" s="153"/>
      <c r="KUT53" s="153"/>
      <c r="KUU53" s="153"/>
      <c r="KUV53" s="153"/>
      <c r="KUW53" s="153"/>
      <c r="KUX53" s="153"/>
      <c r="KUY53" s="153"/>
      <c r="KUZ53" s="153"/>
      <c r="KVA53" s="153"/>
      <c r="KVB53" s="153"/>
      <c r="KVC53" s="153"/>
      <c r="KVD53" s="153"/>
      <c r="KVE53" s="153"/>
      <c r="KVF53" s="153"/>
      <c r="KVG53" s="153"/>
      <c r="KVH53" s="153"/>
      <c r="KVI53" s="153"/>
      <c r="KVJ53" s="153"/>
      <c r="KVK53" s="153"/>
      <c r="KVL53" s="153"/>
      <c r="KVM53" s="153"/>
      <c r="KVN53" s="153"/>
      <c r="KVO53" s="153"/>
      <c r="KVP53" s="153"/>
      <c r="KVQ53" s="153"/>
      <c r="KVR53" s="153"/>
      <c r="KVS53" s="153"/>
      <c r="KVT53" s="153"/>
      <c r="KVU53" s="153"/>
      <c r="KVV53" s="153"/>
      <c r="KVW53" s="153"/>
      <c r="KVX53" s="153"/>
      <c r="KVY53" s="153"/>
      <c r="KVZ53" s="153"/>
      <c r="KWA53" s="153"/>
      <c r="KWB53" s="153"/>
      <c r="KWC53" s="153"/>
      <c r="KWD53" s="153"/>
      <c r="KWE53" s="153"/>
      <c r="KWF53" s="153"/>
      <c r="KWG53" s="153"/>
      <c r="KWH53" s="153"/>
      <c r="KWI53" s="153"/>
      <c r="KWJ53" s="153"/>
      <c r="KWK53" s="153"/>
      <c r="KWL53" s="153"/>
      <c r="KWM53" s="153"/>
      <c r="KWN53" s="153"/>
      <c r="KWO53" s="153"/>
      <c r="KWP53" s="153"/>
      <c r="KWQ53" s="153"/>
      <c r="KWR53" s="153"/>
      <c r="KWS53" s="153"/>
      <c r="KWT53" s="153"/>
      <c r="KWU53" s="153"/>
      <c r="KWV53" s="153"/>
      <c r="KWW53" s="153"/>
      <c r="KWX53" s="153"/>
      <c r="KWY53" s="153"/>
      <c r="KWZ53" s="153"/>
      <c r="KXA53" s="153"/>
      <c r="KXB53" s="153"/>
      <c r="KXC53" s="153"/>
      <c r="KXD53" s="153"/>
      <c r="KXE53" s="153"/>
      <c r="KXF53" s="153"/>
      <c r="KXG53" s="153"/>
      <c r="KXH53" s="153"/>
      <c r="KXI53" s="153"/>
      <c r="KXJ53" s="153"/>
      <c r="KXK53" s="153"/>
      <c r="KXL53" s="153"/>
      <c r="KXM53" s="153"/>
      <c r="KXN53" s="153"/>
      <c r="KXO53" s="153"/>
      <c r="KXP53" s="153"/>
      <c r="KXQ53" s="153"/>
      <c r="KXR53" s="153"/>
      <c r="KXS53" s="153"/>
      <c r="KXT53" s="153"/>
      <c r="KXU53" s="153"/>
      <c r="KXV53" s="153"/>
      <c r="KXW53" s="153"/>
      <c r="KXX53" s="153"/>
      <c r="KXY53" s="153"/>
      <c r="KXZ53" s="153"/>
      <c r="KYA53" s="153"/>
      <c r="KYB53" s="153"/>
      <c r="KYC53" s="153"/>
      <c r="KYD53" s="153"/>
      <c r="KYE53" s="153"/>
      <c r="KYF53" s="153"/>
      <c r="KYG53" s="153"/>
      <c r="KYH53" s="153"/>
      <c r="KYI53" s="153"/>
      <c r="KYJ53" s="153"/>
      <c r="KYK53" s="153"/>
      <c r="KYL53" s="153"/>
      <c r="KYM53" s="153"/>
      <c r="KYN53" s="153"/>
      <c r="KYO53" s="153"/>
      <c r="KYP53" s="153"/>
      <c r="KYQ53" s="153"/>
      <c r="KYR53" s="153"/>
      <c r="KYS53" s="153"/>
      <c r="KYT53" s="153"/>
      <c r="KYU53" s="153"/>
      <c r="KYV53" s="153"/>
      <c r="KYW53" s="153"/>
      <c r="KYX53" s="153"/>
      <c r="KYY53" s="153"/>
      <c r="KYZ53" s="153"/>
      <c r="KZA53" s="153"/>
      <c r="KZB53" s="153"/>
      <c r="KZC53" s="153"/>
      <c r="KZD53" s="153"/>
      <c r="KZE53" s="153"/>
      <c r="KZF53" s="153"/>
      <c r="KZG53" s="153"/>
      <c r="KZH53" s="153"/>
      <c r="KZI53" s="153"/>
      <c r="KZJ53" s="153"/>
      <c r="KZK53" s="153"/>
      <c r="KZL53" s="153"/>
      <c r="KZM53" s="153"/>
      <c r="KZN53" s="153"/>
      <c r="KZO53" s="153"/>
      <c r="KZP53" s="153"/>
      <c r="KZQ53" s="153"/>
      <c r="KZR53" s="153"/>
      <c r="KZS53" s="153"/>
      <c r="KZT53" s="153"/>
      <c r="KZU53" s="153"/>
      <c r="KZV53" s="153"/>
      <c r="KZW53" s="153"/>
      <c r="KZX53" s="153"/>
      <c r="KZY53" s="153"/>
      <c r="KZZ53" s="153"/>
      <c r="LAA53" s="153"/>
      <c r="LAB53" s="153"/>
      <c r="LAC53" s="153"/>
      <c r="LAD53" s="153"/>
      <c r="LAE53" s="153"/>
      <c r="LAF53" s="153"/>
      <c r="LAG53" s="153"/>
      <c r="LAH53" s="153"/>
      <c r="LAI53" s="153"/>
      <c r="LAJ53" s="153"/>
      <c r="LAK53" s="153"/>
      <c r="LAL53" s="153"/>
      <c r="LAM53" s="153"/>
      <c r="LAN53" s="153"/>
      <c r="LAO53" s="153"/>
      <c r="LAP53" s="153"/>
      <c r="LAQ53" s="153"/>
      <c r="LAR53" s="153"/>
      <c r="LAS53" s="153"/>
      <c r="LAT53" s="153"/>
      <c r="LAU53" s="153"/>
      <c r="LAV53" s="153"/>
      <c r="LAW53" s="153"/>
      <c r="LAX53" s="153"/>
      <c r="LAY53" s="153"/>
      <c r="LAZ53" s="153"/>
      <c r="LBA53" s="153"/>
      <c r="LBB53" s="153"/>
      <c r="LBC53" s="153"/>
      <c r="LBD53" s="153"/>
      <c r="LBE53" s="153"/>
      <c r="LBF53" s="153"/>
      <c r="LBG53" s="153"/>
      <c r="LBH53" s="153"/>
      <c r="LBI53" s="153"/>
      <c r="LBJ53" s="153"/>
      <c r="LBK53" s="153"/>
      <c r="LBL53" s="153"/>
      <c r="LBM53" s="153"/>
      <c r="LBN53" s="153"/>
      <c r="LBO53" s="153"/>
      <c r="LBP53" s="153"/>
      <c r="LBQ53" s="153"/>
      <c r="LBR53" s="153"/>
      <c r="LBS53" s="153"/>
      <c r="LBT53" s="153"/>
      <c r="LBU53" s="153"/>
      <c r="LBV53" s="153"/>
      <c r="LBW53" s="153"/>
      <c r="LBX53" s="153"/>
      <c r="LBY53" s="153"/>
      <c r="LBZ53" s="153"/>
      <c r="LCA53" s="153"/>
      <c r="LCB53" s="153"/>
      <c r="LCC53" s="153"/>
      <c r="LCD53" s="153"/>
      <c r="LCE53" s="153"/>
      <c r="LCF53" s="153"/>
      <c r="LCG53" s="153"/>
      <c r="LCH53" s="153"/>
      <c r="LCI53" s="153"/>
      <c r="LCJ53" s="153"/>
      <c r="LCK53" s="153"/>
      <c r="LCL53" s="153"/>
      <c r="LCM53" s="153"/>
      <c r="LCN53" s="153"/>
      <c r="LCO53" s="153"/>
      <c r="LCP53" s="153"/>
      <c r="LCQ53" s="153"/>
      <c r="LCR53" s="153"/>
      <c r="LCS53" s="153"/>
      <c r="LCT53" s="153"/>
      <c r="LCU53" s="153"/>
      <c r="LCV53" s="153"/>
      <c r="LCW53" s="153"/>
      <c r="LCX53" s="153"/>
      <c r="LCY53" s="153"/>
      <c r="LCZ53" s="153"/>
      <c r="LDA53" s="153"/>
      <c r="LDB53" s="153"/>
      <c r="LDC53" s="153"/>
      <c r="LDD53" s="153"/>
      <c r="LDE53" s="153"/>
      <c r="LDF53" s="153"/>
      <c r="LDG53" s="153"/>
      <c r="LDH53" s="153"/>
      <c r="LDI53" s="153"/>
      <c r="LDJ53" s="153"/>
      <c r="LDK53" s="153"/>
      <c r="LDL53" s="153"/>
      <c r="LDM53" s="153"/>
      <c r="LDN53" s="153"/>
      <c r="LDO53" s="153"/>
      <c r="LDP53" s="153"/>
      <c r="LDQ53" s="153"/>
      <c r="LDR53" s="153"/>
      <c r="LDS53" s="153"/>
      <c r="LDT53" s="153"/>
      <c r="LDU53" s="153"/>
      <c r="LDV53" s="153"/>
      <c r="LDW53" s="153"/>
      <c r="LDX53" s="153"/>
      <c r="LDY53" s="153"/>
      <c r="LDZ53" s="153"/>
      <c r="LEA53" s="153"/>
      <c r="LEB53" s="153"/>
      <c r="LEC53" s="153"/>
      <c r="LED53" s="153"/>
      <c r="LEE53" s="153"/>
      <c r="LEF53" s="153"/>
      <c r="LEG53" s="153"/>
      <c r="LEH53" s="153"/>
      <c r="LEI53" s="153"/>
      <c r="LEJ53" s="153"/>
      <c r="LEK53" s="153"/>
      <c r="LEL53" s="153"/>
      <c r="LEM53" s="153"/>
      <c r="LEN53" s="153"/>
      <c r="LEO53" s="153"/>
      <c r="LEP53" s="153"/>
      <c r="LEQ53" s="153"/>
      <c r="LER53" s="153"/>
      <c r="LES53" s="153"/>
      <c r="LET53" s="153"/>
      <c r="LEU53" s="153"/>
      <c r="LEV53" s="153"/>
      <c r="LEW53" s="153"/>
      <c r="LEX53" s="153"/>
      <c r="LEY53" s="153"/>
      <c r="LEZ53" s="153"/>
      <c r="LFA53" s="153"/>
      <c r="LFB53" s="153"/>
      <c r="LFC53" s="153"/>
      <c r="LFD53" s="153"/>
      <c r="LFE53" s="153"/>
      <c r="LFF53" s="153"/>
      <c r="LFG53" s="153"/>
      <c r="LFH53" s="153"/>
      <c r="LFI53" s="153"/>
      <c r="LFJ53" s="153"/>
      <c r="LFK53" s="153"/>
      <c r="LFL53" s="153"/>
      <c r="LFM53" s="153"/>
      <c r="LFN53" s="153"/>
      <c r="LFO53" s="153"/>
      <c r="LFP53" s="153"/>
      <c r="LFQ53" s="153"/>
      <c r="LFR53" s="153"/>
      <c r="LFS53" s="153"/>
      <c r="LFT53" s="153"/>
      <c r="LFU53" s="153"/>
      <c r="LFV53" s="153"/>
      <c r="LFW53" s="153"/>
      <c r="LFX53" s="153"/>
      <c r="LFY53" s="153"/>
      <c r="LFZ53" s="153"/>
      <c r="LGA53" s="153"/>
      <c r="LGB53" s="153"/>
      <c r="LGC53" s="153"/>
      <c r="LGD53" s="153"/>
      <c r="LGE53" s="153"/>
      <c r="LGF53" s="153"/>
      <c r="LGG53" s="153"/>
      <c r="LGH53" s="153"/>
      <c r="LGI53" s="153"/>
      <c r="LGJ53" s="153"/>
      <c r="LGK53" s="153"/>
      <c r="LGL53" s="153"/>
      <c r="LGM53" s="153"/>
      <c r="LGN53" s="153"/>
      <c r="LGO53" s="153"/>
      <c r="LGP53" s="153"/>
      <c r="LGQ53" s="153"/>
      <c r="LGR53" s="153"/>
      <c r="LGS53" s="153"/>
      <c r="LGT53" s="153"/>
      <c r="LGU53" s="153"/>
      <c r="LGV53" s="153"/>
      <c r="LGW53" s="153"/>
      <c r="LGX53" s="153"/>
      <c r="LGY53" s="153"/>
      <c r="LGZ53" s="153"/>
      <c r="LHA53" s="153"/>
      <c r="LHB53" s="153"/>
      <c r="LHC53" s="153"/>
      <c r="LHD53" s="153"/>
      <c r="LHE53" s="153"/>
      <c r="LHF53" s="153"/>
      <c r="LHG53" s="153"/>
      <c r="LHH53" s="153"/>
      <c r="LHI53" s="153"/>
      <c r="LHJ53" s="153"/>
      <c r="LHK53" s="153"/>
      <c r="LHL53" s="153"/>
      <c r="LHM53" s="153"/>
      <c r="LHN53" s="153"/>
      <c r="LHO53" s="153"/>
      <c r="LHP53" s="153"/>
      <c r="LHQ53" s="153"/>
      <c r="LHR53" s="153"/>
      <c r="LHS53" s="153"/>
      <c r="LHT53" s="153"/>
      <c r="LHU53" s="153"/>
      <c r="LHV53" s="153"/>
      <c r="LHW53" s="153"/>
      <c r="LHX53" s="153"/>
      <c r="LHY53" s="153"/>
      <c r="LHZ53" s="153"/>
      <c r="LIA53" s="153"/>
      <c r="LIB53" s="153"/>
      <c r="LIC53" s="153"/>
      <c r="LID53" s="153"/>
      <c r="LIE53" s="153"/>
      <c r="LIF53" s="153"/>
      <c r="LIG53" s="153"/>
      <c r="LIH53" s="153"/>
      <c r="LII53" s="153"/>
      <c r="LIJ53" s="153"/>
      <c r="LIK53" s="153"/>
      <c r="LIL53" s="153"/>
      <c r="LIM53" s="153"/>
      <c r="LIN53" s="153"/>
      <c r="LIO53" s="153"/>
      <c r="LIP53" s="153"/>
      <c r="LIQ53" s="153"/>
      <c r="LIR53" s="153"/>
      <c r="LIS53" s="153"/>
      <c r="LIT53" s="153"/>
      <c r="LIU53" s="153"/>
      <c r="LIV53" s="153"/>
      <c r="LIW53" s="153"/>
      <c r="LIX53" s="153"/>
      <c r="LIY53" s="153"/>
      <c r="LIZ53" s="153"/>
      <c r="LJA53" s="153"/>
      <c r="LJB53" s="153"/>
      <c r="LJC53" s="153"/>
      <c r="LJD53" s="153"/>
      <c r="LJE53" s="153"/>
      <c r="LJF53" s="153"/>
      <c r="LJG53" s="153"/>
      <c r="LJH53" s="153"/>
      <c r="LJI53" s="153"/>
      <c r="LJJ53" s="153"/>
      <c r="LJK53" s="153"/>
      <c r="LJL53" s="153"/>
      <c r="LJM53" s="153"/>
      <c r="LJN53" s="153"/>
      <c r="LJO53" s="153"/>
      <c r="LJP53" s="153"/>
      <c r="LJQ53" s="153"/>
      <c r="LJR53" s="153"/>
      <c r="LJS53" s="153"/>
      <c r="LJT53" s="153"/>
      <c r="LJU53" s="153"/>
      <c r="LJV53" s="153"/>
      <c r="LJW53" s="153"/>
      <c r="LJX53" s="153"/>
      <c r="LJY53" s="153"/>
      <c r="LJZ53" s="153"/>
      <c r="LKA53" s="153"/>
      <c r="LKB53" s="153"/>
      <c r="LKC53" s="153"/>
      <c r="LKD53" s="153"/>
      <c r="LKE53" s="153"/>
      <c r="LKF53" s="153"/>
      <c r="LKG53" s="153"/>
      <c r="LKH53" s="153"/>
      <c r="LKI53" s="153"/>
      <c r="LKJ53" s="153"/>
      <c r="LKK53" s="153"/>
      <c r="LKL53" s="153"/>
      <c r="LKM53" s="153"/>
      <c r="LKN53" s="153"/>
      <c r="LKO53" s="153"/>
      <c r="LKP53" s="153"/>
      <c r="LKQ53" s="153"/>
      <c r="LKR53" s="153"/>
      <c r="LKS53" s="153"/>
      <c r="LKT53" s="153"/>
      <c r="LKU53" s="153"/>
      <c r="LKV53" s="153"/>
      <c r="LKW53" s="153"/>
      <c r="LKX53" s="153"/>
      <c r="LKY53" s="153"/>
      <c r="LKZ53" s="153"/>
      <c r="LLA53" s="153"/>
      <c r="LLB53" s="153"/>
      <c r="LLC53" s="153"/>
      <c r="LLD53" s="153"/>
      <c r="LLE53" s="153"/>
      <c r="LLF53" s="153"/>
      <c r="LLG53" s="153"/>
      <c r="LLH53" s="153"/>
      <c r="LLI53" s="153"/>
      <c r="LLJ53" s="153"/>
      <c r="LLK53" s="153"/>
      <c r="LLL53" s="153"/>
      <c r="LLM53" s="153"/>
      <c r="LLN53" s="153"/>
      <c r="LLO53" s="153"/>
      <c r="LLP53" s="153"/>
      <c r="LLQ53" s="153"/>
      <c r="LLR53" s="153"/>
      <c r="LLS53" s="153"/>
      <c r="LLT53" s="153"/>
      <c r="LLU53" s="153"/>
      <c r="LLV53" s="153"/>
      <c r="LLW53" s="153"/>
      <c r="LLX53" s="153"/>
      <c r="LLY53" s="153"/>
      <c r="LLZ53" s="153"/>
      <c r="LMA53" s="153"/>
      <c r="LMB53" s="153"/>
      <c r="LMC53" s="153"/>
      <c r="LMD53" s="153"/>
      <c r="LME53" s="153"/>
      <c r="LMF53" s="153"/>
      <c r="LMG53" s="153"/>
      <c r="LMH53" s="153"/>
      <c r="LMI53" s="153"/>
      <c r="LMJ53" s="153"/>
      <c r="LMK53" s="153"/>
      <c r="LML53" s="153"/>
      <c r="LMM53" s="153"/>
      <c r="LMN53" s="153"/>
      <c r="LMO53" s="153"/>
      <c r="LMP53" s="153"/>
      <c r="LMQ53" s="153"/>
      <c r="LMR53" s="153"/>
      <c r="LMS53" s="153"/>
      <c r="LMT53" s="153"/>
      <c r="LMU53" s="153"/>
      <c r="LMV53" s="153"/>
      <c r="LMW53" s="153"/>
      <c r="LMX53" s="153"/>
      <c r="LMY53" s="153"/>
      <c r="LMZ53" s="153"/>
      <c r="LNA53" s="153"/>
      <c r="LNB53" s="153"/>
      <c r="LNC53" s="153"/>
      <c r="LND53" s="153"/>
      <c r="LNE53" s="153"/>
      <c r="LNF53" s="153"/>
      <c r="LNG53" s="153"/>
      <c r="LNH53" s="153"/>
      <c r="LNI53" s="153"/>
      <c r="LNJ53" s="153"/>
      <c r="LNK53" s="153"/>
      <c r="LNL53" s="153"/>
      <c r="LNM53" s="153"/>
      <c r="LNN53" s="153"/>
      <c r="LNO53" s="153"/>
      <c r="LNP53" s="153"/>
      <c r="LNQ53" s="153"/>
      <c r="LNR53" s="153"/>
      <c r="LNS53" s="153"/>
      <c r="LNT53" s="153"/>
      <c r="LNU53" s="153"/>
      <c r="LNV53" s="153"/>
      <c r="LNW53" s="153"/>
      <c r="LNX53" s="153"/>
      <c r="LNY53" s="153"/>
      <c r="LNZ53" s="153"/>
      <c r="LOA53" s="153"/>
      <c r="LOB53" s="153"/>
      <c r="LOC53" s="153"/>
      <c r="LOD53" s="153"/>
      <c r="LOE53" s="153"/>
      <c r="LOF53" s="153"/>
      <c r="LOG53" s="153"/>
      <c r="LOH53" s="153"/>
      <c r="LOI53" s="153"/>
      <c r="LOJ53" s="153"/>
      <c r="LOK53" s="153"/>
      <c r="LOL53" s="153"/>
      <c r="LOM53" s="153"/>
      <c r="LON53" s="153"/>
      <c r="LOO53" s="153"/>
      <c r="LOP53" s="153"/>
      <c r="LOQ53" s="153"/>
      <c r="LOR53" s="153"/>
      <c r="LOS53" s="153"/>
      <c r="LOT53" s="153"/>
      <c r="LOU53" s="153"/>
      <c r="LOV53" s="153"/>
      <c r="LOW53" s="153"/>
      <c r="LOX53" s="153"/>
      <c r="LOY53" s="153"/>
      <c r="LOZ53" s="153"/>
      <c r="LPA53" s="153"/>
      <c r="LPB53" s="153"/>
      <c r="LPC53" s="153"/>
      <c r="LPD53" s="153"/>
      <c r="LPE53" s="153"/>
      <c r="LPF53" s="153"/>
      <c r="LPG53" s="153"/>
      <c r="LPH53" s="153"/>
      <c r="LPI53" s="153"/>
      <c r="LPJ53" s="153"/>
      <c r="LPK53" s="153"/>
      <c r="LPL53" s="153"/>
      <c r="LPM53" s="153"/>
      <c r="LPN53" s="153"/>
      <c r="LPO53" s="153"/>
      <c r="LPP53" s="153"/>
      <c r="LPQ53" s="153"/>
      <c r="LPR53" s="153"/>
      <c r="LPS53" s="153"/>
      <c r="LPT53" s="153"/>
      <c r="LPU53" s="153"/>
      <c r="LPV53" s="153"/>
      <c r="LPW53" s="153"/>
      <c r="LPX53" s="153"/>
      <c r="LPY53" s="153"/>
      <c r="LPZ53" s="153"/>
      <c r="LQA53" s="153"/>
      <c r="LQB53" s="153"/>
      <c r="LQC53" s="153"/>
      <c r="LQD53" s="153"/>
      <c r="LQE53" s="153"/>
      <c r="LQF53" s="153"/>
      <c r="LQG53" s="153"/>
      <c r="LQH53" s="153"/>
      <c r="LQI53" s="153"/>
      <c r="LQJ53" s="153"/>
      <c r="LQK53" s="153"/>
      <c r="LQL53" s="153"/>
      <c r="LQM53" s="153"/>
      <c r="LQN53" s="153"/>
      <c r="LQO53" s="153"/>
      <c r="LQP53" s="153"/>
      <c r="LQQ53" s="153"/>
      <c r="LQR53" s="153"/>
      <c r="LQS53" s="153"/>
      <c r="LQT53" s="153"/>
      <c r="LQU53" s="153"/>
      <c r="LQV53" s="153"/>
      <c r="LQW53" s="153"/>
      <c r="LQX53" s="153"/>
      <c r="LQY53" s="153"/>
      <c r="LQZ53" s="153"/>
      <c r="LRA53" s="153"/>
      <c r="LRB53" s="153"/>
      <c r="LRC53" s="153"/>
      <c r="LRD53" s="153"/>
      <c r="LRE53" s="153"/>
      <c r="LRF53" s="153"/>
      <c r="LRG53" s="153"/>
      <c r="LRH53" s="153"/>
      <c r="LRI53" s="153"/>
      <c r="LRJ53" s="153"/>
      <c r="LRK53" s="153"/>
      <c r="LRL53" s="153"/>
      <c r="LRM53" s="153"/>
      <c r="LRN53" s="153"/>
      <c r="LRO53" s="153"/>
      <c r="LRP53" s="153"/>
      <c r="LRQ53" s="153"/>
      <c r="LRR53" s="153"/>
      <c r="LRS53" s="153"/>
      <c r="LRT53" s="153"/>
      <c r="LRU53" s="153"/>
      <c r="LRV53" s="153"/>
      <c r="LRW53" s="153"/>
      <c r="LRX53" s="153"/>
      <c r="LRY53" s="153"/>
      <c r="LRZ53" s="153"/>
      <c r="LSA53" s="153"/>
      <c r="LSB53" s="153"/>
      <c r="LSC53" s="153"/>
      <c r="LSD53" s="153"/>
      <c r="LSE53" s="153"/>
      <c r="LSF53" s="153"/>
      <c r="LSG53" s="153"/>
      <c r="LSH53" s="153"/>
      <c r="LSI53" s="153"/>
      <c r="LSJ53" s="153"/>
      <c r="LSK53" s="153"/>
      <c r="LSL53" s="153"/>
      <c r="LSM53" s="153"/>
      <c r="LSN53" s="153"/>
      <c r="LSO53" s="153"/>
      <c r="LSP53" s="153"/>
      <c r="LSQ53" s="153"/>
      <c r="LSR53" s="153"/>
      <c r="LSS53" s="153"/>
      <c r="LST53" s="153"/>
      <c r="LSU53" s="153"/>
      <c r="LSV53" s="153"/>
      <c r="LSW53" s="153"/>
      <c r="LSX53" s="153"/>
      <c r="LSY53" s="153"/>
      <c r="LSZ53" s="153"/>
      <c r="LTA53" s="153"/>
      <c r="LTB53" s="153"/>
      <c r="LTC53" s="153"/>
      <c r="LTD53" s="153"/>
      <c r="LTE53" s="153"/>
      <c r="LTF53" s="153"/>
      <c r="LTG53" s="153"/>
      <c r="LTH53" s="153"/>
      <c r="LTI53" s="153"/>
      <c r="LTJ53" s="153"/>
      <c r="LTK53" s="153"/>
      <c r="LTL53" s="153"/>
      <c r="LTM53" s="153"/>
      <c r="LTN53" s="153"/>
      <c r="LTO53" s="153"/>
      <c r="LTP53" s="153"/>
      <c r="LTQ53" s="153"/>
      <c r="LTR53" s="153"/>
      <c r="LTS53" s="153"/>
      <c r="LTT53" s="153"/>
      <c r="LTU53" s="153"/>
      <c r="LTV53" s="153"/>
      <c r="LTW53" s="153"/>
      <c r="LTX53" s="153"/>
      <c r="LTY53" s="153"/>
      <c r="LTZ53" s="153"/>
      <c r="LUA53" s="153"/>
      <c r="LUB53" s="153"/>
      <c r="LUC53" s="153"/>
      <c r="LUD53" s="153"/>
      <c r="LUE53" s="153"/>
      <c r="LUF53" s="153"/>
      <c r="LUG53" s="153"/>
      <c r="LUH53" s="153"/>
      <c r="LUI53" s="153"/>
      <c r="LUJ53" s="153"/>
      <c r="LUK53" s="153"/>
      <c r="LUL53" s="153"/>
      <c r="LUM53" s="153"/>
      <c r="LUN53" s="153"/>
      <c r="LUO53" s="153"/>
      <c r="LUP53" s="153"/>
      <c r="LUQ53" s="153"/>
      <c r="LUR53" s="153"/>
      <c r="LUS53" s="153"/>
      <c r="LUT53" s="153"/>
      <c r="LUU53" s="153"/>
      <c r="LUV53" s="153"/>
      <c r="LUW53" s="153"/>
      <c r="LUX53" s="153"/>
      <c r="LUY53" s="153"/>
      <c r="LUZ53" s="153"/>
      <c r="LVA53" s="153"/>
      <c r="LVB53" s="153"/>
      <c r="LVC53" s="153"/>
      <c r="LVD53" s="153"/>
      <c r="LVE53" s="153"/>
      <c r="LVF53" s="153"/>
      <c r="LVG53" s="153"/>
      <c r="LVH53" s="153"/>
      <c r="LVI53" s="153"/>
      <c r="LVJ53" s="153"/>
      <c r="LVK53" s="153"/>
      <c r="LVL53" s="153"/>
      <c r="LVM53" s="153"/>
      <c r="LVN53" s="153"/>
      <c r="LVO53" s="153"/>
      <c r="LVP53" s="153"/>
      <c r="LVQ53" s="153"/>
      <c r="LVR53" s="153"/>
      <c r="LVS53" s="153"/>
      <c r="LVT53" s="153"/>
      <c r="LVU53" s="153"/>
      <c r="LVV53" s="153"/>
      <c r="LVW53" s="153"/>
      <c r="LVX53" s="153"/>
      <c r="LVY53" s="153"/>
      <c r="LVZ53" s="153"/>
      <c r="LWA53" s="153"/>
      <c r="LWB53" s="153"/>
      <c r="LWC53" s="153"/>
      <c r="LWD53" s="153"/>
      <c r="LWE53" s="153"/>
      <c r="LWF53" s="153"/>
      <c r="LWG53" s="153"/>
      <c r="LWH53" s="153"/>
      <c r="LWI53" s="153"/>
      <c r="LWJ53" s="153"/>
      <c r="LWK53" s="153"/>
      <c r="LWL53" s="153"/>
      <c r="LWM53" s="153"/>
      <c r="LWN53" s="153"/>
      <c r="LWO53" s="153"/>
      <c r="LWP53" s="153"/>
      <c r="LWQ53" s="153"/>
      <c r="LWR53" s="153"/>
      <c r="LWS53" s="153"/>
      <c r="LWT53" s="153"/>
      <c r="LWU53" s="153"/>
      <c r="LWV53" s="153"/>
      <c r="LWW53" s="153"/>
      <c r="LWX53" s="153"/>
      <c r="LWY53" s="153"/>
      <c r="LWZ53" s="153"/>
      <c r="LXA53" s="153"/>
      <c r="LXB53" s="153"/>
      <c r="LXC53" s="153"/>
      <c r="LXD53" s="153"/>
      <c r="LXE53" s="153"/>
      <c r="LXF53" s="153"/>
      <c r="LXG53" s="153"/>
      <c r="LXH53" s="153"/>
      <c r="LXI53" s="153"/>
      <c r="LXJ53" s="153"/>
      <c r="LXK53" s="153"/>
      <c r="LXL53" s="153"/>
      <c r="LXM53" s="153"/>
      <c r="LXN53" s="153"/>
      <c r="LXO53" s="153"/>
      <c r="LXP53" s="153"/>
      <c r="LXQ53" s="153"/>
      <c r="LXR53" s="153"/>
      <c r="LXS53" s="153"/>
      <c r="LXT53" s="153"/>
      <c r="LXU53" s="153"/>
      <c r="LXV53" s="153"/>
      <c r="LXW53" s="153"/>
      <c r="LXX53" s="153"/>
      <c r="LXY53" s="153"/>
      <c r="LXZ53" s="153"/>
      <c r="LYA53" s="153"/>
      <c r="LYB53" s="153"/>
      <c r="LYC53" s="153"/>
      <c r="LYD53" s="153"/>
      <c r="LYE53" s="153"/>
      <c r="LYF53" s="153"/>
      <c r="LYG53" s="153"/>
      <c r="LYH53" s="153"/>
      <c r="LYI53" s="153"/>
      <c r="LYJ53" s="153"/>
      <c r="LYK53" s="153"/>
      <c r="LYL53" s="153"/>
      <c r="LYM53" s="153"/>
      <c r="LYN53" s="153"/>
      <c r="LYO53" s="153"/>
      <c r="LYP53" s="153"/>
      <c r="LYQ53" s="153"/>
      <c r="LYR53" s="153"/>
      <c r="LYS53" s="153"/>
      <c r="LYT53" s="153"/>
      <c r="LYU53" s="153"/>
      <c r="LYV53" s="153"/>
      <c r="LYW53" s="153"/>
      <c r="LYX53" s="153"/>
      <c r="LYY53" s="153"/>
      <c r="LYZ53" s="153"/>
      <c r="LZA53" s="153"/>
      <c r="LZB53" s="153"/>
      <c r="LZC53" s="153"/>
      <c r="LZD53" s="153"/>
      <c r="LZE53" s="153"/>
      <c r="LZF53" s="153"/>
      <c r="LZG53" s="153"/>
      <c r="LZH53" s="153"/>
      <c r="LZI53" s="153"/>
      <c r="LZJ53" s="153"/>
      <c r="LZK53" s="153"/>
      <c r="LZL53" s="153"/>
      <c r="LZM53" s="153"/>
      <c r="LZN53" s="153"/>
      <c r="LZO53" s="153"/>
      <c r="LZP53" s="153"/>
      <c r="LZQ53" s="153"/>
      <c r="LZR53" s="153"/>
      <c r="LZS53" s="153"/>
      <c r="LZT53" s="153"/>
      <c r="LZU53" s="153"/>
      <c r="LZV53" s="153"/>
      <c r="LZW53" s="153"/>
      <c r="LZX53" s="153"/>
      <c r="LZY53" s="153"/>
      <c r="LZZ53" s="153"/>
      <c r="MAA53" s="153"/>
      <c r="MAB53" s="153"/>
      <c r="MAC53" s="153"/>
      <c r="MAD53" s="153"/>
      <c r="MAE53" s="153"/>
      <c r="MAF53" s="153"/>
      <c r="MAG53" s="153"/>
      <c r="MAH53" s="153"/>
      <c r="MAI53" s="153"/>
      <c r="MAJ53" s="153"/>
      <c r="MAK53" s="153"/>
      <c r="MAL53" s="153"/>
      <c r="MAM53" s="153"/>
      <c r="MAN53" s="153"/>
      <c r="MAO53" s="153"/>
      <c r="MAP53" s="153"/>
      <c r="MAQ53" s="153"/>
      <c r="MAR53" s="153"/>
      <c r="MAS53" s="153"/>
      <c r="MAT53" s="153"/>
      <c r="MAU53" s="153"/>
      <c r="MAV53" s="153"/>
      <c r="MAW53" s="153"/>
      <c r="MAX53" s="153"/>
      <c r="MAY53" s="153"/>
      <c r="MAZ53" s="153"/>
      <c r="MBA53" s="153"/>
      <c r="MBB53" s="153"/>
      <c r="MBC53" s="153"/>
      <c r="MBD53" s="153"/>
      <c r="MBE53" s="153"/>
      <c r="MBF53" s="153"/>
      <c r="MBG53" s="153"/>
      <c r="MBH53" s="153"/>
      <c r="MBI53" s="153"/>
      <c r="MBJ53" s="153"/>
      <c r="MBK53" s="153"/>
      <c r="MBL53" s="153"/>
      <c r="MBM53" s="153"/>
      <c r="MBN53" s="153"/>
      <c r="MBO53" s="153"/>
      <c r="MBP53" s="153"/>
      <c r="MBQ53" s="153"/>
      <c r="MBR53" s="153"/>
      <c r="MBS53" s="153"/>
      <c r="MBT53" s="153"/>
      <c r="MBU53" s="153"/>
      <c r="MBV53" s="153"/>
      <c r="MBW53" s="153"/>
      <c r="MBX53" s="153"/>
      <c r="MBY53" s="153"/>
      <c r="MBZ53" s="153"/>
      <c r="MCA53" s="153"/>
      <c r="MCB53" s="153"/>
      <c r="MCC53" s="153"/>
      <c r="MCD53" s="153"/>
      <c r="MCE53" s="153"/>
      <c r="MCF53" s="153"/>
      <c r="MCG53" s="153"/>
      <c r="MCH53" s="153"/>
      <c r="MCI53" s="153"/>
      <c r="MCJ53" s="153"/>
      <c r="MCK53" s="153"/>
      <c r="MCL53" s="153"/>
      <c r="MCM53" s="153"/>
      <c r="MCN53" s="153"/>
      <c r="MCO53" s="153"/>
      <c r="MCP53" s="153"/>
      <c r="MCQ53" s="153"/>
      <c r="MCR53" s="153"/>
      <c r="MCS53" s="153"/>
      <c r="MCT53" s="153"/>
      <c r="MCU53" s="153"/>
      <c r="MCV53" s="153"/>
      <c r="MCW53" s="153"/>
      <c r="MCX53" s="153"/>
      <c r="MCY53" s="153"/>
      <c r="MCZ53" s="153"/>
      <c r="MDA53" s="153"/>
      <c r="MDB53" s="153"/>
      <c r="MDC53" s="153"/>
      <c r="MDD53" s="153"/>
      <c r="MDE53" s="153"/>
      <c r="MDF53" s="153"/>
      <c r="MDG53" s="153"/>
      <c r="MDH53" s="153"/>
      <c r="MDI53" s="153"/>
      <c r="MDJ53" s="153"/>
      <c r="MDK53" s="153"/>
      <c r="MDL53" s="153"/>
      <c r="MDM53" s="153"/>
      <c r="MDN53" s="153"/>
      <c r="MDO53" s="153"/>
      <c r="MDP53" s="153"/>
      <c r="MDQ53" s="153"/>
      <c r="MDR53" s="153"/>
      <c r="MDS53" s="153"/>
      <c r="MDT53" s="153"/>
      <c r="MDU53" s="153"/>
      <c r="MDV53" s="153"/>
      <c r="MDW53" s="153"/>
      <c r="MDX53" s="153"/>
      <c r="MDY53" s="153"/>
      <c r="MDZ53" s="153"/>
      <c r="MEA53" s="153"/>
      <c r="MEB53" s="153"/>
      <c r="MEC53" s="153"/>
      <c r="MED53" s="153"/>
      <c r="MEE53" s="153"/>
      <c r="MEF53" s="153"/>
      <c r="MEG53" s="153"/>
      <c r="MEH53" s="153"/>
      <c r="MEI53" s="153"/>
      <c r="MEJ53" s="153"/>
      <c r="MEK53" s="153"/>
      <c r="MEL53" s="153"/>
      <c r="MEM53" s="153"/>
      <c r="MEN53" s="153"/>
      <c r="MEO53" s="153"/>
      <c r="MEP53" s="153"/>
      <c r="MEQ53" s="153"/>
      <c r="MER53" s="153"/>
      <c r="MES53" s="153"/>
      <c r="MET53" s="153"/>
      <c r="MEU53" s="153"/>
      <c r="MEV53" s="153"/>
      <c r="MEW53" s="153"/>
      <c r="MEX53" s="153"/>
      <c r="MEY53" s="153"/>
      <c r="MEZ53" s="153"/>
      <c r="MFA53" s="153"/>
      <c r="MFB53" s="153"/>
      <c r="MFC53" s="153"/>
      <c r="MFD53" s="153"/>
      <c r="MFE53" s="153"/>
      <c r="MFF53" s="153"/>
      <c r="MFG53" s="153"/>
      <c r="MFH53" s="153"/>
      <c r="MFI53" s="153"/>
      <c r="MFJ53" s="153"/>
      <c r="MFK53" s="153"/>
      <c r="MFL53" s="153"/>
      <c r="MFM53" s="153"/>
      <c r="MFN53" s="153"/>
      <c r="MFO53" s="153"/>
      <c r="MFP53" s="153"/>
      <c r="MFQ53" s="153"/>
      <c r="MFR53" s="153"/>
      <c r="MFS53" s="153"/>
      <c r="MFT53" s="153"/>
      <c r="MFU53" s="153"/>
      <c r="MFV53" s="153"/>
      <c r="MFW53" s="153"/>
      <c r="MFX53" s="153"/>
      <c r="MFY53" s="153"/>
      <c r="MFZ53" s="153"/>
      <c r="MGA53" s="153"/>
      <c r="MGB53" s="153"/>
      <c r="MGC53" s="153"/>
      <c r="MGD53" s="153"/>
      <c r="MGE53" s="153"/>
      <c r="MGF53" s="153"/>
      <c r="MGG53" s="153"/>
      <c r="MGH53" s="153"/>
      <c r="MGI53" s="153"/>
      <c r="MGJ53" s="153"/>
      <c r="MGK53" s="153"/>
      <c r="MGL53" s="153"/>
      <c r="MGM53" s="153"/>
      <c r="MGN53" s="153"/>
      <c r="MGO53" s="153"/>
      <c r="MGP53" s="153"/>
      <c r="MGQ53" s="153"/>
      <c r="MGR53" s="153"/>
      <c r="MGS53" s="153"/>
      <c r="MGT53" s="153"/>
      <c r="MGU53" s="153"/>
      <c r="MGV53" s="153"/>
      <c r="MGW53" s="153"/>
      <c r="MGX53" s="153"/>
      <c r="MGY53" s="153"/>
      <c r="MGZ53" s="153"/>
      <c r="MHA53" s="153"/>
      <c r="MHB53" s="153"/>
      <c r="MHC53" s="153"/>
      <c r="MHD53" s="153"/>
      <c r="MHE53" s="153"/>
      <c r="MHF53" s="153"/>
      <c r="MHG53" s="153"/>
      <c r="MHH53" s="153"/>
      <c r="MHI53" s="153"/>
      <c r="MHJ53" s="153"/>
      <c r="MHK53" s="153"/>
      <c r="MHL53" s="153"/>
      <c r="MHM53" s="153"/>
      <c r="MHN53" s="153"/>
      <c r="MHO53" s="153"/>
      <c r="MHP53" s="153"/>
      <c r="MHQ53" s="153"/>
      <c r="MHR53" s="153"/>
      <c r="MHS53" s="153"/>
      <c r="MHT53" s="153"/>
      <c r="MHU53" s="153"/>
      <c r="MHV53" s="153"/>
      <c r="MHW53" s="153"/>
      <c r="MHX53" s="153"/>
      <c r="MHY53" s="153"/>
      <c r="MHZ53" s="153"/>
      <c r="MIA53" s="153"/>
      <c r="MIB53" s="153"/>
      <c r="MIC53" s="153"/>
      <c r="MID53" s="153"/>
      <c r="MIE53" s="153"/>
      <c r="MIF53" s="153"/>
      <c r="MIG53" s="153"/>
      <c r="MIH53" s="153"/>
      <c r="MII53" s="153"/>
      <c r="MIJ53" s="153"/>
      <c r="MIK53" s="153"/>
      <c r="MIL53" s="153"/>
      <c r="MIM53" s="153"/>
      <c r="MIN53" s="153"/>
      <c r="MIO53" s="153"/>
      <c r="MIP53" s="153"/>
      <c r="MIQ53" s="153"/>
      <c r="MIR53" s="153"/>
      <c r="MIS53" s="153"/>
      <c r="MIT53" s="153"/>
      <c r="MIU53" s="153"/>
      <c r="MIV53" s="153"/>
      <c r="MIW53" s="153"/>
      <c r="MIX53" s="153"/>
      <c r="MIY53" s="153"/>
      <c r="MIZ53" s="153"/>
      <c r="MJA53" s="153"/>
      <c r="MJB53" s="153"/>
      <c r="MJC53" s="153"/>
      <c r="MJD53" s="153"/>
      <c r="MJE53" s="153"/>
      <c r="MJF53" s="153"/>
      <c r="MJG53" s="153"/>
      <c r="MJH53" s="153"/>
      <c r="MJI53" s="153"/>
      <c r="MJJ53" s="153"/>
      <c r="MJK53" s="153"/>
      <c r="MJL53" s="153"/>
      <c r="MJM53" s="153"/>
      <c r="MJN53" s="153"/>
      <c r="MJO53" s="153"/>
      <c r="MJP53" s="153"/>
      <c r="MJQ53" s="153"/>
      <c r="MJR53" s="153"/>
      <c r="MJS53" s="153"/>
      <c r="MJT53" s="153"/>
      <c r="MJU53" s="153"/>
      <c r="MJV53" s="153"/>
      <c r="MJW53" s="153"/>
      <c r="MJX53" s="153"/>
      <c r="MJY53" s="153"/>
      <c r="MJZ53" s="153"/>
      <c r="MKA53" s="153"/>
      <c r="MKB53" s="153"/>
      <c r="MKC53" s="153"/>
      <c r="MKD53" s="153"/>
      <c r="MKE53" s="153"/>
      <c r="MKF53" s="153"/>
      <c r="MKG53" s="153"/>
      <c r="MKH53" s="153"/>
      <c r="MKI53" s="153"/>
      <c r="MKJ53" s="153"/>
      <c r="MKK53" s="153"/>
      <c r="MKL53" s="153"/>
      <c r="MKM53" s="153"/>
      <c r="MKN53" s="153"/>
      <c r="MKO53" s="153"/>
      <c r="MKP53" s="153"/>
      <c r="MKQ53" s="153"/>
      <c r="MKR53" s="153"/>
      <c r="MKS53" s="153"/>
      <c r="MKT53" s="153"/>
      <c r="MKU53" s="153"/>
      <c r="MKV53" s="153"/>
      <c r="MKW53" s="153"/>
      <c r="MKX53" s="153"/>
      <c r="MKY53" s="153"/>
      <c r="MKZ53" s="153"/>
      <c r="MLA53" s="153"/>
      <c r="MLB53" s="153"/>
      <c r="MLC53" s="153"/>
      <c r="MLD53" s="153"/>
      <c r="MLE53" s="153"/>
      <c r="MLF53" s="153"/>
      <c r="MLG53" s="153"/>
      <c r="MLH53" s="153"/>
      <c r="MLI53" s="153"/>
      <c r="MLJ53" s="153"/>
      <c r="MLK53" s="153"/>
      <c r="MLL53" s="153"/>
      <c r="MLM53" s="153"/>
      <c r="MLN53" s="153"/>
      <c r="MLO53" s="153"/>
      <c r="MLP53" s="153"/>
      <c r="MLQ53" s="153"/>
      <c r="MLR53" s="153"/>
      <c r="MLS53" s="153"/>
      <c r="MLT53" s="153"/>
      <c r="MLU53" s="153"/>
      <c r="MLV53" s="153"/>
      <c r="MLW53" s="153"/>
      <c r="MLX53" s="153"/>
      <c r="MLY53" s="153"/>
      <c r="MLZ53" s="153"/>
      <c r="MMA53" s="153"/>
      <c r="MMB53" s="153"/>
      <c r="MMC53" s="153"/>
      <c r="MMD53" s="153"/>
      <c r="MME53" s="153"/>
      <c r="MMF53" s="153"/>
      <c r="MMG53" s="153"/>
      <c r="MMH53" s="153"/>
      <c r="MMI53" s="153"/>
      <c r="MMJ53" s="153"/>
      <c r="MMK53" s="153"/>
      <c r="MML53" s="153"/>
      <c r="MMM53" s="153"/>
      <c r="MMN53" s="153"/>
      <c r="MMO53" s="153"/>
      <c r="MMP53" s="153"/>
      <c r="MMQ53" s="153"/>
      <c r="MMR53" s="153"/>
      <c r="MMS53" s="153"/>
      <c r="MMT53" s="153"/>
      <c r="MMU53" s="153"/>
      <c r="MMV53" s="153"/>
      <c r="MMW53" s="153"/>
      <c r="MMX53" s="153"/>
      <c r="MMY53" s="153"/>
      <c r="MMZ53" s="153"/>
      <c r="MNA53" s="153"/>
      <c r="MNB53" s="153"/>
      <c r="MNC53" s="153"/>
      <c r="MND53" s="153"/>
      <c r="MNE53" s="153"/>
      <c r="MNF53" s="153"/>
      <c r="MNG53" s="153"/>
      <c r="MNH53" s="153"/>
      <c r="MNI53" s="153"/>
      <c r="MNJ53" s="153"/>
      <c r="MNK53" s="153"/>
      <c r="MNL53" s="153"/>
      <c r="MNM53" s="153"/>
      <c r="MNN53" s="153"/>
      <c r="MNO53" s="153"/>
      <c r="MNP53" s="153"/>
      <c r="MNQ53" s="153"/>
      <c r="MNR53" s="153"/>
      <c r="MNS53" s="153"/>
      <c r="MNT53" s="153"/>
      <c r="MNU53" s="153"/>
      <c r="MNV53" s="153"/>
      <c r="MNW53" s="153"/>
      <c r="MNX53" s="153"/>
      <c r="MNY53" s="153"/>
      <c r="MNZ53" s="153"/>
      <c r="MOA53" s="153"/>
      <c r="MOB53" s="153"/>
      <c r="MOC53" s="153"/>
      <c r="MOD53" s="153"/>
      <c r="MOE53" s="153"/>
      <c r="MOF53" s="153"/>
      <c r="MOG53" s="153"/>
      <c r="MOH53" s="153"/>
      <c r="MOI53" s="153"/>
      <c r="MOJ53" s="153"/>
      <c r="MOK53" s="153"/>
      <c r="MOL53" s="153"/>
      <c r="MOM53" s="153"/>
      <c r="MON53" s="153"/>
      <c r="MOO53" s="153"/>
      <c r="MOP53" s="153"/>
      <c r="MOQ53" s="153"/>
      <c r="MOR53" s="153"/>
      <c r="MOS53" s="153"/>
      <c r="MOT53" s="153"/>
      <c r="MOU53" s="153"/>
      <c r="MOV53" s="153"/>
      <c r="MOW53" s="153"/>
      <c r="MOX53" s="153"/>
      <c r="MOY53" s="153"/>
      <c r="MOZ53" s="153"/>
      <c r="MPA53" s="153"/>
      <c r="MPB53" s="153"/>
      <c r="MPC53" s="153"/>
      <c r="MPD53" s="153"/>
      <c r="MPE53" s="153"/>
      <c r="MPF53" s="153"/>
      <c r="MPG53" s="153"/>
      <c r="MPH53" s="153"/>
      <c r="MPI53" s="153"/>
      <c r="MPJ53" s="153"/>
      <c r="MPK53" s="153"/>
      <c r="MPL53" s="153"/>
      <c r="MPM53" s="153"/>
      <c r="MPN53" s="153"/>
      <c r="MPO53" s="153"/>
      <c r="MPP53" s="153"/>
      <c r="MPQ53" s="153"/>
      <c r="MPR53" s="153"/>
      <c r="MPS53" s="153"/>
      <c r="MPT53" s="153"/>
      <c r="MPU53" s="153"/>
      <c r="MPV53" s="153"/>
      <c r="MPW53" s="153"/>
      <c r="MPX53" s="153"/>
      <c r="MPY53" s="153"/>
      <c r="MPZ53" s="153"/>
      <c r="MQA53" s="153"/>
      <c r="MQB53" s="153"/>
      <c r="MQC53" s="153"/>
      <c r="MQD53" s="153"/>
      <c r="MQE53" s="153"/>
      <c r="MQF53" s="153"/>
      <c r="MQG53" s="153"/>
      <c r="MQH53" s="153"/>
      <c r="MQI53" s="153"/>
      <c r="MQJ53" s="153"/>
      <c r="MQK53" s="153"/>
      <c r="MQL53" s="153"/>
      <c r="MQM53" s="153"/>
      <c r="MQN53" s="153"/>
      <c r="MQO53" s="153"/>
      <c r="MQP53" s="153"/>
      <c r="MQQ53" s="153"/>
      <c r="MQR53" s="153"/>
      <c r="MQS53" s="153"/>
      <c r="MQT53" s="153"/>
      <c r="MQU53" s="153"/>
      <c r="MQV53" s="153"/>
      <c r="MQW53" s="153"/>
      <c r="MQX53" s="153"/>
      <c r="MQY53" s="153"/>
      <c r="MQZ53" s="153"/>
      <c r="MRA53" s="153"/>
      <c r="MRB53" s="153"/>
      <c r="MRC53" s="153"/>
      <c r="MRD53" s="153"/>
      <c r="MRE53" s="153"/>
      <c r="MRF53" s="153"/>
      <c r="MRG53" s="153"/>
      <c r="MRH53" s="153"/>
      <c r="MRI53" s="153"/>
      <c r="MRJ53" s="153"/>
      <c r="MRK53" s="153"/>
      <c r="MRL53" s="153"/>
      <c r="MRM53" s="153"/>
      <c r="MRN53" s="153"/>
      <c r="MRO53" s="153"/>
      <c r="MRP53" s="153"/>
      <c r="MRQ53" s="153"/>
      <c r="MRR53" s="153"/>
      <c r="MRS53" s="153"/>
      <c r="MRT53" s="153"/>
      <c r="MRU53" s="153"/>
      <c r="MRV53" s="153"/>
      <c r="MRW53" s="153"/>
      <c r="MRX53" s="153"/>
      <c r="MRY53" s="153"/>
      <c r="MRZ53" s="153"/>
      <c r="MSA53" s="153"/>
      <c r="MSB53" s="153"/>
      <c r="MSC53" s="153"/>
      <c r="MSD53" s="153"/>
      <c r="MSE53" s="153"/>
      <c r="MSF53" s="153"/>
      <c r="MSG53" s="153"/>
      <c r="MSH53" s="153"/>
      <c r="MSI53" s="153"/>
      <c r="MSJ53" s="153"/>
      <c r="MSK53" s="153"/>
      <c r="MSL53" s="153"/>
      <c r="MSM53" s="153"/>
      <c r="MSN53" s="153"/>
      <c r="MSO53" s="153"/>
      <c r="MSP53" s="153"/>
      <c r="MSQ53" s="153"/>
      <c r="MSR53" s="153"/>
      <c r="MSS53" s="153"/>
      <c r="MST53" s="153"/>
      <c r="MSU53" s="153"/>
      <c r="MSV53" s="153"/>
      <c r="MSW53" s="153"/>
      <c r="MSX53" s="153"/>
      <c r="MSY53" s="153"/>
      <c r="MSZ53" s="153"/>
      <c r="MTA53" s="153"/>
      <c r="MTB53" s="153"/>
      <c r="MTC53" s="153"/>
      <c r="MTD53" s="153"/>
      <c r="MTE53" s="153"/>
      <c r="MTF53" s="153"/>
      <c r="MTG53" s="153"/>
      <c r="MTH53" s="153"/>
      <c r="MTI53" s="153"/>
      <c r="MTJ53" s="153"/>
      <c r="MTK53" s="153"/>
      <c r="MTL53" s="153"/>
      <c r="MTM53" s="153"/>
      <c r="MTN53" s="153"/>
      <c r="MTO53" s="153"/>
      <c r="MTP53" s="153"/>
      <c r="MTQ53" s="153"/>
      <c r="MTR53" s="153"/>
      <c r="MTS53" s="153"/>
      <c r="MTT53" s="153"/>
      <c r="MTU53" s="153"/>
      <c r="MTV53" s="153"/>
      <c r="MTW53" s="153"/>
      <c r="MTX53" s="153"/>
      <c r="MTY53" s="153"/>
      <c r="MTZ53" s="153"/>
      <c r="MUA53" s="153"/>
      <c r="MUB53" s="153"/>
      <c r="MUC53" s="153"/>
      <c r="MUD53" s="153"/>
      <c r="MUE53" s="153"/>
      <c r="MUF53" s="153"/>
      <c r="MUG53" s="153"/>
      <c r="MUH53" s="153"/>
      <c r="MUI53" s="153"/>
      <c r="MUJ53" s="153"/>
      <c r="MUK53" s="153"/>
      <c r="MUL53" s="153"/>
      <c r="MUM53" s="153"/>
      <c r="MUN53" s="153"/>
      <c r="MUO53" s="153"/>
      <c r="MUP53" s="153"/>
      <c r="MUQ53" s="153"/>
      <c r="MUR53" s="153"/>
      <c r="MUS53" s="153"/>
      <c r="MUT53" s="153"/>
      <c r="MUU53" s="153"/>
      <c r="MUV53" s="153"/>
      <c r="MUW53" s="153"/>
      <c r="MUX53" s="153"/>
      <c r="MUY53" s="153"/>
      <c r="MUZ53" s="153"/>
      <c r="MVA53" s="153"/>
      <c r="MVB53" s="153"/>
      <c r="MVC53" s="153"/>
      <c r="MVD53" s="153"/>
      <c r="MVE53" s="153"/>
      <c r="MVF53" s="153"/>
      <c r="MVG53" s="153"/>
      <c r="MVH53" s="153"/>
      <c r="MVI53" s="153"/>
      <c r="MVJ53" s="153"/>
      <c r="MVK53" s="153"/>
      <c r="MVL53" s="153"/>
      <c r="MVM53" s="153"/>
      <c r="MVN53" s="153"/>
      <c r="MVO53" s="153"/>
      <c r="MVP53" s="153"/>
      <c r="MVQ53" s="153"/>
      <c r="MVR53" s="153"/>
      <c r="MVS53" s="153"/>
      <c r="MVT53" s="153"/>
      <c r="MVU53" s="153"/>
      <c r="MVV53" s="153"/>
      <c r="MVW53" s="153"/>
      <c r="MVX53" s="153"/>
      <c r="MVY53" s="153"/>
      <c r="MVZ53" s="153"/>
      <c r="MWA53" s="153"/>
      <c r="MWB53" s="153"/>
      <c r="MWC53" s="153"/>
      <c r="MWD53" s="153"/>
      <c r="MWE53" s="153"/>
      <c r="MWF53" s="153"/>
      <c r="MWG53" s="153"/>
      <c r="MWH53" s="153"/>
      <c r="MWI53" s="153"/>
      <c r="MWJ53" s="153"/>
      <c r="MWK53" s="153"/>
      <c r="MWL53" s="153"/>
      <c r="MWM53" s="153"/>
      <c r="MWN53" s="153"/>
      <c r="MWO53" s="153"/>
      <c r="MWP53" s="153"/>
      <c r="MWQ53" s="153"/>
      <c r="MWR53" s="153"/>
      <c r="MWS53" s="153"/>
      <c r="MWT53" s="153"/>
      <c r="MWU53" s="153"/>
      <c r="MWV53" s="153"/>
      <c r="MWW53" s="153"/>
      <c r="MWX53" s="153"/>
      <c r="MWY53" s="153"/>
      <c r="MWZ53" s="153"/>
      <c r="MXA53" s="153"/>
      <c r="MXB53" s="153"/>
      <c r="MXC53" s="153"/>
      <c r="MXD53" s="153"/>
      <c r="MXE53" s="153"/>
      <c r="MXF53" s="153"/>
      <c r="MXG53" s="153"/>
      <c r="MXH53" s="153"/>
      <c r="MXI53" s="153"/>
      <c r="MXJ53" s="153"/>
      <c r="MXK53" s="153"/>
      <c r="MXL53" s="153"/>
      <c r="MXM53" s="153"/>
      <c r="MXN53" s="153"/>
      <c r="MXO53" s="153"/>
      <c r="MXP53" s="153"/>
      <c r="MXQ53" s="153"/>
      <c r="MXR53" s="153"/>
      <c r="MXS53" s="153"/>
      <c r="MXT53" s="153"/>
      <c r="MXU53" s="153"/>
      <c r="MXV53" s="153"/>
      <c r="MXW53" s="153"/>
      <c r="MXX53" s="153"/>
      <c r="MXY53" s="153"/>
      <c r="MXZ53" s="153"/>
      <c r="MYA53" s="153"/>
      <c r="MYB53" s="153"/>
      <c r="MYC53" s="153"/>
      <c r="MYD53" s="153"/>
      <c r="MYE53" s="153"/>
      <c r="MYF53" s="153"/>
      <c r="MYG53" s="153"/>
      <c r="MYH53" s="153"/>
      <c r="MYI53" s="153"/>
      <c r="MYJ53" s="153"/>
      <c r="MYK53" s="153"/>
      <c r="MYL53" s="153"/>
      <c r="MYM53" s="153"/>
      <c r="MYN53" s="153"/>
      <c r="MYO53" s="153"/>
      <c r="MYP53" s="153"/>
      <c r="MYQ53" s="153"/>
      <c r="MYR53" s="153"/>
      <c r="MYS53" s="153"/>
      <c r="MYT53" s="153"/>
      <c r="MYU53" s="153"/>
      <c r="MYV53" s="153"/>
      <c r="MYW53" s="153"/>
      <c r="MYX53" s="153"/>
      <c r="MYY53" s="153"/>
      <c r="MYZ53" s="153"/>
      <c r="MZA53" s="153"/>
      <c r="MZB53" s="153"/>
      <c r="MZC53" s="153"/>
      <c r="MZD53" s="153"/>
      <c r="MZE53" s="153"/>
      <c r="MZF53" s="153"/>
      <c r="MZG53" s="153"/>
      <c r="MZH53" s="153"/>
      <c r="MZI53" s="153"/>
      <c r="MZJ53" s="153"/>
      <c r="MZK53" s="153"/>
      <c r="MZL53" s="153"/>
      <c r="MZM53" s="153"/>
      <c r="MZN53" s="153"/>
      <c r="MZO53" s="153"/>
      <c r="MZP53" s="153"/>
      <c r="MZQ53" s="153"/>
      <c r="MZR53" s="153"/>
      <c r="MZS53" s="153"/>
      <c r="MZT53" s="153"/>
      <c r="MZU53" s="153"/>
      <c r="MZV53" s="153"/>
      <c r="MZW53" s="153"/>
      <c r="MZX53" s="153"/>
      <c r="MZY53" s="153"/>
      <c r="MZZ53" s="153"/>
      <c r="NAA53" s="153"/>
      <c r="NAB53" s="153"/>
      <c r="NAC53" s="153"/>
      <c r="NAD53" s="153"/>
      <c r="NAE53" s="153"/>
      <c r="NAF53" s="153"/>
      <c r="NAG53" s="153"/>
      <c r="NAH53" s="153"/>
      <c r="NAI53" s="153"/>
      <c r="NAJ53" s="153"/>
      <c r="NAK53" s="153"/>
      <c r="NAL53" s="153"/>
      <c r="NAM53" s="153"/>
      <c r="NAN53" s="153"/>
      <c r="NAO53" s="153"/>
      <c r="NAP53" s="153"/>
      <c r="NAQ53" s="153"/>
      <c r="NAR53" s="153"/>
      <c r="NAS53" s="153"/>
      <c r="NAT53" s="153"/>
      <c r="NAU53" s="153"/>
      <c r="NAV53" s="153"/>
      <c r="NAW53" s="153"/>
      <c r="NAX53" s="153"/>
      <c r="NAY53" s="153"/>
      <c r="NAZ53" s="153"/>
      <c r="NBA53" s="153"/>
      <c r="NBB53" s="153"/>
      <c r="NBC53" s="153"/>
      <c r="NBD53" s="153"/>
      <c r="NBE53" s="153"/>
      <c r="NBF53" s="153"/>
      <c r="NBG53" s="153"/>
      <c r="NBH53" s="153"/>
      <c r="NBI53" s="153"/>
      <c r="NBJ53" s="153"/>
      <c r="NBK53" s="153"/>
      <c r="NBL53" s="153"/>
      <c r="NBM53" s="153"/>
      <c r="NBN53" s="153"/>
      <c r="NBO53" s="153"/>
      <c r="NBP53" s="153"/>
      <c r="NBQ53" s="153"/>
      <c r="NBR53" s="153"/>
      <c r="NBS53" s="153"/>
      <c r="NBT53" s="153"/>
      <c r="NBU53" s="153"/>
      <c r="NBV53" s="153"/>
      <c r="NBW53" s="153"/>
      <c r="NBX53" s="153"/>
      <c r="NBY53" s="153"/>
      <c r="NBZ53" s="153"/>
      <c r="NCA53" s="153"/>
      <c r="NCB53" s="153"/>
      <c r="NCC53" s="153"/>
      <c r="NCD53" s="153"/>
      <c r="NCE53" s="153"/>
      <c r="NCF53" s="153"/>
      <c r="NCG53" s="153"/>
      <c r="NCH53" s="153"/>
      <c r="NCI53" s="153"/>
      <c r="NCJ53" s="153"/>
      <c r="NCK53" s="153"/>
      <c r="NCL53" s="153"/>
      <c r="NCM53" s="153"/>
      <c r="NCN53" s="153"/>
      <c r="NCO53" s="153"/>
      <c r="NCP53" s="153"/>
      <c r="NCQ53" s="153"/>
      <c r="NCR53" s="153"/>
      <c r="NCS53" s="153"/>
      <c r="NCT53" s="153"/>
      <c r="NCU53" s="153"/>
      <c r="NCV53" s="153"/>
      <c r="NCW53" s="153"/>
      <c r="NCX53" s="153"/>
      <c r="NCY53" s="153"/>
      <c r="NCZ53" s="153"/>
      <c r="NDA53" s="153"/>
      <c r="NDB53" s="153"/>
      <c r="NDC53" s="153"/>
      <c r="NDD53" s="153"/>
      <c r="NDE53" s="153"/>
      <c r="NDF53" s="153"/>
      <c r="NDG53" s="153"/>
      <c r="NDH53" s="153"/>
      <c r="NDI53" s="153"/>
      <c r="NDJ53" s="153"/>
      <c r="NDK53" s="153"/>
      <c r="NDL53" s="153"/>
      <c r="NDM53" s="153"/>
      <c r="NDN53" s="153"/>
      <c r="NDO53" s="153"/>
      <c r="NDP53" s="153"/>
      <c r="NDQ53" s="153"/>
      <c r="NDR53" s="153"/>
      <c r="NDS53" s="153"/>
      <c r="NDT53" s="153"/>
      <c r="NDU53" s="153"/>
      <c r="NDV53" s="153"/>
      <c r="NDW53" s="153"/>
      <c r="NDX53" s="153"/>
      <c r="NDY53" s="153"/>
      <c r="NDZ53" s="153"/>
      <c r="NEA53" s="153"/>
      <c r="NEB53" s="153"/>
      <c r="NEC53" s="153"/>
      <c r="NED53" s="153"/>
      <c r="NEE53" s="153"/>
      <c r="NEF53" s="153"/>
      <c r="NEG53" s="153"/>
      <c r="NEH53" s="153"/>
      <c r="NEI53" s="153"/>
      <c r="NEJ53" s="153"/>
      <c r="NEK53" s="153"/>
      <c r="NEL53" s="153"/>
      <c r="NEM53" s="153"/>
      <c r="NEN53" s="153"/>
      <c r="NEO53" s="153"/>
      <c r="NEP53" s="153"/>
      <c r="NEQ53" s="153"/>
      <c r="NER53" s="153"/>
      <c r="NES53" s="153"/>
      <c r="NET53" s="153"/>
      <c r="NEU53" s="153"/>
      <c r="NEV53" s="153"/>
      <c r="NEW53" s="153"/>
      <c r="NEX53" s="153"/>
      <c r="NEY53" s="153"/>
      <c r="NEZ53" s="153"/>
      <c r="NFA53" s="153"/>
      <c r="NFB53" s="153"/>
      <c r="NFC53" s="153"/>
      <c r="NFD53" s="153"/>
      <c r="NFE53" s="153"/>
      <c r="NFF53" s="153"/>
      <c r="NFG53" s="153"/>
      <c r="NFH53" s="153"/>
      <c r="NFI53" s="153"/>
      <c r="NFJ53" s="153"/>
      <c r="NFK53" s="153"/>
      <c r="NFL53" s="153"/>
      <c r="NFM53" s="153"/>
      <c r="NFN53" s="153"/>
      <c r="NFO53" s="153"/>
      <c r="NFP53" s="153"/>
      <c r="NFQ53" s="153"/>
      <c r="NFR53" s="153"/>
      <c r="NFS53" s="153"/>
      <c r="NFT53" s="153"/>
      <c r="NFU53" s="153"/>
      <c r="NFV53" s="153"/>
      <c r="NFW53" s="153"/>
      <c r="NFX53" s="153"/>
      <c r="NFY53" s="153"/>
      <c r="NFZ53" s="153"/>
      <c r="NGA53" s="153"/>
      <c r="NGB53" s="153"/>
      <c r="NGC53" s="153"/>
      <c r="NGD53" s="153"/>
      <c r="NGE53" s="153"/>
      <c r="NGF53" s="153"/>
      <c r="NGG53" s="153"/>
      <c r="NGH53" s="153"/>
      <c r="NGI53" s="153"/>
      <c r="NGJ53" s="153"/>
      <c r="NGK53" s="153"/>
      <c r="NGL53" s="153"/>
      <c r="NGM53" s="153"/>
      <c r="NGN53" s="153"/>
      <c r="NGO53" s="153"/>
      <c r="NGP53" s="153"/>
      <c r="NGQ53" s="153"/>
      <c r="NGR53" s="153"/>
      <c r="NGS53" s="153"/>
      <c r="NGT53" s="153"/>
      <c r="NGU53" s="153"/>
      <c r="NGV53" s="153"/>
      <c r="NGW53" s="153"/>
      <c r="NGX53" s="153"/>
      <c r="NGY53" s="153"/>
      <c r="NGZ53" s="153"/>
      <c r="NHA53" s="153"/>
      <c r="NHB53" s="153"/>
      <c r="NHC53" s="153"/>
      <c r="NHD53" s="153"/>
      <c r="NHE53" s="153"/>
      <c r="NHF53" s="153"/>
      <c r="NHG53" s="153"/>
      <c r="NHH53" s="153"/>
      <c r="NHI53" s="153"/>
      <c r="NHJ53" s="153"/>
      <c r="NHK53" s="153"/>
      <c r="NHL53" s="153"/>
      <c r="NHM53" s="153"/>
      <c r="NHN53" s="153"/>
      <c r="NHO53" s="153"/>
      <c r="NHP53" s="153"/>
      <c r="NHQ53" s="153"/>
      <c r="NHR53" s="153"/>
      <c r="NHS53" s="153"/>
      <c r="NHT53" s="153"/>
      <c r="NHU53" s="153"/>
      <c r="NHV53" s="153"/>
      <c r="NHW53" s="153"/>
      <c r="NHX53" s="153"/>
      <c r="NHY53" s="153"/>
      <c r="NHZ53" s="153"/>
      <c r="NIA53" s="153"/>
      <c r="NIB53" s="153"/>
      <c r="NIC53" s="153"/>
      <c r="NID53" s="153"/>
      <c r="NIE53" s="153"/>
      <c r="NIF53" s="153"/>
      <c r="NIG53" s="153"/>
      <c r="NIH53" s="153"/>
      <c r="NII53" s="153"/>
      <c r="NIJ53" s="153"/>
      <c r="NIK53" s="153"/>
      <c r="NIL53" s="153"/>
      <c r="NIM53" s="153"/>
      <c r="NIN53" s="153"/>
      <c r="NIO53" s="153"/>
      <c r="NIP53" s="153"/>
      <c r="NIQ53" s="153"/>
      <c r="NIR53" s="153"/>
      <c r="NIS53" s="153"/>
      <c r="NIT53" s="153"/>
      <c r="NIU53" s="153"/>
      <c r="NIV53" s="153"/>
      <c r="NIW53" s="153"/>
      <c r="NIX53" s="153"/>
      <c r="NIY53" s="153"/>
      <c r="NIZ53" s="153"/>
      <c r="NJA53" s="153"/>
      <c r="NJB53" s="153"/>
      <c r="NJC53" s="153"/>
      <c r="NJD53" s="153"/>
      <c r="NJE53" s="153"/>
      <c r="NJF53" s="153"/>
      <c r="NJG53" s="153"/>
      <c r="NJH53" s="153"/>
      <c r="NJI53" s="153"/>
      <c r="NJJ53" s="153"/>
      <c r="NJK53" s="153"/>
      <c r="NJL53" s="153"/>
      <c r="NJM53" s="153"/>
      <c r="NJN53" s="153"/>
      <c r="NJO53" s="153"/>
      <c r="NJP53" s="153"/>
      <c r="NJQ53" s="153"/>
      <c r="NJR53" s="153"/>
      <c r="NJS53" s="153"/>
      <c r="NJT53" s="153"/>
      <c r="NJU53" s="153"/>
      <c r="NJV53" s="153"/>
      <c r="NJW53" s="153"/>
      <c r="NJX53" s="153"/>
      <c r="NJY53" s="153"/>
      <c r="NJZ53" s="153"/>
      <c r="NKA53" s="153"/>
      <c r="NKB53" s="153"/>
      <c r="NKC53" s="153"/>
      <c r="NKD53" s="153"/>
      <c r="NKE53" s="153"/>
      <c r="NKF53" s="153"/>
      <c r="NKG53" s="153"/>
      <c r="NKH53" s="153"/>
      <c r="NKI53" s="153"/>
      <c r="NKJ53" s="153"/>
      <c r="NKK53" s="153"/>
      <c r="NKL53" s="153"/>
      <c r="NKM53" s="153"/>
      <c r="NKN53" s="153"/>
      <c r="NKO53" s="153"/>
      <c r="NKP53" s="153"/>
      <c r="NKQ53" s="153"/>
      <c r="NKR53" s="153"/>
      <c r="NKS53" s="153"/>
      <c r="NKT53" s="153"/>
      <c r="NKU53" s="153"/>
      <c r="NKV53" s="153"/>
      <c r="NKW53" s="153"/>
      <c r="NKX53" s="153"/>
      <c r="NKY53" s="153"/>
      <c r="NKZ53" s="153"/>
      <c r="NLA53" s="153"/>
      <c r="NLB53" s="153"/>
      <c r="NLC53" s="153"/>
      <c r="NLD53" s="153"/>
      <c r="NLE53" s="153"/>
      <c r="NLF53" s="153"/>
      <c r="NLG53" s="153"/>
      <c r="NLH53" s="153"/>
      <c r="NLI53" s="153"/>
      <c r="NLJ53" s="153"/>
      <c r="NLK53" s="153"/>
      <c r="NLL53" s="153"/>
      <c r="NLM53" s="153"/>
      <c r="NLN53" s="153"/>
      <c r="NLO53" s="153"/>
      <c r="NLP53" s="153"/>
      <c r="NLQ53" s="153"/>
      <c r="NLR53" s="153"/>
      <c r="NLS53" s="153"/>
      <c r="NLT53" s="153"/>
      <c r="NLU53" s="153"/>
      <c r="NLV53" s="153"/>
      <c r="NLW53" s="153"/>
      <c r="NLX53" s="153"/>
      <c r="NLY53" s="153"/>
      <c r="NLZ53" s="153"/>
      <c r="NMA53" s="153"/>
      <c r="NMB53" s="153"/>
      <c r="NMC53" s="153"/>
      <c r="NMD53" s="153"/>
      <c r="NME53" s="153"/>
      <c r="NMF53" s="153"/>
      <c r="NMG53" s="153"/>
      <c r="NMH53" s="153"/>
      <c r="NMI53" s="153"/>
      <c r="NMJ53" s="153"/>
      <c r="NMK53" s="153"/>
      <c r="NML53" s="153"/>
      <c r="NMM53" s="153"/>
      <c r="NMN53" s="153"/>
      <c r="NMO53" s="153"/>
      <c r="NMP53" s="153"/>
      <c r="NMQ53" s="153"/>
      <c r="NMR53" s="153"/>
      <c r="NMS53" s="153"/>
      <c r="NMT53" s="153"/>
      <c r="NMU53" s="153"/>
      <c r="NMV53" s="153"/>
      <c r="NMW53" s="153"/>
      <c r="NMX53" s="153"/>
      <c r="NMY53" s="153"/>
      <c r="NMZ53" s="153"/>
      <c r="NNA53" s="153"/>
      <c r="NNB53" s="153"/>
      <c r="NNC53" s="153"/>
      <c r="NND53" s="153"/>
      <c r="NNE53" s="153"/>
      <c r="NNF53" s="153"/>
      <c r="NNG53" s="153"/>
      <c r="NNH53" s="153"/>
      <c r="NNI53" s="153"/>
      <c r="NNJ53" s="153"/>
      <c r="NNK53" s="153"/>
      <c r="NNL53" s="153"/>
      <c r="NNM53" s="153"/>
      <c r="NNN53" s="153"/>
      <c r="NNO53" s="153"/>
      <c r="NNP53" s="153"/>
      <c r="NNQ53" s="153"/>
      <c r="NNR53" s="153"/>
      <c r="NNS53" s="153"/>
      <c r="NNT53" s="153"/>
      <c r="NNU53" s="153"/>
      <c r="NNV53" s="153"/>
      <c r="NNW53" s="153"/>
      <c r="NNX53" s="153"/>
      <c r="NNY53" s="153"/>
      <c r="NNZ53" s="153"/>
      <c r="NOA53" s="153"/>
      <c r="NOB53" s="153"/>
      <c r="NOC53" s="153"/>
      <c r="NOD53" s="153"/>
      <c r="NOE53" s="153"/>
      <c r="NOF53" s="153"/>
      <c r="NOG53" s="153"/>
      <c r="NOH53" s="153"/>
      <c r="NOI53" s="153"/>
      <c r="NOJ53" s="153"/>
      <c r="NOK53" s="153"/>
      <c r="NOL53" s="153"/>
      <c r="NOM53" s="153"/>
      <c r="NON53" s="153"/>
      <c r="NOO53" s="153"/>
      <c r="NOP53" s="153"/>
      <c r="NOQ53" s="153"/>
      <c r="NOR53" s="153"/>
      <c r="NOS53" s="153"/>
      <c r="NOT53" s="153"/>
      <c r="NOU53" s="153"/>
      <c r="NOV53" s="153"/>
      <c r="NOW53" s="153"/>
      <c r="NOX53" s="153"/>
      <c r="NOY53" s="153"/>
      <c r="NOZ53" s="153"/>
      <c r="NPA53" s="153"/>
      <c r="NPB53" s="153"/>
      <c r="NPC53" s="153"/>
      <c r="NPD53" s="153"/>
      <c r="NPE53" s="153"/>
      <c r="NPF53" s="153"/>
      <c r="NPG53" s="153"/>
      <c r="NPH53" s="153"/>
      <c r="NPI53" s="153"/>
      <c r="NPJ53" s="153"/>
      <c r="NPK53" s="153"/>
      <c r="NPL53" s="153"/>
      <c r="NPM53" s="153"/>
      <c r="NPN53" s="153"/>
      <c r="NPO53" s="153"/>
      <c r="NPP53" s="153"/>
      <c r="NPQ53" s="153"/>
      <c r="NPR53" s="153"/>
      <c r="NPS53" s="153"/>
      <c r="NPT53" s="153"/>
      <c r="NPU53" s="153"/>
      <c r="NPV53" s="153"/>
      <c r="NPW53" s="153"/>
      <c r="NPX53" s="153"/>
      <c r="NPY53" s="153"/>
      <c r="NPZ53" s="153"/>
      <c r="NQA53" s="153"/>
      <c r="NQB53" s="153"/>
      <c r="NQC53" s="153"/>
      <c r="NQD53" s="153"/>
      <c r="NQE53" s="153"/>
      <c r="NQF53" s="153"/>
      <c r="NQG53" s="153"/>
      <c r="NQH53" s="153"/>
      <c r="NQI53" s="153"/>
      <c r="NQJ53" s="153"/>
      <c r="NQK53" s="153"/>
      <c r="NQL53" s="153"/>
      <c r="NQM53" s="153"/>
      <c r="NQN53" s="153"/>
      <c r="NQO53" s="153"/>
      <c r="NQP53" s="153"/>
      <c r="NQQ53" s="153"/>
      <c r="NQR53" s="153"/>
      <c r="NQS53" s="153"/>
      <c r="NQT53" s="153"/>
      <c r="NQU53" s="153"/>
      <c r="NQV53" s="153"/>
      <c r="NQW53" s="153"/>
      <c r="NQX53" s="153"/>
      <c r="NQY53" s="153"/>
      <c r="NQZ53" s="153"/>
      <c r="NRA53" s="153"/>
      <c r="NRB53" s="153"/>
      <c r="NRC53" s="153"/>
      <c r="NRD53" s="153"/>
      <c r="NRE53" s="153"/>
      <c r="NRF53" s="153"/>
      <c r="NRG53" s="153"/>
      <c r="NRH53" s="153"/>
      <c r="NRI53" s="153"/>
      <c r="NRJ53" s="153"/>
      <c r="NRK53" s="153"/>
      <c r="NRL53" s="153"/>
      <c r="NRM53" s="153"/>
      <c r="NRN53" s="153"/>
      <c r="NRO53" s="153"/>
      <c r="NRP53" s="153"/>
      <c r="NRQ53" s="153"/>
      <c r="NRR53" s="153"/>
      <c r="NRS53" s="153"/>
      <c r="NRT53" s="153"/>
      <c r="NRU53" s="153"/>
      <c r="NRV53" s="153"/>
      <c r="NRW53" s="153"/>
      <c r="NRX53" s="153"/>
      <c r="NRY53" s="153"/>
      <c r="NRZ53" s="153"/>
      <c r="NSA53" s="153"/>
      <c r="NSB53" s="153"/>
      <c r="NSC53" s="153"/>
      <c r="NSD53" s="153"/>
      <c r="NSE53" s="153"/>
      <c r="NSF53" s="153"/>
      <c r="NSG53" s="153"/>
      <c r="NSH53" s="153"/>
      <c r="NSI53" s="153"/>
      <c r="NSJ53" s="153"/>
      <c r="NSK53" s="153"/>
      <c r="NSL53" s="153"/>
      <c r="NSM53" s="153"/>
      <c r="NSN53" s="153"/>
      <c r="NSO53" s="153"/>
      <c r="NSP53" s="153"/>
      <c r="NSQ53" s="153"/>
      <c r="NSR53" s="153"/>
      <c r="NSS53" s="153"/>
      <c r="NST53" s="153"/>
      <c r="NSU53" s="153"/>
      <c r="NSV53" s="153"/>
      <c r="NSW53" s="153"/>
      <c r="NSX53" s="153"/>
      <c r="NSY53" s="153"/>
      <c r="NSZ53" s="153"/>
      <c r="NTA53" s="153"/>
      <c r="NTB53" s="153"/>
      <c r="NTC53" s="153"/>
      <c r="NTD53" s="153"/>
      <c r="NTE53" s="153"/>
      <c r="NTF53" s="153"/>
      <c r="NTG53" s="153"/>
      <c r="NTH53" s="153"/>
      <c r="NTI53" s="153"/>
      <c r="NTJ53" s="153"/>
      <c r="NTK53" s="153"/>
      <c r="NTL53" s="153"/>
      <c r="NTM53" s="153"/>
      <c r="NTN53" s="153"/>
      <c r="NTO53" s="153"/>
      <c r="NTP53" s="153"/>
      <c r="NTQ53" s="153"/>
      <c r="NTR53" s="153"/>
      <c r="NTS53" s="153"/>
      <c r="NTT53" s="153"/>
      <c r="NTU53" s="153"/>
      <c r="NTV53" s="153"/>
      <c r="NTW53" s="153"/>
      <c r="NTX53" s="153"/>
      <c r="NTY53" s="153"/>
      <c r="NTZ53" s="153"/>
      <c r="NUA53" s="153"/>
      <c r="NUB53" s="153"/>
      <c r="NUC53" s="153"/>
      <c r="NUD53" s="153"/>
      <c r="NUE53" s="153"/>
      <c r="NUF53" s="153"/>
      <c r="NUG53" s="153"/>
      <c r="NUH53" s="153"/>
      <c r="NUI53" s="153"/>
      <c r="NUJ53" s="153"/>
      <c r="NUK53" s="153"/>
      <c r="NUL53" s="153"/>
      <c r="NUM53" s="153"/>
      <c r="NUN53" s="153"/>
      <c r="NUO53" s="153"/>
      <c r="NUP53" s="153"/>
      <c r="NUQ53" s="153"/>
      <c r="NUR53" s="153"/>
      <c r="NUS53" s="153"/>
      <c r="NUT53" s="153"/>
      <c r="NUU53" s="153"/>
      <c r="NUV53" s="153"/>
      <c r="NUW53" s="153"/>
      <c r="NUX53" s="153"/>
      <c r="NUY53" s="153"/>
      <c r="NUZ53" s="153"/>
      <c r="NVA53" s="153"/>
      <c r="NVB53" s="153"/>
      <c r="NVC53" s="153"/>
      <c r="NVD53" s="153"/>
      <c r="NVE53" s="153"/>
      <c r="NVF53" s="153"/>
      <c r="NVG53" s="153"/>
      <c r="NVH53" s="153"/>
      <c r="NVI53" s="153"/>
      <c r="NVJ53" s="153"/>
      <c r="NVK53" s="153"/>
      <c r="NVL53" s="153"/>
      <c r="NVM53" s="153"/>
      <c r="NVN53" s="153"/>
      <c r="NVO53" s="153"/>
      <c r="NVP53" s="153"/>
      <c r="NVQ53" s="153"/>
      <c r="NVR53" s="153"/>
      <c r="NVS53" s="153"/>
      <c r="NVT53" s="153"/>
      <c r="NVU53" s="153"/>
      <c r="NVV53" s="153"/>
      <c r="NVW53" s="153"/>
      <c r="NVX53" s="153"/>
      <c r="NVY53" s="153"/>
      <c r="NVZ53" s="153"/>
      <c r="NWA53" s="153"/>
      <c r="NWB53" s="153"/>
      <c r="NWC53" s="153"/>
      <c r="NWD53" s="153"/>
      <c r="NWE53" s="153"/>
      <c r="NWF53" s="153"/>
      <c r="NWG53" s="153"/>
      <c r="NWH53" s="153"/>
      <c r="NWI53" s="153"/>
      <c r="NWJ53" s="153"/>
      <c r="NWK53" s="153"/>
      <c r="NWL53" s="153"/>
      <c r="NWM53" s="153"/>
      <c r="NWN53" s="153"/>
      <c r="NWO53" s="153"/>
      <c r="NWP53" s="153"/>
      <c r="NWQ53" s="153"/>
      <c r="NWR53" s="153"/>
      <c r="NWS53" s="153"/>
      <c r="NWT53" s="153"/>
      <c r="NWU53" s="153"/>
      <c r="NWV53" s="153"/>
      <c r="NWW53" s="153"/>
      <c r="NWX53" s="153"/>
      <c r="NWY53" s="153"/>
      <c r="NWZ53" s="153"/>
      <c r="NXA53" s="153"/>
      <c r="NXB53" s="153"/>
      <c r="NXC53" s="153"/>
      <c r="NXD53" s="153"/>
      <c r="NXE53" s="153"/>
      <c r="NXF53" s="153"/>
      <c r="NXG53" s="153"/>
      <c r="NXH53" s="153"/>
      <c r="NXI53" s="153"/>
      <c r="NXJ53" s="153"/>
      <c r="NXK53" s="153"/>
      <c r="NXL53" s="153"/>
      <c r="NXM53" s="153"/>
      <c r="NXN53" s="153"/>
      <c r="NXO53" s="153"/>
      <c r="NXP53" s="153"/>
      <c r="NXQ53" s="153"/>
      <c r="NXR53" s="153"/>
      <c r="NXS53" s="153"/>
      <c r="NXT53" s="153"/>
      <c r="NXU53" s="153"/>
      <c r="NXV53" s="153"/>
      <c r="NXW53" s="153"/>
      <c r="NXX53" s="153"/>
      <c r="NXY53" s="153"/>
      <c r="NXZ53" s="153"/>
      <c r="NYA53" s="153"/>
      <c r="NYB53" s="153"/>
      <c r="NYC53" s="153"/>
      <c r="NYD53" s="153"/>
      <c r="NYE53" s="153"/>
      <c r="NYF53" s="153"/>
      <c r="NYG53" s="153"/>
      <c r="NYH53" s="153"/>
      <c r="NYI53" s="153"/>
      <c r="NYJ53" s="153"/>
      <c r="NYK53" s="153"/>
      <c r="NYL53" s="153"/>
      <c r="NYM53" s="153"/>
      <c r="NYN53" s="153"/>
      <c r="NYO53" s="153"/>
      <c r="NYP53" s="153"/>
      <c r="NYQ53" s="153"/>
      <c r="NYR53" s="153"/>
      <c r="NYS53" s="153"/>
      <c r="NYT53" s="153"/>
      <c r="NYU53" s="153"/>
      <c r="NYV53" s="153"/>
      <c r="NYW53" s="153"/>
      <c r="NYX53" s="153"/>
      <c r="NYY53" s="153"/>
      <c r="NYZ53" s="153"/>
      <c r="NZA53" s="153"/>
      <c r="NZB53" s="153"/>
      <c r="NZC53" s="153"/>
      <c r="NZD53" s="153"/>
      <c r="NZE53" s="153"/>
      <c r="NZF53" s="153"/>
      <c r="NZG53" s="153"/>
      <c r="NZH53" s="153"/>
      <c r="NZI53" s="153"/>
      <c r="NZJ53" s="153"/>
      <c r="NZK53" s="153"/>
      <c r="NZL53" s="153"/>
      <c r="NZM53" s="153"/>
      <c r="NZN53" s="153"/>
      <c r="NZO53" s="153"/>
      <c r="NZP53" s="153"/>
      <c r="NZQ53" s="153"/>
      <c r="NZR53" s="153"/>
      <c r="NZS53" s="153"/>
      <c r="NZT53" s="153"/>
      <c r="NZU53" s="153"/>
      <c r="NZV53" s="153"/>
      <c r="NZW53" s="153"/>
      <c r="NZX53" s="153"/>
      <c r="NZY53" s="153"/>
      <c r="NZZ53" s="153"/>
      <c r="OAA53" s="153"/>
      <c r="OAB53" s="153"/>
      <c r="OAC53" s="153"/>
      <c r="OAD53" s="153"/>
      <c r="OAE53" s="153"/>
      <c r="OAF53" s="153"/>
      <c r="OAG53" s="153"/>
      <c r="OAH53" s="153"/>
      <c r="OAI53" s="153"/>
      <c r="OAJ53" s="153"/>
      <c r="OAK53" s="153"/>
      <c r="OAL53" s="153"/>
      <c r="OAM53" s="153"/>
      <c r="OAN53" s="153"/>
      <c r="OAO53" s="153"/>
      <c r="OAP53" s="153"/>
      <c r="OAQ53" s="153"/>
      <c r="OAR53" s="153"/>
      <c r="OAS53" s="153"/>
      <c r="OAT53" s="153"/>
      <c r="OAU53" s="153"/>
      <c r="OAV53" s="153"/>
      <c r="OAW53" s="153"/>
      <c r="OAX53" s="153"/>
      <c r="OAY53" s="153"/>
      <c r="OAZ53" s="153"/>
      <c r="OBA53" s="153"/>
      <c r="OBB53" s="153"/>
      <c r="OBC53" s="153"/>
      <c r="OBD53" s="153"/>
      <c r="OBE53" s="153"/>
      <c r="OBF53" s="153"/>
      <c r="OBG53" s="153"/>
      <c r="OBH53" s="153"/>
      <c r="OBI53" s="153"/>
      <c r="OBJ53" s="153"/>
      <c r="OBK53" s="153"/>
      <c r="OBL53" s="153"/>
      <c r="OBM53" s="153"/>
      <c r="OBN53" s="153"/>
      <c r="OBO53" s="153"/>
      <c r="OBP53" s="153"/>
      <c r="OBQ53" s="153"/>
      <c r="OBR53" s="153"/>
      <c r="OBS53" s="153"/>
      <c r="OBT53" s="153"/>
      <c r="OBU53" s="153"/>
      <c r="OBV53" s="153"/>
      <c r="OBW53" s="153"/>
      <c r="OBX53" s="153"/>
      <c r="OBY53" s="153"/>
      <c r="OBZ53" s="153"/>
      <c r="OCA53" s="153"/>
      <c r="OCB53" s="153"/>
      <c r="OCC53" s="153"/>
      <c r="OCD53" s="153"/>
      <c r="OCE53" s="153"/>
      <c r="OCF53" s="153"/>
      <c r="OCG53" s="153"/>
      <c r="OCH53" s="153"/>
      <c r="OCI53" s="153"/>
      <c r="OCJ53" s="153"/>
      <c r="OCK53" s="153"/>
      <c r="OCL53" s="153"/>
      <c r="OCM53" s="153"/>
      <c r="OCN53" s="153"/>
      <c r="OCO53" s="153"/>
      <c r="OCP53" s="153"/>
      <c r="OCQ53" s="153"/>
      <c r="OCR53" s="153"/>
      <c r="OCS53" s="153"/>
      <c r="OCT53" s="153"/>
      <c r="OCU53" s="153"/>
      <c r="OCV53" s="153"/>
      <c r="OCW53" s="153"/>
      <c r="OCX53" s="153"/>
      <c r="OCY53" s="153"/>
      <c r="OCZ53" s="153"/>
      <c r="ODA53" s="153"/>
      <c r="ODB53" s="153"/>
      <c r="ODC53" s="153"/>
      <c r="ODD53" s="153"/>
      <c r="ODE53" s="153"/>
      <c r="ODF53" s="153"/>
      <c r="ODG53" s="153"/>
      <c r="ODH53" s="153"/>
      <c r="ODI53" s="153"/>
      <c r="ODJ53" s="153"/>
      <c r="ODK53" s="153"/>
      <c r="ODL53" s="153"/>
      <c r="ODM53" s="153"/>
      <c r="ODN53" s="153"/>
      <c r="ODO53" s="153"/>
      <c r="ODP53" s="153"/>
      <c r="ODQ53" s="153"/>
      <c r="ODR53" s="153"/>
      <c r="ODS53" s="153"/>
      <c r="ODT53" s="153"/>
      <c r="ODU53" s="153"/>
      <c r="ODV53" s="153"/>
      <c r="ODW53" s="153"/>
      <c r="ODX53" s="153"/>
      <c r="ODY53" s="153"/>
      <c r="ODZ53" s="153"/>
      <c r="OEA53" s="153"/>
      <c r="OEB53" s="153"/>
      <c r="OEC53" s="153"/>
      <c r="OED53" s="153"/>
      <c r="OEE53" s="153"/>
      <c r="OEF53" s="153"/>
      <c r="OEG53" s="153"/>
      <c r="OEH53" s="153"/>
      <c r="OEI53" s="153"/>
      <c r="OEJ53" s="153"/>
      <c r="OEK53" s="153"/>
      <c r="OEL53" s="153"/>
      <c r="OEM53" s="153"/>
      <c r="OEN53" s="153"/>
      <c r="OEO53" s="153"/>
      <c r="OEP53" s="153"/>
      <c r="OEQ53" s="153"/>
      <c r="OER53" s="153"/>
      <c r="OES53" s="153"/>
      <c r="OET53" s="153"/>
      <c r="OEU53" s="153"/>
      <c r="OEV53" s="153"/>
      <c r="OEW53" s="153"/>
      <c r="OEX53" s="153"/>
      <c r="OEY53" s="153"/>
      <c r="OEZ53" s="153"/>
      <c r="OFA53" s="153"/>
      <c r="OFB53" s="153"/>
      <c r="OFC53" s="153"/>
      <c r="OFD53" s="153"/>
      <c r="OFE53" s="153"/>
      <c r="OFF53" s="153"/>
      <c r="OFG53" s="153"/>
      <c r="OFH53" s="153"/>
      <c r="OFI53" s="153"/>
      <c r="OFJ53" s="153"/>
      <c r="OFK53" s="153"/>
      <c r="OFL53" s="153"/>
      <c r="OFM53" s="153"/>
      <c r="OFN53" s="153"/>
      <c r="OFO53" s="153"/>
      <c r="OFP53" s="153"/>
      <c r="OFQ53" s="153"/>
      <c r="OFR53" s="153"/>
      <c r="OFS53" s="153"/>
      <c r="OFT53" s="153"/>
      <c r="OFU53" s="153"/>
      <c r="OFV53" s="153"/>
      <c r="OFW53" s="153"/>
      <c r="OFX53" s="153"/>
      <c r="OFY53" s="153"/>
      <c r="OFZ53" s="153"/>
      <c r="OGA53" s="153"/>
      <c r="OGB53" s="153"/>
      <c r="OGC53" s="153"/>
      <c r="OGD53" s="153"/>
      <c r="OGE53" s="153"/>
      <c r="OGF53" s="153"/>
      <c r="OGG53" s="153"/>
      <c r="OGH53" s="153"/>
      <c r="OGI53" s="153"/>
      <c r="OGJ53" s="153"/>
      <c r="OGK53" s="153"/>
      <c r="OGL53" s="153"/>
      <c r="OGM53" s="153"/>
      <c r="OGN53" s="153"/>
      <c r="OGO53" s="153"/>
      <c r="OGP53" s="153"/>
      <c r="OGQ53" s="153"/>
      <c r="OGR53" s="153"/>
      <c r="OGS53" s="153"/>
      <c r="OGT53" s="153"/>
      <c r="OGU53" s="153"/>
      <c r="OGV53" s="153"/>
      <c r="OGW53" s="153"/>
      <c r="OGX53" s="153"/>
      <c r="OGY53" s="153"/>
      <c r="OGZ53" s="153"/>
      <c r="OHA53" s="153"/>
      <c r="OHB53" s="153"/>
      <c r="OHC53" s="153"/>
      <c r="OHD53" s="153"/>
      <c r="OHE53" s="153"/>
      <c r="OHF53" s="153"/>
      <c r="OHG53" s="153"/>
      <c r="OHH53" s="153"/>
      <c r="OHI53" s="153"/>
      <c r="OHJ53" s="153"/>
      <c r="OHK53" s="153"/>
      <c r="OHL53" s="153"/>
      <c r="OHM53" s="153"/>
      <c r="OHN53" s="153"/>
      <c r="OHO53" s="153"/>
      <c r="OHP53" s="153"/>
      <c r="OHQ53" s="153"/>
      <c r="OHR53" s="153"/>
      <c r="OHS53" s="153"/>
      <c r="OHT53" s="153"/>
      <c r="OHU53" s="153"/>
      <c r="OHV53" s="153"/>
      <c r="OHW53" s="153"/>
      <c r="OHX53" s="153"/>
      <c r="OHY53" s="153"/>
      <c r="OHZ53" s="153"/>
      <c r="OIA53" s="153"/>
      <c r="OIB53" s="153"/>
      <c r="OIC53" s="153"/>
      <c r="OID53" s="153"/>
      <c r="OIE53" s="153"/>
      <c r="OIF53" s="153"/>
      <c r="OIG53" s="153"/>
      <c r="OIH53" s="153"/>
      <c r="OII53" s="153"/>
      <c r="OIJ53" s="153"/>
      <c r="OIK53" s="153"/>
      <c r="OIL53" s="153"/>
      <c r="OIM53" s="153"/>
      <c r="OIN53" s="153"/>
      <c r="OIO53" s="153"/>
      <c r="OIP53" s="153"/>
      <c r="OIQ53" s="153"/>
      <c r="OIR53" s="153"/>
      <c r="OIS53" s="153"/>
      <c r="OIT53" s="153"/>
      <c r="OIU53" s="153"/>
      <c r="OIV53" s="153"/>
      <c r="OIW53" s="153"/>
      <c r="OIX53" s="153"/>
      <c r="OIY53" s="153"/>
      <c r="OIZ53" s="153"/>
      <c r="OJA53" s="153"/>
      <c r="OJB53" s="153"/>
      <c r="OJC53" s="153"/>
      <c r="OJD53" s="153"/>
      <c r="OJE53" s="153"/>
      <c r="OJF53" s="153"/>
      <c r="OJG53" s="153"/>
      <c r="OJH53" s="153"/>
      <c r="OJI53" s="153"/>
      <c r="OJJ53" s="153"/>
      <c r="OJK53" s="153"/>
      <c r="OJL53" s="153"/>
      <c r="OJM53" s="153"/>
      <c r="OJN53" s="153"/>
      <c r="OJO53" s="153"/>
      <c r="OJP53" s="153"/>
      <c r="OJQ53" s="153"/>
      <c r="OJR53" s="153"/>
      <c r="OJS53" s="153"/>
      <c r="OJT53" s="153"/>
      <c r="OJU53" s="153"/>
      <c r="OJV53" s="153"/>
      <c r="OJW53" s="153"/>
      <c r="OJX53" s="153"/>
      <c r="OJY53" s="153"/>
      <c r="OJZ53" s="153"/>
      <c r="OKA53" s="153"/>
      <c r="OKB53" s="153"/>
      <c r="OKC53" s="153"/>
      <c r="OKD53" s="153"/>
      <c r="OKE53" s="153"/>
      <c r="OKF53" s="153"/>
      <c r="OKG53" s="153"/>
      <c r="OKH53" s="153"/>
      <c r="OKI53" s="153"/>
      <c r="OKJ53" s="153"/>
      <c r="OKK53" s="153"/>
      <c r="OKL53" s="153"/>
      <c r="OKM53" s="153"/>
      <c r="OKN53" s="153"/>
      <c r="OKO53" s="153"/>
      <c r="OKP53" s="153"/>
      <c r="OKQ53" s="153"/>
      <c r="OKR53" s="153"/>
      <c r="OKS53" s="153"/>
      <c r="OKT53" s="153"/>
      <c r="OKU53" s="153"/>
      <c r="OKV53" s="153"/>
      <c r="OKW53" s="153"/>
      <c r="OKX53" s="153"/>
      <c r="OKY53" s="153"/>
      <c r="OKZ53" s="153"/>
      <c r="OLA53" s="153"/>
      <c r="OLB53" s="153"/>
      <c r="OLC53" s="153"/>
      <c r="OLD53" s="153"/>
      <c r="OLE53" s="153"/>
      <c r="OLF53" s="153"/>
      <c r="OLG53" s="153"/>
      <c r="OLH53" s="153"/>
      <c r="OLI53" s="153"/>
      <c r="OLJ53" s="153"/>
      <c r="OLK53" s="153"/>
      <c r="OLL53" s="153"/>
      <c r="OLM53" s="153"/>
      <c r="OLN53" s="153"/>
      <c r="OLO53" s="153"/>
      <c r="OLP53" s="153"/>
      <c r="OLQ53" s="153"/>
      <c r="OLR53" s="153"/>
      <c r="OLS53" s="153"/>
      <c r="OLT53" s="153"/>
      <c r="OLU53" s="153"/>
      <c r="OLV53" s="153"/>
      <c r="OLW53" s="153"/>
      <c r="OLX53" s="153"/>
      <c r="OLY53" s="153"/>
      <c r="OLZ53" s="153"/>
      <c r="OMA53" s="153"/>
      <c r="OMB53" s="153"/>
      <c r="OMC53" s="153"/>
      <c r="OMD53" s="153"/>
      <c r="OME53" s="153"/>
      <c r="OMF53" s="153"/>
      <c r="OMG53" s="153"/>
      <c r="OMH53" s="153"/>
      <c r="OMI53" s="153"/>
      <c r="OMJ53" s="153"/>
      <c r="OMK53" s="153"/>
      <c r="OML53" s="153"/>
      <c r="OMM53" s="153"/>
      <c r="OMN53" s="153"/>
      <c r="OMO53" s="153"/>
      <c r="OMP53" s="153"/>
      <c r="OMQ53" s="153"/>
      <c r="OMR53" s="153"/>
      <c r="OMS53" s="153"/>
      <c r="OMT53" s="153"/>
      <c r="OMU53" s="153"/>
      <c r="OMV53" s="153"/>
      <c r="OMW53" s="153"/>
      <c r="OMX53" s="153"/>
      <c r="OMY53" s="153"/>
      <c r="OMZ53" s="153"/>
      <c r="ONA53" s="153"/>
      <c r="ONB53" s="153"/>
      <c r="ONC53" s="153"/>
      <c r="OND53" s="153"/>
      <c r="ONE53" s="153"/>
      <c r="ONF53" s="153"/>
      <c r="ONG53" s="153"/>
      <c r="ONH53" s="153"/>
      <c r="ONI53" s="153"/>
      <c r="ONJ53" s="153"/>
      <c r="ONK53" s="153"/>
      <c r="ONL53" s="153"/>
      <c r="ONM53" s="153"/>
      <c r="ONN53" s="153"/>
      <c r="ONO53" s="153"/>
      <c r="ONP53" s="153"/>
      <c r="ONQ53" s="153"/>
      <c r="ONR53" s="153"/>
      <c r="ONS53" s="153"/>
      <c r="ONT53" s="153"/>
      <c r="ONU53" s="153"/>
      <c r="ONV53" s="153"/>
      <c r="ONW53" s="153"/>
      <c r="ONX53" s="153"/>
      <c r="ONY53" s="153"/>
      <c r="ONZ53" s="153"/>
      <c r="OOA53" s="153"/>
      <c r="OOB53" s="153"/>
      <c r="OOC53" s="153"/>
      <c r="OOD53" s="153"/>
      <c r="OOE53" s="153"/>
      <c r="OOF53" s="153"/>
      <c r="OOG53" s="153"/>
      <c r="OOH53" s="153"/>
      <c r="OOI53" s="153"/>
      <c r="OOJ53" s="153"/>
      <c r="OOK53" s="153"/>
      <c r="OOL53" s="153"/>
      <c r="OOM53" s="153"/>
      <c r="OON53" s="153"/>
      <c r="OOO53" s="153"/>
      <c r="OOP53" s="153"/>
      <c r="OOQ53" s="153"/>
      <c r="OOR53" s="153"/>
      <c r="OOS53" s="153"/>
      <c r="OOT53" s="153"/>
      <c r="OOU53" s="153"/>
      <c r="OOV53" s="153"/>
      <c r="OOW53" s="153"/>
      <c r="OOX53" s="153"/>
      <c r="OOY53" s="153"/>
      <c r="OOZ53" s="153"/>
      <c r="OPA53" s="153"/>
      <c r="OPB53" s="153"/>
      <c r="OPC53" s="153"/>
      <c r="OPD53" s="153"/>
      <c r="OPE53" s="153"/>
      <c r="OPF53" s="153"/>
      <c r="OPG53" s="153"/>
      <c r="OPH53" s="153"/>
      <c r="OPI53" s="153"/>
      <c r="OPJ53" s="153"/>
      <c r="OPK53" s="153"/>
      <c r="OPL53" s="153"/>
      <c r="OPM53" s="153"/>
      <c r="OPN53" s="153"/>
      <c r="OPO53" s="153"/>
      <c r="OPP53" s="153"/>
      <c r="OPQ53" s="153"/>
      <c r="OPR53" s="153"/>
      <c r="OPS53" s="153"/>
      <c r="OPT53" s="153"/>
      <c r="OPU53" s="153"/>
      <c r="OPV53" s="153"/>
      <c r="OPW53" s="153"/>
      <c r="OPX53" s="153"/>
      <c r="OPY53" s="153"/>
      <c r="OPZ53" s="153"/>
      <c r="OQA53" s="153"/>
      <c r="OQB53" s="153"/>
      <c r="OQC53" s="153"/>
      <c r="OQD53" s="153"/>
      <c r="OQE53" s="153"/>
      <c r="OQF53" s="153"/>
      <c r="OQG53" s="153"/>
      <c r="OQH53" s="153"/>
      <c r="OQI53" s="153"/>
      <c r="OQJ53" s="153"/>
      <c r="OQK53" s="153"/>
      <c r="OQL53" s="153"/>
      <c r="OQM53" s="153"/>
      <c r="OQN53" s="153"/>
      <c r="OQO53" s="153"/>
      <c r="OQP53" s="153"/>
      <c r="OQQ53" s="153"/>
      <c r="OQR53" s="153"/>
      <c r="OQS53" s="153"/>
      <c r="OQT53" s="153"/>
      <c r="OQU53" s="153"/>
      <c r="OQV53" s="153"/>
      <c r="OQW53" s="153"/>
      <c r="OQX53" s="153"/>
      <c r="OQY53" s="153"/>
      <c r="OQZ53" s="153"/>
      <c r="ORA53" s="153"/>
      <c r="ORB53" s="153"/>
      <c r="ORC53" s="153"/>
      <c r="ORD53" s="153"/>
      <c r="ORE53" s="153"/>
      <c r="ORF53" s="153"/>
      <c r="ORG53" s="153"/>
      <c r="ORH53" s="153"/>
      <c r="ORI53" s="153"/>
      <c r="ORJ53" s="153"/>
      <c r="ORK53" s="153"/>
      <c r="ORL53" s="153"/>
      <c r="ORM53" s="153"/>
      <c r="ORN53" s="153"/>
      <c r="ORO53" s="153"/>
      <c r="ORP53" s="153"/>
      <c r="ORQ53" s="153"/>
      <c r="ORR53" s="153"/>
      <c r="ORS53" s="153"/>
      <c r="ORT53" s="153"/>
      <c r="ORU53" s="153"/>
      <c r="ORV53" s="153"/>
      <c r="ORW53" s="153"/>
      <c r="ORX53" s="153"/>
      <c r="ORY53" s="153"/>
      <c r="ORZ53" s="153"/>
      <c r="OSA53" s="153"/>
      <c r="OSB53" s="153"/>
      <c r="OSC53" s="153"/>
      <c r="OSD53" s="153"/>
      <c r="OSE53" s="153"/>
      <c r="OSF53" s="153"/>
      <c r="OSG53" s="153"/>
      <c r="OSH53" s="153"/>
      <c r="OSI53" s="153"/>
      <c r="OSJ53" s="153"/>
      <c r="OSK53" s="153"/>
      <c r="OSL53" s="153"/>
      <c r="OSM53" s="153"/>
      <c r="OSN53" s="153"/>
      <c r="OSO53" s="153"/>
      <c r="OSP53" s="153"/>
      <c r="OSQ53" s="153"/>
      <c r="OSR53" s="153"/>
      <c r="OSS53" s="153"/>
      <c r="OST53" s="153"/>
      <c r="OSU53" s="153"/>
      <c r="OSV53" s="153"/>
      <c r="OSW53" s="153"/>
      <c r="OSX53" s="153"/>
      <c r="OSY53" s="153"/>
      <c r="OSZ53" s="153"/>
      <c r="OTA53" s="153"/>
      <c r="OTB53" s="153"/>
      <c r="OTC53" s="153"/>
      <c r="OTD53" s="153"/>
      <c r="OTE53" s="153"/>
      <c r="OTF53" s="153"/>
      <c r="OTG53" s="153"/>
      <c r="OTH53" s="153"/>
      <c r="OTI53" s="153"/>
      <c r="OTJ53" s="153"/>
      <c r="OTK53" s="153"/>
      <c r="OTL53" s="153"/>
      <c r="OTM53" s="153"/>
      <c r="OTN53" s="153"/>
      <c r="OTO53" s="153"/>
      <c r="OTP53" s="153"/>
      <c r="OTQ53" s="153"/>
      <c r="OTR53" s="153"/>
      <c r="OTS53" s="153"/>
      <c r="OTT53" s="153"/>
      <c r="OTU53" s="153"/>
      <c r="OTV53" s="153"/>
      <c r="OTW53" s="153"/>
      <c r="OTX53" s="153"/>
      <c r="OTY53" s="153"/>
      <c r="OTZ53" s="153"/>
      <c r="OUA53" s="153"/>
      <c r="OUB53" s="153"/>
      <c r="OUC53" s="153"/>
      <c r="OUD53" s="153"/>
      <c r="OUE53" s="153"/>
      <c r="OUF53" s="153"/>
      <c r="OUG53" s="153"/>
      <c r="OUH53" s="153"/>
      <c r="OUI53" s="153"/>
      <c r="OUJ53" s="153"/>
      <c r="OUK53" s="153"/>
      <c r="OUL53" s="153"/>
      <c r="OUM53" s="153"/>
      <c r="OUN53" s="153"/>
      <c r="OUO53" s="153"/>
      <c r="OUP53" s="153"/>
      <c r="OUQ53" s="153"/>
      <c r="OUR53" s="153"/>
      <c r="OUS53" s="153"/>
      <c r="OUT53" s="153"/>
      <c r="OUU53" s="153"/>
      <c r="OUV53" s="153"/>
      <c r="OUW53" s="153"/>
      <c r="OUX53" s="153"/>
      <c r="OUY53" s="153"/>
      <c r="OUZ53" s="153"/>
      <c r="OVA53" s="153"/>
      <c r="OVB53" s="153"/>
      <c r="OVC53" s="153"/>
      <c r="OVD53" s="153"/>
      <c r="OVE53" s="153"/>
      <c r="OVF53" s="153"/>
      <c r="OVG53" s="153"/>
      <c r="OVH53" s="153"/>
      <c r="OVI53" s="153"/>
      <c r="OVJ53" s="153"/>
      <c r="OVK53" s="153"/>
      <c r="OVL53" s="153"/>
      <c r="OVM53" s="153"/>
      <c r="OVN53" s="153"/>
      <c r="OVO53" s="153"/>
      <c r="OVP53" s="153"/>
      <c r="OVQ53" s="153"/>
      <c r="OVR53" s="153"/>
      <c r="OVS53" s="153"/>
      <c r="OVT53" s="153"/>
      <c r="OVU53" s="153"/>
      <c r="OVV53" s="153"/>
      <c r="OVW53" s="153"/>
      <c r="OVX53" s="153"/>
      <c r="OVY53" s="153"/>
      <c r="OVZ53" s="153"/>
      <c r="OWA53" s="153"/>
      <c r="OWB53" s="153"/>
      <c r="OWC53" s="153"/>
      <c r="OWD53" s="153"/>
      <c r="OWE53" s="153"/>
      <c r="OWF53" s="153"/>
      <c r="OWG53" s="153"/>
      <c r="OWH53" s="153"/>
      <c r="OWI53" s="153"/>
      <c r="OWJ53" s="153"/>
      <c r="OWK53" s="153"/>
      <c r="OWL53" s="153"/>
      <c r="OWM53" s="153"/>
      <c r="OWN53" s="153"/>
      <c r="OWO53" s="153"/>
      <c r="OWP53" s="153"/>
      <c r="OWQ53" s="153"/>
      <c r="OWR53" s="153"/>
      <c r="OWS53" s="153"/>
      <c r="OWT53" s="153"/>
      <c r="OWU53" s="153"/>
      <c r="OWV53" s="153"/>
      <c r="OWW53" s="153"/>
      <c r="OWX53" s="153"/>
      <c r="OWY53" s="153"/>
      <c r="OWZ53" s="153"/>
      <c r="OXA53" s="153"/>
      <c r="OXB53" s="153"/>
      <c r="OXC53" s="153"/>
      <c r="OXD53" s="153"/>
      <c r="OXE53" s="153"/>
      <c r="OXF53" s="153"/>
      <c r="OXG53" s="153"/>
      <c r="OXH53" s="153"/>
      <c r="OXI53" s="153"/>
      <c r="OXJ53" s="153"/>
      <c r="OXK53" s="153"/>
      <c r="OXL53" s="153"/>
      <c r="OXM53" s="153"/>
      <c r="OXN53" s="153"/>
      <c r="OXO53" s="153"/>
      <c r="OXP53" s="153"/>
      <c r="OXQ53" s="153"/>
      <c r="OXR53" s="153"/>
      <c r="OXS53" s="153"/>
      <c r="OXT53" s="153"/>
      <c r="OXU53" s="153"/>
      <c r="OXV53" s="153"/>
      <c r="OXW53" s="153"/>
      <c r="OXX53" s="153"/>
      <c r="OXY53" s="153"/>
      <c r="OXZ53" s="153"/>
      <c r="OYA53" s="153"/>
      <c r="OYB53" s="153"/>
      <c r="OYC53" s="153"/>
      <c r="OYD53" s="153"/>
      <c r="OYE53" s="153"/>
      <c r="OYF53" s="153"/>
      <c r="OYG53" s="153"/>
      <c r="OYH53" s="153"/>
      <c r="OYI53" s="153"/>
      <c r="OYJ53" s="153"/>
      <c r="OYK53" s="153"/>
      <c r="OYL53" s="153"/>
      <c r="OYM53" s="153"/>
      <c r="OYN53" s="153"/>
      <c r="OYO53" s="153"/>
      <c r="OYP53" s="153"/>
      <c r="OYQ53" s="153"/>
      <c r="OYR53" s="153"/>
      <c r="OYS53" s="153"/>
      <c r="OYT53" s="153"/>
      <c r="OYU53" s="153"/>
      <c r="OYV53" s="153"/>
      <c r="OYW53" s="153"/>
      <c r="OYX53" s="153"/>
      <c r="OYY53" s="153"/>
      <c r="OYZ53" s="153"/>
      <c r="OZA53" s="153"/>
      <c r="OZB53" s="153"/>
      <c r="OZC53" s="153"/>
      <c r="OZD53" s="153"/>
      <c r="OZE53" s="153"/>
      <c r="OZF53" s="153"/>
      <c r="OZG53" s="153"/>
      <c r="OZH53" s="153"/>
      <c r="OZI53" s="153"/>
      <c r="OZJ53" s="153"/>
      <c r="OZK53" s="153"/>
      <c r="OZL53" s="153"/>
      <c r="OZM53" s="153"/>
      <c r="OZN53" s="153"/>
      <c r="OZO53" s="153"/>
      <c r="OZP53" s="153"/>
      <c r="OZQ53" s="153"/>
      <c r="OZR53" s="153"/>
      <c r="OZS53" s="153"/>
      <c r="OZT53" s="153"/>
      <c r="OZU53" s="153"/>
      <c r="OZV53" s="153"/>
      <c r="OZW53" s="153"/>
      <c r="OZX53" s="153"/>
      <c r="OZY53" s="153"/>
      <c r="OZZ53" s="153"/>
      <c r="PAA53" s="153"/>
      <c r="PAB53" s="153"/>
      <c r="PAC53" s="153"/>
      <c r="PAD53" s="153"/>
      <c r="PAE53" s="153"/>
      <c r="PAF53" s="153"/>
      <c r="PAG53" s="153"/>
      <c r="PAH53" s="153"/>
      <c r="PAI53" s="153"/>
      <c r="PAJ53" s="153"/>
      <c r="PAK53" s="153"/>
      <c r="PAL53" s="153"/>
      <c r="PAM53" s="153"/>
      <c r="PAN53" s="153"/>
      <c r="PAO53" s="153"/>
      <c r="PAP53" s="153"/>
      <c r="PAQ53" s="153"/>
      <c r="PAR53" s="153"/>
      <c r="PAS53" s="153"/>
      <c r="PAT53" s="153"/>
      <c r="PAU53" s="153"/>
      <c r="PAV53" s="153"/>
      <c r="PAW53" s="153"/>
      <c r="PAX53" s="153"/>
      <c r="PAY53" s="153"/>
      <c r="PAZ53" s="153"/>
      <c r="PBA53" s="153"/>
      <c r="PBB53" s="153"/>
      <c r="PBC53" s="153"/>
      <c r="PBD53" s="153"/>
      <c r="PBE53" s="153"/>
      <c r="PBF53" s="153"/>
      <c r="PBG53" s="153"/>
      <c r="PBH53" s="153"/>
      <c r="PBI53" s="153"/>
      <c r="PBJ53" s="153"/>
      <c r="PBK53" s="153"/>
      <c r="PBL53" s="153"/>
      <c r="PBM53" s="153"/>
      <c r="PBN53" s="153"/>
      <c r="PBO53" s="153"/>
      <c r="PBP53" s="153"/>
      <c r="PBQ53" s="153"/>
      <c r="PBR53" s="153"/>
      <c r="PBS53" s="153"/>
      <c r="PBT53" s="153"/>
      <c r="PBU53" s="153"/>
      <c r="PBV53" s="153"/>
      <c r="PBW53" s="153"/>
      <c r="PBX53" s="153"/>
      <c r="PBY53" s="153"/>
      <c r="PBZ53" s="153"/>
      <c r="PCA53" s="153"/>
      <c r="PCB53" s="153"/>
      <c r="PCC53" s="153"/>
      <c r="PCD53" s="153"/>
      <c r="PCE53" s="153"/>
      <c r="PCF53" s="153"/>
      <c r="PCG53" s="153"/>
      <c r="PCH53" s="153"/>
      <c r="PCI53" s="153"/>
      <c r="PCJ53" s="153"/>
      <c r="PCK53" s="153"/>
      <c r="PCL53" s="153"/>
      <c r="PCM53" s="153"/>
      <c r="PCN53" s="153"/>
      <c r="PCO53" s="153"/>
      <c r="PCP53" s="153"/>
      <c r="PCQ53" s="153"/>
      <c r="PCR53" s="153"/>
      <c r="PCS53" s="153"/>
      <c r="PCT53" s="153"/>
      <c r="PCU53" s="153"/>
      <c r="PCV53" s="153"/>
      <c r="PCW53" s="153"/>
      <c r="PCX53" s="153"/>
      <c r="PCY53" s="153"/>
      <c r="PCZ53" s="153"/>
      <c r="PDA53" s="153"/>
      <c r="PDB53" s="153"/>
      <c r="PDC53" s="153"/>
      <c r="PDD53" s="153"/>
      <c r="PDE53" s="153"/>
      <c r="PDF53" s="153"/>
      <c r="PDG53" s="153"/>
      <c r="PDH53" s="153"/>
      <c r="PDI53" s="153"/>
      <c r="PDJ53" s="153"/>
      <c r="PDK53" s="153"/>
      <c r="PDL53" s="153"/>
      <c r="PDM53" s="153"/>
      <c r="PDN53" s="153"/>
      <c r="PDO53" s="153"/>
      <c r="PDP53" s="153"/>
      <c r="PDQ53" s="153"/>
      <c r="PDR53" s="153"/>
      <c r="PDS53" s="153"/>
      <c r="PDT53" s="153"/>
      <c r="PDU53" s="153"/>
      <c r="PDV53" s="153"/>
      <c r="PDW53" s="153"/>
      <c r="PDX53" s="153"/>
      <c r="PDY53" s="153"/>
      <c r="PDZ53" s="153"/>
      <c r="PEA53" s="153"/>
      <c r="PEB53" s="153"/>
      <c r="PEC53" s="153"/>
      <c r="PED53" s="153"/>
      <c r="PEE53" s="153"/>
      <c r="PEF53" s="153"/>
      <c r="PEG53" s="153"/>
      <c r="PEH53" s="153"/>
      <c r="PEI53" s="153"/>
      <c r="PEJ53" s="153"/>
      <c r="PEK53" s="153"/>
      <c r="PEL53" s="153"/>
      <c r="PEM53" s="153"/>
      <c r="PEN53" s="153"/>
      <c r="PEO53" s="153"/>
      <c r="PEP53" s="153"/>
      <c r="PEQ53" s="153"/>
      <c r="PER53" s="153"/>
      <c r="PES53" s="153"/>
      <c r="PET53" s="153"/>
      <c r="PEU53" s="153"/>
      <c r="PEV53" s="153"/>
      <c r="PEW53" s="153"/>
      <c r="PEX53" s="153"/>
      <c r="PEY53" s="153"/>
      <c r="PEZ53" s="153"/>
      <c r="PFA53" s="153"/>
      <c r="PFB53" s="153"/>
      <c r="PFC53" s="153"/>
      <c r="PFD53" s="153"/>
      <c r="PFE53" s="153"/>
      <c r="PFF53" s="153"/>
      <c r="PFG53" s="153"/>
      <c r="PFH53" s="153"/>
      <c r="PFI53" s="153"/>
      <c r="PFJ53" s="153"/>
      <c r="PFK53" s="153"/>
      <c r="PFL53" s="153"/>
      <c r="PFM53" s="153"/>
      <c r="PFN53" s="153"/>
      <c r="PFO53" s="153"/>
      <c r="PFP53" s="153"/>
      <c r="PFQ53" s="153"/>
      <c r="PFR53" s="153"/>
      <c r="PFS53" s="153"/>
      <c r="PFT53" s="153"/>
      <c r="PFU53" s="153"/>
      <c r="PFV53" s="153"/>
      <c r="PFW53" s="153"/>
      <c r="PFX53" s="153"/>
      <c r="PFY53" s="153"/>
      <c r="PFZ53" s="153"/>
      <c r="PGA53" s="153"/>
      <c r="PGB53" s="153"/>
      <c r="PGC53" s="153"/>
      <c r="PGD53" s="153"/>
      <c r="PGE53" s="153"/>
      <c r="PGF53" s="153"/>
      <c r="PGG53" s="153"/>
      <c r="PGH53" s="153"/>
      <c r="PGI53" s="153"/>
      <c r="PGJ53" s="153"/>
      <c r="PGK53" s="153"/>
      <c r="PGL53" s="153"/>
      <c r="PGM53" s="153"/>
      <c r="PGN53" s="153"/>
      <c r="PGO53" s="153"/>
      <c r="PGP53" s="153"/>
      <c r="PGQ53" s="153"/>
      <c r="PGR53" s="153"/>
      <c r="PGS53" s="153"/>
      <c r="PGT53" s="153"/>
      <c r="PGU53" s="153"/>
      <c r="PGV53" s="153"/>
      <c r="PGW53" s="153"/>
      <c r="PGX53" s="153"/>
      <c r="PGY53" s="153"/>
      <c r="PGZ53" s="153"/>
      <c r="PHA53" s="153"/>
      <c r="PHB53" s="153"/>
      <c r="PHC53" s="153"/>
      <c r="PHD53" s="153"/>
      <c r="PHE53" s="153"/>
      <c r="PHF53" s="153"/>
      <c r="PHG53" s="153"/>
      <c r="PHH53" s="153"/>
      <c r="PHI53" s="153"/>
      <c r="PHJ53" s="153"/>
      <c r="PHK53" s="153"/>
      <c r="PHL53" s="153"/>
      <c r="PHM53" s="153"/>
      <c r="PHN53" s="153"/>
      <c r="PHO53" s="153"/>
      <c r="PHP53" s="153"/>
      <c r="PHQ53" s="153"/>
      <c r="PHR53" s="153"/>
      <c r="PHS53" s="153"/>
      <c r="PHT53" s="153"/>
      <c r="PHU53" s="153"/>
      <c r="PHV53" s="153"/>
      <c r="PHW53" s="153"/>
      <c r="PHX53" s="153"/>
      <c r="PHY53" s="153"/>
      <c r="PHZ53" s="153"/>
      <c r="PIA53" s="153"/>
      <c r="PIB53" s="153"/>
      <c r="PIC53" s="153"/>
      <c r="PID53" s="153"/>
      <c r="PIE53" s="153"/>
      <c r="PIF53" s="153"/>
      <c r="PIG53" s="153"/>
      <c r="PIH53" s="153"/>
      <c r="PII53" s="153"/>
      <c r="PIJ53" s="153"/>
      <c r="PIK53" s="153"/>
      <c r="PIL53" s="153"/>
      <c r="PIM53" s="153"/>
      <c r="PIN53" s="153"/>
      <c r="PIO53" s="153"/>
      <c r="PIP53" s="153"/>
      <c r="PIQ53" s="153"/>
      <c r="PIR53" s="153"/>
      <c r="PIS53" s="153"/>
      <c r="PIT53" s="153"/>
      <c r="PIU53" s="153"/>
      <c r="PIV53" s="153"/>
      <c r="PIW53" s="153"/>
      <c r="PIX53" s="153"/>
      <c r="PIY53" s="153"/>
      <c r="PIZ53" s="153"/>
      <c r="PJA53" s="153"/>
      <c r="PJB53" s="153"/>
      <c r="PJC53" s="153"/>
      <c r="PJD53" s="153"/>
      <c r="PJE53" s="153"/>
      <c r="PJF53" s="153"/>
      <c r="PJG53" s="153"/>
      <c r="PJH53" s="153"/>
      <c r="PJI53" s="153"/>
      <c r="PJJ53" s="153"/>
      <c r="PJK53" s="153"/>
      <c r="PJL53" s="153"/>
      <c r="PJM53" s="153"/>
      <c r="PJN53" s="153"/>
      <c r="PJO53" s="153"/>
      <c r="PJP53" s="153"/>
      <c r="PJQ53" s="153"/>
      <c r="PJR53" s="153"/>
      <c r="PJS53" s="153"/>
      <c r="PJT53" s="153"/>
      <c r="PJU53" s="153"/>
      <c r="PJV53" s="153"/>
      <c r="PJW53" s="153"/>
      <c r="PJX53" s="153"/>
      <c r="PJY53" s="153"/>
      <c r="PJZ53" s="153"/>
      <c r="PKA53" s="153"/>
      <c r="PKB53" s="153"/>
      <c r="PKC53" s="153"/>
      <c r="PKD53" s="153"/>
      <c r="PKE53" s="153"/>
      <c r="PKF53" s="153"/>
      <c r="PKG53" s="153"/>
      <c r="PKH53" s="153"/>
      <c r="PKI53" s="153"/>
      <c r="PKJ53" s="153"/>
      <c r="PKK53" s="153"/>
      <c r="PKL53" s="153"/>
      <c r="PKM53" s="153"/>
      <c r="PKN53" s="153"/>
      <c r="PKO53" s="153"/>
      <c r="PKP53" s="153"/>
      <c r="PKQ53" s="153"/>
      <c r="PKR53" s="153"/>
      <c r="PKS53" s="153"/>
      <c r="PKT53" s="153"/>
      <c r="PKU53" s="153"/>
      <c r="PKV53" s="153"/>
      <c r="PKW53" s="153"/>
      <c r="PKX53" s="153"/>
      <c r="PKY53" s="153"/>
      <c r="PKZ53" s="153"/>
      <c r="PLA53" s="153"/>
      <c r="PLB53" s="153"/>
      <c r="PLC53" s="153"/>
      <c r="PLD53" s="153"/>
      <c r="PLE53" s="153"/>
      <c r="PLF53" s="153"/>
      <c r="PLG53" s="153"/>
      <c r="PLH53" s="153"/>
      <c r="PLI53" s="153"/>
      <c r="PLJ53" s="153"/>
      <c r="PLK53" s="153"/>
      <c r="PLL53" s="153"/>
      <c r="PLM53" s="153"/>
      <c r="PLN53" s="153"/>
      <c r="PLO53" s="153"/>
      <c r="PLP53" s="153"/>
      <c r="PLQ53" s="153"/>
      <c r="PLR53" s="153"/>
      <c r="PLS53" s="153"/>
      <c r="PLT53" s="153"/>
      <c r="PLU53" s="153"/>
      <c r="PLV53" s="153"/>
      <c r="PLW53" s="153"/>
      <c r="PLX53" s="153"/>
      <c r="PLY53" s="153"/>
      <c r="PLZ53" s="153"/>
      <c r="PMA53" s="153"/>
      <c r="PMB53" s="153"/>
      <c r="PMC53" s="153"/>
      <c r="PMD53" s="153"/>
      <c r="PME53" s="153"/>
      <c r="PMF53" s="153"/>
      <c r="PMG53" s="153"/>
      <c r="PMH53" s="153"/>
      <c r="PMI53" s="153"/>
      <c r="PMJ53" s="153"/>
      <c r="PMK53" s="153"/>
      <c r="PML53" s="153"/>
      <c r="PMM53" s="153"/>
      <c r="PMN53" s="153"/>
      <c r="PMO53" s="153"/>
      <c r="PMP53" s="153"/>
      <c r="PMQ53" s="153"/>
      <c r="PMR53" s="153"/>
      <c r="PMS53" s="153"/>
      <c r="PMT53" s="153"/>
      <c r="PMU53" s="153"/>
      <c r="PMV53" s="153"/>
      <c r="PMW53" s="153"/>
      <c r="PMX53" s="153"/>
      <c r="PMY53" s="153"/>
      <c r="PMZ53" s="153"/>
      <c r="PNA53" s="153"/>
      <c r="PNB53" s="153"/>
      <c r="PNC53" s="153"/>
      <c r="PND53" s="153"/>
      <c r="PNE53" s="153"/>
      <c r="PNF53" s="153"/>
      <c r="PNG53" s="153"/>
      <c r="PNH53" s="153"/>
      <c r="PNI53" s="153"/>
      <c r="PNJ53" s="153"/>
      <c r="PNK53" s="153"/>
      <c r="PNL53" s="153"/>
      <c r="PNM53" s="153"/>
      <c r="PNN53" s="153"/>
      <c r="PNO53" s="153"/>
      <c r="PNP53" s="153"/>
      <c r="PNQ53" s="153"/>
      <c r="PNR53" s="153"/>
      <c r="PNS53" s="153"/>
      <c r="PNT53" s="153"/>
      <c r="PNU53" s="153"/>
      <c r="PNV53" s="153"/>
      <c r="PNW53" s="153"/>
      <c r="PNX53" s="153"/>
      <c r="PNY53" s="153"/>
      <c r="PNZ53" s="153"/>
      <c r="POA53" s="153"/>
      <c r="POB53" s="153"/>
      <c r="POC53" s="153"/>
      <c r="POD53" s="153"/>
      <c r="POE53" s="153"/>
      <c r="POF53" s="153"/>
      <c r="POG53" s="153"/>
      <c r="POH53" s="153"/>
      <c r="POI53" s="153"/>
      <c r="POJ53" s="153"/>
      <c r="POK53" s="153"/>
      <c r="POL53" s="153"/>
      <c r="POM53" s="153"/>
      <c r="PON53" s="153"/>
      <c r="POO53" s="153"/>
      <c r="POP53" s="153"/>
      <c r="POQ53" s="153"/>
      <c r="POR53" s="153"/>
      <c r="POS53" s="153"/>
      <c r="POT53" s="153"/>
      <c r="POU53" s="153"/>
      <c r="POV53" s="153"/>
      <c r="POW53" s="153"/>
      <c r="POX53" s="153"/>
      <c r="POY53" s="153"/>
      <c r="POZ53" s="153"/>
      <c r="PPA53" s="153"/>
      <c r="PPB53" s="153"/>
      <c r="PPC53" s="153"/>
      <c r="PPD53" s="153"/>
      <c r="PPE53" s="153"/>
      <c r="PPF53" s="153"/>
      <c r="PPG53" s="153"/>
      <c r="PPH53" s="153"/>
      <c r="PPI53" s="153"/>
      <c r="PPJ53" s="153"/>
      <c r="PPK53" s="153"/>
      <c r="PPL53" s="153"/>
      <c r="PPM53" s="153"/>
      <c r="PPN53" s="153"/>
      <c r="PPO53" s="153"/>
      <c r="PPP53" s="153"/>
      <c r="PPQ53" s="153"/>
      <c r="PPR53" s="153"/>
      <c r="PPS53" s="153"/>
      <c r="PPT53" s="153"/>
      <c r="PPU53" s="153"/>
      <c r="PPV53" s="153"/>
      <c r="PPW53" s="153"/>
      <c r="PPX53" s="153"/>
      <c r="PPY53" s="153"/>
      <c r="PPZ53" s="153"/>
      <c r="PQA53" s="153"/>
      <c r="PQB53" s="153"/>
      <c r="PQC53" s="153"/>
      <c r="PQD53" s="153"/>
      <c r="PQE53" s="153"/>
      <c r="PQF53" s="153"/>
      <c r="PQG53" s="153"/>
      <c r="PQH53" s="153"/>
      <c r="PQI53" s="153"/>
      <c r="PQJ53" s="153"/>
      <c r="PQK53" s="153"/>
      <c r="PQL53" s="153"/>
      <c r="PQM53" s="153"/>
      <c r="PQN53" s="153"/>
      <c r="PQO53" s="153"/>
      <c r="PQP53" s="153"/>
      <c r="PQQ53" s="153"/>
      <c r="PQR53" s="153"/>
      <c r="PQS53" s="153"/>
      <c r="PQT53" s="153"/>
      <c r="PQU53" s="153"/>
      <c r="PQV53" s="153"/>
      <c r="PQW53" s="153"/>
      <c r="PQX53" s="153"/>
      <c r="PQY53" s="153"/>
      <c r="PQZ53" s="153"/>
      <c r="PRA53" s="153"/>
      <c r="PRB53" s="153"/>
      <c r="PRC53" s="153"/>
      <c r="PRD53" s="153"/>
      <c r="PRE53" s="153"/>
      <c r="PRF53" s="153"/>
      <c r="PRG53" s="153"/>
      <c r="PRH53" s="153"/>
      <c r="PRI53" s="153"/>
      <c r="PRJ53" s="153"/>
      <c r="PRK53" s="153"/>
      <c r="PRL53" s="153"/>
      <c r="PRM53" s="153"/>
      <c r="PRN53" s="153"/>
      <c r="PRO53" s="153"/>
      <c r="PRP53" s="153"/>
      <c r="PRQ53" s="153"/>
      <c r="PRR53" s="153"/>
      <c r="PRS53" s="153"/>
      <c r="PRT53" s="153"/>
      <c r="PRU53" s="153"/>
      <c r="PRV53" s="153"/>
      <c r="PRW53" s="153"/>
      <c r="PRX53" s="153"/>
      <c r="PRY53" s="153"/>
      <c r="PRZ53" s="153"/>
      <c r="PSA53" s="153"/>
      <c r="PSB53" s="153"/>
      <c r="PSC53" s="153"/>
      <c r="PSD53" s="153"/>
      <c r="PSE53" s="153"/>
      <c r="PSF53" s="153"/>
      <c r="PSG53" s="153"/>
      <c r="PSH53" s="153"/>
      <c r="PSI53" s="153"/>
      <c r="PSJ53" s="153"/>
      <c r="PSK53" s="153"/>
      <c r="PSL53" s="153"/>
      <c r="PSM53" s="153"/>
      <c r="PSN53" s="153"/>
      <c r="PSO53" s="153"/>
      <c r="PSP53" s="153"/>
      <c r="PSQ53" s="153"/>
      <c r="PSR53" s="153"/>
      <c r="PSS53" s="153"/>
      <c r="PST53" s="153"/>
      <c r="PSU53" s="153"/>
      <c r="PSV53" s="153"/>
      <c r="PSW53" s="153"/>
      <c r="PSX53" s="153"/>
      <c r="PSY53" s="153"/>
      <c r="PSZ53" s="153"/>
      <c r="PTA53" s="153"/>
      <c r="PTB53" s="153"/>
      <c r="PTC53" s="153"/>
      <c r="PTD53" s="153"/>
      <c r="PTE53" s="153"/>
      <c r="PTF53" s="153"/>
      <c r="PTG53" s="153"/>
      <c r="PTH53" s="153"/>
      <c r="PTI53" s="153"/>
      <c r="PTJ53" s="153"/>
      <c r="PTK53" s="153"/>
      <c r="PTL53" s="153"/>
      <c r="PTM53" s="153"/>
      <c r="PTN53" s="153"/>
      <c r="PTO53" s="153"/>
      <c r="PTP53" s="153"/>
      <c r="PTQ53" s="153"/>
      <c r="PTR53" s="153"/>
      <c r="PTS53" s="153"/>
      <c r="PTT53" s="153"/>
      <c r="PTU53" s="153"/>
      <c r="PTV53" s="153"/>
      <c r="PTW53" s="153"/>
      <c r="PTX53" s="153"/>
      <c r="PTY53" s="153"/>
      <c r="PTZ53" s="153"/>
      <c r="PUA53" s="153"/>
      <c r="PUB53" s="153"/>
      <c r="PUC53" s="153"/>
      <c r="PUD53" s="153"/>
      <c r="PUE53" s="153"/>
      <c r="PUF53" s="153"/>
      <c r="PUG53" s="153"/>
      <c r="PUH53" s="153"/>
      <c r="PUI53" s="153"/>
      <c r="PUJ53" s="153"/>
      <c r="PUK53" s="153"/>
      <c r="PUL53" s="153"/>
      <c r="PUM53" s="153"/>
      <c r="PUN53" s="153"/>
      <c r="PUO53" s="153"/>
      <c r="PUP53" s="153"/>
      <c r="PUQ53" s="153"/>
      <c r="PUR53" s="153"/>
      <c r="PUS53" s="153"/>
      <c r="PUT53" s="153"/>
      <c r="PUU53" s="153"/>
      <c r="PUV53" s="153"/>
      <c r="PUW53" s="153"/>
      <c r="PUX53" s="153"/>
      <c r="PUY53" s="153"/>
      <c r="PUZ53" s="153"/>
      <c r="PVA53" s="153"/>
      <c r="PVB53" s="153"/>
      <c r="PVC53" s="153"/>
      <c r="PVD53" s="153"/>
      <c r="PVE53" s="153"/>
      <c r="PVF53" s="153"/>
      <c r="PVG53" s="153"/>
      <c r="PVH53" s="153"/>
      <c r="PVI53" s="153"/>
      <c r="PVJ53" s="153"/>
      <c r="PVK53" s="153"/>
      <c r="PVL53" s="153"/>
      <c r="PVM53" s="153"/>
      <c r="PVN53" s="153"/>
      <c r="PVO53" s="153"/>
      <c r="PVP53" s="153"/>
      <c r="PVQ53" s="153"/>
      <c r="PVR53" s="153"/>
      <c r="PVS53" s="153"/>
      <c r="PVT53" s="153"/>
      <c r="PVU53" s="153"/>
      <c r="PVV53" s="153"/>
      <c r="PVW53" s="153"/>
      <c r="PVX53" s="153"/>
      <c r="PVY53" s="153"/>
      <c r="PVZ53" s="153"/>
      <c r="PWA53" s="153"/>
      <c r="PWB53" s="153"/>
      <c r="PWC53" s="153"/>
      <c r="PWD53" s="153"/>
      <c r="PWE53" s="153"/>
      <c r="PWF53" s="153"/>
      <c r="PWG53" s="153"/>
      <c r="PWH53" s="153"/>
      <c r="PWI53" s="153"/>
      <c r="PWJ53" s="153"/>
      <c r="PWK53" s="153"/>
      <c r="PWL53" s="153"/>
      <c r="PWM53" s="153"/>
      <c r="PWN53" s="153"/>
      <c r="PWO53" s="153"/>
      <c r="PWP53" s="153"/>
      <c r="PWQ53" s="153"/>
      <c r="PWR53" s="153"/>
      <c r="PWS53" s="153"/>
      <c r="PWT53" s="153"/>
      <c r="PWU53" s="153"/>
      <c r="PWV53" s="153"/>
      <c r="PWW53" s="153"/>
      <c r="PWX53" s="153"/>
      <c r="PWY53" s="153"/>
      <c r="PWZ53" s="153"/>
      <c r="PXA53" s="153"/>
      <c r="PXB53" s="153"/>
      <c r="PXC53" s="153"/>
      <c r="PXD53" s="153"/>
      <c r="PXE53" s="153"/>
      <c r="PXF53" s="153"/>
      <c r="PXG53" s="153"/>
      <c r="PXH53" s="153"/>
      <c r="PXI53" s="153"/>
      <c r="PXJ53" s="153"/>
      <c r="PXK53" s="153"/>
      <c r="PXL53" s="153"/>
      <c r="PXM53" s="153"/>
      <c r="PXN53" s="153"/>
      <c r="PXO53" s="153"/>
      <c r="PXP53" s="153"/>
      <c r="PXQ53" s="153"/>
      <c r="PXR53" s="153"/>
      <c r="PXS53" s="153"/>
      <c r="PXT53" s="153"/>
      <c r="PXU53" s="153"/>
      <c r="PXV53" s="153"/>
      <c r="PXW53" s="153"/>
      <c r="PXX53" s="153"/>
      <c r="PXY53" s="153"/>
      <c r="PXZ53" s="153"/>
      <c r="PYA53" s="153"/>
      <c r="PYB53" s="153"/>
      <c r="PYC53" s="153"/>
      <c r="PYD53" s="153"/>
      <c r="PYE53" s="153"/>
      <c r="PYF53" s="153"/>
      <c r="PYG53" s="153"/>
      <c r="PYH53" s="153"/>
      <c r="PYI53" s="153"/>
      <c r="PYJ53" s="153"/>
      <c r="PYK53" s="153"/>
      <c r="PYL53" s="153"/>
      <c r="PYM53" s="153"/>
      <c r="PYN53" s="153"/>
      <c r="PYO53" s="153"/>
      <c r="PYP53" s="153"/>
      <c r="PYQ53" s="153"/>
      <c r="PYR53" s="153"/>
      <c r="PYS53" s="153"/>
      <c r="PYT53" s="153"/>
      <c r="PYU53" s="153"/>
      <c r="PYV53" s="153"/>
      <c r="PYW53" s="153"/>
      <c r="PYX53" s="153"/>
      <c r="PYY53" s="153"/>
      <c r="PYZ53" s="153"/>
      <c r="PZA53" s="153"/>
      <c r="PZB53" s="153"/>
      <c r="PZC53" s="153"/>
      <c r="PZD53" s="153"/>
      <c r="PZE53" s="153"/>
      <c r="PZF53" s="153"/>
      <c r="PZG53" s="153"/>
      <c r="PZH53" s="153"/>
      <c r="PZI53" s="153"/>
      <c r="PZJ53" s="153"/>
      <c r="PZK53" s="153"/>
      <c r="PZL53" s="153"/>
      <c r="PZM53" s="153"/>
      <c r="PZN53" s="153"/>
      <c r="PZO53" s="153"/>
      <c r="PZP53" s="153"/>
      <c r="PZQ53" s="153"/>
      <c r="PZR53" s="153"/>
      <c r="PZS53" s="153"/>
      <c r="PZT53" s="153"/>
      <c r="PZU53" s="153"/>
      <c r="PZV53" s="153"/>
      <c r="PZW53" s="153"/>
      <c r="PZX53" s="153"/>
      <c r="PZY53" s="153"/>
      <c r="PZZ53" s="153"/>
      <c r="QAA53" s="153"/>
      <c r="QAB53" s="153"/>
      <c r="QAC53" s="153"/>
      <c r="QAD53" s="153"/>
      <c r="QAE53" s="153"/>
      <c r="QAF53" s="153"/>
      <c r="QAG53" s="153"/>
      <c r="QAH53" s="153"/>
      <c r="QAI53" s="153"/>
      <c r="QAJ53" s="153"/>
      <c r="QAK53" s="153"/>
      <c r="QAL53" s="153"/>
      <c r="QAM53" s="153"/>
      <c r="QAN53" s="153"/>
      <c r="QAO53" s="153"/>
      <c r="QAP53" s="153"/>
      <c r="QAQ53" s="153"/>
      <c r="QAR53" s="153"/>
      <c r="QAS53" s="153"/>
      <c r="QAT53" s="153"/>
      <c r="QAU53" s="153"/>
      <c r="QAV53" s="153"/>
      <c r="QAW53" s="153"/>
      <c r="QAX53" s="153"/>
      <c r="QAY53" s="153"/>
      <c r="QAZ53" s="153"/>
      <c r="QBA53" s="153"/>
      <c r="QBB53" s="153"/>
      <c r="QBC53" s="153"/>
      <c r="QBD53" s="153"/>
      <c r="QBE53" s="153"/>
      <c r="QBF53" s="153"/>
      <c r="QBG53" s="153"/>
      <c r="QBH53" s="153"/>
      <c r="QBI53" s="153"/>
      <c r="QBJ53" s="153"/>
      <c r="QBK53" s="153"/>
      <c r="QBL53" s="153"/>
      <c r="QBM53" s="153"/>
      <c r="QBN53" s="153"/>
      <c r="QBO53" s="153"/>
      <c r="QBP53" s="153"/>
      <c r="QBQ53" s="153"/>
      <c r="QBR53" s="153"/>
      <c r="QBS53" s="153"/>
      <c r="QBT53" s="153"/>
      <c r="QBU53" s="153"/>
      <c r="QBV53" s="153"/>
      <c r="QBW53" s="153"/>
      <c r="QBX53" s="153"/>
      <c r="QBY53" s="153"/>
      <c r="QBZ53" s="153"/>
      <c r="QCA53" s="153"/>
      <c r="QCB53" s="153"/>
      <c r="QCC53" s="153"/>
      <c r="QCD53" s="153"/>
      <c r="QCE53" s="153"/>
      <c r="QCF53" s="153"/>
      <c r="QCG53" s="153"/>
      <c r="QCH53" s="153"/>
      <c r="QCI53" s="153"/>
      <c r="QCJ53" s="153"/>
      <c r="QCK53" s="153"/>
      <c r="QCL53" s="153"/>
      <c r="QCM53" s="153"/>
      <c r="QCN53" s="153"/>
      <c r="QCO53" s="153"/>
      <c r="QCP53" s="153"/>
      <c r="QCQ53" s="153"/>
      <c r="QCR53" s="153"/>
      <c r="QCS53" s="153"/>
      <c r="QCT53" s="153"/>
      <c r="QCU53" s="153"/>
      <c r="QCV53" s="153"/>
      <c r="QCW53" s="153"/>
      <c r="QCX53" s="153"/>
      <c r="QCY53" s="153"/>
      <c r="QCZ53" s="153"/>
      <c r="QDA53" s="153"/>
      <c r="QDB53" s="153"/>
      <c r="QDC53" s="153"/>
      <c r="QDD53" s="153"/>
      <c r="QDE53" s="153"/>
      <c r="QDF53" s="153"/>
      <c r="QDG53" s="153"/>
      <c r="QDH53" s="153"/>
      <c r="QDI53" s="153"/>
      <c r="QDJ53" s="153"/>
      <c r="QDK53" s="153"/>
      <c r="QDL53" s="153"/>
      <c r="QDM53" s="153"/>
      <c r="QDN53" s="153"/>
      <c r="QDO53" s="153"/>
      <c r="QDP53" s="153"/>
      <c r="QDQ53" s="153"/>
      <c r="QDR53" s="153"/>
      <c r="QDS53" s="153"/>
      <c r="QDT53" s="153"/>
      <c r="QDU53" s="153"/>
      <c r="QDV53" s="153"/>
      <c r="QDW53" s="153"/>
      <c r="QDX53" s="153"/>
      <c r="QDY53" s="153"/>
      <c r="QDZ53" s="153"/>
      <c r="QEA53" s="153"/>
      <c r="QEB53" s="153"/>
      <c r="QEC53" s="153"/>
      <c r="QED53" s="153"/>
      <c r="QEE53" s="153"/>
      <c r="QEF53" s="153"/>
      <c r="QEG53" s="153"/>
      <c r="QEH53" s="153"/>
      <c r="QEI53" s="153"/>
      <c r="QEJ53" s="153"/>
      <c r="QEK53" s="153"/>
      <c r="QEL53" s="153"/>
      <c r="QEM53" s="153"/>
      <c r="QEN53" s="153"/>
      <c r="QEO53" s="153"/>
      <c r="QEP53" s="153"/>
      <c r="QEQ53" s="153"/>
      <c r="QER53" s="153"/>
      <c r="QES53" s="153"/>
      <c r="QET53" s="153"/>
      <c r="QEU53" s="153"/>
      <c r="QEV53" s="153"/>
      <c r="QEW53" s="153"/>
      <c r="QEX53" s="153"/>
      <c r="QEY53" s="153"/>
      <c r="QEZ53" s="153"/>
      <c r="QFA53" s="153"/>
      <c r="QFB53" s="153"/>
      <c r="QFC53" s="153"/>
      <c r="QFD53" s="153"/>
      <c r="QFE53" s="153"/>
      <c r="QFF53" s="153"/>
      <c r="QFG53" s="153"/>
      <c r="QFH53" s="153"/>
      <c r="QFI53" s="153"/>
      <c r="QFJ53" s="153"/>
      <c r="QFK53" s="153"/>
      <c r="QFL53" s="153"/>
      <c r="QFM53" s="153"/>
      <c r="QFN53" s="153"/>
      <c r="QFO53" s="153"/>
      <c r="QFP53" s="153"/>
      <c r="QFQ53" s="153"/>
      <c r="QFR53" s="153"/>
      <c r="QFS53" s="153"/>
      <c r="QFT53" s="153"/>
      <c r="QFU53" s="153"/>
      <c r="QFV53" s="153"/>
      <c r="QFW53" s="153"/>
      <c r="QFX53" s="153"/>
      <c r="QFY53" s="153"/>
      <c r="QFZ53" s="153"/>
      <c r="QGA53" s="153"/>
      <c r="QGB53" s="153"/>
      <c r="QGC53" s="153"/>
      <c r="QGD53" s="153"/>
      <c r="QGE53" s="153"/>
      <c r="QGF53" s="153"/>
      <c r="QGG53" s="153"/>
      <c r="QGH53" s="153"/>
      <c r="QGI53" s="153"/>
      <c r="QGJ53" s="153"/>
      <c r="QGK53" s="153"/>
      <c r="QGL53" s="153"/>
      <c r="QGM53" s="153"/>
      <c r="QGN53" s="153"/>
      <c r="QGO53" s="153"/>
      <c r="QGP53" s="153"/>
      <c r="QGQ53" s="153"/>
      <c r="QGR53" s="153"/>
      <c r="QGS53" s="153"/>
      <c r="QGT53" s="153"/>
      <c r="QGU53" s="153"/>
      <c r="QGV53" s="153"/>
      <c r="QGW53" s="153"/>
      <c r="QGX53" s="153"/>
      <c r="QGY53" s="153"/>
      <c r="QGZ53" s="153"/>
      <c r="QHA53" s="153"/>
      <c r="QHB53" s="153"/>
      <c r="QHC53" s="153"/>
      <c r="QHD53" s="153"/>
      <c r="QHE53" s="153"/>
      <c r="QHF53" s="153"/>
      <c r="QHG53" s="153"/>
      <c r="QHH53" s="153"/>
      <c r="QHI53" s="153"/>
      <c r="QHJ53" s="153"/>
      <c r="QHK53" s="153"/>
      <c r="QHL53" s="153"/>
      <c r="QHM53" s="153"/>
      <c r="QHN53" s="153"/>
      <c r="QHO53" s="153"/>
      <c r="QHP53" s="153"/>
      <c r="QHQ53" s="153"/>
      <c r="QHR53" s="153"/>
      <c r="QHS53" s="153"/>
      <c r="QHT53" s="153"/>
      <c r="QHU53" s="153"/>
      <c r="QHV53" s="153"/>
      <c r="QHW53" s="153"/>
      <c r="QHX53" s="153"/>
      <c r="QHY53" s="153"/>
      <c r="QHZ53" s="153"/>
      <c r="QIA53" s="153"/>
      <c r="QIB53" s="153"/>
      <c r="QIC53" s="153"/>
      <c r="QID53" s="153"/>
      <c r="QIE53" s="153"/>
      <c r="QIF53" s="153"/>
      <c r="QIG53" s="153"/>
      <c r="QIH53" s="153"/>
      <c r="QII53" s="153"/>
      <c r="QIJ53" s="153"/>
      <c r="QIK53" s="153"/>
      <c r="QIL53" s="153"/>
      <c r="QIM53" s="153"/>
      <c r="QIN53" s="153"/>
      <c r="QIO53" s="153"/>
      <c r="QIP53" s="153"/>
      <c r="QIQ53" s="153"/>
      <c r="QIR53" s="153"/>
      <c r="QIS53" s="153"/>
      <c r="QIT53" s="153"/>
      <c r="QIU53" s="153"/>
      <c r="QIV53" s="153"/>
      <c r="QIW53" s="153"/>
      <c r="QIX53" s="153"/>
      <c r="QIY53" s="153"/>
      <c r="QIZ53" s="153"/>
      <c r="QJA53" s="153"/>
      <c r="QJB53" s="153"/>
      <c r="QJC53" s="153"/>
      <c r="QJD53" s="153"/>
      <c r="QJE53" s="153"/>
      <c r="QJF53" s="153"/>
      <c r="QJG53" s="153"/>
      <c r="QJH53" s="153"/>
      <c r="QJI53" s="153"/>
      <c r="QJJ53" s="153"/>
      <c r="QJK53" s="153"/>
      <c r="QJL53" s="153"/>
      <c r="QJM53" s="153"/>
      <c r="QJN53" s="153"/>
      <c r="QJO53" s="153"/>
      <c r="QJP53" s="153"/>
      <c r="QJQ53" s="153"/>
      <c r="QJR53" s="153"/>
      <c r="QJS53" s="153"/>
      <c r="QJT53" s="153"/>
      <c r="QJU53" s="153"/>
      <c r="QJV53" s="153"/>
      <c r="QJW53" s="153"/>
      <c r="QJX53" s="153"/>
      <c r="QJY53" s="153"/>
      <c r="QJZ53" s="153"/>
      <c r="QKA53" s="153"/>
      <c r="QKB53" s="153"/>
      <c r="QKC53" s="153"/>
      <c r="QKD53" s="153"/>
      <c r="QKE53" s="153"/>
      <c r="QKF53" s="153"/>
      <c r="QKG53" s="153"/>
      <c r="QKH53" s="153"/>
      <c r="QKI53" s="153"/>
      <c r="QKJ53" s="153"/>
      <c r="QKK53" s="153"/>
      <c r="QKL53" s="153"/>
      <c r="QKM53" s="153"/>
      <c r="QKN53" s="153"/>
      <c r="QKO53" s="153"/>
      <c r="QKP53" s="153"/>
      <c r="QKQ53" s="153"/>
      <c r="QKR53" s="153"/>
      <c r="QKS53" s="153"/>
      <c r="QKT53" s="153"/>
      <c r="QKU53" s="153"/>
      <c r="QKV53" s="153"/>
      <c r="QKW53" s="153"/>
      <c r="QKX53" s="153"/>
      <c r="QKY53" s="153"/>
      <c r="QKZ53" s="153"/>
      <c r="QLA53" s="153"/>
      <c r="QLB53" s="153"/>
      <c r="QLC53" s="153"/>
      <c r="QLD53" s="153"/>
      <c r="QLE53" s="153"/>
      <c r="QLF53" s="153"/>
      <c r="QLG53" s="153"/>
      <c r="QLH53" s="153"/>
      <c r="QLI53" s="153"/>
      <c r="QLJ53" s="153"/>
      <c r="QLK53" s="153"/>
      <c r="QLL53" s="153"/>
      <c r="QLM53" s="153"/>
      <c r="QLN53" s="153"/>
      <c r="QLO53" s="153"/>
      <c r="QLP53" s="153"/>
      <c r="QLQ53" s="153"/>
      <c r="QLR53" s="153"/>
      <c r="QLS53" s="153"/>
      <c r="QLT53" s="153"/>
      <c r="QLU53" s="153"/>
      <c r="QLV53" s="153"/>
      <c r="QLW53" s="153"/>
      <c r="QLX53" s="153"/>
      <c r="QLY53" s="153"/>
      <c r="QLZ53" s="153"/>
      <c r="QMA53" s="153"/>
      <c r="QMB53" s="153"/>
      <c r="QMC53" s="153"/>
      <c r="QMD53" s="153"/>
      <c r="QME53" s="153"/>
      <c r="QMF53" s="153"/>
      <c r="QMG53" s="153"/>
      <c r="QMH53" s="153"/>
      <c r="QMI53" s="153"/>
      <c r="QMJ53" s="153"/>
      <c r="QMK53" s="153"/>
      <c r="QML53" s="153"/>
      <c r="QMM53" s="153"/>
      <c r="QMN53" s="153"/>
      <c r="QMO53" s="153"/>
      <c r="QMP53" s="153"/>
      <c r="QMQ53" s="153"/>
      <c r="QMR53" s="153"/>
      <c r="QMS53" s="153"/>
      <c r="QMT53" s="153"/>
      <c r="QMU53" s="153"/>
      <c r="QMV53" s="153"/>
      <c r="QMW53" s="153"/>
      <c r="QMX53" s="153"/>
      <c r="QMY53" s="153"/>
      <c r="QMZ53" s="153"/>
      <c r="QNA53" s="153"/>
      <c r="QNB53" s="153"/>
      <c r="QNC53" s="153"/>
      <c r="QND53" s="153"/>
      <c r="QNE53" s="153"/>
      <c r="QNF53" s="153"/>
      <c r="QNG53" s="153"/>
      <c r="QNH53" s="153"/>
      <c r="QNI53" s="153"/>
      <c r="QNJ53" s="153"/>
      <c r="QNK53" s="153"/>
      <c r="QNL53" s="153"/>
      <c r="QNM53" s="153"/>
      <c r="QNN53" s="153"/>
      <c r="QNO53" s="153"/>
      <c r="QNP53" s="153"/>
      <c r="QNQ53" s="153"/>
      <c r="QNR53" s="153"/>
      <c r="QNS53" s="153"/>
      <c r="QNT53" s="153"/>
      <c r="QNU53" s="153"/>
      <c r="QNV53" s="153"/>
      <c r="QNW53" s="153"/>
      <c r="QNX53" s="153"/>
      <c r="QNY53" s="153"/>
      <c r="QNZ53" s="153"/>
      <c r="QOA53" s="153"/>
      <c r="QOB53" s="153"/>
      <c r="QOC53" s="153"/>
      <c r="QOD53" s="153"/>
      <c r="QOE53" s="153"/>
      <c r="QOF53" s="153"/>
      <c r="QOG53" s="153"/>
      <c r="QOH53" s="153"/>
      <c r="QOI53" s="153"/>
      <c r="QOJ53" s="153"/>
      <c r="QOK53" s="153"/>
      <c r="QOL53" s="153"/>
      <c r="QOM53" s="153"/>
      <c r="QON53" s="153"/>
      <c r="QOO53" s="153"/>
      <c r="QOP53" s="153"/>
      <c r="QOQ53" s="153"/>
      <c r="QOR53" s="153"/>
      <c r="QOS53" s="153"/>
      <c r="QOT53" s="153"/>
      <c r="QOU53" s="153"/>
      <c r="QOV53" s="153"/>
      <c r="QOW53" s="153"/>
      <c r="QOX53" s="153"/>
      <c r="QOY53" s="153"/>
      <c r="QOZ53" s="153"/>
      <c r="QPA53" s="153"/>
      <c r="QPB53" s="153"/>
      <c r="QPC53" s="153"/>
      <c r="QPD53" s="153"/>
      <c r="QPE53" s="153"/>
      <c r="QPF53" s="153"/>
      <c r="QPG53" s="153"/>
      <c r="QPH53" s="153"/>
      <c r="QPI53" s="153"/>
      <c r="QPJ53" s="153"/>
      <c r="QPK53" s="153"/>
      <c r="QPL53" s="153"/>
      <c r="QPM53" s="153"/>
      <c r="QPN53" s="153"/>
      <c r="QPO53" s="153"/>
      <c r="QPP53" s="153"/>
      <c r="QPQ53" s="153"/>
      <c r="QPR53" s="153"/>
      <c r="QPS53" s="153"/>
      <c r="QPT53" s="153"/>
      <c r="QPU53" s="153"/>
      <c r="QPV53" s="153"/>
      <c r="QPW53" s="153"/>
      <c r="QPX53" s="153"/>
      <c r="QPY53" s="153"/>
      <c r="QPZ53" s="153"/>
      <c r="QQA53" s="153"/>
      <c r="QQB53" s="153"/>
      <c r="QQC53" s="153"/>
      <c r="QQD53" s="153"/>
      <c r="QQE53" s="153"/>
      <c r="QQF53" s="153"/>
      <c r="QQG53" s="153"/>
      <c r="QQH53" s="153"/>
      <c r="QQI53" s="153"/>
      <c r="QQJ53" s="153"/>
      <c r="QQK53" s="153"/>
      <c r="QQL53" s="153"/>
      <c r="QQM53" s="153"/>
      <c r="QQN53" s="153"/>
      <c r="QQO53" s="153"/>
      <c r="QQP53" s="153"/>
      <c r="QQQ53" s="153"/>
      <c r="QQR53" s="153"/>
      <c r="QQS53" s="153"/>
      <c r="QQT53" s="153"/>
      <c r="QQU53" s="153"/>
      <c r="QQV53" s="153"/>
      <c r="QQW53" s="153"/>
      <c r="QQX53" s="153"/>
      <c r="QQY53" s="153"/>
      <c r="QQZ53" s="153"/>
      <c r="QRA53" s="153"/>
      <c r="QRB53" s="153"/>
      <c r="QRC53" s="153"/>
      <c r="QRD53" s="153"/>
      <c r="QRE53" s="153"/>
      <c r="QRF53" s="153"/>
      <c r="QRG53" s="153"/>
      <c r="QRH53" s="153"/>
      <c r="QRI53" s="153"/>
      <c r="QRJ53" s="153"/>
      <c r="QRK53" s="153"/>
      <c r="QRL53" s="153"/>
      <c r="QRM53" s="153"/>
      <c r="QRN53" s="153"/>
      <c r="QRO53" s="153"/>
      <c r="QRP53" s="153"/>
      <c r="QRQ53" s="153"/>
      <c r="QRR53" s="153"/>
      <c r="QRS53" s="153"/>
      <c r="QRT53" s="153"/>
      <c r="QRU53" s="153"/>
      <c r="QRV53" s="153"/>
      <c r="QRW53" s="153"/>
      <c r="QRX53" s="153"/>
      <c r="QRY53" s="153"/>
      <c r="QRZ53" s="153"/>
      <c r="QSA53" s="153"/>
      <c r="QSB53" s="153"/>
      <c r="QSC53" s="153"/>
      <c r="QSD53" s="153"/>
      <c r="QSE53" s="153"/>
      <c r="QSF53" s="153"/>
      <c r="QSG53" s="153"/>
      <c r="QSH53" s="153"/>
      <c r="QSI53" s="153"/>
      <c r="QSJ53" s="153"/>
      <c r="QSK53" s="153"/>
      <c r="QSL53" s="153"/>
      <c r="QSM53" s="153"/>
      <c r="QSN53" s="153"/>
      <c r="QSO53" s="153"/>
      <c r="QSP53" s="153"/>
      <c r="QSQ53" s="153"/>
      <c r="QSR53" s="153"/>
      <c r="QSS53" s="153"/>
      <c r="QST53" s="153"/>
      <c r="QSU53" s="153"/>
      <c r="QSV53" s="153"/>
      <c r="QSW53" s="153"/>
      <c r="QSX53" s="153"/>
      <c r="QSY53" s="153"/>
      <c r="QSZ53" s="153"/>
      <c r="QTA53" s="153"/>
      <c r="QTB53" s="153"/>
      <c r="QTC53" s="153"/>
      <c r="QTD53" s="153"/>
      <c r="QTE53" s="153"/>
      <c r="QTF53" s="153"/>
      <c r="QTG53" s="153"/>
      <c r="QTH53" s="153"/>
      <c r="QTI53" s="153"/>
      <c r="QTJ53" s="153"/>
      <c r="QTK53" s="153"/>
      <c r="QTL53" s="153"/>
      <c r="QTM53" s="153"/>
      <c r="QTN53" s="153"/>
      <c r="QTO53" s="153"/>
      <c r="QTP53" s="153"/>
      <c r="QTQ53" s="153"/>
      <c r="QTR53" s="153"/>
      <c r="QTS53" s="153"/>
      <c r="QTT53" s="153"/>
      <c r="QTU53" s="153"/>
      <c r="QTV53" s="153"/>
      <c r="QTW53" s="153"/>
      <c r="QTX53" s="153"/>
      <c r="QTY53" s="153"/>
      <c r="QTZ53" s="153"/>
      <c r="QUA53" s="153"/>
      <c r="QUB53" s="153"/>
      <c r="QUC53" s="153"/>
      <c r="QUD53" s="153"/>
      <c r="QUE53" s="153"/>
      <c r="QUF53" s="153"/>
      <c r="QUG53" s="153"/>
      <c r="QUH53" s="153"/>
      <c r="QUI53" s="153"/>
      <c r="QUJ53" s="153"/>
      <c r="QUK53" s="153"/>
      <c r="QUL53" s="153"/>
      <c r="QUM53" s="153"/>
      <c r="QUN53" s="153"/>
      <c r="QUO53" s="153"/>
      <c r="QUP53" s="153"/>
      <c r="QUQ53" s="153"/>
      <c r="QUR53" s="153"/>
      <c r="QUS53" s="153"/>
      <c r="QUT53" s="153"/>
      <c r="QUU53" s="153"/>
      <c r="QUV53" s="153"/>
      <c r="QUW53" s="153"/>
      <c r="QUX53" s="153"/>
      <c r="QUY53" s="153"/>
      <c r="QUZ53" s="153"/>
      <c r="QVA53" s="153"/>
      <c r="QVB53" s="153"/>
      <c r="QVC53" s="153"/>
      <c r="QVD53" s="153"/>
      <c r="QVE53" s="153"/>
      <c r="QVF53" s="153"/>
      <c r="QVG53" s="153"/>
      <c r="QVH53" s="153"/>
      <c r="QVI53" s="153"/>
      <c r="QVJ53" s="153"/>
      <c r="QVK53" s="153"/>
      <c r="QVL53" s="153"/>
      <c r="QVM53" s="153"/>
      <c r="QVN53" s="153"/>
      <c r="QVO53" s="153"/>
      <c r="QVP53" s="153"/>
      <c r="QVQ53" s="153"/>
      <c r="QVR53" s="153"/>
      <c r="QVS53" s="153"/>
      <c r="QVT53" s="153"/>
      <c r="QVU53" s="153"/>
      <c r="QVV53" s="153"/>
      <c r="QVW53" s="153"/>
      <c r="QVX53" s="153"/>
      <c r="QVY53" s="153"/>
      <c r="QVZ53" s="153"/>
      <c r="QWA53" s="153"/>
      <c r="QWB53" s="153"/>
      <c r="QWC53" s="153"/>
      <c r="QWD53" s="153"/>
      <c r="QWE53" s="153"/>
      <c r="QWF53" s="153"/>
      <c r="QWG53" s="153"/>
      <c r="QWH53" s="153"/>
      <c r="QWI53" s="153"/>
      <c r="QWJ53" s="153"/>
      <c r="QWK53" s="153"/>
      <c r="QWL53" s="153"/>
      <c r="QWM53" s="153"/>
      <c r="QWN53" s="153"/>
      <c r="QWO53" s="153"/>
      <c r="QWP53" s="153"/>
      <c r="QWQ53" s="153"/>
      <c r="QWR53" s="153"/>
      <c r="QWS53" s="153"/>
      <c r="QWT53" s="153"/>
      <c r="QWU53" s="153"/>
      <c r="QWV53" s="153"/>
      <c r="QWW53" s="153"/>
      <c r="QWX53" s="153"/>
      <c r="QWY53" s="153"/>
      <c r="QWZ53" s="153"/>
      <c r="QXA53" s="153"/>
      <c r="QXB53" s="153"/>
      <c r="QXC53" s="153"/>
      <c r="QXD53" s="153"/>
      <c r="QXE53" s="153"/>
      <c r="QXF53" s="153"/>
      <c r="QXG53" s="153"/>
      <c r="QXH53" s="153"/>
      <c r="QXI53" s="153"/>
      <c r="QXJ53" s="153"/>
      <c r="QXK53" s="153"/>
      <c r="QXL53" s="153"/>
      <c r="QXM53" s="153"/>
      <c r="QXN53" s="153"/>
      <c r="QXO53" s="153"/>
      <c r="QXP53" s="153"/>
      <c r="QXQ53" s="153"/>
      <c r="QXR53" s="153"/>
      <c r="QXS53" s="153"/>
      <c r="QXT53" s="153"/>
      <c r="QXU53" s="153"/>
      <c r="QXV53" s="153"/>
      <c r="QXW53" s="153"/>
      <c r="QXX53" s="153"/>
      <c r="QXY53" s="153"/>
      <c r="QXZ53" s="153"/>
      <c r="QYA53" s="153"/>
      <c r="QYB53" s="153"/>
      <c r="QYC53" s="153"/>
      <c r="QYD53" s="153"/>
      <c r="QYE53" s="153"/>
      <c r="QYF53" s="153"/>
      <c r="QYG53" s="153"/>
      <c r="QYH53" s="153"/>
      <c r="QYI53" s="153"/>
      <c r="QYJ53" s="153"/>
      <c r="QYK53" s="153"/>
      <c r="QYL53" s="153"/>
      <c r="QYM53" s="153"/>
      <c r="QYN53" s="153"/>
      <c r="QYO53" s="153"/>
      <c r="QYP53" s="153"/>
      <c r="QYQ53" s="153"/>
      <c r="QYR53" s="153"/>
      <c r="QYS53" s="153"/>
      <c r="QYT53" s="153"/>
      <c r="QYU53" s="153"/>
      <c r="QYV53" s="153"/>
      <c r="QYW53" s="153"/>
      <c r="QYX53" s="153"/>
      <c r="QYY53" s="153"/>
      <c r="QYZ53" s="153"/>
      <c r="QZA53" s="153"/>
      <c r="QZB53" s="153"/>
      <c r="QZC53" s="153"/>
      <c r="QZD53" s="153"/>
      <c r="QZE53" s="153"/>
      <c r="QZF53" s="153"/>
      <c r="QZG53" s="153"/>
      <c r="QZH53" s="153"/>
      <c r="QZI53" s="153"/>
      <c r="QZJ53" s="153"/>
      <c r="QZK53" s="153"/>
      <c r="QZL53" s="153"/>
      <c r="QZM53" s="153"/>
      <c r="QZN53" s="153"/>
      <c r="QZO53" s="153"/>
      <c r="QZP53" s="153"/>
      <c r="QZQ53" s="153"/>
      <c r="QZR53" s="153"/>
      <c r="QZS53" s="153"/>
      <c r="QZT53" s="153"/>
      <c r="QZU53" s="153"/>
      <c r="QZV53" s="153"/>
      <c r="QZW53" s="153"/>
      <c r="QZX53" s="153"/>
      <c r="QZY53" s="153"/>
      <c r="QZZ53" s="153"/>
      <c r="RAA53" s="153"/>
      <c r="RAB53" s="153"/>
      <c r="RAC53" s="153"/>
      <c r="RAD53" s="153"/>
      <c r="RAE53" s="153"/>
      <c r="RAF53" s="153"/>
      <c r="RAG53" s="153"/>
      <c r="RAH53" s="153"/>
      <c r="RAI53" s="153"/>
      <c r="RAJ53" s="153"/>
      <c r="RAK53" s="153"/>
      <c r="RAL53" s="153"/>
      <c r="RAM53" s="153"/>
      <c r="RAN53" s="153"/>
      <c r="RAO53" s="153"/>
      <c r="RAP53" s="153"/>
      <c r="RAQ53" s="153"/>
      <c r="RAR53" s="153"/>
      <c r="RAS53" s="153"/>
      <c r="RAT53" s="153"/>
      <c r="RAU53" s="153"/>
      <c r="RAV53" s="153"/>
      <c r="RAW53" s="153"/>
      <c r="RAX53" s="153"/>
      <c r="RAY53" s="153"/>
      <c r="RAZ53" s="153"/>
      <c r="RBA53" s="153"/>
      <c r="RBB53" s="153"/>
      <c r="RBC53" s="153"/>
      <c r="RBD53" s="153"/>
      <c r="RBE53" s="153"/>
      <c r="RBF53" s="153"/>
      <c r="RBG53" s="153"/>
      <c r="RBH53" s="153"/>
      <c r="RBI53" s="153"/>
      <c r="RBJ53" s="153"/>
      <c r="RBK53" s="153"/>
      <c r="RBL53" s="153"/>
      <c r="RBM53" s="153"/>
      <c r="RBN53" s="153"/>
      <c r="RBO53" s="153"/>
      <c r="RBP53" s="153"/>
      <c r="RBQ53" s="153"/>
      <c r="RBR53" s="153"/>
      <c r="RBS53" s="153"/>
      <c r="RBT53" s="153"/>
      <c r="RBU53" s="153"/>
      <c r="RBV53" s="153"/>
      <c r="RBW53" s="153"/>
      <c r="RBX53" s="153"/>
      <c r="RBY53" s="153"/>
      <c r="RBZ53" s="153"/>
      <c r="RCA53" s="153"/>
      <c r="RCB53" s="153"/>
      <c r="RCC53" s="153"/>
      <c r="RCD53" s="153"/>
      <c r="RCE53" s="153"/>
      <c r="RCF53" s="153"/>
      <c r="RCG53" s="153"/>
      <c r="RCH53" s="153"/>
      <c r="RCI53" s="153"/>
      <c r="RCJ53" s="153"/>
      <c r="RCK53" s="153"/>
      <c r="RCL53" s="153"/>
      <c r="RCM53" s="153"/>
      <c r="RCN53" s="153"/>
      <c r="RCO53" s="153"/>
      <c r="RCP53" s="153"/>
      <c r="RCQ53" s="153"/>
      <c r="RCR53" s="153"/>
      <c r="RCS53" s="153"/>
      <c r="RCT53" s="153"/>
      <c r="RCU53" s="153"/>
      <c r="RCV53" s="153"/>
      <c r="RCW53" s="153"/>
      <c r="RCX53" s="153"/>
      <c r="RCY53" s="153"/>
      <c r="RCZ53" s="153"/>
      <c r="RDA53" s="153"/>
      <c r="RDB53" s="153"/>
      <c r="RDC53" s="153"/>
      <c r="RDD53" s="153"/>
      <c r="RDE53" s="153"/>
      <c r="RDF53" s="153"/>
      <c r="RDG53" s="153"/>
      <c r="RDH53" s="153"/>
      <c r="RDI53" s="153"/>
      <c r="RDJ53" s="153"/>
      <c r="RDK53" s="153"/>
      <c r="RDL53" s="153"/>
      <c r="RDM53" s="153"/>
      <c r="RDN53" s="153"/>
      <c r="RDO53" s="153"/>
      <c r="RDP53" s="153"/>
      <c r="RDQ53" s="153"/>
      <c r="RDR53" s="153"/>
      <c r="RDS53" s="153"/>
      <c r="RDT53" s="153"/>
      <c r="RDU53" s="153"/>
      <c r="RDV53" s="153"/>
      <c r="RDW53" s="153"/>
      <c r="RDX53" s="153"/>
      <c r="RDY53" s="153"/>
      <c r="RDZ53" s="153"/>
      <c r="REA53" s="153"/>
      <c r="REB53" s="153"/>
      <c r="REC53" s="153"/>
      <c r="RED53" s="153"/>
      <c r="REE53" s="153"/>
      <c r="REF53" s="153"/>
      <c r="REG53" s="153"/>
      <c r="REH53" s="153"/>
      <c r="REI53" s="153"/>
      <c r="REJ53" s="153"/>
      <c r="REK53" s="153"/>
      <c r="REL53" s="153"/>
      <c r="REM53" s="153"/>
      <c r="REN53" s="153"/>
      <c r="REO53" s="153"/>
      <c r="REP53" s="153"/>
      <c r="REQ53" s="153"/>
      <c r="RER53" s="153"/>
      <c r="RES53" s="153"/>
      <c r="RET53" s="153"/>
      <c r="REU53" s="153"/>
      <c r="REV53" s="153"/>
      <c r="REW53" s="153"/>
      <c r="REX53" s="153"/>
      <c r="REY53" s="153"/>
      <c r="REZ53" s="153"/>
      <c r="RFA53" s="153"/>
      <c r="RFB53" s="153"/>
      <c r="RFC53" s="153"/>
      <c r="RFD53" s="153"/>
      <c r="RFE53" s="153"/>
      <c r="RFF53" s="153"/>
      <c r="RFG53" s="153"/>
      <c r="RFH53" s="153"/>
      <c r="RFI53" s="153"/>
      <c r="RFJ53" s="153"/>
      <c r="RFK53" s="153"/>
      <c r="RFL53" s="153"/>
      <c r="RFM53" s="153"/>
      <c r="RFN53" s="153"/>
      <c r="RFO53" s="153"/>
      <c r="RFP53" s="153"/>
      <c r="RFQ53" s="153"/>
      <c r="RFR53" s="153"/>
      <c r="RFS53" s="153"/>
      <c r="RFT53" s="153"/>
      <c r="RFU53" s="153"/>
      <c r="RFV53" s="153"/>
      <c r="RFW53" s="153"/>
      <c r="RFX53" s="153"/>
      <c r="RFY53" s="153"/>
      <c r="RFZ53" s="153"/>
      <c r="RGA53" s="153"/>
      <c r="RGB53" s="153"/>
      <c r="RGC53" s="153"/>
      <c r="RGD53" s="153"/>
      <c r="RGE53" s="153"/>
      <c r="RGF53" s="153"/>
      <c r="RGG53" s="153"/>
      <c r="RGH53" s="153"/>
      <c r="RGI53" s="153"/>
      <c r="RGJ53" s="153"/>
      <c r="RGK53" s="153"/>
      <c r="RGL53" s="153"/>
      <c r="RGM53" s="153"/>
      <c r="RGN53" s="153"/>
      <c r="RGO53" s="153"/>
      <c r="RGP53" s="153"/>
      <c r="RGQ53" s="153"/>
      <c r="RGR53" s="153"/>
      <c r="RGS53" s="153"/>
      <c r="RGT53" s="153"/>
      <c r="RGU53" s="153"/>
      <c r="RGV53" s="153"/>
      <c r="RGW53" s="153"/>
      <c r="RGX53" s="153"/>
      <c r="RGY53" s="153"/>
      <c r="RGZ53" s="153"/>
      <c r="RHA53" s="153"/>
      <c r="RHB53" s="153"/>
      <c r="RHC53" s="153"/>
      <c r="RHD53" s="153"/>
      <c r="RHE53" s="153"/>
      <c r="RHF53" s="153"/>
      <c r="RHG53" s="153"/>
      <c r="RHH53" s="153"/>
      <c r="RHI53" s="153"/>
      <c r="RHJ53" s="153"/>
      <c r="RHK53" s="153"/>
      <c r="RHL53" s="153"/>
      <c r="RHM53" s="153"/>
      <c r="RHN53" s="153"/>
      <c r="RHO53" s="153"/>
      <c r="RHP53" s="153"/>
      <c r="RHQ53" s="153"/>
      <c r="RHR53" s="153"/>
      <c r="RHS53" s="153"/>
      <c r="RHT53" s="153"/>
      <c r="RHU53" s="153"/>
      <c r="RHV53" s="153"/>
      <c r="RHW53" s="153"/>
      <c r="RHX53" s="153"/>
      <c r="RHY53" s="153"/>
      <c r="RHZ53" s="153"/>
      <c r="RIA53" s="153"/>
      <c r="RIB53" s="153"/>
      <c r="RIC53" s="153"/>
      <c r="RID53" s="153"/>
      <c r="RIE53" s="153"/>
      <c r="RIF53" s="153"/>
      <c r="RIG53" s="153"/>
      <c r="RIH53" s="153"/>
      <c r="RII53" s="153"/>
      <c r="RIJ53" s="153"/>
      <c r="RIK53" s="153"/>
      <c r="RIL53" s="153"/>
      <c r="RIM53" s="153"/>
      <c r="RIN53" s="153"/>
      <c r="RIO53" s="153"/>
      <c r="RIP53" s="153"/>
      <c r="RIQ53" s="153"/>
      <c r="RIR53" s="153"/>
      <c r="RIS53" s="153"/>
      <c r="RIT53" s="153"/>
      <c r="RIU53" s="153"/>
      <c r="RIV53" s="153"/>
      <c r="RIW53" s="153"/>
      <c r="RIX53" s="153"/>
      <c r="RIY53" s="153"/>
      <c r="RIZ53" s="153"/>
      <c r="RJA53" s="153"/>
      <c r="RJB53" s="153"/>
      <c r="RJC53" s="153"/>
      <c r="RJD53" s="153"/>
      <c r="RJE53" s="153"/>
      <c r="RJF53" s="153"/>
      <c r="RJG53" s="153"/>
      <c r="RJH53" s="153"/>
      <c r="RJI53" s="153"/>
      <c r="RJJ53" s="153"/>
      <c r="RJK53" s="153"/>
      <c r="RJL53" s="153"/>
      <c r="RJM53" s="153"/>
      <c r="RJN53" s="153"/>
      <c r="RJO53" s="153"/>
      <c r="RJP53" s="153"/>
      <c r="RJQ53" s="153"/>
      <c r="RJR53" s="153"/>
      <c r="RJS53" s="153"/>
      <c r="RJT53" s="153"/>
      <c r="RJU53" s="153"/>
      <c r="RJV53" s="153"/>
      <c r="RJW53" s="153"/>
      <c r="RJX53" s="153"/>
      <c r="RJY53" s="153"/>
      <c r="RJZ53" s="153"/>
      <c r="RKA53" s="153"/>
      <c r="RKB53" s="153"/>
      <c r="RKC53" s="153"/>
      <c r="RKD53" s="153"/>
      <c r="RKE53" s="153"/>
      <c r="RKF53" s="153"/>
      <c r="RKG53" s="153"/>
      <c r="RKH53" s="153"/>
      <c r="RKI53" s="153"/>
      <c r="RKJ53" s="153"/>
      <c r="RKK53" s="153"/>
      <c r="RKL53" s="153"/>
      <c r="RKM53" s="153"/>
      <c r="RKN53" s="153"/>
      <c r="RKO53" s="153"/>
      <c r="RKP53" s="153"/>
      <c r="RKQ53" s="153"/>
      <c r="RKR53" s="153"/>
      <c r="RKS53" s="153"/>
      <c r="RKT53" s="153"/>
      <c r="RKU53" s="153"/>
      <c r="RKV53" s="153"/>
      <c r="RKW53" s="153"/>
      <c r="RKX53" s="153"/>
      <c r="RKY53" s="153"/>
      <c r="RKZ53" s="153"/>
      <c r="RLA53" s="153"/>
      <c r="RLB53" s="153"/>
      <c r="RLC53" s="153"/>
      <c r="RLD53" s="153"/>
      <c r="RLE53" s="153"/>
      <c r="RLF53" s="153"/>
      <c r="RLG53" s="153"/>
      <c r="RLH53" s="153"/>
      <c r="RLI53" s="153"/>
      <c r="RLJ53" s="153"/>
      <c r="RLK53" s="153"/>
      <c r="RLL53" s="153"/>
      <c r="RLM53" s="153"/>
      <c r="RLN53" s="153"/>
      <c r="RLO53" s="153"/>
      <c r="RLP53" s="153"/>
      <c r="RLQ53" s="153"/>
      <c r="RLR53" s="153"/>
      <c r="RLS53" s="153"/>
      <c r="RLT53" s="153"/>
      <c r="RLU53" s="153"/>
      <c r="RLV53" s="153"/>
      <c r="RLW53" s="153"/>
      <c r="RLX53" s="153"/>
      <c r="RLY53" s="153"/>
      <c r="RLZ53" s="153"/>
      <c r="RMA53" s="153"/>
      <c r="RMB53" s="153"/>
      <c r="RMC53" s="153"/>
      <c r="RMD53" s="153"/>
      <c r="RME53" s="153"/>
      <c r="RMF53" s="153"/>
      <c r="RMG53" s="153"/>
      <c r="RMH53" s="153"/>
      <c r="RMI53" s="153"/>
      <c r="RMJ53" s="153"/>
      <c r="RMK53" s="153"/>
      <c r="RML53" s="153"/>
      <c r="RMM53" s="153"/>
      <c r="RMN53" s="153"/>
      <c r="RMO53" s="153"/>
      <c r="RMP53" s="153"/>
      <c r="RMQ53" s="153"/>
      <c r="RMR53" s="153"/>
      <c r="RMS53" s="153"/>
      <c r="RMT53" s="153"/>
      <c r="RMU53" s="153"/>
      <c r="RMV53" s="153"/>
      <c r="RMW53" s="153"/>
      <c r="RMX53" s="153"/>
      <c r="RMY53" s="153"/>
      <c r="RMZ53" s="153"/>
      <c r="RNA53" s="153"/>
      <c r="RNB53" s="153"/>
      <c r="RNC53" s="153"/>
      <c r="RND53" s="153"/>
      <c r="RNE53" s="153"/>
      <c r="RNF53" s="153"/>
      <c r="RNG53" s="153"/>
      <c r="RNH53" s="153"/>
      <c r="RNI53" s="153"/>
      <c r="RNJ53" s="153"/>
      <c r="RNK53" s="153"/>
      <c r="RNL53" s="153"/>
      <c r="RNM53" s="153"/>
      <c r="RNN53" s="153"/>
      <c r="RNO53" s="153"/>
      <c r="RNP53" s="153"/>
      <c r="RNQ53" s="153"/>
      <c r="RNR53" s="153"/>
      <c r="RNS53" s="153"/>
      <c r="RNT53" s="153"/>
      <c r="RNU53" s="153"/>
      <c r="RNV53" s="153"/>
      <c r="RNW53" s="153"/>
      <c r="RNX53" s="153"/>
      <c r="RNY53" s="153"/>
      <c r="RNZ53" s="153"/>
      <c r="ROA53" s="153"/>
      <c r="ROB53" s="153"/>
      <c r="ROC53" s="153"/>
      <c r="ROD53" s="153"/>
      <c r="ROE53" s="153"/>
      <c r="ROF53" s="153"/>
      <c r="ROG53" s="153"/>
      <c r="ROH53" s="153"/>
      <c r="ROI53" s="153"/>
      <c r="ROJ53" s="153"/>
      <c r="ROK53" s="153"/>
      <c r="ROL53" s="153"/>
      <c r="ROM53" s="153"/>
      <c r="RON53" s="153"/>
      <c r="ROO53" s="153"/>
      <c r="ROP53" s="153"/>
      <c r="ROQ53" s="153"/>
      <c r="ROR53" s="153"/>
      <c r="ROS53" s="153"/>
      <c r="ROT53" s="153"/>
      <c r="ROU53" s="153"/>
      <c r="ROV53" s="153"/>
      <c r="ROW53" s="153"/>
      <c r="ROX53" s="153"/>
      <c r="ROY53" s="153"/>
      <c r="ROZ53" s="153"/>
      <c r="RPA53" s="153"/>
      <c r="RPB53" s="153"/>
      <c r="RPC53" s="153"/>
      <c r="RPD53" s="153"/>
      <c r="RPE53" s="153"/>
      <c r="RPF53" s="153"/>
      <c r="RPG53" s="153"/>
      <c r="RPH53" s="153"/>
      <c r="RPI53" s="153"/>
      <c r="RPJ53" s="153"/>
      <c r="RPK53" s="153"/>
      <c r="RPL53" s="153"/>
      <c r="RPM53" s="153"/>
      <c r="RPN53" s="153"/>
      <c r="RPO53" s="153"/>
      <c r="RPP53" s="153"/>
      <c r="RPQ53" s="153"/>
      <c r="RPR53" s="153"/>
      <c r="RPS53" s="153"/>
      <c r="RPT53" s="153"/>
      <c r="RPU53" s="153"/>
      <c r="RPV53" s="153"/>
      <c r="RPW53" s="153"/>
      <c r="RPX53" s="153"/>
      <c r="RPY53" s="153"/>
      <c r="RPZ53" s="153"/>
      <c r="RQA53" s="153"/>
      <c r="RQB53" s="153"/>
      <c r="RQC53" s="153"/>
      <c r="RQD53" s="153"/>
      <c r="RQE53" s="153"/>
      <c r="RQF53" s="153"/>
      <c r="RQG53" s="153"/>
      <c r="RQH53" s="153"/>
      <c r="RQI53" s="153"/>
      <c r="RQJ53" s="153"/>
      <c r="RQK53" s="153"/>
      <c r="RQL53" s="153"/>
      <c r="RQM53" s="153"/>
      <c r="RQN53" s="153"/>
      <c r="RQO53" s="153"/>
      <c r="RQP53" s="153"/>
      <c r="RQQ53" s="153"/>
      <c r="RQR53" s="153"/>
      <c r="RQS53" s="153"/>
      <c r="RQT53" s="153"/>
      <c r="RQU53" s="153"/>
      <c r="RQV53" s="153"/>
      <c r="RQW53" s="153"/>
      <c r="RQX53" s="153"/>
      <c r="RQY53" s="153"/>
      <c r="RQZ53" s="153"/>
      <c r="RRA53" s="153"/>
      <c r="RRB53" s="153"/>
      <c r="RRC53" s="153"/>
      <c r="RRD53" s="153"/>
      <c r="RRE53" s="153"/>
      <c r="RRF53" s="153"/>
      <c r="RRG53" s="153"/>
      <c r="RRH53" s="153"/>
      <c r="RRI53" s="153"/>
      <c r="RRJ53" s="153"/>
      <c r="RRK53" s="153"/>
      <c r="RRL53" s="153"/>
      <c r="RRM53" s="153"/>
      <c r="RRN53" s="153"/>
      <c r="RRO53" s="153"/>
      <c r="RRP53" s="153"/>
      <c r="RRQ53" s="153"/>
      <c r="RRR53" s="153"/>
      <c r="RRS53" s="153"/>
      <c r="RRT53" s="153"/>
      <c r="RRU53" s="153"/>
      <c r="RRV53" s="153"/>
      <c r="RRW53" s="153"/>
      <c r="RRX53" s="153"/>
      <c r="RRY53" s="153"/>
      <c r="RRZ53" s="153"/>
      <c r="RSA53" s="153"/>
      <c r="RSB53" s="153"/>
      <c r="RSC53" s="153"/>
      <c r="RSD53" s="153"/>
      <c r="RSE53" s="153"/>
      <c r="RSF53" s="153"/>
      <c r="RSG53" s="153"/>
      <c r="RSH53" s="153"/>
      <c r="RSI53" s="153"/>
      <c r="RSJ53" s="153"/>
      <c r="RSK53" s="153"/>
      <c r="RSL53" s="153"/>
      <c r="RSM53" s="153"/>
      <c r="RSN53" s="153"/>
      <c r="RSO53" s="153"/>
      <c r="RSP53" s="153"/>
      <c r="RSQ53" s="153"/>
      <c r="RSR53" s="153"/>
      <c r="RSS53" s="153"/>
      <c r="RST53" s="153"/>
      <c r="RSU53" s="153"/>
      <c r="RSV53" s="153"/>
      <c r="RSW53" s="153"/>
      <c r="RSX53" s="153"/>
      <c r="RSY53" s="153"/>
      <c r="RSZ53" s="153"/>
      <c r="RTA53" s="153"/>
      <c r="RTB53" s="153"/>
      <c r="RTC53" s="153"/>
      <c r="RTD53" s="153"/>
      <c r="RTE53" s="153"/>
      <c r="RTF53" s="153"/>
      <c r="RTG53" s="153"/>
      <c r="RTH53" s="153"/>
      <c r="RTI53" s="153"/>
      <c r="RTJ53" s="153"/>
      <c r="RTK53" s="153"/>
      <c r="RTL53" s="153"/>
      <c r="RTM53" s="153"/>
      <c r="RTN53" s="153"/>
      <c r="RTO53" s="153"/>
      <c r="RTP53" s="153"/>
      <c r="RTQ53" s="153"/>
      <c r="RTR53" s="153"/>
      <c r="RTS53" s="153"/>
      <c r="RTT53" s="153"/>
      <c r="RTU53" s="153"/>
      <c r="RTV53" s="153"/>
      <c r="RTW53" s="153"/>
      <c r="RTX53" s="153"/>
      <c r="RTY53" s="153"/>
      <c r="RTZ53" s="153"/>
      <c r="RUA53" s="153"/>
      <c r="RUB53" s="153"/>
      <c r="RUC53" s="153"/>
      <c r="RUD53" s="153"/>
      <c r="RUE53" s="153"/>
      <c r="RUF53" s="153"/>
      <c r="RUG53" s="153"/>
      <c r="RUH53" s="153"/>
      <c r="RUI53" s="153"/>
      <c r="RUJ53" s="153"/>
      <c r="RUK53" s="153"/>
      <c r="RUL53" s="153"/>
      <c r="RUM53" s="153"/>
      <c r="RUN53" s="153"/>
      <c r="RUO53" s="153"/>
      <c r="RUP53" s="153"/>
      <c r="RUQ53" s="153"/>
      <c r="RUR53" s="153"/>
      <c r="RUS53" s="153"/>
      <c r="RUT53" s="153"/>
      <c r="RUU53" s="153"/>
      <c r="RUV53" s="153"/>
      <c r="RUW53" s="153"/>
      <c r="RUX53" s="153"/>
      <c r="RUY53" s="153"/>
      <c r="RUZ53" s="153"/>
      <c r="RVA53" s="153"/>
      <c r="RVB53" s="153"/>
      <c r="RVC53" s="153"/>
      <c r="RVD53" s="153"/>
      <c r="RVE53" s="153"/>
      <c r="RVF53" s="153"/>
      <c r="RVG53" s="153"/>
      <c r="RVH53" s="153"/>
      <c r="RVI53" s="153"/>
      <c r="RVJ53" s="153"/>
      <c r="RVK53" s="153"/>
      <c r="RVL53" s="153"/>
      <c r="RVM53" s="153"/>
      <c r="RVN53" s="153"/>
      <c r="RVO53" s="153"/>
      <c r="RVP53" s="153"/>
      <c r="RVQ53" s="153"/>
      <c r="RVR53" s="153"/>
      <c r="RVS53" s="153"/>
      <c r="RVT53" s="153"/>
      <c r="RVU53" s="153"/>
      <c r="RVV53" s="153"/>
      <c r="RVW53" s="153"/>
      <c r="RVX53" s="153"/>
      <c r="RVY53" s="153"/>
      <c r="RVZ53" s="153"/>
      <c r="RWA53" s="153"/>
      <c r="RWB53" s="153"/>
      <c r="RWC53" s="153"/>
      <c r="RWD53" s="153"/>
      <c r="RWE53" s="153"/>
      <c r="RWF53" s="153"/>
      <c r="RWG53" s="153"/>
      <c r="RWH53" s="153"/>
      <c r="RWI53" s="153"/>
      <c r="RWJ53" s="153"/>
      <c r="RWK53" s="153"/>
      <c r="RWL53" s="153"/>
      <c r="RWM53" s="153"/>
      <c r="RWN53" s="153"/>
      <c r="RWO53" s="153"/>
      <c r="RWP53" s="153"/>
      <c r="RWQ53" s="153"/>
      <c r="RWR53" s="153"/>
      <c r="RWS53" s="153"/>
      <c r="RWT53" s="153"/>
      <c r="RWU53" s="153"/>
      <c r="RWV53" s="153"/>
      <c r="RWW53" s="153"/>
      <c r="RWX53" s="153"/>
      <c r="RWY53" s="153"/>
      <c r="RWZ53" s="153"/>
      <c r="RXA53" s="153"/>
      <c r="RXB53" s="153"/>
      <c r="RXC53" s="153"/>
      <c r="RXD53" s="153"/>
      <c r="RXE53" s="153"/>
      <c r="RXF53" s="153"/>
      <c r="RXG53" s="153"/>
      <c r="RXH53" s="153"/>
      <c r="RXI53" s="153"/>
      <c r="RXJ53" s="153"/>
      <c r="RXK53" s="153"/>
      <c r="RXL53" s="153"/>
      <c r="RXM53" s="153"/>
      <c r="RXN53" s="153"/>
      <c r="RXO53" s="153"/>
      <c r="RXP53" s="153"/>
      <c r="RXQ53" s="153"/>
      <c r="RXR53" s="153"/>
      <c r="RXS53" s="153"/>
      <c r="RXT53" s="153"/>
      <c r="RXU53" s="153"/>
      <c r="RXV53" s="153"/>
      <c r="RXW53" s="153"/>
      <c r="RXX53" s="153"/>
      <c r="RXY53" s="153"/>
      <c r="RXZ53" s="153"/>
      <c r="RYA53" s="153"/>
      <c r="RYB53" s="153"/>
      <c r="RYC53" s="153"/>
      <c r="RYD53" s="153"/>
      <c r="RYE53" s="153"/>
      <c r="RYF53" s="153"/>
      <c r="RYG53" s="153"/>
      <c r="RYH53" s="153"/>
      <c r="RYI53" s="153"/>
      <c r="RYJ53" s="153"/>
      <c r="RYK53" s="153"/>
      <c r="RYL53" s="153"/>
      <c r="RYM53" s="153"/>
      <c r="RYN53" s="153"/>
      <c r="RYO53" s="153"/>
      <c r="RYP53" s="153"/>
      <c r="RYQ53" s="153"/>
      <c r="RYR53" s="153"/>
      <c r="RYS53" s="153"/>
      <c r="RYT53" s="153"/>
      <c r="RYU53" s="153"/>
      <c r="RYV53" s="153"/>
      <c r="RYW53" s="153"/>
      <c r="RYX53" s="153"/>
      <c r="RYY53" s="153"/>
      <c r="RYZ53" s="153"/>
      <c r="RZA53" s="153"/>
      <c r="RZB53" s="153"/>
      <c r="RZC53" s="153"/>
      <c r="RZD53" s="153"/>
      <c r="RZE53" s="153"/>
      <c r="RZF53" s="153"/>
      <c r="RZG53" s="153"/>
      <c r="RZH53" s="153"/>
      <c r="RZI53" s="153"/>
      <c r="RZJ53" s="153"/>
      <c r="RZK53" s="153"/>
      <c r="RZL53" s="153"/>
      <c r="RZM53" s="153"/>
      <c r="RZN53" s="153"/>
      <c r="RZO53" s="153"/>
      <c r="RZP53" s="153"/>
      <c r="RZQ53" s="153"/>
      <c r="RZR53" s="153"/>
      <c r="RZS53" s="153"/>
      <c r="RZT53" s="153"/>
      <c r="RZU53" s="153"/>
      <c r="RZV53" s="153"/>
      <c r="RZW53" s="153"/>
      <c r="RZX53" s="153"/>
      <c r="RZY53" s="153"/>
      <c r="RZZ53" s="153"/>
      <c r="SAA53" s="153"/>
      <c r="SAB53" s="153"/>
      <c r="SAC53" s="153"/>
      <c r="SAD53" s="153"/>
      <c r="SAE53" s="153"/>
      <c r="SAF53" s="153"/>
      <c r="SAG53" s="153"/>
      <c r="SAH53" s="153"/>
      <c r="SAI53" s="153"/>
      <c r="SAJ53" s="153"/>
      <c r="SAK53" s="153"/>
      <c r="SAL53" s="153"/>
      <c r="SAM53" s="153"/>
      <c r="SAN53" s="153"/>
      <c r="SAO53" s="153"/>
      <c r="SAP53" s="153"/>
      <c r="SAQ53" s="153"/>
      <c r="SAR53" s="153"/>
      <c r="SAS53" s="153"/>
      <c r="SAT53" s="153"/>
      <c r="SAU53" s="153"/>
      <c r="SAV53" s="153"/>
      <c r="SAW53" s="153"/>
      <c r="SAX53" s="153"/>
      <c r="SAY53" s="153"/>
      <c r="SAZ53" s="153"/>
      <c r="SBA53" s="153"/>
      <c r="SBB53" s="153"/>
      <c r="SBC53" s="153"/>
      <c r="SBD53" s="153"/>
      <c r="SBE53" s="153"/>
      <c r="SBF53" s="153"/>
      <c r="SBG53" s="153"/>
      <c r="SBH53" s="153"/>
      <c r="SBI53" s="153"/>
      <c r="SBJ53" s="153"/>
      <c r="SBK53" s="153"/>
      <c r="SBL53" s="153"/>
      <c r="SBM53" s="153"/>
      <c r="SBN53" s="153"/>
      <c r="SBO53" s="153"/>
      <c r="SBP53" s="153"/>
      <c r="SBQ53" s="153"/>
      <c r="SBR53" s="153"/>
      <c r="SBS53" s="153"/>
      <c r="SBT53" s="153"/>
      <c r="SBU53" s="153"/>
      <c r="SBV53" s="153"/>
      <c r="SBW53" s="153"/>
      <c r="SBX53" s="153"/>
      <c r="SBY53" s="153"/>
      <c r="SBZ53" s="153"/>
      <c r="SCA53" s="153"/>
      <c r="SCB53" s="153"/>
      <c r="SCC53" s="153"/>
      <c r="SCD53" s="153"/>
      <c r="SCE53" s="153"/>
      <c r="SCF53" s="153"/>
      <c r="SCG53" s="153"/>
      <c r="SCH53" s="153"/>
      <c r="SCI53" s="153"/>
      <c r="SCJ53" s="153"/>
      <c r="SCK53" s="153"/>
      <c r="SCL53" s="153"/>
      <c r="SCM53" s="153"/>
      <c r="SCN53" s="153"/>
      <c r="SCO53" s="153"/>
      <c r="SCP53" s="153"/>
      <c r="SCQ53" s="153"/>
      <c r="SCR53" s="153"/>
      <c r="SCS53" s="153"/>
      <c r="SCT53" s="153"/>
      <c r="SCU53" s="153"/>
      <c r="SCV53" s="153"/>
      <c r="SCW53" s="153"/>
      <c r="SCX53" s="153"/>
      <c r="SCY53" s="153"/>
      <c r="SCZ53" s="153"/>
      <c r="SDA53" s="153"/>
      <c r="SDB53" s="153"/>
      <c r="SDC53" s="153"/>
      <c r="SDD53" s="153"/>
      <c r="SDE53" s="153"/>
      <c r="SDF53" s="153"/>
      <c r="SDG53" s="153"/>
      <c r="SDH53" s="153"/>
      <c r="SDI53" s="153"/>
      <c r="SDJ53" s="153"/>
      <c r="SDK53" s="153"/>
      <c r="SDL53" s="153"/>
      <c r="SDM53" s="153"/>
      <c r="SDN53" s="153"/>
      <c r="SDO53" s="153"/>
      <c r="SDP53" s="153"/>
      <c r="SDQ53" s="153"/>
      <c r="SDR53" s="153"/>
      <c r="SDS53" s="153"/>
      <c r="SDT53" s="153"/>
      <c r="SDU53" s="153"/>
      <c r="SDV53" s="153"/>
      <c r="SDW53" s="153"/>
      <c r="SDX53" s="153"/>
      <c r="SDY53" s="153"/>
      <c r="SDZ53" s="153"/>
      <c r="SEA53" s="153"/>
      <c r="SEB53" s="153"/>
      <c r="SEC53" s="153"/>
      <c r="SED53" s="153"/>
      <c r="SEE53" s="153"/>
      <c r="SEF53" s="153"/>
      <c r="SEG53" s="153"/>
      <c r="SEH53" s="153"/>
      <c r="SEI53" s="153"/>
      <c r="SEJ53" s="153"/>
      <c r="SEK53" s="153"/>
      <c r="SEL53" s="153"/>
      <c r="SEM53" s="153"/>
      <c r="SEN53" s="153"/>
      <c r="SEO53" s="153"/>
      <c r="SEP53" s="153"/>
      <c r="SEQ53" s="153"/>
      <c r="SER53" s="153"/>
      <c r="SES53" s="153"/>
      <c r="SET53" s="153"/>
      <c r="SEU53" s="153"/>
      <c r="SEV53" s="153"/>
      <c r="SEW53" s="153"/>
      <c r="SEX53" s="153"/>
      <c r="SEY53" s="153"/>
      <c r="SEZ53" s="153"/>
      <c r="SFA53" s="153"/>
      <c r="SFB53" s="153"/>
      <c r="SFC53" s="153"/>
      <c r="SFD53" s="153"/>
      <c r="SFE53" s="153"/>
      <c r="SFF53" s="153"/>
      <c r="SFG53" s="153"/>
      <c r="SFH53" s="153"/>
      <c r="SFI53" s="153"/>
      <c r="SFJ53" s="153"/>
      <c r="SFK53" s="153"/>
      <c r="SFL53" s="153"/>
      <c r="SFM53" s="153"/>
      <c r="SFN53" s="153"/>
      <c r="SFO53" s="153"/>
      <c r="SFP53" s="153"/>
      <c r="SFQ53" s="153"/>
      <c r="SFR53" s="153"/>
      <c r="SFS53" s="153"/>
      <c r="SFT53" s="153"/>
      <c r="SFU53" s="153"/>
      <c r="SFV53" s="153"/>
      <c r="SFW53" s="153"/>
      <c r="SFX53" s="153"/>
      <c r="SFY53" s="153"/>
      <c r="SFZ53" s="153"/>
      <c r="SGA53" s="153"/>
      <c r="SGB53" s="153"/>
      <c r="SGC53" s="153"/>
      <c r="SGD53" s="153"/>
      <c r="SGE53" s="153"/>
      <c r="SGF53" s="153"/>
      <c r="SGG53" s="153"/>
      <c r="SGH53" s="153"/>
      <c r="SGI53" s="153"/>
      <c r="SGJ53" s="153"/>
      <c r="SGK53" s="153"/>
      <c r="SGL53" s="153"/>
      <c r="SGM53" s="153"/>
      <c r="SGN53" s="153"/>
      <c r="SGO53" s="153"/>
      <c r="SGP53" s="153"/>
      <c r="SGQ53" s="153"/>
      <c r="SGR53" s="153"/>
      <c r="SGS53" s="153"/>
      <c r="SGT53" s="153"/>
      <c r="SGU53" s="153"/>
      <c r="SGV53" s="153"/>
      <c r="SGW53" s="153"/>
      <c r="SGX53" s="153"/>
      <c r="SGY53" s="153"/>
      <c r="SGZ53" s="153"/>
      <c r="SHA53" s="153"/>
      <c r="SHB53" s="153"/>
      <c r="SHC53" s="153"/>
      <c r="SHD53" s="153"/>
      <c r="SHE53" s="153"/>
      <c r="SHF53" s="153"/>
      <c r="SHG53" s="153"/>
      <c r="SHH53" s="153"/>
      <c r="SHI53" s="153"/>
      <c r="SHJ53" s="153"/>
      <c r="SHK53" s="153"/>
      <c r="SHL53" s="153"/>
      <c r="SHM53" s="153"/>
      <c r="SHN53" s="153"/>
      <c r="SHO53" s="153"/>
      <c r="SHP53" s="153"/>
      <c r="SHQ53" s="153"/>
      <c r="SHR53" s="153"/>
      <c r="SHS53" s="153"/>
      <c r="SHT53" s="153"/>
      <c r="SHU53" s="153"/>
      <c r="SHV53" s="153"/>
      <c r="SHW53" s="153"/>
      <c r="SHX53" s="153"/>
      <c r="SHY53" s="153"/>
      <c r="SHZ53" s="153"/>
      <c r="SIA53" s="153"/>
      <c r="SIB53" s="153"/>
      <c r="SIC53" s="153"/>
      <c r="SID53" s="153"/>
      <c r="SIE53" s="153"/>
      <c r="SIF53" s="153"/>
      <c r="SIG53" s="153"/>
      <c r="SIH53" s="153"/>
      <c r="SII53" s="153"/>
      <c r="SIJ53" s="153"/>
      <c r="SIK53" s="153"/>
      <c r="SIL53" s="153"/>
      <c r="SIM53" s="153"/>
      <c r="SIN53" s="153"/>
      <c r="SIO53" s="153"/>
      <c r="SIP53" s="153"/>
      <c r="SIQ53" s="153"/>
      <c r="SIR53" s="153"/>
      <c r="SIS53" s="153"/>
      <c r="SIT53" s="153"/>
      <c r="SIU53" s="153"/>
      <c r="SIV53" s="153"/>
      <c r="SIW53" s="153"/>
      <c r="SIX53" s="153"/>
      <c r="SIY53" s="153"/>
      <c r="SIZ53" s="153"/>
      <c r="SJA53" s="153"/>
      <c r="SJB53" s="153"/>
      <c r="SJC53" s="153"/>
      <c r="SJD53" s="153"/>
      <c r="SJE53" s="153"/>
      <c r="SJF53" s="153"/>
      <c r="SJG53" s="153"/>
      <c r="SJH53" s="153"/>
      <c r="SJI53" s="153"/>
      <c r="SJJ53" s="153"/>
      <c r="SJK53" s="153"/>
      <c r="SJL53" s="153"/>
      <c r="SJM53" s="153"/>
      <c r="SJN53" s="153"/>
      <c r="SJO53" s="153"/>
      <c r="SJP53" s="153"/>
      <c r="SJQ53" s="153"/>
      <c r="SJR53" s="153"/>
      <c r="SJS53" s="153"/>
      <c r="SJT53" s="153"/>
      <c r="SJU53" s="153"/>
      <c r="SJV53" s="153"/>
      <c r="SJW53" s="153"/>
      <c r="SJX53" s="153"/>
      <c r="SJY53" s="153"/>
      <c r="SJZ53" s="153"/>
      <c r="SKA53" s="153"/>
      <c r="SKB53" s="153"/>
      <c r="SKC53" s="153"/>
      <c r="SKD53" s="153"/>
      <c r="SKE53" s="153"/>
      <c r="SKF53" s="153"/>
      <c r="SKG53" s="153"/>
      <c r="SKH53" s="153"/>
      <c r="SKI53" s="153"/>
      <c r="SKJ53" s="153"/>
      <c r="SKK53" s="153"/>
      <c r="SKL53" s="153"/>
      <c r="SKM53" s="153"/>
      <c r="SKN53" s="153"/>
      <c r="SKO53" s="153"/>
      <c r="SKP53" s="153"/>
      <c r="SKQ53" s="153"/>
      <c r="SKR53" s="153"/>
      <c r="SKS53" s="153"/>
      <c r="SKT53" s="153"/>
      <c r="SKU53" s="153"/>
      <c r="SKV53" s="153"/>
      <c r="SKW53" s="153"/>
      <c r="SKX53" s="153"/>
      <c r="SKY53" s="153"/>
      <c r="SKZ53" s="153"/>
      <c r="SLA53" s="153"/>
      <c r="SLB53" s="153"/>
      <c r="SLC53" s="153"/>
      <c r="SLD53" s="153"/>
      <c r="SLE53" s="153"/>
      <c r="SLF53" s="153"/>
      <c r="SLG53" s="153"/>
      <c r="SLH53" s="153"/>
      <c r="SLI53" s="153"/>
      <c r="SLJ53" s="153"/>
      <c r="SLK53" s="153"/>
      <c r="SLL53" s="153"/>
      <c r="SLM53" s="153"/>
      <c r="SLN53" s="153"/>
      <c r="SLO53" s="153"/>
      <c r="SLP53" s="153"/>
      <c r="SLQ53" s="153"/>
      <c r="SLR53" s="153"/>
      <c r="SLS53" s="153"/>
      <c r="SLT53" s="153"/>
      <c r="SLU53" s="153"/>
      <c r="SLV53" s="153"/>
      <c r="SLW53" s="153"/>
      <c r="SLX53" s="153"/>
      <c r="SLY53" s="153"/>
      <c r="SLZ53" s="153"/>
      <c r="SMA53" s="153"/>
      <c r="SMB53" s="153"/>
      <c r="SMC53" s="153"/>
      <c r="SMD53" s="153"/>
      <c r="SME53" s="153"/>
      <c r="SMF53" s="153"/>
      <c r="SMG53" s="153"/>
      <c r="SMH53" s="153"/>
      <c r="SMI53" s="153"/>
      <c r="SMJ53" s="153"/>
      <c r="SMK53" s="153"/>
      <c r="SML53" s="153"/>
      <c r="SMM53" s="153"/>
      <c r="SMN53" s="153"/>
      <c r="SMO53" s="153"/>
      <c r="SMP53" s="153"/>
      <c r="SMQ53" s="153"/>
      <c r="SMR53" s="153"/>
      <c r="SMS53" s="153"/>
      <c r="SMT53" s="153"/>
      <c r="SMU53" s="153"/>
      <c r="SMV53" s="153"/>
      <c r="SMW53" s="153"/>
      <c r="SMX53" s="153"/>
      <c r="SMY53" s="153"/>
      <c r="SMZ53" s="153"/>
      <c r="SNA53" s="153"/>
      <c r="SNB53" s="153"/>
      <c r="SNC53" s="153"/>
      <c r="SND53" s="153"/>
      <c r="SNE53" s="153"/>
      <c r="SNF53" s="153"/>
      <c r="SNG53" s="153"/>
      <c r="SNH53" s="153"/>
      <c r="SNI53" s="153"/>
      <c r="SNJ53" s="153"/>
      <c r="SNK53" s="153"/>
      <c r="SNL53" s="153"/>
      <c r="SNM53" s="153"/>
      <c r="SNN53" s="153"/>
      <c r="SNO53" s="153"/>
      <c r="SNP53" s="153"/>
      <c r="SNQ53" s="153"/>
      <c r="SNR53" s="153"/>
      <c r="SNS53" s="153"/>
      <c r="SNT53" s="153"/>
      <c r="SNU53" s="153"/>
      <c r="SNV53" s="153"/>
      <c r="SNW53" s="153"/>
      <c r="SNX53" s="153"/>
      <c r="SNY53" s="153"/>
      <c r="SNZ53" s="153"/>
      <c r="SOA53" s="153"/>
      <c r="SOB53" s="153"/>
      <c r="SOC53" s="153"/>
      <c r="SOD53" s="153"/>
      <c r="SOE53" s="153"/>
      <c r="SOF53" s="153"/>
      <c r="SOG53" s="153"/>
      <c r="SOH53" s="153"/>
      <c r="SOI53" s="153"/>
      <c r="SOJ53" s="153"/>
      <c r="SOK53" s="153"/>
      <c r="SOL53" s="153"/>
      <c r="SOM53" s="153"/>
      <c r="SON53" s="153"/>
      <c r="SOO53" s="153"/>
      <c r="SOP53" s="153"/>
      <c r="SOQ53" s="153"/>
      <c r="SOR53" s="153"/>
      <c r="SOS53" s="153"/>
      <c r="SOT53" s="153"/>
      <c r="SOU53" s="153"/>
      <c r="SOV53" s="153"/>
      <c r="SOW53" s="153"/>
      <c r="SOX53" s="153"/>
      <c r="SOY53" s="153"/>
      <c r="SOZ53" s="153"/>
      <c r="SPA53" s="153"/>
      <c r="SPB53" s="153"/>
      <c r="SPC53" s="153"/>
      <c r="SPD53" s="153"/>
      <c r="SPE53" s="153"/>
      <c r="SPF53" s="153"/>
      <c r="SPG53" s="153"/>
      <c r="SPH53" s="153"/>
      <c r="SPI53" s="153"/>
      <c r="SPJ53" s="153"/>
      <c r="SPK53" s="153"/>
      <c r="SPL53" s="153"/>
      <c r="SPM53" s="153"/>
      <c r="SPN53" s="153"/>
      <c r="SPO53" s="153"/>
      <c r="SPP53" s="153"/>
      <c r="SPQ53" s="153"/>
      <c r="SPR53" s="153"/>
      <c r="SPS53" s="153"/>
      <c r="SPT53" s="153"/>
      <c r="SPU53" s="153"/>
      <c r="SPV53" s="153"/>
      <c r="SPW53" s="153"/>
      <c r="SPX53" s="153"/>
      <c r="SPY53" s="153"/>
      <c r="SPZ53" s="153"/>
      <c r="SQA53" s="153"/>
      <c r="SQB53" s="153"/>
      <c r="SQC53" s="153"/>
      <c r="SQD53" s="153"/>
      <c r="SQE53" s="153"/>
      <c r="SQF53" s="153"/>
      <c r="SQG53" s="153"/>
      <c r="SQH53" s="153"/>
      <c r="SQI53" s="153"/>
      <c r="SQJ53" s="153"/>
      <c r="SQK53" s="153"/>
      <c r="SQL53" s="153"/>
      <c r="SQM53" s="153"/>
      <c r="SQN53" s="153"/>
      <c r="SQO53" s="153"/>
      <c r="SQP53" s="153"/>
      <c r="SQQ53" s="153"/>
      <c r="SQR53" s="153"/>
      <c r="SQS53" s="153"/>
      <c r="SQT53" s="153"/>
      <c r="SQU53" s="153"/>
      <c r="SQV53" s="153"/>
      <c r="SQW53" s="153"/>
      <c r="SQX53" s="153"/>
      <c r="SQY53" s="153"/>
      <c r="SQZ53" s="153"/>
      <c r="SRA53" s="153"/>
      <c r="SRB53" s="153"/>
      <c r="SRC53" s="153"/>
      <c r="SRD53" s="153"/>
      <c r="SRE53" s="153"/>
      <c r="SRF53" s="153"/>
      <c r="SRG53" s="153"/>
      <c r="SRH53" s="153"/>
      <c r="SRI53" s="153"/>
      <c r="SRJ53" s="153"/>
      <c r="SRK53" s="153"/>
      <c r="SRL53" s="153"/>
      <c r="SRM53" s="153"/>
      <c r="SRN53" s="153"/>
      <c r="SRO53" s="153"/>
      <c r="SRP53" s="153"/>
      <c r="SRQ53" s="153"/>
      <c r="SRR53" s="153"/>
      <c r="SRS53" s="153"/>
      <c r="SRT53" s="153"/>
      <c r="SRU53" s="153"/>
      <c r="SRV53" s="153"/>
      <c r="SRW53" s="153"/>
      <c r="SRX53" s="153"/>
      <c r="SRY53" s="153"/>
      <c r="SRZ53" s="153"/>
      <c r="SSA53" s="153"/>
      <c r="SSB53" s="153"/>
      <c r="SSC53" s="153"/>
      <c r="SSD53" s="153"/>
      <c r="SSE53" s="153"/>
      <c r="SSF53" s="153"/>
      <c r="SSG53" s="153"/>
      <c r="SSH53" s="153"/>
      <c r="SSI53" s="153"/>
      <c r="SSJ53" s="153"/>
      <c r="SSK53" s="153"/>
      <c r="SSL53" s="153"/>
      <c r="SSM53" s="153"/>
      <c r="SSN53" s="153"/>
      <c r="SSO53" s="153"/>
      <c r="SSP53" s="153"/>
      <c r="SSQ53" s="153"/>
      <c r="SSR53" s="153"/>
      <c r="SSS53" s="153"/>
      <c r="SST53" s="153"/>
      <c r="SSU53" s="153"/>
      <c r="SSV53" s="153"/>
      <c r="SSW53" s="153"/>
      <c r="SSX53" s="153"/>
      <c r="SSY53" s="153"/>
      <c r="SSZ53" s="153"/>
      <c r="STA53" s="153"/>
      <c r="STB53" s="153"/>
      <c r="STC53" s="153"/>
      <c r="STD53" s="153"/>
      <c r="STE53" s="153"/>
      <c r="STF53" s="153"/>
      <c r="STG53" s="153"/>
      <c r="STH53" s="153"/>
      <c r="STI53" s="153"/>
      <c r="STJ53" s="153"/>
      <c r="STK53" s="153"/>
      <c r="STL53" s="153"/>
      <c r="STM53" s="153"/>
      <c r="STN53" s="153"/>
      <c r="STO53" s="153"/>
      <c r="STP53" s="153"/>
      <c r="STQ53" s="153"/>
      <c r="STR53" s="153"/>
      <c r="STS53" s="153"/>
      <c r="STT53" s="153"/>
      <c r="STU53" s="153"/>
      <c r="STV53" s="153"/>
      <c r="STW53" s="153"/>
      <c r="STX53" s="153"/>
      <c r="STY53" s="153"/>
      <c r="STZ53" s="153"/>
      <c r="SUA53" s="153"/>
      <c r="SUB53" s="153"/>
      <c r="SUC53" s="153"/>
      <c r="SUD53" s="153"/>
      <c r="SUE53" s="153"/>
      <c r="SUF53" s="153"/>
      <c r="SUG53" s="153"/>
      <c r="SUH53" s="153"/>
      <c r="SUI53" s="153"/>
      <c r="SUJ53" s="153"/>
      <c r="SUK53" s="153"/>
      <c r="SUL53" s="153"/>
      <c r="SUM53" s="153"/>
      <c r="SUN53" s="153"/>
      <c r="SUO53" s="153"/>
      <c r="SUP53" s="153"/>
      <c r="SUQ53" s="153"/>
      <c r="SUR53" s="153"/>
      <c r="SUS53" s="153"/>
      <c r="SUT53" s="153"/>
      <c r="SUU53" s="153"/>
      <c r="SUV53" s="153"/>
      <c r="SUW53" s="153"/>
      <c r="SUX53" s="153"/>
      <c r="SUY53" s="153"/>
      <c r="SUZ53" s="153"/>
      <c r="SVA53" s="153"/>
      <c r="SVB53" s="153"/>
      <c r="SVC53" s="153"/>
      <c r="SVD53" s="153"/>
      <c r="SVE53" s="153"/>
      <c r="SVF53" s="153"/>
      <c r="SVG53" s="153"/>
      <c r="SVH53" s="153"/>
      <c r="SVI53" s="153"/>
      <c r="SVJ53" s="153"/>
      <c r="SVK53" s="153"/>
      <c r="SVL53" s="153"/>
      <c r="SVM53" s="153"/>
      <c r="SVN53" s="153"/>
      <c r="SVO53" s="153"/>
      <c r="SVP53" s="153"/>
      <c r="SVQ53" s="153"/>
      <c r="SVR53" s="153"/>
      <c r="SVS53" s="153"/>
      <c r="SVT53" s="153"/>
      <c r="SVU53" s="153"/>
      <c r="SVV53" s="153"/>
      <c r="SVW53" s="153"/>
      <c r="SVX53" s="153"/>
      <c r="SVY53" s="153"/>
      <c r="SVZ53" s="153"/>
      <c r="SWA53" s="153"/>
      <c r="SWB53" s="153"/>
      <c r="SWC53" s="153"/>
      <c r="SWD53" s="153"/>
      <c r="SWE53" s="153"/>
      <c r="SWF53" s="153"/>
      <c r="SWG53" s="153"/>
      <c r="SWH53" s="153"/>
      <c r="SWI53" s="153"/>
      <c r="SWJ53" s="153"/>
      <c r="SWK53" s="153"/>
      <c r="SWL53" s="153"/>
      <c r="SWM53" s="153"/>
      <c r="SWN53" s="153"/>
      <c r="SWO53" s="153"/>
      <c r="SWP53" s="153"/>
      <c r="SWQ53" s="153"/>
      <c r="SWR53" s="153"/>
      <c r="SWS53" s="153"/>
      <c r="SWT53" s="153"/>
      <c r="SWU53" s="153"/>
      <c r="SWV53" s="153"/>
      <c r="SWW53" s="153"/>
      <c r="SWX53" s="153"/>
      <c r="SWY53" s="153"/>
      <c r="SWZ53" s="153"/>
      <c r="SXA53" s="153"/>
      <c r="SXB53" s="153"/>
      <c r="SXC53" s="153"/>
      <c r="SXD53" s="153"/>
      <c r="SXE53" s="153"/>
      <c r="SXF53" s="153"/>
      <c r="SXG53" s="153"/>
      <c r="SXH53" s="153"/>
      <c r="SXI53" s="153"/>
      <c r="SXJ53" s="153"/>
      <c r="SXK53" s="153"/>
      <c r="SXL53" s="153"/>
      <c r="SXM53" s="153"/>
      <c r="SXN53" s="153"/>
      <c r="SXO53" s="153"/>
      <c r="SXP53" s="153"/>
      <c r="SXQ53" s="153"/>
      <c r="SXR53" s="153"/>
      <c r="SXS53" s="153"/>
      <c r="SXT53" s="153"/>
      <c r="SXU53" s="153"/>
      <c r="SXV53" s="153"/>
      <c r="SXW53" s="153"/>
      <c r="SXX53" s="153"/>
      <c r="SXY53" s="153"/>
      <c r="SXZ53" s="153"/>
      <c r="SYA53" s="153"/>
      <c r="SYB53" s="153"/>
      <c r="SYC53" s="153"/>
      <c r="SYD53" s="153"/>
      <c r="SYE53" s="153"/>
      <c r="SYF53" s="153"/>
      <c r="SYG53" s="153"/>
      <c r="SYH53" s="153"/>
      <c r="SYI53" s="153"/>
      <c r="SYJ53" s="153"/>
      <c r="SYK53" s="153"/>
      <c r="SYL53" s="153"/>
      <c r="SYM53" s="153"/>
      <c r="SYN53" s="153"/>
      <c r="SYO53" s="153"/>
      <c r="SYP53" s="153"/>
      <c r="SYQ53" s="153"/>
      <c r="SYR53" s="153"/>
      <c r="SYS53" s="153"/>
      <c r="SYT53" s="153"/>
      <c r="SYU53" s="153"/>
      <c r="SYV53" s="153"/>
      <c r="SYW53" s="153"/>
      <c r="SYX53" s="153"/>
      <c r="SYY53" s="153"/>
      <c r="SYZ53" s="153"/>
      <c r="SZA53" s="153"/>
      <c r="SZB53" s="153"/>
      <c r="SZC53" s="153"/>
      <c r="SZD53" s="153"/>
      <c r="SZE53" s="153"/>
      <c r="SZF53" s="153"/>
      <c r="SZG53" s="153"/>
      <c r="SZH53" s="153"/>
      <c r="SZI53" s="153"/>
      <c r="SZJ53" s="153"/>
      <c r="SZK53" s="153"/>
      <c r="SZL53" s="153"/>
      <c r="SZM53" s="153"/>
      <c r="SZN53" s="153"/>
      <c r="SZO53" s="153"/>
      <c r="SZP53" s="153"/>
      <c r="SZQ53" s="153"/>
      <c r="SZR53" s="153"/>
      <c r="SZS53" s="153"/>
      <c r="SZT53" s="153"/>
      <c r="SZU53" s="153"/>
      <c r="SZV53" s="153"/>
      <c r="SZW53" s="153"/>
      <c r="SZX53" s="153"/>
      <c r="SZY53" s="153"/>
      <c r="SZZ53" s="153"/>
      <c r="TAA53" s="153"/>
      <c r="TAB53" s="153"/>
      <c r="TAC53" s="153"/>
      <c r="TAD53" s="153"/>
      <c r="TAE53" s="153"/>
      <c r="TAF53" s="153"/>
      <c r="TAG53" s="153"/>
      <c r="TAH53" s="153"/>
      <c r="TAI53" s="153"/>
      <c r="TAJ53" s="153"/>
      <c r="TAK53" s="153"/>
      <c r="TAL53" s="153"/>
      <c r="TAM53" s="153"/>
      <c r="TAN53" s="153"/>
      <c r="TAO53" s="153"/>
      <c r="TAP53" s="153"/>
      <c r="TAQ53" s="153"/>
      <c r="TAR53" s="153"/>
      <c r="TAS53" s="153"/>
      <c r="TAT53" s="153"/>
      <c r="TAU53" s="153"/>
      <c r="TAV53" s="153"/>
      <c r="TAW53" s="153"/>
      <c r="TAX53" s="153"/>
      <c r="TAY53" s="153"/>
      <c r="TAZ53" s="153"/>
      <c r="TBA53" s="153"/>
      <c r="TBB53" s="153"/>
      <c r="TBC53" s="153"/>
      <c r="TBD53" s="153"/>
      <c r="TBE53" s="153"/>
      <c r="TBF53" s="153"/>
      <c r="TBG53" s="153"/>
      <c r="TBH53" s="153"/>
      <c r="TBI53" s="153"/>
      <c r="TBJ53" s="153"/>
      <c r="TBK53" s="153"/>
      <c r="TBL53" s="153"/>
      <c r="TBM53" s="153"/>
      <c r="TBN53" s="153"/>
      <c r="TBO53" s="153"/>
      <c r="TBP53" s="153"/>
      <c r="TBQ53" s="153"/>
      <c r="TBR53" s="153"/>
      <c r="TBS53" s="153"/>
      <c r="TBT53" s="153"/>
      <c r="TBU53" s="153"/>
      <c r="TBV53" s="153"/>
      <c r="TBW53" s="153"/>
      <c r="TBX53" s="153"/>
      <c r="TBY53" s="153"/>
      <c r="TBZ53" s="153"/>
      <c r="TCA53" s="153"/>
      <c r="TCB53" s="153"/>
      <c r="TCC53" s="153"/>
      <c r="TCD53" s="153"/>
      <c r="TCE53" s="153"/>
      <c r="TCF53" s="153"/>
      <c r="TCG53" s="153"/>
      <c r="TCH53" s="153"/>
      <c r="TCI53" s="153"/>
      <c r="TCJ53" s="153"/>
      <c r="TCK53" s="153"/>
      <c r="TCL53" s="153"/>
      <c r="TCM53" s="153"/>
      <c r="TCN53" s="153"/>
      <c r="TCO53" s="153"/>
      <c r="TCP53" s="153"/>
      <c r="TCQ53" s="153"/>
      <c r="TCR53" s="153"/>
      <c r="TCS53" s="153"/>
      <c r="TCT53" s="153"/>
      <c r="TCU53" s="153"/>
      <c r="TCV53" s="153"/>
      <c r="TCW53" s="153"/>
      <c r="TCX53" s="153"/>
      <c r="TCY53" s="153"/>
      <c r="TCZ53" s="153"/>
      <c r="TDA53" s="153"/>
      <c r="TDB53" s="153"/>
      <c r="TDC53" s="153"/>
      <c r="TDD53" s="153"/>
      <c r="TDE53" s="153"/>
      <c r="TDF53" s="153"/>
      <c r="TDG53" s="153"/>
      <c r="TDH53" s="153"/>
      <c r="TDI53" s="153"/>
      <c r="TDJ53" s="153"/>
      <c r="TDK53" s="153"/>
      <c r="TDL53" s="153"/>
      <c r="TDM53" s="153"/>
      <c r="TDN53" s="153"/>
      <c r="TDO53" s="153"/>
      <c r="TDP53" s="153"/>
      <c r="TDQ53" s="153"/>
      <c r="TDR53" s="153"/>
      <c r="TDS53" s="153"/>
      <c r="TDT53" s="153"/>
      <c r="TDU53" s="153"/>
      <c r="TDV53" s="153"/>
      <c r="TDW53" s="153"/>
      <c r="TDX53" s="153"/>
      <c r="TDY53" s="153"/>
      <c r="TDZ53" s="153"/>
      <c r="TEA53" s="153"/>
      <c r="TEB53" s="153"/>
      <c r="TEC53" s="153"/>
      <c r="TED53" s="153"/>
      <c r="TEE53" s="153"/>
      <c r="TEF53" s="153"/>
      <c r="TEG53" s="153"/>
      <c r="TEH53" s="153"/>
      <c r="TEI53" s="153"/>
      <c r="TEJ53" s="153"/>
      <c r="TEK53" s="153"/>
      <c r="TEL53" s="153"/>
      <c r="TEM53" s="153"/>
      <c r="TEN53" s="153"/>
      <c r="TEO53" s="153"/>
      <c r="TEP53" s="153"/>
      <c r="TEQ53" s="153"/>
      <c r="TER53" s="153"/>
      <c r="TES53" s="153"/>
      <c r="TET53" s="153"/>
      <c r="TEU53" s="153"/>
      <c r="TEV53" s="153"/>
      <c r="TEW53" s="153"/>
      <c r="TEX53" s="153"/>
      <c r="TEY53" s="153"/>
      <c r="TEZ53" s="153"/>
      <c r="TFA53" s="153"/>
      <c r="TFB53" s="153"/>
      <c r="TFC53" s="153"/>
      <c r="TFD53" s="153"/>
      <c r="TFE53" s="153"/>
      <c r="TFF53" s="153"/>
      <c r="TFG53" s="153"/>
      <c r="TFH53" s="153"/>
      <c r="TFI53" s="153"/>
      <c r="TFJ53" s="153"/>
      <c r="TFK53" s="153"/>
      <c r="TFL53" s="153"/>
      <c r="TFM53" s="153"/>
      <c r="TFN53" s="153"/>
      <c r="TFO53" s="153"/>
      <c r="TFP53" s="153"/>
      <c r="TFQ53" s="153"/>
      <c r="TFR53" s="153"/>
      <c r="TFS53" s="153"/>
      <c r="TFT53" s="153"/>
      <c r="TFU53" s="153"/>
      <c r="TFV53" s="153"/>
      <c r="TFW53" s="153"/>
      <c r="TFX53" s="153"/>
      <c r="TFY53" s="153"/>
      <c r="TFZ53" s="153"/>
      <c r="TGA53" s="153"/>
      <c r="TGB53" s="153"/>
      <c r="TGC53" s="153"/>
      <c r="TGD53" s="153"/>
      <c r="TGE53" s="153"/>
      <c r="TGF53" s="153"/>
      <c r="TGG53" s="153"/>
      <c r="TGH53" s="153"/>
      <c r="TGI53" s="153"/>
      <c r="TGJ53" s="153"/>
      <c r="TGK53" s="153"/>
      <c r="TGL53" s="153"/>
      <c r="TGM53" s="153"/>
      <c r="TGN53" s="153"/>
      <c r="TGO53" s="153"/>
      <c r="TGP53" s="153"/>
      <c r="TGQ53" s="153"/>
      <c r="TGR53" s="153"/>
      <c r="TGS53" s="153"/>
      <c r="TGT53" s="153"/>
      <c r="TGU53" s="153"/>
      <c r="TGV53" s="153"/>
      <c r="TGW53" s="153"/>
      <c r="TGX53" s="153"/>
      <c r="TGY53" s="153"/>
      <c r="TGZ53" s="153"/>
      <c r="THA53" s="153"/>
      <c r="THB53" s="153"/>
      <c r="THC53" s="153"/>
      <c r="THD53" s="153"/>
      <c r="THE53" s="153"/>
      <c r="THF53" s="153"/>
      <c r="THG53" s="153"/>
      <c r="THH53" s="153"/>
      <c r="THI53" s="153"/>
      <c r="THJ53" s="153"/>
      <c r="THK53" s="153"/>
      <c r="THL53" s="153"/>
      <c r="THM53" s="153"/>
      <c r="THN53" s="153"/>
      <c r="THO53" s="153"/>
      <c r="THP53" s="153"/>
      <c r="THQ53" s="153"/>
      <c r="THR53" s="153"/>
      <c r="THS53" s="153"/>
      <c r="THT53" s="153"/>
      <c r="THU53" s="153"/>
      <c r="THV53" s="153"/>
      <c r="THW53" s="153"/>
      <c r="THX53" s="153"/>
      <c r="THY53" s="153"/>
      <c r="THZ53" s="153"/>
      <c r="TIA53" s="153"/>
      <c r="TIB53" s="153"/>
      <c r="TIC53" s="153"/>
      <c r="TID53" s="153"/>
      <c r="TIE53" s="153"/>
      <c r="TIF53" s="153"/>
      <c r="TIG53" s="153"/>
      <c r="TIH53" s="153"/>
      <c r="TII53" s="153"/>
      <c r="TIJ53" s="153"/>
      <c r="TIK53" s="153"/>
      <c r="TIL53" s="153"/>
      <c r="TIM53" s="153"/>
      <c r="TIN53" s="153"/>
      <c r="TIO53" s="153"/>
      <c r="TIP53" s="153"/>
      <c r="TIQ53" s="153"/>
      <c r="TIR53" s="153"/>
      <c r="TIS53" s="153"/>
      <c r="TIT53" s="153"/>
      <c r="TIU53" s="153"/>
      <c r="TIV53" s="153"/>
      <c r="TIW53" s="153"/>
      <c r="TIX53" s="153"/>
      <c r="TIY53" s="153"/>
      <c r="TIZ53" s="153"/>
      <c r="TJA53" s="153"/>
      <c r="TJB53" s="153"/>
      <c r="TJC53" s="153"/>
      <c r="TJD53" s="153"/>
      <c r="TJE53" s="153"/>
      <c r="TJF53" s="153"/>
      <c r="TJG53" s="153"/>
      <c r="TJH53" s="153"/>
      <c r="TJI53" s="153"/>
      <c r="TJJ53" s="153"/>
      <c r="TJK53" s="153"/>
      <c r="TJL53" s="153"/>
      <c r="TJM53" s="153"/>
      <c r="TJN53" s="153"/>
      <c r="TJO53" s="153"/>
      <c r="TJP53" s="153"/>
      <c r="TJQ53" s="153"/>
      <c r="TJR53" s="153"/>
      <c r="TJS53" s="153"/>
      <c r="TJT53" s="153"/>
      <c r="TJU53" s="153"/>
      <c r="TJV53" s="153"/>
      <c r="TJW53" s="153"/>
      <c r="TJX53" s="153"/>
      <c r="TJY53" s="153"/>
      <c r="TJZ53" s="153"/>
      <c r="TKA53" s="153"/>
      <c r="TKB53" s="153"/>
      <c r="TKC53" s="153"/>
      <c r="TKD53" s="153"/>
      <c r="TKE53" s="153"/>
      <c r="TKF53" s="153"/>
      <c r="TKG53" s="153"/>
      <c r="TKH53" s="153"/>
      <c r="TKI53" s="153"/>
      <c r="TKJ53" s="153"/>
      <c r="TKK53" s="153"/>
      <c r="TKL53" s="153"/>
      <c r="TKM53" s="153"/>
      <c r="TKN53" s="153"/>
      <c r="TKO53" s="153"/>
      <c r="TKP53" s="153"/>
      <c r="TKQ53" s="153"/>
      <c r="TKR53" s="153"/>
      <c r="TKS53" s="153"/>
      <c r="TKT53" s="153"/>
      <c r="TKU53" s="153"/>
      <c r="TKV53" s="153"/>
      <c r="TKW53" s="153"/>
      <c r="TKX53" s="153"/>
      <c r="TKY53" s="153"/>
      <c r="TKZ53" s="153"/>
      <c r="TLA53" s="153"/>
      <c r="TLB53" s="153"/>
      <c r="TLC53" s="153"/>
      <c r="TLD53" s="153"/>
      <c r="TLE53" s="153"/>
      <c r="TLF53" s="153"/>
      <c r="TLG53" s="153"/>
      <c r="TLH53" s="153"/>
      <c r="TLI53" s="153"/>
      <c r="TLJ53" s="153"/>
      <c r="TLK53" s="153"/>
      <c r="TLL53" s="153"/>
      <c r="TLM53" s="153"/>
      <c r="TLN53" s="153"/>
      <c r="TLO53" s="153"/>
      <c r="TLP53" s="153"/>
      <c r="TLQ53" s="153"/>
      <c r="TLR53" s="153"/>
      <c r="TLS53" s="153"/>
      <c r="TLT53" s="153"/>
      <c r="TLU53" s="153"/>
      <c r="TLV53" s="153"/>
      <c r="TLW53" s="153"/>
      <c r="TLX53" s="153"/>
      <c r="TLY53" s="153"/>
      <c r="TLZ53" s="153"/>
      <c r="TMA53" s="153"/>
      <c r="TMB53" s="153"/>
      <c r="TMC53" s="153"/>
      <c r="TMD53" s="153"/>
      <c r="TME53" s="153"/>
      <c r="TMF53" s="153"/>
      <c r="TMG53" s="153"/>
      <c r="TMH53" s="153"/>
      <c r="TMI53" s="153"/>
      <c r="TMJ53" s="153"/>
      <c r="TMK53" s="153"/>
      <c r="TML53" s="153"/>
      <c r="TMM53" s="153"/>
      <c r="TMN53" s="153"/>
      <c r="TMO53" s="153"/>
      <c r="TMP53" s="153"/>
      <c r="TMQ53" s="153"/>
      <c r="TMR53" s="153"/>
      <c r="TMS53" s="153"/>
      <c r="TMT53" s="153"/>
      <c r="TMU53" s="153"/>
      <c r="TMV53" s="153"/>
      <c r="TMW53" s="153"/>
      <c r="TMX53" s="153"/>
      <c r="TMY53" s="153"/>
      <c r="TMZ53" s="153"/>
      <c r="TNA53" s="153"/>
      <c r="TNB53" s="153"/>
      <c r="TNC53" s="153"/>
      <c r="TND53" s="153"/>
      <c r="TNE53" s="153"/>
      <c r="TNF53" s="153"/>
      <c r="TNG53" s="153"/>
      <c r="TNH53" s="153"/>
      <c r="TNI53" s="153"/>
      <c r="TNJ53" s="153"/>
      <c r="TNK53" s="153"/>
      <c r="TNL53" s="153"/>
      <c r="TNM53" s="153"/>
      <c r="TNN53" s="153"/>
      <c r="TNO53" s="153"/>
      <c r="TNP53" s="153"/>
      <c r="TNQ53" s="153"/>
      <c r="TNR53" s="153"/>
      <c r="TNS53" s="153"/>
      <c r="TNT53" s="153"/>
      <c r="TNU53" s="153"/>
      <c r="TNV53" s="153"/>
      <c r="TNW53" s="153"/>
      <c r="TNX53" s="153"/>
      <c r="TNY53" s="153"/>
      <c r="TNZ53" s="153"/>
      <c r="TOA53" s="153"/>
      <c r="TOB53" s="153"/>
      <c r="TOC53" s="153"/>
      <c r="TOD53" s="153"/>
      <c r="TOE53" s="153"/>
      <c r="TOF53" s="153"/>
      <c r="TOG53" s="153"/>
      <c r="TOH53" s="153"/>
      <c r="TOI53" s="153"/>
      <c r="TOJ53" s="153"/>
      <c r="TOK53" s="153"/>
      <c r="TOL53" s="153"/>
      <c r="TOM53" s="153"/>
      <c r="TON53" s="153"/>
      <c r="TOO53" s="153"/>
      <c r="TOP53" s="153"/>
      <c r="TOQ53" s="153"/>
      <c r="TOR53" s="153"/>
      <c r="TOS53" s="153"/>
      <c r="TOT53" s="153"/>
      <c r="TOU53" s="153"/>
      <c r="TOV53" s="153"/>
      <c r="TOW53" s="153"/>
      <c r="TOX53" s="153"/>
      <c r="TOY53" s="153"/>
      <c r="TOZ53" s="153"/>
      <c r="TPA53" s="153"/>
      <c r="TPB53" s="153"/>
      <c r="TPC53" s="153"/>
      <c r="TPD53" s="153"/>
      <c r="TPE53" s="153"/>
      <c r="TPF53" s="153"/>
      <c r="TPG53" s="153"/>
      <c r="TPH53" s="153"/>
      <c r="TPI53" s="153"/>
      <c r="TPJ53" s="153"/>
      <c r="TPK53" s="153"/>
      <c r="TPL53" s="153"/>
      <c r="TPM53" s="153"/>
      <c r="TPN53" s="153"/>
      <c r="TPO53" s="153"/>
      <c r="TPP53" s="153"/>
      <c r="TPQ53" s="153"/>
      <c r="TPR53" s="153"/>
      <c r="TPS53" s="153"/>
      <c r="TPT53" s="153"/>
      <c r="TPU53" s="153"/>
      <c r="TPV53" s="153"/>
      <c r="TPW53" s="153"/>
      <c r="TPX53" s="153"/>
      <c r="TPY53" s="153"/>
      <c r="TPZ53" s="153"/>
      <c r="TQA53" s="153"/>
      <c r="TQB53" s="153"/>
      <c r="TQC53" s="153"/>
      <c r="TQD53" s="153"/>
      <c r="TQE53" s="153"/>
      <c r="TQF53" s="153"/>
      <c r="TQG53" s="153"/>
      <c r="TQH53" s="153"/>
      <c r="TQI53" s="153"/>
      <c r="TQJ53" s="153"/>
      <c r="TQK53" s="153"/>
      <c r="TQL53" s="153"/>
      <c r="TQM53" s="153"/>
      <c r="TQN53" s="153"/>
      <c r="TQO53" s="153"/>
      <c r="TQP53" s="153"/>
      <c r="TQQ53" s="153"/>
      <c r="TQR53" s="153"/>
      <c r="TQS53" s="153"/>
      <c r="TQT53" s="153"/>
      <c r="TQU53" s="153"/>
      <c r="TQV53" s="153"/>
      <c r="TQW53" s="153"/>
      <c r="TQX53" s="153"/>
      <c r="TQY53" s="153"/>
      <c r="TQZ53" s="153"/>
      <c r="TRA53" s="153"/>
      <c r="TRB53" s="153"/>
      <c r="TRC53" s="153"/>
      <c r="TRD53" s="153"/>
      <c r="TRE53" s="153"/>
      <c r="TRF53" s="153"/>
      <c r="TRG53" s="153"/>
      <c r="TRH53" s="153"/>
      <c r="TRI53" s="153"/>
      <c r="TRJ53" s="153"/>
      <c r="TRK53" s="153"/>
      <c r="TRL53" s="153"/>
      <c r="TRM53" s="153"/>
      <c r="TRN53" s="153"/>
      <c r="TRO53" s="153"/>
      <c r="TRP53" s="153"/>
      <c r="TRQ53" s="153"/>
      <c r="TRR53" s="153"/>
      <c r="TRS53" s="153"/>
      <c r="TRT53" s="153"/>
      <c r="TRU53" s="153"/>
      <c r="TRV53" s="153"/>
      <c r="TRW53" s="153"/>
      <c r="TRX53" s="153"/>
      <c r="TRY53" s="153"/>
      <c r="TRZ53" s="153"/>
      <c r="TSA53" s="153"/>
      <c r="TSB53" s="153"/>
      <c r="TSC53" s="153"/>
      <c r="TSD53" s="153"/>
      <c r="TSE53" s="153"/>
      <c r="TSF53" s="153"/>
      <c r="TSG53" s="153"/>
      <c r="TSH53" s="153"/>
      <c r="TSI53" s="153"/>
      <c r="TSJ53" s="153"/>
      <c r="TSK53" s="153"/>
      <c r="TSL53" s="153"/>
      <c r="TSM53" s="153"/>
      <c r="TSN53" s="153"/>
      <c r="TSO53" s="153"/>
      <c r="TSP53" s="153"/>
      <c r="TSQ53" s="153"/>
      <c r="TSR53" s="153"/>
      <c r="TSS53" s="153"/>
      <c r="TST53" s="153"/>
      <c r="TSU53" s="153"/>
      <c r="TSV53" s="153"/>
      <c r="TSW53" s="153"/>
      <c r="TSX53" s="153"/>
      <c r="TSY53" s="153"/>
      <c r="TSZ53" s="153"/>
      <c r="TTA53" s="153"/>
      <c r="TTB53" s="153"/>
      <c r="TTC53" s="153"/>
      <c r="TTD53" s="153"/>
      <c r="TTE53" s="153"/>
      <c r="TTF53" s="153"/>
      <c r="TTG53" s="153"/>
      <c r="TTH53" s="153"/>
      <c r="TTI53" s="153"/>
      <c r="TTJ53" s="153"/>
      <c r="TTK53" s="153"/>
      <c r="TTL53" s="153"/>
      <c r="TTM53" s="153"/>
      <c r="TTN53" s="153"/>
      <c r="TTO53" s="153"/>
      <c r="TTP53" s="153"/>
      <c r="TTQ53" s="153"/>
      <c r="TTR53" s="153"/>
      <c r="TTS53" s="153"/>
      <c r="TTT53" s="153"/>
      <c r="TTU53" s="153"/>
      <c r="TTV53" s="153"/>
      <c r="TTW53" s="153"/>
      <c r="TTX53" s="153"/>
      <c r="TTY53" s="153"/>
      <c r="TTZ53" s="153"/>
      <c r="TUA53" s="153"/>
      <c r="TUB53" s="153"/>
      <c r="TUC53" s="153"/>
      <c r="TUD53" s="153"/>
      <c r="TUE53" s="153"/>
      <c r="TUF53" s="153"/>
      <c r="TUG53" s="153"/>
      <c r="TUH53" s="153"/>
      <c r="TUI53" s="153"/>
      <c r="TUJ53" s="153"/>
      <c r="TUK53" s="153"/>
      <c r="TUL53" s="153"/>
      <c r="TUM53" s="153"/>
      <c r="TUN53" s="153"/>
      <c r="TUO53" s="153"/>
      <c r="TUP53" s="153"/>
      <c r="TUQ53" s="153"/>
      <c r="TUR53" s="153"/>
      <c r="TUS53" s="153"/>
      <c r="TUT53" s="153"/>
      <c r="TUU53" s="153"/>
      <c r="TUV53" s="153"/>
      <c r="TUW53" s="153"/>
      <c r="TUX53" s="153"/>
      <c r="TUY53" s="153"/>
      <c r="TUZ53" s="153"/>
      <c r="TVA53" s="153"/>
      <c r="TVB53" s="153"/>
      <c r="TVC53" s="153"/>
      <c r="TVD53" s="153"/>
      <c r="TVE53" s="153"/>
      <c r="TVF53" s="153"/>
      <c r="TVG53" s="153"/>
      <c r="TVH53" s="153"/>
      <c r="TVI53" s="153"/>
      <c r="TVJ53" s="153"/>
      <c r="TVK53" s="153"/>
      <c r="TVL53" s="153"/>
      <c r="TVM53" s="153"/>
      <c r="TVN53" s="153"/>
      <c r="TVO53" s="153"/>
      <c r="TVP53" s="153"/>
      <c r="TVQ53" s="153"/>
      <c r="TVR53" s="153"/>
      <c r="TVS53" s="153"/>
      <c r="TVT53" s="153"/>
      <c r="TVU53" s="153"/>
      <c r="TVV53" s="153"/>
      <c r="TVW53" s="153"/>
      <c r="TVX53" s="153"/>
      <c r="TVY53" s="153"/>
      <c r="TVZ53" s="153"/>
      <c r="TWA53" s="153"/>
      <c r="TWB53" s="153"/>
      <c r="TWC53" s="153"/>
      <c r="TWD53" s="153"/>
      <c r="TWE53" s="153"/>
      <c r="TWF53" s="153"/>
      <c r="TWG53" s="153"/>
      <c r="TWH53" s="153"/>
      <c r="TWI53" s="153"/>
      <c r="TWJ53" s="153"/>
      <c r="TWK53" s="153"/>
      <c r="TWL53" s="153"/>
      <c r="TWM53" s="153"/>
      <c r="TWN53" s="153"/>
      <c r="TWO53" s="153"/>
      <c r="TWP53" s="153"/>
      <c r="TWQ53" s="153"/>
      <c r="TWR53" s="153"/>
      <c r="TWS53" s="153"/>
      <c r="TWT53" s="153"/>
      <c r="TWU53" s="153"/>
      <c r="TWV53" s="153"/>
      <c r="TWW53" s="153"/>
      <c r="TWX53" s="153"/>
      <c r="TWY53" s="153"/>
      <c r="TWZ53" s="153"/>
      <c r="TXA53" s="153"/>
      <c r="TXB53" s="153"/>
      <c r="TXC53" s="153"/>
      <c r="TXD53" s="153"/>
      <c r="TXE53" s="153"/>
      <c r="TXF53" s="153"/>
      <c r="TXG53" s="153"/>
      <c r="TXH53" s="153"/>
      <c r="TXI53" s="153"/>
      <c r="TXJ53" s="153"/>
      <c r="TXK53" s="153"/>
      <c r="TXL53" s="153"/>
      <c r="TXM53" s="153"/>
      <c r="TXN53" s="153"/>
      <c r="TXO53" s="153"/>
      <c r="TXP53" s="153"/>
      <c r="TXQ53" s="153"/>
      <c r="TXR53" s="153"/>
      <c r="TXS53" s="153"/>
      <c r="TXT53" s="153"/>
      <c r="TXU53" s="153"/>
      <c r="TXV53" s="153"/>
      <c r="TXW53" s="153"/>
      <c r="TXX53" s="153"/>
      <c r="TXY53" s="153"/>
      <c r="TXZ53" s="153"/>
      <c r="TYA53" s="153"/>
      <c r="TYB53" s="153"/>
      <c r="TYC53" s="153"/>
      <c r="TYD53" s="153"/>
      <c r="TYE53" s="153"/>
      <c r="TYF53" s="153"/>
      <c r="TYG53" s="153"/>
      <c r="TYH53" s="153"/>
      <c r="TYI53" s="153"/>
      <c r="TYJ53" s="153"/>
      <c r="TYK53" s="153"/>
      <c r="TYL53" s="153"/>
      <c r="TYM53" s="153"/>
      <c r="TYN53" s="153"/>
      <c r="TYO53" s="153"/>
      <c r="TYP53" s="153"/>
      <c r="TYQ53" s="153"/>
      <c r="TYR53" s="153"/>
      <c r="TYS53" s="153"/>
      <c r="TYT53" s="153"/>
      <c r="TYU53" s="153"/>
      <c r="TYV53" s="153"/>
      <c r="TYW53" s="153"/>
      <c r="TYX53" s="153"/>
      <c r="TYY53" s="153"/>
      <c r="TYZ53" s="153"/>
      <c r="TZA53" s="153"/>
      <c r="TZB53" s="153"/>
      <c r="TZC53" s="153"/>
      <c r="TZD53" s="153"/>
      <c r="TZE53" s="153"/>
      <c r="TZF53" s="153"/>
      <c r="TZG53" s="153"/>
      <c r="TZH53" s="153"/>
      <c r="TZI53" s="153"/>
      <c r="TZJ53" s="153"/>
      <c r="TZK53" s="153"/>
      <c r="TZL53" s="153"/>
      <c r="TZM53" s="153"/>
      <c r="TZN53" s="153"/>
      <c r="TZO53" s="153"/>
      <c r="TZP53" s="153"/>
      <c r="TZQ53" s="153"/>
      <c r="TZR53" s="153"/>
      <c r="TZS53" s="153"/>
      <c r="TZT53" s="153"/>
      <c r="TZU53" s="153"/>
      <c r="TZV53" s="153"/>
      <c r="TZW53" s="153"/>
      <c r="TZX53" s="153"/>
      <c r="TZY53" s="153"/>
      <c r="TZZ53" s="153"/>
      <c r="UAA53" s="153"/>
      <c r="UAB53" s="153"/>
      <c r="UAC53" s="153"/>
      <c r="UAD53" s="153"/>
      <c r="UAE53" s="153"/>
      <c r="UAF53" s="153"/>
      <c r="UAG53" s="153"/>
      <c r="UAH53" s="153"/>
      <c r="UAI53" s="153"/>
      <c r="UAJ53" s="153"/>
      <c r="UAK53" s="153"/>
      <c r="UAL53" s="153"/>
      <c r="UAM53" s="153"/>
      <c r="UAN53" s="153"/>
      <c r="UAO53" s="153"/>
      <c r="UAP53" s="153"/>
      <c r="UAQ53" s="153"/>
      <c r="UAR53" s="153"/>
      <c r="UAS53" s="153"/>
      <c r="UAT53" s="153"/>
      <c r="UAU53" s="153"/>
      <c r="UAV53" s="153"/>
      <c r="UAW53" s="153"/>
      <c r="UAX53" s="153"/>
      <c r="UAY53" s="153"/>
      <c r="UAZ53" s="153"/>
      <c r="UBA53" s="153"/>
      <c r="UBB53" s="153"/>
      <c r="UBC53" s="153"/>
      <c r="UBD53" s="153"/>
      <c r="UBE53" s="153"/>
      <c r="UBF53" s="153"/>
      <c r="UBG53" s="153"/>
      <c r="UBH53" s="153"/>
      <c r="UBI53" s="153"/>
      <c r="UBJ53" s="153"/>
      <c r="UBK53" s="153"/>
      <c r="UBL53" s="153"/>
      <c r="UBM53" s="153"/>
      <c r="UBN53" s="153"/>
      <c r="UBO53" s="153"/>
      <c r="UBP53" s="153"/>
      <c r="UBQ53" s="153"/>
      <c r="UBR53" s="153"/>
      <c r="UBS53" s="153"/>
      <c r="UBT53" s="153"/>
      <c r="UBU53" s="153"/>
      <c r="UBV53" s="153"/>
      <c r="UBW53" s="153"/>
      <c r="UBX53" s="153"/>
      <c r="UBY53" s="153"/>
      <c r="UBZ53" s="153"/>
      <c r="UCA53" s="153"/>
      <c r="UCB53" s="153"/>
      <c r="UCC53" s="153"/>
      <c r="UCD53" s="153"/>
      <c r="UCE53" s="153"/>
      <c r="UCF53" s="153"/>
      <c r="UCG53" s="153"/>
      <c r="UCH53" s="153"/>
      <c r="UCI53" s="153"/>
      <c r="UCJ53" s="153"/>
      <c r="UCK53" s="153"/>
      <c r="UCL53" s="153"/>
      <c r="UCM53" s="153"/>
      <c r="UCN53" s="153"/>
      <c r="UCO53" s="153"/>
      <c r="UCP53" s="153"/>
      <c r="UCQ53" s="153"/>
      <c r="UCR53" s="153"/>
      <c r="UCS53" s="153"/>
      <c r="UCT53" s="153"/>
      <c r="UCU53" s="153"/>
      <c r="UCV53" s="153"/>
      <c r="UCW53" s="153"/>
      <c r="UCX53" s="153"/>
      <c r="UCY53" s="153"/>
      <c r="UCZ53" s="153"/>
      <c r="UDA53" s="153"/>
      <c r="UDB53" s="153"/>
      <c r="UDC53" s="153"/>
      <c r="UDD53" s="153"/>
      <c r="UDE53" s="153"/>
      <c r="UDF53" s="153"/>
      <c r="UDG53" s="153"/>
      <c r="UDH53" s="153"/>
      <c r="UDI53" s="153"/>
      <c r="UDJ53" s="153"/>
      <c r="UDK53" s="153"/>
      <c r="UDL53" s="153"/>
      <c r="UDM53" s="153"/>
      <c r="UDN53" s="153"/>
      <c r="UDO53" s="153"/>
      <c r="UDP53" s="153"/>
      <c r="UDQ53" s="153"/>
      <c r="UDR53" s="153"/>
      <c r="UDS53" s="153"/>
      <c r="UDT53" s="153"/>
      <c r="UDU53" s="153"/>
      <c r="UDV53" s="153"/>
      <c r="UDW53" s="153"/>
      <c r="UDX53" s="153"/>
      <c r="UDY53" s="153"/>
      <c r="UDZ53" s="153"/>
      <c r="UEA53" s="153"/>
      <c r="UEB53" s="153"/>
      <c r="UEC53" s="153"/>
      <c r="UED53" s="153"/>
      <c r="UEE53" s="153"/>
      <c r="UEF53" s="153"/>
      <c r="UEG53" s="153"/>
      <c r="UEH53" s="153"/>
      <c r="UEI53" s="153"/>
      <c r="UEJ53" s="153"/>
      <c r="UEK53" s="153"/>
      <c r="UEL53" s="153"/>
      <c r="UEM53" s="153"/>
      <c r="UEN53" s="153"/>
      <c r="UEO53" s="153"/>
      <c r="UEP53" s="153"/>
      <c r="UEQ53" s="153"/>
      <c r="UER53" s="153"/>
      <c r="UES53" s="153"/>
      <c r="UET53" s="153"/>
      <c r="UEU53" s="153"/>
      <c r="UEV53" s="153"/>
      <c r="UEW53" s="153"/>
      <c r="UEX53" s="153"/>
      <c r="UEY53" s="153"/>
      <c r="UEZ53" s="153"/>
      <c r="UFA53" s="153"/>
      <c r="UFB53" s="153"/>
      <c r="UFC53" s="153"/>
      <c r="UFD53" s="153"/>
      <c r="UFE53" s="153"/>
      <c r="UFF53" s="153"/>
      <c r="UFG53" s="153"/>
      <c r="UFH53" s="153"/>
      <c r="UFI53" s="153"/>
      <c r="UFJ53" s="153"/>
      <c r="UFK53" s="153"/>
      <c r="UFL53" s="153"/>
      <c r="UFM53" s="153"/>
      <c r="UFN53" s="153"/>
      <c r="UFO53" s="153"/>
      <c r="UFP53" s="153"/>
      <c r="UFQ53" s="153"/>
      <c r="UFR53" s="153"/>
      <c r="UFS53" s="153"/>
      <c r="UFT53" s="153"/>
      <c r="UFU53" s="153"/>
      <c r="UFV53" s="153"/>
      <c r="UFW53" s="153"/>
      <c r="UFX53" s="153"/>
      <c r="UFY53" s="153"/>
      <c r="UFZ53" s="153"/>
      <c r="UGA53" s="153"/>
      <c r="UGB53" s="153"/>
      <c r="UGC53" s="153"/>
      <c r="UGD53" s="153"/>
      <c r="UGE53" s="153"/>
      <c r="UGF53" s="153"/>
      <c r="UGG53" s="153"/>
      <c r="UGH53" s="153"/>
      <c r="UGI53" s="153"/>
      <c r="UGJ53" s="153"/>
      <c r="UGK53" s="153"/>
      <c r="UGL53" s="153"/>
      <c r="UGM53" s="153"/>
      <c r="UGN53" s="153"/>
      <c r="UGO53" s="153"/>
      <c r="UGP53" s="153"/>
      <c r="UGQ53" s="153"/>
      <c r="UGR53" s="153"/>
      <c r="UGS53" s="153"/>
      <c r="UGT53" s="153"/>
      <c r="UGU53" s="153"/>
      <c r="UGV53" s="153"/>
      <c r="UGW53" s="153"/>
      <c r="UGX53" s="153"/>
      <c r="UGY53" s="153"/>
      <c r="UGZ53" s="153"/>
      <c r="UHA53" s="153"/>
      <c r="UHB53" s="153"/>
      <c r="UHC53" s="153"/>
      <c r="UHD53" s="153"/>
      <c r="UHE53" s="153"/>
      <c r="UHF53" s="153"/>
      <c r="UHG53" s="153"/>
      <c r="UHH53" s="153"/>
      <c r="UHI53" s="153"/>
      <c r="UHJ53" s="153"/>
      <c r="UHK53" s="153"/>
      <c r="UHL53" s="153"/>
      <c r="UHM53" s="153"/>
      <c r="UHN53" s="153"/>
      <c r="UHO53" s="153"/>
      <c r="UHP53" s="153"/>
      <c r="UHQ53" s="153"/>
      <c r="UHR53" s="153"/>
      <c r="UHS53" s="153"/>
      <c r="UHT53" s="153"/>
      <c r="UHU53" s="153"/>
      <c r="UHV53" s="153"/>
      <c r="UHW53" s="153"/>
      <c r="UHX53" s="153"/>
      <c r="UHY53" s="153"/>
      <c r="UHZ53" s="153"/>
      <c r="UIA53" s="153"/>
      <c r="UIB53" s="153"/>
      <c r="UIC53" s="153"/>
      <c r="UID53" s="153"/>
      <c r="UIE53" s="153"/>
      <c r="UIF53" s="153"/>
      <c r="UIG53" s="153"/>
      <c r="UIH53" s="153"/>
      <c r="UII53" s="153"/>
      <c r="UIJ53" s="153"/>
      <c r="UIK53" s="153"/>
      <c r="UIL53" s="153"/>
      <c r="UIM53" s="153"/>
      <c r="UIN53" s="153"/>
      <c r="UIO53" s="153"/>
      <c r="UIP53" s="153"/>
      <c r="UIQ53" s="153"/>
      <c r="UIR53" s="153"/>
      <c r="UIS53" s="153"/>
      <c r="UIT53" s="153"/>
      <c r="UIU53" s="153"/>
      <c r="UIV53" s="153"/>
      <c r="UIW53" s="153"/>
      <c r="UIX53" s="153"/>
      <c r="UIY53" s="153"/>
      <c r="UIZ53" s="153"/>
      <c r="UJA53" s="153"/>
      <c r="UJB53" s="153"/>
      <c r="UJC53" s="153"/>
      <c r="UJD53" s="153"/>
      <c r="UJE53" s="153"/>
      <c r="UJF53" s="153"/>
      <c r="UJG53" s="153"/>
      <c r="UJH53" s="153"/>
      <c r="UJI53" s="153"/>
      <c r="UJJ53" s="153"/>
      <c r="UJK53" s="153"/>
      <c r="UJL53" s="153"/>
      <c r="UJM53" s="153"/>
      <c r="UJN53" s="153"/>
      <c r="UJO53" s="153"/>
      <c r="UJP53" s="153"/>
      <c r="UJQ53" s="153"/>
      <c r="UJR53" s="153"/>
      <c r="UJS53" s="153"/>
      <c r="UJT53" s="153"/>
      <c r="UJU53" s="153"/>
      <c r="UJV53" s="153"/>
      <c r="UJW53" s="153"/>
      <c r="UJX53" s="153"/>
      <c r="UJY53" s="153"/>
      <c r="UJZ53" s="153"/>
      <c r="UKA53" s="153"/>
      <c r="UKB53" s="153"/>
      <c r="UKC53" s="153"/>
      <c r="UKD53" s="153"/>
      <c r="UKE53" s="153"/>
      <c r="UKF53" s="153"/>
      <c r="UKG53" s="153"/>
      <c r="UKH53" s="153"/>
      <c r="UKI53" s="153"/>
      <c r="UKJ53" s="153"/>
      <c r="UKK53" s="153"/>
      <c r="UKL53" s="153"/>
      <c r="UKM53" s="153"/>
      <c r="UKN53" s="153"/>
      <c r="UKO53" s="153"/>
      <c r="UKP53" s="153"/>
      <c r="UKQ53" s="153"/>
      <c r="UKR53" s="153"/>
      <c r="UKS53" s="153"/>
      <c r="UKT53" s="153"/>
      <c r="UKU53" s="153"/>
      <c r="UKV53" s="153"/>
      <c r="UKW53" s="153"/>
      <c r="UKX53" s="153"/>
      <c r="UKY53" s="153"/>
      <c r="UKZ53" s="153"/>
      <c r="ULA53" s="153"/>
      <c r="ULB53" s="153"/>
      <c r="ULC53" s="153"/>
      <c r="ULD53" s="153"/>
      <c r="ULE53" s="153"/>
      <c r="ULF53" s="153"/>
      <c r="ULG53" s="153"/>
      <c r="ULH53" s="153"/>
      <c r="ULI53" s="153"/>
      <c r="ULJ53" s="153"/>
      <c r="ULK53" s="153"/>
      <c r="ULL53" s="153"/>
      <c r="ULM53" s="153"/>
      <c r="ULN53" s="153"/>
      <c r="ULO53" s="153"/>
      <c r="ULP53" s="153"/>
      <c r="ULQ53" s="153"/>
      <c r="ULR53" s="153"/>
      <c r="ULS53" s="153"/>
      <c r="ULT53" s="153"/>
      <c r="ULU53" s="153"/>
      <c r="ULV53" s="153"/>
      <c r="ULW53" s="153"/>
      <c r="ULX53" s="153"/>
      <c r="ULY53" s="153"/>
      <c r="ULZ53" s="153"/>
      <c r="UMA53" s="153"/>
      <c r="UMB53" s="153"/>
      <c r="UMC53" s="153"/>
      <c r="UMD53" s="153"/>
      <c r="UME53" s="153"/>
      <c r="UMF53" s="153"/>
      <c r="UMG53" s="153"/>
      <c r="UMH53" s="153"/>
      <c r="UMI53" s="153"/>
      <c r="UMJ53" s="153"/>
      <c r="UMK53" s="153"/>
      <c r="UML53" s="153"/>
      <c r="UMM53" s="153"/>
      <c r="UMN53" s="153"/>
      <c r="UMO53" s="153"/>
      <c r="UMP53" s="153"/>
      <c r="UMQ53" s="153"/>
      <c r="UMR53" s="153"/>
      <c r="UMS53" s="153"/>
      <c r="UMT53" s="153"/>
      <c r="UMU53" s="153"/>
      <c r="UMV53" s="153"/>
      <c r="UMW53" s="153"/>
      <c r="UMX53" s="153"/>
      <c r="UMY53" s="153"/>
      <c r="UMZ53" s="153"/>
      <c r="UNA53" s="153"/>
      <c r="UNB53" s="153"/>
      <c r="UNC53" s="153"/>
      <c r="UND53" s="153"/>
      <c r="UNE53" s="153"/>
      <c r="UNF53" s="153"/>
      <c r="UNG53" s="153"/>
      <c r="UNH53" s="153"/>
      <c r="UNI53" s="153"/>
      <c r="UNJ53" s="153"/>
      <c r="UNK53" s="153"/>
      <c r="UNL53" s="153"/>
      <c r="UNM53" s="153"/>
      <c r="UNN53" s="153"/>
      <c r="UNO53" s="153"/>
      <c r="UNP53" s="153"/>
      <c r="UNQ53" s="153"/>
      <c r="UNR53" s="153"/>
      <c r="UNS53" s="153"/>
      <c r="UNT53" s="153"/>
      <c r="UNU53" s="153"/>
      <c r="UNV53" s="153"/>
      <c r="UNW53" s="153"/>
      <c r="UNX53" s="153"/>
      <c r="UNY53" s="153"/>
      <c r="UNZ53" s="153"/>
      <c r="UOA53" s="153"/>
      <c r="UOB53" s="153"/>
      <c r="UOC53" s="153"/>
      <c r="UOD53" s="153"/>
      <c r="UOE53" s="153"/>
      <c r="UOF53" s="153"/>
      <c r="UOG53" s="153"/>
      <c r="UOH53" s="153"/>
      <c r="UOI53" s="153"/>
      <c r="UOJ53" s="153"/>
      <c r="UOK53" s="153"/>
      <c r="UOL53" s="153"/>
      <c r="UOM53" s="153"/>
      <c r="UON53" s="153"/>
      <c r="UOO53" s="153"/>
      <c r="UOP53" s="153"/>
      <c r="UOQ53" s="153"/>
      <c r="UOR53" s="153"/>
      <c r="UOS53" s="153"/>
      <c r="UOT53" s="153"/>
      <c r="UOU53" s="153"/>
      <c r="UOV53" s="153"/>
      <c r="UOW53" s="153"/>
      <c r="UOX53" s="153"/>
      <c r="UOY53" s="153"/>
      <c r="UOZ53" s="153"/>
      <c r="UPA53" s="153"/>
      <c r="UPB53" s="153"/>
      <c r="UPC53" s="153"/>
      <c r="UPD53" s="153"/>
      <c r="UPE53" s="153"/>
      <c r="UPF53" s="153"/>
      <c r="UPG53" s="153"/>
      <c r="UPH53" s="153"/>
      <c r="UPI53" s="153"/>
      <c r="UPJ53" s="153"/>
      <c r="UPK53" s="153"/>
      <c r="UPL53" s="153"/>
      <c r="UPM53" s="153"/>
      <c r="UPN53" s="153"/>
      <c r="UPO53" s="153"/>
      <c r="UPP53" s="153"/>
      <c r="UPQ53" s="153"/>
      <c r="UPR53" s="153"/>
      <c r="UPS53" s="153"/>
      <c r="UPT53" s="153"/>
      <c r="UPU53" s="153"/>
      <c r="UPV53" s="153"/>
      <c r="UPW53" s="153"/>
      <c r="UPX53" s="153"/>
      <c r="UPY53" s="153"/>
      <c r="UPZ53" s="153"/>
      <c r="UQA53" s="153"/>
      <c r="UQB53" s="153"/>
      <c r="UQC53" s="153"/>
      <c r="UQD53" s="153"/>
      <c r="UQE53" s="153"/>
      <c r="UQF53" s="153"/>
      <c r="UQG53" s="153"/>
      <c r="UQH53" s="153"/>
      <c r="UQI53" s="153"/>
      <c r="UQJ53" s="153"/>
      <c r="UQK53" s="153"/>
      <c r="UQL53" s="153"/>
      <c r="UQM53" s="153"/>
      <c r="UQN53" s="153"/>
      <c r="UQO53" s="153"/>
      <c r="UQP53" s="153"/>
      <c r="UQQ53" s="153"/>
      <c r="UQR53" s="153"/>
      <c r="UQS53" s="153"/>
      <c r="UQT53" s="153"/>
      <c r="UQU53" s="153"/>
      <c r="UQV53" s="153"/>
      <c r="UQW53" s="153"/>
      <c r="UQX53" s="153"/>
      <c r="UQY53" s="153"/>
      <c r="UQZ53" s="153"/>
      <c r="URA53" s="153"/>
      <c r="URB53" s="153"/>
      <c r="URC53" s="153"/>
      <c r="URD53" s="153"/>
      <c r="URE53" s="153"/>
      <c r="URF53" s="153"/>
      <c r="URG53" s="153"/>
      <c r="URH53" s="153"/>
      <c r="URI53" s="153"/>
      <c r="URJ53" s="153"/>
      <c r="URK53" s="153"/>
      <c r="URL53" s="153"/>
      <c r="URM53" s="153"/>
      <c r="URN53" s="153"/>
      <c r="URO53" s="153"/>
      <c r="URP53" s="153"/>
      <c r="URQ53" s="153"/>
      <c r="URR53" s="153"/>
      <c r="URS53" s="153"/>
      <c r="URT53" s="153"/>
      <c r="URU53" s="153"/>
      <c r="URV53" s="153"/>
      <c r="URW53" s="153"/>
      <c r="URX53" s="153"/>
      <c r="URY53" s="153"/>
      <c r="URZ53" s="153"/>
      <c r="USA53" s="153"/>
      <c r="USB53" s="153"/>
      <c r="USC53" s="153"/>
      <c r="USD53" s="153"/>
      <c r="USE53" s="153"/>
      <c r="USF53" s="153"/>
      <c r="USG53" s="153"/>
      <c r="USH53" s="153"/>
      <c r="USI53" s="153"/>
      <c r="USJ53" s="153"/>
      <c r="USK53" s="153"/>
      <c r="USL53" s="153"/>
      <c r="USM53" s="153"/>
      <c r="USN53" s="153"/>
      <c r="USO53" s="153"/>
      <c r="USP53" s="153"/>
      <c r="USQ53" s="153"/>
      <c r="USR53" s="153"/>
      <c r="USS53" s="153"/>
      <c r="UST53" s="153"/>
      <c r="USU53" s="153"/>
      <c r="USV53" s="153"/>
      <c r="USW53" s="153"/>
      <c r="USX53" s="153"/>
      <c r="USY53" s="153"/>
      <c r="USZ53" s="153"/>
      <c r="UTA53" s="153"/>
      <c r="UTB53" s="153"/>
      <c r="UTC53" s="153"/>
      <c r="UTD53" s="153"/>
      <c r="UTE53" s="153"/>
      <c r="UTF53" s="153"/>
      <c r="UTG53" s="153"/>
      <c r="UTH53" s="153"/>
      <c r="UTI53" s="153"/>
      <c r="UTJ53" s="153"/>
      <c r="UTK53" s="153"/>
      <c r="UTL53" s="153"/>
      <c r="UTM53" s="153"/>
      <c r="UTN53" s="153"/>
      <c r="UTO53" s="153"/>
      <c r="UTP53" s="153"/>
      <c r="UTQ53" s="153"/>
      <c r="UTR53" s="153"/>
      <c r="UTS53" s="153"/>
      <c r="UTT53" s="153"/>
      <c r="UTU53" s="153"/>
      <c r="UTV53" s="153"/>
      <c r="UTW53" s="153"/>
      <c r="UTX53" s="153"/>
      <c r="UTY53" s="153"/>
      <c r="UTZ53" s="153"/>
      <c r="UUA53" s="153"/>
      <c r="UUB53" s="153"/>
      <c r="UUC53" s="153"/>
      <c r="UUD53" s="153"/>
      <c r="UUE53" s="153"/>
      <c r="UUF53" s="153"/>
      <c r="UUG53" s="153"/>
      <c r="UUH53" s="153"/>
      <c r="UUI53" s="153"/>
      <c r="UUJ53" s="153"/>
      <c r="UUK53" s="153"/>
      <c r="UUL53" s="153"/>
      <c r="UUM53" s="153"/>
      <c r="UUN53" s="153"/>
      <c r="UUO53" s="153"/>
      <c r="UUP53" s="153"/>
      <c r="UUQ53" s="153"/>
      <c r="UUR53" s="153"/>
      <c r="UUS53" s="153"/>
      <c r="UUT53" s="153"/>
      <c r="UUU53" s="153"/>
      <c r="UUV53" s="153"/>
      <c r="UUW53" s="153"/>
      <c r="UUX53" s="153"/>
      <c r="UUY53" s="153"/>
      <c r="UUZ53" s="153"/>
      <c r="UVA53" s="153"/>
      <c r="UVB53" s="153"/>
      <c r="UVC53" s="153"/>
      <c r="UVD53" s="153"/>
      <c r="UVE53" s="153"/>
      <c r="UVF53" s="153"/>
      <c r="UVG53" s="153"/>
      <c r="UVH53" s="153"/>
      <c r="UVI53" s="153"/>
      <c r="UVJ53" s="153"/>
      <c r="UVK53" s="153"/>
      <c r="UVL53" s="153"/>
      <c r="UVM53" s="153"/>
      <c r="UVN53" s="153"/>
      <c r="UVO53" s="153"/>
      <c r="UVP53" s="153"/>
      <c r="UVQ53" s="153"/>
      <c r="UVR53" s="153"/>
      <c r="UVS53" s="153"/>
      <c r="UVT53" s="153"/>
      <c r="UVU53" s="153"/>
      <c r="UVV53" s="153"/>
      <c r="UVW53" s="153"/>
      <c r="UVX53" s="153"/>
      <c r="UVY53" s="153"/>
      <c r="UVZ53" s="153"/>
      <c r="UWA53" s="153"/>
      <c r="UWB53" s="153"/>
      <c r="UWC53" s="153"/>
      <c r="UWD53" s="153"/>
      <c r="UWE53" s="153"/>
      <c r="UWF53" s="153"/>
      <c r="UWG53" s="153"/>
      <c r="UWH53" s="153"/>
      <c r="UWI53" s="153"/>
      <c r="UWJ53" s="153"/>
      <c r="UWK53" s="153"/>
      <c r="UWL53" s="153"/>
      <c r="UWM53" s="153"/>
      <c r="UWN53" s="153"/>
      <c r="UWO53" s="153"/>
      <c r="UWP53" s="153"/>
      <c r="UWQ53" s="153"/>
      <c r="UWR53" s="153"/>
      <c r="UWS53" s="153"/>
      <c r="UWT53" s="153"/>
      <c r="UWU53" s="153"/>
      <c r="UWV53" s="153"/>
      <c r="UWW53" s="153"/>
      <c r="UWX53" s="153"/>
      <c r="UWY53" s="153"/>
      <c r="UWZ53" s="153"/>
      <c r="UXA53" s="153"/>
      <c r="UXB53" s="153"/>
      <c r="UXC53" s="153"/>
      <c r="UXD53" s="153"/>
      <c r="UXE53" s="153"/>
      <c r="UXF53" s="153"/>
      <c r="UXG53" s="153"/>
      <c r="UXH53" s="153"/>
      <c r="UXI53" s="153"/>
      <c r="UXJ53" s="153"/>
      <c r="UXK53" s="153"/>
      <c r="UXL53" s="153"/>
      <c r="UXM53" s="153"/>
      <c r="UXN53" s="153"/>
      <c r="UXO53" s="153"/>
      <c r="UXP53" s="153"/>
      <c r="UXQ53" s="153"/>
      <c r="UXR53" s="153"/>
      <c r="UXS53" s="153"/>
      <c r="UXT53" s="153"/>
      <c r="UXU53" s="153"/>
      <c r="UXV53" s="153"/>
      <c r="UXW53" s="153"/>
      <c r="UXX53" s="153"/>
      <c r="UXY53" s="153"/>
      <c r="UXZ53" s="153"/>
      <c r="UYA53" s="153"/>
      <c r="UYB53" s="153"/>
      <c r="UYC53" s="153"/>
      <c r="UYD53" s="153"/>
      <c r="UYE53" s="153"/>
      <c r="UYF53" s="153"/>
      <c r="UYG53" s="153"/>
      <c r="UYH53" s="153"/>
      <c r="UYI53" s="153"/>
      <c r="UYJ53" s="153"/>
      <c r="UYK53" s="153"/>
      <c r="UYL53" s="153"/>
      <c r="UYM53" s="153"/>
      <c r="UYN53" s="153"/>
      <c r="UYO53" s="153"/>
      <c r="UYP53" s="153"/>
      <c r="UYQ53" s="153"/>
      <c r="UYR53" s="153"/>
      <c r="UYS53" s="153"/>
      <c r="UYT53" s="153"/>
      <c r="UYU53" s="153"/>
      <c r="UYV53" s="153"/>
      <c r="UYW53" s="153"/>
      <c r="UYX53" s="153"/>
      <c r="UYY53" s="153"/>
      <c r="UYZ53" s="153"/>
      <c r="UZA53" s="153"/>
      <c r="UZB53" s="153"/>
      <c r="UZC53" s="153"/>
      <c r="UZD53" s="153"/>
      <c r="UZE53" s="153"/>
      <c r="UZF53" s="153"/>
      <c r="UZG53" s="153"/>
      <c r="UZH53" s="153"/>
      <c r="UZI53" s="153"/>
      <c r="UZJ53" s="153"/>
      <c r="UZK53" s="153"/>
      <c r="UZL53" s="153"/>
      <c r="UZM53" s="153"/>
      <c r="UZN53" s="153"/>
      <c r="UZO53" s="153"/>
      <c r="UZP53" s="153"/>
      <c r="UZQ53" s="153"/>
      <c r="UZR53" s="153"/>
      <c r="UZS53" s="153"/>
      <c r="UZT53" s="153"/>
      <c r="UZU53" s="153"/>
      <c r="UZV53" s="153"/>
      <c r="UZW53" s="153"/>
      <c r="UZX53" s="153"/>
      <c r="UZY53" s="153"/>
      <c r="UZZ53" s="153"/>
      <c r="VAA53" s="153"/>
      <c r="VAB53" s="153"/>
      <c r="VAC53" s="153"/>
      <c r="VAD53" s="153"/>
      <c r="VAE53" s="153"/>
      <c r="VAF53" s="153"/>
      <c r="VAG53" s="153"/>
      <c r="VAH53" s="153"/>
      <c r="VAI53" s="153"/>
      <c r="VAJ53" s="153"/>
      <c r="VAK53" s="153"/>
      <c r="VAL53" s="153"/>
      <c r="VAM53" s="153"/>
      <c r="VAN53" s="153"/>
      <c r="VAO53" s="153"/>
      <c r="VAP53" s="153"/>
      <c r="VAQ53" s="153"/>
      <c r="VAR53" s="153"/>
      <c r="VAS53" s="153"/>
      <c r="VAT53" s="153"/>
      <c r="VAU53" s="153"/>
      <c r="VAV53" s="153"/>
      <c r="VAW53" s="153"/>
      <c r="VAX53" s="153"/>
      <c r="VAY53" s="153"/>
      <c r="VAZ53" s="153"/>
      <c r="VBA53" s="153"/>
      <c r="VBB53" s="153"/>
      <c r="VBC53" s="153"/>
      <c r="VBD53" s="153"/>
      <c r="VBE53" s="153"/>
      <c r="VBF53" s="153"/>
      <c r="VBG53" s="153"/>
      <c r="VBH53" s="153"/>
      <c r="VBI53" s="153"/>
      <c r="VBJ53" s="153"/>
      <c r="VBK53" s="153"/>
      <c r="VBL53" s="153"/>
      <c r="VBM53" s="153"/>
      <c r="VBN53" s="153"/>
      <c r="VBO53" s="153"/>
      <c r="VBP53" s="153"/>
      <c r="VBQ53" s="153"/>
      <c r="VBR53" s="153"/>
      <c r="VBS53" s="153"/>
      <c r="VBT53" s="153"/>
      <c r="VBU53" s="153"/>
      <c r="VBV53" s="153"/>
      <c r="VBW53" s="153"/>
      <c r="VBX53" s="153"/>
      <c r="VBY53" s="153"/>
      <c r="VBZ53" s="153"/>
      <c r="VCA53" s="153"/>
      <c r="VCB53" s="153"/>
      <c r="VCC53" s="153"/>
      <c r="VCD53" s="153"/>
      <c r="VCE53" s="153"/>
      <c r="VCF53" s="153"/>
      <c r="VCG53" s="153"/>
      <c r="VCH53" s="153"/>
      <c r="VCI53" s="153"/>
      <c r="VCJ53" s="153"/>
      <c r="VCK53" s="153"/>
      <c r="VCL53" s="153"/>
      <c r="VCM53" s="153"/>
      <c r="VCN53" s="153"/>
      <c r="VCO53" s="153"/>
      <c r="VCP53" s="153"/>
      <c r="VCQ53" s="153"/>
      <c r="VCR53" s="153"/>
      <c r="VCS53" s="153"/>
      <c r="VCT53" s="153"/>
      <c r="VCU53" s="153"/>
      <c r="VCV53" s="153"/>
      <c r="VCW53" s="153"/>
      <c r="VCX53" s="153"/>
      <c r="VCY53" s="153"/>
      <c r="VCZ53" s="153"/>
      <c r="VDA53" s="153"/>
      <c r="VDB53" s="153"/>
      <c r="VDC53" s="153"/>
      <c r="VDD53" s="153"/>
      <c r="VDE53" s="153"/>
      <c r="VDF53" s="153"/>
      <c r="VDG53" s="153"/>
      <c r="VDH53" s="153"/>
      <c r="VDI53" s="153"/>
      <c r="VDJ53" s="153"/>
      <c r="VDK53" s="153"/>
      <c r="VDL53" s="153"/>
      <c r="VDM53" s="153"/>
      <c r="VDN53" s="153"/>
      <c r="VDO53" s="153"/>
      <c r="VDP53" s="153"/>
      <c r="VDQ53" s="153"/>
      <c r="VDR53" s="153"/>
      <c r="VDS53" s="153"/>
      <c r="VDT53" s="153"/>
      <c r="VDU53" s="153"/>
      <c r="VDV53" s="153"/>
      <c r="VDW53" s="153"/>
      <c r="VDX53" s="153"/>
      <c r="VDY53" s="153"/>
      <c r="VDZ53" s="153"/>
      <c r="VEA53" s="153"/>
      <c r="VEB53" s="153"/>
      <c r="VEC53" s="153"/>
      <c r="VED53" s="153"/>
      <c r="VEE53" s="153"/>
      <c r="VEF53" s="153"/>
      <c r="VEG53" s="153"/>
      <c r="VEH53" s="153"/>
      <c r="VEI53" s="153"/>
      <c r="VEJ53" s="153"/>
      <c r="VEK53" s="153"/>
      <c r="VEL53" s="153"/>
      <c r="VEM53" s="153"/>
      <c r="VEN53" s="153"/>
      <c r="VEO53" s="153"/>
      <c r="VEP53" s="153"/>
      <c r="VEQ53" s="153"/>
      <c r="VER53" s="153"/>
      <c r="VES53" s="153"/>
      <c r="VET53" s="153"/>
      <c r="VEU53" s="153"/>
      <c r="VEV53" s="153"/>
      <c r="VEW53" s="153"/>
      <c r="VEX53" s="153"/>
      <c r="VEY53" s="153"/>
      <c r="VEZ53" s="153"/>
      <c r="VFA53" s="153"/>
      <c r="VFB53" s="153"/>
      <c r="VFC53" s="153"/>
      <c r="VFD53" s="153"/>
      <c r="VFE53" s="153"/>
      <c r="VFF53" s="153"/>
      <c r="VFG53" s="153"/>
      <c r="VFH53" s="153"/>
      <c r="VFI53" s="153"/>
      <c r="VFJ53" s="153"/>
      <c r="VFK53" s="153"/>
      <c r="VFL53" s="153"/>
      <c r="VFM53" s="153"/>
      <c r="VFN53" s="153"/>
      <c r="VFO53" s="153"/>
      <c r="VFP53" s="153"/>
      <c r="VFQ53" s="153"/>
      <c r="VFR53" s="153"/>
      <c r="VFS53" s="153"/>
      <c r="VFT53" s="153"/>
      <c r="VFU53" s="153"/>
      <c r="VFV53" s="153"/>
      <c r="VFW53" s="153"/>
      <c r="VFX53" s="153"/>
      <c r="VFY53" s="153"/>
      <c r="VFZ53" s="153"/>
      <c r="VGA53" s="153"/>
      <c r="VGB53" s="153"/>
      <c r="VGC53" s="153"/>
      <c r="VGD53" s="153"/>
      <c r="VGE53" s="153"/>
      <c r="VGF53" s="153"/>
      <c r="VGG53" s="153"/>
      <c r="VGH53" s="153"/>
      <c r="VGI53" s="153"/>
      <c r="VGJ53" s="153"/>
      <c r="VGK53" s="153"/>
      <c r="VGL53" s="153"/>
      <c r="VGM53" s="153"/>
      <c r="VGN53" s="153"/>
      <c r="VGO53" s="153"/>
      <c r="VGP53" s="153"/>
      <c r="VGQ53" s="153"/>
      <c r="VGR53" s="153"/>
      <c r="VGS53" s="153"/>
      <c r="VGT53" s="153"/>
      <c r="VGU53" s="153"/>
      <c r="VGV53" s="153"/>
      <c r="VGW53" s="153"/>
      <c r="VGX53" s="153"/>
      <c r="VGY53" s="153"/>
      <c r="VGZ53" s="153"/>
      <c r="VHA53" s="153"/>
      <c r="VHB53" s="153"/>
      <c r="VHC53" s="153"/>
      <c r="VHD53" s="153"/>
      <c r="VHE53" s="153"/>
      <c r="VHF53" s="153"/>
      <c r="VHG53" s="153"/>
      <c r="VHH53" s="153"/>
      <c r="VHI53" s="153"/>
      <c r="VHJ53" s="153"/>
      <c r="VHK53" s="153"/>
      <c r="VHL53" s="153"/>
      <c r="VHM53" s="153"/>
      <c r="VHN53" s="153"/>
      <c r="VHO53" s="153"/>
      <c r="VHP53" s="153"/>
      <c r="VHQ53" s="153"/>
      <c r="VHR53" s="153"/>
      <c r="VHS53" s="153"/>
      <c r="VHT53" s="153"/>
      <c r="VHU53" s="153"/>
      <c r="VHV53" s="153"/>
      <c r="VHW53" s="153"/>
      <c r="VHX53" s="153"/>
      <c r="VHY53" s="153"/>
      <c r="VHZ53" s="153"/>
      <c r="VIA53" s="153"/>
      <c r="VIB53" s="153"/>
      <c r="VIC53" s="153"/>
      <c r="VID53" s="153"/>
      <c r="VIE53" s="153"/>
      <c r="VIF53" s="153"/>
      <c r="VIG53" s="153"/>
      <c r="VIH53" s="153"/>
      <c r="VII53" s="153"/>
      <c r="VIJ53" s="153"/>
      <c r="VIK53" s="153"/>
      <c r="VIL53" s="153"/>
      <c r="VIM53" s="153"/>
      <c r="VIN53" s="153"/>
      <c r="VIO53" s="153"/>
      <c r="VIP53" s="153"/>
      <c r="VIQ53" s="153"/>
      <c r="VIR53" s="153"/>
      <c r="VIS53" s="153"/>
      <c r="VIT53" s="153"/>
      <c r="VIU53" s="153"/>
      <c r="VIV53" s="153"/>
      <c r="VIW53" s="153"/>
      <c r="VIX53" s="153"/>
      <c r="VIY53" s="153"/>
      <c r="VIZ53" s="153"/>
      <c r="VJA53" s="153"/>
      <c r="VJB53" s="153"/>
      <c r="VJC53" s="153"/>
      <c r="VJD53" s="153"/>
      <c r="VJE53" s="153"/>
      <c r="VJF53" s="153"/>
      <c r="VJG53" s="153"/>
      <c r="VJH53" s="153"/>
      <c r="VJI53" s="153"/>
      <c r="VJJ53" s="153"/>
      <c r="VJK53" s="153"/>
      <c r="VJL53" s="153"/>
      <c r="VJM53" s="153"/>
      <c r="VJN53" s="153"/>
      <c r="VJO53" s="153"/>
      <c r="VJP53" s="153"/>
      <c r="VJQ53" s="153"/>
      <c r="VJR53" s="153"/>
      <c r="VJS53" s="153"/>
      <c r="VJT53" s="153"/>
      <c r="VJU53" s="153"/>
      <c r="VJV53" s="153"/>
      <c r="VJW53" s="153"/>
      <c r="VJX53" s="153"/>
      <c r="VJY53" s="153"/>
      <c r="VJZ53" s="153"/>
      <c r="VKA53" s="153"/>
      <c r="VKB53" s="153"/>
      <c r="VKC53" s="153"/>
      <c r="VKD53" s="153"/>
      <c r="VKE53" s="153"/>
      <c r="VKF53" s="153"/>
      <c r="VKG53" s="153"/>
      <c r="VKH53" s="153"/>
      <c r="VKI53" s="153"/>
      <c r="VKJ53" s="153"/>
      <c r="VKK53" s="153"/>
      <c r="VKL53" s="153"/>
      <c r="VKM53" s="153"/>
      <c r="VKN53" s="153"/>
      <c r="VKO53" s="153"/>
      <c r="VKP53" s="153"/>
      <c r="VKQ53" s="153"/>
      <c r="VKR53" s="153"/>
      <c r="VKS53" s="153"/>
      <c r="VKT53" s="153"/>
      <c r="VKU53" s="153"/>
      <c r="VKV53" s="153"/>
      <c r="VKW53" s="153"/>
      <c r="VKX53" s="153"/>
      <c r="VKY53" s="153"/>
      <c r="VKZ53" s="153"/>
      <c r="VLA53" s="153"/>
      <c r="VLB53" s="153"/>
      <c r="VLC53" s="153"/>
      <c r="VLD53" s="153"/>
      <c r="VLE53" s="153"/>
      <c r="VLF53" s="153"/>
      <c r="VLG53" s="153"/>
      <c r="VLH53" s="153"/>
      <c r="VLI53" s="153"/>
      <c r="VLJ53" s="153"/>
      <c r="VLK53" s="153"/>
      <c r="VLL53" s="153"/>
      <c r="VLM53" s="153"/>
      <c r="VLN53" s="153"/>
      <c r="VLO53" s="153"/>
      <c r="VLP53" s="153"/>
      <c r="VLQ53" s="153"/>
      <c r="VLR53" s="153"/>
      <c r="VLS53" s="153"/>
      <c r="VLT53" s="153"/>
      <c r="VLU53" s="153"/>
      <c r="VLV53" s="153"/>
      <c r="VLW53" s="153"/>
      <c r="VLX53" s="153"/>
      <c r="VLY53" s="153"/>
      <c r="VLZ53" s="153"/>
      <c r="VMA53" s="153"/>
      <c r="VMB53" s="153"/>
      <c r="VMC53" s="153"/>
      <c r="VMD53" s="153"/>
      <c r="VME53" s="153"/>
      <c r="VMF53" s="153"/>
      <c r="VMG53" s="153"/>
      <c r="VMH53" s="153"/>
      <c r="VMI53" s="153"/>
      <c r="VMJ53" s="153"/>
      <c r="VMK53" s="153"/>
      <c r="VML53" s="153"/>
      <c r="VMM53" s="153"/>
      <c r="VMN53" s="153"/>
      <c r="VMO53" s="153"/>
      <c r="VMP53" s="153"/>
      <c r="VMQ53" s="153"/>
      <c r="VMR53" s="153"/>
      <c r="VMS53" s="153"/>
      <c r="VMT53" s="153"/>
      <c r="VMU53" s="153"/>
      <c r="VMV53" s="153"/>
      <c r="VMW53" s="153"/>
      <c r="VMX53" s="153"/>
      <c r="VMY53" s="153"/>
      <c r="VMZ53" s="153"/>
      <c r="VNA53" s="153"/>
      <c r="VNB53" s="153"/>
      <c r="VNC53" s="153"/>
      <c r="VND53" s="153"/>
      <c r="VNE53" s="153"/>
      <c r="VNF53" s="153"/>
      <c r="VNG53" s="153"/>
      <c r="VNH53" s="153"/>
      <c r="VNI53" s="153"/>
      <c r="VNJ53" s="153"/>
      <c r="VNK53" s="153"/>
      <c r="VNL53" s="153"/>
      <c r="VNM53" s="153"/>
      <c r="VNN53" s="153"/>
      <c r="VNO53" s="153"/>
      <c r="VNP53" s="153"/>
      <c r="VNQ53" s="153"/>
      <c r="VNR53" s="153"/>
      <c r="VNS53" s="153"/>
      <c r="VNT53" s="153"/>
      <c r="VNU53" s="153"/>
      <c r="VNV53" s="153"/>
      <c r="VNW53" s="153"/>
      <c r="VNX53" s="153"/>
      <c r="VNY53" s="153"/>
      <c r="VNZ53" s="153"/>
      <c r="VOA53" s="153"/>
      <c r="VOB53" s="153"/>
      <c r="VOC53" s="153"/>
      <c r="VOD53" s="153"/>
      <c r="VOE53" s="153"/>
      <c r="VOF53" s="153"/>
      <c r="VOG53" s="153"/>
      <c r="VOH53" s="153"/>
      <c r="VOI53" s="153"/>
      <c r="VOJ53" s="153"/>
      <c r="VOK53" s="153"/>
      <c r="VOL53" s="153"/>
      <c r="VOM53" s="153"/>
      <c r="VON53" s="153"/>
      <c r="VOO53" s="153"/>
      <c r="VOP53" s="153"/>
      <c r="VOQ53" s="153"/>
      <c r="VOR53" s="153"/>
      <c r="VOS53" s="153"/>
      <c r="VOT53" s="153"/>
      <c r="VOU53" s="153"/>
      <c r="VOV53" s="153"/>
      <c r="VOW53" s="153"/>
      <c r="VOX53" s="153"/>
      <c r="VOY53" s="153"/>
      <c r="VOZ53" s="153"/>
      <c r="VPA53" s="153"/>
      <c r="VPB53" s="153"/>
      <c r="VPC53" s="153"/>
      <c r="VPD53" s="153"/>
      <c r="VPE53" s="153"/>
      <c r="VPF53" s="153"/>
      <c r="VPG53" s="153"/>
      <c r="VPH53" s="153"/>
      <c r="VPI53" s="153"/>
      <c r="VPJ53" s="153"/>
      <c r="VPK53" s="153"/>
      <c r="VPL53" s="153"/>
      <c r="VPM53" s="153"/>
      <c r="VPN53" s="153"/>
      <c r="VPO53" s="153"/>
      <c r="VPP53" s="153"/>
      <c r="VPQ53" s="153"/>
      <c r="VPR53" s="153"/>
      <c r="VPS53" s="153"/>
      <c r="VPT53" s="153"/>
      <c r="VPU53" s="153"/>
      <c r="VPV53" s="153"/>
      <c r="VPW53" s="153"/>
      <c r="VPX53" s="153"/>
      <c r="VPY53" s="153"/>
      <c r="VPZ53" s="153"/>
      <c r="VQA53" s="153"/>
      <c r="VQB53" s="153"/>
      <c r="VQC53" s="153"/>
      <c r="VQD53" s="153"/>
      <c r="VQE53" s="153"/>
      <c r="VQF53" s="153"/>
      <c r="VQG53" s="153"/>
      <c r="VQH53" s="153"/>
      <c r="VQI53" s="153"/>
      <c r="VQJ53" s="153"/>
      <c r="VQK53" s="153"/>
      <c r="VQL53" s="153"/>
      <c r="VQM53" s="153"/>
      <c r="VQN53" s="153"/>
      <c r="VQO53" s="153"/>
      <c r="VQP53" s="153"/>
      <c r="VQQ53" s="153"/>
      <c r="VQR53" s="153"/>
      <c r="VQS53" s="153"/>
      <c r="VQT53" s="153"/>
      <c r="VQU53" s="153"/>
      <c r="VQV53" s="153"/>
      <c r="VQW53" s="153"/>
      <c r="VQX53" s="153"/>
      <c r="VQY53" s="153"/>
      <c r="VQZ53" s="153"/>
      <c r="VRA53" s="153"/>
      <c r="VRB53" s="153"/>
      <c r="VRC53" s="153"/>
      <c r="VRD53" s="153"/>
      <c r="VRE53" s="153"/>
      <c r="VRF53" s="153"/>
      <c r="VRG53" s="153"/>
      <c r="VRH53" s="153"/>
      <c r="VRI53" s="153"/>
      <c r="VRJ53" s="153"/>
      <c r="VRK53" s="153"/>
      <c r="VRL53" s="153"/>
      <c r="VRM53" s="153"/>
      <c r="VRN53" s="153"/>
      <c r="VRO53" s="153"/>
      <c r="VRP53" s="153"/>
      <c r="VRQ53" s="153"/>
      <c r="VRR53" s="153"/>
      <c r="VRS53" s="153"/>
      <c r="VRT53" s="153"/>
      <c r="VRU53" s="153"/>
      <c r="VRV53" s="153"/>
      <c r="VRW53" s="153"/>
      <c r="VRX53" s="153"/>
      <c r="VRY53" s="153"/>
      <c r="VRZ53" s="153"/>
      <c r="VSA53" s="153"/>
      <c r="VSB53" s="153"/>
      <c r="VSC53" s="153"/>
      <c r="VSD53" s="153"/>
      <c r="VSE53" s="153"/>
      <c r="VSF53" s="153"/>
      <c r="VSG53" s="153"/>
      <c r="VSH53" s="153"/>
      <c r="VSI53" s="153"/>
      <c r="VSJ53" s="153"/>
      <c r="VSK53" s="153"/>
      <c r="VSL53" s="153"/>
      <c r="VSM53" s="153"/>
      <c r="VSN53" s="153"/>
      <c r="VSO53" s="153"/>
      <c r="VSP53" s="153"/>
      <c r="VSQ53" s="153"/>
      <c r="VSR53" s="153"/>
      <c r="VSS53" s="153"/>
      <c r="VST53" s="153"/>
      <c r="VSU53" s="153"/>
      <c r="VSV53" s="153"/>
      <c r="VSW53" s="153"/>
      <c r="VSX53" s="153"/>
      <c r="VSY53" s="153"/>
      <c r="VSZ53" s="153"/>
      <c r="VTA53" s="153"/>
      <c r="VTB53" s="153"/>
      <c r="VTC53" s="153"/>
      <c r="VTD53" s="153"/>
      <c r="VTE53" s="153"/>
      <c r="VTF53" s="153"/>
      <c r="VTG53" s="153"/>
      <c r="VTH53" s="153"/>
      <c r="VTI53" s="153"/>
      <c r="VTJ53" s="153"/>
      <c r="VTK53" s="153"/>
      <c r="VTL53" s="153"/>
      <c r="VTM53" s="153"/>
      <c r="VTN53" s="153"/>
      <c r="VTO53" s="153"/>
      <c r="VTP53" s="153"/>
      <c r="VTQ53" s="153"/>
      <c r="VTR53" s="153"/>
      <c r="VTS53" s="153"/>
      <c r="VTT53" s="153"/>
      <c r="VTU53" s="153"/>
      <c r="VTV53" s="153"/>
      <c r="VTW53" s="153"/>
      <c r="VTX53" s="153"/>
      <c r="VTY53" s="153"/>
      <c r="VTZ53" s="153"/>
      <c r="VUA53" s="153"/>
      <c r="VUB53" s="153"/>
      <c r="VUC53" s="153"/>
      <c r="VUD53" s="153"/>
      <c r="VUE53" s="153"/>
      <c r="VUF53" s="153"/>
      <c r="VUG53" s="153"/>
      <c r="VUH53" s="153"/>
      <c r="VUI53" s="153"/>
      <c r="VUJ53" s="153"/>
      <c r="VUK53" s="153"/>
      <c r="VUL53" s="153"/>
      <c r="VUM53" s="153"/>
      <c r="VUN53" s="153"/>
      <c r="VUO53" s="153"/>
      <c r="VUP53" s="153"/>
      <c r="VUQ53" s="153"/>
      <c r="VUR53" s="153"/>
      <c r="VUS53" s="153"/>
      <c r="VUT53" s="153"/>
      <c r="VUU53" s="153"/>
      <c r="VUV53" s="153"/>
      <c r="VUW53" s="153"/>
      <c r="VUX53" s="153"/>
      <c r="VUY53" s="153"/>
      <c r="VUZ53" s="153"/>
      <c r="VVA53" s="153"/>
      <c r="VVB53" s="153"/>
      <c r="VVC53" s="153"/>
      <c r="VVD53" s="153"/>
      <c r="VVE53" s="153"/>
      <c r="VVF53" s="153"/>
      <c r="VVG53" s="153"/>
      <c r="VVH53" s="153"/>
      <c r="VVI53" s="153"/>
      <c r="VVJ53" s="153"/>
      <c r="VVK53" s="153"/>
      <c r="VVL53" s="153"/>
      <c r="VVM53" s="153"/>
      <c r="VVN53" s="153"/>
      <c r="VVO53" s="153"/>
      <c r="VVP53" s="153"/>
      <c r="VVQ53" s="153"/>
      <c r="VVR53" s="153"/>
      <c r="VVS53" s="153"/>
      <c r="VVT53" s="153"/>
      <c r="VVU53" s="153"/>
      <c r="VVV53" s="153"/>
      <c r="VVW53" s="153"/>
      <c r="VVX53" s="153"/>
      <c r="VVY53" s="153"/>
      <c r="VVZ53" s="153"/>
      <c r="VWA53" s="153"/>
      <c r="VWB53" s="153"/>
      <c r="VWC53" s="153"/>
      <c r="VWD53" s="153"/>
      <c r="VWE53" s="153"/>
      <c r="VWF53" s="153"/>
      <c r="VWG53" s="153"/>
      <c r="VWH53" s="153"/>
      <c r="VWI53" s="153"/>
      <c r="VWJ53" s="153"/>
      <c r="VWK53" s="153"/>
      <c r="VWL53" s="153"/>
      <c r="VWM53" s="153"/>
      <c r="VWN53" s="153"/>
      <c r="VWO53" s="153"/>
      <c r="VWP53" s="153"/>
      <c r="VWQ53" s="153"/>
      <c r="VWR53" s="153"/>
      <c r="VWS53" s="153"/>
      <c r="VWT53" s="153"/>
      <c r="VWU53" s="153"/>
      <c r="VWV53" s="153"/>
      <c r="VWW53" s="153"/>
      <c r="VWX53" s="153"/>
      <c r="VWY53" s="153"/>
      <c r="VWZ53" s="153"/>
      <c r="VXA53" s="153"/>
      <c r="VXB53" s="153"/>
      <c r="VXC53" s="153"/>
      <c r="VXD53" s="153"/>
      <c r="VXE53" s="153"/>
      <c r="VXF53" s="153"/>
      <c r="VXG53" s="153"/>
      <c r="VXH53" s="153"/>
      <c r="VXI53" s="153"/>
      <c r="VXJ53" s="153"/>
      <c r="VXK53" s="153"/>
      <c r="VXL53" s="153"/>
      <c r="VXM53" s="153"/>
      <c r="VXN53" s="153"/>
      <c r="VXO53" s="153"/>
      <c r="VXP53" s="153"/>
      <c r="VXQ53" s="153"/>
      <c r="VXR53" s="153"/>
      <c r="VXS53" s="153"/>
      <c r="VXT53" s="153"/>
      <c r="VXU53" s="153"/>
      <c r="VXV53" s="153"/>
      <c r="VXW53" s="153"/>
      <c r="VXX53" s="153"/>
      <c r="VXY53" s="153"/>
      <c r="VXZ53" s="153"/>
      <c r="VYA53" s="153"/>
      <c r="VYB53" s="153"/>
      <c r="VYC53" s="153"/>
      <c r="VYD53" s="153"/>
      <c r="VYE53" s="153"/>
      <c r="VYF53" s="153"/>
      <c r="VYG53" s="153"/>
      <c r="VYH53" s="153"/>
      <c r="VYI53" s="153"/>
      <c r="VYJ53" s="153"/>
      <c r="VYK53" s="153"/>
      <c r="VYL53" s="153"/>
      <c r="VYM53" s="153"/>
      <c r="VYN53" s="153"/>
      <c r="VYO53" s="153"/>
      <c r="VYP53" s="153"/>
      <c r="VYQ53" s="153"/>
      <c r="VYR53" s="153"/>
      <c r="VYS53" s="153"/>
      <c r="VYT53" s="153"/>
      <c r="VYU53" s="153"/>
      <c r="VYV53" s="153"/>
      <c r="VYW53" s="153"/>
      <c r="VYX53" s="153"/>
      <c r="VYY53" s="153"/>
      <c r="VYZ53" s="153"/>
      <c r="VZA53" s="153"/>
      <c r="VZB53" s="153"/>
      <c r="VZC53" s="153"/>
      <c r="VZD53" s="153"/>
      <c r="VZE53" s="153"/>
      <c r="VZF53" s="153"/>
      <c r="VZG53" s="153"/>
      <c r="VZH53" s="153"/>
      <c r="VZI53" s="153"/>
      <c r="VZJ53" s="153"/>
      <c r="VZK53" s="153"/>
      <c r="VZL53" s="153"/>
      <c r="VZM53" s="153"/>
      <c r="VZN53" s="153"/>
      <c r="VZO53" s="153"/>
      <c r="VZP53" s="153"/>
      <c r="VZQ53" s="153"/>
      <c r="VZR53" s="153"/>
      <c r="VZS53" s="153"/>
      <c r="VZT53" s="153"/>
      <c r="VZU53" s="153"/>
      <c r="VZV53" s="153"/>
      <c r="VZW53" s="153"/>
      <c r="VZX53" s="153"/>
      <c r="VZY53" s="153"/>
      <c r="VZZ53" s="153"/>
      <c r="WAA53" s="153"/>
      <c r="WAB53" s="153"/>
      <c r="WAC53" s="153"/>
      <c r="WAD53" s="153"/>
      <c r="WAE53" s="153"/>
      <c r="WAF53" s="153"/>
      <c r="WAG53" s="153"/>
      <c r="WAH53" s="153"/>
      <c r="WAI53" s="153"/>
      <c r="WAJ53" s="153"/>
      <c r="WAK53" s="153"/>
      <c r="WAL53" s="153"/>
      <c r="WAM53" s="153"/>
      <c r="WAN53" s="153"/>
      <c r="WAO53" s="153"/>
      <c r="WAP53" s="153"/>
      <c r="WAQ53" s="153"/>
      <c r="WAR53" s="153"/>
      <c r="WAS53" s="153"/>
      <c r="WAT53" s="153"/>
      <c r="WAU53" s="153"/>
      <c r="WAV53" s="153"/>
      <c r="WAW53" s="153"/>
      <c r="WAX53" s="153"/>
      <c r="WAY53" s="153"/>
      <c r="WAZ53" s="153"/>
      <c r="WBA53" s="153"/>
      <c r="WBB53" s="153"/>
      <c r="WBC53" s="153"/>
      <c r="WBD53" s="153"/>
      <c r="WBE53" s="153"/>
      <c r="WBF53" s="153"/>
      <c r="WBG53" s="153"/>
      <c r="WBH53" s="153"/>
      <c r="WBI53" s="153"/>
      <c r="WBJ53" s="153"/>
      <c r="WBK53" s="153"/>
      <c r="WBL53" s="153"/>
      <c r="WBM53" s="153"/>
      <c r="WBN53" s="153"/>
      <c r="WBO53" s="153"/>
      <c r="WBP53" s="153"/>
      <c r="WBQ53" s="153"/>
      <c r="WBR53" s="153"/>
      <c r="WBS53" s="153"/>
      <c r="WBT53" s="153"/>
      <c r="WBU53" s="153"/>
      <c r="WBV53" s="153"/>
      <c r="WBW53" s="153"/>
      <c r="WBX53" s="153"/>
      <c r="WBY53" s="153"/>
      <c r="WBZ53" s="153"/>
      <c r="WCA53" s="153"/>
      <c r="WCB53" s="153"/>
      <c r="WCC53" s="153"/>
      <c r="WCD53" s="153"/>
      <c r="WCE53" s="153"/>
      <c r="WCF53" s="153"/>
      <c r="WCG53" s="153"/>
      <c r="WCH53" s="153"/>
      <c r="WCI53" s="153"/>
      <c r="WCJ53" s="153"/>
      <c r="WCK53" s="153"/>
      <c r="WCL53" s="153"/>
      <c r="WCM53" s="153"/>
      <c r="WCN53" s="153"/>
      <c r="WCO53" s="153"/>
      <c r="WCP53" s="153"/>
      <c r="WCQ53" s="153"/>
      <c r="WCR53" s="153"/>
      <c r="WCS53" s="153"/>
      <c r="WCT53" s="153"/>
      <c r="WCU53" s="153"/>
      <c r="WCV53" s="153"/>
      <c r="WCW53" s="153"/>
      <c r="WCX53" s="153"/>
      <c r="WCY53" s="153"/>
      <c r="WCZ53" s="153"/>
      <c r="WDA53" s="153"/>
      <c r="WDB53" s="153"/>
      <c r="WDC53" s="153"/>
      <c r="WDD53" s="153"/>
      <c r="WDE53" s="153"/>
      <c r="WDF53" s="153"/>
      <c r="WDG53" s="153"/>
      <c r="WDH53" s="153"/>
      <c r="WDI53" s="153"/>
      <c r="WDJ53" s="153"/>
      <c r="WDK53" s="153"/>
      <c r="WDL53" s="153"/>
      <c r="WDM53" s="153"/>
      <c r="WDN53" s="153"/>
      <c r="WDO53" s="153"/>
      <c r="WDP53" s="153"/>
      <c r="WDQ53" s="153"/>
      <c r="WDR53" s="153"/>
      <c r="WDS53" s="153"/>
      <c r="WDT53" s="153"/>
      <c r="WDU53" s="153"/>
      <c r="WDV53" s="153"/>
      <c r="WDW53" s="153"/>
      <c r="WDX53" s="153"/>
      <c r="WDY53" s="153"/>
      <c r="WDZ53" s="153"/>
      <c r="WEA53" s="153"/>
      <c r="WEB53" s="153"/>
      <c r="WEC53" s="153"/>
      <c r="WED53" s="153"/>
      <c r="WEE53" s="153"/>
      <c r="WEF53" s="153"/>
      <c r="WEG53" s="153"/>
      <c r="WEH53" s="153"/>
      <c r="WEI53" s="153"/>
      <c r="WEJ53" s="153"/>
      <c r="WEK53" s="153"/>
      <c r="WEL53" s="153"/>
      <c r="WEM53" s="153"/>
      <c r="WEN53" s="153"/>
      <c r="WEO53" s="153"/>
      <c r="WEP53" s="153"/>
      <c r="WEQ53" s="153"/>
      <c r="WER53" s="153"/>
      <c r="WES53" s="153"/>
      <c r="WET53" s="153"/>
      <c r="WEU53" s="153"/>
      <c r="WEV53" s="153"/>
      <c r="WEW53" s="153"/>
      <c r="WEX53" s="153"/>
      <c r="WEY53" s="153"/>
      <c r="WEZ53" s="153"/>
      <c r="WFA53" s="153"/>
      <c r="WFB53" s="153"/>
      <c r="WFC53" s="153"/>
      <c r="WFD53" s="153"/>
      <c r="WFE53" s="153"/>
      <c r="WFF53" s="153"/>
      <c r="WFG53" s="153"/>
      <c r="WFH53" s="153"/>
      <c r="WFI53" s="153"/>
      <c r="WFJ53" s="153"/>
      <c r="WFK53" s="153"/>
      <c r="WFL53" s="153"/>
      <c r="WFM53" s="153"/>
      <c r="WFN53" s="153"/>
      <c r="WFO53" s="153"/>
      <c r="WFP53" s="153"/>
      <c r="WFQ53" s="153"/>
      <c r="WFR53" s="153"/>
      <c r="WFS53" s="153"/>
      <c r="WFT53" s="153"/>
      <c r="WFU53" s="153"/>
      <c r="WFV53" s="153"/>
      <c r="WFW53" s="153"/>
      <c r="WFX53" s="153"/>
      <c r="WFY53" s="153"/>
      <c r="WFZ53" s="153"/>
      <c r="WGA53" s="153"/>
      <c r="WGB53" s="153"/>
      <c r="WGC53" s="153"/>
      <c r="WGD53" s="153"/>
      <c r="WGE53" s="153"/>
      <c r="WGF53" s="153"/>
      <c r="WGG53" s="153"/>
      <c r="WGH53" s="153"/>
      <c r="WGI53" s="153"/>
      <c r="WGJ53" s="153"/>
      <c r="WGK53" s="153"/>
      <c r="WGL53" s="153"/>
      <c r="WGM53" s="153"/>
      <c r="WGN53" s="153"/>
      <c r="WGO53" s="153"/>
      <c r="WGP53" s="153"/>
      <c r="WGQ53" s="153"/>
      <c r="WGR53" s="153"/>
      <c r="WGS53" s="153"/>
      <c r="WGT53" s="153"/>
      <c r="WGU53" s="153"/>
      <c r="WGV53" s="153"/>
      <c r="WGW53" s="153"/>
      <c r="WGX53" s="153"/>
      <c r="WGY53" s="153"/>
      <c r="WGZ53" s="153"/>
      <c r="WHA53" s="153"/>
      <c r="WHB53" s="153"/>
      <c r="WHC53" s="153"/>
      <c r="WHD53" s="153"/>
      <c r="WHE53" s="153"/>
      <c r="WHF53" s="153"/>
      <c r="WHG53" s="153"/>
      <c r="WHH53" s="153"/>
      <c r="WHI53" s="153"/>
      <c r="WHJ53" s="153"/>
      <c r="WHK53" s="153"/>
      <c r="WHL53" s="153"/>
      <c r="WHM53" s="153"/>
      <c r="WHN53" s="153"/>
      <c r="WHO53" s="153"/>
      <c r="WHP53" s="153"/>
      <c r="WHQ53" s="153"/>
      <c r="WHR53" s="153"/>
      <c r="WHS53" s="153"/>
      <c r="WHT53" s="153"/>
      <c r="WHU53" s="153"/>
      <c r="WHV53" s="153"/>
      <c r="WHW53" s="153"/>
      <c r="WHX53" s="153"/>
      <c r="WHY53" s="153"/>
      <c r="WHZ53" s="153"/>
      <c r="WIA53" s="153"/>
      <c r="WIB53" s="153"/>
      <c r="WIC53" s="153"/>
      <c r="WID53" s="153"/>
      <c r="WIE53" s="153"/>
      <c r="WIF53" s="153"/>
      <c r="WIG53" s="153"/>
      <c r="WIH53" s="153"/>
      <c r="WII53" s="153"/>
      <c r="WIJ53" s="153"/>
      <c r="WIK53" s="153"/>
      <c r="WIL53" s="153"/>
      <c r="WIM53" s="153"/>
      <c r="WIN53" s="153"/>
      <c r="WIO53" s="153"/>
      <c r="WIP53" s="153"/>
      <c r="WIQ53" s="153"/>
      <c r="WIR53" s="153"/>
      <c r="WIS53" s="153"/>
      <c r="WIT53" s="153"/>
      <c r="WIU53" s="153"/>
      <c r="WIV53" s="153"/>
      <c r="WIW53" s="153"/>
      <c r="WIX53" s="153"/>
      <c r="WIY53" s="153"/>
      <c r="WIZ53" s="153"/>
      <c r="WJA53" s="153"/>
      <c r="WJB53" s="153"/>
      <c r="WJC53" s="153"/>
      <c r="WJD53" s="153"/>
      <c r="WJE53" s="153"/>
      <c r="WJF53" s="153"/>
      <c r="WJG53" s="153"/>
      <c r="WJH53" s="153"/>
      <c r="WJI53" s="153"/>
      <c r="WJJ53" s="153"/>
      <c r="WJK53" s="153"/>
      <c r="WJL53" s="153"/>
      <c r="WJM53" s="153"/>
      <c r="WJN53" s="153"/>
      <c r="WJO53" s="153"/>
      <c r="WJP53" s="153"/>
      <c r="WJQ53" s="153"/>
      <c r="WJR53" s="153"/>
      <c r="WJS53" s="153"/>
      <c r="WJT53" s="153"/>
      <c r="WJU53" s="153"/>
      <c r="WJV53" s="153"/>
      <c r="WJW53" s="153"/>
      <c r="WJX53" s="153"/>
      <c r="WJY53" s="153"/>
      <c r="WJZ53" s="153"/>
      <c r="WKA53" s="153"/>
      <c r="WKB53" s="153"/>
      <c r="WKC53" s="153"/>
      <c r="WKD53" s="153"/>
      <c r="WKE53" s="153"/>
      <c r="WKF53" s="153"/>
      <c r="WKG53" s="153"/>
      <c r="WKH53" s="153"/>
      <c r="WKI53" s="153"/>
      <c r="WKJ53" s="153"/>
      <c r="WKK53" s="153"/>
      <c r="WKL53" s="153"/>
      <c r="WKM53" s="153"/>
      <c r="WKN53" s="153"/>
      <c r="WKO53" s="153"/>
      <c r="WKP53" s="153"/>
      <c r="WKQ53" s="153"/>
      <c r="WKR53" s="153"/>
      <c r="WKS53" s="153"/>
      <c r="WKT53" s="153"/>
      <c r="WKU53" s="153"/>
      <c r="WKV53" s="153"/>
      <c r="WKW53" s="153"/>
      <c r="WKX53" s="153"/>
      <c r="WKY53" s="153"/>
      <c r="WKZ53" s="153"/>
      <c r="WLA53" s="153"/>
      <c r="WLB53" s="153"/>
      <c r="WLC53" s="153"/>
      <c r="WLD53" s="153"/>
      <c r="WLE53" s="153"/>
      <c r="WLF53" s="153"/>
      <c r="WLG53" s="153"/>
      <c r="WLH53" s="153"/>
      <c r="WLI53" s="153"/>
      <c r="WLJ53" s="153"/>
      <c r="WLK53" s="153"/>
      <c r="WLL53" s="153"/>
      <c r="WLM53" s="153"/>
      <c r="WLN53" s="153"/>
      <c r="WLO53" s="153"/>
      <c r="WLP53" s="153"/>
      <c r="WLQ53" s="153"/>
      <c r="WLR53" s="153"/>
      <c r="WLS53" s="153"/>
      <c r="WLT53" s="153"/>
      <c r="WLU53" s="153"/>
      <c r="WLV53" s="153"/>
      <c r="WLW53" s="153"/>
      <c r="WLX53" s="153"/>
      <c r="WLY53" s="153"/>
      <c r="WLZ53" s="153"/>
      <c r="WMA53" s="153"/>
      <c r="WMB53" s="153"/>
      <c r="WMC53" s="153"/>
      <c r="WMD53" s="153"/>
      <c r="WME53" s="153"/>
      <c r="WMF53" s="153"/>
      <c r="WMG53" s="153"/>
      <c r="WMH53" s="153"/>
      <c r="WMI53" s="153"/>
      <c r="WMJ53" s="153"/>
      <c r="WMK53" s="153"/>
      <c r="WML53" s="153"/>
      <c r="WMM53" s="153"/>
      <c r="WMN53" s="153"/>
      <c r="WMO53" s="153"/>
      <c r="WMP53" s="153"/>
      <c r="WMQ53" s="153"/>
      <c r="WMR53" s="153"/>
      <c r="WMS53" s="153"/>
      <c r="WMT53" s="153"/>
      <c r="WMU53" s="153"/>
      <c r="WMV53" s="153"/>
      <c r="WMW53" s="153"/>
      <c r="WMX53" s="153"/>
      <c r="WMY53" s="153"/>
      <c r="WMZ53" s="153"/>
      <c r="WNA53" s="153"/>
      <c r="WNB53" s="153"/>
      <c r="WNC53" s="153"/>
      <c r="WND53" s="153"/>
      <c r="WNE53" s="153"/>
      <c r="WNF53" s="153"/>
      <c r="WNG53" s="153"/>
      <c r="WNH53" s="153"/>
      <c r="WNI53" s="153"/>
      <c r="WNJ53" s="153"/>
      <c r="WNK53" s="153"/>
      <c r="WNL53" s="153"/>
      <c r="WNM53" s="153"/>
      <c r="WNN53" s="153"/>
      <c r="WNO53" s="153"/>
      <c r="WNP53" s="153"/>
      <c r="WNQ53" s="153"/>
      <c r="WNR53" s="153"/>
      <c r="WNS53" s="153"/>
      <c r="WNT53" s="153"/>
      <c r="WNU53" s="153"/>
      <c r="WNV53" s="153"/>
      <c r="WNW53" s="153"/>
      <c r="WNX53" s="153"/>
      <c r="WNY53" s="153"/>
      <c r="WNZ53" s="153"/>
      <c r="WOA53" s="153"/>
      <c r="WOB53" s="153"/>
      <c r="WOC53" s="153"/>
      <c r="WOD53" s="153"/>
      <c r="WOE53" s="153"/>
      <c r="WOF53" s="153"/>
      <c r="WOG53" s="153"/>
      <c r="WOH53" s="153"/>
      <c r="WOI53" s="153"/>
      <c r="WOJ53" s="153"/>
      <c r="WOK53" s="153"/>
      <c r="WOL53" s="153"/>
      <c r="WOM53" s="153"/>
      <c r="WON53" s="153"/>
      <c r="WOO53" s="153"/>
      <c r="WOP53" s="153"/>
      <c r="WOQ53" s="153"/>
      <c r="WOR53" s="153"/>
      <c r="WOS53" s="153"/>
      <c r="WOT53" s="153"/>
      <c r="WOU53" s="153"/>
      <c r="WOV53" s="153"/>
      <c r="WOW53" s="153"/>
      <c r="WOX53" s="153"/>
      <c r="WOY53" s="153"/>
      <c r="WOZ53" s="153"/>
      <c r="WPA53" s="153"/>
      <c r="WPB53" s="153"/>
      <c r="WPC53" s="153"/>
      <c r="WPD53" s="153"/>
      <c r="WPE53" s="153"/>
      <c r="WPF53" s="153"/>
      <c r="WPG53" s="153"/>
      <c r="WPH53" s="153"/>
      <c r="WPI53" s="153"/>
      <c r="WPJ53" s="153"/>
      <c r="WPK53" s="153"/>
      <c r="WPL53" s="153"/>
      <c r="WPM53" s="153"/>
      <c r="WPN53" s="153"/>
      <c r="WPO53" s="153"/>
      <c r="WPP53" s="153"/>
      <c r="WPQ53" s="153"/>
      <c r="WPR53" s="153"/>
      <c r="WPS53" s="153"/>
      <c r="WPT53" s="153"/>
      <c r="WPU53" s="153"/>
      <c r="WPV53" s="153"/>
      <c r="WPW53" s="153"/>
      <c r="WPX53" s="153"/>
      <c r="WPY53" s="153"/>
      <c r="WPZ53" s="153"/>
      <c r="WQA53" s="153"/>
      <c r="WQB53" s="153"/>
      <c r="WQC53" s="153"/>
      <c r="WQD53" s="153"/>
      <c r="WQE53" s="153"/>
      <c r="WQF53" s="153"/>
      <c r="WQG53" s="153"/>
      <c r="WQH53" s="153"/>
      <c r="WQI53" s="153"/>
      <c r="WQJ53" s="153"/>
      <c r="WQK53" s="153"/>
      <c r="WQL53" s="153"/>
      <c r="WQM53" s="153"/>
      <c r="WQN53" s="153"/>
      <c r="WQO53" s="153"/>
      <c r="WQP53" s="153"/>
      <c r="WQQ53" s="153"/>
      <c r="WQR53" s="153"/>
      <c r="WQS53" s="153"/>
      <c r="WQT53" s="153"/>
      <c r="WQU53" s="153"/>
      <c r="WQV53" s="153"/>
      <c r="WQW53" s="153"/>
      <c r="WQX53" s="153"/>
      <c r="WQY53" s="153"/>
      <c r="WQZ53" s="153"/>
      <c r="WRA53" s="153"/>
      <c r="WRB53" s="153"/>
      <c r="WRC53" s="153"/>
      <c r="WRD53" s="153"/>
      <c r="WRE53" s="153"/>
      <c r="WRF53" s="153"/>
      <c r="WRG53" s="153"/>
      <c r="WRH53" s="153"/>
      <c r="WRI53" s="153"/>
      <c r="WRJ53" s="153"/>
      <c r="WRK53" s="153"/>
      <c r="WRL53" s="153"/>
      <c r="WRM53" s="153"/>
      <c r="WRN53" s="153"/>
      <c r="WRO53" s="153"/>
      <c r="WRP53" s="153"/>
      <c r="WRQ53" s="153"/>
      <c r="WRR53" s="153"/>
      <c r="WRS53" s="153"/>
      <c r="WRT53" s="153"/>
      <c r="WRU53" s="153"/>
      <c r="WRV53" s="153"/>
      <c r="WRW53" s="153"/>
      <c r="WRX53" s="153"/>
      <c r="WRY53" s="153"/>
      <c r="WRZ53" s="153"/>
      <c r="WSA53" s="153"/>
      <c r="WSB53" s="153"/>
      <c r="WSC53" s="153"/>
      <c r="WSD53" s="153"/>
      <c r="WSE53" s="153"/>
      <c r="WSF53" s="153"/>
      <c r="WSG53" s="153"/>
      <c r="WSH53" s="153"/>
      <c r="WSI53" s="153"/>
      <c r="WSJ53" s="153"/>
      <c r="WSK53" s="153"/>
      <c r="WSL53" s="153"/>
      <c r="WSM53" s="153"/>
      <c r="WSN53" s="153"/>
      <c r="WSO53" s="153"/>
      <c r="WSP53" s="153"/>
      <c r="WSQ53" s="153"/>
      <c r="WSR53" s="153"/>
      <c r="WSS53" s="153"/>
      <c r="WST53" s="153"/>
      <c r="WSU53" s="153"/>
      <c r="WSV53" s="153"/>
      <c r="WSW53" s="153"/>
      <c r="WSX53" s="153"/>
      <c r="WSY53" s="153"/>
      <c r="WSZ53" s="153"/>
      <c r="WTA53" s="153"/>
      <c r="WTB53" s="153"/>
      <c r="WTC53" s="153"/>
      <c r="WTD53" s="153"/>
      <c r="WTE53" s="153"/>
      <c r="WTF53" s="153"/>
      <c r="WTG53" s="153"/>
      <c r="WTH53" s="153"/>
      <c r="WTI53" s="153"/>
      <c r="WTJ53" s="153"/>
      <c r="WTK53" s="153"/>
      <c r="WTL53" s="153"/>
      <c r="WTM53" s="153"/>
      <c r="WTN53" s="153"/>
      <c r="WTO53" s="153"/>
      <c r="WTP53" s="153"/>
      <c r="WTQ53" s="153"/>
      <c r="WTR53" s="153"/>
      <c r="WTS53" s="153"/>
      <c r="WTT53" s="153"/>
      <c r="WTU53" s="153"/>
      <c r="WTV53" s="153"/>
      <c r="WTW53" s="153"/>
      <c r="WTX53" s="153"/>
      <c r="WTY53" s="153"/>
      <c r="WTZ53" s="153"/>
      <c r="WUA53" s="153"/>
      <c r="WUB53" s="153"/>
      <c r="WUC53" s="153"/>
      <c r="WUD53" s="153"/>
      <c r="WUE53" s="153"/>
      <c r="WUF53" s="153"/>
      <c r="WUG53" s="153"/>
      <c r="WUH53" s="153"/>
      <c r="WUI53" s="153"/>
      <c r="WUJ53" s="153"/>
      <c r="WUK53" s="153"/>
      <c r="WUL53" s="153"/>
      <c r="WUM53" s="153"/>
      <c r="WUN53" s="153"/>
      <c r="WUO53" s="153"/>
      <c r="WUP53" s="153"/>
      <c r="WUQ53" s="153"/>
      <c r="WUR53" s="153"/>
      <c r="WUS53" s="153"/>
      <c r="WUT53" s="153"/>
      <c r="WUU53" s="153"/>
      <c r="WUV53" s="153"/>
      <c r="WUW53" s="153"/>
      <c r="WUX53" s="153"/>
      <c r="WUY53" s="153"/>
      <c r="WUZ53" s="153"/>
      <c r="WVA53" s="153"/>
      <c r="WVB53" s="153"/>
      <c r="WVC53" s="153"/>
      <c r="WVD53" s="153"/>
      <c r="WVE53" s="153"/>
      <c r="WVF53" s="153"/>
      <c r="WVG53" s="153"/>
      <c r="WVH53" s="153"/>
      <c r="WVI53" s="153"/>
      <c r="WVJ53" s="153"/>
      <c r="WVK53" s="153"/>
      <c r="WVL53" s="153"/>
      <c r="WVM53" s="153"/>
      <c r="WVN53" s="153"/>
      <c r="WVO53" s="153"/>
      <c r="WVP53" s="153"/>
      <c r="WVQ53" s="153"/>
      <c r="WVR53" s="153"/>
      <c r="WVS53" s="153"/>
      <c r="WVT53" s="153"/>
      <c r="WVU53" s="153"/>
      <c r="WVV53" s="153"/>
      <c r="WVW53" s="153"/>
      <c r="WVX53" s="153"/>
      <c r="WVY53" s="153"/>
      <c r="WVZ53" s="153"/>
      <c r="WWA53" s="153"/>
      <c r="WWB53" s="153"/>
      <c r="WWC53" s="153"/>
      <c r="WWD53" s="153"/>
      <c r="WWE53" s="153"/>
      <c r="WWF53" s="153"/>
      <c r="WWG53" s="153"/>
      <c r="WWH53" s="153"/>
      <c r="WWI53" s="153"/>
      <c r="WWJ53" s="153"/>
      <c r="WWK53" s="153"/>
      <c r="WWL53" s="153"/>
      <c r="WWM53" s="153"/>
      <c r="WWN53" s="153"/>
      <c r="WWO53" s="153"/>
      <c r="WWP53" s="153"/>
      <c r="WWQ53" s="153"/>
      <c r="WWR53" s="153"/>
      <c r="WWS53" s="153"/>
      <c r="WWT53" s="153"/>
      <c r="WWU53" s="153"/>
      <c r="WWV53" s="153"/>
      <c r="WWW53" s="153"/>
      <c r="WWX53" s="153"/>
      <c r="WWY53" s="153"/>
      <c r="WWZ53" s="153"/>
      <c r="WXA53" s="153"/>
      <c r="WXB53" s="153"/>
      <c r="WXC53" s="153"/>
      <c r="WXD53" s="153"/>
      <c r="WXE53" s="153"/>
      <c r="WXF53" s="153"/>
      <c r="WXG53" s="153"/>
      <c r="WXH53" s="153"/>
      <c r="WXI53" s="153"/>
      <c r="WXJ53" s="153"/>
      <c r="WXK53" s="153"/>
      <c r="WXL53" s="153"/>
      <c r="WXM53" s="153"/>
      <c r="WXN53" s="153"/>
      <c r="WXO53" s="153"/>
      <c r="WXP53" s="153"/>
      <c r="WXQ53" s="153"/>
      <c r="WXR53" s="153"/>
      <c r="WXS53" s="153"/>
      <c r="WXT53" s="153"/>
      <c r="WXU53" s="153"/>
      <c r="WXV53" s="153"/>
      <c r="WXW53" s="153"/>
      <c r="WXX53" s="153"/>
      <c r="WXY53" s="153"/>
      <c r="WXZ53" s="153"/>
      <c r="WYA53" s="153"/>
      <c r="WYB53" s="153"/>
      <c r="WYC53" s="153"/>
      <c r="WYD53" s="153"/>
      <c r="WYE53" s="153"/>
      <c r="WYF53" s="153"/>
      <c r="WYG53" s="153"/>
      <c r="WYH53" s="153"/>
      <c r="WYI53" s="153"/>
      <c r="WYJ53" s="153"/>
      <c r="WYK53" s="153"/>
      <c r="WYL53" s="153"/>
      <c r="WYM53" s="153"/>
      <c r="WYN53" s="153"/>
      <c r="WYO53" s="153"/>
      <c r="WYP53" s="153"/>
      <c r="WYQ53" s="153"/>
      <c r="WYR53" s="153"/>
      <c r="WYS53" s="153"/>
      <c r="WYT53" s="153"/>
      <c r="WYU53" s="153"/>
      <c r="WYV53" s="153"/>
      <c r="WYW53" s="153"/>
      <c r="WYX53" s="153"/>
      <c r="WYY53" s="153"/>
      <c r="WYZ53" s="153"/>
      <c r="WZA53" s="153"/>
      <c r="WZB53" s="153"/>
      <c r="WZC53" s="153"/>
      <c r="WZD53" s="153"/>
      <c r="WZE53" s="153"/>
      <c r="WZF53" s="153"/>
      <c r="WZG53" s="153"/>
      <c r="WZH53" s="153"/>
      <c r="WZI53" s="153"/>
      <c r="WZJ53" s="153"/>
      <c r="WZK53" s="153"/>
      <c r="WZL53" s="153"/>
      <c r="WZM53" s="153"/>
      <c r="WZN53" s="153"/>
      <c r="WZO53" s="153"/>
      <c r="WZP53" s="153"/>
      <c r="WZQ53" s="153"/>
      <c r="WZR53" s="153"/>
      <c r="WZS53" s="153"/>
      <c r="WZT53" s="153"/>
      <c r="WZU53" s="153"/>
      <c r="WZV53" s="153"/>
      <c r="WZW53" s="153"/>
      <c r="WZX53" s="153"/>
      <c r="WZY53" s="153"/>
      <c r="WZZ53" s="153"/>
      <c r="XAA53" s="153"/>
      <c r="XAB53" s="153"/>
      <c r="XAC53" s="153"/>
      <c r="XAD53" s="153"/>
      <c r="XAE53" s="153"/>
      <c r="XAF53" s="153"/>
      <c r="XAG53" s="153"/>
      <c r="XAH53" s="153"/>
      <c r="XAI53" s="153"/>
      <c r="XAJ53" s="153"/>
      <c r="XAK53" s="153"/>
      <c r="XAL53" s="153"/>
      <c r="XAM53" s="153"/>
      <c r="XAN53" s="153"/>
      <c r="XAO53" s="153"/>
      <c r="XAP53" s="153"/>
      <c r="XAQ53" s="153"/>
      <c r="XAR53" s="153"/>
      <c r="XAS53" s="153"/>
      <c r="XAT53" s="153"/>
      <c r="XAU53" s="153"/>
      <c r="XAV53" s="153"/>
      <c r="XAW53" s="153"/>
      <c r="XAX53" s="153"/>
      <c r="XAY53" s="153"/>
      <c r="XAZ53" s="153"/>
      <c r="XBA53" s="153"/>
      <c r="XBB53" s="153"/>
      <c r="XBC53" s="153"/>
      <c r="XBD53" s="153"/>
      <c r="XBE53" s="153"/>
      <c r="XBF53" s="153"/>
      <c r="XBG53" s="153"/>
      <c r="XBH53" s="153"/>
      <c r="XBI53" s="153"/>
      <c r="XBJ53" s="153"/>
      <c r="XBK53" s="153"/>
      <c r="XBL53" s="153"/>
      <c r="XBM53" s="153"/>
      <c r="XBN53" s="153"/>
      <c r="XBO53" s="153"/>
      <c r="XBP53" s="153"/>
      <c r="XBQ53" s="153"/>
      <c r="XBR53" s="153"/>
      <c r="XBS53" s="153"/>
      <c r="XBT53" s="153"/>
      <c r="XBU53" s="153"/>
      <c r="XBV53" s="153"/>
      <c r="XBW53" s="153"/>
      <c r="XBX53" s="153"/>
      <c r="XBY53" s="153"/>
      <c r="XBZ53" s="153"/>
      <c r="XCA53" s="153"/>
      <c r="XCB53" s="153"/>
      <c r="XCC53" s="153"/>
      <c r="XCD53" s="153"/>
      <c r="XCE53" s="153"/>
      <c r="XCF53" s="153"/>
      <c r="XCG53" s="153"/>
      <c r="XCH53" s="153"/>
      <c r="XCI53" s="153"/>
      <c r="XCJ53" s="153"/>
      <c r="XCK53" s="153"/>
      <c r="XCL53" s="153"/>
      <c r="XCM53" s="153"/>
      <c r="XCN53" s="153"/>
      <c r="XCO53" s="153"/>
      <c r="XCP53" s="153"/>
      <c r="XCQ53" s="153"/>
      <c r="XCR53" s="153"/>
      <c r="XCS53" s="153"/>
      <c r="XCT53" s="153"/>
      <c r="XCU53" s="153"/>
      <c r="XCV53" s="153"/>
      <c r="XCW53" s="153"/>
      <c r="XCX53" s="153"/>
      <c r="XCY53" s="153"/>
      <c r="XCZ53" s="153"/>
      <c r="XDA53" s="153"/>
      <c r="XDB53" s="153"/>
      <c r="XDC53" s="153"/>
      <c r="XDD53" s="153"/>
      <c r="XDE53" s="153"/>
      <c r="XDF53" s="153"/>
      <c r="XDG53" s="153"/>
      <c r="XDH53" s="153"/>
      <c r="XDI53" s="153"/>
      <c r="XDJ53" s="153"/>
      <c r="XDK53" s="153"/>
      <c r="XDL53" s="153"/>
      <c r="XDM53" s="153"/>
      <c r="XDN53" s="153"/>
      <c r="XDO53" s="153"/>
      <c r="XDP53" s="153"/>
      <c r="XDQ53" s="153"/>
      <c r="XDR53" s="153"/>
      <c r="XDS53" s="153"/>
      <c r="XDT53" s="153"/>
      <c r="XDU53" s="153"/>
      <c r="XDV53" s="153"/>
      <c r="XDW53" s="153"/>
      <c r="XDX53" s="153"/>
      <c r="XDY53" s="153"/>
      <c r="XDZ53" s="153"/>
      <c r="XEA53" s="153"/>
      <c r="XEB53" s="153"/>
      <c r="XEC53" s="153"/>
      <c r="XED53" s="153"/>
      <c r="XEE53" s="153"/>
      <c r="XEF53" s="153"/>
      <c r="XEG53" s="153"/>
      <c r="XEH53" s="153"/>
      <c r="XEI53" s="153"/>
      <c r="XEJ53" s="153"/>
      <c r="XEK53" s="153"/>
      <c r="XEL53" s="153"/>
      <c r="XEM53" s="153"/>
      <c r="XEN53" s="153"/>
      <c r="XEO53" s="153"/>
      <c r="XEP53" s="153"/>
      <c r="XEQ53" s="153"/>
      <c r="XER53" s="153"/>
      <c r="XES53" s="153"/>
      <c r="XET53" s="153"/>
      <c r="XEU53" s="153"/>
      <c r="XEV53" s="153"/>
      <c r="XEW53" s="153"/>
      <c r="XEX53" s="153"/>
      <c r="XEY53" s="153"/>
      <c r="XEZ53" s="153"/>
      <c r="XFA53" s="153"/>
      <c r="XFB53" s="153"/>
      <c r="XFC53" s="153"/>
      <c r="XFD53" s="153"/>
    </row>
    <row r="54" spans="1:16384" s="259" customFormat="1" ht="38.25" customHeight="1">
      <c r="A54" s="462">
        <v>7</v>
      </c>
      <c r="B54" s="463">
        <f>+PROPONENTES!D18</f>
        <v>0</v>
      </c>
      <c r="C54" s="464">
        <f t="shared" ref="C54:I54" si="1">SUM(C55:C55)</f>
        <v>2972219028</v>
      </c>
      <c r="D54" s="464">
        <f t="shared" si="1"/>
        <v>3644042891</v>
      </c>
      <c r="E54" s="464">
        <f t="shared" si="1"/>
        <v>224920000</v>
      </c>
      <c r="F54" s="464">
        <f t="shared" si="1"/>
        <v>1260155558</v>
      </c>
      <c r="G54" s="464">
        <f t="shared" si="1"/>
        <v>2383887333</v>
      </c>
      <c r="H54" s="464">
        <f t="shared" si="1"/>
        <v>519097333</v>
      </c>
      <c r="I54" s="464">
        <f t="shared" si="1"/>
        <v>54210000</v>
      </c>
      <c r="J54" s="238">
        <f>SUM(C54/E54)</f>
        <v>13.214560857193669</v>
      </c>
      <c r="K54" s="242" t="str">
        <f>+IF(J54&gt;=$K$9,"ADMISIBLE","NO ADMISIBLE")</f>
        <v>ADMISIBLE</v>
      </c>
      <c r="L54" s="483">
        <f>SUM(F54/D54)</f>
        <v>0.34581249334696701</v>
      </c>
      <c r="M54" s="242" t="str">
        <f>+IF(L54&lt;$M$9,"ADMISIBLE","NO ADMISIBLE")</f>
        <v>ADMISIBLE</v>
      </c>
      <c r="N54" s="239">
        <f>IF(I54=0,"",H54/I54)</f>
        <v>9.5756748385906665</v>
      </c>
      <c r="O54" s="242" t="str">
        <f>+IF(I54=0,"ADMISIBLE",IF(N54&gt;$O$9,"ADMISIBLE","NO ADMISIBLE"))</f>
        <v>ADMISIBLE</v>
      </c>
      <c r="P54" s="242" t="str">
        <f>+IF(K54="NO ADMISIBLE","NO ADMISIBLE",IF(M54="NO ADMISIBLE","NO ADMISIBLE",IF(O54="NO ADMISIBLE","NO ADMISIBLE","ADMISIBLE")))</f>
        <v>ADMISIBLE</v>
      </c>
      <c r="Q54" s="240">
        <f>H54/G54</f>
        <v>0.21775246078712227</v>
      </c>
      <c r="R54" s="242" t="str">
        <f>+IF(Q54&gt;=$R$9,"ADMISIBLE","NO ADMISIBLE")</f>
        <v>ADMISIBLE</v>
      </c>
      <c r="S54" s="241">
        <f>H54/D54</f>
        <v>0.14245093938988984</v>
      </c>
      <c r="T54" s="242" t="str">
        <f>+IF(S54&gt;=$T$9,"ADMISIBLE","NO ADMISIBLE")</f>
        <v>ADMISIBLE</v>
      </c>
      <c r="U54" s="242" t="str">
        <f>+IF(R54="NO ADMISIBLE","NO ADMISIBLE",IF(T54="NO ADMISIBLE","NO ADMISIBLE","ADMISIBLE"))</f>
        <v>ADMISIBLE</v>
      </c>
      <c r="V54" s="395"/>
      <c r="W54" s="157"/>
      <c r="X54" s="156"/>
      <c r="Y54" s="156"/>
      <c r="Z54" s="156"/>
      <c r="AA54" s="156"/>
      <c r="AB54" s="156"/>
      <c r="AC54" s="156"/>
      <c r="AD54" s="156"/>
      <c r="AE54" s="156"/>
      <c r="AF54" s="156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  <c r="AY54" s="153"/>
      <c r="AZ54" s="153"/>
      <c r="BA54" s="153"/>
      <c r="BB54" s="153"/>
      <c r="BC54" s="153"/>
      <c r="BD54" s="153"/>
      <c r="BE54" s="153"/>
      <c r="BF54" s="153"/>
      <c r="BG54" s="153"/>
      <c r="BH54" s="153"/>
      <c r="BI54" s="153"/>
      <c r="BJ54" s="153"/>
      <c r="BK54" s="153"/>
      <c r="BL54" s="153"/>
      <c r="BM54" s="153"/>
      <c r="BN54" s="153"/>
      <c r="BO54" s="153"/>
      <c r="BP54" s="153"/>
      <c r="BQ54" s="153"/>
      <c r="BR54" s="153"/>
      <c r="BS54" s="153"/>
      <c r="BT54" s="153"/>
      <c r="BU54" s="153"/>
      <c r="BV54" s="153"/>
      <c r="BW54" s="153"/>
      <c r="BX54" s="153"/>
      <c r="BY54" s="153"/>
      <c r="BZ54" s="153"/>
      <c r="CA54" s="153"/>
      <c r="CB54" s="153"/>
      <c r="CC54" s="153"/>
      <c r="CD54" s="153"/>
      <c r="CE54" s="153"/>
      <c r="CF54" s="153"/>
      <c r="CG54" s="153"/>
      <c r="CH54" s="153"/>
      <c r="CI54" s="153"/>
      <c r="CJ54" s="153"/>
      <c r="CK54" s="153"/>
      <c r="CL54" s="153"/>
      <c r="CM54" s="153"/>
      <c r="CN54" s="153"/>
      <c r="CO54" s="153"/>
      <c r="CP54" s="153"/>
      <c r="CQ54" s="153"/>
      <c r="CR54" s="153"/>
      <c r="CS54" s="153"/>
      <c r="CT54" s="153"/>
      <c r="CU54" s="153"/>
      <c r="CV54" s="153"/>
      <c r="CW54" s="153"/>
      <c r="CX54" s="153"/>
      <c r="CY54" s="153"/>
      <c r="CZ54" s="153"/>
      <c r="DA54" s="153"/>
      <c r="DB54" s="153"/>
      <c r="DC54" s="153"/>
      <c r="DD54" s="153"/>
      <c r="DE54" s="153"/>
      <c r="DF54" s="153"/>
      <c r="DG54" s="153"/>
      <c r="DH54" s="153"/>
      <c r="DI54" s="153"/>
      <c r="DJ54" s="153"/>
      <c r="DK54" s="153"/>
      <c r="DL54" s="153"/>
      <c r="DM54" s="153"/>
      <c r="DN54" s="153"/>
      <c r="DO54" s="153"/>
      <c r="DP54" s="153"/>
      <c r="DQ54" s="153"/>
      <c r="DR54" s="153"/>
      <c r="DS54" s="153"/>
      <c r="DT54" s="153"/>
      <c r="DU54" s="153"/>
      <c r="DV54" s="153"/>
      <c r="DW54" s="153"/>
      <c r="DX54" s="153"/>
      <c r="DY54" s="153"/>
      <c r="DZ54" s="153"/>
      <c r="EA54" s="153"/>
      <c r="EB54" s="153"/>
      <c r="EC54" s="153"/>
      <c r="ED54" s="153"/>
      <c r="EE54" s="153"/>
      <c r="EF54" s="153"/>
      <c r="EG54" s="153"/>
      <c r="EH54" s="153"/>
      <c r="EI54" s="153"/>
      <c r="EJ54" s="153"/>
      <c r="EK54" s="153"/>
      <c r="EL54" s="153"/>
      <c r="EM54" s="153"/>
      <c r="EN54" s="153"/>
      <c r="EO54" s="153"/>
      <c r="EP54" s="153"/>
      <c r="EQ54" s="153"/>
      <c r="ER54" s="153"/>
      <c r="ES54" s="153"/>
      <c r="ET54" s="153"/>
      <c r="EU54" s="153"/>
      <c r="EV54" s="153"/>
      <c r="EW54" s="153"/>
      <c r="EX54" s="153"/>
      <c r="EY54" s="153"/>
      <c r="EZ54" s="153"/>
      <c r="FA54" s="153"/>
      <c r="FB54" s="153"/>
      <c r="FC54" s="153"/>
      <c r="FD54" s="153"/>
      <c r="FE54" s="153"/>
      <c r="FF54" s="153"/>
      <c r="FG54" s="153"/>
      <c r="FH54" s="153"/>
      <c r="FI54" s="153"/>
      <c r="FJ54" s="153"/>
      <c r="FK54" s="153"/>
      <c r="FL54" s="153"/>
      <c r="FM54" s="153"/>
      <c r="FN54" s="153"/>
      <c r="FO54" s="153"/>
      <c r="FP54" s="153"/>
      <c r="FQ54" s="153"/>
      <c r="FR54" s="153"/>
      <c r="FS54" s="153"/>
      <c r="FT54" s="153"/>
      <c r="FU54" s="153"/>
      <c r="FV54" s="153"/>
      <c r="FW54" s="153"/>
      <c r="FX54" s="153"/>
      <c r="FY54" s="153"/>
      <c r="FZ54" s="153"/>
      <c r="GA54" s="153"/>
      <c r="GB54" s="153"/>
      <c r="GC54" s="153"/>
      <c r="GD54" s="153"/>
      <c r="GE54" s="153"/>
      <c r="GF54" s="153"/>
      <c r="GG54" s="153"/>
      <c r="GH54" s="153"/>
      <c r="GI54" s="153"/>
      <c r="GJ54" s="153"/>
      <c r="GK54" s="153"/>
      <c r="GL54" s="153"/>
      <c r="GM54" s="153"/>
      <c r="GN54" s="153"/>
      <c r="GO54" s="153"/>
      <c r="GP54" s="153"/>
      <c r="GQ54" s="153"/>
      <c r="GR54" s="153"/>
      <c r="GS54" s="153"/>
      <c r="GT54" s="153"/>
      <c r="GU54" s="153"/>
      <c r="GV54" s="153"/>
      <c r="GW54" s="153"/>
      <c r="GX54" s="153"/>
      <c r="GY54" s="153"/>
      <c r="GZ54" s="153"/>
      <c r="HA54" s="153"/>
      <c r="HB54" s="153"/>
      <c r="HC54" s="153"/>
      <c r="HD54" s="153"/>
      <c r="HE54" s="153"/>
      <c r="HF54" s="153"/>
      <c r="HG54" s="153"/>
      <c r="HH54" s="153"/>
      <c r="HI54" s="153"/>
      <c r="HJ54" s="153"/>
      <c r="HK54" s="153"/>
      <c r="HL54" s="153"/>
      <c r="HM54" s="153"/>
      <c r="HN54" s="153"/>
      <c r="HO54" s="153"/>
      <c r="HP54" s="153"/>
      <c r="HQ54" s="153"/>
      <c r="HR54" s="153"/>
      <c r="HS54" s="153"/>
      <c r="HT54" s="153"/>
      <c r="HU54" s="153"/>
      <c r="HV54" s="153"/>
      <c r="HW54" s="153"/>
      <c r="HX54" s="153"/>
      <c r="HY54" s="153"/>
      <c r="HZ54" s="153"/>
      <c r="IA54" s="153"/>
      <c r="IB54" s="153"/>
      <c r="IC54" s="153"/>
      <c r="ID54" s="153"/>
      <c r="IE54" s="153"/>
      <c r="IF54" s="153"/>
      <c r="IG54" s="153"/>
      <c r="IH54" s="153"/>
      <c r="II54" s="153"/>
      <c r="IJ54" s="153"/>
      <c r="IK54" s="153"/>
      <c r="IL54" s="153"/>
      <c r="IM54" s="153"/>
      <c r="IN54" s="153"/>
      <c r="IO54" s="153"/>
      <c r="IP54" s="153"/>
      <c r="IQ54" s="153"/>
      <c r="IR54" s="153"/>
      <c r="IS54" s="153"/>
      <c r="IT54" s="153"/>
      <c r="IU54" s="153"/>
      <c r="IV54" s="153"/>
      <c r="IW54" s="153"/>
      <c r="IX54" s="153"/>
      <c r="IY54" s="153"/>
      <c r="IZ54" s="153"/>
      <c r="JA54" s="153"/>
      <c r="JB54" s="153"/>
      <c r="JC54" s="153"/>
      <c r="JD54" s="153"/>
      <c r="JE54" s="153"/>
      <c r="JF54" s="153"/>
      <c r="JG54" s="153"/>
      <c r="JH54" s="153"/>
      <c r="JI54" s="153"/>
      <c r="JJ54" s="153"/>
      <c r="JK54" s="153"/>
      <c r="JL54" s="153"/>
      <c r="JM54" s="153"/>
      <c r="JN54" s="153"/>
      <c r="JO54" s="153"/>
      <c r="JP54" s="153"/>
      <c r="JQ54" s="153"/>
      <c r="JR54" s="153"/>
      <c r="JS54" s="153"/>
      <c r="JT54" s="153"/>
      <c r="JU54" s="153"/>
      <c r="JV54" s="153"/>
      <c r="JW54" s="153"/>
      <c r="JX54" s="153"/>
      <c r="JY54" s="153"/>
      <c r="JZ54" s="153"/>
      <c r="KA54" s="153"/>
      <c r="KB54" s="153"/>
      <c r="KC54" s="153"/>
      <c r="KD54" s="153"/>
      <c r="KE54" s="153"/>
      <c r="KF54" s="153"/>
      <c r="KG54" s="153"/>
      <c r="KH54" s="153"/>
      <c r="KI54" s="153"/>
      <c r="KJ54" s="153"/>
      <c r="KK54" s="153"/>
      <c r="KL54" s="153"/>
      <c r="KM54" s="153"/>
      <c r="KN54" s="153"/>
      <c r="KO54" s="153"/>
      <c r="KP54" s="153"/>
      <c r="KQ54" s="153"/>
      <c r="KR54" s="153"/>
      <c r="KS54" s="153"/>
      <c r="KT54" s="153"/>
      <c r="KU54" s="153"/>
      <c r="KV54" s="153"/>
      <c r="KW54" s="153"/>
      <c r="KX54" s="153"/>
      <c r="KY54" s="153"/>
      <c r="KZ54" s="153"/>
      <c r="LA54" s="153"/>
      <c r="LB54" s="153"/>
      <c r="LC54" s="153"/>
      <c r="LD54" s="153"/>
      <c r="LE54" s="153"/>
      <c r="LF54" s="153"/>
      <c r="LG54" s="153"/>
      <c r="LH54" s="153"/>
      <c r="LI54" s="153"/>
      <c r="LJ54" s="153"/>
      <c r="LK54" s="153"/>
      <c r="LL54" s="153"/>
      <c r="LM54" s="153"/>
      <c r="LN54" s="153"/>
      <c r="LO54" s="153"/>
      <c r="LP54" s="153"/>
      <c r="LQ54" s="153"/>
      <c r="LR54" s="153"/>
      <c r="LS54" s="153"/>
      <c r="LT54" s="153"/>
      <c r="LU54" s="153"/>
      <c r="LV54" s="153"/>
      <c r="LW54" s="153"/>
      <c r="LX54" s="153"/>
      <c r="LY54" s="153"/>
      <c r="LZ54" s="153"/>
      <c r="MA54" s="153"/>
      <c r="MB54" s="153"/>
      <c r="MC54" s="153"/>
      <c r="MD54" s="153"/>
      <c r="ME54" s="153"/>
      <c r="MF54" s="153"/>
      <c r="MG54" s="153"/>
      <c r="MH54" s="153"/>
      <c r="MI54" s="153"/>
      <c r="MJ54" s="153"/>
      <c r="MK54" s="153"/>
      <c r="ML54" s="153"/>
      <c r="MM54" s="153"/>
      <c r="MN54" s="153"/>
      <c r="MO54" s="153"/>
      <c r="MP54" s="153"/>
      <c r="MQ54" s="153"/>
      <c r="MR54" s="153"/>
      <c r="MS54" s="153"/>
      <c r="MT54" s="153"/>
      <c r="MU54" s="153"/>
      <c r="MV54" s="153"/>
      <c r="MW54" s="153"/>
      <c r="MX54" s="153"/>
      <c r="MY54" s="153"/>
      <c r="MZ54" s="153"/>
      <c r="NA54" s="153"/>
      <c r="NB54" s="153"/>
      <c r="NC54" s="153"/>
      <c r="ND54" s="153"/>
      <c r="NE54" s="153"/>
      <c r="NF54" s="153"/>
      <c r="NG54" s="153"/>
      <c r="NH54" s="153"/>
      <c r="NI54" s="153"/>
      <c r="NJ54" s="153"/>
      <c r="NK54" s="153"/>
      <c r="NL54" s="153"/>
      <c r="NM54" s="153"/>
      <c r="NN54" s="153"/>
      <c r="NO54" s="153"/>
      <c r="NP54" s="153"/>
      <c r="NQ54" s="153"/>
      <c r="NR54" s="153"/>
      <c r="NS54" s="153"/>
      <c r="NT54" s="153"/>
      <c r="NU54" s="153"/>
      <c r="NV54" s="153"/>
      <c r="NW54" s="153"/>
      <c r="NX54" s="153"/>
      <c r="NY54" s="153"/>
      <c r="NZ54" s="153"/>
      <c r="OA54" s="153"/>
      <c r="OB54" s="153"/>
      <c r="OC54" s="153"/>
      <c r="OD54" s="153"/>
      <c r="OE54" s="153"/>
      <c r="OF54" s="153"/>
      <c r="OG54" s="153"/>
      <c r="OH54" s="153"/>
      <c r="OI54" s="153"/>
      <c r="OJ54" s="153"/>
      <c r="OK54" s="153"/>
      <c r="OL54" s="153"/>
      <c r="OM54" s="153"/>
      <c r="ON54" s="153"/>
      <c r="OO54" s="153"/>
      <c r="OP54" s="153"/>
      <c r="OQ54" s="153"/>
      <c r="OR54" s="153"/>
      <c r="OS54" s="153"/>
      <c r="OT54" s="153"/>
      <c r="OU54" s="153"/>
      <c r="OV54" s="153"/>
      <c r="OW54" s="153"/>
      <c r="OX54" s="153"/>
      <c r="OY54" s="153"/>
      <c r="OZ54" s="153"/>
      <c r="PA54" s="153"/>
      <c r="PB54" s="153"/>
      <c r="PC54" s="153"/>
      <c r="PD54" s="153"/>
      <c r="PE54" s="153"/>
      <c r="PF54" s="153"/>
      <c r="PG54" s="153"/>
      <c r="PH54" s="153"/>
      <c r="PI54" s="153"/>
      <c r="PJ54" s="153"/>
      <c r="PK54" s="153"/>
      <c r="PL54" s="153"/>
      <c r="PM54" s="153"/>
      <c r="PN54" s="153"/>
      <c r="PO54" s="153"/>
      <c r="PP54" s="153"/>
      <c r="PQ54" s="153"/>
      <c r="PR54" s="153"/>
      <c r="PS54" s="153"/>
      <c r="PT54" s="153"/>
      <c r="PU54" s="153"/>
      <c r="PV54" s="153"/>
      <c r="PW54" s="153"/>
      <c r="PX54" s="153"/>
      <c r="PY54" s="153"/>
      <c r="PZ54" s="153"/>
      <c r="QA54" s="153"/>
      <c r="QB54" s="153"/>
      <c r="QC54" s="153"/>
      <c r="QD54" s="153"/>
      <c r="QE54" s="153"/>
      <c r="QF54" s="153"/>
      <c r="QG54" s="153"/>
      <c r="QH54" s="153"/>
      <c r="QI54" s="153"/>
      <c r="QJ54" s="153"/>
      <c r="QK54" s="153"/>
      <c r="QL54" s="153"/>
      <c r="QM54" s="153"/>
      <c r="QN54" s="153"/>
      <c r="QO54" s="153"/>
      <c r="QP54" s="153"/>
      <c r="QQ54" s="153"/>
      <c r="QR54" s="153"/>
      <c r="QS54" s="153"/>
      <c r="QT54" s="153"/>
      <c r="QU54" s="153"/>
      <c r="QV54" s="153"/>
      <c r="QW54" s="153"/>
      <c r="QX54" s="153"/>
      <c r="QY54" s="153"/>
      <c r="QZ54" s="153"/>
      <c r="RA54" s="153"/>
      <c r="RB54" s="153"/>
      <c r="RC54" s="153"/>
      <c r="RD54" s="153"/>
      <c r="RE54" s="153"/>
      <c r="RF54" s="153"/>
      <c r="RG54" s="153"/>
      <c r="RH54" s="153"/>
      <c r="RI54" s="153"/>
      <c r="RJ54" s="153"/>
      <c r="RK54" s="153"/>
      <c r="RL54" s="153"/>
      <c r="RM54" s="153"/>
      <c r="RN54" s="153"/>
      <c r="RO54" s="153"/>
      <c r="RP54" s="153"/>
      <c r="RQ54" s="153"/>
      <c r="RR54" s="153"/>
      <c r="RS54" s="153"/>
      <c r="RT54" s="153"/>
      <c r="RU54" s="153"/>
      <c r="RV54" s="153"/>
      <c r="RW54" s="153"/>
      <c r="RX54" s="153"/>
      <c r="RY54" s="153"/>
      <c r="RZ54" s="153"/>
      <c r="SA54" s="153"/>
      <c r="SB54" s="153"/>
      <c r="SC54" s="153"/>
      <c r="SD54" s="153"/>
      <c r="SE54" s="153"/>
      <c r="SF54" s="153"/>
      <c r="SG54" s="153"/>
      <c r="SH54" s="153"/>
      <c r="SI54" s="153"/>
      <c r="SJ54" s="153"/>
      <c r="SK54" s="153"/>
      <c r="SL54" s="153"/>
      <c r="SM54" s="153"/>
      <c r="SN54" s="153"/>
      <c r="SO54" s="153"/>
      <c r="SP54" s="153"/>
      <c r="SQ54" s="153"/>
      <c r="SR54" s="153"/>
      <c r="SS54" s="153"/>
      <c r="ST54" s="153"/>
      <c r="SU54" s="153"/>
      <c r="SV54" s="153"/>
      <c r="SW54" s="153"/>
      <c r="SX54" s="153"/>
      <c r="SY54" s="153"/>
      <c r="SZ54" s="153"/>
      <c r="TA54" s="153"/>
      <c r="TB54" s="153"/>
      <c r="TC54" s="153"/>
      <c r="TD54" s="153"/>
      <c r="TE54" s="153"/>
      <c r="TF54" s="153"/>
      <c r="TG54" s="153"/>
      <c r="TH54" s="153"/>
      <c r="TI54" s="153"/>
      <c r="TJ54" s="153"/>
      <c r="TK54" s="153"/>
      <c r="TL54" s="153"/>
      <c r="TM54" s="153"/>
      <c r="TN54" s="153"/>
      <c r="TO54" s="153"/>
      <c r="TP54" s="153"/>
      <c r="TQ54" s="153"/>
      <c r="TR54" s="153"/>
      <c r="TS54" s="153"/>
      <c r="TT54" s="153"/>
      <c r="TU54" s="153"/>
      <c r="TV54" s="153"/>
      <c r="TW54" s="153"/>
      <c r="TX54" s="153"/>
      <c r="TY54" s="153"/>
      <c r="TZ54" s="153"/>
      <c r="UA54" s="153"/>
      <c r="UB54" s="153"/>
      <c r="UC54" s="153"/>
      <c r="UD54" s="153"/>
      <c r="UE54" s="153"/>
      <c r="UF54" s="153"/>
      <c r="UG54" s="153"/>
      <c r="UH54" s="153"/>
      <c r="UI54" s="153"/>
      <c r="UJ54" s="153"/>
      <c r="UK54" s="153"/>
      <c r="UL54" s="153"/>
      <c r="UM54" s="153"/>
      <c r="UN54" s="153"/>
      <c r="UO54" s="153"/>
      <c r="UP54" s="153"/>
      <c r="UQ54" s="153"/>
      <c r="UR54" s="153"/>
      <c r="US54" s="153"/>
      <c r="UT54" s="153"/>
      <c r="UU54" s="153"/>
      <c r="UV54" s="153"/>
      <c r="UW54" s="153"/>
      <c r="UX54" s="153"/>
      <c r="UY54" s="153"/>
      <c r="UZ54" s="153"/>
      <c r="VA54" s="153"/>
      <c r="VB54" s="153"/>
      <c r="VC54" s="153"/>
      <c r="VD54" s="153"/>
      <c r="VE54" s="153"/>
      <c r="VF54" s="153"/>
      <c r="VG54" s="153"/>
      <c r="VH54" s="153"/>
      <c r="VI54" s="153"/>
      <c r="VJ54" s="153"/>
      <c r="VK54" s="153"/>
      <c r="VL54" s="153"/>
      <c r="VM54" s="153"/>
      <c r="VN54" s="153"/>
      <c r="VO54" s="153"/>
      <c r="VP54" s="153"/>
      <c r="VQ54" s="153"/>
      <c r="VR54" s="153"/>
      <c r="VS54" s="153"/>
      <c r="VT54" s="153"/>
      <c r="VU54" s="153"/>
      <c r="VV54" s="153"/>
      <c r="VW54" s="153"/>
      <c r="VX54" s="153"/>
      <c r="VY54" s="153"/>
      <c r="VZ54" s="153"/>
      <c r="WA54" s="153"/>
      <c r="WB54" s="153"/>
      <c r="WC54" s="153"/>
      <c r="WD54" s="153"/>
      <c r="WE54" s="153"/>
      <c r="WF54" s="153"/>
      <c r="WG54" s="153"/>
      <c r="WH54" s="153"/>
      <c r="WI54" s="153"/>
      <c r="WJ54" s="153"/>
      <c r="WK54" s="153"/>
      <c r="WL54" s="153"/>
      <c r="WM54" s="153"/>
      <c r="WN54" s="153"/>
      <c r="WO54" s="153"/>
      <c r="WP54" s="153"/>
      <c r="WQ54" s="153"/>
      <c r="WR54" s="153"/>
      <c r="WS54" s="153"/>
      <c r="WT54" s="153"/>
      <c r="WU54" s="153"/>
      <c r="WV54" s="153"/>
      <c r="WW54" s="153"/>
      <c r="WX54" s="153"/>
      <c r="WY54" s="153"/>
      <c r="WZ54" s="153"/>
      <c r="XA54" s="153"/>
      <c r="XB54" s="153"/>
      <c r="XC54" s="153"/>
      <c r="XD54" s="153"/>
      <c r="XE54" s="153"/>
      <c r="XF54" s="153"/>
      <c r="XG54" s="153"/>
      <c r="XH54" s="153"/>
      <c r="XI54" s="153"/>
      <c r="XJ54" s="153"/>
      <c r="XK54" s="153"/>
      <c r="XL54" s="153"/>
      <c r="XM54" s="153"/>
      <c r="XN54" s="153"/>
      <c r="XO54" s="153"/>
      <c r="XP54" s="153"/>
      <c r="XQ54" s="153"/>
      <c r="XR54" s="153"/>
      <c r="XS54" s="153"/>
      <c r="XT54" s="153"/>
      <c r="XU54" s="153"/>
      <c r="XV54" s="153"/>
      <c r="XW54" s="153"/>
      <c r="XX54" s="153"/>
      <c r="XY54" s="153"/>
      <c r="XZ54" s="153"/>
      <c r="YA54" s="153"/>
      <c r="YB54" s="153"/>
      <c r="YC54" s="153"/>
      <c r="YD54" s="153"/>
      <c r="YE54" s="153"/>
      <c r="YF54" s="153"/>
      <c r="YG54" s="153"/>
      <c r="YH54" s="153"/>
      <c r="YI54" s="153"/>
      <c r="YJ54" s="153"/>
      <c r="YK54" s="153"/>
      <c r="YL54" s="153"/>
      <c r="YM54" s="153"/>
      <c r="YN54" s="153"/>
      <c r="YO54" s="153"/>
      <c r="YP54" s="153"/>
      <c r="YQ54" s="153"/>
      <c r="YR54" s="153"/>
      <c r="YS54" s="153"/>
      <c r="YT54" s="153"/>
      <c r="YU54" s="153"/>
      <c r="YV54" s="153"/>
      <c r="YW54" s="153"/>
      <c r="YX54" s="153"/>
      <c r="YY54" s="153"/>
      <c r="YZ54" s="153"/>
      <c r="ZA54" s="153"/>
      <c r="ZB54" s="153"/>
      <c r="ZC54" s="153"/>
      <c r="ZD54" s="153"/>
      <c r="ZE54" s="153"/>
      <c r="ZF54" s="153"/>
      <c r="ZG54" s="153"/>
      <c r="ZH54" s="153"/>
      <c r="ZI54" s="153"/>
      <c r="ZJ54" s="153"/>
      <c r="ZK54" s="153"/>
      <c r="ZL54" s="153"/>
      <c r="ZM54" s="153"/>
      <c r="ZN54" s="153"/>
      <c r="ZO54" s="153"/>
      <c r="ZP54" s="153"/>
      <c r="ZQ54" s="153"/>
      <c r="ZR54" s="153"/>
      <c r="ZS54" s="153"/>
      <c r="ZT54" s="153"/>
      <c r="ZU54" s="153"/>
      <c r="ZV54" s="153"/>
      <c r="ZW54" s="153"/>
      <c r="ZX54" s="153"/>
      <c r="ZY54" s="153"/>
      <c r="ZZ54" s="153"/>
      <c r="AAA54" s="153"/>
      <c r="AAB54" s="153"/>
      <c r="AAC54" s="153"/>
      <c r="AAD54" s="153"/>
      <c r="AAE54" s="153"/>
      <c r="AAF54" s="153"/>
      <c r="AAG54" s="153"/>
      <c r="AAH54" s="153"/>
      <c r="AAI54" s="153"/>
      <c r="AAJ54" s="153"/>
      <c r="AAK54" s="153"/>
      <c r="AAL54" s="153"/>
      <c r="AAM54" s="153"/>
      <c r="AAN54" s="153"/>
      <c r="AAO54" s="153"/>
      <c r="AAP54" s="153"/>
      <c r="AAQ54" s="153"/>
      <c r="AAR54" s="153"/>
      <c r="AAS54" s="153"/>
      <c r="AAT54" s="153"/>
      <c r="AAU54" s="153"/>
      <c r="AAV54" s="153"/>
      <c r="AAW54" s="153"/>
      <c r="AAX54" s="153"/>
      <c r="AAY54" s="153"/>
      <c r="AAZ54" s="153"/>
      <c r="ABA54" s="153"/>
      <c r="ABB54" s="153"/>
      <c r="ABC54" s="153"/>
      <c r="ABD54" s="153"/>
      <c r="ABE54" s="153"/>
      <c r="ABF54" s="153"/>
      <c r="ABG54" s="153"/>
      <c r="ABH54" s="153"/>
      <c r="ABI54" s="153"/>
      <c r="ABJ54" s="153"/>
      <c r="ABK54" s="153"/>
      <c r="ABL54" s="153"/>
      <c r="ABM54" s="153"/>
      <c r="ABN54" s="153"/>
      <c r="ABO54" s="153"/>
      <c r="ABP54" s="153"/>
      <c r="ABQ54" s="153"/>
      <c r="ABR54" s="153"/>
      <c r="ABS54" s="153"/>
      <c r="ABT54" s="153"/>
      <c r="ABU54" s="153"/>
      <c r="ABV54" s="153"/>
      <c r="ABW54" s="153"/>
      <c r="ABX54" s="153"/>
      <c r="ABY54" s="153"/>
      <c r="ABZ54" s="153"/>
      <c r="ACA54" s="153"/>
      <c r="ACB54" s="153"/>
      <c r="ACC54" s="153"/>
      <c r="ACD54" s="153"/>
      <c r="ACE54" s="153"/>
      <c r="ACF54" s="153"/>
      <c r="ACG54" s="153"/>
      <c r="ACH54" s="153"/>
      <c r="ACI54" s="153"/>
      <c r="ACJ54" s="153"/>
      <c r="ACK54" s="153"/>
      <c r="ACL54" s="153"/>
      <c r="ACM54" s="153"/>
      <c r="ACN54" s="153"/>
      <c r="ACO54" s="153"/>
      <c r="ACP54" s="153"/>
      <c r="ACQ54" s="153"/>
      <c r="ACR54" s="153"/>
      <c r="ACS54" s="153"/>
      <c r="ACT54" s="153"/>
      <c r="ACU54" s="153"/>
      <c r="ACV54" s="153"/>
      <c r="ACW54" s="153"/>
      <c r="ACX54" s="153"/>
      <c r="ACY54" s="153"/>
      <c r="ACZ54" s="153"/>
      <c r="ADA54" s="153"/>
      <c r="ADB54" s="153"/>
      <c r="ADC54" s="153"/>
      <c r="ADD54" s="153"/>
      <c r="ADE54" s="153"/>
      <c r="ADF54" s="153"/>
      <c r="ADG54" s="153"/>
      <c r="ADH54" s="153"/>
      <c r="ADI54" s="153"/>
      <c r="ADJ54" s="153"/>
      <c r="ADK54" s="153"/>
      <c r="ADL54" s="153"/>
      <c r="ADM54" s="153"/>
      <c r="ADN54" s="153"/>
      <c r="ADO54" s="153"/>
      <c r="ADP54" s="153"/>
      <c r="ADQ54" s="153"/>
      <c r="ADR54" s="153"/>
      <c r="ADS54" s="153"/>
      <c r="ADT54" s="153"/>
      <c r="ADU54" s="153"/>
      <c r="ADV54" s="153"/>
      <c r="ADW54" s="153"/>
      <c r="ADX54" s="153"/>
      <c r="ADY54" s="153"/>
      <c r="ADZ54" s="153"/>
      <c r="AEA54" s="153"/>
      <c r="AEB54" s="153"/>
      <c r="AEC54" s="153"/>
      <c r="AED54" s="153"/>
      <c r="AEE54" s="153"/>
      <c r="AEF54" s="153"/>
      <c r="AEG54" s="153"/>
      <c r="AEH54" s="153"/>
      <c r="AEI54" s="153"/>
      <c r="AEJ54" s="153"/>
      <c r="AEK54" s="153"/>
      <c r="AEL54" s="153"/>
      <c r="AEM54" s="153"/>
      <c r="AEN54" s="153"/>
      <c r="AEO54" s="153"/>
      <c r="AEP54" s="153"/>
      <c r="AEQ54" s="153"/>
      <c r="AER54" s="153"/>
      <c r="AES54" s="153"/>
      <c r="AET54" s="153"/>
      <c r="AEU54" s="153"/>
      <c r="AEV54" s="153"/>
      <c r="AEW54" s="153"/>
      <c r="AEX54" s="153"/>
      <c r="AEY54" s="153"/>
      <c r="AEZ54" s="153"/>
      <c r="AFA54" s="153"/>
      <c r="AFB54" s="153"/>
      <c r="AFC54" s="153"/>
      <c r="AFD54" s="153"/>
      <c r="AFE54" s="153"/>
      <c r="AFF54" s="153"/>
      <c r="AFG54" s="153"/>
      <c r="AFH54" s="153"/>
      <c r="AFI54" s="153"/>
      <c r="AFJ54" s="153"/>
      <c r="AFK54" s="153"/>
      <c r="AFL54" s="153"/>
      <c r="AFM54" s="153"/>
      <c r="AFN54" s="153"/>
      <c r="AFO54" s="153"/>
      <c r="AFP54" s="153"/>
      <c r="AFQ54" s="153"/>
      <c r="AFR54" s="153"/>
      <c r="AFS54" s="153"/>
      <c r="AFT54" s="153"/>
      <c r="AFU54" s="153"/>
      <c r="AFV54" s="153"/>
      <c r="AFW54" s="153"/>
      <c r="AFX54" s="153"/>
      <c r="AFY54" s="153"/>
      <c r="AFZ54" s="153"/>
      <c r="AGA54" s="153"/>
      <c r="AGB54" s="153"/>
      <c r="AGC54" s="153"/>
      <c r="AGD54" s="153"/>
      <c r="AGE54" s="153"/>
      <c r="AGF54" s="153"/>
      <c r="AGG54" s="153"/>
      <c r="AGH54" s="153"/>
      <c r="AGI54" s="153"/>
      <c r="AGJ54" s="153"/>
      <c r="AGK54" s="153"/>
      <c r="AGL54" s="153"/>
      <c r="AGM54" s="153"/>
      <c r="AGN54" s="153"/>
      <c r="AGO54" s="153"/>
      <c r="AGP54" s="153"/>
      <c r="AGQ54" s="153"/>
      <c r="AGR54" s="153"/>
      <c r="AGS54" s="153"/>
      <c r="AGT54" s="153"/>
      <c r="AGU54" s="153"/>
      <c r="AGV54" s="153"/>
      <c r="AGW54" s="153"/>
      <c r="AGX54" s="153"/>
      <c r="AGY54" s="153"/>
      <c r="AGZ54" s="153"/>
      <c r="AHA54" s="153"/>
      <c r="AHB54" s="153"/>
      <c r="AHC54" s="153"/>
      <c r="AHD54" s="153"/>
      <c r="AHE54" s="153"/>
      <c r="AHF54" s="153"/>
      <c r="AHG54" s="153"/>
      <c r="AHH54" s="153"/>
      <c r="AHI54" s="153"/>
      <c r="AHJ54" s="153"/>
      <c r="AHK54" s="153"/>
      <c r="AHL54" s="153"/>
      <c r="AHM54" s="153"/>
      <c r="AHN54" s="153"/>
      <c r="AHO54" s="153"/>
      <c r="AHP54" s="153"/>
      <c r="AHQ54" s="153"/>
      <c r="AHR54" s="153"/>
      <c r="AHS54" s="153"/>
      <c r="AHT54" s="153"/>
      <c r="AHU54" s="153"/>
      <c r="AHV54" s="153"/>
      <c r="AHW54" s="153"/>
      <c r="AHX54" s="153"/>
      <c r="AHY54" s="153"/>
      <c r="AHZ54" s="153"/>
      <c r="AIA54" s="153"/>
      <c r="AIB54" s="153"/>
      <c r="AIC54" s="153"/>
      <c r="AID54" s="153"/>
      <c r="AIE54" s="153"/>
      <c r="AIF54" s="153"/>
      <c r="AIG54" s="153"/>
      <c r="AIH54" s="153"/>
      <c r="AII54" s="153"/>
      <c r="AIJ54" s="153"/>
      <c r="AIK54" s="153"/>
      <c r="AIL54" s="153"/>
      <c r="AIM54" s="153"/>
      <c r="AIN54" s="153"/>
      <c r="AIO54" s="153"/>
      <c r="AIP54" s="153"/>
      <c r="AIQ54" s="153"/>
      <c r="AIR54" s="153"/>
      <c r="AIS54" s="153"/>
      <c r="AIT54" s="153"/>
      <c r="AIU54" s="153"/>
      <c r="AIV54" s="153"/>
      <c r="AIW54" s="153"/>
      <c r="AIX54" s="153"/>
      <c r="AIY54" s="153"/>
      <c r="AIZ54" s="153"/>
      <c r="AJA54" s="153"/>
      <c r="AJB54" s="153"/>
      <c r="AJC54" s="153"/>
      <c r="AJD54" s="153"/>
      <c r="AJE54" s="153"/>
      <c r="AJF54" s="153"/>
      <c r="AJG54" s="153"/>
      <c r="AJH54" s="153"/>
      <c r="AJI54" s="153"/>
      <c r="AJJ54" s="153"/>
      <c r="AJK54" s="153"/>
      <c r="AJL54" s="153"/>
      <c r="AJM54" s="153"/>
      <c r="AJN54" s="153"/>
      <c r="AJO54" s="153"/>
      <c r="AJP54" s="153"/>
      <c r="AJQ54" s="153"/>
      <c r="AJR54" s="153"/>
      <c r="AJS54" s="153"/>
      <c r="AJT54" s="153"/>
      <c r="AJU54" s="153"/>
      <c r="AJV54" s="153"/>
      <c r="AJW54" s="153"/>
      <c r="AJX54" s="153"/>
      <c r="AJY54" s="153"/>
      <c r="AJZ54" s="153"/>
      <c r="AKA54" s="153"/>
      <c r="AKB54" s="153"/>
      <c r="AKC54" s="153"/>
      <c r="AKD54" s="153"/>
      <c r="AKE54" s="153"/>
      <c r="AKF54" s="153"/>
      <c r="AKG54" s="153"/>
      <c r="AKH54" s="153"/>
      <c r="AKI54" s="153"/>
      <c r="AKJ54" s="153"/>
      <c r="AKK54" s="153"/>
      <c r="AKL54" s="153"/>
      <c r="AKM54" s="153"/>
      <c r="AKN54" s="153"/>
      <c r="AKO54" s="153"/>
      <c r="AKP54" s="153"/>
      <c r="AKQ54" s="153"/>
      <c r="AKR54" s="153"/>
      <c r="AKS54" s="153"/>
      <c r="AKT54" s="153"/>
      <c r="AKU54" s="153"/>
      <c r="AKV54" s="153"/>
      <c r="AKW54" s="153"/>
      <c r="AKX54" s="153"/>
      <c r="AKY54" s="153"/>
      <c r="AKZ54" s="153"/>
      <c r="ALA54" s="153"/>
      <c r="ALB54" s="153"/>
      <c r="ALC54" s="153"/>
      <c r="ALD54" s="153"/>
      <c r="ALE54" s="153"/>
      <c r="ALF54" s="153"/>
      <c r="ALG54" s="153"/>
      <c r="ALH54" s="153"/>
      <c r="ALI54" s="153"/>
      <c r="ALJ54" s="153"/>
      <c r="ALK54" s="153"/>
      <c r="ALL54" s="153"/>
      <c r="ALM54" s="153"/>
      <c r="ALN54" s="153"/>
      <c r="ALO54" s="153"/>
      <c r="ALP54" s="153"/>
      <c r="ALQ54" s="153"/>
      <c r="ALR54" s="153"/>
      <c r="ALS54" s="153"/>
      <c r="ALT54" s="153"/>
      <c r="ALU54" s="153"/>
      <c r="ALV54" s="153"/>
      <c r="ALW54" s="153"/>
      <c r="ALX54" s="153"/>
      <c r="ALY54" s="153"/>
      <c r="ALZ54" s="153"/>
      <c r="AMA54" s="153"/>
      <c r="AMB54" s="153"/>
      <c r="AMC54" s="153"/>
      <c r="AMD54" s="153"/>
      <c r="AME54" s="153"/>
      <c r="AMF54" s="153"/>
      <c r="AMG54" s="153"/>
      <c r="AMH54" s="153"/>
      <c r="AMI54" s="153"/>
      <c r="AMJ54" s="153"/>
      <c r="AMK54" s="153"/>
      <c r="AML54" s="153"/>
      <c r="AMM54" s="153"/>
      <c r="AMN54" s="153"/>
      <c r="AMO54" s="153"/>
      <c r="AMP54" s="153"/>
      <c r="AMQ54" s="153"/>
      <c r="AMR54" s="153"/>
      <c r="AMS54" s="153"/>
      <c r="AMT54" s="153"/>
      <c r="AMU54" s="153"/>
      <c r="AMV54" s="153"/>
      <c r="AMW54" s="153"/>
      <c r="AMX54" s="153"/>
      <c r="AMY54" s="153"/>
      <c r="AMZ54" s="153"/>
      <c r="ANA54" s="153"/>
      <c r="ANB54" s="153"/>
      <c r="ANC54" s="153"/>
      <c r="AND54" s="153"/>
      <c r="ANE54" s="153"/>
      <c r="ANF54" s="153"/>
      <c r="ANG54" s="153"/>
      <c r="ANH54" s="153"/>
      <c r="ANI54" s="153"/>
      <c r="ANJ54" s="153"/>
      <c r="ANK54" s="153"/>
      <c r="ANL54" s="153"/>
      <c r="ANM54" s="153"/>
      <c r="ANN54" s="153"/>
      <c r="ANO54" s="153"/>
      <c r="ANP54" s="153"/>
      <c r="ANQ54" s="153"/>
      <c r="ANR54" s="153"/>
      <c r="ANS54" s="153"/>
      <c r="ANT54" s="153"/>
      <c r="ANU54" s="153"/>
      <c r="ANV54" s="153"/>
      <c r="ANW54" s="153"/>
      <c r="ANX54" s="153"/>
      <c r="ANY54" s="153"/>
      <c r="ANZ54" s="153"/>
      <c r="AOA54" s="153"/>
      <c r="AOB54" s="153"/>
      <c r="AOC54" s="153"/>
      <c r="AOD54" s="153"/>
      <c r="AOE54" s="153"/>
      <c r="AOF54" s="153"/>
      <c r="AOG54" s="153"/>
      <c r="AOH54" s="153"/>
      <c r="AOI54" s="153"/>
      <c r="AOJ54" s="153"/>
      <c r="AOK54" s="153"/>
      <c r="AOL54" s="153"/>
      <c r="AOM54" s="153"/>
      <c r="AON54" s="153"/>
      <c r="AOO54" s="153"/>
      <c r="AOP54" s="153"/>
      <c r="AOQ54" s="153"/>
      <c r="AOR54" s="153"/>
      <c r="AOS54" s="153"/>
      <c r="AOT54" s="153"/>
      <c r="AOU54" s="153"/>
      <c r="AOV54" s="153"/>
      <c r="AOW54" s="153"/>
      <c r="AOX54" s="153"/>
      <c r="AOY54" s="153"/>
      <c r="AOZ54" s="153"/>
      <c r="APA54" s="153"/>
      <c r="APB54" s="153"/>
      <c r="APC54" s="153"/>
      <c r="APD54" s="153"/>
      <c r="APE54" s="153"/>
      <c r="APF54" s="153"/>
      <c r="APG54" s="153"/>
      <c r="APH54" s="153"/>
      <c r="API54" s="153"/>
      <c r="APJ54" s="153"/>
      <c r="APK54" s="153"/>
      <c r="APL54" s="153"/>
      <c r="APM54" s="153"/>
      <c r="APN54" s="153"/>
      <c r="APO54" s="153"/>
      <c r="APP54" s="153"/>
      <c r="APQ54" s="153"/>
      <c r="APR54" s="153"/>
      <c r="APS54" s="153"/>
      <c r="APT54" s="153"/>
      <c r="APU54" s="153"/>
      <c r="APV54" s="153"/>
      <c r="APW54" s="153"/>
      <c r="APX54" s="153"/>
      <c r="APY54" s="153"/>
      <c r="APZ54" s="153"/>
      <c r="AQA54" s="153"/>
      <c r="AQB54" s="153"/>
      <c r="AQC54" s="153"/>
      <c r="AQD54" s="153"/>
      <c r="AQE54" s="153"/>
      <c r="AQF54" s="153"/>
      <c r="AQG54" s="153"/>
      <c r="AQH54" s="153"/>
      <c r="AQI54" s="153"/>
      <c r="AQJ54" s="153"/>
      <c r="AQK54" s="153"/>
      <c r="AQL54" s="153"/>
      <c r="AQM54" s="153"/>
      <c r="AQN54" s="153"/>
      <c r="AQO54" s="153"/>
      <c r="AQP54" s="153"/>
      <c r="AQQ54" s="153"/>
      <c r="AQR54" s="153"/>
      <c r="AQS54" s="153"/>
      <c r="AQT54" s="153"/>
      <c r="AQU54" s="153"/>
      <c r="AQV54" s="153"/>
      <c r="AQW54" s="153"/>
      <c r="AQX54" s="153"/>
      <c r="AQY54" s="153"/>
      <c r="AQZ54" s="153"/>
      <c r="ARA54" s="153"/>
      <c r="ARB54" s="153"/>
      <c r="ARC54" s="153"/>
      <c r="ARD54" s="153"/>
      <c r="ARE54" s="153"/>
      <c r="ARF54" s="153"/>
      <c r="ARG54" s="153"/>
      <c r="ARH54" s="153"/>
      <c r="ARI54" s="153"/>
      <c r="ARJ54" s="153"/>
      <c r="ARK54" s="153"/>
      <c r="ARL54" s="153"/>
      <c r="ARM54" s="153"/>
      <c r="ARN54" s="153"/>
      <c r="ARO54" s="153"/>
      <c r="ARP54" s="153"/>
      <c r="ARQ54" s="153"/>
      <c r="ARR54" s="153"/>
      <c r="ARS54" s="153"/>
      <c r="ART54" s="153"/>
      <c r="ARU54" s="153"/>
      <c r="ARV54" s="153"/>
      <c r="ARW54" s="153"/>
      <c r="ARX54" s="153"/>
      <c r="ARY54" s="153"/>
      <c r="ARZ54" s="153"/>
      <c r="ASA54" s="153"/>
      <c r="ASB54" s="153"/>
      <c r="ASC54" s="153"/>
      <c r="ASD54" s="153"/>
      <c r="ASE54" s="153"/>
      <c r="ASF54" s="153"/>
      <c r="ASG54" s="153"/>
      <c r="ASH54" s="153"/>
      <c r="ASI54" s="153"/>
      <c r="ASJ54" s="153"/>
      <c r="ASK54" s="153"/>
      <c r="ASL54" s="153"/>
      <c r="ASM54" s="153"/>
      <c r="ASN54" s="153"/>
      <c r="ASO54" s="153"/>
      <c r="ASP54" s="153"/>
      <c r="ASQ54" s="153"/>
      <c r="ASR54" s="153"/>
      <c r="ASS54" s="153"/>
      <c r="AST54" s="153"/>
      <c r="ASU54" s="153"/>
      <c r="ASV54" s="153"/>
      <c r="ASW54" s="153"/>
      <c r="ASX54" s="153"/>
      <c r="ASY54" s="153"/>
      <c r="ASZ54" s="153"/>
      <c r="ATA54" s="153"/>
      <c r="ATB54" s="153"/>
      <c r="ATC54" s="153"/>
      <c r="ATD54" s="153"/>
      <c r="ATE54" s="153"/>
      <c r="ATF54" s="153"/>
      <c r="ATG54" s="153"/>
      <c r="ATH54" s="153"/>
      <c r="ATI54" s="153"/>
      <c r="ATJ54" s="153"/>
      <c r="ATK54" s="153"/>
      <c r="ATL54" s="153"/>
      <c r="ATM54" s="153"/>
      <c r="ATN54" s="153"/>
      <c r="ATO54" s="153"/>
      <c r="ATP54" s="153"/>
      <c r="ATQ54" s="153"/>
      <c r="ATR54" s="153"/>
      <c r="ATS54" s="153"/>
      <c r="ATT54" s="153"/>
      <c r="ATU54" s="153"/>
      <c r="ATV54" s="153"/>
      <c r="ATW54" s="153"/>
      <c r="ATX54" s="153"/>
      <c r="ATY54" s="153"/>
      <c r="ATZ54" s="153"/>
      <c r="AUA54" s="153"/>
      <c r="AUB54" s="153"/>
      <c r="AUC54" s="153"/>
      <c r="AUD54" s="153"/>
      <c r="AUE54" s="153"/>
      <c r="AUF54" s="153"/>
      <c r="AUG54" s="153"/>
      <c r="AUH54" s="153"/>
      <c r="AUI54" s="153"/>
      <c r="AUJ54" s="153"/>
      <c r="AUK54" s="153"/>
      <c r="AUL54" s="153"/>
      <c r="AUM54" s="153"/>
      <c r="AUN54" s="153"/>
      <c r="AUO54" s="153"/>
      <c r="AUP54" s="153"/>
      <c r="AUQ54" s="153"/>
      <c r="AUR54" s="153"/>
      <c r="AUS54" s="153"/>
      <c r="AUT54" s="153"/>
      <c r="AUU54" s="153"/>
      <c r="AUV54" s="153"/>
      <c r="AUW54" s="153"/>
      <c r="AUX54" s="153"/>
      <c r="AUY54" s="153"/>
      <c r="AUZ54" s="153"/>
      <c r="AVA54" s="153"/>
      <c r="AVB54" s="153"/>
      <c r="AVC54" s="153"/>
      <c r="AVD54" s="153"/>
      <c r="AVE54" s="153"/>
      <c r="AVF54" s="153"/>
      <c r="AVG54" s="153"/>
      <c r="AVH54" s="153"/>
      <c r="AVI54" s="153"/>
      <c r="AVJ54" s="153"/>
      <c r="AVK54" s="153"/>
      <c r="AVL54" s="153"/>
      <c r="AVM54" s="153"/>
      <c r="AVN54" s="153"/>
      <c r="AVO54" s="153"/>
      <c r="AVP54" s="153"/>
      <c r="AVQ54" s="153"/>
      <c r="AVR54" s="153"/>
      <c r="AVS54" s="153"/>
      <c r="AVT54" s="153"/>
      <c r="AVU54" s="153"/>
      <c r="AVV54" s="153"/>
      <c r="AVW54" s="153"/>
      <c r="AVX54" s="153"/>
      <c r="AVY54" s="153"/>
      <c r="AVZ54" s="153"/>
      <c r="AWA54" s="153"/>
      <c r="AWB54" s="153"/>
      <c r="AWC54" s="153"/>
      <c r="AWD54" s="153"/>
      <c r="AWE54" s="153"/>
      <c r="AWF54" s="153"/>
      <c r="AWG54" s="153"/>
      <c r="AWH54" s="153"/>
      <c r="AWI54" s="153"/>
      <c r="AWJ54" s="153"/>
      <c r="AWK54" s="153"/>
      <c r="AWL54" s="153"/>
      <c r="AWM54" s="153"/>
      <c r="AWN54" s="153"/>
      <c r="AWO54" s="153"/>
      <c r="AWP54" s="153"/>
      <c r="AWQ54" s="153"/>
      <c r="AWR54" s="153"/>
      <c r="AWS54" s="153"/>
      <c r="AWT54" s="153"/>
      <c r="AWU54" s="153"/>
      <c r="AWV54" s="153"/>
      <c r="AWW54" s="153"/>
      <c r="AWX54" s="153"/>
      <c r="AWY54" s="153"/>
      <c r="AWZ54" s="153"/>
      <c r="AXA54" s="153"/>
      <c r="AXB54" s="153"/>
      <c r="AXC54" s="153"/>
      <c r="AXD54" s="153"/>
      <c r="AXE54" s="153"/>
      <c r="AXF54" s="153"/>
      <c r="AXG54" s="153"/>
      <c r="AXH54" s="153"/>
      <c r="AXI54" s="153"/>
      <c r="AXJ54" s="153"/>
      <c r="AXK54" s="153"/>
      <c r="AXL54" s="153"/>
      <c r="AXM54" s="153"/>
      <c r="AXN54" s="153"/>
      <c r="AXO54" s="153"/>
      <c r="AXP54" s="153"/>
      <c r="AXQ54" s="153"/>
      <c r="AXR54" s="153"/>
      <c r="AXS54" s="153"/>
      <c r="AXT54" s="153"/>
      <c r="AXU54" s="153"/>
      <c r="AXV54" s="153"/>
      <c r="AXW54" s="153"/>
      <c r="AXX54" s="153"/>
      <c r="AXY54" s="153"/>
      <c r="AXZ54" s="153"/>
      <c r="AYA54" s="153"/>
      <c r="AYB54" s="153"/>
      <c r="AYC54" s="153"/>
      <c r="AYD54" s="153"/>
      <c r="AYE54" s="153"/>
      <c r="AYF54" s="153"/>
      <c r="AYG54" s="153"/>
      <c r="AYH54" s="153"/>
      <c r="AYI54" s="153"/>
      <c r="AYJ54" s="153"/>
      <c r="AYK54" s="153"/>
      <c r="AYL54" s="153"/>
      <c r="AYM54" s="153"/>
      <c r="AYN54" s="153"/>
      <c r="AYO54" s="153"/>
      <c r="AYP54" s="153"/>
      <c r="AYQ54" s="153"/>
      <c r="AYR54" s="153"/>
      <c r="AYS54" s="153"/>
      <c r="AYT54" s="153"/>
      <c r="AYU54" s="153"/>
      <c r="AYV54" s="153"/>
      <c r="AYW54" s="153"/>
      <c r="AYX54" s="153"/>
      <c r="AYY54" s="153"/>
      <c r="AYZ54" s="153"/>
      <c r="AZA54" s="153"/>
      <c r="AZB54" s="153"/>
      <c r="AZC54" s="153"/>
      <c r="AZD54" s="153"/>
      <c r="AZE54" s="153"/>
      <c r="AZF54" s="153"/>
      <c r="AZG54" s="153"/>
      <c r="AZH54" s="153"/>
      <c r="AZI54" s="153"/>
      <c r="AZJ54" s="153"/>
      <c r="AZK54" s="153"/>
      <c r="AZL54" s="153"/>
      <c r="AZM54" s="153"/>
      <c r="AZN54" s="153"/>
      <c r="AZO54" s="153"/>
      <c r="AZP54" s="153"/>
      <c r="AZQ54" s="153"/>
      <c r="AZR54" s="153"/>
      <c r="AZS54" s="153"/>
      <c r="AZT54" s="153"/>
      <c r="AZU54" s="153"/>
      <c r="AZV54" s="153"/>
      <c r="AZW54" s="153"/>
      <c r="AZX54" s="153"/>
      <c r="AZY54" s="153"/>
      <c r="AZZ54" s="153"/>
      <c r="BAA54" s="153"/>
      <c r="BAB54" s="153"/>
      <c r="BAC54" s="153"/>
      <c r="BAD54" s="153"/>
      <c r="BAE54" s="153"/>
      <c r="BAF54" s="153"/>
      <c r="BAG54" s="153"/>
      <c r="BAH54" s="153"/>
      <c r="BAI54" s="153"/>
      <c r="BAJ54" s="153"/>
      <c r="BAK54" s="153"/>
      <c r="BAL54" s="153"/>
      <c r="BAM54" s="153"/>
      <c r="BAN54" s="153"/>
      <c r="BAO54" s="153"/>
      <c r="BAP54" s="153"/>
      <c r="BAQ54" s="153"/>
      <c r="BAR54" s="153"/>
      <c r="BAS54" s="153"/>
      <c r="BAT54" s="153"/>
      <c r="BAU54" s="153"/>
      <c r="BAV54" s="153"/>
      <c r="BAW54" s="153"/>
      <c r="BAX54" s="153"/>
      <c r="BAY54" s="153"/>
      <c r="BAZ54" s="153"/>
      <c r="BBA54" s="153"/>
      <c r="BBB54" s="153"/>
      <c r="BBC54" s="153"/>
      <c r="BBD54" s="153"/>
      <c r="BBE54" s="153"/>
      <c r="BBF54" s="153"/>
      <c r="BBG54" s="153"/>
      <c r="BBH54" s="153"/>
      <c r="BBI54" s="153"/>
      <c r="BBJ54" s="153"/>
      <c r="BBK54" s="153"/>
      <c r="BBL54" s="153"/>
      <c r="BBM54" s="153"/>
      <c r="BBN54" s="153"/>
      <c r="BBO54" s="153"/>
      <c r="BBP54" s="153"/>
      <c r="BBQ54" s="153"/>
      <c r="BBR54" s="153"/>
      <c r="BBS54" s="153"/>
      <c r="BBT54" s="153"/>
      <c r="BBU54" s="153"/>
      <c r="BBV54" s="153"/>
      <c r="BBW54" s="153"/>
      <c r="BBX54" s="153"/>
      <c r="BBY54" s="153"/>
      <c r="BBZ54" s="153"/>
      <c r="BCA54" s="153"/>
      <c r="BCB54" s="153"/>
      <c r="BCC54" s="153"/>
      <c r="BCD54" s="153"/>
      <c r="BCE54" s="153"/>
      <c r="BCF54" s="153"/>
      <c r="BCG54" s="153"/>
      <c r="BCH54" s="153"/>
      <c r="BCI54" s="153"/>
      <c r="BCJ54" s="153"/>
      <c r="BCK54" s="153"/>
      <c r="BCL54" s="153"/>
      <c r="BCM54" s="153"/>
      <c r="BCN54" s="153"/>
      <c r="BCO54" s="153"/>
      <c r="BCP54" s="153"/>
      <c r="BCQ54" s="153"/>
      <c r="BCR54" s="153"/>
      <c r="BCS54" s="153"/>
      <c r="BCT54" s="153"/>
      <c r="BCU54" s="153"/>
      <c r="BCV54" s="153"/>
      <c r="BCW54" s="153"/>
      <c r="BCX54" s="153"/>
      <c r="BCY54" s="153"/>
      <c r="BCZ54" s="153"/>
      <c r="BDA54" s="153"/>
      <c r="BDB54" s="153"/>
      <c r="BDC54" s="153"/>
      <c r="BDD54" s="153"/>
      <c r="BDE54" s="153"/>
      <c r="BDF54" s="153"/>
      <c r="BDG54" s="153"/>
      <c r="BDH54" s="153"/>
      <c r="BDI54" s="153"/>
      <c r="BDJ54" s="153"/>
      <c r="BDK54" s="153"/>
      <c r="BDL54" s="153"/>
      <c r="BDM54" s="153"/>
      <c r="BDN54" s="153"/>
      <c r="BDO54" s="153"/>
      <c r="BDP54" s="153"/>
      <c r="BDQ54" s="153"/>
      <c r="BDR54" s="153"/>
      <c r="BDS54" s="153"/>
      <c r="BDT54" s="153"/>
      <c r="BDU54" s="153"/>
      <c r="BDV54" s="153"/>
      <c r="BDW54" s="153"/>
      <c r="BDX54" s="153"/>
      <c r="BDY54" s="153"/>
      <c r="BDZ54" s="153"/>
      <c r="BEA54" s="153"/>
      <c r="BEB54" s="153"/>
      <c r="BEC54" s="153"/>
      <c r="BED54" s="153"/>
      <c r="BEE54" s="153"/>
      <c r="BEF54" s="153"/>
      <c r="BEG54" s="153"/>
      <c r="BEH54" s="153"/>
      <c r="BEI54" s="153"/>
      <c r="BEJ54" s="153"/>
      <c r="BEK54" s="153"/>
      <c r="BEL54" s="153"/>
      <c r="BEM54" s="153"/>
      <c r="BEN54" s="153"/>
      <c r="BEO54" s="153"/>
      <c r="BEP54" s="153"/>
      <c r="BEQ54" s="153"/>
      <c r="BER54" s="153"/>
      <c r="BES54" s="153"/>
      <c r="BET54" s="153"/>
      <c r="BEU54" s="153"/>
      <c r="BEV54" s="153"/>
      <c r="BEW54" s="153"/>
      <c r="BEX54" s="153"/>
      <c r="BEY54" s="153"/>
      <c r="BEZ54" s="153"/>
      <c r="BFA54" s="153"/>
      <c r="BFB54" s="153"/>
      <c r="BFC54" s="153"/>
      <c r="BFD54" s="153"/>
      <c r="BFE54" s="153"/>
      <c r="BFF54" s="153"/>
      <c r="BFG54" s="153"/>
      <c r="BFH54" s="153"/>
      <c r="BFI54" s="153"/>
      <c r="BFJ54" s="153"/>
      <c r="BFK54" s="153"/>
      <c r="BFL54" s="153"/>
      <c r="BFM54" s="153"/>
      <c r="BFN54" s="153"/>
      <c r="BFO54" s="153"/>
      <c r="BFP54" s="153"/>
      <c r="BFQ54" s="153"/>
      <c r="BFR54" s="153"/>
      <c r="BFS54" s="153"/>
      <c r="BFT54" s="153"/>
      <c r="BFU54" s="153"/>
      <c r="BFV54" s="153"/>
      <c r="BFW54" s="153"/>
      <c r="BFX54" s="153"/>
      <c r="BFY54" s="153"/>
      <c r="BFZ54" s="153"/>
      <c r="BGA54" s="153"/>
      <c r="BGB54" s="153"/>
      <c r="BGC54" s="153"/>
      <c r="BGD54" s="153"/>
      <c r="BGE54" s="153"/>
      <c r="BGF54" s="153"/>
      <c r="BGG54" s="153"/>
      <c r="BGH54" s="153"/>
      <c r="BGI54" s="153"/>
      <c r="BGJ54" s="153"/>
      <c r="BGK54" s="153"/>
      <c r="BGL54" s="153"/>
      <c r="BGM54" s="153"/>
      <c r="BGN54" s="153"/>
      <c r="BGO54" s="153"/>
      <c r="BGP54" s="153"/>
      <c r="BGQ54" s="153"/>
      <c r="BGR54" s="153"/>
      <c r="BGS54" s="153"/>
      <c r="BGT54" s="153"/>
      <c r="BGU54" s="153"/>
      <c r="BGV54" s="153"/>
      <c r="BGW54" s="153"/>
      <c r="BGX54" s="153"/>
      <c r="BGY54" s="153"/>
      <c r="BGZ54" s="153"/>
      <c r="BHA54" s="153"/>
      <c r="BHB54" s="153"/>
      <c r="BHC54" s="153"/>
      <c r="BHD54" s="153"/>
      <c r="BHE54" s="153"/>
      <c r="BHF54" s="153"/>
      <c r="BHG54" s="153"/>
      <c r="BHH54" s="153"/>
      <c r="BHI54" s="153"/>
      <c r="BHJ54" s="153"/>
      <c r="BHK54" s="153"/>
      <c r="BHL54" s="153"/>
      <c r="BHM54" s="153"/>
      <c r="BHN54" s="153"/>
      <c r="BHO54" s="153"/>
      <c r="BHP54" s="153"/>
      <c r="BHQ54" s="153"/>
      <c r="BHR54" s="153"/>
      <c r="BHS54" s="153"/>
      <c r="BHT54" s="153"/>
      <c r="BHU54" s="153"/>
      <c r="BHV54" s="153"/>
      <c r="BHW54" s="153"/>
      <c r="BHX54" s="153"/>
      <c r="BHY54" s="153"/>
      <c r="BHZ54" s="153"/>
      <c r="BIA54" s="153"/>
      <c r="BIB54" s="153"/>
      <c r="BIC54" s="153"/>
      <c r="BID54" s="153"/>
      <c r="BIE54" s="153"/>
      <c r="BIF54" s="153"/>
      <c r="BIG54" s="153"/>
      <c r="BIH54" s="153"/>
      <c r="BII54" s="153"/>
      <c r="BIJ54" s="153"/>
      <c r="BIK54" s="153"/>
      <c r="BIL54" s="153"/>
      <c r="BIM54" s="153"/>
      <c r="BIN54" s="153"/>
      <c r="BIO54" s="153"/>
      <c r="BIP54" s="153"/>
      <c r="BIQ54" s="153"/>
      <c r="BIR54" s="153"/>
      <c r="BIS54" s="153"/>
      <c r="BIT54" s="153"/>
      <c r="BIU54" s="153"/>
      <c r="BIV54" s="153"/>
      <c r="BIW54" s="153"/>
      <c r="BIX54" s="153"/>
      <c r="BIY54" s="153"/>
      <c r="BIZ54" s="153"/>
      <c r="BJA54" s="153"/>
      <c r="BJB54" s="153"/>
      <c r="BJC54" s="153"/>
      <c r="BJD54" s="153"/>
      <c r="BJE54" s="153"/>
      <c r="BJF54" s="153"/>
      <c r="BJG54" s="153"/>
      <c r="BJH54" s="153"/>
      <c r="BJI54" s="153"/>
      <c r="BJJ54" s="153"/>
      <c r="BJK54" s="153"/>
      <c r="BJL54" s="153"/>
      <c r="BJM54" s="153"/>
      <c r="BJN54" s="153"/>
      <c r="BJO54" s="153"/>
      <c r="BJP54" s="153"/>
      <c r="BJQ54" s="153"/>
      <c r="BJR54" s="153"/>
      <c r="BJS54" s="153"/>
      <c r="BJT54" s="153"/>
      <c r="BJU54" s="153"/>
      <c r="BJV54" s="153"/>
      <c r="BJW54" s="153"/>
      <c r="BJX54" s="153"/>
      <c r="BJY54" s="153"/>
      <c r="BJZ54" s="153"/>
      <c r="BKA54" s="153"/>
      <c r="BKB54" s="153"/>
      <c r="BKC54" s="153"/>
      <c r="BKD54" s="153"/>
      <c r="BKE54" s="153"/>
      <c r="BKF54" s="153"/>
      <c r="BKG54" s="153"/>
      <c r="BKH54" s="153"/>
      <c r="BKI54" s="153"/>
      <c r="BKJ54" s="153"/>
      <c r="BKK54" s="153"/>
      <c r="BKL54" s="153"/>
      <c r="BKM54" s="153"/>
      <c r="BKN54" s="153"/>
      <c r="BKO54" s="153"/>
      <c r="BKP54" s="153"/>
      <c r="BKQ54" s="153"/>
      <c r="BKR54" s="153"/>
      <c r="BKS54" s="153"/>
      <c r="BKT54" s="153"/>
      <c r="BKU54" s="153"/>
      <c r="BKV54" s="153"/>
      <c r="BKW54" s="153"/>
      <c r="BKX54" s="153"/>
      <c r="BKY54" s="153"/>
      <c r="BKZ54" s="153"/>
      <c r="BLA54" s="153"/>
      <c r="BLB54" s="153"/>
      <c r="BLC54" s="153"/>
      <c r="BLD54" s="153"/>
      <c r="BLE54" s="153"/>
      <c r="BLF54" s="153"/>
      <c r="BLG54" s="153"/>
      <c r="BLH54" s="153"/>
      <c r="BLI54" s="153"/>
      <c r="BLJ54" s="153"/>
      <c r="BLK54" s="153"/>
      <c r="BLL54" s="153"/>
      <c r="BLM54" s="153"/>
      <c r="BLN54" s="153"/>
      <c r="BLO54" s="153"/>
      <c r="BLP54" s="153"/>
      <c r="BLQ54" s="153"/>
      <c r="BLR54" s="153"/>
      <c r="BLS54" s="153"/>
      <c r="BLT54" s="153"/>
      <c r="BLU54" s="153"/>
      <c r="BLV54" s="153"/>
      <c r="BLW54" s="153"/>
      <c r="BLX54" s="153"/>
      <c r="BLY54" s="153"/>
      <c r="BLZ54" s="153"/>
      <c r="BMA54" s="153"/>
      <c r="BMB54" s="153"/>
      <c r="BMC54" s="153"/>
      <c r="BMD54" s="153"/>
      <c r="BME54" s="153"/>
      <c r="BMF54" s="153"/>
      <c r="BMG54" s="153"/>
      <c r="BMH54" s="153"/>
      <c r="BMI54" s="153"/>
      <c r="BMJ54" s="153"/>
      <c r="BMK54" s="153"/>
      <c r="BML54" s="153"/>
      <c r="BMM54" s="153"/>
      <c r="BMN54" s="153"/>
      <c r="BMO54" s="153"/>
      <c r="BMP54" s="153"/>
      <c r="BMQ54" s="153"/>
      <c r="BMR54" s="153"/>
      <c r="BMS54" s="153"/>
      <c r="BMT54" s="153"/>
      <c r="BMU54" s="153"/>
      <c r="BMV54" s="153"/>
      <c r="BMW54" s="153"/>
      <c r="BMX54" s="153"/>
      <c r="BMY54" s="153"/>
      <c r="BMZ54" s="153"/>
      <c r="BNA54" s="153"/>
      <c r="BNB54" s="153"/>
      <c r="BNC54" s="153"/>
      <c r="BND54" s="153"/>
      <c r="BNE54" s="153"/>
      <c r="BNF54" s="153"/>
      <c r="BNG54" s="153"/>
      <c r="BNH54" s="153"/>
      <c r="BNI54" s="153"/>
      <c r="BNJ54" s="153"/>
      <c r="BNK54" s="153"/>
      <c r="BNL54" s="153"/>
      <c r="BNM54" s="153"/>
      <c r="BNN54" s="153"/>
      <c r="BNO54" s="153"/>
      <c r="BNP54" s="153"/>
      <c r="BNQ54" s="153"/>
      <c r="BNR54" s="153"/>
      <c r="BNS54" s="153"/>
      <c r="BNT54" s="153"/>
      <c r="BNU54" s="153"/>
      <c r="BNV54" s="153"/>
      <c r="BNW54" s="153"/>
      <c r="BNX54" s="153"/>
      <c r="BNY54" s="153"/>
      <c r="BNZ54" s="153"/>
      <c r="BOA54" s="153"/>
      <c r="BOB54" s="153"/>
      <c r="BOC54" s="153"/>
      <c r="BOD54" s="153"/>
      <c r="BOE54" s="153"/>
      <c r="BOF54" s="153"/>
      <c r="BOG54" s="153"/>
      <c r="BOH54" s="153"/>
      <c r="BOI54" s="153"/>
      <c r="BOJ54" s="153"/>
      <c r="BOK54" s="153"/>
      <c r="BOL54" s="153"/>
      <c r="BOM54" s="153"/>
      <c r="BON54" s="153"/>
      <c r="BOO54" s="153"/>
      <c r="BOP54" s="153"/>
      <c r="BOQ54" s="153"/>
      <c r="BOR54" s="153"/>
      <c r="BOS54" s="153"/>
      <c r="BOT54" s="153"/>
      <c r="BOU54" s="153"/>
      <c r="BOV54" s="153"/>
      <c r="BOW54" s="153"/>
      <c r="BOX54" s="153"/>
      <c r="BOY54" s="153"/>
      <c r="BOZ54" s="153"/>
      <c r="BPA54" s="153"/>
      <c r="BPB54" s="153"/>
      <c r="BPC54" s="153"/>
      <c r="BPD54" s="153"/>
      <c r="BPE54" s="153"/>
      <c r="BPF54" s="153"/>
      <c r="BPG54" s="153"/>
      <c r="BPH54" s="153"/>
      <c r="BPI54" s="153"/>
      <c r="BPJ54" s="153"/>
      <c r="BPK54" s="153"/>
      <c r="BPL54" s="153"/>
      <c r="BPM54" s="153"/>
      <c r="BPN54" s="153"/>
      <c r="BPO54" s="153"/>
      <c r="BPP54" s="153"/>
      <c r="BPQ54" s="153"/>
      <c r="BPR54" s="153"/>
      <c r="BPS54" s="153"/>
      <c r="BPT54" s="153"/>
      <c r="BPU54" s="153"/>
      <c r="BPV54" s="153"/>
      <c r="BPW54" s="153"/>
      <c r="BPX54" s="153"/>
      <c r="BPY54" s="153"/>
      <c r="BPZ54" s="153"/>
      <c r="BQA54" s="153"/>
      <c r="BQB54" s="153"/>
      <c r="BQC54" s="153"/>
      <c r="BQD54" s="153"/>
      <c r="BQE54" s="153"/>
      <c r="BQF54" s="153"/>
      <c r="BQG54" s="153"/>
      <c r="BQH54" s="153"/>
      <c r="BQI54" s="153"/>
      <c r="BQJ54" s="153"/>
      <c r="BQK54" s="153"/>
      <c r="BQL54" s="153"/>
      <c r="BQM54" s="153"/>
      <c r="BQN54" s="153"/>
      <c r="BQO54" s="153"/>
      <c r="BQP54" s="153"/>
      <c r="BQQ54" s="153"/>
      <c r="BQR54" s="153"/>
      <c r="BQS54" s="153"/>
      <c r="BQT54" s="153"/>
      <c r="BQU54" s="153"/>
      <c r="BQV54" s="153"/>
      <c r="BQW54" s="153"/>
      <c r="BQX54" s="153"/>
      <c r="BQY54" s="153"/>
      <c r="BQZ54" s="153"/>
      <c r="BRA54" s="153"/>
      <c r="BRB54" s="153"/>
      <c r="BRC54" s="153"/>
      <c r="BRD54" s="153"/>
      <c r="BRE54" s="153"/>
      <c r="BRF54" s="153"/>
      <c r="BRG54" s="153"/>
      <c r="BRH54" s="153"/>
      <c r="BRI54" s="153"/>
      <c r="BRJ54" s="153"/>
      <c r="BRK54" s="153"/>
      <c r="BRL54" s="153"/>
      <c r="BRM54" s="153"/>
      <c r="BRN54" s="153"/>
      <c r="BRO54" s="153"/>
      <c r="BRP54" s="153"/>
      <c r="BRQ54" s="153"/>
      <c r="BRR54" s="153"/>
      <c r="BRS54" s="153"/>
      <c r="BRT54" s="153"/>
      <c r="BRU54" s="153"/>
      <c r="BRV54" s="153"/>
      <c r="BRW54" s="153"/>
      <c r="BRX54" s="153"/>
      <c r="BRY54" s="153"/>
      <c r="BRZ54" s="153"/>
      <c r="BSA54" s="153"/>
      <c r="BSB54" s="153"/>
      <c r="BSC54" s="153"/>
      <c r="BSD54" s="153"/>
      <c r="BSE54" s="153"/>
      <c r="BSF54" s="153"/>
      <c r="BSG54" s="153"/>
      <c r="BSH54" s="153"/>
      <c r="BSI54" s="153"/>
      <c r="BSJ54" s="153"/>
      <c r="BSK54" s="153"/>
      <c r="BSL54" s="153"/>
      <c r="BSM54" s="153"/>
      <c r="BSN54" s="153"/>
      <c r="BSO54" s="153"/>
      <c r="BSP54" s="153"/>
      <c r="BSQ54" s="153"/>
      <c r="BSR54" s="153"/>
      <c r="BSS54" s="153"/>
      <c r="BST54" s="153"/>
      <c r="BSU54" s="153"/>
      <c r="BSV54" s="153"/>
      <c r="BSW54" s="153"/>
      <c r="BSX54" s="153"/>
      <c r="BSY54" s="153"/>
      <c r="BSZ54" s="153"/>
      <c r="BTA54" s="153"/>
      <c r="BTB54" s="153"/>
      <c r="BTC54" s="153"/>
      <c r="BTD54" s="153"/>
      <c r="BTE54" s="153"/>
      <c r="BTF54" s="153"/>
      <c r="BTG54" s="153"/>
      <c r="BTH54" s="153"/>
      <c r="BTI54" s="153"/>
      <c r="BTJ54" s="153"/>
      <c r="BTK54" s="153"/>
      <c r="BTL54" s="153"/>
      <c r="BTM54" s="153"/>
      <c r="BTN54" s="153"/>
      <c r="BTO54" s="153"/>
      <c r="BTP54" s="153"/>
      <c r="BTQ54" s="153"/>
      <c r="BTR54" s="153"/>
      <c r="BTS54" s="153"/>
      <c r="BTT54" s="153"/>
      <c r="BTU54" s="153"/>
      <c r="BTV54" s="153"/>
      <c r="BTW54" s="153"/>
      <c r="BTX54" s="153"/>
      <c r="BTY54" s="153"/>
      <c r="BTZ54" s="153"/>
      <c r="BUA54" s="153"/>
      <c r="BUB54" s="153"/>
      <c r="BUC54" s="153"/>
      <c r="BUD54" s="153"/>
      <c r="BUE54" s="153"/>
      <c r="BUF54" s="153"/>
      <c r="BUG54" s="153"/>
      <c r="BUH54" s="153"/>
      <c r="BUI54" s="153"/>
      <c r="BUJ54" s="153"/>
      <c r="BUK54" s="153"/>
      <c r="BUL54" s="153"/>
      <c r="BUM54" s="153"/>
      <c r="BUN54" s="153"/>
      <c r="BUO54" s="153"/>
      <c r="BUP54" s="153"/>
      <c r="BUQ54" s="153"/>
      <c r="BUR54" s="153"/>
      <c r="BUS54" s="153"/>
      <c r="BUT54" s="153"/>
      <c r="BUU54" s="153"/>
      <c r="BUV54" s="153"/>
      <c r="BUW54" s="153"/>
      <c r="BUX54" s="153"/>
      <c r="BUY54" s="153"/>
      <c r="BUZ54" s="153"/>
      <c r="BVA54" s="153"/>
      <c r="BVB54" s="153"/>
      <c r="BVC54" s="153"/>
      <c r="BVD54" s="153"/>
      <c r="BVE54" s="153"/>
      <c r="BVF54" s="153"/>
      <c r="BVG54" s="153"/>
      <c r="BVH54" s="153"/>
      <c r="BVI54" s="153"/>
      <c r="BVJ54" s="153"/>
      <c r="BVK54" s="153"/>
      <c r="BVL54" s="153"/>
      <c r="BVM54" s="153"/>
      <c r="BVN54" s="153"/>
      <c r="BVO54" s="153"/>
      <c r="BVP54" s="153"/>
      <c r="BVQ54" s="153"/>
      <c r="BVR54" s="153"/>
      <c r="BVS54" s="153"/>
      <c r="BVT54" s="153"/>
      <c r="BVU54" s="153"/>
      <c r="BVV54" s="153"/>
      <c r="BVW54" s="153"/>
      <c r="BVX54" s="153"/>
      <c r="BVY54" s="153"/>
      <c r="BVZ54" s="153"/>
      <c r="BWA54" s="153"/>
      <c r="BWB54" s="153"/>
      <c r="BWC54" s="153"/>
      <c r="BWD54" s="153"/>
      <c r="BWE54" s="153"/>
      <c r="BWF54" s="153"/>
      <c r="BWG54" s="153"/>
      <c r="BWH54" s="153"/>
      <c r="BWI54" s="153"/>
      <c r="BWJ54" s="153"/>
      <c r="BWK54" s="153"/>
      <c r="BWL54" s="153"/>
      <c r="BWM54" s="153"/>
      <c r="BWN54" s="153"/>
      <c r="BWO54" s="153"/>
      <c r="BWP54" s="153"/>
      <c r="BWQ54" s="153"/>
      <c r="BWR54" s="153"/>
      <c r="BWS54" s="153"/>
      <c r="BWT54" s="153"/>
      <c r="BWU54" s="153"/>
      <c r="BWV54" s="153"/>
      <c r="BWW54" s="153"/>
      <c r="BWX54" s="153"/>
      <c r="BWY54" s="153"/>
      <c r="BWZ54" s="153"/>
      <c r="BXA54" s="153"/>
      <c r="BXB54" s="153"/>
      <c r="BXC54" s="153"/>
      <c r="BXD54" s="153"/>
      <c r="BXE54" s="153"/>
      <c r="BXF54" s="153"/>
      <c r="BXG54" s="153"/>
      <c r="BXH54" s="153"/>
      <c r="BXI54" s="153"/>
      <c r="BXJ54" s="153"/>
      <c r="BXK54" s="153"/>
      <c r="BXL54" s="153"/>
      <c r="BXM54" s="153"/>
      <c r="BXN54" s="153"/>
      <c r="BXO54" s="153"/>
      <c r="BXP54" s="153"/>
      <c r="BXQ54" s="153"/>
      <c r="BXR54" s="153"/>
      <c r="BXS54" s="153"/>
      <c r="BXT54" s="153"/>
      <c r="BXU54" s="153"/>
      <c r="BXV54" s="153"/>
      <c r="BXW54" s="153"/>
      <c r="BXX54" s="153"/>
      <c r="BXY54" s="153"/>
      <c r="BXZ54" s="153"/>
      <c r="BYA54" s="153"/>
      <c r="BYB54" s="153"/>
      <c r="BYC54" s="153"/>
      <c r="BYD54" s="153"/>
      <c r="BYE54" s="153"/>
      <c r="BYF54" s="153"/>
      <c r="BYG54" s="153"/>
      <c r="BYH54" s="153"/>
      <c r="BYI54" s="153"/>
      <c r="BYJ54" s="153"/>
      <c r="BYK54" s="153"/>
      <c r="BYL54" s="153"/>
      <c r="BYM54" s="153"/>
      <c r="BYN54" s="153"/>
      <c r="BYO54" s="153"/>
      <c r="BYP54" s="153"/>
      <c r="BYQ54" s="153"/>
      <c r="BYR54" s="153"/>
      <c r="BYS54" s="153"/>
      <c r="BYT54" s="153"/>
      <c r="BYU54" s="153"/>
      <c r="BYV54" s="153"/>
      <c r="BYW54" s="153"/>
      <c r="BYX54" s="153"/>
      <c r="BYY54" s="153"/>
      <c r="BYZ54" s="153"/>
      <c r="BZA54" s="153"/>
      <c r="BZB54" s="153"/>
      <c r="BZC54" s="153"/>
      <c r="BZD54" s="153"/>
      <c r="BZE54" s="153"/>
      <c r="BZF54" s="153"/>
      <c r="BZG54" s="153"/>
      <c r="BZH54" s="153"/>
      <c r="BZI54" s="153"/>
      <c r="BZJ54" s="153"/>
      <c r="BZK54" s="153"/>
      <c r="BZL54" s="153"/>
      <c r="BZM54" s="153"/>
      <c r="BZN54" s="153"/>
      <c r="BZO54" s="153"/>
      <c r="BZP54" s="153"/>
      <c r="BZQ54" s="153"/>
      <c r="BZR54" s="153"/>
      <c r="BZS54" s="153"/>
      <c r="BZT54" s="153"/>
      <c r="BZU54" s="153"/>
      <c r="BZV54" s="153"/>
      <c r="BZW54" s="153"/>
      <c r="BZX54" s="153"/>
      <c r="BZY54" s="153"/>
      <c r="BZZ54" s="153"/>
      <c r="CAA54" s="153"/>
      <c r="CAB54" s="153"/>
      <c r="CAC54" s="153"/>
      <c r="CAD54" s="153"/>
      <c r="CAE54" s="153"/>
      <c r="CAF54" s="153"/>
      <c r="CAG54" s="153"/>
      <c r="CAH54" s="153"/>
      <c r="CAI54" s="153"/>
      <c r="CAJ54" s="153"/>
      <c r="CAK54" s="153"/>
      <c r="CAL54" s="153"/>
      <c r="CAM54" s="153"/>
      <c r="CAN54" s="153"/>
      <c r="CAO54" s="153"/>
      <c r="CAP54" s="153"/>
      <c r="CAQ54" s="153"/>
      <c r="CAR54" s="153"/>
      <c r="CAS54" s="153"/>
      <c r="CAT54" s="153"/>
      <c r="CAU54" s="153"/>
      <c r="CAV54" s="153"/>
      <c r="CAW54" s="153"/>
      <c r="CAX54" s="153"/>
      <c r="CAY54" s="153"/>
      <c r="CAZ54" s="153"/>
      <c r="CBA54" s="153"/>
      <c r="CBB54" s="153"/>
      <c r="CBC54" s="153"/>
      <c r="CBD54" s="153"/>
      <c r="CBE54" s="153"/>
      <c r="CBF54" s="153"/>
      <c r="CBG54" s="153"/>
      <c r="CBH54" s="153"/>
      <c r="CBI54" s="153"/>
      <c r="CBJ54" s="153"/>
      <c r="CBK54" s="153"/>
      <c r="CBL54" s="153"/>
      <c r="CBM54" s="153"/>
      <c r="CBN54" s="153"/>
      <c r="CBO54" s="153"/>
      <c r="CBP54" s="153"/>
      <c r="CBQ54" s="153"/>
      <c r="CBR54" s="153"/>
      <c r="CBS54" s="153"/>
      <c r="CBT54" s="153"/>
      <c r="CBU54" s="153"/>
      <c r="CBV54" s="153"/>
      <c r="CBW54" s="153"/>
      <c r="CBX54" s="153"/>
      <c r="CBY54" s="153"/>
      <c r="CBZ54" s="153"/>
      <c r="CCA54" s="153"/>
      <c r="CCB54" s="153"/>
      <c r="CCC54" s="153"/>
      <c r="CCD54" s="153"/>
      <c r="CCE54" s="153"/>
      <c r="CCF54" s="153"/>
      <c r="CCG54" s="153"/>
      <c r="CCH54" s="153"/>
      <c r="CCI54" s="153"/>
      <c r="CCJ54" s="153"/>
      <c r="CCK54" s="153"/>
      <c r="CCL54" s="153"/>
      <c r="CCM54" s="153"/>
      <c r="CCN54" s="153"/>
      <c r="CCO54" s="153"/>
      <c r="CCP54" s="153"/>
      <c r="CCQ54" s="153"/>
      <c r="CCR54" s="153"/>
      <c r="CCS54" s="153"/>
      <c r="CCT54" s="153"/>
      <c r="CCU54" s="153"/>
      <c r="CCV54" s="153"/>
      <c r="CCW54" s="153"/>
      <c r="CCX54" s="153"/>
      <c r="CCY54" s="153"/>
      <c r="CCZ54" s="153"/>
      <c r="CDA54" s="153"/>
      <c r="CDB54" s="153"/>
      <c r="CDC54" s="153"/>
      <c r="CDD54" s="153"/>
      <c r="CDE54" s="153"/>
      <c r="CDF54" s="153"/>
      <c r="CDG54" s="153"/>
      <c r="CDH54" s="153"/>
      <c r="CDI54" s="153"/>
      <c r="CDJ54" s="153"/>
      <c r="CDK54" s="153"/>
      <c r="CDL54" s="153"/>
      <c r="CDM54" s="153"/>
      <c r="CDN54" s="153"/>
      <c r="CDO54" s="153"/>
      <c r="CDP54" s="153"/>
      <c r="CDQ54" s="153"/>
      <c r="CDR54" s="153"/>
      <c r="CDS54" s="153"/>
      <c r="CDT54" s="153"/>
      <c r="CDU54" s="153"/>
      <c r="CDV54" s="153"/>
      <c r="CDW54" s="153"/>
      <c r="CDX54" s="153"/>
      <c r="CDY54" s="153"/>
      <c r="CDZ54" s="153"/>
      <c r="CEA54" s="153"/>
      <c r="CEB54" s="153"/>
      <c r="CEC54" s="153"/>
      <c r="CED54" s="153"/>
      <c r="CEE54" s="153"/>
      <c r="CEF54" s="153"/>
      <c r="CEG54" s="153"/>
      <c r="CEH54" s="153"/>
      <c r="CEI54" s="153"/>
      <c r="CEJ54" s="153"/>
      <c r="CEK54" s="153"/>
      <c r="CEL54" s="153"/>
      <c r="CEM54" s="153"/>
      <c r="CEN54" s="153"/>
      <c r="CEO54" s="153"/>
      <c r="CEP54" s="153"/>
      <c r="CEQ54" s="153"/>
      <c r="CER54" s="153"/>
      <c r="CES54" s="153"/>
      <c r="CET54" s="153"/>
      <c r="CEU54" s="153"/>
      <c r="CEV54" s="153"/>
      <c r="CEW54" s="153"/>
      <c r="CEX54" s="153"/>
      <c r="CEY54" s="153"/>
      <c r="CEZ54" s="153"/>
      <c r="CFA54" s="153"/>
      <c r="CFB54" s="153"/>
      <c r="CFC54" s="153"/>
      <c r="CFD54" s="153"/>
      <c r="CFE54" s="153"/>
      <c r="CFF54" s="153"/>
      <c r="CFG54" s="153"/>
      <c r="CFH54" s="153"/>
      <c r="CFI54" s="153"/>
      <c r="CFJ54" s="153"/>
      <c r="CFK54" s="153"/>
      <c r="CFL54" s="153"/>
      <c r="CFM54" s="153"/>
      <c r="CFN54" s="153"/>
      <c r="CFO54" s="153"/>
      <c r="CFP54" s="153"/>
      <c r="CFQ54" s="153"/>
      <c r="CFR54" s="153"/>
      <c r="CFS54" s="153"/>
      <c r="CFT54" s="153"/>
      <c r="CFU54" s="153"/>
      <c r="CFV54" s="153"/>
      <c r="CFW54" s="153"/>
      <c r="CFX54" s="153"/>
      <c r="CFY54" s="153"/>
      <c r="CFZ54" s="153"/>
      <c r="CGA54" s="153"/>
      <c r="CGB54" s="153"/>
      <c r="CGC54" s="153"/>
      <c r="CGD54" s="153"/>
      <c r="CGE54" s="153"/>
      <c r="CGF54" s="153"/>
      <c r="CGG54" s="153"/>
      <c r="CGH54" s="153"/>
      <c r="CGI54" s="153"/>
      <c r="CGJ54" s="153"/>
      <c r="CGK54" s="153"/>
      <c r="CGL54" s="153"/>
      <c r="CGM54" s="153"/>
      <c r="CGN54" s="153"/>
      <c r="CGO54" s="153"/>
      <c r="CGP54" s="153"/>
      <c r="CGQ54" s="153"/>
      <c r="CGR54" s="153"/>
      <c r="CGS54" s="153"/>
      <c r="CGT54" s="153"/>
      <c r="CGU54" s="153"/>
      <c r="CGV54" s="153"/>
      <c r="CGW54" s="153"/>
      <c r="CGX54" s="153"/>
      <c r="CGY54" s="153"/>
      <c r="CGZ54" s="153"/>
      <c r="CHA54" s="153"/>
      <c r="CHB54" s="153"/>
      <c r="CHC54" s="153"/>
      <c r="CHD54" s="153"/>
      <c r="CHE54" s="153"/>
      <c r="CHF54" s="153"/>
      <c r="CHG54" s="153"/>
      <c r="CHH54" s="153"/>
      <c r="CHI54" s="153"/>
      <c r="CHJ54" s="153"/>
      <c r="CHK54" s="153"/>
      <c r="CHL54" s="153"/>
      <c r="CHM54" s="153"/>
      <c r="CHN54" s="153"/>
      <c r="CHO54" s="153"/>
      <c r="CHP54" s="153"/>
      <c r="CHQ54" s="153"/>
      <c r="CHR54" s="153"/>
      <c r="CHS54" s="153"/>
      <c r="CHT54" s="153"/>
      <c r="CHU54" s="153"/>
      <c r="CHV54" s="153"/>
      <c r="CHW54" s="153"/>
      <c r="CHX54" s="153"/>
      <c r="CHY54" s="153"/>
      <c r="CHZ54" s="153"/>
      <c r="CIA54" s="153"/>
      <c r="CIB54" s="153"/>
      <c r="CIC54" s="153"/>
      <c r="CID54" s="153"/>
      <c r="CIE54" s="153"/>
      <c r="CIF54" s="153"/>
      <c r="CIG54" s="153"/>
      <c r="CIH54" s="153"/>
      <c r="CII54" s="153"/>
      <c r="CIJ54" s="153"/>
      <c r="CIK54" s="153"/>
      <c r="CIL54" s="153"/>
      <c r="CIM54" s="153"/>
      <c r="CIN54" s="153"/>
      <c r="CIO54" s="153"/>
      <c r="CIP54" s="153"/>
      <c r="CIQ54" s="153"/>
      <c r="CIR54" s="153"/>
      <c r="CIS54" s="153"/>
      <c r="CIT54" s="153"/>
      <c r="CIU54" s="153"/>
      <c r="CIV54" s="153"/>
      <c r="CIW54" s="153"/>
      <c r="CIX54" s="153"/>
      <c r="CIY54" s="153"/>
      <c r="CIZ54" s="153"/>
      <c r="CJA54" s="153"/>
      <c r="CJB54" s="153"/>
      <c r="CJC54" s="153"/>
      <c r="CJD54" s="153"/>
      <c r="CJE54" s="153"/>
      <c r="CJF54" s="153"/>
      <c r="CJG54" s="153"/>
      <c r="CJH54" s="153"/>
      <c r="CJI54" s="153"/>
      <c r="CJJ54" s="153"/>
      <c r="CJK54" s="153"/>
      <c r="CJL54" s="153"/>
      <c r="CJM54" s="153"/>
      <c r="CJN54" s="153"/>
      <c r="CJO54" s="153"/>
      <c r="CJP54" s="153"/>
      <c r="CJQ54" s="153"/>
      <c r="CJR54" s="153"/>
      <c r="CJS54" s="153"/>
      <c r="CJT54" s="153"/>
      <c r="CJU54" s="153"/>
      <c r="CJV54" s="153"/>
      <c r="CJW54" s="153"/>
      <c r="CJX54" s="153"/>
      <c r="CJY54" s="153"/>
      <c r="CJZ54" s="153"/>
      <c r="CKA54" s="153"/>
      <c r="CKB54" s="153"/>
      <c r="CKC54" s="153"/>
      <c r="CKD54" s="153"/>
      <c r="CKE54" s="153"/>
      <c r="CKF54" s="153"/>
      <c r="CKG54" s="153"/>
      <c r="CKH54" s="153"/>
      <c r="CKI54" s="153"/>
      <c r="CKJ54" s="153"/>
      <c r="CKK54" s="153"/>
      <c r="CKL54" s="153"/>
      <c r="CKM54" s="153"/>
      <c r="CKN54" s="153"/>
      <c r="CKO54" s="153"/>
      <c r="CKP54" s="153"/>
      <c r="CKQ54" s="153"/>
      <c r="CKR54" s="153"/>
      <c r="CKS54" s="153"/>
      <c r="CKT54" s="153"/>
      <c r="CKU54" s="153"/>
      <c r="CKV54" s="153"/>
      <c r="CKW54" s="153"/>
      <c r="CKX54" s="153"/>
      <c r="CKY54" s="153"/>
      <c r="CKZ54" s="153"/>
      <c r="CLA54" s="153"/>
      <c r="CLB54" s="153"/>
      <c r="CLC54" s="153"/>
      <c r="CLD54" s="153"/>
      <c r="CLE54" s="153"/>
      <c r="CLF54" s="153"/>
      <c r="CLG54" s="153"/>
      <c r="CLH54" s="153"/>
      <c r="CLI54" s="153"/>
      <c r="CLJ54" s="153"/>
      <c r="CLK54" s="153"/>
      <c r="CLL54" s="153"/>
      <c r="CLM54" s="153"/>
      <c r="CLN54" s="153"/>
      <c r="CLO54" s="153"/>
      <c r="CLP54" s="153"/>
      <c r="CLQ54" s="153"/>
      <c r="CLR54" s="153"/>
      <c r="CLS54" s="153"/>
      <c r="CLT54" s="153"/>
      <c r="CLU54" s="153"/>
      <c r="CLV54" s="153"/>
      <c r="CLW54" s="153"/>
      <c r="CLX54" s="153"/>
      <c r="CLY54" s="153"/>
      <c r="CLZ54" s="153"/>
      <c r="CMA54" s="153"/>
      <c r="CMB54" s="153"/>
      <c r="CMC54" s="153"/>
      <c r="CMD54" s="153"/>
      <c r="CME54" s="153"/>
      <c r="CMF54" s="153"/>
      <c r="CMG54" s="153"/>
      <c r="CMH54" s="153"/>
      <c r="CMI54" s="153"/>
      <c r="CMJ54" s="153"/>
      <c r="CMK54" s="153"/>
      <c r="CML54" s="153"/>
      <c r="CMM54" s="153"/>
      <c r="CMN54" s="153"/>
      <c r="CMO54" s="153"/>
      <c r="CMP54" s="153"/>
      <c r="CMQ54" s="153"/>
      <c r="CMR54" s="153"/>
      <c r="CMS54" s="153"/>
      <c r="CMT54" s="153"/>
      <c r="CMU54" s="153"/>
      <c r="CMV54" s="153"/>
      <c r="CMW54" s="153"/>
      <c r="CMX54" s="153"/>
      <c r="CMY54" s="153"/>
      <c r="CMZ54" s="153"/>
      <c r="CNA54" s="153"/>
      <c r="CNB54" s="153"/>
      <c r="CNC54" s="153"/>
      <c r="CND54" s="153"/>
      <c r="CNE54" s="153"/>
      <c r="CNF54" s="153"/>
      <c r="CNG54" s="153"/>
      <c r="CNH54" s="153"/>
      <c r="CNI54" s="153"/>
      <c r="CNJ54" s="153"/>
      <c r="CNK54" s="153"/>
      <c r="CNL54" s="153"/>
      <c r="CNM54" s="153"/>
      <c r="CNN54" s="153"/>
      <c r="CNO54" s="153"/>
      <c r="CNP54" s="153"/>
      <c r="CNQ54" s="153"/>
      <c r="CNR54" s="153"/>
      <c r="CNS54" s="153"/>
      <c r="CNT54" s="153"/>
      <c r="CNU54" s="153"/>
      <c r="CNV54" s="153"/>
      <c r="CNW54" s="153"/>
      <c r="CNX54" s="153"/>
      <c r="CNY54" s="153"/>
      <c r="CNZ54" s="153"/>
      <c r="COA54" s="153"/>
      <c r="COB54" s="153"/>
      <c r="COC54" s="153"/>
      <c r="COD54" s="153"/>
      <c r="COE54" s="153"/>
      <c r="COF54" s="153"/>
      <c r="COG54" s="153"/>
      <c r="COH54" s="153"/>
      <c r="COI54" s="153"/>
      <c r="COJ54" s="153"/>
      <c r="COK54" s="153"/>
      <c r="COL54" s="153"/>
      <c r="COM54" s="153"/>
      <c r="CON54" s="153"/>
      <c r="COO54" s="153"/>
      <c r="COP54" s="153"/>
      <c r="COQ54" s="153"/>
      <c r="COR54" s="153"/>
      <c r="COS54" s="153"/>
      <c r="COT54" s="153"/>
      <c r="COU54" s="153"/>
      <c r="COV54" s="153"/>
      <c r="COW54" s="153"/>
      <c r="COX54" s="153"/>
      <c r="COY54" s="153"/>
      <c r="COZ54" s="153"/>
      <c r="CPA54" s="153"/>
      <c r="CPB54" s="153"/>
      <c r="CPC54" s="153"/>
      <c r="CPD54" s="153"/>
      <c r="CPE54" s="153"/>
      <c r="CPF54" s="153"/>
      <c r="CPG54" s="153"/>
      <c r="CPH54" s="153"/>
      <c r="CPI54" s="153"/>
      <c r="CPJ54" s="153"/>
      <c r="CPK54" s="153"/>
      <c r="CPL54" s="153"/>
      <c r="CPM54" s="153"/>
      <c r="CPN54" s="153"/>
      <c r="CPO54" s="153"/>
      <c r="CPP54" s="153"/>
      <c r="CPQ54" s="153"/>
      <c r="CPR54" s="153"/>
      <c r="CPS54" s="153"/>
      <c r="CPT54" s="153"/>
      <c r="CPU54" s="153"/>
      <c r="CPV54" s="153"/>
      <c r="CPW54" s="153"/>
      <c r="CPX54" s="153"/>
      <c r="CPY54" s="153"/>
      <c r="CPZ54" s="153"/>
      <c r="CQA54" s="153"/>
      <c r="CQB54" s="153"/>
      <c r="CQC54" s="153"/>
      <c r="CQD54" s="153"/>
      <c r="CQE54" s="153"/>
      <c r="CQF54" s="153"/>
      <c r="CQG54" s="153"/>
      <c r="CQH54" s="153"/>
      <c r="CQI54" s="153"/>
      <c r="CQJ54" s="153"/>
      <c r="CQK54" s="153"/>
      <c r="CQL54" s="153"/>
      <c r="CQM54" s="153"/>
      <c r="CQN54" s="153"/>
      <c r="CQO54" s="153"/>
      <c r="CQP54" s="153"/>
      <c r="CQQ54" s="153"/>
      <c r="CQR54" s="153"/>
      <c r="CQS54" s="153"/>
      <c r="CQT54" s="153"/>
      <c r="CQU54" s="153"/>
      <c r="CQV54" s="153"/>
      <c r="CQW54" s="153"/>
      <c r="CQX54" s="153"/>
      <c r="CQY54" s="153"/>
      <c r="CQZ54" s="153"/>
      <c r="CRA54" s="153"/>
      <c r="CRB54" s="153"/>
      <c r="CRC54" s="153"/>
      <c r="CRD54" s="153"/>
      <c r="CRE54" s="153"/>
      <c r="CRF54" s="153"/>
      <c r="CRG54" s="153"/>
      <c r="CRH54" s="153"/>
      <c r="CRI54" s="153"/>
      <c r="CRJ54" s="153"/>
      <c r="CRK54" s="153"/>
      <c r="CRL54" s="153"/>
      <c r="CRM54" s="153"/>
      <c r="CRN54" s="153"/>
      <c r="CRO54" s="153"/>
      <c r="CRP54" s="153"/>
      <c r="CRQ54" s="153"/>
      <c r="CRR54" s="153"/>
      <c r="CRS54" s="153"/>
      <c r="CRT54" s="153"/>
      <c r="CRU54" s="153"/>
      <c r="CRV54" s="153"/>
      <c r="CRW54" s="153"/>
      <c r="CRX54" s="153"/>
      <c r="CRY54" s="153"/>
      <c r="CRZ54" s="153"/>
      <c r="CSA54" s="153"/>
      <c r="CSB54" s="153"/>
      <c r="CSC54" s="153"/>
      <c r="CSD54" s="153"/>
      <c r="CSE54" s="153"/>
      <c r="CSF54" s="153"/>
      <c r="CSG54" s="153"/>
      <c r="CSH54" s="153"/>
      <c r="CSI54" s="153"/>
      <c r="CSJ54" s="153"/>
      <c r="CSK54" s="153"/>
      <c r="CSL54" s="153"/>
      <c r="CSM54" s="153"/>
      <c r="CSN54" s="153"/>
      <c r="CSO54" s="153"/>
      <c r="CSP54" s="153"/>
      <c r="CSQ54" s="153"/>
      <c r="CSR54" s="153"/>
      <c r="CSS54" s="153"/>
      <c r="CST54" s="153"/>
      <c r="CSU54" s="153"/>
      <c r="CSV54" s="153"/>
      <c r="CSW54" s="153"/>
      <c r="CSX54" s="153"/>
      <c r="CSY54" s="153"/>
      <c r="CSZ54" s="153"/>
      <c r="CTA54" s="153"/>
      <c r="CTB54" s="153"/>
      <c r="CTC54" s="153"/>
      <c r="CTD54" s="153"/>
      <c r="CTE54" s="153"/>
      <c r="CTF54" s="153"/>
      <c r="CTG54" s="153"/>
      <c r="CTH54" s="153"/>
      <c r="CTI54" s="153"/>
      <c r="CTJ54" s="153"/>
      <c r="CTK54" s="153"/>
      <c r="CTL54" s="153"/>
      <c r="CTM54" s="153"/>
      <c r="CTN54" s="153"/>
      <c r="CTO54" s="153"/>
      <c r="CTP54" s="153"/>
      <c r="CTQ54" s="153"/>
      <c r="CTR54" s="153"/>
      <c r="CTS54" s="153"/>
      <c r="CTT54" s="153"/>
      <c r="CTU54" s="153"/>
      <c r="CTV54" s="153"/>
      <c r="CTW54" s="153"/>
      <c r="CTX54" s="153"/>
      <c r="CTY54" s="153"/>
      <c r="CTZ54" s="153"/>
      <c r="CUA54" s="153"/>
      <c r="CUB54" s="153"/>
      <c r="CUC54" s="153"/>
      <c r="CUD54" s="153"/>
      <c r="CUE54" s="153"/>
      <c r="CUF54" s="153"/>
      <c r="CUG54" s="153"/>
      <c r="CUH54" s="153"/>
      <c r="CUI54" s="153"/>
      <c r="CUJ54" s="153"/>
      <c r="CUK54" s="153"/>
      <c r="CUL54" s="153"/>
      <c r="CUM54" s="153"/>
      <c r="CUN54" s="153"/>
      <c r="CUO54" s="153"/>
      <c r="CUP54" s="153"/>
      <c r="CUQ54" s="153"/>
      <c r="CUR54" s="153"/>
      <c r="CUS54" s="153"/>
      <c r="CUT54" s="153"/>
      <c r="CUU54" s="153"/>
      <c r="CUV54" s="153"/>
      <c r="CUW54" s="153"/>
      <c r="CUX54" s="153"/>
      <c r="CUY54" s="153"/>
      <c r="CUZ54" s="153"/>
      <c r="CVA54" s="153"/>
      <c r="CVB54" s="153"/>
      <c r="CVC54" s="153"/>
      <c r="CVD54" s="153"/>
      <c r="CVE54" s="153"/>
      <c r="CVF54" s="153"/>
      <c r="CVG54" s="153"/>
      <c r="CVH54" s="153"/>
      <c r="CVI54" s="153"/>
      <c r="CVJ54" s="153"/>
      <c r="CVK54" s="153"/>
      <c r="CVL54" s="153"/>
      <c r="CVM54" s="153"/>
      <c r="CVN54" s="153"/>
      <c r="CVO54" s="153"/>
      <c r="CVP54" s="153"/>
      <c r="CVQ54" s="153"/>
      <c r="CVR54" s="153"/>
      <c r="CVS54" s="153"/>
      <c r="CVT54" s="153"/>
      <c r="CVU54" s="153"/>
      <c r="CVV54" s="153"/>
      <c r="CVW54" s="153"/>
      <c r="CVX54" s="153"/>
      <c r="CVY54" s="153"/>
      <c r="CVZ54" s="153"/>
      <c r="CWA54" s="153"/>
      <c r="CWB54" s="153"/>
      <c r="CWC54" s="153"/>
      <c r="CWD54" s="153"/>
      <c r="CWE54" s="153"/>
      <c r="CWF54" s="153"/>
      <c r="CWG54" s="153"/>
      <c r="CWH54" s="153"/>
      <c r="CWI54" s="153"/>
      <c r="CWJ54" s="153"/>
      <c r="CWK54" s="153"/>
      <c r="CWL54" s="153"/>
      <c r="CWM54" s="153"/>
      <c r="CWN54" s="153"/>
      <c r="CWO54" s="153"/>
      <c r="CWP54" s="153"/>
      <c r="CWQ54" s="153"/>
      <c r="CWR54" s="153"/>
      <c r="CWS54" s="153"/>
      <c r="CWT54" s="153"/>
      <c r="CWU54" s="153"/>
      <c r="CWV54" s="153"/>
      <c r="CWW54" s="153"/>
      <c r="CWX54" s="153"/>
      <c r="CWY54" s="153"/>
      <c r="CWZ54" s="153"/>
      <c r="CXA54" s="153"/>
      <c r="CXB54" s="153"/>
      <c r="CXC54" s="153"/>
      <c r="CXD54" s="153"/>
      <c r="CXE54" s="153"/>
      <c r="CXF54" s="153"/>
      <c r="CXG54" s="153"/>
      <c r="CXH54" s="153"/>
      <c r="CXI54" s="153"/>
      <c r="CXJ54" s="153"/>
      <c r="CXK54" s="153"/>
      <c r="CXL54" s="153"/>
      <c r="CXM54" s="153"/>
      <c r="CXN54" s="153"/>
      <c r="CXO54" s="153"/>
      <c r="CXP54" s="153"/>
      <c r="CXQ54" s="153"/>
      <c r="CXR54" s="153"/>
      <c r="CXS54" s="153"/>
      <c r="CXT54" s="153"/>
      <c r="CXU54" s="153"/>
      <c r="CXV54" s="153"/>
      <c r="CXW54" s="153"/>
      <c r="CXX54" s="153"/>
      <c r="CXY54" s="153"/>
      <c r="CXZ54" s="153"/>
      <c r="CYA54" s="153"/>
      <c r="CYB54" s="153"/>
      <c r="CYC54" s="153"/>
      <c r="CYD54" s="153"/>
      <c r="CYE54" s="153"/>
      <c r="CYF54" s="153"/>
      <c r="CYG54" s="153"/>
      <c r="CYH54" s="153"/>
      <c r="CYI54" s="153"/>
      <c r="CYJ54" s="153"/>
      <c r="CYK54" s="153"/>
      <c r="CYL54" s="153"/>
      <c r="CYM54" s="153"/>
      <c r="CYN54" s="153"/>
      <c r="CYO54" s="153"/>
      <c r="CYP54" s="153"/>
      <c r="CYQ54" s="153"/>
      <c r="CYR54" s="153"/>
      <c r="CYS54" s="153"/>
      <c r="CYT54" s="153"/>
      <c r="CYU54" s="153"/>
      <c r="CYV54" s="153"/>
      <c r="CYW54" s="153"/>
      <c r="CYX54" s="153"/>
      <c r="CYY54" s="153"/>
      <c r="CYZ54" s="153"/>
      <c r="CZA54" s="153"/>
      <c r="CZB54" s="153"/>
      <c r="CZC54" s="153"/>
      <c r="CZD54" s="153"/>
      <c r="CZE54" s="153"/>
      <c r="CZF54" s="153"/>
      <c r="CZG54" s="153"/>
      <c r="CZH54" s="153"/>
      <c r="CZI54" s="153"/>
      <c r="CZJ54" s="153"/>
      <c r="CZK54" s="153"/>
      <c r="CZL54" s="153"/>
      <c r="CZM54" s="153"/>
      <c r="CZN54" s="153"/>
      <c r="CZO54" s="153"/>
      <c r="CZP54" s="153"/>
      <c r="CZQ54" s="153"/>
      <c r="CZR54" s="153"/>
      <c r="CZS54" s="153"/>
      <c r="CZT54" s="153"/>
      <c r="CZU54" s="153"/>
      <c r="CZV54" s="153"/>
      <c r="CZW54" s="153"/>
      <c r="CZX54" s="153"/>
      <c r="CZY54" s="153"/>
      <c r="CZZ54" s="153"/>
      <c r="DAA54" s="153"/>
      <c r="DAB54" s="153"/>
      <c r="DAC54" s="153"/>
      <c r="DAD54" s="153"/>
      <c r="DAE54" s="153"/>
      <c r="DAF54" s="153"/>
      <c r="DAG54" s="153"/>
      <c r="DAH54" s="153"/>
      <c r="DAI54" s="153"/>
      <c r="DAJ54" s="153"/>
      <c r="DAK54" s="153"/>
      <c r="DAL54" s="153"/>
      <c r="DAM54" s="153"/>
      <c r="DAN54" s="153"/>
      <c r="DAO54" s="153"/>
      <c r="DAP54" s="153"/>
      <c r="DAQ54" s="153"/>
      <c r="DAR54" s="153"/>
      <c r="DAS54" s="153"/>
      <c r="DAT54" s="153"/>
      <c r="DAU54" s="153"/>
      <c r="DAV54" s="153"/>
      <c r="DAW54" s="153"/>
      <c r="DAX54" s="153"/>
      <c r="DAY54" s="153"/>
      <c r="DAZ54" s="153"/>
      <c r="DBA54" s="153"/>
      <c r="DBB54" s="153"/>
      <c r="DBC54" s="153"/>
      <c r="DBD54" s="153"/>
      <c r="DBE54" s="153"/>
      <c r="DBF54" s="153"/>
      <c r="DBG54" s="153"/>
      <c r="DBH54" s="153"/>
      <c r="DBI54" s="153"/>
      <c r="DBJ54" s="153"/>
      <c r="DBK54" s="153"/>
      <c r="DBL54" s="153"/>
      <c r="DBM54" s="153"/>
      <c r="DBN54" s="153"/>
      <c r="DBO54" s="153"/>
      <c r="DBP54" s="153"/>
      <c r="DBQ54" s="153"/>
      <c r="DBR54" s="153"/>
      <c r="DBS54" s="153"/>
      <c r="DBT54" s="153"/>
      <c r="DBU54" s="153"/>
      <c r="DBV54" s="153"/>
      <c r="DBW54" s="153"/>
      <c r="DBX54" s="153"/>
      <c r="DBY54" s="153"/>
      <c r="DBZ54" s="153"/>
      <c r="DCA54" s="153"/>
      <c r="DCB54" s="153"/>
      <c r="DCC54" s="153"/>
      <c r="DCD54" s="153"/>
      <c r="DCE54" s="153"/>
      <c r="DCF54" s="153"/>
      <c r="DCG54" s="153"/>
      <c r="DCH54" s="153"/>
      <c r="DCI54" s="153"/>
      <c r="DCJ54" s="153"/>
      <c r="DCK54" s="153"/>
      <c r="DCL54" s="153"/>
      <c r="DCM54" s="153"/>
      <c r="DCN54" s="153"/>
      <c r="DCO54" s="153"/>
      <c r="DCP54" s="153"/>
      <c r="DCQ54" s="153"/>
      <c r="DCR54" s="153"/>
      <c r="DCS54" s="153"/>
      <c r="DCT54" s="153"/>
      <c r="DCU54" s="153"/>
      <c r="DCV54" s="153"/>
      <c r="DCW54" s="153"/>
      <c r="DCX54" s="153"/>
      <c r="DCY54" s="153"/>
      <c r="DCZ54" s="153"/>
      <c r="DDA54" s="153"/>
      <c r="DDB54" s="153"/>
      <c r="DDC54" s="153"/>
      <c r="DDD54" s="153"/>
      <c r="DDE54" s="153"/>
      <c r="DDF54" s="153"/>
      <c r="DDG54" s="153"/>
      <c r="DDH54" s="153"/>
      <c r="DDI54" s="153"/>
      <c r="DDJ54" s="153"/>
      <c r="DDK54" s="153"/>
      <c r="DDL54" s="153"/>
      <c r="DDM54" s="153"/>
      <c r="DDN54" s="153"/>
      <c r="DDO54" s="153"/>
      <c r="DDP54" s="153"/>
      <c r="DDQ54" s="153"/>
      <c r="DDR54" s="153"/>
      <c r="DDS54" s="153"/>
      <c r="DDT54" s="153"/>
      <c r="DDU54" s="153"/>
      <c r="DDV54" s="153"/>
      <c r="DDW54" s="153"/>
      <c r="DDX54" s="153"/>
      <c r="DDY54" s="153"/>
      <c r="DDZ54" s="153"/>
      <c r="DEA54" s="153"/>
      <c r="DEB54" s="153"/>
      <c r="DEC54" s="153"/>
      <c r="DED54" s="153"/>
      <c r="DEE54" s="153"/>
      <c r="DEF54" s="153"/>
      <c r="DEG54" s="153"/>
      <c r="DEH54" s="153"/>
      <c r="DEI54" s="153"/>
      <c r="DEJ54" s="153"/>
      <c r="DEK54" s="153"/>
      <c r="DEL54" s="153"/>
      <c r="DEM54" s="153"/>
      <c r="DEN54" s="153"/>
      <c r="DEO54" s="153"/>
      <c r="DEP54" s="153"/>
      <c r="DEQ54" s="153"/>
      <c r="DER54" s="153"/>
      <c r="DES54" s="153"/>
      <c r="DET54" s="153"/>
      <c r="DEU54" s="153"/>
      <c r="DEV54" s="153"/>
      <c r="DEW54" s="153"/>
      <c r="DEX54" s="153"/>
      <c r="DEY54" s="153"/>
      <c r="DEZ54" s="153"/>
      <c r="DFA54" s="153"/>
      <c r="DFB54" s="153"/>
      <c r="DFC54" s="153"/>
      <c r="DFD54" s="153"/>
      <c r="DFE54" s="153"/>
      <c r="DFF54" s="153"/>
      <c r="DFG54" s="153"/>
      <c r="DFH54" s="153"/>
      <c r="DFI54" s="153"/>
      <c r="DFJ54" s="153"/>
      <c r="DFK54" s="153"/>
      <c r="DFL54" s="153"/>
      <c r="DFM54" s="153"/>
      <c r="DFN54" s="153"/>
      <c r="DFO54" s="153"/>
      <c r="DFP54" s="153"/>
      <c r="DFQ54" s="153"/>
      <c r="DFR54" s="153"/>
      <c r="DFS54" s="153"/>
      <c r="DFT54" s="153"/>
      <c r="DFU54" s="153"/>
      <c r="DFV54" s="153"/>
      <c r="DFW54" s="153"/>
      <c r="DFX54" s="153"/>
      <c r="DFY54" s="153"/>
      <c r="DFZ54" s="153"/>
      <c r="DGA54" s="153"/>
      <c r="DGB54" s="153"/>
      <c r="DGC54" s="153"/>
      <c r="DGD54" s="153"/>
      <c r="DGE54" s="153"/>
      <c r="DGF54" s="153"/>
      <c r="DGG54" s="153"/>
      <c r="DGH54" s="153"/>
      <c r="DGI54" s="153"/>
      <c r="DGJ54" s="153"/>
      <c r="DGK54" s="153"/>
      <c r="DGL54" s="153"/>
      <c r="DGM54" s="153"/>
      <c r="DGN54" s="153"/>
      <c r="DGO54" s="153"/>
      <c r="DGP54" s="153"/>
      <c r="DGQ54" s="153"/>
      <c r="DGR54" s="153"/>
      <c r="DGS54" s="153"/>
      <c r="DGT54" s="153"/>
      <c r="DGU54" s="153"/>
      <c r="DGV54" s="153"/>
      <c r="DGW54" s="153"/>
      <c r="DGX54" s="153"/>
      <c r="DGY54" s="153"/>
      <c r="DGZ54" s="153"/>
      <c r="DHA54" s="153"/>
      <c r="DHB54" s="153"/>
      <c r="DHC54" s="153"/>
      <c r="DHD54" s="153"/>
      <c r="DHE54" s="153"/>
      <c r="DHF54" s="153"/>
      <c r="DHG54" s="153"/>
      <c r="DHH54" s="153"/>
      <c r="DHI54" s="153"/>
      <c r="DHJ54" s="153"/>
      <c r="DHK54" s="153"/>
      <c r="DHL54" s="153"/>
      <c r="DHM54" s="153"/>
      <c r="DHN54" s="153"/>
      <c r="DHO54" s="153"/>
      <c r="DHP54" s="153"/>
      <c r="DHQ54" s="153"/>
      <c r="DHR54" s="153"/>
      <c r="DHS54" s="153"/>
      <c r="DHT54" s="153"/>
      <c r="DHU54" s="153"/>
      <c r="DHV54" s="153"/>
      <c r="DHW54" s="153"/>
      <c r="DHX54" s="153"/>
      <c r="DHY54" s="153"/>
      <c r="DHZ54" s="153"/>
      <c r="DIA54" s="153"/>
      <c r="DIB54" s="153"/>
      <c r="DIC54" s="153"/>
      <c r="DID54" s="153"/>
      <c r="DIE54" s="153"/>
      <c r="DIF54" s="153"/>
      <c r="DIG54" s="153"/>
      <c r="DIH54" s="153"/>
      <c r="DII54" s="153"/>
      <c r="DIJ54" s="153"/>
      <c r="DIK54" s="153"/>
      <c r="DIL54" s="153"/>
      <c r="DIM54" s="153"/>
      <c r="DIN54" s="153"/>
      <c r="DIO54" s="153"/>
      <c r="DIP54" s="153"/>
      <c r="DIQ54" s="153"/>
      <c r="DIR54" s="153"/>
      <c r="DIS54" s="153"/>
      <c r="DIT54" s="153"/>
      <c r="DIU54" s="153"/>
      <c r="DIV54" s="153"/>
      <c r="DIW54" s="153"/>
      <c r="DIX54" s="153"/>
      <c r="DIY54" s="153"/>
      <c r="DIZ54" s="153"/>
      <c r="DJA54" s="153"/>
      <c r="DJB54" s="153"/>
      <c r="DJC54" s="153"/>
      <c r="DJD54" s="153"/>
      <c r="DJE54" s="153"/>
      <c r="DJF54" s="153"/>
      <c r="DJG54" s="153"/>
      <c r="DJH54" s="153"/>
      <c r="DJI54" s="153"/>
      <c r="DJJ54" s="153"/>
      <c r="DJK54" s="153"/>
      <c r="DJL54" s="153"/>
      <c r="DJM54" s="153"/>
      <c r="DJN54" s="153"/>
      <c r="DJO54" s="153"/>
      <c r="DJP54" s="153"/>
      <c r="DJQ54" s="153"/>
      <c r="DJR54" s="153"/>
      <c r="DJS54" s="153"/>
      <c r="DJT54" s="153"/>
      <c r="DJU54" s="153"/>
      <c r="DJV54" s="153"/>
      <c r="DJW54" s="153"/>
      <c r="DJX54" s="153"/>
      <c r="DJY54" s="153"/>
      <c r="DJZ54" s="153"/>
      <c r="DKA54" s="153"/>
      <c r="DKB54" s="153"/>
      <c r="DKC54" s="153"/>
      <c r="DKD54" s="153"/>
      <c r="DKE54" s="153"/>
      <c r="DKF54" s="153"/>
      <c r="DKG54" s="153"/>
      <c r="DKH54" s="153"/>
      <c r="DKI54" s="153"/>
      <c r="DKJ54" s="153"/>
      <c r="DKK54" s="153"/>
      <c r="DKL54" s="153"/>
      <c r="DKM54" s="153"/>
      <c r="DKN54" s="153"/>
      <c r="DKO54" s="153"/>
      <c r="DKP54" s="153"/>
      <c r="DKQ54" s="153"/>
      <c r="DKR54" s="153"/>
      <c r="DKS54" s="153"/>
      <c r="DKT54" s="153"/>
      <c r="DKU54" s="153"/>
      <c r="DKV54" s="153"/>
      <c r="DKW54" s="153"/>
      <c r="DKX54" s="153"/>
      <c r="DKY54" s="153"/>
      <c r="DKZ54" s="153"/>
      <c r="DLA54" s="153"/>
      <c r="DLB54" s="153"/>
      <c r="DLC54" s="153"/>
      <c r="DLD54" s="153"/>
      <c r="DLE54" s="153"/>
      <c r="DLF54" s="153"/>
      <c r="DLG54" s="153"/>
      <c r="DLH54" s="153"/>
      <c r="DLI54" s="153"/>
      <c r="DLJ54" s="153"/>
      <c r="DLK54" s="153"/>
      <c r="DLL54" s="153"/>
      <c r="DLM54" s="153"/>
      <c r="DLN54" s="153"/>
      <c r="DLO54" s="153"/>
      <c r="DLP54" s="153"/>
      <c r="DLQ54" s="153"/>
      <c r="DLR54" s="153"/>
      <c r="DLS54" s="153"/>
      <c r="DLT54" s="153"/>
      <c r="DLU54" s="153"/>
      <c r="DLV54" s="153"/>
      <c r="DLW54" s="153"/>
      <c r="DLX54" s="153"/>
      <c r="DLY54" s="153"/>
      <c r="DLZ54" s="153"/>
      <c r="DMA54" s="153"/>
      <c r="DMB54" s="153"/>
      <c r="DMC54" s="153"/>
      <c r="DMD54" s="153"/>
      <c r="DME54" s="153"/>
      <c r="DMF54" s="153"/>
      <c r="DMG54" s="153"/>
      <c r="DMH54" s="153"/>
      <c r="DMI54" s="153"/>
      <c r="DMJ54" s="153"/>
      <c r="DMK54" s="153"/>
      <c r="DML54" s="153"/>
      <c r="DMM54" s="153"/>
      <c r="DMN54" s="153"/>
      <c r="DMO54" s="153"/>
      <c r="DMP54" s="153"/>
      <c r="DMQ54" s="153"/>
      <c r="DMR54" s="153"/>
      <c r="DMS54" s="153"/>
      <c r="DMT54" s="153"/>
      <c r="DMU54" s="153"/>
      <c r="DMV54" s="153"/>
      <c r="DMW54" s="153"/>
      <c r="DMX54" s="153"/>
      <c r="DMY54" s="153"/>
      <c r="DMZ54" s="153"/>
      <c r="DNA54" s="153"/>
      <c r="DNB54" s="153"/>
      <c r="DNC54" s="153"/>
      <c r="DND54" s="153"/>
      <c r="DNE54" s="153"/>
      <c r="DNF54" s="153"/>
      <c r="DNG54" s="153"/>
      <c r="DNH54" s="153"/>
      <c r="DNI54" s="153"/>
      <c r="DNJ54" s="153"/>
      <c r="DNK54" s="153"/>
      <c r="DNL54" s="153"/>
      <c r="DNM54" s="153"/>
      <c r="DNN54" s="153"/>
      <c r="DNO54" s="153"/>
      <c r="DNP54" s="153"/>
      <c r="DNQ54" s="153"/>
      <c r="DNR54" s="153"/>
      <c r="DNS54" s="153"/>
      <c r="DNT54" s="153"/>
      <c r="DNU54" s="153"/>
      <c r="DNV54" s="153"/>
      <c r="DNW54" s="153"/>
      <c r="DNX54" s="153"/>
      <c r="DNY54" s="153"/>
      <c r="DNZ54" s="153"/>
      <c r="DOA54" s="153"/>
      <c r="DOB54" s="153"/>
      <c r="DOC54" s="153"/>
      <c r="DOD54" s="153"/>
      <c r="DOE54" s="153"/>
      <c r="DOF54" s="153"/>
      <c r="DOG54" s="153"/>
      <c r="DOH54" s="153"/>
      <c r="DOI54" s="153"/>
      <c r="DOJ54" s="153"/>
      <c r="DOK54" s="153"/>
      <c r="DOL54" s="153"/>
      <c r="DOM54" s="153"/>
      <c r="DON54" s="153"/>
      <c r="DOO54" s="153"/>
      <c r="DOP54" s="153"/>
      <c r="DOQ54" s="153"/>
      <c r="DOR54" s="153"/>
      <c r="DOS54" s="153"/>
      <c r="DOT54" s="153"/>
      <c r="DOU54" s="153"/>
      <c r="DOV54" s="153"/>
      <c r="DOW54" s="153"/>
      <c r="DOX54" s="153"/>
      <c r="DOY54" s="153"/>
      <c r="DOZ54" s="153"/>
      <c r="DPA54" s="153"/>
      <c r="DPB54" s="153"/>
      <c r="DPC54" s="153"/>
      <c r="DPD54" s="153"/>
      <c r="DPE54" s="153"/>
      <c r="DPF54" s="153"/>
      <c r="DPG54" s="153"/>
      <c r="DPH54" s="153"/>
      <c r="DPI54" s="153"/>
      <c r="DPJ54" s="153"/>
      <c r="DPK54" s="153"/>
      <c r="DPL54" s="153"/>
      <c r="DPM54" s="153"/>
      <c r="DPN54" s="153"/>
      <c r="DPO54" s="153"/>
      <c r="DPP54" s="153"/>
      <c r="DPQ54" s="153"/>
      <c r="DPR54" s="153"/>
      <c r="DPS54" s="153"/>
      <c r="DPT54" s="153"/>
      <c r="DPU54" s="153"/>
      <c r="DPV54" s="153"/>
      <c r="DPW54" s="153"/>
      <c r="DPX54" s="153"/>
      <c r="DPY54" s="153"/>
      <c r="DPZ54" s="153"/>
      <c r="DQA54" s="153"/>
      <c r="DQB54" s="153"/>
      <c r="DQC54" s="153"/>
      <c r="DQD54" s="153"/>
      <c r="DQE54" s="153"/>
      <c r="DQF54" s="153"/>
      <c r="DQG54" s="153"/>
      <c r="DQH54" s="153"/>
      <c r="DQI54" s="153"/>
      <c r="DQJ54" s="153"/>
      <c r="DQK54" s="153"/>
      <c r="DQL54" s="153"/>
      <c r="DQM54" s="153"/>
      <c r="DQN54" s="153"/>
      <c r="DQO54" s="153"/>
      <c r="DQP54" s="153"/>
      <c r="DQQ54" s="153"/>
      <c r="DQR54" s="153"/>
      <c r="DQS54" s="153"/>
      <c r="DQT54" s="153"/>
      <c r="DQU54" s="153"/>
      <c r="DQV54" s="153"/>
      <c r="DQW54" s="153"/>
      <c r="DQX54" s="153"/>
      <c r="DQY54" s="153"/>
      <c r="DQZ54" s="153"/>
      <c r="DRA54" s="153"/>
      <c r="DRB54" s="153"/>
      <c r="DRC54" s="153"/>
      <c r="DRD54" s="153"/>
      <c r="DRE54" s="153"/>
      <c r="DRF54" s="153"/>
      <c r="DRG54" s="153"/>
      <c r="DRH54" s="153"/>
      <c r="DRI54" s="153"/>
      <c r="DRJ54" s="153"/>
      <c r="DRK54" s="153"/>
      <c r="DRL54" s="153"/>
      <c r="DRM54" s="153"/>
      <c r="DRN54" s="153"/>
      <c r="DRO54" s="153"/>
      <c r="DRP54" s="153"/>
      <c r="DRQ54" s="153"/>
      <c r="DRR54" s="153"/>
      <c r="DRS54" s="153"/>
      <c r="DRT54" s="153"/>
      <c r="DRU54" s="153"/>
      <c r="DRV54" s="153"/>
      <c r="DRW54" s="153"/>
      <c r="DRX54" s="153"/>
      <c r="DRY54" s="153"/>
      <c r="DRZ54" s="153"/>
      <c r="DSA54" s="153"/>
      <c r="DSB54" s="153"/>
      <c r="DSC54" s="153"/>
      <c r="DSD54" s="153"/>
      <c r="DSE54" s="153"/>
      <c r="DSF54" s="153"/>
      <c r="DSG54" s="153"/>
      <c r="DSH54" s="153"/>
      <c r="DSI54" s="153"/>
      <c r="DSJ54" s="153"/>
      <c r="DSK54" s="153"/>
      <c r="DSL54" s="153"/>
      <c r="DSM54" s="153"/>
      <c r="DSN54" s="153"/>
      <c r="DSO54" s="153"/>
      <c r="DSP54" s="153"/>
      <c r="DSQ54" s="153"/>
      <c r="DSR54" s="153"/>
      <c r="DSS54" s="153"/>
      <c r="DST54" s="153"/>
      <c r="DSU54" s="153"/>
      <c r="DSV54" s="153"/>
      <c r="DSW54" s="153"/>
      <c r="DSX54" s="153"/>
      <c r="DSY54" s="153"/>
      <c r="DSZ54" s="153"/>
      <c r="DTA54" s="153"/>
      <c r="DTB54" s="153"/>
      <c r="DTC54" s="153"/>
      <c r="DTD54" s="153"/>
      <c r="DTE54" s="153"/>
      <c r="DTF54" s="153"/>
      <c r="DTG54" s="153"/>
      <c r="DTH54" s="153"/>
      <c r="DTI54" s="153"/>
      <c r="DTJ54" s="153"/>
      <c r="DTK54" s="153"/>
      <c r="DTL54" s="153"/>
      <c r="DTM54" s="153"/>
      <c r="DTN54" s="153"/>
      <c r="DTO54" s="153"/>
      <c r="DTP54" s="153"/>
      <c r="DTQ54" s="153"/>
      <c r="DTR54" s="153"/>
      <c r="DTS54" s="153"/>
      <c r="DTT54" s="153"/>
      <c r="DTU54" s="153"/>
      <c r="DTV54" s="153"/>
      <c r="DTW54" s="153"/>
      <c r="DTX54" s="153"/>
      <c r="DTY54" s="153"/>
      <c r="DTZ54" s="153"/>
      <c r="DUA54" s="153"/>
      <c r="DUB54" s="153"/>
      <c r="DUC54" s="153"/>
      <c r="DUD54" s="153"/>
      <c r="DUE54" s="153"/>
      <c r="DUF54" s="153"/>
      <c r="DUG54" s="153"/>
      <c r="DUH54" s="153"/>
      <c r="DUI54" s="153"/>
      <c r="DUJ54" s="153"/>
      <c r="DUK54" s="153"/>
      <c r="DUL54" s="153"/>
      <c r="DUM54" s="153"/>
      <c r="DUN54" s="153"/>
      <c r="DUO54" s="153"/>
      <c r="DUP54" s="153"/>
      <c r="DUQ54" s="153"/>
      <c r="DUR54" s="153"/>
      <c r="DUS54" s="153"/>
      <c r="DUT54" s="153"/>
      <c r="DUU54" s="153"/>
      <c r="DUV54" s="153"/>
      <c r="DUW54" s="153"/>
      <c r="DUX54" s="153"/>
      <c r="DUY54" s="153"/>
      <c r="DUZ54" s="153"/>
      <c r="DVA54" s="153"/>
      <c r="DVB54" s="153"/>
      <c r="DVC54" s="153"/>
      <c r="DVD54" s="153"/>
      <c r="DVE54" s="153"/>
      <c r="DVF54" s="153"/>
      <c r="DVG54" s="153"/>
      <c r="DVH54" s="153"/>
      <c r="DVI54" s="153"/>
      <c r="DVJ54" s="153"/>
      <c r="DVK54" s="153"/>
      <c r="DVL54" s="153"/>
      <c r="DVM54" s="153"/>
      <c r="DVN54" s="153"/>
      <c r="DVO54" s="153"/>
      <c r="DVP54" s="153"/>
      <c r="DVQ54" s="153"/>
      <c r="DVR54" s="153"/>
      <c r="DVS54" s="153"/>
      <c r="DVT54" s="153"/>
      <c r="DVU54" s="153"/>
      <c r="DVV54" s="153"/>
      <c r="DVW54" s="153"/>
      <c r="DVX54" s="153"/>
      <c r="DVY54" s="153"/>
      <c r="DVZ54" s="153"/>
      <c r="DWA54" s="153"/>
      <c r="DWB54" s="153"/>
      <c r="DWC54" s="153"/>
      <c r="DWD54" s="153"/>
      <c r="DWE54" s="153"/>
      <c r="DWF54" s="153"/>
      <c r="DWG54" s="153"/>
      <c r="DWH54" s="153"/>
      <c r="DWI54" s="153"/>
      <c r="DWJ54" s="153"/>
      <c r="DWK54" s="153"/>
      <c r="DWL54" s="153"/>
      <c r="DWM54" s="153"/>
      <c r="DWN54" s="153"/>
      <c r="DWO54" s="153"/>
      <c r="DWP54" s="153"/>
      <c r="DWQ54" s="153"/>
      <c r="DWR54" s="153"/>
      <c r="DWS54" s="153"/>
      <c r="DWT54" s="153"/>
      <c r="DWU54" s="153"/>
      <c r="DWV54" s="153"/>
      <c r="DWW54" s="153"/>
      <c r="DWX54" s="153"/>
      <c r="DWY54" s="153"/>
      <c r="DWZ54" s="153"/>
      <c r="DXA54" s="153"/>
      <c r="DXB54" s="153"/>
      <c r="DXC54" s="153"/>
      <c r="DXD54" s="153"/>
      <c r="DXE54" s="153"/>
      <c r="DXF54" s="153"/>
      <c r="DXG54" s="153"/>
      <c r="DXH54" s="153"/>
      <c r="DXI54" s="153"/>
      <c r="DXJ54" s="153"/>
      <c r="DXK54" s="153"/>
      <c r="DXL54" s="153"/>
      <c r="DXM54" s="153"/>
      <c r="DXN54" s="153"/>
      <c r="DXO54" s="153"/>
      <c r="DXP54" s="153"/>
      <c r="DXQ54" s="153"/>
      <c r="DXR54" s="153"/>
      <c r="DXS54" s="153"/>
      <c r="DXT54" s="153"/>
      <c r="DXU54" s="153"/>
      <c r="DXV54" s="153"/>
      <c r="DXW54" s="153"/>
      <c r="DXX54" s="153"/>
      <c r="DXY54" s="153"/>
      <c r="DXZ54" s="153"/>
      <c r="DYA54" s="153"/>
      <c r="DYB54" s="153"/>
      <c r="DYC54" s="153"/>
      <c r="DYD54" s="153"/>
      <c r="DYE54" s="153"/>
      <c r="DYF54" s="153"/>
      <c r="DYG54" s="153"/>
      <c r="DYH54" s="153"/>
      <c r="DYI54" s="153"/>
      <c r="DYJ54" s="153"/>
      <c r="DYK54" s="153"/>
      <c r="DYL54" s="153"/>
      <c r="DYM54" s="153"/>
      <c r="DYN54" s="153"/>
      <c r="DYO54" s="153"/>
      <c r="DYP54" s="153"/>
      <c r="DYQ54" s="153"/>
      <c r="DYR54" s="153"/>
      <c r="DYS54" s="153"/>
      <c r="DYT54" s="153"/>
      <c r="DYU54" s="153"/>
      <c r="DYV54" s="153"/>
      <c r="DYW54" s="153"/>
      <c r="DYX54" s="153"/>
      <c r="DYY54" s="153"/>
      <c r="DYZ54" s="153"/>
      <c r="DZA54" s="153"/>
      <c r="DZB54" s="153"/>
      <c r="DZC54" s="153"/>
      <c r="DZD54" s="153"/>
      <c r="DZE54" s="153"/>
      <c r="DZF54" s="153"/>
      <c r="DZG54" s="153"/>
      <c r="DZH54" s="153"/>
      <c r="DZI54" s="153"/>
      <c r="DZJ54" s="153"/>
      <c r="DZK54" s="153"/>
      <c r="DZL54" s="153"/>
      <c r="DZM54" s="153"/>
      <c r="DZN54" s="153"/>
      <c r="DZO54" s="153"/>
      <c r="DZP54" s="153"/>
      <c r="DZQ54" s="153"/>
      <c r="DZR54" s="153"/>
      <c r="DZS54" s="153"/>
      <c r="DZT54" s="153"/>
      <c r="DZU54" s="153"/>
      <c r="DZV54" s="153"/>
      <c r="DZW54" s="153"/>
      <c r="DZX54" s="153"/>
      <c r="DZY54" s="153"/>
      <c r="DZZ54" s="153"/>
      <c r="EAA54" s="153"/>
      <c r="EAB54" s="153"/>
      <c r="EAC54" s="153"/>
      <c r="EAD54" s="153"/>
      <c r="EAE54" s="153"/>
      <c r="EAF54" s="153"/>
      <c r="EAG54" s="153"/>
      <c r="EAH54" s="153"/>
      <c r="EAI54" s="153"/>
      <c r="EAJ54" s="153"/>
      <c r="EAK54" s="153"/>
      <c r="EAL54" s="153"/>
      <c r="EAM54" s="153"/>
      <c r="EAN54" s="153"/>
      <c r="EAO54" s="153"/>
      <c r="EAP54" s="153"/>
      <c r="EAQ54" s="153"/>
      <c r="EAR54" s="153"/>
      <c r="EAS54" s="153"/>
      <c r="EAT54" s="153"/>
      <c r="EAU54" s="153"/>
      <c r="EAV54" s="153"/>
      <c r="EAW54" s="153"/>
      <c r="EAX54" s="153"/>
      <c r="EAY54" s="153"/>
      <c r="EAZ54" s="153"/>
      <c r="EBA54" s="153"/>
      <c r="EBB54" s="153"/>
      <c r="EBC54" s="153"/>
      <c r="EBD54" s="153"/>
      <c r="EBE54" s="153"/>
      <c r="EBF54" s="153"/>
      <c r="EBG54" s="153"/>
      <c r="EBH54" s="153"/>
      <c r="EBI54" s="153"/>
      <c r="EBJ54" s="153"/>
      <c r="EBK54" s="153"/>
      <c r="EBL54" s="153"/>
      <c r="EBM54" s="153"/>
      <c r="EBN54" s="153"/>
      <c r="EBO54" s="153"/>
      <c r="EBP54" s="153"/>
      <c r="EBQ54" s="153"/>
      <c r="EBR54" s="153"/>
      <c r="EBS54" s="153"/>
      <c r="EBT54" s="153"/>
      <c r="EBU54" s="153"/>
      <c r="EBV54" s="153"/>
      <c r="EBW54" s="153"/>
      <c r="EBX54" s="153"/>
      <c r="EBY54" s="153"/>
      <c r="EBZ54" s="153"/>
      <c r="ECA54" s="153"/>
      <c r="ECB54" s="153"/>
      <c r="ECC54" s="153"/>
      <c r="ECD54" s="153"/>
      <c r="ECE54" s="153"/>
      <c r="ECF54" s="153"/>
      <c r="ECG54" s="153"/>
      <c r="ECH54" s="153"/>
      <c r="ECI54" s="153"/>
      <c r="ECJ54" s="153"/>
      <c r="ECK54" s="153"/>
      <c r="ECL54" s="153"/>
      <c r="ECM54" s="153"/>
      <c r="ECN54" s="153"/>
      <c r="ECO54" s="153"/>
      <c r="ECP54" s="153"/>
      <c r="ECQ54" s="153"/>
      <c r="ECR54" s="153"/>
      <c r="ECS54" s="153"/>
      <c r="ECT54" s="153"/>
      <c r="ECU54" s="153"/>
      <c r="ECV54" s="153"/>
      <c r="ECW54" s="153"/>
      <c r="ECX54" s="153"/>
      <c r="ECY54" s="153"/>
      <c r="ECZ54" s="153"/>
      <c r="EDA54" s="153"/>
      <c r="EDB54" s="153"/>
      <c r="EDC54" s="153"/>
      <c r="EDD54" s="153"/>
      <c r="EDE54" s="153"/>
      <c r="EDF54" s="153"/>
      <c r="EDG54" s="153"/>
      <c r="EDH54" s="153"/>
      <c r="EDI54" s="153"/>
      <c r="EDJ54" s="153"/>
      <c r="EDK54" s="153"/>
      <c r="EDL54" s="153"/>
      <c r="EDM54" s="153"/>
      <c r="EDN54" s="153"/>
      <c r="EDO54" s="153"/>
      <c r="EDP54" s="153"/>
      <c r="EDQ54" s="153"/>
      <c r="EDR54" s="153"/>
      <c r="EDS54" s="153"/>
      <c r="EDT54" s="153"/>
      <c r="EDU54" s="153"/>
      <c r="EDV54" s="153"/>
      <c r="EDW54" s="153"/>
      <c r="EDX54" s="153"/>
      <c r="EDY54" s="153"/>
      <c r="EDZ54" s="153"/>
      <c r="EEA54" s="153"/>
      <c r="EEB54" s="153"/>
      <c r="EEC54" s="153"/>
      <c r="EED54" s="153"/>
      <c r="EEE54" s="153"/>
      <c r="EEF54" s="153"/>
      <c r="EEG54" s="153"/>
      <c r="EEH54" s="153"/>
      <c r="EEI54" s="153"/>
      <c r="EEJ54" s="153"/>
      <c r="EEK54" s="153"/>
      <c r="EEL54" s="153"/>
      <c r="EEM54" s="153"/>
      <c r="EEN54" s="153"/>
      <c r="EEO54" s="153"/>
      <c r="EEP54" s="153"/>
      <c r="EEQ54" s="153"/>
      <c r="EER54" s="153"/>
      <c r="EES54" s="153"/>
      <c r="EET54" s="153"/>
      <c r="EEU54" s="153"/>
      <c r="EEV54" s="153"/>
      <c r="EEW54" s="153"/>
      <c r="EEX54" s="153"/>
      <c r="EEY54" s="153"/>
      <c r="EEZ54" s="153"/>
      <c r="EFA54" s="153"/>
      <c r="EFB54" s="153"/>
      <c r="EFC54" s="153"/>
      <c r="EFD54" s="153"/>
      <c r="EFE54" s="153"/>
      <c r="EFF54" s="153"/>
      <c r="EFG54" s="153"/>
      <c r="EFH54" s="153"/>
      <c r="EFI54" s="153"/>
      <c r="EFJ54" s="153"/>
      <c r="EFK54" s="153"/>
      <c r="EFL54" s="153"/>
      <c r="EFM54" s="153"/>
      <c r="EFN54" s="153"/>
      <c r="EFO54" s="153"/>
      <c r="EFP54" s="153"/>
      <c r="EFQ54" s="153"/>
      <c r="EFR54" s="153"/>
      <c r="EFS54" s="153"/>
      <c r="EFT54" s="153"/>
      <c r="EFU54" s="153"/>
      <c r="EFV54" s="153"/>
      <c r="EFW54" s="153"/>
      <c r="EFX54" s="153"/>
      <c r="EFY54" s="153"/>
      <c r="EFZ54" s="153"/>
      <c r="EGA54" s="153"/>
      <c r="EGB54" s="153"/>
      <c r="EGC54" s="153"/>
      <c r="EGD54" s="153"/>
      <c r="EGE54" s="153"/>
      <c r="EGF54" s="153"/>
      <c r="EGG54" s="153"/>
      <c r="EGH54" s="153"/>
      <c r="EGI54" s="153"/>
      <c r="EGJ54" s="153"/>
      <c r="EGK54" s="153"/>
      <c r="EGL54" s="153"/>
      <c r="EGM54" s="153"/>
      <c r="EGN54" s="153"/>
      <c r="EGO54" s="153"/>
      <c r="EGP54" s="153"/>
      <c r="EGQ54" s="153"/>
      <c r="EGR54" s="153"/>
      <c r="EGS54" s="153"/>
      <c r="EGT54" s="153"/>
      <c r="EGU54" s="153"/>
      <c r="EGV54" s="153"/>
      <c r="EGW54" s="153"/>
      <c r="EGX54" s="153"/>
      <c r="EGY54" s="153"/>
      <c r="EGZ54" s="153"/>
      <c r="EHA54" s="153"/>
      <c r="EHB54" s="153"/>
      <c r="EHC54" s="153"/>
      <c r="EHD54" s="153"/>
      <c r="EHE54" s="153"/>
      <c r="EHF54" s="153"/>
      <c r="EHG54" s="153"/>
      <c r="EHH54" s="153"/>
      <c r="EHI54" s="153"/>
      <c r="EHJ54" s="153"/>
      <c r="EHK54" s="153"/>
      <c r="EHL54" s="153"/>
      <c r="EHM54" s="153"/>
      <c r="EHN54" s="153"/>
      <c r="EHO54" s="153"/>
      <c r="EHP54" s="153"/>
      <c r="EHQ54" s="153"/>
      <c r="EHR54" s="153"/>
      <c r="EHS54" s="153"/>
      <c r="EHT54" s="153"/>
      <c r="EHU54" s="153"/>
      <c r="EHV54" s="153"/>
      <c r="EHW54" s="153"/>
      <c r="EHX54" s="153"/>
      <c r="EHY54" s="153"/>
      <c r="EHZ54" s="153"/>
      <c r="EIA54" s="153"/>
      <c r="EIB54" s="153"/>
      <c r="EIC54" s="153"/>
      <c r="EID54" s="153"/>
      <c r="EIE54" s="153"/>
      <c r="EIF54" s="153"/>
      <c r="EIG54" s="153"/>
      <c r="EIH54" s="153"/>
      <c r="EII54" s="153"/>
      <c r="EIJ54" s="153"/>
      <c r="EIK54" s="153"/>
      <c r="EIL54" s="153"/>
      <c r="EIM54" s="153"/>
      <c r="EIN54" s="153"/>
      <c r="EIO54" s="153"/>
      <c r="EIP54" s="153"/>
      <c r="EIQ54" s="153"/>
      <c r="EIR54" s="153"/>
      <c r="EIS54" s="153"/>
      <c r="EIT54" s="153"/>
      <c r="EIU54" s="153"/>
      <c r="EIV54" s="153"/>
      <c r="EIW54" s="153"/>
      <c r="EIX54" s="153"/>
      <c r="EIY54" s="153"/>
      <c r="EIZ54" s="153"/>
      <c r="EJA54" s="153"/>
      <c r="EJB54" s="153"/>
      <c r="EJC54" s="153"/>
      <c r="EJD54" s="153"/>
      <c r="EJE54" s="153"/>
      <c r="EJF54" s="153"/>
      <c r="EJG54" s="153"/>
      <c r="EJH54" s="153"/>
      <c r="EJI54" s="153"/>
      <c r="EJJ54" s="153"/>
      <c r="EJK54" s="153"/>
      <c r="EJL54" s="153"/>
      <c r="EJM54" s="153"/>
      <c r="EJN54" s="153"/>
      <c r="EJO54" s="153"/>
      <c r="EJP54" s="153"/>
      <c r="EJQ54" s="153"/>
      <c r="EJR54" s="153"/>
      <c r="EJS54" s="153"/>
      <c r="EJT54" s="153"/>
      <c r="EJU54" s="153"/>
      <c r="EJV54" s="153"/>
      <c r="EJW54" s="153"/>
      <c r="EJX54" s="153"/>
      <c r="EJY54" s="153"/>
      <c r="EJZ54" s="153"/>
      <c r="EKA54" s="153"/>
      <c r="EKB54" s="153"/>
      <c r="EKC54" s="153"/>
      <c r="EKD54" s="153"/>
      <c r="EKE54" s="153"/>
      <c r="EKF54" s="153"/>
      <c r="EKG54" s="153"/>
      <c r="EKH54" s="153"/>
      <c r="EKI54" s="153"/>
      <c r="EKJ54" s="153"/>
      <c r="EKK54" s="153"/>
      <c r="EKL54" s="153"/>
      <c r="EKM54" s="153"/>
      <c r="EKN54" s="153"/>
      <c r="EKO54" s="153"/>
      <c r="EKP54" s="153"/>
      <c r="EKQ54" s="153"/>
      <c r="EKR54" s="153"/>
      <c r="EKS54" s="153"/>
      <c r="EKT54" s="153"/>
      <c r="EKU54" s="153"/>
      <c r="EKV54" s="153"/>
      <c r="EKW54" s="153"/>
      <c r="EKX54" s="153"/>
      <c r="EKY54" s="153"/>
      <c r="EKZ54" s="153"/>
      <c r="ELA54" s="153"/>
      <c r="ELB54" s="153"/>
      <c r="ELC54" s="153"/>
      <c r="ELD54" s="153"/>
      <c r="ELE54" s="153"/>
      <c r="ELF54" s="153"/>
      <c r="ELG54" s="153"/>
      <c r="ELH54" s="153"/>
      <c r="ELI54" s="153"/>
      <c r="ELJ54" s="153"/>
      <c r="ELK54" s="153"/>
      <c r="ELL54" s="153"/>
      <c r="ELM54" s="153"/>
      <c r="ELN54" s="153"/>
      <c r="ELO54" s="153"/>
      <c r="ELP54" s="153"/>
      <c r="ELQ54" s="153"/>
      <c r="ELR54" s="153"/>
      <c r="ELS54" s="153"/>
      <c r="ELT54" s="153"/>
      <c r="ELU54" s="153"/>
      <c r="ELV54" s="153"/>
      <c r="ELW54" s="153"/>
      <c r="ELX54" s="153"/>
      <c r="ELY54" s="153"/>
      <c r="ELZ54" s="153"/>
      <c r="EMA54" s="153"/>
      <c r="EMB54" s="153"/>
      <c r="EMC54" s="153"/>
      <c r="EMD54" s="153"/>
      <c r="EME54" s="153"/>
      <c r="EMF54" s="153"/>
      <c r="EMG54" s="153"/>
      <c r="EMH54" s="153"/>
      <c r="EMI54" s="153"/>
      <c r="EMJ54" s="153"/>
      <c r="EMK54" s="153"/>
      <c r="EML54" s="153"/>
      <c r="EMM54" s="153"/>
      <c r="EMN54" s="153"/>
      <c r="EMO54" s="153"/>
      <c r="EMP54" s="153"/>
      <c r="EMQ54" s="153"/>
      <c r="EMR54" s="153"/>
      <c r="EMS54" s="153"/>
      <c r="EMT54" s="153"/>
      <c r="EMU54" s="153"/>
      <c r="EMV54" s="153"/>
      <c r="EMW54" s="153"/>
      <c r="EMX54" s="153"/>
      <c r="EMY54" s="153"/>
      <c r="EMZ54" s="153"/>
      <c r="ENA54" s="153"/>
      <c r="ENB54" s="153"/>
      <c r="ENC54" s="153"/>
      <c r="END54" s="153"/>
      <c r="ENE54" s="153"/>
      <c r="ENF54" s="153"/>
      <c r="ENG54" s="153"/>
      <c r="ENH54" s="153"/>
      <c r="ENI54" s="153"/>
      <c r="ENJ54" s="153"/>
      <c r="ENK54" s="153"/>
      <c r="ENL54" s="153"/>
      <c r="ENM54" s="153"/>
      <c r="ENN54" s="153"/>
      <c r="ENO54" s="153"/>
      <c r="ENP54" s="153"/>
      <c r="ENQ54" s="153"/>
      <c r="ENR54" s="153"/>
      <c r="ENS54" s="153"/>
      <c r="ENT54" s="153"/>
      <c r="ENU54" s="153"/>
      <c r="ENV54" s="153"/>
      <c r="ENW54" s="153"/>
      <c r="ENX54" s="153"/>
      <c r="ENY54" s="153"/>
      <c r="ENZ54" s="153"/>
      <c r="EOA54" s="153"/>
      <c r="EOB54" s="153"/>
      <c r="EOC54" s="153"/>
      <c r="EOD54" s="153"/>
      <c r="EOE54" s="153"/>
      <c r="EOF54" s="153"/>
      <c r="EOG54" s="153"/>
      <c r="EOH54" s="153"/>
      <c r="EOI54" s="153"/>
      <c r="EOJ54" s="153"/>
      <c r="EOK54" s="153"/>
      <c r="EOL54" s="153"/>
      <c r="EOM54" s="153"/>
      <c r="EON54" s="153"/>
      <c r="EOO54" s="153"/>
      <c r="EOP54" s="153"/>
      <c r="EOQ54" s="153"/>
      <c r="EOR54" s="153"/>
      <c r="EOS54" s="153"/>
      <c r="EOT54" s="153"/>
      <c r="EOU54" s="153"/>
      <c r="EOV54" s="153"/>
      <c r="EOW54" s="153"/>
      <c r="EOX54" s="153"/>
      <c r="EOY54" s="153"/>
      <c r="EOZ54" s="153"/>
      <c r="EPA54" s="153"/>
      <c r="EPB54" s="153"/>
      <c r="EPC54" s="153"/>
      <c r="EPD54" s="153"/>
      <c r="EPE54" s="153"/>
      <c r="EPF54" s="153"/>
      <c r="EPG54" s="153"/>
      <c r="EPH54" s="153"/>
      <c r="EPI54" s="153"/>
      <c r="EPJ54" s="153"/>
      <c r="EPK54" s="153"/>
      <c r="EPL54" s="153"/>
      <c r="EPM54" s="153"/>
      <c r="EPN54" s="153"/>
      <c r="EPO54" s="153"/>
      <c r="EPP54" s="153"/>
      <c r="EPQ54" s="153"/>
      <c r="EPR54" s="153"/>
      <c r="EPS54" s="153"/>
      <c r="EPT54" s="153"/>
      <c r="EPU54" s="153"/>
      <c r="EPV54" s="153"/>
      <c r="EPW54" s="153"/>
      <c r="EPX54" s="153"/>
      <c r="EPY54" s="153"/>
      <c r="EPZ54" s="153"/>
      <c r="EQA54" s="153"/>
      <c r="EQB54" s="153"/>
      <c r="EQC54" s="153"/>
      <c r="EQD54" s="153"/>
      <c r="EQE54" s="153"/>
      <c r="EQF54" s="153"/>
      <c r="EQG54" s="153"/>
      <c r="EQH54" s="153"/>
      <c r="EQI54" s="153"/>
      <c r="EQJ54" s="153"/>
      <c r="EQK54" s="153"/>
      <c r="EQL54" s="153"/>
      <c r="EQM54" s="153"/>
      <c r="EQN54" s="153"/>
      <c r="EQO54" s="153"/>
      <c r="EQP54" s="153"/>
      <c r="EQQ54" s="153"/>
      <c r="EQR54" s="153"/>
      <c r="EQS54" s="153"/>
      <c r="EQT54" s="153"/>
      <c r="EQU54" s="153"/>
      <c r="EQV54" s="153"/>
      <c r="EQW54" s="153"/>
      <c r="EQX54" s="153"/>
      <c r="EQY54" s="153"/>
      <c r="EQZ54" s="153"/>
      <c r="ERA54" s="153"/>
      <c r="ERB54" s="153"/>
      <c r="ERC54" s="153"/>
      <c r="ERD54" s="153"/>
      <c r="ERE54" s="153"/>
      <c r="ERF54" s="153"/>
      <c r="ERG54" s="153"/>
      <c r="ERH54" s="153"/>
      <c r="ERI54" s="153"/>
      <c r="ERJ54" s="153"/>
      <c r="ERK54" s="153"/>
      <c r="ERL54" s="153"/>
      <c r="ERM54" s="153"/>
      <c r="ERN54" s="153"/>
      <c r="ERO54" s="153"/>
      <c r="ERP54" s="153"/>
      <c r="ERQ54" s="153"/>
      <c r="ERR54" s="153"/>
      <c r="ERS54" s="153"/>
      <c r="ERT54" s="153"/>
      <c r="ERU54" s="153"/>
      <c r="ERV54" s="153"/>
      <c r="ERW54" s="153"/>
      <c r="ERX54" s="153"/>
      <c r="ERY54" s="153"/>
      <c r="ERZ54" s="153"/>
      <c r="ESA54" s="153"/>
      <c r="ESB54" s="153"/>
      <c r="ESC54" s="153"/>
      <c r="ESD54" s="153"/>
      <c r="ESE54" s="153"/>
      <c r="ESF54" s="153"/>
      <c r="ESG54" s="153"/>
      <c r="ESH54" s="153"/>
      <c r="ESI54" s="153"/>
      <c r="ESJ54" s="153"/>
      <c r="ESK54" s="153"/>
      <c r="ESL54" s="153"/>
      <c r="ESM54" s="153"/>
      <c r="ESN54" s="153"/>
      <c r="ESO54" s="153"/>
      <c r="ESP54" s="153"/>
      <c r="ESQ54" s="153"/>
      <c r="ESR54" s="153"/>
      <c r="ESS54" s="153"/>
      <c r="EST54" s="153"/>
      <c r="ESU54" s="153"/>
      <c r="ESV54" s="153"/>
      <c r="ESW54" s="153"/>
      <c r="ESX54" s="153"/>
      <c r="ESY54" s="153"/>
      <c r="ESZ54" s="153"/>
      <c r="ETA54" s="153"/>
      <c r="ETB54" s="153"/>
      <c r="ETC54" s="153"/>
      <c r="ETD54" s="153"/>
      <c r="ETE54" s="153"/>
      <c r="ETF54" s="153"/>
      <c r="ETG54" s="153"/>
      <c r="ETH54" s="153"/>
      <c r="ETI54" s="153"/>
      <c r="ETJ54" s="153"/>
      <c r="ETK54" s="153"/>
      <c r="ETL54" s="153"/>
      <c r="ETM54" s="153"/>
      <c r="ETN54" s="153"/>
      <c r="ETO54" s="153"/>
      <c r="ETP54" s="153"/>
      <c r="ETQ54" s="153"/>
      <c r="ETR54" s="153"/>
      <c r="ETS54" s="153"/>
      <c r="ETT54" s="153"/>
      <c r="ETU54" s="153"/>
      <c r="ETV54" s="153"/>
      <c r="ETW54" s="153"/>
      <c r="ETX54" s="153"/>
      <c r="ETY54" s="153"/>
      <c r="ETZ54" s="153"/>
      <c r="EUA54" s="153"/>
      <c r="EUB54" s="153"/>
      <c r="EUC54" s="153"/>
      <c r="EUD54" s="153"/>
      <c r="EUE54" s="153"/>
      <c r="EUF54" s="153"/>
      <c r="EUG54" s="153"/>
      <c r="EUH54" s="153"/>
      <c r="EUI54" s="153"/>
      <c r="EUJ54" s="153"/>
      <c r="EUK54" s="153"/>
      <c r="EUL54" s="153"/>
      <c r="EUM54" s="153"/>
      <c r="EUN54" s="153"/>
      <c r="EUO54" s="153"/>
      <c r="EUP54" s="153"/>
      <c r="EUQ54" s="153"/>
      <c r="EUR54" s="153"/>
      <c r="EUS54" s="153"/>
      <c r="EUT54" s="153"/>
      <c r="EUU54" s="153"/>
      <c r="EUV54" s="153"/>
      <c r="EUW54" s="153"/>
      <c r="EUX54" s="153"/>
      <c r="EUY54" s="153"/>
      <c r="EUZ54" s="153"/>
      <c r="EVA54" s="153"/>
      <c r="EVB54" s="153"/>
      <c r="EVC54" s="153"/>
      <c r="EVD54" s="153"/>
      <c r="EVE54" s="153"/>
      <c r="EVF54" s="153"/>
      <c r="EVG54" s="153"/>
      <c r="EVH54" s="153"/>
      <c r="EVI54" s="153"/>
      <c r="EVJ54" s="153"/>
      <c r="EVK54" s="153"/>
      <c r="EVL54" s="153"/>
      <c r="EVM54" s="153"/>
      <c r="EVN54" s="153"/>
      <c r="EVO54" s="153"/>
      <c r="EVP54" s="153"/>
      <c r="EVQ54" s="153"/>
      <c r="EVR54" s="153"/>
      <c r="EVS54" s="153"/>
      <c r="EVT54" s="153"/>
      <c r="EVU54" s="153"/>
      <c r="EVV54" s="153"/>
      <c r="EVW54" s="153"/>
      <c r="EVX54" s="153"/>
      <c r="EVY54" s="153"/>
      <c r="EVZ54" s="153"/>
      <c r="EWA54" s="153"/>
      <c r="EWB54" s="153"/>
      <c r="EWC54" s="153"/>
      <c r="EWD54" s="153"/>
      <c r="EWE54" s="153"/>
      <c r="EWF54" s="153"/>
      <c r="EWG54" s="153"/>
      <c r="EWH54" s="153"/>
      <c r="EWI54" s="153"/>
      <c r="EWJ54" s="153"/>
      <c r="EWK54" s="153"/>
      <c r="EWL54" s="153"/>
      <c r="EWM54" s="153"/>
      <c r="EWN54" s="153"/>
      <c r="EWO54" s="153"/>
      <c r="EWP54" s="153"/>
      <c r="EWQ54" s="153"/>
      <c r="EWR54" s="153"/>
      <c r="EWS54" s="153"/>
      <c r="EWT54" s="153"/>
      <c r="EWU54" s="153"/>
      <c r="EWV54" s="153"/>
      <c r="EWW54" s="153"/>
      <c r="EWX54" s="153"/>
      <c r="EWY54" s="153"/>
      <c r="EWZ54" s="153"/>
      <c r="EXA54" s="153"/>
      <c r="EXB54" s="153"/>
      <c r="EXC54" s="153"/>
      <c r="EXD54" s="153"/>
      <c r="EXE54" s="153"/>
      <c r="EXF54" s="153"/>
      <c r="EXG54" s="153"/>
      <c r="EXH54" s="153"/>
      <c r="EXI54" s="153"/>
      <c r="EXJ54" s="153"/>
      <c r="EXK54" s="153"/>
      <c r="EXL54" s="153"/>
      <c r="EXM54" s="153"/>
      <c r="EXN54" s="153"/>
      <c r="EXO54" s="153"/>
      <c r="EXP54" s="153"/>
      <c r="EXQ54" s="153"/>
      <c r="EXR54" s="153"/>
      <c r="EXS54" s="153"/>
      <c r="EXT54" s="153"/>
      <c r="EXU54" s="153"/>
      <c r="EXV54" s="153"/>
      <c r="EXW54" s="153"/>
      <c r="EXX54" s="153"/>
      <c r="EXY54" s="153"/>
      <c r="EXZ54" s="153"/>
      <c r="EYA54" s="153"/>
      <c r="EYB54" s="153"/>
      <c r="EYC54" s="153"/>
      <c r="EYD54" s="153"/>
      <c r="EYE54" s="153"/>
      <c r="EYF54" s="153"/>
      <c r="EYG54" s="153"/>
      <c r="EYH54" s="153"/>
      <c r="EYI54" s="153"/>
      <c r="EYJ54" s="153"/>
      <c r="EYK54" s="153"/>
      <c r="EYL54" s="153"/>
      <c r="EYM54" s="153"/>
      <c r="EYN54" s="153"/>
      <c r="EYO54" s="153"/>
      <c r="EYP54" s="153"/>
      <c r="EYQ54" s="153"/>
      <c r="EYR54" s="153"/>
      <c r="EYS54" s="153"/>
      <c r="EYT54" s="153"/>
      <c r="EYU54" s="153"/>
      <c r="EYV54" s="153"/>
      <c r="EYW54" s="153"/>
      <c r="EYX54" s="153"/>
      <c r="EYY54" s="153"/>
      <c r="EYZ54" s="153"/>
      <c r="EZA54" s="153"/>
      <c r="EZB54" s="153"/>
      <c r="EZC54" s="153"/>
      <c r="EZD54" s="153"/>
      <c r="EZE54" s="153"/>
      <c r="EZF54" s="153"/>
      <c r="EZG54" s="153"/>
      <c r="EZH54" s="153"/>
      <c r="EZI54" s="153"/>
      <c r="EZJ54" s="153"/>
      <c r="EZK54" s="153"/>
      <c r="EZL54" s="153"/>
      <c r="EZM54" s="153"/>
      <c r="EZN54" s="153"/>
      <c r="EZO54" s="153"/>
      <c r="EZP54" s="153"/>
      <c r="EZQ54" s="153"/>
      <c r="EZR54" s="153"/>
      <c r="EZS54" s="153"/>
      <c r="EZT54" s="153"/>
      <c r="EZU54" s="153"/>
      <c r="EZV54" s="153"/>
      <c r="EZW54" s="153"/>
      <c r="EZX54" s="153"/>
      <c r="EZY54" s="153"/>
      <c r="EZZ54" s="153"/>
      <c r="FAA54" s="153"/>
      <c r="FAB54" s="153"/>
      <c r="FAC54" s="153"/>
      <c r="FAD54" s="153"/>
      <c r="FAE54" s="153"/>
      <c r="FAF54" s="153"/>
      <c r="FAG54" s="153"/>
      <c r="FAH54" s="153"/>
      <c r="FAI54" s="153"/>
      <c r="FAJ54" s="153"/>
      <c r="FAK54" s="153"/>
      <c r="FAL54" s="153"/>
      <c r="FAM54" s="153"/>
      <c r="FAN54" s="153"/>
      <c r="FAO54" s="153"/>
      <c r="FAP54" s="153"/>
      <c r="FAQ54" s="153"/>
      <c r="FAR54" s="153"/>
      <c r="FAS54" s="153"/>
      <c r="FAT54" s="153"/>
      <c r="FAU54" s="153"/>
      <c r="FAV54" s="153"/>
      <c r="FAW54" s="153"/>
      <c r="FAX54" s="153"/>
      <c r="FAY54" s="153"/>
      <c r="FAZ54" s="153"/>
      <c r="FBA54" s="153"/>
      <c r="FBB54" s="153"/>
      <c r="FBC54" s="153"/>
      <c r="FBD54" s="153"/>
      <c r="FBE54" s="153"/>
      <c r="FBF54" s="153"/>
      <c r="FBG54" s="153"/>
      <c r="FBH54" s="153"/>
      <c r="FBI54" s="153"/>
      <c r="FBJ54" s="153"/>
      <c r="FBK54" s="153"/>
      <c r="FBL54" s="153"/>
      <c r="FBM54" s="153"/>
      <c r="FBN54" s="153"/>
      <c r="FBO54" s="153"/>
      <c r="FBP54" s="153"/>
      <c r="FBQ54" s="153"/>
      <c r="FBR54" s="153"/>
      <c r="FBS54" s="153"/>
      <c r="FBT54" s="153"/>
      <c r="FBU54" s="153"/>
      <c r="FBV54" s="153"/>
      <c r="FBW54" s="153"/>
      <c r="FBX54" s="153"/>
      <c r="FBY54" s="153"/>
      <c r="FBZ54" s="153"/>
      <c r="FCA54" s="153"/>
      <c r="FCB54" s="153"/>
      <c r="FCC54" s="153"/>
      <c r="FCD54" s="153"/>
      <c r="FCE54" s="153"/>
      <c r="FCF54" s="153"/>
      <c r="FCG54" s="153"/>
      <c r="FCH54" s="153"/>
      <c r="FCI54" s="153"/>
      <c r="FCJ54" s="153"/>
      <c r="FCK54" s="153"/>
      <c r="FCL54" s="153"/>
      <c r="FCM54" s="153"/>
      <c r="FCN54" s="153"/>
      <c r="FCO54" s="153"/>
      <c r="FCP54" s="153"/>
      <c r="FCQ54" s="153"/>
      <c r="FCR54" s="153"/>
      <c r="FCS54" s="153"/>
      <c r="FCT54" s="153"/>
      <c r="FCU54" s="153"/>
      <c r="FCV54" s="153"/>
      <c r="FCW54" s="153"/>
      <c r="FCX54" s="153"/>
      <c r="FCY54" s="153"/>
      <c r="FCZ54" s="153"/>
      <c r="FDA54" s="153"/>
      <c r="FDB54" s="153"/>
      <c r="FDC54" s="153"/>
      <c r="FDD54" s="153"/>
      <c r="FDE54" s="153"/>
      <c r="FDF54" s="153"/>
      <c r="FDG54" s="153"/>
      <c r="FDH54" s="153"/>
      <c r="FDI54" s="153"/>
      <c r="FDJ54" s="153"/>
      <c r="FDK54" s="153"/>
      <c r="FDL54" s="153"/>
      <c r="FDM54" s="153"/>
      <c r="FDN54" s="153"/>
      <c r="FDO54" s="153"/>
      <c r="FDP54" s="153"/>
      <c r="FDQ54" s="153"/>
      <c r="FDR54" s="153"/>
      <c r="FDS54" s="153"/>
      <c r="FDT54" s="153"/>
      <c r="FDU54" s="153"/>
      <c r="FDV54" s="153"/>
      <c r="FDW54" s="153"/>
      <c r="FDX54" s="153"/>
      <c r="FDY54" s="153"/>
      <c r="FDZ54" s="153"/>
      <c r="FEA54" s="153"/>
      <c r="FEB54" s="153"/>
      <c r="FEC54" s="153"/>
      <c r="FED54" s="153"/>
      <c r="FEE54" s="153"/>
      <c r="FEF54" s="153"/>
      <c r="FEG54" s="153"/>
      <c r="FEH54" s="153"/>
      <c r="FEI54" s="153"/>
      <c r="FEJ54" s="153"/>
      <c r="FEK54" s="153"/>
      <c r="FEL54" s="153"/>
      <c r="FEM54" s="153"/>
      <c r="FEN54" s="153"/>
      <c r="FEO54" s="153"/>
      <c r="FEP54" s="153"/>
      <c r="FEQ54" s="153"/>
      <c r="FER54" s="153"/>
      <c r="FES54" s="153"/>
      <c r="FET54" s="153"/>
      <c r="FEU54" s="153"/>
      <c r="FEV54" s="153"/>
      <c r="FEW54" s="153"/>
      <c r="FEX54" s="153"/>
      <c r="FEY54" s="153"/>
      <c r="FEZ54" s="153"/>
      <c r="FFA54" s="153"/>
      <c r="FFB54" s="153"/>
      <c r="FFC54" s="153"/>
      <c r="FFD54" s="153"/>
      <c r="FFE54" s="153"/>
      <c r="FFF54" s="153"/>
      <c r="FFG54" s="153"/>
      <c r="FFH54" s="153"/>
      <c r="FFI54" s="153"/>
      <c r="FFJ54" s="153"/>
      <c r="FFK54" s="153"/>
      <c r="FFL54" s="153"/>
      <c r="FFM54" s="153"/>
      <c r="FFN54" s="153"/>
      <c r="FFO54" s="153"/>
      <c r="FFP54" s="153"/>
      <c r="FFQ54" s="153"/>
      <c r="FFR54" s="153"/>
      <c r="FFS54" s="153"/>
      <c r="FFT54" s="153"/>
      <c r="FFU54" s="153"/>
      <c r="FFV54" s="153"/>
      <c r="FFW54" s="153"/>
      <c r="FFX54" s="153"/>
      <c r="FFY54" s="153"/>
      <c r="FFZ54" s="153"/>
      <c r="FGA54" s="153"/>
      <c r="FGB54" s="153"/>
      <c r="FGC54" s="153"/>
      <c r="FGD54" s="153"/>
      <c r="FGE54" s="153"/>
      <c r="FGF54" s="153"/>
      <c r="FGG54" s="153"/>
      <c r="FGH54" s="153"/>
      <c r="FGI54" s="153"/>
      <c r="FGJ54" s="153"/>
      <c r="FGK54" s="153"/>
      <c r="FGL54" s="153"/>
      <c r="FGM54" s="153"/>
      <c r="FGN54" s="153"/>
      <c r="FGO54" s="153"/>
      <c r="FGP54" s="153"/>
      <c r="FGQ54" s="153"/>
      <c r="FGR54" s="153"/>
      <c r="FGS54" s="153"/>
      <c r="FGT54" s="153"/>
      <c r="FGU54" s="153"/>
      <c r="FGV54" s="153"/>
      <c r="FGW54" s="153"/>
      <c r="FGX54" s="153"/>
      <c r="FGY54" s="153"/>
      <c r="FGZ54" s="153"/>
      <c r="FHA54" s="153"/>
      <c r="FHB54" s="153"/>
      <c r="FHC54" s="153"/>
      <c r="FHD54" s="153"/>
      <c r="FHE54" s="153"/>
      <c r="FHF54" s="153"/>
      <c r="FHG54" s="153"/>
      <c r="FHH54" s="153"/>
      <c r="FHI54" s="153"/>
      <c r="FHJ54" s="153"/>
      <c r="FHK54" s="153"/>
      <c r="FHL54" s="153"/>
      <c r="FHM54" s="153"/>
      <c r="FHN54" s="153"/>
      <c r="FHO54" s="153"/>
      <c r="FHP54" s="153"/>
      <c r="FHQ54" s="153"/>
      <c r="FHR54" s="153"/>
      <c r="FHS54" s="153"/>
      <c r="FHT54" s="153"/>
      <c r="FHU54" s="153"/>
      <c r="FHV54" s="153"/>
      <c r="FHW54" s="153"/>
      <c r="FHX54" s="153"/>
      <c r="FHY54" s="153"/>
      <c r="FHZ54" s="153"/>
      <c r="FIA54" s="153"/>
      <c r="FIB54" s="153"/>
      <c r="FIC54" s="153"/>
      <c r="FID54" s="153"/>
      <c r="FIE54" s="153"/>
      <c r="FIF54" s="153"/>
      <c r="FIG54" s="153"/>
      <c r="FIH54" s="153"/>
      <c r="FII54" s="153"/>
      <c r="FIJ54" s="153"/>
      <c r="FIK54" s="153"/>
      <c r="FIL54" s="153"/>
      <c r="FIM54" s="153"/>
      <c r="FIN54" s="153"/>
      <c r="FIO54" s="153"/>
      <c r="FIP54" s="153"/>
      <c r="FIQ54" s="153"/>
      <c r="FIR54" s="153"/>
      <c r="FIS54" s="153"/>
      <c r="FIT54" s="153"/>
      <c r="FIU54" s="153"/>
      <c r="FIV54" s="153"/>
      <c r="FIW54" s="153"/>
      <c r="FIX54" s="153"/>
      <c r="FIY54" s="153"/>
      <c r="FIZ54" s="153"/>
      <c r="FJA54" s="153"/>
      <c r="FJB54" s="153"/>
      <c r="FJC54" s="153"/>
      <c r="FJD54" s="153"/>
      <c r="FJE54" s="153"/>
      <c r="FJF54" s="153"/>
      <c r="FJG54" s="153"/>
      <c r="FJH54" s="153"/>
      <c r="FJI54" s="153"/>
      <c r="FJJ54" s="153"/>
      <c r="FJK54" s="153"/>
      <c r="FJL54" s="153"/>
      <c r="FJM54" s="153"/>
      <c r="FJN54" s="153"/>
      <c r="FJO54" s="153"/>
      <c r="FJP54" s="153"/>
      <c r="FJQ54" s="153"/>
      <c r="FJR54" s="153"/>
      <c r="FJS54" s="153"/>
      <c r="FJT54" s="153"/>
      <c r="FJU54" s="153"/>
      <c r="FJV54" s="153"/>
      <c r="FJW54" s="153"/>
      <c r="FJX54" s="153"/>
      <c r="FJY54" s="153"/>
      <c r="FJZ54" s="153"/>
      <c r="FKA54" s="153"/>
      <c r="FKB54" s="153"/>
      <c r="FKC54" s="153"/>
      <c r="FKD54" s="153"/>
      <c r="FKE54" s="153"/>
      <c r="FKF54" s="153"/>
      <c r="FKG54" s="153"/>
      <c r="FKH54" s="153"/>
      <c r="FKI54" s="153"/>
      <c r="FKJ54" s="153"/>
      <c r="FKK54" s="153"/>
      <c r="FKL54" s="153"/>
      <c r="FKM54" s="153"/>
      <c r="FKN54" s="153"/>
      <c r="FKO54" s="153"/>
      <c r="FKP54" s="153"/>
      <c r="FKQ54" s="153"/>
      <c r="FKR54" s="153"/>
      <c r="FKS54" s="153"/>
      <c r="FKT54" s="153"/>
      <c r="FKU54" s="153"/>
      <c r="FKV54" s="153"/>
      <c r="FKW54" s="153"/>
      <c r="FKX54" s="153"/>
      <c r="FKY54" s="153"/>
      <c r="FKZ54" s="153"/>
      <c r="FLA54" s="153"/>
      <c r="FLB54" s="153"/>
      <c r="FLC54" s="153"/>
      <c r="FLD54" s="153"/>
      <c r="FLE54" s="153"/>
      <c r="FLF54" s="153"/>
      <c r="FLG54" s="153"/>
      <c r="FLH54" s="153"/>
      <c r="FLI54" s="153"/>
      <c r="FLJ54" s="153"/>
      <c r="FLK54" s="153"/>
      <c r="FLL54" s="153"/>
      <c r="FLM54" s="153"/>
      <c r="FLN54" s="153"/>
      <c r="FLO54" s="153"/>
      <c r="FLP54" s="153"/>
      <c r="FLQ54" s="153"/>
      <c r="FLR54" s="153"/>
      <c r="FLS54" s="153"/>
      <c r="FLT54" s="153"/>
      <c r="FLU54" s="153"/>
      <c r="FLV54" s="153"/>
      <c r="FLW54" s="153"/>
      <c r="FLX54" s="153"/>
      <c r="FLY54" s="153"/>
      <c r="FLZ54" s="153"/>
      <c r="FMA54" s="153"/>
      <c r="FMB54" s="153"/>
      <c r="FMC54" s="153"/>
      <c r="FMD54" s="153"/>
      <c r="FME54" s="153"/>
      <c r="FMF54" s="153"/>
      <c r="FMG54" s="153"/>
      <c r="FMH54" s="153"/>
      <c r="FMI54" s="153"/>
      <c r="FMJ54" s="153"/>
      <c r="FMK54" s="153"/>
      <c r="FML54" s="153"/>
      <c r="FMM54" s="153"/>
      <c r="FMN54" s="153"/>
      <c r="FMO54" s="153"/>
      <c r="FMP54" s="153"/>
      <c r="FMQ54" s="153"/>
      <c r="FMR54" s="153"/>
      <c r="FMS54" s="153"/>
      <c r="FMT54" s="153"/>
      <c r="FMU54" s="153"/>
      <c r="FMV54" s="153"/>
      <c r="FMW54" s="153"/>
      <c r="FMX54" s="153"/>
      <c r="FMY54" s="153"/>
      <c r="FMZ54" s="153"/>
      <c r="FNA54" s="153"/>
      <c r="FNB54" s="153"/>
      <c r="FNC54" s="153"/>
      <c r="FND54" s="153"/>
      <c r="FNE54" s="153"/>
      <c r="FNF54" s="153"/>
      <c r="FNG54" s="153"/>
      <c r="FNH54" s="153"/>
      <c r="FNI54" s="153"/>
      <c r="FNJ54" s="153"/>
      <c r="FNK54" s="153"/>
      <c r="FNL54" s="153"/>
      <c r="FNM54" s="153"/>
      <c r="FNN54" s="153"/>
      <c r="FNO54" s="153"/>
      <c r="FNP54" s="153"/>
      <c r="FNQ54" s="153"/>
      <c r="FNR54" s="153"/>
      <c r="FNS54" s="153"/>
      <c r="FNT54" s="153"/>
      <c r="FNU54" s="153"/>
      <c r="FNV54" s="153"/>
      <c r="FNW54" s="153"/>
      <c r="FNX54" s="153"/>
      <c r="FNY54" s="153"/>
      <c r="FNZ54" s="153"/>
      <c r="FOA54" s="153"/>
      <c r="FOB54" s="153"/>
      <c r="FOC54" s="153"/>
      <c r="FOD54" s="153"/>
      <c r="FOE54" s="153"/>
      <c r="FOF54" s="153"/>
      <c r="FOG54" s="153"/>
      <c r="FOH54" s="153"/>
      <c r="FOI54" s="153"/>
      <c r="FOJ54" s="153"/>
      <c r="FOK54" s="153"/>
      <c r="FOL54" s="153"/>
      <c r="FOM54" s="153"/>
      <c r="FON54" s="153"/>
      <c r="FOO54" s="153"/>
      <c r="FOP54" s="153"/>
      <c r="FOQ54" s="153"/>
      <c r="FOR54" s="153"/>
      <c r="FOS54" s="153"/>
      <c r="FOT54" s="153"/>
      <c r="FOU54" s="153"/>
      <c r="FOV54" s="153"/>
      <c r="FOW54" s="153"/>
      <c r="FOX54" s="153"/>
      <c r="FOY54" s="153"/>
      <c r="FOZ54" s="153"/>
      <c r="FPA54" s="153"/>
      <c r="FPB54" s="153"/>
      <c r="FPC54" s="153"/>
      <c r="FPD54" s="153"/>
      <c r="FPE54" s="153"/>
      <c r="FPF54" s="153"/>
      <c r="FPG54" s="153"/>
      <c r="FPH54" s="153"/>
      <c r="FPI54" s="153"/>
      <c r="FPJ54" s="153"/>
      <c r="FPK54" s="153"/>
      <c r="FPL54" s="153"/>
      <c r="FPM54" s="153"/>
      <c r="FPN54" s="153"/>
      <c r="FPO54" s="153"/>
      <c r="FPP54" s="153"/>
      <c r="FPQ54" s="153"/>
      <c r="FPR54" s="153"/>
      <c r="FPS54" s="153"/>
      <c r="FPT54" s="153"/>
      <c r="FPU54" s="153"/>
      <c r="FPV54" s="153"/>
      <c r="FPW54" s="153"/>
      <c r="FPX54" s="153"/>
      <c r="FPY54" s="153"/>
      <c r="FPZ54" s="153"/>
      <c r="FQA54" s="153"/>
      <c r="FQB54" s="153"/>
      <c r="FQC54" s="153"/>
      <c r="FQD54" s="153"/>
      <c r="FQE54" s="153"/>
      <c r="FQF54" s="153"/>
      <c r="FQG54" s="153"/>
      <c r="FQH54" s="153"/>
      <c r="FQI54" s="153"/>
      <c r="FQJ54" s="153"/>
      <c r="FQK54" s="153"/>
      <c r="FQL54" s="153"/>
      <c r="FQM54" s="153"/>
      <c r="FQN54" s="153"/>
      <c r="FQO54" s="153"/>
      <c r="FQP54" s="153"/>
      <c r="FQQ54" s="153"/>
      <c r="FQR54" s="153"/>
      <c r="FQS54" s="153"/>
      <c r="FQT54" s="153"/>
      <c r="FQU54" s="153"/>
      <c r="FQV54" s="153"/>
      <c r="FQW54" s="153"/>
      <c r="FQX54" s="153"/>
      <c r="FQY54" s="153"/>
      <c r="FQZ54" s="153"/>
      <c r="FRA54" s="153"/>
      <c r="FRB54" s="153"/>
      <c r="FRC54" s="153"/>
      <c r="FRD54" s="153"/>
      <c r="FRE54" s="153"/>
      <c r="FRF54" s="153"/>
      <c r="FRG54" s="153"/>
      <c r="FRH54" s="153"/>
      <c r="FRI54" s="153"/>
      <c r="FRJ54" s="153"/>
      <c r="FRK54" s="153"/>
      <c r="FRL54" s="153"/>
      <c r="FRM54" s="153"/>
      <c r="FRN54" s="153"/>
      <c r="FRO54" s="153"/>
      <c r="FRP54" s="153"/>
      <c r="FRQ54" s="153"/>
      <c r="FRR54" s="153"/>
      <c r="FRS54" s="153"/>
      <c r="FRT54" s="153"/>
      <c r="FRU54" s="153"/>
      <c r="FRV54" s="153"/>
      <c r="FRW54" s="153"/>
      <c r="FRX54" s="153"/>
      <c r="FRY54" s="153"/>
      <c r="FRZ54" s="153"/>
      <c r="FSA54" s="153"/>
      <c r="FSB54" s="153"/>
      <c r="FSC54" s="153"/>
      <c r="FSD54" s="153"/>
      <c r="FSE54" s="153"/>
      <c r="FSF54" s="153"/>
      <c r="FSG54" s="153"/>
      <c r="FSH54" s="153"/>
      <c r="FSI54" s="153"/>
      <c r="FSJ54" s="153"/>
      <c r="FSK54" s="153"/>
      <c r="FSL54" s="153"/>
      <c r="FSM54" s="153"/>
      <c r="FSN54" s="153"/>
      <c r="FSO54" s="153"/>
      <c r="FSP54" s="153"/>
      <c r="FSQ54" s="153"/>
      <c r="FSR54" s="153"/>
      <c r="FSS54" s="153"/>
      <c r="FST54" s="153"/>
      <c r="FSU54" s="153"/>
      <c r="FSV54" s="153"/>
      <c r="FSW54" s="153"/>
      <c r="FSX54" s="153"/>
      <c r="FSY54" s="153"/>
      <c r="FSZ54" s="153"/>
      <c r="FTA54" s="153"/>
      <c r="FTB54" s="153"/>
      <c r="FTC54" s="153"/>
      <c r="FTD54" s="153"/>
      <c r="FTE54" s="153"/>
      <c r="FTF54" s="153"/>
      <c r="FTG54" s="153"/>
      <c r="FTH54" s="153"/>
      <c r="FTI54" s="153"/>
      <c r="FTJ54" s="153"/>
      <c r="FTK54" s="153"/>
      <c r="FTL54" s="153"/>
      <c r="FTM54" s="153"/>
      <c r="FTN54" s="153"/>
      <c r="FTO54" s="153"/>
      <c r="FTP54" s="153"/>
      <c r="FTQ54" s="153"/>
      <c r="FTR54" s="153"/>
      <c r="FTS54" s="153"/>
      <c r="FTT54" s="153"/>
      <c r="FTU54" s="153"/>
      <c r="FTV54" s="153"/>
      <c r="FTW54" s="153"/>
      <c r="FTX54" s="153"/>
      <c r="FTY54" s="153"/>
      <c r="FTZ54" s="153"/>
      <c r="FUA54" s="153"/>
      <c r="FUB54" s="153"/>
      <c r="FUC54" s="153"/>
      <c r="FUD54" s="153"/>
      <c r="FUE54" s="153"/>
      <c r="FUF54" s="153"/>
      <c r="FUG54" s="153"/>
      <c r="FUH54" s="153"/>
      <c r="FUI54" s="153"/>
      <c r="FUJ54" s="153"/>
      <c r="FUK54" s="153"/>
      <c r="FUL54" s="153"/>
      <c r="FUM54" s="153"/>
      <c r="FUN54" s="153"/>
      <c r="FUO54" s="153"/>
      <c r="FUP54" s="153"/>
      <c r="FUQ54" s="153"/>
      <c r="FUR54" s="153"/>
      <c r="FUS54" s="153"/>
      <c r="FUT54" s="153"/>
      <c r="FUU54" s="153"/>
      <c r="FUV54" s="153"/>
      <c r="FUW54" s="153"/>
      <c r="FUX54" s="153"/>
      <c r="FUY54" s="153"/>
      <c r="FUZ54" s="153"/>
      <c r="FVA54" s="153"/>
      <c r="FVB54" s="153"/>
      <c r="FVC54" s="153"/>
      <c r="FVD54" s="153"/>
      <c r="FVE54" s="153"/>
      <c r="FVF54" s="153"/>
      <c r="FVG54" s="153"/>
      <c r="FVH54" s="153"/>
      <c r="FVI54" s="153"/>
      <c r="FVJ54" s="153"/>
      <c r="FVK54" s="153"/>
      <c r="FVL54" s="153"/>
      <c r="FVM54" s="153"/>
      <c r="FVN54" s="153"/>
      <c r="FVO54" s="153"/>
      <c r="FVP54" s="153"/>
      <c r="FVQ54" s="153"/>
      <c r="FVR54" s="153"/>
      <c r="FVS54" s="153"/>
      <c r="FVT54" s="153"/>
      <c r="FVU54" s="153"/>
      <c r="FVV54" s="153"/>
      <c r="FVW54" s="153"/>
      <c r="FVX54" s="153"/>
      <c r="FVY54" s="153"/>
      <c r="FVZ54" s="153"/>
      <c r="FWA54" s="153"/>
      <c r="FWB54" s="153"/>
      <c r="FWC54" s="153"/>
      <c r="FWD54" s="153"/>
      <c r="FWE54" s="153"/>
      <c r="FWF54" s="153"/>
      <c r="FWG54" s="153"/>
      <c r="FWH54" s="153"/>
      <c r="FWI54" s="153"/>
      <c r="FWJ54" s="153"/>
      <c r="FWK54" s="153"/>
      <c r="FWL54" s="153"/>
      <c r="FWM54" s="153"/>
      <c r="FWN54" s="153"/>
      <c r="FWO54" s="153"/>
      <c r="FWP54" s="153"/>
      <c r="FWQ54" s="153"/>
      <c r="FWR54" s="153"/>
      <c r="FWS54" s="153"/>
      <c r="FWT54" s="153"/>
      <c r="FWU54" s="153"/>
      <c r="FWV54" s="153"/>
      <c r="FWW54" s="153"/>
      <c r="FWX54" s="153"/>
      <c r="FWY54" s="153"/>
      <c r="FWZ54" s="153"/>
      <c r="FXA54" s="153"/>
      <c r="FXB54" s="153"/>
      <c r="FXC54" s="153"/>
      <c r="FXD54" s="153"/>
      <c r="FXE54" s="153"/>
      <c r="FXF54" s="153"/>
      <c r="FXG54" s="153"/>
      <c r="FXH54" s="153"/>
      <c r="FXI54" s="153"/>
      <c r="FXJ54" s="153"/>
      <c r="FXK54" s="153"/>
      <c r="FXL54" s="153"/>
      <c r="FXM54" s="153"/>
      <c r="FXN54" s="153"/>
      <c r="FXO54" s="153"/>
      <c r="FXP54" s="153"/>
      <c r="FXQ54" s="153"/>
      <c r="FXR54" s="153"/>
      <c r="FXS54" s="153"/>
      <c r="FXT54" s="153"/>
      <c r="FXU54" s="153"/>
      <c r="FXV54" s="153"/>
      <c r="FXW54" s="153"/>
      <c r="FXX54" s="153"/>
      <c r="FXY54" s="153"/>
      <c r="FXZ54" s="153"/>
      <c r="FYA54" s="153"/>
      <c r="FYB54" s="153"/>
      <c r="FYC54" s="153"/>
      <c r="FYD54" s="153"/>
      <c r="FYE54" s="153"/>
      <c r="FYF54" s="153"/>
      <c r="FYG54" s="153"/>
      <c r="FYH54" s="153"/>
      <c r="FYI54" s="153"/>
      <c r="FYJ54" s="153"/>
      <c r="FYK54" s="153"/>
      <c r="FYL54" s="153"/>
      <c r="FYM54" s="153"/>
      <c r="FYN54" s="153"/>
      <c r="FYO54" s="153"/>
      <c r="FYP54" s="153"/>
      <c r="FYQ54" s="153"/>
      <c r="FYR54" s="153"/>
      <c r="FYS54" s="153"/>
      <c r="FYT54" s="153"/>
      <c r="FYU54" s="153"/>
      <c r="FYV54" s="153"/>
      <c r="FYW54" s="153"/>
      <c r="FYX54" s="153"/>
      <c r="FYY54" s="153"/>
      <c r="FYZ54" s="153"/>
      <c r="FZA54" s="153"/>
      <c r="FZB54" s="153"/>
      <c r="FZC54" s="153"/>
      <c r="FZD54" s="153"/>
      <c r="FZE54" s="153"/>
      <c r="FZF54" s="153"/>
      <c r="FZG54" s="153"/>
      <c r="FZH54" s="153"/>
      <c r="FZI54" s="153"/>
      <c r="FZJ54" s="153"/>
      <c r="FZK54" s="153"/>
      <c r="FZL54" s="153"/>
      <c r="FZM54" s="153"/>
      <c r="FZN54" s="153"/>
      <c r="FZO54" s="153"/>
      <c r="FZP54" s="153"/>
      <c r="FZQ54" s="153"/>
      <c r="FZR54" s="153"/>
      <c r="FZS54" s="153"/>
      <c r="FZT54" s="153"/>
      <c r="FZU54" s="153"/>
      <c r="FZV54" s="153"/>
      <c r="FZW54" s="153"/>
      <c r="FZX54" s="153"/>
      <c r="FZY54" s="153"/>
      <c r="FZZ54" s="153"/>
      <c r="GAA54" s="153"/>
      <c r="GAB54" s="153"/>
      <c r="GAC54" s="153"/>
      <c r="GAD54" s="153"/>
      <c r="GAE54" s="153"/>
      <c r="GAF54" s="153"/>
      <c r="GAG54" s="153"/>
      <c r="GAH54" s="153"/>
      <c r="GAI54" s="153"/>
      <c r="GAJ54" s="153"/>
      <c r="GAK54" s="153"/>
      <c r="GAL54" s="153"/>
      <c r="GAM54" s="153"/>
      <c r="GAN54" s="153"/>
      <c r="GAO54" s="153"/>
      <c r="GAP54" s="153"/>
      <c r="GAQ54" s="153"/>
      <c r="GAR54" s="153"/>
      <c r="GAS54" s="153"/>
      <c r="GAT54" s="153"/>
      <c r="GAU54" s="153"/>
      <c r="GAV54" s="153"/>
      <c r="GAW54" s="153"/>
      <c r="GAX54" s="153"/>
      <c r="GAY54" s="153"/>
      <c r="GAZ54" s="153"/>
      <c r="GBA54" s="153"/>
      <c r="GBB54" s="153"/>
      <c r="GBC54" s="153"/>
      <c r="GBD54" s="153"/>
      <c r="GBE54" s="153"/>
      <c r="GBF54" s="153"/>
      <c r="GBG54" s="153"/>
      <c r="GBH54" s="153"/>
      <c r="GBI54" s="153"/>
      <c r="GBJ54" s="153"/>
      <c r="GBK54" s="153"/>
      <c r="GBL54" s="153"/>
      <c r="GBM54" s="153"/>
      <c r="GBN54" s="153"/>
      <c r="GBO54" s="153"/>
      <c r="GBP54" s="153"/>
      <c r="GBQ54" s="153"/>
      <c r="GBR54" s="153"/>
      <c r="GBS54" s="153"/>
      <c r="GBT54" s="153"/>
      <c r="GBU54" s="153"/>
      <c r="GBV54" s="153"/>
      <c r="GBW54" s="153"/>
      <c r="GBX54" s="153"/>
      <c r="GBY54" s="153"/>
      <c r="GBZ54" s="153"/>
      <c r="GCA54" s="153"/>
      <c r="GCB54" s="153"/>
      <c r="GCC54" s="153"/>
      <c r="GCD54" s="153"/>
      <c r="GCE54" s="153"/>
      <c r="GCF54" s="153"/>
      <c r="GCG54" s="153"/>
      <c r="GCH54" s="153"/>
      <c r="GCI54" s="153"/>
      <c r="GCJ54" s="153"/>
      <c r="GCK54" s="153"/>
      <c r="GCL54" s="153"/>
      <c r="GCM54" s="153"/>
      <c r="GCN54" s="153"/>
      <c r="GCO54" s="153"/>
      <c r="GCP54" s="153"/>
      <c r="GCQ54" s="153"/>
      <c r="GCR54" s="153"/>
      <c r="GCS54" s="153"/>
      <c r="GCT54" s="153"/>
      <c r="GCU54" s="153"/>
      <c r="GCV54" s="153"/>
      <c r="GCW54" s="153"/>
      <c r="GCX54" s="153"/>
      <c r="GCY54" s="153"/>
      <c r="GCZ54" s="153"/>
      <c r="GDA54" s="153"/>
      <c r="GDB54" s="153"/>
      <c r="GDC54" s="153"/>
      <c r="GDD54" s="153"/>
      <c r="GDE54" s="153"/>
      <c r="GDF54" s="153"/>
      <c r="GDG54" s="153"/>
      <c r="GDH54" s="153"/>
      <c r="GDI54" s="153"/>
      <c r="GDJ54" s="153"/>
      <c r="GDK54" s="153"/>
      <c r="GDL54" s="153"/>
      <c r="GDM54" s="153"/>
      <c r="GDN54" s="153"/>
      <c r="GDO54" s="153"/>
      <c r="GDP54" s="153"/>
      <c r="GDQ54" s="153"/>
      <c r="GDR54" s="153"/>
      <c r="GDS54" s="153"/>
      <c r="GDT54" s="153"/>
      <c r="GDU54" s="153"/>
      <c r="GDV54" s="153"/>
      <c r="GDW54" s="153"/>
      <c r="GDX54" s="153"/>
      <c r="GDY54" s="153"/>
      <c r="GDZ54" s="153"/>
      <c r="GEA54" s="153"/>
      <c r="GEB54" s="153"/>
      <c r="GEC54" s="153"/>
      <c r="GED54" s="153"/>
      <c r="GEE54" s="153"/>
      <c r="GEF54" s="153"/>
      <c r="GEG54" s="153"/>
      <c r="GEH54" s="153"/>
      <c r="GEI54" s="153"/>
      <c r="GEJ54" s="153"/>
      <c r="GEK54" s="153"/>
      <c r="GEL54" s="153"/>
      <c r="GEM54" s="153"/>
      <c r="GEN54" s="153"/>
      <c r="GEO54" s="153"/>
      <c r="GEP54" s="153"/>
      <c r="GEQ54" s="153"/>
      <c r="GER54" s="153"/>
      <c r="GES54" s="153"/>
      <c r="GET54" s="153"/>
      <c r="GEU54" s="153"/>
      <c r="GEV54" s="153"/>
      <c r="GEW54" s="153"/>
      <c r="GEX54" s="153"/>
      <c r="GEY54" s="153"/>
      <c r="GEZ54" s="153"/>
      <c r="GFA54" s="153"/>
      <c r="GFB54" s="153"/>
      <c r="GFC54" s="153"/>
      <c r="GFD54" s="153"/>
      <c r="GFE54" s="153"/>
      <c r="GFF54" s="153"/>
      <c r="GFG54" s="153"/>
      <c r="GFH54" s="153"/>
      <c r="GFI54" s="153"/>
      <c r="GFJ54" s="153"/>
      <c r="GFK54" s="153"/>
      <c r="GFL54" s="153"/>
      <c r="GFM54" s="153"/>
      <c r="GFN54" s="153"/>
      <c r="GFO54" s="153"/>
      <c r="GFP54" s="153"/>
      <c r="GFQ54" s="153"/>
      <c r="GFR54" s="153"/>
      <c r="GFS54" s="153"/>
      <c r="GFT54" s="153"/>
      <c r="GFU54" s="153"/>
      <c r="GFV54" s="153"/>
      <c r="GFW54" s="153"/>
      <c r="GFX54" s="153"/>
      <c r="GFY54" s="153"/>
      <c r="GFZ54" s="153"/>
      <c r="GGA54" s="153"/>
      <c r="GGB54" s="153"/>
      <c r="GGC54" s="153"/>
      <c r="GGD54" s="153"/>
      <c r="GGE54" s="153"/>
      <c r="GGF54" s="153"/>
      <c r="GGG54" s="153"/>
      <c r="GGH54" s="153"/>
      <c r="GGI54" s="153"/>
      <c r="GGJ54" s="153"/>
      <c r="GGK54" s="153"/>
      <c r="GGL54" s="153"/>
      <c r="GGM54" s="153"/>
      <c r="GGN54" s="153"/>
      <c r="GGO54" s="153"/>
      <c r="GGP54" s="153"/>
      <c r="GGQ54" s="153"/>
      <c r="GGR54" s="153"/>
      <c r="GGS54" s="153"/>
      <c r="GGT54" s="153"/>
      <c r="GGU54" s="153"/>
      <c r="GGV54" s="153"/>
      <c r="GGW54" s="153"/>
      <c r="GGX54" s="153"/>
      <c r="GGY54" s="153"/>
      <c r="GGZ54" s="153"/>
      <c r="GHA54" s="153"/>
      <c r="GHB54" s="153"/>
      <c r="GHC54" s="153"/>
      <c r="GHD54" s="153"/>
      <c r="GHE54" s="153"/>
      <c r="GHF54" s="153"/>
      <c r="GHG54" s="153"/>
      <c r="GHH54" s="153"/>
      <c r="GHI54" s="153"/>
      <c r="GHJ54" s="153"/>
      <c r="GHK54" s="153"/>
      <c r="GHL54" s="153"/>
      <c r="GHM54" s="153"/>
      <c r="GHN54" s="153"/>
      <c r="GHO54" s="153"/>
      <c r="GHP54" s="153"/>
      <c r="GHQ54" s="153"/>
      <c r="GHR54" s="153"/>
      <c r="GHS54" s="153"/>
      <c r="GHT54" s="153"/>
      <c r="GHU54" s="153"/>
      <c r="GHV54" s="153"/>
      <c r="GHW54" s="153"/>
      <c r="GHX54" s="153"/>
      <c r="GHY54" s="153"/>
      <c r="GHZ54" s="153"/>
      <c r="GIA54" s="153"/>
      <c r="GIB54" s="153"/>
      <c r="GIC54" s="153"/>
      <c r="GID54" s="153"/>
      <c r="GIE54" s="153"/>
      <c r="GIF54" s="153"/>
      <c r="GIG54" s="153"/>
      <c r="GIH54" s="153"/>
      <c r="GII54" s="153"/>
      <c r="GIJ54" s="153"/>
      <c r="GIK54" s="153"/>
      <c r="GIL54" s="153"/>
      <c r="GIM54" s="153"/>
      <c r="GIN54" s="153"/>
      <c r="GIO54" s="153"/>
      <c r="GIP54" s="153"/>
      <c r="GIQ54" s="153"/>
      <c r="GIR54" s="153"/>
      <c r="GIS54" s="153"/>
      <c r="GIT54" s="153"/>
      <c r="GIU54" s="153"/>
      <c r="GIV54" s="153"/>
      <c r="GIW54" s="153"/>
      <c r="GIX54" s="153"/>
      <c r="GIY54" s="153"/>
      <c r="GIZ54" s="153"/>
      <c r="GJA54" s="153"/>
      <c r="GJB54" s="153"/>
      <c r="GJC54" s="153"/>
      <c r="GJD54" s="153"/>
      <c r="GJE54" s="153"/>
      <c r="GJF54" s="153"/>
      <c r="GJG54" s="153"/>
      <c r="GJH54" s="153"/>
      <c r="GJI54" s="153"/>
      <c r="GJJ54" s="153"/>
      <c r="GJK54" s="153"/>
      <c r="GJL54" s="153"/>
      <c r="GJM54" s="153"/>
      <c r="GJN54" s="153"/>
      <c r="GJO54" s="153"/>
      <c r="GJP54" s="153"/>
      <c r="GJQ54" s="153"/>
      <c r="GJR54" s="153"/>
      <c r="GJS54" s="153"/>
      <c r="GJT54" s="153"/>
      <c r="GJU54" s="153"/>
      <c r="GJV54" s="153"/>
      <c r="GJW54" s="153"/>
      <c r="GJX54" s="153"/>
      <c r="GJY54" s="153"/>
      <c r="GJZ54" s="153"/>
      <c r="GKA54" s="153"/>
      <c r="GKB54" s="153"/>
      <c r="GKC54" s="153"/>
      <c r="GKD54" s="153"/>
      <c r="GKE54" s="153"/>
      <c r="GKF54" s="153"/>
      <c r="GKG54" s="153"/>
      <c r="GKH54" s="153"/>
      <c r="GKI54" s="153"/>
      <c r="GKJ54" s="153"/>
      <c r="GKK54" s="153"/>
      <c r="GKL54" s="153"/>
      <c r="GKM54" s="153"/>
      <c r="GKN54" s="153"/>
      <c r="GKO54" s="153"/>
      <c r="GKP54" s="153"/>
      <c r="GKQ54" s="153"/>
      <c r="GKR54" s="153"/>
      <c r="GKS54" s="153"/>
      <c r="GKT54" s="153"/>
      <c r="GKU54" s="153"/>
      <c r="GKV54" s="153"/>
      <c r="GKW54" s="153"/>
      <c r="GKX54" s="153"/>
      <c r="GKY54" s="153"/>
      <c r="GKZ54" s="153"/>
      <c r="GLA54" s="153"/>
      <c r="GLB54" s="153"/>
      <c r="GLC54" s="153"/>
      <c r="GLD54" s="153"/>
      <c r="GLE54" s="153"/>
      <c r="GLF54" s="153"/>
      <c r="GLG54" s="153"/>
      <c r="GLH54" s="153"/>
      <c r="GLI54" s="153"/>
      <c r="GLJ54" s="153"/>
      <c r="GLK54" s="153"/>
      <c r="GLL54" s="153"/>
      <c r="GLM54" s="153"/>
      <c r="GLN54" s="153"/>
      <c r="GLO54" s="153"/>
      <c r="GLP54" s="153"/>
      <c r="GLQ54" s="153"/>
      <c r="GLR54" s="153"/>
      <c r="GLS54" s="153"/>
      <c r="GLT54" s="153"/>
      <c r="GLU54" s="153"/>
      <c r="GLV54" s="153"/>
      <c r="GLW54" s="153"/>
      <c r="GLX54" s="153"/>
      <c r="GLY54" s="153"/>
      <c r="GLZ54" s="153"/>
      <c r="GMA54" s="153"/>
      <c r="GMB54" s="153"/>
      <c r="GMC54" s="153"/>
      <c r="GMD54" s="153"/>
      <c r="GME54" s="153"/>
      <c r="GMF54" s="153"/>
      <c r="GMG54" s="153"/>
      <c r="GMH54" s="153"/>
      <c r="GMI54" s="153"/>
      <c r="GMJ54" s="153"/>
      <c r="GMK54" s="153"/>
      <c r="GML54" s="153"/>
      <c r="GMM54" s="153"/>
      <c r="GMN54" s="153"/>
      <c r="GMO54" s="153"/>
      <c r="GMP54" s="153"/>
      <c r="GMQ54" s="153"/>
      <c r="GMR54" s="153"/>
      <c r="GMS54" s="153"/>
      <c r="GMT54" s="153"/>
      <c r="GMU54" s="153"/>
      <c r="GMV54" s="153"/>
      <c r="GMW54" s="153"/>
      <c r="GMX54" s="153"/>
      <c r="GMY54" s="153"/>
      <c r="GMZ54" s="153"/>
      <c r="GNA54" s="153"/>
      <c r="GNB54" s="153"/>
      <c r="GNC54" s="153"/>
      <c r="GND54" s="153"/>
      <c r="GNE54" s="153"/>
      <c r="GNF54" s="153"/>
      <c r="GNG54" s="153"/>
      <c r="GNH54" s="153"/>
      <c r="GNI54" s="153"/>
      <c r="GNJ54" s="153"/>
      <c r="GNK54" s="153"/>
      <c r="GNL54" s="153"/>
      <c r="GNM54" s="153"/>
      <c r="GNN54" s="153"/>
      <c r="GNO54" s="153"/>
      <c r="GNP54" s="153"/>
      <c r="GNQ54" s="153"/>
      <c r="GNR54" s="153"/>
      <c r="GNS54" s="153"/>
      <c r="GNT54" s="153"/>
      <c r="GNU54" s="153"/>
      <c r="GNV54" s="153"/>
      <c r="GNW54" s="153"/>
      <c r="GNX54" s="153"/>
      <c r="GNY54" s="153"/>
      <c r="GNZ54" s="153"/>
      <c r="GOA54" s="153"/>
      <c r="GOB54" s="153"/>
      <c r="GOC54" s="153"/>
      <c r="GOD54" s="153"/>
      <c r="GOE54" s="153"/>
      <c r="GOF54" s="153"/>
      <c r="GOG54" s="153"/>
      <c r="GOH54" s="153"/>
      <c r="GOI54" s="153"/>
      <c r="GOJ54" s="153"/>
      <c r="GOK54" s="153"/>
      <c r="GOL54" s="153"/>
      <c r="GOM54" s="153"/>
      <c r="GON54" s="153"/>
      <c r="GOO54" s="153"/>
      <c r="GOP54" s="153"/>
      <c r="GOQ54" s="153"/>
      <c r="GOR54" s="153"/>
      <c r="GOS54" s="153"/>
      <c r="GOT54" s="153"/>
      <c r="GOU54" s="153"/>
      <c r="GOV54" s="153"/>
      <c r="GOW54" s="153"/>
      <c r="GOX54" s="153"/>
      <c r="GOY54" s="153"/>
      <c r="GOZ54" s="153"/>
      <c r="GPA54" s="153"/>
      <c r="GPB54" s="153"/>
      <c r="GPC54" s="153"/>
      <c r="GPD54" s="153"/>
      <c r="GPE54" s="153"/>
      <c r="GPF54" s="153"/>
      <c r="GPG54" s="153"/>
      <c r="GPH54" s="153"/>
      <c r="GPI54" s="153"/>
      <c r="GPJ54" s="153"/>
      <c r="GPK54" s="153"/>
      <c r="GPL54" s="153"/>
      <c r="GPM54" s="153"/>
      <c r="GPN54" s="153"/>
      <c r="GPO54" s="153"/>
      <c r="GPP54" s="153"/>
      <c r="GPQ54" s="153"/>
      <c r="GPR54" s="153"/>
      <c r="GPS54" s="153"/>
      <c r="GPT54" s="153"/>
      <c r="GPU54" s="153"/>
      <c r="GPV54" s="153"/>
      <c r="GPW54" s="153"/>
      <c r="GPX54" s="153"/>
      <c r="GPY54" s="153"/>
      <c r="GPZ54" s="153"/>
      <c r="GQA54" s="153"/>
      <c r="GQB54" s="153"/>
      <c r="GQC54" s="153"/>
      <c r="GQD54" s="153"/>
      <c r="GQE54" s="153"/>
      <c r="GQF54" s="153"/>
      <c r="GQG54" s="153"/>
      <c r="GQH54" s="153"/>
      <c r="GQI54" s="153"/>
      <c r="GQJ54" s="153"/>
      <c r="GQK54" s="153"/>
      <c r="GQL54" s="153"/>
      <c r="GQM54" s="153"/>
      <c r="GQN54" s="153"/>
      <c r="GQO54" s="153"/>
      <c r="GQP54" s="153"/>
      <c r="GQQ54" s="153"/>
      <c r="GQR54" s="153"/>
      <c r="GQS54" s="153"/>
      <c r="GQT54" s="153"/>
      <c r="GQU54" s="153"/>
      <c r="GQV54" s="153"/>
      <c r="GQW54" s="153"/>
      <c r="GQX54" s="153"/>
      <c r="GQY54" s="153"/>
      <c r="GQZ54" s="153"/>
      <c r="GRA54" s="153"/>
      <c r="GRB54" s="153"/>
      <c r="GRC54" s="153"/>
      <c r="GRD54" s="153"/>
      <c r="GRE54" s="153"/>
      <c r="GRF54" s="153"/>
      <c r="GRG54" s="153"/>
      <c r="GRH54" s="153"/>
      <c r="GRI54" s="153"/>
      <c r="GRJ54" s="153"/>
      <c r="GRK54" s="153"/>
      <c r="GRL54" s="153"/>
      <c r="GRM54" s="153"/>
      <c r="GRN54" s="153"/>
      <c r="GRO54" s="153"/>
      <c r="GRP54" s="153"/>
      <c r="GRQ54" s="153"/>
      <c r="GRR54" s="153"/>
      <c r="GRS54" s="153"/>
      <c r="GRT54" s="153"/>
      <c r="GRU54" s="153"/>
      <c r="GRV54" s="153"/>
      <c r="GRW54" s="153"/>
      <c r="GRX54" s="153"/>
      <c r="GRY54" s="153"/>
      <c r="GRZ54" s="153"/>
      <c r="GSA54" s="153"/>
      <c r="GSB54" s="153"/>
      <c r="GSC54" s="153"/>
      <c r="GSD54" s="153"/>
      <c r="GSE54" s="153"/>
      <c r="GSF54" s="153"/>
      <c r="GSG54" s="153"/>
      <c r="GSH54" s="153"/>
      <c r="GSI54" s="153"/>
      <c r="GSJ54" s="153"/>
      <c r="GSK54" s="153"/>
      <c r="GSL54" s="153"/>
      <c r="GSM54" s="153"/>
      <c r="GSN54" s="153"/>
      <c r="GSO54" s="153"/>
      <c r="GSP54" s="153"/>
      <c r="GSQ54" s="153"/>
      <c r="GSR54" s="153"/>
      <c r="GSS54" s="153"/>
      <c r="GST54" s="153"/>
      <c r="GSU54" s="153"/>
      <c r="GSV54" s="153"/>
      <c r="GSW54" s="153"/>
      <c r="GSX54" s="153"/>
      <c r="GSY54" s="153"/>
      <c r="GSZ54" s="153"/>
      <c r="GTA54" s="153"/>
      <c r="GTB54" s="153"/>
      <c r="GTC54" s="153"/>
      <c r="GTD54" s="153"/>
      <c r="GTE54" s="153"/>
      <c r="GTF54" s="153"/>
      <c r="GTG54" s="153"/>
      <c r="GTH54" s="153"/>
      <c r="GTI54" s="153"/>
      <c r="GTJ54" s="153"/>
      <c r="GTK54" s="153"/>
      <c r="GTL54" s="153"/>
      <c r="GTM54" s="153"/>
      <c r="GTN54" s="153"/>
      <c r="GTO54" s="153"/>
      <c r="GTP54" s="153"/>
      <c r="GTQ54" s="153"/>
      <c r="GTR54" s="153"/>
      <c r="GTS54" s="153"/>
      <c r="GTT54" s="153"/>
      <c r="GTU54" s="153"/>
      <c r="GTV54" s="153"/>
      <c r="GTW54" s="153"/>
      <c r="GTX54" s="153"/>
      <c r="GTY54" s="153"/>
      <c r="GTZ54" s="153"/>
      <c r="GUA54" s="153"/>
      <c r="GUB54" s="153"/>
      <c r="GUC54" s="153"/>
      <c r="GUD54" s="153"/>
      <c r="GUE54" s="153"/>
      <c r="GUF54" s="153"/>
      <c r="GUG54" s="153"/>
      <c r="GUH54" s="153"/>
      <c r="GUI54" s="153"/>
      <c r="GUJ54" s="153"/>
      <c r="GUK54" s="153"/>
      <c r="GUL54" s="153"/>
      <c r="GUM54" s="153"/>
      <c r="GUN54" s="153"/>
      <c r="GUO54" s="153"/>
      <c r="GUP54" s="153"/>
      <c r="GUQ54" s="153"/>
      <c r="GUR54" s="153"/>
      <c r="GUS54" s="153"/>
      <c r="GUT54" s="153"/>
      <c r="GUU54" s="153"/>
      <c r="GUV54" s="153"/>
      <c r="GUW54" s="153"/>
      <c r="GUX54" s="153"/>
      <c r="GUY54" s="153"/>
      <c r="GUZ54" s="153"/>
      <c r="GVA54" s="153"/>
      <c r="GVB54" s="153"/>
      <c r="GVC54" s="153"/>
      <c r="GVD54" s="153"/>
      <c r="GVE54" s="153"/>
      <c r="GVF54" s="153"/>
      <c r="GVG54" s="153"/>
      <c r="GVH54" s="153"/>
      <c r="GVI54" s="153"/>
      <c r="GVJ54" s="153"/>
      <c r="GVK54" s="153"/>
      <c r="GVL54" s="153"/>
      <c r="GVM54" s="153"/>
      <c r="GVN54" s="153"/>
      <c r="GVO54" s="153"/>
      <c r="GVP54" s="153"/>
      <c r="GVQ54" s="153"/>
      <c r="GVR54" s="153"/>
      <c r="GVS54" s="153"/>
      <c r="GVT54" s="153"/>
      <c r="GVU54" s="153"/>
      <c r="GVV54" s="153"/>
      <c r="GVW54" s="153"/>
      <c r="GVX54" s="153"/>
      <c r="GVY54" s="153"/>
      <c r="GVZ54" s="153"/>
      <c r="GWA54" s="153"/>
      <c r="GWB54" s="153"/>
      <c r="GWC54" s="153"/>
      <c r="GWD54" s="153"/>
      <c r="GWE54" s="153"/>
      <c r="GWF54" s="153"/>
      <c r="GWG54" s="153"/>
      <c r="GWH54" s="153"/>
      <c r="GWI54" s="153"/>
      <c r="GWJ54" s="153"/>
      <c r="GWK54" s="153"/>
      <c r="GWL54" s="153"/>
      <c r="GWM54" s="153"/>
      <c r="GWN54" s="153"/>
      <c r="GWO54" s="153"/>
      <c r="GWP54" s="153"/>
      <c r="GWQ54" s="153"/>
      <c r="GWR54" s="153"/>
      <c r="GWS54" s="153"/>
      <c r="GWT54" s="153"/>
      <c r="GWU54" s="153"/>
      <c r="GWV54" s="153"/>
      <c r="GWW54" s="153"/>
      <c r="GWX54" s="153"/>
      <c r="GWY54" s="153"/>
      <c r="GWZ54" s="153"/>
      <c r="GXA54" s="153"/>
      <c r="GXB54" s="153"/>
      <c r="GXC54" s="153"/>
      <c r="GXD54" s="153"/>
      <c r="GXE54" s="153"/>
      <c r="GXF54" s="153"/>
      <c r="GXG54" s="153"/>
      <c r="GXH54" s="153"/>
      <c r="GXI54" s="153"/>
      <c r="GXJ54" s="153"/>
      <c r="GXK54" s="153"/>
      <c r="GXL54" s="153"/>
      <c r="GXM54" s="153"/>
      <c r="GXN54" s="153"/>
      <c r="GXO54" s="153"/>
      <c r="GXP54" s="153"/>
      <c r="GXQ54" s="153"/>
      <c r="GXR54" s="153"/>
      <c r="GXS54" s="153"/>
      <c r="GXT54" s="153"/>
      <c r="GXU54" s="153"/>
      <c r="GXV54" s="153"/>
      <c r="GXW54" s="153"/>
      <c r="GXX54" s="153"/>
      <c r="GXY54" s="153"/>
      <c r="GXZ54" s="153"/>
      <c r="GYA54" s="153"/>
      <c r="GYB54" s="153"/>
      <c r="GYC54" s="153"/>
      <c r="GYD54" s="153"/>
      <c r="GYE54" s="153"/>
      <c r="GYF54" s="153"/>
      <c r="GYG54" s="153"/>
      <c r="GYH54" s="153"/>
      <c r="GYI54" s="153"/>
      <c r="GYJ54" s="153"/>
      <c r="GYK54" s="153"/>
      <c r="GYL54" s="153"/>
      <c r="GYM54" s="153"/>
      <c r="GYN54" s="153"/>
      <c r="GYO54" s="153"/>
      <c r="GYP54" s="153"/>
      <c r="GYQ54" s="153"/>
      <c r="GYR54" s="153"/>
      <c r="GYS54" s="153"/>
      <c r="GYT54" s="153"/>
      <c r="GYU54" s="153"/>
      <c r="GYV54" s="153"/>
      <c r="GYW54" s="153"/>
      <c r="GYX54" s="153"/>
      <c r="GYY54" s="153"/>
      <c r="GYZ54" s="153"/>
      <c r="GZA54" s="153"/>
      <c r="GZB54" s="153"/>
      <c r="GZC54" s="153"/>
      <c r="GZD54" s="153"/>
      <c r="GZE54" s="153"/>
      <c r="GZF54" s="153"/>
      <c r="GZG54" s="153"/>
      <c r="GZH54" s="153"/>
      <c r="GZI54" s="153"/>
      <c r="GZJ54" s="153"/>
      <c r="GZK54" s="153"/>
      <c r="GZL54" s="153"/>
      <c r="GZM54" s="153"/>
      <c r="GZN54" s="153"/>
      <c r="GZO54" s="153"/>
      <c r="GZP54" s="153"/>
      <c r="GZQ54" s="153"/>
      <c r="GZR54" s="153"/>
      <c r="GZS54" s="153"/>
      <c r="GZT54" s="153"/>
      <c r="GZU54" s="153"/>
      <c r="GZV54" s="153"/>
      <c r="GZW54" s="153"/>
      <c r="GZX54" s="153"/>
      <c r="GZY54" s="153"/>
      <c r="GZZ54" s="153"/>
      <c r="HAA54" s="153"/>
      <c r="HAB54" s="153"/>
      <c r="HAC54" s="153"/>
      <c r="HAD54" s="153"/>
      <c r="HAE54" s="153"/>
      <c r="HAF54" s="153"/>
      <c r="HAG54" s="153"/>
      <c r="HAH54" s="153"/>
      <c r="HAI54" s="153"/>
      <c r="HAJ54" s="153"/>
      <c r="HAK54" s="153"/>
      <c r="HAL54" s="153"/>
      <c r="HAM54" s="153"/>
      <c r="HAN54" s="153"/>
      <c r="HAO54" s="153"/>
      <c r="HAP54" s="153"/>
      <c r="HAQ54" s="153"/>
      <c r="HAR54" s="153"/>
      <c r="HAS54" s="153"/>
      <c r="HAT54" s="153"/>
      <c r="HAU54" s="153"/>
      <c r="HAV54" s="153"/>
      <c r="HAW54" s="153"/>
      <c r="HAX54" s="153"/>
      <c r="HAY54" s="153"/>
      <c r="HAZ54" s="153"/>
      <c r="HBA54" s="153"/>
      <c r="HBB54" s="153"/>
      <c r="HBC54" s="153"/>
      <c r="HBD54" s="153"/>
      <c r="HBE54" s="153"/>
      <c r="HBF54" s="153"/>
      <c r="HBG54" s="153"/>
      <c r="HBH54" s="153"/>
      <c r="HBI54" s="153"/>
      <c r="HBJ54" s="153"/>
      <c r="HBK54" s="153"/>
      <c r="HBL54" s="153"/>
      <c r="HBM54" s="153"/>
      <c r="HBN54" s="153"/>
      <c r="HBO54" s="153"/>
      <c r="HBP54" s="153"/>
      <c r="HBQ54" s="153"/>
      <c r="HBR54" s="153"/>
      <c r="HBS54" s="153"/>
      <c r="HBT54" s="153"/>
      <c r="HBU54" s="153"/>
      <c r="HBV54" s="153"/>
      <c r="HBW54" s="153"/>
      <c r="HBX54" s="153"/>
      <c r="HBY54" s="153"/>
      <c r="HBZ54" s="153"/>
      <c r="HCA54" s="153"/>
      <c r="HCB54" s="153"/>
      <c r="HCC54" s="153"/>
      <c r="HCD54" s="153"/>
      <c r="HCE54" s="153"/>
      <c r="HCF54" s="153"/>
      <c r="HCG54" s="153"/>
      <c r="HCH54" s="153"/>
      <c r="HCI54" s="153"/>
      <c r="HCJ54" s="153"/>
      <c r="HCK54" s="153"/>
      <c r="HCL54" s="153"/>
      <c r="HCM54" s="153"/>
      <c r="HCN54" s="153"/>
      <c r="HCO54" s="153"/>
      <c r="HCP54" s="153"/>
      <c r="HCQ54" s="153"/>
      <c r="HCR54" s="153"/>
      <c r="HCS54" s="153"/>
      <c r="HCT54" s="153"/>
      <c r="HCU54" s="153"/>
      <c r="HCV54" s="153"/>
      <c r="HCW54" s="153"/>
      <c r="HCX54" s="153"/>
      <c r="HCY54" s="153"/>
      <c r="HCZ54" s="153"/>
      <c r="HDA54" s="153"/>
      <c r="HDB54" s="153"/>
      <c r="HDC54" s="153"/>
      <c r="HDD54" s="153"/>
      <c r="HDE54" s="153"/>
      <c r="HDF54" s="153"/>
      <c r="HDG54" s="153"/>
      <c r="HDH54" s="153"/>
      <c r="HDI54" s="153"/>
      <c r="HDJ54" s="153"/>
      <c r="HDK54" s="153"/>
      <c r="HDL54" s="153"/>
      <c r="HDM54" s="153"/>
      <c r="HDN54" s="153"/>
      <c r="HDO54" s="153"/>
      <c r="HDP54" s="153"/>
      <c r="HDQ54" s="153"/>
      <c r="HDR54" s="153"/>
      <c r="HDS54" s="153"/>
      <c r="HDT54" s="153"/>
      <c r="HDU54" s="153"/>
      <c r="HDV54" s="153"/>
      <c r="HDW54" s="153"/>
      <c r="HDX54" s="153"/>
      <c r="HDY54" s="153"/>
      <c r="HDZ54" s="153"/>
      <c r="HEA54" s="153"/>
      <c r="HEB54" s="153"/>
      <c r="HEC54" s="153"/>
      <c r="HED54" s="153"/>
      <c r="HEE54" s="153"/>
      <c r="HEF54" s="153"/>
      <c r="HEG54" s="153"/>
      <c r="HEH54" s="153"/>
      <c r="HEI54" s="153"/>
      <c r="HEJ54" s="153"/>
      <c r="HEK54" s="153"/>
      <c r="HEL54" s="153"/>
      <c r="HEM54" s="153"/>
      <c r="HEN54" s="153"/>
      <c r="HEO54" s="153"/>
      <c r="HEP54" s="153"/>
      <c r="HEQ54" s="153"/>
      <c r="HER54" s="153"/>
      <c r="HES54" s="153"/>
      <c r="HET54" s="153"/>
      <c r="HEU54" s="153"/>
      <c r="HEV54" s="153"/>
      <c r="HEW54" s="153"/>
      <c r="HEX54" s="153"/>
      <c r="HEY54" s="153"/>
      <c r="HEZ54" s="153"/>
      <c r="HFA54" s="153"/>
      <c r="HFB54" s="153"/>
      <c r="HFC54" s="153"/>
      <c r="HFD54" s="153"/>
      <c r="HFE54" s="153"/>
      <c r="HFF54" s="153"/>
      <c r="HFG54" s="153"/>
      <c r="HFH54" s="153"/>
      <c r="HFI54" s="153"/>
      <c r="HFJ54" s="153"/>
      <c r="HFK54" s="153"/>
      <c r="HFL54" s="153"/>
      <c r="HFM54" s="153"/>
      <c r="HFN54" s="153"/>
      <c r="HFO54" s="153"/>
      <c r="HFP54" s="153"/>
      <c r="HFQ54" s="153"/>
      <c r="HFR54" s="153"/>
      <c r="HFS54" s="153"/>
      <c r="HFT54" s="153"/>
      <c r="HFU54" s="153"/>
      <c r="HFV54" s="153"/>
      <c r="HFW54" s="153"/>
      <c r="HFX54" s="153"/>
      <c r="HFY54" s="153"/>
      <c r="HFZ54" s="153"/>
      <c r="HGA54" s="153"/>
      <c r="HGB54" s="153"/>
      <c r="HGC54" s="153"/>
      <c r="HGD54" s="153"/>
      <c r="HGE54" s="153"/>
      <c r="HGF54" s="153"/>
      <c r="HGG54" s="153"/>
      <c r="HGH54" s="153"/>
      <c r="HGI54" s="153"/>
      <c r="HGJ54" s="153"/>
      <c r="HGK54" s="153"/>
      <c r="HGL54" s="153"/>
      <c r="HGM54" s="153"/>
      <c r="HGN54" s="153"/>
      <c r="HGO54" s="153"/>
      <c r="HGP54" s="153"/>
      <c r="HGQ54" s="153"/>
      <c r="HGR54" s="153"/>
      <c r="HGS54" s="153"/>
      <c r="HGT54" s="153"/>
      <c r="HGU54" s="153"/>
      <c r="HGV54" s="153"/>
      <c r="HGW54" s="153"/>
      <c r="HGX54" s="153"/>
      <c r="HGY54" s="153"/>
      <c r="HGZ54" s="153"/>
      <c r="HHA54" s="153"/>
      <c r="HHB54" s="153"/>
      <c r="HHC54" s="153"/>
      <c r="HHD54" s="153"/>
      <c r="HHE54" s="153"/>
      <c r="HHF54" s="153"/>
      <c r="HHG54" s="153"/>
      <c r="HHH54" s="153"/>
      <c r="HHI54" s="153"/>
      <c r="HHJ54" s="153"/>
      <c r="HHK54" s="153"/>
      <c r="HHL54" s="153"/>
      <c r="HHM54" s="153"/>
      <c r="HHN54" s="153"/>
      <c r="HHO54" s="153"/>
      <c r="HHP54" s="153"/>
      <c r="HHQ54" s="153"/>
      <c r="HHR54" s="153"/>
      <c r="HHS54" s="153"/>
      <c r="HHT54" s="153"/>
      <c r="HHU54" s="153"/>
      <c r="HHV54" s="153"/>
      <c r="HHW54" s="153"/>
      <c r="HHX54" s="153"/>
      <c r="HHY54" s="153"/>
      <c r="HHZ54" s="153"/>
      <c r="HIA54" s="153"/>
      <c r="HIB54" s="153"/>
      <c r="HIC54" s="153"/>
      <c r="HID54" s="153"/>
      <c r="HIE54" s="153"/>
      <c r="HIF54" s="153"/>
      <c r="HIG54" s="153"/>
      <c r="HIH54" s="153"/>
      <c r="HII54" s="153"/>
      <c r="HIJ54" s="153"/>
      <c r="HIK54" s="153"/>
      <c r="HIL54" s="153"/>
      <c r="HIM54" s="153"/>
      <c r="HIN54" s="153"/>
      <c r="HIO54" s="153"/>
      <c r="HIP54" s="153"/>
      <c r="HIQ54" s="153"/>
      <c r="HIR54" s="153"/>
      <c r="HIS54" s="153"/>
      <c r="HIT54" s="153"/>
      <c r="HIU54" s="153"/>
      <c r="HIV54" s="153"/>
      <c r="HIW54" s="153"/>
      <c r="HIX54" s="153"/>
      <c r="HIY54" s="153"/>
      <c r="HIZ54" s="153"/>
      <c r="HJA54" s="153"/>
      <c r="HJB54" s="153"/>
      <c r="HJC54" s="153"/>
      <c r="HJD54" s="153"/>
      <c r="HJE54" s="153"/>
      <c r="HJF54" s="153"/>
      <c r="HJG54" s="153"/>
      <c r="HJH54" s="153"/>
      <c r="HJI54" s="153"/>
      <c r="HJJ54" s="153"/>
      <c r="HJK54" s="153"/>
      <c r="HJL54" s="153"/>
      <c r="HJM54" s="153"/>
      <c r="HJN54" s="153"/>
      <c r="HJO54" s="153"/>
      <c r="HJP54" s="153"/>
      <c r="HJQ54" s="153"/>
      <c r="HJR54" s="153"/>
      <c r="HJS54" s="153"/>
      <c r="HJT54" s="153"/>
      <c r="HJU54" s="153"/>
      <c r="HJV54" s="153"/>
      <c r="HJW54" s="153"/>
      <c r="HJX54" s="153"/>
      <c r="HJY54" s="153"/>
      <c r="HJZ54" s="153"/>
      <c r="HKA54" s="153"/>
      <c r="HKB54" s="153"/>
      <c r="HKC54" s="153"/>
      <c r="HKD54" s="153"/>
      <c r="HKE54" s="153"/>
      <c r="HKF54" s="153"/>
      <c r="HKG54" s="153"/>
      <c r="HKH54" s="153"/>
      <c r="HKI54" s="153"/>
      <c r="HKJ54" s="153"/>
      <c r="HKK54" s="153"/>
      <c r="HKL54" s="153"/>
      <c r="HKM54" s="153"/>
      <c r="HKN54" s="153"/>
      <c r="HKO54" s="153"/>
      <c r="HKP54" s="153"/>
      <c r="HKQ54" s="153"/>
      <c r="HKR54" s="153"/>
      <c r="HKS54" s="153"/>
      <c r="HKT54" s="153"/>
      <c r="HKU54" s="153"/>
      <c r="HKV54" s="153"/>
      <c r="HKW54" s="153"/>
      <c r="HKX54" s="153"/>
      <c r="HKY54" s="153"/>
      <c r="HKZ54" s="153"/>
      <c r="HLA54" s="153"/>
      <c r="HLB54" s="153"/>
      <c r="HLC54" s="153"/>
      <c r="HLD54" s="153"/>
      <c r="HLE54" s="153"/>
      <c r="HLF54" s="153"/>
      <c r="HLG54" s="153"/>
      <c r="HLH54" s="153"/>
      <c r="HLI54" s="153"/>
      <c r="HLJ54" s="153"/>
      <c r="HLK54" s="153"/>
      <c r="HLL54" s="153"/>
      <c r="HLM54" s="153"/>
      <c r="HLN54" s="153"/>
      <c r="HLO54" s="153"/>
      <c r="HLP54" s="153"/>
      <c r="HLQ54" s="153"/>
      <c r="HLR54" s="153"/>
      <c r="HLS54" s="153"/>
      <c r="HLT54" s="153"/>
      <c r="HLU54" s="153"/>
      <c r="HLV54" s="153"/>
      <c r="HLW54" s="153"/>
      <c r="HLX54" s="153"/>
      <c r="HLY54" s="153"/>
      <c r="HLZ54" s="153"/>
      <c r="HMA54" s="153"/>
      <c r="HMB54" s="153"/>
      <c r="HMC54" s="153"/>
      <c r="HMD54" s="153"/>
      <c r="HME54" s="153"/>
      <c r="HMF54" s="153"/>
      <c r="HMG54" s="153"/>
      <c r="HMH54" s="153"/>
      <c r="HMI54" s="153"/>
      <c r="HMJ54" s="153"/>
      <c r="HMK54" s="153"/>
      <c r="HML54" s="153"/>
      <c r="HMM54" s="153"/>
      <c r="HMN54" s="153"/>
      <c r="HMO54" s="153"/>
      <c r="HMP54" s="153"/>
      <c r="HMQ54" s="153"/>
      <c r="HMR54" s="153"/>
      <c r="HMS54" s="153"/>
      <c r="HMT54" s="153"/>
      <c r="HMU54" s="153"/>
      <c r="HMV54" s="153"/>
      <c r="HMW54" s="153"/>
      <c r="HMX54" s="153"/>
      <c r="HMY54" s="153"/>
      <c r="HMZ54" s="153"/>
      <c r="HNA54" s="153"/>
      <c r="HNB54" s="153"/>
      <c r="HNC54" s="153"/>
      <c r="HND54" s="153"/>
      <c r="HNE54" s="153"/>
      <c r="HNF54" s="153"/>
      <c r="HNG54" s="153"/>
      <c r="HNH54" s="153"/>
      <c r="HNI54" s="153"/>
      <c r="HNJ54" s="153"/>
      <c r="HNK54" s="153"/>
      <c r="HNL54" s="153"/>
      <c r="HNM54" s="153"/>
      <c r="HNN54" s="153"/>
      <c r="HNO54" s="153"/>
      <c r="HNP54" s="153"/>
      <c r="HNQ54" s="153"/>
      <c r="HNR54" s="153"/>
      <c r="HNS54" s="153"/>
      <c r="HNT54" s="153"/>
      <c r="HNU54" s="153"/>
      <c r="HNV54" s="153"/>
      <c r="HNW54" s="153"/>
      <c r="HNX54" s="153"/>
      <c r="HNY54" s="153"/>
      <c r="HNZ54" s="153"/>
      <c r="HOA54" s="153"/>
      <c r="HOB54" s="153"/>
      <c r="HOC54" s="153"/>
      <c r="HOD54" s="153"/>
      <c r="HOE54" s="153"/>
      <c r="HOF54" s="153"/>
      <c r="HOG54" s="153"/>
      <c r="HOH54" s="153"/>
      <c r="HOI54" s="153"/>
      <c r="HOJ54" s="153"/>
      <c r="HOK54" s="153"/>
      <c r="HOL54" s="153"/>
      <c r="HOM54" s="153"/>
      <c r="HON54" s="153"/>
      <c r="HOO54" s="153"/>
      <c r="HOP54" s="153"/>
      <c r="HOQ54" s="153"/>
      <c r="HOR54" s="153"/>
      <c r="HOS54" s="153"/>
      <c r="HOT54" s="153"/>
      <c r="HOU54" s="153"/>
      <c r="HOV54" s="153"/>
      <c r="HOW54" s="153"/>
      <c r="HOX54" s="153"/>
      <c r="HOY54" s="153"/>
      <c r="HOZ54" s="153"/>
      <c r="HPA54" s="153"/>
      <c r="HPB54" s="153"/>
      <c r="HPC54" s="153"/>
      <c r="HPD54" s="153"/>
      <c r="HPE54" s="153"/>
      <c r="HPF54" s="153"/>
      <c r="HPG54" s="153"/>
      <c r="HPH54" s="153"/>
      <c r="HPI54" s="153"/>
      <c r="HPJ54" s="153"/>
      <c r="HPK54" s="153"/>
      <c r="HPL54" s="153"/>
      <c r="HPM54" s="153"/>
      <c r="HPN54" s="153"/>
      <c r="HPO54" s="153"/>
      <c r="HPP54" s="153"/>
      <c r="HPQ54" s="153"/>
      <c r="HPR54" s="153"/>
      <c r="HPS54" s="153"/>
      <c r="HPT54" s="153"/>
      <c r="HPU54" s="153"/>
      <c r="HPV54" s="153"/>
      <c r="HPW54" s="153"/>
      <c r="HPX54" s="153"/>
      <c r="HPY54" s="153"/>
      <c r="HPZ54" s="153"/>
      <c r="HQA54" s="153"/>
      <c r="HQB54" s="153"/>
      <c r="HQC54" s="153"/>
      <c r="HQD54" s="153"/>
      <c r="HQE54" s="153"/>
      <c r="HQF54" s="153"/>
      <c r="HQG54" s="153"/>
      <c r="HQH54" s="153"/>
      <c r="HQI54" s="153"/>
      <c r="HQJ54" s="153"/>
      <c r="HQK54" s="153"/>
      <c r="HQL54" s="153"/>
      <c r="HQM54" s="153"/>
      <c r="HQN54" s="153"/>
      <c r="HQO54" s="153"/>
      <c r="HQP54" s="153"/>
      <c r="HQQ54" s="153"/>
      <c r="HQR54" s="153"/>
      <c r="HQS54" s="153"/>
      <c r="HQT54" s="153"/>
      <c r="HQU54" s="153"/>
      <c r="HQV54" s="153"/>
      <c r="HQW54" s="153"/>
      <c r="HQX54" s="153"/>
      <c r="HQY54" s="153"/>
      <c r="HQZ54" s="153"/>
      <c r="HRA54" s="153"/>
      <c r="HRB54" s="153"/>
      <c r="HRC54" s="153"/>
      <c r="HRD54" s="153"/>
      <c r="HRE54" s="153"/>
      <c r="HRF54" s="153"/>
      <c r="HRG54" s="153"/>
      <c r="HRH54" s="153"/>
      <c r="HRI54" s="153"/>
      <c r="HRJ54" s="153"/>
      <c r="HRK54" s="153"/>
      <c r="HRL54" s="153"/>
      <c r="HRM54" s="153"/>
      <c r="HRN54" s="153"/>
      <c r="HRO54" s="153"/>
      <c r="HRP54" s="153"/>
      <c r="HRQ54" s="153"/>
      <c r="HRR54" s="153"/>
      <c r="HRS54" s="153"/>
      <c r="HRT54" s="153"/>
      <c r="HRU54" s="153"/>
      <c r="HRV54" s="153"/>
      <c r="HRW54" s="153"/>
      <c r="HRX54" s="153"/>
      <c r="HRY54" s="153"/>
      <c r="HRZ54" s="153"/>
      <c r="HSA54" s="153"/>
      <c r="HSB54" s="153"/>
      <c r="HSC54" s="153"/>
      <c r="HSD54" s="153"/>
      <c r="HSE54" s="153"/>
      <c r="HSF54" s="153"/>
      <c r="HSG54" s="153"/>
      <c r="HSH54" s="153"/>
      <c r="HSI54" s="153"/>
      <c r="HSJ54" s="153"/>
      <c r="HSK54" s="153"/>
      <c r="HSL54" s="153"/>
      <c r="HSM54" s="153"/>
      <c r="HSN54" s="153"/>
      <c r="HSO54" s="153"/>
      <c r="HSP54" s="153"/>
      <c r="HSQ54" s="153"/>
      <c r="HSR54" s="153"/>
      <c r="HSS54" s="153"/>
      <c r="HST54" s="153"/>
      <c r="HSU54" s="153"/>
      <c r="HSV54" s="153"/>
      <c r="HSW54" s="153"/>
      <c r="HSX54" s="153"/>
      <c r="HSY54" s="153"/>
      <c r="HSZ54" s="153"/>
      <c r="HTA54" s="153"/>
      <c r="HTB54" s="153"/>
      <c r="HTC54" s="153"/>
      <c r="HTD54" s="153"/>
      <c r="HTE54" s="153"/>
      <c r="HTF54" s="153"/>
      <c r="HTG54" s="153"/>
      <c r="HTH54" s="153"/>
      <c r="HTI54" s="153"/>
      <c r="HTJ54" s="153"/>
      <c r="HTK54" s="153"/>
      <c r="HTL54" s="153"/>
      <c r="HTM54" s="153"/>
      <c r="HTN54" s="153"/>
      <c r="HTO54" s="153"/>
      <c r="HTP54" s="153"/>
      <c r="HTQ54" s="153"/>
      <c r="HTR54" s="153"/>
      <c r="HTS54" s="153"/>
      <c r="HTT54" s="153"/>
      <c r="HTU54" s="153"/>
      <c r="HTV54" s="153"/>
      <c r="HTW54" s="153"/>
      <c r="HTX54" s="153"/>
      <c r="HTY54" s="153"/>
      <c r="HTZ54" s="153"/>
      <c r="HUA54" s="153"/>
      <c r="HUB54" s="153"/>
      <c r="HUC54" s="153"/>
      <c r="HUD54" s="153"/>
      <c r="HUE54" s="153"/>
      <c r="HUF54" s="153"/>
      <c r="HUG54" s="153"/>
      <c r="HUH54" s="153"/>
      <c r="HUI54" s="153"/>
      <c r="HUJ54" s="153"/>
      <c r="HUK54" s="153"/>
      <c r="HUL54" s="153"/>
      <c r="HUM54" s="153"/>
      <c r="HUN54" s="153"/>
      <c r="HUO54" s="153"/>
      <c r="HUP54" s="153"/>
      <c r="HUQ54" s="153"/>
      <c r="HUR54" s="153"/>
      <c r="HUS54" s="153"/>
      <c r="HUT54" s="153"/>
      <c r="HUU54" s="153"/>
      <c r="HUV54" s="153"/>
      <c r="HUW54" s="153"/>
      <c r="HUX54" s="153"/>
      <c r="HUY54" s="153"/>
      <c r="HUZ54" s="153"/>
      <c r="HVA54" s="153"/>
      <c r="HVB54" s="153"/>
      <c r="HVC54" s="153"/>
      <c r="HVD54" s="153"/>
      <c r="HVE54" s="153"/>
      <c r="HVF54" s="153"/>
      <c r="HVG54" s="153"/>
      <c r="HVH54" s="153"/>
      <c r="HVI54" s="153"/>
      <c r="HVJ54" s="153"/>
      <c r="HVK54" s="153"/>
      <c r="HVL54" s="153"/>
      <c r="HVM54" s="153"/>
      <c r="HVN54" s="153"/>
      <c r="HVO54" s="153"/>
      <c r="HVP54" s="153"/>
      <c r="HVQ54" s="153"/>
      <c r="HVR54" s="153"/>
      <c r="HVS54" s="153"/>
      <c r="HVT54" s="153"/>
      <c r="HVU54" s="153"/>
      <c r="HVV54" s="153"/>
      <c r="HVW54" s="153"/>
      <c r="HVX54" s="153"/>
      <c r="HVY54" s="153"/>
      <c r="HVZ54" s="153"/>
      <c r="HWA54" s="153"/>
      <c r="HWB54" s="153"/>
      <c r="HWC54" s="153"/>
      <c r="HWD54" s="153"/>
      <c r="HWE54" s="153"/>
      <c r="HWF54" s="153"/>
      <c r="HWG54" s="153"/>
      <c r="HWH54" s="153"/>
      <c r="HWI54" s="153"/>
      <c r="HWJ54" s="153"/>
      <c r="HWK54" s="153"/>
      <c r="HWL54" s="153"/>
      <c r="HWM54" s="153"/>
      <c r="HWN54" s="153"/>
      <c r="HWO54" s="153"/>
      <c r="HWP54" s="153"/>
      <c r="HWQ54" s="153"/>
      <c r="HWR54" s="153"/>
      <c r="HWS54" s="153"/>
      <c r="HWT54" s="153"/>
      <c r="HWU54" s="153"/>
      <c r="HWV54" s="153"/>
      <c r="HWW54" s="153"/>
      <c r="HWX54" s="153"/>
      <c r="HWY54" s="153"/>
      <c r="HWZ54" s="153"/>
      <c r="HXA54" s="153"/>
      <c r="HXB54" s="153"/>
      <c r="HXC54" s="153"/>
      <c r="HXD54" s="153"/>
      <c r="HXE54" s="153"/>
      <c r="HXF54" s="153"/>
      <c r="HXG54" s="153"/>
      <c r="HXH54" s="153"/>
      <c r="HXI54" s="153"/>
      <c r="HXJ54" s="153"/>
      <c r="HXK54" s="153"/>
      <c r="HXL54" s="153"/>
      <c r="HXM54" s="153"/>
      <c r="HXN54" s="153"/>
      <c r="HXO54" s="153"/>
      <c r="HXP54" s="153"/>
      <c r="HXQ54" s="153"/>
      <c r="HXR54" s="153"/>
      <c r="HXS54" s="153"/>
      <c r="HXT54" s="153"/>
      <c r="HXU54" s="153"/>
      <c r="HXV54" s="153"/>
      <c r="HXW54" s="153"/>
      <c r="HXX54" s="153"/>
      <c r="HXY54" s="153"/>
      <c r="HXZ54" s="153"/>
      <c r="HYA54" s="153"/>
      <c r="HYB54" s="153"/>
      <c r="HYC54" s="153"/>
      <c r="HYD54" s="153"/>
      <c r="HYE54" s="153"/>
      <c r="HYF54" s="153"/>
      <c r="HYG54" s="153"/>
      <c r="HYH54" s="153"/>
      <c r="HYI54" s="153"/>
      <c r="HYJ54" s="153"/>
      <c r="HYK54" s="153"/>
      <c r="HYL54" s="153"/>
      <c r="HYM54" s="153"/>
      <c r="HYN54" s="153"/>
      <c r="HYO54" s="153"/>
      <c r="HYP54" s="153"/>
      <c r="HYQ54" s="153"/>
      <c r="HYR54" s="153"/>
      <c r="HYS54" s="153"/>
      <c r="HYT54" s="153"/>
      <c r="HYU54" s="153"/>
      <c r="HYV54" s="153"/>
      <c r="HYW54" s="153"/>
      <c r="HYX54" s="153"/>
      <c r="HYY54" s="153"/>
      <c r="HYZ54" s="153"/>
      <c r="HZA54" s="153"/>
      <c r="HZB54" s="153"/>
      <c r="HZC54" s="153"/>
      <c r="HZD54" s="153"/>
      <c r="HZE54" s="153"/>
      <c r="HZF54" s="153"/>
      <c r="HZG54" s="153"/>
      <c r="HZH54" s="153"/>
      <c r="HZI54" s="153"/>
      <c r="HZJ54" s="153"/>
      <c r="HZK54" s="153"/>
      <c r="HZL54" s="153"/>
      <c r="HZM54" s="153"/>
      <c r="HZN54" s="153"/>
      <c r="HZO54" s="153"/>
      <c r="HZP54" s="153"/>
      <c r="HZQ54" s="153"/>
      <c r="HZR54" s="153"/>
      <c r="HZS54" s="153"/>
      <c r="HZT54" s="153"/>
      <c r="HZU54" s="153"/>
      <c r="HZV54" s="153"/>
      <c r="HZW54" s="153"/>
      <c r="HZX54" s="153"/>
      <c r="HZY54" s="153"/>
      <c r="HZZ54" s="153"/>
      <c r="IAA54" s="153"/>
      <c r="IAB54" s="153"/>
      <c r="IAC54" s="153"/>
      <c r="IAD54" s="153"/>
      <c r="IAE54" s="153"/>
      <c r="IAF54" s="153"/>
      <c r="IAG54" s="153"/>
      <c r="IAH54" s="153"/>
      <c r="IAI54" s="153"/>
      <c r="IAJ54" s="153"/>
      <c r="IAK54" s="153"/>
      <c r="IAL54" s="153"/>
      <c r="IAM54" s="153"/>
      <c r="IAN54" s="153"/>
      <c r="IAO54" s="153"/>
      <c r="IAP54" s="153"/>
      <c r="IAQ54" s="153"/>
      <c r="IAR54" s="153"/>
      <c r="IAS54" s="153"/>
      <c r="IAT54" s="153"/>
      <c r="IAU54" s="153"/>
      <c r="IAV54" s="153"/>
      <c r="IAW54" s="153"/>
      <c r="IAX54" s="153"/>
      <c r="IAY54" s="153"/>
      <c r="IAZ54" s="153"/>
      <c r="IBA54" s="153"/>
      <c r="IBB54" s="153"/>
      <c r="IBC54" s="153"/>
      <c r="IBD54" s="153"/>
      <c r="IBE54" s="153"/>
      <c r="IBF54" s="153"/>
      <c r="IBG54" s="153"/>
      <c r="IBH54" s="153"/>
      <c r="IBI54" s="153"/>
      <c r="IBJ54" s="153"/>
      <c r="IBK54" s="153"/>
      <c r="IBL54" s="153"/>
      <c r="IBM54" s="153"/>
      <c r="IBN54" s="153"/>
      <c r="IBO54" s="153"/>
      <c r="IBP54" s="153"/>
      <c r="IBQ54" s="153"/>
      <c r="IBR54" s="153"/>
      <c r="IBS54" s="153"/>
      <c r="IBT54" s="153"/>
      <c r="IBU54" s="153"/>
      <c r="IBV54" s="153"/>
      <c r="IBW54" s="153"/>
      <c r="IBX54" s="153"/>
      <c r="IBY54" s="153"/>
      <c r="IBZ54" s="153"/>
      <c r="ICA54" s="153"/>
      <c r="ICB54" s="153"/>
      <c r="ICC54" s="153"/>
      <c r="ICD54" s="153"/>
      <c r="ICE54" s="153"/>
      <c r="ICF54" s="153"/>
      <c r="ICG54" s="153"/>
      <c r="ICH54" s="153"/>
      <c r="ICI54" s="153"/>
      <c r="ICJ54" s="153"/>
      <c r="ICK54" s="153"/>
      <c r="ICL54" s="153"/>
      <c r="ICM54" s="153"/>
      <c r="ICN54" s="153"/>
      <c r="ICO54" s="153"/>
      <c r="ICP54" s="153"/>
      <c r="ICQ54" s="153"/>
      <c r="ICR54" s="153"/>
      <c r="ICS54" s="153"/>
      <c r="ICT54" s="153"/>
      <c r="ICU54" s="153"/>
      <c r="ICV54" s="153"/>
      <c r="ICW54" s="153"/>
      <c r="ICX54" s="153"/>
      <c r="ICY54" s="153"/>
      <c r="ICZ54" s="153"/>
      <c r="IDA54" s="153"/>
      <c r="IDB54" s="153"/>
      <c r="IDC54" s="153"/>
      <c r="IDD54" s="153"/>
      <c r="IDE54" s="153"/>
      <c r="IDF54" s="153"/>
      <c r="IDG54" s="153"/>
      <c r="IDH54" s="153"/>
      <c r="IDI54" s="153"/>
      <c r="IDJ54" s="153"/>
      <c r="IDK54" s="153"/>
      <c r="IDL54" s="153"/>
      <c r="IDM54" s="153"/>
      <c r="IDN54" s="153"/>
      <c r="IDO54" s="153"/>
      <c r="IDP54" s="153"/>
      <c r="IDQ54" s="153"/>
      <c r="IDR54" s="153"/>
      <c r="IDS54" s="153"/>
      <c r="IDT54" s="153"/>
      <c r="IDU54" s="153"/>
      <c r="IDV54" s="153"/>
      <c r="IDW54" s="153"/>
      <c r="IDX54" s="153"/>
      <c r="IDY54" s="153"/>
      <c r="IDZ54" s="153"/>
      <c r="IEA54" s="153"/>
      <c r="IEB54" s="153"/>
      <c r="IEC54" s="153"/>
      <c r="IED54" s="153"/>
      <c r="IEE54" s="153"/>
      <c r="IEF54" s="153"/>
      <c r="IEG54" s="153"/>
      <c r="IEH54" s="153"/>
      <c r="IEI54" s="153"/>
      <c r="IEJ54" s="153"/>
      <c r="IEK54" s="153"/>
      <c r="IEL54" s="153"/>
      <c r="IEM54" s="153"/>
      <c r="IEN54" s="153"/>
      <c r="IEO54" s="153"/>
      <c r="IEP54" s="153"/>
      <c r="IEQ54" s="153"/>
      <c r="IER54" s="153"/>
      <c r="IES54" s="153"/>
      <c r="IET54" s="153"/>
      <c r="IEU54" s="153"/>
      <c r="IEV54" s="153"/>
      <c r="IEW54" s="153"/>
      <c r="IEX54" s="153"/>
      <c r="IEY54" s="153"/>
      <c r="IEZ54" s="153"/>
      <c r="IFA54" s="153"/>
      <c r="IFB54" s="153"/>
      <c r="IFC54" s="153"/>
      <c r="IFD54" s="153"/>
      <c r="IFE54" s="153"/>
      <c r="IFF54" s="153"/>
      <c r="IFG54" s="153"/>
      <c r="IFH54" s="153"/>
      <c r="IFI54" s="153"/>
      <c r="IFJ54" s="153"/>
      <c r="IFK54" s="153"/>
      <c r="IFL54" s="153"/>
      <c r="IFM54" s="153"/>
      <c r="IFN54" s="153"/>
      <c r="IFO54" s="153"/>
      <c r="IFP54" s="153"/>
      <c r="IFQ54" s="153"/>
      <c r="IFR54" s="153"/>
      <c r="IFS54" s="153"/>
      <c r="IFT54" s="153"/>
      <c r="IFU54" s="153"/>
      <c r="IFV54" s="153"/>
      <c r="IFW54" s="153"/>
      <c r="IFX54" s="153"/>
      <c r="IFY54" s="153"/>
      <c r="IFZ54" s="153"/>
      <c r="IGA54" s="153"/>
      <c r="IGB54" s="153"/>
      <c r="IGC54" s="153"/>
      <c r="IGD54" s="153"/>
      <c r="IGE54" s="153"/>
      <c r="IGF54" s="153"/>
      <c r="IGG54" s="153"/>
      <c r="IGH54" s="153"/>
      <c r="IGI54" s="153"/>
      <c r="IGJ54" s="153"/>
      <c r="IGK54" s="153"/>
      <c r="IGL54" s="153"/>
      <c r="IGM54" s="153"/>
      <c r="IGN54" s="153"/>
      <c r="IGO54" s="153"/>
      <c r="IGP54" s="153"/>
      <c r="IGQ54" s="153"/>
      <c r="IGR54" s="153"/>
      <c r="IGS54" s="153"/>
      <c r="IGT54" s="153"/>
      <c r="IGU54" s="153"/>
      <c r="IGV54" s="153"/>
      <c r="IGW54" s="153"/>
      <c r="IGX54" s="153"/>
      <c r="IGY54" s="153"/>
      <c r="IGZ54" s="153"/>
      <c r="IHA54" s="153"/>
      <c r="IHB54" s="153"/>
      <c r="IHC54" s="153"/>
      <c r="IHD54" s="153"/>
      <c r="IHE54" s="153"/>
      <c r="IHF54" s="153"/>
      <c r="IHG54" s="153"/>
      <c r="IHH54" s="153"/>
      <c r="IHI54" s="153"/>
      <c r="IHJ54" s="153"/>
      <c r="IHK54" s="153"/>
      <c r="IHL54" s="153"/>
      <c r="IHM54" s="153"/>
      <c r="IHN54" s="153"/>
      <c r="IHO54" s="153"/>
      <c r="IHP54" s="153"/>
      <c r="IHQ54" s="153"/>
      <c r="IHR54" s="153"/>
      <c r="IHS54" s="153"/>
      <c r="IHT54" s="153"/>
      <c r="IHU54" s="153"/>
      <c r="IHV54" s="153"/>
      <c r="IHW54" s="153"/>
      <c r="IHX54" s="153"/>
      <c r="IHY54" s="153"/>
      <c r="IHZ54" s="153"/>
      <c r="IIA54" s="153"/>
      <c r="IIB54" s="153"/>
      <c r="IIC54" s="153"/>
      <c r="IID54" s="153"/>
      <c r="IIE54" s="153"/>
      <c r="IIF54" s="153"/>
      <c r="IIG54" s="153"/>
      <c r="IIH54" s="153"/>
      <c r="III54" s="153"/>
      <c r="IIJ54" s="153"/>
      <c r="IIK54" s="153"/>
      <c r="IIL54" s="153"/>
      <c r="IIM54" s="153"/>
      <c r="IIN54" s="153"/>
      <c r="IIO54" s="153"/>
      <c r="IIP54" s="153"/>
      <c r="IIQ54" s="153"/>
      <c r="IIR54" s="153"/>
      <c r="IIS54" s="153"/>
      <c r="IIT54" s="153"/>
      <c r="IIU54" s="153"/>
      <c r="IIV54" s="153"/>
      <c r="IIW54" s="153"/>
      <c r="IIX54" s="153"/>
      <c r="IIY54" s="153"/>
      <c r="IIZ54" s="153"/>
      <c r="IJA54" s="153"/>
      <c r="IJB54" s="153"/>
      <c r="IJC54" s="153"/>
      <c r="IJD54" s="153"/>
      <c r="IJE54" s="153"/>
      <c r="IJF54" s="153"/>
      <c r="IJG54" s="153"/>
      <c r="IJH54" s="153"/>
      <c r="IJI54" s="153"/>
      <c r="IJJ54" s="153"/>
      <c r="IJK54" s="153"/>
      <c r="IJL54" s="153"/>
      <c r="IJM54" s="153"/>
      <c r="IJN54" s="153"/>
      <c r="IJO54" s="153"/>
      <c r="IJP54" s="153"/>
      <c r="IJQ54" s="153"/>
      <c r="IJR54" s="153"/>
      <c r="IJS54" s="153"/>
      <c r="IJT54" s="153"/>
      <c r="IJU54" s="153"/>
      <c r="IJV54" s="153"/>
      <c r="IJW54" s="153"/>
      <c r="IJX54" s="153"/>
      <c r="IJY54" s="153"/>
      <c r="IJZ54" s="153"/>
      <c r="IKA54" s="153"/>
      <c r="IKB54" s="153"/>
      <c r="IKC54" s="153"/>
      <c r="IKD54" s="153"/>
      <c r="IKE54" s="153"/>
      <c r="IKF54" s="153"/>
      <c r="IKG54" s="153"/>
      <c r="IKH54" s="153"/>
      <c r="IKI54" s="153"/>
      <c r="IKJ54" s="153"/>
      <c r="IKK54" s="153"/>
      <c r="IKL54" s="153"/>
      <c r="IKM54" s="153"/>
      <c r="IKN54" s="153"/>
      <c r="IKO54" s="153"/>
      <c r="IKP54" s="153"/>
      <c r="IKQ54" s="153"/>
      <c r="IKR54" s="153"/>
      <c r="IKS54" s="153"/>
      <c r="IKT54" s="153"/>
      <c r="IKU54" s="153"/>
      <c r="IKV54" s="153"/>
      <c r="IKW54" s="153"/>
      <c r="IKX54" s="153"/>
      <c r="IKY54" s="153"/>
      <c r="IKZ54" s="153"/>
      <c r="ILA54" s="153"/>
      <c r="ILB54" s="153"/>
      <c r="ILC54" s="153"/>
      <c r="ILD54" s="153"/>
      <c r="ILE54" s="153"/>
      <c r="ILF54" s="153"/>
      <c r="ILG54" s="153"/>
      <c r="ILH54" s="153"/>
      <c r="ILI54" s="153"/>
      <c r="ILJ54" s="153"/>
      <c r="ILK54" s="153"/>
      <c r="ILL54" s="153"/>
      <c r="ILM54" s="153"/>
      <c r="ILN54" s="153"/>
      <c r="ILO54" s="153"/>
      <c r="ILP54" s="153"/>
      <c r="ILQ54" s="153"/>
      <c r="ILR54" s="153"/>
      <c r="ILS54" s="153"/>
      <c r="ILT54" s="153"/>
      <c r="ILU54" s="153"/>
      <c r="ILV54" s="153"/>
      <c r="ILW54" s="153"/>
      <c r="ILX54" s="153"/>
      <c r="ILY54" s="153"/>
      <c r="ILZ54" s="153"/>
      <c r="IMA54" s="153"/>
      <c r="IMB54" s="153"/>
      <c r="IMC54" s="153"/>
      <c r="IMD54" s="153"/>
      <c r="IME54" s="153"/>
      <c r="IMF54" s="153"/>
      <c r="IMG54" s="153"/>
      <c r="IMH54" s="153"/>
      <c r="IMI54" s="153"/>
      <c r="IMJ54" s="153"/>
      <c r="IMK54" s="153"/>
      <c r="IML54" s="153"/>
      <c r="IMM54" s="153"/>
      <c r="IMN54" s="153"/>
      <c r="IMO54" s="153"/>
      <c r="IMP54" s="153"/>
      <c r="IMQ54" s="153"/>
      <c r="IMR54" s="153"/>
      <c r="IMS54" s="153"/>
      <c r="IMT54" s="153"/>
      <c r="IMU54" s="153"/>
      <c r="IMV54" s="153"/>
      <c r="IMW54" s="153"/>
      <c r="IMX54" s="153"/>
      <c r="IMY54" s="153"/>
      <c r="IMZ54" s="153"/>
      <c r="INA54" s="153"/>
      <c r="INB54" s="153"/>
      <c r="INC54" s="153"/>
      <c r="IND54" s="153"/>
      <c r="INE54" s="153"/>
      <c r="INF54" s="153"/>
      <c r="ING54" s="153"/>
      <c r="INH54" s="153"/>
      <c r="INI54" s="153"/>
      <c r="INJ54" s="153"/>
      <c r="INK54" s="153"/>
      <c r="INL54" s="153"/>
      <c r="INM54" s="153"/>
      <c r="INN54" s="153"/>
      <c r="INO54" s="153"/>
      <c r="INP54" s="153"/>
      <c r="INQ54" s="153"/>
      <c r="INR54" s="153"/>
      <c r="INS54" s="153"/>
      <c r="INT54" s="153"/>
      <c r="INU54" s="153"/>
      <c r="INV54" s="153"/>
      <c r="INW54" s="153"/>
      <c r="INX54" s="153"/>
      <c r="INY54" s="153"/>
      <c r="INZ54" s="153"/>
      <c r="IOA54" s="153"/>
      <c r="IOB54" s="153"/>
      <c r="IOC54" s="153"/>
      <c r="IOD54" s="153"/>
      <c r="IOE54" s="153"/>
      <c r="IOF54" s="153"/>
      <c r="IOG54" s="153"/>
      <c r="IOH54" s="153"/>
      <c r="IOI54" s="153"/>
      <c r="IOJ54" s="153"/>
      <c r="IOK54" s="153"/>
      <c r="IOL54" s="153"/>
      <c r="IOM54" s="153"/>
      <c r="ION54" s="153"/>
      <c r="IOO54" s="153"/>
      <c r="IOP54" s="153"/>
      <c r="IOQ54" s="153"/>
      <c r="IOR54" s="153"/>
      <c r="IOS54" s="153"/>
      <c r="IOT54" s="153"/>
      <c r="IOU54" s="153"/>
      <c r="IOV54" s="153"/>
      <c r="IOW54" s="153"/>
      <c r="IOX54" s="153"/>
      <c r="IOY54" s="153"/>
      <c r="IOZ54" s="153"/>
      <c r="IPA54" s="153"/>
      <c r="IPB54" s="153"/>
      <c r="IPC54" s="153"/>
      <c r="IPD54" s="153"/>
      <c r="IPE54" s="153"/>
      <c r="IPF54" s="153"/>
      <c r="IPG54" s="153"/>
      <c r="IPH54" s="153"/>
      <c r="IPI54" s="153"/>
      <c r="IPJ54" s="153"/>
      <c r="IPK54" s="153"/>
      <c r="IPL54" s="153"/>
      <c r="IPM54" s="153"/>
      <c r="IPN54" s="153"/>
      <c r="IPO54" s="153"/>
      <c r="IPP54" s="153"/>
      <c r="IPQ54" s="153"/>
      <c r="IPR54" s="153"/>
      <c r="IPS54" s="153"/>
      <c r="IPT54" s="153"/>
      <c r="IPU54" s="153"/>
      <c r="IPV54" s="153"/>
      <c r="IPW54" s="153"/>
      <c r="IPX54" s="153"/>
      <c r="IPY54" s="153"/>
      <c r="IPZ54" s="153"/>
      <c r="IQA54" s="153"/>
      <c r="IQB54" s="153"/>
      <c r="IQC54" s="153"/>
      <c r="IQD54" s="153"/>
      <c r="IQE54" s="153"/>
      <c r="IQF54" s="153"/>
      <c r="IQG54" s="153"/>
      <c r="IQH54" s="153"/>
      <c r="IQI54" s="153"/>
      <c r="IQJ54" s="153"/>
      <c r="IQK54" s="153"/>
      <c r="IQL54" s="153"/>
      <c r="IQM54" s="153"/>
      <c r="IQN54" s="153"/>
      <c r="IQO54" s="153"/>
      <c r="IQP54" s="153"/>
      <c r="IQQ54" s="153"/>
      <c r="IQR54" s="153"/>
      <c r="IQS54" s="153"/>
      <c r="IQT54" s="153"/>
      <c r="IQU54" s="153"/>
      <c r="IQV54" s="153"/>
      <c r="IQW54" s="153"/>
      <c r="IQX54" s="153"/>
      <c r="IQY54" s="153"/>
      <c r="IQZ54" s="153"/>
      <c r="IRA54" s="153"/>
      <c r="IRB54" s="153"/>
      <c r="IRC54" s="153"/>
      <c r="IRD54" s="153"/>
      <c r="IRE54" s="153"/>
      <c r="IRF54" s="153"/>
      <c r="IRG54" s="153"/>
      <c r="IRH54" s="153"/>
      <c r="IRI54" s="153"/>
      <c r="IRJ54" s="153"/>
      <c r="IRK54" s="153"/>
      <c r="IRL54" s="153"/>
      <c r="IRM54" s="153"/>
      <c r="IRN54" s="153"/>
      <c r="IRO54" s="153"/>
      <c r="IRP54" s="153"/>
      <c r="IRQ54" s="153"/>
      <c r="IRR54" s="153"/>
      <c r="IRS54" s="153"/>
      <c r="IRT54" s="153"/>
      <c r="IRU54" s="153"/>
      <c r="IRV54" s="153"/>
      <c r="IRW54" s="153"/>
      <c r="IRX54" s="153"/>
      <c r="IRY54" s="153"/>
      <c r="IRZ54" s="153"/>
      <c r="ISA54" s="153"/>
      <c r="ISB54" s="153"/>
      <c r="ISC54" s="153"/>
      <c r="ISD54" s="153"/>
      <c r="ISE54" s="153"/>
      <c r="ISF54" s="153"/>
      <c r="ISG54" s="153"/>
      <c r="ISH54" s="153"/>
      <c r="ISI54" s="153"/>
      <c r="ISJ54" s="153"/>
      <c r="ISK54" s="153"/>
      <c r="ISL54" s="153"/>
      <c r="ISM54" s="153"/>
      <c r="ISN54" s="153"/>
      <c r="ISO54" s="153"/>
      <c r="ISP54" s="153"/>
      <c r="ISQ54" s="153"/>
      <c r="ISR54" s="153"/>
      <c r="ISS54" s="153"/>
      <c r="IST54" s="153"/>
      <c r="ISU54" s="153"/>
      <c r="ISV54" s="153"/>
      <c r="ISW54" s="153"/>
      <c r="ISX54" s="153"/>
      <c r="ISY54" s="153"/>
      <c r="ISZ54" s="153"/>
      <c r="ITA54" s="153"/>
      <c r="ITB54" s="153"/>
      <c r="ITC54" s="153"/>
      <c r="ITD54" s="153"/>
      <c r="ITE54" s="153"/>
      <c r="ITF54" s="153"/>
      <c r="ITG54" s="153"/>
      <c r="ITH54" s="153"/>
      <c r="ITI54" s="153"/>
      <c r="ITJ54" s="153"/>
      <c r="ITK54" s="153"/>
      <c r="ITL54" s="153"/>
      <c r="ITM54" s="153"/>
      <c r="ITN54" s="153"/>
      <c r="ITO54" s="153"/>
      <c r="ITP54" s="153"/>
      <c r="ITQ54" s="153"/>
      <c r="ITR54" s="153"/>
      <c r="ITS54" s="153"/>
      <c r="ITT54" s="153"/>
      <c r="ITU54" s="153"/>
      <c r="ITV54" s="153"/>
      <c r="ITW54" s="153"/>
      <c r="ITX54" s="153"/>
      <c r="ITY54" s="153"/>
      <c r="ITZ54" s="153"/>
      <c r="IUA54" s="153"/>
      <c r="IUB54" s="153"/>
      <c r="IUC54" s="153"/>
      <c r="IUD54" s="153"/>
      <c r="IUE54" s="153"/>
      <c r="IUF54" s="153"/>
      <c r="IUG54" s="153"/>
      <c r="IUH54" s="153"/>
      <c r="IUI54" s="153"/>
      <c r="IUJ54" s="153"/>
      <c r="IUK54" s="153"/>
      <c r="IUL54" s="153"/>
      <c r="IUM54" s="153"/>
      <c r="IUN54" s="153"/>
      <c r="IUO54" s="153"/>
      <c r="IUP54" s="153"/>
      <c r="IUQ54" s="153"/>
      <c r="IUR54" s="153"/>
      <c r="IUS54" s="153"/>
      <c r="IUT54" s="153"/>
      <c r="IUU54" s="153"/>
      <c r="IUV54" s="153"/>
      <c r="IUW54" s="153"/>
      <c r="IUX54" s="153"/>
      <c r="IUY54" s="153"/>
      <c r="IUZ54" s="153"/>
      <c r="IVA54" s="153"/>
      <c r="IVB54" s="153"/>
      <c r="IVC54" s="153"/>
      <c r="IVD54" s="153"/>
      <c r="IVE54" s="153"/>
      <c r="IVF54" s="153"/>
      <c r="IVG54" s="153"/>
      <c r="IVH54" s="153"/>
      <c r="IVI54" s="153"/>
      <c r="IVJ54" s="153"/>
      <c r="IVK54" s="153"/>
      <c r="IVL54" s="153"/>
      <c r="IVM54" s="153"/>
      <c r="IVN54" s="153"/>
      <c r="IVO54" s="153"/>
      <c r="IVP54" s="153"/>
      <c r="IVQ54" s="153"/>
      <c r="IVR54" s="153"/>
      <c r="IVS54" s="153"/>
      <c r="IVT54" s="153"/>
      <c r="IVU54" s="153"/>
      <c r="IVV54" s="153"/>
      <c r="IVW54" s="153"/>
      <c r="IVX54" s="153"/>
      <c r="IVY54" s="153"/>
      <c r="IVZ54" s="153"/>
      <c r="IWA54" s="153"/>
      <c r="IWB54" s="153"/>
      <c r="IWC54" s="153"/>
      <c r="IWD54" s="153"/>
      <c r="IWE54" s="153"/>
      <c r="IWF54" s="153"/>
      <c r="IWG54" s="153"/>
      <c r="IWH54" s="153"/>
      <c r="IWI54" s="153"/>
      <c r="IWJ54" s="153"/>
      <c r="IWK54" s="153"/>
      <c r="IWL54" s="153"/>
      <c r="IWM54" s="153"/>
      <c r="IWN54" s="153"/>
      <c r="IWO54" s="153"/>
      <c r="IWP54" s="153"/>
      <c r="IWQ54" s="153"/>
      <c r="IWR54" s="153"/>
      <c r="IWS54" s="153"/>
      <c r="IWT54" s="153"/>
      <c r="IWU54" s="153"/>
      <c r="IWV54" s="153"/>
      <c r="IWW54" s="153"/>
      <c r="IWX54" s="153"/>
      <c r="IWY54" s="153"/>
      <c r="IWZ54" s="153"/>
      <c r="IXA54" s="153"/>
      <c r="IXB54" s="153"/>
      <c r="IXC54" s="153"/>
      <c r="IXD54" s="153"/>
      <c r="IXE54" s="153"/>
      <c r="IXF54" s="153"/>
      <c r="IXG54" s="153"/>
      <c r="IXH54" s="153"/>
      <c r="IXI54" s="153"/>
      <c r="IXJ54" s="153"/>
      <c r="IXK54" s="153"/>
      <c r="IXL54" s="153"/>
      <c r="IXM54" s="153"/>
      <c r="IXN54" s="153"/>
      <c r="IXO54" s="153"/>
      <c r="IXP54" s="153"/>
      <c r="IXQ54" s="153"/>
      <c r="IXR54" s="153"/>
      <c r="IXS54" s="153"/>
      <c r="IXT54" s="153"/>
      <c r="IXU54" s="153"/>
      <c r="IXV54" s="153"/>
      <c r="IXW54" s="153"/>
      <c r="IXX54" s="153"/>
      <c r="IXY54" s="153"/>
      <c r="IXZ54" s="153"/>
      <c r="IYA54" s="153"/>
      <c r="IYB54" s="153"/>
      <c r="IYC54" s="153"/>
      <c r="IYD54" s="153"/>
      <c r="IYE54" s="153"/>
      <c r="IYF54" s="153"/>
      <c r="IYG54" s="153"/>
      <c r="IYH54" s="153"/>
      <c r="IYI54" s="153"/>
      <c r="IYJ54" s="153"/>
      <c r="IYK54" s="153"/>
      <c r="IYL54" s="153"/>
      <c r="IYM54" s="153"/>
      <c r="IYN54" s="153"/>
      <c r="IYO54" s="153"/>
      <c r="IYP54" s="153"/>
      <c r="IYQ54" s="153"/>
      <c r="IYR54" s="153"/>
      <c r="IYS54" s="153"/>
      <c r="IYT54" s="153"/>
      <c r="IYU54" s="153"/>
      <c r="IYV54" s="153"/>
      <c r="IYW54" s="153"/>
      <c r="IYX54" s="153"/>
      <c r="IYY54" s="153"/>
      <c r="IYZ54" s="153"/>
      <c r="IZA54" s="153"/>
      <c r="IZB54" s="153"/>
      <c r="IZC54" s="153"/>
      <c r="IZD54" s="153"/>
      <c r="IZE54" s="153"/>
      <c r="IZF54" s="153"/>
      <c r="IZG54" s="153"/>
      <c r="IZH54" s="153"/>
      <c r="IZI54" s="153"/>
      <c r="IZJ54" s="153"/>
      <c r="IZK54" s="153"/>
      <c r="IZL54" s="153"/>
      <c r="IZM54" s="153"/>
      <c r="IZN54" s="153"/>
      <c r="IZO54" s="153"/>
      <c r="IZP54" s="153"/>
      <c r="IZQ54" s="153"/>
      <c r="IZR54" s="153"/>
      <c r="IZS54" s="153"/>
      <c r="IZT54" s="153"/>
      <c r="IZU54" s="153"/>
      <c r="IZV54" s="153"/>
      <c r="IZW54" s="153"/>
      <c r="IZX54" s="153"/>
      <c r="IZY54" s="153"/>
      <c r="IZZ54" s="153"/>
      <c r="JAA54" s="153"/>
      <c r="JAB54" s="153"/>
      <c r="JAC54" s="153"/>
      <c r="JAD54" s="153"/>
      <c r="JAE54" s="153"/>
      <c r="JAF54" s="153"/>
      <c r="JAG54" s="153"/>
      <c r="JAH54" s="153"/>
      <c r="JAI54" s="153"/>
      <c r="JAJ54" s="153"/>
      <c r="JAK54" s="153"/>
      <c r="JAL54" s="153"/>
      <c r="JAM54" s="153"/>
      <c r="JAN54" s="153"/>
      <c r="JAO54" s="153"/>
      <c r="JAP54" s="153"/>
      <c r="JAQ54" s="153"/>
      <c r="JAR54" s="153"/>
      <c r="JAS54" s="153"/>
      <c r="JAT54" s="153"/>
      <c r="JAU54" s="153"/>
      <c r="JAV54" s="153"/>
      <c r="JAW54" s="153"/>
      <c r="JAX54" s="153"/>
      <c r="JAY54" s="153"/>
      <c r="JAZ54" s="153"/>
      <c r="JBA54" s="153"/>
      <c r="JBB54" s="153"/>
      <c r="JBC54" s="153"/>
      <c r="JBD54" s="153"/>
      <c r="JBE54" s="153"/>
      <c r="JBF54" s="153"/>
      <c r="JBG54" s="153"/>
      <c r="JBH54" s="153"/>
      <c r="JBI54" s="153"/>
      <c r="JBJ54" s="153"/>
      <c r="JBK54" s="153"/>
      <c r="JBL54" s="153"/>
      <c r="JBM54" s="153"/>
      <c r="JBN54" s="153"/>
      <c r="JBO54" s="153"/>
      <c r="JBP54" s="153"/>
      <c r="JBQ54" s="153"/>
      <c r="JBR54" s="153"/>
      <c r="JBS54" s="153"/>
      <c r="JBT54" s="153"/>
      <c r="JBU54" s="153"/>
      <c r="JBV54" s="153"/>
      <c r="JBW54" s="153"/>
      <c r="JBX54" s="153"/>
      <c r="JBY54" s="153"/>
      <c r="JBZ54" s="153"/>
      <c r="JCA54" s="153"/>
      <c r="JCB54" s="153"/>
      <c r="JCC54" s="153"/>
      <c r="JCD54" s="153"/>
      <c r="JCE54" s="153"/>
      <c r="JCF54" s="153"/>
      <c r="JCG54" s="153"/>
      <c r="JCH54" s="153"/>
      <c r="JCI54" s="153"/>
      <c r="JCJ54" s="153"/>
      <c r="JCK54" s="153"/>
      <c r="JCL54" s="153"/>
      <c r="JCM54" s="153"/>
      <c r="JCN54" s="153"/>
      <c r="JCO54" s="153"/>
      <c r="JCP54" s="153"/>
      <c r="JCQ54" s="153"/>
      <c r="JCR54" s="153"/>
      <c r="JCS54" s="153"/>
      <c r="JCT54" s="153"/>
      <c r="JCU54" s="153"/>
      <c r="JCV54" s="153"/>
      <c r="JCW54" s="153"/>
      <c r="JCX54" s="153"/>
      <c r="JCY54" s="153"/>
      <c r="JCZ54" s="153"/>
      <c r="JDA54" s="153"/>
      <c r="JDB54" s="153"/>
      <c r="JDC54" s="153"/>
      <c r="JDD54" s="153"/>
      <c r="JDE54" s="153"/>
      <c r="JDF54" s="153"/>
      <c r="JDG54" s="153"/>
      <c r="JDH54" s="153"/>
      <c r="JDI54" s="153"/>
      <c r="JDJ54" s="153"/>
      <c r="JDK54" s="153"/>
      <c r="JDL54" s="153"/>
      <c r="JDM54" s="153"/>
      <c r="JDN54" s="153"/>
      <c r="JDO54" s="153"/>
      <c r="JDP54" s="153"/>
      <c r="JDQ54" s="153"/>
      <c r="JDR54" s="153"/>
      <c r="JDS54" s="153"/>
      <c r="JDT54" s="153"/>
      <c r="JDU54" s="153"/>
      <c r="JDV54" s="153"/>
      <c r="JDW54" s="153"/>
      <c r="JDX54" s="153"/>
      <c r="JDY54" s="153"/>
      <c r="JDZ54" s="153"/>
      <c r="JEA54" s="153"/>
      <c r="JEB54" s="153"/>
      <c r="JEC54" s="153"/>
      <c r="JED54" s="153"/>
      <c r="JEE54" s="153"/>
      <c r="JEF54" s="153"/>
      <c r="JEG54" s="153"/>
      <c r="JEH54" s="153"/>
      <c r="JEI54" s="153"/>
      <c r="JEJ54" s="153"/>
      <c r="JEK54" s="153"/>
      <c r="JEL54" s="153"/>
      <c r="JEM54" s="153"/>
      <c r="JEN54" s="153"/>
      <c r="JEO54" s="153"/>
      <c r="JEP54" s="153"/>
      <c r="JEQ54" s="153"/>
      <c r="JER54" s="153"/>
      <c r="JES54" s="153"/>
      <c r="JET54" s="153"/>
      <c r="JEU54" s="153"/>
      <c r="JEV54" s="153"/>
      <c r="JEW54" s="153"/>
      <c r="JEX54" s="153"/>
      <c r="JEY54" s="153"/>
      <c r="JEZ54" s="153"/>
      <c r="JFA54" s="153"/>
      <c r="JFB54" s="153"/>
      <c r="JFC54" s="153"/>
      <c r="JFD54" s="153"/>
      <c r="JFE54" s="153"/>
      <c r="JFF54" s="153"/>
      <c r="JFG54" s="153"/>
      <c r="JFH54" s="153"/>
      <c r="JFI54" s="153"/>
      <c r="JFJ54" s="153"/>
      <c r="JFK54" s="153"/>
      <c r="JFL54" s="153"/>
      <c r="JFM54" s="153"/>
      <c r="JFN54" s="153"/>
      <c r="JFO54" s="153"/>
      <c r="JFP54" s="153"/>
      <c r="JFQ54" s="153"/>
      <c r="JFR54" s="153"/>
      <c r="JFS54" s="153"/>
      <c r="JFT54" s="153"/>
      <c r="JFU54" s="153"/>
      <c r="JFV54" s="153"/>
      <c r="JFW54" s="153"/>
      <c r="JFX54" s="153"/>
      <c r="JFY54" s="153"/>
      <c r="JFZ54" s="153"/>
      <c r="JGA54" s="153"/>
      <c r="JGB54" s="153"/>
      <c r="JGC54" s="153"/>
      <c r="JGD54" s="153"/>
      <c r="JGE54" s="153"/>
      <c r="JGF54" s="153"/>
      <c r="JGG54" s="153"/>
      <c r="JGH54" s="153"/>
      <c r="JGI54" s="153"/>
      <c r="JGJ54" s="153"/>
      <c r="JGK54" s="153"/>
      <c r="JGL54" s="153"/>
      <c r="JGM54" s="153"/>
      <c r="JGN54" s="153"/>
      <c r="JGO54" s="153"/>
      <c r="JGP54" s="153"/>
      <c r="JGQ54" s="153"/>
      <c r="JGR54" s="153"/>
      <c r="JGS54" s="153"/>
      <c r="JGT54" s="153"/>
      <c r="JGU54" s="153"/>
      <c r="JGV54" s="153"/>
      <c r="JGW54" s="153"/>
      <c r="JGX54" s="153"/>
      <c r="JGY54" s="153"/>
      <c r="JGZ54" s="153"/>
      <c r="JHA54" s="153"/>
      <c r="JHB54" s="153"/>
      <c r="JHC54" s="153"/>
      <c r="JHD54" s="153"/>
      <c r="JHE54" s="153"/>
      <c r="JHF54" s="153"/>
      <c r="JHG54" s="153"/>
      <c r="JHH54" s="153"/>
      <c r="JHI54" s="153"/>
      <c r="JHJ54" s="153"/>
      <c r="JHK54" s="153"/>
      <c r="JHL54" s="153"/>
      <c r="JHM54" s="153"/>
      <c r="JHN54" s="153"/>
      <c r="JHO54" s="153"/>
      <c r="JHP54" s="153"/>
      <c r="JHQ54" s="153"/>
      <c r="JHR54" s="153"/>
      <c r="JHS54" s="153"/>
      <c r="JHT54" s="153"/>
      <c r="JHU54" s="153"/>
      <c r="JHV54" s="153"/>
      <c r="JHW54" s="153"/>
      <c r="JHX54" s="153"/>
      <c r="JHY54" s="153"/>
      <c r="JHZ54" s="153"/>
      <c r="JIA54" s="153"/>
      <c r="JIB54" s="153"/>
      <c r="JIC54" s="153"/>
      <c r="JID54" s="153"/>
      <c r="JIE54" s="153"/>
      <c r="JIF54" s="153"/>
      <c r="JIG54" s="153"/>
      <c r="JIH54" s="153"/>
      <c r="JII54" s="153"/>
      <c r="JIJ54" s="153"/>
      <c r="JIK54" s="153"/>
      <c r="JIL54" s="153"/>
      <c r="JIM54" s="153"/>
      <c r="JIN54" s="153"/>
      <c r="JIO54" s="153"/>
      <c r="JIP54" s="153"/>
      <c r="JIQ54" s="153"/>
      <c r="JIR54" s="153"/>
      <c r="JIS54" s="153"/>
      <c r="JIT54" s="153"/>
      <c r="JIU54" s="153"/>
      <c r="JIV54" s="153"/>
      <c r="JIW54" s="153"/>
      <c r="JIX54" s="153"/>
      <c r="JIY54" s="153"/>
      <c r="JIZ54" s="153"/>
      <c r="JJA54" s="153"/>
      <c r="JJB54" s="153"/>
      <c r="JJC54" s="153"/>
      <c r="JJD54" s="153"/>
      <c r="JJE54" s="153"/>
      <c r="JJF54" s="153"/>
      <c r="JJG54" s="153"/>
      <c r="JJH54" s="153"/>
      <c r="JJI54" s="153"/>
      <c r="JJJ54" s="153"/>
      <c r="JJK54" s="153"/>
      <c r="JJL54" s="153"/>
      <c r="JJM54" s="153"/>
      <c r="JJN54" s="153"/>
      <c r="JJO54" s="153"/>
      <c r="JJP54" s="153"/>
      <c r="JJQ54" s="153"/>
      <c r="JJR54" s="153"/>
      <c r="JJS54" s="153"/>
      <c r="JJT54" s="153"/>
      <c r="JJU54" s="153"/>
      <c r="JJV54" s="153"/>
      <c r="JJW54" s="153"/>
      <c r="JJX54" s="153"/>
      <c r="JJY54" s="153"/>
      <c r="JJZ54" s="153"/>
      <c r="JKA54" s="153"/>
      <c r="JKB54" s="153"/>
      <c r="JKC54" s="153"/>
      <c r="JKD54" s="153"/>
      <c r="JKE54" s="153"/>
      <c r="JKF54" s="153"/>
      <c r="JKG54" s="153"/>
      <c r="JKH54" s="153"/>
      <c r="JKI54" s="153"/>
      <c r="JKJ54" s="153"/>
      <c r="JKK54" s="153"/>
      <c r="JKL54" s="153"/>
      <c r="JKM54" s="153"/>
      <c r="JKN54" s="153"/>
      <c r="JKO54" s="153"/>
      <c r="JKP54" s="153"/>
      <c r="JKQ54" s="153"/>
      <c r="JKR54" s="153"/>
      <c r="JKS54" s="153"/>
      <c r="JKT54" s="153"/>
      <c r="JKU54" s="153"/>
      <c r="JKV54" s="153"/>
      <c r="JKW54" s="153"/>
      <c r="JKX54" s="153"/>
      <c r="JKY54" s="153"/>
      <c r="JKZ54" s="153"/>
      <c r="JLA54" s="153"/>
      <c r="JLB54" s="153"/>
      <c r="JLC54" s="153"/>
      <c r="JLD54" s="153"/>
      <c r="JLE54" s="153"/>
      <c r="JLF54" s="153"/>
      <c r="JLG54" s="153"/>
      <c r="JLH54" s="153"/>
      <c r="JLI54" s="153"/>
      <c r="JLJ54" s="153"/>
      <c r="JLK54" s="153"/>
      <c r="JLL54" s="153"/>
      <c r="JLM54" s="153"/>
      <c r="JLN54" s="153"/>
      <c r="JLO54" s="153"/>
      <c r="JLP54" s="153"/>
      <c r="JLQ54" s="153"/>
      <c r="JLR54" s="153"/>
      <c r="JLS54" s="153"/>
      <c r="JLT54" s="153"/>
      <c r="JLU54" s="153"/>
      <c r="JLV54" s="153"/>
      <c r="JLW54" s="153"/>
      <c r="JLX54" s="153"/>
      <c r="JLY54" s="153"/>
      <c r="JLZ54" s="153"/>
      <c r="JMA54" s="153"/>
      <c r="JMB54" s="153"/>
      <c r="JMC54" s="153"/>
      <c r="JMD54" s="153"/>
      <c r="JME54" s="153"/>
      <c r="JMF54" s="153"/>
      <c r="JMG54" s="153"/>
      <c r="JMH54" s="153"/>
      <c r="JMI54" s="153"/>
      <c r="JMJ54" s="153"/>
      <c r="JMK54" s="153"/>
      <c r="JML54" s="153"/>
      <c r="JMM54" s="153"/>
      <c r="JMN54" s="153"/>
      <c r="JMO54" s="153"/>
      <c r="JMP54" s="153"/>
      <c r="JMQ54" s="153"/>
      <c r="JMR54" s="153"/>
      <c r="JMS54" s="153"/>
      <c r="JMT54" s="153"/>
      <c r="JMU54" s="153"/>
      <c r="JMV54" s="153"/>
      <c r="JMW54" s="153"/>
      <c r="JMX54" s="153"/>
      <c r="JMY54" s="153"/>
      <c r="JMZ54" s="153"/>
      <c r="JNA54" s="153"/>
      <c r="JNB54" s="153"/>
      <c r="JNC54" s="153"/>
      <c r="JND54" s="153"/>
      <c r="JNE54" s="153"/>
      <c r="JNF54" s="153"/>
      <c r="JNG54" s="153"/>
      <c r="JNH54" s="153"/>
      <c r="JNI54" s="153"/>
      <c r="JNJ54" s="153"/>
      <c r="JNK54" s="153"/>
      <c r="JNL54" s="153"/>
      <c r="JNM54" s="153"/>
      <c r="JNN54" s="153"/>
      <c r="JNO54" s="153"/>
      <c r="JNP54" s="153"/>
      <c r="JNQ54" s="153"/>
      <c r="JNR54" s="153"/>
      <c r="JNS54" s="153"/>
      <c r="JNT54" s="153"/>
      <c r="JNU54" s="153"/>
      <c r="JNV54" s="153"/>
      <c r="JNW54" s="153"/>
      <c r="JNX54" s="153"/>
      <c r="JNY54" s="153"/>
      <c r="JNZ54" s="153"/>
      <c r="JOA54" s="153"/>
      <c r="JOB54" s="153"/>
      <c r="JOC54" s="153"/>
      <c r="JOD54" s="153"/>
      <c r="JOE54" s="153"/>
      <c r="JOF54" s="153"/>
      <c r="JOG54" s="153"/>
      <c r="JOH54" s="153"/>
      <c r="JOI54" s="153"/>
      <c r="JOJ54" s="153"/>
      <c r="JOK54" s="153"/>
      <c r="JOL54" s="153"/>
      <c r="JOM54" s="153"/>
      <c r="JON54" s="153"/>
      <c r="JOO54" s="153"/>
      <c r="JOP54" s="153"/>
      <c r="JOQ54" s="153"/>
      <c r="JOR54" s="153"/>
      <c r="JOS54" s="153"/>
      <c r="JOT54" s="153"/>
      <c r="JOU54" s="153"/>
      <c r="JOV54" s="153"/>
      <c r="JOW54" s="153"/>
      <c r="JOX54" s="153"/>
      <c r="JOY54" s="153"/>
      <c r="JOZ54" s="153"/>
      <c r="JPA54" s="153"/>
      <c r="JPB54" s="153"/>
      <c r="JPC54" s="153"/>
      <c r="JPD54" s="153"/>
      <c r="JPE54" s="153"/>
      <c r="JPF54" s="153"/>
      <c r="JPG54" s="153"/>
      <c r="JPH54" s="153"/>
      <c r="JPI54" s="153"/>
      <c r="JPJ54" s="153"/>
      <c r="JPK54" s="153"/>
      <c r="JPL54" s="153"/>
      <c r="JPM54" s="153"/>
      <c r="JPN54" s="153"/>
      <c r="JPO54" s="153"/>
      <c r="JPP54" s="153"/>
      <c r="JPQ54" s="153"/>
      <c r="JPR54" s="153"/>
      <c r="JPS54" s="153"/>
      <c r="JPT54" s="153"/>
      <c r="JPU54" s="153"/>
      <c r="JPV54" s="153"/>
      <c r="JPW54" s="153"/>
      <c r="JPX54" s="153"/>
      <c r="JPY54" s="153"/>
      <c r="JPZ54" s="153"/>
      <c r="JQA54" s="153"/>
      <c r="JQB54" s="153"/>
      <c r="JQC54" s="153"/>
      <c r="JQD54" s="153"/>
      <c r="JQE54" s="153"/>
      <c r="JQF54" s="153"/>
      <c r="JQG54" s="153"/>
      <c r="JQH54" s="153"/>
      <c r="JQI54" s="153"/>
      <c r="JQJ54" s="153"/>
      <c r="JQK54" s="153"/>
      <c r="JQL54" s="153"/>
      <c r="JQM54" s="153"/>
      <c r="JQN54" s="153"/>
      <c r="JQO54" s="153"/>
      <c r="JQP54" s="153"/>
      <c r="JQQ54" s="153"/>
      <c r="JQR54" s="153"/>
      <c r="JQS54" s="153"/>
      <c r="JQT54" s="153"/>
      <c r="JQU54" s="153"/>
      <c r="JQV54" s="153"/>
      <c r="JQW54" s="153"/>
      <c r="JQX54" s="153"/>
      <c r="JQY54" s="153"/>
      <c r="JQZ54" s="153"/>
      <c r="JRA54" s="153"/>
      <c r="JRB54" s="153"/>
      <c r="JRC54" s="153"/>
      <c r="JRD54" s="153"/>
      <c r="JRE54" s="153"/>
      <c r="JRF54" s="153"/>
      <c r="JRG54" s="153"/>
      <c r="JRH54" s="153"/>
      <c r="JRI54" s="153"/>
      <c r="JRJ54" s="153"/>
      <c r="JRK54" s="153"/>
      <c r="JRL54" s="153"/>
      <c r="JRM54" s="153"/>
      <c r="JRN54" s="153"/>
      <c r="JRO54" s="153"/>
      <c r="JRP54" s="153"/>
      <c r="JRQ54" s="153"/>
      <c r="JRR54" s="153"/>
      <c r="JRS54" s="153"/>
      <c r="JRT54" s="153"/>
      <c r="JRU54" s="153"/>
      <c r="JRV54" s="153"/>
      <c r="JRW54" s="153"/>
      <c r="JRX54" s="153"/>
      <c r="JRY54" s="153"/>
      <c r="JRZ54" s="153"/>
      <c r="JSA54" s="153"/>
      <c r="JSB54" s="153"/>
      <c r="JSC54" s="153"/>
      <c r="JSD54" s="153"/>
      <c r="JSE54" s="153"/>
      <c r="JSF54" s="153"/>
      <c r="JSG54" s="153"/>
      <c r="JSH54" s="153"/>
      <c r="JSI54" s="153"/>
      <c r="JSJ54" s="153"/>
      <c r="JSK54" s="153"/>
      <c r="JSL54" s="153"/>
      <c r="JSM54" s="153"/>
      <c r="JSN54" s="153"/>
      <c r="JSO54" s="153"/>
      <c r="JSP54" s="153"/>
      <c r="JSQ54" s="153"/>
      <c r="JSR54" s="153"/>
      <c r="JSS54" s="153"/>
      <c r="JST54" s="153"/>
      <c r="JSU54" s="153"/>
      <c r="JSV54" s="153"/>
      <c r="JSW54" s="153"/>
      <c r="JSX54" s="153"/>
      <c r="JSY54" s="153"/>
      <c r="JSZ54" s="153"/>
      <c r="JTA54" s="153"/>
      <c r="JTB54" s="153"/>
      <c r="JTC54" s="153"/>
      <c r="JTD54" s="153"/>
      <c r="JTE54" s="153"/>
      <c r="JTF54" s="153"/>
      <c r="JTG54" s="153"/>
      <c r="JTH54" s="153"/>
      <c r="JTI54" s="153"/>
      <c r="JTJ54" s="153"/>
      <c r="JTK54" s="153"/>
      <c r="JTL54" s="153"/>
      <c r="JTM54" s="153"/>
      <c r="JTN54" s="153"/>
      <c r="JTO54" s="153"/>
      <c r="JTP54" s="153"/>
      <c r="JTQ54" s="153"/>
      <c r="JTR54" s="153"/>
      <c r="JTS54" s="153"/>
      <c r="JTT54" s="153"/>
      <c r="JTU54" s="153"/>
      <c r="JTV54" s="153"/>
      <c r="JTW54" s="153"/>
      <c r="JTX54" s="153"/>
      <c r="JTY54" s="153"/>
      <c r="JTZ54" s="153"/>
      <c r="JUA54" s="153"/>
      <c r="JUB54" s="153"/>
      <c r="JUC54" s="153"/>
      <c r="JUD54" s="153"/>
      <c r="JUE54" s="153"/>
      <c r="JUF54" s="153"/>
      <c r="JUG54" s="153"/>
      <c r="JUH54" s="153"/>
      <c r="JUI54" s="153"/>
      <c r="JUJ54" s="153"/>
      <c r="JUK54" s="153"/>
      <c r="JUL54" s="153"/>
      <c r="JUM54" s="153"/>
      <c r="JUN54" s="153"/>
      <c r="JUO54" s="153"/>
      <c r="JUP54" s="153"/>
      <c r="JUQ54" s="153"/>
      <c r="JUR54" s="153"/>
      <c r="JUS54" s="153"/>
      <c r="JUT54" s="153"/>
      <c r="JUU54" s="153"/>
      <c r="JUV54" s="153"/>
      <c r="JUW54" s="153"/>
      <c r="JUX54" s="153"/>
      <c r="JUY54" s="153"/>
      <c r="JUZ54" s="153"/>
      <c r="JVA54" s="153"/>
      <c r="JVB54" s="153"/>
      <c r="JVC54" s="153"/>
      <c r="JVD54" s="153"/>
      <c r="JVE54" s="153"/>
      <c r="JVF54" s="153"/>
      <c r="JVG54" s="153"/>
      <c r="JVH54" s="153"/>
      <c r="JVI54" s="153"/>
      <c r="JVJ54" s="153"/>
      <c r="JVK54" s="153"/>
      <c r="JVL54" s="153"/>
      <c r="JVM54" s="153"/>
      <c r="JVN54" s="153"/>
      <c r="JVO54" s="153"/>
      <c r="JVP54" s="153"/>
      <c r="JVQ54" s="153"/>
      <c r="JVR54" s="153"/>
      <c r="JVS54" s="153"/>
      <c r="JVT54" s="153"/>
      <c r="JVU54" s="153"/>
      <c r="JVV54" s="153"/>
      <c r="JVW54" s="153"/>
      <c r="JVX54" s="153"/>
      <c r="JVY54" s="153"/>
      <c r="JVZ54" s="153"/>
      <c r="JWA54" s="153"/>
      <c r="JWB54" s="153"/>
      <c r="JWC54" s="153"/>
      <c r="JWD54" s="153"/>
      <c r="JWE54" s="153"/>
      <c r="JWF54" s="153"/>
      <c r="JWG54" s="153"/>
      <c r="JWH54" s="153"/>
      <c r="JWI54" s="153"/>
      <c r="JWJ54" s="153"/>
      <c r="JWK54" s="153"/>
      <c r="JWL54" s="153"/>
      <c r="JWM54" s="153"/>
      <c r="JWN54" s="153"/>
      <c r="JWO54" s="153"/>
      <c r="JWP54" s="153"/>
      <c r="JWQ54" s="153"/>
      <c r="JWR54" s="153"/>
      <c r="JWS54" s="153"/>
      <c r="JWT54" s="153"/>
      <c r="JWU54" s="153"/>
      <c r="JWV54" s="153"/>
      <c r="JWW54" s="153"/>
      <c r="JWX54" s="153"/>
      <c r="JWY54" s="153"/>
      <c r="JWZ54" s="153"/>
      <c r="JXA54" s="153"/>
      <c r="JXB54" s="153"/>
      <c r="JXC54" s="153"/>
      <c r="JXD54" s="153"/>
      <c r="JXE54" s="153"/>
      <c r="JXF54" s="153"/>
      <c r="JXG54" s="153"/>
      <c r="JXH54" s="153"/>
      <c r="JXI54" s="153"/>
      <c r="JXJ54" s="153"/>
      <c r="JXK54" s="153"/>
      <c r="JXL54" s="153"/>
      <c r="JXM54" s="153"/>
      <c r="JXN54" s="153"/>
      <c r="JXO54" s="153"/>
      <c r="JXP54" s="153"/>
      <c r="JXQ54" s="153"/>
      <c r="JXR54" s="153"/>
      <c r="JXS54" s="153"/>
      <c r="JXT54" s="153"/>
      <c r="JXU54" s="153"/>
      <c r="JXV54" s="153"/>
      <c r="JXW54" s="153"/>
      <c r="JXX54" s="153"/>
      <c r="JXY54" s="153"/>
      <c r="JXZ54" s="153"/>
      <c r="JYA54" s="153"/>
      <c r="JYB54" s="153"/>
      <c r="JYC54" s="153"/>
      <c r="JYD54" s="153"/>
      <c r="JYE54" s="153"/>
      <c r="JYF54" s="153"/>
      <c r="JYG54" s="153"/>
      <c r="JYH54" s="153"/>
      <c r="JYI54" s="153"/>
      <c r="JYJ54" s="153"/>
      <c r="JYK54" s="153"/>
      <c r="JYL54" s="153"/>
      <c r="JYM54" s="153"/>
      <c r="JYN54" s="153"/>
      <c r="JYO54" s="153"/>
      <c r="JYP54" s="153"/>
      <c r="JYQ54" s="153"/>
      <c r="JYR54" s="153"/>
      <c r="JYS54" s="153"/>
      <c r="JYT54" s="153"/>
      <c r="JYU54" s="153"/>
      <c r="JYV54" s="153"/>
      <c r="JYW54" s="153"/>
      <c r="JYX54" s="153"/>
      <c r="JYY54" s="153"/>
      <c r="JYZ54" s="153"/>
      <c r="JZA54" s="153"/>
      <c r="JZB54" s="153"/>
      <c r="JZC54" s="153"/>
      <c r="JZD54" s="153"/>
      <c r="JZE54" s="153"/>
      <c r="JZF54" s="153"/>
      <c r="JZG54" s="153"/>
      <c r="JZH54" s="153"/>
      <c r="JZI54" s="153"/>
      <c r="JZJ54" s="153"/>
      <c r="JZK54" s="153"/>
      <c r="JZL54" s="153"/>
      <c r="JZM54" s="153"/>
      <c r="JZN54" s="153"/>
      <c r="JZO54" s="153"/>
      <c r="JZP54" s="153"/>
      <c r="JZQ54" s="153"/>
      <c r="JZR54" s="153"/>
      <c r="JZS54" s="153"/>
      <c r="JZT54" s="153"/>
      <c r="JZU54" s="153"/>
      <c r="JZV54" s="153"/>
      <c r="JZW54" s="153"/>
      <c r="JZX54" s="153"/>
      <c r="JZY54" s="153"/>
      <c r="JZZ54" s="153"/>
      <c r="KAA54" s="153"/>
      <c r="KAB54" s="153"/>
      <c r="KAC54" s="153"/>
      <c r="KAD54" s="153"/>
      <c r="KAE54" s="153"/>
      <c r="KAF54" s="153"/>
      <c r="KAG54" s="153"/>
      <c r="KAH54" s="153"/>
      <c r="KAI54" s="153"/>
      <c r="KAJ54" s="153"/>
      <c r="KAK54" s="153"/>
      <c r="KAL54" s="153"/>
      <c r="KAM54" s="153"/>
      <c r="KAN54" s="153"/>
      <c r="KAO54" s="153"/>
      <c r="KAP54" s="153"/>
      <c r="KAQ54" s="153"/>
      <c r="KAR54" s="153"/>
      <c r="KAS54" s="153"/>
      <c r="KAT54" s="153"/>
      <c r="KAU54" s="153"/>
      <c r="KAV54" s="153"/>
      <c r="KAW54" s="153"/>
      <c r="KAX54" s="153"/>
      <c r="KAY54" s="153"/>
      <c r="KAZ54" s="153"/>
      <c r="KBA54" s="153"/>
      <c r="KBB54" s="153"/>
      <c r="KBC54" s="153"/>
      <c r="KBD54" s="153"/>
      <c r="KBE54" s="153"/>
      <c r="KBF54" s="153"/>
      <c r="KBG54" s="153"/>
      <c r="KBH54" s="153"/>
      <c r="KBI54" s="153"/>
      <c r="KBJ54" s="153"/>
      <c r="KBK54" s="153"/>
      <c r="KBL54" s="153"/>
      <c r="KBM54" s="153"/>
      <c r="KBN54" s="153"/>
      <c r="KBO54" s="153"/>
      <c r="KBP54" s="153"/>
      <c r="KBQ54" s="153"/>
      <c r="KBR54" s="153"/>
      <c r="KBS54" s="153"/>
      <c r="KBT54" s="153"/>
      <c r="KBU54" s="153"/>
      <c r="KBV54" s="153"/>
      <c r="KBW54" s="153"/>
      <c r="KBX54" s="153"/>
      <c r="KBY54" s="153"/>
      <c r="KBZ54" s="153"/>
      <c r="KCA54" s="153"/>
      <c r="KCB54" s="153"/>
      <c r="KCC54" s="153"/>
      <c r="KCD54" s="153"/>
      <c r="KCE54" s="153"/>
      <c r="KCF54" s="153"/>
      <c r="KCG54" s="153"/>
      <c r="KCH54" s="153"/>
      <c r="KCI54" s="153"/>
      <c r="KCJ54" s="153"/>
      <c r="KCK54" s="153"/>
      <c r="KCL54" s="153"/>
      <c r="KCM54" s="153"/>
      <c r="KCN54" s="153"/>
      <c r="KCO54" s="153"/>
      <c r="KCP54" s="153"/>
      <c r="KCQ54" s="153"/>
      <c r="KCR54" s="153"/>
      <c r="KCS54" s="153"/>
      <c r="KCT54" s="153"/>
      <c r="KCU54" s="153"/>
      <c r="KCV54" s="153"/>
      <c r="KCW54" s="153"/>
      <c r="KCX54" s="153"/>
      <c r="KCY54" s="153"/>
      <c r="KCZ54" s="153"/>
      <c r="KDA54" s="153"/>
      <c r="KDB54" s="153"/>
      <c r="KDC54" s="153"/>
      <c r="KDD54" s="153"/>
      <c r="KDE54" s="153"/>
      <c r="KDF54" s="153"/>
      <c r="KDG54" s="153"/>
      <c r="KDH54" s="153"/>
      <c r="KDI54" s="153"/>
      <c r="KDJ54" s="153"/>
      <c r="KDK54" s="153"/>
      <c r="KDL54" s="153"/>
      <c r="KDM54" s="153"/>
      <c r="KDN54" s="153"/>
      <c r="KDO54" s="153"/>
      <c r="KDP54" s="153"/>
      <c r="KDQ54" s="153"/>
      <c r="KDR54" s="153"/>
      <c r="KDS54" s="153"/>
      <c r="KDT54" s="153"/>
      <c r="KDU54" s="153"/>
      <c r="KDV54" s="153"/>
      <c r="KDW54" s="153"/>
      <c r="KDX54" s="153"/>
      <c r="KDY54" s="153"/>
      <c r="KDZ54" s="153"/>
      <c r="KEA54" s="153"/>
      <c r="KEB54" s="153"/>
      <c r="KEC54" s="153"/>
      <c r="KED54" s="153"/>
      <c r="KEE54" s="153"/>
      <c r="KEF54" s="153"/>
      <c r="KEG54" s="153"/>
      <c r="KEH54" s="153"/>
      <c r="KEI54" s="153"/>
      <c r="KEJ54" s="153"/>
      <c r="KEK54" s="153"/>
      <c r="KEL54" s="153"/>
      <c r="KEM54" s="153"/>
      <c r="KEN54" s="153"/>
      <c r="KEO54" s="153"/>
      <c r="KEP54" s="153"/>
      <c r="KEQ54" s="153"/>
      <c r="KER54" s="153"/>
      <c r="KES54" s="153"/>
      <c r="KET54" s="153"/>
      <c r="KEU54" s="153"/>
      <c r="KEV54" s="153"/>
      <c r="KEW54" s="153"/>
      <c r="KEX54" s="153"/>
      <c r="KEY54" s="153"/>
      <c r="KEZ54" s="153"/>
      <c r="KFA54" s="153"/>
      <c r="KFB54" s="153"/>
      <c r="KFC54" s="153"/>
      <c r="KFD54" s="153"/>
      <c r="KFE54" s="153"/>
      <c r="KFF54" s="153"/>
      <c r="KFG54" s="153"/>
      <c r="KFH54" s="153"/>
      <c r="KFI54" s="153"/>
      <c r="KFJ54" s="153"/>
      <c r="KFK54" s="153"/>
      <c r="KFL54" s="153"/>
      <c r="KFM54" s="153"/>
      <c r="KFN54" s="153"/>
      <c r="KFO54" s="153"/>
      <c r="KFP54" s="153"/>
      <c r="KFQ54" s="153"/>
      <c r="KFR54" s="153"/>
      <c r="KFS54" s="153"/>
      <c r="KFT54" s="153"/>
      <c r="KFU54" s="153"/>
      <c r="KFV54" s="153"/>
      <c r="KFW54" s="153"/>
      <c r="KFX54" s="153"/>
      <c r="KFY54" s="153"/>
      <c r="KFZ54" s="153"/>
      <c r="KGA54" s="153"/>
      <c r="KGB54" s="153"/>
      <c r="KGC54" s="153"/>
      <c r="KGD54" s="153"/>
      <c r="KGE54" s="153"/>
      <c r="KGF54" s="153"/>
      <c r="KGG54" s="153"/>
      <c r="KGH54" s="153"/>
      <c r="KGI54" s="153"/>
      <c r="KGJ54" s="153"/>
      <c r="KGK54" s="153"/>
      <c r="KGL54" s="153"/>
      <c r="KGM54" s="153"/>
      <c r="KGN54" s="153"/>
      <c r="KGO54" s="153"/>
      <c r="KGP54" s="153"/>
      <c r="KGQ54" s="153"/>
      <c r="KGR54" s="153"/>
      <c r="KGS54" s="153"/>
      <c r="KGT54" s="153"/>
      <c r="KGU54" s="153"/>
      <c r="KGV54" s="153"/>
      <c r="KGW54" s="153"/>
      <c r="KGX54" s="153"/>
      <c r="KGY54" s="153"/>
      <c r="KGZ54" s="153"/>
      <c r="KHA54" s="153"/>
      <c r="KHB54" s="153"/>
      <c r="KHC54" s="153"/>
      <c r="KHD54" s="153"/>
      <c r="KHE54" s="153"/>
      <c r="KHF54" s="153"/>
      <c r="KHG54" s="153"/>
      <c r="KHH54" s="153"/>
      <c r="KHI54" s="153"/>
      <c r="KHJ54" s="153"/>
      <c r="KHK54" s="153"/>
      <c r="KHL54" s="153"/>
      <c r="KHM54" s="153"/>
      <c r="KHN54" s="153"/>
      <c r="KHO54" s="153"/>
      <c r="KHP54" s="153"/>
      <c r="KHQ54" s="153"/>
      <c r="KHR54" s="153"/>
      <c r="KHS54" s="153"/>
      <c r="KHT54" s="153"/>
      <c r="KHU54" s="153"/>
      <c r="KHV54" s="153"/>
      <c r="KHW54" s="153"/>
      <c r="KHX54" s="153"/>
      <c r="KHY54" s="153"/>
      <c r="KHZ54" s="153"/>
      <c r="KIA54" s="153"/>
      <c r="KIB54" s="153"/>
      <c r="KIC54" s="153"/>
      <c r="KID54" s="153"/>
      <c r="KIE54" s="153"/>
      <c r="KIF54" s="153"/>
      <c r="KIG54" s="153"/>
      <c r="KIH54" s="153"/>
      <c r="KII54" s="153"/>
      <c r="KIJ54" s="153"/>
      <c r="KIK54" s="153"/>
      <c r="KIL54" s="153"/>
      <c r="KIM54" s="153"/>
      <c r="KIN54" s="153"/>
      <c r="KIO54" s="153"/>
      <c r="KIP54" s="153"/>
      <c r="KIQ54" s="153"/>
      <c r="KIR54" s="153"/>
      <c r="KIS54" s="153"/>
      <c r="KIT54" s="153"/>
      <c r="KIU54" s="153"/>
      <c r="KIV54" s="153"/>
      <c r="KIW54" s="153"/>
      <c r="KIX54" s="153"/>
      <c r="KIY54" s="153"/>
      <c r="KIZ54" s="153"/>
      <c r="KJA54" s="153"/>
      <c r="KJB54" s="153"/>
      <c r="KJC54" s="153"/>
      <c r="KJD54" s="153"/>
      <c r="KJE54" s="153"/>
      <c r="KJF54" s="153"/>
      <c r="KJG54" s="153"/>
      <c r="KJH54" s="153"/>
      <c r="KJI54" s="153"/>
      <c r="KJJ54" s="153"/>
      <c r="KJK54" s="153"/>
      <c r="KJL54" s="153"/>
      <c r="KJM54" s="153"/>
      <c r="KJN54" s="153"/>
      <c r="KJO54" s="153"/>
      <c r="KJP54" s="153"/>
      <c r="KJQ54" s="153"/>
      <c r="KJR54" s="153"/>
      <c r="KJS54" s="153"/>
      <c r="KJT54" s="153"/>
      <c r="KJU54" s="153"/>
      <c r="KJV54" s="153"/>
      <c r="KJW54" s="153"/>
      <c r="KJX54" s="153"/>
      <c r="KJY54" s="153"/>
      <c r="KJZ54" s="153"/>
      <c r="KKA54" s="153"/>
      <c r="KKB54" s="153"/>
      <c r="KKC54" s="153"/>
      <c r="KKD54" s="153"/>
      <c r="KKE54" s="153"/>
      <c r="KKF54" s="153"/>
      <c r="KKG54" s="153"/>
      <c r="KKH54" s="153"/>
      <c r="KKI54" s="153"/>
      <c r="KKJ54" s="153"/>
      <c r="KKK54" s="153"/>
      <c r="KKL54" s="153"/>
      <c r="KKM54" s="153"/>
      <c r="KKN54" s="153"/>
      <c r="KKO54" s="153"/>
      <c r="KKP54" s="153"/>
      <c r="KKQ54" s="153"/>
      <c r="KKR54" s="153"/>
      <c r="KKS54" s="153"/>
      <c r="KKT54" s="153"/>
      <c r="KKU54" s="153"/>
      <c r="KKV54" s="153"/>
      <c r="KKW54" s="153"/>
      <c r="KKX54" s="153"/>
      <c r="KKY54" s="153"/>
      <c r="KKZ54" s="153"/>
      <c r="KLA54" s="153"/>
      <c r="KLB54" s="153"/>
      <c r="KLC54" s="153"/>
      <c r="KLD54" s="153"/>
      <c r="KLE54" s="153"/>
      <c r="KLF54" s="153"/>
      <c r="KLG54" s="153"/>
      <c r="KLH54" s="153"/>
      <c r="KLI54" s="153"/>
      <c r="KLJ54" s="153"/>
      <c r="KLK54" s="153"/>
      <c r="KLL54" s="153"/>
      <c r="KLM54" s="153"/>
      <c r="KLN54" s="153"/>
      <c r="KLO54" s="153"/>
      <c r="KLP54" s="153"/>
      <c r="KLQ54" s="153"/>
      <c r="KLR54" s="153"/>
      <c r="KLS54" s="153"/>
      <c r="KLT54" s="153"/>
      <c r="KLU54" s="153"/>
      <c r="KLV54" s="153"/>
      <c r="KLW54" s="153"/>
      <c r="KLX54" s="153"/>
      <c r="KLY54" s="153"/>
      <c r="KLZ54" s="153"/>
      <c r="KMA54" s="153"/>
      <c r="KMB54" s="153"/>
      <c r="KMC54" s="153"/>
      <c r="KMD54" s="153"/>
      <c r="KME54" s="153"/>
      <c r="KMF54" s="153"/>
      <c r="KMG54" s="153"/>
      <c r="KMH54" s="153"/>
      <c r="KMI54" s="153"/>
      <c r="KMJ54" s="153"/>
      <c r="KMK54" s="153"/>
      <c r="KML54" s="153"/>
      <c r="KMM54" s="153"/>
      <c r="KMN54" s="153"/>
      <c r="KMO54" s="153"/>
      <c r="KMP54" s="153"/>
      <c r="KMQ54" s="153"/>
      <c r="KMR54" s="153"/>
      <c r="KMS54" s="153"/>
      <c r="KMT54" s="153"/>
      <c r="KMU54" s="153"/>
      <c r="KMV54" s="153"/>
      <c r="KMW54" s="153"/>
      <c r="KMX54" s="153"/>
      <c r="KMY54" s="153"/>
      <c r="KMZ54" s="153"/>
      <c r="KNA54" s="153"/>
      <c r="KNB54" s="153"/>
      <c r="KNC54" s="153"/>
      <c r="KND54" s="153"/>
      <c r="KNE54" s="153"/>
      <c r="KNF54" s="153"/>
      <c r="KNG54" s="153"/>
      <c r="KNH54" s="153"/>
      <c r="KNI54" s="153"/>
      <c r="KNJ54" s="153"/>
      <c r="KNK54" s="153"/>
      <c r="KNL54" s="153"/>
      <c r="KNM54" s="153"/>
      <c r="KNN54" s="153"/>
      <c r="KNO54" s="153"/>
      <c r="KNP54" s="153"/>
      <c r="KNQ54" s="153"/>
      <c r="KNR54" s="153"/>
      <c r="KNS54" s="153"/>
      <c r="KNT54" s="153"/>
      <c r="KNU54" s="153"/>
      <c r="KNV54" s="153"/>
      <c r="KNW54" s="153"/>
      <c r="KNX54" s="153"/>
      <c r="KNY54" s="153"/>
      <c r="KNZ54" s="153"/>
      <c r="KOA54" s="153"/>
      <c r="KOB54" s="153"/>
      <c r="KOC54" s="153"/>
      <c r="KOD54" s="153"/>
      <c r="KOE54" s="153"/>
      <c r="KOF54" s="153"/>
      <c r="KOG54" s="153"/>
      <c r="KOH54" s="153"/>
      <c r="KOI54" s="153"/>
      <c r="KOJ54" s="153"/>
      <c r="KOK54" s="153"/>
      <c r="KOL54" s="153"/>
      <c r="KOM54" s="153"/>
      <c r="KON54" s="153"/>
      <c r="KOO54" s="153"/>
      <c r="KOP54" s="153"/>
      <c r="KOQ54" s="153"/>
      <c r="KOR54" s="153"/>
      <c r="KOS54" s="153"/>
      <c r="KOT54" s="153"/>
      <c r="KOU54" s="153"/>
      <c r="KOV54" s="153"/>
      <c r="KOW54" s="153"/>
      <c r="KOX54" s="153"/>
      <c r="KOY54" s="153"/>
      <c r="KOZ54" s="153"/>
      <c r="KPA54" s="153"/>
      <c r="KPB54" s="153"/>
      <c r="KPC54" s="153"/>
      <c r="KPD54" s="153"/>
      <c r="KPE54" s="153"/>
      <c r="KPF54" s="153"/>
      <c r="KPG54" s="153"/>
      <c r="KPH54" s="153"/>
      <c r="KPI54" s="153"/>
      <c r="KPJ54" s="153"/>
      <c r="KPK54" s="153"/>
      <c r="KPL54" s="153"/>
      <c r="KPM54" s="153"/>
      <c r="KPN54" s="153"/>
      <c r="KPO54" s="153"/>
      <c r="KPP54" s="153"/>
      <c r="KPQ54" s="153"/>
      <c r="KPR54" s="153"/>
      <c r="KPS54" s="153"/>
      <c r="KPT54" s="153"/>
      <c r="KPU54" s="153"/>
      <c r="KPV54" s="153"/>
      <c r="KPW54" s="153"/>
      <c r="KPX54" s="153"/>
      <c r="KPY54" s="153"/>
      <c r="KPZ54" s="153"/>
      <c r="KQA54" s="153"/>
      <c r="KQB54" s="153"/>
      <c r="KQC54" s="153"/>
      <c r="KQD54" s="153"/>
      <c r="KQE54" s="153"/>
      <c r="KQF54" s="153"/>
      <c r="KQG54" s="153"/>
      <c r="KQH54" s="153"/>
      <c r="KQI54" s="153"/>
      <c r="KQJ54" s="153"/>
      <c r="KQK54" s="153"/>
      <c r="KQL54" s="153"/>
      <c r="KQM54" s="153"/>
      <c r="KQN54" s="153"/>
      <c r="KQO54" s="153"/>
      <c r="KQP54" s="153"/>
      <c r="KQQ54" s="153"/>
      <c r="KQR54" s="153"/>
      <c r="KQS54" s="153"/>
      <c r="KQT54" s="153"/>
      <c r="KQU54" s="153"/>
      <c r="KQV54" s="153"/>
      <c r="KQW54" s="153"/>
      <c r="KQX54" s="153"/>
      <c r="KQY54" s="153"/>
      <c r="KQZ54" s="153"/>
      <c r="KRA54" s="153"/>
      <c r="KRB54" s="153"/>
      <c r="KRC54" s="153"/>
      <c r="KRD54" s="153"/>
      <c r="KRE54" s="153"/>
      <c r="KRF54" s="153"/>
      <c r="KRG54" s="153"/>
      <c r="KRH54" s="153"/>
      <c r="KRI54" s="153"/>
      <c r="KRJ54" s="153"/>
      <c r="KRK54" s="153"/>
      <c r="KRL54" s="153"/>
      <c r="KRM54" s="153"/>
      <c r="KRN54" s="153"/>
      <c r="KRO54" s="153"/>
      <c r="KRP54" s="153"/>
      <c r="KRQ54" s="153"/>
      <c r="KRR54" s="153"/>
      <c r="KRS54" s="153"/>
      <c r="KRT54" s="153"/>
      <c r="KRU54" s="153"/>
      <c r="KRV54" s="153"/>
      <c r="KRW54" s="153"/>
      <c r="KRX54" s="153"/>
      <c r="KRY54" s="153"/>
      <c r="KRZ54" s="153"/>
      <c r="KSA54" s="153"/>
      <c r="KSB54" s="153"/>
      <c r="KSC54" s="153"/>
      <c r="KSD54" s="153"/>
      <c r="KSE54" s="153"/>
      <c r="KSF54" s="153"/>
      <c r="KSG54" s="153"/>
      <c r="KSH54" s="153"/>
      <c r="KSI54" s="153"/>
      <c r="KSJ54" s="153"/>
      <c r="KSK54" s="153"/>
      <c r="KSL54" s="153"/>
      <c r="KSM54" s="153"/>
      <c r="KSN54" s="153"/>
      <c r="KSO54" s="153"/>
      <c r="KSP54" s="153"/>
      <c r="KSQ54" s="153"/>
      <c r="KSR54" s="153"/>
      <c r="KSS54" s="153"/>
      <c r="KST54" s="153"/>
      <c r="KSU54" s="153"/>
      <c r="KSV54" s="153"/>
      <c r="KSW54" s="153"/>
      <c r="KSX54" s="153"/>
      <c r="KSY54" s="153"/>
      <c r="KSZ54" s="153"/>
      <c r="KTA54" s="153"/>
      <c r="KTB54" s="153"/>
      <c r="KTC54" s="153"/>
      <c r="KTD54" s="153"/>
      <c r="KTE54" s="153"/>
      <c r="KTF54" s="153"/>
      <c r="KTG54" s="153"/>
      <c r="KTH54" s="153"/>
      <c r="KTI54" s="153"/>
      <c r="KTJ54" s="153"/>
      <c r="KTK54" s="153"/>
      <c r="KTL54" s="153"/>
      <c r="KTM54" s="153"/>
      <c r="KTN54" s="153"/>
      <c r="KTO54" s="153"/>
      <c r="KTP54" s="153"/>
      <c r="KTQ54" s="153"/>
      <c r="KTR54" s="153"/>
      <c r="KTS54" s="153"/>
      <c r="KTT54" s="153"/>
      <c r="KTU54" s="153"/>
      <c r="KTV54" s="153"/>
      <c r="KTW54" s="153"/>
      <c r="KTX54" s="153"/>
      <c r="KTY54" s="153"/>
      <c r="KTZ54" s="153"/>
      <c r="KUA54" s="153"/>
      <c r="KUB54" s="153"/>
      <c r="KUC54" s="153"/>
      <c r="KUD54" s="153"/>
      <c r="KUE54" s="153"/>
      <c r="KUF54" s="153"/>
      <c r="KUG54" s="153"/>
      <c r="KUH54" s="153"/>
      <c r="KUI54" s="153"/>
      <c r="KUJ54" s="153"/>
      <c r="KUK54" s="153"/>
      <c r="KUL54" s="153"/>
      <c r="KUM54" s="153"/>
      <c r="KUN54" s="153"/>
      <c r="KUO54" s="153"/>
      <c r="KUP54" s="153"/>
      <c r="KUQ54" s="153"/>
      <c r="KUR54" s="153"/>
      <c r="KUS54" s="153"/>
      <c r="KUT54" s="153"/>
      <c r="KUU54" s="153"/>
      <c r="KUV54" s="153"/>
      <c r="KUW54" s="153"/>
      <c r="KUX54" s="153"/>
      <c r="KUY54" s="153"/>
      <c r="KUZ54" s="153"/>
      <c r="KVA54" s="153"/>
      <c r="KVB54" s="153"/>
      <c r="KVC54" s="153"/>
      <c r="KVD54" s="153"/>
      <c r="KVE54" s="153"/>
      <c r="KVF54" s="153"/>
      <c r="KVG54" s="153"/>
      <c r="KVH54" s="153"/>
      <c r="KVI54" s="153"/>
      <c r="KVJ54" s="153"/>
      <c r="KVK54" s="153"/>
      <c r="KVL54" s="153"/>
      <c r="KVM54" s="153"/>
      <c r="KVN54" s="153"/>
      <c r="KVO54" s="153"/>
      <c r="KVP54" s="153"/>
      <c r="KVQ54" s="153"/>
      <c r="KVR54" s="153"/>
      <c r="KVS54" s="153"/>
      <c r="KVT54" s="153"/>
      <c r="KVU54" s="153"/>
      <c r="KVV54" s="153"/>
      <c r="KVW54" s="153"/>
      <c r="KVX54" s="153"/>
      <c r="KVY54" s="153"/>
      <c r="KVZ54" s="153"/>
      <c r="KWA54" s="153"/>
      <c r="KWB54" s="153"/>
      <c r="KWC54" s="153"/>
      <c r="KWD54" s="153"/>
      <c r="KWE54" s="153"/>
      <c r="KWF54" s="153"/>
      <c r="KWG54" s="153"/>
      <c r="KWH54" s="153"/>
      <c r="KWI54" s="153"/>
      <c r="KWJ54" s="153"/>
      <c r="KWK54" s="153"/>
      <c r="KWL54" s="153"/>
      <c r="KWM54" s="153"/>
      <c r="KWN54" s="153"/>
      <c r="KWO54" s="153"/>
      <c r="KWP54" s="153"/>
      <c r="KWQ54" s="153"/>
      <c r="KWR54" s="153"/>
      <c r="KWS54" s="153"/>
      <c r="KWT54" s="153"/>
      <c r="KWU54" s="153"/>
      <c r="KWV54" s="153"/>
      <c r="KWW54" s="153"/>
      <c r="KWX54" s="153"/>
      <c r="KWY54" s="153"/>
      <c r="KWZ54" s="153"/>
      <c r="KXA54" s="153"/>
      <c r="KXB54" s="153"/>
      <c r="KXC54" s="153"/>
      <c r="KXD54" s="153"/>
      <c r="KXE54" s="153"/>
      <c r="KXF54" s="153"/>
      <c r="KXG54" s="153"/>
      <c r="KXH54" s="153"/>
      <c r="KXI54" s="153"/>
      <c r="KXJ54" s="153"/>
      <c r="KXK54" s="153"/>
      <c r="KXL54" s="153"/>
      <c r="KXM54" s="153"/>
      <c r="KXN54" s="153"/>
      <c r="KXO54" s="153"/>
      <c r="KXP54" s="153"/>
      <c r="KXQ54" s="153"/>
      <c r="KXR54" s="153"/>
      <c r="KXS54" s="153"/>
      <c r="KXT54" s="153"/>
      <c r="KXU54" s="153"/>
      <c r="KXV54" s="153"/>
      <c r="KXW54" s="153"/>
      <c r="KXX54" s="153"/>
      <c r="KXY54" s="153"/>
      <c r="KXZ54" s="153"/>
      <c r="KYA54" s="153"/>
      <c r="KYB54" s="153"/>
      <c r="KYC54" s="153"/>
      <c r="KYD54" s="153"/>
      <c r="KYE54" s="153"/>
      <c r="KYF54" s="153"/>
      <c r="KYG54" s="153"/>
      <c r="KYH54" s="153"/>
      <c r="KYI54" s="153"/>
      <c r="KYJ54" s="153"/>
      <c r="KYK54" s="153"/>
      <c r="KYL54" s="153"/>
      <c r="KYM54" s="153"/>
      <c r="KYN54" s="153"/>
      <c r="KYO54" s="153"/>
      <c r="KYP54" s="153"/>
      <c r="KYQ54" s="153"/>
      <c r="KYR54" s="153"/>
      <c r="KYS54" s="153"/>
      <c r="KYT54" s="153"/>
      <c r="KYU54" s="153"/>
      <c r="KYV54" s="153"/>
      <c r="KYW54" s="153"/>
      <c r="KYX54" s="153"/>
      <c r="KYY54" s="153"/>
      <c r="KYZ54" s="153"/>
      <c r="KZA54" s="153"/>
      <c r="KZB54" s="153"/>
      <c r="KZC54" s="153"/>
      <c r="KZD54" s="153"/>
      <c r="KZE54" s="153"/>
      <c r="KZF54" s="153"/>
      <c r="KZG54" s="153"/>
      <c r="KZH54" s="153"/>
      <c r="KZI54" s="153"/>
      <c r="KZJ54" s="153"/>
      <c r="KZK54" s="153"/>
      <c r="KZL54" s="153"/>
      <c r="KZM54" s="153"/>
      <c r="KZN54" s="153"/>
      <c r="KZO54" s="153"/>
      <c r="KZP54" s="153"/>
      <c r="KZQ54" s="153"/>
      <c r="KZR54" s="153"/>
      <c r="KZS54" s="153"/>
      <c r="KZT54" s="153"/>
      <c r="KZU54" s="153"/>
      <c r="KZV54" s="153"/>
      <c r="KZW54" s="153"/>
      <c r="KZX54" s="153"/>
      <c r="KZY54" s="153"/>
      <c r="KZZ54" s="153"/>
      <c r="LAA54" s="153"/>
      <c r="LAB54" s="153"/>
      <c r="LAC54" s="153"/>
      <c r="LAD54" s="153"/>
      <c r="LAE54" s="153"/>
      <c r="LAF54" s="153"/>
      <c r="LAG54" s="153"/>
      <c r="LAH54" s="153"/>
      <c r="LAI54" s="153"/>
      <c r="LAJ54" s="153"/>
      <c r="LAK54" s="153"/>
      <c r="LAL54" s="153"/>
      <c r="LAM54" s="153"/>
      <c r="LAN54" s="153"/>
      <c r="LAO54" s="153"/>
      <c r="LAP54" s="153"/>
      <c r="LAQ54" s="153"/>
      <c r="LAR54" s="153"/>
      <c r="LAS54" s="153"/>
      <c r="LAT54" s="153"/>
      <c r="LAU54" s="153"/>
      <c r="LAV54" s="153"/>
      <c r="LAW54" s="153"/>
      <c r="LAX54" s="153"/>
      <c r="LAY54" s="153"/>
      <c r="LAZ54" s="153"/>
      <c r="LBA54" s="153"/>
      <c r="LBB54" s="153"/>
      <c r="LBC54" s="153"/>
      <c r="LBD54" s="153"/>
      <c r="LBE54" s="153"/>
      <c r="LBF54" s="153"/>
      <c r="LBG54" s="153"/>
      <c r="LBH54" s="153"/>
      <c r="LBI54" s="153"/>
      <c r="LBJ54" s="153"/>
      <c r="LBK54" s="153"/>
      <c r="LBL54" s="153"/>
      <c r="LBM54" s="153"/>
      <c r="LBN54" s="153"/>
      <c r="LBO54" s="153"/>
      <c r="LBP54" s="153"/>
      <c r="LBQ54" s="153"/>
      <c r="LBR54" s="153"/>
      <c r="LBS54" s="153"/>
      <c r="LBT54" s="153"/>
      <c r="LBU54" s="153"/>
      <c r="LBV54" s="153"/>
      <c r="LBW54" s="153"/>
      <c r="LBX54" s="153"/>
      <c r="LBY54" s="153"/>
      <c r="LBZ54" s="153"/>
      <c r="LCA54" s="153"/>
      <c r="LCB54" s="153"/>
      <c r="LCC54" s="153"/>
      <c r="LCD54" s="153"/>
      <c r="LCE54" s="153"/>
      <c r="LCF54" s="153"/>
      <c r="LCG54" s="153"/>
      <c r="LCH54" s="153"/>
      <c r="LCI54" s="153"/>
      <c r="LCJ54" s="153"/>
      <c r="LCK54" s="153"/>
      <c r="LCL54" s="153"/>
      <c r="LCM54" s="153"/>
      <c r="LCN54" s="153"/>
      <c r="LCO54" s="153"/>
      <c r="LCP54" s="153"/>
      <c r="LCQ54" s="153"/>
      <c r="LCR54" s="153"/>
      <c r="LCS54" s="153"/>
      <c r="LCT54" s="153"/>
      <c r="LCU54" s="153"/>
      <c r="LCV54" s="153"/>
      <c r="LCW54" s="153"/>
      <c r="LCX54" s="153"/>
      <c r="LCY54" s="153"/>
      <c r="LCZ54" s="153"/>
      <c r="LDA54" s="153"/>
      <c r="LDB54" s="153"/>
      <c r="LDC54" s="153"/>
      <c r="LDD54" s="153"/>
      <c r="LDE54" s="153"/>
      <c r="LDF54" s="153"/>
      <c r="LDG54" s="153"/>
      <c r="LDH54" s="153"/>
      <c r="LDI54" s="153"/>
      <c r="LDJ54" s="153"/>
      <c r="LDK54" s="153"/>
      <c r="LDL54" s="153"/>
      <c r="LDM54" s="153"/>
      <c r="LDN54" s="153"/>
      <c r="LDO54" s="153"/>
      <c r="LDP54" s="153"/>
      <c r="LDQ54" s="153"/>
      <c r="LDR54" s="153"/>
      <c r="LDS54" s="153"/>
      <c r="LDT54" s="153"/>
      <c r="LDU54" s="153"/>
      <c r="LDV54" s="153"/>
      <c r="LDW54" s="153"/>
      <c r="LDX54" s="153"/>
      <c r="LDY54" s="153"/>
      <c r="LDZ54" s="153"/>
      <c r="LEA54" s="153"/>
      <c r="LEB54" s="153"/>
      <c r="LEC54" s="153"/>
      <c r="LED54" s="153"/>
      <c r="LEE54" s="153"/>
      <c r="LEF54" s="153"/>
      <c r="LEG54" s="153"/>
      <c r="LEH54" s="153"/>
      <c r="LEI54" s="153"/>
      <c r="LEJ54" s="153"/>
      <c r="LEK54" s="153"/>
      <c r="LEL54" s="153"/>
      <c r="LEM54" s="153"/>
      <c r="LEN54" s="153"/>
      <c r="LEO54" s="153"/>
      <c r="LEP54" s="153"/>
      <c r="LEQ54" s="153"/>
      <c r="LER54" s="153"/>
      <c r="LES54" s="153"/>
      <c r="LET54" s="153"/>
      <c r="LEU54" s="153"/>
      <c r="LEV54" s="153"/>
      <c r="LEW54" s="153"/>
      <c r="LEX54" s="153"/>
      <c r="LEY54" s="153"/>
      <c r="LEZ54" s="153"/>
      <c r="LFA54" s="153"/>
      <c r="LFB54" s="153"/>
      <c r="LFC54" s="153"/>
      <c r="LFD54" s="153"/>
      <c r="LFE54" s="153"/>
      <c r="LFF54" s="153"/>
      <c r="LFG54" s="153"/>
      <c r="LFH54" s="153"/>
      <c r="LFI54" s="153"/>
      <c r="LFJ54" s="153"/>
      <c r="LFK54" s="153"/>
      <c r="LFL54" s="153"/>
      <c r="LFM54" s="153"/>
      <c r="LFN54" s="153"/>
      <c r="LFO54" s="153"/>
      <c r="LFP54" s="153"/>
      <c r="LFQ54" s="153"/>
      <c r="LFR54" s="153"/>
      <c r="LFS54" s="153"/>
      <c r="LFT54" s="153"/>
      <c r="LFU54" s="153"/>
      <c r="LFV54" s="153"/>
      <c r="LFW54" s="153"/>
      <c r="LFX54" s="153"/>
      <c r="LFY54" s="153"/>
      <c r="LFZ54" s="153"/>
      <c r="LGA54" s="153"/>
      <c r="LGB54" s="153"/>
      <c r="LGC54" s="153"/>
      <c r="LGD54" s="153"/>
      <c r="LGE54" s="153"/>
      <c r="LGF54" s="153"/>
      <c r="LGG54" s="153"/>
      <c r="LGH54" s="153"/>
      <c r="LGI54" s="153"/>
      <c r="LGJ54" s="153"/>
      <c r="LGK54" s="153"/>
      <c r="LGL54" s="153"/>
      <c r="LGM54" s="153"/>
      <c r="LGN54" s="153"/>
      <c r="LGO54" s="153"/>
      <c r="LGP54" s="153"/>
      <c r="LGQ54" s="153"/>
      <c r="LGR54" s="153"/>
      <c r="LGS54" s="153"/>
      <c r="LGT54" s="153"/>
      <c r="LGU54" s="153"/>
      <c r="LGV54" s="153"/>
      <c r="LGW54" s="153"/>
      <c r="LGX54" s="153"/>
      <c r="LGY54" s="153"/>
      <c r="LGZ54" s="153"/>
      <c r="LHA54" s="153"/>
      <c r="LHB54" s="153"/>
      <c r="LHC54" s="153"/>
      <c r="LHD54" s="153"/>
      <c r="LHE54" s="153"/>
      <c r="LHF54" s="153"/>
      <c r="LHG54" s="153"/>
      <c r="LHH54" s="153"/>
      <c r="LHI54" s="153"/>
      <c r="LHJ54" s="153"/>
      <c r="LHK54" s="153"/>
      <c r="LHL54" s="153"/>
      <c r="LHM54" s="153"/>
      <c r="LHN54" s="153"/>
      <c r="LHO54" s="153"/>
      <c r="LHP54" s="153"/>
      <c r="LHQ54" s="153"/>
      <c r="LHR54" s="153"/>
      <c r="LHS54" s="153"/>
      <c r="LHT54" s="153"/>
      <c r="LHU54" s="153"/>
      <c r="LHV54" s="153"/>
      <c r="LHW54" s="153"/>
      <c r="LHX54" s="153"/>
      <c r="LHY54" s="153"/>
      <c r="LHZ54" s="153"/>
      <c r="LIA54" s="153"/>
      <c r="LIB54" s="153"/>
      <c r="LIC54" s="153"/>
      <c r="LID54" s="153"/>
      <c r="LIE54" s="153"/>
      <c r="LIF54" s="153"/>
      <c r="LIG54" s="153"/>
      <c r="LIH54" s="153"/>
      <c r="LII54" s="153"/>
      <c r="LIJ54" s="153"/>
      <c r="LIK54" s="153"/>
      <c r="LIL54" s="153"/>
      <c r="LIM54" s="153"/>
      <c r="LIN54" s="153"/>
      <c r="LIO54" s="153"/>
      <c r="LIP54" s="153"/>
      <c r="LIQ54" s="153"/>
      <c r="LIR54" s="153"/>
      <c r="LIS54" s="153"/>
      <c r="LIT54" s="153"/>
      <c r="LIU54" s="153"/>
      <c r="LIV54" s="153"/>
      <c r="LIW54" s="153"/>
      <c r="LIX54" s="153"/>
      <c r="LIY54" s="153"/>
      <c r="LIZ54" s="153"/>
      <c r="LJA54" s="153"/>
      <c r="LJB54" s="153"/>
      <c r="LJC54" s="153"/>
      <c r="LJD54" s="153"/>
      <c r="LJE54" s="153"/>
      <c r="LJF54" s="153"/>
      <c r="LJG54" s="153"/>
      <c r="LJH54" s="153"/>
      <c r="LJI54" s="153"/>
      <c r="LJJ54" s="153"/>
      <c r="LJK54" s="153"/>
      <c r="LJL54" s="153"/>
      <c r="LJM54" s="153"/>
      <c r="LJN54" s="153"/>
      <c r="LJO54" s="153"/>
      <c r="LJP54" s="153"/>
      <c r="LJQ54" s="153"/>
      <c r="LJR54" s="153"/>
      <c r="LJS54" s="153"/>
      <c r="LJT54" s="153"/>
      <c r="LJU54" s="153"/>
      <c r="LJV54" s="153"/>
      <c r="LJW54" s="153"/>
      <c r="LJX54" s="153"/>
      <c r="LJY54" s="153"/>
      <c r="LJZ54" s="153"/>
      <c r="LKA54" s="153"/>
      <c r="LKB54" s="153"/>
      <c r="LKC54" s="153"/>
      <c r="LKD54" s="153"/>
      <c r="LKE54" s="153"/>
      <c r="LKF54" s="153"/>
      <c r="LKG54" s="153"/>
      <c r="LKH54" s="153"/>
      <c r="LKI54" s="153"/>
      <c r="LKJ54" s="153"/>
      <c r="LKK54" s="153"/>
      <c r="LKL54" s="153"/>
      <c r="LKM54" s="153"/>
      <c r="LKN54" s="153"/>
      <c r="LKO54" s="153"/>
      <c r="LKP54" s="153"/>
      <c r="LKQ54" s="153"/>
      <c r="LKR54" s="153"/>
      <c r="LKS54" s="153"/>
      <c r="LKT54" s="153"/>
      <c r="LKU54" s="153"/>
      <c r="LKV54" s="153"/>
      <c r="LKW54" s="153"/>
      <c r="LKX54" s="153"/>
      <c r="LKY54" s="153"/>
      <c r="LKZ54" s="153"/>
      <c r="LLA54" s="153"/>
      <c r="LLB54" s="153"/>
      <c r="LLC54" s="153"/>
      <c r="LLD54" s="153"/>
      <c r="LLE54" s="153"/>
      <c r="LLF54" s="153"/>
      <c r="LLG54" s="153"/>
      <c r="LLH54" s="153"/>
      <c r="LLI54" s="153"/>
      <c r="LLJ54" s="153"/>
      <c r="LLK54" s="153"/>
      <c r="LLL54" s="153"/>
      <c r="LLM54" s="153"/>
      <c r="LLN54" s="153"/>
      <c r="LLO54" s="153"/>
      <c r="LLP54" s="153"/>
      <c r="LLQ54" s="153"/>
      <c r="LLR54" s="153"/>
      <c r="LLS54" s="153"/>
      <c r="LLT54" s="153"/>
      <c r="LLU54" s="153"/>
      <c r="LLV54" s="153"/>
      <c r="LLW54" s="153"/>
      <c r="LLX54" s="153"/>
      <c r="LLY54" s="153"/>
      <c r="LLZ54" s="153"/>
      <c r="LMA54" s="153"/>
      <c r="LMB54" s="153"/>
      <c r="LMC54" s="153"/>
      <c r="LMD54" s="153"/>
      <c r="LME54" s="153"/>
      <c r="LMF54" s="153"/>
      <c r="LMG54" s="153"/>
      <c r="LMH54" s="153"/>
      <c r="LMI54" s="153"/>
      <c r="LMJ54" s="153"/>
      <c r="LMK54" s="153"/>
      <c r="LML54" s="153"/>
      <c r="LMM54" s="153"/>
      <c r="LMN54" s="153"/>
      <c r="LMO54" s="153"/>
      <c r="LMP54" s="153"/>
      <c r="LMQ54" s="153"/>
      <c r="LMR54" s="153"/>
      <c r="LMS54" s="153"/>
      <c r="LMT54" s="153"/>
      <c r="LMU54" s="153"/>
      <c r="LMV54" s="153"/>
      <c r="LMW54" s="153"/>
      <c r="LMX54" s="153"/>
      <c r="LMY54" s="153"/>
      <c r="LMZ54" s="153"/>
      <c r="LNA54" s="153"/>
      <c r="LNB54" s="153"/>
      <c r="LNC54" s="153"/>
      <c r="LND54" s="153"/>
      <c r="LNE54" s="153"/>
      <c r="LNF54" s="153"/>
      <c r="LNG54" s="153"/>
      <c r="LNH54" s="153"/>
      <c r="LNI54" s="153"/>
      <c r="LNJ54" s="153"/>
      <c r="LNK54" s="153"/>
      <c r="LNL54" s="153"/>
      <c r="LNM54" s="153"/>
      <c r="LNN54" s="153"/>
      <c r="LNO54" s="153"/>
      <c r="LNP54" s="153"/>
      <c r="LNQ54" s="153"/>
      <c r="LNR54" s="153"/>
      <c r="LNS54" s="153"/>
      <c r="LNT54" s="153"/>
      <c r="LNU54" s="153"/>
      <c r="LNV54" s="153"/>
      <c r="LNW54" s="153"/>
      <c r="LNX54" s="153"/>
      <c r="LNY54" s="153"/>
      <c r="LNZ54" s="153"/>
      <c r="LOA54" s="153"/>
      <c r="LOB54" s="153"/>
      <c r="LOC54" s="153"/>
      <c r="LOD54" s="153"/>
      <c r="LOE54" s="153"/>
      <c r="LOF54" s="153"/>
      <c r="LOG54" s="153"/>
      <c r="LOH54" s="153"/>
      <c r="LOI54" s="153"/>
      <c r="LOJ54" s="153"/>
      <c r="LOK54" s="153"/>
      <c r="LOL54" s="153"/>
      <c r="LOM54" s="153"/>
      <c r="LON54" s="153"/>
      <c r="LOO54" s="153"/>
      <c r="LOP54" s="153"/>
      <c r="LOQ54" s="153"/>
      <c r="LOR54" s="153"/>
      <c r="LOS54" s="153"/>
      <c r="LOT54" s="153"/>
      <c r="LOU54" s="153"/>
      <c r="LOV54" s="153"/>
      <c r="LOW54" s="153"/>
      <c r="LOX54" s="153"/>
      <c r="LOY54" s="153"/>
      <c r="LOZ54" s="153"/>
      <c r="LPA54" s="153"/>
      <c r="LPB54" s="153"/>
      <c r="LPC54" s="153"/>
      <c r="LPD54" s="153"/>
      <c r="LPE54" s="153"/>
      <c r="LPF54" s="153"/>
      <c r="LPG54" s="153"/>
      <c r="LPH54" s="153"/>
      <c r="LPI54" s="153"/>
      <c r="LPJ54" s="153"/>
      <c r="LPK54" s="153"/>
      <c r="LPL54" s="153"/>
      <c r="LPM54" s="153"/>
      <c r="LPN54" s="153"/>
      <c r="LPO54" s="153"/>
      <c r="LPP54" s="153"/>
      <c r="LPQ54" s="153"/>
      <c r="LPR54" s="153"/>
      <c r="LPS54" s="153"/>
      <c r="LPT54" s="153"/>
      <c r="LPU54" s="153"/>
      <c r="LPV54" s="153"/>
      <c r="LPW54" s="153"/>
      <c r="LPX54" s="153"/>
      <c r="LPY54" s="153"/>
      <c r="LPZ54" s="153"/>
      <c r="LQA54" s="153"/>
      <c r="LQB54" s="153"/>
      <c r="LQC54" s="153"/>
      <c r="LQD54" s="153"/>
      <c r="LQE54" s="153"/>
      <c r="LQF54" s="153"/>
      <c r="LQG54" s="153"/>
      <c r="LQH54" s="153"/>
      <c r="LQI54" s="153"/>
      <c r="LQJ54" s="153"/>
      <c r="LQK54" s="153"/>
      <c r="LQL54" s="153"/>
      <c r="LQM54" s="153"/>
      <c r="LQN54" s="153"/>
      <c r="LQO54" s="153"/>
      <c r="LQP54" s="153"/>
      <c r="LQQ54" s="153"/>
      <c r="LQR54" s="153"/>
      <c r="LQS54" s="153"/>
      <c r="LQT54" s="153"/>
      <c r="LQU54" s="153"/>
      <c r="LQV54" s="153"/>
      <c r="LQW54" s="153"/>
      <c r="LQX54" s="153"/>
      <c r="LQY54" s="153"/>
      <c r="LQZ54" s="153"/>
      <c r="LRA54" s="153"/>
      <c r="LRB54" s="153"/>
      <c r="LRC54" s="153"/>
      <c r="LRD54" s="153"/>
      <c r="LRE54" s="153"/>
      <c r="LRF54" s="153"/>
      <c r="LRG54" s="153"/>
      <c r="LRH54" s="153"/>
      <c r="LRI54" s="153"/>
      <c r="LRJ54" s="153"/>
      <c r="LRK54" s="153"/>
      <c r="LRL54" s="153"/>
      <c r="LRM54" s="153"/>
      <c r="LRN54" s="153"/>
      <c r="LRO54" s="153"/>
      <c r="LRP54" s="153"/>
      <c r="LRQ54" s="153"/>
      <c r="LRR54" s="153"/>
      <c r="LRS54" s="153"/>
      <c r="LRT54" s="153"/>
      <c r="LRU54" s="153"/>
      <c r="LRV54" s="153"/>
      <c r="LRW54" s="153"/>
      <c r="LRX54" s="153"/>
      <c r="LRY54" s="153"/>
      <c r="LRZ54" s="153"/>
      <c r="LSA54" s="153"/>
      <c r="LSB54" s="153"/>
      <c r="LSC54" s="153"/>
      <c r="LSD54" s="153"/>
      <c r="LSE54" s="153"/>
      <c r="LSF54" s="153"/>
      <c r="LSG54" s="153"/>
      <c r="LSH54" s="153"/>
      <c r="LSI54" s="153"/>
      <c r="LSJ54" s="153"/>
      <c r="LSK54" s="153"/>
      <c r="LSL54" s="153"/>
      <c r="LSM54" s="153"/>
      <c r="LSN54" s="153"/>
      <c r="LSO54" s="153"/>
      <c r="LSP54" s="153"/>
      <c r="LSQ54" s="153"/>
      <c r="LSR54" s="153"/>
      <c r="LSS54" s="153"/>
      <c r="LST54" s="153"/>
      <c r="LSU54" s="153"/>
      <c r="LSV54" s="153"/>
      <c r="LSW54" s="153"/>
      <c r="LSX54" s="153"/>
      <c r="LSY54" s="153"/>
      <c r="LSZ54" s="153"/>
      <c r="LTA54" s="153"/>
      <c r="LTB54" s="153"/>
      <c r="LTC54" s="153"/>
      <c r="LTD54" s="153"/>
      <c r="LTE54" s="153"/>
      <c r="LTF54" s="153"/>
      <c r="LTG54" s="153"/>
      <c r="LTH54" s="153"/>
      <c r="LTI54" s="153"/>
      <c r="LTJ54" s="153"/>
      <c r="LTK54" s="153"/>
      <c r="LTL54" s="153"/>
      <c r="LTM54" s="153"/>
      <c r="LTN54" s="153"/>
      <c r="LTO54" s="153"/>
      <c r="LTP54" s="153"/>
      <c r="LTQ54" s="153"/>
      <c r="LTR54" s="153"/>
      <c r="LTS54" s="153"/>
      <c r="LTT54" s="153"/>
      <c r="LTU54" s="153"/>
      <c r="LTV54" s="153"/>
      <c r="LTW54" s="153"/>
      <c r="LTX54" s="153"/>
      <c r="LTY54" s="153"/>
      <c r="LTZ54" s="153"/>
      <c r="LUA54" s="153"/>
      <c r="LUB54" s="153"/>
      <c r="LUC54" s="153"/>
      <c r="LUD54" s="153"/>
      <c r="LUE54" s="153"/>
      <c r="LUF54" s="153"/>
      <c r="LUG54" s="153"/>
      <c r="LUH54" s="153"/>
      <c r="LUI54" s="153"/>
      <c r="LUJ54" s="153"/>
      <c r="LUK54" s="153"/>
      <c r="LUL54" s="153"/>
      <c r="LUM54" s="153"/>
      <c r="LUN54" s="153"/>
      <c r="LUO54" s="153"/>
      <c r="LUP54" s="153"/>
      <c r="LUQ54" s="153"/>
      <c r="LUR54" s="153"/>
      <c r="LUS54" s="153"/>
      <c r="LUT54" s="153"/>
      <c r="LUU54" s="153"/>
      <c r="LUV54" s="153"/>
      <c r="LUW54" s="153"/>
      <c r="LUX54" s="153"/>
      <c r="LUY54" s="153"/>
      <c r="LUZ54" s="153"/>
      <c r="LVA54" s="153"/>
      <c r="LVB54" s="153"/>
      <c r="LVC54" s="153"/>
      <c r="LVD54" s="153"/>
      <c r="LVE54" s="153"/>
      <c r="LVF54" s="153"/>
      <c r="LVG54" s="153"/>
      <c r="LVH54" s="153"/>
      <c r="LVI54" s="153"/>
      <c r="LVJ54" s="153"/>
      <c r="LVK54" s="153"/>
      <c r="LVL54" s="153"/>
      <c r="LVM54" s="153"/>
      <c r="LVN54" s="153"/>
      <c r="LVO54" s="153"/>
      <c r="LVP54" s="153"/>
      <c r="LVQ54" s="153"/>
      <c r="LVR54" s="153"/>
      <c r="LVS54" s="153"/>
      <c r="LVT54" s="153"/>
      <c r="LVU54" s="153"/>
      <c r="LVV54" s="153"/>
      <c r="LVW54" s="153"/>
      <c r="LVX54" s="153"/>
      <c r="LVY54" s="153"/>
      <c r="LVZ54" s="153"/>
      <c r="LWA54" s="153"/>
      <c r="LWB54" s="153"/>
      <c r="LWC54" s="153"/>
      <c r="LWD54" s="153"/>
      <c r="LWE54" s="153"/>
      <c r="LWF54" s="153"/>
      <c r="LWG54" s="153"/>
      <c r="LWH54" s="153"/>
      <c r="LWI54" s="153"/>
      <c r="LWJ54" s="153"/>
      <c r="LWK54" s="153"/>
      <c r="LWL54" s="153"/>
      <c r="LWM54" s="153"/>
      <c r="LWN54" s="153"/>
      <c r="LWO54" s="153"/>
      <c r="LWP54" s="153"/>
      <c r="LWQ54" s="153"/>
      <c r="LWR54" s="153"/>
      <c r="LWS54" s="153"/>
      <c r="LWT54" s="153"/>
      <c r="LWU54" s="153"/>
      <c r="LWV54" s="153"/>
      <c r="LWW54" s="153"/>
      <c r="LWX54" s="153"/>
      <c r="LWY54" s="153"/>
      <c r="LWZ54" s="153"/>
      <c r="LXA54" s="153"/>
      <c r="LXB54" s="153"/>
      <c r="LXC54" s="153"/>
      <c r="LXD54" s="153"/>
      <c r="LXE54" s="153"/>
      <c r="LXF54" s="153"/>
      <c r="LXG54" s="153"/>
      <c r="LXH54" s="153"/>
      <c r="LXI54" s="153"/>
      <c r="LXJ54" s="153"/>
      <c r="LXK54" s="153"/>
      <c r="LXL54" s="153"/>
      <c r="LXM54" s="153"/>
      <c r="LXN54" s="153"/>
      <c r="LXO54" s="153"/>
      <c r="LXP54" s="153"/>
      <c r="LXQ54" s="153"/>
      <c r="LXR54" s="153"/>
      <c r="LXS54" s="153"/>
      <c r="LXT54" s="153"/>
      <c r="LXU54" s="153"/>
      <c r="LXV54" s="153"/>
      <c r="LXW54" s="153"/>
      <c r="LXX54" s="153"/>
      <c r="LXY54" s="153"/>
      <c r="LXZ54" s="153"/>
      <c r="LYA54" s="153"/>
      <c r="LYB54" s="153"/>
      <c r="LYC54" s="153"/>
      <c r="LYD54" s="153"/>
      <c r="LYE54" s="153"/>
      <c r="LYF54" s="153"/>
      <c r="LYG54" s="153"/>
      <c r="LYH54" s="153"/>
      <c r="LYI54" s="153"/>
      <c r="LYJ54" s="153"/>
      <c r="LYK54" s="153"/>
      <c r="LYL54" s="153"/>
      <c r="LYM54" s="153"/>
      <c r="LYN54" s="153"/>
      <c r="LYO54" s="153"/>
      <c r="LYP54" s="153"/>
      <c r="LYQ54" s="153"/>
      <c r="LYR54" s="153"/>
      <c r="LYS54" s="153"/>
      <c r="LYT54" s="153"/>
      <c r="LYU54" s="153"/>
      <c r="LYV54" s="153"/>
      <c r="LYW54" s="153"/>
      <c r="LYX54" s="153"/>
      <c r="LYY54" s="153"/>
      <c r="LYZ54" s="153"/>
      <c r="LZA54" s="153"/>
      <c r="LZB54" s="153"/>
      <c r="LZC54" s="153"/>
      <c r="LZD54" s="153"/>
      <c r="LZE54" s="153"/>
      <c r="LZF54" s="153"/>
      <c r="LZG54" s="153"/>
      <c r="LZH54" s="153"/>
      <c r="LZI54" s="153"/>
      <c r="LZJ54" s="153"/>
      <c r="LZK54" s="153"/>
      <c r="LZL54" s="153"/>
      <c r="LZM54" s="153"/>
      <c r="LZN54" s="153"/>
      <c r="LZO54" s="153"/>
      <c r="LZP54" s="153"/>
      <c r="LZQ54" s="153"/>
      <c r="LZR54" s="153"/>
      <c r="LZS54" s="153"/>
      <c r="LZT54" s="153"/>
      <c r="LZU54" s="153"/>
      <c r="LZV54" s="153"/>
      <c r="LZW54" s="153"/>
      <c r="LZX54" s="153"/>
      <c r="LZY54" s="153"/>
      <c r="LZZ54" s="153"/>
      <c r="MAA54" s="153"/>
      <c r="MAB54" s="153"/>
      <c r="MAC54" s="153"/>
      <c r="MAD54" s="153"/>
      <c r="MAE54" s="153"/>
      <c r="MAF54" s="153"/>
      <c r="MAG54" s="153"/>
      <c r="MAH54" s="153"/>
      <c r="MAI54" s="153"/>
      <c r="MAJ54" s="153"/>
      <c r="MAK54" s="153"/>
      <c r="MAL54" s="153"/>
      <c r="MAM54" s="153"/>
      <c r="MAN54" s="153"/>
      <c r="MAO54" s="153"/>
      <c r="MAP54" s="153"/>
      <c r="MAQ54" s="153"/>
      <c r="MAR54" s="153"/>
      <c r="MAS54" s="153"/>
      <c r="MAT54" s="153"/>
      <c r="MAU54" s="153"/>
      <c r="MAV54" s="153"/>
      <c r="MAW54" s="153"/>
      <c r="MAX54" s="153"/>
      <c r="MAY54" s="153"/>
      <c r="MAZ54" s="153"/>
      <c r="MBA54" s="153"/>
      <c r="MBB54" s="153"/>
      <c r="MBC54" s="153"/>
      <c r="MBD54" s="153"/>
      <c r="MBE54" s="153"/>
      <c r="MBF54" s="153"/>
      <c r="MBG54" s="153"/>
      <c r="MBH54" s="153"/>
      <c r="MBI54" s="153"/>
      <c r="MBJ54" s="153"/>
      <c r="MBK54" s="153"/>
      <c r="MBL54" s="153"/>
      <c r="MBM54" s="153"/>
      <c r="MBN54" s="153"/>
      <c r="MBO54" s="153"/>
      <c r="MBP54" s="153"/>
      <c r="MBQ54" s="153"/>
      <c r="MBR54" s="153"/>
      <c r="MBS54" s="153"/>
      <c r="MBT54" s="153"/>
      <c r="MBU54" s="153"/>
      <c r="MBV54" s="153"/>
      <c r="MBW54" s="153"/>
      <c r="MBX54" s="153"/>
      <c r="MBY54" s="153"/>
      <c r="MBZ54" s="153"/>
      <c r="MCA54" s="153"/>
      <c r="MCB54" s="153"/>
      <c r="MCC54" s="153"/>
      <c r="MCD54" s="153"/>
      <c r="MCE54" s="153"/>
      <c r="MCF54" s="153"/>
      <c r="MCG54" s="153"/>
      <c r="MCH54" s="153"/>
      <c r="MCI54" s="153"/>
      <c r="MCJ54" s="153"/>
      <c r="MCK54" s="153"/>
      <c r="MCL54" s="153"/>
      <c r="MCM54" s="153"/>
      <c r="MCN54" s="153"/>
      <c r="MCO54" s="153"/>
      <c r="MCP54" s="153"/>
      <c r="MCQ54" s="153"/>
      <c r="MCR54" s="153"/>
      <c r="MCS54" s="153"/>
      <c r="MCT54" s="153"/>
      <c r="MCU54" s="153"/>
      <c r="MCV54" s="153"/>
      <c r="MCW54" s="153"/>
      <c r="MCX54" s="153"/>
      <c r="MCY54" s="153"/>
      <c r="MCZ54" s="153"/>
      <c r="MDA54" s="153"/>
      <c r="MDB54" s="153"/>
      <c r="MDC54" s="153"/>
      <c r="MDD54" s="153"/>
      <c r="MDE54" s="153"/>
      <c r="MDF54" s="153"/>
      <c r="MDG54" s="153"/>
      <c r="MDH54" s="153"/>
      <c r="MDI54" s="153"/>
      <c r="MDJ54" s="153"/>
      <c r="MDK54" s="153"/>
      <c r="MDL54" s="153"/>
      <c r="MDM54" s="153"/>
      <c r="MDN54" s="153"/>
      <c r="MDO54" s="153"/>
      <c r="MDP54" s="153"/>
      <c r="MDQ54" s="153"/>
      <c r="MDR54" s="153"/>
      <c r="MDS54" s="153"/>
      <c r="MDT54" s="153"/>
      <c r="MDU54" s="153"/>
      <c r="MDV54" s="153"/>
      <c r="MDW54" s="153"/>
      <c r="MDX54" s="153"/>
      <c r="MDY54" s="153"/>
      <c r="MDZ54" s="153"/>
      <c r="MEA54" s="153"/>
      <c r="MEB54" s="153"/>
      <c r="MEC54" s="153"/>
      <c r="MED54" s="153"/>
      <c r="MEE54" s="153"/>
      <c r="MEF54" s="153"/>
      <c r="MEG54" s="153"/>
      <c r="MEH54" s="153"/>
      <c r="MEI54" s="153"/>
      <c r="MEJ54" s="153"/>
      <c r="MEK54" s="153"/>
      <c r="MEL54" s="153"/>
      <c r="MEM54" s="153"/>
      <c r="MEN54" s="153"/>
      <c r="MEO54" s="153"/>
      <c r="MEP54" s="153"/>
      <c r="MEQ54" s="153"/>
      <c r="MER54" s="153"/>
      <c r="MES54" s="153"/>
      <c r="MET54" s="153"/>
      <c r="MEU54" s="153"/>
      <c r="MEV54" s="153"/>
      <c r="MEW54" s="153"/>
      <c r="MEX54" s="153"/>
      <c r="MEY54" s="153"/>
      <c r="MEZ54" s="153"/>
      <c r="MFA54" s="153"/>
      <c r="MFB54" s="153"/>
      <c r="MFC54" s="153"/>
      <c r="MFD54" s="153"/>
      <c r="MFE54" s="153"/>
      <c r="MFF54" s="153"/>
      <c r="MFG54" s="153"/>
      <c r="MFH54" s="153"/>
      <c r="MFI54" s="153"/>
      <c r="MFJ54" s="153"/>
      <c r="MFK54" s="153"/>
      <c r="MFL54" s="153"/>
      <c r="MFM54" s="153"/>
      <c r="MFN54" s="153"/>
      <c r="MFO54" s="153"/>
      <c r="MFP54" s="153"/>
      <c r="MFQ54" s="153"/>
      <c r="MFR54" s="153"/>
      <c r="MFS54" s="153"/>
      <c r="MFT54" s="153"/>
      <c r="MFU54" s="153"/>
      <c r="MFV54" s="153"/>
      <c r="MFW54" s="153"/>
      <c r="MFX54" s="153"/>
      <c r="MFY54" s="153"/>
      <c r="MFZ54" s="153"/>
      <c r="MGA54" s="153"/>
      <c r="MGB54" s="153"/>
      <c r="MGC54" s="153"/>
      <c r="MGD54" s="153"/>
      <c r="MGE54" s="153"/>
      <c r="MGF54" s="153"/>
      <c r="MGG54" s="153"/>
      <c r="MGH54" s="153"/>
      <c r="MGI54" s="153"/>
      <c r="MGJ54" s="153"/>
      <c r="MGK54" s="153"/>
      <c r="MGL54" s="153"/>
      <c r="MGM54" s="153"/>
      <c r="MGN54" s="153"/>
      <c r="MGO54" s="153"/>
      <c r="MGP54" s="153"/>
      <c r="MGQ54" s="153"/>
      <c r="MGR54" s="153"/>
      <c r="MGS54" s="153"/>
      <c r="MGT54" s="153"/>
      <c r="MGU54" s="153"/>
      <c r="MGV54" s="153"/>
      <c r="MGW54" s="153"/>
      <c r="MGX54" s="153"/>
      <c r="MGY54" s="153"/>
      <c r="MGZ54" s="153"/>
      <c r="MHA54" s="153"/>
      <c r="MHB54" s="153"/>
      <c r="MHC54" s="153"/>
      <c r="MHD54" s="153"/>
      <c r="MHE54" s="153"/>
      <c r="MHF54" s="153"/>
      <c r="MHG54" s="153"/>
      <c r="MHH54" s="153"/>
      <c r="MHI54" s="153"/>
      <c r="MHJ54" s="153"/>
      <c r="MHK54" s="153"/>
      <c r="MHL54" s="153"/>
      <c r="MHM54" s="153"/>
      <c r="MHN54" s="153"/>
      <c r="MHO54" s="153"/>
      <c r="MHP54" s="153"/>
      <c r="MHQ54" s="153"/>
      <c r="MHR54" s="153"/>
      <c r="MHS54" s="153"/>
      <c r="MHT54" s="153"/>
      <c r="MHU54" s="153"/>
      <c r="MHV54" s="153"/>
      <c r="MHW54" s="153"/>
      <c r="MHX54" s="153"/>
      <c r="MHY54" s="153"/>
      <c r="MHZ54" s="153"/>
      <c r="MIA54" s="153"/>
      <c r="MIB54" s="153"/>
      <c r="MIC54" s="153"/>
      <c r="MID54" s="153"/>
      <c r="MIE54" s="153"/>
      <c r="MIF54" s="153"/>
      <c r="MIG54" s="153"/>
      <c r="MIH54" s="153"/>
      <c r="MII54" s="153"/>
      <c r="MIJ54" s="153"/>
      <c r="MIK54" s="153"/>
      <c r="MIL54" s="153"/>
      <c r="MIM54" s="153"/>
      <c r="MIN54" s="153"/>
      <c r="MIO54" s="153"/>
      <c r="MIP54" s="153"/>
      <c r="MIQ54" s="153"/>
      <c r="MIR54" s="153"/>
      <c r="MIS54" s="153"/>
      <c r="MIT54" s="153"/>
      <c r="MIU54" s="153"/>
      <c r="MIV54" s="153"/>
      <c r="MIW54" s="153"/>
      <c r="MIX54" s="153"/>
      <c r="MIY54" s="153"/>
      <c r="MIZ54" s="153"/>
      <c r="MJA54" s="153"/>
      <c r="MJB54" s="153"/>
      <c r="MJC54" s="153"/>
      <c r="MJD54" s="153"/>
      <c r="MJE54" s="153"/>
      <c r="MJF54" s="153"/>
      <c r="MJG54" s="153"/>
      <c r="MJH54" s="153"/>
      <c r="MJI54" s="153"/>
      <c r="MJJ54" s="153"/>
      <c r="MJK54" s="153"/>
      <c r="MJL54" s="153"/>
      <c r="MJM54" s="153"/>
      <c r="MJN54" s="153"/>
      <c r="MJO54" s="153"/>
      <c r="MJP54" s="153"/>
      <c r="MJQ54" s="153"/>
      <c r="MJR54" s="153"/>
      <c r="MJS54" s="153"/>
      <c r="MJT54" s="153"/>
      <c r="MJU54" s="153"/>
      <c r="MJV54" s="153"/>
      <c r="MJW54" s="153"/>
      <c r="MJX54" s="153"/>
      <c r="MJY54" s="153"/>
      <c r="MJZ54" s="153"/>
      <c r="MKA54" s="153"/>
      <c r="MKB54" s="153"/>
      <c r="MKC54" s="153"/>
      <c r="MKD54" s="153"/>
      <c r="MKE54" s="153"/>
      <c r="MKF54" s="153"/>
      <c r="MKG54" s="153"/>
      <c r="MKH54" s="153"/>
      <c r="MKI54" s="153"/>
      <c r="MKJ54" s="153"/>
      <c r="MKK54" s="153"/>
      <c r="MKL54" s="153"/>
      <c r="MKM54" s="153"/>
      <c r="MKN54" s="153"/>
      <c r="MKO54" s="153"/>
      <c r="MKP54" s="153"/>
      <c r="MKQ54" s="153"/>
      <c r="MKR54" s="153"/>
      <c r="MKS54" s="153"/>
      <c r="MKT54" s="153"/>
      <c r="MKU54" s="153"/>
      <c r="MKV54" s="153"/>
      <c r="MKW54" s="153"/>
      <c r="MKX54" s="153"/>
      <c r="MKY54" s="153"/>
      <c r="MKZ54" s="153"/>
      <c r="MLA54" s="153"/>
      <c r="MLB54" s="153"/>
      <c r="MLC54" s="153"/>
      <c r="MLD54" s="153"/>
      <c r="MLE54" s="153"/>
      <c r="MLF54" s="153"/>
      <c r="MLG54" s="153"/>
      <c r="MLH54" s="153"/>
      <c r="MLI54" s="153"/>
      <c r="MLJ54" s="153"/>
      <c r="MLK54" s="153"/>
      <c r="MLL54" s="153"/>
      <c r="MLM54" s="153"/>
      <c r="MLN54" s="153"/>
      <c r="MLO54" s="153"/>
      <c r="MLP54" s="153"/>
      <c r="MLQ54" s="153"/>
      <c r="MLR54" s="153"/>
      <c r="MLS54" s="153"/>
      <c r="MLT54" s="153"/>
      <c r="MLU54" s="153"/>
      <c r="MLV54" s="153"/>
      <c r="MLW54" s="153"/>
      <c r="MLX54" s="153"/>
      <c r="MLY54" s="153"/>
      <c r="MLZ54" s="153"/>
      <c r="MMA54" s="153"/>
      <c r="MMB54" s="153"/>
      <c r="MMC54" s="153"/>
      <c r="MMD54" s="153"/>
      <c r="MME54" s="153"/>
      <c r="MMF54" s="153"/>
      <c r="MMG54" s="153"/>
      <c r="MMH54" s="153"/>
      <c r="MMI54" s="153"/>
      <c r="MMJ54" s="153"/>
      <c r="MMK54" s="153"/>
      <c r="MML54" s="153"/>
      <c r="MMM54" s="153"/>
      <c r="MMN54" s="153"/>
      <c r="MMO54" s="153"/>
      <c r="MMP54" s="153"/>
      <c r="MMQ54" s="153"/>
      <c r="MMR54" s="153"/>
      <c r="MMS54" s="153"/>
      <c r="MMT54" s="153"/>
      <c r="MMU54" s="153"/>
      <c r="MMV54" s="153"/>
      <c r="MMW54" s="153"/>
      <c r="MMX54" s="153"/>
      <c r="MMY54" s="153"/>
      <c r="MMZ54" s="153"/>
      <c r="MNA54" s="153"/>
      <c r="MNB54" s="153"/>
      <c r="MNC54" s="153"/>
      <c r="MND54" s="153"/>
      <c r="MNE54" s="153"/>
      <c r="MNF54" s="153"/>
      <c r="MNG54" s="153"/>
      <c r="MNH54" s="153"/>
      <c r="MNI54" s="153"/>
      <c r="MNJ54" s="153"/>
      <c r="MNK54" s="153"/>
      <c r="MNL54" s="153"/>
      <c r="MNM54" s="153"/>
      <c r="MNN54" s="153"/>
      <c r="MNO54" s="153"/>
      <c r="MNP54" s="153"/>
      <c r="MNQ54" s="153"/>
      <c r="MNR54" s="153"/>
      <c r="MNS54" s="153"/>
      <c r="MNT54" s="153"/>
      <c r="MNU54" s="153"/>
      <c r="MNV54" s="153"/>
      <c r="MNW54" s="153"/>
      <c r="MNX54" s="153"/>
      <c r="MNY54" s="153"/>
      <c r="MNZ54" s="153"/>
      <c r="MOA54" s="153"/>
      <c r="MOB54" s="153"/>
      <c r="MOC54" s="153"/>
      <c r="MOD54" s="153"/>
      <c r="MOE54" s="153"/>
      <c r="MOF54" s="153"/>
      <c r="MOG54" s="153"/>
      <c r="MOH54" s="153"/>
      <c r="MOI54" s="153"/>
      <c r="MOJ54" s="153"/>
      <c r="MOK54" s="153"/>
      <c r="MOL54" s="153"/>
      <c r="MOM54" s="153"/>
      <c r="MON54" s="153"/>
      <c r="MOO54" s="153"/>
      <c r="MOP54" s="153"/>
      <c r="MOQ54" s="153"/>
      <c r="MOR54" s="153"/>
      <c r="MOS54" s="153"/>
      <c r="MOT54" s="153"/>
      <c r="MOU54" s="153"/>
      <c r="MOV54" s="153"/>
      <c r="MOW54" s="153"/>
      <c r="MOX54" s="153"/>
      <c r="MOY54" s="153"/>
      <c r="MOZ54" s="153"/>
      <c r="MPA54" s="153"/>
      <c r="MPB54" s="153"/>
      <c r="MPC54" s="153"/>
      <c r="MPD54" s="153"/>
      <c r="MPE54" s="153"/>
      <c r="MPF54" s="153"/>
      <c r="MPG54" s="153"/>
      <c r="MPH54" s="153"/>
      <c r="MPI54" s="153"/>
      <c r="MPJ54" s="153"/>
      <c r="MPK54" s="153"/>
      <c r="MPL54" s="153"/>
      <c r="MPM54" s="153"/>
      <c r="MPN54" s="153"/>
      <c r="MPO54" s="153"/>
      <c r="MPP54" s="153"/>
      <c r="MPQ54" s="153"/>
      <c r="MPR54" s="153"/>
      <c r="MPS54" s="153"/>
      <c r="MPT54" s="153"/>
      <c r="MPU54" s="153"/>
      <c r="MPV54" s="153"/>
      <c r="MPW54" s="153"/>
      <c r="MPX54" s="153"/>
      <c r="MPY54" s="153"/>
      <c r="MPZ54" s="153"/>
      <c r="MQA54" s="153"/>
      <c r="MQB54" s="153"/>
      <c r="MQC54" s="153"/>
      <c r="MQD54" s="153"/>
      <c r="MQE54" s="153"/>
      <c r="MQF54" s="153"/>
      <c r="MQG54" s="153"/>
      <c r="MQH54" s="153"/>
      <c r="MQI54" s="153"/>
      <c r="MQJ54" s="153"/>
      <c r="MQK54" s="153"/>
      <c r="MQL54" s="153"/>
      <c r="MQM54" s="153"/>
      <c r="MQN54" s="153"/>
      <c r="MQO54" s="153"/>
      <c r="MQP54" s="153"/>
      <c r="MQQ54" s="153"/>
      <c r="MQR54" s="153"/>
      <c r="MQS54" s="153"/>
      <c r="MQT54" s="153"/>
      <c r="MQU54" s="153"/>
      <c r="MQV54" s="153"/>
      <c r="MQW54" s="153"/>
      <c r="MQX54" s="153"/>
      <c r="MQY54" s="153"/>
      <c r="MQZ54" s="153"/>
      <c r="MRA54" s="153"/>
      <c r="MRB54" s="153"/>
      <c r="MRC54" s="153"/>
      <c r="MRD54" s="153"/>
      <c r="MRE54" s="153"/>
      <c r="MRF54" s="153"/>
      <c r="MRG54" s="153"/>
      <c r="MRH54" s="153"/>
      <c r="MRI54" s="153"/>
      <c r="MRJ54" s="153"/>
      <c r="MRK54" s="153"/>
      <c r="MRL54" s="153"/>
      <c r="MRM54" s="153"/>
      <c r="MRN54" s="153"/>
      <c r="MRO54" s="153"/>
      <c r="MRP54" s="153"/>
      <c r="MRQ54" s="153"/>
      <c r="MRR54" s="153"/>
      <c r="MRS54" s="153"/>
      <c r="MRT54" s="153"/>
      <c r="MRU54" s="153"/>
      <c r="MRV54" s="153"/>
      <c r="MRW54" s="153"/>
      <c r="MRX54" s="153"/>
      <c r="MRY54" s="153"/>
      <c r="MRZ54" s="153"/>
      <c r="MSA54" s="153"/>
      <c r="MSB54" s="153"/>
      <c r="MSC54" s="153"/>
      <c r="MSD54" s="153"/>
      <c r="MSE54" s="153"/>
      <c r="MSF54" s="153"/>
      <c r="MSG54" s="153"/>
      <c r="MSH54" s="153"/>
      <c r="MSI54" s="153"/>
      <c r="MSJ54" s="153"/>
      <c r="MSK54" s="153"/>
      <c r="MSL54" s="153"/>
      <c r="MSM54" s="153"/>
      <c r="MSN54" s="153"/>
      <c r="MSO54" s="153"/>
      <c r="MSP54" s="153"/>
      <c r="MSQ54" s="153"/>
      <c r="MSR54" s="153"/>
      <c r="MSS54" s="153"/>
      <c r="MST54" s="153"/>
      <c r="MSU54" s="153"/>
      <c r="MSV54" s="153"/>
      <c r="MSW54" s="153"/>
      <c r="MSX54" s="153"/>
      <c r="MSY54" s="153"/>
      <c r="MSZ54" s="153"/>
      <c r="MTA54" s="153"/>
      <c r="MTB54" s="153"/>
      <c r="MTC54" s="153"/>
      <c r="MTD54" s="153"/>
      <c r="MTE54" s="153"/>
      <c r="MTF54" s="153"/>
      <c r="MTG54" s="153"/>
      <c r="MTH54" s="153"/>
      <c r="MTI54" s="153"/>
      <c r="MTJ54" s="153"/>
      <c r="MTK54" s="153"/>
      <c r="MTL54" s="153"/>
      <c r="MTM54" s="153"/>
      <c r="MTN54" s="153"/>
      <c r="MTO54" s="153"/>
      <c r="MTP54" s="153"/>
      <c r="MTQ54" s="153"/>
      <c r="MTR54" s="153"/>
      <c r="MTS54" s="153"/>
      <c r="MTT54" s="153"/>
      <c r="MTU54" s="153"/>
      <c r="MTV54" s="153"/>
      <c r="MTW54" s="153"/>
      <c r="MTX54" s="153"/>
      <c r="MTY54" s="153"/>
      <c r="MTZ54" s="153"/>
      <c r="MUA54" s="153"/>
      <c r="MUB54" s="153"/>
      <c r="MUC54" s="153"/>
      <c r="MUD54" s="153"/>
      <c r="MUE54" s="153"/>
      <c r="MUF54" s="153"/>
      <c r="MUG54" s="153"/>
      <c r="MUH54" s="153"/>
      <c r="MUI54" s="153"/>
      <c r="MUJ54" s="153"/>
      <c r="MUK54" s="153"/>
      <c r="MUL54" s="153"/>
      <c r="MUM54" s="153"/>
      <c r="MUN54" s="153"/>
      <c r="MUO54" s="153"/>
      <c r="MUP54" s="153"/>
      <c r="MUQ54" s="153"/>
      <c r="MUR54" s="153"/>
      <c r="MUS54" s="153"/>
      <c r="MUT54" s="153"/>
      <c r="MUU54" s="153"/>
      <c r="MUV54" s="153"/>
      <c r="MUW54" s="153"/>
      <c r="MUX54" s="153"/>
      <c r="MUY54" s="153"/>
      <c r="MUZ54" s="153"/>
      <c r="MVA54" s="153"/>
      <c r="MVB54" s="153"/>
      <c r="MVC54" s="153"/>
      <c r="MVD54" s="153"/>
      <c r="MVE54" s="153"/>
      <c r="MVF54" s="153"/>
      <c r="MVG54" s="153"/>
      <c r="MVH54" s="153"/>
      <c r="MVI54" s="153"/>
      <c r="MVJ54" s="153"/>
      <c r="MVK54" s="153"/>
      <c r="MVL54" s="153"/>
      <c r="MVM54" s="153"/>
      <c r="MVN54" s="153"/>
      <c r="MVO54" s="153"/>
      <c r="MVP54" s="153"/>
      <c r="MVQ54" s="153"/>
      <c r="MVR54" s="153"/>
      <c r="MVS54" s="153"/>
      <c r="MVT54" s="153"/>
      <c r="MVU54" s="153"/>
      <c r="MVV54" s="153"/>
      <c r="MVW54" s="153"/>
      <c r="MVX54" s="153"/>
      <c r="MVY54" s="153"/>
      <c r="MVZ54" s="153"/>
      <c r="MWA54" s="153"/>
      <c r="MWB54" s="153"/>
      <c r="MWC54" s="153"/>
      <c r="MWD54" s="153"/>
      <c r="MWE54" s="153"/>
      <c r="MWF54" s="153"/>
      <c r="MWG54" s="153"/>
      <c r="MWH54" s="153"/>
      <c r="MWI54" s="153"/>
      <c r="MWJ54" s="153"/>
      <c r="MWK54" s="153"/>
      <c r="MWL54" s="153"/>
      <c r="MWM54" s="153"/>
      <c r="MWN54" s="153"/>
      <c r="MWO54" s="153"/>
      <c r="MWP54" s="153"/>
      <c r="MWQ54" s="153"/>
      <c r="MWR54" s="153"/>
      <c r="MWS54" s="153"/>
      <c r="MWT54" s="153"/>
      <c r="MWU54" s="153"/>
      <c r="MWV54" s="153"/>
      <c r="MWW54" s="153"/>
      <c r="MWX54" s="153"/>
      <c r="MWY54" s="153"/>
      <c r="MWZ54" s="153"/>
      <c r="MXA54" s="153"/>
      <c r="MXB54" s="153"/>
      <c r="MXC54" s="153"/>
      <c r="MXD54" s="153"/>
      <c r="MXE54" s="153"/>
      <c r="MXF54" s="153"/>
      <c r="MXG54" s="153"/>
      <c r="MXH54" s="153"/>
      <c r="MXI54" s="153"/>
      <c r="MXJ54" s="153"/>
      <c r="MXK54" s="153"/>
      <c r="MXL54" s="153"/>
      <c r="MXM54" s="153"/>
      <c r="MXN54" s="153"/>
      <c r="MXO54" s="153"/>
      <c r="MXP54" s="153"/>
      <c r="MXQ54" s="153"/>
      <c r="MXR54" s="153"/>
      <c r="MXS54" s="153"/>
      <c r="MXT54" s="153"/>
      <c r="MXU54" s="153"/>
      <c r="MXV54" s="153"/>
      <c r="MXW54" s="153"/>
      <c r="MXX54" s="153"/>
      <c r="MXY54" s="153"/>
      <c r="MXZ54" s="153"/>
      <c r="MYA54" s="153"/>
      <c r="MYB54" s="153"/>
      <c r="MYC54" s="153"/>
      <c r="MYD54" s="153"/>
      <c r="MYE54" s="153"/>
      <c r="MYF54" s="153"/>
      <c r="MYG54" s="153"/>
      <c r="MYH54" s="153"/>
      <c r="MYI54" s="153"/>
      <c r="MYJ54" s="153"/>
      <c r="MYK54" s="153"/>
      <c r="MYL54" s="153"/>
      <c r="MYM54" s="153"/>
      <c r="MYN54" s="153"/>
      <c r="MYO54" s="153"/>
      <c r="MYP54" s="153"/>
      <c r="MYQ54" s="153"/>
      <c r="MYR54" s="153"/>
      <c r="MYS54" s="153"/>
      <c r="MYT54" s="153"/>
      <c r="MYU54" s="153"/>
      <c r="MYV54" s="153"/>
      <c r="MYW54" s="153"/>
      <c r="MYX54" s="153"/>
      <c r="MYY54" s="153"/>
      <c r="MYZ54" s="153"/>
      <c r="MZA54" s="153"/>
      <c r="MZB54" s="153"/>
      <c r="MZC54" s="153"/>
      <c r="MZD54" s="153"/>
      <c r="MZE54" s="153"/>
      <c r="MZF54" s="153"/>
      <c r="MZG54" s="153"/>
      <c r="MZH54" s="153"/>
      <c r="MZI54" s="153"/>
      <c r="MZJ54" s="153"/>
      <c r="MZK54" s="153"/>
      <c r="MZL54" s="153"/>
      <c r="MZM54" s="153"/>
      <c r="MZN54" s="153"/>
      <c r="MZO54" s="153"/>
      <c r="MZP54" s="153"/>
      <c r="MZQ54" s="153"/>
      <c r="MZR54" s="153"/>
      <c r="MZS54" s="153"/>
      <c r="MZT54" s="153"/>
      <c r="MZU54" s="153"/>
      <c r="MZV54" s="153"/>
      <c r="MZW54" s="153"/>
      <c r="MZX54" s="153"/>
      <c r="MZY54" s="153"/>
      <c r="MZZ54" s="153"/>
      <c r="NAA54" s="153"/>
      <c r="NAB54" s="153"/>
      <c r="NAC54" s="153"/>
      <c r="NAD54" s="153"/>
      <c r="NAE54" s="153"/>
      <c r="NAF54" s="153"/>
      <c r="NAG54" s="153"/>
      <c r="NAH54" s="153"/>
      <c r="NAI54" s="153"/>
      <c r="NAJ54" s="153"/>
      <c r="NAK54" s="153"/>
      <c r="NAL54" s="153"/>
      <c r="NAM54" s="153"/>
      <c r="NAN54" s="153"/>
      <c r="NAO54" s="153"/>
      <c r="NAP54" s="153"/>
      <c r="NAQ54" s="153"/>
      <c r="NAR54" s="153"/>
      <c r="NAS54" s="153"/>
      <c r="NAT54" s="153"/>
      <c r="NAU54" s="153"/>
      <c r="NAV54" s="153"/>
      <c r="NAW54" s="153"/>
      <c r="NAX54" s="153"/>
      <c r="NAY54" s="153"/>
      <c r="NAZ54" s="153"/>
      <c r="NBA54" s="153"/>
      <c r="NBB54" s="153"/>
      <c r="NBC54" s="153"/>
      <c r="NBD54" s="153"/>
      <c r="NBE54" s="153"/>
      <c r="NBF54" s="153"/>
      <c r="NBG54" s="153"/>
      <c r="NBH54" s="153"/>
      <c r="NBI54" s="153"/>
      <c r="NBJ54" s="153"/>
      <c r="NBK54" s="153"/>
      <c r="NBL54" s="153"/>
      <c r="NBM54" s="153"/>
      <c r="NBN54" s="153"/>
      <c r="NBO54" s="153"/>
      <c r="NBP54" s="153"/>
      <c r="NBQ54" s="153"/>
      <c r="NBR54" s="153"/>
      <c r="NBS54" s="153"/>
      <c r="NBT54" s="153"/>
      <c r="NBU54" s="153"/>
      <c r="NBV54" s="153"/>
      <c r="NBW54" s="153"/>
      <c r="NBX54" s="153"/>
      <c r="NBY54" s="153"/>
      <c r="NBZ54" s="153"/>
      <c r="NCA54" s="153"/>
      <c r="NCB54" s="153"/>
      <c r="NCC54" s="153"/>
      <c r="NCD54" s="153"/>
      <c r="NCE54" s="153"/>
      <c r="NCF54" s="153"/>
      <c r="NCG54" s="153"/>
      <c r="NCH54" s="153"/>
      <c r="NCI54" s="153"/>
      <c r="NCJ54" s="153"/>
      <c r="NCK54" s="153"/>
      <c r="NCL54" s="153"/>
      <c r="NCM54" s="153"/>
      <c r="NCN54" s="153"/>
      <c r="NCO54" s="153"/>
      <c r="NCP54" s="153"/>
      <c r="NCQ54" s="153"/>
      <c r="NCR54" s="153"/>
      <c r="NCS54" s="153"/>
      <c r="NCT54" s="153"/>
      <c r="NCU54" s="153"/>
      <c r="NCV54" s="153"/>
      <c r="NCW54" s="153"/>
      <c r="NCX54" s="153"/>
      <c r="NCY54" s="153"/>
      <c r="NCZ54" s="153"/>
      <c r="NDA54" s="153"/>
      <c r="NDB54" s="153"/>
      <c r="NDC54" s="153"/>
      <c r="NDD54" s="153"/>
      <c r="NDE54" s="153"/>
      <c r="NDF54" s="153"/>
      <c r="NDG54" s="153"/>
      <c r="NDH54" s="153"/>
      <c r="NDI54" s="153"/>
      <c r="NDJ54" s="153"/>
      <c r="NDK54" s="153"/>
      <c r="NDL54" s="153"/>
      <c r="NDM54" s="153"/>
      <c r="NDN54" s="153"/>
      <c r="NDO54" s="153"/>
      <c r="NDP54" s="153"/>
      <c r="NDQ54" s="153"/>
      <c r="NDR54" s="153"/>
      <c r="NDS54" s="153"/>
      <c r="NDT54" s="153"/>
      <c r="NDU54" s="153"/>
      <c r="NDV54" s="153"/>
      <c r="NDW54" s="153"/>
      <c r="NDX54" s="153"/>
      <c r="NDY54" s="153"/>
      <c r="NDZ54" s="153"/>
      <c r="NEA54" s="153"/>
      <c r="NEB54" s="153"/>
      <c r="NEC54" s="153"/>
      <c r="NED54" s="153"/>
      <c r="NEE54" s="153"/>
      <c r="NEF54" s="153"/>
      <c r="NEG54" s="153"/>
      <c r="NEH54" s="153"/>
      <c r="NEI54" s="153"/>
      <c r="NEJ54" s="153"/>
      <c r="NEK54" s="153"/>
      <c r="NEL54" s="153"/>
      <c r="NEM54" s="153"/>
      <c r="NEN54" s="153"/>
      <c r="NEO54" s="153"/>
      <c r="NEP54" s="153"/>
      <c r="NEQ54" s="153"/>
      <c r="NER54" s="153"/>
      <c r="NES54" s="153"/>
      <c r="NET54" s="153"/>
      <c r="NEU54" s="153"/>
      <c r="NEV54" s="153"/>
      <c r="NEW54" s="153"/>
      <c r="NEX54" s="153"/>
      <c r="NEY54" s="153"/>
      <c r="NEZ54" s="153"/>
      <c r="NFA54" s="153"/>
      <c r="NFB54" s="153"/>
      <c r="NFC54" s="153"/>
      <c r="NFD54" s="153"/>
      <c r="NFE54" s="153"/>
      <c r="NFF54" s="153"/>
      <c r="NFG54" s="153"/>
      <c r="NFH54" s="153"/>
      <c r="NFI54" s="153"/>
      <c r="NFJ54" s="153"/>
      <c r="NFK54" s="153"/>
      <c r="NFL54" s="153"/>
      <c r="NFM54" s="153"/>
      <c r="NFN54" s="153"/>
      <c r="NFO54" s="153"/>
      <c r="NFP54" s="153"/>
      <c r="NFQ54" s="153"/>
      <c r="NFR54" s="153"/>
      <c r="NFS54" s="153"/>
      <c r="NFT54" s="153"/>
      <c r="NFU54" s="153"/>
      <c r="NFV54" s="153"/>
      <c r="NFW54" s="153"/>
      <c r="NFX54" s="153"/>
      <c r="NFY54" s="153"/>
      <c r="NFZ54" s="153"/>
      <c r="NGA54" s="153"/>
      <c r="NGB54" s="153"/>
      <c r="NGC54" s="153"/>
      <c r="NGD54" s="153"/>
      <c r="NGE54" s="153"/>
      <c r="NGF54" s="153"/>
      <c r="NGG54" s="153"/>
      <c r="NGH54" s="153"/>
      <c r="NGI54" s="153"/>
      <c r="NGJ54" s="153"/>
      <c r="NGK54" s="153"/>
      <c r="NGL54" s="153"/>
      <c r="NGM54" s="153"/>
      <c r="NGN54" s="153"/>
      <c r="NGO54" s="153"/>
      <c r="NGP54" s="153"/>
      <c r="NGQ54" s="153"/>
      <c r="NGR54" s="153"/>
      <c r="NGS54" s="153"/>
      <c r="NGT54" s="153"/>
      <c r="NGU54" s="153"/>
      <c r="NGV54" s="153"/>
      <c r="NGW54" s="153"/>
      <c r="NGX54" s="153"/>
      <c r="NGY54" s="153"/>
      <c r="NGZ54" s="153"/>
      <c r="NHA54" s="153"/>
      <c r="NHB54" s="153"/>
      <c r="NHC54" s="153"/>
      <c r="NHD54" s="153"/>
      <c r="NHE54" s="153"/>
      <c r="NHF54" s="153"/>
      <c r="NHG54" s="153"/>
      <c r="NHH54" s="153"/>
      <c r="NHI54" s="153"/>
      <c r="NHJ54" s="153"/>
      <c r="NHK54" s="153"/>
      <c r="NHL54" s="153"/>
      <c r="NHM54" s="153"/>
      <c r="NHN54" s="153"/>
      <c r="NHO54" s="153"/>
      <c r="NHP54" s="153"/>
      <c r="NHQ54" s="153"/>
      <c r="NHR54" s="153"/>
      <c r="NHS54" s="153"/>
      <c r="NHT54" s="153"/>
      <c r="NHU54" s="153"/>
      <c r="NHV54" s="153"/>
      <c r="NHW54" s="153"/>
      <c r="NHX54" s="153"/>
      <c r="NHY54" s="153"/>
      <c r="NHZ54" s="153"/>
      <c r="NIA54" s="153"/>
      <c r="NIB54" s="153"/>
      <c r="NIC54" s="153"/>
      <c r="NID54" s="153"/>
      <c r="NIE54" s="153"/>
      <c r="NIF54" s="153"/>
      <c r="NIG54" s="153"/>
      <c r="NIH54" s="153"/>
      <c r="NII54" s="153"/>
      <c r="NIJ54" s="153"/>
      <c r="NIK54" s="153"/>
      <c r="NIL54" s="153"/>
      <c r="NIM54" s="153"/>
      <c r="NIN54" s="153"/>
      <c r="NIO54" s="153"/>
      <c r="NIP54" s="153"/>
      <c r="NIQ54" s="153"/>
      <c r="NIR54" s="153"/>
      <c r="NIS54" s="153"/>
      <c r="NIT54" s="153"/>
      <c r="NIU54" s="153"/>
      <c r="NIV54" s="153"/>
      <c r="NIW54" s="153"/>
      <c r="NIX54" s="153"/>
      <c r="NIY54" s="153"/>
      <c r="NIZ54" s="153"/>
      <c r="NJA54" s="153"/>
      <c r="NJB54" s="153"/>
      <c r="NJC54" s="153"/>
      <c r="NJD54" s="153"/>
      <c r="NJE54" s="153"/>
      <c r="NJF54" s="153"/>
      <c r="NJG54" s="153"/>
      <c r="NJH54" s="153"/>
      <c r="NJI54" s="153"/>
      <c r="NJJ54" s="153"/>
      <c r="NJK54" s="153"/>
      <c r="NJL54" s="153"/>
      <c r="NJM54" s="153"/>
      <c r="NJN54" s="153"/>
      <c r="NJO54" s="153"/>
      <c r="NJP54" s="153"/>
      <c r="NJQ54" s="153"/>
      <c r="NJR54" s="153"/>
      <c r="NJS54" s="153"/>
      <c r="NJT54" s="153"/>
      <c r="NJU54" s="153"/>
      <c r="NJV54" s="153"/>
      <c r="NJW54" s="153"/>
      <c r="NJX54" s="153"/>
      <c r="NJY54" s="153"/>
      <c r="NJZ54" s="153"/>
      <c r="NKA54" s="153"/>
      <c r="NKB54" s="153"/>
      <c r="NKC54" s="153"/>
      <c r="NKD54" s="153"/>
      <c r="NKE54" s="153"/>
      <c r="NKF54" s="153"/>
      <c r="NKG54" s="153"/>
      <c r="NKH54" s="153"/>
      <c r="NKI54" s="153"/>
      <c r="NKJ54" s="153"/>
      <c r="NKK54" s="153"/>
      <c r="NKL54" s="153"/>
      <c r="NKM54" s="153"/>
      <c r="NKN54" s="153"/>
      <c r="NKO54" s="153"/>
      <c r="NKP54" s="153"/>
      <c r="NKQ54" s="153"/>
      <c r="NKR54" s="153"/>
      <c r="NKS54" s="153"/>
      <c r="NKT54" s="153"/>
      <c r="NKU54" s="153"/>
      <c r="NKV54" s="153"/>
      <c r="NKW54" s="153"/>
      <c r="NKX54" s="153"/>
      <c r="NKY54" s="153"/>
      <c r="NKZ54" s="153"/>
      <c r="NLA54" s="153"/>
      <c r="NLB54" s="153"/>
      <c r="NLC54" s="153"/>
      <c r="NLD54" s="153"/>
      <c r="NLE54" s="153"/>
      <c r="NLF54" s="153"/>
      <c r="NLG54" s="153"/>
      <c r="NLH54" s="153"/>
      <c r="NLI54" s="153"/>
      <c r="NLJ54" s="153"/>
      <c r="NLK54" s="153"/>
      <c r="NLL54" s="153"/>
      <c r="NLM54" s="153"/>
      <c r="NLN54" s="153"/>
      <c r="NLO54" s="153"/>
      <c r="NLP54" s="153"/>
      <c r="NLQ54" s="153"/>
      <c r="NLR54" s="153"/>
      <c r="NLS54" s="153"/>
      <c r="NLT54" s="153"/>
      <c r="NLU54" s="153"/>
      <c r="NLV54" s="153"/>
      <c r="NLW54" s="153"/>
      <c r="NLX54" s="153"/>
      <c r="NLY54" s="153"/>
      <c r="NLZ54" s="153"/>
      <c r="NMA54" s="153"/>
      <c r="NMB54" s="153"/>
      <c r="NMC54" s="153"/>
      <c r="NMD54" s="153"/>
      <c r="NME54" s="153"/>
      <c r="NMF54" s="153"/>
      <c r="NMG54" s="153"/>
      <c r="NMH54" s="153"/>
      <c r="NMI54" s="153"/>
      <c r="NMJ54" s="153"/>
      <c r="NMK54" s="153"/>
      <c r="NML54" s="153"/>
      <c r="NMM54" s="153"/>
      <c r="NMN54" s="153"/>
      <c r="NMO54" s="153"/>
      <c r="NMP54" s="153"/>
      <c r="NMQ54" s="153"/>
      <c r="NMR54" s="153"/>
      <c r="NMS54" s="153"/>
      <c r="NMT54" s="153"/>
      <c r="NMU54" s="153"/>
      <c r="NMV54" s="153"/>
      <c r="NMW54" s="153"/>
      <c r="NMX54" s="153"/>
      <c r="NMY54" s="153"/>
      <c r="NMZ54" s="153"/>
      <c r="NNA54" s="153"/>
      <c r="NNB54" s="153"/>
      <c r="NNC54" s="153"/>
      <c r="NND54" s="153"/>
      <c r="NNE54" s="153"/>
      <c r="NNF54" s="153"/>
      <c r="NNG54" s="153"/>
      <c r="NNH54" s="153"/>
      <c r="NNI54" s="153"/>
      <c r="NNJ54" s="153"/>
      <c r="NNK54" s="153"/>
      <c r="NNL54" s="153"/>
      <c r="NNM54" s="153"/>
      <c r="NNN54" s="153"/>
      <c r="NNO54" s="153"/>
      <c r="NNP54" s="153"/>
      <c r="NNQ54" s="153"/>
      <c r="NNR54" s="153"/>
      <c r="NNS54" s="153"/>
      <c r="NNT54" s="153"/>
      <c r="NNU54" s="153"/>
      <c r="NNV54" s="153"/>
      <c r="NNW54" s="153"/>
      <c r="NNX54" s="153"/>
      <c r="NNY54" s="153"/>
      <c r="NNZ54" s="153"/>
      <c r="NOA54" s="153"/>
      <c r="NOB54" s="153"/>
      <c r="NOC54" s="153"/>
      <c r="NOD54" s="153"/>
      <c r="NOE54" s="153"/>
      <c r="NOF54" s="153"/>
      <c r="NOG54" s="153"/>
      <c r="NOH54" s="153"/>
      <c r="NOI54" s="153"/>
      <c r="NOJ54" s="153"/>
      <c r="NOK54" s="153"/>
      <c r="NOL54" s="153"/>
      <c r="NOM54" s="153"/>
      <c r="NON54" s="153"/>
      <c r="NOO54" s="153"/>
      <c r="NOP54" s="153"/>
      <c r="NOQ54" s="153"/>
      <c r="NOR54" s="153"/>
      <c r="NOS54" s="153"/>
      <c r="NOT54" s="153"/>
      <c r="NOU54" s="153"/>
      <c r="NOV54" s="153"/>
      <c r="NOW54" s="153"/>
      <c r="NOX54" s="153"/>
      <c r="NOY54" s="153"/>
      <c r="NOZ54" s="153"/>
      <c r="NPA54" s="153"/>
      <c r="NPB54" s="153"/>
      <c r="NPC54" s="153"/>
      <c r="NPD54" s="153"/>
      <c r="NPE54" s="153"/>
      <c r="NPF54" s="153"/>
      <c r="NPG54" s="153"/>
      <c r="NPH54" s="153"/>
      <c r="NPI54" s="153"/>
      <c r="NPJ54" s="153"/>
      <c r="NPK54" s="153"/>
      <c r="NPL54" s="153"/>
      <c r="NPM54" s="153"/>
      <c r="NPN54" s="153"/>
      <c r="NPO54" s="153"/>
      <c r="NPP54" s="153"/>
      <c r="NPQ54" s="153"/>
      <c r="NPR54" s="153"/>
      <c r="NPS54" s="153"/>
      <c r="NPT54" s="153"/>
      <c r="NPU54" s="153"/>
      <c r="NPV54" s="153"/>
      <c r="NPW54" s="153"/>
      <c r="NPX54" s="153"/>
      <c r="NPY54" s="153"/>
      <c r="NPZ54" s="153"/>
      <c r="NQA54" s="153"/>
      <c r="NQB54" s="153"/>
      <c r="NQC54" s="153"/>
      <c r="NQD54" s="153"/>
      <c r="NQE54" s="153"/>
      <c r="NQF54" s="153"/>
      <c r="NQG54" s="153"/>
      <c r="NQH54" s="153"/>
      <c r="NQI54" s="153"/>
      <c r="NQJ54" s="153"/>
      <c r="NQK54" s="153"/>
      <c r="NQL54" s="153"/>
      <c r="NQM54" s="153"/>
      <c r="NQN54" s="153"/>
      <c r="NQO54" s="153"/>
      <c r="NQP54" s="153"/>
      <c r="NQQ54" s="153"/>
      <c r="NQR54" s="153"/>
      <c r="NQS54" s="153"/>
      <c r="NQT54" s="153"/>
      <c r="NQU54" s="153"/>
      <c r="NQV54" s="153"/>
      <c r="NQW54" s="153"/>
      <c r="NQX54" s="153"/>
      <c r="NQY54" s="153"/>
      <c r="NQZ54" s="153"/>
      <c r="NRA54" s="153"/>
      <c r="NRB54" s="153"/>
      <c r="NRC54" s="153"/>
      <c r="NRD54" s="153"/>
      <c r="NRE54" s="153"/>
      <c r="NRF54" s="153"/>
      <c r="NRG54" s="153"/>
      <c r="NRH54" s="153"/>
      <c r="NRI54" s="153"/>
      <c r="NRJ54" s="153"/>
      <c r="NRK54" s="153"/>
      <c r="NRL54" s="153"/>
      <c r="NRM54" s="153"/>
      <c r="NRN54" s="153"/>
      <c r="NRO54" s="153"/>
      <c r="NRP54" s="153"/>
      <c r="NRQ54" s="153"/>
      <c r="NRR54" s="153"/>
      <c r="NRS54" s="153"/>
      <c r="NRT54" s="153"/>
      <c r="NRU54" s="153"/>
      <c r="NRV54" s="153"/>
      <c r="NRW54" s="153"/>
      <c r="NRX54" s="153"/>
      <c r="NRY54" s="153"/>
      <c r="NRZ54" s="153"/>
      <c r="NSA54" s="153"/>
      <c r="NSB54" s="153"/>
      <c r="NSC54" s="153"/>
      <c r="NSD54" s="153"/>
      <c r="NSE54" s="153"/>
      <c r="NSF54" s="153"/>
      <c r="NSG54" s="153"/>
      <c r="NSH54" s="153"/>
      <c r="NSI54" s="153"/>
      <c r="NSJ54" s="153"/>
      <c r="NSK54" s="153"/>
      <c r="NSL54" s="153"/>
      <c r="NSM54" s="153"/>
      <c r="NSN54" s="153"/>
      <c r="NSO54" s="153"/>
      <c r="NSP54" s="153"/>
      <c r="NSQ54" s="153"/>
      <c r="NSR54" s="153"/>
      <c r="NSS54" s="153"/>
      <c r="NST54" s="153"/>
      <c r="NSU54" s="153"/>
      <c r="NSV54" s="153"/>
      <c r="NSW54" s="153"/>
      <c r="NSX54" s="153"/>
      <c r="NSY54" s="153"/>
      <c r="NSZ54" s="153"/>
      <c r="NTA54" s="153"/>
      <c r="NTB54" s="153"/>
      <c r="NTC54" s="153"/>
      <c r="NTD54" s="153"/>
      <c r="NTE54" s="153"/>
      <c r="NTF54" s="153"/>
      <c r="NTG54" s="153"/>
      <c r="NTH54" s="153"/>
      <c r="NTI54" s="153"/>
      <c r="NTJ54" s="153"/>
      <c r="NTK54" s="153"/>
      <c r="NTL54" s="153"/>
      <c r="NTM54" s="153"/>
      <c r="NTN54" s="153"/>
      <c r="NTO54" s="153"/>
      <c r="NTP54" s="153"/>
      <c r="NTQ54" s="153"/>
      <c r="NTR54" s="153"/>
      <c r="NTS54" s="153"/>
      <c r="NTT54" s="153"/>
      <c r="NTU54" s="153"/>
      <c r="NTV54" s="153"/>
      <c r="NTW54" s="153"/>
      <c r="NTX54" s="153"/>
      <c r="NTY54" s="153"/>
      <c r="NTZ54" s="153"/>
      <c r="NUA54" s="153"/>
      <c r="NUB54" s="153"/>
      <c r="NUC54" s="153"/>
      <c r="NUD54" s="153"/>
      <c r="NUE54" s="153"/>
      <c r="NUF54" s="153"/>
      <c r="NUG54" s="153"/>
      <c r="NUH54" s="153"/>
      <c r="NUI54" s="153"/>
      <c r="NUJ54" s="153"/>
      <c r="NUK54" s="153"/>
      <c r="NUL54" s="153"/>
      <c r="NUM54" s="153"/>
      <c r="NUN54" s="153"/>
      <c r="NUO54" s="153"/>
      <c r="NUP54" s="153"/>
      <c r="NUQ54" s="153"/>
      <c r="NUR54" s="153"/>
      <c r="NUS54" s="153"/>
      <c r="NUT54" s="153"/>
      <c r="NUU54" s="153"/>
      <c r="NUV54" s="153"/>
      <c r="NUW54" s="153"/>
      <c r="NUX54" s="153"/>
      <c r="NUY54" s="153"/>
      <c r="NUZ54" s="153"/>
      <c r="NVA54" s="153"/>
      <c r="NVB54" s="153"/>
      <c r="NVC54" s="153"/>
      <c r="NVD54" s="153"/>
      <c r="NVE54" s="153"/>
      <c r="NVF54" s="153"/>
      <c r="NVG54" s="153"/>
      <c r="NVH54" s="153"/>
      <c r="NVI54" s="153"/>
      <c r="NVJ54" s="153"/>
      <c r="NVK54" s="153"/>
      <c r="NVL54" s="153"/>
      <c r="NVM54" s="153"/>
      <c r="NVN54" s="153"/>
      <c r="NVO54" s="153"/>
      <c r="NVP54" s="153"/>
      <c r="NVQ54" s="153"/>
      <c r="NVR54" s="153"/>
      <c r="NVS54" s="153"/>
      <c r="NVT54" s="153"/>
      <c r="NVU54" s="153"/>
      <c r="NVV54" s="153"/>
      <c r="NVW54" s="153"/>
      <c r="NVX54" s="153"/>
      <c r="NVY54" s="153"/>
      <c r="NVZ54" s="153"/>
      <c r="NWA54" s="153"/>
      <c r="NWB54" s="153"/>
      <c r="NWC54" s="153"/>
      <c r="NWD54" s="153"/>
      <c r="NWE54" s="153"/>
      <c r="NWF54" s="153"/>
      <c r="NWG54" s="153"/>
      <c r="NWH54" s="153"/>
      <c r="NWI54" s="153"/>
      <c r="NWJ54" s="153"/>
      <c r="NWK54" s="153"/>
      <c r="NWL54" s="153"/>
      <c r="NWM54" s="153"/>
      <c r="NWN54" s="153"/>
      <c r="NWO54" s="153"/>
      <c r="NWP54" s="153"/>
      <c r="NWQ54" s="153"/>
      <c r="NWR54" s="153"/>
      <c r="NWS54" s="153"/>
      <c r="NWT54" s="153"/>
      <c r="NWU54" s="153"/>
      <c r="NWV54" s="153"/>
      <c r="NWW54" s="153"/>
      <c r="NWX54" s="153"/>
      <c r="NWY54" s="153"/>
      <c r="NWZ54" s="153"/>
      <c r="NXA54" s="153"/>
      <c r="NXB54" s="153"/>
      <c r="NXC54" s="153"/>
      <c r="NXD54" s="153"/>
      <c r="NXE54" s="153"/>
      <c r="NXF54" s="153"/>
      <c r="NXG54" s="153"/>
      <c r="NXH54" s="153"/>
      <c r="NXI54" s="153"/>
      <c r="NXJ54" s="153"/>
      <c r="NXK54" s="153"/>
      <c r="NXL54" s="153"/>
      <c r="NXM54" s="153"/>
      <c r="NXN54" s="153"/>
      <c r="NXO54" s="153"/>
      <c r="NXP54" s="153"/>
      <c r="NXQ54" s="153"/>
      <c r="NXR54" s="153"/>
      <c r="NXS54" s="153"/>
      <c r="NXT54" s="153"/>
      <c r="NXU54" s="153"/>
      <c r="NXV54" s="153"/>
      <c r="NXW54" s="153"/>
      <c r="NXX54" s="153"/>
      <c r="NXY54" s="153"/>
      <c r="NXZ54" s="153"/>
      <c r="NYA54" s="153"/>
      <c r="NYB54" s="153"/>
      <c r="NYC54" s="153"/>
      <c r="NYD54" s="153"/>
      <c r="NYE54" s="153"/>
      <c r="NYF54" s="153"/>
      <c r="NYG54" s="153"/>
      <c r="NYH54" s="153"/>
      <c r="NYI54" s="153"/>
      <c r="NYJ54" s="153"/>
      <c r="NYK54" s="153"/>
      <c r="NYL54" s="153"/>
      <c r="NYM54" s="153"/>
      <c r="NYN54" s="153"/>
      <c r="NYO54" s="153"/>
      <c r="NYP54" s="153"/>
      <c r="NYQ54" s="153"/>
      <c r="NYR54" s="153"/>
      <c r="NYS54" s="153"/>
      <c r="NYT54" s="153"/>
      <c r="NYU54" s="153"/>
      <c r="NYV54" s="153"/>
      <c r="NYW54" s="153"/>
      <c r="NYX54" s="153"/>
      <c r="NYY54" s="153"/>
      <c r="NYZ54" s="153"/>
      <c r="NZA54" s="153"/>
      <c r="NZB54" s="153"/>
      <c r="NZC54" s="153"/>
      <c r="NZD54" s="153"/>
      <c r="NZE54" s="153"/>
      <c r="NZF54" s="153"/>
      <c r="NZG54" s="153"/>
      <c r="NZH54" s="153"/>
      <c r="NZI54" s="153"/>
      <c r="NZJ54" s="153"/>
      <c r="NZK54" s="153"/>
      <c r="NZL54" s="153"/>
      <c r="NZM54" s="153"/>
      <c r="NZN54" s="153"/>
      <c r="NZO54" s="153"/>
      <c r="NZP54" s="153"/>
      <c r="NZQ54" s="153"/>
      <c r="NZR54" s="153"/>
      <c r="NZS54" s="153"/>
      <c r="NZT54" s="153"/>
      <c r="NZU54" s="153"/>
      <c r="NZV54" s="153"/>
      <c r="NZW54" s="153"/>
      <c r="NZX54" s="153"/>
      <c r="NZY54" s="153"/>
      <c r="NZZ54" s="153"/>
      <c r="OAA54" s="153"/>
      <c r="OAB54" s="153"/>
      <c r="OAC54" s="153"/>
      <c r="OAD54" s="153"/>
      <c r="OAE54" s="153"/>
      <c r="OAF54" s="153"/>
      <c r="OAG54" s="153"/>
      <c r="OAH54" s="153"/>
      <c r="OAI54" s="153"/>
      <c r="OAJ54" s="153"/>
      <c r="OAK54" s="153"/>
      <c r="OAL54" s="153"/>
      <c r="OAM54" s="153"/>
      <c r="OAN54" s="153"/>
      <c r="OAO54" s="153"/>
      <c r="OAP54" s="153"/>
      <c r="OAQ54" s="153"/>
      <c r="OAR54" s="153"/>
      <c r="OAS54" s="153"/>
      <c r="OAT54" s="153"/>
      <c r="OAU54" s="153"/>
      <c r="OAV54" s="153"/>
      <c r="OAW54" s="153"/>
      <c r="OAX54" s="153"/>
      <c r="OAY54" s="153"/>
      <c r="OAZ54" s="153"/>
      <c r="OBA54" s="153"/>
      <c r="OBB54" s="153"/>
      <c r="OBC54" s="153"/>
      <c r="OBD54" s="153"/>
      <c r="OBE54" s="153"/>
      <c r="OBF54" s="153"/>
      <c r="OBG54" s="153"/>
      <c r="OBH54" s="153"/>
      <c r="OBI54" s="153"/>
      <c r="OBJ54" s="153"/>
      <c r="OBK54" s="153"/>
      <c r="OBL54" s="153"/>
      <c r="OBM54" s="153"/>
      <c r="OBN54" s="153"/>
      <c r="OBO54" s="153"/>
      <c r="OBP54" s="153"/>
      <c r="OBQ54" s="153"/>
      <c r="OBR54" s="153"/>
      <c r="OBS54" s="153"/>
      <c r="OBT54" s="153"/>
      <c r="OBU54" s="153"/>
      <c r="OBV54" s="153"/>
      <c r="OBW54" s="153"/>
      <c r="OBX54" s="153"/>
      <c r="OBY54" s="153"/>
      <c r="OBZ54" s="153"/>
      <c r="OCA54" s="153"/>
      <c r="OCB54" s="153"/>
      <c r="OCC54" s="153"/>
      <c r="OCD54" s="153"/>
      <c r="OCE54" s="153"/>
      <c r="OCF54" s="153"/>
      <c r="OCG54" s="153"/>
      <c r="OCH54" s="153"/>
      <c r="OCI54" s="153"/>
      <c r="OCJ54" s="153"/>
      <c r="OCK54" s="153"/>
      <c r="OCL54" s="153"/>
      <c r="OCM54" s="153"/>
      <c r="OCN54" s="153"/>
      <c r="OCO54" s="153"/>
      <c r="OCP54" s="153"/>
      <c r="OCQ54" s="153"/>
      <c r="OCR54" s="153"/>
      <c r="OCS54" s="153"/>
      <c r="OCT54" s="153"/>
      <c r="OCU54" s="153"/>
      <c r="OCV54" s="153"/>
      <c r="OCW54" s="153"/>
      <c r="OCX54" s="153"/>
      <c r="OCY54" s="153"/>
      <c r="OCZ54" s="153"/>
      <c r="ODA54" s="153"/>
      <c r="ODB54" s="153"/>
      <c r="ODC54" s="153"/>
      <c r="ODD54" s="153"/>
      <c r="ODE54" s="153"/>
      <c r="ODF54" s="153"/>
      <c r="ODG54" s="153"/>
      <c r="ODH54" s="153"/>
      <c r="ODI54" s="153"/>
      <c r="ODJ54" s="153"/>
      <c r="ODK54" s="153"/>
      <c r="ODL54" s="153"/>
      <c r="ODM54" s="153"/>
      <c r="ODN54" s="153"/>
      <c r="ODO54" s="153"/>
      <c r="ODP54" s="153"/>
      <c r="ODQ54" s="153"/>
      <c r="ODR54" s="153"/>
      <c r="ODS54" s="153"/>
      <c r="ODT54" s="153"/>
      <c r="ODU54" s="153"/>
      <c r="ODV54" s="153"/>
      <c r="ODW54" s="153"/>
      <c r="ODX54" s="153"/>
      <c r="ODY54" s="153"/>
      <c r="ODZ54" s="153"/>
      <c r="OEA54" s="153"/>
      <c r="OEB54" s="153"/>
      <c r="OEC54" s="153"/>
      <c r="OED54" s="153"/>
      <c r="OEE54" s="153"/>
      <c r="OEF54" s="153"/>
      <c r="OEG54" s="153"/>
      <c r="OEH54" s="153"/>
      <c r="OEI54" s="153"/>
      <c r="OEJ54" s="153"/>
      <c r="OEK54" s="153"/>
      <c r="OEL54" s="153"/>
      <c r="OEM54" s="153"/>
      <c r="OEN54" s="153"/>
      <c r="OEO54" s="153"/>
      <c r="OEP54" s="153"/>
      <c r="OEQ54" s="153"/>
      <c r="OER54" s="153"/>
      <c r="OES54" s="153"/>
      <c r="OET54" s="153"/>
      <c r="OEU54" s="153"/>
      <c r="OEV54" s="153"/>
      <c r="OEW54" s="153"/>
      <c r="OEX54" s="153"/>
      <c r="OEY54" s="153"/>
      <c r="OEZ54" s="153"/>
      <c r="OFA54" s="153"/>
      <c r="OFB54" s="153"/>
      <c r="OFC54" s="153"/>
      <c r="OFD54" s="153"/>
      <c r="OFE54" s="153"/>
      <c r="OFF54" s="153"/>
      <c r="OFG54" s="153"/>
      <c r="OFH54" s="153"/>
      <c r="OFI54" s="153"/>
      <c r="OFJ54" s="153"/>
      <c r="OFK54" s="153"/>
      <c r="OFL54" s="153"/>
      <c r="OFM54" s="153"/>
      <c r="OFN54" s="153"/>
      <c r="OFO54" s="153"/>
      <c r="OFP54" s="153"/>
      <c r="OFQ54" s="153"/>
      <c r="OFR54" s="153"/>
      <c r="OFS54" s="153"/>
      <c r="OFT54" s="153"/>
      <c r="OFU54" s="153"/>
      <c r="OFV54" s="153"/>
      <c r="OFW54" s="153"/>
      <c r="OFX54" s="153"/>
      <c r="OFY54" s="153"/>
      <c r="OFZ54" s="153"/>
      <c r="OGA54" s="153"/>
      <c r="OGB54" s="153"/>
      <c r="OGC54" s="153"/>
      <c r="OGD54" s="153"/>
      <c r="OGE54" s="153"/>
      <c r="OGF54" s="153"/>
      <c r="OGG54" s="153"/>
      <c r="OGH54" s="153"/>
      <c r="OGI54" s="153"/>
      <c r="OGJ54" s="153"/>
      <c r="OGK54" s="153"/>
      <c r="OGL54" s="153"/>
      <c r="OGM54" s="153"/>
      <c r="OGN54" s="153"/>
      <c r="OGO54" s="153"/>
      <c r="OGP54" s="153"/>
      <c r="OGQ54" s="153"/>
      <c r="OGR54" s="153"/>
      <c r="OGS54" s="153"/>
      <c r="OGT54" s="153"/>
      <c r="OGU54" s="153"/>
      <c r="OGV54" s="153"/>
      <c r="OGW54" s="153"/>
      <c r="OGX54" s="153"/>
      <c r="OGY54" s="153"/>
      <c r="OGZ54" s="153"/>
      <c r="OHA54" s="153"/>
      <c r="OHB54" s="153"/>
      <c r="OHC54" s="153"/>
      <c r="OHD54" s="153"/>
      <c r="OHE54" s="153"/>
      <c r="OHF54" s="153"/>
      <c r="OHG54" s="153"/>
      <c r="OHH54" s="153"/>
      <c r="OHI54" s="153"/>
      <c r="OHJ54" s="153"/>
      <c r="OHK54" s="153"/>
      <c r="OHL54" s="153"/>
      <c r="OHM54" s="153"/>
      <c r="OHN54" s="153"/>
      <c r="OHO54" s="153"/>
      <c r="OHP54" s="153"/>
      <c r="OHQ54" s="153"/>
      <c r="OHR54" s="153"/>
      <c r="OHS54" s="153"/>
      <c r="OHT54" s="153"/>
      <c r="OHU54" s="153"/>
      <c r="OHV54" s="153"/>
      <c r="OHW54" s="153"/>
      <c r="OHX54" s="153"/>
      <c r="OHY54" s="153"/>
      <c r="OHZ54" s="153"/>
      <c r="OIA54" s="153"/>
      <c r="OIB54" s="153"/>
      <c r="OIC54" s="153"/>
      <c r="OID54" s="153"/>
      <c r="OIE54" s="153"/>
      <c r="OIF54" s="153"/>
      <c r="OIG54" s="153"/>
      <c r="OIH54" s="153"/>
      <c r="OII54" s="153"/>
      <c r="OIJ54" s="153"/>
      <c r="OIK54" s="153"/>
      <c r="OIL54" s="153"/>
      <c r="OIM54" s="153"/>
      <c r="OIN54" s="153"/>
      <c r="OIO54" s="153"/>
      <c r="OIP54" s="153"/>
      <c r="OIQ54" s="153"/>
      <c r="OIR54" s="153"/>
      <c r="OIS54" s="153"/>
      <c r="OIT54" s="153"/>
      <c r="OIU54" s="153"/>
      <c r="OIV54" s="153"/>
      <c r="OIW54" s="153"/>
      <c r="OIX54" s="153"/>
      <c r="OIY54" s="153"/>
      <c r="OIZ54" s="153"/>
      <c r="OJA54" s="153"/>
      <c r="OJB54" s="153"/>
      <c r="OJC54" s="153"/>
      <c r="OJD54" s="153"/>
      <c r="OJE54" s="153"/>
      <c r="OJF54" s="153"/>
      <c r="OJG54" s="153"/>
      <c r="OJH54" s="153"/>
      <c r="OJI54" s="153"/>
      <c r="OJJ54" s="153"/>
      <c r="OJK54" s="153"/>
      <c r="OJL54" s="153"/>
      <c r="OJM54" s="153"/>
      <c r="OJN54" s="153"/>
      <c r="OJO54" s="153"/>
      <c r="OJP54" s="153"/>
      <c r="OJQ54" s="153"/>
      <c r="OJR54" s="153"/>
      <c r="OJS54" s="153"/>
      <c r="OJT54" s="153"/>
      <c r="OJU54" s="153"/>
      <c r="OJV54" s="153"/>
      <c r="OJW54" s="153"/>
      <c r="OJX54" s="153"/>
      <c r="OJY54" s="153"/>
      <c r="OJZ54" s="153"/>
      <c r="OKA54" s="153"/>
      <c r="OKB54" s="153"/>
      <c r="OKC54" s="153"/>
      <c r="OKD54" s="153"/>
      <c r="OKE54" s="153"/>
      <c r="OKF54" s="153"/>
      <c r="OKG54" s="153"/>
      <c r="OKH54" s="153"/>
      <c r="OKI54" s="153"/>
      <c r="OKJ54" s="153"/>
      <c r="OKK54" s="153"/>
      <c r="OKL54" s="153"/>
      <c r="OKM54" s="153"/>
      <c r="OKN54" s="153"/>
      <c r="OKO54" s="153"/>
      <c r="OKP54" s="153"/>
      <c r="OKQ54" s="153"/>
      <c r="OKR54" s="153"/>
      <c r="OKS54" s="153"/>
      <c r="OKT54" s="153"/>
      <c r="OKU54" s="153"/>
      <c r="OKV54" s="153"/>
      <c r="OKW54" s="153"/>
      <c r="OKX54" s="153"/>
      <c r="OKY54" s="153"/>
      <c r="OKZ54" s="153"/>
      <c r="OLA54" s="153"/>
      <c r="OLB54" s="153"/>
      <c r="OLC54" s="153"/>
      <c r="OLD54" s="153"/>
      <c r="OLE54" s="153"/>
      <c r="OLF54" s="153"/>
      <c r="OLG54" s="153"/>
      <c r="OLH54" s="153"/>
      <c r="OLI54" s="153"/>
      <c r="OLJ54" s="153"/>
      <c r="OLK54" s="153"/>
      <c r="OLL54" s="153"/>
      <c r="OLM54" s="153"/>
      <c r="OLN54" s="153"/>
      <c r="OLO54" s="153"/>
      <c r="OLP54" s="153"/>
      <c r="OLQ54" s="153"/>
      <c r="OLR54" s="153"/>
      <c r="OLS54" s="153"/>
      <c r="OLT54" s="153"/>
      <c r="OLU54" s="153"/>
      <c r="OLV54" s="153"/>
      <c r="OLW54" s="153"/>
      <c r="OLX54" s="153"/>
      <c r="OLY54" s="153"/>
      <c r="OLZ54" s="153"/>
      <c r="OMA54" s="153"/>
      <c r="OMB54" s="153"/>
      <c r="OMC54" s="153"/>
      <c r="OMD54" s="153"/>
      <c r="OME54" s="153"/>
      <c r="OMF54" s="153"/>
      <c r="OMG54" s="153"/>
      <c r="OMH54" s="153"/>
      <c r="OMI54" s="153"/>
      <c r="OMJ54" s="153"/>
      <c r="OMK54" s="153"/>
      <c r="OML54" s="153"/>
      <c r="OMM54" s="153"/>
      <c r="OMN54" s="153"/>
      <c r="OMO54" s="153"/>
      <c r="OMP54" s="153"/>
      <c r="OMQ54" s="153"/>
      <c r="OMR54" s="153"/>
      <c r="OMS54" s="153"/>
      <c r="OMT54" s="153"/>
      <c r="OMU54" s="153"/>
      <c r="OMV54" s="153"/>
      <c r="OMW54" s="153"/>
      <c r="OMX54" s="153"/>
      <c r="OMY54" s="153"/>
      <c r="OMZ54" s="153"/>
      <c r="ONA54" s="153"/>
      <c r="ONB54" s="153"/>
      <c r="ONC54" s="153"/>
      <c r="OND54" s="153"/>
      <c r="ONE54" s="153"/>
      <c r="ONF54" s="153"/>
      <c r="ONG54" s="153"/>
      <c r="ONH54" s="153"/>
      <c r="ONI54" s="153"/>
      <c r="ONJ54" s="153"/>
      <c r="ONK54" s="153"/>
      <c r="ONL54" s="153"/>
      <c r="ONM54" s="153"/>
      <c r="ONN54" s="153"/>
      <c r="ONO54" s="153"/>
      <c r="ONP54" s="153"/>
      <c r="ONQ54" s="153"/>
      <c r="ONR54" s="153"/>
      <c r="ONS54" s="153"/>
      <c r="ONT54" s="153"/>
      <c r="ONU54" s="153"/>
      <c r="ONV54" s="153"/>
      <c r="ONW54" s="153"/>
      <c r="ONX54" s="153"/>
      <c r="ONY54" s="153"/>
      <c r="ONZ54" s="153"/>
      <c r="OOA54" s="153"/>
      <c r="OOB54" s="153"/>
      <c r="OOC54" s="153"/>
      <c r="OOD54" s="153"/>
      <c r="OOE54" s="153"/>
      <c r="OOF54" s="153"/>
      <c r="OOG54" s="153"/>
      <c r="OOH54" s="153"/>
      <c r="OOI54" s="153"/>
      <c r="OOJ54" s="153"/>
      <c r="OOK54" s="153"/>
      <c r="OOL54" s="153"/>
      <c r="OOM54" s="153"/>
      <c r="OON54" s="153"/>
      <c r="OOO54" s="153"/>
      <c r="OOP54" s="153"/>
      <c r="OOQ54" s="153"/>
      <c r="OOR54" s="153"/>
      <c r="OOS54" s="153"/>
      <c r="OOT54" s="153"/>
      <c r="OOU54" s="153"/>
      <c r="OOV54" s="153"/>
      <c r="OOW54" s="153"/>
      <c r="OOX54" s="153"/>
      <c r="OOY54" s="153"/>
      <c r="OOZ54" s="153"/>
      <c r="OPA54" s="153"/>
      <c r="OPB54" s="153"/>
      <c r="OPC54" s="153"/>
      <c r="OPD54" s="153"/>
      <c r="OPE54" s="153"/>
      <c r="OPF54" s="153"/>
      <c r="OPG54" s="153"/>
      <c r="OPH54" s="153"/>
      <c r="OPI54" s="153"/>
      <c r="OPJ54" s="153"/>
      <c r="OPK54" s="153"/>
      <c r="OPL54" s="153"/>
      <c r="OPM54" s="153"/>
      <c r="OPN54" s="153"/>
      <c r="OPO54" s="153"/>
      <c r="OPP54" s="153"/>
      <c r="OPQ54" s="153"/>
      <c r="OPR54" s="153"/>
      <c r="OPS54" s="153"/>
      <c r="OPT54" s="153"/>
      <c r="OPU54" s="153"/>
      <c r="OPV54" s="153"/>
      <c r="OPW54" s="153"/>
      <c r="OPX54" s="153"/>
      <c r="OPY54" s="153"/>
      <c r="OPZ54" s="153"/>
      <c r="OQA54" s="153"/>
      <c r="OQB54" s="153"/>
      <c r="OQC54" s="153"/>
      <c r="OQD54" s="153"/>
      <c r="OQE54" s="153"/>
      <c r="OQF54" s="153"/>
      <c r="OQG54" s="153"/>
      <c r="OQH54" s="153"/>
      <c r="OQI54" s="153"/>
      <c r="OQJ54" s="153"/>
      <c r="OQK54" s="153"/>
      <c r="OQL54" s="153"/>
      <c r="OQM54" s="153"/>
      <c r="OQN54" s="153"/>
      <c r="OQO54" s="153"/>
      <c r="OQP54" s="153"/>
      <c r="OQQ54" s="153"/>
      <c r="OQR54" s="153"/>
      <c r="OQS54" s="153"/>
      <c r="OQT54" s="153"/>
      <c r="OQU54" s="153"/>
      <c r="OQV54" s="153"/>
      <c r="OQW54" s="153"/>
      <c r="OQX54" s="153"/>
      <c r="OQY54" s="153"/>
      <c r="OQZ54" s="153"/>
      <c r="ORA54" s="153"/>
      <c r="ORB54" s="153"/>
      <c r="ORC54" s="153"/>
      <c r="ORD54" s="153"/>
      <c r="ORE54" s="153"/>
      <c r="ORF54" s="153"/>
      <c r="ORG54" s="153"/>
      <c r="ORH54" s="153"/>
      <c r="ORI54" s="153"/>
      <c r="ORJ54" s="153"/>
      <c r="ORK54" s="153"/>
      <c r="ORL54" s="153"/>
      <c r="ORM54" s="153"/>
      <c r="ORN54" s="153"/>
      <c r="ORO54" s="153"/>
      <c r="ORP54" s="153"/>
      <c r="ORQ54" s="153"/>
      <c r="ORR54" s="153"/>
      <c r="ORS54" s="153"/>
      <c r="ORT54" s="153"/>
      <c r="ORU54" s="153"/>
      <c r="ORV54" s="153"/>
      <c r="ORW54" s="153"/>
      <c r="ORX54" s="153"/>
      <c r="ORY54" s="153"/>
      <c r="ORZ54" s="153"/>
      <c r="OSA54" s="153"/>
      <c r="OSB54" s="153"/>
      <c r="OSC54" s="153"/>
      <c r="OSD54" s="153"/>
      <c r="OSE54" s="153"/>
      <c r="OSF54" s="153"/>
      <c r="OSG54" s="153"/>
      <c r="OSH54" s="153"/>
      <c r="OSI54" s="153"/>
      <c r="OSJ54" s="153"/>
      <c r="OSK54" s="153"/>
      <c r="OSL54" s="153"/>
      <c r="OSM54" s="153"/>
      <c r="OSN54" s="153"/>
      <c r="OSO54" s="153"/>
      <c r="OSP54" s="153"/>
      <c r="OSQ54" s="153"/>
      <c r="OSR54" s="153"/>
      <c r="OSS54" s="153"/>
      <c r="OST54" s="153"/>
      <c r="OSU54" s="153"/>
      <c r="OSV54" s="153"/>
      <c r="OSW54" s="153"/>
      <c r="OSX54" s="153"/>
      <c r="OSY54" s="153"/>
      <c r="OSZ54" s="153"/>
      <c r="OTA54" s="153"/>
      <c r="OTB54" s="153"/>
      <c r="OTC54" s="153"/>
      <c r="OTD54" s="153"/>
      <c r="OTE54" s="153"/>
      <c r="OTF54" s="153"/>
      <c r="OTG54" s="153"/>
      <c r="OTH54" s="153"/>
      <c r="OTI54" s="153"/>
      <c r="OTJ54" s="153"/>
      <c r="OTK54" s="153"/>
      <c r="OTL54" s="153"/>
      <c r="OTM54" s="153"/>
      <c r="OTN54" s="153"/>
      <c r="OTO54" s="153"/>
      <c r="OTP54" s="153"/>
      <c r="OTQ54" s="153"/>
      <c r="OTR54" s="153"/>
      <c r="OTS54" s="153"/>
      <c r="OTT54" s="153"/>
      <c r="OTU54" s="153"/>
      <c r="OTV54" s="153"/>
      <c r="OTW54" s="153"/>
      <c r="OTX54" s="153"/>
      <c r="OTY54" s="153"/>
      <c r="OTZ54" s="153"/>
      <c r="OUA54" s="153"/>
      <c r="OUB54" s="153"/>
      <c r="OUC54" s="153"/>
      <c r="OUD54" s="153"/>
      <c r="OUE54" s="153"/>
      <c r="OUF54" s="153"/>
      <c r="OUG54" s="153"/>
      <c r="OUH54" s="153"/>
      <c r="OUI54" s="153"/>
      <c r="OUJ54" s="153"/>
      <c r="OUK54" s="153"/>
      <c r="OUL54" s="153"/>
      <c r="OUM54" s="153"/>
      <c r="OUN54" s="153"/>
      <c r="OUO54" s="153"/>
      <c r="OUP54" s="153"/>
      <c r="OUQ54" s="153"/>
      <c r="OUR54" s="153"/>
      <c r="OUS54" s="153"/>
      <c r="OUT54" s="153"/>
      <c r="OUU54" s="153"/>
      <c r="OUV54" s="153"/>
      <c r="OUW54" s="153"/>
      <c r="OUX54" s="153"/>
      <c r="OUY54" s="153"/>
      <c r="OUZ54" s="153"/>
      <c r="OVA54" s="153"/>
      <c r="OVB54" s="153"/>
      <c r="OVC54" s="153"/>
      <c r="OVD54" s="153"/>
      <c r="OVE54" s="153"/>
      <c r="OVF54" s="153"/>
      <c r="OVG54" s="153"/>
      <c r="OVH54" s="153"/>
      <c r="OVI54" s="153"/>
      <c r="OVJ54" s="153"/>
      <c r="OVK54" s="153"/>
      <c r="OVL54" s="153"/>
      <c r="OVM54" s="153"/>
      <c r="OVN54" s="153"/>
      <c r="OVO54" s="153"/>
      <c r="OVP54" s="153"/>
      <c r="OVQ54" s="153"/>
      <c r="OVR54" s="153"/>
      <c r="OVS54" s="153"/>
      <c r="OVT54" s="153"/>
      <c r="OVU54" s="153"/>
      <c r="OVV54" s="153"/>
      <c r="OVW54" s="153"/>
      <c r="OVX54" s="153"/>
      <c r="OVY54" s="153"/>
      <c r="OVZ54" s="153"/>
      <c r="OWA54" s="153"/>
      <c r="OWB54" s="153"/>
      <c r="OWC54" s="153"/>
      <c r="OWD54" s="153"/>
      <c r="OWE54" s="153"/>
      <c r="OWF54" s="153"/>
      <c r="OWG54" s="153"/>
      <c r="OWH54" s="153"/>
      <c r="OWI54" s="153"/>
      <c r="OWJ54" s="153"/>
      <c r="OWK54" s="153"/>
      <c r="OWL54" s="153"/>
      <c r="OWM54" s="153"/>
      <c r="OWN54" s="153"/>
      <c r="OWO54" s="153"/>
      <c r="OWP54" s="153"/>
      <c r="OWQ54" s="153"/>
      <c r="OWR54" s="153"/>
      <c r="OWS54" s="153"/>
      <c r="OWT54" s="153"/>
      <c r="OWU54" s="153"/>
      <c r="OWV54" s="153"/>
      <c r="OWW54" s="153"/>
      <c r="OWX54" s="153"/>
      <c r="OWY54" s="153"/>
      <c r="OWZ54" s="153"/>
      <c r="OXA54" s="153"/>
      <c r="OXB54" s="153"/>
      <c r="OXC54" s="153"/>
      <c r="OXD54" s="153"/>
      <c r="OXE54" s="153"/>
      <c r="OXF54" s="153"/>
      <c r="OXG54" s="153"/>
      <c r="OXH54" s="153"/>
      <c r="OXI54" s="153"/>
      <c r="OXJ54" s="153"/>
      <c r="OXK54" s="153"/>
      <c r="OXL54" s="153"/>
      <c r="OXM54" s="153"/>
      <c r="OXN54" s="153"/>
      <c r="OXO54" s="153"/>
      <c r="OXP54" s="153"/>
      <c r="OXQ54" s="153"/>
      <c r="OXR54" s="153"/>
      <c r="OXS54" s="153"/>
      <c r="OXT54" s="153"/>
      <c r="OXU54" s="153"/>
      <c r="OXV54" s="153"/>
      <c r="OXW54" s="153"/>
      <c r="OXX54" s="153"/>
      <c r="OXY54" s="153"/>
      <c r="OXZ54" s="153"/>
      <c r="OYA54" s="153"/>
      <c r="OYB54" s="153"/>
      <c r="OYC54" s="153"/>
      <c r="OYD54" s="153"/>
      <c r="OYE54" s="153"/>
      <c r="OYF54" s="153"/>
      <c r="OYG54" s="153"/>
      <c r="OYH54" s="153"/>
      <c r="OYI54" s="153"/>
      <c r="OYJ54" s="153"/>
      <c r="OYK54" s="153"/>
      <c r="OYL54" s="153"/>
      <c r="OYM54" s="153"/>
      <c r="OYN54" s="153"/>
      <c r="OYO54" s="153"/>
      <c r="OYP54" s="153"/>
      <c r="OYQ54" s="153"/>
      <c r="OYR54" s="153"/>
      <c r="OYS54" s="153"/>
      <c r="OYT54" s="153"/>
      <c r="OYU54" s="153"/>
      <c r="OYV54" s="153"/>
      <c r="OYW54" s="153"/>
      <c r="OYX54" s="153"/>
      <c r="OYY54" s="153"/>
      <c r="OYZ54" s="153"/>
      <c r="OZA54" s="153"/>
      <c r="OZB54" s="153"/>
      <c r="OZC54" s="153"/>
      <c r="OZD54" s="153"/>
      <c r="OZE54" s="153"/>
      <c r="OZF54" s="153"/>
      <c r="OZG54" s="153"/>
      <c r="OZH54" s="153"/>
      <c r="OZI54" s="153"/>
      <c r="OZJ54" s="153"/>
      <c r="OZK54" s="153"/>
      <c r="OZL54" s="153"/>
      <c r="OZM54" s="153"/>
      <c r="OZN54" s="153"/>
      <c r="OZO54" s="153"/>
      <c r="OZP54" s="153"/>
      <c r="OZQ54" s="153"/>
      <c r="OZR54" s="153"/>
      <c r="OZS54" s="153"/>
      <c r="OZT54" s="153"/>
      <c r="OZU54" s="153"/>
      <c r="OZV54" s="153"/>
      <c r="OZW54" s="153"/>
      <c r="OZX54" s="153"/>
      <c r="OZY54" s="153"/>
      <c r="OZZ54" s="153"/>
      <c r="PAA54" s="153"/>
      <c r="PAB54" s="153"/>
      <c r="PAC54" s="153"/>
      <c r="PAD54" s="153"/>
      <c r="PAE54" s="153"/>
      <c r="PAF54" s="153"/>
      <c r="PAG54" s="153"/>
      <c r="PAH54" s="153"/>
      <c r="PAI54" s="153"/>
      <c r="PAJ54" s="153"/>
      <c r="PAK54" s="153"/>
      <c r="PAL54" s="153"/>
      <c r="PAM54" s="153"/>
      <c r="PAN54" s="153"/>
      <c r="PAO54" s="153"/>
      <c r="PAP54" s="153"/>
      <c r="PAQ54" s="153"/>
      <c r="PAR54" s="153"/>
      <c r="PAS54" s="153"/>
      <c r="PAT54" s="153"/>
      <c r="PAU54" s="153"/>
      <c r="PAV54" s="153"/>
      <c r="PAW54" s="153"/>
      <c r="PAX54" s="153"/>
      <c r="PAY54" s="153"/>
      <c r="PAZ54" s="153"/>
      <c r="PBA54" s="153"/>
      <c r="PBB54" s="153"/>
      <c r="PBC54" s="153"/>
      <c r="PBD54" s="153"/>
      <c r="PBE54" s="153"/>
      <c r="PBF54" s="153"/>
      <c r="PBG54" s="153"/>
      <c r="PBH54" s="153"/>
      <c r="PBI54" s="153"/>
      <c r="PBJ54" s="153"/>
      <c r="PBK54" s="153"/>
      <c r="PBL54" s="153"/>
      <c r="PBM54" s="153"/>
      <c r="PBN54" s="153"/>
      <c r="PBO54" s="153"/>
      <c r="PBP54" s="153"/>
      <c r="PBQ54" s="153"/>
      <c r="PBR54" s="153"/>
      <c r="PBS54" s="153"/>
      <c r="PBT54" s="153"/>
      <c r="PBU54" s="153"/>
      <c r="PBV54" s="153"/>
      <c r="PBW54" s="153"/>
      <c r="PBX54" s="153"/>
      <c r="PBY54" s="153"/>
      <c r="PBZ54" s="153"/>
      <c r="PCA54" s="153"/>
      <c r="PCB54" s="153"/>
      <c r="PCC54" s="153"/>
      <c r="PCD54" s="153"/>
      <c r="PCE54" s="153"/>
      <c r="PCF54" s="153"/>
      <c r="PCG54" s="153"/>
      <c r="PCH54" s="153"/>
      <c r="PCI54" s="153"/>
      <c r="PCJ54" s="153"/>
      <c r="PCK54" s="153"/>
      <c r="PCL54" s="153"/>
      <c r="PCM54" s="153"/>
      <c r="PCN54" s="153"/>
      <c r="PCO54" s="153"/>
      <c r="PCP54" s="153"/>
      <c r="PCQ54" s="153"/>
      <c r="PCR54" s="153"/>
      <c r="PCS54" s="153"/>
      <c r="PCT54" s="153"/>
      <c r="PCU54" s="153"/>
      <c r="PCV54" s="153"/>
      <c r="PCW54" s="153"/>
      <c r="PCX54" s="153"/>
      <c r="PCY54" s="153"/>
      <c r="PCZ54" s="153"/>
      <c r="PDA54" s="153"/>
      <c r="PDB54" s="153"/>
      <c r="PDC54" s="153"/>
      <c r="PDD54" s="153"/>
      <c r="PDE54" s="153"/>
      <c r="PDF54" s="153"/>
      <c r="PDG54" s="153"/>
      <c r="PDH54" s="153"/>
      <c r="PDI54" s="153"/>
      <c r="PDJ54" s="153"/>
      <c r="PDK54" s="153"/>
      <c r="PDL54" s="153"/>
      <c r="PDM54" s="153"/>
      <c r="PDN54" s="153"/>
      <c r="PDO54" s="153"/>
      <c r="PDP54" s="153"/>
      <c r="PDQ54" s="153"/>
      <c r="PDR54" s="153"/>
      <c r="PDS54" s="153"/>
      <c r="PDT54" s="153"/>
      <c r="PDU54" s="153"/>
      <c r="PDV54" s="153"/>
      <c r="PDW54" s="153"/>
      <c r="PDX54" s="153"/>
      <c r="PDY54" s="153"/>
      <c r="PDZ54" s="153"/>
      <c r="PEA54" s="153"/>
      <c r="PEB54" s="153"/>
      <c r="PEC54" s="153"/>
      <c r="PED54" s="153"/>
      <c r="PEE54" s="153"/>
      <c r="PEF54" s="153"/>
      <c r="PEG54" s="153"/>
      <c r="PEH54" s="153"/>
      <c r="PEI54" s="153"/>
      <c r="PEJ54" s="153"/>
      <c r="PEK54" s="153"/>
      <c r="PEL54" s="153"/>
      <c r="PEM54" s="153"/>
      <c r="PEN54" s="153"/>
      <c r="PEO54" s="153"/>
      <c r="PEP54" s="153"/>
      <c r="PEQ54" s="153"/>
      <c r="PER54" s="153"/>
      <c r="PES54" s="153"/>
      <c r="PET54" s="153"/>
      <c r="PEU54" s="153"/>
      <c r="PEV54" s="153"/>
      <c r="PEW54" s="153"/>
      <c r="PEX54" s="153"/>
      <c r="PEY54" s="153"/>
      <c r="PEZ54" s="153"/>
      <c r="PFA54" s="153"/>
      <c r="PFB54" s="153"/>
      <c r="PFC54" s="153"/>
      <c r="PFD54" s="153"/>
      <c r="PFE54" s="153"/>
      <c r="PFF54" s="153"/>
      <c r="PFG54" s="153"/>
      <c r="PFH54" s="153"/>
      <c r="PFI54" s="153"/>
      <c r="PFJ54" s="153"/>
      <c r="PFK54" s="153"/>
      <c r="PFL54" s="153"/>
      <c r="PFM54" s="153"/>
      <c r="PFN54" s="153"/>
      <c r="PFO54" s="153"/>
      <c r="PFP54" s="153"/>
      <c r="PFQ54" s="153"/>
      <c r="PFR54" s="153"/>
      <c r="PFS54" s="153"/>
      <c r="PFT54" s="153"/>
      <c r="PFU54" s="153"/>
      <c r="PFV54" s="153"/>
      <c r="PFW54" s="153"/>
      <c r="PFX54" s="153"/>
      <c r="PFY54" s="153"/>
      <c r="PFZ54" s="153"/>
      <c r="PGA54" s="153"/>
      <c r="PGB54" s="153"/>
      <c r="PGC54" s="153"/>
      <c r="PGD54" s="153"/>
      <c r="PGE54" s="153"/>
      <c r="PGF54" s="153"/>
      <c r="PGG54" s="153"/>
      <c r="PGH54" s="153"/>
      <c r="PGI54" s="153"/>
      <c r="PGJ54" s="153"/>
      <c r="PGK54" s="153"/>
      <c r="PGL54" s="153"/>
      <c r="PGM54" s="153"/>
      <c r="PGN54" s="153"/>
      <c r="PGO54" s="153"/>
      <c r="PGP54" s="153"/>
      <c r="PGQ54" s="153"/>
      <c r="PGR54" s="153"/>
      <c r="PGS54" s="153"/>
      <c r="PGT54" s="153"/>
      <c r="PGU54" s="153"/>
      <c r="PGV54" s="153"/>
      <c r="PGW54" s="153"/>
      <c r="PGX54" s="153"/>
      <c r="PGY54" s="153"/>
      <c r="PGZ54" s="153"/>
      <c r="PHA54" s="153"/>
      <c r="PHB54" s="153"/>
      <c r="PHC54" s="153"/>
      <c r="PHD54" s="153"/>
      <c r="PHE54" s="153"/>
      <c r="PHF54" s="153"/>
      <c r="PHG54" s="153"/>
      <c r="PHH54" s="153"/>
      <c r="PHI54" s="153"/>
      <c r="PHJ54" s="153"/>
      <c r="PHK54" s="153"/>
      <c r="PHL54" s="153"/>
      <c r="PHM54" s="153"/>
      <c r="PHN54" s="153"/>
      <c r="PHO54" s="153"/>
      <c r="PHP54" s="153"/>
      <c r="PHQ54" s="153"/>
      <c r="PHR54" s="153"/>
      <c r="PHS54" s="153"/>
      <c r="PHT54" s="153"/>
      <c r="PHU54" s="153"/>
      <c r="PHV54" s="153"/>
      <c r="PHW54" s="153"/>
      <c r="PHX54" s="153"/>
      <c r="PHY54" s="153"/>
      <c r="PHZ54" s="153"/>
      <c r="PIA54" s="153"/>
      <c r="PIB54" s="153"/>
      <c r="PIC54" s="153"/>
      <c r="PID54" s="153"/>
      <c r="PIE54" s="153"/>
      <c r="PIF54" s="153"/>
      <c r="PIG54" s="153"/>
      <c r="PIH54" s="153"/>
      <c r="PII54" s="153"/>
      <c r="PIJ54" s="153"/>
      <c r="PIK54" s="153"/>
      <c r="PIL54" s="153"/>
      <c r="PIM54" s="153"/>
      <c r="PIN54" s="153"/>
      <c r="PIO54" s="153"/>
      <c r="PIP54" s="153"/>
      <c r="PIQ54" s="153"/>
      <c r="PIR54" s="153"/>
      <c r="PIS54" s="153"/>
      <c r="PIT54" s="153"/>
      <c r="PIU54" s="153"/>
      <c r="PIV54" s="153"/>
      <c r="PIW54" s="153"/>
      <c r="PIX54" s="153"/>
      <c r="PIY54" s="153"/>
      <c r="PIZ54" s="153"/>
      <c r="PJA54" s="153"/>
      <c r="PJB54" s="153"/>
      <c r="PJC54" s="153"/>
      <c r="PJD54" s="153"/>
      <c r="PJE54" s="153"/>
      <c r="PJF54" s="153"/>
      <c r="PJG54" s="153"/>
      <c r="PJH54" s="153"/>
      <c r="PJI54" s="153"/>
      <c r="PJJ54" s="153"/>
      <c r="PJK54" s="153"/>
      <c r="PJL54" s="153"/>
      <c r="PJM54" s="153"/>
      <c r="PJN54" s="153"/>
      <c r="PJO54" s="153"/>
      <c r="PJP54" s="153"/>
      <c r="PJQ54" s="153"/>
      <c r="PJR54" s="153"/>
      <c r="PJS54" s="153"/>
      <c r="PJT54" s="153"/>
      <c r="PJU54" s="153"/>
      <c r="PJV54" s="153"/>
      <c r="PJW54" s="153"/>
      <c r="PJX54" s="153"/>
      <c r="PJY54" s="153"/>
      <c r="PJZ54" s="153"/>
      <c r="PKA54" s="153"/>
      <c r="PKB54" s="153"/>
      <c r="PKC54" s="153"/>
      <c r="PKD54" s="153"/>
      <c r="PKE54" s="153"/>
      <c r="PKF54" s="153"/>
      <c r="PKG54" s="153"/>
      <c r="PKH54" s="153"/>
      <c r="PKI54" s="153"/>
      <c r="PKJ54" s="153"/>
      <c r="PKK54" s="153"/>
      <c r="PKL54" s="153"/>
      <c r="PKM54" s="153"/>
      <c r="PKN54" s="153"/>
      <c r="PKO54" s="153"/>
      <c r="PKP54" s="153"/>
      <c r="PKQ54" s="153"/>
      <c r="PKR54" s="153"/>
      <c r="PKS54" s="153"/>
      <c r="PKT54" s="153"/>
      <c r="PKU54" s="153"/>
      <c r="PKV54" s="153"/>
      <c r="PKW54" s="153"/>
      <c r="PKX54" s="153"/>
      <c r="PKY54" s="153"/>
      <c r="PKZ54" s="153"/>
      <c r="PLA54" s="153"/>
      <c r="PLB54" s="153"/>
      <c r="PLC54" s="153"/>
      <c r="PLD54" s="153"/>
      <c r="PLE54" s="153"/>
      <c r="PLF54" s="153"/>
      <c r="PLG54" s="153"/>
      <c r="PLH54" s="153"/>
      <c r="PLI54" s="153"/>
      <c r="PLJ54" s="153"/>
      <c r="PLK54" s="153"/>
      <c r="PLL54" s="153"/>
      <c r="PLM54" s="153"/>
      <c r="PLN54" s="153"/>
      <c r="PLO54" s="153"/>
      <c r="PLP54" s="153"/>
      <c r="PLQ54" s="153"/>
      <c r="PLR54" s="153"/>
      <c r="PLS54" s="153"/>
      <c r="PLT54" s="153"/>
      <c r="PLU54" s="153"/>
      <c r="PLV54" s="153"/>
      <c r="PLW54" s="153"/>
      <c r="PLX54" s="153"/>
      <c r="PLY54" s="153"/>
      <c r="PLZ54" s="153"/>
      <c r="PMA54" s="153"/>
      <c r="PMB54" s="153"/>
      <c r="PMC54" s="153"/>
      <c r="PMD54" s="153"/>
      <c r="PME54" s="153"/>
      <c r="PMF54" s="153"/>
      <c r="PMG54" s="153"/>
      <c r="PMH54" s="153"/>
      <c r="PMI54" s="153"/>
      <c r="PMJ54" s="153"/>
      <c r="PMK54" s="153"/>
      <c r="PML54" s="153"/>
      <c r="PMM54" s="153"/>
      <c r="PMN54" s="153"/>
      <c r="PMO54" s="153"/>
      <c r="PMP54" s="153"/>
      <c r="PMQ54" s="153"/>
      <c r="PMR54" s="153"/>
      <c r="PMS54" s="153"/>
      <c r="PMT54" s="153"/>
      <c r="PMU54" s="153"/>
      <c r="PMV54" s="153"/>
      <c r="PMW54" s="153"/>
      <c r="PMX54" s="153"/>
      <c r="PMY54" s="153"/>
      <c r="PMZ54" s="153"/>
      <c r="PNA54" s="153"/>
      <c r="PNB54" s="153"/>
      <c r="PNC54" s="153"/>
      <c r="PND54" s="153"/>
      <c r="PNE54" s="153"/>
      <c r="PNF54" s="153"/>
      <c r="PNG54" s="153"/>
      <c r="PNH54" s="153"/>
      <c r="PNI54" s="153"/>
      <c r="PNJ54" s="153"/>
      <c r="PNK54" s="153"/>
      <c r="PNL54" s="153"/>
      <c r="PNM54" s="153"/>
      <c r="PNN54" s="153"/>
      <c r="PNO54" s="153"/>
      <c r="PNP54" s="153"/>
      <c r="PNQ54" s="153"/>
      <c r="PNR54" s="153"/>
      <c r="PNS54" s="153"/>
      <c r="PNT54" s="153"/>
      <c r="PNU54" s="153"/>
      <c r="PNV54" s="153"/>
      <c r="PNW54" s="153"/>
      <c r="PNX54" s="153"/>
      <c r="PNY54" s="153"/>
      <c r="PNZ54" s="153"/>
      <c r="POA54" s="153"/>
      <c r="POB54" s="153"/>
      <c r="POC54" s="153"/>
      <c r="POD54" s="153"/>
      <c r="POE54" s="153"/>
      <c r="POF54" s="153"/>
      <c r="POG54" s="153"/>
      <c r="POH54" s="153"/>
      <c r="POI54" s="153"/>
      <c r="POJ54" s="153"/>
      <c r="POK54" s="153"/>
      <c r="POL54" s="153"/>
      <c r="POM54" s="153"/>
      <c r="PON54" s="153"/>
      <c r="POO54" s="153"/>
      <c r="POP54" s="153"/>
      <c r="POQ54" s="153"/>
      <c r="POR54" s="153"/>
      <c r="POS54" s="153"/>
      <c r="POT54" s="153"/>
      <c r="POU54" s="153"/>
      <c r="POV54" s="153"/>
      <c r="POW54" s="153"/>
      <c r="POX54" s="153"/>
      <c r="POY54" s="153"/>
      <c r="POZ54" s="153"/>
      <c r="PPA54" s="153"/>
      <c r="PPB54" s="153"/>
      <c r="PPC54" s="153"/>
      <c r="PPD54" s="153"/>
      <c r="PPE54" s="153"/>
      <c r="PPF54" s="153"/>
      <c r="PPG54" s="153"/>
      <c r="PPH54" s="153"/>
      <c r="PPI54" s="153"/>
      <c r="PPJ54" s="153"/>
      <c r="PPK54" s="153"/>
      <c r="PPL54" s="153"/>
      <c r="PPM54" s="153"/>
      <c r="PPN54" s="153"/>
      <c r="PPO54" s="153"/>
      <c r="PPP54" s="153"/>
      <c r="PPQ54" s="153"/>
      <c r="PPR54" s="153"/>
      <c r="PPS54" s="153"/>
      <c r="PPT54" s="153"/>
      <c r="PPU54" s="153"/>
      <c r="PPV54" s="153"/>
      <c r="PPW54" s="153"/>
      <c r="PPX54" s="153"/>
      <c r="PPY54" s="153"/>
      <c r="PPZ54" s="153"/>
      <c r="PQA54" s="153"/>
      <c r="PQB54" s="153"/>
      <c r="PQC54" s="153"/>
      <c r="PQD54" s="153"/>
      <c r="PQE54" s="153"/>
      <c r="PQF54" s="153"/>
      <c r="PQG54" s="153"/>
      <c r="PQH54" s="153"/>
      <c r="PQI54" s="153"/>
      <c r="PQJ54" s="153"/>
      <c r="PQK54" s="153"/>
      <c r="PQL54" s="153"/>
      <c r="PQM54" s="153"/>
      <c r="PQN54" s="153"/>
      <c r="PQO54" s="153"/>
      <c r="PQP54" s="153"/>
      <c r="PQQ54" s="153"/>
      <c r="PQR54" s="153"/>
      <c r="PQS54" s="153"/>
      <c r="PQT54" s="153"/>
      <c r="PQU54" s="153"/>
      <c r="PQV54" s="153"/>
      <c r="PQW54" s="153"/>
      <c r="PQX54" s="153"/>
      <c r="PQY54" s="153"/>
      <c r="PQZ54" s="153"/>
      <c r="PRA54" s="153"/>
      <c r="PRB54" s="153"/>
      <c r="PRC54" s="153"/>
      <c r="PRD54" s="153"/>
      <c r="PRE54" s="153"/>
      <c r="PRF54" s="153"/>
      <c r="PRG54" s="153"/>
      <c r="PRH54" s="153"/>
      <c r="PRI54" s="153"/>
      <c r="PRJ54" s="153"/>
      <c r="PRK54" s="153"/>
      <c r="PRL54" s="153"/>
      <c r="PRM54" s="153"/>
      <c r="PRN54" s="153"/>
      <c r="PRO54" s="153"/>
      <c r="PRP54" s="153"/>
      <c r="PRQ54" s="153"/>
      <c r="PRR54" s="153"/>
      <c r="PRS54" s="153"/>
      <c r="PRT54" s="153"/>
      <c r="PRU54" s="153"/>
      <c r="PRV54" s="153"/>
      <c r="PRW54" s="153"/>
      <c r="PRX54" s="153"/>
      <c r="PRY54" s="153"/>
      <c r="PRZ54" s="153"/>
      <c r="PSA54" s="153"/>
      <c r="PSB54" s="153"/>
      <c r="PSC54" s="153"/>
      <c r="PSD54" s="153"/>
      <c r="PSE54" s="153"/>
      <c r="PSF54" s="153"/>
      <c r="PSG54" s="153"/>
      <c r="PSH54" s="153"/>
      <c r="PSI54" s="153"/>
      <c r="PSJ54" s="153"/>
      <c r="PSK54" s="153"/>
      <c r="PSL54" s="153"/>
      <c r="PSM54" s="153"/>
      <c r="PSN54" s="153"/>
      <c r="PSO54" s="153"/>
      <c r="PSP54" s="153"/>
      <c r="PSQ54" s="153"/>
      <c r="PSR54" s="153"/>
      <c r="PSS54" s="153"/>
      <c r="PST54" s="153"/>
      <c r="PSU54" s="153"/>
      <c r="PSV54" s="153"/>
      <c r="PSW54" s="153"/>
      <c r="PSX54" s="153"/>
      <c r="PSY54" s="153"/>
      <c r="PSZ54" s="153"/>
      <c r="PTA54" s="153"/>
      <c r="PTB54" s="153"/>
      <c r="PTC54" s="153"/>
      <c r="PTD54" s="153"/>
      <c r="PTE54" s="153"/>
      <c r="PTF54" s="153"/>
      <c r="PTG54" s="153"/>
      <c r="PTH54" s="153"/>
      <c r="PTI54" s="153"/>
      <c r="PTJ54" s="153"/>
      <c r="PTK54" s="153"/>
      <c r="PTL54" s="153"/>
      <c r="PTM54" s="153"/>
      <c r="PTN54" s="153"/>
      <c r="PTO54" s="153"/>
      <c r="PTP54" s="153"/>
      <c r="PTQ54" s="153"/>
      <c r="PTR54" s="153"/>
      <c r="PTS54" s="153"/>
      <c r="PTT54" s="153"/>
      <c r="PTU54" s="153"/>
      <c r="PTV54" s="153"/>
      <c r="PTW54" s="153"/>
      <c r="PTX54" s="153"/>
      <c r="PTY54" s="153"/>
      <c r="PTZ54" s="153"/>
      <c r="PUA54" s="153"/>
      <c r="PUB54" s="153"/>
      <c r="PUC54" s="153"/>
      <c r="PUD54" s="153"/>
      <c r="PUE54" s="153"/>
      <c r="PUF54" s="153"/>
      <c r="PUG54" s="153"/>
      <c r="PUH54" s="153"/>
      <c r="PUI54" s="153"/>
      <c r="PUJ54" s="153"/>
      <c r="PUK54" s="153"/>
      <c r="PUL54" s="153"/>
      <c r="PUM54" s="153"/>
      <c r="PUN54" s="153"/>
      <c r="PUO54" s="153"/>
      <c r="PUP54" s="153"/>
      <c r="PUQ54" s="153"/>
      <c r="PUR54" s="153"/>
      <c r="PUS54" s="153"/>
      <c r="PUT54" s="153"/>
      <c r="PUU54" s="153"/>
      <c r="PUV54" s="153"/>
      <c r="PUW54" s="153"/>
      <c r="PUX54" s="153"/>
      <c r="PUY54" s="153"/>
      <c r="PUZ54" s="153"/>
      <c r="PVA54" s="153"/>
      <c r="PVB54" s="153"/>
      <c r="PVC54" s="153"/>
      <c r="PVD54" s="153"/>
      <c r="PVE54" s="153"/>
      <c r="PVF54" s="153"/>
      <c r="PVG54" s="153"/>
      <c r="PVH54" s="153"/>
      <c r="PVI54" s="153"/>
      <c r="PVJ54" s="153"/>
      <c r="PVK54" s="153"/>
      <c r="PVL54" s="153"/>
      <c r="PVM54" s="153"/>
      <c r="PVN54" s="153"/>
      <c r="PVO54" s="153"/>
      <c r="PVP54" s="153"/>
      <c r="PVQ54" s="153"/>
      <c r="PVR54" s="153"/>
      <c r="PVS54" s="153"/>
      <c r="PVT54" s="153"/>
      <c r="PVU54" s="153"/>
      <c r="PVV54" s="153"/>
      <c r="PVW54" s="153"/>
      <c r="PVX54" s="153"/>
      <c r="PVY54" s="153"/>
      <c r="PVZ54" s="153"/>
      <c r="PWA54" s="153"/>
      <c r="PWB54" s="153"/>
      <c r="PWC54" s="153"/>
      <c r="PWD54" s="153"/>
      <c r="PWE54" s="153"/>
      <c r="PWF54" s="153"/>
      <c r="PWG54" s="153"/>
      <c r="PWH54" s="153"/>
      <c r="PWI54" s="153"/>
      <c r="PWJ54" s="153"/>
      <c r="PWK54" s="153"/>
      <c r="PWL54" s="153"/>
      <c r="PWM54" s="153"/>
      <c r="PWN54" s="153"/>
      <c r="PWO54" s="153"/>
      <c r="PWP54" s="153"/>
      <c r="PWQ54" s="153"/>
      <c r="PWR54" s="153"/>
      <c r="PWS54" s="153"/>
      <c r="PWT54" s="153"/>
      <c r="PWU54" s="153"/>
      <c r="PWV54" s="153"/>
      <c r="PWW54" s="153"/>
      <c r="PWX54" s="153"/>
      <c r="PWY54" s="153"/>
      <c r="PWZ54" s="153"/>
      <c r="PXA54" s="153"/>
      <c r="PXB54" s="153"/>
      <c r="PXC54" s="153"/>
      <c r="PXD54" s="153"/>
      <c r="PXE54" s="153"/>
      <c r="PXF54" s="153"/>
      <c r="PXG54" s="153"/>
      <c r="PXH54" s="153"/>
      <c r="PXI54" s="153"/>
      <c r="PXJ54" s="153"/>
      <c r="PXK54" s="153"/>
      <c r="PXL54" s="153"/>
      <c r="PXM54" s="153"/>
      <c r="PXN54" s="153"/>
      <c r="PXO54" s="153"/>
      <c r="PXP54" s="153"/>
      <c r="PXQ54" s="153"/>
      <c r="PXR54" s="153"/>
      <c r="PXS54" s="153"/>
      <c r="PXT54" s="153"/>
      <c r="PXU54" s="153"/>
      <c r="PXV54" s="153"/>
      <c r="PXW54" s="153"/>
      <c r="PXX54" s="153"/>
      <c r="PXY54" s="153"/>
      <c r="PXZ54" s="153"/>
      <c r="PYA54" s="153"/>
      <c r="PYB54" s="153"/>
      <c r="PYC54" s="153"/>
      <c r="PYD54" s="153"/>
      <c r="PYE54" s="153"/>
      <c r="PYF54" s="153"/>
      <c r="PYG54" s="153"/>
      <c r="PYH54" s="153"/>
      <c r="PYI54" s="153"/>
      <c r="PYJ54" s="153"/>
      <c r="PYK54" s="153"/>
      <c r="PYL54" s="153"/>
      <c r="PYM54" s="153"/>
      <c r="PYN54" s="153"/>
      <c r="PYO54" s="153"/>
      <c r="PYP54" s="153"/>
      <c r="PYQ54" s="153"/>
      <c r="PYR54" s="153"/>
      <c r="PYS54" s="153"/>
      <c r="PYT54" s="153"/>
      <c r="PYU54" s="153"/>
      <c r="PYV54" s="153"/>
      <c r="PYW54" s="153"/>
      <c r="PYX54" s="153"/>
      <c r="PYY54" s="153"/>
      <c r="PYZ54" s="153"/>
      <c r="PZA54" s="153"/>
      <c r="PZB54" s="153"/>
      <c r="PZC54" s="153"/>
      <c r="PZD54" s="153"/>
      <c r="PZE54" s="153"/>
      <c r="PZF54" s="153"/>
      <c r="PZG54" s="153"/>
      <c r="PZH54" s="153"/>
      <c r="PZI54" s="153"/>
      <c r="PZJ54" s="153"/>
      <c r="PZK54" s="153"/>
      <c r="PZL54" s="153"/>
      <c r="PZM54" s="153"/>
      <c r="PZN54" s="153"/>
      <c r="PZO54" s="153"/>
      <c r="PZP54" s="153"/>
      <c r="PZQ54" s="153"/>
      <c r="PZR54" s="153"/>
      <c r="PZS54" s="153"/>
      <c r="PZT54" s="153"/>
      <c r="PZU54" s="153"/>
      <c r="PZV54" s="153"/>
      <c r="PZW54" s="153"/>
      <c r="PZX54" s="153"/>
      <c r="PZY54" s="153"/>
      <c r="PZZ54" s="153"/>
      <c r="QAA54" s="153"/>
      <c r="QAB54" s="153"/>
      <c r="QAC54" s="153"/>
      <c r="QAD54" s="153"/>
      <c r="QAE54" s="153"/>
      <c r="QAF54" s="153"/>
      <c r="QAG54" s="153"/>
      <c r="QAH54" s="153"/>
      <c r="QAI54" s="153"/>
      <c r="QAJ54" s="153"/>
      <c r="QAK54" s="153"/>
      <c r="QAL54" s="153"/>
      <c r="QAM54" s="153"/>
      <c r="QAN54" s="153"/>
      <c r="QAO54" s="153"/>
      <c r="QAP54" s="153"/>
      <c r="QAQ54" s="153"/>
      <c r="QAR54" s="153"/>
      <c r="QAS54" s="153"/>
      <c r="QAT54" s="153"/>
      <c r="QAU54" s="153"/>
      <c r="QAV54" s="153"/>
      <c r="QAW54" s="153"/>
      <c r="QAX54" s="153"/>
      <c r="QAY54" s="153"/>
      <c r="QAZ54" s="153"/>
      <c r="QBA54" s="153"/>
      <c r="QBB54" s="153"/>
      <c r="QBC54" s="153"/>
      <c r="QBD54" s="153"/>
      <c r="QBE54" s="153"/>
      <c r="QBF54" s="153"/>
      <c r="QBG54" s="153"/>
      <c r="QBH54" s="153"/>
      <c r="QBI54" s="153"/>
      <c r="QBJ54" s="153"/>
      <c r="QBK54" s="153"/>
      <c r="QBL54" s="153"/>
      <c r="QBM54" s="153"/>
      <c r="QBN54" s="153"/>
      <c r="QBO54" s="153"/>
      <c r="QBP54" s="153"/>
      <c r="QBQ54" s="153"/>
      <c r="QBR54" s="153"/>
      <c r="QBS54" s="153"/>
      <c r="QBT54" s="153"/>
      <c r="QBU54" s="153"/>
      <c r="QBV54" s="153"/>
      <c r="QBW54" s="153"/>
      <c r="QBX54" s="153"/>
      <c r="QBY54" s="153"/>
      <c r="QBZ54" s="153"/>
      <c r="QCA54" s="153"/>
      <c r="QCB54" s="153"/>
      <c r="QCC54" s="153"/>
      <c r="QCD54" s="153"/>
      <c r="QCE54" s="153"/>
      <c r="QCF54" s="153"/>
      <c r="QCG54" s="153"/>
      <c r="QCH54" s="153"/>
      <c r="QCI54" s="153"/>
      <c r="QCJ54" s="153"/>
      <c r="QCK54" s="153"/>
      <c r="QCL54" s="153"/>
      <c r="QCM54" s="153"/>
      <c r="QCN54" s="153"/>
      <c r="QCO54" s="153"/>
      <c r="QCP54" s="153"/>
      <c r="QCQ54" s="153"/>
      <c r="QCR54" s="153"/>
      <c r="QCS54" s="153"/>
      <c r="QCT54" s="153"/>
      <c r="QCU54" s="153"/>
      <c r="QCV54" s="153"/>
      <c r="QCW54" s="153"/>
      <c r="QCX54" s="153"/>
      <c r="QCY54" s="153"/>
      <c r="QCZ54" s="153"/>
      <c r="QDA54" s="153"/>
      <c r="QDB54" s="153"/>
      <c r="QDC54" s="153"/>
      <c r="QDD54" s="153"/>
      <c r="QDE54" s="153"/>
      <c r="QDF54" s="153"/>
      <c r="QDG54" s="153"/>
      <c r="QDH54" s="153"/>
      <c r="QDI54" s="153"/>
      <c r="QDJ54" s="153"/>
      <c r="QDK54" s="153"/>
      <c r="QDL54" s="153"/>
      <c r="QDM54" s="153"/>
      <c r="QDN54" s="153"/>
      <c r="QDO54" s="153"/>
      <c r="QDP54" s="153"/>
      <c r="QDQ54" s="153"/>
      <c r="QDR54" s="153"/>
      <c r="QDS54" s="153"/>
      <c r="QDT54" s="153"/>
      <c r="QDU54" s="153"/>
      <c r="QDV54" s="153"/>
      <c r="QDW54" s="153"/>
      <c r="QDX54" s="153"/>
      <c r="QDY54" s="153"/>
      <c r="QDZ54" s="153"/>
      <c r="QEA54" s="153"/>
      <c r="QEB54" s="153"/>
      <c r="QEC54" s="153"/>
      <c r="QED54" s="153"/>
      <c r="QEE54" s="153"/>
      <c r="QEF54" s="153"/>
      <c r="QEG54" s="153"/>
      <c r="QEH54" s="153"/>
      <c r="QEI54" s="153"/>
      <c r="QEJ54" s="153"/>
      <c r="QEK54" s="153"/>
      <c r="QEL54" s="153"/>
      <c r="QEM54" s="153"/>
      <c r="QEN54" s="153"/>
      <c r="QEO54" s="153"/>
      <c r="QEP54" s="153"/>
      <c r="QEQ54" s="153"/>
      <c r="QER54" s="153"/>
      <c r="QES54" s="153"/>
      <c r="QET54" s="153"/>
      <c r="QEU54" s="153"/>
      <c r="QEV54" s="153"/>
      <c r="QEW54" s="153"/>
      <c r="QEX54" s="153"/>
      <c r="QEY54" s="153"/>
      <c r="QEZ54" s="153"/>
      <c r="QFA54" s="153"/>
      <c r="QFB54" s="153"/>
      <c r="QFC54" s="153"/>
      <c r="QFD54" s="153"/>
      <c r="QFE54" s="153"/>
      <c r="QFF54" s="153"/>
      <c r="QFG54" s="153"/>
      <c r="QFH54" s="153"/>
      <c r="QFI54" s="153"/>
      <c r="QFJ54" s="153"/>
      <c r="QFK54" s="153"/>
      <c r="QFL54" s="153"/>
      <c r="QFM54" s="153"/>
      <c r="QFN54" s="153"/>
      <c r="QFO54" s="153"/>
      <c r="QFP54" s="153"/>
      <c r="QFQ54" s="153"/>
      <c r="QFR54" s="153"/>
      <c r="QFS54" s="153"/>
      <c r="QFT54" s="153"/>
      <c r="QFU54" s="153"/>
      <c r="QFV54" s="153"/>
      <c r="QFW54" s="153"/>
      <c r="QFX54" s="153"/>
      <c r="QFY54" s="153"/>
      <c r="QFZ54" s="153"/>
      <c r="QGA54" s="153"/>
      <c r="QGB54" s="153"/>
      <c r="QGC54" s="153"/>
      <c r="QGD54" s="153"/>
      <c r="QGE54" s="153"/>
      <c r="QGF54" s="153"/>
      <c r="QGG54" s="153"/>
      <c r="QGH54" s="153"/>
      <c r="QGI54" s="153"/>
      <c r="QGJ54" s="153"/>
      <c r="QGK54" s="153"/>
      <c r="QGL54" s="153"/>
      <c r="QGM54" s="153"/>
      <c r="QGN54" s="153"/>
      <c r="QGO54" s="153"/>
      <c r="QGP54" s="153"/>
      <c r="QGQ54" s="153"/>
      <c r="QGR54" s="153"/>
      <c r="QGS54" s="153"/>
      <c r="QGT54" s="153"/>
      <c r="QGU54" s="153"/>
      <c r="QGV54" s="153"/>
      <c r="QGW54" s="153"/>
      <c r="QGX54" s="153"/>
      <c r="QGY54" s="153"/>
      <c r="QGZ54" s="153"/>
      <c r="QHA54" s="153"/>
      <c r="QHB54" s="153"/>
      <c r="QHC54" s="153"/>
      <c r="QHD54" s="153"/>
      <c r="QHE54" s="153"/>
      <c r="QHF54" s="153"/>
      <c r="QHG54" s="153"/>
      <c r="QHH54" s="153"/>
      <c r="QHI54" s="153"/>
      <c r="QHJ54" s="153"/>
      <c r="QHK54" s="153"/>
      <c r="QHL54" s="153"/>
      <c r="QHM54" s="153"/>
      <c r="QHN54" s="153"/>
      <c r="QHO54" s="153"/>
      <c r="QHP54" s="153"/>
      <c r="QHQ54" s="153"/>
      <c r="QHR54" s="153"/>
      <c r="QHS54" s="153"/>
      <c r="QHT54" s="153"/>
      <c r="QHU54" s="153"/>
      <c r="QHV54" s="153"/>
      <c r="QHW54" s="153"/>
      <c r="QHX54" s="153"/>
      <c r="QHY54" s="153"/>
      <c r="QHZ54" s="153"/>
      <c r="QIA54" s="153"/>
      <c r="QIB54" s="153"/>
      <c r="QIC54" s="153"/>
      <c r="QID54" s="153"/>
      <c r="QIE54" s="153"/>
      <c r="QIF54" s="153"/>
      <c r="QIG54" s="153"/>
      <c r="QIH54" s="153"/>
      <c r="QII54" s="153"/>
      <c r="QIJ54" s="153"/>
      <c r="QIK54" s="153"/>
      <c r="QIL54" s="153"/>
      <c r="QIM54" s="153"/>
      <c r="QIN54" s="153"/>
      <c r="QIO54" s="153"/>
      <c r="QIP54" s="153"/>
      <c r="QIQ54" s="153"/>
      <c r="QIR54" s="153"/>
      <c r="QIS54" s="153"/>
      <c r="QIT54" s="153"/>
      <c r="QIU54" s="153"/>
      <c r="QIV54" s="153"/>
      <c r="QIW54" s="153"/>
      <c r="QIX54" s="153"/>
      <c r="QIY54" s="153"/>
      <c r="QIZ54" s="153"/>
      <c r="QJA54" s="153"/>
      <c r="QJB54" s="153"/>
      <c r="QJC54" s="153"/>
      <c r="QJD54" s="153"/>
      <c r="QJE54" s="153"/>
      <c r="QJF54" s="153"/>
      <c r="QJG54" s="153"/>
      <c r="QJH54" s="153"/>
      <c r="QJI54" s="153"/>
      <c r="QJJ54" s="153"/>
      <c r="QJK54" s="153"/>
      <c r="QJL54" s="153"/>
      <c r="QJM54" s="153"/>
      <c r="QJN54" s="153"/>
      <c r="QJO54" s="153"/>
      <c r="QJP54" s="153"/>
      <c r="QJQ54" s="153"/>
      <c r="QJR54" s="153"/>
      <c r="QJS54" s="153"/>
      <c r="QJT54" s="153"/>
      <c r="QJU54" s="153"/>
      <c r="QJV54" s="153"/>
      <c r="QJW54" s="153"/>
      <c r="QJX54" s="153"/>
      <c r="QJY54" s="153"/>
      <c r="QJZ54" s="153"/>
      <c r="QKA54" s="153"/>
      <c r="QKB54" s="153"/>
      <c r="QKC54" s="153"/>
      <c r="QKD54" s="153"/>
      <c r="QKE54" s="153"/>
      <c r="QKF54" s="153"/>
      <c r="QKG54" s="153"/>
      <c r="QKH54" s="153"/>
      <c r="QKI54" s="153"/>
      <c r="QKJ54" s="153"/>
      <c r="QKK54" s="153"/>
      <c r="QKL54" s="153"/>
      <c r="QKM54" s="153"/>
      <c r="QKN54" s="153"/>
      <c r="QKO54" s="153"/>
      <c r="QKP54" s="153"/>
      <c r="QKQ54" s="153"/>
      <c r="QKR54" s="153"/>
      <c r="QKS54" s="153"/>
      <c r="QKT54" s="153"/>
      <c r="QKU54" s="153"/>
      <c r="QKV54" s="153"/>
      <c r="QKW54" s="153"/>
      <c r="QKX54" s="153"/>
      <c r="QKY54" s="153"/>
      <c r="QKZ54" s="153"/>
      <c r="QLA54" s="153"/>
      <c r="QLB54" s="153"/>
      <c r="QLC54" s="153"/>
      <c r="QLD54" s="153"/>
      <c r="QLE54" s="153"/>
      <c r="QLF54" s="153"/>
      <c r="QLG54" s="153"/>
      <c r="QLH54" s="153"/>
      <c r="QLI54" s="153"/>
      <c r="QLJ54" s="153"/>
      <c r="QLK54" s="153"/>
      <c r="QLL54" s="153"/>
      <c r="QLM54" s="153"/>
      <c r="QLN54" s="153"/>
      <c r="QLO54" s="153"/>
      <c r="QLP54" s="153"/>
      <c r="QLQ54" s="153"/>
      <c r="QLR54" s="153"/>
      <c r="QLS54" s="153"/>
      <c r="QLT54" s="153"/>
      <c r="QLU54" s="153"/>
      <c r="QLV54" s="153"/>
      <c r="QLW54" s="153"/>
      <c r="QLX54" s="153"/>
      <c r="QLY54" s="153"/>
      <c r="QLZ54" s="153"/>
      <c r="QMA54" s="153"/>
      <c r="QMB54" s="153"/>
      <c r="QMC54" s="153"/>
      <c r="QMD54" s="153"/>
      <c r="QME54" s="153"/>
      <c r="QMF54" s="153"/>
      <c r="QMG54" s="153"/>
      <c r="QMH54" s="153"/>
      <c r="QMI54" s="153"/>
      <c r="QMJ54" s="153"/>
      <c r="QMK54" s="153"/>
      <c r="QML54" s="153"/>
      <c r="QMM54" s="153"/>
      <c r="QMN54" s="153"/>
      <c r="QMO54" s="153"/>
      <c r="QMP54" s="153"/>
      <c r="QMQ54" s="153"/>
      <c r="QMR54" s="153"/>
      <c r="QMS54" s="153"/>
      <c r="QMT54" s="153"/>
      <c r="QMU54" s="153"/>
      <c r="QMV54" s="153"/>
      <c r="QMW54" s="153"/>
      <c r="QMX54" s="153"/>
      <c r="QMY54" s="153"/>
      <c r="QMZ54" s="153"/>
      <c r="QNA54" s="153"/>
      <c r="QNB54" s="153"/>
      <c r="QNC54" s="153"/>
      <c r="QND54" s="153"/>
      <c r="QNE54" s="153"/>
      <c r="QNF54" s="153"/>
      <c r="QNG54" s="153"/>
      <c r="QNH54" s="153"/>
      <c r="QNI54" s="153"/>
      <c r="QNJ54" s="153"/>
      <c r="QNK54" s="153"/>
      <c r="QNL54" s="153"/>
      <c r="QNM54" s="153"/>
      <c r="QNN54" s="153"/>
      <c r="QNO54" s="153"/>
      <c r="QNP54" s="153"/>
      <c r="QNQ54" s="153"/>
      <c r="QNR54" s="153"/>
      <c r="QNS54" s="153"/>
      <c r="QNT54" s="153"/>
      <c r="QNU54" s="153"/>
      <c r="QNV54" s="153"/>
      <c r="QNW54" s="153"/>
      <c r="QNX54" s="153"/>
      <c r="QNY54" s="153"/>
      <c r="QNZ54" s="153"/>
      <c r="QOA54" s="153"/>
      <c r="QOB54" s="153"/>
      <c r="QOC54" s="153"/>
      <c r="QOD54" s="153"/>
      <c r="QOE54" s="153"/>
      <c r="QOF54" s="153"/>
      <c r="QOG54" s="153"/>
      <c r="QOH54" s="153"/>
      <c r="QOI54" s="153"/>
      <c r="QOJ54" s="153"/>
      <c r="QOK54" s="153"/>
      <c r="QOL54" s="153"/>
      <c r="QOM54" s="153"/>
      <c r="QON54" s="153"/>
      <c r="QOO54" s="153"/>
      <c r="QOP54" s="153"/>
      <c r="QOQ54" s="153"/>
      <c r="QOR54" s="153"/>
      <c r="QOS54" s="153"/>
      <c r="QOT54" s="153"/>
      <c r="QOU54" s="153"/>
      <c r="QOV54" s="153"/>
      <c r="QOW54" s="153"/>
      <c r="QOX54" s="153"/>
      <c r="QOY54" s="153"/>
      <c r="QOZ54" s="153"/>
      <c r="QPA54" s="153"/>
      <c r="QPB54" s="153"/>
      <c r="QPC54" s="153"/>
      <c r="QPD54" s="153"/>
      <c r="QPE54" s="153"/>
      <c r="QPF54" s="153"/>
      <c r="QPG54" s="153"/>
      <c r="QPH54" s="153"/>
      <c r="QPI54" s="153"/>
      <c r="QPJ54" s="153"/>
      <c r="QPK54" s="153"/>
      <c r="QPL54" s="153"/>
      <c r="QPM54" s="153"/>
      <c r="QPN54" s="153"/>
      <c r="QPO54" s="153"/>
      <c r="QPP54" s="153"/>
      <c r="QPQ54" s="153"/>
      <c r="QPR54" s="153"/>
      <c r="QPS54" s="153"/>
      <c r="QPT54" s="153"/>
      <c r="QPU54" s="153"/>
      <c r="QPV54" s="153"/>
      <c r="QPW54" s="153"/>
      <c r="QPX54" s="153"/>
      <c r="QPY54" s="153"/>
      <c r="QPZ54" s="153"/>
      <c r="QQA54" s="153"/>
      <c r="QQB54" s="153"/>
      <c r="QQC54" s="153"/>
      <c r="QQD54" s="153"/>
      <c r="QQE54" s="153"/>
      <c r="QQF54" s="153"/>
      <c r="QQG54" s="153"/>
      <c r="QQH54" s="153"/>
      <c r="QQI54" s="153"/>
      <c r="QQJ54" s="153"/>
      <c r="QQK54" s="153"/>
      <c r="QQL54" s="153"/>
      <c r="QQM54" s="153"/>
      <c r="QQN54" s="153"/>
      <c r="QQO54" s="153"/>
      <c r="QQP54" s="153"/>
      <c r="QQQ54" s="153"/>
      <c r="QQR54" s="153"/>
      <c r="QQS54" s="153"/>
      <c r="QQT54" s="153"/>
      <c r="QQU54" s="153"/>
      <c r="QQV54" s="153"/>
      <c r="QQW54" s="153"/>
      <c r="QQX54" s="153"/>
      <c r="QQY54" s="153"/>
      <c r="QQZ54" s="153"/>
      <c r="QRA54" s="153"/>
      <c r="QRB54" s="153"/>
      <c r="QRC54" s="153"/>
      <c r="QRD54" s="153"/>
      <c r="QRE54" s="153"/>
      <c r="QRF54" s="153"/>
      <c r="QRG54" s="153"/>
      <c r="QRH54" s="153"/>
      <c r="QRI54" s="153"/>
      <c r="QRJ54" s="153"/>
      <c r="QRK54" s="153"/>
      <c r="QRL54" s="153"/>
      <c r="QRM54" s="153"/>
      <c r="QRN54" s="153"/>
      <c r="QRO54" s="153"/>
      <c r="QRP54" s="153"/>
      <c r="QRQ54" s="153"/>
      <c r="QRR54" s="153"/>
      <c r="QRS54" s="153"/>
      <c r="QRT54" s="153"/>
      <c r="QRU54" s="153"/>
      <c r="QRV54" s="153"/>
      <c r="QRW54" s="153"/>
      <c r="QRX54" s="153"/>
      <c r="QRY54" s="153"/>
      <c r="QRZ54" s="153"/>
      <c r="QSA54" s="153"/>
      <c r="QSB54" s="153"/>
      <c r="QSC54" s="153"/>
      <c r="QSD54" s="153"/>
      <c r="QSE54" s="153"/>
      <c r="QSF54" s="153"/>
      <c r="QSG54" s="153"/>
      <c r="QSH54" s="153"/>
      <c r="QSI54" s="153"/>
      <c r="QSJ54" s="153"/>
      <c r="QSK54" s="153"/>
      <c r="QSL54" s="153"/>
      <c r="QSM54" s="153"/>
      <c r="QSN54" s="153"/>
      <c r="QSO54" s="153"/>
      <c r="QSP54" s="153"/>
      <c r="QSQ54" s="153"/>
      <c r="QSR54" s="153"/>
      <c r="QSS54" s="153"/>
      <c r="QST54" s="153"/>
      <c r="QSU54" s="153"/>
      <c r="QSV54" s="153"/>
      <c r="QSW54" s="153"/>
      <c r="QSX54" s="153"/>
      <c r="QSY54" s="153"/>
      <c r="QSZ54" s="153"/>
      <c r="QTA54" s="153"/>
      <c r="QTB54" s="153"/>
      <c r="QTC54" s="153"/>
      <c r="QTD54" s="153"/>
      <c r="QTE54" s="153"/>
      <c r="QTF54" s="153"/>
      <c r="QTG54" s="153"/>
      <c r="QTH54" s="153"/>
      <c r="QTI54" s="153"/>
      <c r="QTJ54" s="153"/>
      <c r="QTK54" s="153"/>
      <c r="QTL54" s="153"/>
      <c r="QTM54" s="153"/>
      <c r="QTN54" s="153"/>
      <c r="QTO54" s="153"/>
      <c r="QTP54" s="153"/>
      <c r="QTQ54" s="153"/>
      <c r="QTR54" s="153"/>
      <c r="QTS54" s="153"/>
      <c r="QTT54" s="153"/>
      <c r="QTU54" s="153"/>
      <c r="QTV54" s="153"/>
      <c r="QTW54" s="153"/>
      <c r="QTX54" s="153"/>
      <c r="QTY54" s="153"/>
      <c r="QTZ54" s="153"/>
      <c r="QUA54" s="153"/>
      <c r="QUB54" s="153"/>
      <c r="QUC54" s="153"/>
      <c r="QUD54" s="153"/>
      <c r="QUE54" s="153"/>
      <c r="QUF54" s="153"/>
      <c r="QUG54" s="153"/>
      <c r="QUH54" s="153"/>
      <c r="QUI54" s="153"/>
      <c r="QUJ54" s="153"/>
      <c r="QUK54" s="153"/>
      <c r="QUL54" s="153"/>
      <c r="QUM54" s="153"/>
      <c r="QUN54" s="153"/>
      <c r="QUO54" s="153"/>
      <c r="QUP54" s="153"/>
      <c r="QUQ54" s="153"/>
      <c r="QUR54" s="153"/>
      <c r="QUS54" s="153"/>
      <c r="QUT54" s="153"/>
      <c r="QUU54" s="153"/>
      <c r="QUV54" s="153"/>
      <c r="QUW54" s="153"/>
      <c r="QUX54" s="153"/>
      <c r="QUY54" s="153"/>
      <c r="QUZ54" s="153"/>
      <c r="QVA54" s="153"/>
      <c r="QVB54" s="153"/>
      <c r="QVC54" s="153"/>
      <c r="QVD54" s="153"/>
      <c r="QVE54" s="153"/>
      <c r="QVF54" s="153"/>
      <c r="QVG54" s="153"/>
      <c r="QVH54" s="153"/>
      <c r="QVI54" s="153"/>
      <c r="QVJ54" s="153"/>
      <c r="QVK54" s="153"/>
      <c r="QVL54" s="153"/>
      <c r="QVM54" s="153"/>
      <c r="QVN54" s="153"/>
      <c r="QVO54" s="153"/>
      <c r="QVP54" s="153"/>
      <c r="QVQ54" s="153"/>
      <c r="QVR54" s="153"/>
      <c r="QVS54" s="153"/>
      <c r="QVT54" s="153"/>
      <c r="QVU54" s="153"/>
      <c r="QVV54" s="153"/>
      <c r="QVW54" s="153"/>
      <c r="QVX54" s="153"/>
      <c r="QVY54" s="153"/>
      <c r="QVZ54" s="153"/>
      <c r="QWA54" s="153"/>
      <c r="QWB54" s="153"/>
      <c r="QWC54" s="153"/>
      <c r="QWD54" s="153"/>
      <c r="QWE54" s="153"/>
      <c r="QWF54" s="153"/>
      <c r="QWG54" s="153"/>
      <c r="QWH54" s="153"/>
      <c r="QWI54" s="153"/>
      <c r="QWJ54" s="153"/>
      <c r="QWK54" s="153"/>
      <c r="QWL54" s="153"/>
      <c r="QWM54" s="153"/>
      <c r="QWN54" s="153"/>
      <c r="QWO54" s="153"/>
      <c r="QWP54" s="153"/>
      <c r="QWQ54" s="153"/>
      <c r="QWR54" s="153"/>
      <c r="QWS54" s="153"/>
      <c r="QWT54" s="153"/>
      <c r="QWU54" s="153"/>
      <c r="QWV54" s="153"/>
      <c r="QWW54" s="153"/>
      <c r="QWX54" s="153"/>
      <c r="QWY54" s="153"/>
      <c r="QWZ54" s="153"/>
      <c r="QXA54" s="153"/>
      <c r="QXB54" s="153"/>
      <c r="QXC54" s="153"/>
      <c r="QXD54" s="153"/>
      <c r="QXE54" s="153"/>
      <c r="QXF54" s="153"/>
      <c r="QXG54" s="153"/>
      <c r="QXH54" s="153"/>
      <c r="QXI54" s="153"/>
      <c r="QXJ54" s="153"/>
      <c r="QXK54" s="153"/>
      <c r="QXL54" s="153"/>
      <c r="QXM54" s="153"/>
      <c r="QXN54" s="153"/>
      <c r="QXO54" s="153"/>
      <c r="QXP54" s="153"/>
      <c r="QXQ54" s="153"/>
      <c r="QXR54" s="153"/>
      <c r="QXS54" s="153"/>
      <c r="QXT54" s="153"/>
      <c r="QXU54" s="153"/>
      <c r="QXV54" s="153"/>
      <c r="QXW54" s="153"/>
      <c r="QXX54" s="153"/>
      <c r="QXY54" s="153"/>
      <c r="QXZ54" s="153"/>
      <c r="QYA54" s="153"/>
      <c r="QYB54" s="153"/>
      <c r="QYC54" s="153"/>
      <c r="QYD54" s="153"/>
      <c r="QYE54" s="153"/>
      <c r="QYF54" s="153"/>
      <c r="QYG54" s="153"/>
      <c r="QYH54" s="153"/>
      <c r="QYI54" s="153"/>
      <c r="QYJ54" s="153"/>
      <c r="QYK54" s="153"/>
      <c r="QYL54" s="153"/>
      <c r="QYM54" s="153"/>
      <c r="QYN54" s="153"/>
      <c r="QYO54" s="153"/>
      <c r="QYP54" s="153"/>
      <c r="QYQ54" s="153"/>
      <c r="QYR54" s="153"/>
      <c r="QYS54" s="153"/>
      <c r="QYT54" s="153"/>
      <c r="QYU54" s="153"/>
      <c r="QYV54" s="153"/>
      <c r="QYW54" s="153"/>
      <c r="QYX54" s="153"/>
      <c r="QYY54" s="153"/>
      <c r="QYZ54" s="153"/>
      <c r="QZA54" s="153"/>
      <c r="QZB54" s="153"/>
      <c r="QZC54" s="153"/>
      <c r="QZD54" s="153"/>
      <c r="QZE54" s="153"/>
      <c r="QZF54" s="153"/>
      <c r="QZG54" s="153"/>
      <c r="QZH54" s="153"/>
      <c r="QZI54" s="153"/>
      <c r="QZJ54" s="153"/>
      <c r="QZK54" s="153"/>
      <c r="QZL54" s="153"/>
      <c r="QZM54" s="153"/>
      <c r="QZN54" s="153"/>
      <c r="QZO54" s="153"/>
      <c r="QZP54" s="153"/>
      <c r="QZQ54" s="153"/>
      <c r="QZR54" s="153"/>
      <c r="QZS54" s="153"/>
      <c r="QZT54" s="153"/>
      <c r="QZU54" s="153"/>
      <c r="QZV54" s="153"/>
      <c r="QZW54" s="153"/>
      <c r="QZX54" s="153"/>
      <c r="QZY54" s="153"/>
      <c r="QZZ54" s="153"/>
      <c r="RAA54" s="153"/>
      <c r="RAB54" s="153"/>
      <c r="RAC54" s="153"/>
      <c r="RAD54" s="153"/>
      <c r="RAE54" s="153"/>
      <c r="RAF54" s="153"/>
      <c r="RAG54" s="153"/>
      <c r="RAH54" s="153"/>
      <c r="RAI54" s="153"/>
      <c r="RAJ54" s="153"/>
      <c r="RAK54" s="153"/>
      <c r="RAL54" s="153"/>
      <c r="RAM54" s="153"/>
      <c r="RAN54" s="153"/>
      <c r="RAO54" s="153"/>
      <c r="RAP54" s="153"/>
      <c r="RAQ54" s="153"/>
      <c r="RAR54" s="153"/>
      <c r="RAS54" s="153"/>
      <c r="RAT54" s="153"/>
      <c r="RAU54" s="153"/>
      <c r="RAV54" s="153"/>
      <c r="RAW54" s="153"/>
      <c r="RAX54" s="153"/>
      <c r="RAY54" s="153"/>
      <c r="RAZ54" s="153"/>
      <c r="RBA54" s="153"/>
      <c r="RBB54" s="153"/>
      <c r="RBC54" s="153"/>
      <c r="RBD54" s="153"/>
      <c r="RBE54" s="153"/>
      <c r="RBF54" s="153"/>
      <c r="RBG54" s="153"/>
      <c r="RBH54" s="153"/>
      <c r="RBI54" s="153"/>
      <c r="RBJ54" s="153"/>
      <c r="RBK54" s="153"/>
      <c r="RBL54" s="153"/>
      <c r="RBM54" s="153"/>
      <c r="RBN54" s="153"/>
      <c r="RBO54" s="153"/>
      <c r="RBP54" s="153"/>
      <c r="RBQ54" s="153"/>
      <c r="RBR54" s="153"/>
      <c r="RBS54" s="153"/>
      <c r="RBT54" s="153"/>
      <c r="RBU54" s="153"/>
      <c r="RBV54" s="153"/>
      <c r="RBW54" s="153"/>
      <c r="RBX54" s="153"/>
      <c r="RBY54" s="153"/>
      <c r="RBZ54" s="153"/>
      <c r="RCA54" s="153"/>
      <c r="RCB54" s="153"/>
      <c r="RCC54" s="153"/>
      <c r="RCD54" s="153"/>
      <c r="RCE54" s="153"/>
      <c r="RCF54" s="153"/>
      <c r="RCG54" s="153"/>
      <c r="RCH54" s="153"/>
      <c r="RCI54" s="153"/>
      <c r="RCJ54" s="153"/>
      <c r="RCK54" s="153"/>
      <c r="RCL54" s="153"/>
      <c r="RCM54" s="153"/>
      <c r="RCN54" s="153"/>
      <c r="RCO54" s="153"/>
      <c r="RCP54" s="153"/>
      <c r="RCQ54" s="153"/>
      <c r="RCR54" s="153"/>
      <c r="RCS54" s="153"/>
      <c r="RCT54" s="153"/>
      <c r="RCU54" s="153"/>
      <c r="RCV54" s="153"/>
      <c r="RCW54" s="153"/>
      <c r="RCX54" s="153"/>
      <c r="RCY54" s="153"/>
      <c r="RCZ54" s="153"/>
      <c r="RDA54" s="153"/>
      <c r="RDB54" s="153"/>
      <c r="RDC54" s="153"/>
      <c r="RDD54" s="153"/>
      <c r="RDE54" s="153"/>
      <c r="RDF54" s="153"/>
      <c r="RDG54" s="153"/>
      <c r="RDH54" s="153"/>
      <c r="RDI54" s="153"/>
      <c r="RDJ54" s="153"/>
      <c r="RDK54" s="153"/>
      <c r="RDL54" s="153"/>
      <c r="RDM54" s="153"/>
      <c r="RDN54" s="153"/>
      <c r="RDO54" s="153"/>
      <c r="RDP54" s="153"/>
      <c r="RDQ54" s="153"/>
      <c r="RDR54" s="153"/>
      <c r="RDS54" s="153"/>
      <c r="RDT54" s="153"/>
      <c r="RDU54" s="153"/>
      <c r="RDV54" s="153"/>
      <c r="RDW54" s="153"/>
      <c r="RDX54" s="153"/>
      <c r="RDY54" s="153"/>
      <c r="RDZ54" s="153"/>
      <c r="REA54" s="153"/>
      <c r="REB54" s="153"/>
      <c r="REC54" s="153"/>
      <c r="RED54" s="153"/>
      <c r="REE54" s="153"/>
      <c r="REF54" s="153"/>
      <c r="REG54" s="153"/>
      <c r="REH54" s="153"/>
      <c r="REI54" s="153"/>
      <c r="REJ54" s="153"/>
      <c r="REK54" s="153"/>
      <c r="REL54" s="153"/>
      <c r="REM54" s="153"/>
      <c r="REN54" s="153"/>
      <c r="REO54" s="153"/>
      <c r="REP54" s="153"/>
      <c r="REQ54" s="153"/>
      <c r="RER54" s="153"/>
      <c r="RES54" s="153"/>
      <c r="RET54" s="153"/>
      <c r="REU54" s="153"/>
      <c r="REV54" s="153"/>
      <c r="REW54" s="153"/>
      <c r="REX54" s="153"/>
      <c r="REY54" s="153"/>
      <c r="REZ54" s="153"/>
      <c r="RFA54" s="153"/>
      <c r="RFB54" s="153"/>
      <c r="RFC54" s="153"/>
      <c r="RFD54" s="153"/>
      <c r="RFE54" s="153"/>
      <c r="RFF54" s="153"/>
      <c r="RFG54" s="153"/>
      <c r="RFH54" s="153"/>
      <c r="RFI54" s="153"/>
      <c r="RFJ54" s="153"/>
      <c r="RFK54" s="153"/>
      <c r="RFL54" s="153"/>
      <c r="RFM54" s="153"/>
      <c r="RFN54" s="153"/>
      <c r="RFO54" s="153"/>
      <c r="RFP54" s="153"/>
      <c r="RFQ54" s="153"/>
      <c r="RFR54" s="153"/>
      <c r="RFS54" s="153"/>
      <c r="RFT54" s="153"/>
      <c r="RFU54" s="153"/>
      <c r="RFV54" s="153"/>
      <c r="RFW54" s="153"/>
      <c r="RFX54" s="153"/>
      <c r="RFY54" s="153"/>
      <c r="RFZ54" s="153"/>
      <c r="RGA54" s="153"/>
      <c r="RGB54" s="153"/>
      <c r="RGC54" s="153"/>
      <c r="RGD54" s="153"/>
      <c r="RGE54" s="153"/>
      <c r="RGF54" s="153"/>
      <c r="RGG54" s="153"/>
      <c r="RGH54" s="153"/>
      <c r="RGI54" s="153"/>
      <c r="RGJ54" s="153"/>
      <c r="RGK54" s="153"/>
      <c r="RGL54" s="153"/>
      <c r="RGM54" s="153"/>
      <c r="RGN54" s="153"/>
      <c r="RGO54" s="153"/>
      <c r="RGP54" s="153"/>
      <c r="RGQ54" s="153"/>
      <c r="RGR54" s="153"/>
      <c r="RGS54" s="153"/>
      <c r="RGT54" s="153"/>
      <c r="RGU54" s="153"/>
      <c r="RGV54" s="153"/>
      <c r="RGW54" s="153"/>
      <c r="RGX54" s="153"/>
      <c r="RGY54" s="153"/>
      <c r="RGZ54" s="153"/>
      <c r="RHA54" s="153"/>
      <c r="RHB54" s="153"/>
      <c r="RHC54" s="153"/>
      <c r="RHD54" s="153"/>
      <c r="RHE54" s="153"/>
      <c r="RHF54" s="153"/>
      <c r="RHG54" s="153"/>
      <c r="RHH54" s="153"/>
      <c r="RHI54" s="153"/>
      <c r="RHJ54" s="153"/>
      <c r="RHK54" s="153"/>
      <c r="RHL54" s="153"/>
      <c r="RHM54" s="153"/>
      <c r="RHN54" s="153"/>
      <c r="RHO54" s="153"/>
      <c r="RHP54" s="153"/>
      <c r="RHQ54" s="153"/>
      <c r="RHR54" s="153"/>
      <c r="RHS54" s="153"/>
      <c r="RHT54" s="153"/>
      <c r="RHU54" s="153"/>
      <c r="RHV54" s="153"/>
      <c r="RHW54" s="153"/>
      <c r="RHX54" s="153"/>
      <c r="RHY54" s="153"/>
      <c r="RHZ54" s="153"/>
      <c r="RIA54" s="153"/>
      <c r="RIB54" s="153"/>
      <c r="RIC54" s="153"/>
      <c r="RID54" s="153"/>
      <c r="RIE54" s="153"/>
      <c r="RIF54" s="153"/>
      <c r="RIG54" s="153"/>
      <c r="RIH54" s="153"/>
      <c r="RII54" s="153"/>
      <c r="RIJ54" s="153"/>
      <c r="RIK54" s="153"/>
      <c r="RIL54" s="153"/>
      <c r="RIM54" s="153"/>
      <c r="RIN54" s="153"/>
      <c r="RIO54" s="153"/>
      <c r="RIP54" s="153"/>
      <c r="RIQ54" s="153"/>
      <c r="RIR54" s="153"/>
      <c r="RIS54" s="153"/>
      <c r="RIT54" s="153"/>
      <c r="RIU54" s="153"/>
      <c r="RIV54" s="153"/>
      <c r="RIW54" s="153"/>
      <c r="RIX54" s="153"/>
      <c r="RIY54" s="153"/>
      <c r="RIZ54" s="153"/>
      <c r="RJA54" s="153"/>
      <c r="RJB54" s="153"/>
      <c r="RJC54" s="153"/>
      <c r="RJD54" s="153"/>
      <c r="RJE54" s="153"/>
      <c r="RJF54" s="153"/>
      <c r="RJG54" s="153"/>
      <c r="RJH54" s="153"/>
      <c r="RJI54" s="153"/>
      <c r="RJJ54" s="153"/>
      <c r="RJK54" s="153"/>
      <c r="RJL54" s="153"/>
      <c r="RJM54" s="153"/>
      <c r="RJN54" s="153"/>
      <c r="RJO54" s="153"/>
      <c r="RJP54" s="153"/>
      <c r="RJQ54" s="153"/>
      <c r="RJR54" s="153"/>
      <c r="RJS54" s="153"/>
      <c r="RJT54" s="153"/>
      <c r="RJU54" s="153"/>
      <c r="RJV54" s="153"/>
      <c r="RJW54" s="153"/>
      <c r="RJX54" s="153"/>
      <c r="RJY54" s="153"/>
      <c r="RJZ54" s="153"/>
      <c r="RKA54" s="153"/>
      <c r="RKB54" s="153"/>
      <c r="RKC54" s="153"/>
      <c r="RKD54" s="153"/>
      <c r="RKE54" s="153"/>
      <c r="RKF54" s="153"/>
      <c r="RKG54" s="153"/>
      <c r="RKH54" s="153"/>
      <c r="RKI54" s="153"/>
      <c r="RKJ54" s="153"/>
      <c r="RKK54" s="153"/>
      <c r="RKL54" s="153"/>
      <c r="RKM54" s="153"/>
      <c r="RKN54" s="153"/>
      <c r="RKO54" s="153"/>
      <c r="RKP54" s="153"/>
      <c r="RKQ54" s="153"/>
      <c r="RKR54" s="153"/>
      <c r="RKS54" s="153"/>
      <c r="RKT54" s="153"/>
      <c r="RKU54" s="153"/>
      <c r="RKV54" s="153"/>
      <c r="RKW54" s="153"/>
      <c r="RKX54" s="153"/>
      <c r="RKY54" s="153"/>
      <c r="RKZ54" s="153"/>
      <c r="RLA54" s="153"/>
      <c r="RLB54" s="153"/>
      <c r="RLC54" s="153"/>
      <c r="RLD54" s="153"/>
      <c r="RLE54" s="153"/>
      <c r="RLF54" s="153"/>
      <c r="RLG54" s="153"/>
      <c r="RLH54" s="153"/>
      <c r="RLI54" s="153"/>
      <c r="RLJ54" s="153"/>
      <c r="RLK54" s="153"/>
      <c r="RLL54" s="153"/>
      <c r="RLM54" s="153"/>
      <c r="RLN54" s="153"/>
      <c r="RLO54" s="153"/>
      <c r="RLP54" s="153"/>
      <c r="RLQ54" s="153"/>
      <c r="RLR54" s="153"/>
      <c r="RLS54" s="153"/>
      <c r="RLT54" s="153"/>
      <c r="RLU54" s="153"/>
      <c r="RLV54" s="153"/>
      <c r="RLW54" s="153"/>
      <c r="RLX54" s="153"/>
      <c r="RLY54" s="153"/>
      <c r="RLZ54" s="153"/>
      <c r="RMA54" s="153"/>
      <c r="RMB54" s="153"/>
      <c r="RMC54" s="153"/>
      <c r="RMD54" s="153"/>
      <c r="RME54" s="153"/>
      <c r="RMF54" s="153"/>
      <c r="RMG54" s="153"/>
      <c r="RMH54" s="153"/>
      <c r="RMI54" s="153"/>
      <c r="RMJ54" s="153"/>
      <c r="RMK54" s="153"/>
      <c r="RML54" s="153"/>
      <c r="RMM54" s="153"/>
      <c r="RMN54" s="153"/>
      <c r="RMO54" s="153"/>
      <c r="RMP54" s="153"/>
      <c r="RMQ54" s="153"/>
      <c r="RMR54" s="153"/>
      <c r="RMS54" s="153"/>
      <c r="RMT54" s="153"/>
      <c r="RMU54" s="153"/>
      <c r="RMV54" s="153"/>
      <c r="RMW54" s="153"/>
      <c r="RMX54" s="153"/>
      <c r="RMY54" s="153"/>
      <c r="RMZ54" s="153"/>
      <c r="RNA54" s="153"/>
      <c r="RNB54" s="153"/>
      <c r="RNC54" s="153"/>
      <c r="RND54" s="153"/>
      <c r="RNE54" s="153"/>
      <c r="RNF54" s="153"/>
      <c r="RNG54" s="153"/>
      <c r="RNH54" s="153"/>
      <c r="RNI54" s="153"/>
      <c r="RNJ54" s="153"/>
      <c r="RNK54" s="153"/>
      <c r="RNL54" s="153"/>
      <c r="RNM54" s="153"/>
      <c r="RNN54" s="153"/>
      <c r="RNO54" s="153"/>
      <c r="RNP54" s="153"/>
      <c r="RNQ54" s="153"/>
      <c r="RNR54" s="153"/>
      <c r="RNS54" s="153"/>
      <c r="RNT54" s="153"/>
      <c r="RNU54" s="153"/>
      <c r="RNV54" s="153"/>
      <c r="RNW54" s="153"/>
      <c r="RNX54" s="153"/>
      <c r="RNY54" s="153"/>
      <c r="RNZ54" s="153"/>
      <c r="ROA54" s="153"/>
      <c r="ROB54" s="153"/>
      <c r="ROC54" s="153"/>
      <c r="ROD54" s="153"/>
      <c r="ROE54" s="153"/>
      <c r="ROF54" s="153"/>
      <c r="ROG54" s="153"/>
      <c r="ROH54" s="153"/>
      <c r="ROI54" s="153"/>
      <c r="ROJ54" s="153"/>
      <c r="ROK54" s="153"/>
      <c r="ROL54" s="153"/>
      <c r="ROM54" s="153"/>
      <c r="RON54" s="153"/>
      <c r="ROO54" s="153"/>
      <c r="ROP54" s="153"/>
      <c r="ROQ54" s="153"/>
      <c r="ROR54" s="153"/>
      <c r="ROS54" s="153"/>
      <c r="ROT54" s="153"/>
      <c r="ROU54" s="153"/>
      <c r="ROV54" s="153"/>
      <c r="ROW54" s="153"/>
      <c r="ROX54" s="153"/>
      <c r="ROY54" s="153"/>
      <c r="ROZ54" s="153"/>
      <c r="RPA54" s="153"/>
      <c r="RPB54" s="153"/>
      <c r="RPC54" s="153"/>
      <c r="RPD54" s="153"/>
      <c r="RPE54" s="153"/>
      <c r="RPF54" s="153"/>
      <c r="RPG54" s="153"/>
      <c r="RPH54" s="153"/>
      <c r="RPI54" s="153"/>
      <c r="RPJ54" s="153"/>
      <c r="RPK54" s="153"/>
      <c r="RPL54" s="153"/>
      <c r="RPM54" s="153"/>
      <c r="RPN54" s="153"/>
      <c r="RPO54" s="153"/>
      <c r="RPP54" s="153"/>
      <c r="RPQ54" s="153"/>
      <c r="RPR54" s="153"/>
      <c r="RPS54" s="153"/>
      <c r="RPT54" s="153"/>
      <c r="RPU54" s="153"/>
      <c r="RPV54" s="153"/>
      <c r="RPW54" s="153"/>
      <c r="RPX54" s="153"/>
      <c r="RPY54" s="153"/>
      <c r="RPZ54" s="153"/>
      <c r="RQA54" s="153"/>
      <c r="RQB54" s="153"/>
      <c r="RQC54" s="153"/>
      <c r="RQD54" s="153"/>
      <c r="RQE54" s="153"/>
      <c r="RQF54" s="153"/>
      <c r="RQG54" s="153"/>
      <c r="RQH54" s="153"/>
      <c r="RQI54" s="153"/>
      <c r="RQJ54" s="153"/>
      <c r="RQK54" s="153"/>
      <c r="RQL54" s="153"/>
      <c r="RQM54" s="153"/>
      <c r="RQN54" s="153"/>
      <c r="RQO54" s="153"/>
      <c r="RQP54" s="153"/>
      <c r="RQQ54" s="153"/>
      <c r="RQR54" s="153"/>
      <c r="RQS54" s="153"/>
      <c r="RQT54" s="153"/>
      <c r="RQU54" s="153"/>
      <c r="RQV54" s="153"/>
      <c r="RQW54" s="153"/>
      <c r="RQX54" s="153"/>
      <c r="RQY54" s="153"/>
      <c r="RQZ54" s="153"/>
      <c r="RRA54" s="153"/>
      <c r="RRB54" s="153"/>
      <c r="RRC54" s="153"/>
      <c r="RRD54" s="153"/>
      <c r="RRE54" s="153"/>
      <c r="RRF54" s="153"/>
      <c r="RRG54" s="153"/>
      <c r="RRH54" s="153"/>
      <c r="RRI54" s="153"/>
      <c r="RRJ54" s="153"/>
      <c r="RRK54" s="153"/>
      <c r="RRL54" s="153"/>
      <c r="RRM54" s="153"/>
      <c r="RRN54" s="153"/>
      <c r="RRO54" s="153"/>
      <c r="RRP54" s="153"/>
      <c r="RRQ54" s="153"/>
      <c r="RRR54" s="153"/>
      <c r="RRS54" s="153"/>
      <c r="RRT54" s="153"/>
      <c r="RRU54" s="153"/>
      <c r="RRV54" s="153"/>
      <c r="RRW54" s="153"/>
      <c r="RRX54" s="153"/>
      <c r="RRY54" s="153"/>
      <c r="RRZ54" s="153"/>
      <c r="RSA54" s="153"/>
      <c r="RSB54" s="153"/>
      <c r="RSC54" s="153"/>
      <c r="RSD54" s="153"/>
      <c r="RSE54" s="153"/>
      <c r="RSF54" s="153"/>
      <c r="RSG54" s="153"/>
      <c r="RSH54" s="153"/>
      <c r="RSI54" s="153"/>
      <c r="RSJ54" s="153"/>
      <c r="RSK54" s="153"/>
      <c r="RSL54" s="153"/>
      <c r="RSM54" s="153"/>
      <c r="RSN54" s="153"/>
      <c r="RSO54" s="153"/>
      <c r="RSP54" s="153"/>
      <c r="RSQ54" s="153"/>
      <c r="RSR54" s="153"/>
      <c r="RSS54" s="153"/>
      <c r="RST54" s="153"/>
      <c r="RSU54" s="153"/>
      <c r="RSV54" s="153"/>
      <c r="RSW54" s="153"/>
      <c r="RSX54" s="153"/>
      <c r="RSY54" s="153"/>
      <c r="RSZ54" s="153"/>
      <c r="RTA54" s="153"/>
      <c r="RTB54" s="153"/>
      <c r="RTC54" s="153"/>
      <c r="RTD54" s="153"/>
      <c r="RTE54" s="153"/>
      <c r="RTF54" s="153"/>
      <c r="RTG54" s="153"/>
      <c r="RTH54" s="153"/>
      <c r="RTI54" s="153"/>
      <c r="RTJ54" s="153"/>
      <c r="RTK54" s="153"/>
      <c r="RTL54" s="153"/>
      <c r="RTM54" s="153"/>
      <c r="RTN54" s="153"/>
      <c r="RTO54" s="153"/>
      <c r="RTP54" s="153"/>
      <c r="RTQ54" s="153"/>
      <c r="RTR54" s="153"/>
      <c r="RTS54" s="153"/>
      <c r="RTT54" s="153"/>
      <c r="RTU54" s="153"/>
      <c r="RTV54" s="153"/>
      <c r="RTW54" s="153"/>
      <c r="RTX54" s="153"/>
      <c r="RTY54" s="153"/>
      <c r="RTZ54" s="153"/>
      <c r="RUA54" s="153"/>
      <c r="RUB54" s="153"/>
      <c r="RUC54" s="153"/>
      <c r="RUD54" s="153"/>
      <c r="RUE54" s="153"/>
      <c r="RUF54" s="153"/>
      <c r="RUG54" s="153"/>
      <c r="RUH54" s="153"/>
      <c r="RUI54" s="153"/>
      <c r="RUJ54" s="153"/>
      <c r="RUK54" s="153"/>
      <c r="RUL54" s="153"/>
      <c r="RUM54" s="153"/>
      <c r="RUN54" s="153"/>
      <c r="RUO54" s="153"/>
      <c r="RUP54" s="153"/>
      <c r="RUQ54" s="153"/>
      <c r="RUR54" s="153"/>
      <c r="RUS54" s="153"/>
      <c r="RUT54" s="153"/>
      <c r="RUU54" s="153"/>
      <c r="RUV54" s="153"/>
      <c r="RUW54" s="153"/>
      <c r="RUX54" s="153"/>
      <c r="RUY54" s="153"/>
      <c r="RUZ54" s="153"/>
      <c r="RVA54" s="153"/>
      <c r="RVB54" s="153"/>
      <c r="RVC54" s="153"/>
      <c r="RVD54" s="153"/>
      <c r="RVE54" s="153"/>
      <c r="RVF54" s="153"/>
      <c r="RVG54" s="153"/>
      <c r="RVH54" s="153"/>
      <c r="RVI54" s="153"/>
      <c r="RVJ54" s="153"/>
      <c r="RVK54" s="153"/>
      <c r="RVL54" s="153"/>
      <c r="RVM54" s="153"/>
      <c r="RVN54" s="153"/>
      <c r="RVO54" s="153"/>
      <c r="RVP54" s="153"/>
      <c r="RVQ54" s="153"/>
      <c r="RVR54" s="153"/>
      <c r="RVS54" s="153"/>
      <c r="RVT54" s="153"/>
      <c r="RVU54" s="153"/>
      <c r="RVV54" s="153"/>
      <c r="RVW54" s="153"/>
      <c r="RVX54" s="153"/>
      <c r="RVY54" s="153"/>
      <c r="RVZ54" s="153"/>
      <c r="RWA54" s="153"/>
      <c r="RWB54" s="153"/>
      <c r="RWC54" s="153"/>
      <c r="RWD54" s="153"/>
      <c r="RWE54" s="153"/>
      <c r="RWF54" s="153"/>
      <c r="RWG54" s="153"/>
      <c r="RWH54" s="153"/>
      <c r="RWI54" s="153"/>
      <c r="RWJ54" s="153"/>
      <c r="RWK54" s="153"/>
      <c r="RWL54" s="153"/>
      <c r="RWM54" s="153"/>
      <c r="RWN54" s="153"/>
      <c r="RWO54" s="153"/>
      <c r="RWP54" s="153"/>
      <c r="RWQ54" s="153"/>
      <c r="RWR54" s="153"/>
      <c r="RWS54" s="153"/>
      <c r="RWT54" s="153"/>
      <c r="RWU54" s="153"/>
      <c r="RWV54" s="153"/>
      <c r="RWW54" s="153"/>
      <c r="RWX54" s="153"/>
      <c r="RWY54" s="153"/>
      <c r="RWZ54" s="153"/>
      <c r="RXA54" s="153"/>
      <c r="RXB54" s="153"/>
      <c r="RXC54" s="153"/>
      <c r="RXD54" s="153"/>
      <c r="RXE54" s="153"/>
      <c r="RXF54" s="153"/>
      <c r="RXG54" s="153"/>
      <c r="RXH54" s="153"/>
      <c r="RXI54" s="153"/>
      <c r="RXJ54" s="153"/>
      <c r="RXK54" s="153"/>
      <c r="RXL54" s="153"/>
      <c r="RXM54" s="153"/>
      <c r="RXN54" s="153"/>
      <c r="RXO54" s="153"/>
      <c r="RXP54" s="153"/>
      <c r="RXQ54" s="153"/>
      <c r="RXR54" s="153"/>
      <c r="RXS54" s="153"/>
      <c r="RXT54" s="153"/>
      <c r="RXU54" s="153"/>
      <c r="RXV54" s="153"/>
      <c r="RXW54" s="153"/>
      <c r="RXX54" s="153"/>
      <c r="RXY54" s="153"/>
      <c r="RXZ54" s="153"/>
      <c r="RYA54" s="153"/>
      <c r="RYB54" s="153"/>
      <c r="RYC54" s="153"/>
      <c r="RYD54" s="153"/>
      <c r="RYE54" s="153"/>
      <c r="RYF54" s="153"/>
      <c r="RYG54" s="153"/>
      <c r="RYH54" s="153"/>
      <c r="RYI54" s="153"/>
      <c r="RYJ54" s="153"/>
      <c r="RYK54" s="153"/>
      <c r="RYL54" s="153"/>
      <c r="RYM54" s="153"/>
      <c r="RYN54" s="153"/>
      <c r="RYO54" s="153"/>
      <c r="RYP54" s="153"/>
      <c r="RYQ54" s="153"/>
      <c r="RYR54" s="153"/>
      <c r="RYS54" s="153"/>
      <c r="RYT54" s="153"/>
      <c r="RYU54" s="153"/>
      <c r="RYV54" s="153"/>
      <c r="RYW54" s="153"/>
      <c r="RYX54" s="153"/>
      <c r="RYY54" s="153"/>
      <c r="RYZ54" s="153"/>
      <c r="RZA54" s="153"/>
      <c r="RZB54" s="153"/>
      <c r="RZC54" s="153"/>
      <c r="RZD54" s="153"/>
      <c r="RZE54" s="153"/>
      <c r="RZF54" s="153"/>
      <c r="RZG54" s="153"/>
      <c r="RZH54" s="153"/>
      <c r="RZI54" s="153"/>
      <c r="RZJ54" s="153"/>
      <c r="RZK54" s="153"/>
      <c r="RZL54" s="153"/>
      <c r="RZM54" s="153"/>
      <c r="RZN54" s="153"/>
      <c r="RZO54" s="153"/>
      <c r="RZP54" s="153"/>
      <c r="RZQ54" s="153"/>
      <c r="RZR54" s="153"/>
      <c r="RZS54" s="153"/>
      <c r="RZT54" s="153"/>
      <c r="RZU54" s="153"/>
      <c r="RZV54" s="153"/>
      <c r="RZW54" s="153"/>
      <c r="RZX54" s="153"/>
      <c r="RZY54" s="153"/>
      <c r="RZZ54" s="153"/>
      <c r="SAA54" s="153"/>
      <c r="SAB54" s="153"/>
      <c r="SAC54" s="153"/>
      <c r="SAD54" s="153"/>
      <c r="SAE54" s="153"/>
      <c r="SAF54" s="153"/>
      <c r="SAG54" s="153"/>
      <c r="SAH54" s="153"/>
      <c r="SAI54" s="153"/>
      <c r="SAJ54" s="153"/>
      <c r="SAK54" s="153"/>
      <c r="SAL54" s="153"/>
      <c r="SAM54" s="153"/>
      <c r="SAN54" s="153"/>
      <c r="SAO54" s="153"/>
      <c r="SAP54" s="153"/>
      <c r="SAQ54" s="153"/>
      <c r="SAR54" s="153"/>
      <c r="SAS54" s="153"/>
      <c r="SAT54" s="153"/>
      <c r="SAU54" s="153"/>
      <c r="SAV54" s="153"/>
      <c r="SAW54" s="153"/>
      <c r="SAX54" s="153"/>
      <c r="SAY54" s="153"/>
      <c r="SAZ54" s="153"/>
      <c r="SBA54" s="153"/>
      <c r="SBB54" s="153"/>
      <c r="SBC54" s="153"/>
      <c r="SBD54" s="153"/>
      <c r="SBE54" s="153"/>
      <c r="SBF54" s="153"/>
      <c r="SBG54" s="153"/>
      <c r="SBH54" s="153"/>
      <c r="SBI54" s="153"/>
      <c r="SBJ54" s="153"/>
      <c r="SBK54" s="153"/>
      <c r="SBL54" s="153"/>
      <c r="SBM54" s="153"/>
      <c r="SBN54" s="153"/>
      <c r="SBO54" s="153"/>
      <c r="SBP54" s="153"/>
      <c r="SBQ54" s="153"/>
      <c r="SBR54" s="153"/>
      <c r="SBS54" s="153"/>
      <c r="SBT54" s="153"/>
      <c r="SBU54" s="153"/>
      <c r="SBV54" s="153"/>
      <c r="SBW54" s="153"/>
      <c r="SBX54" s="153"/>
      <c r="SBY54" s="153"/>
      <c r="SBZ54" s="153"/>
      <c r="SCA54" s="153"/>
      <c r="SCB54" s="153"/>
      <c r="SCC54" s="153"/>
      <c r="SCD54" s="153"/>
      <c r="SCE54" s="153"/>
      <c r="SCF54" s="153"/>
      <c r="SCG54" s="153"/>
      <c r="SCH54" s="153"/>
      <c r="SCI54" s="153"/>
      <c r="SCJ54" s="153"/>
      <c r="SCK54" s="153"/>
      <c r="SCL54" s="153"/>
      <c r="SCM54" s="153"/>
      <c r="SCN54" s="153"/>
      <c r="SCO54" s="153"/>
      <c r="SCP54" s="153"/>
      <c r="SCQ54" s="153"/>
      <c r="SCR54" s="153"/>
      <c r="SCS54" s="153"/>
      <c r="SCT54" s="153"/>
      <c r="SCU54" s="153"/>
      <c r="SCV54" s="153"/>
      <c r="SCW54" s="153"/>
      <c r="SCX54" s="153"/>
      <c r="SCY54" s="153"/>
      <c r="SCZ54" s="153"/>
      <c r="SDA54" s="153"/>
      <c r="SDB54" s="153"/>
      <c r="SDC54" s="153"/>
      <c r="SDD54" s="153"/>
      <c r="SDE54" s="153"/>
      <c r="SDF54" s="153"/>
      <c r="SDG54" s="153"/>
      <c r="SDH54" s="153"/>
      <c r="SDI54" s="153"/>
      <c r="SDJ54" s="153"/>
      <c r="SDK54" s="153"/>
      <c r="SDL54" s="153"/>
      <c r="SDM54" s="153"/>
      <c r="SDN54" s="153"/>
      <c r="SDO54" s="153"/>
      <c r="SDP54" s="153"/>
      <c r="SDQ54" s="153"/>
      <c r="SDR54" s="153"/>
      <c r="SDS54" s="153"/>
      <c r="SDT54" s="153"/>
      <c r="SDU54" s="153"/>
      <c r="SDV54" s="153"/>
      <c r="SDW54" s="153"/>
      <c r="SDX54" s="153"/>
      <c r="SDY54" s="153"/>
      <c r="SDZ54" s="153"/>
      <c r="SEA54" s="153"/>
      <c r="SEB54" s="153"/>
      <c r="SEC54" s="153"/>
      <c r="SED54" s="153"/>
      <c r="SEE54" s="153"/>
      <c r="SEF54" s="153"/>
      <c r="SEG54" s="153"/>
      <c r="SEH54" s="153"/>
      <c r="SEI54" s="153"/>
      <c r="SEJ54" s="153"/>
      <c r="SEK54" s="153"/>
      <c r="SEL54" s="153"/>
      <c r="SEM54" s="153"/>
      <c r="SEN54" s="153"/>
      <c r="SEO54" s="153"/>
      <c r="SEP54" s="153"/>
      <c r="SEQ54" s="153"/>
      <c r="SER54" s="153"/>
      <c r="SES54" s="153"/>
      <c r="SET54" s="153"/>
      <c r="SEU54" s="153"/>
      <c r="SEV54" s="153"/>
      <c r="SEW54" s="153"/>
      <c r="SEX54" s="153"/>
      <c r="SEY54" s="153"/>
      <c r="SEZ54" s="153"/>
      <c r="SFA54" s="153"/>
      <c r="SFB54" s="153"/>
      <c r="SFC54" s="153"/>
      <c r="SFD54" s="153"/>
      <c r="SFE54" s="153"/>
      <c r="SFF54" s="153"/>
      <c r="SFG54" s="153"/>
      <c r="SFH54" s="153"/>
      <c r="SFI54" s="153"/>
      <c r="SFJ54" s="153"/>
      <c r="SFK54" s="153"/>
      <c r="SFL54" s="153"/>
      <c r="SFM54" s="153"/>
      <c r="SFN54" s="153"/>
      <c r="SFO54" s="153"/>
      <c r="SFP54" s="153"/>
      <c r="SFQ54" s="153"/>
      <c r="SFR54" s="153"/>
      <c r="SFS54" s="153"/>
      <c r="SFT54" s="153"/>
      <c r="SFU54" s="153"/>
      <c r="SFV54" s="153"/>
      <c r="SFW54" s="153"/>
      <c r="SFX54" s="153"/>
      <c r="SFY54" s="153"/>
      <c r="SFZ54" s="153"/>
      <c r="SGA54" s="153"/>
      <c r="SGB54" s="153"/>
      <c r="SGC54" s="153"/>
      <c r="SGD54" s="153"/>
      <c r="SGE54" s="153"/>
      <c r="SGF54" s="153"/>
      <c r="SGG54" s="153"/>
      <c r="SGH54" s="153"/>
      <c r="SGI54" s="153"/>
      <c r="SGJ54" s="153"/>
      <c r="SGK54" s="153"/>
      <c r="SGL54" s="153"/>
      <c r="SGM54" s="153"/>
      <c r="SGN54" s="153"/>
      <c r="SGO54" s="153"/>
      <c r="SGP54" s="153"/>
      <c r="SGQ54" s="153"/>
      <c r="SGR54" s="153"/>
      <c r="SGS54" s="153"/>
      <c r="SGT54" s="153"/>
      <c r="SGU54" s="153"/>
      <c r="SGV54" s="153"/>
      <c r="SGW54" s="153"/>
      <c r="SGX54" s="153"/>
      <c r="SGY54" s="153"/>
      <c r="SGZ54" s="153"/>
      <c r="SHA54" s="153"/>
      <c r="SHB54" s="153"/>
      <c r="SHC54" s="153"/>
      <c r="SHD54" s="153"/>
      <c r="SHE54" s="153"/>
      <c r="SHF54" s="153"/>
      <c r="SHG54" s="153"/>
      <c r="SHH54" s="153"/>
      <c r="SHI54" s="153"/>
      <c r="SHJ54" s="153"/>
      <c r="SHK54" s="153"/>
      <c r="SHL54" s="153"/>
      <c r="SHM54" s="153"/>
      <c r="SHN54" s="153"/>
      <c r="SHO54" s="153"/>
      <c r="SHP54" s="153"/>
      <c r="SHQ54" s="153"/>
      <c r="SHR54" s="153"/>
      <c r="SHS54" s="153"/>
      <c r="SHT54" s="153"/>
      <c r="SHU54" s="153"/>
      <c r="SHV54" s="153"/>
      <c r="SHW54" s="153"/>
      <c r="SHX54" s="153"/>
      <c r="SHY54" s="153"/>
      <c r="SHZ54" s="153"/>
      <c r="SIA54" s="153"/>
      <c r="SIB54" s="153"/>
      <c r="SIC54" s="153"/>
      <c r="SID54" s="153"/>
      <c r="SIE54" s="153"/>
      <c r="SIF54" s="153"/>
      <c r="SIG54" s="153"/>
      <c r="SIH54" s="153"/>
      <c r="SII54" s="153"/>
      <c r="SIJ54" s="153"/>
      <c r="SIK54" s="153"/>
      <c r="SIL54" s="153"/>
      <c r="SIM54" s="153"/>
      <c r="SIN54" s="153"/>
      <c r="SIO54" s="153"/>
      <c r="SIP54" s="153"/>
      <c r="SIQ54" s="153"/>
      <c r="SIR54" s="153"/>
      <c r="SIS54" s="153"/>
      <c r="SIT54" s="153"/>
      <c r="SIU54" s="153"/>
      <c r="SIV54" s="153"/>
      <c r="SIW54" s="153"/>
      <c r="SIX54" s="153"/>
      <c r="SIY54" s="153"/>
      <c r="SIZ54" s="153"/>
      <c r="SJA54" s="153"/>
      <c r="SJB54" s="153"/>
      <c r="SJC54" s="153"/>
      <c r="SJD54" s="153"/>
      <c r="SJE54" s="153"/>
      <c r="SJF54" s="153"/>
      <c r="SJG54" s="153"/>
      <c r="SJH54" s="153"/>
      <c r="SJI54" s="153"/>
      <c r="SJJ54" s="153"/>
      <c r="SJK54" s="153"/>
      <c r="SJL54" s="153"/>
      <c r="SJM54" s="153"/>
      <c r="SJN54" s="153"/>
      <c r="SJO54" s="153"/>
      <c r="SJP54" s="153"/>
      <c r="SJQ54" s="153"/>
      <c r="SJR54" s="153"/>
      <c r="SJS54" s="153"/>
      <c r="SJT54" s="153"/>
      <c r="SJU54" s="153"/>
      <c r="SJV54" s="153"/>
      <c r="SJW54" s="153"/>
      <c r="SJX54" s="153"/>
      <c r="SJY54" s="153"/>
      <c r="SJZ54" s="153"/>
      <c r="SKA54" s="153"/>
      <c r="SKB54" s="153"/>
      <c r="SKC54" s="153"/>
      <c r="SKD54" s="153"/>
      <c r="SKE54" s="153"/>
      <c r="SKF54" s="153"/>
      <c r="SKG54" s="153"/>
      <c r="SKH54" s="153"/>
      <c r="SKI54" s="153"/>
      <c r="SKJ54" s="153"/>
      <c r="SKK54" s="153"/>
      <c r="SKL54" s="153"/>
      <c r="SKM54" s="153"/>
      <c r="SKN54" s="153"/>
      <c r="SKO54" s="153"/>
      <c r="SKP54" s="153"/>
      <c r="SKQ54" s="153"/>
      <c r="SKR54" s="153"/>
      <c r="SKS54" s="153"/>
      <c r="SKT54" s="153"/>
      <c r="SKU54" s="153"/>
      <c r="SKV54" s="153"/>
      <c r="SKW54" s="153"/>
      <c r="SKX54" s="153"/>
      <c r="SKY54" s="153"/>
      <c r="SKZ54" s="153"/>
      <c r="SLA54" s="153"/>
      <c r="SLB54" s="153"/>
      <c r="SLC54" s="153"/>
      <c r="SLD54" s="153"/>
      <c r="SLE54" s="153"/>
      <c r="SLF54" s="153"/>
      <c r="SLG54" s="153"/>
      <c r="SLH54" s="153"/>
      <c r="SLI54" s="153"/>
      <c r="SLJ54" s="153"/>
      <c r="SLK54" s="153"/>
      <c r="SLL54" s="153"/>
      <c r="SLM54" s="153"/>
      <c r="SLN54" s="153"/>
      <c r="SLO54" s="153"/>
      <c r="SLP54" s="153"/>
      <c r="SLQ54" s="153"/>
      <c r="SLR54" s="153"/>
      <c r="SLS54" s="153"/>
      <c r="SLT54" s="153"/>
      <c r="SLU54" s="153"/>
      <c r="SLV54" s="153"/>
      <c r="SLW54" s="153"/>
      <c r="SLX54" s="153"/>
      <c r="SLY54" s="153"/>
      <c r="SLZ54" s="153"/>
      <c r="SMA54" s="153"/>
      <c r="SMB54" s="153"/>
      <c r="SMC54" s="153"/>
      <c r="SMD54" s="153"/>
      <c r="SME54" s="153"/>
      <c r="SMF54" s="153"/>
      <c r="SMG54" s="153"/>
      <c r="SMH54" s="153"/>
      <c r="SMI54" s="153"/>
      <c r="SMJ54" s="153"/>
      <c r="SMK54" s="153"/>
      <c r="SML54" s="153"/>
      <c r="SMM54" s="153"/>
      <c r="SMN54" s="153"/>
      <c r="SMO54" s="153"/>
      <c r="SMP54" s="153"/>
      <c r="SMQ54" s="153"/>
      <c r="SMR54" s="153"/>
      <c r="SMS54" s="153"/>
      <c r="SMT54" s="153"/>
      <c r="SMU54" s="153"/>
      <c r="SMV54" s="153"/>
      <c r="SMW54" s="153"/>
      <c r="SMX54" s="153"/>
      <c r="SMY54" s="153"/>
      <c r="SMZ54" s="153"/>
      <c r="SNA54" s="153"/>
      <c r="SNB54" s="153"/>
      <c r="SNC54" s="153"/>
      <c r="SND54" s="153"/>
      <c r="SNE54" s="153"/>
      <c r="SNF54" s="153"/>
      <c r="SNG54" s="153"/>
      <c r="SNH54" s="153"/>
      <c r="SNI54" s="153"/>
      <c r="SNJ54" s="153"/>
      <c r="SNK54" s="153"/>
      <c r="SNL54" s="153"/>
      <c r="SNM54" s="153"/>
      <c r="SNN54" s="153"/>
      <c r="SNO54" s="153"/>
      <c r="SNP54" s="153"/>
      <c r="SNQ54" s="153"/>
      <c r="SNR54" s="153"/>
      <c r="SNS54" s="153"/>
      <c r="SNT54" s="153"/>
      <c r="SNU54" s="153"/>
      <c r="SNV54" s="153"/>
      <c r="SNW54" s="153"/>
      <c r="SNX54" s="153"/>
      <c r="SNY54" s="153"/>
      <c r="SNZ54" s="153"/>
      <c r="SOA54" s="153"/>
      <c r="SOB54" s="153"/>
      <c r="SOC54" s="153"/>
      <c r="SOD54" s="153"/>
      <c r="SOE54" s="153"/>
      <c r="SOF54" s="153"/>
      <c r="SOG54" s="153"/>
      <c r="SOH54" s="153"/>
      <c r="SOI54" s="153"/>
      <c r="SOJ54" s="153"/>
      <c r="SOK54" s="153"/>
      <c r="SOL54" s="153"/>
      <c r="SOM54" s="153"/>
      <c r="SON54" s="153"/>
      <c r="SOO54" s="153"/>
      <c r="SOP54" s="153"/>
      <c r="SOQ54" s="153"/>
      <c r="SOR54" s="153"/>
      <c r="SOS54" s="153"/>
      <c r="SOT54" s="153"/>
      <c r="SOU54" s="153"/>
      <c r="SOV54" s="153"/>
      <c r="SOW54" s="153"/>
      <c r="SOX54" s="153"/>
      <c r="SOY54" s="153"/>
      <c r="SOZ54" s="153"/>
      <c r="SPA54" s="153"/>
      <c r="SPB54" s="153"/>
      <c r="SPC54" s="153"/>
      <c r="SPD54" s="153"/>
      <c r="SPE54" s="153"/>
      <c r="SPF54" s="153"/>
      <c r="SPG54" s="153"/>
      <c r="SPH54" s="153"/>
      <c r="SPI54" s="153"/>
      <c r="SPJ54" s="153"/>
      <c r="SPK54" s="153"/>
      <c r="SPL54" s="153"/>
      <c r="SPM54" s="153"/>
      <c r="SPN54" s="153"/>
      <c r="SPO54" s="153"/>
      <c r="SPP54" s="153"/>
      <c r="SPQ54" s="153"/>
      <c r="SPR54" s="153"/>
      <c r="SPS54" s="153"/>
      <c r="SPT54" s="153"/>
      <c r="SPU54" s="153"/>
      <c r="SPV54" s="153"/>
      <c r="SPW54" s="153"/>
      <c r="SPX54" s="153"/>
      <c r="SPY54" s="153"/>
      <c r="SPZ54" s="153"/>
      <c r="SQA54" s="153"/>
      <c r="SQB54" s="153"/>
      <c r="SQC54" s="153"/>
      <c r="SQD54" s="153"/>
      <c r="SQE54" s="153"/>
      <c r="SQF54" s="153"/>
      <c r="SQG54" s="153"/>
      <c r="SQH54" s="153"/>
      <c r="SQI54" s="153"/>
      <c r="SQJ54" s="153"/>
      <c r="SQK54" s="153"/>
      <c r="SQL54" s="153"/>
      <c r="SQM54" s="153"/>
      <c r="SQN54" s="153"/>
      <c r="SQO54" s="153"/>
      <c r="SQP54" s="153"/>
      <c r="SQQ54" s="153"/>
      <c r="SQR54" s="153"/>
      <c r="SQS54" s="153"/>
      <c r="SQT54" s="153"/>
      <c r="SQU54" s="153"/>
      <c r="SQV54" s="153"/>
      <c r="SQW54" s="153"/>
      <c r="SQX54" s="153"/>
      <c r="SQY54" s="153"/>
      <c r="SQZ54" s="153"/>
      <c r="SRA54" s="153"/>
      <c r="SRB54" s="153"/>
      <c r="SRC54" s="153"/>
      <c r="SRD54" s="153"/>
      <c r="SRE54" s="153"/>
      <c r="SRF54" s="153"/>
      <c r="SRG54" s="153"/>
      <c r="SRH54" s="153"/>
      <c r="SRI54" s="153"/>
      <c r="SRJ54" s="153"/>
      <c r="SRK54" s="153"/>
      <c r="SRL54" s="153"/>
      <c r="SRM54" s="153"/>
      <c r="SRN54" s="153"/>
      <c r="SRO54" s="153"/>
      <c r="SRP54" s="153"/>
      <c r="SRQ54" s="153"/>
      <c r="SRR54" s="153"/>
      <c r="SRS54" s="153"/>
      <c r="SRT54" s="153"/>
      <c r="SRU54" s="153"/>
      <c r="SRV54" s="153"/>
      <c r="SRW54" s="153"/>
      <c r="SRX54" s="153"/>
      <c r="SRY54" s="153"/>
      <c r="SRZ54" s="153"/>
      <c r="SSA54" s="153"/>
      <c r="SSB54" s="153"/>
      <c r="SSC54" s="153"/>
      <c r="SSD54" s="153"/>
      <c r="SSE54" s="153"/>
      <c r="SSF54" s="153"/>
      <c r="SSG54" s="153"/>
      <c r="SSH54" s="153"/>
      <c r="SSI54" s="153"/>
      <c r="SSJ54" s="153"/>
      <c r="SSK54" s="153"/>
      <c r="SSL54" s="153"/>
      <c r="SSM54" s="153"/>
      <c r="SSN54" s="153"/>
      <c r="SSO54" s="153"/>
      <c r="SSP54" s="153"/>
      <c r="SSQ54" s="153"/>
      <c r="SSR54" s="153"/>
      <c r="SSS54" s="153"/>
      <c r="SST54" s="153"/>
      <c r="SSU54" s="153"/>
      <c r="SSV54" s="153"/>
      <c r="SSW54" s="153"/>
      <c r="SSX54" s="153"/>
      <c r="SSY54" s="153"/>
      <c r="SSZ54" s="153"/>
      <c r="STA54" s="153"/>
      <c r="STB54" s="153"/>
      <c r="STC54" s="153"/>
      <c r="STD54" s="153"/>
      <c r="STE54" s="153"/>
      <c r="STF54" s="153"/>
      <c r="STG54" s="153"/>
      <c r="STH54" s="153"/>
      <c r="STI54" s="153"/>
      <c r="STJ54" s="153"/>
      <c r="STK54" s="153"/>
      <c r="STL54" s="153"/>
      <c r="STM54" s="153"/>
      <c r="STN54" s="153"/>
      <c r="STO54" s="153"/>
      <c r="STP54" s="153"/>
      <c r="STQ54" s="153"/>
      <c r="STR54" s="153"/>
      <c r="STS54" s="153"/>
      <c r="STT54" s="153"/>
      <c r="STU54" s="153"/>
      <c r="STV54" s="153"/>
      <c r="STW54" s="153"/>
      <c r="STX54" s="153"/>
      <c r="STY54" s="153"/>
      <c r="STZ54" s="153"/>
      <c r="SUA54" s="153"/>
      <c r="SUB54" s="153"/>
      <c r="SUC54" s="153"/>
      <c r="SUD54" s="153"/>
      <c r="SUE54" s="153"/>
      <c r="SUF54" s="153"/>
      <c r="SUG54" s="153"/>
      <c r="SUH54" s="153"/>
      <c r="SUI54" s="153"/>
      <c r="SUJ54" s="153"/>
      <c r="SUK54" s="153"/>
      <c r="SUL54" s="153"/>
      <c r="SUM54" s="153"/>
      <c r="SUN54" s="153"/>
      <c r="SUO54" s="153"/>
      <c r="SUP54" s="153"/>
      <c r="SUQ54" s="153"/>
      <c r="SUR54" s="153"/>
      <c r="SUS54" s="153"/>
      <c r="SUT54" s="153"/>
      <c r="SUU54" s="153"/>
      <c r="SUV54" s="153"/>
      <c r="SUW54" s="153"/>
      <c r="SUX54" s="153"/>
      <c r="SUY54" s="153"/>
      <c r="SUZ54" s="153"/>
      <c r="SVA54" s="153"/>
      <c r="SVB54" s="153"/>
      <c r="SVC54" s="153"/>
      <c r="SVD54" s="153"/>
      <c r="SVE54" s="153"/>
      <c r="SVF54" s="153"/>
      <c r="SVG54" s="153"/>
      <c r="SVH54" s="153"/>
      <c r="SVI54" s="153"/>
      <c r="SVJ54" s="153"/>
      <c r="SVK54" s="153"/>
      <c r="SVL54" s="153"/>
      <c r="SVM54" s="153"/>
      <c r="SVN54" s="153"/>
      <c r="SVO54" s="153"/>
      <c r="SVP54" s="153"/>
      <c r="SVQ54" s="153"/>
      <c r="SVR54" s="153"/>
      <c r="SVS54" s="153"/>
      <c r="SVT54" s="153"/>
      <c r="SVU54" s="153"/>
      <c r="SVV54" s="153"/>
      <c r="SVW54" s="153"/>
      <c r="SVX54" s="153"/>
      <c r="SVY54" s="153"/>
      <c r="SVZ54" s="153"/>
      <c r="SWA54" s="153"/>
      <c r="SWB54" s="153"/>
      <c r="SWC54" s="153"/>
      <c r="SWD54" s="153"/>
      <c r="SWE54" s="153"/>
      <c r="SWF54" s="153"/>
      <c r="SWG54" s="153"/>
      <c r="SWH54" s="153"/>
      <c r="SWI54" s="153"/>
      <c r="SWJ54" s="153"/>
      <c r="SWK54" s="153"/>
      <c r="SWL54" s="153"/>
      <c r="SWM54" s="153"/>
      <c r="SWN54" s="153"/>
      <c r="SWO54" s="153"/>
      <c r="SWP54" s="153"/>
      <c r="SWQ54" s="153"/>
      <c r="SWR54" s="153"/>
      <c r="SWS54" s="153"/>
      <c r="SWT54" s="153"/>
      <c r="SWU54" s="153"/>
      <c r="SWV54" s="153"/>
      <c r="SWW54" s="153"/>
      <c r="SWX54" s="153"/>
      <c r="SWY54" s="153"/>
      <c r="SWZ54" s="153"/>
      <c r="SXA54" s="153"/>
      <c r="SXB54" s="153"/>
      <c r="SXC54" s="153"/>
      <c r="SXD54" s="153"/>
      <c r="SXE54" s="153"/>
      <c r="SXF54" s="153"/>
      <c r="SXG54" s="153"/>
      <c r="SXH54" s="153"/>
      <c r="SXI54" s="153"/>
      <c r="SXJ54" s="153"/>
      <c r="SXK54" s="153"/>
      <c r="SXL54" s="153"/>
      <c r="SXM54" s="153"/>
      <c r="SXN54" s="153"/>
      <c r="SXO54" s="153"/>
      <c r="SXP54" s="153"/>
      <c r="SXQ54" s="153"/>
      <c r="SXR54" s="153"/>
      <c r="SXS54" s="153"/>
      <c r="SXT54" s="153"/>
      <c r="SXU54" s="153"/>
      <c r="SXV54" s="153"/>
      <c r="SXW54" s="153"/>
      <c r="SXX54" s="153"/>
      <c r="SXY54" s="153"/>
      <c r="SXZ54" s="153"/>
      <c r="SYA54" s="153"/>
      <c r="SYB54" s="153"/>
      <c r="SYC54" s="153"/>
      <c r="SYD54" s="153"/>
      <c r="SYE54" s="153"/>
      <c r="SYF54" s="153"/>
      <c r="SYG54" s="153"/>
      <c r="SYH54" s="153"/>
      <c r="SYI54" s="153"/>
      <c r="SYJ54" s="153"/>
      <c r="SYK54" s="153"/>
      <c r="SYL54" s="153"/>
      <c r="SYM54" s="153"/>
      <c r="SYN54" s="153"/>
      <c r="SYO54" s="153"/>
      <c r="SYP54" s="153"/>
      <c r="SYQ54" s="153"/>
      <c r="SYR54" s="153"/>
      <c r="SYS54" s="153"/>
      <c r="SYT54" s="153"/>
      <c r="SYU54" s="153"/>
      <c r="SYV54" s="153"/>
      <c r="SYW54" s="153"/>
      <c r="SYX54" s="153"/>
      <c r="SYY54" s="153"/>
      <c r="SYZ54" s="153"/>
      <c r="SZA54" s="153"/>
      <c r="SZB54" s="153"/>
      <c r="SZC54" s="153"/>
      <c r="SZD54" s="153"/>
      <c r="SZE54" s="153"/>
      <c r="SZF54" s="153"/>
      <c r="SZG54" s="153"/>
      <c r="SZH54" s="153"/>
      <c r="SZI54" s="153"/>
      <c r="SZJ54" s="153"/>
      <c r="SZK54" s="153"/>
      <c r="SZL54" s="153"/>
      <c r="SZM54" s="153"/>
      <c r="SZN54" s="153"/>
      <c r="SZO54" s="153"/>
      <c r="SZP54" s="153"/>
      <c r="SZQ54" s="153"/>
      <c r="SZR54" s="153"/>
      <c r="SZS54" s="153"/>
      <c r="SZT54" s="153"/>
      <c r="SZU54" s="153"/>
      <c r="SZV54" s="153"/>
      <c r="SZW54" s="153"/>
      <c r="SZX54" s="153"/>
      <c r="SZY54" s="153"/>
      <c r="SZZ54" s="153"/>
      <c r="TAA54" s="153"/>
      <c r="TAB54" s="153"/>
      <c r="TAC54" s="153"/>
      <c r="TAD54" s="153"/>
      <c r="TAE54" s="153"/>
      <c r="TAF54" s="153"/>
      <c r="TAG54" s="153"/>
      <c r="TAH54" s="153"/>
      <c r="TAI54" s="153"/>
      <c r="TAJ54" s="153"/>
      <c r="TAK54" s="153"/>
      <c r="TAL54" s="153"/>
      <c r="TAM54" s="153"/>
      <c r="TAN54" s="153"/>
      <c r="TAO54" s="153"/>
      <c r="TAP54" s="153"/>
      <c r="TAQ54" s="153"/>
      <c r="TAR54" s="153"/>
      <c r="TAS54" s="153"/>
      <c r="TAT54" s="153"/>
      <c r="TAU54" s="153"/>
      <c r="TAV54" s="153"/>
      <c r="TAW54" s="153"/>
      <c r="TAX54" s="153"/>
      <c r="TAY54" s="153"/>
      <c r="TAZ54" s="153"/>
      <c r="TBA54" s="153"/>
      <c r="TBB54" s="153"/>
      <c r="TBC54" s="153"/>
      <c r="TBD54" s="153"/>
      <c r="TBE54" s="153"/>
      <c r="TBF54" s="153"/>
      <c r="TBG54" s="153"/>
      <c r="TBH54" s="153"/>
      <c r="TBI54" s="153"/>
      <c r="TBJ54" s="153"/>
      <c r="TBK54" s="153"/>
      <c r="TBL54" s="153"/>
      <c r="TBM54" s="153"/>
      <c r="TBN54" s="153"/>
      <c r="TBO54" s="153"/>
      <c r="TBP54" s="153"/>
      <c r="TBQ54" s="153"/>
      <c r="TBR54" s="153"/>
      <c r="TBS54" s="153"/>
      <c r="TBT54" s="153"/>
      <c r="TBU54" s="153"/>
      <c r="TBV54" s="153"/>
      <c r="TBW54" s="153"/>
      <c r="TBX54" s="153"/>
      <c r="TBY54" s="153"/>
      <c r="TBZ54" s="153"/>
      <c r="TCA54" s="153"/>
      <c r="TCB54" s="153"/>
      <c r="TCC54" s="153"/>
      <c r="TCD54" s="153"/>
      <c r="TCE54" s="153"/>
      <c r="TCF54" s="153"/>
      <c r="TCG54" s="153"/>
      <c r="TCH54" s="153"/>
      <c r="TCI54" s="153"/>
      <c r="TCJ54" s="153"/>
      <c r="TCK54" s="153"/>
      <c r="TCL54" s="153"/>
      <c r="TCM54" s="153"/>
      <c r="TCN54" s="153"/>
      <c r="TCO54" s="153"/>
      <c r="TCP54" s="153"/>
      <c r="TCQ54" s="153"/>
      <c r="TCR54" s="153"/>
      <c r="TCS54" s="153"/>
      <c r="TCT54" s="153"/>
      <c r="TCU54" s="153"/>
      <c r="TCV54" s="153"/>
      <c r="TCW54" s="153"/>
      <c r="TCX54" s="153"/>
      <c r="TCY54" s="153"/>
      <c r="TCZ54" s="153"/>
      <c r="TDA54" s="153"/>
      <c r="TDB54" s="153"/>
      <c r="TDC54" s="153"/>
      <c r="TDD54" s="153"/>
      <c r="TDE54" s="153"/>
      <c r="TDF54" s="153"/>
      <c r="TDG54" s="153"/>
      <c r="TDH54" s="153"/>
      <c r="TDI54" s="153"/>
      <c r="TDJ54" s="153"/>
      <c r="TDK54" s="153"/>
      <c r="TDL54" s="153"/>
      <c r="TDM54" s="153"/>
      <c r="TDN54" s="153"/>
      <c r="TDO54" s="153"/>
      <c r="TDP54" s="153"/>
      <c r="TDQ54" s="153"/>
      <c r="TDR54" s="153"/>
      <c r="TDS54" s="153"/>
      <c r="TDT54" s="153"/>
      <c r="TDU54" s="153"/>
      <c r="TDV54" s="153"/>
      <c r="TDW54" s="153"/>
      <c r="TDX54" s="153"/>
      <c r="TDY54" s="153"/>
      <c r="TDZ54" s="153"/>
      <c r="TEA54" s="153"/>
      <c r="TEB54" s="153"/>
      <c r="TEC54" s="153"/>
      <c r="TED54" s="153"/>
      <c r="TEE54" s="153"/>
      <c r="TEF54" s="153"/>
      <c r="TEG54" s="153"/>
      <c r="TEH54" s="153"/>
      <c r="TEI54" s="153"/>
      <c r="TEJ54" s="153"/>
      <c r="TEK54" s="153"/>
      <c r="TEL54" s="153"/>
      <c r="TEM54" s="153"/>
      <c r="TEN54" s="153"/>
      <c r="TEO54" s="153"/>
      <c r="TEP54" s="153"/>
      <c r="TEQ54" s="153"/>
      <c r="TER54" s="153"/>
      <c r="TES54" s="153"/>
      <c r="TET54" s="153"/>
      <c r="TEU54" s="153"/>
      <c r="TEV54" s="153"/>
      <c r="TEW54" s="153"/>
      <c r="TEX54" s="153"/>
      <c r="TEY54" s="153"/>
      <c r="TEZ54" s="153"/>
      <c r="TFA54" s="153"/>
      <c r="TFB54" s="153"/>
      <c r="TFC54" s="153"/>
      <c r="TFD54" s="153"/>
      <c r="TFE54" s="153"/>
      <c r="TFF54" s="153"/>
      <c r="TFG54" s="153"/>
      <c r="TFH54" s="153"/>
      <c r="TFI54" s="153"/>
      <c r="TFJ54" s="153"/>
      <c r="TFK54" s="153"/>
      <c r="TFL54" s="153"/>
      <c r="TFM54" s="153"/>
      <c r="TFN54" s="153"/>
      <c r="TFO54" s="153"/>
      <c r="TFP54" s="153"/>
      <c r="TFQ54" s="153"/>
      <c r="TFR54" s="153"/>
      <c r="TFS54" s="153"/>
      <c r="TFT54" s="153"/>
      <c r="TFU54" s="153"/>
      <c r="TFV54" s="153"/>
      <c r="TFW54" s="153"/>
      <c r="TFX54" s="153"/>
      <c r="TFY54" s="153"/>
      <c r="TFZ54" s="153"/>
      <c r="TGA54" s="153"/>
      <c r="TGB54" s="153"/>
      <c r="TGC54" s="153"/>
      <c r="TGD54" s="153"/>
      <c r="TGE54" s="153"/>
      <c r="TGF54" s="153"/>
      <c r="TGG54" s="153"/>
      <c r="TGH54" s="153"/>
      <c r="TGI54" s="153"/>
      <c r="TGJ54" s="153"/>
      <c r="TGK54" s="153"/>
      <c r="TGL54" s="153"/>
      <c r="TGM54" s="153"/>
      <c r="TGN54" s="153"/>
      <c r="TGO54" s="153"/>
      <c r="TGP54" s="153"/>
      <c r="TGQ54" s="153"/>
      <c r="TGR54" s="153"/>
      <c r="TGS54" s="153"/>
      <c r="TGT54" s="153"/>
      <c r="TGU54" s="153"/>
      <c r="TGV54" s="153"/>
      <c r="TGW54" s="153"/>
      <c r="TGX54" s="153"/>
      <c r="TGY54" s="153"/>
      <c r="TGZ54" s="153"/>
      <c r="THA54" s="153"/>
      <c r="THB54" s="153"/>
      <c r="THC54" s="153"/>
      <c r="THD54" s="153"/>
      <c r="THE54" s="153"/>
      <c r="THF54" s="153"/>
      <c r="THG54" s="153"/>
      <c r="THH54" s="153"/>
      <c r="THI54" s="153"/>
      <c r="THJ54" s="153"/>
      <c r="THK54" s="153"/>
      <c r="THL54" s="153"/>
      <c r="THM54" s="153"/>
      <c r="THN54" s="153"/>
      <c r="THO54" s="153"/>
      <c r="THP54" s="153"/>
      <c r="THQ54" s="153"/>
      <c r="THR54" s="153"/>
      <c r="THS54" s="153"/>
      <c r="THT54" s="153"/>
      <c r="THU54" s="153"/>
      <c r="THV54" s="153"/>
      <c r="THW54" s="153"/>
      <c r="THX54" s="153"/>
      <c r="THY54" s="153"/>
      <c r="THZ54" s="153"/>
      <c r="TIA54" s="153"/>
      <c r="TIB54" s="153"/>
      <c r="TIC54" s="153"/>
      <c r="TID54" s="153"/>
      <c r="TIE54" s="153"/>
      <c r="TIF54" s="153"/>
      <c r="TIG54" s="153"/>
      <c r="TIH54" s="153"/>
      <c r="TII54" s="153"/>
      <c r="TIJ54" s="153"/>
      <c r="TIK54" s="153"/>
      <c r="TIL54" s="153"/>
      <c r="TIM54" s="153"/>
      <c r="TIN54" s="153"/>
      <c r="TIO54" s="153"/>
      <c r="TIP54" s="153"/>
      <c r="TIQ54" s="153"/>
      <c r="TIR54" s="153"/>
      <c r="TIS54" s="153"/>
      <c r="TIT54" s="153"/>
      <c r="TIU54" s="153"/>
      <c r="TIV54" s="153"/>
      <c r="TIW54" s="153"/>
      <c r="TIX54" s="153"/>
      <c r="TIY54" s="153"/>
      <c r="TIZ54" s="153"/>
      <c r="TJA54" s="153"/>
      <c r="TJB54" s="153"/>
      <c r="TJC54" s="153"/>
      <c r="TJD54" s="153"/>
      <c r="TJE54" s="153"/>
      <c r="TJF54" s="153"/>
      <c r="TJG54" s="153"/>
      <c r="TJH54" s="153"/>
      <c r="TJI54" s="153"/>
      <c r="TJJ54" s="153"/>
      <c r="TJK54" s="153"/>
      <c r="TJL54" s="153"/>
      <c r="TJM54" s="153"/>
      <c r="TJN54" s="153"/>
      <c r="TJO54" s="153"/>
      <c r="TJP54" s="153"/>
      <c r="TJQ54" s="153"/>
      <c r="TJR54" s="153"/>
      <c r="TJS54" s="153"/>
      <c r="TJT54" s="153"/>
      <c r="TJU54" s="153"/>
      <c r="TJV54" s="153"/>
      <c r="TJW54" s="153"/>
      <c r="TJX54" s="153"/>
      <c r="TJY54" s="153"/>
      <c r="TJZ54" s="153"/>
      <c r="TKA54" s="153"/>
      <c r="TKB54" s="153"/>
      <c r="TKC54" s="153"/>
      <c r="TKD54" s="153"/>
      <c r="TKE54" s="153"/>
      <c r="TKF54" s="153"/>
      <c r="TKG54" s="153"/>
      <c r="TKH54" s="153"/>
      <c r="TKI54" s="153"/>
      <c r="TKJ54" s="153"/>
      <c r="TKK54" s="153"/>
      <c r="TKL54" s="153"/>
      <c r="TKM54" s="153"/>
      <c r="TKN54" s="153"/>
      <c r="TKO54" s="153"/>
      <c r="TKP54" s="153"/>
      <c r="TKQ54" s="153"/>
      <c r="TKR54" s="153"/>
      <c r="TKS54" s="153"/>
      <c r="TKT54" s="153"/>
      <c r="TKU54" s="153"/>
      <c r="TKV54" s="153"/>
      <c r="TKW54" s="153"/>
      <c r="TKX54" s="153"/>
      <c r="TKY54" s="153"/>
      <c r="TKZ54" s="153"/>
      <c r="TLA54" s="153"/>
      <c r="TLB54" s="153"/>
      <c r="TLC54" s="153"/>
      <c r="TLD54" s="153"/>
      <c r="TLE54" s="153"/>
      <c r="TLF54" s="153"/>
      <c r="TLG54" s="153"/>
      <c r="TLH54" s="153"/>
      <c r="TLI54" s="153"/>
      <c r="TLJ54" s="153"/>
      <c r="TLK54" s="153"/>
      <c r="TLL54" s="153"/>
      <c r="TLM54" s="153"/>
      <c r="TLN54" s="153"/>
      <c r="TLO54" s="153"/>
      <c r="TLP54" s="153"/>
      <c r="TLQ54" s="153"/>
      <c r="TLR54" s="153"/>
      <c r="TLS54" s="153"/>
      <c r="TLT54" s="153"/>
      <c r="TLU54" s="153"/>
      <c r="TLV54" s="153"/>
      <c r="TLW54" s="153"/>
      <c r="TLX54" s="153"/>
      <c r="TLY54" s="153"/>
      <c r="TLZ54" s="153"/>
      <c r="TMA54" s="153"/>
      <c r="TMB54" s="153"/>
      <c r="TMC54" s="153"/>
      <c r="TMD54" s="153"/>
      <c r="TME54" s="153"/>
      <c r="TMF54" s="153"/>
      <c r="TMG54" s="153"/>
      <c r="TMH54" s="153"/>
      <c r="TMI54" s="153"/>
      <c r="TMJ54" s="153"/>
      <c r="TMK54" s="153"/>
      <c r="TML54" s="153"/>
      <c r="TMM54" s="153"/>
      <c r="TMN54" s="153"/>
      <c r="TMO54" s="153"/>
      <c r="TMP54" s="153"/>
      <c r="TMQ54" s="153"/>
      <c r="TMR54" s="153"/>
      <c r="TMS54" s="153"/>
      <c r="TMT54" s="153"/>
      <c r="TMU54" s="153"/>
      <c r="TMV54" s="153"/>
      <c r="TMW54" s="153"/>
      <c r="TMX54" s="153"/>
      <c r="TMY54" s="153"/>
      <c r="TMZ54" s="153"/>
      <c r="TNA54" s="153"/>
      <c r="TNB54" s="153"/>
      <c r="TNC54" s="153"/>
      <c r="TND54" s="153"/>
      <c r="TNE54" s="153"/>
      <c r="TNF54" s="153"/>
      <c r="TNG54" s="153"/>
      <c r="TNH54" s="153"/>
      <c r="TNI54" s="153"/>
      <c r="TNJ54" s="153"/>
      <c r="TNK54" s="153"/>
      <c r="TNL54" s="153"/>
      <c r="TNM54" s="153"/>
      <c r="TNN54" s="153"/>
      <c r="TNO54" s="153"/>
      <c r="TNP54" s="153"/>
      <c r="TNQ54" s="153"/>
      <c r="TNR54" s="153"/>
      <c r="TNS54" s="153"/>
      <c r="TNT54" s="153"/>
      <c r="TNU54" s="153"/>
      <c r="TNV54" s="153"/>
      <c r="TNW54" s="153"/>
      <c r="TNX54" s="153"/>
      <c r="TNY54" s="153"/>
      <c r="TNZ54" s="153"/>
      <c r="TOA54" s="153"/>
      <c r="TOB54" s="153"/>
      <c r="TOC54" s="153"/>
      <c r="TOD54" s="153"/>
      <c r="TOE54" s="153"/>
      <c r="TOF54" s="153"/>
      <c r="TOG54" s="153"/>
      <c r="TOH54" s="153"/>
      <c r="TOI54" s="153"/>
      <c r="TOJ54" s="153"/>
      <c r="TOK54" s="153"/>
      <c r="TOL54" s="153"/>
      <c r="TOM54" s="153"/>
      <c r="TON54" s="153"/>
      <c r="TOO54" s="153"/>
      <c r="TOP54" s="153"/>
      <c r="TOQ54" s="153"/>
      <c r="TOR54" s="153"/>
      <c r="TOS54" s="153"/>
      <c r="TOT54" s="153"/>
      <c r="TOU54" s="153"/>
      <c r="TOV54" s="153"/>
      <c r="TOW54" s="153"/>
      <c r="TOX54" s="153"/>
      <c r="TOY54" s="153"/>
      <c r="TOZ54" s="153"/>
      <c r="TPA54" s="153"/>
      <c r="TPB54" s="153"/>
      <c r="TPC54" s="153"/>
      <c r="TPD54" s="153"/>
      <c r="TPE54" s="153"/>
      <c r="TPF54" s="153"/>
      <c r="TPG54" s="153"/>
      <c r="TPH54" s="153"/>
      <c r="TPI54" s="153"/>
      <c r="TPJ54" s="153"/>
      <c r="TPK54" s="153"/>
      <c r="TPL54" s="153"/>
      <c r="TPM54" s="153"/>
      <c r="TPN54" s="153"/>
      <c r="TPO54" s="153"/>
      <c r="TPP54" s="153"/>
      <c r="TPQ54" s="153"/>
      <c r="TPR54" s="153"/>
      <c r="TPS54" s="153"/>
      <c r="TPT54" s="153"/>
      <c r="TPU54" s="153"/>
      <c r="TPV54" s="153"/>
      <c r="TPW54" s="153"/>
      <c r="TPX54" s="153"/>
      <c r="TPY54" s="153"/>
      <c r="TPZ54" s="153"/>
      <c r="TQA54" s="153"/>
      <c r="TQB54" s="153"/>
      <c r="TQC54" s="153"/>
      <c r="TQD54" s="153"/>
      <c r="TQE54" s="153"/>
      <c r="TQF54" s="153"/>
      <c r="TQG54" s="153"/>
      <c r="TQH54" s="153"/>
      <c r="TQI54" s="153"/>
      <c r="TQJ54" s="153"/>
      <c r="TQK54" s="153"/>
      <c r="TQL54" s="153"/>
      <c r="TQM54" s="153"/>
      <c r="TQN54" s="153"/>
      <c r="TQO54" s="153"/>
      <c r="TQP54" s="153"/>
      <c r="TQQ54" s="153"/>
      <c r="TQR54" s="153"/>
      <c r="TQS54" s="153"/>
      <c r="TQT54" s="153"/>
      <c r="TQU54" s="153"/>
      <c r="TQV54" s="153"/>
      <c r="TQW54" s="153"/>
      <c r="TQX54" s="153"/>
      <c r="TQY54" s="153"/>
      <c r="TQZ54" s="153"/>
      <c r="TRA54" s="153"/>
      <c r="TRB54" s="153"/>
      <c r="TRC54" s="153"/>
      <c r="TRD54" s="153"/>
      <c r="TRE54" s="153"/>
      <c r="TRF54" s="153"/>
      <c r="TRG54" s="153"/>
      <c r="TRH54" s="153"/>
      <c r="TRI54" s="153"/>
      <c r="TRJ54" s="153"/>
      <c r="TRK54" s="153"/>
      <c r="TRL54" s="153"/>
      <c r="TRM54" s="153"/>
      <c r="TRN54" s="153"/>
      <c r="TRO54" s="153"/>
      <c r="TRP54" s="153"/>
      <c r="TRQ54" s="153"/>
      <c r="TRR54" s="153"/>
      <c r="TRS54" s="153"/>
      <c r="TRT54" s="153"/>
      <c r="TRU54" s="153"/>
      <c r="TRV54" s="153"/>
      <c r="TRW54" s="153"/>
      <c r="TRX54" s="153"/>
      <c r="TRY54" s="153"/>
      <c r="TRZ54" s="153"/>
      <c r="TSA54" s="153"/>
      <c r="TSB54" s="153"/>
      <c r="TSC54" s="153"/>
      <c r="TSD54" s="153"/>
      <c r="TSE54" s="153"/>
      <c r="TSF54" s="153"/>
      <c r="TSG54" s="153"/>
      <c r="TSH54" s="153"/>
      <c r="TSI54" s="153"/>
      <c r="TSJ54" s="153"/>
      <c r="TSK54" s="153"/>
      <c r="TSL54" s="153"/>
      <c r="TSM54" s="153"/>
      <c r="TSN54" s="153"/>
      <c r="TSO54" s="153"/>
      <c r="TSP54" s="153"/>
      <c r="TSQ54" s="153"/>
      <c r="TSR54" s="153"/>
      <c r="TSS54" s="153"/>
      <c r="TST54" s="153"/>
      <c r="TSU54" s="153"/>
      <c r="TSV54" s="153"/>
      <c r="TSW54" s="153"/>
      <c r="TSX54" s="153"/>
      <c r="TSY54" s="153"/>
      <c r="TSZ54" s="153"/>
      <c r="TTA54" s="153"/>
      <c r="TTB54" s="153"/>
      <c r="TTC54" s="153"/>
      <c r="TTD54" s="153"/>
      <c r="TTE54" s="153"/>
      <c r="TTF54" s="153"/>
      <c r="TTG54" s="153"/>
      <c r="TTH54" s="153"/>
      <c r="TTI54" s="153"/>
      <c r="TTJ54" s="153"/>
      <c r="TTK54" s="153"/>
      <c r="TTL54" s="153"/>
      <c r="TTM54" s="153"/>
      <c r="TTN54" s="153"/>
      <c r="TTO54" s="153"/>
      <c r="TTP54" s="153"/>
      <c r="TTQ54" s="153"/>
      <c r="TTR54" s="153"/>
      <c r="TTS54" s="153"/>
      <c r="TTT54" s="153"/>
      <c r="TTU54" s="153"/>
      <c r="TTV54" s="153"/>
      <c r="TTW54" s="153"/>
      <c r="TTX54" s="153"/>
      <c r="TTY54" s="153"/>
      <c r="TTZ54" s="153"/>
      <c r="TUA54" s="153"/>
      <c r="TUB54" s="153"/>
      <c r="TUC54" s="153"/>
      <c r="TUD54" s="153"/>
      <c r="TUE54" s="153"/>
      <c r="TUF54" s="153"/>
      <c r="TUG54" s="153"/>
      <c r="TUH54" s="153"/>
      <c r="TUI54" s="153"/>
      <c r="TUJ54" s="153"/>
      <c r="TUK54" s="153"/>
      <c r="TUL54" s="153"/>
      <c r="TUM54" s="153"/>
      <c r="TUN54" s="153"/>
      <c r="TUO54" s="153"/>
      <c r="TUP54" s="153"/>
      <c r="TUQ54" s="153"/>
      <c r="TUR54" s="153"/>
      <c r="TUS54" s="153"/>
      <c r="TUT54" s="153"/>
      <c r="TUU54" s="153"/>
      <c r="TUV54" s="153"/>
      <c r="TUW54" s="153"/>
      <c r="TUX54" s="153"/>
      <c r="TUY54" s="153"/>
      <c r="TUZ54" s="153"/>
      <c r="TVA54" s="153"/>
      <c r="TVB54" s="153"/>
      <c r="TVC54" s="153"/>
      <c r="TVD54" s="153"/>
      <c r="TVE54" s="153"/>
      <c r="TVF54" s="153"/>
      <c r="TVG54" s="153"/>
      <c r="TVH54" s="153"/>
      <c r="TVI54" s="153"/>
      <c r="TVJ54" s="153"/>
      <c r="TVK54" s="153"/>
      <c r="TVL54" s="153"/>
      <c r="TVM54" s="153"/>
      <c r="TVN54" s="153"/>
      <c r="TVO54" s="153"/>
      <c r="TVP54" s="153"/>
      <c r="TVQ54" s="153"/>
      <c r="TVR54" s="153"/>
      <c r="TVS54" s="153"/>
      <c r="TVT54" s="153"/>
      <c r="TVU54" s="153"/>
      <c r="TVV54" s="153"/>
      <c r="TVW54" s="153"/>
      <c r="TVX54" s="153"/>
      <c r="TVY54" s="153"/>
      <c r="TVZ54" s="153"/>
      <c r="TWA54" s="153"/>
      <c r="TWB54" s="153"/>
      <c r="TWC54" s="153"/>
      <c r="TWD54" s="153"/>
      <c r="TWE54" s="153"/>
      <c r="TWF54" s="153"/>
      <c r="TWG54" s="153"/>
      <c r="TWH54" s="153"/>
      <c r="TWI54" s="153"/>
      <c r="TWJ54" s="153"/>
      <c r="TWK54" s="153"/>
      <c r="TWL54" s="153"/>
      <c r="TWM54" s="153"/>
      <c r="TWN54" s="153"/>
      <c r="TWO54" s="153"/>
      <c r="TWP54" s="153"/>
      <c r="TWQ54" s="153"/>
      <c r="TWR54" s="153"/>
      <c r="TWS54" s="153"/>
      <c r="TWT54" s="153"/>
      <c r="TWU54" s="153"/>
      <c r="TWV54" s="153"/>
      <c r="TWW54" s="153"/>
      <c r="TWX54" s="153"/>
      <c r="TWY54" s="153"/>
      <c r="TWZ54" s="153"/>
      <c r="TXA54" s="153"/>
      <c r="TXB54" s="153"/>
      <c r="TXC54" s="153"/>
      <c r="TXD54" s="153"/>
      <c r="TXE54" s="153"/>
      <c r="TXF54" s="153"/>
      <c r="TXG54" s="153"/>
      <c r="TXH54" s="153"/>
      <c r="TXI54" s="153"/>
      <c r="TXJ54" s="153"/>
      <c r="TXK54" s="153"/>
      <c r="TXL54" s="153"/>
      <c r="TXM54" s="153"/>
      <c r="TXN54" s="153"/>
      <c r="TXO54" s="153"/>
      <c r="TXP54" s="153"/>
      <c r="TXQ54" s="153"/>
      <c r="TXR54" s="153"/>
      <c r="TXS54" s="153"/>
      <c r="TXT54" s="153"/>
      <c r="TXU54" s="153"/>
      <c r="TXV54" s="153"/>
      <c r="TXW54" s="153"/>
      <c r="TXX54" s="153"/>
      <c r="TXY54" s="153"/>
      <c r="TXZ54" s="153"/>
      <c r="TYA54" s="153"/>
      <c r="TYB54" s="153"/>
      <c r="TYC54" s="153"/>
      <c r="TYD54" s="153"/>
      <c r="TYE54" s="153"/>
      <c r="TYF54" s="153"/>
      <c r="TYG54" s="153"/>
      <c r="TYH54" s="153"/>
      <c r="TYI54" s="153"/>
      <c r="TYJ54" s="153"/>
      <c r="TYK54" s="153"/>
      <c r="TYL54" s="153"/>
      <c r="TYM54" s="153"/>
      <c r="TYN54" s="153"/>
      <c r="TYO54" s="153"/>
      <c r="TYP54" s="153"/>
      <c r="TYQ54" s="153"/>
      <c r="TYR54" s="153"/>
      <c r="TYS54" s="153"/>
      <c r="TYT54" s="153"/>
      <c r="TYU54" s="153"/>
      <c r="TYV54" s="153"/>
      <c r="TYW54" s="153"/>
      <c r="TYX54" s="153"/>
      <c r="TYY54" s="153"/>
      <c r="TYZ54" s="153"/>
      <c r="TZA54" s="153"/>
      <c r="TZB54" s="153"/>
      <c r="TZC54" s="153"/>
      <c r="TZD54" s="153"/>
      <c r="TZE54" s="153"/>
      <c r="TZF54" s="153"/>
      <c r="TZG54" s="153"/>
      <c r="TZH54" s="153"/>
      <c r="TZI54" s="153"/>
      <c r="TZJ54" s="153"/>
      <c r="TZK54" s="153"/>
      <c r="TZL54" s="153"/>
      <c r="TZM54" s="153"/>
      <c r="TZN54" s="153"/>
      <c r="TZO54" s="153"/>
      <c r="TZP54" s="153"/>
      <c r="TZQ54" s="153"/>
      <c r="TZR54" s="153"/>
      <c r="TZS54" s="153"/>
      <c r="TZT54" s="153"/>
      <c r="TZU54" s="153"/>
      <c r="TZV54" s="153"/>
      <c r="TZW54" s="153"/>
      <c r="TZX54" s="153"/>
      <c r="TZY54" s="153"/>
      <c r="TZZ54" s="153"/>
      <c r="UAA54" s="153"/>
      <c r="UAB54" s="153"/>
      <c r="UAC54" s="153"/>
      <c r="UAD54" s="153"/>
      <c r="UAE54" s="153"/>
      <c r="UAF54" s="153"/>
      <c r="UAG54" s="153"/>
      <c r="UAH54" s="153"/>
      <c r="UAI54" s="153"/>
      <c r="UAJ54" s="153"/>
      <c r="UAK54" s="153"/>
      <c r="UAL54" s="153"/>
      <c r="UAM54" s="153"/>
      <c r="UAN54" s="153"/>
      <c r="UAO54" s="153"/>
      <c r="UAP54" s="153"/>
      <c r="UAQ54" s="153"/>
      <c r="UAR54" s="153"/>
      <c r="UAS54" s="153"/>
      <c r="UAT54" s="153"/>
      <c r="UAU54" s="153"/>
      <c r="UAV54" s="153"/>
      <c r="UAW54" s="153"/>
      <c r="UAX54" s="153"/>
      <c r="UAY54" s="153"/>
      <c r="UAZ54" s="153"/>
      <c r="UBA54" s="153"/>
      <c r="UBB54" s="153"/>
      <c r="UBC54" s="153"/>
      <c r="UBD54" s="153"/>
      <c r="UBE54" s="153"/>
      <c r="UBF54" s="153"/>
      <c r="UBG54" s="153"/>
      <c r="UBH54" s="153"/>
      <c r="UBI54" s="153"/>
      <c r="UBJ54" s="153"/>
      <c r="UBK54" s="153"/>
      <c r="UBL54" s="153"/>
      <c r="UBM54" s="153"/>
      <c r="UBN54" s="153"/>
      <c r="UBO54" s="153"/>
      <c r="UBP54" s="153"/>
      <c r="UBQ54" s="153"/>
      <c r="UBR54" s="153"/>
      <c r="UBS54" s="153"/>
      <c r="UBT54" s="153"/>
      <c r="UBU54" s="153"/>
      <c r="UBV54" s="153"/>
      <c r="UBW54" s="153"/>
      <c r="UBX54" s="153"/>
      <c r="UBY54" s="153"/>
      <c r="UBZ54" s="153"/>
      <c r="UCA54" s="153"/>
      <c r="UCB54" s="153"/>
      <c r="UCC54" s="153"/>
      <c r="UCD54" s="153"/>
      <c r="UCE54" s="153"/>
      <c r="UCF54" s="153"/>
      <c r="UCG54" s="153"/>
      <c r="UCH54" s="153"/>
      <c r="UCI54" s="153"/>
      <c r="UCJ54" s="153"/>
      <c r="UCK54" s="153"/>
      <c r="UCL54" s="153"/>
      <c r="UCM54" s="153"/>
      <c r="UCN54" s="153"/>
      <c r="UCO54" s="153"/>
      <c r="UCP54" s="153"/>
      <c r="UCQ54" s="153"/>
      <c r="UCR54" s="153"/>
      <c r="UCS54" s="153"/>
      <c r="UCT54" s="153"/>
      <c r="UCU54" s="153"/>
      <c r="UCV54" s="153"/>
      <c r="UCW54" s="153"/>
      <c r="UCX54" s="153"/>
      <c r="UCY54" s="153"/>
      <c r="UCZ54" s="153"/>
      <c r="UDA54" s="153"/>
      <c r="UDB54" s="153"/>
      <c r="UDC54" s="153"/>
      <c r="UDD54" s="153"/>
      <c r="UDE54" s="153"/>
      <c r="UDF54" s="153"/>
      <c r="UDG54" s="153"/>
      <c r="UDH54" s="153"/>
      <c r="UDI54" s="153"/>
      <c r="UDJ54" s="153"/>
      <c r="UDK54" s="153"/>
      <c r="UDL54" s="153"/>
      <c r="UDM54" s="153"/>
      <c r="UDN54" s="153"/>
      <c r="UDO54" s="153"/>
      <c r="UDP54" s="153"/>
      <c r="UDQ54" s="153"/>
      <c r="UDR54" s="153"/>
      <c r="UDS54" s="153"/>
      <c r="UDT54" s="153"/>
      <c r="UDU54" s="153"/>
      <c r="UDV54" s="153"/>
      <c r="UDW54" s="153"/>
      <c r="UDX54" s="153"/>
      <c r="UDY54" s="153"/>
      <c r="UDZ54" s="153"/>
      <c r="UEA54" s="153"/>
      <c r="UEB54" s="153"/>
      <c r="UEC54" s="153"/>
      <c r="UED54" s="153"/>
      <c r="UEE54" s="153"/>
      <c r="UEF54" s="153"/>
      <c r="UEG54" s="153"/>
      <c r="UEH54" s="153"/>
      <c r="UEI54" s="153"/>
      <c r="UEJ54" s="153"/>
      <c r="UEK54" s="153"/>
      <c r="UEL54" s="153"/>
      <c r="UEM54" s="153"/>
      <c r="UEN54" s="153"/>
      <c r="UEO54" s="153"/>
      <c r="UEP54" s="153"/>
      <c r="UEQ54" s="153"/>
      <c r="UER54" s="153"/>
      <c r="UES54" s="153"/>
      <c r="UET54" s="153"/>
      <c r="UEU54" s="153"/>
      <c r="UEV54" s="153"/>
      <c r="UEW54" s="153"/>
      <c r="UEX54" s="153"/>
      <c r="UEY54" s="153"/>
      <c r="UEZ54" s="153"/>
      <c r="UFA54" s="153"/>
      <c r="UFB54" s="153"/>
      <c r="UFC54" s="153"/>
      <c r="UFD54" s="153"/>
      <c r="UFE54" s="153"/>
      <c r="UFF54" s="153"/>
      <c r="UFG54" s="153"/>
      <c r="UFH54" s="153"/>
      <c r="UFI54" s="153"/>
      <c r="UFJ54" s="153"/>
      <c r="UFK54" s="153"/>
      <c r="UFL54" s="153"/>
      <c r="UFM54" s="153"/>
      <c r="UFN54" s="153"/>
      <c r="UFO54" s="153"/>
      <c r="UFP54" s="153"/>
      <c r="UFQ54" s="153"/>
      <c r="UFR54" s="153"/>
      <c r="UFS54" s="153"/>
      <c r="UFT54" s="153"/>
      <c r="UFU54" s="153"/>
      <c r="UFV54" s="153"/>
      <c r="UFW54" s="153"/>
      <c r="UFX54" s="153"/>
      <c r="UFY54" s="153"/>
      <c r="UFZ54" s="153"/>
      <c r="UGA54" s="153"/>
      <c r="UGB54" s="153"/>
      <c r="UGC54" s="153"/>
      <c r="UGD54" s="153"/>
      <c r="UGE54" s="153"/>
      <c r="UGF54" s="153"/>
      <c r="UGG54" s="153"/>
      <c r="UGH54" s="153"/>
      <c r="UGI54" s="153"/>
      <c r="UGJ54" s="153"/>
      <c r="UGK54" s="153"/>
      <c r="UGL54" s="153"/>
      <c r="UGM54" s="153"/>
      <c r="UGN54" s="153"/>
      <c r="UGO54" s="153"/>
      <c r="UGP54" s="153"/>
      <c r="UGQ54" s="153"/>
      <c r="UGR54" s="153"/>
      <c r="UGS54" s="153"/>
      <c r="UGT54" s="153"/>
      <c r="UGU54" s="153"/>
      <c r="UGV54" s="153"/>
      <c r="UGW54" s="153"/>
      <c r="UGX54" s="153"/>
      <c r="UGY54" s="153"/>
      <c r="UGZ54" s="153"/>
      <c r="UHA54" s="153"/>
      <c r="UHB54" s="153"/>
      <c r="UHC54" s="153"/>
      <c r="UHD54" s="153"/>
      <c r="UHE54" s="153"/>
      <c r="UHF54" s="153"/>
      <c r="UHG54" s="153"/>
      <c r="UHH54" s="153"/>
      <c r="UHI54" s="153"/>
      <c r="UHJ54" s="153"/>
      <c r="UHK54" s="153"/>
      <c r="UHL54" s="153"/>
      <c r="UHM54" s="153"/>
      <c r="UHN54" s="153"/>
      <c r="UHO54" s="153"/>
      <c r="UHP54" s="153"/>
      <c r="UHQ54" s="153"/>
      <c r="UHR54" s="153"/>
      <c r="UHS54" s="153"/>
      <c r="UHT54" s="153"/>
      <c r="UHU54" s="153"/>
      <c r="UHV54" s="153"/>
      <c r="UHW54" s="153"/>
      <c r="UHX54" s="153"/>
      <c r="UHY54" s="153"/>
      <c r="UHZ54" s="153"/>
      <c r="UIA54" s="153"/>
      <c r="UIB54" s="153"/>
      <c r="UIC54" s="153"/>
      <c r="UID54" s="153"/>
      <c r="UIE54" s="153"/>
      <c r="UIF54" s="153"/>
      <c r="UIG54" s="153"/>
      <c r="UIH54" s="153"/>
      <c r="UII54" s="153"/>
      <c r="UIJ54" s="153"/>
      <c r="UIK54" s="153"/>
      <c r="UIL54" s="153"/>
      <c r="UIM54" s="153"/>
      <c r="UIN54" s="153"/>
      <c r="UIO54" s="153"/>
      <c r="UIP54" s="153"/>
      <c r="UIQ54" s="153"/>
      <c r="UIR54" s="153"/>
      <c r="UIS54" s="153"/>
      <c r="UIT54" s="153"/>
      <c r="UIU54" s="153"/>
      <c r="UIV54" s="153"/>
      <c r="UIW54" s="153"/>
      <c r="UIX54" s="153"/>
      <c r="UIY54" s="153"/>
      <c r="UIZ54" s="153"/>
      <c r="UJA54" s="153"/>
      <c r="UJB54" s="153"/>
      <c r="UJC54" s="153"/>
      <c r="UJD54" s="153"/>
      <c r="UJE54" s="153"/>
      <c r="UJF54" s="153"/>
      <c r="UJG54" s="153"/>
      <c r="UJH54" s="153"/>
      <c r="UJI54" s="153"/>
      <c r="UJJ54" s="153"/>
      <c r="UJK54" s="153"/>
      <c r="UJL54" s="153"/>
      <c r="UJM54" s="153"/>
      <c r="UJN54" s="153"/>
      <c r="UJO54" s="153"/>
      <c r="UJP54" s="153"/>
      <c r="UJQ54" s="153"/>
      <c r="UJR54" s="153"/>
      <c r="UJS54" s="153"/>
      <c r="UJT54" s="153"/>
      <c r="UJU54" s="153"/>
      <c r="UJV54" s="153"/>
      <c r="UJW54" s="153"/>
      <c r="UJX54" s="153"/>
      <c r="UJY54" s="153"/>
      <c r="UJZ54" s="153"/>
      <c r="UKA54" s="153"/>
      <c r="UKB54" s="153"/>
      <c r="UKC54" s="153"/>
      <c r="UKD54" s="153"/>
      <c r="UKE54" s="153"/>
      <c r="UKF54" s="153"/>
      <c r="UKG54" s="153"/>
      <c r="UKH54" s="153"/>
      <c r="UKI54" s="153"/>
      <c r="UKJ54" s="153"/>
      <c r="UKK54" s="153"/>
      <c r="UKL54" s="153"/>
      <c r="UKM54" s="153"/>
      <c r="UKN54" s="153"/>
      <c r="UKO54" s="153"/>
      <c r="UKP54" s="153"/>
      <c r="UKQ54" s="153"/>
      <c r="UKR54" s="153"/>
      <c r="UKS54" s="153"/>
      <c r="UKT54" s="153"/>
      <c r="UKU54" s="153"/>
      <c r="UKV54" s="153"/>
      <c r="UKW54" s="153"/>
      <c r="UKX54" s="153"/>
      <c r="UKY54" s="153"/>
      <c r="UKZ54" s="153"/>
      <c r="ULA54" s="153"/>
      <c r="ULB54" s="153"/>
      <c r="ULC54" s="153"/>
      <c r="ULD54" s="153"/>
      <c r="ULE54" s="153"/>
      <c r="ULF54" s="153"/>
      <c r="ULG54" s="153"/>
      <c r="ULH54" s="153"/>
      <c r="ULI54" s="153"/>
      <c r="ULJ54" s="153"/>
      <c r="ULK54" s="153"/>
      <c r="ULL54" s="153"/>
      <c r="ULM54" s="153"/>
      <c r="ULN54" s="153"/>
      <c r="ULO54" s="153"/>
      <c r="ULP54" s="153"/>
      <c r="ULQ54" s="153"/>
      <c r="ULR54" s="153"/>
      <c r="ULS54" s="153"/>
      <c r="ULT54" s="153"/>
      <c r="ULU54" s="153"/>
      <c r="ULV54" s="153"/>
      <c r="ULW54" s="153"/>
      <c r="ULX54" s="153"/>
      <c r="ULY54" s="153"/>
      <c r="ULZ54" s="153"/>
      <c r="UMA54" s="153"/>
      <c r="UMB54" s="153"/>
      <c r="UMC54" s="153"/>
      <c r="UMD54" s="153"/>
      <c r="UME54" s="153"/>
      <c r="UMF54" s="153"/>
      <c r="UMG54" s="153"/>
      <c r="UMH54" s="153"/>
      <c r="UMI54" s="153"/>
      <c r="UMJ54" s="153"/>
      <c r="UMK54" s="153"/>
      <c r="UML54" s="153"/>
      <c r="UMM54" s="153"/>
      <c r="UMN54" s="153"/>
      <c r="UMO54" s="153"/>
      <c r="UMP54" s="153"/>
      <c r="UMQ54" s="153"/>
      <c r="UMR54" s="153"/>
      <c r="UMS54" s="153"/>
      <c r="UMT54" s="153"/>
      <c r="UMU54" s="153"/>
      <c r="UMV54" s="153"/>
      <c r="UMW54" s="153"/>
      <c r="UMX54" s="153"/>
      <c r="UMY54" s="153"/>
      <c r="UMZ54" s="153"/>
      <c r="UNA54" s="153"/>
      <c r="UNB54" s="153"/>
      <c r="UNC54" s="153"/>
      <c r="UND54" s="153"/>
      <c r="UNE54" s="153"/>
      <c r="UNF54" s="153"/>
      <c r="UNG54" s="153"/>
      <c r="UNH54" s="153"/>
      <c r="UNI54" s="153"/>
      <c r="UNJ54" s="153"/>
      <c r="UNK54" s="153"/>
      <c r="UNL54" s="153"/>
      <c r="UNM54" s="153"/>
      <c r="UNN54" s="153"/>
      <c r="UNO54" s="153"/>
      <c r="UNP54" s="153"/>
      <c r="UNQ54" s="153"/>
      <c r="UNR54" s="153"/>
      <c r="UNS54" s="153"/>
      <c r="UNT54" s="153"/>
      <c r="UNU54" s="153"/>
      <c r="UNV54" s="153"/>
      <c r="UNW54" s="153"/>
      <c r="UNX54" s="153"/>
      <c r="UNY54" s="153"/>
      <c r="UNZ54" s="153"/>
      <c r="UOA54" s="153"/>
      <c r="UOB54" s="153"/>
      <c r="UOC54" s="153"/>
      <c r="UOD54" s="153"/>
      <c r="UOE54" s="153"/>
      <c r="UOF54" s="153"/>
      <c r="UOG54" s="153"/>
      <c r="UOH54" s="153"/>
      <c r="UOI54" s="153"/>
      <c r="UOJ54" s="153"/>
      <c r="UOK54" s="153"/>
      <c r="UOL54" s="153"/>
      <c r="UOM54" s="153"/>
      <c r="UON54" s="153"/>
      <c r="UOO54" s="153"/>
      <c r="UOP54" s="153"/>
      <c r="UOQ54" s="153"/>
      <c r="UOR54" s="153"/>
      <c r="UOS54" s="153"/>
      <c r="UOT54" s="153"/>
      <c r="UOU54" s="153"/>
      <c r="UOV54" s="153"/>
      <c r="UOW54" s="153"/>
      <c r="UOX54" s="153"/>
      <c r="UOY54" s="153"/>
      <c r="UOZ54" s="153"/>
      <c r="UPA54" s="153"/>
      <c r="UPB54" s="153"/>
      <c r="UPC54" s="153"/>
      <c r="UPD54" s="153"/>
      <c r="UPE54" s="153"/>
      <c r="UPF54" s="153"/>
      <c r="UPG54" s="153"/>
      <c r="UPH54" s="153"/>
      <c r="UPI54" s="153"/>
      <c r="UPJ54" s="153"/>
      <c r="UPK54" s="153"/>
      <c r="UPL54" s="153"/>
      <c r="UPM54" s="153"/>
      <c r="UPN54" s="153"/>
      <c r="UPO54" s="153"/>
      <c r="UPP54" s="153"/>
      <c r="UPQ54" s="153"/>
      <c r="UPR54" s="153"/>
      <c r="UPS54" s="153"/>
      <c r="UPT54" s="153"/>
      <c r="UPU54" s="153"/>
      <c r="UPV54" s="153"/>
      <c r="UPW54" s="153"/>
      <c r="UPX54" s="153"/>
      <c r="UPY54" s="153"/>
      <c r="UPZ54" s="153"/>
      <c r="UQA54" s="153"/>
      <c r="UQB54" s="153"/>
      <c r="UQC54" s="153"/>
      <c r="UQD54" s="153"/>
      <c r="UQE54" s="153"/>
      <c r="UQF54" s="153"/>
      <c r="UQG54" s="153"/>
      <c r="UQH54" s="153"/>
      <c r="UQI54" s="153"/>
      <c r="UQJ54" s="153"/>
      <c r="UQK54" s="153"/>
      <c r="UQL54" s="153"/>
      <c r="UQM54" s="153"/>
      <c r="UQN54" s="153"/>
      <c r="UQO54" s="153"/>
      <c r="UQP54" s="153"/>
      <c r="UQQ54" s="153"/>
      <c r="UQR54" s="153"/>
      <c r="UQS54" s="153"/>
      <c r="UQT54" s="153"/>
      <c r="UQU54" s="153"/>
      <c r="UQV54" s="153"/>
      <c r="UQW54" s="153"/>
      <c r="UQX54" s="153"/>
      <c r="UQY54" s="153"/>
      <c r="UQZ54" s="153"/>
      <c r="URA54" s="153"/>
      <c r="URB54" s="153"/>
      <c r="URC54" s="153"/>
      <c r="URD54" s="153"/>
      <c r="URE54" s="153"/>
      <c r="URF54" s="153"/>
      <c r="URG54" s="153"/>
      <c r="URH54" s="153"/>
      <c r="URI54" s="153"/>
      <c r="URJ54" s="153"/>
      <c r="URK54" s="153"/>
      <c r="URL54" s="153"/>
      <c r="URM54" s="153"/>
      <c r="URN54" s="153"/>
      <c r="URO54" s="153"/>
      <c r="URP54" s="153"/>
      <c r="URQ54" s="153"/>
      <c r="URR54" s="153"/>
      <c r="URS54" s="153"/>
      <c r="URT54" s="153"/>
      <c r="URU54" s="153"/>
      <c r="URV54" s="153"/>
      <c r="URW54" s="153"/>
      <c r="URX54" s="153"/>
      <c r="URY54" s="153"/>
      <c r="URZ54" s="153"/>
      <c r="USA54" s="153"/>
      <c r="USB54" s="153"/>
      <c r="USC54" s="153"/>
      <c r="USD54" s="153"/>
      <c r="USE54" s="153"/>
      <c r="USF54" s="153"/>
      <c r="USG54" s="153"/>
      <c r="USH54" s="153"/>
      <c r="USI54" s="153"/>
      <c r="USJ54" s="153"/>
      <c r="USK54" s="153"/>
      <c r="USL54" s="153"/>
      <c r="USM54" s="153"/>
      <c r="USN54" s="153"/>
      <c r="USO54" s="153"/>
      <c r="USP54" s="153"/>
      <c r="USQ54" s="153"/>
      <c r="USR54" s="153"/>
      <c r="USS54" s="153"/>
      <c r="UST54" s="153"/>
      <c r="USU54" s="153"/>
      <c r="USV54" s="153"/>
      <c r="USW54" s="153"/>
      <c r="USX54" s="153"/>
      <c r="USY54" s="153"/>
      <c r="USZ54" s="153"/>
      <c r="UTA54" s="153"/>
      <c r="UTB54" s="153"/>
      <c r="UTC54" s="153"/>
      <c r="UTD54" s="153"/>
      <c r="UTE54" s="153"/>
      <c r="UTF54" s="153"/>
      <c r="UTG54" s="153"/>
      <c r="UTH54" s="153"/>
      <c r="UTI54" s="153"/>
      <c r="UTJ54" s="153"/>
      <c r="UTK54" s="153"/>
      <c r="UTL54" s="153"/>
      <c r="UTM54" s="153"/>
      <c r="UTN54" s="153"/>
      <c r="UTO54" s="153"/>
      <c r="UTP54" s="153"/>
      <c r="UTQ54" s="153"/>
      <c r="UTR54" s="153"/>
      <c r="UTS54" s="153"/>
      <c r="UTT54" s="153"/>
      <c r="UTU54" s="153"/>
      <c r="UTV54" s="153"/>
      <c r="UTW54" s="153"/>
      <c r="UTX54" s="153"/>
      <c r="UTY54" s="153"/>
      <c r="UTZ54" s="153"/>
      <c r="UUA54" s="153"/>
      <c r="UUB54" s="153"/>
      <c r="UUC54" s="153"/>
      <c r="UUD54" s="153"/>
      <c r="UUE54" s="153"/>
      <c r="UUF54" s="153"/>
      <c r="UUG54" s="153"/>
      <c r="UUH54" s="153"/>
      <c r="UUI54" s="153"/>
      <c r="UUJ54" s="153"/>
      <c r="UUK54" s="153"/>
      <c r="UUL54" s="153"/>
      <c r="UUM54" s="153"/>
      <c r="UUN54" s="153"/>
      <c r="UUO54" s="153"/>
      <c r="UUP54" s="153"/>
      <c r="UUQ54" s="153"/>
      <c r="UUR54" s="153"/>
      <c r="UUS54" s="153"/>
      <c r="UUT54" s="153"/>
      <c r="UUU54" s="153"/>
      <c r="UUV54" s="153"/>
      <c r="UUW54" s="153"/>
      <c r="UUX54" s="153"/>
      <c r="UUY54" s="153"/>
      <c r="UUZ54" s="153"/>
      <c r="UVA54" s="153"/>
      <c r="UVB54" s="153"/>
      <c r="UVC54" s="153"/>
      <c r="UVD54" s="153"/>
      <c r="UVE54" s="153"/>
      <c r="UVF54" s="153"/>
      <c r="UVG54" s="153"/>
      <c r="UVH54" s="153"/>
      <c r="UVI54" s="153"/>
      <c r="UVJ54" s="153"/>
      <c r="UVK54" s="153"/>
      <c r="UVL54" s="153"/>
      <c r="UVM54" s="153"/>
      <c r="UVN54" s="153"/>
      <c r="UVO54" s="153"/>
      <c r="UVP54" s="153"/>
      <c r="UVQ54" s="153"/>
      <c r="UVR54" s="153"/>
      <c r="UVS54" s="153"/>
      <c r="UVT54" s="153"/>
      <c r="UVU54" s="153"/>
      <c r="UVV54" s="153"/>
      <c r="UVW54" s="153"/>
      <c r="UVX54" s="153"/>
      <c r="UVY54" s="153"/>
      <c r="UVZ54" s="153"/>
      <c r="UWA54" s="153"/>
      <c r="UWB54" s="153"/>
      <c r="UWC54" s="153"/>
      <c r="UWD54" s="153"/>
      <c r="UWE54" s="153"/>
      <c r="UWF54" s="153"/>
      <c r="UWG54" s="153"/>
      <c r="UWH54" s="153"/>
      <c r="UWI54" s="153"/>
      <c r="UWJ54" s="153"/>
      <c r="UWK54" s="153"/>
      <c r="UWL54" s="153"/>
      <c r="UWM54" s="153"/>
      <c r="UWN54" s="153"/>
      <c r="UWO54" s="153"/>
      <c r="UWP54" s="153"/>
      <c r="UWQ54" s="153"/>
      <c r="UWR54" s="153"/>
      <c r="UWS54" s="153"/>
      <c r="UWT54" s="153"/>
      <c r="UWU54" s="153"/>
      <c r="UWV54" s="153"/>
      <c r="UWW54" s="153"/>
      <c r="UWX54" s="153"/>
      <c r="UWY54" s="153"/>
      <c r="UWZ54" s="153"/>
      <c r="UXA54" s="153"/>
      <c r="UXB54" s="153"/>
      <c r="UXC54" s="153"/>
      <c r="UXD54" s="153"/>
      <c r="UXE54" s="153"/>
      <c r="UXF54" s="153"/>
      <c r="UXG54" s="153"/>
      <c r="UXH54" s="153"/>
      <c r="UXI54" s="153"/>
      <c r="UXJ54" s="153"/>
      <c r="UXK54" s="153"/>
      <c r="UXL54" s="153"/>
      <c r="UXM54" s="153"/>
      <c r="UXN54" s="153"/>
      <c r="UXO54" s="153"/>
      <c r="UXP54" s="153"/>
      <c r="UXQ54" s="153"/>
      <c r="UXR54" s="153"/>
      <c r="UXS54" s="153"/>
      <c r="UXT54" s="153"/>
      <c r="UXU54" s="153"/>
      <c r="UXV54" s="153"/>
      <c r="UXW54" s="153"/>
      <c r="UXX54" s="153"/>
      <c r="UXY54" s="153"/>
      <c r="UXZ54" s="153"/>
      <c r="UYA54" s="153"/>
      <c r="UYB54" s="153"/>
      <c r="UYC54" s="153"/>
      <c r="UYD54" s="153"/>
      <c r="UYE54" s="153"/>
      <c r="UYF54" s="153"/>
      <c r="UYG54" s="153"/>
      <c r="UYH54" s="153"/>
      <c r="UYI54" s="153"/>
      <c r="UYJ54" s="153"/>
      <c r="UYK54" s="153"/>
      <c r="UYL54" s="153"/>
      <c r="UYM54" s="153"/>
      <c r="UYN54" s="153"/>
      <c r="UYO54" s="153"/>
      <c r="UYP54" s="153"/>
      <c r="UYQ54" s="153"/>
      <c r="UYR54" s="153"/>
      <c r="UYS54" s="153"/>
      <c r="UYT54" s="153"/>
      <c r="UYU54" s="153"/>
      <c r="UYV54" s="153"/>
      <c r="UYW54" s="153"/>
      <c r="UYX54" s="153"/>
      <c r="UYY54" s="153"/>
      <c r="UYZ54" s="153"/>
      <c r="UZA54" s="153"/>
      <c r="UZB54" s="153"/>
      <c r="UZC54" s="153"/>
      <c r="UZD54" s="153"/>
      <c r="UZE54" s="153"/>
      <c r="UZF54" s="153"/>
      <c r="UZG54" s="153"/>
      <c r="UZH54" s="153"/>
      <c r="UZI54" s="153"/>
      <c r="UZJ54" s="153"/>
      <c r="UZK54" s="153"/>
      <c r="UZL54" s="153"/>
      <c r="UZM54" s="153"/>
      <c r="UZN54" s="153"/>
      <c r="UZO54" s="153"/>
      <c r="UZP54" s="153"/>
      <c r="UZQ54" s="153"/>
      <c r="UZR54" s="153"/>
      <c r="UZS54" s="153"/>
      <c r="UZT54" s="153"/>
      <c r="UZU54" s="153"/>
      <c r="UZV54" s="153"/>
      <c r="UZW54" s="153"/>
      <c r="UZX54" s="153"/>
      <c r="UZY54" s="153"/>
      <c r="UZZ54" s="153"/>
      <c r="VAA54" s="153"/>
      <c r="VAB54" s="153"/>
      <c r="VAC54" s="153"/>
      <c r="VAD54" s="153"/>
      <c r="VAE54" s="153"/>
      <c r="VAF54" s="153"/>
      <c r="VAG54" s="153"/>
      <c r="VAH54" s="153"/>
      <c r="VAI54" s="153"/>
      <c r="VAJ54" s="153"/>
      <c r="VAK54" s="153"/>
      <c r="VAL54" s="153"/>
      <c r="VAM54" s="153"/>
      <c r="VAN54" s="153"/>
      <c r="VAO54" s="153"/>
      <c r="VAP54" s="153"/>
      <c r="VAQ54" s="153"/>
      <c r="VAR54" s="153"/>
      <c r="VAS54" s="153"/>
      <c r="VAT54" s="153"/>
      <c r="VAU54" s="153"/>
      <c r="VAV54" s="153"/>
      <c r="VAW54" s="153"/>
      <c r="VAX54" s="153"/>
      <c r="VAY54" s="153"/>
      <c r="VAZ54" s="153"/>
      <c r="VBA54" s="153"/>
      <c r="VBB54" s="153"/>
      <c r="VBC54" s="153"/>
      <c r="VBD54" s="153"/>
      <c r="VBE54" s="153"/>
      <c r="VBF54" s="153"/>
      <c r="VBG54" s="153"/>
      <c r="VBH54" s="153"/>
      <c r="VBI54" s="153"/>
      <c r="VBJ54" s="153"/>
      <c r="VBK54" s="153"/>
      <c r="VBL54" s="153"/>
      <c r="VBM54" s="153"/>
      <c r="VBN54" s="153"/>
      <c r="VBO54" s="153"/>
      <c r="VBP54" s="153"/>
      <c r="VBQ54" s="153"/>
      <c r="VBR54" s="153"/>
      <c r="VBS54" s="153"/>
      <c r="VBT54" s="153"/>
      <c r="VBU54" s="153"/>
      <c r="VBV54" s="153"/>
      <c r="VBW54" s="153"/>
      <c r="VBX54" s="153"/>
      <c r="VBY54" s="153"/>
      <c r="VBZ54" s="153"/>
      <c r="VCA54" s="153"/>
      <c r="VCB54" s="153"/>
      <c r="VCC54" s="153"/>
      <c r="VCD54" s="153"/>
      <c r="VCE54" s="153"/>
      <c r="VCF54" s="153"/>
      <c r="VCG54" s="153"/>
      <c r="VCH54" s="153"/>
      <c r="VCI54" s="153"/>
      <c r="VCJ54" s="153"/>
      <c r="VCK54" s="153"/>
      <c r="VCL54" s="153"/>
      <c r="VCM54" s="153"/>
      <c r="VCN54" s="153"/>
      <c r="VCO54" s="153"/>
      <c r="VCP54" s="153"/>
      <c r="VCQ54" s="153"/>
      <c r="VCR54" s="153"/>
      <c r="VCS54" s="153"/>
      <c r="VCT54" s="153"/>
      <c r="VCU54" s="153"/>
      <c r="VCV54" s="153"/>
      <c r="VCW54" s="153"/>
      <c r="VCX54" s="153"/>
      <c r="VCY54" s="153"/>
      <c r="VCZ54" s="153"/>
      <c r="VDA54" s="153"/>
      <c r="VDB54" s="153"/>
      <c r="VDC54" s="153"/>
      <c r="VDD54" s="153"/>
      <c r="VDE54" s="153"/>
      <c r="VDF54" s="153"/>
      <c r="VDG54" s="153"/>
      <c r="VDH54" s="153"/>
      <c r="VDI54" s="153"/>
      <c r="VDJ54" s="153"/>
      <c r="VDK54" s="153"/>
      <c r="VDL54" s="153"/>
      <c r="VDM54" s="153"/>
      <c r="VDN54" s="153"/>
      <c r="VDO54" s="153"/>
      <c r="VDP54" s="153"/>
      <c r="VDQ54" s="153"/>
      <c r="VDR54" s="153"/>
      <c r="VDS54" s="153"/>
      <c r="VDT54" s="153"/>
      <c r="VDU54" s="153"/>
      <c r="VDV54" s="153"/>
      <c r="VDW54" s="153"/>
      <c r="VDX54" s="153"/>
      <c r="VDY54" s="153"/>
      <c r="VDZ54" s="153"/>
      <c r="VEA54" s="153"/>
      <c r="VEB54" s="153"/>
      <c r="VEC54" s="153"/>
      <c r="VED54" s="153"/>
      <c r="VEE54" s="153"/>
      <c r="VEF54" s="153"/>
      <c r="VEG54" s="153"/>
      <c r="VEH54" s="153"/>
      <c r="VEI54" s="153"/>
      <c r="VEJ54" s="153"/>
      <c r="VEK54" s="153"/>
      <c r="VEL54" s="153"/>
      <c r="VEM54" s="153"/>
      <c r="VEN54" s="153"/>
      <c r="VEO54" s="153"/>
      <c r="VEP54" s="153"/>
      <c r="VEQ54" s="153"/>
      <c r="VER54" s="153"/>
      <c r="VES54" s="153"/>
      <c r="VET54" s="153"/>
      <c r="VEU54" s="153"/>
      <c r="VEV54" s="153"/>
      <c r="VEW54" s="153"/>
      <c r="VEX54" s="153"/>
      <c r="VEY54" s="153"/>
      <c r="VEZ54" s="153"/>
      <c r="VFA54" s="153"/>
      <c r="VFB54" s="153"/>
      <c r="VFC54" s="153"/>
      <c r="VFD54" s="153"/>
      <c r="VFE54" s="153"/>
      <c r="VFF54" s="153"/>
      <c r="VFG54" s="153"/>
      <c r="VFH54" s="153"/>
      <c r="VFI54" s="153"/>
      <c r="VFJ54" s="153"/>
      <c r="VFK54" s="153"/>
      <c r="VFL54" s="153"/>
      <c r="VFM54" s="153"/>
      <c r="VFN54" s="153"/>
      <c r="VFO54" s="153"/>
      <c r="VFP54" s="153"/>
      <c r="VFQ54" s="153"/>
      <c r="VFR54" s="153"/>
      <c r="VFS54" s="153"/>
      <c r="VFT54" s="153"/>
      <c r="VFU54" s="153"/>
      <c r="VFV54" s="153"/>
      <c r="VFW54" s="153"/>
      <c r="VFX54" s="153"/>
      <c r="VFY54" s="153"/>
      <c r="VFZ54" s="153"/>
      <c r="VGA54" s="153"/>
      <c r="VGB54" s="153"/>
      <c r="VGC54" s="153"/>
      <c r="VGD54" s="153"/>
      <c r="VGE54" s="153"/>
      <c r="VGF54" s="153"/>
      <c r="VGG54" s="153"/>
      <c r="VGH54" s="153"/>
      <c r="VGI54" s="153"/>
      <c r="VGJ54" s="153"/>
      <c r="VGK54" s="153"/>
      <c r="VGL54" s="153"/>
      <c r="VGM54" s="153"/>
      <c r="VGN54" s="153"/>
      <c r="VGO54" s="153"/>
      <c r="VGP54" s="153"/>
      <c r="VGQ54" s="153"/>
      <c r="VGR54" s="153"/>
      <c r="VGS54" s="153"/>
      <c r="VGT54" s="153"/>
      <c r="VGU54" s="153"/>
      <c r="VGV54" s="153"/>
      <c r="VGW54" s="153"/>
      <c r="VGX54" s="153"/>
      <c r="VGY54" s="153"/>
      <c r="VGZ54" s="153"/>
      <c r="VHA54" s="153"/>
      <c r="VHB54" s="153"/>
      <c r="VHC54" s="153"/>
      <c r="VHD54" s="153"/>
      <c r="VHE54" s="153"/>
      <c r="VHF54" s="153"/>
      <c r="VHG54" s="153"/>
      <c r="VHH54" s="153"/>
      <c r="VHI54" s="153"/>
      <c r="VHJ54" s="153"/>
      <c r="VHK54" s="153"/>
      <c r="VHL54" s="153"/>
      <c r="VHM54" s="153"/>
      <c r="VHN54" s="153"/>
      <c r="VHO54" s="153"/>
      <c r="VHP54" s="153"/>
      <c r="VHQ54" s="153"/>
      <c r="VHR54" s="153"/>
      <c r="VHS54" s="153"/>
      <c r="VHT54" s="153"/>
      <c r="VHU54" s="153"/>
      <c r="VHV54" s="153"/>
      <c r="VHW54" s="153"/>
      <c r="VHX54" s="153"/>
      <c r="VHY54" s="153"/>
      <c r="VHZ54" s="153"/>
      <c r="VIA54" s="153"/>
      <c r="VIB54" s="153"/>
      <c r="VIC54" s="153"/>
      <c r="VID54" s="153"/>
      <c r="VIE54" s="153"/>
      <c r="VIF54" s="153"/>
      <c r="VIG54" s="153"/>
      <c r="VIH54" s="153"/>
      <c r="VII54" s="153"/>
      <c r="VIJ54" s="153"/>
      <c r="VIK54" s="153"/>
      <c r="VIL54" s="153"/>
      <c r="VIM54" s="153"/>
      <c r="VIN54" s="153"/>
      <c r="VIO54" s="153"/>
      <c r="VIP54" s="153"/>
      <c r="VIQ54" s="153"/>
      <c r="VIR54" s="153"/>
      <c r="VIS54" s="153"/>
      <c r="VIT54" s="153"/>
      <c r="VIU54" s="153"/>
      <c r="VIV54" s="153"/>
      <c r="VIW54" s="153"/>
      <c r="VIX54" s="153"/>
      <c r="VIY54" s="153"/>
      <c r="VIZ54" s="153"/>
      <c r="VJA54" s="153"/>
      <c r="VJB54" s="153"/>
      <c r="VJC54" s="153"/>
      <c r="VJD54" s="153"/>
      <c r="VJE54" s="153"/>
      <c r="VJF54" s="153"/>
      <c r="VJG54" s="153"/>
      <c r="VJH54" s="153"/>
      <c r="VJI54" s="153"/>
      <c r="VJJ54" s="153"/>
      <c r="VJK54" s="153"/>
      <c r="VJL54" s="153"/>
      <c r="VJM54" s="153"/>
      <c r="VJN54" s="153"/>
      <c r="VJO54" s="153"/>
      <c r="VJP54" s="153"/>
      <c r="VJQ54" s="153"/>
      <c r="VJR54" s="153"/>
      <c r="VJS54" s="153"/>
      <c r="VJT54" s="153"/>
      <c r="VJU54" s="153"/>
      <c r="VJV54" s="153"/>
      <c r="VJW54" s="153"/>
      <c r="VJX54" s="153"/>
      <c r="VJY54" s="153"/>
      <c r="VJZ54" s="153"/>
      <c r="VKA54" s="153"/>
      <c r="VKB54" s="153"/>
      <c r="VKC54" s="153"/>
      <c r="VKD54" s="153"/>
      <c r="VKE54" s="153"/>
      <c r="VKF54" s="153"/>
      <c r="VKG54" s="153"/>
      <c r="VKH54" s="153"/>
      <c r="VKI54" s="153"/>
      <c r="VKJ54" s="153"/>
      <c r="VKK54" s="153"/>
      <c r="VKL54" s="153"/>
      <c r="VKM54" s="153"/>
      <c r="VKN54" s="153"/>
      <c r="VKO54" s="153"/>
      <c r="VKP54" s="153"/>
      <c r="VKQ54" s="153"/>
      <c r="VKR54" s="153"/>
      <c r="VKS54" s="153"/>
      <c r="VKT54" s="153"/>
      <c r="VKU54" s="153"/>
      <c r="VKV54" s="153"/>
      <c r="VKW54" s="153"/>
      <c r="VKX54" s="153"/>
      <c r="VKY54" s="153"/>
      <c r="VKZ54" s="153"/>
      <c r="VLA54" s="153"/>
      <c r="VLB54" s="153"/>
      <c r="VLC54" s="153"/>
      <c r="VLD54" s="153"/>
      <c r="VLE54" s="153"/>
      <c r="VLF54" s="153"/>
      <c r="VLG54" s="153"/>
      <c r="VLH54" s="153"/>
      <c r="VLI54" s="153"/>
      <c r="VLJ54" s="153"/>
      <c r="VLK54" s="153"/>
      <c r="VLL54" s="153"/>
      <c r="VLM54" s="153"/>
      <c r="VLN54" s="153"/>
      <c r="VLO54" s="153"/>
      <c r="VLP54" s="153"/>
      <c r="VLQ54" s="153"/>
      <c r="VLR54" s="153"/>
      <c r="VLS54" s="153"/>
      <c r="VLT54" s="153"/>
      <c r="VLU54" s="153"/>
      <c r="VLV54" s="153"/>
      <c r="VLW54" s="153"/>
      <c r="VLX54" s="153"/>
      <c r="VLY54" s="153"/>
      <c r="VLZ54" s="153"/>
      <c r="VMA54" s="153"/>
      <c r="VMB54" s="153"/>
      <c r="VMC54" s="153"/>
      <c r="VMD54" s="153"/>
      <c r="VME54" s="153"/>
      <c r="VMF54" s="153"/>
      <c r="VMG54" s="153"/>
      <c r="VMH54" s="153"/>
      <c r="VMI54" s="153"/>
      <c r="VMJ54" s="153"/>
      <c r="VMK54" s="153"/>
      <c r="VML54" s="153"/>
      <c r="VMM54" s="153"/>
      <c r="VMN54" s="153"/>
      <c r="VMO54" s="153"/>
      <c r="VMP54" s="153"/>
      <c r="VMQ54" s="153"/>
      <c r="VMR54" s="153"/>
      <c r="VMS54" s="153"/>
      <c r="VMT54" s="153"/>
      <c r="VMU54" s="153"/>
      <c r="VMV54" s="153"/>
      <c r="VMW54" s="153"/>
      <c r="VMX54" s="153"/>
      <c r="VMY54" s="153"/>
      <c r="VMZ54" s="153"/>
      <c r="VNA54" s="153"/>
      <c r="VNB54" s="153"/>
      <c r="VNC54" s="153"/>
      <c r="VND54" s="153"/>
      <c r="VNE54" s="153"/>
      <c r="VNF54" s="153"/>
      <c r="VNG54" s="153"/>
      <c r="VNH54" s="153"/>
      <c r="VNI54" s="153"/>
      <c r="VNJ54" s="153"/>
      <c r="VNK54" s="153"/>
      <c r="VNL54" s="153"/>
      <c r="VNM54" s="153"/>
      <c r="VNN54" s="153"/>
      <c r="VNO54" s="153"/>
      <c r="VNP54" s="153"/>
      <c r="VNQ54" s="153"/>
      <c r="VNR54" s="153"/>
      <c r="VNS54" s="153"/>
      <c r="VNT54" s="153"/>
      <c r="VNU54" s="153"/>
      <c r="VNV54" s="153"/>
      <c r="VNW54" s="153"/>
      <c r="VNX54" s="153"/>
      <c r="VNY54" s="153"/>
      <c r="VNZ54" s="153"/>
      <c r="VOA54" s="153"/>
      <c r="VOB54" s="153"/>
      <c r="VOC54" s="153"/>
      <c r="VOD54" s="153"/>
      <c r="VOE54" s="153"/>
      <c r="VOF54" s="153"/>
      <c r="VOG54" s="153"/>
      <c r="VOH54" s="153"/>
      <c r="VOI54" s="153"/>
      <c r="VOJ54" s="153"/>
      <c r="VOK54" s="153"/>
      <c r="VOL54" s="153"/>
      <c r="VOM54" s="153"/>
      <c r="VON54" s="153"/>
      <c r="VOO54" s="153"/>
      <c r="VOP54" s="153"/>
      <c r="VOQ54" s="153"/>
      <c r="VOR54" s="153"/>
      <c r="VOS54" s="153"/>
      <c r="VOT54" s="153"/>
      <c r="VOU54" s="153"/>
      <c r="VOV54" s="153"/>
      <c r="VOW54" s="153"/>
      <c r="VOX54" s="153"/>
      <c r="VOY54" s="153"/>
      <c r="VOZ54" s="153"/>
      <c r="VPA54" s="153"/>
      <c r="VPB54" s="153"/>
      <c r="VPC54" s="153"/>
      <c r="VPD54" s="153"/>
      <c r="VPE54" s="153"/>
      <c r="VPF54" s="153"/>
      <c r="VPG54" s="153"/>
      <c r="VPH54" s="153"/>
      <c r="VPI54" s="153"/>
      <c r="VPJ54" s="153"/>
      <c r="VPK54" s="153"/>
      <c r="VPL54" s="153"/>
      <c r="VPM54" s="153"/>
      <c r="VPN54" s="153"/>
      <c r="VPO54" s="153"/>
      <c r="VPP54" s="153"/>
      <c r="VPQ54" s="153"/>
      <c r="VPR54" s="153"/>
      <c r="VPS54" s="153"/>
      <c r="VPT54" s="153"/>
      <c r="VPU54" s="153"/>
      <c r="VPV54" s="153"/>
      <c r="VPW54" s="153"/>
      <c r="VPX54" s="153"/>
      <c r="VPY54" s="153"/>
      <c r="VPZ54" s="153"/>
      <c r="VQA54" s="153"/>
      <c r="VQB54" s="153"/>
      <c r="VQC54" s="153"/>
      <c r="VQD54" s="153"/>
      <c r="VQE54" s="153"/>
      <c r="VQF54" s="153"/>
      <c r="VQG54" s="153"/>
      <c r="VQH54" s="153"/>
      <c r="VQI54" s="153"/>
      <c r="VQJ54" s="153"/>
      <c r="VQK54" s="153"/>
      <c r="VQL54" s="153"/>
      <c r="VQM54" s="153"/>
      <c r="VQN54" s="153"/>
      <c r="VQO54" s="153"/>
      <c r="VQP54" s="153"/>
      <c r="VQQ54" s="153"/>
      <c r="VQR54" s="153"/>
      <c r="VQS54" s="153"/>
      <c r="VQT54" s="153"/>
      <c r="VQU54" s="153"/>
      <c r="VQV54" s="153"/>
      <c r="VQW54" s="153"/>
      <c r="VQX54" s="153"/>
      <c r="VQY54" s="153"/>
      <c r="VQZ54" s="153"/>
      <c r="VRA54" s="153"/>
      <c r="VRB54" s="153"/>
      <c r="VRC54" s="153"/>
      <c r="VRD54" s="153"/>
      <c r="VRE54" s="153"/>
      <c r="VRF54" s="153"/>
      <c r="VRG54" s="153"/>
      <c r="VRH54" s="153"/>
      <c r="VRI54" s="153"/>
      <c r="VRJ54" s="153"/>
      <c r="VRK54" s="153"/>
      <c r="VRL54" s="153"/>
      <c r="VRM54" s="153"/>
      <c r="VRN54" s="153"/>
      <c r="VRO54" s="153"/>
      <c r="VRP54" s="153"/>
      <c r="VRQ54" s="153"/>
      <c r="VRR54" s="153"/>
      <c r="VRS54" s="153"/>
      <c r="VRT54" s="153"/>
      <c r="VRU54" s="153"/>
      <c r="VRV54" s="153"/>
      <c r="VRW54" s="153"/>
      <c r="VRX54" s="153"/>
      <c r="VRY54" s="153"/>
      <c r="VRZ54" s="153"/>
      <c r="VSA54" s="153"/>
      <c r="VSB54" s="153"/>
      <c r="VSC54" s="153"/>
      <c r="VSD54" s="153"/>
      <c r="VSE54" s="153"/>
      <c r="VSF54" s="153"/>
      <c r="VSG54" s="153"/>
      <c r="VSH54" s="153"/>
      <c r="VSI54" s="153"/>
      <c r="VSJ54" s="153"/>
      <c r="VSK54" s="153"/>
      <c r="VSL54" s="153"/>
      <c r="VSM54" s="153"/>
      <c r="VSN54" s="153"/>
      <c r="VSO54" s="153"/>
      <c r="VSP54" s="153"/>
      <c r="VSQ54" s="153"/>
      <c r="VSR54" s="153"/>
      <c r="VSS54" s="153"/>
      <c r="VST54" s="153"/>
      <c r="VSU54" s="153"/>
      <c r="VSV54" s="153"/>
      <c r="VSW54" s="153"/>
      <c r="VSX54" s="153"/>
      <c r="VSY54" s="153"/>
      <c r="VSZ54" s="153"/>
      <c r="VTA54" s="153"/>
      <c r="VTB54" s="153"/>
      <c r="VTC54" s="153"/>
      <c r="VTD54" s="153"/>
      <c r="VTE54" s="153"/>
      <c r="VTF54" s="153"/>
      <c r="VTG54" s="153"/>
      <c r="VTH54" s="153"/>
      <c r="VTI54" s="153"/>
      <c r="VTJ54" s="153"/>
      <c r="VTK54" s="153"/>
      <c r="VTL54" s="153"/>
      <c r="VTM54" s="153"/>
      <c r="VTN54" s="153"/>
      <c r="VTO54" s="153"/>
      <c r="VTP54" s="153"/>
      <c r="VTQ54" s="153"/>
      <c r="VTR54" s="153"/>
      <c r="VTS54" s="153"/>
      <c r="VTT54" s="153"/>
      <c r="VTU54" s="153"/>
      <c r="VTV54" s="153"/>
      <c r="VTW54" s="153"/>
      <c r="VTX54" s="153"/>
      <c r="VTY54" s="153"/>
      <c r="VTZ54" s="153"/>
      <c r="VUA54" s="153"/>
      <c r="VUB54" s="153"/>
      <c r="VUC54" s="153"/>
      <c r="VUD54" s="153"/>
      <c r="VUE54" s="153"/>
      <c r="VUF54" s="153"/>
      <c r="VUG54" s="153"/>
      <c r="VUH54" s="153"/>
      <c r="VUI54" s="153"/>
      <c r="VUJ54" s="153"/>
      <c r="VUK54" s="153"/>
      <c r="VUL54" s="153"/>
      <c r="VUM54" s="153"/>
      <c r="VUN54" s="153"/>
      <c r="VUO54" s="153"/>
      <c r="VUP54" s="153"/>
      <c r="VUQ54" s="153"/>
      <c r="VUR54" s="153"/>
      <c r="VUS54" s="153"/>
      <c r="VUT54" s="153"/>
      <c r="VUU54" s="153"/>
      <c r="VUV54" s="153"/>
      <c r="VUW54" s="153"/>
      <c r="VUX54" s="153"/>
      <c r="VUY54" s="153"/>
      <c r="VUZ54" s="153"/>
      <c r="VVA54" s="153"/>
      <c r="VVB54" s="153"/>
      <c r="VVC54" s="153"/>
      <c r="VVD54" s="153"/>
      <c r="VVE54" s="153"/>
      <c r="VVF54" s="153"/>
      <c r="VVG54" s="153"/>
      <c r="VVH54" s="153"/>
      <c r="VVI54" s="153"/>
      <c r="VVJ54" s="153"/>
      <c r="VVK54" s="153"/>
      <c r="VVL54" s="153"/>
      <c r="VVM54" s="153"/>
      <c r="VVN54" s="153"/>
      <c r="VVO54" s="153"/>
      <c r="VVP54" s="153"/>
      <c r="VVQ54" s="153"/>
      <c r="VVR54" s="153"/>
      <c r="VVS54" s="153"/>
      <c r="VVT54" s="153"/>
      <c r="VVU54" s="153"/>
      <c r="VVV54" s="153"/>
      <c r="VVW54" s="153"/>
      <c r="VVX54" s="153"/>
      <c r="VVY54" s="153"/>
      <c r="VVZ54" s="153"/>
      <c r="VWA54" s="153"/>
      <c r="VWB54" s="153"/>
      <c r="VWC54" s="153"/>
      <c r="VWD54" s="153"/>
      <c r="VWE54" s="153"/>
      <c r="VWF54" s="153"/>
      <c r="VWG54" s="153"/>
      <c r="VWH54" s="153"/>
      <c r="VWI54" s="153"/>
      <c r="VWJ54" s="153"/>
      <c r="VWK54" s="153"/>
      <c r="VWL54" s="153"/>
      <c r="VWM54" s="153"/>
      <c r="VWN54" s="153"/>
      <c r="VWO54" s="153"/>
      <c r="VWP54" s="153"/>
      <c r="VWQ54" s="153"/>
      <c r="VWR54" s="153"/>
      <c r="VWS54" s="153"/>
      <c r="VWT54" s="153"/>
      <c r="VWU54" s="153"/>
      <c r="VWV54" s="153"/>
      <c r="VWW54" s="153"/>
      <c r="VWX54" s="153"/>
      <c r="VWY54" s="153"/>
      <c r="VWZ54" s="153"/>
      <c r="VXA54" s="153"/>
      <c r="VXB54" s="153"/>
      <c r="VXC54" s="153"/>
      <c r="VXD54" s="153"/>
      <c r="VXE54" s="153"/>
      <c r="VXF54" s="153"/>
      <c r="VXG54" s="153"/>
      <c r="VXH54" s="153"/>
      <c r="VXI54" s="153"/>
      <c r="VXJ54" s="153"/>
      <c r="VXK54" s="153"/>
      <c r="VXL54" s="153"/>
      <c r="VXM54" s="153"/>
      <c r="VXN54" s="153"/>
      <c r="VXO54" s="153"/>
      <c r="VXP54" s="153"/>
      <c r="VXQ54" s="153"/>
      <c r="VXR54" s="153"/>
      <c r="VXS54" s="153"/>
      <c r="VXT54" s="153"/>
      <c r="VXU54" s="153"/>
      <c r="VXV54" s="153"/>
      <c r="VXW54" s="153"/>
      <c r="VXX54" s="153"/>
      <c r="VXY54" s="153"/>
      <c r="VXZ54" s="153"/>
      <c r="VYA54" s="153"/>
      <c r="VYB54" s="153"/>
      <c r="VYC54" s="153"/>
      <c r="VYD54" s="153"/>
      <c r="VYE54" s="153"/>
      <c r="VYF54" s="153"/>
      <c r="VYG54" s="153"/>
      <c r="VYH54" s="153"/>
      <c r="VYI54" s="153"/>
      <c r="VYJ54" s="153"/>
      <c r="VYK54" s="153"/>
      <c r="VYL54" s="153"/>
      <c r="VYM54" s="153"/>
      <c r="VYN54" s="153"/>
      <c r="VYO54" s="153"/>
      <c r="VYP54" s="153"/>
      <c r="VYQ54" s="153"/>
      <c r="VYR54" s="153"/>
      <c r="VYS54" s="153"/>
      <c r="VYT54" s="153"/>
      <c r="VYU54" s="153"/>
      <c r="VYV54" s="153"/>
      <c r="VYW54" s="153"/>
      <c r="VYX54" s="153"/>
      <c r="VYY54" s="153"/>
      <c r="VYZ54" s="153"/>
      <c r="VZA54" s="153"/>
      <c r="VZB54" s="153"/>
      <c r="VZC54" s="153"/>
      <c r="VZD54" s="153"/>
      <c r="VZE54" s="153"/>
      <c r="VZF54" s="153"/>
      <c r="VZG54" s="153"/>
      <c r="VZH54" s="153"/>
      <c r="VZI54" s="153"/>
      <c r="VZJ54" s="153"/>
      <c r="VZK54" s="153"/>
      <c r="VZL54" s="153"/>
      <c r="VZM54" s="153"/>
      <c r="VZN54" s="153"/>
      <c r="VZO54" s="153"/>
      <c r="VZP54" s="153"/>
      <c r="VZQ54" s="153"/>
      <c r="VZR54" s="153"/>
      <c r="VZS54" s="153"/>
      <c r="VZT54" s="153"/>
      <c r="VZU54" s="153"/>
      <c r="VZV54" s="153"/>
      <c r="VZW54" s="153"/>
      <c r="VZX54" s="153"/>
      <c r="VZY54" s="153"/>
      <c r="VZZ54" s="153"/>
      <c r="WAA54" s="153"/>
      <c r="WAB54" s="153"/>
      <c r="WAC54" s="153"/>
      <c r="WAD54" s="153"/>
      <c r="WAE54" s="153"/>
      <c r="WAF54" s="153"/>
      <c r="WAG54" s="153"/>
      <c r="WAH54" s="153"/>
      <c r="WAI54" s="153"/>
      <c r="WAJ54" s="153"/>
      <c r="WAK54" s="153"/>
      <c r="WAL54" s="153"/>
      <c r="WAM54" s="153"/>
      <c r="WAN54" s="153"/>
      <c r="WAO54" s="153"/>
      <c r="WAP54" s="153"/>
      <c r="WAQ54" s="153"/>
      <c r="WAR54" s="153"/>
      <c r="WAS54" s="153"/>
      <c r="WAT54" s="153"/>
      <c r="WAU54" s="153"/>
      <c r="WAV54" s="153"/>
      <c r="WAW54" s="153"/>
      <c r="WAX54" s="153"/>
      <c r="WAY54" s="153"/>
      <c r="WAZ54" s="153"/>
      <c r="WBA54" s="153"/>
      <c r="WBB54" s="153"/>
      <c r="WBC54" s="153"/>
      <c r="WBD54" s="153"/>
      <c r="WBE54" s="153"/>
      <c r="WBF54" s="153"/>
      <c r="WBG54" s="153"/>
      <c r="WBH54" s="153"/>
      <c r="WBI54" s="153"/>
      <c r="WBJ54" s="153"/>
      <c r="WBK54" s="153"/>
      <c r="WBL54" s="153"/>
      <c r="WBM54" s="153"/>
      <c r="WBN54" s="153"/>
      <c r="WBO54" s="153"/>
      <c r="WBP54" s="153"/>
      <c r="WBQ54" s="153"/>
      <c r="WBR54" s="153"/>
      <c r="WBS54" s="153"/>
      <c r="WBT54" s="153"/>
      <c r="WBU54" s="153"/>
      <c r="WBV54" s="153"/>
      <c r="WBW54" s="153"/>
      <c r="WBX54" s="153"/>
      <c r="WBY54" s="153"/>
      <c r="WBZ54" s="153"/>
      <c r="WCA54" s="153"/>
      <c r="WCB54" s="153"/>
      <c r="WCC54" s="153"/>
      <c r="WCD54" s="153"/>
      <c r="WCE54" s="153"/>
      <c r="WCF54" s="153"/>
      <c r="WCG54" s="153"/>
      <c r="WCH54" s="153"/>
      <c r="WCI54" s="153"/>
      <c r="WCJ54" s="153"/>
      <c r="WCK54" s="153"/>
      <c r="WCL54" s="153"/>
      <c r="WCM54" s="153"/>
      <c r="WCN54" s="153"/>
      <c r="WCO54" s="153"/>
      <c r="WCP54" s="153"/>
      <c r="WCQ54" s="153"/>
      <c r="WCR54" s="153"/>
      <c r="WCS54" s="153"/>
      <c r="WCT54" s="153"/>
      <c r="WCU54" s="153"/>
      <c r="WCV54" s="153"/>
      <c r="WCW54" s="153"/>
      <c r="WCX54" s="153"/>
      <c r="WCY54" s="153"/>
      <c r="WCZ54" s="153"/>
      <c r="WDA54" s="153"/>
      <c r="WDB54" s="153"/>
      <c r="WDC54" s="153"/>
      <c r="WDD54" s="153"/>
      <c r="WDE54" s="153"/>
      <c r="WDF54" s="153"/>
      <c r="WDG54" s="153"/>
      <c r="WDH54" s="153"/>
      <c r="WDI54" s="153"/>
      <c r="WDJ54" s="153"/>
      <c r="WDK54" s="153"/>
      <c r="WDL54" s="153"/>
      <c r="WDM54" s="153"/>
      <c r="WDN54" s="153"/>
      <c r="WDO54" s="153"/>
      <c r="WDP54" s="153"/>
      <c r="WDQ54" s="153"/>
      <c r="WDR54" s="153"/>
      <c r="WDS54" s="153"/>
      <c r="WDT54" s="153"/>
      <c r="WDU54" s="153"/>
      <c r="WDV54" s="153"/>
      <c r="WDW54" s="153"/>
      <c r="WDX54" s="153"/>
      <c r="WDY54" s="153"/>
      <c r="WDZ54" s="153"/>
      <c r="WEA54" s="153"/>
      <c r="WEB54" s="153"/>
      <c r="WEC54" s="153"/>
      <c r="WED54" s="153"/>
      <c r="WEE54" s="153"/>
      <c r="WEF54" s="153"/>
      <c r="WEG54" s="153"/>
      <c r="WEH54" s="153"/>
      <c r="WEI54" s="153"/>
      <c r="WEJ54" s="153"/>
      <c r="WEK54" s="153"/>
      <c r="WEL54" s="153"/>
      <c r="WEM54" s="153"/>
      <c r="WEN54" s="153"/>
      <c r="WEO54" s="153"/>
      <c r="WEP54" s="153"/>
      <c r="WEQ54" s="153"/>
      <c r="WER54" s="153"/>
      <c r="WES54" s="153"/>
      <c r="WET54" s="153"/>
      <c r="WEU54" s="153"/>
      <c r="WEV54" s="153"/>
      <c r="WEW54" s="153"/>
      <c r="WEX54" s="153"/>
      <c r="WEY54" s="153"/>
      <c r="WEZ54" s="153"/>
      <c r="WFA54" s="153"/>
      <c r="WFB54" s="153"/>
      <c r="WFC54" s="153"/>
      <c r="WFD54" s="153"/>
      <c r="WFE54" s="153"/>
      <c r="WFF54" s="153"/>
      <c r="WFG54" s="153"/>
      <c r="WFH54" s="153"/>
      <c r="WFI54" s="153"/>
      <c r="WFJ54" s="153"/>
      <c r="WFK54" s="153"/>
      <c r="WFL54" s="153"/>
      <c r="WFM54" s="153"/>
      <c r="WFN54" s="153"/>
      <c r="WFO54" s="153"/>
      <c r="WFP54" s="153"/>
      <c r="WFQ54" s="153"/>
      <c r="WFR54" s="153"/>
      <c r="WFS54" s="153"/>
      <c r="WFT54" s="153"/>
      <c r="WFU54" s="153"/>
      <c r="WFV54" s="153"/>
      <c r="WFW54" s="153"/>
      <c r="WFX54" s="153"/>
      <c r="WFY54" s="153"/>
      <c r="WFZ54" s="153"/>
      <c r="WGA54" s="153"/>
      <c r="WGB54" s="153"/>
      <c r="WGC54" s="153"/>
      <c r="WGD54" s="153"/>
      <c r="WGE54" s="153"/>
      <c r="WGF54" s="153"/>
      <c r="WGG54" s="153"/>
      <c r="WGH54" s="153"/>
      <c r="WGI54" s="153"/>
      <c r="WGJ54" s="153"/>
      <c r="WGK54" s="153"/>
      <c r="WGL54" s="153"/>
      <c r="WGM54" s="153"/>
      <c r="WGN54" s="153"/>
      <c r="WGO54" s="153"/>
      <c r="WGP54" s="153"/>
      <c r="WGQ54" s="153"/>
      <c r="WGR54" s="153"/>
      <c r="WGS54" s="153"/>
      <c r="WGT54" s="153"/>
      <c r="WGU54" s="153"/>
      <c r="WGV54" s="153"/>
      <c r="WGW54" s="153"/>
      <c r="WGX54" s="153"/>
      <c r="WGY54" s="153"/>
      <c r="WGZ54" s="153"/>
      <c r="WHA54" s="153"/>
      <c r="WHB54" s="153"/>
      <c r="WHC54" s="153"/>
      <c r="WHD54" s="153"/>
      <c r="WHE54" s="153"/>
      <c r="WHF54" s="153"/>
      <c r="WHG54" s="153"/>
      <c r="WHH54" s="153"/>
      <c r="WHI54" s="153"/>
      <c r="WHJ54" s="153"/>
      <c r="WHK54" s="153"/>
      <c r="WHL54" s="153"/>
      <c r="WHM54" s="153"/>
      <c r="WHN54" s="153"/>
      <c r="WHO54" s="153"/>
      <c r="WHP54" s="153"/>
      <c r="WHQ54" s="153"/>
      <c r="WHR54" s="153"/>
      <c r="WHS54" s="153"/>
      <c r="WHT54" s="153"/>
      <c r="WHU54" s="153"/>
      <c r="WHV54" s="153"/>
      <c r="WHW54" s="153"/>
      <c r="WHX54" s="153"/>
      <c r="WHY54" s="153"/>
      <c r="WHZ54" s="153"/>
      <c r="WIA54" s="153"/>
      <c r="WIB54" s="153"/>
      <c r="WIC54" s="153"/>
      <c r="WID54" s="153"/>
      <c r="WIE54" s="153"/>
      <c r="WIF54" s="153"/>
      <c r="WIG54" s="153"/>
      <c r="WIH54" s="153"/>
      <c r="WII54" s="153"/>
      <c r="WIJ54" s="153"/>
      <c r="WIK54" s="153"/>
      <c r="WIL54" s="153"/>
      <c r="WIM54" s="153"/>
      <c r="WIN54" s="153"/>
      <c r="WIO54" s="153"/>
      <c r="WIP54" s="153"/>
      <c r="WIQ54" s="153"/>
      <c r="WIR54" s="153"/>
      <c r="WIS54" s="153"/>
      <c r="WIT54" s="153"/>
      <c r="WIU54" s="153"/>
      <c r="WIV54" s="153"/>
      <c r="WIW54" s="153"/>
      <c r="WIX54" s="153"/>
      <c r="WIY54" s="153"/>
      <c r="WIZ54" s="153"/>
      <c r="WJA54" s="153"/>
      <c r="WJB54" s="153"/>
      <c r="WJC54" s="153"/>
      <c r="WJD54" s="153"/>
      <c r="WJE54" s="153"/>
      <c r="WJF54" s="153"/>
      <c r="WJG54" s="153"/>
      <c r="WJH54" s="153"/>
      <c r="WJI54" s="153"/>
      <c r="WJJ54" s="153"/>
      <c r="WJK54" s="153"/>
      <c r="WJL54" s="153"/>
      <c r="WJM54" s="153"/>
      <c r="WJN54" s="153"/>
      <c r="WJO54" s="153"/>
      <c r="WJP54" s="153"/>
      <c r="WJQ54" s="153"/>
      <c r="WJR54" s="153"/>
      <c r="WJS54" s="153"/>
      <c r="WJT54" s="153"/>
      <c r="WJU54" s="153"/>
      <c r="WJV54" s="153"/>
      <c r="WJW54" s="153"/>
      <c r="WJX54" s="153"/>
      <c r="WJY54" s="153"/>
      <c r="WJZ54" s="153"/>
      <c r="WKA54" s="153"/>
      <c r="WKB54" s="153"/>
      <c r="WKC54" s="153"/>
      <c r="WKD54" s="153"/>
      <c r="WKE54" s="153"/>
      <c r="WKF54" s="153"/>
      <c r="WKG54" s="153"/>
      <c r="WKH54" s="153"/>
      <c r="WKI54" s="153"/>
      <c r="WKJ54" s="153"/>
      <c r="WKK54" s="153"/>
      <c r="WKL54" s="153"/>
      <c r="WKM54" s="153"/>
      <c r="WKN54" s="153"/>
      <c r="WKO54" s="153"/>
      <c r="WKP54" s="153"/>
      <c r="WKQ54" s="153"/>
      <c r="WKR54" s="153"/>
      <c r="WKS54" s="153"/>
      <c r="WKT54" s="153"/>
      <c r="WKU54" s="153"/>
      <c r="WKV54" s="153"/>
      <c r="WKW54" s="153"/>
      <c r="WKX54" s="153"/>
      <c r="WKY54" s="153"/>
      <c r="WKZ54" s="153"/>
      <c r="WLA54" s="153"/>
      <c r="WLB54" s="153"/>
      <c r="WLC54" s="153"/>
      <c r="WLD54" s="153"/>
      <c r="WLE54" s="153"/>
      <c r="WLF54" s="153"/>
      <c r="WLG54" s="153"/>
      <c r="WLH54" s="153"/>
      <c r="WLI54" s="153"/>
      <c r="WLJ54" s="153"/>
      <c r="WLK54" s="153"/>
      <c r="WLL54" s="153"/>
      <c r="WLM54" s="153"/>
      <c r="WLN54" s="153"/>
      <c r="WLO54" s="153"/>
      <c r="WLP54" s="153"/>
      <c r="WLQ54" s="153"/>
      <c r="WLR54" s="153"/>
      <c r="WLS54" s="153"/>
      <c r="WLT54" s="153"/>
      <c r="WLU54" s="153"/>
      <c r="WLV54" s="153"/>
      <c r="WLW54" s="153"/>
      <c r="WLX54" s="153"/>
      <c r="WLY54" s="153"/>
      <c r="WLZ54" s="153"/>
      <c r="WMA54" s="153"/>
      <c r="WMB54" s="153"/>
      <c r="WMC54" s="153"/>
      <c r="WMD54" s="153"/>
      <c r="WME54" s="153"/>
      <c r="WMF54" s="153"/>
      <c r="WMG54" s="153"/>
      <c r="WMH54" s="153"/>
      <c r="WMI54" s="153"/>
      <c r="WMJ54" s="153"/>
      <c r="WMK54" s="153"/>
      <c r="WML54" s="153"/>
      <c r="WMM54" s="153"/>
      <c r="WMN54" s="153"/>
      <c r="WMO54" s="153"/>
      <c r="WMP54" s="153"/>
      <c r="WMQ54" s="153"/>
      <c r="WMR54" s="153"/>
      <c r="WMS54" s="153"/>
      <c r="WMT54" s="153"/>
      <c r="WMU54" s="153"/>
      <c r="WMV54" s="153"/>
      <c r="WMW54" s="153"/>
      <c r="WMX54" s="153"/>
      <c r="WMY54" s="153"/>
      <c r="WMZ54" s="153"/>
      <c r="WNA54" s="153"/>
      <c r="WNB54" s="153"/>
      <c r="WNC54" s="153"/>
      <c r="WND54" s="153"/>
      <c r="WNE54" s="153"/>
      <c r="WNF54" s="153"/>
      <c r="WNG54" s="153"/>
      <c r="WNH54" s="153"/>
      <c r="WNI54" s="153"/>
      <c r="WNJ54" s="153"/>
      <c r="WNK54" s="153"/>
      <c r="WNL54" s="153"/>
      <c r="WNM54" s="153"/>
      <c r="WNN54" s="153"/>
      <c r="WNO54" s="153"/>
      <c r="WNP54" s="153"/>
      <c r="WNQ54" s="153"/>
      <c r="WNR54" s="153"/>
      <c r="WNS54" s="153"/>
      <c r="WNT54" s="153"/>
      <c r="WNU54" s="153"/>
      <c r="WNV54" s="153"/>
      <c r="WNW54" s="153"/>
      <c r="WNX54" s="153"/>
      <c r="WNY54" s="153"/>
      <c r="WNZ54" s="153"/>
      <c r="WOA54" s="153"/>
      <c r="WOB54" s="153"/>
      <c r="WOC54" s="153"/>
      <c r="WOD54" s="153"/>
      <c r="WOE54" s="153"/>
      <c r="WOF54" s="153"/>
      <c r="WOG54" s="153"/>
      <c r="WOH54" s="153"/>
      <c r="WOI54" s="153"/>
      <c r="WOJ54" s="153"/>
      <c r="WOK54" s="153"/>
      <c r="WOL54" s="153"/>
      <c r="WOM54" s="153"/>
      <c r="WON54" s="153"/>
      <c r="WOO54" s="153"/>
      <c r="WOP54" s="153"/>
      <c r="WOQ54" s="153"/>
      <c r="WOR54" s="153"/>
      <c r="WOS54" s="153"/>
      <c r="WOT54" s="153"/>
      <c r="WOU54" s="153"/>
      <c r="WOV54" s="153"/>
      <c r="WOW54" s="153"/>
      <c r="WOX54" s="153"/>
      <c r="WOY54" s="153"/>
      <c r="WOZ54" s="153"/>
      <c r="WPA54" s="153"/>
      <c r="WPB54" s="153"/>
      <c r="WPC54" s="153"/>
      <c r="WPD54" s="153"/>
      <c r="WPE54" s="153"/>
      <c r="WPF54" s="153"/>
      <c r="WPG54" s="153"/>
      <c r="WPH54" s="153"/>
      <c r="WPI54" s="153"/>
      <c r="WPJ54" s="153"/>
      <c r="WPK54" s="153"/>
      <c r="WPL54" s="153"/>
      <c r="WPM54" s="153"/>
      <c r="WPN54" s="153"/>
      <c r="WPO54" s="153"/>
      <c r="WPP54" s="153"/>
      <c r="WPQ54" s="153"/>
      <c r="WPR54" s="153"/>
      <c r="WPS54" s="153"/>
      <c r="WPT54" s="153"/>
      <c r="WPU54" s="153"/>
      <c r="WPV54" s="153"/>
      <c r="WPW54" s="153"/>
      <c r="WPX54" s="153"/>
      <c r="WPY54" s="153"/>
      <c r="WPZ54" s="153"/>
      <c r="WQA54" s="153"/>
      <c r="WQB54" s="153"/>
      <c r="WQC54" s="153"/>
      <c r="WQD54" s="153"/>
      <c r="WQE54" s="153"/>
      <c r="WQF54" s="153"/>
      <c r="WQG54" s="153"/>
      <c r="WQH54" s="153"/>
      <c r="WQI54" s="153"/>
      <c r="WQJ54" s="153"/>
      <c r="WQK54" s="153"/>
      <c r="WQL54" s="153"/>
      <c r="WQM54" s="153"/>
      <c r="WQN54" s="153"/>
      <c r="WQO54" s="153"/>
      <c r="WQP54" s="153"/>
      <c r="WQQ54" s="153"/>
      <c r="WQR54" s="153"/>
      <c r="WQS54" s="153"/>
      <c r="WQT54" s="153"/>
      <c r="WQU54" s="153"/>
      <c r="WQV54" s="153"/>
      <c r="WQW54" s="153"/>
      <c r="WQX54" s="153"/>
      <c r="WQY54" s="153"/>
      <c r="WQZ54" s="153"/>
      <c r="WRA54" s="153"/>
      <c r="WRB54" s="153"/>
      <c r="WRC54" s="153"/>
      <c r="WRD54" s="153"/>
      <c r="WRE54" s="153"/>
      <c r="WRF54" s="153"/>
      <c r="WRG54" s="153"/>
      <c r="WRH54" s="153"/>
      <c r="WRI54" s="153"/>
      <c r="WRJ54" s="153"/>
      <c r="WRK54" s="153"/>
      <c r="WRL54" s="153"/>
      <c r="WRM54" s="153"/>
      <c r="WRN54" s="153"/>
      <c r="WRO54" s="153"/>
      <c r="WRP54" s="153"/>
      <c r="WRQ54" s="153"/>
      <c r="WRR54" s="153"/>
      <c r="WRS54" s="153"/>
      <c r="WRT54" s="153"/>
      <c r="WRU54" s="153"/>
      <c r="WRV54" s="153"/>
      <c r="WRW54" s="153"/>
      <c r="WRX54" s="153"/>
      <c r="WRY54" s="153"/>
      <c r="WRZ54" s="153"/>
      <c r="WSA54" s="153"/>
      <c r="WSB54" s="153"/>
      <c r="WSC54" s="153"/>
      <c r="WSD54" s="153"/>
      <c r="WSE54" s="153"/>
      <c r="WSF54" s="153"/>
      <c r="WSG54" s="153"/>
      <c r="WSH54" s="153"/>
      <c r="WSI54" s="153"/>
      <c r="WSJ54" s="153"/>
      <c r="WSK54" s="153"/>
      <c r="WSL54" s="153"/>
      <c r="WSM54" s="153"/>
      <c r="WSN54" s="153"/>
      <c r="WSO54" s="153"/>
      <c r="WSP54" s="153"/>
      <c r="WSQ54" s="153"/>
      <c r="WSR54" s="153"/>
      <c r="WSS54" s="153"/>
      <c r="WST54" s="153"/>
      <c r="WSU54" s="153"/>
      <c r="WSV54" s="153"/>
      <c r="WSW54" s="153"/>
      <c r="WSX54" s="153"/>
      <c r="WSY54" s="153"/>
      <c r="WSZ54" s="153"/>
      <c r="WTA54" s="153"/>
      <c r="WTB54" s="153"/>
      <c r="WTC54" s="153"/>
      <c r="WTD54" s="153"/>
      <c r="WTE54" s="153"/>
      <c r="WTF54" s="153"/>
      <c r="WTG54" s="153"/>
      <c r="WTH54" s="153"/>
      <c r="WTI54" s="153"/>
      <c r="WTJ54" s="153"/>
      <c r="WTK54" s="153"/>
      <c r="WTL54" s="153"/>
      <c r="WTM54" s="153"/>
      <c r="WTN54" s="153"/>
      <c r="WTO54" s="153"/>
      <c r="WTP54" s="153"/>
      <c r="WTQ54" s="153"/>
      <c r="WTR54" s="153"/>
      <c r="WTS54" s="153"/>
      <c r="WTT54" s="153"/>
      <c r="WTU54" s="153"/>
      <c r="WTV54" s="153"/>
      <c r="WTW54" s="153"/>
      <c r="WTX54" s="153"/>
      <c r="WTY54" s="153"/>
      <c r="WTZ54" s="153"/>
      <c r="WUA54" s="153"/>
      <c r="WUB54" s="153"/>
      <c r="WUC54" s="153"/>
      <c r="WUD54" s="153"/>
      <c r="WUE54" s="153"/>
      <c r="WUF54" s="153"/>
      <c r="WUG54" s="153"/>
      <c r="WUH54" s="153"/>
      <c r="WUI54" s="153"/>
      <c r="WUJ54" s="153"/>
      <c r="WUK54" s="153"/>
      <c r="WUL54" s="153"/>
      <c r="WUM54" s="153"/>
      <c r="WUN54" s="153"/>
      <c r="WUO54" s="153"/>
      <c r="WUP54" s="153"/>
      <c r="WUQ54" s="153"/>
      <c r="WUR54" s="153"/>
      <c r="WUS54" s="153"/>
      <c r="WUT54" s="153"/>
      <c r="WUU54" s="153"/>
      <c r="WUV54" s="153"/>
      <c r="WUW54" s="153"/>
      <c r="WUX54" s="153"/>
      <c r="WUY54" s="153"/>
      <c r="WUZ54" s="153"/>
      <c r="WVA54" s="153"/>
      <c r="WVB54" s="153"/>
      <c r="WVC54" s="153"/>
      <c r="WVD54" s="153"/>
      <c r="WVE54" s="153"/>
      <c r="WVF54" s="153"/>
      <c r="WVG54" s="153"/>
      <c r="WVH54" s="153"/>
      <c r="WVI54" s="153"/>
      <c r="WVJ54" s="153"/>
      <c r="WVK54" s="153"/>
      <c r="WVL54" s="153"/>
      <c r="WVM54" s="153"/>
      <c r="WVN54" s="153"/>
      <c r="WVO54" s="153"/>
      <c r="WVP54" s="153"/>
      <c r="WVQ54" s="153"/>
      <c r="WVR54" s="153"/>
      <c r="WVS54" s="153"/>
      <c r="WVT54" s="153"/>
      <c r="WVU54" s="153"/>
      <c r="WVV54" s="153"/>
      <c r="WVW54" s="153"/>
      <c r="WVX54" s="153"/>
      <c r="WVY54" s="153"/>
      <c r="WVZ54" s="153"/>
      <c r="WWA54" s="153"/>
      <c r="WWB54" s="153"/>
      <c r="WWC54" s="153"/>
      <c r="WWD54" s="153"/>
      <c r="WWE54" s="153"/>
      <c r="WWF54" s="153"/>
      <c r="WWG54" s="153"/>
      <c r="WWH54" s="153"/>
      <c r="WWI54" s="153"/>
      <c r="WWJ54" s="153"/>
      <c r="WWK54" s="153"/>
      <c r="WWL54" s="153"/>
      <c r="WWM54" s="153"/>
      <c r="WWN54" s="153"/>
      <c r="WWO54" s="153"/>
      <c r="WWP54" s="153"/>
      <c r="WWQ54" s="153"/>
      <c r="WWR54" s="153"/>
      <c r="WWS54" s="153"/>
      <c r="WWT54" s="153"/>
      <c r="WWU54" s="153"/>
      <c r="WWV54" s="153"/>
      <c r="WWW54" s="153"/>
      <c r="WWX54" s="153"/>
      <c r="WWY54" s="153"/>
      <c r="WWZ54" s="153"/>
      <c r="WXA54" s="153"/>
      <c r="WXB54" s="153"/>
      <c r="WXC54" s="153"/>
      <c r="WXD54" s="153"/>
      <c r="WXE54" s="153"/>
      <c r="WXF54" s="153"/>
      <c r="WXG54" s="153"/>
      <c r="WXH54" s="153"/>
      <c r="WXI54" s="153"/>
      <c r="WXJ54" s="153"/>
      <c r="WXK54" s="153"/>
      <c r="WXL54" s="153"/>
      <c r="WXM54" s="153"/>
      <c r="WXN54" s="153"/>
      <c r="WXO54" s="153"/>
      <c r="WXP54" s="153"/>
      <c r="WXQ54" s="153"/>
      <c r="WXR54" s="153"/>
      <c r="WXS54" s="153"/>
      <c r="WXT54" s="153"/>
      <c r="WXU54" s="153"/>
      <c r="WXV54" s="153"/>
      <c r="WXW54" s="153"/>
      <c r="WXX54" s="153"/>
      <c r="WXY54" s="153"/>
      <c r="WXZ54" s="153"/>
      <c r="WYA54" s="153"/>
      <c r="WYB54" s="153"/>
      <c r="WYC54" s="153"/>
      <c r="WYD54" s="153"/>
      <c r="WYE54" s="153"/>
      <c r="WYF54" s="153"/>
      <c r="WYG54" s="153"/>
      <c r="WYH54" s="153"/>
      <c r="WYI54" s="153"/>
      <c r="WYJ54" s="153"/>
      <c r="WYK54" s="153"/>
      <c r="WYL54" s="153"/>
      <c r="WYM54" s="153"/>
      <c r="WYN54" s="153"/>
      <c r="WYO54" s="153"/>
      <c r="WYP54" s="153"/>
      <c r="WYQ54" s="153"/>
      <c r="WYR54" s="153"/>
      <c r="WYS54" s="153"/>
      <c r="WYT54" s="153"/>
      <c r="WYU54" s="153"/>
      <c r="WYV54" s="153"/>
      <c r="WYW54" s="153"/>
      <c r="WYX54" s="153"/>
      <c r="WYY54" s="153"/>
      <c r="WYZ54" s="153"/>
      <c r="WZA54" s="153"/>
      <c r="WZB54" s="153"/>
      <c r="WZC54" s="153"/>
      <c r="WZD54" s="153"/>
      <c r="WZE54" s="153"/>
      <c r="WZF54" s="153"/>
      <c r="WZG54" s="153"/>
      <c r="WZH54" s="153"/>
      <c r="WZI54" s="153"/>
      <c r="WZJ54" s="153"/>
      <c r="WZK54" s="153"/>
      <c r="WZL54" s="153"/>
      <c r="WZM54" s="153"/>
      <c r="WZN54" s="153"/>
      <c r="WZO54" s="153"/>
      <c r="WZP54" s="153"/>
      <c r="WZQ54" s="153"/>
      <c r="WZR54" s="153"/>
      <c r="WZS54" s="153"/>
      <c r="WZT54" s="153"/>
      <c r="WZU54" s="153"/>
      <c r="WZV54" s="153"/>
      <c r="WZW54" s="153"/>
      <c r="WZX54" s="153"/>
      <c r="WZY54" s="153"/>
      <c r="WZZ54" s="153"/>
      <c r="XAA54" s="153"/>
      <c r="XAB54" s="153"/>
      <c r="XAC54" s="153"/>
      <c r="XAD54" s="153"/>
      <c r="XAE54" s="153"/>
      <c r="XAF54" s="153"/>
      <c r="XAG54" s="153"/>
      <c r="XAH54" s="153"/>
      <c r="XAI54" s="153"/>
      <c r="XAJ54" s="153"/>
      <c r="XAK54" s="153"/>
      <c r="XAL54" s="153"/>
      <c r="XAM54" s="153"/>
      <c r="XAN54" s="153"/>
      <c r="XAO54" s="153"/>
      <c r="XAP54" s="153"/>
      <c r="XAQ54" s="153"/>
      <c r="XAR54" s="153"/>
      <c r="XAS54" s="153"/>
      <c r="XAT54" s="153"/>
      <c r="XAU54" s="153"/>
      <c r="XAV54" s="153"/>
      <c r="XAW54" s="153"/>
      <c r="XAX54" s="153"/>
      <c r="XAY54" s="153"/>
      <c r="XAZ54" s="153"/>
      <c r="XBA54" s="153"/>
      <c r="XBB54" s="153"/>
      <c r="XBC54" s="153"/>
      <c r="XBD54" s="153"/>
      <c r="XBE54" s="153"/>
      <c r="XBF54" s="153"/>
      <c r="XBG54" s="153"/>
      <c r="XBH54" s="153"/>
      <c r="XBI54" s="153"/>
      <c r="XBJ54" s="153"/>
      <c r="XBK54" s="153"/>
      <c r="XBL54" s="153"/>
      <c r="XBM54" s="153"/>
      <c r="XBN54" s="153"/>
      <c r="XBO54" s="153"/>
      <c r="XBP54" s="153"/>
      <c r="XBQ54" s="153"/>
      <c r="XBR54" s="153"/>
      <c r="XBS54" s="153"/>
      <c r="XBT54" s="153"/>
      <c r="XBU54" s="153"/>
      <c r="XBV54" s="153"/>
      <c r="XBW54" s="153"/>
      <c r="XBX54" s="153"/>
      <c r="XBY54" s="153"/>
      <c r="XBZ54" s="153"/>
      <c r="XCA54" s="153"/>
      <c r="XCB54" s="153"/>
      <c r="XCC54" s="153"/>
      <c r="XCD54" s="153"/>
      <c r="XCE54" s="153"/>
      <c r="XCF54" s="153"/>
      <c r="XCG54" s="153"/>
      <c r="XCH54" s="153"/>
      <c r="XCI54" s="153"/>
      <c r="XCJ54" s="153"/>
      <c r="XCK54" s="153"/>
      <c r="XCL54" s="153"/>
      <c r="XCM54" s="153"/>
      <c r="XCN54" s="153"/>
      <c r="XCO54" s="153"/>
      <c r="XCP54" s="153"/>
      <c r="XCQ54" s="153"/>
      <c r="XCR54" s="153"/>
      <c r="XCS54" s="153"/>
      <c r="XCT54" s="153"/>
      <c r="XCU54" s="153"/>
      <c r="XCV54" s="153"/>
      <c r="XCW54" s="153"/>
      <c r="XCX54" s="153"/>
      <c r="XCY54" s="153"/>
      <c r="XCZ54" s="153"/>
      <c r="XDA54" s="153"/>
      <c r="XDB54" s="153"/>
      <c r="XDC54" s="153"/>
      <c r="XDD54" s="153"/>
      <c r="XDE54" s="153"/>
      <c r="XDF54" s="153"/>
      <c r="XDG54" s="153"/>
      <c r="XDH54" s="153"/>
      <c r="XDI54" s="153"/>
      <c r="XDJ54" s="153"/>
      <c r="XDK54" s="153"/>
      <c r="XDL54" s="153"/>
      <c r="XDM54" s="153"/>
      <c r="XDN54" s="153"/>
      <c r="XDO54" s="153"/>
      <c r="XDP54" s="153"/>
      <c r="XDQ54" s="153"/>
      <c r="XDR54" s="153"/>
      <c r="XDS54" s="153"/>
      <c r="XDT54" s="153"/>
      <c r="XDU54" s="153"/>
      <c r="XDV54" s="153"/>
      <c r="XDW54" s="153"/>
      <c r="XDX54" s="153"/>
      <c r="XDY54" s="153"/>
      <c r="XDZ54" s="153"/>
      <c r="XEA54" s="153"/>
      <c r="XEB54" s="153"/>
      <c r="XEC54" s="153"/>
      <c r="XED54" s="153"/>
      <c r="XEE54" s="153"/>
      <c r="XEF54" s="153"/>
      <c r="XEG54" s="153"/>
      <c r="XEH54" s="153"/>
      <c r="XEI54" s="153"/>
      <c r="XEJ54" s="153"/>
      <c r="XEK54" s="153"/>
      <c r="XEL54" s="153"/>
      <c r="XEM54" s="153"/>
      <c r="XEN54" s="153"/>
      <c r="XEO54" s="153"/>
      <c r="XEP54" s="153"/>
      <c r="XEQ54" s="153"/>
      <c r="XER54" s="153"/>
      <c r="XES54" s="153"/>
      <c r="XET54" s="153"/>
      <c r="XEU54" s="153"/>
      <c r="XEV54" s="153"/>
      <c r="XEW54" s="153"/>
      <c r="XEX54" s="153"/>
      <c r="XEY54" s="153"/>
      <c r="XEZ54" s="153"/>
      <c r="XFA54" s="153"/>
      <c r="XFB54" s="153"/>
      <c r="XFC54" s="153"/>
      <c r="XFD54" s="153"/>
    </row>
    <row r="55" spans="1:16384" s="259" customFormat="1" ht="38.25" hidden="1" customHeight="1">
      <c r="A55" s="381">
        <v>7.1</v>
      </c>
      <c r="B55" s="382">
        <f>+B54</f>
        <v>0</v>
      </c>
      <c r="C55" s="376">
        <v>2972219028</v>
      </c>
      <c r="D55" s="376">
        <v>3644042891</v>
      </c>
      <c r="E55" s="376">
        <v>224920000</v>
      </c>
      <c r="F55" s="376">
        <v>1260155558</v>
      </c>
      <c r="G55" s="376">
        <f>IF(ISERROR(D55-F55),"",D55-F55)</f>
        <v>2383887333</v>
      </c>
      <c r="H55" s="376">
        <v>519097333</v>
      </c>
      <c r="I55" s="376">
        <v>54210000</v>
      </c>
      <c r="J55" s="254"/>
      <c r="K55" s="255"/>
      <c r="L55" s="256"/>
      <c r="M55" s="255"/>
      <c r="N55" s="256"/>
      <c r="O55" s="255"/>
      <c r="P55" s="255"/>
      <c r="Q55" s="257"/>
      <c r="R55" s="255"/>
      <c r="S55" s="258"/>
      <c r="T55" s="255"/>
      <c r="U55" s="255"/>
      <c r="V55" s="396"/>
      <c r="W55" s="157"/>
      <c r="X55" s="156"/>
      <c r="Y55" s="156"/>
      <c r="Z55" s="156"/>
      <c r="AA55" s="156"/>
      <c r="AB55" s="156"/>
      <c r="AC55" s="156"/>
      <c r="AD55" s="156"/>
      <c r="AE55" s="156"/>
      <c r="AF55" s="156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153"/>
      <c r="AY55" s="153"/>
      <c r="AZ55" s="153"/>
      <c r="BA55" s="153"/>
      <c r="BB55" s="153"/>
      <c r="BC55" s="153"/>
      <c r="BD55" s="153"/>
      <c r="BE55" s="153"/>
      <c r="BF55" s="153"/>
      <c r="BG55" s="153"/>
      <c r="BH55" s="153"/>
      <c r="BI55" s="153"/>
      <c r="BJ55" s="153"/>
      <c r="BK55" s="153"/>
      <c r="BL55" s="153"/>
      <c r="BM55" s="153"/>
      <c r="BN55" s="153"/>
      <c r="BO55" s="153"/>
      <c r="BP55" s="153"/>
      <c r="BQ55" s="153"/>
      <c r="BR55" s="153"/>
      <c r="BS55" s="153"/>
      <c r="BT55" s="153"/>
      <c r="BU55" s="153"/>
      <c r="BV55" s="153"/>
      <c r="BW55" s="153"/>
      <c r="BX55" s="153"/>
      <c r="BY55" s="153"/>
      <c r="BZ55" s="153"/>
      <c r="CA55" s="153"/>
      <c r="CB55" s="153"/>
      <c r="CC55" s="153"/>
      <c r="CD55" s="153"/>
      <c r="CE55" s="153"/>
      <c r="CF55" s="153"/>
      <c r="CG55" s="153"/>
      <c r="CH55" s="153"/>
      <c r="CI55" s="153"/>
      <c r="CJ55" s="153"/>
      <c r="CK55" s="153"/>
      <c r="CL55" s="153"/>
      <c r="CM55" s="153"/>
      <c r="CN55" s="153"/>
      <c r="CO55" s="153"/>
      <c r="CP55" s="153"/>
      <c r="CQ55" s="153"/>
      <c r="CR55" s="153"/>
      <c r="CS55" s="153"/>
      <c r="CT55" s="153"/>
      <c r="CU55" s="153"/>
      <c r="CV55" s="153"/>
      <c r="CW55" s="153"/>
      <c r="CX55" s="153"/>
      <c r="CY55" s="153"/>
      <c r="CZ55" s="153"/>
      <c r="DA55" s="153"/>
      <c r="DB55" s="153"/>
      <c r="DC55" s="153"/>
      <c r="DD55" s="153"/>
      <c r="DE55" s="153"/>
      <c r="DF55" s="153"/>
      <c r="DG55" s="153"/>
      <c r="DH55" s="153"/>
      <c r="DI55" s="153"/>
      <c r="DJ55" s="153"/>
      <c r="DK55" s="153"/>
      <c r="DL55" s="153"/>
      <c r="DM55" s="153"/>
      <c r="DN55" s="153"/>
      <c r="DO55" s="153"/>
      <c r="DP55" s="153"/>
      <c r="DQ55" s="153"/>
      <c r="DR55" s="153"/>
      <c r="DS55" s="153"/>
      <c r="DT55" s="153"/>
      <c r="DU55" s="153"/>
      <c r="DV55" s="153"/>
      <c r="DW55" s="153"/>
      <c r="DX55" s="153"/>
      <c r="DY55" s="153"/>
      <c r="DZ55" s="153"/>
      <c r="EA55" s="153"/>
      <c r="EB55" s="153"/>
      <c r="EC55" s="153"/>
      <c r="ED55" s="153"/>
      <c r="EE55" s="153"/>
      <c r="EF55" s="153"/>
      <c r="EG55" s="153"/>
      <c r="EH55" s="153"/>
      <c r="EI55" s="153"/>
      <c r="EJ55" s="153"/>
      <c r="EK55" s="153"/>
      <c r="EL55" s="153"/>
      <c r="EM55" s="153"/>
      <c r="EN55" s="153"/>
      <c r="EO55" s="153"/>
      <c r="EP55" s="153"/>
      <c r="EQ55" s="153"/>
      <c r="ER55" s="153"/>
      <c r="ES55" s="153"/>
      <c r="ET55" s="153"/>
      <c r="EU55" s="153"/>
      <c r="EV55" s="153"/>
      <c r="EW55" s="153"/>
      <c r="EX55" s="153"/>
      <c r="EY55" s="153"/>
      <c r="EZ55" s="153"/>
      <c r="FA55" s="153"/>
      <c r="FB55" s="153"/>
      <c r="FC55" s="153"/>
      <c r="FD55" s="153"/>
      <c r="FE55" s="153"/>
      <c r="FF55" s="153"/>
      <c r="FG55" s="153"/>
      <c r="FH55" s="153"/>
      <c r="FI55" s="153"/>
      <c r="FJ55" s="153"/>
      <c r="FK55" s="153"/>
      <c r="FL55" s="153"/>
      <c r="FM55" s="153"/>
      <c r="FN55" s="153"/>
      <c r="FO55" s="153"/>
      <c r="FP55" s="153"/>
      <c r="FQ55" s="153"/>
      <c r="FR55" s="153"/>
      <c r="FS55" s="153"/>
      <c r="FT55" s="153"/>
      <c r="FU55" s="153"/>
      <c r="FV55" s="153"/>
      <c r="FW55" s="153"/>
      <c r="FX55" s="153"/>
      <c r="FY55" s="153"/>
      <c r="FZ55" s="153"/>
      <c r="GA55" s="153"/>
      <c r="GB55" s="153"/>
      <c r="GC55" s="153"/>
      <c r="GD55" s="153"/>
      <c r="GE55" s="153"/>
      <c r="GF55" s="153"/>
      <c r="GG55" s="153"/>
      <c r="GH55" s="153"/>
      <c r="GI55" s="153"/>
      <c r="GJ55" s="153"/>
      <c r="GK55" s="153"/>
      <c r="GL55" s="153"/>
      <c r="GM55" s="153"/>
      <c r="GN55" s="153"/>
      <c r="GO55" s="153"/>
      <c r="GP55" s="153"/>
      <c r="GQ55" s="153"/>
      <c r="GR55" s="153"/>
      <c r="GS55" s="153"/>
      <c r="GT55" s="153"/>
      <c r="GU55" s="153"/>
      <c r="GV55" s="153"/>
      <c r="GW55" s="153"/>
      <c r="GX55" s="153"/>
      <c r="GY55" s="153"/>
      <c r="GZ55" s="153"/>
      <c r="HA55" s="153"/>
      <c r="HB55" s="153"/>
      <c r="HC55" s="153"/>
      <c r="HD55" s="153"/>
      <c r="HE55" s="153"/>
      <c r="HF55" s="153"/>
      <c r="HG55" s="153"/>
      <c r="HH55" s="153"/>
      <c r="HI55" s="153"/>
      <c r="HJ55" s="153"/>
      <c r="HK55" s="153"/>
      <c r="HL55" s="153"/>
      <c r="HM55" s="153"/>
      <c r="HN55" s="153"/>
      <c r="HO55" s="153"/>
      <c r="HP55" s="153"/>
      <c r="HQ55" s="153"/>
      <c r="HR55" s="153"/>
      <c r="HS55" s="153"/>
      <c r="HT55" s="153"/>
      <c r="HU55" s="153"/>
      <c r="HV55" s="153"/>
      <c r="HW55" s="153"/>
      <c r="HX55" s="153"/>
      <c r="HY55" s="153"/>
      <c r="HZ55" s="153"/>
      <c r="IA55" s="153"/>
      <c r="IB55" s="153"/>
      <c r="IC55" s="153"/>
      <c r="ID55" s="153"/>
      <c r="IE55" s="153"/>
      <c r="IF55" s="153"/>
      <c r="IG55" s="153"/>
      <c r="IH55" s="153"/>
      <c r="II55" s="153"/>
      <c r="IJ55" s="153"/>
      <c r="IK55" s="153"/>
      <c r="IL55" s="153"/>
      <c r="IM55" s="153"/>
      <c r="IN55" s="153"/>
      <c r="IO55" s="153"/>
      <c r="IP55" s="153"/>
      <c r="IQ55" s="153"/>
      <c r="IR55" s="153"/>
      <c r="IS55" s="153"/>
      <c r="IT55" s="153"/>
      <c r="IU55" s="153"/>
      <c r="IV55" s="153"/>
      <c r="IW55" s="153"/>
      <c r="IX55" s="153"/>
      <c r="IY55" s="153"/>
      <c r="IZ55" s="153"/>
      <c r="JA55" s="153"/>
      <c r="JB55" s="153"/>
      <c r="JC55" s="153"/>
      <c r="JD55" s="153"/>
      <c r="JE55" s="153"/>
      <c r="JF55" s="153"/>
      <c r="JG55" s="153"/>
      <c r="JH55" s="153"/>
      <c r="JI55" s="153"/>
      <c r="JJ55" s="153"/>
      <c r="JK55" s="153"/>
      <c r="JL55" s="153"/>
      <c r="JM55" s="153"/>
      <c r="JN55" s="153"/>
      <c r="JO55" s="153"/>
      <c r="JP55" s="153"/>
      <c r="JQ55" s="153"/>
      <c r="JR55" s="153"/>
      <c r="JS55" s="153"/>
      <c r="JT55" s="153"/>
      <c r="JU55" s="153"/>
      <c r="JV55" s="153"/>
      <c r="JW55" s="153"/>
      <c r="JX55" s="153"/>
      <c r="JY55" s="153"/>
      <c r="JZ55" s="153"/>
      <c r="KA55" s="153"/>
      <c r="KB55" s="153"/>
      <c r="KC55" s="153"/>
      <c r="KD55" s="153"/>
      <c r="KE55" s="153"/>
      <c r="KF55" s="153"/>
      <c r="KG55" s="153"/>
      <c r="KH55" s="153"/>
      <c r="KI55" s="153"/>
      <c r="KJ55" s="153"/>
      <c r="KK55" s="153"/>
      <c r="KL55" s="153"/>
      <c r="KM55" s="153"/>
      <c r="KN55" s="153"/>
      <c r="KO55" s="153"/>
      <c r="KP55" s="153"/>
      <c r="KQ55" s="153"/>
      <c r="KR55" s="153"/>
      <c r="KS55" s="153"/>
      <c r="KT55" s="153"/>
      <c r="KU55" s="153"/>
      <c r="KV55" s="153"/>
      <c r="KW55" s="153"/>
      <c r="KX55" s="153"/>
      <c r="KY55" s="153"/>
      <c r="KZ55" s="153"/>
      <c r="LA55" s="153"/>
      <c r="LB55" s="153"/>
      <c r="LC55" s="153"/>
      <c r="LD55" s="153"/>
      <c r="LE55" s="153"/>
      <c r="LF55" s="153"/>
      <c r="LG55" s="153"/>
      <c r="LH55" s="153"/>
      <c r="LI55" s="153"/>
      <c r="LJ55" s="153"/>
      <c r="LK55" s="153"/>
      <c r="LL55" s="153"/>
      <c r="LM55" s="153"/>
      <c r="LN55" s="153"/>
      <c r="LO55" s="153"/>
      <c r="LP55" s="153"/>
      <c r="LQ55" s="153"/>
      <c r="LR55" s="153"/>
      <c r="LS55" s="153"/>
      <c r="LT55" s="153"/>
      <c r="LU55" s="153"/>
      <c r="LV55" s="153"/>
      <c r="LW55" s="153"/>
      <c r="LX55" s="153"/>
      <c r="LY55" s="153"/>
      <c r="LZ55" s="153"/>
      <c r="MA55" s="153"/>
      <c r="MB55" s="153"/>
      <c r="MC55" s="153"/>
      <c r="MD55" s="153"/>
      <c r="ME55" s="153"/>
      <c r="MF55" s="153"/>
      <c r="MG55" s="153"/>
      <c r="MH55" s="153"/>
      <c r="MI55" s="153"/>
      <c r="MJ55" s="153"/>
      <c r="MK55" s="153"/>
      <c r="ML55" s="153"/>
      <c r="MM55" s="153"/>
      <c r="MN55" s="153"/>
      <c r="MO55" s="153"/>
      <c r="MP55" s="153"/>
      <c r="MQ55" s="153"/>
      <c r="MR55" s="153"/>
      <c r="MS55" s="153"/>
      <c r="MT55" s="153"/>
      <c r="MU55" s="153"/>
      <c r="MV55" s="153"/>
      <c r="MW55" s="153"/>
      <c r="MX55" s="153"/>
      <c r="MY55" s="153"/>
      <c r="MZ55" s="153"/>
      <c r="NA55" s="153"/>
      <c r="NB55" s="153"/>
      <c r="NC55" s="153"/>
      <c r="ND55" s="153"/>
      <c r="NE55" s="153"/>
      <c r="NF55" s="153"/>
      <c r="NG55" s="153"/>
      <c r="NH55" s="153"/>
      <c r="NI55" s="153"/>
      <c r="NJ55" s="153"/>
      <c r="NK55" s="153"/>
      <c r="NL55" s="153"/>
      <c r="NM55" s="153"/>
      <c r="NN55" s="153"/>
      <c r="NO55" s="153"/>
      <c r="NP55" s="153"/>
      <c r="NQ55" s="153"/>
      <c r="NR55" s="153"/>
      <c r="NS55" s="153"/>
      <c r="NT55" s="153"/>
      <c r="NU55" s="153"/>
      <c r="NV55" s="153"/>
      <c r="NW55" s="153"/>
      <c r="NX55" s="153"/>
      <c r="NY55" s="153"/>
      <c r="NZ55" s="153"/>
      <c r="OA55" s="153"/>
      <c r="OB55" s="153"/>
      <c r="OC55" s="153"/>
      <c r="OD55" s="153"/>
      <c r="OE55" s="153"/>
      <c r="OF55" s="153"/>
      <c r="OG55" s="153"/>
      <c r="OH55" s="153"/>
      <c r="OI55" s="153"/>
      <c r="OJ55" s="153"/>
      <c r="OK55" s="153"/>
      <c r="OL55" s="153"/>
      <c r="OM55" s="153"/>
      <c r="ON55" s="153"/>
      <c r="OO55" s="153"/>
      <c r="OP55" s="153"/>
      <c r="OQ55" s="153"/>
      <c r="OR55" s="153"/>
      <c r="OS55" s="153"/>
      <c r="OT55" s="153"/>
      <c r="OU55" s="153"/>
      <c r="OV55" s="153"/>
      <c r="OW55" s="153"/>
      <c r="OX55" s="153"/>
      <c r="OY55" s="153"/>
      <c r="OZ55" s="153"/>
      <c r="PA55" s="153"/>
      <c r="PB55" s="153"/>
      <c r="PC55" s="153"/>
      <c r="PD55" s="153"/>
      <c r="PE55" s="153"/>
      <c r="PF55" s="153"/>
      <c r="PG55" s="153"/>
      <c r="PH55" s="153"/>
      <c r="PI55" s="153"/>
      <c r="PJ55" s="153"/>
      <c r="PK55" s="153"/>
      <c r="PL55" s="153"/>
      <c r="PM55" s="153"/>
      <c r="PN55" s="153"/>
      <c r="PO55" s="153"/>
      <c r="PP55" s="153"/>
      <c r="PQ55" s="153"/>
      <c r="PR55" s="153"/>
      <c r="PS55" s="153"/>
      <c r="PT55" s="153"/>
      <c r="PU55" s="153"/>
      <c r="PV55" s="153"/>
      <c r="PW55" s="153"/>
      <c r="PX55" s="153"/>
      <c r="PY55" s="153"/>
      <c r="PZ55" s="153"/>
      <c r="QA55" s="153"/>
      <c r="QB55" s="153"/>
      <c r="QC55" s="153"/>
      <c r="QD55" s="153"/>
      <c r="QE55" s="153"/>
      <c r="QF55" s="153"/>
      <c r="QG55" s="153"/>
      <c r="QH55" s="153"/>
      <c r="QI55" s="153"/>
      <c r="QJ55" s="153"/>
      <c r="QK55" s="153"/>
      <c r="QL55" s="153"/>
      <c r="QM55" s="153"/>
      <c r="QN55" s="153"/>
      <c r="QO55" s="153"/>
      <c r="QP55" s="153"/>
      <c r="QQ55" s="153"/>
      <c r="QR55" s="153"/>
      <c r="QS55" s="153"/>
      <c r="QT55" s="153"/>
      <c r="QU55" s="153"/>
      <c r="QV55" s="153"/>
      <c r="QW55" s="153"/>
      <c r="QX55" s="153"/>
      <c r="QY55" s="153"/>
      <c r="QZ55" s="153"/>
      <c r="RA55" s="153"/>
      <c r="RB55" s="153"/>
      <c r="RC55" s="153"/>
      <c r="RD55" s="153"/>
      <c r="RE55" s="153"/>
      <c r="RF55" s="153"/>
      <c r="RG55" s="153"/>
      <c r="RH55" s="153"/>
      <c r="RI55" s="153"/>
      <c r="RJ55" s="153"/>
      <c r="RK55" s="153"/>
      <c r="RL55" s="153"/>
      <c r="RM55" s="153"/>
      <c r="RN55" s="153"/>
      <c r="RO55" s="153"/>
      <c r="RP55" s="153"/>
      <c r="RQ55" s="153"/>
      <c r="RR55" s="153"/>
      <c r="RS55" s="153"/>
      <c r="RT55" s="153"/>
      <c r="RU55" s="153"/>
      <c r="RV55" s="153"/>
      <c r="RW55" s="153"/>
      <c r="RX55" s="153"/>
      <c r="RY55" s="153"/>
      <c r="RZ55" s="153"/>
      <c r="SA55" s="153"/>
      <c r="SB55" s="153"/>
      <c r="SC55" s="153"/>
      <c r="SD55" s="153"/>
      <c r="SE55" s="153"/>
      <c r="SF55" s="153"/>
      <c r="SG55" s="153"/>
      <c r="SH55" s="153"/>
      <c r="SI55" s="153"/>
      <c r="SJ55" s="153"/>
      <c r="SK55" s="153"/>
      <c r="SL55" s="153"/>
      <c r="SM55" s="153"/>
      <c r="SN55" s="153"/>
      <c r="SO55" s="153"/>
      <c r="SP55" s="153"/>
      <c r="SQ55" s="153"/>
      <c r="SR55" s="153"/>
      <c r="SS55" s="153"/>
      <c r="ST55" s="153"/>
      <c r="SU55" s="153"/>
      <c r="SV55" s="153"/>
      <c r="SW55" s="153"/>
      <c r="SX55" s="153"/>
      <c r="SY55" s="153"/>
      <c r="SZ55" s="153"/>
      <c r="TA55" s="153"/>
      <c r="TB55" s="153"/>
      <c r="TC55" s="153"/>
      <c r="TD55" s="153"/>
      <c r="TE55" s="153"/>
      <c r="TF55" s="153"/>
      <c r="TG55" s="153"/>
      <c r="TH55" s="153"/>
      <c r="TI55" s="153"/>
      <c r="TJ55" s="153"/>
      <c r="TK55" s="153"/>
      <c r="TL55" s="153"/>
      <c r="TM55" s="153"/>
      <c r="TN55" s="153"/>
      <c r="TO55" s="153"/>
      <c r="TP55" s="153"/>
      <c r="TQ55" s="153"/>
      <c r="TR55" s="153"/>
      <c r="TS55" s="153"/>
      <c r="TT55" s="153"/>
      <c r="TU55" s="153"/>
      <c r="TV55" s="153"/>
      <c r="TW55" s="153"/>
      <c r="TX55" s="153"/>
      <c r="TY55" s="153"/>
      <c r="TZ55" s="153"/>
      <c r="UA55" s="153"/>
      <c r="UB55" s="153"/>
      <c r="UC55" s="153"/>
      <c r="UD55" s="153"/>
      <c r="UE55" s="153"/>
      <c r="UF55" s="153"/>
      <c r="UG55" s="153"/>
      <c r="UH55" s="153"/>
      <c r="UI55" s="153"/>
      <c r="UJ55" s="153"/>
      <c r="UK55" s="153"/>
      <c r="UL55" s="153"/>
      <c r="UM55" s="153"/>
      <c r="UN55" s="153"/>
      <c r="UO55" s="153"/>
      <c r="UP55" s="153"/>
      <c r="UQ55" s="153"/>
      <c r="UR55" s="153"/>
      <c r="US55" s="153"/>
      <c r="UT55" s="153"/>
      <c r="UU55" s="153"/>
      <c r="UV55" s="153"/>
      <c r="UW55" s="153"/>
      <c r="UX55" s="153"/>
      <c r="UY55" s="153"/>
      <c r="UZ55" s="153"/>
      <c r="VA55" s="153"/>
      <c r="VB55" s="153"/>
      <c r="VC55" s="153"/>
      <c r="VD55" s="153"/>
      <c r="VE55" s="153"/>
      <c r="VF55" s="153"/>
      <c r="VG55" s="153"/>
      <c r="VH55" s="153"/>
      <c r="VI55" s="153"/>
      <c r="VJ55" s="153"/>
      <c r="VK55" s="153"/>
      <c r="VL55" s="153"/>
      <c r="VM55" s="153"/>
      <c r="VN55" s="153"/>
      <c r="VO55" s="153"/>
      <c r="VP55" s="153"/>
      <c r="VQ55" s="153"/>
      <c r="VR55" s="153"/>
      <c r="VS55" s="153"/>
      <c r="VT55" s="153"/>
      <c r="VU55" s="153"/>
      <c r="VV55" s="153"/>
      <c r="VW55" s="153"/>
      <c r="VX55" s="153"/>
      <c r="VY55" s="153"/>
      <c r="VZ55" s="153"/>
      <c r="WA55" s="153"/>
      <c r="WB55" s="153"/>
      <c r="WC55" s="153"/>
      <c r="WD55" s="153"/>
      <c r="WE55" s="153"/>
      <c r="WF55" s="153"/>
      <c r="WG55" s="153"/>
      <c r="WH55" s="153"/>
      <c r="WI55" s="153"/>
      <c r="WJ55" s="153"/>
      <c r="WK55" s="153"/>
      <c r="WL55" s="153"/>
      <c r="WM55" s="153"/>
      <c r="WN55" s="153"/>
      <c r="WO55" s="153"/>
      <c r="WP55" s="153"/>
      <c r="WQ55" s="153"/>
      <c r="WR55" s="153"/>
      <c r="WS55" s="153"/>
      <c r="WT55" s="153"/>
      <c r="WU55" s="153"/>
      <c r="WV55" s="153"/>
      <c r="WW55" s="153"/>
      <c r="WX55" s="153"/>
      <c r="WY55" s="153"/>
      <c r="WZ55" s="153"/>
      <c r="XA55" s="153"/>
      <c r="XB55" s="153"/>
      <c r="XC55" s="153"/>
      <c r="XD55" s="153"/>
      <c r="XE55" s="153"/>
      <c r="XF55" s="153"/>
      <c r="XG55" s="153"/>
      <c r="XH55" s="153"/>
      <c r="XI55" s="153"/>
      <c r="XJ55" s="153"/>
      <c r="XK55" s="153"/>
      <c r="XL55" s="153"/>
      <c r="XM55" s="153"/>
      <c r="XN55" s="153"/>
      <c r="XO55" s="153"/>
      <c r="XP55" s="153"/>
      <c r="XQ55" s="153"/>
      <c r="XR55" s="153"/>
      <c r="XS55" s="153"/>
      <c r="XT55" s="153"/>
      <c r="XU55" s="153"/>
      <c r="XV55" s="153"/>
      <c r="XW55" s="153"/>
      <c r="XX55" s="153"/>
      <c r="XY55" s="153"/>
      <c r="XZ55" s="153"/>
      <c r="YA55" s="153"/>
      <c r="YB55" s="153"/>
      <c r="YC55" s="153"/>
      <c r="YD55" s="153"/>
      <c r="YE55" s="153"/>
      <c r="YF55" s="153"/>
      <c r="YG55" s="153"/>
      <c r="YH55" s="153"/>
      <c r="YI55" s="153"/>
      <c r="YJ55" s="153"/>
      <c r="YK55" s="153"/>
      <c r="YL55" s="153"/>
      <c r="YM55" s="153"/>
      <c r="YN55" s="153"/>
      <c r="YO55" s="153"/>
      <c r="YP55" s="153"/>
      <c r="YQ55" s="153"/>
      <c r="YR55" s="153"/>
      <c r="YS55" s="153"/>
      <c r="YT55" s="153"/>
      <c r="YU55" s="153"/>
      <c r="YV55" s="153"/>
      <c r="YW55" s="153"/>
      <c r="YX55" s="153"/>
      <c r="YY55" s="153"/>
      <c r="YZ55" s="153"/>
      <c r="ZA55" s="153"/>
      <c r="ZB55" s="153"/>
      <c r="ZC55" s="153"/>
      <c r="ZD55" s="153"/>
      <c r="ZE55" s="153"/>
      <c r="ZF55" s="153"/>
      <c r="ZG55" s="153"/>
      <c r="ZH55" s="153"/>
      <c r="ZI55" s="153"/>
      <c r="ZJ55" s="153"/>
      <c r="ZK55" s="153"/>
      <c r="ZL55" s="153"/>
      <c r="ZM55" s="153"/>
      <c r="ZN55" s="153"/>
      <c r="ZO55" s="153"/>
      <c r="ZP55" s="153"/>
      <c r="ZQ55" s="153"/>
      <c r="ZR55" s="153"/>
      <c r="ZS55" s="153"/>
      <c r="ZT55" s="153"/>
      <c r="ZU55" s="153"/>
      <c r="ZV55" s="153"/>
      <c r="ZW55" s="153"/>
      <c r="ZX55" s="153"/>
      <c r="ZY55" s="153"/>
      <c r="ZZ55" s="153"/>
      <c r="AAA55" s="153"/>
      <c r="AAB55" s="153"/>
      <c r="AAC55" s="153"/>
      <c r="AAD55" s="153"/>
      <c r="AAE55" s="153"/>
      <c r="AAF55" s="153"/>
      <c r="AAG55" s="153"/>
      <c r="AAH55" s="153"/>
      <c r="AAI55" s="153"/>
      <c r="AAJ55" s="153"/>
      <c r="AAK55" s="153"/>
      <c r="AAL55" s="153"/>
      <c r="AAM55" s="153"/>
      <c r="AAN55" s="153"/>
      <c r="AAO55" s="153"/>
      <c r="AAP55" s="153"/>
      <c r="AAQ55" s="153"/>
      <c r="AAR55" s="153"/>
      <c r="AAS55" s="153"/>
      <c r="AAT55" s="153"/>
      <c r="AAU55" s="153"/>
      <c r="AAV55" s="153"/>
      <c r="AAW55" s="153"/>
      <c r="AAX55" s="153"/>
      <c r="AAY55" s="153"/>
      <c r="AAZ55" s="153"/>
      <c r="ABA55" s="153"/>
      <c r="ABB55" s="153"/>
      <c r="ABC55" s="153"/>
      <c r="ABD55" s="153"/>
      <c r="ABE55" s="153"/>
      <c r="ABF55" s="153"/>
      <c r="ABG55" s="153"/>
      <c r="ABH55" s="153"/>
      <c r="ABI55" s="153"/>
      <c r="ABJ55" s="153"/>
      <c r="ABK55" s="153"/>
      <c r="ABL55" s="153"/>
      <c r="ABM55" s="153"/>
      <c r="ABN55" s="153"/>
      <c r="ABO55" s="153"/>
      <c r="ABP55" s="153"/>
      <c r="ABQ55" s="153"/>
      <c r="ABR55" s="153"/>
      <c r="ABS55" s="153"/>
      <c r="ABT55" s="153"/>
      <c r="ABU55" s="153"/>
      <c r="ABV55" s="153"/>
      <c r="ABW55" s="153"/>
      <c r="ABX55" s="153"/>
      <c r="ABY55" s="153"/>
      <c r="ABZ55" s="153"/>
      <c r="ACA55" s="153"/>
      <c r="ACB55" s="153"/>
      <c r="ACC55" s="153"/>
      <c r="ACD55" s="153"/>
      <c r="ACE55" s="153"/>
      <c r="ACF55" s="153"/>
      <c r="ACG55" s="153"/>
      <c r="ACH55" s="153"/>
      <c r="ACI55" s="153"/>
      <c r="ACJ55" s="153"/>
      <c r="ACK55" s="153"/>
      <c r="ACL55" s="153"/>
      <c r="ACM55" s="153"/>
      <c r="ACN55" s="153"/>
      <c r="ACO55" s="153"/>
      <c r="ACP55" s="153"/>
      <c r="ACQ55" s="153"/>
      <c r="ACR55" s="153"/>
      <c r="ACS55" s="153"/>
      <c r="ACT55" s="153"/>
      <c r="ACU55" s="153"/>
      <c r="ACV55" s="153"/>
      <c r="ACW55" s="153"/>
      <c r="ACX55" s="153"/>
      <c r="ACY55" s="153"/>
      <c r="ACZ55" s="153"/>
      <c r="ADA55" s="153"/>
      <c r="ADB55" s="153"/>
      <c r="ADC55" s="153"/>
      <c r="ADD55" s="153"/>
      <c r="ADE55" s="153"/>
      <c r="ADF55" s="153"/>
      <c r="ADG55" s="153"/>
      <c r="ADH55" s="153"/>
      <c r="ADI55" s="153"/>
      <c r="ADJ55" s="153"/>
      <c r="ADK55" s="153"/>
      <c r="ADL55" s="153"/>
      <c r="ADM55" s="153"/>
      <c r="ADN55" s="153"/>
      <c r="ADO55" s="153"/>
      <c r="ADP55" s="153"/>
      <c r="ADQ55" s="153"/>
      <c r="ADR55" s="153"/>
      <c r="ADS55" s="153"/>
      <c r="ADT55" s="153"/>
      <c r="ADU55" s="153"/>
      <c r="ADV55" s="153"/>
      <c r="ADW55" s="153"/>
      <c r="ADX55" s="153"/>
      <c r="ADY55" s="153"/>
      <c r="ADZ55" s="153"/>
      <c r="AEA55" s="153"/>
      <c r="AEB55" s="153"/>
      <c r="AEC55" s="153"/>
      <c r="AED55" s="153"/>
      <c r="AEE55" s="153"/>
      <c r="AEF55" s="153"/>
      <c r="AEG55" s="153"/>
      <c r="AEH55" s="153"/>
      <c r="AEI55" s="153"/>
      <c r="AEJ55" s="153"/>
      <c r="AEK55" s="153"/>
      <c r="AEL55" s="153"/>
      <c r="AEM55" s="153"/>
      <c r="AEN55" s="153"/>
      <c r="AEO55" s="153"/>
      <c r="AEP55" s="153"/>
      <c r="AEQ55" s="153"/>
      <c r="AER55" s="153"/>
      <c r="AES55" s="153"/>
      <c r="AET55" s="153"/>
      <c r="AEU55" s="153"/>
      <c r="AEV55" s="153"/>
      <c r="AEW55" s="153"/>
      <c r="AEX55" s="153"/>
      <c r="AEY55" s="153"/>
      <c r="AEZ55" s="153"/>
      <c r="AFA55" s="153"/>
      <c r="AFB55" s="153"/>
      <c r="AFC55" s="153"/>
      <c r="AFD55" s="153"/>
      <c r="AFE55" s="153"/>
      <c r="AFF55" s="153"/>
      <c r="AFG55" s="153"/>
      <c r="AFH55" s="153"/>
      <c r="AFI55" s="153"/>
      <c r="AFJ55" s="153"/>
      <c r="AFK55" s="153"/>
      <c r="AFL55" s="153"/>
      <c r="AFM55" s="153"/>
      <c r="AFN55" s="153"/>
      <c r="AFO55" s="153"/>
      <c r="AFP55" s="153"/>
      <c r="AFQ55" s="153"/>
      <c r="AFR55" s="153"/>
      <c r="AFS55" s="153"/>
      <c r="AFT55" s="153"/>
      <c r="AFU55" s="153"/>
      <c r="AFV55" s="153"/>
      <c r="AFW55" s="153"/>
      <c r="AFX55" s="153"/>
      <c r="AFY55" s="153"/>
      <c r="AFZ55" s="153"/>
      <c r="AGA55" s="153"/>
      <c r="AGB55" s="153"/>
      <c r="AGC55" s="153"/>
      <c r="AGD55" s="153"/>
      <c r="AGE55" s="153"/>
      <c r="AGF55" s="153"/>
      <c r="AGG55" s="153"/>
      <c r="AGH55" s="153"/>
      <c r="AGI55" s="153"/>
      <c r="AGJ55" s="153"/>
      <c r="AGK55" s="153"/>
      <c r="AGL55" s="153"/>
      <c r="AGM55" s="153"/>
      <c r="AGN55" s="153"/>
      <c r="AGO55" s="153"/>
      <c r="AGP55" s="153"/>
      <c r="AGQ55" s="153"/>
      <c r="AGR55" s="153"/>
      <c r="AGS55" s="153"/>
      <c r="AGT55" s="153"/>
      <c r="AGU55" s="153"/>
      <c r="AGV55" s="153"/>
      <c r="AGW55" s="153"/>
      <c r="AGX55" s="153"/>
      <c r="AGY55" s="153"/>
      <c r="AGZ55" s="153"/>
      <c r="AHA55" s="153"/>
      <c r="AHB55" s="153"/>
      <c r="AHC55" s="153"/>
      <c r="AHD55" s="153"/>
      <c r="AHE55" s="153"/>
      <c r="AHF55" s="153"/>
      <c r="AHG55" s="153"/>
      <c r="AHH55" s="153"/>
      <c r="AHI55" s="153"/>
      <c r="AHJ55" s="153"/>
      <c r="AHK55" s="153"/>
      <c r="AHL55" s="153"/>
      <c r="AHM55" s="153"/>
      <c r="AHN55" s="153"/>
      <c r="AHO55" s="153"/>
      <c r="AHP55" s="153"/>
      <c r="AHQ55" s="153"/>
      <c r="AHR55" s="153"/>
      <c r="AHS55" s="153"/>
      <c r="AHT55" s="153"/>
      <c r="AHU55" s="153"/>
      <c r="AHV55" s="153"/>
      <c r="AHW55" s="153"/>
      <c r="AHX55" s="153"/>
      <c r="AHY55" s="153"/>
      <c r="AHZ55" s="153"/>
      <c r="AIA55" s="153"/>
      <c r="AIB55" s="153"/>
      <c r="AIC55" s="153"/>
      <c r="AID55" s="153"/>
      <c r="AIE55" s="153"/>
      <c r="AIF55" s="153"/>
      <c r="AIG55" s="153"/>
      <c r="AIH55" s="153"/>
      <c r="AII55" s="153"/>
      <c r="AIJ55" s="153"/>
      <c r="AIK55" s="153"/>
      <c r="AIL55" s="153"/>
      <c r="AIM55" s="153"/>
      <c r="AIN55" s="153"/>
      <c r="AIO55" s="153"/>
      <c r="AIP55" s="153"/>
      <c r="AIQ55" s="153"/>
      <c r="AIR55" s="153"/>
      <c r="AIS55" s="153"/>
      <c r="AIT55" s="153"/>
      <c r="AIU55" s="153"/>
      <c r="AIV55" s="153"/>
      <c r="AIW55" s="153"/>
      <c r="AIX55" s="153"/>
      <c r="AIY55" s="153"/>
      <c r="AIZ55" s="153"/>
      <c r="AJA55" s="153"/>
      <c r="AJB55" s="153"/>
      <c r="AJC55" s="153"/>
      <c r="AJD55" s="153"/>
      <c r="AJE55" s="153"/>
      <c r="AJF55" s="153"/>
      <c r="AJG55" s="153"/>
      <c r="AJH55" s="153"/>
      <c r="AJI55" s="153"/>
      <c r="AJJ55" s="153"/>
      <c r="AJK55" s="153"/>
      <c r="AJL55" s="153"/>
      <c r="AJM55" s="153"/>
      <c r="AJN55" s="153"/>
      <c r="AJO55" s="153"/>
      <c r="AJP55" s="153"/>
      <c r="AJQ55" s="153"/>
      <c r="AJR55" s="153"/>
      <c r="AJS55" s="153"/>
      <c r="AJT55" s="153"/>
      <c r="AJU55" s="153"/>
      <c r="AJV55" s="153"/>
      <c r="AJW55" s="153"/>
      <c r="AJX55" s="153"/>
      <c r="AJY55" s="153"/>
      <c r="AJZ55" s="153"/>
      <c r="AKA55" s="153"/>
      <c r="AKB55" s="153"/>
      <c r="AKC55" s="153"/>
      <c r="AKD55" s="153"/>
      <c r="AKE55" s="153"/>
      <c r="AKF55" s="153"/>
      <c r="AKG55" s="153"/>
      <c r="AKH55" s="153"/>
      <c r="AKI55" s="153"/>
      <c r="AKJ55" s="153"/>
      <c r="AKK55" s="153"/>
      <c r="AKL55" s="153"/>
      <c r="AKM55" s="153"/>
      <c r="AKN55" s="153"/>
      <c r="AKO55" s="153"/>
      <c r="AKP55" s="153"/>
      <c r="AKQ55" s="153"/>
      <c r="AKR55" s="153"/>
      <c r="AKS55" s="153"/>
      <c r="AKT55" s="153"/>
      <c r="AKU55" s="153"/>
      <c r="AKV55" s="153"/>
      <c r="AKW55" s="153"/>
      <c r="AKX55" s="153"/>
      <c r="AKY55" s="153"/>
      <c r="AKZ55" s="153"/>
      <c r="ALA55" s="153"/>
      <c r="ALB55" s="153"/>
      <c r="ALC55" s="153"/>
      <c r="ALD55" s="153"/>
      <c r="ALE55" s="153"/>
      <c r="ALF55" s="153"/>
      <c r="ALG55" s="153"/>
      <c r="ALH55" s="153"/>
      <c r="ALI55" s="153"/>
      <c r="ALJ55" s="153"/>
      <c r="ALK55" s="153"/>
      <c r="ALL55" s="153"/>
      <c r="ALM55" s="153"/>
      <c r="ALN55" s="153"/>
      <c r="ALO55" s="153"/>
      <c r="ALP55" s="153"/>
      <c r="ALQ55" s="153"/>
      <c r="ALR55" s="153"/>
      <c r="ALS55" s="153"/>
      <c r="ALT55" s="153"/>
      <c r="ALU55" s="153"/>
      <c r="ALV55" s="153"/>
      <c r="ALW55" s="153"/>
      <c r="ALX55" s="153"/>
      <c r="ALY55" s="153"/>
      <c r="ALZ55" s="153"/>
      <c r="AMA55" s="153"/>
      <c r="AMB55" s="153"/>
      <c r="AMC55" s="153"/>
      <c r="AMD55" s="153"/>
      <c r="AME55" s="153"/>
      <c r="AMF55" s="153"/>
      <c r="AMG55" s="153"/>
      <c r="AMH55" s="153"/>
      <c r="AMI55" s="153"/>
      <c r="AMJ55" s="153"/>
      <c r="AMK55" s="153"/>
      <c r="AML55" s="153"/>
      <c r="AMM55" s="153"/>
      <c r="AMN55" s="153"/>
      <c r="AMO55" s="153"/>
      <c r="AMP55" s="153"/>
      <c r="AMQ55" s="153"/>
      <c r="AMR55" s="153"/>
      <c r="AMS55" s="153"/>
      <c r="AMT55" s="153"/>
      <c r="AMU55" s="153"/>
      <c r="AMV55" s="153"/>
      <c r="AMW55" s="153"/>
      <c r="AMX55" s="153"/>
      <c r="AMY55" s="153"/>
      <c r="AMZ55" s="153"/>
      <c r="ANA55" s="153"/>
      <c r="ANB55" s="153"/>
      <c r="ANC55" s="153"/>
      <c r="AND55" s="153"/>
      <c r="ANE55" s="153"/>
      <c r="ANF55" s="153"/>
      <c r="ANG55" s="153"/>
      <c r="ANH55" s="153"/>
      <c r="ANI55" s="153"/>
      <c r="ANJ55" s="153"/>
      <c r="ANK55" s="153"/>
      <c r="ANL55" s="153"/>
      <c r="ANM55" s="153"/>
      <c r="ANN55" s="153"/>
      <c r="ANO55" s="153"/>
      <c r="ANP55" s="153"/>
      <c r="ANQ55" s="153"/>
      <c r="ANR55" s="153"/>
      <c r="ANS55" s="153"/>
      <c r="ANT55" s="153"/>
      <c r="ANU55" s="153"/>
      <c r="ANV55" s="153"/>
      <c r="ANW55" s="153"/>
      <c r="ANX55" s="153"/>
      <c r="ANY55" s="153"/>
      <c r="ANZ55" s="153"/>
      <c r="AOA55" s="153"/>
      <c r="AOB55" s="153"/>
      <c r="AOC55" s="153"/>
      <c r="AOD55" s="153"/>
      <c r="AOE55" s="153"/>
      <c r="AOF55" s="153"/>
      <c r="AOG55" s="153"/>
      <c r="AOH55" s="153"/>
      <c r="AOI55" s="153"/>
      <c r="AOJ55" s="153"/>
      <c r="AOK55" s="153"/>
      <c r="AOL55" s="153"/>
      <c r="AOM55" s="153"/>
      <c r="AON55" s="153"/>
      <c r="AOO55" s="153"/>
      <c r="AOP55" s="153"/>
      <c r="AOQ55" s="153"/>
      <c r="AOR55" s="153"/>
      <c r="AOS55" s="153"/>
      <c r="AOT55" s="153"/>
      <c r="AOU55" s="153"/>
      <c r="AOV55" s="153"/>
      <c r="AOW55" s="153"/>
      <c r="AOX55" s="153"/>
      <c r="AOY55" s="153"/>
      <c r="AOZ55" s="153"/>
      <c r="APA55" s="153"/>
      <c r="APB55" s="153"/>
      <c r="APC55" s="153"/>
      <c r="APD55" s="153"/>
      <c r="APE55" s="153"/>
      <c r="APF55" s="153"/>
      <c r="APG55" s="153"/>
      <c r="APH55" s="153"/>
      <c r="API55" s="153"/>
      <c r="APJ55" s="153"/>
      <c r="APK55" s="153"/>
      <c r="APL55" s="153"/>
      <c r="APM55" s="153"/>
      <c r="APN55" s="153"/>
      <c r="APO55" s="153"/>
      <c r="APP55" s="153"/>
      <c r="APQ55" s="153"/>
      <c r="APR55" s="153"/>
      <c r="APS55" s="153"/>
      <c r="APT55" s="153"/>
      <c r="APU55" s="153"/>
      <c r="APV55" s="153"/>
      <c r="APW55" s="153"/>
      <c r="APX55" s="153"/>
      <c r="APY55" s="153"/>
      <c r="APZ55" s="153"/>
      <c r="AQA55" s="153"/>
      <c r="AQB55" s="153"/>
      <c r="AQC55" s="153"/>
      <c r="AQD55" s="153"/>
      <c r="AQE55" s="153"/>
      <c r="AQF55" s="153"/>
      <c r="AQG55" s="153"/>
      <c r="AQH55" s="153"/>
      <c r="AQI55" s="153"/>
      <c r="AQJ55" s="153"/>
      <c r="AQK55" s="153"/>
      <c r="AQL55" s="153"/>
      <c r="AQM55" s="153"/>
      <c r="AQN55" s="153"/>
      <c r="AQO55" s="153"/>
      <c r="AQP55" s="153"/>
      <c r="AQQ55" s="153"/>
      <c r="AQR55" s="153"/>
      <c r="AQS55" s="153"/>
      <c r="AQT55" s="153"/>
      <c r="AQU55" s="153"/>
      <c r="AQV55" s="153"/>
      <c r="AQW55" s="153"/>
      <c r="AQX55" s="153"/>
      <c r="AQY55" s="153"/>
      <c r="AQZ55" s="153"/>
      <c r="ARA55" s="153"/>
      <c r="ARB55" s="153"/>
      <c r="ARC55" s="153"/>
      <c r="ARD55" s="153"/>
      <c r="ARE55" s="153"/>
      <c r="ARF55" s="153"/>
      <c r="ARG55" s="153"/>
      <c r="ARH55" s="153"/>
      <c r="ARI55" s="153"/>
      <c r="ARJ55" s="153"/>
      <c r="ARK55" s="153"/>
      <c r="ARL55" s="153"/>
      <c r="ARM55" s="153"/>
      <c r="ARN55" s="153"/>
      <c r="ARO55" s="153"/>
      <c r="ARP55" s="153"/>
      <c r="ARQ55" s="153"/>
      <c r="ARR55" s="153"/>
      <c r="ARS55" s="153"/>
      <c r="ART55" s="153"/>
      <c r="ARU55" s="153"/>
      <c r="ARV55" s="153"/>
      <c r="ARW55" s="153"/>
      <c r="ARX55" s="153"/>
      <c r="ARY55" s="153"/>
      <c r="ARZ55" s="153"/>
      <c r="ASA55" s="153"/>
      <c r="ASB55" s="153"/>
      <c r="ASC55" s="153"/>
      <c r="ASD55" s="153"/>
      <c r="ASE55" s="153"/>
      <c r="ASF55" s="153"/>
      <c r="ASG55" s="153"/>
      <c r="ASH55" s="153"/>
      <c r="ASI55" s="153"/>
      <c r="ASJ55" s="153"/>
      <c r="ASK55" s="153"/>
      <c r="ASL55" s="153"/>
      <c r="ASM55" s="153"/>
      <c r="ASN55" s="153"/>
      <c r="ASO55" s="153"/>
      <c r="ASP55" s="153"/>
      <c r="ASQ55" s="153"/>
      <c r="ASR55" s="153"/>
      <c r="ASS55" s="153"/>
      <c r="AST55" s="153"/>
      <c r="ASU55" s="153"/>
      <c r="ASV55" s="153"/>
      <c r="ASW55" s="153"/>
      <c r="ASX55" s="153"/>
      <c r="ASY55" s="153"/>
      <c r="ASZ55" s="153"/>
      <c r="ATA55" s="153"/>
      <c r="ATB55" s="153"/>
      <c r="ATC55" s="153"/>
      <c r="ATD55" s="153"/>
      <c r="ATE55" s="153"/>
      <c r="ATF55" s="153"/>
      <c r="ATG55" s="153"/>
      <c r="ATH55" s="153"/>
      <c r="ATI55" s="153"/>
      <c r="ATJ55" s="153"/>
      <c r="ATK55" s="153"/>
      <c r="ATL55" s="153"/>
      <c r="ATM55" s="153"/>
      <c r="ATN55" s="153"/>
      <c r="ATO55" s="153"/>
      <c r="ATP55" s="153"/>
      <c r="ATQ55" s="153"/>
      <c r="ATR55" s="153"/>
      <c r="ATS55" s="153"/>
      <c r="ATT55" s="153"/>
      <c r="ATU55" s="153"/>
      <c r="ATV55" s="153"/>
      <c r="ATW55" s="153"/>
      <c r="ATX55" s="153"/>
      <c r="ATY55" s="153"/>
      <c r="ATZ55" s="153"/>
      <c r="AUA55" s="153"/>
      <c r="AUB55" s="153"/>
      <c r="AUC55" s="153"/>
      <c r="AUD55" s="153"/>
      <c r="AUE55" s="153"/>
      <c r="AUF55" s="153"/>
      <c r="AUG55" s="153"/>
      <c r="AUH55" s="153"/>
      <c r="AUI55" s="153"/>
      <c r="AUJ55" s="153"/>
      <c r="AUK55" s="153"/>
      <c r="AUL55" s="153"/>
      <c r="AUM55" s="153"/>
      <c r="AUN55" s="153"/>
      <c r="AUO55" s="153"/>
      <c r="AUP55" s="153"/>
      <c r="AUQ55" s="153"/>
      <c r="AUR55" s="153"/>
      <c r="AUS55" s="153"/>
      <c r="AUT55" s="153"/>
      <c r="AUU55" s="153"/>
      <c r="AUV55" s="153"/>
      <c r="AUW55" s="153"/>
      <c r="AUX55" s="153"/>
      <c r="AUY55" s="153"/>
      <c r="AUZ55" s="153"/>
      <c r="AVA55" s="153"/>
      <c r="AVB55" s="153"/>
      <c r="AVC55" s="153"/>
      <c r="AVD55" s="153"/>
      <c r="AVE55" s="153"/>
      <c r="AVF55" s="153"/>
      <c r="AVG55" s="153"/>
      <c r="AVH55" s="153"/>
      <c r="AVI55" s="153"/>
      <c r="AVJ55" s="153"/>
      <c r="AVK55" s="153"/>
      <c r="AVL55" s="153"/>
      <c r="AVM55" s="153"/>
      <c r="AVN55" s="153"/>
      <c r="AVO55" s="153"/>
      <c r="AVP55" s="153"/>
      <c r="AVQ55" s="153"/>
      <c r="AVR55" s="153"/>
      <c r="AVS55" s="153"/>
      <c r="AVT55" s="153"/>
      <c r="AVU55" s="153"/>
      <c r="AVV55" s="153"/>
      <c r="AVW55" s="153"/>
      <c r="AVX55" s="153"/>
      <c r="AVY55" s="153"/>
      <c r="AVZ55" s="153"/>
      <c r="AWA55" s="153"/>
      <c r="AWB55" s="153"/>
      <c r="AWC55" s="153"/>
      <c r="AWD55" s="153"/>
      <c r="AWE55" s="153"/>
      <c r="AWF55" s="153"/>
      <c r="AWG55" s="153"/>
      <c r="AWH55" s="153"/>
      <c r="AWI55" s="153"/>
      <c r="AWJ55" s="153"/>
      <c r="AWK55" s="153"/>
      <c r="AWL55" s="153"/>
      <c r="AWM55" s="153"/>
      <c r="AWN55" s="153"/>
      <c r="AWO55" s="153"/>
      <c r="AWP55" s="153"/>
      <c r="AWQ55" s="153"/>
      <c r="AWR55" s="153"/>
      <c r="AWS55" s="153"/>
      <c r="AWT55" s="153"/>
      <c r="AWU55" s="153"/>
      <c r="AWV55" s="153"/>
      <c r="AWW55" s="153"/>
      <c r="AWX55" s="153"/>
      <c r="AWY55" s="153"/>
      <c r="AWZ55" s="153"/>
      <c r="AXA55" s="153"/>
      <c r="AXB55" s="153"/>
      <c r="AXC55" s="153"/>
      <c r="AXD55" s="153"/>
      <c r="AXE55" s="153"/>
      <c r="AXF55" s="153"/>
      <c r="AXG55" s="153"/>
      <c r="AXH55" s="153"/>
      <c r="AXI55" s="153"/>
      <c r="AXJ55" s="153"/>
      <c r="AXK55" s="153"/>
      <c r="AXL55" s="153"/>
      <c r="AXM55" s="153"/>
      <c r="AXN55" s="153"/>
      <c r="AXO55" s="153"/>
      <c r="AXP55" s="153"/>
      <c r="AXQ55" s="153"/>
      <c r="AXR55" s="153"/>
      <c r="AXS55" s="153"/>
      <c r="AXT55" s="153"/>
      <c r="AXU55" s="153"/>
      <c r="AXV55" s="153"/>
      <c r="AXW55" s="153"/>
      <c r="AXX55" s="153"/>
      <c r="AXY55" s="153"/>
      <c r="AXZ55" s="153"/>
      <c r="AYA55" s="153"/>
      <c r="AYB55" s="153"/>
      <c r="AYC55" s="153"/>
      <c r="AYD55" s="153"/>
      <c r="AYE55" s="153"/>
      <c r="AYF55" s="153"/>
      <c r="AYG55" s="153"/>
      <c r="AYH55" s="153"/>
      <c r="AYI55" s="153"/>
      <c r="AYJ55" s="153"/>
      <c r="AYK55" s="153"/>
      <c r="AYL55" s="153"/>
      <c r="AYM55" s="153"/>
      <c r="AYN55" s="153"/>
      <c r="AYO55" s="153"/>
      <c r="AYP55" s="153"/>
      <c r="AYQ55" s="153"/>
      <c r="AYR55" s="153"/>
      <c r="AYS55" s="153"/>
      <c r="AYT55" s="153"/>
      <c r="AYU55" s="153"/>
      <c r="AYV55" s="153"/>
      <c r="AYW55" s="153"/>
      <c r="AYX55" s="153"/>
      <c r="AYY55" s="153"/>
      <c r="AYZ55" s="153"/>
      <c r="AZA55" s="153"/>
      <c r="AZB55" s="153"/>
      <c r="AZC55" s="153"/>
      <c r="AZD55" s="153"/>
      <c r="AZE55" s="153"/>
      <c r="AZF55" s="153"/>
      <c r="AZG55" s="153"/>
      <c r="AZH55" s="153"/>
      <c r="AZI55" s="153"/>
      <c r="AZJ55" s="153"/>
      <c r="AZK55" s="153"/>
      <c r="AZL55" s="153"/>
      <c r="AZM55" s="153"/>
      <c r="AZN55" s="153"/>
      <c r="AZO55" s="153"/>
      <c r="AZP55" s="153"/>
      <c r="AZQ55" s="153"/>
      <c r="AZR55" s="153"/>
      <c r="AZS55" s="153"/>
      <c r="AZT55" s="153"/>
      <c r="AZU55" s="153"/>
      <c r="AZV55" s="153"/>
      <c r="AZW55" s="153"/>
      <c r="AZX55" s="153"/>
      <c r="AZY55" s="153"/>
      <c r="AZZ55" s="153"/>
      <c r="BAA55" s="153"/>
      <c r="BAB55" s="153"/>
      <c r="BAC55" s="153"/>
      <c r="BAD55" s="153"/>
      <c r="BAE55" s="153"/>
      <c r="BAF55" s="153"/>
      <c r="BAG55" s="153"/>
      <c r="BAH55" s="153"/>
      <c r="BAI55" s="153"/>
      <c r="BAJ55" s="153"/>
      <c r="BAK55" s="153"/>
      <c r="BAL55" s="153"/>
      <c r="BAM55" s="153"/>
      <c r="BAN55" s="153"/>
      <c r="BAO55" s="153"/>
      <c r="BAP55" s="153"/>
      <c r="BAQ55" s="153"/>
      <c r="BAR55" s="153"/>
      <c r="BAS55" s="153"/>
      <c r="BAT55" s="153"/>
      <c r="BAU55" s="153"/>
      <c r="BAV55" s="153"/>
      <c r="BAW55" s="153"/>
      <c r="BAX55" s="153"/>
      <c r="BAY55" s="153"/>
      <c r="BAZ55" s="153"/>
      <c r="BBA55" s="153"/>
      <c r="BBB55" s="153"/>
      <c r="BBC55" s="153"/>
      <c r="BBD55" s="153"/>
      <c r="BBE55" s="153"/>
      <c r="BBF55" s="153"/>
      <c r="BBG55" s="153"/>
      <c r="BBH55" s="153"/>
      <c r="BBI55" s="153"/>
      <c r="BBJ55" s="153"/>
      <c r="BBK55" s="153"/>
      <c r="BBL55" s="153"/>
      <c r="BBM55" s="153"/>
      <c r="BBN55" s="153"/>
      <c r="BBO55" s="153"/>
      <c r="BBP55" s="153"/>
      <c r="BBQ55" s="153"/>
      <c r="BBR55" s="153"/>
      <c r="BBS55" s="153"/>
      <c r="BBT55" s="153"/>
      <c r="BBU55" s="153"/>
      <c r="BBV55" s="153"/>
      <c r="BBW55" s="153"/>
      <c r="BBX55" s="153"/>
      <c r="BBY55" s="153"/>
      <c r="BBZ55" s="153"/>
      <c r="BCA55" s="153"/>
      <c r="BCB55" s="153"/>
      <c r="BCC55" s="153"/>
      <c r="BCD55" s="153"/>
      <c r="BCE55" s="153"/>
      <c r="BCF55" s="153"/>
      <c r="BCG55" s="153"/>
      <c r="BCH55" s="153"/>
      <c r="BCI55" s="153"/>
      <c r="BCJ55" s="153"/>
      <c r="BCK55" s="153"/>
      <c r="BCL55" s="153"/>
      <c r="BCM55" s="153"/>
      <c r="BCN55" s="153"/>
      <c r="BCO55" s="153"/>
      <c r="BCP55" s="153"/>
      <c r="BCQ55" s="153"/>
      <c r="BCR55" s="153"/>
      <c r="BCS55" s="153"/>
      <c r="BCT55" s="153"/>
      <c r="BCU55" s="153"/>
      <c r="BCV55" s="153"/>
      <c r="BCW55" s="153"/>
      <c r="BCX55" s="153"/>
      <c r="BCY55" s="153"/>
      <c r="BCZ55" s="153"/>
      <c r="BDA55" s="153"/>
      <c r="BDB55" s="153"/>
      <c r="BDC55" s="153"/>
      <c r="BDD55" s="153"/>
      <c r="BDE55" s="153"/>
      <c r="BDF55" s="153"/>
      <c r="BDG55" s="153"/>
      <c r="BDH55" s="153"/>
      <c r="BDI55" s="153"/>
      <c r="BDJ55" s="153"/>
      <c r="BDK55" s="153"/>
      <c r="BDL55" s="153"/>
      <c r="BDM55" s="153"/>
      <c r="BDN55" s="153"/>
      <c r="BDO55" s="153"/>
      <c r="BDP55" s="153"/>
      <c r="BDQ55" s="153"/>
      <c r="BDR55" s="153"/>
      <c r="BDS55" s="153"/>
      <c r="BDT55" s="153"/>
      <c r="BDU55" s="153"/>
      <c r="BDV55" s="153"/>
      <c r="BDW55" s="153"/>
      <c r="BDX55" s="153"/>
      <c r="BDY55" s="153"/>
      <c r="BDZ55" s="153"/>
      <c r="BEA55" s="153"/>
      <c r="BEB55" s="153"/>
      <c r="BEC55" s="153"/>
      <c r="BED55" s="153"/>
      <c r="BEE55" s="153"/>
      <c r="BEF55" s="153"/>
      <c r="BEG55" s="153"/>
      <c r="BEH55" s="153"/>
      <c r="BEI55" s="153"/>
      <c r="BEJ55" s="153"/>
      <c r="BEK55" s="153"/>
      <c r="BEL55" s="153"/>
      <c r="BEM55" s="153"/>
      <c r="BEN55" s="153"/>
      <c r="BEO55" s="153"/>
      <c r="BEP55" s="153"/>
      <c r="BEQ55" s="153"/>
      <c r="BER55" s="153"/>
      <c r="BES55" s="153"/>
      <c r="BET55" s="153"/>
      <c r="BEU55" s="153"/>
      <c r="BEV55" s="153"/>
      <c r="BEW55" s="153"/>
      <c r="BEX55" s="153"/>
      <c r="BEY55" s="153"/>
      <c r="BEZ55" s="153"/>
      <c r="BFA55" s="153"/>
      <c r="BFB55" s="153"/>
      <c r="BFC55" s="153"/>
      <c r="BFD55" s="153"/>
      <c r="BFE55" s="153"/>
      <c r="BFF55" s="153"/>
      <c r="BFG55" s="153"/>
      <c r="BFH55" s="153"/>
      <c r="BFI55" s="153"/>
      <c r="BFJ55" s="153"/>
      <c r="BFK55" s="153"/>
      <c r="BFL55" s="153"/>
      <c r="BFM55" s="153"/>
      <c r="BFN55" s="153"/>
      <c r="BFO55" s="153"/>
      <c r="BFP55" s="153"/>
      <c r="BFQ55" s="153"/>
      <c r="BFR55" s="153"/>
      <c r="BFS55" s="153"/>
      <c r="BFT55" s="153"/>
      <c r="BFU55" s="153"/>
      <c r="BFV55" s="153"/>
      <c r="BFW55" s="153"/>
      <c r="BFX55" s="153"/>
      <c r="BFY55" s="153"/>
      <c r="BFZ55" s="153"/>
      <c r="BGA55" s="153"/>
      <c r="BGB55" s="153"/>
      <c r="BGC55" s="153"/>
      <c r="BGD55" s="153"/>
      <c r="BGE55" s="153"/>
      <c r="BGF55" s="153"/>
      <c r="BGG55" s="153"/>
      <c r="BGH55" s="153"/>
      <c r="BGI55" s="153"/>
      <c r="BGJ55" s="153"/>
      <c r="BGK55" s="153"/>
      <c r="BGL55" s="153"/>
      <c r="BGM55" s="153"/>
      <c r="BGN55" s="153"/>
      <c r="BGO55" s="153"/>
      <c r="BGP55" s="153"/>
      <c r="BGQ55" s="153"/>
      <c r="BGR55" s="153"/>
      <c r="BGS55" s="153"/>
      <c r="BGT55" s="153"/>
      <c r="BGU55" s="153"/>
      <c r="BGV55" s="153"/>
      <c r="BGW55" s="153"/>
      <c r="BGX55" s="153"/>
      <c r="BGY55" s="153"/>
      <c r="BGZ55" s="153"/>
      <c r="BHA55" s="153"/>
      <c r="BHB55" s="153"/>
      <c r="BHC55" s="153"/>
      <c r="BHD55" s="153"/>
      <c r="BHE55" s="153"/>
      <c r="BHF55" s="153"/>
      <c r="BHG55" s="153"/>
      <c r="BHH55" s="153"/>
      <c r="BHI55" s="153"/>
      <c r="BHJ55" s="153"/>
      <c r="BHK55" s="153"/>
      <c r="BHL55" s="153"/>
      <c r="BHM55" s="153"/>
      <c r="BHN55" s="153"/>
      <c r="BHO55" s="153"/>
      <c r="BHP55" s="153"/>
      <c r="BHQ55" s="153"/>
      <c r="BHR55" s="153"/>
      <c r="BHS55" s="153"/>
      <c r="BHT55" s="153"/>
      <c r="BHU55" s="153"/>
      <c r="BHV55" s="153"/>
      <c r="BHW55" s="153"/>
      <c r="BHX55" s="153"/>
      <c r="BHY55" s="153"/>
      <c r="BHZ55" s="153"/>
      <c r="BIA55" s="153"/>
      <c r="BIB55" s="153"/>
      <c r="BIC55" s="153"/>
      <c r="BID55" s="153"/>
      <c r="BIE55" s="153"/>
      <c r="BIF55" s="153"/>
      <c r="BIG55" s="153"/>
      <c r="BIH55" s="153"/>
      <c r="BII55" s="153"/>
      <c r="BIJ55" s="153"/>
      <c r="BIK55" s="153"/>
      <c r="BIL55" s="153"/>
      <c r="BIM55" s="153"/>
      <c r="BIN55" s="153"/>
      <c r="BIO55" s="153"/>
      <c r="BIP55" s="153"/>
      <c r="BIQ55" s="153"/>
      <c r="BIR55" s="153"/>
      <c r="BIS55" s="153"/>
      <c r="BIT55" s="153"/>
      <c r="BIU55" s="153"/>
      <c r="BIV55" s="153"/>
      <c r="BIW55" s="153"/>
      <c r="BIX55" s="153"/>
      <c r="BIY55" s="153"/>
      <c r="BIZ55" s="153"/>
      <c r="BJA55" s="153"/>
      <c r="BJB55" s="153"/>
      <c r="BJC55" s="153"/>
      <c r="BJD55" s="153"/>
      <c r="BJE55" s="153"/>
      <c r="BJF55" s="153"/>
      <c r="BJG55" s="153"/>
      <c r="BJH55" s="153"/>
      <c r="BJI55" s="153"/>
      <c r="BJJ55" s="153"/>
      <c r="BJK55" s="153"/>
      <c r="BJL55" s="153"/>
      <c r="BJM55" s="153"/>
      <c r="BJN55" s="153"/>
      <c r="BJO55" s="153"/>
      <c r="BJP55" s="153"/>
      <c r="BJQ55" s="153"/>
      <c r="BJR55" s="153"/>
      <c r="BJS55" s="153"/>
      <c r="BJT55" s="153"/>
      <c r="BJU55" s="153"/>
      <c r="BJV55" s="153"/>
      <c r="BJW55" s="153"/>
      <c r="BJX55" s="153"/>
      <c r="BJY55" s="153"/>
      <c r="BJZ55" s="153"/>
      <c r="BKA55" s="153"/>
      <c r="BKB55" s="153"/>
      <c r="BKC55" s="153"/>
      <c r="BKD55" s="153"/>
      <c r="BKE55" s="153"/>
      <c r="BKF55" s="153"/>
      <c r="BKG55" s="153"/>
      <c r="BKH55" s="153"/>
      <c r="BKI55" s="153"/>
      <c r="BKJ55" s="153"/>
      <c r="BKK55" s="153"/>
      <c r="BKL55" s="153"/>
      <c r="BKM55" s="153"/>
      <c r="BKN55" s="153"/>
      <c r="BKO55" s="153"/>
      <c r="BKP55" s="153"/>
      <c r="BKQ55" s="153"/>
      <c r="BKR55" s="153"/>
      <c r="BKS55" s="153"/>
      <c r="BKT55" s="153"/>
      <c r="BKU55" s="153"/>
      <c r="BKV55" s="153"/>
      <c r="BKW55" s="153"/>
      <c r="BKX55" s="153"/>
      <c r="BKY55" s="153"/>
      <c r="BKZ55" s="153"/>
      <c r="BLA55" s="153"/>
      <c r="BLB55" s="153"/>
      <c r="BLC55" s="153"/>
      <c r="BLD55" s="153"/>
      <c r="BLE55" s="153"/>
      <c r="BLF55" s="153"/>
      <c r="BLG55" s="153"/>
      <c r="BLH55" s="153"/>
      <c r="BLI55" s="153"/>
      <c r="BLJ55" s="153"/>
      <c r="BLK55" s="153"/>
      <c r="BLL55" s="153"/>
      <c r="BLM55" s="153"/>
      <c r="BLN55" s="153"/>
      <c r="BLO55" s="153"/>
      <c r="BLP55" s="153"/>
      <c r="BLQ55" s="153"/>
      <c r="BLR55" s="153"/>
      <c r="BLS55" s="153"/>
      <c r="BLT55" s="153"/>
      <c r="BLU55" s="153"/>
      <c r="BLV55" s="153"/>
      <c r="BLW55" s="153"/>
      <c r="BLX55" s="153"/>
      <c r="BLY55" s="153"/>
      <c r="BLZ55" s="153"/>
      <c r="BMA55" s="153"/>
      <c r="BMB55" s="153"/>
      <c r="BMC55" s="153"/>
      <c r="BMD55" s="153"/>
      <c r="BME55" s="153"/>
      <c r="BMF55" s="153"/>
      <c r="BMG55" s="153"/>
      <c r="BMH55" s="153"/>
      <c r="BMI55" s="153"/>
      <c r="BMJ55" s="153"/>
      <c r="BMK55" s="153"/>
      <c r="BML55" s="153"/>
      <c r="BMM55" s="153"/>
      <c r="BMN55" s="153"/>
      <c r="BMO55" s="153"/>
      <c r="BMP55" s="153"/>
      <c r="BMQ55" s="153"/>
      <c r="BMR55" s="153"/>
      <c r="BMS55" s="153"/>
      <c r="BMT55" s="153"/>
      <c r="BMU55" s="153"/>
      <c r="BMV55" s="153"/>
      <c r="BMW55" s="153"/>
      <c r="BMX55" s="153"/>
      <c r="BMY55" s="153"/>
      <c r="BMZ55" s="153"/>
      <c r="BNA55" s="153"/>
      <c r="BNB55" s="153"/>
      <c r="BNC55" s="153"/>
      <c r="BND55" s="153"/>
      <c r="BNE55" s="153"/>
      <c r="BNF55" s="153"/>
      <c r="BNG55" s="153"/>
      <c r="BNH55" s="153"/>
      <c r="BNI55" s="153"/>
      <c r="BNJ55" s="153"/>
      <c r="BNK55" s="153"/>
      <c r="BNL55" s="153"/>
      <c r="BNM55" s="153"/>
      <c r="BNN55" s="153"/>
      <c r="BNO55" s="153"/>
      <c r="BNP55" s="153"/>
      <c r="BNQ55" s="153"/>
      <c r="BNR55" s="153"/>
      <c r="BNS55" s="153"/>
      <c r="BNT55" s="153"/>
      <c r="BNU55" s="153"/>
      <c r="BNV55" s="153"/>
      <c r="BNW55" s="153"/>
      <c r="BNX55" s="153"/>
      <c r="BNY55" s="153"/>
      <c r="BNZ55" s="153"/>
      <c r="BOA55" s="153"/>
      <c r="BOB55" s="153"/>
      <c r="BOC55" s="153"/>
      <c r="BOD55" s="153"/>
      <c r="BOE55" s="153"/>
      <c r="BOF55" s="153"/>
      <c r="BOG55" s="153"/>
      <c r="BOH55" s="153"/>
      <c r="BOI55" s="153"/>
      <c r="BOJ55" s="153"/>
      <c r="BOK55" s="153"/>
      <c r="BOL55" s="153"/>
      <c r="BOM55" s="153"/>
      <c r="BON55" s="153"/>
      <c r="BOO55" s="153"/>
      <c r="BOP55" s="153"/>
      <c r="BOQ55" s="153"/>
      <c r="BOR55" s="153"/>
      <c r="BOS55" s="153"/>
      <c r="BOT55" s="153"/>
      <c r="BOU55" s="153"/>
      <c r="BOV55" s="153"/>
      <c r="BOW55" s="153"/>
      <c r="BOX55" s="153"/>
      <c r="BOY55" s="153"/>
      <c r="BOZ55" s="153"/>
      <c r="BPA55" s="153"/>
      <c r="BPB55" s="153"/>
      <c r="BPC55" s="153"/>
      <c r="BPD55" s="153"/>
      <c r="BPE55" s="153"/>
      <c r="BPF55" s="153"/>
      <c r="BPG55" s="153"/>
      <c r="BPH55" s="153"/>
      <c r="BPI55" s="153"/>
      <c r="BPJ55" s="153"/>
      <c r="BPK55" s="153"/>
      <c r="BPL55" s="153"/>
      <c r="BPM55" s="153"/>
      <c r="BPN55" s="153"/>
      <c r="BPO55" s="153"/>
      <c r="BPP55" s="153"/>
      <c r="BPQ55" s="153"/>
      <c r="BPR55" s="153"/>
      <c r="BPS55" s="153"/>
      <c r="BPT55" s="153"/>
      <c r="BPU55" s="153"/>
      <c r="BPV55" s="153"/>
      <c r="BPW55" s="153"/>
      <c r="BPX55" s="153"/>
      <c r="BPY55" s="153"/>
      <c r="BPZ55" s="153"/>
      <c r="BQA55" s="153"/>
      <c r="BQB55" s="153"/>
      <c r="BQC55" s="153"/>
      <c r="BQD55" s="153"/>
      <c r="BQE55" s="153"/>
      <c r="BQF55" s="153"/>
      <c r="BQG55" s="153"/>
      <c r="BQH55" s="153"/>
      <c r="BQI55" s="153"/>
      <c r="BQJ55" s="153"/>
      <c r="BQK55" s="153"/>
      <c r="BQL55" s="153"/>
      <c r="BQM55" s="153"/>
      <c r="BQN55" s="153"/>
      <c r="BQO55" s="153"/>
      <c r="BQP55" s="153"/>
      <c r="BQQ55" s="153"/>
      <c r="BQR55" s="153"/>
      <c r="BQS55" s="153"/>
      <c r="BQT55" s="153"/>
      <c r="BQU55" s="153"/>
      <c r="BQV55" s="153"/>
      <c r="BQW55" s="153"/>
      <c r="BQX55" s="153"/>
      <c r="BQY55" s="153"/>
      <c r="BQZ55" s="153"/>
      <c r="BRA55" s="153"/>
      <c r="BRB55" s="153"/>
      <c r="BRC55" s="153"/>
      <c r="BRD55" s="153"/>
      <c r="BRE55" s="153"/>
      <c r="BRF55" s="153"/>
      <c r="BRG55" s="153"/>
      <c r="BRH55" s="153"/>
      <c r="BRI55" s="153"/>
      <c r="BRJ55" s="153"/>
      <c r="BRK55" s="153"/>
      <c r="BRL55" s="153"/>
      <c r="BRM55" s="153"/>
      <c r="BRN55" s="153"/>
      <c r="BRO55" s="153"/>
      <c r="BRP55" s="153"/>
      <c r="BRQ55" s="153"/>
      <c r="BRR55" s="153"/>
      <c r="BRS55" s="153"/>
      <c r="BRT55" s="153"/>
      <c r="BRU55" s="153"/>
      <c r="BRV55" s="153"/>
      <c r="BRW55" s="153"/>
      <c r="BRX55" s="153"/>
      <c r="BRY55" s="153"/>
      <c r="BRZ55" s="153"/>
      <c r="BSA55" s="153"/>
      <c r="BSB55" s="153"/>
      <c r="BSC55" s="153"/>
      <c r="BSD55" s="153"/>
      <c r="BSE55" s="153"/>
      <c r="BSF55" s="153"/>
      <c r="BSG55" s="153"/>
      <c r="BSH55" s="153"/>
      <c r="BSI55" s="153"/>
      <c r="BSJ55" s="153"/>
      <c r="BSK55" s="153"/>
      <c r="BSL55" s="153"/>
      <c r="BSM55" s="153"/>
      <c r="BSN55" s="153"/>
      <c r="BSO55" s="153"/>
      <c r="BSP55" s="153"/>
      <c r="BSQ55" s="153"/>
      <c r="BSR55" s="153"/>
      <c r="BSS55" s="153"/>
      <c r="BST55" s="153"/>
      <c r="BSU55" s="153"/>
      <c r="BSV55" s="153"/>
      <c r="BSW55" s="153"/>
      <c r="BSX55" s="153"/>
      <c r="BSY55" s="153"/>
      <c r="BSZ55" s="153"/>
      <c r="BTA55" s="153"/>
      <c r="BTB55" s="153"/>
      <c r="BTC55" s="153"/>
      <c r="BTD55" s="153"/>
      <c r="BTE55" s="153"/>
      <c r="BTF55" s="153"/>
      <c r="BTG55" s="153"/>
      <c r="BTH55" s="153"/>
      <c r="BTI55" s="153"/>
      <c r="BTJ55" s="153"/>
      <c r="BTK55" s="153"/>
      <c r="BTL55" s="153"/>
      <c r="BTM55" s="153"/>
      <c r="BTN55" s="153"/>
      <c r="BTO55" s="153"/>
      <c r="BTP55" s="153"/>
      <c r="BTQ55" s="153"/>
      <c r="BTR55" s="153"/>
      <c r="BTS55" s="153"/>
      <c r="BTT55" s="153"/>
      <c r="BTU55" s="153"/>
      <c r="BTV55" s="153"/>
      <c r="BTW55" s="153"/>
      <c r="BTX55" s="153"/>
      <c r="BTY55" s="153"/>
      <c r="BTZ55" s="153"/>
      <c r="BUA55" s="153"/>
      <c r="BUB55" s="153"/>
      <c r="BUC55" s="153"/>
      <c r="BUD55" s="153"/>
      <c r="BUE55" s="153"/>
      <c r="BUF55" s="153"/>
      <c r="BUG55" s="153"/>
      <c r="BUH55" s="153"/>
      <c r="BUI55" s="153"/>
      <c r="BUJ55" s="153"/>
      <c r="BUK55" s="153"/>
      <c r="BUL55" s="153"/>
      <c r="BUM55" s="153"/>
      <c r="BUN55" s="153"/>
      <c r="BUO55" s="153"/>
      <c r="BUP55" s="153"/>
      <c r="BUQ55" s="153"/>
      <c r="BUR55" s="153"/>
      <c r="BUS55" s="153"/>
      <c r="BUT55" s="153"/>
      <c r="BUU55" s="153"/>
      <c r="BUV55" s="153"/>
      <c r="BUW55" s="153"/>
      <c r="BUX55" s="153"/>
      <c r="BUY55" s="153"/>
      <c r="BUZ55" s="153"/>
      <c r="BVA55" s="153"/>
      <c r="BVB55" s="153"/>
      <c r="BVC55" s="153"/>
      <c r="BVD55" s="153"/>
      <c r="BVE55" s="153"/>
      <c r="BVF55" s="153"/>
      <c r="BVG55" s="153"/>
      <c r="BVH55" s="153"/>
      <c r="BVI55" s="153"/>
      <c r="BVJ55" s="153"/>
      <c r="BVK55" s="153"/>
      <c r="BVL55" s="153"/>
      <c r="BVM55" s="153"/>
      <c r="BVN55" s="153"/>
      <c r="BVO55" s="153"/>
      <c r="BVP55" s="153"/>
      <c r="BVQ55" s="153"/>
      <c r="BVR55" s="153"/>
      <c r="BVS55" s="153"/>
      <c r="BVT55" s="153"/>
      <c r="BVU55" s="153"/>
      <c r="BVV55" s="153"/>
      <c r="BVW55" s="153"/>
      <c r="BVX55" s="153"/>
      <c r="BVY55" s="153"/>
      <c r="BVZ55" s="153"/>
      <c r="BWA55" s="153"/>
      <c r="BWB55" s="153"/>
      <c r="BWC55" s="153"/>
      <c r="BWD55" s="153"/>
      <c r="BWE55" s="153"/>
      <c r="BWF55" s="153"/>
      <c r="BWG55" s="153"/>
      <c r="BWH55" s="153"/>
      <c r="BWI55" s="153"/>
      <c r="BWJ55" s="153"/>
      <c r="BWK55" s="153"/>
      <c r="BWL55" s="153"/>
      <c r="BWM55" s="153"/>
      <c r="BWN55" s="153"/>
      <c r="BWO55" s="153"/>
      <c r="BWP55" s="153"/>
      <c r="BWQ55" s="153"/>
      <c r="BWR55" s="153"/>
      <c r="BWS55" s="153"/>
      <c r="BWT55" s="153"/>
      <c r="BWU55" s="153"/>
      <c r="BWV55" s="153"/>
      <c r="BWW55" s="153"/>
      <c r="BWX55" s="153"/>
      <c r="BWY55" s="153"/>
      <c r="BWZ55" s="153"/>
      <c r="BXA55" s="153"/>
      <c r="BXB55" s="153"/>
      <c r="BXC55" s="153"/>
      <c r="BXD55" s="153"/>
      <c r="BXE55" s="153"/>
      <c r="BXF55" s="153"/>
      <c r="BXG55" s="153"/>
      <c r="BXH55" s="153"/>
      <c r="BXI55" s="153"/>
      <c r="BXJ55" s="153"/>
      <c r="BXK55" s="153"/>
      <c r="BXL55" s="153"/>
      <c r="BXM55" s="153"/>
      <c r="BXN55" s="153"/>
      <c r="BXO55" s="153"/>
      <c r="BXP55" s="153"/>
      <c r="BXQ55" s="153"/>
      <c r="BXR55" s="153"/>
      <c r="BXS55" s="153"/>
      <c r="BXT55" s="153"/>
      <c r="BXU55" s="153"/>
      <c r="BXV55" s="153"/>
      <c r="BXW55" s="153"/>
      <c r="BXX55" s="153"/>
      <c r="BXY55" s="153"/>
      <c r="BXZ55" s="153"/>
      <c r="BYA55" s="153"/>
      <c r="BYB55" s="153"/>
      <c r="BYC55" s="153"/>
      <c r="BYD55" s="153"/>
      <c r="BYE55" s="153"/>
      <c r="BYF55" s="153"/>
      <c r="BYG55" s="153"/>
      <c r="BYH55" s="153"/>
      <c r="BYI55" s="153"/>
      <c r="BYJ55" s="153"/>
      <c r="BYK55" s="153"/>
      <c r="BYL55" s="153"/>
      <c r="BYM55" s="153"/>
      <c r="BYN55" s="153"/>
      <c r="BYO55" s="153"/>
      <c r="BYP55" s="153"/>
      <c r="BYQ55" s="153"/>
      <c r="BYR55" s="153"/>
      <c r="BYS55" s="153"/>
      <c r="BYT55" s="153"/>
      <c r="BYU55" s="153"/>
      <c r="BYV55" s="153"/>
      <c r="BYW55" s="153"/>
      <c r="BYX55" s="153"/>
      <c r="BYY55" s="153"/>
      <c r="BYZ55" s="153"/>
      <c r="BZA55" s="153"/>
      <c r="BZB55" s="153"/>
      <c r="BZC55" s="153"/>
      <c r="BZD55" s="153"/>
      <c r="BZE55" s="153"/>
      <c r="BZF55" s="153"/>
      <c r="BZG55" s="153"/>
      <c r="BZH55" s="153"/>
      <c r="BZI55" s="153"/>
      <c r="BZJ55" s="153"/>
      <c r="BZK55" s="153"/>
      <c r="BZL55" s="153"/>
      <c r="BZM55" s="153"/>
      <c r="BZN55" s="153"/>
      <c r="BZO55" s="153"/>
      <c r="BZP55" s="153"/>
      <c r="BZQ55" s="153"/>
      <c r="BZR55" s="153"/>
      <c r="BZS55" s="153"/>
      <c r="BZT55" s="153"/>
      <c r="BZU55" s="153"/>
      <c r="BZV55" s="153"/>
      <c r="BZW55" s="153"/>
      <c r="BZX55" s="153"/>
      <c r="BZY55" s="153"/>
      <c r="BZZ55" s="153"/>
      <c r="CAA55" s="153"/>
      <c r="CAB55" s="153"/>
      <c r="CAC55" s="153"/>
      <c r="CAD55" s="153"/>
      <c r="CAE55" s="153"/>
      <c r="CAF55" s="153"/>
      <c r="CAG55" s="153"/>
      <c r="CAH55" s="153"/>
      <c r="CAI55" s="153"/>
      <c r="CAJ55" s="153"/>
      <c r="CAK55" s="153"/>
      <c r="CAL55" s="153"/>
      <c r="CAM55" s="153"/>
      <c r="CAN55" s="153"/>
      <c r="CAO55" s="153"/>
      <c r="CAP55" s="153"/>
      <c r="CAQ55" s="153"/>
      <c r="CAR55" s="153"/>
      <c r="CAS55" s="153"/>
      <c r="CAT55" s="153"/>
      <c r="CAU55" s="153"/>
      <c r="CAV55" s="153"/>
      <c r="CAW55" s="153"/>
      <c r="CAX55" s="153"/>
      <c r="CAY55" s="153"/>
      <c r="CAZ55" s="153"/>
      <c r="CBA55" s="153"/>
      <c r="CBB55" s="153"/>
      <c r="CBC55" s="153"/>
      <c r="CBD55" s="153"/>
      <c r="CBE55" s="153"/>
      <c r="CBF55" s="153"/>
      <c r="CBG55" s="153"/>
      <c r="CBH55" s="153"/>
      <c r="CBI55" s="153"/>
      <c r="CBJ55" s="153"/>
      <c r="CBK55" s="153"/>
      <c r="CBL55" s="153"/>
      <c r="CBM55" s="153"/>
      <c r="CBN55" s="153"/>
      <c r="CBO55" s="153"/>
      <c r="CBP55" s="153"/>
      <c r="CBQ55" s="153"/>
      <c r="CBR55" s="153"/>
      <c r="CBS55" s="153"/>
      <c r="CBT55" s="153"/>
      <c r="CBU55" s="153"/>
      <c r="CBV55" s="153"/>
      <c r="CBW55" s="153"/>
      <c r="CBX55" s="153"/>
      <c r="CBY55" s="153"/>
      <c r="CBZ55" s="153"/>
      <c r="CCA55" s="153"/>
      <c r="CCB55" s="153"/>
      <c r="CCC55" s="153"/>
      <c r="CCD55" s="153"/>
      <c r="CCE55" s="153"/>
      <c r="CCF55" s="153"/>
      <c r="CCG55" s="153"/>
      <c r="CCH55" s="153"/>
      <c r="CCI55" s="153"/>
      <c r="CCJ55" s="153"/>
      <c r="CCK55" s="153"/>
      <c r="CCL55" s="153"/>
      <c r="CCM55" s="153"/>
      <c r="CCN55" s="153"/>
      <c r="CCO55" s="153"/>
      <c r="CCP55" s="153"/>
      <c r="CCQ55" s="153"/>
      <c r="CCR55" s="153"/>
      <c r="CCS55" s="153"/>
      <c r="CCT55" s="153"/>
      <c r="CCU55" s="153"/>
      <c r="CCV55" s="153"/>
      <c r="CCW55" s="153"/>
      <c r="CCX55" s="153"/>
      <c r="CCY55" s="153"/>
      <c r="CCZ55" s="153"/>
      <c r="CDA55" s="153"/>
      <c r="CDB55" s="153"/>
      <c r="CDC55" s="153"/>
      <c r="CDD55" s="153"/>
      <c r="CDE55" s="153"/>
      <c r="CDF55" s="153"/>
      <c r="CDG55" s="153"/>
      <c r="CDH55" s="153"/>
      <c r="CDI55" s="153"/>
      <c r="CDJ55" s="153"/>
      <c r="CDK55" s="153"/>
      <c r="CDL55" s="153"/>
      <c r="CDM55" s="153"/>
      <c r="CDN55" s="153"/>
      <c r="CDO55" s="153"/>
      <c r="CDP55" s="153"/>
      <c r="CDQ55" s="153"/>
      <c r="CDR55" s="153"/>
      <c r="CDS55" s="153"/>
      <c r="CDT55" s="153"/>
      <c r="CDU55" s="153"/>
      <c r="CDV55" s="153"/>
      <c r="CDW55" s="153"/>
      <c r="CDX55" s="153"/>
      <c r="CDY55" s="153"/>
      <c r="CDZ55" s="153"/>
      <c r="CEA55" s="153"/>
      <c r="CEB55" s="153"/>
      <c r="CEC55" s="153"/>
      <c r="CED55" s="153"/>
      <c r="CEE55" s="153"/>
      <c r="CEF55" s="153"/>
      <c r="CEG55" s="153"/>
      <c r="CEH55" s="153"/>
      <c r="CEI55" s="153"/>
      <c r="CEJ55" s="153"/>
      <c r="CEK55" s="153"/>
      <c r="CEL55" s="153"/>
      <c r="CEM55" s="153"/>
      <c r="CEN55" s="153"/>
      <c r="CEO55" s="153"/>
      <c r="CEP55" s="153"/>
      <c r="CEQ55" s="153"/>
      <c r="CER55" s="153"/>
      <c r="CES55" s="153"/>
      <c r="CET55" s="153"/>
      <c r="CEU55" s="153"/>
      <c r="CEV55" s="153"/>
      <c r="CEW55" s="153"/>
      <c r="CEX55" s="153"/>
      <c r="CEY55" s="153"/>
      <c r="CEZ55" s="153"/>
      <c r="CFA55" s="153"/>
      <c r="CFB55" s="153"/>
      <c r="CFC55" s="153"/>
      <c r="CFD55" s="153"/>
      <c r="CFE55" s="153"/>
      <c r="CFF55" s="153"/>
      <c r="CFG55" s="153"/>
      <c r="CFH55" s="153"/>
      <c r="CFI55" s="153"/>
      <c r="CFJ55" s="153"/>
      <c r="CFK55" s="153"/>
      <c r="CFL55" s="153"/>
      <c r="CFM55" s="153"/>
      <c r="CFN55" s="153"/>
      <c r="CFO55" s="153"/>
      <c r="CFP55" s="153"/>
      <c r="CFQ55" s="153"/>
      <c r="CFR55" s="153"/>
      <c r="CFS55" s="153"/>
      <c r="CFT55" s="153"/>
      <c r="CFU55" s="153"/>
      <c r="CFV55" s="153"/>
      <c r="CFW55" s="153"/>
      <c r="CFX55" s="153"/>
      <c r="CFY55" s="153"/>
      <c r="CFZ55" s="153"/>
      <c r="CGA55" s="153"/>
      <c r="CGB55" s="153"/>
      <c r="CGC55" s="153"/>
      <c r="CGD55" s="153"/>
      <c r="CGE55" s="153"/>
      <c r="CGF55" s="153"/>
      <c r="CGG55" s="153"/>
      <c r="CGH55" s="153"/>
      <c r="CGI55" s="153"/>
      <c r="CGJ55" s="153"/>
      <c r="CGK55" s="153"/>
      <c r="CGL55" s="153"/>
      <c r="CGM55" s="153"/>
      <c r="CGN55" s="153"/>
      <c r="CGO55" s="153"/>
      <c r="CGP55" s="153"/>
      <c r="CGQ55" s="153"/>
      <c r="CGR55" s="153"/>
      <c r="CGS55" s="153"/>
      <c r="CGT55" s="153"/>
      <c r="CGU55" s="153"/>
      <c r="CGV55" s="153"/>
      <c r="CGW55" s="153"/>
      <c r="CGX55" s="153"/>
      <c r="CGY55" s="153"/>
      <c r="CGZ55" s="153"/>
      <c r="CHA55" s="153"/>
      <c r="CHB55" s="153"/>
      <c r="CHC55" s="153"/>
      <c r="CHD55" s="153"/>
      <c r="CHE55" s="153"/>
      <c r="CHF55" s="153"/>
      <c r="CHG55" s="153"/>
      <c r="CHH55" s="153"/>
      <c r="CHI55" s="153"/>
      <c r="CHJ55" s="153"/>
      <c r="CHK55" s="153"/>
      <c r="CHL55" s="153"/>
      <c r="CHM55" s="153"/>
      <c r="CHN55" s="153"/>
      <c r="CHO55" s="153"/>
      <c r="CHP55" s="153"/>
      <c r="CHQ55" s="153"/>
      <c r="CHR55" s="153"/>
      <c r="CHS55" s="153"/>
      <c r="CHT55" s="153"/>
      <c r="CHU55" s="153"/>
      <c r="CHV55" s="153"/>
      <c r="CHW55" s="153"/>
      <c r="CHX55" s="153"/>
      <c r="CHY55" s="153"/>
      <c r="CHZ55" s="153"/>
      <c r="CIA55" s="153"/>
      <c r="CIB55" s="153"/>
      <c r="CIC55" s="153"/>
      <c r="CID55" s="153"/>
      <c r="CIE55" s="153"/>
      <c r="CIF55" s="153"/>
      <c r="CIG55" s="153"/>
      <c r="CIH55" s="153"/>
      <c r="CII55" s="153"/>
      <c r="CIJ55" s="153"/>
      <c r="CIK55" s="153"/>
      <c r="CIL55" s="153"/>
      <c r="CIM55" s="153"/>
      <c r="CIN55" s="153"/>
      <c r="CIO55" s="153"/>
      <c r="CIP55" s="153"/>
      <c r="CIQ55" s="153"/>
      <c r="CIR55" s="153"/>
      <c r="CIS55" s="153"/>
      <c r="CIT55" s="153"/>
      <c r="CIU55" s="153"/>
      <c r="CIV55" s="153"/>
      <c r="CIW55" s="153"/>
      <c r="CIX55" s="153"/>
      <c r="CIY55" s="153"/>
      <c r="CIZ55" s="153"/>
      <c r="CJA55" s="153"/>
      <c r="CJB55" s="153"/>
      <c r="CJC55" s="153"/>
      <c r="CJD55" s="153"/>
      <c r="CJE55" s="153"/>
      <c r="CJF55" s="153"/>
      <c r="CJG55" s="153"/>
      <c r="CJH55" s="153"/>
      <c r="CJI55" s="153"/>
      <c r="CJJ55" s="153"/>
      <c r="CJK55" s="153"/>
      <c r="CJL55" s="153"/>
      <c r="CJM55" s="153"/>
      <c r="CJN55" s="153"/>
      <c r="CJO55" s="153"/>
      <c r="CJP55" s="153"/>
      <c r="CJQ55" s="153"/>
      <c r="CJR55" s="153"/>
      <c r="CJS55" s="153"/>
      <c r="CJT55" s="153"/>
      <c r="CJU55" s="153"/>
      <c r="CJV55" s="153"/>
      <c r="CJW55" s="153"/>
      <c r="CJX55" s="153"/>
      <c r="CJY55" s="153"/>
      <c r="CJZ55" s="153"/>
      <c r="CKA55" s="153"/>
      <c r="CKB55" s="153"/>
      <c r="CKC55" s="153"/>
      <c r="CKD55" s="153"/>
      <c r="CKE55" s="153"/>
      <c r="CKF55" s="153"/>
      <c r="CKG55" s="153"/>
      <c r="CKH55" s="153"/>
      <c r="CKI55" s="153"/>
      <c r="CKJ55" s="153"/>
      <c r="CKK55" s="153"/>
      <c r="CKL55" s="153"/>
      <c r="CKM55" s="153"/>
      <c r="CKN55" s="153"/>
      <c r="CKO55" s="153"/>
      <c r="CKP55" s="153"/>
      <c r="CKQ55" s="153"/>
      <c r="CKR55" s="153"/>
      <c r="CKS55" s="153"/>
      <c r="CKT55" s="153"/>
      <c r="CKU55" s="153"/>
      <c r="CKV55" s="153"/>
      <c r="CKW55" s="153"/>
      <c r="CKX55" s="153"/>
      <c r="CKY55" s="153"/>
      <c r="CKZ55" s="153"/>
      <c r="CLA55" s="153"/>
      <c r="CLB55" s="153"/>
      <c r="CLC55" s="153"/>
      <c r="CLD55" s="153"/>
      <c r="CLE55" s="153"/>
      <c r="CLF55" s="153"/>
      <c r="CLG55" s="153"/>
      <c r="CLH55" s="153"/>
      <c r="CLI55" s="153"/>
      <c r="CLJ55" s="153"/>
      <c r="CLK55" s="153"/>
      <c r="CLL55" s="153"/>
      <c r="CLM55" s="153"/>
      <c r="CLN55" s="153"/>
      <c r="CLO55" s="153"/>
      <c r="CLP55" s="153"/>
      <c r="CLQ55" s="153"/>
      <c r="CLR55" s="153"/>
      <c r="CLS55" s="153"/>
      <c r="CLT55" s="153"/>
      <c r="CLU55" s="153"/>
      <c r="CLV55" s="153"/>
      <c r="CLW55" s="153"/>
      <c r="CLX55" s="153"/>
      <c r="CLY55" s="153"/>
      <c r="CLZ55" s="153"/>
      <c r="CMA55" s="153"/>
      <c r="CMB55" s="153"/>
      <c r="CMC55" s="153"/>
      <c r="CMD55" s="153"/>
      <c r="CME55" s="153"/>
      <c r="CMF55" s="153"/>
      <c r="CMG55" s="153"/>
      <c r="CMH55" s="153"/>
      <c r="CMI55" s="153"/>
      <c r="CMJ55" s="153"/>
      <c r="CMK55" s="153"/>
      <c r="CML55" s="153"/>
      <c r="CMM55" s="153"/>
      <c r="CMN55" s="153"/>
      <c r="CMO55" s="153"/>
      <c r="CMP55" s="153"/>
      <c r="CMQ55" s="153"/>
      <c r="CMR55" s="153"/>
      <c r="CMS55" s="153"/>
      <c r="CMT55" s="153"/>
      <c r="CMU55" s="153"/>
      <c r="CMV55" s="153"/>
      <c r="CMW55" s="153"/>
      <c r="CMX55" s="153"/>
      <c r="CMY55" s="153"/>
      <c r="CMZ55" s="153"/>
      <c r="CNA55" s="153"/>
      <c r="CNB55" s="153"/>
      <c r="CNC55" s="153"/>
      <c r="CND55" s="153"/>
      <c r="CNE55" s="153"/>
      <c r="CNF55" s="153"/>
      <c r="CNG55" s="153"/>
      <c r="CNH55" s="153"/>
      <c r="CNI55" s="153"/>
      <c r="CNJ55" s="153"/>
      <c r="CNK55" s="153"/>
      <c r="CNL55" s="153"/>
      <c r="CNM55" s="153"/>
      <c r="CNN55" s="153"/>
      <c r="CNO55" s="153"/>
      <c r="CNP55" s="153"/>
      <c r="CNQ55" s="153"/>
      <c r="CNR55" s="153"/>
      <c r="CNS55" s="153"/>
      <c r="CNT55" s="153"/>
      <c r="CNU55" s="153"/>
      <c r="CNV55" s="153"/>
      <c r="CNW55" s="153"/>
      <c r="CNX55" s="153"/>
      <c r="CNY55" s="153"/>
      <c r="CNZ55" s="153"/>
      <c r="COA55" s="153"/>
      <c r="COB55" s="153"/>
      <c r="COC55" s="153"/>
      <c r="COD55" s="153"/>
      <c r="COE55" s="153"/>
      <c r="COF55" s="153"/>
      <c r="COG55" s="153"/>
      <c r="COH55" s="153"/>
      <c r="COI55" s="153"/>
      <c r="COJ55" s="153"/>
      <c r="COK55" s="153"/>
      <c r="COL55" s="153"/>
      <c r="COM55" s="153"/>
      <c r="CON55" s="153"/>
      <c r="COO55" s="153"/>
      <c r="COP55" s="153"/>
      <c r="COQ55" s="153"/>
      <c r="COR55" s="153"/>
      <c r="COS55" s="153"/>
      <c r="COT55" s="153"/>
      <c r="COU55" s="153"/>
      <c r="COV55" s="153"/>
      <c r="COW55" s="153"/>
      <c r="COX55" s="153"/>
      <c r="COY55" s="153"/>
      <c r="COZ55" s="153"/>
      <c r="CPA55" s="153"/>
      <c r="CPB55" s="153"/>
      <c r="CPC55" s="153"/>
      <c r="CPD55" s="153"/>
      <c r="CPE55" s="153"/>
      <c r="CPF55" s="153"/>
      <c r="CPG55" s="153"/>
      <c r="CPH55" s="153"/>
      <c r="CPI55" s="153"/>
      <c r="CPJ55" s="153"/>
      <c r="CPK55" s="153"/>
      <c r="CPL55" s="153"/>
      <c r="CPM55" s="153"/>
      <c r="CPN55" s="153"/>
      <c r="CPO55" s="153"/>
      <c r="CPP55" s="153"/>
      <c r="CPQ55" s="153"/>
      <c r="CPR55" s="153"/>
      <c r="CPS55" s="153"/>
      <c r="CPT55" s="153"/>
      <c r="CPU55" s="153"/>
      <c r="CPV55" s="153"/>
      <c r="CPW55" s="153"/>
      <c r="CPX55" s="153"/>
      <c r="CPY55" s="153"/>
      <c r="CPZ55" s="153"/>
      <c r="CQA55" s="153"/>
      <c r="CQB55" s="153"/>
      <c r="CQC55" s="153"/>
      <c r="CQD55" s="153"/>
      <c r="CQE55" s="153"/>
      <c r="CQF55" s="153"/>
      <c r="CQG55" s="153"/>
      <c r="CQH55" s="153"/>
      <c r="CQI55" s="153"/>
      <c r="CQJ55" s="153"/>
      <c r="CQK55" s="153"/>
      <c r="CQL55" s="153"/>
      <c r="CQM55" s="153"/>
      <c r="CQN55" s="153"/>
      <c r="CQO55" s="153"/>
      <c r="CQP55" s="153"/>
      <c r="CQQ55" s="153"/>
      <c r="CQR55" s="153"/>
      <c r="CQS55" s="153"/>
      <c r="CQT55" s="153"/>
      <c r="CQU55" s="153"/>
      <c r="CQV55" s="153"/>
      <c r="CQW55" s="153"/>
      <c r="CQX55" s="153"/>
      <c r="CQY55" s="153"/>
      <c r="CQZ55" s="153"/>
      <c r="CRA55" s="153"/>
      <c r="CRB55" s="153"/>
      <c r="CRC55" s="153"/>
      <c r="CRD55" s="153"/>
      <c r="CRE55" s="153"/>
      <c r="CRF55" s="153"/>
      <c r="CRG55" s="153"/>
      <c r="CRH55" s="153"/>
      <c r="CRI55" s="153"/>
      <c r="CRJ55" s="153"/>
      <c r="CRK55" s="153"/>
      <c r="CRL55" s="153"/>
      <c r="CRM55" s="153"/>
      <c r="CRN55" s="153"/>
      <c r="CRO55" s="153"/>
      <c r="CRP55" s="153"/>
      <c r="CRQ55" s="153"/>
      <c r="CRR55" s="153"/>
      <c r="CRS55" s="153"/>
      <c r="CRT55" s="153"/>
      <c r="CRU55" s="153"/>
      <c r="CRV55" s="153"/>
      <c r="CRW55" s="153"/>
      <c r="CRX55" s="153"/>
      <c r="CRY55" s="153"/>
      <c r="CRZ55" s="153"/>
      <c r="CSA55" s="153"/>
      <c r="CSB55" s="153"/>
      <c r="CSC55" s="153"/>
      <c r="CSD55" s="153"/>
      <c r="CSE55" s="153"/>
      <c r="CSF55" s="153"/>
      <c r="CSG55" s="153"/>
      <c r="CSH55" s="153"/>
      <c r="CSI55" s="153"/>
      <c r="CSJ55" s="153"/>
      <c r="CSK55" s="153"/>
      <c r="CSL55" s="153"/>
      <c r="CSM55" s="153"/>
      <c r="CSN55" s="153"/>
      <c r="CSO55" s="153"/>
      <c r="CSP55" s="153"/>
      <c r="CSQ55" s="153"/>
      <c r="CSR55" s="153"/>
      <c r="CSS55" s="153"/>
      <c r="CST55" s="153"/>
      <c r="CSU55" s="153"/>
      <c r="CSV55" s="153"/>
      <c r="CSW55" s="153"/>
      <c r="CSX55" s="153"/>
      <c r="CSY55" s="153"/>
      <c r="CSZ55" s="153"/>
      <c r="CTA55" s="153"/>
      <c r="CTB55" s="153"/>
      <c r="CTC55" s="153"/>
      <c r="CTD55" s="153"/>
      <c r="CTE55" s="153"/>
      <c r="CTF55" s="153"/>
      <c r="CTG55" s="153"/>
      <c r="CTH55" s="153"/>
      <c r="CTI55" s="153"/>
      <c r="CTJ55" s="153"/>
      <c r="CTK55" s="153"/>
      <c r="CTL55" s="153"/>
      <c r="CTM55" s="153"/>
      <c r="CTN55" s="153"/>
      <c r="CTO55" s="153"/>
      <c r="CTP55" s="153"/>
      <c r="CTQ55" s="153"/>
      <c r="CTR55" s="153"/>
      <c r="CTS55" s="153"/>
      <c r="CTT55" s="153"/>
      <c r="CTU55" s="153"/>
      <c r="CTV55" s="153"/>
      <c r="CTW55" s="153"/>
      <c r="CTX55" s="153"/>
      <c r="CTY55" s="153"/>
      <c r="CTZ55" s="153"/>
      <c r="CUA55" s="153"/>
      <c r="CUB55" s="153"/>
      <c r="CUC55" s="153"/>
      <c r="CUD55" s="153"/>
      <c r="CUE55" s="153"/>
      <c r="CUF55" s="153"/>
      <c r="CUG55" s="153"/>
      <c r="CUH55" s="153"/>
      <c r="CUI55" s="153"/>
      <c r="CUJ55" s="153"/>
      <c r="CUK55" s="153"/>
      <c r="CUL55" s="153"/>
      <c r="CUM55" s="153"/>
      <c r="CUN55" s="153"/>
      <c r="CUO55" s="153"/>
      <c r="CUP55" s="153"/>
      <c r="CUQ55" s="153"/>
      <c r="CUR55" s="153"/>
      <c r="CUS55" s="153"/>
      <c r="CUT55" s="153"/>
      <c r="CUU55" s="153"/>
      <c r="CUV55" s="153"/>
      <c r="CUW55" s="153"/>
      <c r="CUX55" s="153"/>
      <c r="CUY55" s="153"/>
      <c r="CUZ55" s="153"/>
      <c r="CVA55" s="153"/>
      <c r="CVB55" s="153"/>
      <c r="CVC55" s="153"/>
      <c r="CVD55" s="153"/>
      <c r="CVE55" s="153"/>
      <c r="CVF55" s="153"/>
      <c r="CVG55" s="153"/>
      <c r="CVH55" s="153"/>
      <c r="CVI55" s="153"/>
      <c r="CVJ55" s="153"/>
      <c r="CVK55" s="153"/>
      <c r="CVL55" s="153"/>
      <c r="CVM55" s="153"/>
      <c r="CVN55" s="153"/>
      <c r="CVO55" s="153"/>
      <c r="CVP55" s="153"/>
      <c r="CVQ55" s="153"/>
      <c r="CVR55" s="153"/>
      <c r="CVS55" s="153"/>
      <c r="CVT55" s="153"/>
      <c r="CVU55" s="153"/>
      <c r="CVV55" s="153"/>
      <c r="CVW55" s="153"/>
      <c r="CVX55" s="153"/>
      <c r="CVY55" s="153"/>
      <c r="CVZ55" s="153"/>
      <c r="CWA55" s="153"/>
      <c r="CWB55" s="153"/>
      <c r="CWC55" s="153"/>
      <c r="CWD55" s="153"/>
      <c r="CWE55" s="153"/>
      <c r="CWF55" s="153"/>
      <c r="CWG55" s="153"/>
      <c r="CWH55" s="153"/>
      <c r="CWI55" s="153"/>
      <c r="CWJ55" s="153"/>
      <c r="CWK55" s="153"/>
      <c r="CWL55" s="153"/>
      <c r="CWM55" s="153"/>
      <c r="CWN55" s="153"/>
      <c r="CWO55" s="153"/>
      <c r="CWP55" s="153"/>
      <c r="CWQ55" s="153"/>
      <c r="CWR55" s="153"/>
      <c r="CWS55" s="153"/>
      <c r="CWT55" s="153"/>
      <c r="CWU55" s="153"/>
      <c r="CWV55" s="153"/>
      <c r="CWW55" s="153"/>
      <c r="CWX55" s="153"/>
      <c r="CWY55" s="153"/>
      <c r="CWZ55" s="153"/>
      <c r="CXA55" s="153"/>
      <c r="CXB55" s="153"/>
      <c r="CXC55" s="153"/>
      <c r="CXD55" s="153"/>
      <c r="CXE55" s="153"/>
      <c r="CXF55" s="153"/>
      <c r="CXG55" s="153"/>
      <c r="CXH55" s="153"/>
      <c r="CXI55" s="153"/>
      <c r="CXJ55" s="153"/>
      <c r="CXK55" s="153"/>
      <c r="CXL55" s="153"/>
      <c r="CXM55" s="153"/>
      <c r="CXN55" s="153"/>
      <c r="CXO55" s="153"/>
      <c r="CXP55" s="153"/>
      <c r="CXQ55" s="153"/>
      <c r="CXR55" s="153"/>
      <c r="CXS55" s="153"/>
      <c r="CXT55" s="153"/>
      <c r="CXU55" s="153"/>
      <c r="CXV55" s="153"/>
      <c r="CXW55" s="153"/>
      <c r="CXX55" s="153"/>
      <c r="CXY55" s="153"/>
      <c r="CXZ55" s="153"/>
      <c r="CYA55" s="153"/>
      <c r="CYB55" s="153"/>
      <c r="CYC55" s="153"/>
      <c r="CYD55" s="153"/>
      <c r="CYE55" s="153"/>
      <c r="CYF55" s="153"/>
      <c r="CYG55" s="153"/>
      <c r="CYH55" s="153"/>
      <c r="CYI55" s="153"/>
      <c r="CYJ55" s="153"/>
      <c r="CYK55" s="153"/>
      <c r="CYL55" s="153"/>
      <c r="CYM55" s="153"/>
      <c r="CYN55" s="153"/>
      <c r="CYO55" s="153"/>
      <c r="CYP55" s="153"/>
      <c r="CYQ55" s="153"/>
      <c r="CYR55" s="153"/>
      <c r="CYS55" s="153"/>
      <c r="CYT55" s="153"/>
      <c r="CYU55" s="153"/>
      <c r="CYV55" s="153"/>
      <c r="CYW55" s="153"/>
      <c r="CYX55" s="153"/>
      <c r="CYY55" s="153"/>
      <c r="CYZ55" s="153"/>
      <c r="CZA55" s="153"/>
      <c r="CZB55" s="153"/>
      <c r="CZC55" s="153"/>
      <c r="CZD55" s="153"/>
      <c r="CZE55" s="153"/>
      <c r="CZF55" s="153"/>
      <c r="CZG55" s="153"/>
      <c r="CZH55" s="153"/>
      <c r="CZI55" s="153"/>
      <c r="CZJ55" s="153"/>
      <c r="CZK55" s="153"/>
      <c r="CZL55" s="153"/>
      <c r="CZM55" s="153"/>
      <c r="CZN55" s="153"/>
      <c r="CZO55" s="153"/>
      <c r="CZP55" s="153"/>
      <c r="CZQ55" s="153"/>
      <c r="CZR55" s="153"/>
      <c r="CZS55" s="153"/>
      <c r="CZT55" s="153"/>
      <c r="CZU55" s="153"/>
      <c r="CZV55" s="153"/>
      <c r="CZW55" s="153"/>
      <c r="CZX55" s="153"/>
      <c r="CZY55" s="153"/>
      <c r="CZZ55" s="153"/>
      <c r="DAA55" s="153"/>
      <c r="DAB55" s="153"/>
      <c r="DAC55" s="153"/>
      <c r="DAD55" s="153"/>
      <c r="DAE55" s="153"/>
      <c r="DAF55" s="153"/>
      <c r="DAG55" s="153"/>
      <c r="DAH55" s="153"/>
      <c r="DAI55" s="153"/>
      <c r="DAJ55" s="153"/>
      <c r="DAK55" s="153"/>
      <c r="DAL55" s="153"/>
      <c r="DAM55" s="153"/>
      <c r="DAN55" s="153"/>
      <c r="DAO55" s="153"/>
      <c r="DAP55" s="153"/>
      <c r="DAQ55" s="153"/>
      <c r="DAR55" s="153"/>
      <c r="DAS55" s="153"/>
      <c r="DAT55" s="153"/>
      <c r="DAU55" s="153"/>
      <c r="DAV55" s="153"/>
      <c r="DAW55" s="153"/>
      <c r="DAX55" s="153"/>
      <c r="DAY55" s="153"/>
      <c r="DAZ55" s="153"/>
      <c r="DBA55" s="153"/>
      <c r="DBB55" s="153"/>
      <c r="DBC55" s="153"/>
      <c r="DBD55" s="153"/>
      <c r="DBE55" s="153"/>
      <c r="DBF55" s="153"/>
      <c r="DBG55" s="153"/>
      <c r="DBH55" s="153"/>
      <c r="DBI55" s="153"/>
      <c r="DBJ55" s="153"/>
      <c r="DBK55" s="153"/>
      <c r="DBL55" s="153"/>
      <c r="DBM55" s="153"/>
      <c r="DBN55" s="153"/>
      <c r="DBO55" s="153"/>
      <c r="DBP55" s="153"/>
      <c r="DBQ55" s="153"/>
      <c r="DBR55" s="153"/>
      <c r="DBS55" s="153"/>
      <c r="DBT55" s="153"/>
      <c r="DBU55" s="153"/>
      <c r="DBV55" s="153"/>
      <c r="DBW55" s="153"/>
      <c r="DBX55" s="153"/>
      <c r="DBY55" s="153"/>
      <c r="DBZ55" s="153"/>
      <c r="DCA55" s="153"/>
      <c r="DCB55" s="153"/>
      <c r="DCC55" s="153"/>
      <c r="DCD55" s="153"/>
      <c r="DCE55" s="153"/>
      <c r="DCF55" s="153"/>
      <c r="DCG55" s="153"/>
      <c r="DCH55" s="153"/>
      <c r="DCI55" s="153"/>
      <c r="DCJ55" s="153"/>
      <c r="DCK55" s="153"/>
      <c r="DCL55" s="153"/>
      <c r="DCM55" s="153"/>
      <c r="DCN55" s="153"/>
      <c r="DCO55" s="153"/>
      <c r="DCP55" s="153"/>
      <c r="DCQ55" s="153"/>
      <c r="DCR55" s="153"/>
      <c r="DCS55" s="153"/>
      <c r="DCT55" s="153"/>
      <c r="DCU55" s="153"/>
      <c r="DCV55" s="153"/>
      <c r="DCW55" s="153"/>
      <c r="DCX55" s="153"/>
      <c r="DCY55" s="153"/>
      <c r="DCZ55" s="153"/>
      <c r="DDA55" s="153"/>
      <c r="DDB55" s="153"/>
      <c r="DDC55" s="153"/>
      <c r="DDD55" s="153"/>
      <c r="DDE55" s="153"/>
      <c r="DDF55" s="153"/>
      <c r="DDG55" s="153"/>
      <c r="DDH55" s="153"/>
      <c r="DDI55" s="153"/>
      <c r="DDJ55" s="153"/>
      <c r="DDK55" s="153"/>
      <c r="DDL55" s="153"/>
      <c r="DDM55" s="153"/>
      <c r="DDN55" s="153"/>
      <c r="DDO55" s="153"/>
      <c r="DDP55" s="153"/>
      <c r="DDQ55" s="153"/>
      <c r="DDR55" s="153"/>
      <c r="DDS55" s="153"/>
      <c r="DDT55" s="153"/>
      <c r="DDU55" s="153"/>
      <c r="DDV55" s="153"/>
      <c r="DDW55" s="153"/>
      <c r="DDX55" s="153"/>
      <c r="DDY55" s="153"/>
      <c r="DDZ55" s="153"/>
      <c r="DEA55" s="153"/>
      <c r="DEB55" s="153"/>
      <c r="DEC55" s="153"/>
      <c r="DED55" s="153"/>
      <c r="DEE55" s="153"/>
      <c r="DEF55" s="153"/>
      <c r="DEG55" s="153"/>
      <c r="DEH55" s="153"/>
      <c r="DEI55" s="153"/>
      <c r="DEJ55" s="153"/>
      <c r="DEK55" s="153"/>
      <c r="DEL55" s="153"/>
      <c r="DEM55" s="153"/>
      <c r="DEN55" s="153"/>
      <c r="DEO55" s="153"/>
      <c r="DEP55" s="153"/>
      <c r="DEQ55" s="153"/>
      <c r="DER55" s="153"/>
      <c r="DES55" s="153"/>
      <c r="DET55" s="153"/>
      <c r="DEU55" s="153"/>
      <c r="DEV55" s="153"/>
      <c r="DEW55" s="153"/>
      <c r="DEX55" s="153"/>
      <c r="DEY55" s="153"/>
      <c r="DEZ55" s="153"/>
      <c r="DFA55" s="153"/>
      <c r="DFB55" s="153"/>
      <c r="DFC55" s="153"/>
      <c r="DFD55" s="153"/>
      <c r="DFE55" s="153"/>
      <c r="DFF55" s="153"/>
      <c r="DFG55" s="153"/>
      <c r="DFH55" s="153"/>
      <c r="DFI55" s="153"/>
      <c r="DFJ55" s="153"/>
      <c r="DFK55" s="153"/>
      <c r="DFL55" s="153"/>
      <c r="DFM55" s="153"/>
      <c r="DFN55" s="153"/>
      <c r="DFO55" s="153"/>
      <c r="DFP55" s="153"/>
      <c r="DFQ55" s="153"/>
      <c r="DFR55" s="153"/>
      <c r="DFS55" s="153"/>
      <c r="DFT55" s="153"/>
      <c r="DFU55" s="153"/>
      <c r="DFV55" s="153"/>
      <c r="DFW55" s="153"/>
      <c r="DFX55" s="153"/>
      <c r="DFY55" s="153"/>
      <c r="DFZ55" s="153"/>
      <c r="DGA55" s="153"/>
      <c r="DGB55" s="153"/>
      <c r="DGC55" s="153"/>
      <c r="DGD55" s="153"/>
      <c r="DGE55" s="153"/>
      <c r="DGF55" s="153"/>
      <c r="DGG55" s="153"/>
      <c r="DGH55" s="153"/>
      <c r="DGI55" s="153"/>
      <c r="DGJ55" s="153"/>
      <c r="DGK55" s="153"/>
      <c r="DGL55" s="153"/>
      <c r="DGM55" s="153"/>
      <c r="DGN55" s="153"/>
      <c r="DGO55" s="153"/>
      <c r="DGP55" s="153"/>
      <c r="DGQ55" s="153"/>
      <c r="DGR55" s="153"/>
      <c r="DGS55" s="153"/>
      <c r="DGT55" s="153"/>
      <c r="DGU55" s="153"/>
      <c r="DGV55" s="153"/>
      <c r="DGW55" s="153"/>
      <c r="DGX55" s="153"/>
      <c r="DGY55" s="153"/>
      <c r="DGZ55" s="153"/>
      <c r="DHA55" s="153"/>
      <c r="DHB55" s="153"/>
      <c r="DHC55" s="153"/>
      <c r="DHD55" s="153"/>
      <c r="DHE55" s="153"/>
      <c r="DHF55" s="153"/>
      <c r="DHG55" s="153"/>
      <c r="DHH55" s="153"/>
      <c r="DHI55" s="153"/>
      <c r="DHJ55" s="153"/>
      <c r="DHK55" s="153"/>
      <c r="DHL55" s="153"/>
      <c r="DHM55" s="153"/>
      <c r="DHN55" s="153"/>
      <c r="DHO55" s="153"/>
      <c r="DHP55" s="153"/>
      <c r="DHQ55" s="153"/>
      <c r="DHR55" s="153"/>
      <c r="DHS55" s="153"/>
      <c r="DHT55" s="153"/>
      <c r="DHU55" s="153"/>
      <c r="DHV55" s="153"/>
      <c r="DHW55" s="153"/>
      <c r="DHX55" s="153"/>
      <c r="DHY55" s="153"/>
      <c r="DHZ55" s="153"/>
      <c r="DIA55" s="153"/>
      <c r="DIB55" s="153"/>
      <c r="DIC55" s="153"/>
      <c r="DID55" s="153"/>
      <c r="DIE55" s="153"/>
      <c r="DIF55" s="153"/>
      <c r="DIG55" s="153"/>
      <c r="DIH55" s="153"/>
      <c r="DII55" s="153"/>
      <c r="DIJ55" s="153"/>
      <c r="DIK55" s="153"/>
      <c r="DIL55" s="153"/>
      <c r="DIM55" s="153"/>
      <c r="DIN55" s="153"/>
      <c r="DIO55" s="153"/>
      <c r="DIP55" s="153"/>
      <c r="DIQ55" s="153"/>
      <c r="DIR55" s="153"/>
      <c r="DIS55" s="153"/>
      <c r="DIT55" s="153"/>
      <c r="DIU55" s="153"/>
      <c r="DIV55" s="153"/>
      <c r="DIW55" s="153"/>
      <c r="DIX55" s="153"/>
      <c r="DIY55" s="153"/>
      <c r="DIZ55" s="153"/>
      <c r="DJA55" s="153"/>
      <c r="DJB55" s="153"/>
      <c r="DJC55" s="153"/>
      <c r="DJD55" s="153"/>
      <c r="DJE55" s="153"/>
      <c r="DJF55" s="153"/>
      <c r="DJG55" s="153"/>
      <c r="DJH55" s="153"/>
      <c r="DJI55" s="153"/>
      <c r="DJJ55" s="153"/>
      <c r="DJK55" s="153"/>
      <c r="DJL55" s="153"/>
      <c r="DJM55" s="153"/>
      <c r="DJN55" s="153"/>
      <c r="DJO55" s="153"/>
      <c r="DJP55" s="153"/>
      <c r="DJQ55" s="153"/>
      <c r="DJR55" s="153"/>
      <c r="DJS55" s="153"/>
      <c r="DJT55" s="153"/>
      <c r="DJU55" s="153"/>
      <c r="DJV55" s="153"/>
      <c r="DJW55" s="153"/>
      <c r="DJX55" s="153"/>
      <c r="DJY55" s="153"/>
      <c r="DJZ55" s="153"/>
      <c r="DKA55" s="153"/>
      <c r="DKB55" s="153"/>
      <c r="DKC55" s="153"/>
      <c r="DKD55" s="153"/>
      <c r="DKE55" s="153"/>
      <c r="DKF55" s="153"/>
      <c r="DKG55" s="153"/>
      <c r="DKH55" s="153"/>
      <c r="DKI55" s="153"/>
      <c r="DKJ55" s="153"/>
      <c r="DKK55" s="153"/>
      <c r="DKL55" s="153"/>
      <c r="DKM55" s="153"/>
      <c r="DKN55" s="153"/>
      <c r="DKO55" s="153"/>
      <c r="DKP55" s="153"/>
      <c r="DKQ55" s="153"/>
      <c r="DKR55" s="153"/>
      <c r="DKS55" s="153"/>
      <c r="DKT55" s="153"/>
      <c r="DKU55" s="153"/>
      <c r="DKV55" s="153"/>
      <c r="DKW55" s="153"/>
      <c r="DKX55" s="153"/>
      <c r="DKY55" s="153"/>
      <c r="DKZ55" s="153"/>
      <c r="DLA55" s="153"/>
      <c r="DLB55" s="153"/>
      <c r="DLC55" s="153"/>
      <c r="DLD55" s="153"/>
      <c r="DLE55" s="153"/>
      <c r="DLF55" s="153"/>
      <c r="DLG55" s="153"/>
      <c r="DLH55" s="153"/>
      <c r="DLI55" s="153"/>
      <c r="DLJ55" s="153"/>
      <c r="DLK55" s="153"/>
      <c r="DLL55" s="153"/>
      <c r="DLM55" s="153"/>
      <c r="DLN55" s="153"/>
      <c r="DLO55" s="153"/>
      <c r="DLP55" s="153"/>
      <c r="DLQ55" s="153"/>
      <c r="DLR55" s="153"/>
      <c r="DLS55" s="153"/>
      <c r="DLT55" s="153"/>
      <c r="DLU55" s="153"/>
      <c r="DLV55" s="153"/>
      <c r="DLW55" s="153"/>
      <c r="DLX55" s="153"/>
      <c r="DLY55" s="153"/>
      <c r="DLZ55" s="153"/>
      <c r="DMA55" s="153"/>
      <c r="DMB55" s="153"/>
      <c r="DMC55" s="153"/>
      <c r="DMD55" s="153"/>
      <c r="DME55" s="153"/>
      <c r="DMF55" s="153"/>
      <c r="DMG55" s="153"/>
      <c r="DMH55" s="153"/>
      <c r="DMI55" s="153"/>
      <c r="DMJ55" s="153"/>
      <c r="DMK55" s="153"/>
      <c r="DML55" s="153"/>
      <c r="DMM55" s="153"/>
      <c r="DMN55" s="153"/>
      <c r="DMO55" s="153"/>
      <c r="DMP55" s="153"/>
      <c r="DMQ55" s="153"/>
      <c r="DMR55" s="153"/>
      <c r="DMS55" s="153"/>
      <c r="DMT55" s="153"/>
      <c r="DMU55" s="153"/>
      <c r="DMV55" s="153"/>
      <c r="DMW55" s="153"/>
      <c r="DMX55" s="153"/>
      <c r="DMY55" s="153"/>
      <c r="DMZ55" s="153"/>
      <c r="DNA55" s="153"/>
      <c r="DNB55" s="153"/>
      <c r="DNC55" s="153"/>
      <c r="DND55" s="153"/>
      <c r="DNE55" s="153"/>
      <c r="DNF55" s="153"/>
      <c r="DNG55" s="153"/>
      <c r="DNH55" s="153"/>
      <c r="DNI55" s="153"/>
      <c r="DNJ55" s="153"/>
      <c r="DNK55" s="153"/>
      <c r="DNL55" s="153"/>
      <c r="DNM55" s="153"/>
      <c r="DNN55" s="153"/>
      <c r="DNO55" s="153"/>
      <c r="DNP55" s="153"/>
      <c r="DNQ55" s="153"/>
      <c r="DNR55" s="153"/>
      <c r="DNS55" s="153"/>
      <c r="DNT55" s="153"/>
      <c r="DNU55" s="153"/>
      <c r="DNV55" s="153"/>
      <c r="DNW55" s="153"/>
      <c r="DNX55" s="153"/>
      <c r="DNY55" s="153"/>
      <c r="DNZ55" s="153"/>
      <c r="DOA55" s="153"/>
      <c r="DOB55" s="153"/>
      <c r="DOC55" s="153"/>
      <c r="DOD55" s="153"/>
      <c r="DOE55" s="153"/>
      <c r="DOF55" s="153"/>
      <c r="DOG55" s="153"/>
      <c r="DOH55" s="153"/>
      <c r="DOI55" s="153"/>
      <c r="DOJ55" s="153"/>
      <c r="DOK55" s="153"/>
      <c r="DOL55" s="153"/>
      <c r="DOM55" s="153"/>
      <c r="DON55" s="153"/>
      <c r="DOO55" s="153"/>
      <c r="DOP55" s="153"/>
      <c r="DOQ55" s="153"/>
      <c r="DOR55" s="153"/>
      <c r="DOS55" s="153"/>
      <c r="DOT55" s="153"/>
      <c r="DOU55" s="153"/>
      <c r="DOV55" s="153"/>
      <c r="DOW55" s="153"/>
      <c r="DOX55" s="153"/>
      <c r="DOY55" s="153"/>
      <c r="DOZ55" s="153"/>
      <c r="DPA55" s="153"/>
      <c r="DPB55" s="153"/>
      <c r="DPC55" s="153"/>
      <c r="DPD55" s="153"/>
      <c r="DPE55" s="153"/>
      <c r="DPF55" s="153"/>
      <c r="DPG55" s="153"/>
      <c r="DPH55" s="153"/>
      <c r="DPI55" s="153"/>
      <c r="DPJ55" s="153"/>
      <c r="DPK55" s="153"/>
      <c r="DPL55" s="153"/>
      <c r="DPM55" s="153"/>
      <c r="DPN55" s="153"/>
      <c r="DPO55" s="153"/>
      <c r="DPP55" s="153"/>
      <c r="DPQ55" s="153"/>
      <c r="DPR55" s="153"/>
      <c r="DPS55" s="153"/>
      <c r="DPT55" s="153"/>
      <c r="DPU55" s="153"/>
      <c r="DPV55" s="153"/>
      <c r="DPW55" s="153"/>
      <c r="DPX55" s="153"/>
      <c r="DPY55" s="153"/>
      <c r="DPZ55" s="153"/>
      <c r="DQA55" s="153"/>
      <c r="DQB55" s="153"/>
      <c r="DQC55" s="153"/>
      <c r="DQD55" s="153"/>
      <c r="DQE55" s="153"/>
      <c r="DQF55" s="153"/>
      <c r="DQG55" s="153"/>
      <c r="DQH55" s="153"/>
      <c r="DQI55" s="153"/>
      <c r="DQJ55" s="153"/>
      <c r="DQK55" s="153"/>
      <c r="DQL55" s="153"/>
      <c r="DQM55" s="153"/>
      <c r="DQN55" s="153"/>
      <c r="DQO55" s="153"/>
      <c r="DQP55" s="153"/>
      <c r="DQQ55" s="153"/>
      <c r="DQR55" s="153"/>
      <c r="DQS55" s="153"/>
      <c r="DQT55" s="153"/>
      <c r="DQU55" s="153"/>
      <c r="DQV55" s="153"/>
      <c r="DQW55" s="153"/>
      <c r="DQX55" s="153"/>
      <c r="DQY55" s="153"/>
      <c r="DQZ55" s="153"/>
      <c r="DRA55" s="153"/>
      <c r="DRB55" s="153"/>
      <c r="DRC55" s="153"/>
      <c r="DRD55" s="153"/>
      <c r="DRE55" s="153"/>
      <c r="DRF55" s="153"/>
      <c r="DRG55" s="153"/>
      <c r="DRH55" s="153"/>
      <c r="DRI55" s="153"/>
      <c r="DRJ55" s="153"/>
      <c r="DRK55" s="153"/>
      <c r="DRL55" s="153"/>
      <c r="DRM55" s="153"/>
      <c r="DRN55" s="153"/>
      <c r="DRO55" s="153"/>
      <c r="DRP55" s="153"/>
      <c r="DRQ55" s="153"/>
      <c r="DRR55" s="153"/>
      <c r="DRS55" s="153"/>
      <c r="DRT55" s="153"/>
      <c r="DRU55" s="153"/>
      <c r="DRV55" s="153"/>
      <c r="DRW55" s="153"/>
      <c r="DRX55" s="153"/>
      <c r="DRY55" s="153"/>
      <c r="DRZ55" s="153"/>
      <c r="DSA55" s="153"/>
      <c r="DSB55" s="153"/>
      <c r="DSC55" s="153"/>
      <c r="DSD55" s="153"/>
      <c r="DSE55" s="153"/>
      <c r="DSF55" s="153"/>
      <c r="DSG55" s="153"/>
      <c r="DSH55" s="153"/>
      <c r="DSI55" s="153"/>
      <c r="DSJ55" s="153"/>
      <c r="DSK55" s="153"/>
      <c r="DSL55" s="153"/>
      <c r="DSM55" s="153"/>
      <c r="DSN55" s="153"/>
      <c r="DSO55" s="153"/>
      <c r="DSP55" s="153"/>
      <c r="DSQ55" s="153"/>
      <c r="DSR55" s="153"/>
      <c r="DSS55" s="153"/>
      <c r="DST55" s="153"/>
      <c r="DSU55" s="153"/>
      <c r="DSV55" s="153"/>
      <c r="DSW55" s="153"/>
      <c r="DSX55" s="153"/>
      <c r="DSY55" s="153"/>
      <c r="DSZ55" s="153"/>
      <c r="DTA55" s="153"/>
      <c r="DTB55" s="153"/>
      <c r="DTC55" s="153"/>
      <c r="DTD55" s="153"/>
      <c r="DTE55" s="153"/>
      <c r="DTF55" s="153"/>
      <c r="DTG55" s="153"/>
      <c r="DTH55" s="153"/>
      <c r="DTI55" s="153"/>
      <c r="DTJ55" s="153"/>
      <c r="DTK55" s="153"/>
      <c r="DTL55" s="153"/>
      <c r="DTM55" s="153"/>
      <c r="DTN55" s="153"/>
      <c r="DTO55" s="153"/>
      <c r="DTP55" s="153"/>
      <c r="DTQ55" s="153"/>
      <c r="DTR55" s="153"/>
      <c r="DTS55" s="153"/>
      <c r="DTT55" s="153"/>
      <c r="DTU55" s="153"/>
      <c r="DTV55" s="153"/>
      <c r="DTW55" s="153"/>
      <c r="DTX55" s="153"/>
      <c r="DTY55" s="153"/>
      <c r="DTZ55" s="153"/>
      <c r="DUA55" s="153"/>
      <c r="DUB55" s="153"/>
      <c r="DUC55" s="153"/>
      <c r="DUD55" s="153"/>
      <c r="DUE55" s="153"/>
      <c r="DUF55" s="153"/>
      <c r="DUG55" s="153"/>
      <c r="DUH55" s="153"/>
      <c r="DUI55" s="153"/>
      <c r="DUJ55" s="153"/>
      <c r="DUK55" s="153"/>
      <c r="DUL55" s="153"/>
      <c r="DUM55" s="153"/>
      <c r="DUN55" s="153"/>
      <c r="DUO55" s="153"/>
      <c r="DUP55" s="153"/>
      <c r="DUQ55" s="153"/>
      <c r="DUR55" s="153"/>
      <c r="DUS55" s="153"/>
      <c r="DUT55" s="153"/>
      <c r="DUU55" s="153"/>
      <c r="DUV55" s="153"/>
      <c r="DUW55" s="153"/>
      <c r="DUX55" s="153"/>
      <c r="DUY55" s="153"/>
      <c r="DUZ55" s="153"/>
      <c r="DVA55" s="153"/>
      <c r="DVB55" s="153"/>
      <c r="DVC55" s="153"/>
      <c r="DVD55" s="153"/>
      <c r="DVE55" s="153"/>
      <c r="DVF55" s="153"/>
      <c r="DVG55" s="153"/>
      <c r="DVH55" s="153"/>
      <c r="DVI55" s="153"/>
      <c r="DVJ55" s="153"/>
      <c r="DVK55" s="153"/>
      <c r="DVL55" s="153"/>
      <c r="DVM55" s="153"/>
      <c r="DVN55" s="153"/>
      <c r="DVO55" s="153"/>
      <c r="DVP55" s="153"/>
      <c r="DVQ55" s="153"/>
      <c r="DVR55" s="153"/>
      <c r="DVS55" s="153"/>
      <c r="DVT55" s="153"/>
      <c r="DVU55" s="153"/>
      <c r="DVV55" s="153"/>
      <c r="DVW55" s="153"/>
      <c r="DVX55" s="153"/>
      <c r="DVY55" s="153"/>
      <c r="DVZ55" s="153"/>
      <c r="DWA55" s="153"/>
      <c r="DWB55" s="153"/>
      <c r="DWC55" s="153"/>
      <c r="DWD55" s="153"/>
      <c r="DWE55" s="153"/>
      <c r="DWF55" s="153"/>
      <c r="DWG55" s="153"/>
      <c r="DWH55" s="153"/>
      <c r="DWI55" s="153"/>
      <c r="DWJ55" s="153"/>
      <c r="DWK55" s="153"/>
      <c r="DWL55" s="153"/>
      <c r="DWM55" s="153"/>
      <c r="DWN55" s="153"/>
      <c r="DWO55" s="153"/>
      <c r="DWP55" s="153"/>
      <c r="DWQ55" s="153"/>
      <c r="DWR55" s="153"/>
      <c r="DWS55" s="153"/>
      <c r="DWT55" s="153"/>
      <c r="DWU55" s="153"/>
      <c r="DWV55" s="153"/>
      <c r="DWW55" s="153"/>
      <c r="DWX55" s="153"/>
      <c r="DWY55" s="153"/>
      <c r="DWZ55" s="153"/>
      <c r="DXA55" s="153"/>
      <c r="DXB55" s="153"/>
      <c r="DXC55" s="153"/>
      <c r="DXD55" s="153"/>
      <c r="DXE55" s="153"/>
      <c r="DXF55" s="153"/>
      <c r="DXG55" s="153"/>
      <c r="DXH55" s="153"/>
      <c r="DXI55" s="153"/>
      <c r="DXJ55" s="153"/>
      <c r="DXK55" s="153"/>
      <c r="DXL55" s="153"/>
      <c r="DXM55" s="153"/>
      <c r="DXN55" s="153"/>
      <c r="DXO55" s="153"/>
      <c r="DXP55" s="153"/>
      <c r="DXQ55" s="153"/>
      <c r="DXR55" s="153"/>
      <c r="DXS55" s="153"/>
      <c r="DXT55" s="153"/>
      <c r="DXU55" s="153"/>
      <c r="DXV55" s="153"/>
      <c r="DXW55" s="153"/>
      <c r="DXX55" s="153"/>
      <c r="DXY55" s="153"/>
      <c r="DXZ55" s="153"/>
      <c r="DYA55" s="153"/>
      <c r="DYB55" s="153"/>
      <c r="DYC55" s="153"/>
      <c r="DYD55" s="153"/>
      <c r="DYE55" s="153"/>
      <c r="DYF55" s="153"/>
      <c r="DYG55" s="153"/>
      <c r="DYH55" s="153"/>
      <c r="DYI55" s="153"/>
      <c r="DYJ55" s="153"/>
      <c r="DYK55" s="153"/>
      <c r="DYL55" s="153"/>
      <c r="DYM55" s="153"/>
      <c r="DYN55" s="153"/>
      <c r="DYO55" s="153"/>
      <c r="DYP55" s="153"/>
      <c r="DYQ55" s="153"/>
      <c r="DYR55" s="153"/>
      <c r="DYS55" s="153"/>
      <c r="DYT55" s="153"/>
      <c r="DYU55" s="153"/>
      <c r="DYV55" s="153"/>
      <c r="DYW55" s="153"/>
      <c r="DYX55" s="153"/>
      <c r="DYY55" s="153"/>
      <c r="DYZ55" s="153"/>
      <c r="DZA55" s="153"/>
      <c r="DZB55" s="153"/>
      <c r="DZC55" s="153"/>
      <c r="DZD55" s="153"/>
      <c r="DZE55" s="153"/>
      <c r="DZF55" s="153"/>
      <c r="DZG55" s="153"/>
      <c r="DZH55" s="153"/>
      <c r="DZI55" s="153"/>
      <c r="DZJ55" s="153"/>
      <c r="DZK55" s="153"/>
      <c r="DZL55" s="153"/>
      <c r="DZM55" s="153"/>
      <c r="DZN55" s="153"/>
      <c r="DZO55" s="153"/>
      <c r="DZP55" s="153"/>
      <c r="DZQ55" s="153"/>
      <c r="DZR55" s="153"/>
      <c r="DZS55" s="153"/>
      <c r="DZT55" s="153"/>
      <c r="DZU55" s="153"/>
      <c r="DZV55" s="153"/>
      <c r="DZW55" s="153"/>
      <c r="DZX55" s="153"/>
      <c r="DZY55" s="153"/>
      <c r="DZZ55" s="153"/>
      <c r="EAA55" s="153"/>
      <c r="EAB55" s="153"/>
      <c r="EAC55" s="153"/>
      <c r="EAD55" s="153"/>
      <c r="EAE55" s="153"/>
      <c r="EAF55" s="153"/>
      <c r="EAG55" s="153"/>
      <c r="EAH55" s="153"/>
      <c r="EAI55" s="153"/>
      <c r="EAJ55" s="153"/>
      <c r="EAK55" s="153"/>
      <c r="EAL55" s="153"/>
      <c r="EAM55" s="153"/>
      <c r="EAN55" s="153"/>
      <c r="EAO55" s="153"/>
      <c r="EAP55" s="153"/>
      <c r="EAQ55" s="153"/>
      <c r="EAR55" s="153"/>
      <c r="EAS55" s="153"/>
      <c r="EAT55" s="153"/>
      <c r="EAU55" s="153"/>
      <c r="EAV55" s="153"/>
      <c r="EAW55" s="153"/>
      <c r="EAX55" s="153"/>
      <c r="EAY55" s="153"/>
      <c r="EAZ55" s="153"/>
      <c r="EBA55" s="153"/>
      <c r="EBB55" s="153"/>
      <c r="EBC55" s="153"/>
      <c r="EBD55" s="153"/>
      <c r="EBE55" s="153"/>
      <c r="EBF55" s="153"/>
      <c r="EBG55" s="153"/>
      <c r="EBH55" s="153"/>
      <c r="EBI55" s="153"/>
      <c r="EBJ55" s="153"/>
      <c r="EBK55" s="153"/>
      <c r="EBL55" s="153"/>
      <c r="EBM55" s="153"/>
      <c r="EBN55" s="153"/>
      <c r="EBO55" s="153"/>
      <c r="EBP55" s="153"/>
      <c r="EBQ55" s="153"/>
      <c r="EBR55" s="153"/>
      <c r="EBS55" s="153"/>
      <c r="EBT55" s="153"/>
      <c r="EBU55" s="153"/>
      <c r="EBV55" s="153"/>
      <c r="EBW55" s="153"/>
      <c r="EBX55" s="153"/>
      <c r="EBY55" s="153"/>
      <c r="EBZ55" s="153"/>
      <c r="ECA55" s="153"/>
      <c r="ECB55" s="153"/>
      <c r="ECC55" s="153"/>
      <c r="ECD55" s="153"/>
      <c r="ECE55" s="153"/>
      <c r="ECF55" s="153"/>
      <c r="ECG55" s="153"/>
      <c r="ECH55" s="153"/>
      <c r="ECI55" s="153"/>
      <c r="ECJ55" s="153"/>
      <c r="ECK55" s="153"/>
      <c r="ECL55" s="153"/>
      <c r="ECM55" s="153"/>
      <c r="ECN55" s="153"/>
      <c r="ECO55" s="153"/>
      <c r="ECP55" s="153"/>
      <c r="ECQ55" s="153"/>
      <c r="ECR55" s="153"/>
      <c r="ECS55" s="153"/>
      <c r="ECT55" s="153"/>
      <c r="ECU55" s="153"/>
      <c r="ECV55" s="153"/>
      <c r="ECW55" s="153"/>
      <c r="ECX55" s="153"/>
      <c r="ECY55" s="153"/>
      <c r="ECZ55" s="153"/>
      <c r="EDA55" s="153"/>
      <c r="EDB55" s="153"/>
      <c r="EDC55" s="153"/>
      <c r="EDD55" s="153"/>
      <c r="EDE55" s="153"/>
      <c r="EDF55" s="153"/>
      <c r="EDG55" s="153"/>
      <c r="EDH55" s="153"/>
      <c r="EDI55" s="153"/>
      <c r="EDJ55" s="153"/>
      <c r="EDK55" s="153"/>
      <c r="EDL55" s="153"/>
      <c r="EDM55" s="153"/>
      <c r="EDN55" s="153"/>
      <c r="EDO55" s="153"/>
      <c r="EDP55" s="153"/>
      <c r="EDQ55" s="153"/>
      <c r="EDR55" s="153"/>
      <c r="EDS55" s="153"/>
      <c r="EDT55" s="153"/>
      <c r="EDU55" s="153"/>
      <c r="EDV55" s="153"/>
      <c r="EDW55" s="153"/>
      <c r="EDX55" s="153"/>
      <c r="EDY55" s="153"/>
      <c r="EDZ55" s="153"/>
      <c r="EEA55" s="153"/>
      <c r="EEB55" s="153"/>
      <c r="EEC55" s="153"/>
      <c r="EED55" s="153"/>
      <c r="EEE55" s="153"/>
      <c r="EEF55" s="153"/>
      <c r="EEG55" s="153"/>
      <c r="EEH55" s="153"/>
      <c r="EEI55" s="153"/>
      <c r="EEJ55" s="153"/>
      <c r="EEK55" s="153"/>
      <c r="EEL55" s="153"/>
      <c r="EEM55" s="153"/>
      <c r="EEN55" s="153"/>
      <c r="EEO55" s="153"/>
      <c r="EEP55" s="153"/>
      <c r="EEQ55" s="153"/>
      <c r="EER55" s="153"/>
      <c r="EES55" s="153"/>
      <c r="EET55" s="153"/>
      <c r="EEU55" s="153"/>
      <c r="EEV55" s="153"/>
      <c r="EEW55" s="153"/>
      <c r="EEX55" s="153"/>
      <c r="EEY55" s="153"/>
      <c r="EEZ55" s="153"/>
      <c r="EFA55" s="153"/>
      <c r="EFB55" s="153"/>
      <c r="EFC55" s="153"/>
      <c r="EFD55" s="153"/>
      <c r="EFE55" s="153"/>
      <c r="EFF55" s="153"/>
      <c r="EFG55" s="153"/>
      <c r="EFH55" s="153"/>
      <c r="EFI55" s="153"/>
      <c r="EFJ55" s="153"/>
      <c r="EFK55" s="153"/>
      <c r="EFL55" s="153"/>
      <c r="EFM55" s="153"/>
      <c r="EFN55" s="153"/>
      <c r="EFO55" s="153"/>
      <c r="EFP55" s="153"/>
      <c r="EFQ55" s="153"/>
      <c r="EFR55" s="153"/>
      <c r="EFS55" s="153"/>
      <c r="EFT55" s="153"/>
      <c r="EFU55" s="153"/>
      <c r="EFV55" s="153"/>
      <c r="EFW55" s="153"/>
      <c r="EFX55" s="153"/>
      <c r="EFY55" s="153"/>
      <c r="EFZ55" s="153"/>
      <c r="EGA55" s="153"/>
      <c r="EGB55" s="153"/>
      <c r="EGC55" s="153"/>
      <c r="EGD55" s="153"/>
      <c r="EGE55" s="153"/>
      <c r="EGF55" s="153"/>
      <c r="EGG55" s="153"/>
      <c r="EGH55" s="153"/>
      <c r="EGI55" s="153"/>
      <c r="EGJ55" s="153"/>
      <c r="EGK55" s="153"/>
      <c r="EGL55" s="153"/>
      <c r="EGM55" s="153"/>
      <c r="EGN55" s="153"/>
      <c r="EGO55" s="153"/>
      <c r="EGP55" s="153"/>
      <c r="EGQ55" s="153"/>
      <c r="EGR55" s="153"/>
      <c r="EGS55" s="153"/>
      <c r="EGT55" s="153"/>
      <c r="EGU55" s="153"/>
      <c r="EGV55" s="153"/>
      <c r="EGW55" s="153"/>
      <c r="EGX55" s="153"/>
      <c r="EGY55" s="153"/>
      <c r="EGZ55" s="153"/>
      <c r="EHA55" s="153"/>
      <c r="EHB55" s="153"/>
      <c r="EHC55" s="153"/>
      <c r="EHD55" s="153"/>
      <c r="EHE55" s="153"/>
      <c r="EHF55" s="153"/>
      <c r="EHG55" s="153"/>
      <c r="EHH55" s="153"/>
      <c r="EHI55" s="153"/>
      <c r="EHJ55" s="153"/>
      <c r="EHK55" s="153"/>
      <c r="EHL55" s="153"/>
      <c r="EHM55" s="153"/>
      <c r="EHN55" s="153"/>
      <c r="EHO55" s="153"/>
      <c r="EHP55" s="153"/>
      <c r="EHQ55" s="153"/>
      <c r="EHR55" s="153"/>
      <c r="EHS55" s="153"/>
      <c r="EHT55" s="153"/>
      <c r="EHU55" s="153"/>
      <c r="EHV55" s="153"/>
      <c r="EHW55" s="153"/>
      <c r="EHX55" s="153"/>
      <c r="EHY55" s="153"/>
      <c r="EHZ55" s="153"/>
      <c r="EIA55" s="153"/>
      <c r="EIB55" s="153"/>
      <c r="EIC55" s="153"/>
      <c r="EID55" s="153"/>
      <c r="EIE55" s="153"/>
      <c r="EIF55" s="153"/>
      <c r="EIG55" s="153"/>
      <c r="EIH55" s="153"/>
      <c r="EII55" s="153"/>
      <c r="EIJ55" s="153"/>
      <c r="EIK55" s="153"/>
      <c r="EIL55" s="153"/>
      <c r="EIM55" s="153"/>
      <c r="EIN55" s="153"/>
      <c r="EIO55" s="153"/>
      <c r="EIP55" s="153"/>
      <c r="EIQ55" s="153"/>
      <c r="EIR55" s="153"/>
      <c r="EIS55" s="153"/>
      <c r="EIT55" s="153"/>
      <c r="EIU55" s="153"/>
      <c r="EIV55" s="153"/>
      <c r="EIW55" s="153"/>
      <c r="EIX55" s="153"/>
      <c r="EIY55" s="153"/>
      <c r="EIZ55" s="153"/>
      <c r="EJA55" s="153"/>
      <c r="EJB55" s="153"/>
      <c r="EJC55" s="153"/>
      <c r="EJD55" s="153"/>
      <c r="EJE55" s="153"/>
      <c r="EJF55" s="153"/>
      <c r="EJG55" s="153"/>
      <c r="EJH55" s="153"/>
      <c r="EJI55" s="153"/>
      <c r="EJJ55" s="153"/>
      <c r="EJK55" s="153"/>
      <c r="EJL55" s="153"/>
      <c r="EJM55" s="153"/>
      <c r="EJN55" s="153"/>
      <c r="EJO55" s="153"/>
      <c r="EJP55" s="153"/>
      <c r="EJQ55" s="153"/>
      <c r="EJR55" s="153"/>
      <c r="EJS55" s="153"/>
      <c r="EJT55" s="153"/>
      <c r="EJU55" s="153"/>
      <c r="EJV55" s="153"/>
      <c r="EJW55" s="153"/>
      <c r="EJX55" s="153"/>
      <c r="EJY55" s="153"/>
      <c r="EJZ55" s="153"/>
      <c r="EKA55" s="153"/>
      <c r="EKB55" s="153"/>
      <c r="EKC55" s="153"/>
      <c r="EKD55" s="153"/>
      <c r="EKE55" s="153"/>
      <c r="EKF55" s="153"/>
      <c r="EKG55" s="153"/>
      <c r="EKH55" s="153"/>
      <c r="EKI55" s="153"/>
      <c r="EKJ55" s="153"/>
      <c r="EKK55" s="153"/>
      <c r="EKL55" s="153"/>
      <c r="EKM55" s="153"/>
      <c r="EKN55" s="153"/>
      <c r="EKO55" s="153"/>
      <c r="EKP55" s="153"/>
      <c r="EKQ55" s="153"/>
      <c r="EKR55" s="153"/>
      <c r="EKS55" s="153"/>
      <c r="EKT55" s="153"/>
      <c r="EKU55" s="153"/>
      <c r="EKV55" s="153"/>
      <c r="EKW55" s="153"/>
      <c r="EKX55" s="153"/>
      <c r="EKY55" s="153"/>
      <c r="EKZ55" s="153"/>
      <c r="ELA55" s="153"/>
      <c r="ELB55" s="153"/>
      <c r="ELC55" s="153"/>
      <c r="ELD55" s="153"/>
      <c r="ELE55" s="153"/>
      <c r="ELF55" s="153"/>
      <c r="ELG55" s="153"/>
      <c r="ELH55" s="153"/>
      <c r="ELI55" s="153"/>
      <c r="ELJ55" s="153"/>
      <c r="ELK55" s="153"/>
      <c r="ELL55" s="153"/>
      <c r="ELM55" s="153"/>
      <c r="ELN55" s="153"/>
      <c r="ELO55" s="153"/>
      <c r="ELP55" s="153"/>
      <c r="ELQ55" s="153"/>
      <c r="ELR55" s="153"/>
      <c r="ELS55" s="153"/>
      <c r="ELT55" s="153"/>
      <c r="ELU55" s="153"/>
      <c r="ELV55" s="153"/>
      <c r="ELW55" s="153"/>
      <c r="ELX55" s="153"/>
      <c r="ELY55" s="153"/>
      <c r="ELZ55" s="153"/>
      <c r="EMA55" s="153"/>
      <c r="EMB55" s="153"/>
      <c r="EMC55" s="153"/>
      <c r="EMD55" s="153"/>
      <c r="EME55" s="153"/>
      <c r="EMF55" s="153"/>
      <c r="EMG55" s="153"/>
      <c r="EMH55" s="153"/>
      <c r="EMI55" s="153"/>
      <c r="EMJ55" s="153"/>
      <c r="EMK55" s="153"/>
      <c r="EML55" s="153"/>
      <c r="EMM55" s="153"/>
      <c r="EMN55" s="153"/>
      <c r="EMO55" s="153"/>
      <c r="EMP55" s="153"/>
      <c r="EMQ55" s="153"/>
      <c r="EMR55" s="153"/>
      <c r="EMS55" s="153"/>
      <c r="EMT55" s="153"/>
      <c r="EMU55" s="153"/>
      <c r="EMV55" s="153"/>
      <c r="EMW55" s="153"/>
      <c r="EMX55" s="153"/>
      <c r="EMY55" s="153"/>
      <c r="EMZ55" s="153"/>
      <c r="ENA55" s="153"/>
      <c r="ENB55" s="153"/>
      <c r="ENC55" s="153"/>
      <c r="END55" s="153"/>
      <c r="ENE55" s="153"/>
      <c r="ENF55" s="153"/>
      <c r="ENG55" s="153"/>
      <c r="ENH55" s="153"/>
      <c r="ENI55" s="153"/>
      <c r="ENJ55" s="153"/>
      <c r="ENK55" s="153"/>
      <c r="ENL55" s="153"/>
      <c r="ENM55" s="153"/>
      <c r="ENN55" s="153"/>
      <c r="ENO55" s="153"/>
      <c r="ENP55" s="153"/>
      <c r="ENQ55" s="153"/>
      <c r="ENR55" s="153"/>
      <c r="ENS55" s="153"/>
      <c r="ENT55" s="153"/>
      <c r="ENU55" s="153"/>
      <c r="ENV55" s="153"/>
      <c r="ENW55" s="153"/>
      <c r="ENX55" s="153"/>
      <c r="ENY55" s="153"/>
      <c r="ENZ55" s="153"/>
      <c r="EOA55" s="153"/>
      <c r="EOB55" s="153"/>
      <c r="EOC55" s="153"/>
      <c r="EOD55" s="153"/>
      <c r="EOE55" s="153"/>
      <c r="EOF55" s="153"/>
      <c r="EOG55" s="153"/>
      <c r="EOH55" s="153"/>
      <c r="EOI55" s="153"/>
      <c r="EOJ55" s="153"/>
      <c r="EOK55" s="153"/>
      <c r="EOL55" s="153"/>
      <c r="EOM55" s="153"/>
      <c r="EON55" s="153"/>
      <c r="EOO55" s="153"/>
      <c r="EOP55" s="153"/>
      <c r="EOQ55" s="153"/>
      <c r="EOR55" s="153"/>
      <c r="EOS55" s="153"/>
      <c r="EOT55" s="153"/>
      <c r="EOU55" s="153"/>
      <c r="EOV55" s="153"/>
      <c r="EOW55" s="153"/>
      <c r="EOX55" s="153"/>
      <c r="EOY55" s="153"/>
      <c r="EOZ55" s="153"/>
      <c r="EPA55" s="153"/>
      <c r="EPB55" s="153"/>
      <c r="EPC55" s="153"/>
      <c r="EPD55" s="153"/>
      <c r="EPE55" s="153"/>
      <c r="EPF55" s="153"/>
      <c r="EPG55" s="153"/>
      <c r="EPH55" s="153"/>
      <c r="EPI55" s="153"/>
      <c r="EPJ55" s="153"/>
      <c r="EPK55" s="153"/>
      <c r="EPL55" s="153"/>
      <c r="EPM55" s="153"/>
      <c r="EPN55" s="153"/>
      <c r="EPO55" s="153"/>
      <c r="EPP55" s="153"/>
      <c r="EPQ55" s="153"/>
      <c r="EPR55" s="153"/>
      <c r="EPS55" s="153"/>
      <c r="EPT55" s="153"/>
      <c r="EPU55" s="153"/>
      <c r="EPV55" s="153"/>
      <c r="EPW55" s="153"/>
      <c r="EPX55" s="153"/>
      <c r="EPY55" s="153"/>
      <c r="EPZ55" s="153"/>
      <c r="EQA55" s="153"/>
      <c r="EQB55" s="153"/>
      <c r="EQC55" s="153"/>
      <c r="EQD55" s="153"/>
      <c r="EQE55" s="153"/>
      <c r="EQF55" s="153"/>
      <c r="EQG55" s="153"/>
      <c r="EQH55" s="153"/>
      <c r="EQI55" s="153"/>
      <c r="EQJ55" s="153"/>
      <c r="EQK55" s="153"/>
      <c r="EQL55" s="153"/>
      <c r="EQM55" s="153"/>
      <c r="EQN55" s="153"/>
      <c r="EQO55" s="153"/>
      <c r="EQP55" s="153"/>
      <c r="EQQ55" s="153"/>
      <c r="EQR55" s="153"/>
      <c r="EQS55" s="153"/>
      <c r="EQT55" s="153"/>
      <c r="EQU55" s="153"/>
      <c r="EQV55" s="153"/>
      <c r="EQW55" s="153"/>
      <c r="EQX55" s="153"/>
      <c r="EQY55" s="153"/>
      <c r="EQZ55" s="153"/>
      <c r="ERA55" s="153"/>
      <c r="ERB55" s="153"/>
      <c r="ERC55" s="153"/>
      <c r="ERD55" s="153"/>
      <c r="ERE55" s="153"/>
      <c r="ERF55" s="153"/>
      <c r="ERG55" s="153"/>
      <c r="ERH55" s="153"/>
      <c r="ERI55" s="153"/>
      <c r="ERJ55" s="153"/>
      <c r="ERK55" s="153"/>
      <c r="ERL55" s="153"/>
      <c r="ERM55" s="153"/>
      <c r="ERN55" s="153"/>
      <c r="ERO55" s="153"/>
      <c r="ERP55" s="153"/>
      <c r="ERQ55" s="153"/>
      <c r="ERR55" s="153"/>
      <c r="ERS55" s="153"/>
      <c r="ERT55" s="153"/>
      <c r="ERU55" s="153"/>
      <c r="ERV55" s="153"/>
      <c r="ERW55" s="153"/>
      <c r="ERX55" s="153"/>
      <c r="ERY55" s="153"/>
      <c r="ERZ55" s="153"/>
      <c r="ESA55" s="153"/>
      <c r="ESB55" s="153"/>
      <c r="ESC55" s="153"/>
      <c r="ESD55" s="153"/>
      <c r="ESE55" s="153"/>
      <c r="ESF55" s="153"/>
      <c r="ESG55" s="153"/>
      <c r="ESH55" s="153"/>
      <c r="ESI55" s="153"/>
      <c r="ESJ55" s="153"/>
      <c r="ESK55" s="153"/>
      <c r="ESL55" s="153"/>
      <c r="ESM55" s="153"/>
      <c r="ESN55" s="153"/>
      <c r="ESO55" s="153"/>
      <c r="ESP55" s="153"/>
      <c r="ESQ55" s="153"/>
      <c r="ESR55" s="153"/>
      <c r="ESS55" s="153"/>
      <c r="EST55" s="153"/>
      <c r="ESU55" s="153"/>
      <c r="ESV55" s="153"/>
      <c r="ESW55" s="153"/>
      <c r="ESX55" s="153"/>
      <c r="ESY55" s="153"/>
      <c r="ESZ55" s="153"/>
      <c r="ETA55" s="153"/>
      <c r="ETB55" s="153"/>
      <c r="ETC55" s="153"/>
      <c r="ETD55" s="153"/>
      <c r="ETE55" s="153"/>
      <c r="ETF55" s="153"/>
      <c r="ETG55" s="153"/>
      <c r="ETH55" s="153"/>
      <c r="ETI55" s="153"/>
      <c r="ETJ55" s="153"/>
      <c r="ETK55" s="153"/>
      <c r="ETL55" s="153"/>
      <c r="ETM55" s="153"/>
      <c r="ETN55" s="153"/>
      <c r="ETO55" s="153"/>
      <c r="ETP55" s="153"/>
      <c r="ETQ55" s="153"/>
      <c r="ETR55" s="153"/>
      <c r="ETS55" s="153"/>
      <c r="ETT55" s="153"/>
      <c r="ETU55" s="153"/>
      <c r="ETV55" s="153"/>
      <c r="ETW55" s="153"/>
      <c r="ETX55" s="153"/>
      <c r="ETY55" s="153"/>
      <c r="ETZ55" s="153"/>
      <c r="EUA55" s="153"/>
      <c r="EUB55" s="153"/>
      <c r="EUC55" s="153"/>
      <c r="EUD55" s="153"/>
      <c r="EUE55" s="153"/>
      <c r="EUF55" s="153"/>
      <c r="EUG55" s="153"/>
      <c r="EUH55" s="153"/>
      <c r="EUI55" s="153"/>
      <c r="EUJ55" s="153"/>
      <c r="EUK55" s="153"/>
      <c r="EUL55" s="153"/>
      <c r="EUM55" s="153"/>
      <c r="EUN55" s="153"/>
      <c r="EUO55" s="153"/>
      <c r="EUP55" s="153"/>
      <c r="EUQ55" s="153"/>
      <c r="EUR55" s="153"/>
      <c r="EUS55" s="153"/>
      <c r="EUT55" s="153"/>
      <c r="EUU55" s="153"/>
      <c r="EUV55" s="153"/>
      <c r="EUW55" s="153"/>
      <c r="EUX55" s="153"/>
      <c r="EUY55" s="153"/>
      <c r="EUZ55" s="153"/>
      <c r="EVA55" s="153"/>
      <c r="EVB55" s="153"/>
      <c r="EVC55" s="153"/>
      <c r="EVD55" s="153"/>
      <c r="EVE55" s="153"/>
      <c r="EVF55" s="153"/>
      <c r="EVG55" s="153"/>
      <c r="EVH55" s="153"/>
      <c r="EVI55" s="153"/>
      <c r="EVJ55" s="153"/>
      <c r="EVK55" s="153"/>
      <c r="EVL55" s="153"/>
      <c r="EVM55" s="153"/>
      <c r="EVN55" s="153"/>
      <c r="EVO55" s="153"/>
      <c r="EVP55" s="153"/>
      <c r="EVQ55" s="153"/>
      <c r="EVR55" s="153"/>
      <c r="EVS55" s="153"/>
      <c r="EVT55" s="153"/>
      <c r="EVU55" s="153"/>
      <c r="EVV55" s="153"/>
      <c r="EVW55" s="153"/>
      <c r="EVX55" s="153"/>
      <c r="EVY55" s="153"/>
      <c r="EVZ55" s="153"/>
      <c r="EWA55" s="153"/>
      <c r="EWB55" s="153"/>
      <c r="EWC55" s="153"/>
      <c r="EWD55" s="153"/>
      <c r="EWE55" s="153"/>
      <c r="EWF55" s="153"/>
      <c r="EWG55" s="153"/>
      <c r="EWH55" s="153"/>
      <c r="EWI55" s="153"/>
      <c r="EWJ55" s="153"/>
      <c r="EWK55" s="153"/>
      <c r="EWL55" s="153"/>
      <c r="EWM55" s="153"/>
      <c r="EWN55" s="153"/>
      <c r="EWO55" s="153"/>
      <c r="EWP55" s="153"/>
      <c r="EWQ55" s="153"/>
      <c r="EWR55" s="153"/>
      <c r="EWS55" s="153"/>
      <c r="EWT55" s="153"/>
      <c r="EWU55" s="153"/>
      <c r="EWV55" s="153"/>
      <c r="EWW55" s="153"/>
      <c r="EWX55" s="153"/>
      <c r="EWY55" s="153"/>
      <c r="EWZ55" s="153"/>
      <c r="EXA55" s="153"/>
      <c r="EXB55" s="153"/>
      <c r="EXC55" s="153"/>
      <c r="EXD55" s="153"/>
      <c r="EXE55" s="153"/>
      <c r="EXF55" s="153"/>
      <c r="EXG55" s="153"/>
      <c r="EXH55" s="153"/>
      <c r="EXI55" s="153"/>
      <c r="EXJ55" s="153"/>
      <c r="EXK55" s="153"/>
      <c r="EXL55" s="153"/>
      <c r="EXM55" s="153"/>
      <c r="EXN55" s="153"/>
      <c r="EXO55" s="153"/>
      <c r="EXP55" s="153"/>
      <c r="EXQ55" s="153"/>
      <c r="EXR55" s="153"/>
      <c r="EXS55" s="153"/>
      <c r="EXT55" s="153"/>
      <c r="EXU55" s="153"/>
      <c r="EXV55" s="153"/>
      <c r="EXW55" s="153"/>
      <c r="EXX55" s="153"/>
      <c r="EXY55" s="153"/>
      <c r="EXZ55" s="153"/>
      <c r="EYA55" s="153"/>
      <c r="EYB55" s="153"/>
      <c r="EYC55" s="153"/>
      <c r="EYD55" s="153"/>
      <c r="EYE55" s="153"/>
      <c r="EYF55" s="153"/>
      <c r="EYG55" s="153"/>
      <c r="EYH55" s="153"/>
      <c r="EYI55" s="153"/>
      <c r="EYJ55" s="153"/>
      <c r="EYK55" s="153"/>
      <c r="EYL55" s="153"/>
      <c r="EYM55" s="153"/>
      <c r="EYN55" s="153"/>
      <c r="EYO55" s="153"/>
      <c r="EYP55" s="153"/>
      <c r="EYQ55" s="153"/>
      <c r="EYR55" s="153"/>
      <c r="EYS55" s="153"/>
      <c r="EYT55" s="153"/>
      <c r="EYU55" s="153"/>
      <c r="EYV55" s="153"/>
      <c r="EYW55" s="153"/>
      <c r="EYX55" s="153"/>
      <c r="EYY55" s="153"/>
      <c r="EYZ55" s="153"/>
      <c r="EZA55" s="153"/>
      <c r="EZB55" s="153"/>
      <c r="EZC55" s="153"/>
      <c r="EZD55" s="153"/>
      <c r="EZE55" s="153"/>
      <c r="EZF55" s="153"/>
      <c r="EZG55" s="153"/>
      <c r="EZH55" s="153"/>
      <c r="EZI55" s="153"/>
      <c r="EZJ55" s="153"/>
      <c r="EZK55" s="153"/>
      <c r="EZL55" s="153"/>
      <c r="EZM55" s="153"/>
      <c r="EZN55" s="153"/>
      <c r="EZO55" s="153"/>
      <c r="EZP55" s="153"/>
      <c r="EZQ55" s="153"/>
      <c r="EZR55" s="153"/>
      <c r="EZS55" s="153"/>
      <c r="EZT55" s="153"/>
      <c r="EZU55" s="153"/>
      <c r="EZV55" s="153"/>
      <c r="EZW55" s="153"/>
      <c r="EZX55" s="153"/>
      <c r="EZY55" s="153"/>
      <c r="EZZ55" s="153"/>
      <c r="FAA55" s="153"/>
      <c r="FAB55" s="153"/>
      <c r="FAC55" s="153"/>
      <c r="FAD55" s="153"/>
      <c r="FAE55" s="153"/>
      <c r="FAF55" s="153"/>
      <c r="FAG55" s="153"/>
      <c r="FAH55" s="153"/>
      <c r="FAI55" s="153"/>
      <c r="FAJ55" s="153"/>
      <c r="FAK55" s="153"/>
      <c r="FAL55" s="153"/>
      <c r="FAM55" s="153"/>
      <c r="FAN55" s="153"/>
      <c r="FAO55" s="153"/>
      <c r="FAP55" s="153"/>
      <c r="FAQ55" s="153"/>
      <c r="FAR55" s="153"/>
      <c r="FAS55" s="153"/>
      <c r="FAT55" s="153"/>
      <c r="FAU55" s="153"/>
      <c r="FAV55" s="153"/>
      <c r="FAW55" s="153"/>
      <c r="FAX55" s="153"/>
      <c r="FAY55" s="153"/>
      <c r="FAZ55" s="153"/>
      <c r="FBA55" s="153"/>
      <c r="FBB55" s="153"/>
      <c r="FBC55" s="153"/>
      <c r="FBD55" s="153"/>
      <c r="FBE55" s="153"/>
      <c r="FBF55" s="153"/>
      <c r="FBG55" s="153"/>
      <c r="FBH55" s="153"/>
      <c r="FBI55" s="153"/>
      <c r="FBJ55" s="153"/>
      <c r="FBK55" s="153"/>
      <c r="FBL55" s="153"/>
      <c r="FBM55" s="153"/>
      <c r="FBN55" s="153"/>
      <c r="FBO55" s="153"/>
      <c r="FBP55" s="153"/>
      <c r="FBQ55" s="153"/>
      <c r="FBR55" s="153"/>
      <c r="FBS55" s="153"/>
      <c r="FBT55" s="153"/>
      <c r="FBU55" s="153"/>
      <c r="FBV55" s="153"/>
      <c r="FBW55" s="153"/>
      <c r="FBX55" s="153"/>
      <c r="FBY55" s="153"/>
      <c r="FBZ55" s="153"/>
      <c r="FCA55" s="153"/>
      <c r="FCB55" s="153"/>
      <c r="FCC55" s="153"/>
      <c r="FCD55" s="153"/>
      <c r="FCE55" s="153"/>
      <c r="FCF55" s="153"/>
      <c r="FCG55" s="153"/>
      <c r="FCH55" s="153"/>
      <c r="FCI55" s="153"/>
      <c r="FCJ55" s="153"/>
      <c r="FCK55" s="153"/>
      <c r="FCL55" s="153"/>
      <c r="FCM55" s="153"/>
      <c r="FCN55" s="153"/>
      <c r="FCO55" s="153"/>
      <c r="FCP55" s="153"/>
      <c r="FCQ55" s="153"/>
      <c r="FCR55" s="153"/>
      <c r="FCS55" s="153"/>
      <c r="FCT55" s="153"/>
      <c r="FCU55" s="153"/>
      <c r="FCV55" s="153"/>
      <c r="FCW55" s="153"/>
      <c r="FCX55" s="153"/>
      <c r="FCY55" s="153"/>
      <c r="FCZ55" s="153"/>
      <c r="FDA55" s="153"/>
      <c r="FDB55" s="153"/>
      <c r="FDC55" s="153"/>
      <c r="FDD55" s="153"/>
      <c r="FDE55" s="153"/>
      <c r="FDF55" s="153"/>
      <c r="FDG55" s="153"/>
      <c r="FDH55" s="153"/>
      <c r="FDI55" s="153"/>
      <c r="FDJ55" s="153"/>
      <c r="FDK55" s="153"/>
      <c r="FDL55" s="153"/>
      <c r="FDM55" s="153"/>
      <c r="FDN55" s="153"/>
      <c r="FDO55" s="153"/>
      <c r="FDP55" s="153"/>
      <c r="FDQ55" s="153"/>
      <c r="FDR55" s="153"/>
      <c r="FDS55" s="153"/>
      <c r="FDT55" s="153"/>
      <c r="FDU55" s="153"/>
      <c r="FDV55" s="153"/>
      <c r="FDW55" s="153"/>
      <c r="FDX55" s="153"/>
      <c r="FDY55" s="153"/>
      <c r="FDZ55" s="153"/>
      <c r="FEA55" s="153"/>
      <c r="FEB55" s="153"/>
      <c r="FEC55" s="153"/>
      <c r="FED55" s="153"/>
      <c r="FEE55" s="153"/>
      <c r="FEF55" s="153"/>
      <c r="FEG55" s="153"/>
      <c r="FEH55" s="153"/>
      <c r="FEI55" s="153"/>
      <c r="FEJ55" s="153"/>
      <c r="FEK55" s="153"/>
      <c r="FEL55" s="153"/>
      <c r="FEM55" s="153"/>
      <c r="FEN55" s="153"/>
      <c r="FEO55" s="153"/>
      <c r="FEP55" s="153"/>
      <c r="FEQ55" s="153"/>
      <c r="FER55" s="153"/>
      <c r="FES55" s="153"/>
      <c r="FET55" s="153"/>
      <c r="FEU55" s="153"/>
      <c r="FEV55" s="153"/>
      <c r="FEW55" s="153"/>
      <c r="FEX55" s="153"/>
      <c r="FEY55" s="153"/>
      <c r="FEZ55" s="153"/>
      <c r="FFA55" s="153"/>
      <c r="FFB55" s="153"/>
      <c r="FFC55" s="153"/>
      <c r="FFD55" s="153"/>
      <c r="FFE55" s="153"/>
      <c r="FFF55" s="153"/>
      <c r="FFG55" s="153"/>
      <c r="FFH55" s="153"/>
      <c r="FFI55" s="153"/>
      <c r="FFJ55" s="153"/>
      <c r="FFK55" s="153"/>
      <c r="FFL55" s="153"/>
      <c r="FFM55" s="153"/>
      <c r="FFN55" s="153"/>
      <c r="FFO55" s="153"/>
      <c r="FFP55" s="153"/>
      <c r="FFQ55" s="153"/>
      <c r="FFR55" s="153"/>
      <c r="FFS55" s="153"/>
      <c r="FFT55" s="153"/>
      <c r="FFU55" s="153"/>
      <c r="FFV55" s="153"/>
      <c r="FFW55" s="153"/>
      <c r="FFX55" s="153"/>
      <c r="FFY55" s="153"/>
      <c r="FFZ55" s="153"/>
      <c r="FGA55" s="153"/>
      <c r="FGB55" s="153"/>
      <c r="FGC55" s="153"/>
      <c r="FGD55" s="153"/>
      <c r="FGE55" s="153"/>
      <c r="FGF55" s="153"/>
      <c r="FGG55" s="153"/>
      <c r="FGH55" s="153"/>
      <c r="FGI55" s="153"/>
      <c r="FGJ55" s="153"/>
      <c r="FGK55" s="153"/>
      <c r="FGL55" s="153"/>
      <c r="FGM55" s="153"/>
      <c r="FGN55" s="153"/>
      <c r="FGO55" s="153"/>
      <c r="FGP55" s="153"/>
      <c r="FGQ55" s="153"/>
      <c r="FGR55" s="153"/>
      <c r="FGS55" s="153"/>
      <c r="FGT55" s="153"/>
      <c r="FGU55" s="153"/>
      <c r="FGV55" s="153"/>
      <c r="FGW55" s="153"/>
      <c r="FGX55" s="153"/>
      <c r="FGY55" s="153"/>
      <c r="FGZ55" s="153"/>
      <c r="FHA55" s="153"/>
      <c r="FHB55" s="153"/>
      <c r="FHC55" s="153"/>
      <c r="FHD55" s="153"/>
      <c r="FHE55" s="153"/>
      <c r="FHF55" s="153"/>
      <c r="FHG55" s="153"/>
      <c r="FHH55" s="153"/>
      <c r="FHI55" s="153"/>
      <c r="FHJ55" s="153"/>
      <c r="FHK55" s="153"/>
      <c r="FHL55" s="153"/>
      <c r="FHM55" s="153"/>
      <c r="FHN55" s="153"/>
      <c r="FHO55" s="153"/>
      <c r="FHP55" s="153"/>
      <c r="FHQ55" s="153"/>
      <c r="FHR55" s="153"/>
      <c r="FHS55" s="153"/>
      <c r="FHT55" s="153"/>
      <c r="FHU55" s="153"/>
      <c r="FHV55" s="153"/>
      <c r="FHW55" s="153"/>
      <c r="FHX55" s="153"/>
      <c r="FHY55" s="153"/>
      <c r="FHZ55" s="153"/>
      <c r="FIA55" s="153"/>
      <c r="FIB55" s="153"/>
      <c r="FIC55" s="153"/>
      <c r="FID55" s="153"/>
      <c r="FIE55" s="153"/>
      <c r="FIF55" s="153"/>
      <c r="FIG55" s="153"/>
      <c r="FIH55" s="153"/>
      <c r="FII55" s="153"/>
      <c r="FIJ55" s="153"/>
      <c r="FIK55" s="153"/>
      <c r="FIL55" s="153"/>
      <c r="FIM55" s="153"/>
      <c r="FIN55" s="153"/>
      <c r="FIO55" s="153"/>
      <c r="FIP55" s="153"/>
      <c r="FIQ55" s="153"/>
      <c r="FIR55" s="153"/>
      <c r="FIS55" s="153"/>
      <c r="FIT55" s="153"/>
      <c r="FIU55" s="153"/>
      <c r="FIV55" s="153"/>
      <c r="FIW55" s="153"/>
      <c r="FIX55" s="153"/>
      <c r="FIY55" s="153"/>
      <c r="FIZ55" s="153"/>
      <c r="FJA55" s="153"/>
      <c r="FJB55" s="153"/>
      <c r="FJC55" s="153"/>
      <c r="FJD55" s="153"/>
      <c r="FJE55" s="153"/>
      <c r="FJF55" s="153"/>
      <c r="FJG55" s="153"/>
      <c r="FJH55" s="153"/>
      <c r="FJI55" s="153"/>
      <c r="FJJ55" s="153"/>
      <c r="FJK55" s="153"/>
      <c r="FJL55" s="153"/>
      <c r="FJM55" s="153"/>
      <c r="FJN55" s="153"/>
      <c r="FJO55" s="153"/>
      <c r="FJP55" s="153"/>
      <c r="FJQ55" s="153"/>
      <c r="FJR55" s="153"/>
      <c r="FJS55" s="153"/>
      <c r="FJT55" s="153"/>
      <c r="FJU55" s="153"/>
      <c r="FJV55" s="153"/>
      <c r="FJW55" s="153"/>
      <c r="FJX55" s="153"/>
      <c r="FJY55" s="153"/>
      <c r="FJZ55" s="153"/>
      <c r="FKA55" s="153"/>
      <c r="FKB55" s="153"/>
      <c r="FKC55" s="153"/>
      <c r="FKD55" s="153"/>
      <c r="FKE55" s="153"/>
      <c r="FKF55" s="153"/>
      <c r="FKG55" s="153"/>
      <c r="FKH55" s="153"/>
      <c r="FKI55" s="153"/>
      <c r="FKJ55" s="153"/>
      <c r="FKK55" s="153"/>
      <c r="FKL55" s="153"/>
      <c r="FKM55" s="153"/>
      <c r="FKN55" s="153"/>
      <c r="FKO55" s="153"/>
      <c r="FKP55" s="153"/>
      <c r="FKQ55" s="153"/>
      <c r="FKR55" s="153"/>
      <c r="FKS55" s="153"/>
      <c r="FKT55" s="153"/>
      <c r="FKU55" s="153"/>
      <c r="FKV55" s="153"/>
      <c r="FKW55" s="153"/>
      <c r="FKX55" s="153"/>
      <c r="FKY55" s="153"/>
      <c r="FKZ55" s="153"/>
      <c r="FLA55" s="153"/>
      <c r="FLB55" s="153"/>
      <c r="FLC55" s="153"/>
      <c r="FLD55" s="153"/>
      <c r="FLE55" s="153"/>
      <c r="FLF55" s="153"/>
      <c r="FLG55" s="153"/>
      <c r="FLH55" s="153"/>
      <c r="FLI55" s="153"/>
      <c r="FLJ55" s="153"/>
      <c r="FLK55" s="153"/>
      <c r="FLL55" s="153"/>
      <c r="FLM55" s="153"/>
      <c r="FLN55" s="153"/>
      <c r="FLO55" s="153"/>
      <c r="FLP55" s="153"/>
      <c r="FLQ55" s="153"/>
      <c r="FLR55" s="153"/>
      <c r="FLS55" s="153"/>
      <c r="FLT55" s="153"/>
      <c r="FLU55" s="153"/>
      <c r="FLV55" s="153"/>
      <c r="FLW55" s="153"/>
      <c r="FLX55" s="153"/>
      <c r="FLY55" s="153"/>
      <c r="FLZ55" s="153"/>
      <c r="FMA55" s="153"/>
      <c r="FMB55" s="153"/>
      <c r="FMC55" s="153"/>
      <c r="FMD55" s="153"/>
      <c r="FME55" s="153"/>
      <c r="FMF55" s="153"/>
      <c r="FMG55" s="153"/>
      <c r="FMH55" s="153"/>
      <c r="FMI55" s="153"/>
      <c r="FMJ55" s="153"/>
      <c r="FMK55" s="153"/>
      <c r="FML55" s="153"/>
      <c r="FMM55" s="153"/>
      <c r="FMN55" s="153"/>
      <c r="FMO55" s="153"/>
      <c r="FMP55" s="153"/>
      <c r="FMQ55" s="153"/>
      <c r="FMR55" s="153"/>
      <c r="FMS55" s="153"/>
      <c r="FMT55" s="153"/>
      <c r="FMU55" s="153"/>
      <c r="FMV55" s="153"/>
      <c r="FMW55" s="153"/>
      <c r="FMX55" s="153"/>
      <c r="FMY55" s="153"/>
      <c r="FMZ55" s="153"/>
      <c r="FNA55" s="153"/>
      <c r="FNB55" s="153"/>
      <c r="FNC55" s="153"/>
      <c r="FND55" s="153"/>
      <c r="FNE55" s="153"/>
      <c r="FNF55" s="153"/>
      <c r="FNG55" s="153"/>
      <c r="FNH55" s="153"/>
      <c r="FNI55" s="153"/>
      <c r="FNJ55" s="153"/>
      <c r="FNK55" s="153"/>
      <c r="FNL55" s="153"/>
      <c r="FNM55" s="153"/>
      <c r="FNN55" s="153"/>
      <c r="FNO55" s="153"/>
      <c r="FNP55" s="153"/>
      <c r="FNQ55" s="153"/>
      <c r="FNR55" s="153"/>
      <c r="FNS55" s="153"/>
      <c r="FNT55" s="153"/>
      <c r="FNU55" s="153"/>
      <c r="FNV55" s="153"/>
      <c r="FNW55" s="153"/>
      <c r="FNX55" s="153"/>
      <c r="FNY55" s="153"/>
      <c r="FNZ55" s="153"/>
      <c r="FOA55" s="153"/>
      <c r="FOB55" s="153"/>
      <c r="FOC55" s="153"/>
      <c r="FOD55" s="153"/>
      <c r="FOE55" s="153"/>
      <c r="FOF55" s="153"/>
      <c r="FOG55" s="153"/>
      <c r="FOH55" s="153"/>
      <c r="FOI55" s="153"/>
      <c r="FOJ55" s="153"/>
      <c r="FOK55" s="153"/>
      <c r="FOL55" s="153"/>
      <c r="FOM55" s="153"/>
      <c r="FON55" s="153"/>
      <c r="FOO55" s="153"/>
      <c r="FOP55" s="153"/>
      <c r="FOQ55" s="153"/>
      <c r="FOR55" s="153"/>
      <c r="FOS55" s="153"/>
      <c r="FOT55" s="153"/>
      <c r="FOU55" s="153"/>
      <c r="FOV55" s="153"/>
      <c r="FOW55" s="153"/>
      <c r="FOX55" s="153"/>
      <c r="FOY55" s="153"/>
      <c r="FOZ55" s="153"/>
      <c r="FPA55" s="153"/>
      <c r="FPB55" s="153"/>
      <c r="FPC55" s="153"/>
      <c r="FPD55" s="153"/>
      <c r="FPE55" s="153"/>
      <c r="FPF55" s="153"/>
      <c r="FPG55" s="153"/>
      <c r="FPH55" s="153"/>
      <c r="FPI55" s="153"/>
      <c r="FPJ55" s="153"/>
      <c r="FPK55" s="153"/>
      <c r="FPL55" s="153"/>
      <c r="FPM55" s="153"/>
      <c r="FPN55" s="153"/>
      <c r="FPO55" s="153"/>
      <c r="FPP55" s="153"/>
      <c r="FPQ55" s="153"/>
      <c r="FPR55" s="153"/>
      <c r="FPS55" s="153"/>
      <c r="FPT55" s="153"/>
      <c r="FPU55" s="153"/>
      <c r="FPV55" s="153"/>
      <c r="FPW55" s="153"/>
      <c r="FPX55" s="153"/>
      <c r="FPY55" s="153"/>
      <c r="FPZ55" s="153"/>
      <c r="FQA55" s="153"/>
      <c r="FQB55" s="153"/>
      <c r="FQC55" s="153"/>
      <c r="FQD55" s="153"/>
      <c r="FQE55" s="153"/>
      <c r="FQF55" s="153"/>
      <c r="FQG55" s="153"/>
      <c r="FQH55" s="153"/>
      <c r="FQI55" s="153"/>
      <c r="FQJ55" s="153"/>
      <c r="FQK55" s="153"/>
      <c r="FQL55" s="153"/>
      <c r="FQM55" s="153"/>
      <c r="FQN55" s="153"/>
      <c r="FQO55" s="153"/>
      <c r="FQP55" s="153"/>
      <c r="FQQ55" s="153"/>
      <c r="FQR55" s="153"/>
      <c r="FQS55" s="153"/>
      <c r="FQT55" s="153"/>
      <c r="FQU55" s="153"/>
      <c r="FQV55" s="153"/>
      <c r="FQW55" s="153"/>
      <c r="FQX55" s="153"/>
      <c r="FQY55" s="153"/>
      <c r="FQZ55" s="153"/>
      <c r="FRA55" s="153"/>
      <c r="FRB55" s="153"/>
      <c r="FRC55" s="153"/>
      <c r="FRD55" s="153"/>
      <c r="FRE55" s="153"/>
      <c r="FRF55" s="153"/>
      <c r="FRG55" s="153"/>
      <c r="FRH55" s="153"/>
      <c r="FRI55" s="153"/>
      <c r="FRJ55" s="153"/>
      <c r="FRK55" s="153"/>
      <c r="FRL55" s="153"/>
      <c r="FRM55" s="153"/>
      <c r="FRN55" s="153"/>
      <c r="FRO55" s="153"/>
      <c r="FRP55" s="153"/>
      <c r="FRQ55" s="153"/>
      <c r="FRR55" s="153"/>
      <c r="FRS55" s="153"/>
      <c r="FRT55" s="153"/>
      <c r="FRU55" s="153"/>
      <c r="FRV55" s="153"/>
      <c r="FRW55" s="153"/>
      <c r="FRX55" s="153"/>
      <c r="FRY55" s="153"/>
      <c r="FRZ55" s="153"/>
      <c r="FSA55" s="153"/>
      <c r="FSB55" s="153"/>
      <c r="FSC55" s="153"/>
      <c r="FSD55" s="153"/>
      <c r="FSE55" s="153"/>
      <c r="FSF55" s="153"/>
      <c r="FSG55" s="153"/>
      <c r="FSH55" s="153"/>
      <c r="FSI55" s="153"/>
      <c r="FSJ55" s="153"/>
      <c r="FSK55" s="153"/>
      <c r="FSL55" s="153"/>
      <c r="FSM55" s="153"/>
      <c r="FSN55" s="153"/>
      <c r="FSO55" s="153"/>
      <c r="FSP55" s="153"/>
      <c r="FSQ55" s="153"/>
      <c r="FSR55" s="153"/>
      <c r="FSS55" s="153"/>
      <c r="FST55" s="153"/>
      <c r="FSU55" s="153"/>
      <c r="FSV55" s="153"/>
      <c r="FSW55" s="153"/>
      <c r="FSX55" s="153"/>
      <c r="FSY55" s="153"/>
      <c r="FSZ55" s="153"/>
      <c r="FTA55" s="153"/>
      <c r="FTB55" s="153"/>
      <c r="FTC55" s="153"/>
      <c r="FTD55" s="153"/>
      <c r="FTE55" s="153"/>
      <c r="FTF55" s="153"/>
      <c r="FTG55" s="153"/>
      <c r="FTH55" s="153"/>
      <c r="FTI55" s="153"/>
      <c r="FTJ55" s="153"/>
      <c r="FTK55" s="153"/>
      <c r="FTL55" s="153"/>
      <c r="FTM55" s="153"/>
      <c r="FTN55" s="153"/>
      <c r="FTO55" s="153"/>
      <c r="FTP55" s="153"/>
      <c r="FTQ55" s="153"/>
      <c r="FTR55" s="153"/>
      <c r="FTS55" s="153"/>
      <c r="FTT55" s="153"/>
      <c r="FTU55" s="153"/>
      <c r="FTV55" s="153"/>
      <c r="FTW55" s="153"/>
      <c r="FTX55" s="153"/>
      <c r="FTY55" s="153"/>
      <c r="FTZ55" s="153"/>
      <c r="FUA55" s="153"/>
      <c r="FUB55" s="153"/>
      <c r="FUC55" s="153"/>
      <c r="FUD55" s="153"/>
      <c r="FUE55" s="153"/>
      <c r="FUF55" s="153"/>
      <c r="FUG55" s="153"/>
      <c r="FUH55" s="153"/>
      <c r="FUI55" s="153"/>
      <c r="FUJ55" s="153"/>
      <c r="FUK55" s="153"/>
      <c r="FUL55" s="153"/>
      <c r="FUM55" s="153"/>
      <c r="FUN55" s="153"/>
      <c r="FUO55" s="153"/>
      <c r="FUP55" s="153"/>
      <c r="FUQ55" s="153"/>
      <c r="FUR55" s="153"/>
      <c r="FUS55" s="153"/>
      <c r="FUT55" s="153"/>
      <c r="FUU55" s="153"/>
      <c r="FUV55" s="153"/>
      <c r="FUW55" s="153"/>
      <c r="FUX55" s="153"/>
      <c r="FUY55" s="153"/>
      <c r="FUZ55" s="153"/>
      <c r="FVA55" s="153"/>
      <c r="FVB55" s="153"/>
      <c r="FVC55" s="153"/>
      <c r="FVD55" s="153"/>
      <c r="FVE55" s="153"/>
      <c r="FVF55" s="153"/>
      <c r="FVG55" s="153"/>
      <c r="FVH55" s="153"/>
      <c r="FVI55" s="153"/>
      <c r="FVJ55" s="153"/>
      <c r="FVK55" s="153"/>
      <c r="FVL55" s="153"/>
      <c r="FVM55" s="153"/>
      <c r="FVN55" s="153"/>
      <c r="FVO55" s="153"/>
      <c r="FVP55" s="153"/>
      <c r="FVQ55" s="153"/>
      <c r="FVR55" s="153"/>
      <c r="FVS55" s="153"/>
      <c r="FVT55" s="153"/>
      <c r="FVU55" s="153"/>
      <c r="FVV55" s="153"/>
      <c r="FVW55" s="153"/>
      <c r="FVX55" s="153"/>
      <c r="FVY55" s="153"/>
      <c r="FVZ55" s="153"/>
      <c r="FWA55" s="153"/>
      <c r="FWB55" s="153"/>
      <c r="FWC55" s="153"/>
      <c r="FWD55" s="153"/>
      <c r="FWE55" s="153"/>
      <c r="FWF55" s="153"/>
      <c r="FWG55" s="153"/>
      <c r="FWH55" s="153"/>
      <c r="FWI55" s="153"/>
      <c r="FWJ55" s="153"/>
      <c r="FWK55" s="153"/>
      <c r="FWL55" s="153"/>
      <c r="FWM55" s="153"/>
      <c r="FWN55" s="153"/>
      <c r="FWO55" s="153"/>
      <c r="FWP55" s="153"/>
      <c r="FWQ55" s="153"/>
      <c r="FWR55" s="153"/>
      <c r="FWS55" s="153"/>
      <c r="FWT55" s="153"/>
      <c r="FWU55" s="153"/>
      <c r="FWV55" s="153"/>
      <c r="FWW55" s="153"/>
      <c r="FWX55" s="153"/>
      <c r="FWY55" s="153"/>
      <c r="FWZ55" s="153"/>
      <c r="FXA55" s="153"/>
      <c r="FXB55" s="153"/>
      <c r="FXC55" s="153"/>
      <c r="FXD55" s="153"/>
      <c r="FXE55" s="153"/>
      <c r="FXF55" s="153"/>
      <c r="FXG55" s="153"/>
      <c r="FXH55" s="153"/>
      <c r="FXI55" s="153"/>
      <c r="FXJ55" s="153"/>
      <c r="FXK55" s="153"/>
      <c r="FXL55" s="153"/>
      <c r="FXM55" s="153"/>
      <c r="FXN55" s="153"/>
      <c r="FXO55" s="153"/>
      <c r="FXP55" s="153"/>
      <c r="FXQ55" s="153"/>
      <c r="FXR55" s="153"/>
      <c r="FXS55" s="153"/>
      <c r="FXT55" s="153"/>
      <c r="FXU55" s="153"/>
      <c r="FXV55" s="153"/>
      <c r="FXW55" s="153"/>
      <c r="FXX55" s="153"/>
      <c r="FXY55" s="153"/>
      <c r="FXZ55" s="153"/>
      <c r="FYA55" s="153"/>
      <c r="FYB55" s="153"/>
      <c r="FYC55" s="153"/>
      <c r="FYD55" s="153"/>
      <c r="FYE55" s="153"/>
      <c r="FYF55" s="153"/>
      <c r="FYG55" s="153"/>
      <c r="FYH55" s="153"/>
      <c r="FYI55" s="153"/>
      <c r="FYJ55" s="153"/>
      <c r="FYK55" s="153"/>
      <c r="FYL55" s="153"/>
      <c r="FYM55" s="153"/>
      <c r="FYN55" s="153"/>
      <c r="FYO55" s="153"/>
      <c r="FYP55" s="153"/>
      <c r="FYQ55" s="153"/>
      <c r="FYR55" s="153"/>
      <c r="FYS55" s="153"/>
      <c r="FYT55" s="153"/>
      <c r="FYU55" s="153"/>
      <c r="FYV55" s="153"/>
      <c r="FYW55" s="153"/>
      <c r="FYX55" s="153"/>
      <c r="FYY55" s="153"/>
      <c r="FYZ55" s="153"/>
      <c r="FZA55" s="153"/>
      <c r="FZB55" s="153"/>
      <c r="FZC55" s="153"/>
      <c r="FZD55" s="153"/>
      <c r="FZE55" s="153"/>
      <c r="FZF55" s="153"/>
      <c r="FZG55" s="153"/>
      <c r="FZH55" s="153"/>
      <c r="FZI55" s="153"/>
      <c r="FZJ55" s="153"/>
      <c r="FZK55" s="153"/>
      <c r="FZL55" s="153"/>
      <c r="FZM55" s="153"/>
      <c r="FZN55" s="153"/>
      <c r="FZO55" s="153"/>
      <c r="FZP55" s="153"/>
      <c r="FZQ55" s="153"/>
      <c r="FZR55" s="153"/>
      <c r="FZS55" s="153"/>
      <c r="FZT55" s="153"/>
      <c r="FZU55" s="153"/>
      <c r="FZV55" s="153"/>
      <c r="FZW55" s="153"/>
      <c r="FZX55" s="153"/>
      <c r="FZY55" s="153"/>
      <c r="FZZ55" s="153"/>
      <c r="GAA55" s="153"/>
      <c r="GAB55" s="153"/>
      <c r="GAC55" s="153"/>
      <c r="GAD55" s="153"/>
      <c r="GAE55" s="153"/>
      <c r="GAF55" s="153"/>
      <c r="GAG55" s="153"/>
      <c r="GAH55" s="153"/>
      <c r="GAI55" s="153"/>
      <c r="GAJ55" s="153"/>
      <c r="GAK55" s="153"/>
      <c r="GAL55" s="153"/>
      <c r="GAM55" s="153"/>
      <c r="GAN55" s="153"/>
      <c r="GAO55" s="153"/>
      <c r="GAP55" s="153"/>
      <c r="GAQ55" s="153"/>
      <c r="GAR55" s="153"/>
      <c r="GAS55" s="153"/>
      <c r="GAT55" s="153"/>
      <c r="GAU55" s="153"/>
      <c r="GAV55" s="153"/>
      <c r="GAW55" s="153"/>
      <c r="GAX55" s="153"/>
      <c r="GAY55" s="153"/>
      <c r="GAZ55" s="153"/>
      <c r="GBA55" s="153"/>
      <c r="GBB55" s="153"/>
      <c r="GBC55" s="153"/>
      <c r="GBD55" s="153"/>
      <c r="GBE55" s="153"/>
      <c r="GBF55" s="153"/>
      <c r="GBG55" s="153"/>
      <c r="GBH55" s="153"/>
      <c r="GBI55" s="153"/>
      <c r="GBJ55" s="153"/>
      <c r="GBK55" s="153"/>
      <c r="GBL55" s="153"/>
      <c r="GBM55" s="153"/>
      <c r="GBN55" s="153"/>
      <c r="GBO55" s="153"/>
      <c r="GBP55" s="153"/>
      <c r="GBQ55" s="153"/>
      <c r="GBR55" s="153"/>
      <c r="GBS55" s="153"/>
      <c r="GBT55" s="153"/>
      <c r="GBU55" s="153"/>
      <c r="GBV55" s="153"/>
      <c r="GBW55" s="153"/>
      <c r="GBX55" s="153"/>
      <c r="GBY55" s="153"/>
      <c r="GBZ55" s="153"/>
      <c r="GCA55" s="153"/>
      <c r="GCB55" s="153"/>
      <c r="GCC55" s="153"/>
      <c r="GCD55" s="153"/>
      <c r="GCE55" s="153"/>
      <c r="GCF55" s="153"/>
      <c r="GCG55" s="153"/>
      <c r="GCH55" s="153"/>
      <c r="GCI55" s="153"/>
      <c r="GCJ55" s="153"/>
      <c r="GCK55" s="153"/>
      <c r="GCL55" s="153"/>
      <c r="GCM55" s="153"/>
      <c r="GCN55" s="153"/>
      <c r="GCO55" s="153"/>
      <c r="GCP55" s="153"/>
      <c r="GCQ55" s="153"/>
      <c r="GCR55" s="153"/>
      <c r="GCS55" s="153"/>
      <c r="GCT55" s="153"/>
      <c r="GCU55" s="153"/>
      <c r="GCV55" s="153"/>
      <c r="GCW55" s="153"/>
      <c r="GCX55" s="153"/>
      <c r="GCY55" s="153"/>
      <c r="GCZ55" s="153"/>
      <c r="GDA55" s="153"/>
      <c r="GDB55" s="153"/>
      <c r="GDC55" s="153"/>
      <c r="GDD55" s="153"/>
      <c r="GDE55" s="153"/>
      <c r="GDF55" s="153"/>
      <c r="GDG55" s="153"/>
      <c r="GDH55" s="153"/>
      <c r="GDI55" s="153"/>
      <c r="GDJ55" s="153"/>
      <c r="GDK55" s="153"/>
      <c r="GDL55" s="153"/>
      <c r="GDM55" s="153"/>
      <c r="GDN55" s="153"/>
      <c r="GDO55" s="153"/>
      <c r="GDP55" s="153"/>
      <c r="GDQ55" s="153"/>
      <c r="GDR55" s="153"/>
      <c r="GDS55" s="153"/>
      <c r="GDT55" s="153"/>
      <c r="GDU55" s="153"/>
      <c r="GDV55" s="153"/>
      <c r="GDW55" s="153"/>
      <c r="GDX55" s="153"/>
      <c r="GDY55" s="153"/>
      <c r="GDZ55" s="153"/>
      <c r="GEA55" s="153"/>
      <c r="GEB55" s="153"/>
      <c r="GEC55" s="153"/>
      <c r="GED55" s="153"/>
      <c r="GEE55" s="153"/>
      <c r="GEF55" s="153"/>
      <c r="GEG55" s="153"/>
      <c r="GEH55" s="153"/>
      <c r="GEI55" s="153"/>
      <c r="GEJ55" s="153"/>
      <c r="GEK55" s="153"/>
      <c r="GEL55" s="153"/>
      <c r="GEM55" s="153"/>
      <c r="GEN55" s="153"/>
      <c r="GEO55" s="153"/>
      <c r="GEP55" s="153"/>
      <c r="GEQ55" s="153"/>
      <c r="GER55" s="153"/>
      <c r="GES55" s="153"/>
      <c r="GET55" s="153"/>
      <c r="GEU55" s="153"/>
      <c r="GEV55" s="153"/>
      <c r="GEW55" s="153"/>
      <c r="GEX55" s="153"/>
      <c r="GEY55" s="153"/>
      <c r="GEZ55" s="153"/>
      <c r="GFA55" s="153"/>
      <c r="GFB55" s="153"/>
      <c r="GFC55" s="153"/>
      <c r="GFD55" s="153"/>
      <c r="GFE55" s="153"/>
      <c r="GFF55" s="153"/>
      <c r="GFG55" s="153"/>
      <c r="GFH55" s="153"/>
      <c r="GFI55" s="153"/>
      <c r="GFJ55" s="153"/>
      <c r="GFK55" s="153"/>
      <c r="GFL55" s="153"/>
      <c r="GFM55" s="153"/>
      <c r="GFN55" s="153"/>
      <c r="GFO55" s="153"/>
      <c r="GFP55" s="153"/>
      <c r="GFQ55" s="153"/>
      <c r="GFR55" s="153"/>
      <c r="GFS55" s="153"/>
      <c r="GFT55" s="153"/>
      <c r="GFU55" s="153"/>
      <c r="GFV55" s="153"/>
      <c r="GFW55" s="153"/>
      <c r="GFX55" s="153"/>
      <c r="GFY55" s="153"/>
      <c r="GFZ55" s="153"/>
      <c r="GGA55" s="153"/>
      <c r="GGB55" s="153"/>
      <c r="GGC55" s="153"/>
      <c r="GGD55" s="153"/>
      <c r="GGE55" s="153"/>
      <c r="GGF55" s="153"/>
      <c r="GGG55" s="153"/>
      <c r="GGH55" s="153"/>
      <c r="GGI55" s="153"/>
      <c r="GGJ55" s="153"/>
      <c r="GGK55" s="153"/>
      <c r="GGL55" s="153"/>
      <c r="GGM55" s="153"/>
      <c r="GGN55" s="153"/>
      <c r="GGO55" s="153"/>
      <c r="GGP55" s="153"/>
      <c r="GGQ55" s="153"/>
      <c r="GGR55" s="153"/>
      <c r="GGS55" s="153"/>
      <c r="GGT55" s="153"/>
      <c r="GGU55" s="153"/>
      <c r="GGV55" s="153"/>
      <c r="GGW55" s="153"/>
      <c r="GGX55" s="153"/>
      <c r="GGY55" s="153"/>
      <c r="GGZ55" s="153"/>
      <c r="GHA55" s="153"/>
      <c r="GHB55" s="153"/>
      <c r="GHC55" s="153"/>
      <c r="GHD55" s="153"/>
      <c r="GHE55" s="153"/>
      <c r="GHF55" s="153"/>
      <c r="GHG55" s="153"/>
      <c r="GHH55" s="153"/>
      <c r="GHI55" s="153"/>
      <c r="GHJ55" s="153"/>
      <c r="GHK55" s="153"/>
      <c r="GHL55" s="153"/>
      <c r="GHM55" s="153"/>
      <c r="GHN55" s="153"/>
      <c r="GHO55" s="153"/>
      <c r="GHP55" s="153"/>
      <c r="GHQ55" s="153"/>
      <c r="GHR55" s="153"/>
      <c r="GHS55" s="153"/>
      <c r="GHT55" s="153"/>
      <c r="GHU55" s="153"/>
      <c r="GHV55" s="153"/>
      <c r="GHW55" s="153"/>
      <c r="GHX55" s="153"/>
      <c r="GHY55" s="153"/>
      <c r="GHZ55" s="153"/>
      <c r="GIA55" s="153"/>
      <c r="GIB55" s="153"/>
      <c r="GIC55" s="153"/>
      <c r="GID55" s="153"/>
      <c r="GIE55" s="153"/>
      <c r="GIF55" s="153"/>
      <c r="GIG55" s="153"/>
      <c r="GIH55" s="153"/>
      <c r="GII55" s="153"/>
      <c r="GIJ55" s="153"/>
      <c r="GIK55" s="153"/>
      <c r="GIL55" s="153"/>
      <c r="GIM55" s="153"/>
      <c r="GIN55" s="153"/>
      <c r="GIO55" s="153"/>
      <c r="GIP55" s="153"/>
      <c r="GIQ55" s="153"/>
      <c r="GIR55" s="153"/>
      <c r="GIS55" s="153"/>
      <c r="GIT55" s="153"/>
      <c r="GIU55" s="153"/>
      <c r="GIV55" s="153"/>
      <c r="GIW55" s="153"/>
      <c r="GIX55" s="153"/>
      <c r="GIY55" s="153"/>
      <c r="GIZ55" s="153"/>
      <c r="GJA55" s="153"/>
      <c r="GJB55" s="153"/>
      <c r="GJC55" s="153"/>
      <c r="GJD55" s="153"/>
      <c r="GJE55" s="153"/>
      <c r="GJF55" s="153"/>
      <c r="GJG55" s="153"/>
      <c r="GJH55" s="153"/>
      <c r="GJI55" s="153"/>
      <c r="GJJ55" s="153"/>
      <c r="GJK55" s="153"/>
      <c r="GJL55" s="153"/>
      <c r="GJM55" s="153"/>
      <c r="GJN55" s="153"/>
      <c r="GJO55" s="153"/>
      <c r="GJP55" s="153"/>
      <c r="GJQ55" s="153"/>
      <c r="GJR55" s="153"/>
      <c r="GJS55" s="153"/>
      <c r="GJT55" s="153"/>
      <c r="GJU55" s="153"/>
      <c r="GJV55" s="153"/>
      <c r="GJW55" s="153"/>
      <c r="GJX55" s="153"/>
      <c r="GJY55" s="153"/>
      <c r="GJZ55" s="153"/>
      <c r="GKA55" s="153"/>
      <c r="GKB55" s="153"/>
      <c r="GKC55" s="153"/>
      <c r="GKD55" s="153"/>
      <c r="GKE55" s="153"/>
      <c r="GKF55" s="153"/>
      <c r="GKG55" s="153"/>
      <c r="GKH55" s="153"/>
      <c r="GKI55" s="153"/>
      <c r="GKJ55" s="153"/>
      <c r="GKK55" s="153"/>
      <c r="GKL55" s="153"/>
      <c r="GKM55" s="153"/>
      <c r="GKN55" s="153"/>
      <c r="GKO55" s="153"/>
      <c r="GKP55" s="153"/>
      <c r="GKQ55" s="153"/>
      <c r="GKR55" s="153"/>
      <c r="GKS55" s="153"/>
      <c r="GKT55" s="153"/>
      <c r="GKU55" s="153"/>
      <c r="GKV55" s="153"/>
      <c r="GKW55" s="153"/>
      <c r="GKX55" s="153"/>
      <c r="GKY55" s="153"/>
      <c r="GKZ55" s="153"/>
      <c r="GLA55" s="153"/>
      <c r="GLB55" s="153"/>
      <c r="GLC55" s="153"/>
      <c r="GLD55" s="153"/>
      <c r="GLE55" s="153"/>
      <c r="GLF55" s="153"/>
      <c r="GLG55" s="153"/>
      <c r="GLH55" s="153"/>
      <c r="GLI55" s="153"/>
      <c r="GLJ55" s="153"/>
      <c r="GLK55" s="153"/>
      <c r="GLL55" s="153"/>
      <c r="GLM55" s="153"/>
      <c r="GLN55" s="153"/>
      <c r="GLO55" s="153"/>
      <c r="GLP55" s="153"/>
      <c r="GLQ55" s="153"/>
      <c r="GLR55" s="153"/>
      <c r="GLS55" s="153"/>
      <c r="GLT55" s="153"/>
      <c r="GLU55" s="153"/>
      <c r="GLV55" s="153"/>
      <c r="GLW55" s="153"/>
      <c r="GLX55" s="153"/>
      <c r="GLY55" s="153"/>
      <c r="GLZ55" s="153"/>
      <c r="GMA55" s="153"/>
      <c r="GMB55" s="153"/>
      <c r="GMC55" s="153"/>
      <c r="GMD55" s="153"/>
      <c r="GME55" s="153"/>
      <c r="GMF55" s="153"/>
      <c r="GMG55" s="153"/>
      <c r="GMH55" s="153"/>
      <c r="GMI55" s="153"/>
      <c r="GMJ55" s="153"/>
      <c r="GMK55" s="153"/>
      <c r="GML55" s="153"/>
      <c r="GMM55" s="153"/>
      <c r="GMN55" s="153"/>
      <c r="GMO55" s="153"/>
      <c r="GMP55" s="153"/>
      <c r="GMQ55" s="153"/>
      <c r="GMR55" s="153"/>
      <c r="GMS55" s="153"/>
      <c r="GMT55" s="153"/>
      <c r="GMU55" s="153"/>
      <c r="GMV55" s="153"/>
      <c r="GMW55" s="153"/>
      <c r="GMX55" s="153"/>
      <c r="GMY55" s="153"/>
      <c r="GMZ55" s="153"/>
      <c r="GNA55" s="153"/>
      <c r="GNB55" s="153"/>
      <c r="GNC55" s="153"/>
      <c r="GND55" s="153"/>
      <c r="GNE55" s="153"/>
      <c r="GNF55" s="153"/>
      <c r="GNG55" s="153"/>
      <c r="GNH55" s="153"/>
      <c r="GNI55" s="153"/>
      <c r="GNJ55" s="153"/>
      <c r="GNK55" s="153"/>
      <c r="GNL55" s="153"/>
      <c r="GNM55" s="153"/>
      <c r="GNN55" s="153"/>
      <c r="GNO55" s="153"/>
      <c r="GNP55" s="153"/>
      <c r="GNQ55" s="153"/>
      <c r="GNR55" s="153"/>
      <c r="GNS55" s="153"/>
      <c r="GNT55" s="153"/>
      <c r="GNU55" s="153"/>
      <c r="GNV55" s="153"/>
      <c r="GNW55" s="153"/>
      <c r="GNX55" s="153"/>
      <c r="GNY55" s="153"/>
      <c r="GNZ55" s="153"/>
      <c r="GOA55" s="153"/>
      <c r="GOB55" s="153"/>
      <c r="GOC55" s="153"/>
      <c r="GOD55" s="153"/>
      <c r="GOE55" s="153"/>
      <c r="GOF55" s="153"/>
      <c r="GOG55" s="153"/>
      <c r="GOH55" s="153"/>
      <c r="GOI55" s="153"/>
      <c r="GOJ55" s="153"/>
      <c r="GOK55" s="153"/>
      <c r="GOL55" s="153"/>
      <c r="GOM55" s="153"/>
      <c r="GON55" s="153"/>
      <c r="GOO55" s="153"/>
      <c r="GOP55" s="153"/>
      <c r="GOQ55" s="153"/>
      <c r="GOR55" s="153"/>
      <c r="GOS55" s="153"/>
      <c r="GOT55" s="153"/>
      <c r="GOU55" s="153"/>
      <c r="GOV55" s="153"/>
      <c r="GOW55" s="153"/>
      <c r="GOX55" s="153"/>
      <c r="GOY55" s="153"/>
      <c r="GOZ55" s="153"/>
      <c r="GPA55" s="153"/>
      <c r="GPB55" s="153"/>
      <c r="GPC55" s="153"/>
      <c r="GPD55" s="153"/>
      <c r="GPE55" s="153"/>
      <c r="GPF55" s="153"/>
      <c r="GPG55" s="153"/>
      <c r="GPH55" s="153"/>
      <c r="GPI55" s="153"/>
      <c r="GPJ55" s="153"/>
      <c r="GPK55" s="153"/>
      <c r="GPL55" s="153"/>
      <c r="GPM55" s="153"/>
      <c r="GPN55" s="153"/>
      <c r="GPO55" s="153"/>
      <c r="GPP55" s="153"/>
      <c r="GPQ55" s="153"/>
      <c r="GPR55" s="153"/>
      <c r="GPS55" s="153"/>
      <c r="GPT55" s="153"/>
      <c r="GPU55" s="153"/>
      <c r="GPV55" s="153"/>
      <c r="GPW55" s="153"/>
      <c r="GPX55" s="153"/>
      <c r="GPY55" s="153"/>
      <c r="GPZ55" s="153"/>
      <c r="GQA55" s="153"/>
      <c r="GQB55" s="153"/>
      <c r="GQC55" s="153"/>
      <c r="GQD55" s="153"/>
      <c r="GQE55" s="153"/>
      <c r="GQF55" s="153"/>
      <c r="GQG55" s="153"/>
      <c r="GQH55" s="153"/>
      <c r="GQI55" s="153"/>
      <c r="GQJ55" s="153"/>
      <c r="GQK55" s="153"/>
      <c r="GQL55" s="153"/>
      <c r="GQM55" s="153"/>
      <c r="GQN55" s="153"/>
      <c r="GQO55" s="153"/>
      <c r="GQP55" s="153"/>
      <c r="GQQ55" s="153"/>
      <c r="GQR55" s="153"/>
      <c r="GQS55" s="153"/>
      <c r="GQT55" s="153"/>
      <c r="GQU55" s="153"/>
      <c r="GQV55" s="153"/>
      <c r="GQW55" s="153"/>
      <c r="GQX55" s="153"/>
      <c r="GQY55" s="153"/>
      <c r="GQZ55" s="153"/>
      <c r="GRA55" s="153"/>
      <c r="GRB55" s="153"/>
      <c r="GRC55" s="153"/>
      <c r="GRD55" s="153"/>
      <c r="GRE55" s="153"/>
      <c r="GRF55" s="153"/>
      <c r="GRG55" s="153"/>
      <c r="GRH55" s="153"/>
      <c r="GRI55" s="153"/>
      <c r="GRJ55" s="153"/>
      <c r="GRK55" s="153"/>
      <c r="GRL55" s="153"/>
      <c r="GRM55" s="153"/>
      <c r="GRN55" s="153"/>
      <c r="GRO55" s="153"/>
      <c r="GRP55" s="153"/>
      <c r="GRQ55" s="153"/>
      <c r="GRR55" s="153"/>
      <c r="GRS55" s="153"/>
      <c r="GRT55" s="153"/>
      <c r="GRU55" s="153"/>
      <c r="GRV55" s="153"/>
      <c r="GRW55" s="153"/>
      <c r="GRX55" s="153"/>
      <c r="GRY55" s="153"/>
      <c r="GRZ55" s="153"/>
      <c r="GSA55" s="153"/>
      <c r="GSB55" s="153"/>
      <c r="GSC55" s="153"/>
      <c r="GSD55" s="153"/>
      <c r="GSE55" s="153"/>
      <c r="GSF55" s="153"/>
      <c r="GSG55" s="153"/>
      <c r="GSH55" s="153"/>
      <c r="GSI55" s="153"/>
      <c r="GSJ55" s="153"/>
      <c r="GSK55" s="153"/>
      <c r="GSL55" s="153"/>
      <c r="GSM55" s="153"/>
      <c r="GSN55" s="153"/>
      <c r="GSO55" s="153"/>
      <c r="GSP55" s="153"/>
      <c r="GSQ55" s="153"/>
      <c r="GSR55" s="153"/>
      <c r="GSS55" s="153"/>
      <c r="GST55" s="153"/>
      <c r="GSU55" s="153"/>
      <c r="GSV55" s="153"/>
      <c r="GSW55" s="153"/>
      <c r="GSX55" s="153"/>
      <c r="GSY55" s="153"/>
      <c r="GSZ55" s="153"/>
      <c r="GTA55" s="153"/>
      <c r="GTB55" s="153"/>
      <c r="GTC55" s="153"/>
      <c r="GTD55" s="153"/>
      <c r="GTE55" s="153"/>
      <c r="GTF55" s="153"/>
      <c r="GTG55" s="153"/>
      <c r="GTH55" s="153"/>
      <c r="GTI55" s="153"/>
      <c r="GTJ55" s="153"/>
      <c r="GTK55" s="153"/>
      <c r="GTL55" s="153"/>
      <c r="GTM55" s="153"/>
      <c r="GTN55" s="153"/>
      <c r="GTO55" s="153"/>
      <c r="GTP55" s="153"/>
      <c r="GTQ55" s="153"/>
      <c r="GTR55" s="153"/>
      <c r="GTS55" s="153"/>
      <c r="GTT55" s="153"/>
      <c r="GTU55" s="153"/>
      <c r="GTV55" s="153"/>
      <c r="GTW55" s="153"/>
      <c r="GTX55" s="153"/>
      <c r="GTY55" s="153"/>
      <c r="GTZ55" s="153"/>
      <c r="GUA55" s="153"/>
      <c r="GUB55" s="153"/>
      <c r="GUC55" s="153"/>
      <c r="GUD55" s="153"/>
      <c r="GUE55" s="153"/>
      <c r="GUF55" s="153"/>
      <c r="GUG55" s="153"/>
      <c r="GUH55" s="153"/>
      <c r="GUI55" s="153"/>
      <c r="GUJ55" s="153"/>
      <c r="GUK55" s="153"/>
      <c r="GUL55" s="153"/>
      <c r="GUM55" s="153"/>
      <c r="GUN55" s="153"/>
      <c r="GUO55" s="153"/>
      <c r="GUP55" s="153"/>
      <c r="GUQ55" s="153"/>
      <c r="GUR55" s="153"/>
      <c r="GUS55" s="153"/>
      <c r="GUT55" s="153"/>
      <c r="GUU55" s="153"/>
      <c r="GUV55" s="153"/>
      <c r="GUW55" s="153"/>
      <c r="GUX55" s="153"/>
      <c r="GUY55" s="153"/>
      <c r="GUZ55" s="153"/>
      <c r="GVA55" s="153"/>
      <c r="GVB55" s="153"/>
      <c r="GVC55" s="153"/>
      <c r="GVD55" s="153"/>
      <c r="GVE55" s="153"/>
      <c r="GVF55" s="153"/>
      <c r="GVG55" s="153"/>
      <c r="GVH55" s="153"/>
      <c r="GVI55" s="153"/>
      <c r="GVJ55" s="153"/>
      <c r="GVK55" s="153"/>
      <c r="GVL55" s="153"/>
      <c r="GVM55" s="153"/>
      <c r="GVN55" s="153"/>
      <c r="GVO55" s="153"/>
      <c r="GVP55" s="153"/>
      <c r="GVQ55" s="153"/>
      <c r="GVR55" s="153"/>
      <c r="GVS55" s="153"/>
      <c r="GVT55" s="153"/>
      <c r="GVU55" s="153"/>
      <c r="GVV55" s="153"/>
      <c r="GVW55" s="153"/>
      <c r="GVX55" s="153"/>
      <c r="GVY55" s="153"/>
      <c r="GVZ55" s="153"/>
      <c r="GWA55" s="153"/>
      <c r="GWB55" s="153"/>
      <c r="GWC55" s="153"/>
      <c r="GWD55" s="153"/>
      <c r="GWE55" s="153"/>
      <c r="GWF55" s="153"/>
      <c r="GWG55" s="153"/>
      <c r="GWH55" s="153"/>
      <c r="GWI55" s="153"/>
      <c r="GWJ55" s="153"/>
      <c r="GWK55" s="153"/>
      <c r="GWL55" s="153"/>
      <c r="GWM55" s="153"/>
      <c r="GWN55" s="153"/>
      <c r="GWO55" s="153"/>
      <c r="GWP55" s="153"/>
      <c r="GWQ55" s="153"/>
      <c r="GWR55" s="153"/>
      <c r="GWS55" s="153"/>
      <c r="GWT55" s="153"/>
      <c r="GWU55" s="153"/>
      <c r="GWV55" s="153"/>
      <c r="GWW55" s="153"/>
      <c r="GWX55" s="153"/>
      <c r="GWY55" s="153"/>
      <c r="GWZ55" s="153"/>
      <c r="GXA55" s="153"/>
      <c r="GXB55" s="153"/>
      <c r="GXC55" s="153"/>
      <c r="GXD55" s="153"/>
      <c r="GXE55" s="153"/>
      <c r="GXF55" s="153"/>
      <c r="GXG55" s="153"/>
      <c r="GXH55" s="153"/>
      <c r="GXI55" s="153"/>
      <c r="GXJ55" s="153"/>
      <c r="GXK55" s="153"/>
      <c r="GXL55" s="153"/>
      <c r="GXM55" s="153"/>
      <c r="GXN55" s="153"/>
      <c r="GXO55" s="153"/>
      <c r="GXP55" s="153"/>
      <c r="GXQ55" s="153"/>
      <c r="GXR55" s="153"/>
      <c r="GXS55" s="153"/>
      <c r="GXT55" s="153"/>
      <c r="GXU55" s="153"/>
      <c r="GXV55" s="153"/>
      <c r="GXW55" s="153"/>
      <c r="GXX55" s="153"/>
      <c r="GXY55" s="153"/>
      <c r="GXZ55" s="153"/>
      <c r="GYA55" s="153"/>
      <c r="GYB55" s="153"/>
      <c r="GYC55" s="153"/>
      <c r="GYD55" s="153"/>
      <c r="GYE55" s="153"/>
      <c r="GYF55" s="153"/>
      <c r="GYG55" s="153"/>
      <c r="GYH55" s="153"/>
      <c r="GYI55" s="153"/>
      <c r="GYJ55" s="153"/>
      <c r="GYK55" s="153"/>
      <c r="GYL55" s="153"/>
      <c r="GYM55" s="153"/>
      <c r="GYN55" s="153"/>
      <c r="GYO55" s="153"/>
      <c r="GYP55" s="153"/>
      <c r="GYQ55" s="153"/>
      <c r="GYR55" s="153"/>
      <c r="GYS55" s="153"/>
      <c r="GYT55" s="153"/>
      <c r="GYU55" s="153"/>
      <c r="GYV55" s="153"/>
      <c r="GYW55" s="153"/>
      <c r="GYX55" s="153"/>
      <c r="GYY55" s="153"/>
      <c r="GYZ55" s="153"/>
      <c r="GZA55" s="153"/>
      <c r="GZB55" s="153"/>
      <c r="GZC55" s="153"/>
      <c r="GZD55" s="153"/>
      <c r="GZE55" s="153"/>
      <c r="GZF55" s="153"/>
      <c r="GZG55" s="153"/>
      <c r="GZH55" s="153"/>
      <c r="GZI55" s="153"/>
      <c r="GZJ55" s="153"/>
      <c r="GZK55" s="153"/>
      <c r="GZL55" s="153"/>
      <c r="GZM55" s="153"/>
      <c r="GZN55" s="153"/>
      <c r="GZO55" s="153"/>
      <c r="GZP55" s="153"/>
      <c r="GZQ55" s="153"/>
      <c r="GZR55" s="153"/>
      <c r="GZS55" s="153"/>
      <c r="GZT55" s="153"/>
      <c r="GZU55" s="153"/>
      <c r="GZV55" s="153"/>
      <c r="GZW55" s="153"/>
      <c r="GZX55" s="153"/>
      <c r="GZY55" s="153"/>
      <c r="GZZ55" s="153"/>
      <c r="HAA55" s="153"/>
      <c r="HAB55" s="153"/>
      <c r="HAC55" s="153"/>
      <c r="HAD55" s="153"/>
      <c r="HAE55" s="153"/>
      <c r="HAF55" s="153"/>
      <c r="HAG55" s="153"/>
      <c r="HAH55" s="153"/>
      <c r="HAI55" s="153"/>
      <c r="HAJ55" s="153"/>
      <c r="HAK55" s="153"/>
      <c r="HAL55" s="153"/>
      <c r="HAM55" s="153"/>
      <c r="HAN55" s="153"/>
      <c r="HAO55" s="153"/>
      <c r="HAP55" s="153"/>
      <c r="HAQ55" s="153"/>
      <c r="HAR55" s="153"/>
      <c r="HAS55" s="153"/>
      <c r="HAT55" s="153"/>
      <c r="HAU55" s="153"/>
      <c r="HAV55" s="153"/>
      <c r="HAW55" s="153"/>
      <c r="HAX55" s="153"/>
      <c r="HAY55" s="153"/>
      <c r="HAZ55" s="153"/>
      <c r="HBA55" s="153"/>
      <c r="HBB55" s="153"/>
      <c r="HBC55" s="153"/>
      <c r="HBD55" s="153"/>
      <c r="HBE55" s="153"/>
      <c r="HBF55" s="153"/>
      <c r="HBG55" s="153"/>
      <c r="HBH55" s="153"/>
      <c r="HBI55" s="153"/>
      <c r="HBJ55" s="153"/>
      <c r="HBK55" s="153"/>
      <c r="HBL55" s="153"/>
      <c r="HBM55" s="153"/>
      <c r="HBN55" s="153"/>
      <c r="HBO55" s="153"/>
      <c r="HBP55" s="153"/>
      <c r="HBQ55" s="153"/>
      <c r="HBR55" s="153"/>
      <c r="HBS55" s="153"/>
      <c r="HBT55" s="153"/>
      <c r="HBU55" s="153"/>
      <c r="HBV55" s="153"/>
      <c r="HBW55" s="153"/>
      <c r="HBX55" s="153"/>
      <c r="HBY55" s="153"/>
      <c r="HBZ55" s="153"/>
      <c r="HCA55" s="153"/>
      <c r="HCB55" s="153"/>
      <c r="HCC55" s="153"/>
      <c r="HCD55" s="153"/>
      <c r="HCE55" s="153"/>
      <c r="HCF55" s="153"/>
      <c r="HCG55" s="153"/>
      <c r="HCH55" s="153"/>
      <c r="HCI55" s="153"/>
      <c r="HCJ55" s="153"/>
      <c r="HCK55" s="153"/>
      <c r="HCL55" s="153"/>
      <c r="HCM55" s="153"/>
      <c r="HCN55" s="153"/>
      <c r="HCO55" s="153"/>
      <c r="HCP55" s="153"/>
      <c r="HCQ55" s="153"/>
      <c r="HCR55" s="153"/>
      <c r="HCS55" s="153"/>
      <c r="HCT55" s="153"/>
      <c r="HCU55" s="153"/>
      <c r="HCV55" s="153"/>
      <c r="HCW55" s="153"/>
      <c r="HCX55" s="153"/>
      <c r="HCY55" s="153"/>
      <c r="HCZ55" s="153"/>
      <c r="HDA55" s="153"/>
      <c r="HDB55" s="153"/>
      <c r="HDC55" s="153"/>
      <c r="HDD55" s="153"/>
      <c r="HDE55" s="153"/>
      <c r="HDF55" s="153"/>
      <c r="HDG55" s="153"/>
      <c r="HDH55" s="153"/>
      <c r="HDI55" s="153"/>
      <c r="HDJ55" s="153"/>
      <c r="HDK55" s="153"/>
      <c r="HDL55" s="153"/>
      <c r="HDM55" s="153"/>
      <c r="HDN55" s="153"/>
      <c r="HDO55" s="153"/>
      <c r="HDP55" s="153"/>
      <c r="HDQ55" s="153"/>
      <c r="HDR55" s="153"/>
      <c r="HDS55" s="153"/>
      <c r="HDT55" s="153"/>
      <c r="HDU55" s="153"/>
      <c r="HDV55" s="153"/>
      <c r="HDW55" s="153"/>
      <c r="HDX55" s="153"/>
      <c r="HDY55" s="153"/>
      <c r="HDZ55" s="153"/>
      <c r="HEA55" s="153"/>
      <c r="HEB55" s="153"/>
      <c r="HEC55" s="153"/>
      <c r="HED55" s="153"/>
      <c r="HEE55" s="153"/>
      <c r="HEF55" s="153"/>
      <c r="HEG55" s="153"/>
      <c r="HEH55" s="153"/>
      <c r="HEI55" s="153"/>
      <c r="HEJ55" s="153"/>
      <c r="HEK55" s="153"/>
      <c r="HEL55" s="153"/>
      <c r="HEM55" s="153"/>
      <c r="HEN55" s="153"/>
      <c r="HEO55" s="153"/>
      <c r="HEP55" s="153"/>
      <c r="HEQ55" s="153"/>
      <c r="HER55" s="153"/>
      <c r="HES55" s="153"/>
      <c r="HET55" s="153"/>
      <c r="HEU55" s="153"/>
      <c r="HEV55" s="153"/>
      <c r="HEW55" s="153"/>
      <c r="HEX55" s="153"/>
      <c r="HEY55" s="153"/>
      <c r="HEZ55" s="153"/>
      <c r="HFA55" s="153"/>
      <c r="HFB55" s="153"/>
      <c r="HFC55" s="153"/>
      <c r="HFD55" s="153"/>
      <c r="HFE55" s="153"/>
      <c r="HFF55" s="153"/>
      <c r="HFG55" s="153"/>
      <c r="HFH55" s="153"/>
      <c r="HFI55" s="153"/>
      <c r="HFJ55" s="153"/>
      <c r="HFK55" s="153"/>
      <c r="HFL55" s="153"/>
      <c r="HFM55" s="153"/>
      <c r="HFN55" s="153"/>
      <c r="HFO55" s="153"/>
      <c r="HFP55" s="153"/>
      <c r="HFQ55" s="153"/>
      <c r="HFR55" s="153"/>
      <c r="HFS55" s="153"/>
      <c r="HFT55" s="153"/>
      <c r="HFU55" s="153"/>
      <c r="HFV55" s="153"/>
      <c r="HFW55" s="153"/>
      <c r="HFX55" s="153"/>
      <c r="HFY55" s="153"/>
      <c r="HFZ55" s="153"/>
      <c r="HGA55" s="153"/>
      <c r="HGB55" s="153"/>
      <c r="HGC55" s="153"/>
      <c r="HGD55" s="153"/>
      <c r="HGE55" s="153"/>
      <c r="HGF55" s="153"/>
      <c r="HGG55" s="153"/>
      <c r="HGH55" s="153"/>
      <c r="HGI55" s="153"/>
      <c r="HGJ55" s="153"/>
      <c r="HGK55" s="153"/>
      <c r="HGL55" s="153"/>
      <c r="HGM55" s="153"/>
      <c r="HGN55" s="153"/>
      <c r="HGO55" s="153"/>
      <c r="HGP55" s="153"/>
      <c r="HGQ55" s="153"/>
      <c r="HGR55" s="153"/>
      <c r="HGS55" s="153"/>
      <c r="HGT55" s="153"/>
      <c r="HGU55" s="153"/>
      <c r="HGV55" s="153"/>
      <c r="HGW55" s="153"/>
      <c r="HGX55" s="153"/>
      <c r="HGY55" s="153"/>
      <c r="HGZ55" s="153"/>
      <c r="HHA55" s="153"/>
      <c r="HHB55" s="153"/>
      <c r="HHC55" s="153"/>
      <c r="HHD55" s="153"/>
      <c r="HHE55" s="153"/>
      <c r="HHF55" s="153"/>
      <c r="HHG55" s="153"/>
      <c r="HHH55" s="153"/>
      <c r="HHI55" s="153"/>
      <c r="HHJ55" s="153"/>
      <c r="HHK55" s="153"/>
      <c r="HHL55" s="153"/>
      <c r="HHM55" s="153"/>
      <c r="HHN55" s="153"/>
      <c r="HHO55" s="153"/>
      <c r="HHP55" s="153"/>
      <c r="HHQ55" s="153"/>
      <c r="HHR55" s="153"/>
      <c r="HHS55" s="153"/>
      <c r="HHT55" s="153"/>
      <c r="HHU55" s="153"/>
      <c r="HHV55" s="153"/>
      <c r="HHW55" s="153"/>
      <c r="HHX55" s="153"/>
      <c r="HHY55" s="153"/>
      <c r="HHZ55" s="153"/>
      <c r="HIA55" s="153"/>
      <c r="HIB55" s="153"/>
      <c r="HIC55" s="153"/>
      <c r="HID55" s="153"/>
      <c r="HIE55" s="153"/>
      <c r="HIF55" s="153"/>
      <c r="HIG55" s="153"/>
      <c r="HIH55" s="153"/>
      <c r="HII55" s="153"/>
      <c r="HIJ55" s="153"/>
      <c r="HIK55" s="153"/>
      <c r="HIL55" s="153"/>
      <c r="HIM55" s="153"/>
      <c r="HIN55" s="153"/>
      <c r="HIO55" s="153"/>
      <c r="HIP55" s="153"/>
      <c r="HIQ55" s="153"/>
      <c r="HIR55" s="153"/>
      <c r="HIS55" s="153"/>
      <c r="HIT55" s="153"/>
      <c r="HIU55" s="153"/>
      <c r="HIV55" s="153"/>
      <c r="HIW55" s="153"/>
      <c r="HIX55" s="153"/>
      <c r="HIY55" s="153"/>
      <c r="HIZ55" s="153"/>
      <c r="HJA55" s="153"/>
      <c r="HJB55" s="153"/>
      <c r="HJC55" s="153"/>
      <c r="HJD55" s="153"/>
      <c r="HJE55" s="153"/>
      <c r="HJF55" s="153"/>
      <c r="HJG55" s="153"/>
      <c r="HJH55" s="153"/>
      <c r="HJI55" s="153"/>
      <c r="HJJ55" s="153"/>
      <c r="HJK55" s="153"/>
      <c r="HJL55" s="153"/>
      <c r="HJM55" s="153"/>
      <c r="HJN55" s="153"/>
      <c r="HJO55" s="153"/>
      <c r="HJP55" s="153"/>
      <c r="HJQ55" s="153"/>
      <c r="HJR55" s="153"/>
      <c r="HJS55" s="153"/>
      <c r="HJT55" s="153"/>
      <c r="HJU55" s="153"/>
      <c r="HJV55" s="153"/>
      <c r="HJW55" s="153"/>
      <c r="HJX55" s="153"/>
      <c r="HJY55" s="153"/>
      <c r="HJZ55" s="153"/>
      <c r="HKA55" s="153"/>
      <c r="HKB55" s="153"/>
      <c r="HKC55" s="153"/>
      <c r="HKD55" s="153"/>
      <c r="HKE55" s="153"/>
      <c r="HKF55" s="153"/>
      <c r="HKG55" s="153"/>
      <c r="HKH55" s="153"/>
      <c r="HKI55" s="153"/>
      <c r="HKJ55" s="153"/>
      <c r="HKK55" s="153"/>
      <c r="HKL55" s="153"/>
      <c r="HKM55" s="153"/>
      <c r="HKN55" s="153"/>
      <c r="HKO55" s="153"/>
      <c r="HKP55" s="153"/>
      <c r="HKQ55" s="153"/>
      <c r="HKR55" s="153"/>
      <c r="HKS55" s="153"/>
      <c r="HKT55" s="153"/>
      <c r="HKU55" s="153"/>
      <c r="HKV55" s="153"/>
      <c r="HKW55" s="153"/>
      <c r="HKX55" s="153"/>
      <c r="HKY55" s="153"/>
      <c r="HKZ55" s="153"/>
      <c r="HLA55" s="153"/>
      <c r="HLB55" s="153"/>
      <c r="HLC55" s="153"/>
      <c r="HLD55" s="153"/>
      <c r="HLE55" s="153"/>
      <c r="HLF55" s="153"/>
      <c r="HLG55" s="153"/>
      <c r="HLH55" s="153"/>
      <c r="HLI55" s="153"/>
      <c r="HLJ55" s="153"/>
      <c r="HLK55" s="153"/>
      <c r="HLL55" s="153"/>
      <c r="HLM55" s="153"/>
      <c r="HLN55" s="153"/>
      <c r="HLO55" s="153"/>
      <c r="HLP55" s="153"/>
      <c r="HLQ55" s="153"/>
      <c r="HLR55" s="153"/>
      <c r="HLS55" s="153"/>
      <c r="HLT55" s="153"/>
      <c r="HLU55" s="153"/>
      <c r="HLV55" s="153"/>
      <c r="HLW55" s="153"/>
      <c r="HLX55" s="153"/>
      <c r="HLY55" s="153"/>
      <c r="HLZ55" s="153"/>
      <c r="HMA55" s="153"/>
      <c r="HMB55" s="153"/>
      <c r="HMC55" s="153"/>
      <c r="HMD55" s="153"/>
      <c r="HME55" s="153"/>
      <c r="HMF55" s="153"/>
      <c r="HMG55" s="153"/>
      <c r="HMH55" s="153"/>
      <c r="HMI55" s="153"/>
      <c r="HMJ55" s="153"/>
      <c r="HMK55" s="153"/>
      <c r="HML55" s="153"/>
      <c r="HMM55" s="153"/>
      <c r="HMN55" s="153"/>
      <c r="HMO55" s="153"/>
      <c r="HMP55" s="153"/>
      <c r="HMQ55" s="153"/>
      <c r="HMR55" s="153"/>
      <c r="HMS55" s="153"/>
      <c r="HMT55" s="153"/>
      <c r="HMU55" s="153"/>
      <c r="HMV55" s="153"/>
      <c r="HMW55" s="153"/>
      <c r="HMX55" s="153"/>
      <c r="HMY55" s="153"/>
      <c r="HMZ55" s="153"/>
      <c r="HNA55" s="153"/>
      <c r="HNB55" s="153"/>
      <c r="HNC55" s="153"/>
      <c r="HND55" s="153"/>
      <c r="HNE55" s="153"/>
      <c r="HNF55" s="153"/>
      <c r="HNG55" s="153"/>
      <c r="HNH55" s="153"/>
      <c r="HNI55" s="153"/>
      <c r="HNJ55" s="153"/>
      <c r="HNK55" s="153"/>
      <c r="HNL55" s="153"/>
      <c r="HNM55" s="153"/>
      <c r="HNN55" s="153"/>
      <c r="HNO55" s="153"/>
      <c r="HNP55" s="153"/>
      <c r="HNQ55" s="153"/>
      <c r="HNR55" s="153"/>
      <c r="HNS55" s="153"/>
      <c r="HNT55" s="153"/>
      <c r="HNU55" s="153"/>
      <c r="HNV55" s="153"/>
      <c r="HNW55" s="153"/>
      <c r="HNX55" s="153"/>
      <c r="HNY55" s="153"/>
      <c r="HNZ55" s="153"/>
      <c r="HOA55" s="153"/>
      <c r="HOB55" s="153"/>
      <c r="HOC55" s="153"/>
      <c r="HOD55" s="153"/>
      <c r="HOE55" s="153"/>
      <c r="HOF55" s="153"/>
      <c r="HOG55" s="153"/>
      <c r="HOH55" s="153"/>
      <c r="HOI55" s="153"/>
      <c r="HOJ55" s="153"/>
      <c r="HOK55" s="153"/>
      <c r="HOL55" s="153"/>
      <c r="HOM55" s="153"/>
      <c r="HON55" s="153"/>
      <c r="HOO55" s="153"/>
      <c r="HOP55" s="153"/>
      <c r="HOQ55" s="153"/>
      <c r="HOR55" s="153"/>
      <c r="HOS55" s="153"/>
      <c r="HOT55" s="153"/>
      <c r="HOU55" s="153"/>
      <c r="HOV55" s="153"/>
      <c r="HOW55" s="153"/>
      <c r="HOX55" s="153"/>
      <c r="HOY55" s="153"/>
      <c r="HOZ55" s="153"/>
      <c r="HPA55" s="153"/>
      <c r="HPB55" s="153"/>
      <c r="HPC55" s="153"/>
      <c r="HPD55" s="153"/>
      <c r="HPE55" s="153"/>
      <c r="HPF55" s="153"/>
      <c r="HPG55" s="153"/>
      <c r="HPH55" s="153"/>
      <c r="HPI55" s="153"/>
      <c r="HPJ55" s="153"/>
      <c r="HPK55" s="153"/>
      <c r="HPL55" s="153"/>
      <c r="HPM55" s="153"/>
      <c r="HPN55" s="153"/>
      <c r="HPO55" s="153"/>
      <c r="HPP55" s="153"/>
      <c r="HPQ55" s="153"/>
      <c r="HPR55" s="153"/>
      <c r="HPS55" s="153"/>
      <c r="HPT55" s="153"/>
      <c r="HPU55" s="153"/>
      <c r="HPV55" s="153"/>
      <c r="HPW55" s="153"/>
      <c r="HPX55" s="153"/>
      <c r="HPY55" s="153"/>
      <c r="HPZ55" s="153"/>
      <c r="HQA55" s="153"/>
      <c r="HQB55" s="153"/>
      <c r="HQC55" s="153"/>
      <c r="HQD55" s="153"/>
      <c r="HQE55" s="153"/>
      <c r="HQF55" s="153"/>
      <c r="HQG55" s="153"/>
      <c r="HQH55" s="153"/>
      <c r="HQI55" s="153"/>
      <c r="HQJ55" s="153"/>
      <c r="HQK55" s="153"/>
      <c r="HQL55" s="153"/>
      <c r="HQM55" s="153"/>
      <c r="HQN55" s="153"/>
      <c r="HQO55" s="153"/>
      <c r="HQP55" s="153"/>
      <c r="HQQ55" s="153"/>
      <c r="HQR55" s="153"/>
      <c r="HQS55" s="153"/>
      <c r="HQT55" s="153"/>
      <c r="HQU55" s="153"/>
      <c r="HQV55" s="153"/>
      <c r="HQW55" s="153"/>
      <c r="HQX55" s="153"/>
      <c r="HQY55" s="153"/>
      <c r="HQZ55" s="153"/>
      <c r="HRA55" s="153"/>
      <c r="HRB55" s="153"/>
      <c r="HRC55" s="153"/>
      <c r="HRD55" s="153"/>
      <c r="HRE55" s="153"/>
      <c r="HRF55" s="153"/>
      <c r="HRG55" s="153"/>
      <c r="HRH55" s="153"/>
      <c r="HRI55" s="153"/>
      <c r="HRJ55" s="153"/>
      <c r="HRK55" s="153"/>
      <c r="HRL55" s="153"/>
      <c r="HRM55" s="153"/>
      <c r="HRN55" s="153"/>
      <c r="HRO55" s="153"/>
      <c r="HRP55" s="153"/>
      <c r="HRQ55" s="153"/>
      <c r="HRR55" s="153"/>
      <c r="HRS55" s="153"/>
      <c r="HRT55" s="153"/>
      <c r="HRU55" s="153"/>
      <c r="HRV55" s="153"/>
      <c r="HRW55" s="153"/>
      <c r="HRX55" s="153"/>
      <c r="HRY55" s="153"/>
      <c r="HRZ55" s="153"/>
      <c r="HSA55" s="153"/>
      <c r="HSB55" s="153"/>
      <c r="HSC55" s="153"/>
      <c r="HSD55" s="153"/>
      <c r="HSE55" s="153"/>
      <c r="HSF55" s="153"/>
      <c r="HSG55" s="153"/>
      <c r="HSH55" s="153"/>
      <c r="HSI55" s="153"/>
      <c r="HSJ55" s="153"/>
      <c r="HSK55" s="153"/>
      <c r="HSL55" s="153"/>
      <c r="HSM55" s="153"/>
      <c r="HSN55" s="153"/>
      <c r="HSO55" s="153"/>
      <c r="HSP55" s="153"/>
      <c r="HSQ55" s="153"/>
      <c r="HSR55" s="153"/>
      <c r="HSS55" s="153"/>
      <c r="HST55" s="153"/>
      <c r="HSU55" s="153"/>
      <c r="HSV55" s="153"/>
      <c r="HSW55" s="153"/>
      <c r="HSX55" s="153"/>
      <c r="HSY55" s="153"/>
      <c r="HSZ55" s="153"/>
      <c r="HTA55" s="153"/>
      <c r="HTB55" s="153"/>
      <c r="HTC55" s="153"/>
      <c r="HTD55" s="153"/>
      <c r="HTE55" s="153"/>
      <c r="HTF55" s="153"/>
      <c r="HTG55" s="153"/>
      <c r="HTH55" s="153"/>
      <c r="HTI55" s="153"/>
      <c r="HTJ55" s="153"/>
      <c r="HTK55" s="153"/>
      <c r="HTL55" s="153"/>
      <c r="HTM55" s="153"/>
      <c r="HTN55" s="153"/>
      <c r="HTO55" s="153"/>
      <c r="HTP55" s="153"/>
      <c r="HTQ55" s="153"/>
      <c r="HTR55" s="153"/>
      <c r="HTS55" s="153"/>
      <c r="HTT55" s="153"/>
      <c r="HTU55" s="153"/>
      <c r="HTV55" s="153"/>
      <c r="HTW55" s="153"/>
      <c r="HTX55" s="153"/>
      <c r="HTY55" s="153"/>
      <c r="HTZ55" s="153"/>
      <c r="HUA55" s="153"/>
      <c r="HUB55" s="153"/>
      <c r="HUC55" s="153"/>
      <c r="HUD55" s="153"/>
      <c r="HUE55" s="153"/>
      <c r="HUF55" s="153"/>
      <c r="HUG55" s="153"/>
      <c r="HUH55" s="153"/>
      <c r="HUI55" s="153"/>
      <c r="HUJ55" s="153"/>
      <c r="HUK55" s="153"/>
      <c r="HUL55" s="153"/>
      <c r="HUM55" s="153"/>
      <c r="HUN55" s="153"/>
      <c r="HUO55" s="153"/>
      <c r="HUP55" s="153"/>
      <c r="HUQ55" s="153"/>
      <c r="HUR55" s="153"/>
      <c r="HUS55" s="153"/>
      <c r="HUT55" s="153"/>
      <c r="HUU55" s="153"/>
      <c r="HUV55" s="153"/>
      <c r="HUW55" s="153"/>
      <c r="HUX55" s="153"/>
      <c r="HUY55" s="153"/>
      <c r="HUZ55" s="153"/>
      <c r="HVA55" s="153"/>
      <c r="HVB55" s="153"/>
      <c r="HVC55" s="153"/>
      <c r="HVD55" s="153"/>
      <c r="HVE55" s="153"/>
      <c r="HVF55" s="153"/>
      <c r="HVG55" s="153"/>
      <c r="HVH55" s="153"/>
      <c r="HVI55" s="153"/>
      <c r="HVJ55" s="153"/>
      <c r="HVK55" s="153"/>
      <c r="HVL55" s="153"/>
      <c r="HVM55" s="153"/>
      <c r="HVN55" s="153"/>
      <c r="HVO55" s="153"/>
      <c r="HVP55" s="153"/>
      <c r="HVQ55" s="153"/>
      <c r="HVR55" s="153"/>
      <c r="HVS55" s="153"/>
      <c r="HVT55" s="153"/>
      <c r="HVU55" s="153"/>
      <c r="HVV55" s="153"/>
      <c r="HVW55" s="153"/>
      <c r="HVX55" s="153"/>
      <c r="HVY55" s="153"/>
      <c r="HVZ55" s="153"/>
      <c r="HWA55" s="153"/>
      <c r="HWB55" s="153"/>
      <c r="HWC55" s="153"/>
      <c r="HWD55" s="153"/>
      <c r="HWE55" s="153"/>
      <c r="HWF55" s="153"/>
      <c r="HWG55" s="153"/>
      <c r="HWH55" s="153"/>
      <c r="HWI55" s="153"/>
      <c r="HWJ55" s="153"/>
      <c r="HWK55" s="153"/>
      <c r="HWL55" s="153"/>
      <c r="HWM55" s="153"/>
      <c r="HWN55" s="153"/>
      <c r="HWO55" s="153"/>
      <c r="HWP55" s="153"/>
      <c r="HWQ55" s="153"/>
      <c r="HWR55" s="153"/>
      <c r="HWS55" s="153"/>
      <c r="HWT55" s="153"/>
      <c r="HWU55" s="153"/>
      <c r="HWV55" s="153"/>
      <c r="HWW55" s="153"/>
      <c r="HWX55" s="153"/>
      <c r="HWY55" s="153"/>
      <c r="HWZ55" s="153"/>
      <c r="HXA55" s="153"/>
      <c r="HXB55" s="153"/>
      <c r="HXC55" s="153"/>
      <c r="HXD55" s="153"/>
      <c r="HXE55" s="153"/>
      <c r="HXF55" s="153"/>
      <c r="HXG55" s="153"/>
      <c r="HXH55" s="153"/>
      <c r="HXI55" s="153"/>
      <c r="HXJ55" s="153"/>
      <c r="HXK55" s="153"/>
      <c r="HXL55" s="153"/>
      <c r="HXM55" s="153"/>
      <c r="HXN55" s="153"/>
      <c r="HXO55" s="153"/>
      <c r="HXP55" s="153"/>
      <c r="HXQ55" s="153"/>
      <c r="HXR55" s="153"/>
      <c r="HXS55" s="153"/>
      <c r="HXT55" s="153"/>
      <c r="HXU55" s="153"/>
      <c r="HXV55" s="153"/>
      <c r="HXW55" s="153"/>
      <c r="HXX55" s="153"/>
      <c r="HXY55" s="153"/>
      <c r="HXZ55" s="153"/>
      <c r="HYA55" s="153"/>
      <c r="HYB55" s="153"/>
      <c r="HYC55" s="153"/>
      <c r="HYD55" s="153"/>
      <c r="HYE55" s="153"/>
      <c r="HYF55" s="153"/>
      <c r="HYG55" s="153"/>
      <c r="HYH55" s="153"/>
      <c r="HYI55" s="153"/>
      <c r="HYJ55" s="153"/>
      <c r="HYK55" s="153"/>
      <c r="HYL55" s="153"/>
      <c r="HYM55" s="153"/>
      <c r="HYN55" s="153"/>
      <c r="HYO55" s="153"/>
      <c r="HYP55" s="153"/>
      <c r="HYQ55" s="153"/>
      <c r="HYR55" s="153"/>
      <c r="HYS55" s="153"/>
      <c r="HYT55" s="153"/>
      <c r="HYU55" s="153"/>
      <c r="HYV55" s="153"/>
      <c r="HYW55" s="153"/>
      <c r="HYX55" s="153"/>
      <c r="HYY55" s="153"/>
      <c r="HYZ55" s="153"/>
      <c r="HZA55" s="153"/>
      <c r="HZB55" s="153"/>
      <c r="HZC55" s="153"/>
      <c r="HZD55" s="153"/>
      <c r="HZE55" s="153"/>
      <c r="HZF55" s="153"/>
      <c r="HZG55" s="153"/>
      <c r="HZH55" s="153"/>
      <c r="HZI55" s="153"/>
      <c r="HZJ55" s="153"/>
      <c r="HZK55" s="153"/>
      <c r="HZL55" s="153"/>
      <c r="HZM55" s="153"/>
      <c r="HZN55" s="153"/>
      <c r="HZO55" s="153"/>
      <c r="HZP55" s="153"/>
      <c r="HZQ55" s="153"/>
      <c r="HZR55" s="153"/>
      <c r="HZS55" s="153"/>
      <c r="HZT55" s="153"/>
      <c r="HZU55" s="153"/>
      <c r="HZV55" s="153"/>
      <c r="HZW55" s="153"/>
      <c r="HZX55" s="153"/>
      <c r="HZY55" s="153"/>
      <c r="HZZ55" s="153"/>
      <c r="IAA55" s="153"/>
      <c r="IAB55" s="153"/>
      <c r="IAC55" s="153"/>
      <c r="IAD55" s="153"/>
      <c r="IAE55" s="153"/>
      <c r="IAF55" s="153"/>
      <c r="IAG55" s="153"/>
      <c r="IAH55" s="153"/>
      <c r="IAI55" s="153"/>
      <c r="IAJ55" s="153"/>
      <c r="IAK55" s="153"/>
      <c r="IAL55" s="153"/>
      <c r="IAM55" s="153"/>
      <c r="IAN55" s="153"/>
      <c r="IAO55" s="153"/>
      <c r="IAP55" s="153"/>
      <c r="IAQ55" s="153"/>
      <c r="IAR55" s="153"/>
      <c r="IAS55" s="153"/>
      <c r="IAT55" s="153"/>
      <c r="IAU55" s="153"/>
      <c r="IAV55" s="153"/>
      <c r="IAW55" s="153"/>
      <c r="IAX55" s="153"/>
      <c r="IAY55" s="153"/>
      <c r="IAZ55" s="153"/>
      <c r="IBA55" s="153"/>
      <c r="IBB55" s="153"/>
      <c r="IBC55" s="153"/>
      <c r="IBD55" s="153"/>
      <c r="IBE55" s="153"/>
      <c r="IBF55" s="153"/>
      <c r="IBG55" s="153"/>
      <c r="IBH55" s="153"/>
      <c r="IBI55" s="153"/>
      <c r="IBJ55" s="153"/>
      <c r="IBK55" s="153"/>
      <c r="IBL55" s="153"/>
      <c r="IBM55" s="153"/>
      <c r="IBN55" s="153"/>
      <c r="IBO55" s="153"/>
      <c r="IBP55" s="153"/>
      <c r="IBQ55" s="153"/>
      <c r="IBR55" s="153"/>
      <c r="IBS55" s="153"/>
      <c r="IBT55" s="153"/>
      <c r="IBU55" s="153"/>
      <c r="IBV55" s="153"/>
      <c r="IBW55" s="153"/>
      <c r="IBX55" s="153"/>
      <c r="IBY55" s="153"/>
      <c r="IBZ55" s="153"/>
      <c r="ICA55" s="153"/>
      <c r="ICB55" s="153"/>
      <c r="ICC55" s="153"/>
      <c r="ICD55" s="153"/>
      <c r="ICE55" s="153"/>
      <c r="ICF55" s="153"/>
      <c r="ICG55" s="153"/>
      <c r="ICH55" s="153"/>
      <c r="ICI55" s="153"/>
      <c r="ICJ55" s="153"/>
      <c r="ICK55" s="153"/>
      <c r="ICL55" s="153"/>
      <c r="ICM55" s="153"/>
      <c r="ICN55" s="153"/>
      <c r="ICO55" s="153"/>
      <c r="ICP55" s="153"/>
      <c r="ICQ55" s="153"/>
      <c r="ICR55" s="153"/>
      <c r="ICS55" s="153"/>
      <c r="ICT55" s="153"/>
      <c r="ICU55" s="153"/>
      <c r="ICV55" s="153"/>
      <c r="ICW55" s="153"/>
      <c r="ICX55" s="153"/>
      <c r="ICY55" s="153"/>
      <c r="ICZ55" s="153"/>
      <c r="IDA55" s="153"/>
      <c r="IDB55" s="153"/>
      <c r="IDC55" s="153"/>
      <c r="IDD55" s="153"/>
      <c r="IDE55" s="153"/>
      <c r="IDF55" s="153"/>
      <c r="IDG55" s="153"/>
      <c r="IDH55" s="153"/>
      <c r="IDI55" s="153"/>
      <c r="IDJ55" s="153"/>
      <c r="IDK55" s="153"/>
      <c r="IDL55" s="153"/>
      <c r="IDM55" s="153"/>
      <c r="IDN55" s="153"/>
      <c r="IDO55" s="153"/>
      <c r="IDP55" s="153"/>
      <c r="IDQ55" s="153"/>
      <c r="IDR55" s="153"/>
      <c r="IDS55" s="153"/>
      <c r="IDT55" s="153"/>
      <c r="IDU55" s="153"/>
      <c r="IDV55" s="153"/>
      <c r="IDW55" s="153"/>
      <c r="IDX55" s="153"/>
      <c r="IDY55" s="153"/>
      <c r="IDZ55" s="153"/>
      <c r="IEA55" s="153"/>
      <c r="IEB55" s="153"/>
      <c r="IEC55" s="153"/>
      <c r="IED55" s="153"/>
      <c r="IEE55" s="153"/>
      <c r="IEF55" s="153"/>
      <c r="IEG55" s="153"/>
      <c r="IEH55" s="153"/>
      <c r="IEI55" s="153"/>
      <c r="IEJ55" s="153"/>
      <c r="IEK55" s="153"/>
      <c r="IEL55" s="153"/>
      <c r="IEM55" s="153"/>
      <c r="IEN55" s="153"/>
      <c r="IEO55" s="153"/>
      <c r="IEP55" s="153"/>
      <c r="IEQ55" s="153"/>
      <c r="IER55" s="153"/>
      <c r="IES55" s="153"/>
      <c r="IET55" s="153"/>
      <c r="IEU55" s="153"/>
      <c r="IEV55" s="153"/>
      <c r="IEW55" s="153"/>
      <c r="IEX55" s="153"/>
      <c r="IEY55" s="153"/>
      <c r="IEZ55" s="153"/>
      <c r="IFA55" s="153"/>
      <c r="IFB55" s="153"/>
      <c r="IFC55" s="153"/>
      <c r="IFD55" s="153"/>
      <c r="IFE55" s="153"/>
      <c r="IFF55" s="153"/>
      <c r="IFG55" s="153"/>
      <c r="IFH55" s="153"/>
      <c r="IFI55" s="153"/>
      <c r="IFJ55" s="153"/>
      <c r="IFK55" s="153"/>
      <c r="IFL55" s="153"/>
      <c r="IFM55" s="153"/>
      <c r="IFN55" s="153"/>
      <c r="IFO55" s="153"/>
      <c r="IFP55" s="153"/>
      <c r="IFQ55" s="153"/>
      <c r="IFR55" s="153"/>
      <c r="IFS55" s="153"/>
      <c r="IFT55" s="153"/>
      <c r="IFU55" s="153"/>
      <c r="IFV55" s="153"/>
      <c r="IFW55" s="153"/>
      <c r="IFX55" s="153"/>
      <c r="IFY55" s="153"/>
      <c r="IFZ55" s="153"/>
      <c r="IGA55" s="153"/>
      <c r="IGB55" s="153"/>
      <c r="IGC55" s="153"/>
      <c r="IGD55" s="153"/>
      <c r="IGE55" s="153"/>
      <c r="IGF55" s="153"/>
      <c r="IGG55" s="153"/>
      <c r="IGH55" s="153"/>
      <c r="IGI55" s="153"/>
      <c r="IGJ55" s="153"/>
      <c r="IGK55" s="153"/>
      <c r="IGL55" s="153"/>
      <c r="IGM55" s="153"/>
      <c r="IGN55" s="153"/>
      <c r="IGO55" s="153"/>
      <c r="IGP55" s="153"/>
      <c r="IGQ55" s="153"/>
      <c r="IGR55" s="153"/>
      <c r="IGS55" s="153"/>
      <c r="IGT55" s="153"/>
      <c r="IGU55" s="153"/>
      <c r="IGV55" s="153"/>
      <c r="IGW55" s="153"/>
      <c r="IGX55" s="153"/>
      <c r="IGY55" s="153"/>
      <c r="IGZ55" s="153"/>
      <c r="IHA55" s="153"/>
      <c r="IHB55" s="153"/>
      <c r="IHC55" s="153"/>
      <c r="IHD55" s="153"/>
      <c r="IHE55" s="153"/>
      <c r="IHF55" s="153"/>
      <c r="IHG55" s="153"/>
      <c r="IHH55" s="153"/>
      <c r="IHI55" s="153"/>
      <c r="IHJ55" s="153"/>
      <c r="IHK55" s="153"/>
      <c r="IHL55" s="153"/>
      <c r="IHM55" s="153"/>
      <c r="IHN55" s="153"/>
      <c r="IHO55" s="153"/>
      <c r="IHP55" s="153"/>
      <c r="IHQ55" s="153"/>
      <c r="IHR55" s="153"/>
      <c r="IHS55" s="153"/>
      <c r="IHT55" s="153"/>
      <c r="IHU55" s="153"/>
      <c r="IHV55" s="153"/>
      <c r="IHW55" s="153"/>
      <c r="IHX55" s="153"/>
      <c r="IHY55" s="153"/>
      <c r="IHZ55" s="153"/>
      <c r="IIA55" s="153"/>
      <c r="IIB55" s="153"/>
      <c r="IIC55" s="153"/>
      <c r="IID55" s="153"/>
      <c r="IIE55" s="153"/>
      <c r="IIF55" s="153"/>
      <c r="IIG55" s="153"/>
      <c r="IIH55" s="153"/>
      <c r="III55" s="153"/>
      <c r="IIJ55" s="153"/>
      <c r="IIK55" s="153"/>
      <c r="IIL55" s="153"/>
      <c r="IIM55" s="153"/>
      <c r="IIN55" s="153"/>
      <c r="IIO55" s="153"/>
      <c r="IIP55" s="153"/>
      <c r="IIQ55" s="153"/>
      <c r="IIR55" s="153"/>
      <c r="IIS55" s="153"/>
      <c r="IIT55" s="153"/>
      <c r="IIU55" s="153"/>
      <c r="IIV55" s="153"/>
      <c r="IIW55" s="153"/>
      <c r="IIX55" s="153"/>
      <c r="IIY55" s="153"/>
      <c r="IIZ55" s="153"/>
      <c r="IJA55" s="153"/>
      <c r="IJB55" s="153"/>
      <c r="IJC55" s="153"/>
      <c r="IJD55" s="153"/>
      <c r="IJE55" s="153"/>
      <c r="IJF55" s="153"/>
      <c r="IJG55" s="153"/>
      <c r="IJH55" s="153"/>
      <c r="IJI55" s="153"/>
      <c r="IJJ55" s="153"/>
      <c r="IJK55" s="153"/>
      <c r="IJL55" s="153"/>
      <c r="IJM55" s="153"/>
      <c r="IJN55" s="153"/>
      <c r="IJO55" s="153"/>
      <c r="IJP55" s="153"/>
      <c r="IJQ55" s="153"/>
      <c r="IJR55" s="153"/>
      <c r="IJS55" s="153"/>
      <c r="IJT55" s="153"/>
      <c r="IJU55" s="153"/>
      <c r="IJV55" s="153"/>
      <c r="IJW55" s="153"/>
      <c r="IJX55" s="153"/>
      <c r="IJY55" s="153"/>
      <c r="IJZ55" s="153"/>
      <c r="IKA55" s="153"/>
      <c r="IKB55" s="153"/>
      <c r="IKC55" s="153"/>
      <c r="IKD55" s="153"/>
      <c r="IKE55" s="153"/>
      <c r="IKF55" s="153"/>
      <c r="IKG55" s="153"/>
      <c r="IKH55" s="153"/>
      <c r="IKI55" s="153"/>
      <c r="IKJ55" s="153"/>
      <c r="IKK55" s="153"/>
      <c r="IKL55" s="153"/>
      <c r="IKM55" s="153"/>
      <c r="IKN55" s="153"/>
      <c r="IKO55" s="153"/>
      <c r="IKP55" s="153"/>
      <c r="IKQ55" s="153"/>
      <c r="IKR55" s="153"/>
      <c r="IKS55" s="153"/>
      <c r="IKT55" s="153"/>
      <c r="IKU55" s="153"/>
      <c r="IKV55" s="153"/>
      <c r="IKW55" s="153"/>
      <c r="IKX55" s="153"/>
      <c r="IKY55" s="153"/>
      <c r="IKZ55" s="153"/>
      <c r="ILA55" s="153"/>
      <c r="ILB55" s="153"/>
      <c r="ILC55" s="153"/>
      <c r="ILD55" s="153"/>
      <c r="ILE55" s="153"/>
      <c r="ILF55" s="153"/>
      <c r="ILG55" s="153"/>
      <c r="ILH55" s="153"/>
      <c r="ILI55" s="153"/>
      <c r="ILJ55" s="153"/>
      <c r="ILK55" s="153"/>
      <c r="ILL55" s="153"/>
      <c r="ILM55" s="153"/>
      <c r="ILN55" s="153"/>
      <c r="ILO55" s="153"/>
      <c r="ILP55" s="153"/>
      <c r="ILQ55" s="153"/>
      <c r="ILR55" s="153"/>
      <c r="ILS55" s="153"/>
      <c r="ILT55" s="153"/>
      <c r="ILU55" s="153"/>
      <c r="ILV55" s="153"/>
      <c r="ILW55" s="153"/>
      <c r="ILX55" s="153"/>
      <c r="ILY55" s="153"/>
      <c r="ILZ55" s="153"/>
      <c r="IMA55" s="153"/>
      <c r="IMB55" s="153"/>
      <c r="IMC55" s="153"/>
      <c r="IMD55" s="153"/>
      <c r="IME55" s="153"/>
      <c r="IMF55" s="153"/>
      <c r="IMG55" s="153"/>
      <c r="IMH55" s="153"/>
      <c r="IMI55" s="153"/>
      <c r="IMJ55" s="153"/>
      <c r="IMK55" s="153"/>
      <c r="IML55" s="153"/>
      <c r="IMM55" s="153"/>
      <c r="IMN55" s="153"/>
      <c r="IMO55" s="153"/>
      <c r="IMP55" s="153"/>
      <c r="IMQ55" s="153"/>
      <c r="IMR55" s="153"/>
      <c r="IMS55" s="153"/>
      <c r="IMT55" s="153"/>
      <c r="IMU55" s="153"/>
      <c r="IMV55" s="153"/>
      <c r="IMW55" s="153"/>
      <c r="IMX55" s="153"/>
      <c r="IMY55" s="153"/>
      <c r="IMZ55" s="153"/>
      <c r="INA55" s="153"/>
      <c r="INB55" s="153"/>
      <c r="INC55" s="153"/>
      <c r="IND55" s="153"/>
      <c r="INE55" s="153"/>
      <c r="INF55" s="153"/>
      <c r="ING55" s="153"/>
      <c r="INH55" s="153"/>
      <c r="INI55" s="153"/>
      <c r="INJ55" s="153"/>
      <c r="INK55" s="153"/>
      <c r="INL55" s="153"/>
      <c r="INM55" s="153"/>
      <c r="INN55" s="153"/>
      <c r="INO55" s="153"/>
      <c r="INP55" s="153"/>
      <c r="INQ55" s="153"/>
      <c r="INR55" s="153"/>
      <c r="INS55" s="153"/>
      <c r="INT55" s="153"/>
      <c r="INU55" s="153"/>
      <c r="INV55" s="153"/>
      <c r="INW55" s="153"/>
      <c r="INX55" s="153"/>
      <c r="INY55" s="153"/>
      <c r="INZ55" s="153"/>
      <c r="IOA55" s="153"/>
      <c r="IOB55" s="153"/>
      <c r="IOC55" s="153"/>
      <c r="IOD55" s="153"/>
      <c r="IOE55" s="153"/>
      <c r="IOF55" s="153"/>
      <c r="IOG55" s="153"/>
      <c r="IOH55" s="153"/>
      <c r="IOI55" s="153"/>
      <c r="IOJ55" s="153"/>
      <c r="IOK55" s="153"/>
      <c r="IOL55" s="153"/>
      <c r="IOM55" s="153"/>
      <c r="ION55" s="153"/>
      <c r="IOO55" s="153"/>
      <c r="IOP55" s="153"/>
      <c r="IOQ55" s="153"/>
      <c r="IOR55" s="153"/>
      <c r="IOS55" s="153"/>
      <c r="IOT55" s="153"/>
      <c r="IOU55" s="153"/>
      <c r="IOV55" s="153"/>
      <c r="IOW55" s="153"/>
      <c r="IOX55" s="153"/>
      <c r="IOY55" s="153"/>
      <c r="IOZ55" s="153"/>
      <c r="IPA55" s="153"/>
      <c r="IPB55" s="153"/>
      <c r="IPC55" s="153"/>
      <c r="IPD55" s="153"/>
      <c r="IPE55" s="153"/>
      <c r="IPF55" s="153"/>
      <c r="IPG55" s="153"/>
      <c r="IPH55" s="153"/>
      <c r="IPI55" s="153"/>
      <c r="IPJ55" s="153"/>
      <c r="IPK55" s="153"/>
      <c r="IPL55" s="153"/>
      <c r="IPM55" s="153"/>
      <c r="IPN55" s="153"/>
      <c r="IPO55" s="153"/>
      <c r="IPP55" s="153"/>
      <c r="IPQ55" s="153"/>
      <c r="IPR55" s="153"/>
      <c r="IPS55" s="153"/>
      <c r="IPT55" s="153"/>
      <c r="IPU55" s="153"/>
      <c r="IPV55" s="153"/>
      <c r="IPW55" s="153"/>
      <c r="IPX55" s="153"/>
      <c r="IPY55" s="153"/>
      <c r="IPZ55" s="153"/>
      <c r="IQA55" s="153"/>
      <c r="IQB55" s="153"/>
      <c r="IQC55" s="153"/>
      <c r="IQD55" s="153"/>
      <c r="IQE55" s="153"/>
      <c r="IQF55" s="153"/>
      <c r="IQG55" s="153"/>
      <c r="IQH55" s="153"/>
      <c r="IQI55" s="153"/>
      <c r="IQJ55" s="153"/>
      <c r="IQK55" s="153"/>
      <c r="IQL55" s="153"/>
      <c r="IQM55" s="153"/>
      <c r="IQN55" s="153"/>
      <c r="IQO55" s="153"/>
      <c r="IQP55" s="153"/>
      <c r="IQQ55" s="153"/>
      <c r="IQR55" s="153"/>
      <c r="IQS55" s="153"/>
      <c r="IQT55" s="153"/>
      <c r="IQU55" s="153"/>
      <c r="IQV55" s="153"/>
      <c r="IQW55" s="153"/>
      <c r="IQX55" s="153"/>
      <c r="IQY55" s="153"/>
      <c r="IQZ55" s="153"/>
      <c r="IRA55" s="153"/>
      <c r="IRB55" s="153"/>
      <c r="IRC55" s="153"/>
      <c r="IRD55" s="153"/>
      <c r="IRE55" s="153"/>
      <c r="IRF55" s="153"/>
      <c r="IRG55" s="153"/>
      <c r="IRH55" s="153"/>
      <c r="IRI55" s="153"/>
      <c r="IRJ55" s="153"/>
      <c r="IRK55" s="153"/>
      <c r="IRL55" s="153"/>
      <c r="IRM55" s="153"/>
      <c r="IRN55" s="153"/>
      <c r="IRO55" s="153"/>
      <c r="IRP55" s="153"/>
      <c r="IRQ55" s="153"/>
      <c r="IRR55" s="153"/>
      <c r="IRS55" s="153"/>
      <c r="IRT55" s="153"/>
      <c r="IRU55" s="153"/>
      <c r="IRV55" s="153"/>
      <c r="IRW55" s="153"/>
      <c r="IRX55" s="153"/>
      <c r="IRY55" s="153"/>
      <c r="IRZ55" s="153"/>
      <c r="ISA55" s="153"/>
      <c r="ISB55" s="153"/>
      <c r="ISC55" s="153"/>
      <c r="ISD55" s="153"/>
      <c r="ISE55" s="153"/>
      <c r="ISF55" s="153"/>
      <c r="ISG55" s="153"/>
      <c r="ISH55" s="153"/>
      <c r="ISI55" s="153"/>
      <c r="ISJ55" s="153"/>
      <c r="ISK55" s="153"/>
      <c r="ISL55" s="153"/>
      <c r="ISM55" s="153"/>
      <c r="ISN55" s="153"/>
      <c r="ISO55" s="153"/>
      <c r="ISP55" s="153"/>
      <c r="ISQ55" s="153"/>
      <c r="ISR55" s="153"/>
      <c r="ISS55" s="153"/>
      <c r="IST55" s="153"/>
      <c r="ISU55" s="153"/>
      <c r="ISV55" s="153"/>
      <c r="ISW55" s="153"/>
      <c r="ISX55" s="153"/>
      <c r="ISY55" s="153"/>
      <c r="ISZ55" s="153"/>
      <c r="ITA55" s="153"/>
      <c r="ITB55" s="153"/>
      <c r="ITC55" s="153"/>
      <c r="ITD55" s="153"/>
      <c r="ITE55" s="153"/>
      <c r="ITF55" s="153"/>
      <c r="ITG55" s="153"/>
      <c r="ITH55" s="153"/>
      <c r="ITI55" s="153"/>
      <c r="ITJ55" s="153"/>
      <c r="ITK55" s="153"/>
      <c r="ITL55" s="153"/>
      <c r="ITM55" s="153"/>
      <c r="ITN55" s="153"/>
      <c r="ITO55" s="153"/>
      <c r="ITP55" s="153"/>
      <c r="ITQ55" s="153"/>
      <c r="ITR55" s="153"/>
      <c r="ITS55" s="153"/>
      <c r="ITT55" s="153"/>
      <c r="ITU55" s="153"/>
      <c r="ITV55" s="153"/>
      <c r="ITW55" s="153"/>
      <c r="ITX55" s="153"/>
      <c r="ITY55" s="153"/>
      <c r="ITZ55" s="153"/>
      <c r="IUA55" s="153"/>
      <c r="IUB55" s="153"/>
      <c r="IUC55" s="153"/>
      <c r="IUD55" s="153"/>
      <c r="IUE55" s="153"/>
      <c r="IUF55" s="153"/>
      <c r="IUG55" s="153"/>
      <c r="IUH55" s="153"/>
      <c r="IUI55" s="153"/>
      <c r="IUJ55" s="153"/>
      <c r="IUK55" s="153"/>
      <c r="IUL55" s="153"/>
      <c r="IUM55" s="153"/>
      <c r="IUN55" s="153"/>
      <c r="IUO55" s="153"/>
      <c r="IUP55" s="153"/>
      <c r="IUQ55" s="153"/>
      <c r="IUR55" s="153"/>
      <c r="IUS55" s="153"/>
      <c r="IUT55" s="153"/>
      <c r="IUU55" s="153"/>
      <c r="IUV55" s="153"/>
      <c r="IUW55" s="153"/>
      <c r="IUX55" s="153"/>
      <c r="IUY55" s="153"/>
      <c r="IUZ55" s="153"/>
      <c r="IVA55" s="153"/>
      <c r="IVB55" s="153"/>
      <c r="IVC55" s="153"/>
      <c r="IVD55" s="153"/>
      <c r="IVE55" s="153"/>
      <c r="IVF55" s="153"/>
      <c r="IVG55" s="153"/>
      <c r="IVH55" s="153"/>
      <c r="IVI55" s="153"/>
      <c r="IVJ55" s="153"/>
      <c r="IVK55" s="153"/>
      <c r="IVL55" s="153"/>
      <c r="IVM55" s="153"/>
      <c r="IVN55" s="153"/>
      <c r="IVO55" s="153"/>
      <c r="IVP55" s="153"/>
      <c r="IVQ55" s="153"/>
      <c r="IVR55" s="153"/>
      <c r="IVS55" s="153"/>
      <c r="IVT55" s="153"/>
      <c r="IVU55" s="153"/>
      <c r="IVV55" s="153"/>
      <c r="IVW55" s="153"/>
      <c r="IVX55" s="153"/>
      <c r="IVY55" s="153"/>
      <c r="IVZ55" s="153"/>
      <c r="IWA55" s="153"/>
      <c r="IWB55" s="153"/>
      <c r="IWC55" s="153"/>
      <c r="IWD55" s="153"/>
      <c r="IWE55" s="153"/>
      <c r="IWF55" s="153"/>
      <c r="IWG55" s="153"/>
      <c r="IWH55" s="153"/>
      <c r="IWI55" s="153"/>
      <c r="IWJ55" s="153"/>
      <c r="IWK55" s="153"/>
      <c r="IWL55" s="153"/>
      <c r="IWM55" s="153"/>
      <c r="IWN55" s="153"/>
      <c r="IWO55" s="153"/>
      <c r="IWP55" s="153"/>
      <c r="IWQ55" s="153"/>
      <c r="IWR55" s="153"/>
      <c r="IWS55" s="153"/>
      <c r="IWT55" s="153"/>
      <c r="IWU55" s="153"/>
      <c r="IWV55" s="153"/>
      <c r="IWW55" s="153"/>
      <c r="IWX55" s="153"/>
      <c r="IWY55" s="153"/>
      <c r="IWZ55" s="153"/>
      <c r="IXA55" s="153"/>
      <c r="IXB55" s="153"/>
      <c r="IXC55" s="153"/>
      <c r="IXD55" s="153"/>
      <c r="IXE55" s="153"/>
      <c r="IXF55" s="153"/>
      <c r="IXG55" s="153"/>
      <c r="IXH55" s="153"/>
      <c r="IXI55" s="153"/>
      <c r="IXJ55" s="153"/>
      <c r="IXK55" s="153"/>
      <c r="IXL55" s="153"/>
      <c r="IXM55" s="153"/>
      <c r="IXN55" s="153"/>
      <c r="IXO55" s="153"/>
      <c r="IXP55" s="153"/>
      <c r="IXQ55" s="153"/>
      <c r="IXR55" s="153"/>
      <c r="IXS55" s="153"/>
      <c r="IXT55" s="153"/>
      <c r="IXU55" s="153"/>
      <c r="IXV55" s="153"/>
      <c r="IXW55" s="153"/>
      <c r="IXX55" s="153"/>
      <c r="IXY55" s="153"/>
      <c r="IXZ55" s="153"/>
      <c r="IYA55" s="153"/>
      <c r="IYB55" s="153"/>
      <c r="IYC55" s="153"/>
      <c r="IYD55" s="153"/>
      <c r="IYE55" s="153"/>
      <c r="IYF55" s="153"/>
      <c r="IYG55" s="153"/>
      <c r="IYH55" s="153"/>
      <c r="IYI55" s="153"/>
      <c r="IYJ55" s="153"/>
      <c r="IYK55" s="153"/>
      <c r="IYL55" s="153"/>
      <c r="IYM55" s="153"/>
      <c r="IYN55" s="153"/>
      <c r="IYO55" s="153"/>
      <c r="IYP55" s="153"/>
      <c r="IYQ55" s="153"/>
      <c r="IYR55" s="153"/>
      <c r="IYS55" s="153"/>
      <c r="IYT55" s="153"/>
      <c r="IYU55" s="153"/>
      <c r="IYV55" s="153"/>
      <c r="IYW55" s="153"/>
      <c r="IYX55" s="153"/>
      <c r="IYY55" s="153"/>
      <c r="IYZ55" s="153"/>
      <c r="IZA55" s="153"/>
      <c r="IZB55" s="153"/>
      <c r="IZC55" s="153"/>
      <c r="IZD55" s="153"/>
      <c r="IZE55" s="153"/>
      <c r="IZF55" s="153"/>
      <c r="IZG55" s="153"/>
      <c r="IZH55" s="153"/>
      <c r="IZI55" s="153"/>
      <c r="IZJ55" s="153"/>
      <c r="IZK55" s="153"/>
      <c r="IZL55" s="153"/>
      <c r="IZM55" s="153"/>
      <c r="IZN55" s="153"/>
      <c r="IZO55" s="153"/>
      <c r="IZP55" s="153"/>
      <c r="IZQ55" s="153"/>
      <c r="IZR55" s="153"/>
      <c r="IZS55" s="153"/>
      <c r="IZT55" s="153"/>
      <c r="IZU55" s="153"/>
      <c r="IZV55" s="153"/>
      <c r="IZW55" s="153"/>
      <c r="IZX55" s="153"/>
      <c r="IZY55" s="153"/>
      <c r="IZZ55" s="153"/>
      <c r="JAA55" s="153"/>
      <c r="JAB55" s="153"/>
      <c r="JAC55" s="153"/>
      <c r="JAD55" s="153"/>
      <c r="JAE55" s="153"/>
      <c r="JAF55" s="153"/>
      <c r="JAG55" s="153"/>
      <c r="JAH55" s="153"/>
      <c r="JAI55" s="153"/>
      <c r="JAJ55" s="153"/>
      <c r="JAK55" s="153"/>
      <c r="JAL55" s="153"/>
      <c r="JAM55" s="153"/>
      <c r="JAN55" s="153"/>
      <c r="JAO55" s="153"/>
      <c r="JAP55" s="153"/>
      <c r="JAQ55" s="153"/>
      <c r="JAR55" s="153"/>
      <c r="JAS55" s="153"/>
      <c r="JAT55" s="153"/>
      <c r="JAU55" s="153"/>
      <c r="JAV55" s="153"/>
      <c r="JAW55" s="153"/>
      <c r="JAX55" s="153"/>
      <c r="JAY55" s="153"/>
      <c r="JAZ55" s="153"/>
      <c r="JBA55" s="153"/>
      <c r="JBB55" s="153"/>
      <c r="JBC55" s="153"/>
      <c r="JBD55" s="153"/>
      <c r="JBE55" s="153"/>
      <c r="JBF55" s="153"/>
      <c r="JBG55" s="153"/>
      <c r="JBH55" s="153"/>
      <c r="JBI55" s="153"/>
      <c r="JBJ55" s="153"/>
      <c r="JBK55" s="153"/>
      <c r="JBL55" s="153"/>
      <c r="JBM55" s="153"/>
      <c r="JBN55" s="153"/>
      <c r="JBO55" s="153"/>
      <c r="JBP55" s="153"/>
      <c r="JBQ55" s="153"/>
      <c r="JBR55" s="153"/>
      <c r="JBS55" s="153"/>
      <c r="JBT55" s="153"/>
      <c r="JBU55" s="153"/>
      <c r="JBV55" s="153"/>
      <c r="JBW55" s="153"/>
      <c r="JBX55" s="153"/>
      <c r="JBY55" s="153"/>
      <c r="JBZ55" s="153"/>
      <c r="JCA55" s="153"/>
      <c r="JCB55" s="153"/>
      <c r="JCC55" s="153"/>
      <c r="JCD55" s="153"/>
      <c r="JCE55" s="153"/>
      <c r="JCF55" s="153"/>
      <c r="JCG55" s="153"/>
      <c r="JCH55" s="153"/>
      <c r="JCI55" s="153"/>
      <c r="JCJ55" s="153"/>
      <c r="JCK55" s="153"/>
      <c r="JCL55" s="153"/>
      <c r="JCM55" s="153"/>
      <c r="JCN55" s="153"/>
      <c r="JCO55" s="153"/>
      <c r="JCP55" s="153"/>
      <c r="JCQ55" s="153"/>
      <c r="JCR55" s="153"/>
      <c r="JCS55" s="153"/>
      <c r="JCT55" s="153"/>
      <c r="JCU55" s="153"/>
      <c r="JCV55" s="153"/>
      <c r="JCW55" s="153"/>
      <c r="JCX55" s="153"/>
      <c r="JCY55" s="153"/>
      <c r="JCZ55" s="153"/>
      <c r="JDA55" s="153"/>
      <c r="JDB55" s="153"/>
      <c r="JDC55" s="153"/>
      <c r="JDD55" s="153"/>
      <c r="JDE55" s="153"/>
      <c r="JDF55" s="153"/>
      <c r="JDG55" s="153"/>
      <c r="JDH55" s="153"/>
      <c r="JDI55" s="153"/>
      <c r="JDJ55" s="153"/>
      <c r="JDK55" s="153"/>
      <c r="JDL55" s="153"/>
      <c r="JDM55" s="153"/>
      <c r="JDN55" s="153"/>
      <c r="JDO55" s="153"/>
      <c r="JDP55" s="153"/>
      <c r="JDQ55" s="153"/>
      <c r="JDR55" s="153"/>
      <c r="JDS55" s="153"/>
      <c r="JDT55" s="153"/>
      <c r="JDU55" s="153"/>
      <c r="JDV55" s="153"/>
      <c r="JDW55" s="153"/>
      <c r="JDX55" s="153"/>
      <c r="JDY55" s="153"/>
      <c r="JDZ55" s="153"/>
      <c r="JEA55" s="153"/>
      <c r="JEB55" s="153"/>
      <c r="JEC55" s="153"/>
      <c r="JED55" s="153"/>
      <c r="JEE55" s="153"/>
      <c r="JEF55" s="153"/>
      <c r="JEG55" s="153"/>
      <c r="JEH55" s="153"/>
      <c r="JEI55" s="153"/>
      <c r="JEJ55" s="153"/>
      <c r="JEK55" s="153"/>
      <c r="JEL55" s="153"/>
      <c r="JEM55" s="153"/>
      <c r="JEN55" s="153"/>
      <c r="JEO55" s="153"/>
      <c r="JEP55" s="153"/>
      <c r="JEQ55" s="153"/>
      <c r="JER55" s="153"/>
      <c r="JES55" s="153"/>
      <c r="JET55" s="153"/>
      <c r="JEU55" s="153"/>
      <c r="JEV55" s="153"/>
      <c r="JEW55" s="153"/>
      <c r="JEX55" s="153"/>
      <c r="JEY55" s="153"/>
      <c r="JEZ55" s="153"/>
      <c r="JFA55" s="153"/>
      <c r="JFB55" s="153"/>
      <c r="JFC55" s="153"/>
      <c r="JFD55" s="153"/>
      <c r="JFE55" s="153"/>
      <c r="JFF55" s="153"/>
      <c r="JFG55" s="153"/>
      <c r="JFH55" s="153"/>
      <c r="JFI55" s="153"/>
      <c r="JFJ55" s="153"/>
      <c r="JFK55" s="153"/>
      <c r="JFL55" s="153"/>
      <c r="JFM55" s="153"/>
      <c r="JFN55" s="153"/>
      <c r="JFO55" s="153"/>
      <c r="JFP55" s="153"/>
      <c r="JFQ55" s="153"/>
      <c r="JFR55" s="153"/>
      <c r="JFS55" s="153"/>
      <c r="JFT55" s="153"/>
      <c r="JFU55" s="153"/>
      <c r="JFV55" s="153"/>
      <c r="JFW55" s="153"/>
      <c r="JFX55" s="153"/>
      <c r="JFY55" s="153"/>
      <c r="JFZ55" s="153"/>
      <c r="JGA55" s="153"/>
      <c r="JGB55" s="153"/>
      <c r="JGC55" s="153"/>
      <c r="JGD55" s="153"/>
      <c r="JGE55" s="153"/>
      <c r="JGF55" s="153"/>
      <c r="JGG55" s="153"/>
      <c r="JGH55" s="153"/>
      <c r="JGI55" s="153"/>
      <c r="JGJ55" s="153"/>
      <c r="JGK55" s="153"/>
      <c r="JGL55" s="153"/>
      <c r="JGM55" s="153"/>
      <c r="JGN55" s="153"/>
      <c r="JGO55" s="153"/>
      <c r="JGP55" s="153"/>
      <c r="JGQ55" s="153"/>
      <c r="JGR55" s="153"/>
      <c r="JGS55" s="153"/>
      <c r="JGT55" s="153"/>
      <c r="JGU55" s="153"/>
      <c r="JGV55" s="153"/>
      <c r="JGW55" s="153"/>
      <c r="JGX55" s="153"/>
      <c r="JGY55" s="153"/>
      <c r="JGZ55" s="153"/>
      <c r="JHA55" s="153"/>
      <c r="JHB55" s="153"/>
      <c r="JHC55" s="153"/>
      <c r="JHD55" s="153"/>
      <c r="JHE55" s="153"/>
      <c r="JHF55" s="153"/>
      <c r="JHG55" s="153"/>
      <c r="JHH55" s="153"/>
      <c r="JHI55" s="153"/>
      <c r="JHJ55" s="153"/>
      <c r="JHK55" s="153"/>
      <c r="JHL55" s="153"/>
      <c r="JHM55" s="153"/>
      <c r="JHN55" s="153"/>
      <c r="JHO55" s="153"/>
      <c r="JHP55" s="153"/>
      <c r="JHQ55" s="153"/>
      <c r="JHR55" s="153"/>
      <c r="JHS55" s="153"/>
      <c r="JHT55" s="153"/>
      <c r="JHU55" s="153"/>
      <c r="JHV55" s="153"/>
      <c r="JHW55" s="153"/>
      <c r="JHX55" s="153"/>
      <c r="JHY55" s="153"/>
      <c r="JHZ55" s="153"/>
      <c r="JIA55" s="153"/>
      <c r="JIB55" s="153"/>
      <c r="JIC55" s="153"/>
      <c r="JID55" s="153"/>
      <c r="JIE55" s="153"/>
      <c r="JIF55" s="153"/>
      <c r="JIG55" s="153"/>
      <c r="JIH55" s="153"/>
      <c r="JII55" s="153"/>
      <c r="JIJ55" s="153"/>
      <c r="JIK55" s="153"/>
      <c r="JIL55" s="153"/>
      <c r="JIM55" s="153"/>
      <c r="JIN55" s="153"/>
      <c r="JIO55" s="153"/>
      <c r="JIP55" s="153"/>
      <c r="JIQ55" s="153"/>
      <c r="JIR55" s="153"/>
      <c r="JIS55" s="153"/>
      <c r="JIT55" s="153"/>
      <c r="JIU55" s="153"/>
      <c r="JIV55" s="153"/>
      <c r="JIW55" s="153"/>
      <c r="JIX55" s="153"/>
      <c r="JIY55" s="153"/>
      <c r="JIZ55" s="153"/>
      <c r="JJA55" s="153"/>
      <c r="JJB55" s="153"/>
      <c r="JJC55" s="153"/>
      <c r="JJD55" s="153"/>
      <c r="JJE55" s="153"/>
      <c r="JJF55" s="153"/>
      <c r="JJG55" s="153"/>
      <c r="JJH55" s="153"/>
      <c r="JJI55" s="153"/>
      <c r="JJJ55" s="153"/>
      <c r="JJK55" s="153"/>
      <c r="JJL55" s="153"/>
      <c r="JJM55" s="153"/>
      <c r="JJN55" s="153"/>
      <c r="JJO55" s="153"/>
      <c r="JJP55" s="153"/>
      <c r="JJQ55" s="153"/>
      <c r="JJR55" s="153"/>
      <c r="JJS55" s="153"/>
      <c r="JJT55" s="153"/>
      <c r="JJU55" s="153"/>
      <c r="JJV55" s="153"/>
      <c r="JJW55" s="153"/>
      <c r="JJX55" s="153"/>
      <c r="JJY55" s="153"/>
      <c r="JJZ55" s="153"/>
      <c r="JKA55" s="153"/>
      <c r="JKB55" s="153"/>
      <c r="JKC55" s="153"/>
      <c r="JKD55" s="153"/>
      <c r="JKE55" s="153"/>
      <c r="JKF55" s="153"/>
      <c r="JKG55" s="153"/>
      <c r="JKH55" s="153"/>
      <c r="JKI55" s="153"/>
      <c r="JKJ55" s="153"/>
      <c r="JKK55" s="153"/>
      <c r="JKL55" s="153"/>
      <c r="JKM55" s="153"/>
      <c r="JKN55" s="153"/>
      <c r="JKO55" s="153"/>
      <c r="JKP55" s="153"/>
      <c r="JKQ55" s="153"/>
      <c r="JKR55" s="153"/>
      <c r="JKS55" s="153"/>
      <c r="JKT55" s="153"/>
      <c r="JKU55" s="153"/>
      <c r="JKV55" s="153"/>
      <c r="JKW55" s="153"/>
      <c r="JKX55" s="153"/>
      <c r="JKY55" s="153"/>
      <c r="JKZ55" s="153"/>
      <c r="JLA55" s="153"/>
      <c r="JLB55" s="153"/>
      <c r="JLC55" s="153"/>
      <c r="JLD55" s="153"/>
      <c r="JLE55" s="153"/>
      <c r="JLF55" s="153"/>
      <c r="JLG55" s="153"/>
      <c r="JLH55" s="153"/>
      <c r="JLI55" s="153"/>
      <c r="JLJ55" s="153"/>
      <c r="JLK55" s="153"/>
      <c r="JLL55" s="153"/>
      <c r="JLM55" s="153"/>
      <c r="JLN55" s="153"/>
      <c r="JLO55" s="153"/>
      <c r="JLP55" s="153"/>
      <c r="JLQ55" s="153"/>
      <c r="JLR55" s="153"/>
      <c r="JLS55" s="153"/>
      <c r="JLT55" s="153"/>
      <c r="JLU55" s="153"/>
      <c r="JLV55" s="153"/>
      <c r="JLW55" s="153"/>
      <c r="JLX55" s="153"/>
      <c r="JLY55" s="153"/>
      <c r="JLZ55" s="153"/>
      <c r="JMA55" s="153"/>
      <c r="JMB55" s="153"/>
      <c r="JMC55" s="153"/>
      <c r="JMD55" s="153"/>
      <c r="JME55" s="153"/>
      <c r="JMF55" s="153"/>
      <c r="JMG55" s="153"/>
      <c r="JMH55" s="153"/>
      <c r="JMI55" s="153"/>
      <c r="JMJ55" s="153"/>
      <c r="JMK55" s="153"/>
      <c r="JML55" s="153"/>
      <c r="JMM55" s="153"/>
      <c r="JMN55" s="153"/>
      <c r="JMO55" s="153"/>
      <c r="JMP55" s="153"/>
      <c r="JMQ55" s="153"/>
      <c r="JMR55" s="153"/>
      <c r="JMS55" s="153"/>
      <c r="JMT55" s="153"/>
      <c r="JMU55" s="153"/>
      <c r="JMV55" s="153"/>
      <c r="JMW55" s="153"/>
      <c r="JMX55" s="153"/>
      <c r="JMY55" s="153"/>
      <c r="JMZ55" s="153"/>
      <c r="JNA55" s="153"/>
      <c r="JNB55" s="153"/>
      <c r="JNC55" s="153"/>
      <c r="JND55" s="153"/>
      <c r="JNE55" s="153"/>
      <c r="JNF55" s="153"/>
      <c r="JNG55" s="153"/>
      <c r="JNH55" s="153"/>
      <c r="JNI55" s="153"/>
      <c r="JNJ55" s="153"/>
      <c r="JNK55" s="153"/>
      <c r="JNL55" s="153"/>
      <c r="JNM55" s="153"/>
      <c r="JNN55" s="153"/>
      <c r="JNO55" s="153"/>
      <c r="JNP55" s="153"/>
      <c r="JNQ55" s="153"/>
      <c r="JNR55" s="153"/>
      <c r="JNS55" s="153"/>
      <c r="JNT55" s="153"/>
      <c r="JNU55" s="153"/>
      <c r="JNV55" s="153"/>
      <c r="JNW55" s="153"/>
      <c r="JNX55" s="153"/>
      <c r="JNY55" s="153"/>
      <c r="JNZ55" s="153"/>
      <c r="JOA55" s="153"/>
      <c r="JOB55" s="153"/>
      <c r="JOC55" s="153"/>
      <c r="JOD55" s="153"/>
      <c r="JOE55" s="153"/>
      <c r="JOF55" s="153"/>
      <c r="JOG55" s="153"/>
      <c r="JOH55" s="153"/>
      <c r="JOI55" s="153"/>
      <c r="JOJ55" s="153"/>
      <c r="JOK55" s="153"/>
      <c r="JOL55" s="153"/>
      <c r="JOM55" s="153"/>
      <c r="JON55" s="153"/>
      <c r="JOO55" s="153"/>
      <c r="JOP55" s="153"/>
      <c r="JOQ55" s="153"/>
      <c r="JOR55" s="153"/>
      <c r="JOS55" s="153"/>
      <c r="JOT55" s="153"/>
      <c r="JOU55" s="153"/>
      <c r="JOV55" s="153"/>
      <c r="JOW55" s="153"/>
      <c r="JOX55" s="153"/>
      <c r="JOY55" s="153"/>
      <c r="JOZ55" s="153"/>
      <c r="JPA55" s="153"/>
      <c r="JPB55" s="153"/>
      <c r="JPC55" s="153"/>
      <c r="JPD55" s="153"/>
      <c r="JPE55" s="153"/>
      <c r="JPF55" s="153"/>
      <c r="JPG55" s="153"/>
      <c r="JPH55" s="153"/>
      <c r="JPI55" s="153"/>
      <c r="JPJ55" s="153"/>
      <c r="JPK55" s="153"/>
      <c r="JPL55" s="153"/>
      <c r="JPM55" s="153"/>
      <c r="JPN55" s="153"/>
      <c r="JPO55" s="153"/>
      <c r="JPP55" s="153"/>
      <c r="JPQ55" s="153"/>
      <c r="JPR55" s="153"/>
      <c r="JPS55" s="153"/>
      <c r="JPT55" s="153"/>
      <c r="JPU55" s="153"/>
      <c r="JPV55" s="153"/>
      <c r="JPW55" s="153"/>
      <c r="JPX55" s="153"/>
      <c r="JPY55" s="153"/>
      <c r="JPZ55" s="153"/>
      <c r="JQA55" s="153"/>
      <c r="JQB55" s="153"/>
      <c r="JQC55" s="153"/>
      <c r="JQD55" s="153"/>
      <c r="JQE55" s="153"/>
      <c r="JQF55" s="153"/>
      <c r="JQG55" s="153"/>
      <c r="JQH55" s="153"/>
      <c r="JQI55" s="153"/>
      <c r="JQJ55" s="153"/>
      <c r="JQK55" s="153"/>
      <c r="JQL55" s="153"/>
      <c r="JQM55" s="153"/>
      <c r="JQN55" s="153"/>
      <c r="JQO55" s="153"/>
      <c r="JQP55" s="153"/>
      <c r="JQQ55" s="153"/>
      <c r="JQR55" s="153"/>
      <c r="JQS55" s="153"/>
      <c r="JQT55" s="153"/>
      <c r="JQU55" s="153"/>
      <c r="JQV55" s="153"/>
      <c r="JQW55" s="153"/>
      <c r="JQX55" s="153"/>
      <c r="JQY55" s="153"/>
      <c r="JQZ55" s="153"/>
      <c r="JRA55" s="153"/>
      <c r="JRB55" s="153"/>
      <c r="JRC55" s="153"/>
      <c r="JRD55" s="153"/>
      <c r="JRE55" s="153"/>
      <c r="JRF55" s="153"/>
      <c r="JRG55" s="153"/>
      <c r="JRH55" s="153"/>
      <c r="JRI55" s="153"/>
      <c r="JRJ55" s="153"/>
      <c r="JRK55" s="153"/>
      <c r="JRL55" s="153"/>
      <c r="JRM55" s="153"/>
      <c r="JRN55" s="153"/>
      <c r="JRO55" s="153"/>
      <c r="JRP55" s="153"/>
      <c r="JRQ55" s="153"/>
      <c r="JRR55" s="153"/>
      <c r="JRS55" s="153"/>
      <c r="JRT55" s="153"/>
      <c r="JRU55" s="153"/>
      <c r="JRV55" s="153"/>
      <c r="JRW55" s="153"/>
      <c r="JRX55" s="153"/>
      <c r="JRY55" s="153"/>
      <c r="JRZ55" s="153"/>
      <c r="JSA55" s="153"/>
      <c r="JSB55" s="153"/>
      <c r="JSC55" s="153"/>
      <c r="JSD55" s="153"/>
      <c r="JSE55" s="153"/>
      <c r="JSF55" s="153"/>
      <c r="JSG55" s="153"/>
      <c r="JSH55" s="153"/>
      <c r="JSI55" s="153"/>
      <c r="JSJ55" s="153"/>
      <c r="JSK55" s="153"/>
      <c r="JSL55" s="153"/>
      <c r="JSM55" s="153"/>
      <c r="JSN55" s="153"/>
      <c r="JSO55" s="153"/>
      <c r="JSP55" s="153"/>
      <c r="JSQ55" s="153"/>
      <c r="JSR55" s="153"/>
      <c r="JSS55" s="153"/>
      <c r="JST55" s="153"/>
      <c r="JSU55" s="153"/>
      <c r="JSV55" s="153"/>
      <c r="JSW55" s="153"/>
      <c r="JSX55" s="153"/>
      <c r="JSY55" s="153"/>
      <c r="JSZ55" s="153"/>
      <c r="JTA55" s="153"/>
      <c r="JTB55" s="153"/>
      <c r="JTC55" s="153"/>
      <c r="JTD55" s="153"/>
      <c r="JTE55" s="153"/>
      <c r="JTF55" s="153"/>
      <c r="JTG55" s="153"/>
      <c r="JTH55" s="153"/>
      <c r="JTI55" s="153"/>
      <c r="JTJ55" s="153"/>
      <c r="JTK55" s="153"/>
      <c r="JTL55" s="153"/>
      <c r="JTM55" s="153"/>
      <c r="JTN55" s="153"/>
      <c r="JTO55" s="153"/>
      <c r="JTP55" s="153"/>
      <c r="JTQ55" s="153"/>
      <c r="JTR55" s="153"/>
      <c r="JTS55" s="153"/>
      <c r="JTT55" s="153"/>
      <c r="JTU55" s="153"/>
      <c r="JTV55" s="153"/>
      <c r="JTW55" s="153"/>
      <c r="JTX55" s="153"/>
      <c r="JTY55" s="153"/>
      <c r="JTZ55" s="153"/>
      <c r="JUA55" s="153"/>
      <c r="JUB55" s="153"/>
      <c r="JUC55" s="153"/>
      <c r="JUD55" s="153"/>
      <c r="JUE55" s="153"/>
      <c r="JUF55" s="153"/>
      <c r="JUG55" s="153"/>
      <c r="JUH55" s="153"/>
      <c r="JUI55" s="153"/>
      <c r="JUJ55" s="153"/>
      <c r="JUK55" s="153"/>
      <c r="JUL55" s="153"/>
      <c r="JUM55" s="153"/>
      <c r="JUN55" s="153"/>
      <c r="JUO55" s="153"/>
      <c r="JUP55" s="153"/>
      <c r="JUQ55" s="153"/>
      <c r="JUR55" s="153"/>
      <c r="JUS55" s="153"/>
      <c r="JUT55" s="153"/>
      <c r="JUU55" s="153"/>
      <c r="JUV55" s="153"/>
      <c r="JUW55" s="153"/>
      <c r="JUX55" s="153"/>
      <c r="JUY55" s="153"/>
      <c r="JUZ55" s="153"/>
      <c r="JVA55" s="153"/>
      <c r="JVB55" s="153"/>
      <c r="JVC55" s="153"/>
      <c r="JVD55" s="153"/>
      <c r="JVE55" s="153"/>
      <c r="JVF55" s="153"/>
      <c r="JVG55" s="153"/>
      <c r="JVH55" s="153"/>
      <c r="JVI55" s="153"/>
      <c r="JVJ55" s="153"/>
      <c r="JVK55" s="153"/>
      <c r="JVL55" s="153"/>
      <c r="JVM55" s="153"/>
      <c r="JVN55" s="153"/>
      <c r="JVO55" s="153"/>
      <c r="JVP55" s="153"/>
      <c r="JVQ55" s="153"/>
      <c r="JVR55" s="153"/>
      <c r="JVS55" s="153"/>
      <c r="JVT55" s="153"/>
      <c r="JVU55" s="153"/>
      <c r="JVV55" s="153"/>
      <c r="JVW55" s="153"/>
      <c r="JVX55" s="153"/>
      <c r="JVY55" s="153"/>
      <c r="JVZ55" s="153"/>
      <c r="JWA55" s="153"/>
      <c r="JWB55" s="153"/>
      <c r="JWC55" s="153"/>
      <c r="JWD55" s="153"/>
      <c r="JWE55" s="153"/>
      <c r="JWF55" s="153"/>
      <c r="JWG55" s="153"/>
      <c r="JWH55" s="153"/>
      <c r="JWI55" s="153"/>
      <c r="JWJ55" s="153"/>
      <c r="JWK55" s="153"/>
      <c r="JWL55" s="153"/>
      <c r="JWM55" s="153"/>
      <c r="JWN55" s="153"/>
      <c r="JWO55" s="153"/>
      <c r="JWP55" s="153"/>
      <c r="JWQ55" s="153"/>
      <c r="JWR55" s="153"/>
      <c r="JWS55" s="153"/>
      <c r="JWT55" s="153"/>
      <c r="JWU55" s="153"/>
      <c r="JWV55" s="153"/>
      <c r="JWW55" s="153"/>
      <c r="JWX55" s="153"/>
      <c r="JWY55" s="153"/>
      <c r="JWZ55" s="153"/>
      <c r="JXA55" s="153"/>
      <c r="JXB55" s="153"/>
      <c r="JXC55" s="153"/>
      <c r="JXD55" s="153"/>
      <c r="JXE55" s="153"/>
      <c r="JXF55" s="153"/>
      <c r="JXG55" s="153"/>
      <c r="JXH55" s="153"/>
      <c r="JXI55" s="153"/>
      <c r="JXJ55" s="153"/>
      <c r="JXK55" s="153"/>
      <c r="JXL55" s="153"/>
      <c r="JXM55" s="153"/>
      <c r="JXN55" s="153"/>
      <c r="JXO55" s="153"/>
      <c r="JXP55" s="153"/>
      <c r="JXQ55" s="153"/>
      <c r="JXR55" s="153"/>
      <c r="JXS55" s="153"/>
      <c r="JXT55" s="153"/>
      <c r="JXU55" s="153"/>
      <c r="JXV55" s="153"/>
      <c r="JXW55" s="153"/>
      <c r="JXX55" s="153"/>
      <c r="JXY55" s="153"/>
      <c r="JXZ55" s="153"/>
      <c r="JYA55" s="153"/>
      <c r="JYB55" s="153"/>
      <c r="JYC55" s="153"/>
      <c r="JYD55" s="153"/>
      <c r="JYE55" s="153"/>
      <c r="JYF55" s="153"/>
      <c r="JYG55" s="153"/>
      <c r="JYH55" s="153"/>
      <c r="JYI55" s="153"/>
      <c r="JYJ55" s="153"/>
      <c r="JYK55" s="153"/>
      <c r="JYL55" s="153"/>
      <c r="JYM55" s="153"/>
      <c r="JYN55" s="153"/>
      <c r="JYO55" s="153"/>
      <c r="JYP55" s="153"/>
      <c r="JYQ55" s="153"/>
      <c r="JYR55" s="153"/>
      <c r="JYS55" s="153"/>
      <c r="JYT55" s="153"/>
      <c r="JYU55" s="153"/>
      <c r="JYV55" s="153"/>
      <c r="JYW55" s="153"/>
      <c r="JYX55" s="153"/>
      <c r="JYY55" s="153"/>
      <c r="JYZ55" s="153"/>
      <c r="JZA55" s="153"/>
      <c r="JZB55" s="153"/>
      <c r="JZC55" s="153"/>
      <c r="JZD55" s="153"/>
      <c r="JZE55" s="153"/>
      <c r="JZF55" s="153"/>
      <c r="JZG55" s="153"/>
      <c r="JZH55" s="153"/>
      <c r="JZI55" s="153"/>
      <c r="JZJ55" s="153"/>
      <c r="JZK55" s="153"/>
      <c r="JZL55" s="153"/>
      <c r="JZM55" s="153"/>
      <c r="JZN55" s="153"/>
      <c r="JZO55" s="153"/>
      <c r="JZP55" s="153"/>
      <c r="JZQ55" s="153"/>
      <c r="JZR55" s="153"/>
      <c r="JZS55" s="153"/>
      <c r="JZT55" s="153"/>
      <c r="JZU55" s="153"/>
      <c r="JZV55" s="153"/>
      <c r="JZW55" s="153"/>
      <c r="JZX55" s="153"/>
      <c r="JZY55" s="153"/>
      <c r="JZZ55" s="153"/>
      <c r="KAA55" s="153"/>
      <c r="KAB55" s="153"/>
      <c r="KAC55" s="153"/>
      <c r="KAD55" s="153"/>
      <c r="KAE55" s="153"/>
      <c r="KAF55" s="153"/>
      <c r="KAG55" s="153"/>
      <c r="KAH55" s="153"/>
      <c r="KAI55" s="153"/>
      <c r="KAJ55" s="153"/>
      <c r="KAK55" s="153"/>
      <c r="KAL55" s="153"/>
      <c r="KAM55" s="153"/>
      <c r="KAN55" s="153"/>
      <c r="KAO55" s="153"/>
      <c r="KAP55" s="153"/>
      <c r="KAQ55" s="153"/>
      <c r="KAR55" s="153"/>
      <c r="KAS55" s="153"/>
      <c r="KAT55" s="153"/>
      <c r="KAU55" s="153"/>
      <c r="KAV55" s="153"/>
      <c r="KAW55" s="153"/>
      <c r="KAX55" s="153"/>
      <c r="KAY55" s="153"/>
      <c r="KAZ55" s="153"/>
      <c r="KBA55" s="153"/>
      <c r="KBB55" s="153"/>
      <c r="KBC55" s="153"/>
      <c r="KBD55" s="153"/>
      <c r="KBE55" s="153"/>
      <c r="KBF55" s="153"/>
      <c r="KBG55" s="153"/>
      <c r="KBH55" s="153"/>
      <c r="KBI55" s="153"/>
      <c r="KBJ55" s="153"/>
      <c r="KBK55" s="153"/>
      <c r="KBL55" s="153"/>
      <c r="KBM55" s="153"/>
      <c r="KBN55" s="153"/>
      <c r="KBO55" s="153"/>
      <c r="KBP55" s="153"/>
      <c r="KBQ55" s="153"/>
      <c r="KBR55" s="153"/>
      <c r="KBS55" s="153"/>
      <c r="KBT55" s="153"/>
      <c r="KBU55" s="153"/>
      <c r="KBV55" s="153"/>
      <c r="KBW55" s="153"/>
      <c r="KBX55" s="153"/>
      <c r="KBY55" s="153"/>
      <c r="KBZ55" s="153"/>
      <c r="KCA55" s="153"/>
      <c r="KCB55" s="153"/>
      <c r="KCC55" s="153"/>
      <c r="KCD55" s="153"/>
      <c r="KCE55" s="153"/>
      <c r="KCF55" s="153"/>
      <c r="KCG55" s="153"/>
      <c r="KCH55" s="153"/>
      <c r="KCI55" s="153"/>
      <c r="KCJ55" s="153"/>
      <c r="KCK55" s="153"/>
      <c r="KCL55" s="153"/>
      <c r="KCM55" s="153"/>
      <c r="KCN55" s="153"/>
      <c r="KCO55" s="153"/>
      <c r="KCP55" s="153"/>
      <c r="KCQ55" s="153"/>
      <c r="KCR55" s="153"/>
      <c r="KCS55" s="153"/>
      <c r="KCT55" s="153"/>
      <c r="KCU55" s="153"/>
      <c r="KCV55" s="153"/>
      <c r="KCW55" s="153"/>
      <c r="KCX55" s="153"/>
      <c r="KCY55" s="153"/>
      <c r="KCZ55" s="153"/>
      <c r="KDA55" s="153"/>
      <c r="KDB55" s="153"/>
      <c r="KDC55" s="153"/>
      <c r="KDD55" s="153"/>
      <c r="KDE55" s="153"/>
      <c r="KDF55" s="153"/>
      <c r="KDG55" s="153"/>
      <c r="KDH55" s="153"/>
      <c r="KDI55" s="153"/>
      <c r="KDJ55" s="153"/>
      <c r="KDK55" s="153"/>
      <c r="KDL55" s="153"/>
      <c r="KDM55" s="153"/>
      <c r="KDN55" s="153"/>
      <c r="KDO55" s="153"/>
      <c r="KDP55" s="153"/>
      <c r="KDQ55" s="153"/>
      <c r="KDR55" s="153"/>
      <c r="KDS55" s="153"/>
      <c r="KDT55" s="153"/>
      <c r="KDU55" s="153"/>
      <c r="KDV55" s="153"/>
      <c r="KDW55" s="153"/>
      <c r="KDX55" s="153"/>
      <c r="KDY55" s="153"/>
      <c r="KDZ55" s="153"/>
      <c r="KEA55" s="153"/>
      <c r="KEB55" s="153"/>
      <c r="KEC55" s="153"/>
      <c r="KED55" s="153"/>
      <c r="KEE55" s="153"/>
      <c r="KEF55" s="153"/>
      <c r="KEG55" s="153"/>
      <c r="KEH55" s="153"/>
      <c r="KEI55" s="153"/>
      <c r="KEJ55" s="153"/>
      <c r="KEK55" s="153"/>
      <c r="KEL55" s="153"/>
      <c r="KEM55" s="153"/>
      <c r="KEN55" s="153"/>
      <c r="KEO55" s="153"/>
      <c r="KEP55" s="153"/>
      <c r="KEQ55" s="153"/>
      <c r="KER55" s="153"/>
      <c r="KES55" s="153"/>
      <c r="KET55" s="153"/>
      <c r="KEU55" s="153"/>
      <c r="KEV55" s="153"/>
      <c r="KEW55" s="153"/>
      <c r="KEX55" s="153"/>
      <c r="KEY55" s="153"/>
      <c r="KEZ55" s="153"/>
      <c r="KFA55" s="153"/>
      <c r="KFB55" s="153"/>
      <c r="KFC55" s="153"/>
      <c r="KFD55" s="153"/>
      <c r="KFE55" s="153"/>
      <c r="KFF55" s="153"/>
      <c r="KFG55" s="153"/>
      <c r="KFH55" s="153"/>
      <c r="KFI55" s="153"/>
      <c r="KFJ55" s="153"/>
      <c r="KFK55" s="153"/>
      <c r="KFL55" s="153"/>
      <c r="KFM55" s="153"/>
      <c r="KFN55" s="153"/>
      <c r="KFO55" s="153"/>
      <c r="KFP55" s="153"/>
      <c r="KFQ55" s="153"/>
      <c r="KFR55" s="153"/>
      <c r="KFS55" s="153"/>
      <c r="KFT55" s="153"/>
      <c r="KFU55" s="153"/>
      <c r="KFV55" s="153"/>
      <c r="KFW55" s="153"/>
      <c r="KFX55" s="153"/>
      <c r="KFY55" s="153"/>
      <c r="KFZ55" s="153"/>
      <c r="KGA55" s="153"/>
      <c r="KGB55" s="153"/>
      <c r="KGC55" s="153"/>
      <c r="KGD55" s="153"/>
      <c r="KGE55" s="153"/>
      <c r="KGF55" s="153"/>
      <c r="KGG55" s="153"/>
      <c r="KGH55" s="153"/>
      <c r="KGI55" s="153"/>
      <c r="KGJ55" s="153"/>
      <c r="KGK55" s="153"/>
      <c r="KGL55" s="153"/>
      <c r="KGM55" s="153"/>
      <c r="KGN55" s="153"/>
      <c r="KGO55" s="153"/>
      <c r="KGP55" s="153"/>
      <c r="KGQ55" s="153"/>
      <c r="KGR55" s="153"/>
      <c r="KGS55" s="153"/>
      <c r="KGT55" s="153"/>
      <c r="KGU55" s="153"/>
      <c r="KGV55" s="153"/>
      <c r="KGW55" s="153"/>
      <c r="KGX55" s="153"/>
      <c r="KGY55" s="153"/>
      <c r="KGZ55" s="153"/>
      <c r="KHA55" s="153"/>
      <c r="KHB55" s="153"/>
      <c r="KHC55" s="153"/>
      <c r="KHD55" s="153"/>
      <c r="KHE55" s="153"/>
      <c r="KHF55" s="153"/>
      <c r="KHG55" s="153"/>
      <c r="KHH55" s="153"/>
      <c r="KHI55" s="153"/>
      <c r="KHJ55" s="153"/>
      <c r="KHK55" s="153"/>
      <c r="KHL55" s="153"/>
      <c r="KHM55" s="153"/>
      <c r="KHN55" s="153"/>
      <c r="KHO55" s="153"/>
      <c r="KHP55" s="153"/>
      <c r="KHQ55" s="153"/>
      <c r="KHR55" s="153"/>
      <c r="KHS55" s="153"/>
      <c r="KHT55" s="153"/>
      <c r="KHU55" s="153"/>
      <c r="KHV55" s="153"/>
      <c r="KHW55" s="153"/>
      <c r="KHX55" s="153"/>
      <c r="KHY55" s="153"/>
      <c r="KHZ55" s="153"/>
      <c r="KIA55" s="153"/>
      <c r="KIB55" s="153"/>
      <c r="KIC55" s="153"/>
      <c r="KID55" s="153"/>
      <c r="KIE55" s="153"/>
      <c r="KIF55" s="153"/>
      <c r="KIG55" s="153"/>
      <c r="KIH55" s="153"/>
      <c r="KII55" s="153"/>
      <c r="KIJ55" s="153"/>
      <c r="KIK55" s="153"/>
      <c r="KIL55" s="153"/>
      <c r="KIM55" s="153"/>
      <c r="KIN55" s="153"/>
      <c r="KIO55" s="153"/>
      <c r="KIP55" s="153"/>
      <c r="KIQ55" s="153"/>
      <c r="KIR55" s="153"/>
      <c r="KIS55" s="153"/>
      <c r="KIT55" s="153"/>
      <c r="KIU55" s="153"/>
      <c r="KIV55" s="153"/>
      <c r="KIW55" s="153"/>
      <c r="KIX55" s="153"/>
      <c r="KIY55" s="153"/>
      <c r="KIZ55" s="153"/>
      <c r="KJA55" s="153"/>
      <c r="KJB55" s="153"/>
      <c r="KJC55" s="153"/>
      <c r="KJD55" s="153"/>
      <c r="KJE55" s="153"/>
      <c r="KJF55" s="153"/>
      <c r="KJG55" s="153"/>
      <c r="KJH55" s="153"/>
      <c r="KJI55" s="153"/>
      <c r="KJJ55" s="153"/>
      <c r="KJK55" s="153"/>
      <c r="KJL55" s="153"/>
      <c r="KJM55" s="153"/>
      <c r="KJN55" s="153"/>
      <c r="KJO55" s="153"/>
      <c r="KJP55" s="153"/>
      <c r="KJQ55" s="153"/>
      <c r="KJR55" s="153"/>
      <c r="KJS55" s="153"/>
      <c r="KJT55" s="153"/>
      <c r="KJU55" s="153"/>
      <c r="KJV55" s="153"/>
      <c r="KJW55" s="153"/>
      <c r="KJX55" s="153"/>
      <c r="KJY55" s="153"/>
      <c r="KJZ55" s="153"/>
      <c r="KKA55" s="153"/>
      <c r="KKB55" s="153"/>
      <c r="KKC55" s="153"/>
      <c r="KKD55" s="153"/>
      <c r="KKE55" s="153"/>
      <c r="KKF55" s="153"/>
      <c r="KKG55" s="153"/>
      <c r="KKH55" s="153"/>
      <c r="KKI55" s="153"/>
      <c r="KKJ55" s="153"/>
      <c r="KKK55" s="153"/>
      <c r="KKL55" s="153"/>
      <c r="KKM55" s="153"/>
      <c r="KKN55" s="153"/>
      <c r="KKO55" s="153"/>
      <c r="KKP55" s="153"/>
      <c r="KKQ55" s="153"/>
      <c r="KKR55" s="153"/>
      <c r="KKS55" s="153"/>
      <c r="KKT55" s="153"/>
      <c r="KKU55" s="153"/>
      <c r="KKV55" s="153"/>
      <c r="KKW55" s="153"/>
      <c r="KKX55" s="153"/>
      <c r="KKY55" s="153"/>
      <c r="KKZ55" s="153"/>
      <c r="KLA55" s="153"/>
      <c r="KLB55" s="153"/>
      <c r="KLC55" s="153"/>
      <c r="KLD55" s="153"/>
      <c r="KLE55" s="153"/>
      <c r="KLF55" s="153"/>
      <c r="KLG55" s="153"/>
      <c r="KLH55" s="153"/>
      <c r="KLI55" s="153"/>
      <c r="KLJ55" s="153"/>
      <c r="KLK55" s="153"/>
      <c r="KLL55" s="153"/>
      <c r="KLM55" s="153"/>
      <c r="KLN55" s="153"/>
      <c r="KLO55" s="153"/>
      <c r="KLP55" s="153"/>
      <c r="KLQ55" s="153"/>
      <c r="KLR55" s="153"/>
      <c r="KLS55" s="153"/>
      <c r="KLT55" s="153"/>
      <c r="KLU55" s="153"/>
      <c r="KLV55" s="153"/>
      <c r="KLW55" s="153"/>
      <c r="KLX55" s="153"/>
      <c r="KLY55" s="153"/>
      <c r="KLZ55" s="153"/>
      <c r="KMA55" s="153"/>
      <c r="KMB55" s="153"/>
      <c r="KMC55" s="153"/>
      <c r="KMD55" s="153"/>
      <c r="KME55" s="153"/>
      <c r="KMF55" s="153"/>
      <c r="KMG55" s="153"/>
      <c r="KMH55" s="153"/>
      <c r="KMI55" s="153"/>
      <c r="KMJ55" s="153"/>
      <c r="KMK55" s="153"/>
      <c r="KML55" s="153"/>
      <c r="KMM55" s="153"/>
      <c r="KMN55" s="153"/>
      <c r="KMO55" s="153"/>
      <c r="KMP55" s="153"/>
      <c r="KMQ55" s="153"/>
      <c r="KMR55" s="153"/>
      <c r="KMS55" s="153"/>
      <c r="KMT55" s="153"/>
      <c r="KMU55" s="153"/>
      <c r="KMV55" s="153"/>
      <c r="KMW55" s="153"/>
      <c r="KMX55" s="153"/>
      <c r="KMY55" s="153"/>
      <c r="KMZ55" s="153"/>
      <c r="KNA55" s="153"/>
      <c r="KNB55" s="153"/>
      <c r="KNC55" s="153"/>
      <c r="KND55" s="153"/>
      <c r="KNE55" s="153"/>
      <c r="KNF55" s="153"/>
      <c r="KNG55" s="153"/>
      <c r="KNH55" s="153"/>
      <c r="KNI55" s="153"/>
      <c r="KNJ55" s="153"/>
      <c r="KNK55" s="153"/>
      <c r="KNL55" s="153"/>
      <c r="KNM55" s="153"/>
      <c r="KNN55" s="153"/>
      <c r="KNO55" s="153"/>
      <c r="KNP55" s="153"/>
      <c r="KNQ55" s="153"/>
      <c r="KNR55" s="153"/>
      <c r="KNS55" s="153"/>
      <c r="KNT55" s="153"/>
      <c r="KNU55" s="153"/>
      <c r="KNV55" s="153"/>
      <c r="KNW55" s="153"/>
      <c r="KNX55" s="153"/>
      <c r="KNY55" s="153"/>
      <c r="KNZ55" s="153"/>
      <c r="KOA55" s="153"/>
      <c r="KOB55" s="153"/>
      <c r="KOC55" s="153"/>
      <c r="KOD55" s="153"/>
      <c r="KOE55" s="153"/>
      <c r="KOF55" s="153"/>
      <c r="KOG55" s="153"/>
      <c r="KOH55" s="153"/>
      <c r="KOI55" s="153"/>
      <c r="KOJ55" s="153"/>
      <c r="KOK55" s="153"/>
      <c r="KOL55" s="153"/>
      <c r="KOM55" s="153"/>
      <c r="KON55" s="153"/>
      <c r="KOO55" s="153"/>
      <c r="KOP55" s="153"/>
      <c r="KOQ55" s="153"/>
      <c r="KOR55" s="153"/>
      <c r="KOS55" s="153"/>
      <c r="KOT55" s="153"/>
      <c r="KOU55" s="153"/>
      <c r="KOV55" s="153"/>
      <c r="KOW55" s="153"/>
      <c r="KOX55" s="153"/>
      <c r="KOY55" s="153"/>
      <c r="KOZ55" s="153"/>
      <c r="KPA55" s="153"/>
      <c r="KPB55" s="153"/>
      <c r="KPC55" s="153"/>
      <c r="KPD55" s="153"/>
      <c r="KPE55" s="153"/>
      <c r="KPF55" s="153"/>
      <c r="KPG55" s="153"/>
      <c r="KPH55" s="153"/>
      <c r="KPI55" s="153"/>
      <c r="KPJ55" s="153"/>
      <c r="KPK55" s="153"/>
      <c r="KPL55" s="153"/>
      <c r="KPM55" s="153"/>
      <c r="KPN55" s="153"/>
      <c r="KPO55" s="153"/>
      <c r="KPP55" s="153"/>
      <c r="KPQ55" s="153"/>
      <c r="KPR55" s="153"/>
      <c r="KPS55" s="153"/>
      <c r="KPT55" s="153"/>
      <c r="KPU55" s="153"/>
      <c r="KPV55" s="153"/>
      <c r="KPW55" s="153"/>
      <c r="KPX55" s="153"/>
      <c r="KPY55" s="153"/>
      <c r="KPZ55" s="153"/>
      <c r="KQA55" s="153"/>
      <c r="KQB55" s="153"/>
      <c r="KQC55" s="153"/>
      <c r="KQD55" s="153"/>
      <c r="KQE55" s="153"/>
      <c r="KQF55" s="153"/>
      <c r="KQG55" s="153"/>
      <c r="KQH55" s="153"/>
      <c r="KQI55" s="153"/>
      <c r="KQJ55" s="153"/>
      <c r="KQK55" s="153"/>
      <c r="KQL55" s="153"/>
      <c r="KQM55" s="153"/>
      <c r="KQN55" s="153"/>
      <c r="KQO55" s="153"/>
      <c r="KQP55" s="153"/>
      <c r="KQQ55" s="153"/>
      <c r="KQR55" s="153"/>
      <c r="KQS55" s="153"/>
      <c r="KQT55" s="153"/>
      <c r="KQU55" s="153"/>
      <c r="KQV55" s="153"/>
      <c r="KQW55" s="153"/>
      <c r="KQX55" s="153"/>
      <c r="KQY55" s="153"/>
      <c r="KQZ55" s="153"/>
      <c r="KRA55" s="153"/>
      <c r="KRB55" s="153"/>
      <c r="KRC55" s="153"/>
      <c r="KRD55" s="153"/>
      <c r="KRE55" s="153"/>
      <c r="KRF55" s="153"/>
      <c r="KRG55" s="153"/>
      <c r="KRH55" s="153"/>
      <c r="KRI55" s="153"/>
      <c r="KRJ55" s="153"/>
      <c r="KRK55" s="153"/>
      <c r="KRL55" s="153"/>
      <c r="KRM55" s="153"/>
      <c r="KRN55" s="153"/>
      <c r="KRO55" s="153"/>
      <c r="KRP55" s="153"/>
      <c r="KRQ55" s="153"/>
      <c r="KRR55" s="153"/>
      <c r="KRS55" s="153"/>
      <c r="KRT55" s="153"/>
      <c r="KRU55" s="153"/>
      <c r="KRV55" s="153"/>
      <c r="KRW55" s="153"/>
      <c r="KRX55" s="153"/>
      <c r="KRY55" s="153"/>
      <c r="KRZ55" s="153"/>
      <c r="KSA55" s="153"/>
      <c r="KSB55" s="153"/>
      <c r="KSC55" s="153"/>
      <c r="KSD55" s="153"/>
      <c r="KSE55" s="153"/>
      <c r="KSF55" s="153"/>
      <c r="KSG55" s="153"/>
      <c r="KSH55" s="153"/>
      <c r="KSI55" s="153"/>
      <c r="KSJ55" s="153"/>
      <c r="KSK55" s="153"/>
      <c r="KSL55" s="153"/>
      <c r="KSM55" s="153"/>
      <c r="KSN55" s="153"/>
      <c r="KSO55" s="153"/>
      <c r="KSP55" s="153"/>
      <c r="KSQ55" s="153"/>
      <c r="KSR55" s="153"/>
      <c r="KSS55" s="153"/>
      <c r="KST55" s="153"/>
      <c r="KSU55" s="153"/>
      <c r="KSV55" s="153"/>
      <c r="KSW55" s="153"/>
      <c r="KSX55" s="153"/>
      <c r="KSY55" s="153"/>
      <c r="KSZ55" s="153"/>
      <c r="KTA55" s="153"/>
      <c r="KTB55" s="153"/>
      <c r="KTC55" s="153"/>
      <c r="KTD55" s="153"/>
      <c r="KTE55" s="153"/>
      <c r="KTF55" s="153"/>
      <c r="KTG55" s="153"/>
      <c r="KTH55" s="153"/>
      <c r="KTI55" s="153"/>
      <c r="KTJ55" s="153"/>
      <c r="KTK55" s="153"/>
      <c r="KTL55" s="153"/>
      <c r="KTM55" s="153"/>
      <c r="KTN55" s="153"/>
      <c r="KTO55" s="153"/>
      <c r="KTP55" s="153"/>
      <c r="KTQ55" s="153"/>
      <c r="KTR55" s="153"/>
      <c r="KTS55" s="153"/>
      <c r="KTT55" s="153"/>
      <c r="KTU55" s="153"/>
      <c r="KTV55" s="153"/>
      <c r="KTW55" s="153"/>
      <c r="KTX55" s="153"/>
      <c r="KTY55" s="153"/>
      <c r="KTZ55" s="153"/>
      <c r="KUA55" s="153"/>
      <c r="KUB55" s="153"/>
      <c r="KUC55" s="153"/>
      <c r="KUD55" s="153"/>
      <c r="KUE55" s="153"/>
      <c r="KUF55" s="153"/>
      <c r="KUG55" s="153"/>
      <c r="KUH55" s="153"/>
      <c r="KUI55" s="153"/>
      <c r="KUJ55" s="153"/>
      <c r="KUK55" s="153"/>
      <c r="KUL55" s="153"/>
      <c r="KUM55" s="153"/>
      <c r="KUN55" s="153"/>
      <c r="KUO55" s="153"/>
      <c r="KUP55" s="153"/>
      <c r="KUQ55" s="153"/>
      <c r="KUR55" s="153"/>
      <c r="KUS55" s="153"/>
      <c r="KUT55" s="153"/>
      <c r="KUU55" s="153"/>
      <c r="KUV55" s="153"/>
      <c r="KUW55" s="153"/>
      <c r="KUX55" s="153"/>
      <c r="KUY55" s="153"/>
      <c r="KUZ55" s="153"/>
      <c r="KVA55" s="153"/>
      <c r="KVB55" s="153"/>
      <c r="KVC55" s="153"/>
      <c r="KVD55" s="153"/>
      <c r="KVE55" s="153"/>
      <c r="KVF55" s="153"/>
      <c r="KVG55" s="153"/>
      <c r="KVH55" s="153"/>
      <c r="KVI55" s="153"/>
      <c r="KVJ55" s="153"/>
      <c r="KVK55" s="153"/>
      <c r="KVL55" s="153"/>
      <c r="KVM55" s="153"/>
      <c r="KVN55" s="153"/>
      <c r="KVO55" s="153"/>
      <c r="KVP55" s="153"/>
      <c r="KVQ55" s="153"/>
      <c r="KVR55" s="153"/>
      <c r="KVS55" s="153"/>
      <c r="KVT55" s="153"/>
      <c r="KVU55" s="153"/>
      <c r="KVV55" s="153"/>
      <c r="KVW55" s="153"/>
      <c r="KVX55" s="153"/>
      <c r="KVY55" s="153"/>
      <c r="KVZ55" s="153"/>
      <c r="KWA55" s="153"/>
      <c r="KWB55" s="153"/>
      <c r="KWC55" s="153"/>
      <c r="KWD55" s="153"/>
      <c r="KWE55" s="153"/>
      <c r="KWF55" s="153"/>
      <c r="KWG55" s="153"/>
      <c r="KWH55" s="153"/>
      <c r="KWI55" s="153"/>
      <c r="KWJ55" s="153"/>
      <c r="KWK55" s="153"/>
      <c r="KWL55" s="153"/>
      <c r="KWM55" s="153"/>
      <c r="KWN55" s="153"/>
      <c r="KWO55" s="153"/>
      <c r="KWP55" s="153"/>
      <c r="KWQ55" s="153"/>
      <c r="KWR55" s="153"/>
      <c r="KWS55" s="153"/>
      <c r="KWT55" s="153"/>
      <c r="KWU55" s="153"/>
      <c r="KWV55" s="153"/>
      <c r="KWW55" s="153"/>
      <c r="KWX55" s="153"/>
      <c r="KWY55" s="153"/>
      <c r="KWZ55" s="153"/>
      <c r="KXA55" s="153"/>
      <c r="KXB55" s="153"/>
      <c r="KXC55" s="153"/>
      <c r="KXD55" s="153"/>
      <c r="KXE55" s="153"/>
      <c r="KXF55" s="153"/>
      <c r="KXG55" s="153"/>
      <c r="KXH55" s="153"/>
      <c r="KXI55" s="153"/>
      <c r="KXJ55" s="153"/>
      <c r="KXK55" s="153"/>
      <c r="KXL55" s="153"/>
      <c r="KXM55" s="153"/>
      <c r="KXN55" s="153"/>
      <c r="KXO55" s="153"/>
      <c r="KXP55" s="153"/>
      <c r="KXQ55" s="153"/>
      <c r="KXR55" s="153"/>
      <c r="KXS55" s="153"/>
      <c r="KXT55" s="153"/>
      <c r="KXU55" s="153"/>
      <c r="KXV55" s="153"/>
      <c r="KXW55" s="153"/>
      <c r="KXX55" s="153"/>
      <c r="KXY55" s="153"/>
      <c r="KXZ55" s="153"/>
      <c r="KYA55" s="153"/>
      <c r="KYB55" s="153"/>
      <c r="KYC55" s="153"/>
      <c r="KYD55" s="153"/>
      <c r="KYE55" s="153"/>
      <c r="KYF55" s="153"/>
      <c r="KYG55" s="153"/>
      <c r="KYH55" s="153"/>
      <c r="KYI55" s="153"/>
      <c r="KYJ55" s="153"/>
      <c r="KYK55" s="153"/>
      <c r="KYL55" s="153"/>
      <c r="KYM55" s="153"/>
      <c r="KYN55" s="153"/>
      <c r="KYO55" s="153"/>
      <c r="KYP55" s="153"/>
      <c r="KYQ55" s="153"/>
      <c r="KYR55" s="153"/>
      <c r="KYS55" s="153"/>
      <c r="KYT55" s="153"/>
      <c r="KYU55" s="153"/>
      <c r="KYV55" s="153"/>
      <c r="KYW55" s="153"/>
      <c r="KYX55" s="153"/>
      <c r="KYY55" s="153"/>
      <c r="KYZ55" s="153"/>
      <c r="KZA55" s="153"/>
      <c r="KZB55" s="153"/>
      <c r="KZC55" s="153"/>
      <c r="KZD55" s="153"/>
      <c r="KZE55" s="153"/>
      <c r="KZF55" s="153"/>
      <c r="KZG55" s="153"/>
      <c r="KZH55" s="153"/>
      <c r="KZI55" s="153"/>
      <c r="KZJ55" s="153"/>
      <c r="KZK55" s="153"/>
      <c r="KZL55" s="153"/>
      <c r="KZM55" s="153"/>
      <c r="KZN55" s="153"/>
      <c r="KZO55" s="153"/>
      <c r="KZP55" s="153"/>
      <c r="KZQ55" s="153"/>
      <c r="KZR55" s="153"/>
      <c r="KZS55" s="153"/>
      <c r="KZT55" s="153"/>
      <c r="KZU55" s="153"/>
      <c r="KZV55" s="153"/>
      <c r="KZW55" s="153"/>
      <c r="KZX55" s="153"/>
      <c r="KZY55" s="153"/>
      <c r="KZZ55" s="153"/>
      <c r="LAA55" s="153"/>
      <c r="LAB55" s="153"/>
      <c r="LAC55" s="153"/>
      <c r="LAD55" s="153"/>
      <c r="LAE55" s="153"/>
      <c r="LAF55" s="153"/>
      <c r="LAG55" s="153"/>
      <c r="LAH55" s="153"/>
      <c r="LAI55" s="153"/>
      <c r="LAJ55" s="153"/>
      <c r="LAK55" s="153"/>
      <c r="LAL55" s="153"/>
      <c r="LAM55" s="153"/>
      <c r="LAN55" s="153"/>
      <c r="LAO55" s="153"/>
      <c r="LAP55" s="153"/>
      <c r="LAQ55" s="153"/>
      <c r="LAR55" s="153"/>
      <c r="LAS55" s="153"/>
      <c r="LAT55" s="153"/>
      <c r="LAU55" s="153"/>
      <c r="LAV55" s="153"/>
      <c r="LAW55" s="153"/>
      <c r="LAX55" s="153"/>
      <c r="LAY55" s="153"/>
      <c r="LAZ55" s="153"/>
      <c r="LBA55" s="153"/>
      <c r="LBB55" s="153"/>
      <c r="LBC55" s="153"/>
      <c r="LBD55" s="153"/>
      <c r="LBE55" s="153"/>
      <c r="LBF55" s="153"/>
      <c r="LBG55" s="153"/>
      <c r="LBH55" s="153"/>
      <c r="LBI55" s="153"/>
      <c r="LBJ55" s="153"/>
      <c r="LBK55" s="153"/>
      <c r="LBL55" s="153"/>
      <c r="LBM55" s="153"/>
      <c r="LBN55" s="153"/>
      <c r="LBO55" s="153"/>
      <c r="LBP55" s="153"/>
      <c r="LBQ55" s="153"/>
      <c r="LBR55" s="153"/>
      <c r="LBS55" s="153"/>
      <c r="LBT55" s="153"/>
      <c r="LBU55" s="153"/>
      <c r="LBV55" s="153"/>
      <c r="LBW55" s="153"/>
      <c r="LBX55" s="153"/>
      <c r="LBY55" s="153"/>
      <c r="LBZ55" s="153"/>
      <c r="LCA55" s="153"/>
      <c r="LCB55" s="153"/>
      <c r="LCC55" s="153"/>
      <c r="LCD55" s="153"/>
      <c r="LCE55" s="153"/>
      <c r="LCF55" s="153"/>
      <c r="LCG55" s="153"/>
      <c r="LCH55" s="153"/>
      <c r="LCI55" s="153"/>
      <c r="LCJ55" s="153"/>
      <c r="LCK55" s="153"/>
      <c r="LCL55" s="153"/>
      <c r="LCM55" s="153"/>
      <c r="LCN55" s="153"/>
      <c r="LCO55" s="153"/>
      <c r="LCP55" s="153"/>
      <c r="LCQ55" s="153"/>
      <c r="LCR55" s="153"/>
      <c r="LCS55" s="153"/>
      <c r="LCT55" s="153"/>
      <c r="LCU55" s="153"/>
      <c r="LCV55" s="153"/>
      <c r="LCW55" s="153"/>
      <c r="LCX55" s="153"/>
      <c r="LCY55" s="153"/>
      <c r="LCZ55" s="153"/>
      <c r="LDA55" s="153"/>
      <c r="LDB55" s="153"/>
      <c r="LDC55" s="153"/>
      <c r="LDD55" s="153"/>
      <c r="LDE55" s="153"/>
      <c r="LDF55" s="153"/>
      <c r="LDG55" s="153"/>
      <c r="LDH55" s="153"/>
      <c r="LDI55" s="153"/>
      <c r="LDJ55" s="153"/>
      <c r="LDK55" s="153"/>
      <c r="LDL55" s="153"/>
      <c r="LDM55" s="153"/>
      <c r="LDN55" s="153"/>
      <c r="LDO55" s="153"/>
      <c r="LDP55" s="153"/>
      <c r="LDQ55" s="153"/>
      <c r="LDR55" s="153"/>
      <c r="LDS55" s="153"/>
      <c r="LDT55" s="153"/>
      <c r="LDU55" s="153"/>
      <c r="LDV55" s="153"/>
      <c r="LDW55" s="153"/>
      <c r="LDX55" s="153"/>
      <c r="LDY55" s="153"/>
      <c r="LDZ55" s="153"/>
      <c r="LEA55" s="153"/>
      <c r="LEB55" s="153"/>
      <c r="LEC55" s="153"/>
      <c r="LED55" s="153"/>
      <c r="LEE55" s="153"/>
      <c r="LEF55" s="153"/>
      <c r="LEG55" s="153"/>
      <c r="LEH55" s="153"/>
      <c r="LEI55" s="153"/>
      <c r="LEJ55" s="153"/>
      <c r="LEK55" s="153"/>
      <c r="LEL55" s="153"/>
      <c r="LEM55" s="153"/>
      <c r="LEN55" s="153"/>
      <c r="LEO55" s="153"/>
      <c r="LEP55" s="153"/>
      <c r="LEQ55" s="153"/>
      <c r="LER55" s="153"/>
      <c r="LES55" s="153"/>
      <c r="LET55" s="153"/>
      <c r="LEU55" s="153"/>
      <c r="LEV55" s="153"/>
      <c r="LEW55" s="153"/>
      <c r="LEX55" s="153"/>
      <c r="LEY55" s="153"/>
      <c r="LEZ55" s="153"/>
      <c r="LFA55" s="153"/>
      <c r="LFB55" s="153"/>
      <c r="LFC55" s="153"/>
      <c r="LFD55" s="153"/>
      <c r="LFE55" s="153"/>
      <c r="LFF55" s="153"/>
      <c r="LFG55" s="153"/>
      <c r="LFH55" s="153"/>
      <c r="LFI55" s="153"/>
      <c r="LFJ55" s="153"/>
      <c r="LFK55" s="153"/>
      <c r="LFL55" s="153"/>
      <c r="LFM55" s="153"/>
      <c r="LFN55" s="153"/>
      <c r="LFO55" s="153"/>
      <c r="LFP55" s="153"/>
      <c r="LFQ55" s="153"/>
      <c r="LFR55" s="153"/>
      <c r="LFS55" s="153"/>
      <c r="LFT55" s="153"/>
      <c r="LFU55" s="153"/>
      <c r="LFV55" s="153"/>
      <c r="LFW55" s="153"/>
      <c r="LFX55" s="153"/>
      <c r="LFY55" s="153"/>
      <c r="LFZ55" s="153"/>
      <c r="LGA55" s="153"/>
      <c r="LGB55" s="153"/>
      <c r="LGC55" s="153"/>
      <c r="LGD55" s="153"/>
      <c r="LGE55" s="153"/>
      <c r="LGF55" s="153"/>
      <c r="LGG55" s="153"/>
      <c r="LGH55" s="153"/>
      <c r="LGI55" s="153"/>
      <c r="LGJ55" s="153"/>
      <c r="LGK55" s="153"/>
      <c r="LGL55" s="153"/>
      <c r="LGM55" s="153"/>
      <c r="LGN55" s="153"/>
      <c r="LGO55" s="153"/>
      <c r="LGP55" s="153"/>
      <c r="LGQ55" s="153"/>
      <c r="LGR55" s="153"/>
      <c r="LGS55" s="153"/>
      <c r="LGT55" s="153"/>
      <c r="LGU55" s="153"/>
      <c r="LGV55" s="153"/>
      <c r="LGW55" s="153"/>
      <c r="LGX55" s="153"/>
      <c r="LGY55" s="153"/>
      <c r="LGZ55" s="153"/>
      <c r="LHA55" s="153"/>
      <c r="LHB55" s="153"/>
      <c r="LHC55" s="153"/>
      <c r="LHD55" s="153"/>
      <c r="LHE55" s="153"/>
      <c r="LHF55" s="153"/>
      <c r="LHG55" s="153"/>
      <c r="LHH55" s="153"/>
      <c r="LHI55" s="153"/>
      <c r="LHJ55" s="153"/>
      <c r="LHK55" s="153"/>
      <c r="LHL55" s="153"/>
      <c r="LHM55" s="153"/>
      <c r="LHN55" s="153"/>
      <c r="LHO55" s="153"/>
      <c r="LHP55" s="153"/>
      <c r="LHQ55" s="153"/>
      <c r="LHR55" s="153"/>
      <c r="LHS55" s="153"/>
      <c r="LHT55" s="153"/>
      <c r="LHU55" s="153"/>
      <c r="LHV55" s="153"/>
      <c r="LHW55" s="153"/>
      <c r="LHX55" s="153"/>
      <c r="LHY55" s="153"/>
      <c r="LHZ55" s="153"/>
      <c r="LIA55" s="153"/>
      <c r="LIB55" s="153"/>
      <c r="LIC55" s="153"/>
      <c r="LID55" s="153"/>
      <c r="LIE55" s="153"/>
      <c r="LIF55" s="153"/>
      <c r="LIG55" s="153"/>
      <c r="LIH55" s="153"/>
      <c r="LII55" s="153"/>
      <c r="LIJ55" s="153"/>
      <c r="LIK55" s="153"/>
      <c r="LIL55" s="153"/>
      <c r="LIM55" s="153"/>
      <c r="LIN55" s="153"/>
      <c r="LIO55" s="153"/>
      <c r="LIP55" s="153"/>
      <c r="LIQ55" s="153"/>
      <c r="LIR55" s="153"/>
      <c r="LIS55" s="153"/>
      <c r="LIT55" s="153"/>
      <c r="LIU55" s="153"/>
      <c r="LIV55" s="153"/>
      <c r="LIW55" s="153"/>
      <c r="LIX55" s="153"/>
      <c r="LIY55" s="153"/>
      <c r="LIZ55" s="153"/>
      <c r="LJA55" s="153"/>
      <c r="LJB55" s="153"/>
      <c r="LJC55" s="153"/>
      <c r="LJD55" s="153"/>
      <c r="LJE55" s="153"/>
      <c r="LJF55" s="153"/>
      <c r="LJG55" s="153"/>
      <c r="LJH55" s="153"/>
      <c r="LJI55" s="153"/>
      <c r="LJJ55" s="153"/>
      <c r="LJK55" s="153"/>
      <c r="LJL55" s="153"/>
      <c r="LJM55" s="153"/>
      <c r="LJN55" s="153"/>
      <c r="LJO55" s="153"/>
      <c r="LJP55" s="153"/>
      <c r="LJQ55" s="153"/>
      <c r="LJR55" s="153"/>
      <c r="LJS55" s="153"/>
      <c r="LJT55" s="153"/>
      <c r="LJU55" s="153"/>
      <c r="LJV55" s="153"/>
      <c r="LJW55" s="153"/>
      <c r="LJX55" s="153"/>
      <c r="LJY55" s="153"/>
      <c r="LJZ55" s="153"/>
      <c r="LKA55" s="153"/>
      <c r="LKB55" s="153"/>
      <c r="LKC55" s="153"/>
      <c r="LKD55" s="153"/>
      <c r="LKE55" s="153"/>
      <c r="LKF55" s="153"/>
      <c r="LKG55" s="153"/>
      <c r="LKH55" s="153"/>
      <c r="LKI55" s="153"/>
      <c r="LKJ55" s="153"/>
      <c r="LKK55" s="153"/>
      <c r="LKL55" s="153"/>
      <c r="LKM55" s="153"/>
      <c r="LKN55" s="153"/>
      <c r="LKO55" s="153"/>
      <c r="LKP55" s="153"/>
      <c r="LKQ55" s="153"/>
      <c r="LKR55" s="153"/>
      <c r="LKS55" s="153"/>
      <c r="LKT55" s="153"/>
      <c r="LKU55" s="153"/>
      <c r="LKV55" s="153"/>
      <c r="LKW55" s="153"/>
      <c r="LKX55" s="153"/>
      <c r="LKY55" s="153"/>
      <c r="LKZ55" s="153"/>
      <c r="LLA55" s="153"/>
      <c r="LLB55" s="153"/>
      <c r="LLC55" s="153"/>
      <c r="LLD55" s="153"/>
      <c r="LLE55" s="153"/>
      <c r="LLF55" s="153"/>
      <c r="LLG55" s="153"/>
      <c r="LLH55" s="153"/>
      <c r="LLI55" s="153"/>
      <c r="LLJ55" s="153"/>
      <c r="LLK55" s="153"/>
      <c r="LLL55" s="153"/>
      <c r="LLM55" s="153"/>
      <c r="LLN55" s="153"/>
      <c r="LLO55" s="153"/>
      <c r="LLP55" s="153"/>
      <c r="LLQ55" s="153"/>
      <c r="LLR55" s="153"/>
      <c r="LLS55" s="153"/>
      <c r="LLT55" s="153"/>
      <c r="LLU55" s="153"/>
      <c r="LLV55" s="153"/>
      <c r="LLW55" s="153"/>
      <c r="LLX55" s="153"/>
      <c r="LLY55" s="153"/>
      <c r="LLZ55" s="153"/>
      <c r="LMA55" s="153"/>
      <c r="LMB55" s="153"/>
      <c r="LMC55" s="153"/>
      <c r="LMD55" s="153"/>
      <c r="LME55" s="153"/>
      <c r="LMF55" s="153"/>
      <c r="LMG55" s="153"/>
      <c r="LMH55" s="153"/>
      <c r="LMI55" s="153"/>
      <c r="LMJ55" s="153"/>
      <c r="LMK55" s="153"/>
      <c r="LML55" s="153"/>
      <c r="LMM55" s="153"/>
      <c r="LMN55" s="153"/>
      <c r="LMO55" s="153"/>
      <c r="LMP55" s="153"/>
      <c r="LMQ55" s="153"/>
      <c r="LMR55" s="153"/>
      <c r="LMS55" s="153"/>
      <c r="LMT55" s="153"/>
      <c r="LMU55" s="153"/>
      <c r="LMV55" s="153"/>
      <c r="LMW55" s="153"/>
      <c r="LMX55" s="153"/>
      <c r="LMY55" s="153"/>
      <c r="LMZ55" s="153"/>
      <c r="LNA55" s="153"/>
      <c r="LNB55" s="153"/>
      <c r="LNC55" s="153"/>
      <c r="LND55" s="153"/>
      <c r="LNE55" s="153"/>
      <c r="LNF55" s="153"/>
      <c r="LNG55" s="153"/>
      <c r="LNH55" s="153"/>
      <c r="LNI55" s="153"/>
      <c r="LNJ55" s="153"/>
      <c r="LNK55" s="153"/>
      <c r="LNL55" s="153"/>
      <c r="LNM55" s="153"/>
      <c r="LNN55" s="153"/>
      <c r="LNO55" s="153"/>
      <c r="LNP55" s="153"/>
      <c r="LNQ55" s="153"/>
      <c r="LNR55" s="153"/>
      <c r="LNS55" s="153"/>
      <c r="LNT55" s="153"/>
      <c r="LNU55" s="153"/>
      <c r="LNV55" s="153"/>
      <c r="LNW55" s="153"/>
      <c r="LNX55" s="153"/>
      <c r="LNY55" s="153"/>
      <c r="LNZ55" s="153"/>
      <c r="LOA55" s="153"/>
      <c r="LOB55" s="153"/>
      <c r="LOC55" s="153"/>
      <c r="LOD55" s="153"/>
      <c r="LOE55" s="153"/>
      <c r="LOF55" s="153"/>
      <c r="LOG55" s="153"/>
      <c r="LOH55" s="153"/>
      <c r="LOI55" s="153"/>
      <c r="LOJ55" s="153"/>
      <c r="LOK55" s="153"/>
      <c r="LOL55" s="153"/>
      <c r="LOM55" s="153"/>
      <c r="LON55" s="153"/>
      <c r="LOO55" s="153"/>
      <c r="LOP55" s="153"/>
      <c r="LOQ55" s="153"/>
      <c r="LOR55" s="153"/>
      <c r="LOS55" s="153"/>
      <c r="LOT55" s="153"/>
      <c r="LOU55" s="153"/>
      <c r="LOV55" s="153"/>
      <c r="LOW55" s="153"/>
      <c r="LOX55" s="153"/>
      <c r="LOY55" s="153"/>
      <c r="LOZ55" s="153"/>
      <c r="LPA55" s="153"/>
      <c r="LPB55" s="153"/>
      <c r="LPC55" s="153"/>
      <c r="LPD55" s="153"/>
      <c r="LPE55" s="153"/>
      <c r="LPF55" s="153"/>
      <c r="LPG55" s="153"/>
      <c r="LPH55" s="153"/>
      <c r="LPI55" s="153"/>
      <c r="LPJ55" s="153"/>
      <c r="LPK55" s="153"/>
      <c r="LPL55" s="153"/>
      <c r="LPM55" s="153"/>
      <c r="LPN55" s="153"/>
      <c r="LPO55" s="153"/>
      <c r="LPP55" s="153"/>
      <c r="LPQ55" s="153"/>
      <c r="LPR55" s="153"/>
      <c r="LPS55" s="153"/>
      <c r="LPT55" s="153"/>
      <c r="LPU55" s="153"/>
      <c r="LPV55" s="153"/>
      <c r="LPW55" s="153"/>
      <c r="LPX55" s="153"/>
      <c r="LPY55" s="153"/>
      <c r="LPZ55" s="153"/>
      <c r="LQA55" s="153"/>
      <c r="LQB55" s="153"/>
      <c r="LQC55" s="153"/>
      <c r="LQD55" s="153"/>
      <c r="LQE55" s="153"/>
      <c r="LQF55" s="153"/>
      <c r="LQG55" s="153"/>
      <c r="LQH55" s="153"/>
      <c r="LQI55" s="153"/>
      <c r="LQJ55" s="153"/>
      <c r="LQK55" s="153"/>
      <c r="LQL55" s="153"/>
      <c r="LQM55" s="153"/>
      <c r="LQN55" s="153"/>
      <c r="LQO55" s="153"/>
      <c r="LQP55" s="153"/>
      <c r="LQQ55" s="153"/>
      <c r="LQR55" s="153"/>
      <c r="LQS55" s="153"/>
      <c r="LQT55" s="153"/>
      <c r="LQU55" s="153"/>
      <c r="LQV55" s="153"/>
      <c r="LQW55" s="153"/>
      <c r="LQX55" s="153"/>
      <c r="LQY55" s="153"/>
      <c r="LQZ55" s="153"/>
      <c r="LRA55" s="153"/>
      <c r="LRB55" s="153"/>
      <c r="LRC55" s="153"/>
      <c r="LRD55" s="153"/>
      <c r="LRE55" s="153"/>
      <c r="LRF55" s="153"/>
      <c r="LRG55" s="153"/>
      <c r="LRH55" s="153"/>
      <c r="LRI55" s="153"/>
      <c r="LRJ55" s="153"/>
      <c r="LRK55" s="153"/>
      <c r="LRL55" s="153"/>
      <c r="LRM55" s="153"/>
      <c r="LRN55" s="153"/>
      <c r="LRO55" s="153"/>
      <c r="LRP55" s="153"/>
      <c r="LRQ55" s="153"/>
      <c r="LRR55" s="153"/>
      <c r="LRS55" s="153"/>
      <c r="LRT55" s="153"/>
      <c r="LRU55" s="153"/>
      <c r="LRV55" s="153"/>
      <c r="LRW55" s="153"/>
      <c r="LRX55" s="153"/>
      <c r="LRY55" s="153"/>
      <c r="LRZ55" s="153"/>
      <c r="LSA55" s="153"/>
      <c r="LSB55" s="153"/>
      <c r="LSC55" s="153"/>
      <c r="LSD55" s="153"/>
      <c r="LSE55" s="153"/>
      <c r="LSF55" s="153"/>
      <c r="LSG55" s="153"/>
      <c r="LSH55" s="153"/>
      <c r="LSI55" s="153"/>
      <c r="LSJ55" s="153"/>
      <c r="LSK55" s="153"/>
      <c r="LSL55" s="153"/>
      <c r="LSM55" s="153"/>
      <c r="LSN55" s="153"/>
      <c r="LSO55" s="153"/>
      <c r="LSP55" s="153"/>
      <c r="LSQ55" s="153"/>
      <c r="LSR55" s="153"/>
      <c r="LSS55" s="153"/>
      <c r="LST55" s="153"/>
      <c r="LSU55" s="153"/>
      <c r="LSV55" s="153"/>
      <c r="LSW55" s="153"/>
      <c r="LSX55" s="153"/>
      <c r="LSY55" s="153"/>
      <c r="LSZ55" s="153"/>
      <c r="LTA55" s="153"/>
      <c r="LTB55" s="153"/>
      <c r="LTC55" s="153"/>
      <c r="LTD55" s="153"/>
      <c r="LTE55" s="153"/>
      <c r="LTF55" s="153"/>
      <c r="LTG55" s="153"/>
      <c r="LTH55" s="153"/>
      <c r="LTI55" s="153"/>
      <c r="LTJ55" s="153"/>
      <c r="LTK55" s="153"/>
      <c r="LTL55" s="153"/>
      <c r="LTM55" s="153"/>
      <c r="LTN55" s="153"/>
      <c r="LTO55" s="153"/>
      <c r="LTP55" s="153"/>
      <c r="LTQ55" s="153"/>
      <c r="LTR55" s="153"/>
      <c r="LTS55" s="153"/>
      <c r="LTT55" s="153"/>
      <c r="LTU55" s="153"/>
      <c r="LTV55" s="153"/>
      <c r="LTW55" s="153"/>
      <c r="LTX55" s="153"/>
      <c r="LTY55" s="153"/>
      <c r="LTZ55" s="153"/>
      <c r="LUA55" s="153"/>
      <c r="LUB55" s="153"/>
      <c r="LUC55" s="153"/>
      <c r="LUD55" s="153"/>
      <c r="LUE55" s="153"/>
      <c r="LUF55" s="153"/>
      <c r="LUG55" s="153"/>
      <c r="LUH55" s="153"/>
      <c r="LUI55" s="153"/>
      <c r="LUJ55" s="153"/>
      <c r="LUK55" s="153"/>
      <c r="LUL55" s="153"/>
      <c r="LUM55" s="153"/>
      <c r="LUN55" s="153"/>
      <c r="LUO55" s="153"/>
      <c r="LUP55" s="153"/>
      <c r="LUQ55" s="153"/>
      <c r="LUR55" s="153"/>
      <c r="LUS55" s="153"/>
      <c r="LUT55" s="153"/>
      <c r="LUU55" s="153"/>
      <c r="LUV55" s="153"/>
      <c r="LUW55" s="153"/>
      <c r="LUX55" s="153"/>
      <c r="LUY55" s="153"/>
      <c r="LUZ55" s="153"/>
      <c r="LVA55" s="153"/>
      <c r="LVB55" s="153"/>
      <c r="LVC55" s="153"/>
      <c r="LVD55" s="153"/>
      <c r="LVE55" s="153"/>
      <c r="LVF55" s="153"/>
      <c r="LVG55" s="153"/>
      <c r="LVH55" s="153"/>
      <c r="LVI55" s="153"/>
      <c r="LVJ55" s="153"/>
      <c r="LVK55" s="153"/>
      <c r="LVL55" s="153"/>
      <c r="LVM55" s="153"/>
      <c r="LVN55" s="153"/>
      <c r="LVO55" s="153"/>
      <c r="LVP55" s="153"/>
      <c r="LVQ55" s="153"/>
      <c r="LVR55" s="153"/>
      <c r="LVS55" s="153"/>
      <c r="LVT55" s="153"/>
      <c r="LVU55" s="153"/>
      <c r="LVV55" s="153"/>
      <c r="LVW55" s="153"/>
      <c r="LVX55" s="153"/>
      <c r="LVY55" s="153"/>
      <c r="LVZ55" s="153"/>
      <c r="LWA55" s="153"/>
      <c r="LWB55" s="153"/>
      <c r="LWC55" s="153"/>
      <c r="LWD55" s="153"/>
      <c r="LWE55" s="153"/>
      <c r="LWF55" s="153"/>
      <c r="LWG55" s="153"/>
      <c r="LWH55" s="153"/>
      <c r="LWI55" s="153"/>
      <c r="LWJ55" s="153"/>
      <c r="LWK55" s="153"/>
      <c r="LWL55" s="153"/>
      <c r="LWM55" s="153"/>
      <c r="LWN55" s="153"/>
      <c r="LWO55" s="153"/>
      <c r="LWP55" s="153"/>
      <c r="LWQ55" s="153"/>
      <c r="LWR55" s="153"/>
      <c r="LWS55" s="153"/>
      <c r="LWT55" s="153"/>
      <c r="LWU55" s="153"/>
      <c r="LWV55" s="153"/>
      <c r="LWW55" s="153"/>
      <c r="LWX55" s="153"/>
      <c r="LWY55" s="153"/>
      <c r="LWZ55" s="153"/>
      <c r="LXA55" s="153"/>
      <c r="LXB55" s="153"/>
      <c r="LXC55" s="153"/>
      <c r="LXD55" s="153"/>
      <c r="LXE55" s="153"/>
      <c r="LXF55" s="153"/>
      <c r="LXG55" s="153"/>
      <c r="LXH55" s="153"/>
      <c r="LXI55" s="153"/>
      <c r="LXJ55" s="153"/>
      <c r="LXK55" s="153"/>
      <c r="LXL55" s="153"/>
      <c r="LXM55" s="153"/>
      <c r="LXN55" s="153"/>
      <c r="LXO55" s="153"/>
      <c r="LXP55" s="153"/>
      <c r="LXQ55" s="153"/>
      <c r="LXR55" s="153"/>
      <c r="LXS55" s="153"/>
      <c r="LXT55" s="153"/>
      <c r="LXU55" s="153"/>
      <c r="LXV55" s="153"/>
      <c r="LXW55" s="153"/>
      <c r="LXX55" s="153"/>
      <c r="LXY55" s="153"/>
      <c r="LXZ55" s="153"/>
      <c r="LYA55" s="153"/>
      <c r="LYB55" s="153"/>
      <c r="LYC55" s="153"/>
      <c r="LYD55" s="153"/>
      <c r="LYE55" s="153"/>
      <c r="LYF55" s="153"/>
      <c r="LYG55" s="153"/>
      <c r="LYH55" s="153"/>
      <c r="LYI55" s="153"/>
      <c r="LYJ55" s="153"/>
      <c r="LYK55" s="153"/>
      <c r="LYL55" s="153"/>
      <c r="LYM55" s="153"/>
      <c r="LYN55" s="153"/>
      <c r="LYO55" s="153"/>
      <c r="LYP55" s="153"/>
      <c r="LYQ55" s="153"/>
      <c r="LYR55" s="153"/>
      <c r="LYS55" s="153"/>
      <c r="LYT55" s="153"/>
      <c r="LYU55" s="153"/>
      <c r="LYV55" s="153"/>
      <c r="LYW55" s="153"/>
      <c r="LYX55" s="153"/>
      <c r="LYY55" s="153"/>
      <c r="LYZ55" s="153"/>
      <c r="LZA55" s="153"/>
      <c r="LZB55" s="153"/>
      <c r="LZC55" s="153"/>
      <c r="LZD55" s="153"/>
      <c r="LZE55" s="153"/>
      <c r="LZF55" s="153"/>
      <c r="LZG55" s="153"/>
      <c r="LZH55" s="153"/>
      <c r="LZI55" s="153"/>
      <c r="LZJ55" s="153"/>
      <c r="LZK55" s="153"/>
      <c r="LZL55" s="153"/>
      <c r="LZM55" s="153"/>
      <c r="LZN55" s="153"/>
      <c r="LZO55" s="153"/>
      <c r="LZP55" s="153"/>
      <c r="LZQ55" s="153"/>
      <c r="LZR55" s="153"/>
      <c r="LZS55" s="153"/>
      <c r="LZT55" s="153"/>
      <c r="LZU55" s="153"/>
      <c r="LZV55" s="153"/>
      <c r="LZW55" s="153"/>
      <c r="LZX55" s="153"/>
      <c r="LZY55" s="153"/>
      <c r="LZZ55" s="153"/>
      <c r="MAA55" s="153"/>
      <c r="MAB55" s="153"/>
      <c r="MAC55" s="153"/>
      <c r="MAD55" s="153"/>
      <c r="MAE55" s="153"/>
      <c r="MAF55" s="153"/>
      <c r="MAG55" s="153"/>
      <c r="MAH55" s="153"/>
      <c r="MAI55" s="153"/>
      <c r="MAJ55" s="153"/>
      <c r="MAK55" s="153"/>
      <c r="MAL55" s="153"/>
      <c r="MAM55" s="153"/>
      <c r="MAN55" s="153"/>
      <c r="MAO55" s="153"/>
      <c r="MAP55" s="153"/>
      <c r="MAQ55" s="153"/>
      <c r="MAR55" s="153"/>
      <c r="MAS55" s="153"/>
      <c r="MAT55" s="153"/>
      <c r="MAU55" s="153"/>
      <c r="MAV55" s="153"/>
      <c r="MAW55" s="153"/>
      <c r="MAX55" s="153"/>
      <c r="MAY55" s="153"/>
      <c r="MAZ55" s="153"/>
      <c r="MBA55" s="153"/>
      <c r="MBB55" s="153"/>
      <c r="MBC55" s="153"/>
      <c r="MBD55" s="153"/>
      <c r="MBE55" s="153"/>
      <c r="MBF55" s="153"/>
      <c r="MBG55" s="153"/>
      <c r="MBH55" s="153"/>
      <c r="MBI55" s="153"/>
      <c r="MBJ55" s="153"/>
      <c r="MBK55" s="153"/>
      <c r="MBL55" s="153"/>
      <c r="MBM55" s="153"/>
      <c r="MBN55" s="153"/>
      <c r="MBO55" s="153"/>
      <c r="MBP55" s="153"/>
      <c r="MBQ55" s="153"/>
      <c r="MBR55" s="153"/>
      <c r="MBS55" s="153"/>
      <c r="MBT55" s="153"/>
      <c r="MBU55" s="153"/>
      <c r="MBV55" s="153"/>
      <c r="MBW55" s="153"/>
      <c r="MBX55" s="153"/>
      <c r="MBY55" s="153"/>
      <c r="MBZ55" s="153"/>
      <c r="MCA55" s="153"/>
      <c r="MCB55" s="153"/>
      <c r="MCC55" s="153"/>
      <c r="MCD55" s="153"/>
      <c r="MCE55" s="153"/>
      <c r="MCF55" s="153"/>
      <c r="MCG55" s="153"/>
      <c r="MCH55" s="153"/>
      <c r="MCI55" s="153"/>
      <c r="MCJ55" s="153"/>
      <c r="MCK55" s="153"/>
      <c r="MCL55" s="153"/>
      <c r="MCM55" s="153"/>
      <c r="MCN55" s="153"/>
      <c r="MCO55" s="153"/>
      <c r="MCP55" s="153"/>
      <c r="MCQ55" s="153"/>
      <c r="MCR55" s="153"/>
      <c r="MCS55" s="153"/>
      <c r="MCT55" s="153"/>
      <c r="MCU55" s="153"/>
      <c r="MCV55" s="153"/>
      <c r="MCW55" s="153"/>
      <c r="MCX55" s="153"/>
      <c r="MCY55" s="153"/>
      <c r="MCZ55" s="153"/>
      <c r="MDA55" s="153"/>
      <c r="MDB55" s="153"/>
      <c r="MDC55" s="153"/>
      <c r="MDD55" s="153"/>
      <c r="MDE55" s="153"/>
      <c r="MDF55" s="153"/>
      <c r="MDG55" s="153"/>
      <c r="MDH55" s="153"/>
      <c r="MDI55" s="153"/>
      <c r="MDJ55" s="153"/>
      <c r="MDK55" s="153"/>
      <c r="MDL55" s="153"/>
      <c r="MDM55" s="153"/>
      <c r="MDN55" s="153"/>
      <c r="MDO55" s="153"/>
      <c r="MDP55" s="153"/>
      <c r="MDQ55" s="153"/>
      <c r="MDR55" s="153"/>
      <c r="MDS55" s="153"/>
      <c r="MDT55" s="153"/>
      <c r="MDU55" s="153"/>
      <c r="MDV55" s="153"/>
      <c r="MDW55" s="153"/>
      <c r="MDX55" s="153"/>
      <c r="MDY55" s="153"/>
      <c r="MDZ55" s="153"/>
      <c r="MEA55" s="153"/>
      <c r="MEB55" s="153"/>
      <c r="MEC55" s="153"/>
      <c r="MED55" s="153"/>
      <c r="MEE55" s="153"/>
      <c r="MEF55" s="153"/>
      <c r="MEG55" s="153"/>
      <c r="MEH55" s="153"/>
      <c r="MEI55" s="153"/>
      <c r="MEJ55" s="153"/>
      <c r="MEK55" s="153"/>
      <c r="MEL55" s="153"/>
      <c r="MEM55" s="153"/>
      <c r="MEN55" s="153"/>
      <c r="MEO55" s="153"/>
      <c r="MEP55" s="153"/>
      <c r="MEQ55" s="153"/>
      <c r="MER55" s="153"/>
      <c r="MES55" s="153"/>
      <c r="MET55" s="153"/>
      <c r="MEU55" s="153"/>
      <c r="MEV55" s="153"/>
      <c r="MEW55" s="153"/>
      <c r="MEX55" s="153"/>
      <c r="MEY55" s="153"/>
      <c r="MEZ55" s="153"/>
      <c r="MFA55" s="153"/>
      <c r="MFB55" s="153"/>
      <c r="MFC55" s="153"/>
      <c r="MFD55" s="153"/>
      <c r="MFE55" s="153"/>
      <c r="MFF55" s="153"/>
      <c r="MFG55" s="153"/>
      <c r="MFH55" s="153"/>
      <c r="MFI55" s="153"/>
      <c r="MFJ55" s="153"/>
      <c r="MFK55" s="153"/>
      <c r="MFL55" s="153"/>
      <c r="MFM55" s="153"/>
      <c r="MFN55" s="153"/>
      <c r="MFO55" s="153"/>
      <c r="MFP55" s="153"/>
      <c r="MFQ55" s="153"/>
      <c r="MFR55" s="153"/>
      <c r="MFS55" s="153"/>
      <c r="MFT55" s="153"/>
      <c r="MFU55" s="153"/>
      <c r="MFV55" s="153"/>
      <c r="MFW55" s="153"/>
      <c r="MFX55" s="153"/>
      <c r="MFY55" s="153"/>
      <c r="MFZ55" s="153"/>
      <c r="MGA55" s="153"/>
      <c r="MGB55" s="153"/>
      <c r="MGC55" s="153"/>
      <c r="MGD55" s="153"/>
      <c r="MGE55" s="153"/>
      <c r="MGF55" s="153"/>
      <c r="MGG55" s="153"/>
      <c r="MGH55" s="153"/>
      <c r="MGI55" s="153"/>
      <c r="MGJ55" s="153"/>
      <c r="MGK55" s="153"/>
      <c r="MGL55" s="153"/>
      <c r="MGM55" s="153"/>
      <c r="MGN55" s="153"/>
      <c r="MGO55" s="153"/>
      <c r="MGP55" s="153"/>
      <c r="MGQ55" s="153"/>
      <c r="MGR55" s="153"/>
      <c r="MGS55" s="153"/>
      <c r="MGT55" s="153"/>
      <c r="MGU55" s="153"/>
      <c r="MGV55" s="153"/>
      <c r="MGW55" s="153"/>
      <c r="MGX55" s="153"/>
      <c r="MGY55" s="153"/>
      <c r="MGZ55" s="153"/>
      <c r="MHA55" s="153"/>
      <c r="MHB55" s="153"/>
      <c r="MHC55" s="153"/>
      <c r="MHD55" s="153"/>
      <c r="MHE55" s="153"/>
      <c r="MHF55" s="153"/>
      <c r="MHG55" s="153"/>
      <c r="MHH55" s="153"/>
      <c r="MHI55" s="153"/>
      <c r="MHJ55" s="153"/>
      <c r="MHK55" s="153"/>
      <c r="MHL55" s="153"/>
      <c r="MHM55" s="153"/>
      <c r="MHN55" s="153"/>
      <c r="MHO55" s="153"/>
      <c r="MHP55" s="153"/>
      <c r="MHQ55" s="153"/>
      <c r="MHR55" s="153"/>
      <c r="MHS55" s="153"/>
      <c r="MHT55" s="153"/>
      <c r="MHU55" s="153"/>
      <c r="MHV55" s="153"/>
      <c r="MHW55" s="153"/>
      <c r="MHX55" s="153"/>
      <c r="MHY55" s="153"/>
      <c r="MHZ55" s="153"/>
      <c r="MIA55" s="153"/>
      <c r="MIB55" s="153"/>
      <c r="MIC55" s="153"/>
      <c r="MID55" s="153"/>
      <c r="MIE55" s="153"/>
      <c r="MIF55" s="153"/>
      <c r="MIG55" s="153"/>
      <c r="MIH55" s="153"/>
      <c r="MII55" s="153"/>
      <c r="MIJ55" s="153"/>
      <c r="MIK55" s="153"/>
      <c r="MIL55" s="153"/>
      <c r="MIM55" s="153"/>
      <c r="MIN55" s="153"/>
      <c r="MIO55" s="153"/>
      <c r="MIP55" s="153"/>
      <c r="MIQ55" s="153"/>
      <c r="MIR55" s="153"/>
      <c r="MIS55" s="153"/>
      <c r="MIT55" s="153"/>
      <c r="MIU55" s="153"/>
      <c r="MIV55" s="153"/>
      <c r="MIW55" s="153"/>
      <c r="MIX55" s="153"/>
      <c r="MIY55" s="153"/>
      <c r="MIZ55" s="153"/>
      <c r="MJA55" s="153"/>
      <c r="MJB55" s="153"/>
      <c r="MJC55" s="153"/>
      <c r="MJD55" s="153"/>
      <c r="MJE55" s="153"/>
      <c r="MJF55" s="153"/>
      <c r="MJG55" s="153"/>
      <c r="MJH55" s="153"/>
      <c r="MJI55" s="153"/>
      <c r="MJJ55" s="153"/>
      <c r="MJK55" s="153"/>
      <c r="MJL55" s="153"/>
      <c r="MJM55" s="153"/>
      <c r="MJN55" s="153"/>
      <c r="MJO55" s="153"/>
      <c r="MJP55" s="153"/>
      <c r="MJQ55" s="153"/>
      <c r="MJR55" s="153"/>
      <c r="MJS55" s="153"/>
      <c r="MJT55" s="153"/>
      <c r="MJU55" s="153"/>
      <c r="MJV55" s="153"/>
      <c r="MJW55" s="153"/>
      <c r="MJX55" s="153"/>
      <c r="MJY55" s="153"/>
      <c r="MJZ55" s="153"/>
      <c r="MKA55" s="153"/>
      <c r="MKB55" s="153"/>
      <c r="MKC55" s="153"/>
      <c r="MKD55" s="153"/>
      <c r="MKE55" s="153"/>
      <c r="MKF55" s="153"/>
      <c r="MKG55" s="153"/>
      <c r="MKH55" s="153"/>
      <c r="MKI55" s="153"/>
      <c r="MKJ55" s="153"/>
      <c r="MKK55" s="153"/>
      <c r="MKL55" s="153"/>
      <c r="MKM55" s="153"/>
      <c r="MKN55" s="153"/>
      <c r="MKO55" s="153"/>
      <c r="MKP55" s="153"/>
      <c r="MKQ55" s="153"/>
      <c r="MKR55" s="153"/>
      <c r="MKS55" s="153"/>
      <c r="MKT55" s="153"/>
      <c r="MKU55" s="153"/>
      <c r="MKV55" s="153"/>
      <c r="MKW55" s="153"/>
      <c r="MKX55" s="153"/>
      <c r="MKY55" s="153"/>
      <c r="MKZ55" s="153"/>
      <c r="MLA55" s="153"/>
      <c r="MLB55" s="153"/>
      <c r="MLC55" s="153"/>
      <c r="MLD55" s="153"/>
      <c r="MLE55" s="153"/>
      <c r="MLF55" s="153"/>
      <c r="MLG55" s="153"/>
      <c r="MLH55" s="153"/>
      <c r="MLI55" s="153"/>
      <c r="MLJ55" s="153"/>
      <c r="MLK55" s="153"/>
      <c r="MLL55" s="153"/>
      <c r="MLM55" s="153"/>
      <c r="MLN55" s="153"/>
      <c r="MLO55" s="153"/>
      <c r="MLP55" s="153"/>
      <c r="MLQ55" s="153"/>
      <c r="MLR55" s="153"/>
      <c r="MLS55" s="153"/>
      <c r="MLT55" s="153"/>
      <c r="MLU55" s="153"/>
      <c r="MLV55" s="153"/>
      <c r="MLW55" s="153"/>
      <c r="MLX55" s="153"/>
      <c r="MLY55" s="153"/>
      <c r="MLZ55" s="153"/>
      <c r="MMA55" s="153"/>
      <c r="MMB55" s="153"/>
      <c r="MMC55" s="153"/>
      <c r="MMD55" s="153"/>
      <c r="MME55" s="153"/>
      <c r="MMF55" s="153"/>
      <c r="MMG55" s="153"/>
      <c r="MMH55" s="153"/>
      <c r="MMI55" s="153"/>
      <c r="MMJ55" s="153"/>
      <c r="MMK55" s="153"/>
      <c r="MML55" s="153"/>
      <c r="MMM55" s="153"/>
      <c r="MMN55" s="153"/>
      <c r="MMO55" s="153"/>
      <c r="MMP55" s="153"/>
      <c r="MMQ55" s="153"/>
      <c r="MMR55" s="153"/>
      <c r="MMS55" s="153"/>
      <c r="MMT55" s="153"/>
      <c r="MMU55" s="153"/>
      <c r="MMV55" s="153"/>
      <c r="MMW55" s="153"/>
      <c r="MMX55" s="153"/>
      <c r="MMY55" s="153"/>
      <c r="MMZ55" s="153"/>
      <c r="MNA55" s="153"/>
      <c r="MNB55" s="153"/>
      <c r="MNC55" s="153"/>
      <c r="MND55" s="153"/>
      <c r="MNE55" s="153"/>
      <c r="MNF55" s="153"/>
      <c r="MNG55" s="153"/>
      <c r="MNH55" s="153"/>
      <c r="MNI55" s="153"/>
      <c r="MNJ55" s="153"/>
      <c r="MNK55" s="153"/>
      <c r="MNL55" s="153"/>
      <c r="MNM55" s="153"/>
      <c r="MNN55" s="153"/>
      <c r="MNO55" s="153"/>
      <c r="MNP55" s="153"/>
      <c r="MNQ55" s="153"/>
      <c r="MNR55" s="153"/>
      <c r="MNS55" s="153"/>
      <c r="MNT55" s="153"/>
      <c r="MNU55" s="153"/>
      <c r="MNV55" s="153"/>
      <c r="MNW55" s="153"/>
      <c r="MNX55" s="153"/>
      <c r="MNY55" s="153"/>
      <c r="MNZ55" s="153"/>
      <c r="MOA55" s="153"/>
      <c r="MOB55" s="153"/>
      <c r="MOC55" s="153"/>
      <c r="MOD55" s="153"/>
      <c r="MOE55" s="153"/>
      <c r="MOF55" s="153"/>
      <c r="MOG55" s="153"/>
      <c r="MOH55" s="153"/>
      <c r="MOI55" s="153"/>
      <c r="MOJ55" s="153"/>
      <c r="MOK55" s="153"/>
      <c r="MOL55" s="153"/>
      <c r="MOM55" s="153"/>
      <c r="MON55" s="153"/>
      <c r="MOO55" s="153"/>
      <c r="MOP55" s="153"/>
      <c r="MOQ55" s="153"/>
      <c r="MOR55" s="153"/>
      <c r="MOS55" s="153"/>
      <c r="MOT55" s="153"/>
      <c r="MOU55" s="153"/>
      <c r="MOV55" s="153"/>
      <c r="MOW55" s="153"/>
      <c r="MOX55" s="153"/>
      <c r="MOY55" s="153"/>
      <c r="MOZ55" s="153"/>
      <c r="MPA55" s="153"/>
      <c r="MPB55" s="153"/>
      <c r="MPC55" s="153"/>
      <c r="MPD55" s="153"/>
      <c r="MPE55" s="153"/>
      <c r="MPF55" s="153"/>
      <c r="MPG55" s="153"/>
      <c r="MPH55" s="153"/>
      <c r="MPI55" s="153"/>
      <c r="MPJ55" s="153"/>
      <c r="MPK55" s="153"/>
      <c r="MPL55" s="153"/>
      <c r="MPM55" s="153"/>
      <c r="MPN55" s="153"/>
      <c r="MPO55" s="153"/>
      <c r="MPP55" s="153"/>
      <c r="MPQ55" s="153"/>
      <c r="MPR55" s="153"/>
      <c r="MPS55" s="153"/>
      <c r="MPT55" s="153"/>
      <c r="MPU55" s="153"/>
      <c r="MPV55" s="153"/>
      <c r="MPW55" s="153"/>
      <c r="MPX55" s="153"/>
      <c r="MPY55" s="153"/>
      <c r="MPZ55" s="153"/>
      <c r="MQA55" s="153"/>
      <c r="MQB55" s="153"/>
      <c r="MQC55" s="153"/>
      <c r="MQD55" s="153"/>
      <c r="MQE55" s="153"/>
      <c r="MQF55" s="153"/>
      <c r="MQG55" s="153"/>
      <c r="MQH55" s="153"/>
      <c r="MQI55" s="153"/>
      <c r="MQJ55" s="153"/>
      <c r="MQK55" s="153"/>
      <c r="MQL55" s="153"/>
      <c r="MQM55" s="153"/>
      <c r="MQN55" s="153"/>
      <c r="MQO55" s="153"/>
      <c r="MQP55" s="153"/>
      <c r="MQQ55" s="153"/>
      <c r="MQR55" s="153"/>
      <c r="MQS55" s="153"/>
      <c r="MQT55" s="153"/>
      <c r="MQU55" s="153"/>
      <c r="MQV55" s="153"/>
      <c r="MQW55" s="153"/>
      <c r="MQX55" s="153"/>
      <c r="MQY55" s="153"/>
      <c r="MQZ55" s="153"/>
      <c r="MRA55" s="153"/>
      <c r="MRB55" s="153"/>
      <c r="MRC55" s="153"/>
      <c r="MRD55" s="153"/>
      <c r="MRE55" s="153"/>
      <c r="MRF55" s="153"/>
      <c r="MRG55" s="153"/>
      <c r="MRH55" s="153"/>
      <c r="MRI55" s="153"/>
      <c r="MRJ55" s="153"/>
      <c r="MRK55" s="153"/>
      <c r="MRL55" s="153"/>
      <c r="MRM55" s="153"/>
      <c r="MRN55" s="153"/>
      <c r="MRO55" s="153"/>
      <c r="MRP55" s="153"/>
      <c r="MRQ55" s="153"/>
      <c r="MRR55" s="153"/>
      <c r="MRS55" s="153"/>
      <c r="MRT55" s="153"/>
      <c r="MRU55" s="153"/>
      <c r="MRV55" s="153"/>
      <c r="MRW55" s="153"/>
      <c r="MRX55" s="153"/>
      <c r="MRY55" s="153"/>
      <c r="MRZ55" s="153"/>
      <c r="MSA55" s="153"/>
      <c r="MSB55" s="153"/>
      <c r="MSC55" s="153"/>
      <c r="MSD55" s="153"/>
      <c r="MSE55" s="153"/>
      <c r="MSF55" s="153"/>
      <c r="MSG55" s="153"/>
      <c r="MSH55" s="153"/>
      <c r="MSI55" s="153"/>
      <c r="MSJ55" s="153"/>
      <c r="MSK55" s="153"/>
      <c r="MSL55" s="153"/>
      <c r="MSM55" s="153"/>
      <c r="MSN55" s="153"/>
      <c r="MSO55" s="153"/>
      <c r="MSP55" s="153"/>
      <c r="MSQ55" s="153"/>
      <c r="MSR55" s="153"/>
      <c r="MSS55" s="153"/>
      <c r="MST55" s="153"/>
      <c r="MSU55" s="153"/>
      <c r="MSV55" s="153"/>
      <c r="MSW55" s="153"/>
      <c r="MSX55" s="153"/>
      <c r="MSY55" s="153"/>
      <c r="MSZ55" s="153"/>
      <c r="MTA55" s="153"/>
      <c r="MTB55" s="153"/>
      <c r="MTC55" s="153"/>
      <c r="MTD55" s="153"/>
      <c r="MTE55" s="153"/>
      <c r="MTF55" s="153"/>
      <c r="MTG55" s="153"/>
      <c r="MTH55" s="153"/>
      <c r="MTI55" s="153"/>
      <c r="MTJ55" s="153"/>
      <c r="MTK55" s="153"/>
      <c r="MTL55" s="153"/>
      <c r="MTM55" s="153"/>
      <c r="MTN55" s="153"/>
      <c r="MTO55" s="153"/>
      <c r="MTP55" s="153"/>
      <c r="MTQ55" s="153"/>
      <c r="MTR55" s="153"/>
      <c r="MTS55" s="153"/>
      <c r="MTT55" s="153"/>
      <c r="MTU55" s="153"/>
      <c r="MTV55" s="153"/>
      <c r="MTW55" s="153"/>
      <c r="MTX55" s="153"/>
      <c r="MTY55" s="153"/>
      <c r="MTZ55" s="153"/>
      <c r="MUA55" s="153"/>
      <c r="MUB55" s="153"/>
      <c r="MUC55" s="153"/>
      <c r="MUD55" s="153"/>
      <c r="MUE55" s="153"/>
      <c r="MUF55" s="153"/>
      <c r="MUG55" s="153"/>
      <c r="MUH55" s="153"/>
      <c r="MUI55" s="153"/>
      <c r="MUJ55" s="153"/>
      <c r="MUK55" s="153"/>
      <c r="MUL55" s="153"/>
      <c r="MUM55" s="153"/>
      <c r="MUN55" s="153"/>
      <c r="MUO55" s="153"/>
      <c r="MUP55" s="153"/>
      <c r="MUQ55" s="153"/>
      <c r="MUR55" s="153"/>
      <c r="MUS55" s="153"/>
      <c r="MUT55" s="153"/>
      <c r="MUU55" s="153"/>
      <c r="MUV55" s="153"/>
      <c r="MUW55" s="153"/>
      <c r="MUX55" s="153"/>
      <c r="MUY55" s="153"/>
      <c r="MUZ55" s="153"/>
      <c r="MVA55" s="153"/>
      <c r="MVB55" s="153"/>
      <c r="MVC55" s="153"/>
      <c r="MVD55" s="153"/>
      <c r="MVE55" s="153"/>
      <c r="MVF55" s="153"/>
      <c r="MVG55" s="153"/>
      <c r="MVH55" s="153"/>
      <c r="MVI55" s="153"/>
      <c r="MVJ55" s="153"/>
      <c r="MVK55" s="153"/>
      <c r="MVL55" s="153"/>
      <c r="MVM55" s="153"/>
      <c r="MVN55" s="153"/>
      <c r="MVO55" s="153"/>
      <c r="MVP55" s="153"/>
      <c r="MVQ55" s="153"/>
      <c r="MVR55" s="153"/>
      <c r="MVS55" s="153"/>
      <c r="MVT55" s="153"/>
      <c r="MVU55" s="153"/>
      <c r="MVV55" s="153"/>
      <c r="MVW55" s="153"/>
      <c r="MVX55" s="153"/>
      <c r="MVY55" s="153"/>
      <c r="MVZ55" s="153"/>
      <c r="MWA55" s="153"/>
      <c r="MWB55" s="153"/>
      <c r="MWC55" s="153"/>
      <c r="MWD55" s="153"/>
      <c r="MWE55" s="153"/>
      <c r="MWF55" s="153"/>
      <c r="MWG55" s="153"/>
      <c r="MWH55" s="153"/>
      <c r="MWI55" s="153"/>
      <c r="MWJ55" s="153"/>
      <c r="MWK55" s="153"/>
      <c r="MWL55" s="153"/>
      <c r="MWM55" s="153"/>
      <c r="MWN55" s="153"/>
      <c r="MWO55" s="153"/>
      <c r="MWP55" s="153"/>
      <c r="MWQ55" s="153"/>
      <c r="MWR55" s="153"/>
      <c r="MWS55" s="153"/>
      <c r="MWT55" s="153"/>
      <c r="MWU55" s="153"/>
      <c r="MWV55" s="153"/>
      <c r="MWW55" s="153"/>
      <c r="MWX55" s="153"/>
      <c r="MWY55" s="153"/>
      <c r="MWZ55" s="153"/>
      <c r="MXA55" s="153"/>
      <c r="MXB55" s="153"/>
      <c r="MXC55" s="153"/>
      <c r="MXD55" s="153"/>
      <c r="MXE55" s="153"/>
      <c r="MXF55" s="153"/>
      <c r="MXG55" s="153"/>
      <c r="MXH55" s="153"/>
      <c r="MXI55" s="153"/>
      <c r="MXJ55" s="153"/>
      <c r="MXK55" s="153"/>
      <c r="MXL55" s="153"/>
      <c r="MXM55" s="153"/>
      <c r="MXN55" s="153"/>
      <c r="MXO55" s="153"/>
      <c r="MXP55" s="153"/>
      <c r="MXQ55" s="153"/>
      <c r="MXR55" s="153"/>
      <c r="MXS55" s="153"/>
      <c r="MXT55" s="153"/>
      <c r="MXU55" s="153"/>
      <c r="MXV55" s="153"/>
      <c r="MXW55" s="153"/>
      <c r="MXX55" s="153"/>
      <c r="MXY55" s="153"/>
      <c r="MXZ55" s="153"/>
      <c r="MYA55" s="153"/>
      <c r="MYB55" s="153"/>
      <c r="MYC55" s="153"/>
      <c r="MYD55" s="153"/>
      <c r="MYE55" s="153"/>
      <c r="MYF55" s="153"/>
      <c r="MYG55" s="153"/>
      <c r="MYH55" s="153"/>
      <c r="MYI55" s="153"/>
      <c r="MYJ55" s="153"/>
      <c r="MYK55" s="153"/>
      <c r="MYL55" s="153"/>
      <c r="MYM55" s="153"/>
      <c r="MYN55" s="153"/>
      <c r="MYO55" s="153"/>
      <c r="MYP55" s="153"/>
      <c r="MYQ55" s="153"/>
      <c r="MYR55" s="153"/>
      <c r="MYS55" s="153"/>
      <c r="MYT55" s="153"/>
      <c r="MYU55" s="153"/>
      <c r="MYV55" s="153"/>
      <c r="MYW55" s="153"/>
      <c r="MYX55" s="153"/>
      <c r="MYY55" s="153"/>
      <c r="MYZ55" s="153"/>
      <c r="MZA55" s="153"/>
      <c r="MZB55" s="153"/>
      <c r="MZC55" s="153"/>
      <c r="MZD55" s="153"/>
      <c r="MZE55" s="153"/>
      <c r="MZF55" s="153"/>
      <c r="MZG55" s="153"/>
      <c r="MZH55" s="153"/>
      <c r="MZI55" s="153"/>
      <c r="MZJ55" s="153"/>
      <c r="MZK55" s="153"/>
      <c r="MZL55" s="153"/>
      <c r="MZM55" s="153"/>
      <c r="MZN55" s="153"/>
      <c r="MZO55" s="153"/>
      <c r="MZP55" s="153"/>
      <c r="MZQ55" s="153"/>
      <c r="MZR55" s="153"/>
      <c r="MZS55" s="153"/>
      <c r="MZT55" s="153"/>
      <c r="MZU55" s="153"/>
      <c r="MZV55" s="153"/>
      <c r="MZW55" s="153"/>
      <c r="MZX55" s="153"/>
      <c r="MZY55" s="153"/>
      <c r="MZZ55" s="153"/>
      <c r="NAA55" s="153"/>
      <c r="NAB55" s="153"/>
      <c r="NAC55" s="153"/>
      <c r="NAD55" s="153"/>
      <c r="NAE55" s="153"/>
      <c r="NAF55" s="153"/>
      <c r="NAG55" s="153"/>
      <c r="NAH55" s="153"/>
      <c r="NAI55" s="153"/>
      <c r="NAJ55" s="153"/>
      <c r="NAK55" s="153"/>
      <c r="NAL55" s="153"/>
      <c r="NAM55" s="153"/>
      <c r="NAN55" s="153"/>
      <c r="NAO55" s="153"/>
      <c r="NAP55" s="153"/>
      <c r="NAQ55" s="153"/>
      <c r="NAR55" s="153"/>
      <c r="NAS55" s="153"/>
      <c r="NAT55" s="153"/>
      <c r="NAU55" s="153"/>
      <c r="NAV55" s="153"/>
      <c r="NAW55" s="153"/>
      <c r="NAX55" s="153"/>
      <c r="NAY55" s="153"/>
      <c r="NAZ55" s="153"/>
      <c r="NBA55" s="153"/>
      <c r="NBB55" s="153"/>
      <c r="NBC55" s="153"/>
      <c r="NBD55" s="153"/>
      <c r="NBE55" s="153"/>
      <c r="NBF55" s="153"/>
      <c r="NBG55" s="153"/>
      <c r="NBH55" s="153"/>
      <c r="NBI55" s="153"/>
      <c r="NBJ55" s="153"/>
      <c r="NBK55" s="153"/>
      <c r="NBL55" s="153"/>
      <c r="NBM55" s="153"/>
      <c r="NBN55" s="153"/>
      <c r="NBO55" s="153"/>
      <c r="NBP55" s="153"/>
      <c r="NBQ55" s="153"/>
      <c r="NBR55" s="153"/>
      <c r="NBS55" s="153"/>
      <c r="NBT55" s="153"/>
      <c r="NBU55" s="153"/>
      <c r="NBV55" s="153"/>
      <c r="NBW55" s="153"/>
      <c r="NBX55" s="153"/>
      <c r="NBY55" s="153"/>
      <c r="NBZ55" s="153"/>
      <c r="NCA55" s="153"/>
      <c r="NCB55" s="153"/>
      <c r="NCC55" s="153"/>
      <c r="NCD55" s="153"/>
      <c r="NCE55" s="153"/>
      <c r="NCF55" s="153"/>
      <c r="NCG55" s="153"/>
      <c r="NCH55" s="153"/>
      <c r="NCI55" s="153"/>
      <c r="NCJ55" s="153"/>
      <c r="NCK55" s="153"/>
      <c r="NCL55" s="153"/>
      <c r="NCM55" s="153"/>
      <c r="NCN55" s="153"/>
      <c r="NCO55" s="153"/>
      <c r="NCP55" s="153"/>
      <c r="NCQ55" s="153"/>
      <c r="NCR55" s="153"/>
      <c r="NCS55" s="153"/>
      <c r="NCT55" s="153"/>
      <c r="NCU55" s="153"/>
      <c r="NCV55" s="153"/>
      <c r="NCW55" s="153"/>
      <c r="NCX55" s="153"/>
      <c r="NCY55" s="153"/>
      <c r="NCZ55" s="153"/>
      <c r="NDA55" s="153"/>
      <c r="NDB55" s="153"/>
      <c r="NDC55" s="153"/>
      <c r="NDD55" s="153"/>
      <c r="NDE55" s="153"/>
      <c r="NDF55" s="153"/>
      <c r="NDG55" s="153"/>
      <c r="NDH55" s="153"/>
      <c r="NDI55" s="153"/>
      <c r="NDJ55" s="153"/>
      <c r="NDK55" s="153"/>
      <c r="NDL55" s="153"/>
      <c r="NDM55" s="153"/>
      <c r="NDN55" s="153"/>
      <c r="NDO55" s="153"/>
      <c r="NDP55" s="153"/>
      <c r="NDQ55" s="153"/>
      <c r="NDR55" s="153"/>
      <c r="NDS55" s="153"/>
      <c r="NDT55" s="153"/>
      <c r="NDU55" s="153"/>
      <c r="NDV55" s="153"/>
      <c r="NDW55" s="153"/>
      <c r="NDX55" s="153"/>
      <c r="NDY55" s="153"/>
      <c r="NDZ55" s="153"/>
      <c r="NEA55" s="153"/>
      <c r="NEB55" s="153"/>
      <c r="NEC55" s="153"/>
      <c r="NED55" s="153"/>
      <c r="NEE55" s="153"/>
      <c r="NEF55" s="153"/>
      <c r="NEG55" s="153"/>
      <c r="NEH55" s="153"/>
      <c r="NEI55" s="153"/>
      <c r="NEJ55" s="153"/>
      <c r="NEK55" s="153"/>
      <c r="NEL55" s="153"/>
      <c r="NEM55" s="153"/>
      <c r="NEN55" s="153"/>
      <c r="NEO55" s="153"/>
      <c r="NEP55" s="153"/>
      <c r="NEQ55" s="153"/>
      <c r="NER55" s="153"/>
      <c r="NES55" s="153"/>
      <c r="NET55" s="153"/>
      <c r="NEU55" s="153"/>
      <c r="NEV55" s="153"/>
      <c r="NEW55" s="153"/>
      <c r="NEX55" s="153"/>
      <c r="NEY55" s="153"/>
      <c r="NEZ55" s="153"/>
      <c r="NFA55" s="153"/>
      <c r="NFB55" s="153"/>
      <c r="NFC55" s="153"/>
      <c r="NFD55" s="153"/>
      <c r="NFE55" s="153"/>
      <c r="NFF55" s="153"/>
      <c r="NFG55" s="153"/>
      <c r="NFH55" s="153"/>
      <c r="NFI55" s="153"/>
      <c r="NFJ55" s="153"/>
      <c r="NFK55" s="153"/>
      <c r="NFL55" s="153"/>
      <c r="NFM55" s="153"/>
      <c r="NFN55" s="153"/>
      <c r="NFO55" s="153"/>
      <c r="NFP55" s="153"/>
      <c r="NFQ55" s="153"/>
      <c r="NFR55" s="153"/>
      <c r="NFS55" s="153"/>
      <c r="NFT55" s="153"/>
      <c r="NFU55" s="153"/>
      <c r="NFV55" s="153"/>
      <c r="NFW55" s="153"/>
      <c r="NFX55" s="153"/>
      <c r="NFY55" s="153"/>
      <c r="NFZ55" s="153"/>
      <c r="NGA55" s="153"/>
      <c r="NGB55" s="153"/>
      <c r="NGC55" s="153"/>
      <c r="NGD55" s="153"/>
      <c r="NGE55" s="153"/>
      <c r="NGF55" s="153"/>
      <c r="NGG55" s="153"/>
      <c r="NGH55" s="153"/>
      <c r="NGI55" s="153"/>
      <c r="NGJ55" s="153"/>
      <c r="NGK55" s="153"/>
      <c r="NGL55" s="153"/>
      <c r="NGM55" s="153"/>
      <c r="NGN55" s="153"/>
      <c r="NGO55" s="153"/>
      <c r="NGP55" s="153"/>
      <c r="NGQ55" s="153"/>
      <c r="NGR55" s="153"/>
      <c r="NGS55" s="153"/>
      <c r="NGT55" s="153"/>
      <c r="NGU55" s="153"/>
      <c r="NGV55" s="153"/>
      <c r="NGW55" s="153"/>
      <c r="NGX55" s="153"/>
      <c r="NGY55" s="153"/>
      <c r="NGZ55" s="153"/>
      <c r="NHA55" s="153"/>
      <c r="NHB55" s="153"/>
      <c r="NHC55" s="153"/>
      <c r="NHD55" s="153"/>
      <c r="NHE55" s="153"/>
      <c r="NHF55" s="153"/>
      <c r="NHG55" s="153"/>
      <c r="NHH55" s="153"/>
      <c r="NHI55" s="153"/>
      <c r="NHJ55" s="153"/>
      <c r="NHK55" s="153"/>
      <c r="NHL55" s="153"/>
      <c r="NHM55" s="153"/>
      <c r="NHN55" s="153"/>
      <c r="NHO55" s="153"/>
      <c r="NHP55" s="153"/>
      <c r="NHQ55" s="153"/>
      <c r="NHR55" s="153"/>
      <c r="NHS55" s="153"/>
      <c r="NHT55" s="153"/>
      <c r="NHU55" s="153"/>
      <c r="NHV55" s="153"/>
      <c r="NHW55" s="153"/>
      <c r="NHX55" s="153"/>
      <c r="NHY55" s="153"/>
      <c r="NHZ55" s="153"/>
      <c r="NIA55" s="153"/>
      <c r="NIB55" s="153"/>
      <c r="NIC55" s="153"/>
      <c r="NID55" s="153"/>
      <c r="NIE55" s="153"/>
      <c r="NIF55" s="153"/>
      <c r="NIG55" s="153"/>
      <c r="NIH55" s="153"/>
      <c r="NII55" s="153"/>
      <c r="NIJ55" s="153"/>
      <c r="NIK55" s="153"/>
      <c r="NIL55" s="153"/>
      <c r="NIM55" s="153"/>
      <c r="NIN55" s="153"/>
      <c r="NIO55" s="153"/>
      <c r="NIP55" s="153"/>
      <c r="NIQ55" s="153"/>
      <c r="NIR55" s="153"/>
      <c r="NIS55" s="153"/>
      <c r="NIT55" s="153"/>
      <c r="NIU55" s="153"/>
      <c r="NIV55" s="153"/>
      <c r="NIW55" s="153"/>
      <c r="NIX55" s="153"/>
      <c r="NIY55" s="153"/>
      <c r="NIZ55" s="153"/>
      <c r="NJA55" s="153"/>
      <c r="NJB55" s="153"/>
      <c r="NJC55" s="153"/>
      <c r="NJD55" s="153"/>
      <c r="NJE55" s="153"/>
      <c r="NJF55" s="153"/>
      <c r="NJG55" s="153"/>
      <c r="NJH55" s="153"/>
      <c r="NJI55" s="153"/>
      <c r="NJJ55" s="153"/>
      <c r="NJK55" s="153"/>
      <c r="NJL55" s="153"/>
      <c r="NJM55" s="153"/>
      <c r="NJN55" s="153"/>
      <c r="NJO55" s="153"/>
      <c r="NJP55" s="153"/>
      <c r="NJQ55" s="153"/>
      <c r="NJR55" s="153"/>
      <c r="NJS55" s="153"/>
      <c r="NJT55" s="153"/>
      <c r="NJU55" s="153"/>
      <c r="NJV55" s="153"/>
      <c r="NJW55" s="153"/>
      <c r="NJX55" s="153"/>
      <c r="NJY55" s="153"/>
      <c r="NJZ55" s="153"/>
      <c r="NKA55" s="153"/>
      <c r="NKB55" s="153"/>
      <c r="NKC55" s="153"/>
      <c r="NKD55" s="153"/>
      <c r="NKE55" s="153"/>
      <c r="NKF55" s="153"/>
      <c r="NKG55" s="153"/>
      <c r="NKH55" s="153"/>
      <c r="NKI55" s="153"/>
      <c r="NKJ55" s="153"/>
      <c r="NKK55" s="153"/>
      <c r="NKL55" s="153"/>
      <c r="NKM55" s="153"/>
      <c r="NKN55" s="153"/>
      <c r="NKO55" s="153"/>
      <c r="NKP55" s="153"/>
      <c r="NKQ55" s="153"/>
      <c r="NKR55" s="153"/>
      <c r="NKS55" s="153"/>
      <c r="NKT55" s="153"/>
      <c r="NKU55" s="153"/>
      <c r="NKV55" s="153"/>
      <c r="NKW55" s="153"/>
      <c r="NKX55" s="153"/>
      <c r="NKY55" s="153"/>
      <c r="NKZ55" s="153"/>
      <c r="NLA55" s="153"/>
      <c r="NLB55" s="153"/>
      <c r="NLC55" s="153"/>
      <c r="NLD55" s="153"/>
      <c r="NLE55" s="153"/>
      <c r="NLF55" s="153"/>
      <c r="NLG55" s="153"/>
      <c r="NLH55" s="153"/>
      <c r="NLI55" s="153"/>
      <c r="NLJ55" s="153"/>
      <c r="NLK55" s="153"/>
      <c r="NLL55" s="153"/>
      <c r="NLM55" s="153"/>
      <c r="NLN55" s="153"/>
      <c r="NLO55" s="153"/>
      <c r="NLP55" s="153"/>
      <c r="NLQ55" s="153"/>
      <c r="NLR55" s="153"/>
      <c r="NLS55" s="153"/>
      <c r="NLT55" s="153"/>
      <c r="NLU55" s="153"/>
      <c r="NLV55" s="153"/>
      <c r="NLW55" s="153"/>
      <c r="NLX55" s="153"/>
      <c r="NLY55" s="153"/>
      <c r="NLZ55" s="153"/>
      <c r="NMA55" s="153"/>
      <c r="NMB55" s="153"/>
      <c r="NMC55" s="153"/>
      <c r="NMD55" s="153"/>
      <c r="NME55" s="153"/>
      <c r="NMF55" s="153"/>
      <c r="NMG55" s="153"/>
      <c r="NMH55" s="153"/>
      <c r="NMI55" s="153"/>
      <c r="NMJ55" s="153"/>
      <c r="NMK55" s="153"/>
      <c r="NML55" s="153"/>
      <c r="NMM55" s="153"/>
      <c r="NMN55" s="153"/>
      <c r="NMO55" s="153"/>
      <c r="NMP55" s="153"/>
      <c r="NMQ55" s="153"/>
      <c r="NMR55" s="153"/>
      <c r="NMS55" s="153"/>
      <c r="NMT55" s="153"/>
      <c r="NMU55" s="153"/>
      <c r="NMV55" s="153"/>
      <c r="NMW55" s="153"/>
      <c r="NMX55" s="153"/>
      <c r="NMY55" s="153"/>
      <c r="NMZ55" s="153"/>
      <c r="NNA55" s="153"/>
      <c r="NNB55" s="153"/>
      <c r="NNC55" s="153"/>
      <c r="NND55" s="153"/>
      <c r="NNE55" s="153"/>
      <c r="NNF55" s="153"/>
      <c r="NNG55" s="153"/>
      <c r="NNH55" s="153"/>
      <c r="NNI55" s="153"/>
      <c r="NNJ55" s="153"/>
      <c r="NNK55" s="153"/>
      <c r="NNL55" s="153"/>
      <c r="NNM55" s="153"/>
      <c r="NNN55" s="153"/>
      <c r="NNO55" s="153"/>
      <c r="NNP55" s="153"/>
      <c r="NNQ55" s="153"/>
      <c r="NNR55" s="153"/>
      <c r="NNS55" s="153"/>
      <c r="NNT55" s="153"/>
      <c r="NNU55" s="153"/>
      <c r="NNV55" s="153"/>
      <c r="NNW55" s="153"/>
      <c r="NNX55" s="153"/>
      <c r="NNY55" s="153"/>
      <c r="NNZ55" s="153"/>
      <c r="NOA55" s="153"/>
      <c r="NOB55" s="153"/>
      <c r="NOC55" s="153"/>
      <c r="NOD55" s="153"/>
      <c r="NOE55" s="153"/>
      <c r="NOF55" s="153"/>
      <c r="NOG55" s="153"/>
      <c r="NOH55" s="153"/>
      <c r="NOI55" s="153"/>
      <c r="NOJ55" s="153"/>
      <c r="NOK55" s="153"/>
      <c r="NOL55" s="153"/>
      <c r="NOM55" s="153"/>
      <c r="NON55" s="153"/>
      <c r="NOO55" s="153"/>
      <c r="NOP55" s="153"/>
      <c r="NOQ55" s="153"/>
      <c r="NOR55" s="153"/>
      <c r="NOS55" s="153"/>
      <c r="NOT55" s="153"/>
      <c r="NOU55" s="153"/>
      <c r="NOV55" s="153"/>
      <c r="NOW55" s="153"/>
      <c r="NOX55" s="153"/>
      <c r="NOY55" s="153"/>
      <c r="NOZ55" s="153"/>
      <c r="NPA55" s="153"/>
      <c r="NPB55" s="153"/>
      <c r="NPC55" s="153"/>
      <c r="NPD55" s="153"/>
      <c r="NPE55" s="153"/>
      <c r="NPF55" s="153"/>
      <c r="NPG55" s="153"/>
      <c r="NPH55" s="153"/>
      <c r="NPI55" s="153"/>
      <c r="NPJ55" s="153"/>
      <c r="NPK55" s="153"/>
      <c r="NPL55" s="153"/>
      <c r="NPM55" s="153"/>
      <c r="NPN55" s="153"/>
      <c r="NPO55" s="153"/>
      <c r="NPP55" s="153"/>
      <c r="NPQ55" s="153"/>
      <c r="NPR55" s="153"/>
      <c r="NPS55" s="153"/>
      <c r="NPT55" s="153"/>
      <c r="NPU55" s="153"/>
      <c r="NPV55" s="153"/>
      <c r="NPW55" s="153"/>
      <c r="NPX55" s="153"/>
      <c r="NPY55" s="153"/>
      <c r="NPZ55" s="153"/>
      <c r="NQA55" s="153"/>
      <c r="NQB55" s="153"/>
      <c r="NQC55" s="153"/>
      <c r="NQD55" s="153"/>
      <c r="NQE55" s="153"/>
      <c r="NQF55" s="153"/>
      <c r="NQG55" s="153"/>
      <c r="NQH55" s="153"/>
      <c r="NQI55" s="153"/>
      <c r="NQJ55" s="153"/>
      <c r="NQK55" s="153"/>
      <c r="NQL55" s="153"/>
      <c r="NQM55" s="153"/>
      <c r="NQN55" s="153"/>
      <c r="NQO55" s="153"/>
      <c r="NQP55" s="153"/>
      <c r="NQQ55" s="153"/>
      <c r="NQR55" s="153"/>
      <c r="NQS55" s="153"/>
      <c r="NQT55" s="153"/>
      <c r="NQU55" s="153"/>
      <c r="NQV55" s="153"/>
      <c r="NQW55" s="153"/>
      <c r="NQX55" s="153"/>
      <c r="NQY55" s="153"/>
      <c r="NQZ55" s="153"/>
      <c r="NRA55" s="153"/>
      <c r="NRB55" s="153"/>
      <c r="NRC55" s="153"/>
      <c r="NRD55" s="153"/>
      <c r="NRE55" s="153"/>
      <c r="NRF55" s="153"/>
      <c r="NRG55" s="153"/>
      <c r="NRH55" s="153"/>
      <c r="NRI55" s="153"/>
      <c r="NRJ55" s="153"/>
      <c r="NRK55" s="153"/>
      <c r="NRL55" s="153"/>
      <c r="NRM55" s="153"/>
      <c r="NRN55" s="153"/>
      <c r="NRO55" s="153"/>
      <c r="NRP55" s="153"/>
      <c r="NRQ55" s="153"/>
      <c r="NRR55" s="153"/>
      <c r="NRS55" s="153"/>
      <c r="NRT55" s="153"/>
      <c r="NRU55" s="153"/>
      <c r="NRV55" s="153"/>
      <c r="NRW55" s="153"/>
      <c r="NRX55" s="153"/>
      <c r="NRY55" s="153"/>
      <c r="NRZ55" s="153"/>
      <c r="NSA55" s="153"/>
      <c r="NSB55" s="153"/>
      <c r="NSC55" s="153"/>
      <c r="NSD55" s="153"/>
      <c r="NSE55" s="153"/>
      <c r="NSF55" s="153"/>
      <c r="NSG55" s="153"/>
      <c r="NSH55" s="153"/>
      <c r="NSI55" s="153"/>
      <c r="NSJ55" s="153"/>
      <c r="NSK55" s="153"/>
      <c r="NSL55" s="153"/>
      <c r="NSM55" s="153"/>
      <c r="NSN55" s="153"/>
      <c r="NSO55" s="153"/>
      <c r="NSP55" s="153"/>
      <c r="NSQ55" s="153"/>
      <c r="NSR55" s="153"/>
      <c r="NSS55" s="153"/>
      <c r="NST55" s="153"/>
      <c r="NSU55" s="153"/>
      <c r="NSV55" s="153"/>
      <c r="NSW55" s="153"/>
      <c r="NSX55" s="153"/>
      <c r="NSY55" s="153"/>
      <c r="NSZ55" s="153"/>
      <c r="NTA55" s="153"/>
      <c r="NTB55" s="153"/>
      <c r="NTC55" s="153"/>
      <c r="NTD55" s="153"/>
      <c r="NTE55" s="153"/>
      <c r="NTF55" s="153"/>
      <c r="NTG55" s="153"/>
      <c r="NTH55" s="153"/>
      <c r="NTI55" s="153"/>
      <c r="NTJ55" s="153"/>
      <c r="NTK55" s="153"/>
      <c r="NTL55" s="153"/>
      <c r="NTM55" s="153"/>
      <c r="NTN55" s="153"/>
      <c r="NTO55" s="153"/>
      <c r="NTP55" s="153"/>
      <c r="NTQ55" s="153"/>
      <c r="NTR55" s="153"/>
      <c r="NTS55" s="153"/>
      <c r="NTT55" s="153"/>
      <c r="NTU55" s="153"/>
      <c r="NTV55" s="153"/>
      <c r="NTW55" s="153"/>
      <c r="NTX55" s="153"/>
      <c r="NTY55" s="153"/>
      <c r="NTZ55" s="153"/>
      <c r="NUA55" s="153"/>
      <c r="NUB55" s="153"/>
      <c r="NUC55" s="153"/>
      <c r="NUD55" s="153"/>
      <c r="NUE55" s="153"/>
      <c r="NUF55" s="153"/>
      <c r="NUG55" s="153"/>
      <c r="NUH55" s="153"/>
      <c r="NUI55" s="153"/>
      <c r="NUJ55" s="153"/>
      <c r="NUK55" s="153"/>
      <c r="NUL55" s="153"/>
      <c r="NUM55" s="153"/>
      <c r="NUN55" s="153"/>
      <c r="NUO55" s="153"/>
      <c r="NUP55" s="153"/>
      <c r="NUQ55" s="153"/>
      <c r="NUR55" s="153"/>
      <c r="NUS55" s="153"/>
      <c r="NUT55" s="153"/>
      <c r="NUU55" s="153"/>
      <c r="NUV55" s="153"/>
      <c r="NUW55" s="153"/>
      <c r="NUX55" s="153"/>
      <c r="NUY55" s="153"/>
      <c r="NUZ55" s="153"/>
      <c r="NVA55" s="153"/>
      <c r="NVB55" s="153"/>
      <c r="NVC55" s="153"/>
      <c r="NVD55" s="153"/>
      <c r="NVE55" s="153"/>
      <c r="NVF55" s="153"/>
      <c r="NVG55" s="153"/>
      <c r="NVH55" s="153"/>
      <c r="NVI55" s="153"/>
      <c r="NVJ55" s="153"/>
      <c r="NVK55" s="153"/>
      <c r="NVL55" s="153"/>
      <c r="NVM55" s="153"/>
      <c r="NVN55" s="153"/>
      <c r="NVO55" s="153"/>
      <c r="NVP55" s="153"/>
      <c r="NVQ55" s="153"/>
      <c r="NVR55" s="153"/>
      <c r="NVS55" s="153"/>
      <c r="NVT55" s="153"/>
      <c r="NVU55" s="153"/>
      <c r="NVV55" s="153"/>
      <c r="NVW55" s="153"/>
      <c r="NVX55" s="153"/>
      <c r="NVY55" s="153"/>
      <c r="NVZ55" s="153"/>
      <c r="NWA55" s="153"/>
      <c r="NWB55" s="153"/>
      <c r="NWC55" s="153"/>
      <c r="NWD55" s="153"/>
      <c r="NWE55" s="153"/>
      <c r="NWF55" s="153"/>
      <c r="NWG55" s="153"/>
      <c r="NWH55" s="153"/>
      <c r="NWI55" s="153"/>
      <c r="NWJ55" s="153"/>
      <c r="NWK55" s="153"/>
      <c r="NWL55" s="153"/>
      <c r="NWM55" s="153"/>
      <c r="NWN55" s="153"/>
      <c r="NWO55" s="153"/>
      <c r="NWP55" s="153"/>
      <c r="NWQ55" s="153"/>
      <c r="NWR55" s="153"/>
      <c r="NWS55" s="153"/>
      <c r="NWT55" s="153"/>
      <c r="NWU55" s="153"/>
      <c r="NWV55" s="153"/>
      <c r="NWW55" s="153"/>
      <c r="NWX55" s="153"/>
      <c r="NWY55" s="153"/>
      <c r="NWZ55" s="153"/>
      <c r="NXA55" s="153"/>
      <c r="NXB55" s="153"/>
      <c r="NXC55" s="153"/>
      <c r="NXD55" s="153"/>
      <c r="NXE55" s="153"/>
      <c r="NXF55" s="153"/>
      <c r="NXG55" s="153"/>
      <c r="NXH55" s="153"/>
      <c r="NXI55" s="153"/>
      <c r="NXJ55" s="153"/>
      <c r="NXK55" s="153"/>
      <c r="NXL55" s="153"/>
      <c r="NXM55" s="153"/>
      <c r="NXN55" s="153"/>
      <c r="NXO55" s="153"/>
      <c r="NXP55" s="153"/>
      <c r="NXQ55" s="153"/>
      <c r="NXR55" s="153"/>
      <c r="NXS55" s="153"/>
      <c r="NXT55" s="153"/>
      <c r="NXU55" s="153"/>
      <c r="NXV55" s="153"/>
      <c r="NXW55" s="153"/>
      <c r="NXX55" s="153"/>
      <c r="NXY55" s="153"/>
      <c r="NXZ55" s="153"/>
      <c r="NYA55" s="153"/>
      <c r="NYB55" s="153"/>
      <c r="NYC55" s="153"/>
      <c r="NYD55" s="153"/>
      <c r="NYE55" s="153"/>
      <c r="NYF55" s="153"/>
      <c r="NYG55" s="153"/>
      <c r="NYH55" s="153"/>
      <c r="NYI55" s="153"/>
      <c r="NYJ55" s="153"/>
      <c r="NYK55" s="153"/>
      <c r="NYL55" s="153"/>
      <c r="NYM55" s="153"/>
      <c r="NYN55" s="153"/>
      <c r="NYO55" s="153"/>
      <c r="NYP55" s="153"/>
      <c r="NYQ55" s="153"/>
      <c r="NYR55" s="153"/>
      <c r="NYS55" s="153"/>
      <c r="NYT55" s="153"/>
      <c r="NYU55" s="153"/>
      <c r="NYV55" s="153"/>
      <c r="NYW55" s="153"/>
      <c r="NYX55" s="153"/>
      <c r="NYY55" s="153"/>
      <c r="NYZ55" s="153"/>
      <c r="NZA55" s="153"/>
      <c r="NZB55" s="153"/>
      <c r="NZC55" s="153"/>
      <c r="NZD55" s="153"/>
      <c r="NZE55" s="153"/>
      <c r="NZF55" s="153"/>
      <c r="NZG55" s="153"/>
      <c r="NZH55" s="153"/>
      <c r="NZI55" s="153"/>
      <c r="NZJ55" s="153"/>
      <c r="NZK55" s="153"/>
      <c r="NZL55" s="153"/>
      <c r="NZM55" s="153"/>
      <c r="NZN55" s="153"/>
      <c r="NZO55" s="153"/>
      <c r="NZP55" s="153"/>
      <c r="NZQ55" s="153"/>
      <c r="NZR55" s="153"/>
      <c r="NZS55" s="153"/>
      <c r="NZT55" s="153"/>
      <c r="NZU55" s="153"/>
      <c r="NZV55" s="153"/>
      <c r="NZW55" s="153"/>
      <c r="NZX55" s="153"/>
      <c r="NZY55" s="153"/>
      <c r="NZZ55" s="153"/>
      <c r="OAA55" s="153"/>
      <c r="OAB55" s="153"/>
      <c r="OAC55" s="153"/>
      <c r="OAD55" s="153"/>
      <c r="OAE55" s="153"/>
      <c r="OAF55" s="153"/>
      <c r="OAG55" s="153"/>
      <c r="OAH55" s="153"/>
      <c r="OAI55" s="153"/>
      <c r="OAJ55" s="153"/>
      <c r="OAK55" s="153"/>
      <c r="OAL55" s="153"/>
      <c r="OAM55" s="153"/>
      <c r="OAN55" s="153"/>
      <c r="OAO55" s="153"/>
      <c r="OAP55" s="153"/>
      <c r="OAQ55" s="153"/>
      <c r="OAR55" s="153"/>
      <c r="OAS55" s="153"/>
      <c r="OAT55" s="153"/>
      <c r="OAU55" s="153"/>
      <c r="OAV55" s="153"/>
      <c r="OAW55" s="153"/>
      <c r="OAX55" s="153"/>
      <c r="OAY55" s="153"/>
      <c r="OAZ55" s="153"/>
      <c r="OBA55" s="153"/>
      <c r="OBB55" s="153"/>
      <c r="OBC55" s="153"/>
      <c r="OBD55" s="153"/>
      <c r="OBE55" s="153"/>
      <c r="OBF55" s="153"/>
      <c r="OBG55" s="153"/>
      <c r="OBH55" s="153"/>
      <c r="OBI55" s="153"/>
      <c r="OBJ55" s="153"/>
      <c r="OBK55" s="153"/>
      <c r="OBL55" s="153"/>
      <c r="OBM55" s="153"/>
      <c r="OBN55" s="153"/>
      <c r="OBO55" s="153"/>
      <c r="OBP55" s="153"/>
      <c r="OBQ55" s="153"/>
      <c r="OBR55" s="153"/>
      <c r="OBS55" s="153"/>
      <c r="OBT55" s="153"/>
      <c r="OBU55" s="153"/>
      <c r="OBV55" s="153"/>
      <c r="OBW55" s="153"/>
      <c r="OBX55" s="153"/>
      <c r="OBY55" s="153"/>
      <c r="OBZ55" s="153"/>
      <c r="OCA55" s="153"/>
      <c r="OCB55" s="153"/>
      <c r="OCC55" s="153"/>
      <c r="OCD55" s="153"/>
      <c r="OCE55" s="153"/>
      <c r="OCF55" s="153"/>
      <c r="OCG55" s="153"/>
      <c r="OCH55" s="153"/>
      <c r="OCI55" s="153"/>
      <c r="OCJ55" s="153"/>
      <c r="OCK55" s="153"/>
      <c r="OCL55" s="153"/>
      <c r="OCM55" s="153"/>
      <c r="OCN55" s="153"/>
      <c r="OCO55" s="153"/>
      <c r="OCP55" s="153"/>
      <c r="OCQ55" s="153"/>
      <c r="OCR55" s="153"/>
      <c r="OCS55" s="153"/>
      <c r="OCT55" s="153"/>
      <c r="OCU55" s="153"/>
      <c r="OCV55" s="153"/>
      <c r="OCW55" s="153"/>
      <c r="OCX55" s="153"/>
      <c r="OCY55" s="153"/>
      <c r="OCZ55" s="153"/>
      <c r="ODA55" s="153"/>
      <c r="ODB55" s="153"/>
      <c r="ODC55" s="153"/>
      <c r="ODD55" s="153"/>
      <c r="ODE55" s="153"/>
      <c r="ODF55" s="153"/>
      <c r="ODG55" s="153"/>
      <c r="ODH55" s="153"/>
      <c r="ODI55" s="153"/>
      <c r="ODJ55" s="153"/>
      <c r="ODK55" s="153"/>
      <c r="ODL55" s="153"/>
      <c r="ODM55" s="153"/>
      <c r="ODN55" s="153"/>
      <c r="ODO55" s="153"/>
      <c r="ODP55" s="153"/>
      <c r="ODQ55" s="153"/>
      <c r="ODR55" s="153"/>
      <c r="ODS55" s="153"/>
      <c r="ODT55" s="153"/>
      <c r="ODU55" s="153"/>
      <c r="ODV55" s="153"/>
      <c r="ODW55" s="153"/>
      <c r="ODX55" s="153"/>
      <c r="ODY55" s="153"/>
      <c r="ODZ55" s="153"/>
      <c r="OEA55" s="153"/>
      <c r="OEB55" s="153"/>
      <c r="OEC55" s="153"/>
      <c r="OED55" s="153"/>
      <c r="OEE55" s="153"/>
      <c r="OEF55" s="153"/>
      <c r="OEG55" s="153"/>
      <c r="OEH55" s="153"/>
      <c r="OEI55" s="153"/>
      <c r="OEJ55" s="153"/>
      <c r="OEK55" s="153"/>
      <c r="OEL55" s="153"/>
      <c r="OEM55" s="153"/>
      <c r="OEN55" s="153"/>
      <c r="OEO55" s="153"/>
      <c r="OEP55" s="153"/>
      <c r="OEQ55" s="153"/>
      <c r="OER55" s="153"/>
      <c r="OES55" s="153"/>
      <c r="OET55" s="153"/>
      <c r="OEU55" s="153"/>
      <c r="OEV55" s="153"/>
      <c r="OEW55" s="153"/>
      <c r="OEX55" s="153"/>
      <c r="OEY55" s="153"/>
      <c r="OEZ55" s="153"/>
      <c r="OFA55" s="153"/>
      <c r="OFB55" s="153"/>
      <c r="OFC55" s="153"/>
      <c r="OFD55" s="153"/>
      <c r="OFE55" s="153"/>
      <c r="OFF55" s="153"/>
      <c r="OFG55" s="153"/>
      <c r="OFH55" s="153"/>
      <c r="OFI55" s="153"/>
      <c r="OFJ55" s="153"/>
      <c r="OFK55" s="153"/>
      <c r="OFL55" s="153"/>
      <c r="OFM55" s="153"/>
      <c r="OFN55" s="153"/>
      <c r="OFO55" s="153"/>
      <c r="OFP55" s="153"/>
      <c r="OFQ55" s="153"/>
      <c r="OFR55" s="153"/>
      <c r="OFS55" s="153"/>
      <c r="OFT55" s="153"/>
      <c r="OFU55" s="153"/>
      <c r="OFV55" s="153"/>
      <c r="OFW55" s="153"/>
      <c r="OFX55" s="153"/>
      <c r="OFY55" s="153"/>
      <c r="OFZ55" s="153"/>
      <c r="OGA55" s="153"/>
      <c r="OGB55" s="153"/>
      <c r="OGC55" s="153"/>
      <c r="OGD55" s="153"/>
      <c r="OGE55" s="153"/>
      <c r="OGF55" s="153"/>
      <c r="OGG55" s="153"/>
      <c r="OGH55" s="153"/>
      <c r="OGI55" s="153"/>
      <c r="OGJ55" s="153"/>
      <c r="OGK55" s="153"/>
      <c r="OGL55" s="153"/>
      <c r="OGM55" s="153"/>
      <c r="OGN55" s="153"/>
      <c r="OGO55" s="153"/>
      <c r="OGP55" s="153"/>
      <c r="OGQ55" s="153"/>
      <c r="OGR55" s="153"/>
      <c r="OGS55" s="153"/>
      <c r="OGT55" s="153"/>
      <c r="OGU55" s="153"/>
      <c r="OGV55" s="153"/>
      <c r="OGW55" s="153"/>
      <c r="OGX55" s="153"/>
      <c r="OGY55" s="153"/>
      <c r="OGZ55" s="153"/>
      <c r="OHA55" s="153"/>
      <c r="OHB55" s="153"/>
      <c r="OHC55" s="153"/>
      <c r="OHD55" s="153"/>
      <c r="OHE55" s="153"/>
      <c r="OHF55" s="153"/>
      <c r="OHG55" s="153"/>
      <c r="OHH55" s="153"/>
      <c r="OHI55" s="153"/>
      <c r="OHJ55" s="153"/>
      <c r="OHK55" s="153"/>
      <c r="OHL55" s="153"/>
      <c r="OHM55" s="153"/>
      <c r="OHN55" s="153"/>
      <c r="OHO55" s="153"/>
      <c r="OHP55" s="153"/>
      <c r="OHQ55" s="153"/>
      <c r="OHR55" s="153"/>
      <c r="OHS55" s="153"/>
      <c r="OHT55" s="153"/>
      <c r="OHU55" s="153"/>
      <c r="OHV55" s="153"/>
      <c r="OHW55" s="153"/>
      <c r="OHX55" s="153"/>
      <c r="OHY55" s="153"/>
      <c r="OHZ55" s="153"/>
      <c r="OIA55" s="153"/>
      <c r="OIB55" s="153"/>
      <c r="OIC55" s="153"/>
      <c r="OID55" s="153"/>
      <c r="OIE55" s="153"/>
      <c r="OIF55" s="153"/>
      <c r="OIG55" s="153"/>
      <c r="OIH55" s="153"/>
      <c r="OII55" s="153"/>
      <c r="OIJ55" s="153"/>
      <c r="OIK55" s="153"/>
      <c r="OIL55" s="153"/>
      <c r="OIM55" s="153"/>
      <c r="OIN55" s="153"/>
      <c r="OIO55" s="153"/>
      <c r="OIP55" s="153"/>
      <c r="OIQ55" s="153"/>
      <c r="OIR55" s="153"/>
      <c r="OIS55" s="153"/>
      <c r="OIT55" s="153"/>
      <c r="OIU55" s="153"/>
      <c r="OIV55" s="153"/>
      <c r="OIW55" s="153"/>
      <c r="OIX55" s="153"/>
      <c r="OIY55" s="153"/>
      <c r="OIZ55" s="153"/>
      <c r="OJA55" s="153"/>
      <c r="OJB55" s="153"/>
      <c r="OJC55" s="153"/>
      <c r="OJD55" s="153"/>
      <c r="OJE55" s="153"/>
      <c r="OJF55" s="153"/>
      <c r="OJG55" s="153"/>
      <c r="OJH55" s="153"/>
      <c r="OJI55" s="153"/>
      <c r="OJJ55" s="153"/>
      <c r="OJK55" s="153"/>
      <c r="OJL55" s="153"/>
      <c r="OJM55" s="153"/>
      <c r="OJN55" s="153"/>
      <c r="OJO55" s="153"/>
      <c r="OJP55" s="153"/>
      <c r="OJQ55" s="153"/>
      <c r="OJR55" s="153"/>
      <c r="OJS55" s="153"/>
      <c r="OJT55" s="153"/>
      <c r="OJU55" s="153"/>
      <c r="OJV55" s="153"/>
      <c r="OJW55" s="153"/>
      <c r="OJX55" s="153"/>
      <c r="OJY55" s="153"/>
      <c r="OJZ55" s="153"/>
      <c r="OKA55" s="153"/>
      <c r="OKB55" s="153"/>
      <c r="OKC55" s="153"/>
      <c r="OKD55" s="153"/>
      <c r="OKE55" s="153"/>
      <c r="OKF55" s="153"/>
      <c r="OKG55" s="153"/>
      <c r="OKH55" s="153"/>
      <c r="OKI55" s="153"/>
      <c r="OKJ55" s="153"/>
      <c r="OKK55" s="153"/>
      <c r="OKL55" s="153"/>
      <c r="OKM55" s="153"/>
      <c r="OKN55" s="153"/>
      <c r="OKO55" s="153"/>
      <c r="OKP55" s="153"/>
      <c r="OKQ55" s="153"/>
      <c r="OKR55" s="153"/>
      <c r="OKS55" s="153"/>
      <c r="OKT55" s="153"/>
      <c r="OKU55" s="153"/>
      <c r="OKV55" s="153"/>
      <c r="OKW55" s="153"/>
      <c r="OKX55" s="153"/>
      <c r="OKY55" s="153"/>
      <c r="OKZ55" s="153"/>
      <c r="OLA55" s="153"/>
      <c r="OLB55" s="153"/>
      <c r="OLC55" s="153"/>
      <c r="OLD55" s="153"/>
      <c r="OLE55" s="153"/>
      <c r="OLF55" s="153"/>
      <c r="OLG55" s="153"/>
      <c r="OLH55" s="153"/>
      <c r="OLI55" s="153"/>
      <c r="OLJ55" s="153"/>
      <c r="OLK55" s="153"/>
      <c r="OLL55" s="153"/>
      <c r="OLM55" s="153"/>
      <c r="OLN55" s="153"/>
      <c r="OLO55" s="153"/>
      <c r="OLP55" s="153"/>
      <c r="OLQ55" s="153"/>
      <c r="OLR55" s="153"/>
      <c r="OLS55" s="153"/>
      <c r="OLT55" s="153"/>
      <c r="OLU55" s="153"/>
      <c r="OLV55" s="153"/>
      <c r="OLW55" s="153"/>
      <c r="OLX55" s="153"/>
      <c r="OLY55" s="153"/>
      <c r="OLZ55" s="153"/>
      <c r="OMA55" s="153"/>
      <c r="OMB55" s="153"/>
      <c r="OMC55" s="153"/>
      <c r="OMD55" s="153"/>
      <c r="OME55" s="153"/>
      <c r="OMF55" s="153"/>
      <c r="OMG55" s="153"/>
      <c r="OMH55" s="153"/>
      <c r="OMI55" s="153"/>
      <c r="OMJ55" s="153"/>
      <c r="OMK55" s="153"/>
      <c r="OML55" s="153"/>
      <c r="OMM55" s="153"/>
      <c r="OMN55" s="153"/>
      <c r="OMO55" s="153"/>
      <c r="OMP55" s="153"/>
      <c r="OMQ55" s="153"/>
      <c r="OMR55" s="153"/>
      <c r="OMS55" s="153"/>
      <c r="OMT55" s="153"/>
      <c r="OMU55" s="153"/>
      <c r="OMV55" s="153"/>
      <c r="OMW55" s="153"/>
      <c r="OMX55" s="153"/>
      <c r="OMY55" s="153"/>
      <c r="OMZ55" s="153"/>
      <c r="ONA55" s="153"/>
      <c r="ONB55" s="153"/>
      <c r="ONC55" s="153"/>
      <c r="OND55" s="153"/>
      <c r="ONE55" s="153"/>
      <c r="ONF55" s="153"/>
      <c r="ONG55" s="153"/>
      <c r="ONH55" s="153"/>
      <c r="ONI55" s="153"/>
      <c r="ONJ55" s="153"/>
      <c r="ONK55" s="153"/>
      <c r="ONL55" s="153"/>
      <c r="ONM55" s="153"/>
      <c r="ONN55" s="153"/>
      <c r="ONO55" s="153"/>
      <c r="ONP55" s="153"/>
      <c r="ONQ55" s="153"/>
      <c r="ONR55" s="153"/>
      <c r="ONS55" s="153"/>
      <c r="ONT55" s="153"/>
      <c r="ONU55" s="153"/>
      <c r="ONV55" s="153"/>
      <c r="ONW55" s="153"/>
      <c r="ONX55" s="153"/>
      <c r="ONY55" s="153"/>
      <c r="ONZ55" s="153"/>
      <c r="OOA55" s="153"/>
      <c r="OOB55" s="153"/>
      <c r="OOC55" s="153"/>
      <c r="OOD55" s="153"/>
      <c r="OOE55" s="153"/>
      <c r="OOF55" s="153"/>
      <c r="OOG55" s="153"/>
      <c r="OOH55" s="153"/>
      <c r="OOI55" s="153"/>
      <c r="OOJ55" s="153"/>
      <c r="OOK55" s="153"/>
      <c r="OOL55" s="153"/>
      <c r="OOM55" s="153"/>
      <c r="OON55" s="153"/>
      <c r="OOO55" s="153"/>
      <c r="OOP55" s="153"/>
      <c r="OOQ55" s="153"/>
      <c r="OOR55" s="153"/>
      <c r="OOS55" s="153"/>
      <c r="OOT55" s="153"/>
      <c r="OOU55" s="153"/>
      <c r="OOV55" s="153"/>
      <c r="OOW55" s="153"/>
      <c r="OOX55" s="153"/>
      <c r="OOY55" s="153"/>
      <c r="OOZ55" s="153"/>
      <c r="OPA55" s="153"/>
      <c r="OPB55" s="153"/>
      <c r="OPC55" s="153"/>
      <c r="OPD55" s="153"/>
      <c r="OPE55" s="153"/>
      <c r="OPF55" s="153"/>
      <c r="OPG55" s="153"/>
      <c r="OPH55" s="153"/>
      <c r="OPI55" s="153"/>
      <c r="OPJ55" s="153"/>
      <c r="OPK55" s="153"/>
      <c r="OPL55" s="153"/>
      <c r="OPM55" s="153"/>
      <c r="OPN55" s="153"/>
      <c r="OPO55" s="153"/>
      <c r="OPP55" s="153"/>
      <c r="OPQ55" s="153"/>
      <c r="OPR55" s="153"/>
      <c r="OPS55" s="153"/>
      <c r="OPT55" s="153"/>
      <c r="OPU55" s="153"/>
      <c r="OPV55" s="153"/>
      <c r="OPW55" s="153"/>
      <c r="OPX55" s="153"/>
      <c r="OPY55" s="153"/>
      <c r="OPZ55" s="153"/>
      <c r="OQA55" s="153"/>
      <c r="OQB55" s="153"/>
      <c r="OQC55" s="153"/>
      <c r="OQD55" s="153"/>
      <c r="OQE55" s="153"/>
      <c r="OQF55" s="153"/>
      <c r="OQG55" s="153"/>
      <c r="OQH55" s="153"/>
      <c r="OQI55" s="153"/>
      <c r="OQJ55" s="153"/>
      <c r="OQK55" s="153"/>
      <c r="OQL55" s="153"/>
      <c r="OQM55" s="153"/>
      <c r="OQN55" s="153"/>
      <c r="OQO55" s="153"/>
      <c r="OQP55" s="153"/>
      <c r="OQQ55" s="153"/>
      <c r="OQR55" s="153"/>
      <c r="OQS55" s="153"/>
      <c r="OQT55" s="153"/>
      <c r="OQU55" s="153"/>
      <c r="OQV55" s="153"/>
      <c r="OQW55" s="153"/>
      <c r="OQX55" s="153"/>
      <c r="OQY55" s="153"/>
      <c r="OQZ55" s="153"/>
      <c r="ORA55" s="153"/>
      <c r="ORB55" s="153"/>
      <c r="ORC55" s="153"/>
      <c r="ORD55" s="153"/>
      <c r="ORE55" s="153"/>
      <c r="ORF55" s="153"/>
      <c r="ORG55" s="153"/>
      <c r="ORH55" s="153"/>
      <c r="ORI55" s="153"/>
      <c r="ORJ55" s="153"/>
      <c r="ORK55" s="153"/>
      <c r="ORL55" s="153"/>
      <c r="ORM55" s="153"/>
      <c r="ORN55" s="153"/>
      <c r="ORO55" s="153"/>
      <c r="ORP55" s="153"/>
      <c r="ORQ55" s="153"/>
      <c r="ORR55" s="153"/>
      <c r="ORS55" s="153"/>
      <c r="ORT55" s="153"/>
      <c r="ORU55" s="153"/>
      <c r="ORV55" s="153"/>
      <c r="ORW55" s="153"/>
      <c r="ORX55" s="153"/>
      <c r="ORY55" s="153"/>
      <c r="ORZ55" s="153"/>
      <c r="OSA55" s="153"/>
      <c r="OSB55" s="153"/>
      <c r="OSC55" s="153"/>
      <c r="OSD55" s="153"/>
      <c r="OSE55" s="153"/>
      <c r="OSF55" s="153"/>
      <c r="OSG55" s="153"/>
      <c r="OSH55" s="153"/>
      <c r="OSI55" s="153"/>
      <c r="OSJ55" s="153"/>
      <c r="OSK55" s="153"/>
      <c r="OSL55" s="153"/>
      <c r="OSM55" s="153"/>
      <c r="OSN55" s="153"/>
      <c r="OSO55" s="153"/>
      <c r="OSP55" s="153"/>
      <c r="OSQ55" s="153"/>
      <c r="OSR55" s="153"/>
      <c r="OSS55" s="153"/>
      <c r="OST55" s="153"/>
      <c r="OSU55" s="153"/>
      <c r="OSV55" s="153"/>
      <c r="OSW55" s="153"/>
      <c r="OSX55" s="153"/>
      <c r="OSY55" s="153"/>
      <c r="OSZ55" s="153"/>
      <c r="OTA55" s="153"/>
      <c r="OTB55" s="153"/>
      <c r="OTC55" s="153"/>
      <c r="OTD55" s="153"/>
      <c r="OTE55" s="153"/>
      <c r="OTF55" s="153"/>
      <c r="OTG55" s="153"/>
      <c r="OTH55" s="153"/>
      <c r="OTI55" s="153"/>
      <c r="OTJ55" s="153"/>
      <c r="OTK55" s="153"/>
      <c r="OTL55" s="153"/>
      <c r="OTM55" s="153"/>
      <c r="OTN55" s="153"/>
      <c r="OTO55" s="153"/>
      <c r="OTP55" s="153"/>
      <c r="OTQ55" s="153"/>
      <c r="OTR55" s="153"/>
      <c r="OTS55" s="153"/>
      <c r="OTT55" s="153"/>
      <c r="OTU55" s="153"/>
      <c r="OTV55" s="153"/>
      <c r="OTW55" s="153"/>
      <c r="OTX55" s="153"/>
      <c r="OTY55" s="153"/>
      <c r="OTZ55" s="153"/>
      <c r="OUA55" s="153"/>
      <c r="OUB55" s="153"/>
      <c r="OUC55" s="153"/>
      <c r="OUD55" s="153"/>
      <c r="OUE55" s="153"/>
      <c r="OUF55" s="153"/>
      <c r="OUG55" s="153"/>
      <c r="OUH55" s="153"/>
      <c r="OUI55" s="153"/>
      <c r="OUJ55" s="153"/>
      <c r="OUK55" s="153"/>
      <c r="OUL55" s="153"/>
      <c r="OUM55" s="153"/>
      <c r="OUN55" s="153"/>
      <c r="OUO55" s="153"/>
      <c r="OUP55" s="153"/>
      <c r="OUQ55" s="153"/>
      <c r="OUR55" s="153"/>
      <c r="OUS55" s="153"/>
      <c r="OUT55" s="153"/>
      <c r="OUU55" s="153"/>
      <c r="OUV55" s="153"/>
      <c r="OUW55" s="153"/>
      <c r="OUX55" s="153"/>
      <c r="OUY55" s="153"/>
      <c r="OUZ55" s="153"/>
      <c r="OVA55" s="153"/>
      <c r="OVB55" s="153"/>
      <c r="OVC55" s="153"/>
      <c r="OVD55" s="153"/>
      <c r="OVE55" s="153"/>
      <c r="OVF55" s="153"/>
      <c r="OVG55" s="153"/>
      <c r="OVH55" s="153"/>
      <c r="OVI55" s="153"/>
      <c r="OVJ55" s="153"/>
      <c r="OVK55" s="153"/>
      <c r="OVL55" s="153"/>
      <c r="OVM55" s="153"/>
      <c r="OVN55" s="153"/>
      <c r="OVO55" s="153"/>
      <c r="OVP55" s="153"/>
      <c r="OVQ55" s="153"/>
      <c r="OVR55" s="153"/>
      <c r="OVS55" s="153"/>
      <c r="OVT55" s="153"/>
      <c r="OVU55" s="153"/>
      <c r="OVV55" s="153"/>
      <c r="OVW55" s="153"/>
      <c r="OVX55" s="153"/>
      <c r="OVY55" s="153"/>
      <c r="OVZ55" s="153"/>
      <c r="OWA55" s="153"/>
      <c r="OWB55" s="153"/>
      <c r="OWC55" s="153"/>
      <c r="OWD55" s="153"/>
      <c r="OWE55" s="153"/>
      <c r="OWF55" s="153"/>
      <c r="OWG55" s="153"/>
      <c r="OWH55" s="153"/>
      <c r="OWI55" s="153"/>
      <c r="OWJ55" s="153"/>
      <c r="OWK55" s="153"/>
      <c r="OWL55" s="153"/>
      <c r="OWM55" s="153"/>
      <c r="OWN55" s="153"/>
      <c r="OWO55" s="153"/>
      <c r="OWP55" s="153"/>
      <c r="OWQ55" s="153"/>
      <c r="OWR55" s="153"/>
      <c r="OWS55" s="153"/>
      <c r="OWT55" s="153"/>
      <c r="OWU55" s="153"/>
      <c r="OWV55" s="153"/>
      <c r="OWW55" s="153"/>
      <c r="OWX55" s="153"/>
      <c r="OWY55" s="153"/>
      <c r="OWZ55" s="153"/>
      <c r="OXA55" s="153"/>
      <c r="OXB55" s="153"/>
      <c r="OXC55" s="153"/>
      <c r="OXD55" s="153"/>
      <c r="OXE55" s="153"/>
      <c r="OXF55" s="153"/>
      <c r="OXG55" s="153"/>
      <c r="OXH55" s="153"/>
      <c r="OXI55" s="153"/>
      <c r="OXJ55" s="153"/>
      <c r="OXK55" s="153"/>
      <c r="OXL55" s="153"/>
      <c r="OXM55" s="153"/>
      <c r="OXN55" s="153"/>
      <c r="OXO55" s="153"/>
      <c r="OXP55" s="153"/>
      <c r="OXQ55" s="153"/>
      <c r="OXR55" s="153"/>
      <c r="OXS55" s="153"/>
      <c r="OXT55" s="153"/>
      <c r="OXU55" s="153"/>
      <c r="OXV55" s="153"/>
      <c r="OXW55" s="153"/>
      <c r="OXX55" s="153"/>
      <c r="OXY55" s="153"/>
      <c r="OXZ55" s="153"/>
      <c r="OYA55" s="153"/>
      <c r="OYB55" s="153"/>
      <c r="OYC55" s="153"/>
      <c r="OYD55" s="153"/>
      <c r="OYE55" s="153"/>
      <c r="OYF55" s="153"/>
      <c r="OYG55" s="153"/>
      <c r="OYH55" s="153"/>
      <c r="OYI55" s="153"/>
      <c r="OYJ55" s="153"/>
      <c r="OYK55" s="153"/>
      <c r="OYL55" s="153"/>
      <c r="OYM55" s="153"/>
      <c r="OYN55" s="153"/>
      <c r="OYO55" s="153"/>
      <c r="OYP55" s="153"/>
      <c r="OYQ55" s="153"/>
      <c r="OYR55" s="153"/>
      <c r="OYS55" s="153"/>
      <c r="OYT55" s="153"/>
      <c r="OYU55" s="153"/>
      <c r="OYV55" s="153"/>
      <c r="OYW55" s="153"/>
      <c r="OYX55" s="153"/>
      <c r="OYY55" s="153"/>
      <c r="OYZ55" s="153"/>
      <c r="OZA55" s="153"/>
      <c r="OZB55" s="153"/>
      <c r="OZC55" s="153"/>
      <c r="OZD55" s="153"/>
      <c r="OZE55" s="153"/>
      <c r="OZF55" s="153"/>
      <c r="OZG55" s="153"/>
      <c r="OZH55" s="153"/>
      <c r="OZI55" s="153"/>
      <c r="OZJ55" s="153"/>
      <c r="OZK55" s="153"/>
      <c r="OZL55" s="153"/>
      <c r="OZM55" s="153"/>
      <c r="OZN55" s="153"/>
      <c r="OZO55" s="153"/>
      <c r="OZP55" s="153"/>
      <c r="OZQ55" s="153"/>
      <c r="OZR55" s="153"/>
      <c r="OZS55" s="153"/>
      <c r="OZT55" s="153"/>
      <c r="OZU55" s="153"/>
      <c r="OZV55" s="153"/>
      <c r="OZW55" s="153"/>
      <c r="OZX55" s="153"/>
      <c r="OZY55" s="153"/>
      <c r="OZZ55" s="153"/>
      <c r="PAA55" s="153"/>
      <c r="PAB55" s="153"/>
      <c r="PAC55" s="153"/>
      <c r="PAD55" s="153"/>
      <c r="PAE55" s="153"/>
      <c r="PAF55" s="153"/>
      <c r="PAG55" s="153"/>
      <c r="PAH55" s="153"/>
      <c r="PAI55" s="153"/>
      <c r="PAJ55" s="153"/>
      <c r="PAK55" s="153"/>
      <c r="PAL55" s="153"/>
      <c r="PAM55" s="153"/>
      <c r="PAN55" s="153"/>
      <c r="PAO55" s="153"/>
      <c r="PAP55" s="153"/>
      <c r="PAQ55" s="153"/>
      <c r="PAR55" s="153"/>
      <c r="PAS55" s="153"/>
      <c r="PAT55" s="153"/>
      <c r="PAU55" s="153"/>
      <c r="PAV55" s="153"/>
      <c r="PAW55" s="153"/>
      <c r="PAX55" s="153"/>
      <c r="PAY55" s="153"/>
      <c r="PAZ55" s="153"/>
      <c r="PBA55" s="153"/>
      <c r="PBB55" s="153"/>
      <c r="PBC55" s="153"/>
      <c r="PBD55" s="153"/>
      <c r="PBE55" s="153"/>
      <c r="PBF55" s="153"/>
      <c r="PBG55" s="153"/>
      <c r="PBH55" s="153"/>
      <c r="PBI55" s="153"/>
      <c r="PBJ55" s="153"/>
      <c r="PBK55" s="153"/>
      <c r="PBL55" s="153"/>
      <c r="PBM55" s="153"/>
      <c r="PBN55" s="153"/>
      <c r="PBO55" s="153"/>
      <c r="PBP55" s="153"/>
      <c r="PBQ55" s="153"/>
      <c r="PBR55" s="153"/>
      <c r="PBS55" s="153"/>
      <c r="PBT55" s="153"/>
      <c r="PBU55" s="153"/>
      <c r="PBV55" s="153"/>
      <c r="PBW55" s="153"/>
      <c r="PBX55" s="153"/>
      <c r="PBY55" s="153"/>
      <c r="PBZ55" s="153"/>
      <c r="PCA55" s="153"/>
      <c r="PCB55" s="153"/>
      <c r="PCC55" s="153"/>
      <c r="PCD55" s="153"/>
      <c r="PCE55" s="153"/>
      <c r="PCF55" s="153"/>
      <c r="PCG55" s="153"/>
      <c r="PCH55" s="153"/>
      <c r="PCI55" s="153"/>
      <c r="PCJ55" s="153"/>
      <c r="PCK55" s="153"/>
      <c r="PCL55" s="153"/>
      <c r="PCM55" s="153"/>
      <c r="PCN55" s="153"/>
      <c r="PCO55" s="153"/>
      <c r="PCP55" s="153"/>
      <c r="PCQ55" s="153"/>
      <c r="PCR55" s="153"/>
      <c r="PCS55" s="153"/>
      <c r="PCT55" s="153"/>
      <c r="PCU55" s="153"/>
      <c r="PCV55" s="153"/>
      <c r="PCW55" s="153"/>
      <c r="PCX55" s="153"/>
      <c r="PCY55" s="153"/>
      <c r="PCZ55" s="153"/>
      <c r="PDA55" s="153"/>
      <c r="PDB55" s="153"/>
      <c r="PDC55" s="153"/>
      <c r="PDD55" s="153"/>
      <c r="PDE55" s="153"/>
      <c r="PDF55" s="153"/>
      <c r="PDG55" s="153"/>
      <c r="PDH55" s="153"/>
      <c r="PDI55" s="153"/>
      <c r="PDJ55" s="153"/>
      <c r="PDK55" s="153"/>
      <c r="PDL55" s="153"/>
      <c r="PDM55" s="153"/>
      <c r="PDN55" s="153"/>
      <c r="PDO55" s="153"/>
      <c r="PDP55" s="153"/>
      <c r="PDQ55" s="153"/>
      <c r="PDR55" s="153"/>
      <c r="PDS55" s="153"/>
      <c r="PDT55" s="153"/>
      <c r="PDU55" s="153"/>
      <c r="PDV55" s="153"/>
      <c r="PDW55" s="153"/>
      <c r="PDX55" s="153"/>
      <c r="PDY55" s="153"/>
      <c r="PDZ55" s="153"/>
      <c r="PEA55" s="153"/>
      <c r="PEB55" s="153"/>
      <c r="PEC55" s="153"/>
      <c r="PED55" s="153"/>
      <c r="PEE55" s="153"/>
      <c r="PEF55" s="153"/>
      <c r="PEG55" s="153"/>
      <c r="PEH55" s="153"/>
      <c r="PEI55" s="153"/>
      <c r="PEJ55" s="153"/>
      <c r="PEK55" s="153"/>
      <c r="PEL55" s="153"/>
      <c r="PEM55" s="153"/>
      <c r="PEN55" s="153"/>
      <c r="PEO55" s="153"/>
      <c r="PEP55" s="153"/>
      <c r="PEQ55" s="153"/>
      <c r="PER55" s="153"/>
      <c r="PES55" s="153"/>
      <c r="PET55" s="153"/>
      <c r="PEU55" s="153"/>
      <c r="PEV55" s="153"/>
      <c r="PEW55" s="153"/>
      <c r="PEX55" s="153"/>
      <c r="PEY55" s="153"/>
      <c r="PEZ55" s="153"/>
      <c r="PFA55" s="153"/>
      <c r="PFB55" s="153"/>
      <c r="PFC55" s="153"/>
      <c r="PFD55" s="153"/>
      <c r="PFE55" s="153"/>
      <c r="PFF55" s="153"/>
      <c r="PFG55" s="153"/>
      <c r="PFH55" s="153"/>
      <c r="PFI55" s="153"/>
      <c r="PFJ55" s="153"/>
      <c r="PFK55" s="153"/>
      <c r="PFL55" s="153"/>
      <c r="PFM55" s="153"/>
      <c r="PFN55" s="153"/>
      <c r="PFO55" s="153"/>
      <c r="PFP55" s="153"/>
      <c r="PFQ55" s="153"/>
      <c r="PFR55" s="153"/>
      <c r="PFS55" s="153"/>
      <c r="PFT55" s="153"/>
      <c r="PFU55" s="153"/>
      <c r="PFV55" s="153"/>
      <c r="PFW55" s="153"/>
      <c r="PFX55" s="153"/>
      <c r="PFY55" s="153"/>
      <c r="PFZ55" s="153"/>
      <c r="PGA55" s="153"/>
      <c r="PGB55" s="153"/>
      <c r="PGC55" s="153"/>
      <c r="PGD55" s="153"/>
      <c r="PGE55" s="153"/>
      <c r="PGF55" s="153"/>
      <c r="PGG55" s="153"/>
      <c r="PGH55" s="153"/>
      <c r="PGI55" s="153"/>
      <c r="PGJ55" s="153"/>
      <c r="PGK55" s="153"/>
      <c r="PGL55" s="153"/>
      <c r="PGM55" s="153"/>
      <c r="PGN55" s="153"/>
      <c r="PGO55" s="153"/>
      <c r="PGP55" s="153"/>
      <c r="PGQ55" s="153"/>
      <c r="PGR55" s="153"/>
      <c r="PGS55" s="153"/>
      <c r="PGT55" s="153"/>
      <c r="PGU55" s="153"/>
      <c r="PGV55" s="153"/>
      <c r="PGW55" s="153"/>
      <c r="PGX55" s="153"/>
      <c r="PGY55" s="153"/>
      <c r="PGZ55" s="153"/>
      <c r="PHA55" s="153"/>
      <c r="PHB55" s="153"/>
      <c r="PHC55" s="153"/>
      <c r="PHD55" s="153"/>
      <c r="PHE55" s="153"/>
      <c r="PHF55" s="153"/>
      <c r="PHG55" s="153"/>
      <c r="PHH55" s="153"/>
      <c r="PHI55" s="153"/>
      <c r="PHJ55" s="153"/>
      <c r="PHK55" s="153"/>
      <c r="PHL55" s="153"/>
      <c r="PHM55" s="153"/>
      <c r="PHN55" s="153"/>
      <c r="PHO55" s="153"/>
      <c r="PHP55" s="153"/>
      <c r="PHQ55" s="153"/>
      <c r="PHR55" s="153"/>
      <c r="PHS55" s="153"/>
      <c r="PHT55" s="153"/>
      <c r="PHU55" s="153"/>
      <c r="PHV55" s="153"/>
      <c r="PHW55" s="153"/>
      <c r="PHX55" s="153"/>
      <c r="PHY55" s="153"/>
      <c r="PHZ55" s="153"/>
      <c r="PIA55" s="153"/>
      <c r="PIB55" s="153"/>
      <c r="PIC55" s="153"/>
      <c r="PID55" s="153"/>
      <c r="PIE55" s="153"/>
      <c r="PIF55" s="153"/>
      <c r="PIG55" s="153"/>
      <c r="PIH55" s="153"/>
      <c r="PII55" s="153"/>
      <c r="PIJ55" s="153"/>
      <c r="PIK55" s="153"/>
      <c r="PIL55" s="153"/>
      <c r="PIM55" s="153"/>
      <c r="PIN55" s="153"/>
      <c r="PIO55" s="153"/>
      <c r="PIP55" s="153"/>
      <c r="PIQ55" s="153"/>
      <c r="PIR55" s="153"/>
      <c r="PIS55" s="153"/>
      <c r="PIT55" s="153"/>
      <c r="PIU55" s="153"/>
      <c r="PIV55" s="153"/>
      <c r="PIW55" s="153"/>
      <c r="PIX55" s="153"/>
      <c r="PIY55" s="153"/>
      <c r="PIZ55" s="153"/>
      <c r="PJA55" s="153"/>
      <c r="PJB55" s="153"/>
      <c r="PJC55" s="153"/>
      <c r="PJD55" s="153"/>
      <c r="PJE55" s="153"/>
      <c r="PJF55" s="153"/>
      <c r="PJG55" s="153"/>
      <c r="PJH55" s="153"/>
      <c r="PJI55" s="153"/>
      <c r="PJJ55" s="153"/>
      <c r="PJK55" s="153"/>
      <c r="PJL55" s="153"/>
      <c r="PJM55" s="153"/>
      <c r="PJN55" s="153"/>
      <c r="PJO55" s="153"/>
      <c r="PJP55" s="153"/>
      <c r="PJQ55" s="153"/>
      <c r="PJR55" s="153"/>
      <c r="PJS55" s="153"/>
      <c r="PJT55" s="153"/>
      <c r="PJU55" s="153"/>
      <c r="PJV55" s="153"/>
      <c r="PJW55" s="153"/>
      <c r="PJX55" s="153"/>
      <c r="PJY55" s="153"/>
      <c r="PJZ55" s="153"/>
      <c r="PKA55" s="153"/>
      <c r="PKB55" s="153"/>
      <c r="PKC55" s="153"/>
      <c r="PKD55" s="153"/>
      <c r="PKE55" s="153"/>
      <c r="PKF55" s="153"/>
      <c r="PKG55" s="153"/>
      <c r="PKH55" s="153"/>
      <c r="PKI55" s="153"/>
      <c r="PKJ55" s="153"/>
      <c r="PKK55" s="153"/>
      <c r="PKL55" s="153"/>
      <c r="PKM55" s="153"/>
      <c r="PKN55" s="153"/>
      <c r="PKO55" s="153"/>
      <c r="PKP55" s="153"/>
      <c r="PKQ55" s="153"/>
      <c r="PKR55" s="153"/>
      <c r="PKS55" s="153"/>
      <c r="PKT55" s="153"/>
      <c r="PKU55" s="153"/>
      <c r="PKV55" s="153"/>
      <c r="PKW55" s="153"/>
      <c r="PKX55" s="153"/>
      <c r="PKY55" s="153"/>
      <c r="PKZ55" s="153"/>
      <c r="PLA55" s="153"/>
      <c r="PLB55" s="153"/>
      <c r="PLC55" s="153"/>
      <c r="PLD55" s="153"/>
      <c r="PLE55" s="153"/>
      <c r="PLF55" s="153"/>
      <c r="PLG55" s="153"/>
      <c r="PLH55" s="153"/>
      <c r="PLI55" s="153"/>
      <c r="PLJ55" s="153"/>
      <c r="PLK55" s="153"/>
      <c r="PLL55" s="153"/>
      <c r="PLM55" s="153"/>
      <c r="PLN55" s="153"/>
      <c r="PLO55" s="153"/>
      <c r="PLP55" s="153"/>
      <c r="PLQ55" s="153"/>
      <c r="PLR55" s="153"/>
      <c r="PLS55" s="153"/>
      <c r="PLT55" s="153"/>
      <c r="PLU55" s="153"/>
      <c r="PLV55" s="153"/>
      <c r="PLW55" s="153"/>
      <c r="PLX55" s="153"/>
      <c r="PLY55" s="153"/>
      <c r="PLZ55" s="153"/>
      <c r="PMA55" s="153"/>
      <c r="PMB55" s="153"/>
      <c r="PMC55" s="153"/>
      <c r="PMD55" s="153"/>
      <c r="PME55" s="153"/>
      <c r="PMF55" s="153"/>
      <c r="PMG55" s="153"/>
      <c r="PMH55" s="153"/>
      <c r="PMI55" s="153"/>
      <c r="PMJ55" s="153"/>
      <c r="PMK55" s="153"/>
      <c r="PML55" s="153"/>
      <c r="PMM55" s="153"/>
      <c r="PMN55" s="153"/>
      <c r="PMO55" s="153"/>
      <c r="PMP55" s="153"/>
      <c r="PMQ55" s="153"/>
      <c r="PMR55" s="153"/>
      <c r="PMS55" s="153"/>
      <c r="PMT55" s="153"/>
      <c r="PMU55" s="153"/>
      <c r="PMV55" s="153"/>
      <c r="PMW55" s="153"/>
      <c r="PMX55" s="153"/>
      <c r="PMY55" s="153"/>
      <c r="PMZ55" s="153"/>
      <c r="PNA55" s="153"/>
      <c r="PNB55" s="153"/>
      <c r="PNC55" s="153"/>
      <c r="PND55" s="153"/>
      <c r="PNE55" s="153"/>
      <c r="PNF55" s="153"/>
      <c r="PNG55" s="153"/>
      <c r="PNH55" s="153"/>
      <c r="PNI55" s="153"/>
      <c r="PNJ55" s="153"/>
      <c r="PNK55" s="153"/>
      <c r="PNL55" s="153"/>
      <c r="PNM55" s="153"/>
      <c r="PNN55" s="153"/>
      <c r="PNO55" s="153"/>
      <c r="PNP55" s="153"/>
      <c r="PNQ55" s="153"/>
      <c r="PNR55" s="153"/>
      <c r="PNS55" s="153"/>
      <c r="PNT55" s="153"/>
      <c r="PNU55" s="153"/>
      <c r="PNV55" s="153"/>
      <c r="PNW55" s="153"/>
      <c r="PNX55" s="153"/>
      <c r="PNY55" s="153"/>
      <c r="PNZ55" s="153"/>
      <c r="POA55" s="153"/>
      <c r="POB55" s="153"/>
      <c r="POC55" s="153"/>
      <c r="POD55" s="153"/>
      <c r="POE55" s="153"/>
      <c r="POF55" s="153"/>
      <c r="POG55" s="153"/>
      <c r="POH55" s="153"/>
      <c r="POI55" s="153"/>
      <c r="POJ55" s="153"/>
      <c r="POK55" s="153"/>
      <c r="POL55" s="153"/>
      <c r="POM55" s="153"/>
      <c r="PON55" s="153"/>
      <c r="POO55" s="153"/>
      <c r="POP55" s="153"/>
      <c r="POQ55" s="153"/>
      <c r="POR55" s="153"/>
      <c r="POS55" s="153"/>
      <c r="POT55" s="153"/>
      <c r="POU55" s="153"/>
      <c r="POV55" s="153"/>
      <c r="POW55" s="153"/>
      <c r="POX55" s="153"/>
      <c r="POY55" s="153"/>
      <c r="POZ55" s="153"/>
      <c r="PPA55" s="153"/>
      <c r="PPB55" s="153"/>
      <c r="PPC55" s="153"/>
      <c r="PPD55" s="153"/>
      <c r="PPE55" s="153"/>
      <c r="PPF55" s="153"/>
      <c r="PPG55" s="153"/>
      <c r="PPH55" s="153"/>
      <c r="PPI55" s="153"/>
      <c r="PPJ55" s="153"/>
      <c r="PPK55" s="153"/>
      <c r="PPL55" s="153"/>
      <c r="PPM55" s="153"/>
      <c r="PPN55" s="153"/>
      <c r="PPO55" s="153"/>
      <c r="PPP55" s="153"/>
      <c r="PPQ55" s="153"/>
      <c r="PPR55" s="153"/>
      <c r="PPS55" s="153"/>
      <c r="PPT55" s="153"/>
      <c r="PPU55" s="153"/>
      <c r="PPV55" s="153"/>
      <c r="PPW55" s="153"/>
      <c r="PPX55" s="153"/>
      <c r="PPY55" s="153"/>
      <c r="PPZ55" s="153"/>
      <c r="PQA55" s="153"/>
      <c r="PQB55" s="153"/>
      <c r="PQC55" s="153"/>
      <c r="PQD55" s="153"/>
      <c r="PQE55" s="153"/>
      <c r="PQF55" s="153"/>
      <c r="PQG55" s="153"/>
      <c r="PQH55" s="153"/>
      <c r="PQI55" s="153"/>
      <c r="PQJ55" s="153"/>
      <c r="PQK55" s="153"/>
      <c r="PQL55" s="153"/>
      <c r="PQM55" s="153"/>
      <c r="PQN55" s="153"/>
      <c r="PQO55" s="153"/>
      <c r="PQP55" s="153"/>
      <c r="PQQ55" s="153"/>
      <c r="PQR55" s="153"/>
      <c r="PQS55" s="153"/>
      <c r="PQT55" s="153"/>
      <c r="PQU55" s="153"/>
      <c r="PQV55" s="153"/>
      <c r="PQW55" s="153"/>
      <c r="PQX55" s="153"/>
      <c r="PQY55" s="153"/>
      <c r="PQZ55" s="153"/>
      <c r="PRA55" s="153"/>
      <c r="PRB55" s="153"/>
      <c r="PRC55" s="153"/>
      <c r="PRD55" s="153"/>
      <c r="PRE55" s="153"/>
      <c r="PRF55" s="153"/>
      <c r="PRG55" s="153"/>
      <c r="PRH55" s="153"/>
      <c r="PRI55" s="153"/>
      <c r="PRJ55" s="153"/>
      <c r="PRK55" s="153"/>
      <c r="PRL55" s="153"/>
      <c r="PRM55" s="153"/>
      <c r="PRN55" s="153"/>
      <c r="PRO55" s="153"/>
      <c r="PRP55" s="153"/>
      <c r="PRQ55" s="153"/>
      <c r="PRR55" s="153"/>
      <c r="PRS55" s="153"/>
      <c r="PRT55" s="153"/>
      <c r="PRU55" s="153"/>
      <c r="PRV55" s="153"/>
      <c r="PRW55" s="153"/>
      <c r="PRX55" s="153"/>
      <c r="PRY55" s="153"/>
      <c r="PRZ55" s="153"/>
      <c r="PSA55" s="153"/>
      <c r="PSB55" s="153"/>
      <c r="PSC55" s="153"/>
      <c r="PSD55" s="153"/>
      <c r="PSE55" s="153"/>
      <c r="PSF55" s="153"/>
      <c r="PSG55" s="153"/>
      <c r="PSH55" s="153"/>
      <c r="PSI55" s="153"/>
      <c r="PSJ55" s="153"/>
      <c r="PSK55" s="153"/>
      <c r="PSL55" s="153"/>
      <c r="PSM55" s="153"/>
      <c r="PSN55" s="153"/>
      <c r="PSO55" s="153"/>
      <c r="PSP55" s="153"/>
      <c r="PSQ55" s="153"/>
      <c r="PSR55" s="153"/>
      <c r="PSS55" s="153"/>
      <c r="PST55" s="153"/>
      <c r="PSU55" s="153"/>
      <c r="PSV55" s="153"/>
      <c r="PSW55" s="153"/>
      <c r="PSX55" s="153"/>
      <c r="PSY55" s="153"/>
      <c r="PSZ55" s="153"/>
      <c r="PTA55" s="153"/>
      <c r="PTB55" s="153"/>
      <c r="PTC55" s="153"/>
      <c r="PTD55" s="153"/>
      <c r="PTE55" s="153"/>
      <c r="PTF55" s="153"/>
      <c r="PTG55" s="153"/>
      <c r="PTH55" s="153"/>
      <c r="PTI55" s="153"/>
      <c r="PTJ55" s="153"/>
      <c r="PTK55" s="153"/>
      <c r="PTL55" s="153"/>
      <c r="PTM55" s="153"/>
      <c r="PTN55" s="153"/>
      <c r="PTO55" s="153"/>
      <c r="PTP55" s="153"/>
      <c r="PTQ55" s="153"/>
      <c r="PTR55" s="153"/>
      <c r="PTS55" s="153"/>
      <c r="PTT55" s="153"/>
      <c r="PTU55" s="153"/>
      <c r="PTV55" s="153"/>
      <c r="PTW55" s="153"/>
      <c r="PTX55" s="153"/>
      <c r="PTY55" s="153"/>
      <c r="PTZ55" s="153"/>
      <c r="PUA55" s="153"/>
      <c r="PUB55" s="153"/>
      <c r="PUC55" s="153"/>
      <c r="PUD55" s="153"/>
      <c r="PUE55" s="153"/>
      <c r="PUF55" s="153"/>
      <c r="PUG55" s="153"/>
      <c r="PUH55" s="153"/>
      <c r="PUI55" s="153"/>
      <c r="PUJ55" s="153"/>
      <c r="PUK55" s="153"/>
      <c r="PUL55" s="153"/>
      <c r="PUM55" s="153"/>
      <c r="PUN55" s="153"/>
      <c r="PUO55" s="153"/>
      <c r="PUP55" s="153"/>
      <c r="PUQ55" s="153"/>
      <c r="PUR55" s="153"/>
      <c r="PUS55" s="153"/>
      <c r="PUT55" s="153"/>
      <c r="PUU55" s="153"/>
      <c r="PUV55" s="153"/>
      <c r="PUW55" s="153"/>
      <c r="PUX55" s="153"/>
      <c r="PUY55" s="153"/>
      <c r="PUZ55" s="153"/>
      <c r="PVA55" s="153"/>
      <c r="PVB55" s="153"/>
      <c r="PVC55" s="153"/>
      <c r="PVD55" s="153"/>
      <c r="PVE55" s="153"/>
      <c r="PVF55" s="153"/>
      <c r="PVG55" s="153"/>
      <c r="PVH55" s="153"/>
      <c r="PVI55" s="153"/>
      <c r="PVJ55" s="153"/>
      <c r="PVK55" s="153"/>
      <c r="PVL55" s="153"/>
      <c r="PVM55" s="153"/>
      <c r="PVN55" s="153"/>
      <c r="PVO55" s="153"/>
      <c r="PVP55" s="153"/>
      <c r="PVQ55" s="153"/>
      <c r="PVR55" s="153"/>
      <c r="PVS55" s="153"/>
      <c r="PVT55" s="153"/>
      <c r="PVU55" s="153"/>
      <c r="PVV55" s="153"/>
      <c r="PVW55" s="153"/>
      <c r="PVX55" s="153"/>
      <c r="PVY55" s="153"/>
      <c r="PVZ55" s="153"/>
      <c r="PWA55" s="153"/>
      <c r="PWB55" s="153"/>
      <c r="PWC55" s="153"/>
      <c r="PWD55" s="153"/>
      <c r="PWE55" s="153"/>
      <c r="PWF55" s="153"/>
      <c r="PWG55" s="153"/>
      <c r="PWH55" s="153"/>
      <c r="PWI55" s="153"/>
      <c r="PWJ55" s="153"/>
      <c r="PWK55" s="153"/>
      <c r="PWL55" s="153"/>
      <c r="PWM55" s="153"/>
      <c r="PWN55" s="153"/>
      <c r="PWO55" s="153"/>
      <c r="PWP55" s="153"/>
      <c r="PWQ55" s="153"/>
      <c r="PWR55" s="153"/>
      <c r="PWS55" s="153"/>
      <c r="PWT55" s="153"/>
      <c r="PWU55" s="153"/>
      <c r="PWV55" s="153"/>
      <c r="PWW55" s="153"/>
      <c r="PWX55" s="153"/>
      <c r="PWY55" s="153"/>
      <c r="PWZ55" s="153"/>
      <c r="PXA55" s="153"/>
      <c r="PXB55" s="153"/>
      <c r="PXC55" s="153"/>
      <c r="PXD55" s="153"/>
      <c r="PXE55" s="153"/>
      <c r="PXF55" s="153"/>
      <c r="PXG55" s="153"/>
      <c r="PXH55" s="153"/>
      <c r="PXI55" s="153"/>
      <c r="PXJ55" s="153"/>
      <c r="PXK55" s="153"/>
      <c r="PXL55" s="153"/>
      <c r="PXM55" s="153"/>
      <c r="PXN55" s="153"/>
      <c r="PXO55" s="153"/>
      <c r="PXP55" s="153"/>
      <c r="PXQ55" s="153"/>
      <c r="PXR55" s="153"/>
      <c r="PXS55" s="153"/>
      <c r="PXT55" s="153"/>
      <c r="PXU55" s="153"/>
      <c r="PXV55" s="153"/>
      <c r="PXW55" s="153"/>
      <c r="PXX55" s="153"/>
      <c r="PXY55" s="153"/>
      <c r="PXZ55" s="153"/>
      <c r="PYA55" s="153"/>
      <c r="PYB55" s="153"/>
      <c r="PYC55" s="153"/>
      <c r="PYD55" s="153"/>
      <c r="PYE55" s="153"/>
      <c r="PYF55" s="153"/>
      <c r="PYG55" s="153"/>
      <c r="PYH55" s="153"/>
      <c r="PYI55" s="153"/>
      <c r="PYJ55" s="153"/>
      <c r="PYK55" s="153"/>
      <c r="PYL55" s="153"/>
      <c r="PYM55" s="153"/>
      <c r="PYN55" s="153"/>
      <c r="PYO55" s="153"/>
      <c r="PYP55" s="153"/>
      <c r="PYQ55" s="153"/>
      <c r="PYR55" s="153"/>
      <c r="PYS55" s="153"/>
      <c r="PYT55" s="153"/>
      <c r="PYU55" s="153"/>
      <c r="PYV55" s="153"/>
      <c r="PYW55" s="153"/>
      <c r="PYX55" s="153"/>
      <c r="PYY55" s="153"/>
      <c r="PYZ55" s="153"/>
      <c r="PZA55" s="153"/>
      <c r="PZB55" s="153"/>
      <c r="PZC55" s="153"/>
      <c r="PZD55" s="153"/>
      <c r="PZE55" s="153"/>
      <c r="PZF55" s="153"/>
      <c r="PZG55" s="153"/>
      <c r="PZH55" s="153"/>
      <c r="PZI55" s="153"/>
      <c r="PZJ55" s="153"/>
      <c r="PZK55" s="153"/>
      <c r="PZL55" s="153"/>
      <c r="PZM55" s="153"/>
      <c r="PZN55" s="153"/>
      <c r="PZO55" s="153"/>
      <c r="PZP55" s="153"/>
      <c r="PZQ55" s="153"/>
      <c r="PZR55" s="153"/>
      <c r="PZS55" s="153"/>
      <c r="PZT55" s="153"/>
      <c r="PZU55" s="153"/>
      <c r="PZV55" s="153"/>
      <c r="PZW55" s="153"/>
      <c r="PZX55" s="153"/>
      <c r="PZY55" s="153"/>
      <c r="PZZ55" s="153"/>
      <c r="QAA55" s="153"/>
      <c r="QAB55" s="153"/>
      <c r="QAC55" s="153"/>
      <c r="QAD55" s="153"/>
      <c r="QAE55" s="153"/>
      <c r="QAF55" s="153"/>
      <c r="QAG55" s="153"/>
      <c r="QAH55" s="153"/>
      <c r="QAI55" s="153"/>
      <c r="QAJ55" s="153"/>
      <c r="QAK55" s="153"/>
      <c r="QAL55" s="153"/>
      <c r="QAM55" s="153"/>
      <c r="QAN55" s="153"/>
      <c r="QAO55" s="153"/>
      <c r="QAP55" s="153"/>
      <c r="QAQ55" s="153"/>
      <c r="QAR55" s="153"/>
      <c r="QAS55" s="153"/>
      <c r="QAT55" s="153"/>
      <c r="QAU55" s="153"/>
      <c r="QAV55" s="153"/>
      <c r="QAW55" s="153"/>
      <c r="QAX55" s="153"/>
      <c r="QAY55" s="153"/>
      <c r="QAZ55" s="153"/>
      <c r="QBA55" s="153"/>
      <c r="QBB55" s="153"/>
      <c r="QBC55" s="153"/>
      <c r="QBD55" s="153"/>
      <c r="QBE55" s="153"/>
      <c r="QBF55" s="153"/>
      <c r="QBG55" s="153"/>
      <c r="QBH55" s="153"/>
      <c r="QBI55" s="153"/>
      <c r="QBJ55" s="153"/>
      <c r="QBK55" s="153"/>
      <c r="QBL55" s="153"/>
      <c r="QBM55" s="153"/>
      <c r="QBN55" s="153"/>
      <c r="QBO55" s="153"/>
      <c r="QBP55" s="153"/>
      <c r="QBQ55" s="153"/>
      <c r="QBR55" s="153"/>
      <c r="QBS55" s="153"/>
      <c r="QBT55" s="153"/>
      <c r="QBU55" s="153"/>
      <c r="QBV55" s="153"/>
      <c r="QBW55" s="153"/>
      <c r="QBX55" s="153"/>
      <c r="QBY55" s="153"/>
      <c r="QBZ55" s="153"/>
      <c r="QCA55" s="153"/>
      <c r="QCB55" s="153"/>
      <c r="QCC55" s="153"/>
      <c r="QCD55" s="153"/>
      <c r="QCE55" s="153"/>
      <c r="QCF55" s="153"/>
      <c r="QCG55" s="153"/>
      <c r="QCH55" s="153"/>
      <c r="QCI55" s="153"/>
      <c r="QCJ55" s="153"/>
      <c r="QCK55" s="153"/>
      <c r="QCL55" s="153"/>
      <c r="QCM55" s="153"/>
      <c r="QCN55" s="153"/>
      <c r="QCO55" s="153"/>
      <c r="QCP55" s="153"/>
      <c r="QCQ55" s="153"/>
      <c r="QCR55" s="153"/>
      <c r="QCS55" s="153"/>
      <c r="QCT55" s="153"/>
      <c r="QCU55" s="153"/>
      <c r="QCV55" s="153"/>
      <c r="QCW55" s="153"/>
      <c r="QCX55" s="153"/>
      <c r="QCY55" s="153"/>
      <c r="QCZ55" s="153"/>
      <c r="QDA55" s="153"/>
      <c r="QDB55" s="153"/>
      <c r="QDC55" s="153"/>
      <c r="QDD55" s="153"/>
      <c r="QDE55" s="153"/>
      <c r="QDF55" s="153"/>
      <c r="QDG55" s="153"/>
      <c r="QDH55" s="153"/>
      <c r="QDI55" s="153"/>
      <c r="QDJ55" s="153"/>
      <c r="QDK55" s="153"/>
      <c r="QDL55" s="153"/>
      <c r="QDM55" s="153"/>
      <c r="QDN55" s="153"/>
      <c r="QDO55" s="153"/>
      <c r="QDP55" s="153"/>
      <c r="QDQ55" s="153"/>
      <c r="QDR55" s="153"/>
      <c r="QDS55" s="153"/>
      <c r="QDT55" s="153"/>
      <c r="QDU55" s="153"/>
      <c r="QDV55" s="153"/>
      <c r="QDW55" s="153"/>
      <c r="QDX55" s="153"/>
      <c r="QDY55" s="153"/>
      <c r="QDZ55" s="153"/>
      <c r="QEA55" s="153"/>
      <c r="QEB55" s="153"/>
      <c r="QEC55" s="153"/>
      <c r="QED55" s="153"/>
      <c r="QEE55" s="153"/>
      <c r="QEF55" s="153"/>
      <c r="QEG55" s="153"/>
      <c r="QEH55" s="153"/>
      <c r="QEI55" s="153"/>
      <c r="QEJ55" s="153"/>
      <c r="QEK55" s="153"/>
      <c r="QEL55" s="153"/>
      <c r="QEM55" s="153"/>
      <c r="QEN55" s="153"/>
      <c r="QEO55" s="153"/>
      <c r="QEP55" s="153"/>
      <c r="QEQ55" s="153"/>
      <c r="QER55" s="153"/>
      <c r="QES55" s="153"/>
      <c r="QET55" s="153"/>
      <c r="QEU55" s="153"/>
      <c r="QEV55" s="153"/>
      <c r="QEW55" s="153"/>
      <c r="QEX55" s="153"/>
      <c r="QEY55" s="153"/>
      <c r="QEZ55" s="153"/>
      <c r="QFA55" s="153"/>
      <c r="QFB55" s="153"/>
      <c r="QFC55" s="153"/>
      <c r="QFD55" s="153"/>
      <c r="QFE55" s="153"/>
      <c r="QFF55" s="153"/>
      <c r="QFG55" s="153"/>
      <c r="QFH55" s="153"/>
      <c r="QFI55" s="153"/>
      <c r="QFJ55" s="153"/>
      <c r="QFK55" s="153"/>
      <c r="QFL55" s="153"/>
      <c r="QFM55" s="153"/>
      <c r="QFN55" s="153"/>
      <c r="QFO55" s="153"/>
      <c r="QFP55" s="153"/>
      <c r="QFQ55" s="153"/>
      <c r="QFR55" s="153"/>
      <c r="QFS55" s="153"/>
      <c r="QFT55" s="153"/>
      <c r="QFU55" s="153"/>
      <c r="QFV55" s="153"/>
      <c r="QFW55" s="153"/>
      <c r="QFX55" s="153"/>
      <c r="QFY55" s="153"/>
      <c r="QFZ55" s="153"/>
      <c r="QGA55" s="153"/>
      <c r="QGB55" s="153"/>
      <c r="QGC55" s="153"/>
      <c r="QGD55" s="153"/>
      <c r="QGE55" s="153"/>
      <c r="QGF55" s="153"/>
      <c r="QGG55" s="153"/>
      <c r="QGH55" s="153"/>
      <c r="QGI55" s="153"/>
      <c r="QGJ55" s="153"/>
      <c r="QGK55" s="153"/>
      <c r="QGL55" s="153"/>
      <c r="QGM55" s="153"/>
      <c r="QGN55" s="153"/>
      <c r="QGO55" s="153"/>
      <c r="QGP55" s="153"/>
      <c r="QGQ55" s="153"/>
      <c r="QGR55" s="153"/>
      <c r="QGS55" s="153"/>
      <c r="QGT55" s="153"/>
      <c r="QGU55" s="153"/>
      <c r="QGV55" s="153"/>
      <c r="QGW55" s="153"/>
      <c r="QGX55" s="153"/>
      <c r="QGY55" s="153"/>
      <c r="QGZ55" s="153"/>
      <c r="QHA55" s="153"/>
      <c r="QHB55" s="153"/>
      <c r="QHC55" s="153"/>
      <c r="QHD55" s="153"/>
      <c r="QHE55" s="153"/>
      <c r="QHF55" s="153"/>
      <c r="QHG55" s="153"/>
      <c r="QHH55" s="153"/>
      <c r="QHI55" s="153"/>
      <c r="QHJ55" s="153"/>
      <c r="QHK55" s="153"/>
      <c r="QHL55" s="153"/>
      <c r="QHM55" s="153"/>
      <c r="QHN55" s="153"/>
      <c r="QHO55" s="153"/>
      <c r="QHP55" s="153"/>
      <c r="QHQ55" s="153"/>
      <c r="QHR55" s="153"/>
      <c r="QHS55" s="153"/>
      <c r="QHT55" s="153"/>
      <c r="QHU55" s="153"/>
      <c r="QHV55" s="153"/>
      <c r="QHW55" s="153"/>
      <c r="QHX55" s="153"/>
      <c r="QHY55" s="153"/>
      <c r="QHZ55" s="153"/>
      <c r="QIA55" s="153"/>
      <c r="QIB55" s="153"/>
      <c r="QIC55" s="153"/>
      <c r="QID55" s="153"/>
      <c r="QIE55" s="153"/>
      <c r="QIF55" s="153"/>
      <c r="QIG55" s="153"/>
      <c r="QIH55" s="153"/>
      <c r="QII55" s="153"/>
      <c r="QIJ55" s="153"/>
      <c r="QIK55" s="153"/>
      <c r="QIL55" s="153"/>
      <c r="QIM55" s="153"/>
      <c r="QIN55" s="153"/>
      <c r="QIO55" s="153"/>
      <c r="QIP55" s="153"/>
      <c r="QIQ55" s="153"/>
      <c r="QIR55" s="153"/>
      <c r="QIS55" s="153"/>
      <c r="QIT55" s="153"/>
      <c r="QIU55" s="153"/>
      <c r="QIV55" s="153"/>
      <c r="QIW55" s="153"/>
      <c r="QIX55" s="153"/>
      <c r="QIY55" s="153"/>
      <c r="QIZ55" s="153"/>
      <c r="QJA55" s="153"/>
      <c r="QJB55" s="153"/>
      <c r="QJC55" s="153"/>
      <c r="QJD55" s="153"/>
      <c r="QJE55" s="153"/>
      <c r="QJF55" s="153"/>
      <c r="QJG55" s="153"/>
      <c r="QJH55" s="153"/>
      <c r="QJI55" s="153"/>
      <c r="QJJ55" s="153"/>
      <c r="QJK55" s="153"/>
      <c r="QJL55" s="153"/>
      <c r="QJM55" s="153"/>
      <c r="QJN55" s="153"/>
      <c r="QJO55" s="153"/>
      <c r="QJP55" s="153"/>
      <c r="QJQ55" s="153"/>
      <c r="QJR55" s="153"/>
      <c r="QJS55" s="153"/>
      <c r="QJT55" s="153"/>
      <c r="QJU55" s="153"/>
      <c r="QJV55" s="153"/>
      <c r="QJW55" s="153"/>
      <c r="QJX55" s="153"/>
      <c r="QJY55" s="153"/>
      <c r="QJZ55" s="153"/>
      <c r="QKA55" s="153"/>
      <c r="QKB55" s="153"/>
      <c r="QKC55" s="153"/>
      <c r="QKD55" s="153"/>
      <c r="QKE55" s="153"/>
      <c r="QKF55" s="153"/>
      <c r="QKG55" s="153"/>
      <c r="QKH55" s="153"/>
      <c r="QKI55" s="153"/>
      <c r="QKJ55" s="153"/>
      <c r="QKK55" s="153"/>
      <c r="QKL55" s="153"/>
      <c r="QKM55" s="153"/>
      <c r="QKN55" s="153"/>
      <c r="QKO55" s="153"/>
      <c r="QKP55" s="153"/>
      <c r="QKQ55" s="153"/>
      <c r="QKR55" s="153"/>
      <c r="QKS55" s="153"/>
      <c r="QKT55" s="153"/>
      <c r="QKU55" s="153"/>
      <c r="QKV55" s="153"/>
      <c r="QKW55" s="153"/>
      <c r="QKX55" s="153"/>
      <c r="QKY55" s="153"/>
      <c r="QKZ55" s="153"/>
      <c r="QLA55" s="153"/>
      <c r="QLB55" s="153"/>
      <c r="QLC55" s="153"/>
      <c r="QLD55" s="153"/>
      <c r="QLE55" s="153"/>
      <c r="QLF55" s="153"/>
      <c r="QLG55" s="153"/>
      <c r="QLH55" s="153"/>
      <c r="QLI55" s="153"/>
      <c r="QLJ55" s="153"/>
      <c r="QLK55" s="153"/>
      <c r="QLL55" s="153"/>
      <c r="QLM55" s="153"/>
      <c r="QLN55" s="153"/>
      <c r="QLO55" s="153"/>
      <c r="QLP55" s="153"/>
      <c r="QLQ55" s="153"/>
      <c r="QLR55" s="153"/>
      <c r="QLS55" s="153"/>
      <c r="QLT55" s="153"/>
      <c r="QLU55" s="153"/>
      <c r="QLV55" s="153"/>
      <c r="QLW55" s="153"/>
      <c r="QLX55" s="153"/>
      <c r="QLY55" s="153"/>
      <c r="QLZ55" s="153"/>
      <c r="QMA55" s="153"/>
      <c r="QMB55" s="153"/>
      <c r="QMC55" s="153"/>
      <c r="QMD55" s="153"/>
      <c r="QME55" s="153"/>
      <c r="QMF55" s="153"/>
      <c r="QMG55" s="153"/>
      <c r="QMH55" s="153"/>
      <c r="QMI55" s="153"/>
      <c r="QMJ55" s="153"/>
      <c r="QMK55" s="153"/>
      <c r="QML55" s="153"/>
      <c r="QMM55" s="153"/>
      <c r="QMN55" s="153"/>
      <c r="QMO55" s="153"/>
      <c r="QMP55" s="153"/>
      <c r="QMQ55" s="153"/>
      <c r="QMR55" s="153"/>
      <c r="QMS55" s="153"/>
      <c r="QMT55" s="153"/>
      <c r="QMU55" s="153"/>
      <c r="QMV55" s="153"/>
      <c r="QMW55" s="153"/>
      <c r="QMX55" s="153"/>
      <c r="QMY55" s="153"/>
      <c r="QMZ55" s="153"/>
      <c r="QNA55" s="153"/>
      <c r="QNB55" s="153"/>
      <c r="QNC55" s="153"/>
      <c r="QND55" s="153"/>
      <c r="QNE55" s="153"/>
      <c r="QNF55" s="153"/>
      <c r="QNG55" s="153"/>
      <c r="QNH55" s="153"/>
      <c r="QNI55" s="153"/>
      <c r="QNJ55" s="153"/>
      <c r="QNK55" s="153"/>
      <c r="QNL55" s="153"/>
      <c r="QNM55" s="153"/>
      <c r="QNN55" s="153"/>
      <c r="QNO55" s="153"/>
      <c r="QNP55" s="153"/>
      <c r="QNQ55" s="153"/>
      <c r="QNR55" s="153"/>
      <c r="QNS55" s="153"/>
      <c r="QNT55" s="153"/>
      <c r="QNU55" s="153"/>
      <c r="QNV55" s="153"/>
      <c r="QNW55" s="153"/>
      <c r="QNX55" s="153"/>
      <c r="QNY55" s="153"/>
      <c r="QNZ55" s="153"/>
      <c r="QOA55" s="153"/>
      <c r="QOB55" s="153"/>
      <c r="QOC55" s="153"/>
      <c r="QOD55" s="153"/>
      <c r="QOE55" s="153"/>
      <c r="QOF55" s="153"/>
      <c r="QOG55" s="153"/>
      <c r="QOH55" s="153"/>
      <c r="QOI55" s="153"/>
      <c r="QOJ55" s="153"/>
      <c r="QOK55" s="153"/>
      <c r="QOL55" s="153"/>
      <c r="QOM55" s="153"/>
      <c r="QON55" s="153"/>
      <c r="QOO55" s="153"/>
      <c r="QOP55" s="153"/>
      <c r="QOQ55" s="153"/>
      <c r="QOR55" s="153"/>
      <c r="QOS55" s="153"/>
      <c r="QOT55" s="153"/>
      <c r="QOU55" s="153"/>
      <c r="QOV55" s="153"/>
      <c r="QOW55" s="153"/>
      <c r="QOX55" s="153"/>
      <c r="QOY55" s="153"/>
      <c r="QOZ55" s="153"/>
      <c r="QPA55" s="153"/>
      <c r="QPB55" s="153"/>
      <c r="QPC55" s="153"/>
      <c r="QPD55" s="153"/>
      <c r="QPE55" s="153"/>
      <c r="QPF55" s="153"/>
      <c r="QPG55" s="153"/>
      <c r="QPH55" s="153"/>
      <c r="QPI55" s="153"/>
      <c r="QPJ55" s="153"/>
      <c r="QPK55" s="153"/>
      <c r="QPL55" s="153"/>
      <c r="QPM55" s="153"/>
      <c r="QPN55" s="153"/>
      <c r="QPO55" s="153"/>
      <c r="QPP55" s="153"/>
      <c r="QPQ55" s="153"/>
      <c r="QPR55" s="153"/>
      <c r="QPS55" s="153"/>
      <c r="QPT55" s="153"/>
      <c r="QPU55" s="153"/>
      <c r="QPV55" s="153"/>
      <c r="QPW55" s="153"/>
      <c r="QPX55" s="153"/>
      <c r="QPY55" s="153"/>
      <c r="QPZ55" s="153"/>
      <c r="QQA55" s="153"/>
      <c r="QQB55" s="153"/>
      <c r="QQC55" s="153"/>
      <c r="QQD55" s="153"/>
      <c r="QQE55" s="153"/>
      <c r="QQF55" s="153"/>
      <c r="QQG55" s="153"/>
      <c r="QQH55" s="153"/>
      <c r="QQI55" s="153"/>
      <c r="QQJ55" s="153"/>
      <c r="QQK55" s="153"/>
      <c r="QQL55" s="153"/>
      <c r="QQM55" s="153"/>
      <c r="QQN55" s="153"/>
      <c r="QQO55" s="153"/>
      <c r="QQP55" s="153"/>
      <c r="QQQ55" s="153"/>
      <c r="QQR55" s="153"/>
      <c r="QQS55" s="153"/>
      <c r="QQT55" s="153"/>
      <c r="QQU55" s="153"/>
      <c r="QQV55" s="153"/>
      <c r="QQW55" s="153"/>
      <c r="QQX55" s="153"/>
      <c r="QQY55" s="153"/>
      <c r="QQZ55" s="153"/>
      <c r="QRA55" s="153"/>
      <c r="QRB55" s="153"/>
      <c r="QRC55" s="153"/>
      <c r="QRD55" s="153"/>
      <c r="QRE55" s="153"/>
      <c r="QRF55" s="153"/>
      <c r="QRG55" s="153"/>
      <c r="QRH55" s="153"/>
      <c r="QRI55" s="153"/>
      <c r="QRJ55" s="153"/>
      <c r="QRK55" s="153"/>
      <c r="QRL55" s="153"/>
      <c r="QRM55" s="153"/>
      <c r="QRN55" s="153"/>
      <c r="QRO55" s="153"/>
      <c r="QRP55" s="153"/>
      <c r="QRQ55" s="153"/>
      <c r="QRR55" s="153"/>
      <c r="QRS55" s="153"/>
      <c r="QRT55" s="153"/>
      <c r="QRU55" s="153"/>
      <c r="QRV55" s="153"/>
      <c r="QRW55" s="153"/>
      <c r="QRX55" s="153"/>
      <c r="QRY55" s="153"/>
      <c r="QRZ55" s="153"/>
      <c r="QSA55" s="153"/>
      <c r="QSB55" s="153"/>
      <c r="QSC55" s="153"/>
      <c r="QSD55" s="153"/>
      <c r="QSE55" s="153"/>
      <c r="QSF55" s="153"/>
      <c r="QSG55" s="153"/>
      <c r="QSH55" s="153"/>
      <c r="QSI55" s="153"/>
      <c r="QSJ55" s="153"/>
      <c r="QSK55" s="153"/>
      <c r="QSL55" s="153"/>
      <c r="QSM55" s="153"/>
      <c r="QSN55" s="153"/>
      <c r="QSO55" s="153"/>
      <c r="QSP55" s="153"/>
      <c r="QSQ55" s="153"/>
      <c r="QSR55" s="153"/>
      <c r="QSS55" s="153"/>
      <c r="QST55" s="153"/>
      <c r="QSU55" s="153"/>
      <c r="QSV55" s="153"/>
      <c r="QSW55" s="153"/>
      <c r="QSX55" s="153"/>
      <c r="QSY55" s="153"/>
      <c r="QSZ55" s="153"/>
      <c r="QTA55" s="153"/>
      <c r="QTB55" s="153"/>
      <c r="QTC55" s="153"/>
      <c r="QTD55" s="153"/>
      <c r="QTE55" s="153"/>
      <c r="QTF55" s="153"/>
      <c r="QTG55" s="153"/>
      <c r="QTH55" s="153"/>
      <c r="QTI55" s="153"/>
      <c r="QTJ55" s="153"/>
      <c r="QTK55" s="153"/>
      <c r="QTL55" s="153"/>
      <c r="QTM55" s="153"/>
      <c r="QTN55" s="153"/>
      <c r="QTO55" s="153"/>
      <c r="QTP55" s="153"/>
      <c r="QTQ55" s="153"/>
      <c r="QTR55" s="153"/>
      <c r="QTS55" s="153"/>
      <c r="QTT55" s="153"/>
      <c r="QTU55" s="153"/>
      <c r="QTV55" s="153"/>
      <c r="QTW55" s="153"/>
      <c r="QTX55" s="153"/>
      <c r="QTY55" s="153"/>
      <c r="QTZ55" s="153"/>
      <c r="QUA55" s="153"/>
      <c r="QUB55" s="153"/>
      <c r="QUC55" s="153"/>
      <c r="QUD55" s="153"/>
      <c r="QUE55" s="153"/>
      <c r="QUF55" s="153"/>
      <c r="QUG55" s="153"/>
      <c r="QUH55" s="153"/>
      <c r="QUI55" s="153"/>
      <c r="QUJ55" s="153"/>
      <c r="QUK55" s="153"/>
      <c r="QUL55" s="153"/>
      <c r="QUM55" s="153"/>
      <c r="QUN55" s="153"/>
      <c r="QUO55" s="153"/>
      <c r="QUP55" s="153"/>
      <c r="QUQ55" s="153"/>
      <c r="QUR55" s="153"/>
      <c r="QUS55" s="153"/>
      <c r="QUT55" s="153"/>
      <c r="QUU55" s="153"/>
      <c r="QUV55" s="153"/>
      <c r="QUW55" s="153"/>
      <c r="QUX55" s="153"/>
      <c r="QUY55" s="153"/>
      <c r="QUZ55" s="153"/>
      <c r="QVA55" s="153"/>
      <c r="QVB55" s="153"/>
      <c r="QVC55" s="153"/>
      <c r="QVD55" s="153"/>
      <c r="QVE55" s="153"/>
      <c r="QVF55" s="153"/>
      <c r="QVG55" s="153"/>
      <c r="QVH55" s="153"/>
      <c r="QVI55" s="153"/>
      <c r="QVJ55" s="153"/>
      <c r="QVK55" s="153"/>
      <c r="QVL55" s="153"/>
      <c r="QVM55" s="153"/>
      <c r="QVN55" s="153"/>
      <c r="QVO55" s="153"/>
      <c r="QVP55" s="153"/>
      <c r="QVQ55" s="153"/>
      <c r="QVR55" s="153"/>
      <c r="QVS55" s="153"/>
      <c r="QVT55" s="153"/>
      <c r="QVU55" s="153"/>
      <c r="QVV55" s="153"/>
      <c r="QVW55" s="153"/>
      <c r="QVX55" s="153"/>
      <c r="QVY55" s="153"/>
      <c r="QVZ55" s="153"/>
      <c r="QWA55" s="153"/>
      <c r="QWB55" s="153"/>
      <c r="QWC55" s="153"/>
      <c r="QWD55" s="153"/>
      <c r="QWE55" s="153"/>
      <c r="QWF55" s="153"/>
      <c r="QWG55" s="153"/>
      <c r="QWH55" s="153"/>
      <c r="QWI55" s="153"/>
      <c r="QWJ55" s="153"/>
      <c r="QWK55" s="153"/>
      <c r="QWL55" s="153"/>
      <c r="QWM55" s="153"/>
      <c r="QWN55" s="153"/>
      <c r="QWO55" s="153"/>
      <c r="QWP55" s="153"/>
      <c r="QWQ55" s="153"/>
      <c r="QWR55" s="153"/>
      <c r="QWS55" s="153"/>
      <c r="QWT55" s="153"/>
      <c r="QWU55" s="153"/>
      <c r="QWV55" s="153"/>
      <c r="QWW55" s="153"/>
      <c r="QWX55" s="153"/>
      <c r="QWY55" s="153"/>
      <c r="QWZ55" s="153"/>
      <c r="QXA55" s="153"/>
      <c r="QXB55" s="153"/>
      <c r="QXC55" s="153"/>
      <c r="QXD55" s="153"/>
      <c r="QXE55" s="153"/>
      <c r="QXF55" s="153"/>
      <c r="QXG55" s="153"/>
      <c r="QXH55" s="153"/>
      <c r="QXI55" s="153"/>
      <c r="QXJ55" s="153"/>
      <c r="QXK55" s="153"/>
      <c r="QXL55" s="153"/>
      <c r="QXM55" s="153"/>
      <c r="QXN55" s="153"/>
      <c r="QXO55" s="153"/>
      <c r="QXP55" s="153"/>
      <c r="QXQ55" s="153"/>
      <c r="QXR55" s="153"/>
      <c r="QXS55" s="153"/>
      <c r="QXT55" s="153"/>
      <c r="QXU55" s="153"/>
      <c r="QXV55" s="153"/>
      <c r="QXW55" s="153"/>
      <c r="QXX55" s="153"/>
      <c r="QXY55" s="153"/>
      <c r="QXZ55" s="153"/>
      <c r="QYA55" s="153"/>
      <c r="QYB55" s="153"/>
      <c r="QYC55" s="153"/>
      <c r="QYD55" s="153"/>
      <c r="QYE55" s="153"/>
      <c r="QYF55" s="153"/>
      <c r="QYG55" s="153"/>
      <c r="QYH55" s="153"/>
      <c r="QYI55" s="153"/>
      <c r="QYJ55" s="153"/>
      <c r="QYK55" s="153"/>
      <c r="QYL55" s="153"/>
      <c r="QYM55" s="153"/>
      <c r="QYN55" s="153"/>
      <c r="QYO55" s="153"/>
      <c r="QYP55" s="153"/>
      <c r="QYQ55" s="153"/>
      <c r="QYR55" s="153"/>
      <c r="QYS55" s="153"/>
      <c r="QYT55" s="153"/>
      <c r="QYU55" s="153"/>
      <c r="QYV55" s="153"/>
      <c r="QYW55" s="153"/>
      <c r="QYX55" s="153"/>
      <c r="QYY55" s="153"/>
      <c r="QYZ55" s="153"/>
      <c r="QZA55" s="153"/>
      <c r="QZB55" s="153"/>
      <c r="QZC55" s="153"/>
      <c r="QZD55" s="153"/>
      <c r="QZE55" s="153"/>
      <c r="QZF55" s="153"/>
      <c r="QZG55" s="153"/>
      <c r="QZH55" s="153"/>
      <c r="QZI55" s="153"/>
      <c r="QZJ55" s="153"/>
      <c r="QZK55" s="153"/>
      <c r="QZL55" s="153"/>
      <c r="QZM55" s="153"/>
      <c r="QZN55" s="153"/>
      <c r="QZO55" s="153"/>
      <c r="QZP55" s="153"/>
      <c r="QZQ55" s="153"/>
      <c r="QZR55" s="153"/>
      <c r="QZS55" s="153"/>
      <c r="QZT55" s="153"/>
      <c r="QZU55" s="153"/>
      <c r="QZV55" s="153"/>
      <c r="QZW55" s="153"/>
      <c r="QZX55" s="153"/>
      <c r="QZY55" s="153"/>
      <c r="QZZ55" s="153"/>
      <c r="RAA55" s="153"/>
      <c r="RAB55" s="153"/>
      <c r="RAC55" s="153"/>
      <c r="RAD55" s="153"/>
      <c r="RAE55" s="153"/>
      <c r="RAF55" s="153"/>
      <c r="RAG55" s="153"/>
      <c r="RAH55" s="153"/>
      <c r="RAI55" s="153"/>
      <c r="RAJ55" s="153"/>
      <c r="RAK55" s="153"/>
      <c r="RAL55" s="153"/>
      <c r="RAM55" s="153"/>
      <c r="RAN55" s="153"/>
      <c r="RAO55" s="153"/>
      <c r="RAP55" s="153"/>
      <c r="RAQ55" s="153"/>
      <c r="RAR55" s="153"/>
      <c r="RAS55" s="153"/>
      <c r="RAT55" s="153"/>
      <c r="RAU55" s="153"/>
      <c r="RAV55" s="153"/>
      <c r="RAW55" s="153"/>
      <c r="RAX55" s="153"/>
      <c r="RAY55" s="153"/>
      <c r="RAZ55" s="153"/>
      <c r="RBA55" s="153"/>
      <c r="RBB55" s="153"/>
      <c r="RBC55" s="153"/>
      <c r="RBD55" s="153"/>
      <c r="RBE55" s="153"/>
      <c r="RBF55" s="153"/>
      <c r="RBG55" s="153"/>
      <c r="RBH55" s="153"/>
      <c r="RBI55" s="153"/>
      <c r="RBJ55" s="153"/>
      <c r="RBK55" s="153"/>
      <c r="RBL55" s="153"/>
      <c r="RBM55" s="153"/>
      <c r="RBN55" s="153"/>
      <c r="RBO55" s="153"/>
      <c r="RBP55" s="153"/>
      <c r="RBQ55" s="153"/>
      <c r="RBR55" s="153"/>
      <c r="RBS55" s="153"/>
      <c r="RBT55" s="153"/>
      <c r="RBU55" s="153"/>
      <c r="RBV55" s="153"/>
      <c r="RBW55" s="153"/>
      <c r="RBX55" s="153"/>
      <c r="RBY55" s="153"/>
      <c r="RBZ55" s="153"/>
      <c r="RCA55" s="153"/>
      <c r="RCB55" s="153"/>
      <c r="RCC55" s="153"/>
      <c r="RCD55" s="153"/>
      <c r="RCE55" s="153"/>
      <c r="RCF55" s="153"/>
      <c r="RCG55" s="153"/>
      <c r="RCH55" s="153"/>
      <c r="RCI55" s="153"/>
      <c r="RCJ55" s="153"/>
      <c r="RCK55" s="153"/>
      <c r="RCL55" s="153"/>
      <c r="RCM55" s="153"/>
      <c r="RCN55" s="153"/>
      <c r="RCO55" s="153"/>
      <c r="RCP55" s="153"/>
      <c r="RCQ55" s="153"/>
      <c r="RCR55" s="153"/>
      <c r="RCS55" s="153"/>
      <c r="RCT55" s="153"/>
      <c r="RCU55" s="153"/>
      <c r="RCV55" s="153"/>
      <c r="RCW55" s="153"/>
      <c r="RCX55" s="153"/>
      <c r="RCY55" s="153"/>
      <c r="RCZ55" s="153"/>
      <c r="RDA55" s="153"/>
      <c r="RDB55" s="153"/>
      <c r="RDC55" s="153"/>
      <c r="RDD55" s="153"/>
      <c r="RDE55" s="153"/>
      <c r="RDF55" s="153"/>
      <c r="RDG55" s="153"/>
      <c r="RDH55" s="153"/>
      <c r="RDI55" s="153"/>
      <c r="RDJ55" s="153"/>
      <c r="RDK55" s="153"/>
      <c r="RDL55" s="153"/>
      <c r="RDM55" s="153"/>
      <c r="RDN55" s="153"/>
      <c r="RDO55" s="153"/>
      <c r="RDP55" s="153"/>
      <c r="RDQ55" s="153"/>
      <c r="RDR55" s="153"/>
      <c r="RDS55" s="153"/>
      <c r="RDT55" s="153"/>
      <c r="RDU55" s="153"/>
      <c r="RDV55" s="153"/>
      <c r="RDW55" s="153"/>
      <c r="RDX55" s="153"/>
      <c r="RDY55" s="153"/>
      <c r="RDZ55" s="153"/>
      <c r="REA55" s="153"/>
      <c r="REB55" s="153"/>
      <c r="REC55" s="153"/>
      <c r="RED55" s="153"/>
      <c r="REE55" s="153"/>
      <c r="REF55" s="153"/>
      <c r="REG55" s="153"/>
      <c r="REH55" s="153"/>
      <c r="REI55" s="153"/>
      <c r="REJ55" s="153"/>
      <c r="REK55" s="153"/>
      <c r="REL55" s="153"/>
      <c r="REM55" s="153"/>
      <c r="REN55" s="153"/>
      <c r="REO55" s="153"/>
      <c r="REP55" s="153"/>
      <c r="REQ55" s="153"/>
      <c r="RER55" s="153"/>
      <c r="RES55" s="153"/>
      <c r="RET55" s="153"/>
      <c r="REU55" s="153"/>
      <c r="REV55" s="153"/>
      <c r="REW55" s="153"/>
      <c r="REX55" s="153"/>
      <c r="REY55" s="153"/>
      <c r="REZ55" s="153"/>
      <c r="RFA55" s="153"/>
      <c r="RFB55" s="153"/>
      <c r="RFC55" s="153"/>
      <c r="RFD55" s="153"/>
      <c r="RFE55" s="153"/>
      <c r="RFF55" s="153"/>
      <c r="RFG55" s="153"/>
      <c r="RFH55" s="153"/>
      <c r="RFI55" s="153"/>
      <c r="RFJ55" s="153"/>
      <c r="RFK55" s="153"/>
      <c r="RFL55" s="153"/>
      <c r="RFM55" s="153"/>
      <c r="RFN55" s="153"/>
      <c r="RFO55" s="153"/>
      <c r="RFP55" s="153"/>
      <c r="RFQ55" s="153"/>
      <c r="RFR55" s="153"/>
      <c r="RFS55" s="153"/>
      <c r="RFT55" s="153"/>
      <c r="RFU55" s="153"/>
      <c r="RFV55" s="153"/>
      <c r="RFW55" s="153"/>
      <c r="RFX55" s="153"/>
      <c r="RFY55" s="153"/>
      <c r="RFZ55" s="153"/>
      <c r="RGA55" s="153"/>
      <c r="RGB55" s="153"/>
      <c r="RGC55" s="153"/>
      <c r="RGD55" s="153"/>
      <c r="RGE55" s="153"/>
      <c r="RGF55" s="153"/>
      <c r="RGG55" s="153"/>
      <c r="RGH55" s="153"/>
      <c r="RGI55" s="153"/>
      <c r="RGJ55" s="153"/>
      <c r="RGK55" s="153"/>
      <c r="RGL55" s="153"/>
      <c r="RGM55" s="153"/>
      <c r="RGN55" s="153"/>
      <c r="RGO55" s="153"/>
      <c r="RGP55" s="153"/>
      <c r="RGQ55" s="153"/>
      <c r="RGR55" s="153"/>
      <c r="RGS55" s="153"/>
      <c r="RGT55" s="153"/>
      <c r="RGU55" s="153"/>
      <c r="RGV55" s="153"/>
      <c r="RGW55" s="153"/>
      <c r="RGX55" s="153"/>
      <c r="RGY55" s="153"/>
      <c r="RGZ55" s="153"/>
      <c r="RHA55" s="153"/>
      <c r="RHB55" s="153"/>
      <c r="RHC55" s="153"/>
      <c r="RHD55" s="153"/>
      <c r="RHE55" s="153"/>
      <c r="RHF55" s="153"/>
      <c r="RHG55" s="153"/>
      <c r="RHH55" s="153"/>
      <c r="RHI55" s="153"/>
      <c r="RHJ55" s="153"/>
      <c r="RHK55" s="153"/>
      <c r="RHL55" s="153"/>
      <c r="RHM55" s="153"/>
      <c r="RHN55" s="153"/>
      <c r="RHO55" s="153"/>
      <c r="RHP55" s="153"/>
      <c r="RHQ55" s="153"/>
      <c r="RHR55" s="153"/>
      <c r="RHS55" s="153"/>
      <c r="RHT55" s="153"/>
      <c r="RHU55" s="153"/>
      <c r="RHV55" s="153"/>
      <c r="RHW55" s="153"/>
      <c r="RHX55" s="153"/>
      <c r="RHY55" s="153"/>
      <c r="RHZ55" s="153"/>
      <c r="RIA55" s="153"/>
      <c r="RIB55" s="153"/>
      <c r="RIC55" s="153"/>
      <c r="RID55" s="153"/>
      <c r="RIE55" s="153"/>
      <c r="RIF55" s="153"/>
      <c r="RIG55" s="153"/>
      <c r="RIH55" s="153"/>
      <c r="RII55" s="153"/>
      <c r="RIJ55" s="153"/>
      <c r="RIK55" s="153"/>
      <c r="RIL55" s="153"/>
      <c r="RIM55" s="153"/>
      <c r="RIN55" s="153"/>
      <c r="RIO55" s="153"/>
      <c r="RIP55" s="153"/>
      <c r="RIQ55" s="153"/>
      <c r="RIR55" s="153"/>
      <c r="RIS55" s="153"/>
      <c r="RIT55" s="153"/>
      <c r="RIU55" s="153"/>
      <c r="RIV55" s="153"/>
      <c r="RIW55" s="153"/>
      <c r="RIX55" s="153"/>
      <c r="RIY55" s="153"/>
      <c r="RIZ55" s="153"/>
      <c r="RJA55" s="153"/>
      <c r="RJB55" s="153"/>
      <c r="RJC55" s="153"/>
      <c r="RJD55" s="153"/>
      <c r="RJE55" s="153"/>
      <c r="RJF55" s="153"/>
      <c r="RJG55" s="153"/>
      <c r="RJH55" s="153"/>
      <c r="RJI55" s="153"/>
      <c r="RJJ55" s="153"/>
      <c r="RJK55" s="153"/>
      <c r="RJL55" s="153"/>
      <c r="RJM55" s="153"/>
      <c r="RJN55" s="153"/>
      <c r="RJO55" s="153"/>
      <c r="RJP55" s="153"/>
      <c r="RJQ55" s="153"/>
      <c r="RJR55" s="153"/>
      <c r="RJS55" s="153"/>
      <c r="RJT55" s="153"/>
      <c r="RJU55" s="153"/>
      <c r="RJV55" s="153"/>
      <c r="RJW55" s="153"/>
      <c r="RJX55" s="153"/>
      <c r="RJY55" s="153"/>
      <c r="RJZ55" s="153"/>
      <c r="RKA55" s="153"/>
      <c r="RKB55" s="153"/>
      <c r="RKC55" s="153"/>
      <c r="RKD55" s="153"/>
      <c r="RKE55" s="153"/>
      <c r="RKF55" s="153"/>
      <c r="RKG55" s="153"/>
      <c r="RKH55" s="153"/>
      <c r="RKI55" s="153"/>
      <c r="RKJ55" s="153"/>
      <c r="RKK55" s="153"/>
      <c r="RKL55" s="153"/>
      <c r="RKM55" s="153"/>
      <c r="RKN55" s="153"/>
      <c r="RKO55" s="153"/>
      <c r="RKP55" s="153"/>
      <c r="RKQ55" s="153"/>
      <c r="RKR55" s="153"/>
      <c r="RKS55" s="153"/>
      <c r="RKT55" s="153"/>
      <c r="RKU55" s="153"/>
      <c r="RKV55" s="153"/>
      <c r="RKW55" s="153"/>
      <c r="RKX55" s="153"/>
      <c r="RKY55" s="153"/>
      <c r="RKZ55" s="153"/>
      <c r="RLA55" s="153"/>
      <c r="RLB55" s="153"/>
      <c r="RLC55" s="153"/>
      <c r="RLD55" s="153"/>
      <c r="RLE55" s="153"/>
      <c r="RLF55" s="153"/>
      <c r="RLG55" s="153"/>
      <c r="RLH55" s="153"/>
      <c r="RLI55" s="153"/>
      <c r="RLJ55" s="153"/>
      <c r="RLK55" s="153"/>
      <c r="RLL55" s="153"/>
      <c r="RLM55" s="153"/>
      <c r="RLN55" s="153"/>
      <c r="RLO55" s="153"/>
      <c r="RLP55" s="153"/>
      <c r="RLQ55" s="153"/>
      <c r="RLR55" s="153"/>
      <c r="RLS55" s="153"/>
      <c r="RLT55" s="153"/>
      <c r="RLU55" s="153"/>
      <c r="RLV55" s="153"/>
      <c r="RLW55" s="153"/>
      <c r="RLX55" s="153"/>
      <c r="RLY55" s="153"/>
      <c r="RLZ55" s="153"/>
      <c r="RMA55" s="153"/>
      <c r="RMB55" s="153"/>
      <c r="RMC55" s="153"/>
      <c r="RMD55" s="153"/>
      <c r="RME55" s="153"/>
      <c r="RMF55" s="153"/>
      <c r="RMG55" s="153"/>
      <c r="RMH55" s="153"/>
      <c r="RMI55" s="153"/>
      <c r="RMJ55" s="153"/>
      <c r="RMK55" s="153"/>
      <c r="RML55" s="153"/>
      <c r="RMM55" s="153"/>
      <c r="RMN55" s="153"/>
      <c r="RMO55" s="153"/>
      <c r="RMP55" s="153"/>
      <c r="RMQ55" s="153"/>
      <c r="RMR55" s="153"/>
      <c r="RMS55" s="153"/>
      <c r="RMT55" s="153"/>
      <c r="RMU55" s="153"/>
      <c r="RMV55" s="153"/>
      <c r="RMW55" s="153"/>
      <c r="RMX55" s="153"/>
      <c r="RMY55" s="153"/>
      <c r="RMZ55" s="153"/>
      <c r="RNA55" s="153"/>
      <c r="RNB55" s="153"/>
      <c r="RNC55" s="153"/>
      <c r="RND55" s="153"/>
      <c r="RNE55" s="153"/>
      <c r="RNF55" s="153"/>
      <c r="RNG55" s="153"/>
      <c r="RNH55" s="153"/>
      <c r="RNI55" s="153"/>
      <c r="RNJ55" s="153"/>
      <c r="RNK55" s="153"/>
      <c r="RNL55" s="153"/>
      <c r="RNM55" s="153"/>
      <c r="RNN55" s="153"/>
      <c r="RNO55" s="153"/>
      <c r="RNP55" s="153"/>
      <c r="RNQ55" s="153"/>
      <c r="RNR55" s="153"/>
      <c r="RNS55" s="153"/>
      <c r="RNT55" s="153"/>
      <c r="RNU55" s="153"/>
      <c r="RNV55" s="153"/>
      <c r="RNW55" s="153"/>
      <c r="RNX55" s="153"/>
      <c r="RNY55" s="153"/>
      <c r="RNZ55" s="153"/>
      <c r="ROA55" s="153"/>
      <c r="ROB55" s="153"/>
      <c r="ROC55" s="153"/>
      <c r="ROD55" s="153"/>
      <c r="ROE55" s="153"/>
      <c r="ROF55" s="153"/>
      <c r="ROG55" s="153"/>
      <c r="ROH55" s="153"/>
      <c r="ROI55" s="153"/>
      <c r="ROJ55" s="153"/>
      <c r="ROK55" s="153"/>
      <c r="ROL55" s="153"/>
      <c r="ROM55" s="153"/>
      <c r="RON55" s="153"/>
      <c r="ROO55" s="153"/>
      <c r="ROP55" s="153"/>
      <c r="ROQ55" s="153"/>
      <c r="ROR55" s="153"/>
      <c r="ROS55" s="153"/>
      <c r="ROT55" s="153"/>
      <c r="ROU55" s="153"/>
      <c r="ROV55" s="153"/>
      <c r="ROW55" s="153"/>
      <c r="ROX55" s="153"/>
      <c r="ROY55" s="153"/>
      <c r="ROZ55" s="153"/>
      <c r="RPA55" s="153"/>
      <c r="RPB55" s="153"/>
      <c r="RPC55" s="153"/>
      <c r="RPD55" s="153"/>
      <c r="RPE55" s="153"/>
      <c r="RPF55" s="153"/>
      <c r="RPG55" s="153"/>
      <c r="RPH55" s="153"/>
      <c r="RPI55" s="153"/>
      <c r="RPJ55" s="153"/>
      <c r="RPK55" s="153"/>
      <c r="RPL55" s="153"/>
      <c r="RPM55" s="153"/>
      <c r="RPN55" s="153"/>
      <c r="RPO55" s="153"/>
      <c r="RPP55" s="153"/>
      <c r="RPQ55" s="153"/>
      <c r="RPR55" s="153"/>
      <c r="RPS55" s="153"/>
      <c r="RPT55" s="153"/>
      <c r="RPU55" s="153"/>
      <c r="RPV55" s="153"/>
      <c r="RPW55" s="153"/>
      <c r="RPX55" s="153"/>
      <c r="RPY55" s="153"/>
      <c r="RPZ55" s="153"/>
      <c r="RQA55" s="153"/>
      <c r="RQB55" s="153"/>
      <c r="RQC55" s="153"/>
      <c r="RQD55" s="153"/>
      <c r="RQE55" s="153"/>
      <c r="RQF55" s="153"/>
      <c r="RQG55" s="153"/>
      <c r="RQH55" s="153"/>
      <c r="RQI55" s="153"/>
      <c r="RQJ55" s="153"/>
      <c r="RQK55" s="153"/>
      <c r="RQL55" s="153"/>
      <c r="RQM55" s="153"/>
      <c r="RQN55" s="153"/>
      <c r="RQO55" s="153"/>
      <c r="RQP55" s="153"/>
      <c r="RQQ55" s="153"/>
      <c r="RQR55" s="153"/>
      <c r="RQS55" s="153"/>
      <c r="RQT55" s="153"/>
      <c r="RQU55" s="153"/>
      <c r="RQV55" s="153"/>
      <c r="RQW55" s="153"/>
      <c r="RQX55" s="153"/>
      <c r="RQY55" s="153"/>
      <c r="RQZ55" s="153"/>
      <c r="RRA55" s="153"/>
      <c r="RRB55" s="153"/>
      <c r="RRC55" s="153"/>
      <c r="RRD55" s="153"/>
      <c r="RRE55" s="153"/>
      <c r="RRF55" s="153"/>
      <c r="RRG55" s="153"/>
      <c r="RRH55" s="153"/>
      <c r="RRI55" s="153"/>
      <c r="RRJ55" s="153"/>
      <c r="RRK55" s="153"/>
      <c r="RRL55" s="153"/>
      <c r="RRM55" s="153"/>
      <c r="RRN55" s="153"/>
      <c r="RRO55" s="153"/>
      <c r="RRP55" s="153"/>
      <c r="RRQ55" s="153"/>
      <c r="RRR55" s="153"/>
      <c r="RRS55" s="153"/>
      <c r="RRT55" s="153"/>
      <c r="RRU55" s="153"/>
      <c r="RRV55" s="153"/>
      <c r="RRW55" s="153"/>
      <c r="RRX55" s="153"/>
      <c r="RRY55" s="153"/>
      <c r="RRZ55" s="153"/>
      <c r="RSA55" s="153"/>
      <c r="RSB55" s="153"/>
      <c r="RSC55" s="153"/>
      <c r="RSD55" s="153"/>
      <c r="RSE55" s="153"/>
      <c r="RSF55" s="153"/>
      <c r="RSG55" s="153"/>
      <c r="RSH55" s="153"/>
      <c r="RSI55" s="153"/>
      <c r="RSJ55" s="153"/>
      <c r="RSK55" s="153"/>
      <c r="RSL55" s="153"/>
      <c r="RSM55" s="153"/>
      <c r="RSN55" s="153"/>
      <c r="RSO55" s="153"/>
      <c r="RSP55" s="153"/>
      <c r="RSQ55" s="153"/>
      <c r="RSR55" s="153"/>
      <c r="RSS55" s="153"/>
      <c r="RST55" s="153"/>
      <c r="RSU55" s="153"/>
      <c r="RSV55" s="153"/>
      <c r="RSW55" s="153"/>
      <c r="RSX55" s="153"/>
      <c r="RSY55" s="153"/>
      <c r="RSZ55" s="153"/>
      <c r="RTA55" s="153"/>
      <c r="RTB55" s="153"/>
      <c r="RTC55" s="153"/>
      <c r="RTD55" s="153"/>
      <c r="RTE55" s="153"/>
      <c r="RTF55" s="153"/>
      <c r="RTG55" s="153"/>
      <c r="RTH55" s="153"/>
      <c r="RTI55" s="153"/>
      <c r="RTJ55" s="153"/>
      <c r="RTK55" s="153"/>
      <c r="RTL55" s="153"/>
      <c r="RTM55" s="153"/>
      <c r="RTN55" s="153"/>
      <c r="RTO55" s="153"/>
      <c r="RTP55" s="153"/>
      <c r="RTQ55" s="153"/>
      <c r="RTR55" s="153"/>
      <c r="RTS55" s="153"/>
      <c r="RTT55" s="153"/>
      <c r="RTU55" s="153"/>
      <c r="RTV55" s="153"/>
      <c r="RTW55" s="153"/>
      <c r="RTX55" s="153"/>
      <c r="RTY55" s="153"/>
      <c r="RTZ55" s="153"/>
      <c r="RUA55" s="153"/>
      <c r="RUB55" s="153"/>
      <c r="RUC55" s="153"/>
      <c r="RUD55" s="153"/>
      <c r="RUE55" s="153"/>
      <c r="RUF55" s="153"/>
      <c r="RUG55" s="153"/>
      <c r="RUH55" s="153"/>
      <c r="RUI55" s="153"/>
      <c r="RUJ55" s="153"/>
      <c r="RUK55" s="153"/>
      <c r="RUL55" s="153"/>
      <c r="RUM55" s="153"/>
      <c r="RUN55" s="153"/>
      <c r="RUO55" s="153"/>
      <c r="RUP55" s="153"/>
      <c r="RUQ55" s="153"/>
      <c r="RUR55" s="153"/>
      <c r="RUS55" s="153"/>
      <c r="RUT55" s="153"/>
      <c r="RUU55" s="153"/>
      <c r="RUV55" s="153"/>
      <c r="RUW55" s="153"/>
      <c r="RUX55" s="153"/>
      <c r="RUY55" s="153"/>
      <c r="RUZ55" s="153"/>
      <c r="RVA55" s="153"/>
      <c r="RVB55" s="153"/>
      <c r="RVC55" s="153"/>
      <c r="RVD55" s="153"/>
      <c r="RVE55" s="153"/>
      <c r="RVF55" s="153"/>
      <c r="RVG55" s="153"/>
      <c r="RVH55" s="153"/>
      <c r="RVI55" s="153"/>
      <c r="RVJ55" s="153"/>
      <c r="RVK55" s="153"/>
      <c r="RVL55" s="153"/>
      <c r="RVM55" s="153"/>
      <c r="RVN55" s="153"/>
      <c r="RVO55" s="153"/>
      <c r="RVP55" s="153"/>
      <c r="RVQ55" s="153"/>
      <c r="RVR55" s="153"/>
      <c r="RVS55" s="153"/>
      <c r="RVT55" s="153"/>
      <c r="RVU55" s="153"/>
      <c r="RVV55" s="153"/>
      <c r="RVW55" s="153"/>
      <c r="RVX55" s="153"/>
      <c r="RVY55" s="153"/>
      <c r="RVZ55" s="153"/>
      <c r="RWA55" s="153"/>
      <c r="RWB55" s="153"/>
      <c r="RWC55" s="153"/>
      <c r="RWD55" s="153"/>
      <c r="RWE55" s="153"/>
      <c r="RWF55" s="153"/>
      <c r="RWG55" s="153"/>
      <c r="RWH55" s="153"/>
      <c r="RWI55" s="153"/>
      <c r="RWJ55" s="153"/>
      <c r="RWK55" s="153"/>
      <c r="RWL55" s="153"/>
      <c r="RWM55" s="153"/>
      <c r="RWN55" s="153"/>
      <c r="RWO55" s="153"/>
      <c r="RWP55" s="153"/>
      <c r="RWQ55" s="153"/>
      <c r="RWR55" s="153"/>
      <c r="RWS55" s="153"/>
      <c r="RWT55" s="153"/>
      <c r="RWU55" s="153"/>
      <c r="RWV55" s="153"/>
      <c r="RWW55" s="153"/>
      <c r="RWX55" s="153"/>
      <c r="RWY55" s="153"/>
      <c r="RWZ55" s="153"/>
      <c r="RXA55" s="153"/>
      <c r="RXB55" s="153"/>
      <c r="RXC55" s="153"/>
      <c r="RXD55" s="153"/>
      <c r="RXE55" s="153"/>
      <c r="RXF55" s="153"/>
      <c r="RXG55" s="153"/>
      <c r="RXH55" s="153"/>
      <c r="RXI55" s="153"/>
      <c r="RXJ55" s="153"/>
      <c r="RXK55" s="153"/>
      <c r="RXL55" s="153"/>
      <c r="RXM55" s="153"/>
      <c r="RXN55" s="153"/>
      <c r="RXO55" s="153"/>
      <c r="RXP55" s="153"/>
      <c r="RXQ55" s="153"/>
      <c r="RXR55" s="153"/>
      <c r="RXS55" s="153"/>
      <c r="RXT55" s="153"/>
      <c r="RXU55" s="153"/>
      <c r="RXV55" s="153"/>
      <c r="RXW55" s="153"/>
      <c r="RXX55" s="153"/>
      <c r="RXY55" s="153"/>
      <c r="RXZ55" s="153"/>
      <c r="RYA55" s="153"/>
      <c r="RYB55" s="153"/>
      <c r="RYC55" s="153"/>
      <c r="RYD55" s="153"/>
      <c r="RYE55" s="153"/>
      <c r="RYF55" s="153"/>
      <c r="RYG55" s="153"/>
      <c r="RYH55" s="153"/>
      <c r="RYI55" s="153"/>
      <c r="RYJ55" s="153"/>
      <c r="RYK55" s="153"/>
      <c r="RYL55" s="153"/>
      <c r="RYM55" s="153"/>
      <c r="RYN55" s="153"/>
      <c r="RYO55" s="153"/>
      <c r="RYP55" s="153"/>
      <c r="RYQ55" s="153"/>
      <c r="RYR55" s="153"/>
      <c r="RYS55" s="153"/>
      <c r="RYT55" s="153"/>
      <c r="RYU55" s="153"/>
      <c r="RYV55" s="153"/>
      <c r="RYW55" s="153"/>
      <c r="RYX55" s="153"/>
      <c r="RYY55" s="153"/>
      <c r="RYZ55" s="153"/>
      <c r="RZA55" s="153"/>
      <c r="RZB55" s="153"/>
      <c r="RZC55" s="153"/>
      <c r="RZD55" s="153"/>
      <c r="RZE55" s="153"/>
      <c r="RZF55" s="153"/>
      <c r="RZG55" s="153"/>
      <c r="RZH55" s="153"/>
      <c r="RZI55" s="153"/>
      <c r="RZJ55" s="153"/>
      <c r="RZK55" s="153"/>
      <c r="RZL55" s="153"/>
      <c r="RZM55" s="153"/>
      <c r="RZN55" s="153"/>
      <c r="RZO55" s="153"/>
      <c r="RZP55" s="153"/>
      <c r="RZQ55" s="153"/>
      <c r="RZR55" s="153"/>
      <c r="RZS55" s="153"/>
      <c r="RZT55" s="153"/>
      <c r="RZU55" s="153"/>
      <c r="RZV55" s="153"/>
      <c r="RZW55" s="153"/>
      <c r="RZX55" s="153"/>
      <c r="RZY55" s="153"/>
      <c r="RZZ55" s="153"/>
      <c r="SAA55" s="153"/>
      <c r="SAB55" s="153"/>
      <c r="SAC55" s="153"/>
      <c r="SAD55" s="153"/>
      <c r="SAE55" s="153"/>
      <c r="SAF55" s="153"/>
      <c r="SAG55" s="153"/>
      <c r="SAH55" s="153"/>
      <c r="SAI55" s="153"/>
      <c r="SAJ55" s="153"/>
      <c r="SAK55" s="153"/>
      <c r="SAL55" s="153"/>
      <c r="SAM55" s="153"/>
      <c r="SAN55" s="153"/>
      <c r="SAO55" s="153"/>
      <c r="SAP55" s="153"/>
      <c r="SAQ55" s="153"/>
      <c r="SAR55" s="153"/>
      <c r="SAS55" s="153"/>
      <c r="SAT55" s="153"/>
      <c r="SAU55" s="153"/>
      <c r="SAV55" s="153"/>
      <c r="SAW55" s="153"/>
      <c r="SAX55" s="153"/>
      <c r="SAY55" s="153"/>
      <c r="SAZ55" s="153"/>
      <c r="SBA55" s="153"/>
      <c r="SBB55" s="153"/>
      <c r="SBC55" s="153"/>
      <c r="SBD55" s="153"/>
      <c r="SBE55" s="153"/>
      <c r="SBF55" s="153"/>
      <c r="SBG55" s="153"/>
      <c r="SBH55" s="153"/>
      <c r="SBI55" s="153"/>
      <c r="SBJ55" s="153"/>
      <c r="SBK55" s="153"/>
      <c r="SBL55" s="153"/>
      <c r="SBM55" s="153"/>
      <c r="SBN55" s="153"/>
      <c r="SBO55" s="153"/>
      <c r="SBP55" s="153"/>
      <c r="SBQ55" s="153"/>
      <c r="SBR55" s="153"/>
      <c r="SBS55" s="153"/>
      <c r="SBT55" s="153"/>
      <c r="SBU55" s="153"/>
      <c r="SBV55" s="153"/>
      <c r="SBW55" s="153"/>
      <c r="SBX55" s="153"/>
      <c r="SBY55" s="153"/>
      <c r="SBZ55" s="153"/>
      <c r="SCA55" s="153"/>
      <c r="SCB55" s="153"/>
      <c r="SCC55" s="153"/>
      <c r="SCD55" s="153"/>
      <c r="SCE55" s="153"/>
      <c r="SCF55" s="153"/>
      <c r="SCG55" s="153"/>
      <c r="SCH55" s="153"/>
      <c r="SCI55" s="153"/>
      <c r="SCJ55" s="153"/>
      <c r="SCK55" s="153"/>
      <c r="SCL55" s="153"/>
      <c r="SCM55" s="153"/>
      <c r="SCN55" s="153"/>
      <c r="SCO55" s="153"/>
      <c r="SCP55" s="153"/>
      <c r="SCQ55" s="153"/>
      <c r="SCR55" s="153"/>
      <c r="SCS55" s="153"/>
      <c r="SCT55" s="153"/>
      <c r="SCU55" s="153"/>
      <c r="SCV55" s="153"/>
      <c r="SCW55" s="153"/>
      <c r="SCX55" s="153"/>
      <c r="SCY55" s="153"/>
      <c r="SCZ55" s="153"/>
      <c r="SDA55" s="153"/>
      <c r="SDB55" s="153"/>
      <c r="SDC55" s="153"/>
      <c r="SDD55" s="153"/>
      <c r="SDE55" s="153"/>
      <c r="SDF55" s="153"/>
      <c r="SDG55" s="153"/>
      <c r="SDH55" s="153"/>
      <c r="SDI55" s="153"/>
      <c r="SDJ55" s="153"/>
      <c r="SDK55" s="153"/>
      <c r="SDL55" s="153"/>
      <c r="SDM55" s="153"/>
      <c r="SDN55" s="153"/>
      <c r="SDO55" s="153"/>
      <c r="SDP55" s="153"/>
      <c r="SDQ55" s="153"/>
      <c r="SDR55" s="153"/>
      <c r="SDS55" s="153"/>
      <c r="SDT55" s="153"/>
      <c r="SDU55" s="153"/>
      <c r="SDV55" s="153"/>
      <c r="SDW55" s="153"/>
      <c r="SDX55" s="153"/>
      <c r="SDY55" s="153"/>
      <c r="SDZ55" s="153"/>
      <c r="SEA55" s="153"/>
      <c r="SEB55" s="153"/>
      <c r="SEC55" s="153"/>
      <c r="SED55" s="153"/>
      <c r="SEE55" s="153"/>
      <c r="SEF55" s="153"/>
      <c r="SEG55" s="153"/>
      <c r="SEH55" s="153"/>
      <c r="SEI55" s="153"/>
      <c r="SEJ55" s="153"/>
      <c r="SEK55" s="153"/>
      <c r="SEL55" s="153"/>
      <c r="SEM55" s="153"/>
      <c r="SEN55" s="153"/>
      <c r="SEO55" s="153"/>
      <c r="SEP55" s="153"/>
      <c r="SEQ55" s="153"/>
      <c r="SER55" s="153"/>
      <c r="SES55" s="153"/>
      <c r="SET55" s="153"/>
      <c r="SEU55" s="153"/>
      <c r="SEV55" s="153"/>
      <c r="SEW55" s="153"/>
      <c r="SEX55" s="153"/>
      <c r="SEY55" s="153"/>
      <c r="SEZ55" s="153"/>
      <c r="SFA55" s="153"/>
      <c r="SFB55" s="153"/>
      <c r="SFC55" s="153"/>
      <c r="SFD55" s="153"/>
      <c r="SFE55" s="153"/>
      <c r="SFF55" s="153"/>
      <c r="SFG55" s="153"/>
      <c r="SFH55" s="153"/>
      <c r="SFI55" s="153"/>
      <c r="SFJ55" s="153"/>
      <c r="SFK55" s="153"/>
      <c r="SFL55" s="153"/>
      <c r="SFM55" s="153"/>
      <c r="SFN55" s="153"/>
      <c r="SFO55" s="153"/>
      <c r="SFP55" s="153"/>
      <c r="SFQ55" s="153"/>
      <c r="SFR55" s="153"/>
      <c r="SFS55" s="153"/>
      <c r="SFT55" s="153"/>
      <c r="SFU55" s="153"/>
      <c r="SFV55" s="153"/>
      <c r="SFW55" s="153"/>
      <c r="SFX55" s="153"/>
      <c r="SFY55" s="153"/>
      <c r="SFZ55" s="153"/>
      <c r="SGA55" s="153"/>
      <c r="SGB55" s="153"/>
      <c r="SGC55" s="153"/>
      <c r="SGD55" s="153"/>
      <c r="SGE55" s="153"/>
      <c r="SGF55" s="153"/>
      <c r="SGG55" s="153"/>
      <c r="SGH55" s="153"/>
      <c r="SGI55" s="153"/>
      <c r="SGJ55" s="153"/>
      <c r="SGK55" s="153"/>
      <c r="SGL55" s="153"/>
      <c r="SGM55" s="153"/>
      <c r="SGN55" s="153"/>
      <c r="SGO55" s="153"/>
      <c r="SGP55" s="153"/>
      <c r="SGQ55" s="153"/>
      <c r="SGR55" s="153"/>
      <c r="SGS55" s="153"/>
      <c r="SGT55" s="153"/>
      <c r="SGU55" s="153"/>
      <c r="SGV55" s="153"/>
      <c r="SGW55" s="153"/>
      <c r="SGX55" s="153"/>
      <c r="SGY55" s="153"/>
      <c r="SGZ55" s="153"/>
      <c r="SHA55" s="153"/>
      <c r="SHB55" s="153"/>
      <c r="SHC55" s="153"/>
      <c r="SHD55" s="153"/>
      <c r="SHE55" s="153"/>
      <c r="SHF55" s="153"/>
      <c r="SHG55" s="153"/>
      <c r="SHH55" s="153"/>
      <c r="SHI55" s="153"/>
      <c r="SHJ55" s="153"/>
      <c r="SHK55" s="153"/>
      <c r="SHL55" s="153"/>
      <c r="SHM55" s="153"/>
      <c r="SHN55" s="153"/>
      <c r="SHO55" s="153"/>
      <c r="SHP55" s="153"/>
      <c r="SHQ55" s="153"/>
      <c r="SHR55" s="153"/>
      <c r="SHS55" s="153"/>
      <c r="SHT55" s="153"/>
      <c r="SHU55" s="153"/>
      <c r="SHV55" s="153"/>
      <c r="SHW55" s="153"/>
      <c r="SHX55" s="153"/>
      <c r="SHY55" s="153"/>
      <c r="SHZ55" s="153"/>
      <c r="SIA55" s="153"/>
      <c r="SIB55" s="153"/>
      <c r="SIC55" s="153"/>
      <c r="SID55" s="153"/>
      <c r="SIE55" s="153"/>
      <c r="SIF55" s="153"/>
      <c r="SIG55" s="153"/>
      <c r="SIH55" s="153"/>
      <c r="SII55" s="153"/>
      <c r="SIJ55" s="153"/>
      <c r="SIK55" s="153"/>
      <c r="SIL55" s="153"/>
      <c r="SIM55" s="153"/>
      <c r="SIN55" s="153"/>
      <c r="SIO55" s="153"/>
      <c r="SIP55" s="153"/>
      <c r="SIQ55" s="153"/>
      <c r="SIR55" s="153"/>
      <c r="SIS55" s="153"/>
      <c r="SIT55" s="153"/>
      <c r="SIU55" s="153"/>
      <c r="SIV55" s="153"/>
      <c r="SIW55" s="153"/>
      <c r="SIX55" s="153"/>
      <c r="SIY55" s="153"/>
      <c r="SIZ55" s="153"/>
      <c r="SJA55" s="153"/>
      <c r="SJB55" s="153"/>
      <c r="SJC55" s="153"/>
      <c r="SJD55" s="153"/>
      <c r="SJE55" s="153"/>
      <c r="SJF55" s="153"/>
      <c r="SJG55" s="153"/>
      <c r="SJH55" s="153"/>
      <c r="SJI55" s="153"/>
      <c r="SJJ55" s="153"/>
      <c r="SJK55" s="153"/>
      <c r="SJL55" s="153"/>
      <c r="SJM55" s="153"/>
      <c r="SJN55" s="153"/>
      <c r="SJO55" s="153"/>
      <c r="SJP55" s="153"/>
      <c r="SJQ55" s="153"/>
      <c r="SJR55" s="153"/>
      <c r="SJS55" s="153"/>
      <c r="SJT55" s="153"/>
      <c r="SJU55" s="153"/>
      <c r="SJV55" s="153"/>
      <c r="SJW55" s="153"/>
      <c r="SJX55" s="153"/>
      <c r="SJY55" s="153"/>
      <c r="SJZ55" s="153"/>
      <c r="SKA55" s="153"/>
      <c r="SKB55" s="153"/>
      <c r="SKC55" s="153"/>
      <c r="SKD55" s="153"/>
      <c r="SKE55" s="153"/>
      <c r="SKF55" s="153"/>
      <c r="SKG55" s="153"/>
      <c r="SKH55" s="153"/>
      <c r="SKI55" s="153"/>
      <c r="SKJ55" s="153"/>
      <c r="SKK55" s="153"/>
      <c r="SKL55" s="153"/>
      <c r="SKM55" s="153"/>
      <c r="SKN55" s="153"/>
      <c r="SKO55" s="153"/>
      <c r="SKP55" s="153"/>
      <c r="SKQ55" s="153"/>
      <c r="SKR55" s="153"/>
      <c r="SKS55" s="153"/>
      <c r="SKT55" s="153"/>
      <c r="SKU55" s="153"/>
      <c r="SKV55" s="153"/>
      <c r="SKW55" s="153"/>
      <c r="SKX55" s="153"/>
      <c r="SKY55" s="153"/>
      <c r="SKZ55" s="153"/>
      <c r="SLA55" s="153"/>
      <c r="SLB55" s="153"/>
      <c r="SLC55" s="153"/>
      <c r="SLD55" s="153"/>
      <c r="SLE55" s="153"/>
      <c r="SLF55" s="153"/>
      <c r="SLG55" s="153"/>
      <c r="SLH55" s="153"/>
      <c r="SLI55" s="153"/>
      <c r="SLJ55" s="153"/>
      <c r="SLK55" s="153"/>
      <c r="SLL55" s="153"/>
      <c r="SLM55" s="153"/>
      <c r="SLN55" s="153"/>
      <c r="SLO55" s="153"/>
      <c r="SLP55" s="153"/>
      <c r="SLQ55" s="153"/>
      <c r="SLR55" s="153"/>
      <c r="SLS55" s="153"/>
      <c r="SLT55" s="153"/>
      <c r="SLU55" s="153"/>
      <c r="SLV55" s="153"/>
      <c r="SLW55" s="153"/>
      <c r="SLX55" s="153"/>
      <c r="SLY55" s="153"/>
      <c r="SLZ55" s="153"/>
      <c r="SMA55" s="153"/>
      <c r="SMB55" s="153"/>
      <c r="SMC55" s="153"/>
      <c r="SMD55" s="153"/>
      <c r="SME55" s="153"/>
      <c r="SMF55" s="153"/>
      <c r="SMG55" s="153"/>
      <c r="SMH55" s="153"/>
      <c r="SMI55" s="153"/>
      <c r="SMJ55" s="153"/>
      <c r="SMK55" s="153"/>
      <c r="SML55" s="153"/>
      <c r="SMM55" s="153"/>
      <c r="SMN55" s="153"/>
      <c r="SMO55" s="153"/>
      <c r="SMP55" s="153"/>
      <c r="SMQ55" s="153"/>
      <c r="SMR55" s="153"/>
      <c r="SMS55" s="153"/>
      <c r="SMT55" s="153"/>
      <c r="SMU55" s="153"/>
      <c r="SMV55" s="153"/>
      <c r="SMW55" s="153"/>
      <c r="SMX55" s="153"/>
      <c r="SMY55" s="153"/>
      <c r="SMZ55" s="153"/>
      <c r="SNA55" s="153"/>
      <c r="SNB55" s="153"/>
      <c r="SNC55" s="153"/>
      <c r="SND55" s="153"/>
      <c r="SNE55" s="153"/>
      <c r="SNF55" s="153"/>
      <c r="SNG55" s="153"/>
      <c r="SNH55" s="153"/>
      <c r="SNI55" s="153"/>
      <c r="SNJ55" s="153"/>
      <c r="SNK55" s="153"/>
      <c r="SNL55" s="153"/>
      <c r="SNM55" s="153"/>
      <c r="SNN55" s="153"/>
      <c r="SNO55" s="153"/>
      <c r="SNP55" s="153"/>
      <c r="SNQ55" s="153"/>
      <c r="SNR55" s="153"/>
      <c r="SNS55" s="153"/>
      <c r="SNT55" s="153"/>
      <c r="SNU55" s="153"/>
      <c r="SNV55" s="153"/>
      <c r="SNW55" s="153"/>
      <c r="SNX55" s="153"/>
      <c r="SNY55" s="153"/>
      <c r="SNZ55" s="153"/>
      <c r="SOA55" s="153"/>
      <c r="SOB55" s="153"/>
      <c r="SOC55" s="153"/>
      <c r="SOD55" s="153"/>
      <c r="SOE55" s="153"/>
      <c r="SOF55" s="153"/>
      <c r="SOG55" s="153"/>
      <c r="SOH55" s="153"/>
      <c r="SOI55" s="153"/>
      <c r="SOJ55" s="153"/>
      <c r="SOK55" s="153"/>
      <c r="SOL55" s="153"/>
      <c r="SOM55" s="153"/>
      <c r="SON55" s="153"/>
      <c r="SOO55" s="153"/>
      <c r="SOP55" s="153"/>
      <c r="SOQ55" s="153"/>
      <c r="SOR55" s="153"/>
      <c r="SOS55" s="153"/>
      <c r="SOT55" s="153"/>
      <c r="SOU55" s="153"/>
      <c r="SOV55" s="153"/>
      <c r="SOW55" s="153"/>
      <c r="SOX55" s="153"/>
      <c r="SOY55" s="153"/>
      <c r="SOZ55" s="153"/>
      <c r="SPA55" s="153"/>
      <c r="SPB55" s="153"/>
      <c r="SPC55" s="153"/>
      <c r="SPD55" s="153"/>
      <c r="SPE55" s="153"/>
      <c r="SPF55" s="153"/>
      <c r="SPG55" s="153"/>
      <c r="SPH55" s="153"/>
      <c r="SPI55" s="153"/>
      <c r="SPJ55" s="153"/>
      <c r="SPK55" s="153"/>
      <c r="SPL55" s="153"/>
      <c r="SPM55" s="153"/>
      <c r="SPN55" s="153"/>
      <c r="SPO55" s="153"/>
      <c r="SPP55" s="153"/>
      <c r="SPQ55" s="153"/>
      <c r="SPR55" s="153"/>
      <c r="SPS55" s="153"/>
      <c r="SPT55" s="153"/>
      <c r="SPU55" s="153"/>
      <c r="SPV55" s="153"/>
      <c r="SPW55" s="153"/>
      <c r="SPX55" s="153"/>
      <c r="SPY55" s="153"/>
      <c r="SPZ55" s="153"/>
      <c r="SQA55" s="153"/>
      <c r="SQB55" s="153"/>
      <c r="SQC55" s="153"/>
      <c r="SQD55" s="153"/>
      <c r="SQE55" s="153"/>
      <c r="SQF55" s="153"/>
      <c r="SQG55" s="153"/>
      <c r="SQH55" s="153"/>
      <c r="SQI55" s="153"/>
      <c r="SQJ55" s="153"/>
      <c r="SQK55" s="153"/>
      <c r="SQL55" s="153"/>
      <c r="SQM55" s="153"/>
      <c r="SQN55" s="153"/>
      <c r="SQO55" s="153"/>
      <c r="SQP55" s="153"/>
      <c r="SQQ55" s="153"/>
      <c r="SQR55" s="153"/>
      <c r="SQS55" s="153"/>
      <c r="SQT55" s="153"/>
      <c r="SQU55" s="153"/>
      <c r="SQV55" s="153"/>
      <c r="SQW55" s="153"/>
      <c r="SQX55" s="153"/>
      <c r="SQY55" s="153"/>
      <c r="SQZ55" s="153"/>
      <c r="SRA55" s="153"/>
      <c r="SRB55" s="153"/>
      <c r="SRC55" s="153"/>
      <c r="SRD55" s="153"/>
      <c r="SRE55" s="153"/>
      <c r="SRF55" s="153"/>
      <c r="SRG55" s="153"/>
      <c r="SRH55" s="153"/>
      <c r="SRI55" s="153"/>
      <c r="SRJ55" s="153"/>
      <c r="SRK55" s="153"/>
      <c r="SRL55" s="153"/>
      <c r="SRM55" s="153"/>
      <c r="SRN55" s="153"/>
      <c r="SRO55" s="153"/>
      <c r="SRP55" s="153"/>
      <c r="SRQ55" s="153"/>
      <c r="SRR55" s="153"/>
      <c r="SRS55" s="153"/>
      <c r="SRT55" s="153"/>
      <c r="SRU55" s="153"/>
      <c r="SRV55" s="153"/>
      <c r="SRW55" s="153"/>
      <c r="SRX55" s="153"/>
      <c r="SRY55" s="153"/>
      <c r="SRZ55" s="153"/>
      <c r="SSA55" s="153"/>
      <c r="SSB55" s="153"/>
      <c r="SSC55" s="153"/>
      <c r="SSD55" s="153"/>
      <c r="SSE55" s="153"/>
      <c r="SSF55" s="153"/>
      <c r="SSG55" s="153"/>
      <c r="SSH55" s="153"/>
      <c r="SSI55" s="153"/>
      <c r="SSJ55" s="153"/>
      <c r="SSK55" s="153"/>
      <c r="SSL55" s="153"/>
      <c r="SSM55" s="153"/>
      <c r="SSN55" s="153"/>
      <c r="SSO55" s="153"/>
      <c r="SSP55" s="153"/>
      <c r="SSQ55" s="153"/>
      <c r="SSR55" s="153"/>
      <c r="SSS55" s="153"/>
      <c r="SST55" s="153"/>
      <c r="SSU55" s="153"/>
      <c r="SSV55" s="153"/>
      <c r="SSW55" s="153"/>
      <c r="SSX55" s="153"/>
      <c r="SSY55" s="153"/>
      <c r="SSZ55" s="153"/>
      <c r="STA55" s="153"/>
      <c r="STB55" s="153"/>
      <c r="STC55" s="153"/>
      <c r="STD55" s="153"/>
      <c r="STE55" s="153"/>
      <c r="STF55" s="153"/>
      <c r="STG55" s="153"/>
      <c r="STH55" s="153"/>
      <c r="STI55" s="153"/>
      <c r="STJ55" s="153"/>
      <c r="STK55" s="153"/>
      <c r="STL55" s="153"/>
      <c r="STM55" s="153"/>
      <c r="STN55" s="153"/>
      <c r="STO55" s="153"/>
      <c r="STP55" s="153"/>
      <c r="STQ55" s="153"/>
      <c r="STR55" s="153"/>
      <c r="STS55" s="153"/>
      <c r="STT55" s="153"/>
      <c r="STU55" s="153"/>
      <c r="STV55" s="153"/>
      <c r="STW55" s="153"/>
      <c r="STX55" s="153"/>
      <c r="STY55" s="153"/>
      <c r="STZ55" s="153"/>
      <c r="SUA55" s="153"/>
      <c r="SUB55" s="153"/>
      <c r="SUC55" s="153"/>
      <c r="SUD55" s="153"/>
      <c r="SUE55" s="153"/>
      <c r="SUF55" s="153"/>
      <c r="SUG55" s="153"/>
      <c r="SUH55" s="153"/>
      <c r="SUI55" s="153"/>
      <c r="SUJ55" s="153"/>
      <c r="SUK55" s="153"/>
      <c r="SUL55" s="153"/>
      <c r="SUM55" s="153"/>
      <c r="SUN55" s="153"/>
      <c r="SUO55" s="153"/>
      <c r="SUP55" s="153"/>
      <c r="SUQ55" s="153"/>
      <c r="SUR55" s="153"/>
      <c r="SUS55" s="153"/>
      <c r="SUT55" s="153"/>
      <c r="SUU55" s="153"/>
      <c r="SUV55" s="153"/>
      <c r="SUW55" s="153"/>
      <c r="SUX55" s="153"/>
      <c r="SUY55" s="153"/>
      <c r="SUZ55" s="153"/>
      <c r="SVA55" s="153"/>
      <c r="SVB55" s="153"/>
      <c r="SVC55" s="153"/>
      <c r="SVD55" s="153"/>
      <c r="SVE55" s="153"/>
      <c r="SVF55" s="153"/>
      <c r="SVG55" s="153"/>
      <c r="SVH55" s="153"/>
      <c r="SVI55" s="153"/>
      <c r="SVJ55" s="153"/>
      <c r="SVK55" s="153"/>
      <c r="SVL55" s="153"/>
      <c r="SVM55" s="153"/>
      <c r="SVN55" s="153"/>
      <c r="SVO55" s="153"/>
      <c r="SVP55" s="153"/>
      <c r="SVQ55" s="153"/>
      <c r="SVR55" s="153"/>
      <c r="SVS55" s="153"/>
      <c r="SVT55" s="153"/>
      <c r="SVU55" s="153"/>
      <c r="SVV55" s="153"/>
      <c r="SVW55" s="153"/>
      <c r="SVX55" s="153"/>
      <c r="SVY55" s="153"/>
      <c r="SVZ55" s="153"/>
      <c r="SWA55" s="153"/>
      <c r="SWB55" s="153"/>
      <c r="SWC55" s="153"/>
      <c r="SWD55" s="153"/>
      <c r="SWE55" s="153"/>
      <c r="SWF55" s="153"/>
      <c r="SWG55" s="153"/>
      <c r="SWH55" s="153"/>
      <c r="SWI55" s="153"/>
      <c r="SWJ55" s="153"/>
      <c r="SWK55" s="153"/>
      <c r="SWL55" s="153"/>
      <c r="SWM55" s="153"/>
      <c r="SWN55" s="153"/>
      <c r="SWO55" s="153"/>
      <c r="SWP55" s="153"/>
      <c r="SWQ55" s="153"/>
      <c r="SWR55" s="153"/>
      <c r="SWS55" s="153"/>
      <c r="SWT55" s="153"/>
      <c r="SWU55" s="153"/>
      <c r="SWV55" s="153"/>
      <c r="SWW55" s="153"/>
      <c r="SWX55" s="153"/>
      <c r="SWY55" s="153"/>
      <c r="SWZ55" s="153"/>
      <c r="SXA55" s="153"/>
      <c r="SXB55" s="153"/>
      <c r="SXC55" s="153"/>
      <c r="SXD55" s="153"/>
      <c r="SXE55" s="153"/>
      <c r="SXF55" s="153"/>
      <c r="SXG55" s="153"/>
      <c r="SXH55" s="153"/>
      <c r="SXI55" s="153"/>
      <c r="SXJ55" s="153"/>
      <c r="SXK55" s="153"/>
      <c r="SXL55" s="153"/>
      <c r="SXM55" s="153"/>
      <c r="SXN55" s="153"/>
      <c r="SXO55" s="153"/>
      <c r="SXP55" s="153"/>
      <c r="SXQ55" s="153"/>
      <c r="SXR55" s="153"/>
      <c r="SXS55" s="153"/>
      <c r="SXT55" s="153"/>
      <c r="SXU55" s="153"/>
      <c r="SXV55" s="153"/>
      <c r="SXW55" s="153"/>
      <c r="SXX55" s="153"/>
      <c r="SXY55" s="153"/>
      <c r="SXZ55" s="153"/>
      <c r="SYA55" s="153"/>
      <c r="SYB55" s="153"/>
      <c r="SYC55" s="153"/>
      <c r="SYD55" s="153"/>
      <c r="SYE55" s="153"/>
      <c r="SYF55" s="153"/>
      <c r="SYG55" s="153"/>
      <c r="SYH55" s="153"/>
      <c r="SYI55" s="153"/>
      <c r="SYJ55" s="153"/>
      <c r="SYK55" s="153"/>
      <c r="SYL55" s="153"/>
      <c r="SYM55" s="153"/>
      <c r="SYN55" s="153"/>
      <c r="SYO55" s="153"/>
      <c r="SYP55" s="153"/>
      <c r="SYQ55" s="153"/>
      <c r="SYR55" s="153"/>
      <c r="SYS55" s="153"/>
      <c r="SYT55" s="153"/>
      <c r="SYU55" s="153"/>
      <c r="SYV55" s="153"/>
      <c r="SYW55" s="153"/>
      <c r="SYX55" s="153"/>
      <c r="SYY55" s="153"/>
      <c r="SYZ55" s="153"/>
      <c r="SZA55" s="153"/>
      <c r="SZB55" s="153"/>
      <c r="SZC55" s="153"/>
      <c r="SZD55" s="153"/>
      <c r="SZE55" s="153"/>
      <c r="SZF55" s="153"/>
      <c r="SZG55" s="153"/>
      <c r="SZH55" s="153"/>
      <c r="SZI55" s="153"/>
      <c r="SZJ55" s="153"/>
      <c r="SZK55" s="153"/>
      <c r="SZL55" s="153"/>
      <c r="SZM55" s="153"/>
      <c r="SZN55" s="153"/>
      <c r="SZO55" s="153"/>
      <c r="SZP55" s="153"/>
      <c r="SZQ55" s="153"/>
      <c r="SZR55" s="153"/>
      <c r="SZS55" s="153"/>
      <c r="SZT55" s="153"/>
      <c r="SZU55" s="153"/>
      <c r="SZV55" s="153"/>
      <c r="SZW55" s="153"/>
      <c r="SZX55" s="153"/>
      <c r="SZY55" s="153"/>
      <c r="SZZ55" s="153"/>
      <c r="TAA55" s="153"/>
      <c r="TAB55" s="153"/>
      <c r="TAC55" s="153"/>
      <c r="TAD55" s="153"/>
      <c r="TAE55" s="153"/>
      <c r="TAF55" s="153"/>
      <c r="TAG55" s="153"/>
      <c r="TAH55" s="153"/>
      <c r="TAI55" s="153"/>
      <c r="TAJ55" s="153"/>
      <c r="TAK55" s="153"/>
      <c r="TAL55" s="153"/>
      <c r="TAM55" s="153"/>
      <c r="TAN55" s="153"/>
      <c r="TAO55" s="153"/>
      <c r="TAP55" s="153"/>
      <c r="TAQ55" s="153"/>
      <c r="TAR55" s="153"/>
      <c r="TAS55" s="153"/>
      <c r="TAT55" s="153"/>
      <c r="TAU55" s="153"/>
      <c r="TAV55" s="153"/>
      <c r="TAW55" s="153"/>
      <c r="TAX55" s="153"/>
      <c r="TAY55" s="153"/>
      <c r="TAZ55" s="153"/>
      <c r="TBA55" s="153"/>
      <c r="TBB55" s="153"/>
      <c r="TBC55" s="153"/>
      <c r="TBD55" s="153"/>
      <c r="TBE55" s="153"/>
      <c r="TBF55" s="153"/>
      <c r="TBG55" s="153"/>
      <c r="TBH55" s="153"/>
      <c r="TBI55" s="153"/>
      <c r="TBJ55" s="153"/>
      <c r="TBK55" s="153"/>
      <c r="TBL55" s="153"/>
      <c r="TBM55" s="153"/>
      <c r="TBN55" s="153"/>
      <c r="TBO55" s="153"/>
      <c r="TBP55" s="153"/>
      <c r="TBQ55" s="153"/>
      <c r="TBR55" s="153"/>
      <c r="TBS55" s="153"/>
      <c r="TBT55" s="153"/>
      <c r="TBU55" s="153"/>
      <c r="TBV55" s="153"/>
      <c r="TBW55" s="153"/>
      <c r="TBX55" s="153"/>
      <c r="TBY55" s="153"/>
      <c r="TBZ55" s="153"/>
      <c r="TCA55" s="153"/>
      <c r="TCB55" s="153"/>
      <c r="TCC55" s="153"/>
      <c r="TCD55" s="153"/>
      <c r="TCE55" s="153"/>
      <c r="TCF55" s="153"/>
      <c r="TCG55" s="153"/>
      <c r="TCH55" s="153"/>
      <c r="TCI55" s="153"/>
      <c r="TCJ55" s="153"/>
      <c r="TCK55" s="153"/>
      <c r="TCL55" s="153"/>
      <c r="TCM55" s="153"/>
      <c r="TCN55" s="153"/>
      <c r="TCO55" s="153"/>
      <c r="TCP55" s="153"/>
      <c r="TCQ55" s="153"/>
      <c r="TCR55" s="153"/>
      <c r="TCS55" s="153"/>
      <c r="TCT55" s="153"/>
      <c r="TCU55" s="153"/>
      <c r="TCV55" s="153"/>
      <c r="TCW55" s="153"/>
      <c r="TCX55" s="153"/>
      <c r="TCY55" s="153"/>
      <c r="TCZ55" s="153"/>
      <c r="TDA55" s="153"/>
      <c r="TDB55" s="153"/>
      <c r="TDC55" s="153"/>
      <c r="TDD55" s="153"/>
      <c r="TDE55" s="153"/>
      <c r="TDF55" s="153"/>
      <c r="TDG55" s="153"/>
      <c r="TDH55" s="153"/>
      <c r="TDI55" s="153"/>
      <c r="TDJ55" s="153"/>
      <c r="TDK55" s="153"/>
      <c r="TDL55" s="153"/>
      <c r="TDM55" s="153"/>
      <c r="TDN55" s="153"/>
      <c r="TDO55" s="153"/>
      <c r="TDP55" s="153"/>
      <c r="TDQ55" s="153"/>
      <c r="TDR55" s="153"/>
      <c r="TDS55" s="153"/>
      <c r="TDT55" s="153"/>
      <c r="TDU55" s="153"/>
      <c r="TDV55" s="153"/>
      <c r="TDW55" s="153"/>
      <c r="TDX55" s="153"/>
      <c r="TDY55" s="153"/>
      <c r="TDZ55" s="153"/>
      <c r="TEA55" s="153"/>
      <c r="TEB55" s="153"/>
      <c r="TEC55" s="153"/>
      <c r="TED55" s="153"/>
      <c r="TEE55" s="153"/>
      <c r="TEF55" s="153"/>
      <c r="TEG55" s="153"/>
      <c r="TEH55" s="153"/>
      <c r="TEI55" s="153"/>
      <c r="TEJ55" s="153"/>
      <c r="TEK55" s="153"/>
      <c r="TEL55" s="153"/>
      <c r="TEM55" s="153"/>
      <c r="TEN55" s="153"/>
      <c r="TEO55" s="153"/>
      <c r="TEP55" s="153"/>
      <c r="TEQ55" s="153"/>
      <c r="TER55" s="153"/>
      <c r="TES55" s="153"/>
      <c r="TET55" s="153"/>
      <c r="TEU55" s="153"/>
      <c r="TEV55" s="153"/>
      <c r="TEW55" s="153"/>
      <c r="TEX55" s="153"/>
      <c r="TEY55" s="153"/>
      <c r="TEZ55" s="153"/>
      <c r="TFA55" s="153"/>
      <c r="TFB55" s="153"/>
      <c r="TFC55" s="153"/>
      <c r="TFD55" s="153"/>
      <c r="TFE55" s="153"/>
      <c r="TFF55" s="153"/>
      <c r="TFG55" s="153"/>
      <c r="TFH55" s="153"/>
      <c r="TFI55" s="153"/>
      <c r="TFJ55" s="153"/>
      <c r="TFK55" s="153"/>
      <c r="TFL55" s="153"/>
      <c r="TFM55" s="153"/>
      <c r="TFN55" s="153"/>
      <c r="TFO55" s="153"/>
      <c r="TFP55" s="153"/>
      <c r="TFQ55" s="153"/>
      <c r="TFR55" s="153"/>
      <c r="TFS55" s="153"/>
      <c r="TFT55" s="153"/>
      <c r="TFU55" s="153"/>
      <c r="TFV55" s="153"/>
      <c r="TFW55" s="153"/>
      <c r="TFX55" s="153"/>
      <c r="TFY55" s="153"/>
      <c r="TFZ55" s="153"/>
      <c r="TGA55" s="153"/>
      <c r="TGB55" s="153"/>
      <c r="TGC55" s="153"/>
      <c r="TGD55" s="153"/>
      <c r="TGE55" s="153"/>
      <c r="TGF55" s="153"/>
      <c r="TGG55" s="153"/>
      <c r="TGH55" s="153"/>
      <c r="TGI55" s="153"/>
      <c r="TGJ55" s="153"/>
      <c r="TGK55" s="153"/>
      <c r="TGL55" s="153"/>
      <c r="TGM55" s="153"/>
      <c r="TGN55" s="153"/>
      <c r="TGO55" s="153"/>
      <c r="TGP55" s="153"/>
      <c r="TGQ55" s="153"/>
      <c r="TGR55" s="153"/>
      <c r="TGS55" s="153"/>
      <c r="TGT55" s="153"/>
      <c r="TGU55" s="153"/>
      <c r="TGV55" s="153"/>
      <c r="TGW55" s="153"/>
      <c r="TGX55" s="153"/>
      <c r="TGY55" s="153"/>
      <c r="TGZ55" s="153"/>
      <c r="THA55" s="153"/>
      <c r="THB55" s="153"/>
      <c r="THC55" s="153"/>
      <c r="THD55" s="153"/>
      <c r="THE55" s="153"/>
      <c r="THF55" s="153"/>
      <c r="THG55" s="153"/>
      <c r="THH55" s="153"/>
      <c r="THI55" s="153"/>
      <c r="THJ55" s="153"/>
      <c r="THK55" s="153"/>
      <c r="THL55" s="153"/>
      <c r="THM55" s="153"/>
      <c r="THN55" s="153"/>
      <c r="THO55" s="153"/>
      <c r="THP55" s="153"/>
      <c r="THQ55" s="153"/>
      <c r="THR55" s="153"/>
      <c r="THS55" s="153"/>
      <c r="THT55" s="153"/>
      <c r="THU55" s="153"/>
      <c r="THV55" s="153"/>
      <c r="THW55" s="153"/>
      <c r="THX55" s="153"/>
      <c r="THY55" s="153"/>
      <c r="THZ55" s="153"/>
      <c r="TIA55" s="153"/>
      <c r="TIB55" s="153"/>
      <c r="TIC55" s="153"/>
      <c r="TID55" s="153"/>
      <c r="TIE55" s="153"/>
      <c r="TIF55" s="153"/>
      <c r="TIG55" s="153"/>
      <c r="TIH55" s="153"/>
      <c r="TII55" s="153"/>
      <c r="TIJ55" s="153"/>
      <c r="TIK55" s="153"/>
      <c r="TIL55" s="153"/>
      <c r="TIM55" s="153"/>
      <c r="TIN55" s="153"/>
      <c r="TIO55" s="153"/>
      <c r="TIP55" s="153"/>
      <c r="TIQ55" s="153"/>
      <c r="TIR55" s="153"/>
      <c r="TIS55" s="153"/>
      <c r="TIT55" s="153"/>
      <c r="TIU55" s="153"/>
      <c r="TIV55" s="153"/>
      <c r="TIW55" s="153"/>
      <c r="TIX55" s="153"/>
      <c r="TIY55" s="153"/>
      <c r="TIZ55" s="153"/>
      <c r="TJA55" s="153"/>
      <c r="TJB55" s="153"/>
      <c r="TJC55" s="153"/>
      <c r="TJD55" s="153"/>
      <c r="TJE55" s="153"/>
      <c r="TJF55" s="153"/>
      <c r="TJG55" s="153"/>
      <c r="TJH55" s="153"/>
      <c r="TJI55" s="153"/>
      <c r="TJJ55" s="153"/>
      <c r="TJK55" s="153"/>
      <c r="TJL55" s="153"/>
      <c r="TJM55" s="153"/>
      <c r="TJN55" s="153"/>
      <c r="TJO55" s="153"/>
      <c r="TJP55" s="153"/>
      <c r="TJQ55" s="153"/>
      <c r="TJR55" s="153"/>
      <c r="TJS55" s="153"/>
      <c r="TJT55" s="153"/>
      <c r="TJU55" s="153"/>
      <c r="TJV55" s="153"/>
      <c r="TJW55" s="153"/>
      <c r="TJX55" s="153"/>
      <c r="TJY55" s="153"/>
      <c r="TJZ55" s="153"/>
      <c r="TKA55" s="153"/>
      <c r="TKB55" s="153"/>
      <c r="TKC55" s="153"/>
      <c r="TKD55" s="153"/>
      <c r="TKE55" s="153"/>
      <c r="TKF55" s="153"/>
      <c r="TKG55" s="153"/>
      <c r="TKH55" s="153"/>
      <c r="TKI55" s="153"/>
      <c r="TKJ55" s="153"/>
      <c r="TKK55" s="153"/>
      <c r="TKL55" s="153"/>
      <c r="TKM55" s="153"/>
      <c r="TKN55" s="153"/>
      <c r="TKO55" s="153"/>
      <c r="TKP55" s="153"/>
      <c r="TKQ55" s="153"/>
      <c r="TKR55" s="153"/>
      <c r="TKS55" s="153"/>
      <c r="TKT55" s="153"/>
      <c r="TKU55" s="153"/>
      <c r="TKV55" s="153"/>
      <c r="TKW55" s="153"/>
      <c r="TKX55" s="153"/>
      <c r="TKY55" s="153"/>
      <c r="TKZ55" s="153"/>
      <c r="TLA55" s="153"/>
      <c r="TLB55" s="153"/>
      <c r="TLC55" s="153"/>
      <c r="TLD55" s="153"/>
      <c r="TLE55" s="153"/>
      <c r="TLF55" s="153"/>
      <c r="TLG55" s="153"/>
      <c r="TLH55" s="153"/>
      <c r="TLI55" s="153"/>
      <c r="TLJ55" s="153"/>
      <c r="TLK55" s="153"/>
      <c r="TLL55" s="153"/>
      <c r="TLM55" s="153"/>
      <c r="TLN55" s="153"/>
      <c r="TLO55" s="153"/>
      <c r="TLP55" s="153"/>
      <c r="TLQ55" s="153"/>
      <c r="TLR55" s="153"/>
      <c r="TLS55" s="153"/>
      <c r="TLT55" s="153"/>
      <c r="TLU55" s="153"/>
      <c r="TLV55" s="153"/>
      <c r="TLW55" s="153"/>
      <c r="TLX55" s="153"/>
      <c r="TLY55" s="153"/>
      <c r="TLZ55" s="153"/>
      <c r="TMA55" s="153"/>
      <c r="TMB55" s="153"/>
      <c r="TMC55" s="153"/>
      <c r="TMD55" s="153"/>
      <c r="TME55" s="153"/>
      <c r="TMF55" s="153"/>
      <c r="TMG55" s="153"/>
      <c r="TMH55" s="153"/>
      <c r="TMI55" s="153"/>
      <c r="TMJ55" s="153"/>
      <c r="TMK55" s="153"/>
      <c r="TML55" s="153"/>
      <c r="TMM55" s="153"/>
      <c r="TMN55" s="153"/>
      <c r="TMO55" s="153"/>
      <c r="TMP55" s="153"/>
      <c r="TMQ55" s="153"/>
      <c r="TMR55" s="153"/>
      <c r="TMS55" s="153"/>
      <c r="TMT55" s="153"/>
      <c r="TMU55" s="153"/>
      <c r="TMV55" s="153"/>
      <c r="TMW55" s="153"/>
      <c r="TMX55" s="153"/>
      <c r="TMY55" s="153"/>
      <c r="TMZ55" s="153"/>
      <c r="TNA55" s="153"/>
      <c r="TNB55" s="153"/>
      <c r="TNC55" s="153"/>
      <c r="TND55" s="153"/>
      <c r="TNE55" s="153"/>
      <c r="TNF55" s="153"/>
      <c r="TNG55" s="153"/>
      <c r="TNH55" s="153"/>
      <c r="TNI55" s="153"/>
      <c r="TNJ55" s="153"/>
      <c r="TNK55" s="153"/>
      <c r="TNL55" s="153"/>
      <c r="TNM55" s="153"/>
      <c r="TNN55" s="153"/>
      <c r="TNO55" s="153"/>
      <c r="TNP55" s="153"/>
      <c r="TNQ55" s="153"/>
      <c r="TNR55" s="153"/>
      <c r="TNS55" s="153"/>
      <c r="TNT55" s="153"/>
      <c r="TNU55" s="153"/>
      <c r="TNV55" s="153"/>
      <c r="TNW55" s="153"/>
      <c r="TNX55" s="153"/>
      <c r="TNY55" s="153"/>
      <c r="TNZ55" s="153"/>
      <c r="TOA55" s="153"/>
      <c r="TOB55" s="153"/>
      <c r="TOC55" s="153"/>
      <c r="TOD55" s="153"/>
      <c r="TOE55" s="153"/>
      <c r="TOF55" s="153"/>
      <c r="TOG55" s="153"/>
      <c r="TOH55" s="153"/>
      <c r="TOI55" s="153"/>
      <c r="TOJ55" s="153"/>
      <c r="TOK55" s="153"/>
      <c r="TOL55" s="153"/>
      <c r="TOM55" s="153"/>
      <c r="TON55" s="153"/>
      <c r="TOO55" s="153"/>
      <c r="TOP55" s="153"/>
      <c r="TOQ55" s="153"/>
      <c r="TOR55" s="153"/>
      <c r="TOS55" s="153"/>
      <c r="TOT55" s="153"/>
      <c r="TOU55" s="153"/>
      <c r="TOV55" s="153"/>
      <c r="TOW55" s="153"/>
      <c r="TOX55" s="153"/>
      <c r="TOY55" s="153"/>
      <c r="TOZ55" s="153"/>
      <c r="TPA55" s="153"/>
      <c r="TPB55" s="153"/>
      <c r="TPC55" s="153"/>
      <c r="TPD55" s="153"/>
      <c r="TPE55" s="153"/>
      <c r="TPF55" s="153"/>
      <c r="TPG55" s="153"/>
      <c r="TPH55" s="153"/>
      <c r="TPI55" s="153"/>
      <c r="TPJ55" s="153"/>
      <c r="TPK55" s="153"/>
      <c r="TPL55" s="153"/>
      <c r="TPM55" s="153"/>
      <c r="TPN55" s="153"/>
      <c r="TPO55" s="153"/>
      <c r="TPP55" s="153"/>
      <c r="TPQ55" s="153"/>
      <c r="TPR55" s="153"/>
      <c r="TPS55" s="153"/>
      <c r="TPT55" s="153"/>
      <c r="TPU55" s="153"/>
      <c r="TPV55" s="153"/>
      <c r="TPW55" s="153"/>
      <c r="TPX55" s="153"/>
      <c r="TPY55" s="153"/>
      <c r="TPZ55" s="153"/>
      <c r="TQA55" s="153"/>
      <c r="TQB55" s="153"/>
      <c r="TQC55" s="153"/>
      <c r="TQD55" s="153"/>
      <c r="TQE55" s="153"/>
      <c r="TQF55" s="153"/>
      <c r="TQG55" s="153"/>
      <c r="TQH55" s="153"/>
      <c r="TQI55" s="153"/>
      <c r="TQJ55" s="153"/>
      <c r="TQK55" s="153"/>
      <c r="TQL55" s="153"/>
      <c r="TQM55" s="153"/>
      <c r="TQN55" s="153"/>
      <c r="TQO55" s="153"/>
      <c r="TQP55" s="153"/>
      <c r="TQQ55" s="153"/>
      <c r="TQR55" s="153"/>
      <c r="TQS55" s="153"/>
      <c r="TQT55" s="153"/>
      <c r="TQU55" s="153"/>
      <c r="TQV55" s="153"/>
      <c r="TQW55" s="153"/>
      <c r="TQX55" s="153"/>
      <c r="TQY55" s="153"/>
      <c r="TQZ55" s="153"/>
      <c r="TRA55" s="153"/>
      <c r="TRB55" s="153"/>
      <c r="TRC55" s="153"/>
      <c r="TRD55" s="153"/>
      <c r="TRE55" s="153"/>
      <c r="TRF55" s="153"/>
      <c r="TRG55" s="153"/>
      <c r="TRH55" s="153"/>
      <c r="TRI55" s="153"/>
      <c r="TRJ55" s="153"/>
      <c r="TRK55" s="153"/>
      <c r="TRL55" s="153"/>
      <c r="TRM55" s="153"/>
      <c r="TRN55" s="153"/>
      <c r="TRO55" s="153"/>
      <c r="TRP55" s="153"/>
      <c r="TRQ55" s="153"/>
      <c r="TRR55" s="153"/>
      <c r="TRS55" s="153"/>
      <c r="TRT55" s="153"/>
      <c r="TRU55" s="153"/>
      <c r="TRV55" s="153"/>
      <c r="TRW55" s="153"/>
      <c r="TRX55" s="153"/>
      <c r="TRY55" s="153"/>
      <c r="TRZ55" s="153"/>
      <c r="TSA55" s="153"/>
      <c r="TSB55" s="153"/>
      <c r="TSC55" s="153"/>
      <c r="TSD55" s="153"/>
      <c r="TSE55" s="153"/>
      <c r="TSF55" s="153"/>
      <c r="TSG55" s="153"/>
      <c r="TSH55" s="153"/>
      <c r="TSI55" s="153"/>
      <c r="TSJ55" s="153"/>
      <c r="TSK55" s="153"/>
      <c r="TSL55" s="153"/>
      <c r="TSM55" s="153"/>
      <c r="TSN55" s="153"/>
      <c r="TSO55" s="153"/>
      <c r="TSP55" s="153"/>
      <c r="TSQ55" s="153"/>
      <c r="TSR55" s="153"/>
      <c r="TSS55" s="153"/>
      <c r="TST55" s="153"/>
      <c r="TSU55" s="153"/>
      <c r="TSV55" s="153"/>
      <c r="TSW55" s="153"/>
      <c r="TSX55" s="153"/>
      <c r="TSY55" s="153"/>
      <c r="TSZ55" s="153"/>
      <c r="TTA55" s="153"/>
      <c r="TTB55" s="153"/>
      <c r="TTC55" s="153"/>
      <c r="TTD55" s="153"/>
      <c r="TTE55" s="153"/>
      <c r="TTF55" s="153"/>
      <c r="TTG55" s="153"/>
      <c r="TTH55" s="153"/>
      <c r="TTI55" s="153"/>
      <c r="TTJ55" s="153"/>
      <c r="TTK55" s="153"/>
      <c r="TTL55" s="153"/>
      <c r="TTM55" s="153"/>
      <c r="TTN55" s="153"/>
      <c r="TTO55" s="153"/>
      <c r="TTP55" s="153"/>
      <c r="TTQ55" s="153"/>
      <c r="TTR55" s="153"/>
      <c r="TTS55" s="153"/>
      <c r="TTT55" s="153"/>
      <c r="TTU55" s="153"/>
      <c r="TTV55" s="153"/>
      <c r="TTW55" s="153"/>
      <c r="TTX55" s="153"/>
      <c r="TTY55" s="153"/>
      <c r="TTZ55" s="153"/>
      <c r="TUA55" s="153"/>
      <c r="TUB55" s="153"/>
      <c r="TUC55" s="153"/>
      <c r="TUD55" s="153"/>
      <c r="TUE55" s="153"/>
      <c r="TUF55" s="153"/>
      <c r="TUG55" s="153"/>
      <c r="TUH55" s="153"/>
      <c r="TUI55" s="153"/>
      <c r="TUJ55" s="153"/>
      <c r="TUK55" s="153"/>
      <c r="TUL55" s="153"/>
      <c r="TUM55" s="153"/>
      <c r="TUN55" s="153"/>
      <c r="TUO55" s="153"/>
      <c r="TUP55" s="153"/>
      <c r="TUQ55" s="153"/>
      <c r="TUR55" s="153"/>
      <c r="TUS55" s="153"/>
      <c r="TUT55" s="153"/>
      <c r="TUU55" s="153"/>
      <c r="TUV55" s="153"/>
      <c r="TUW55" s="153"/>
      <c r="TUX55" s="153"/>
      <c r="TUY55" s="153"/>
      <c r="TUZ55" s="153"/>
      <c r="TVA55" s="153"/>
      <c r="TVB55" s="153"/>
      <c r="TVC55" s="153"/>
      <c r="TVD55" s="153"/>
      <c r="TVE55" s="153"/>
      <c r="TVF55" s="153"/>
      <c r="TVG55" s="153"/>
      <c r="TVH55" s="153"/>
      <c r="TVI55" s="153"/>
      <c r="TVJ55" s="153"/>
      <c r="TVK55" s="153"/>
      <c r="TVL55" s="153"/>
      <c r="TVM55" s="153"/>
      <c r="TVN55" s="153"/>
      <c r="TVO55" s="153"/>
      <c r="TVP55" s="153"/>
      <c r="TVQ55" s="153"/>
      <c r="TVR55" s="153"/>
      <c r="TVS55" s="153"/>
      <c r="TVT55" s="153"/>
      <c r="TVU55" s="153"/>
      <c r="TVV55" s="153"/>
      <c r="TVW55" s="153"/>
      <c r="TVX55" s="153"/>
      <c r="TVY55" s="153"/>
      <c r="TVZ55" s="153"/>
      <c r="TWA55" s="153"/>
      <c r="TWB55" s="153"/>
      <c r="TWC55" s="153"/>
      <c r="TWD55" s="153"/>
      <c r="TWE55" s="153"/>
      <c r="TWF55" s="153"/>
      <c r="TWG55" s="153"/>
      <c r="TWH55" s="153"/>
      <c r="TWI55" s="153"/>
      <c r="TWJ55" s="153"/>
      <c r="TWK55" s="153"/>
      <c r="TWL55" s="153"/>
      <c r="TWM55" s="153"/>
      <c r="TWN55" s="153"/>
      <c r="TWO55" s="153"/>
      <c r="TWP55" s="153"/>
      <c r="TWQ55" s="153"/>
      <c r="TWR55" s="153"/>
      <c r="TWS55" s="153"/>
      <c r="TWT55" s="153"/>
      <c r="TWU55" s="153"/>
      <c r="TWV55" s="153"/>
      <c r="TWW55" s="153"/>
      <c r="TWX55" s="153"/>
      <c r="TWY55" s="153"/>
      <c r="TWZ55" s="153"/>
      <c r="TXA55" s="153"/>
      <c r="TXB55" s="153"/>
      <c r="TXC55" s="153"/>
      <c r="TXD55" s="153"/>
      <c r="TXE55" s="153"/>
      <c r="TXF55" s="153"/>
      <c r="TXG55" s="153"/>
      <c r="TXH55" s="153"/>
      <c r="TXI55" s="153"/>
      <c r="TXJ55" s="153"/>
      <c r="TXK55" s="153"/>
      <c r="TXL55" s="153"/>
      <c r="TXM55" s="153"/>
      <c r="TXN55" s="153"/>
      <c r="TXO55" s="153"/>
      <c r="TXP55" s="153"/>
      <c r="TXQ55" s="153"/>
      <c r="TXR55" s="153"/>
      <c r="TXS55" s="153"/>
      <c r="TXT55" s="153"/>
      <c r="TXU55" s="153"/>
      <c r="TXV55" s="153"/>
      <c r="TXW55" s="153"/>
      <c r="TXX55" s="153"/>
      <c r="TXY55" s="153"/>
      <c r="TXZ55" s="153"/>
      <c r="TYA55" s="153"/>
      <c r="TYB55" s="153"/>
      <c r="TYC55" s="153"/>
      <c r="TYD55" s="153"/>
      <c r="TYE55" s="153"/>
      <c r="TYF55" s="153"/>
      <c r="TYG55" s="153"/>
      <c r="TYH55" s="153"/>
      <c r="TYI55" s="153"/>
      <c r="TYJ55" s="153"/>
      <c r="TYK55" s="153"/>
      <c r="TYL55" s="153"/>
      <c r="TYM55" s="153"/>
      <c r="TYN55" s="153"/>
      <c r="TYO55" s="153"/>
      <c r="TYP55" s="153"/>
      <c r="TYQ55" s="153"/>
      <c r="TYR55" s="153"/>
      <c r="TYS55" s="153"/>
      <c r="TYT55" s="153"/>
      <c r="TYU55" s="153"/>
      <c r="TYV55" s="153"/>
      <c r="TYW55" s="153"/>
      <c r="TYX55" s="153"/>
      <c r="TYY55" s="153"/>
      <c r="TYZ55" s="153"/>
      <c r="TZA55" s="153"/>
      <c r="TZB55" s="153"/>
      <c r="TZC55" s="153"/>
      <c r="TZD55" s="153"/>
      <c r="TZE55" s="153"/>
      <c r="TZF55" s="153"/>
      <c r="TZG55" s="153"/>
      <c r="TZH55" s="153"/>
      <c r="TZI55" s="153"/>
      <c r="TZJ55" s="153"/>
      <c r="TZK55" s="153"/>
      <c r="TZL55" s="153"/>
      <c r="TZM55" s="153"/>
      <c r="TZN55" s="153"/>
      <c r="TZO55" s="153"/>
      <c r="TZP55" s="153"/>
      <c r="TZQ55" s="153"/>
      <c r="TZR55" s="153"/>
      <c r="TZS55" s="153"/>
      <c r="TZT55" s="153"/>
      <c r="TZU55" s="153"/>
      <c r="TZV55" s="153"/>
      <c r="TZW55" s="153"/>
      <c r="TZX55" s="153"/>
      <c r="TZY55" s="153"/>
      <c r="TZZ55" s="153"/>
      <c r="UAA55" s="153"/>
      <c r="UAB55" s="153"/>
      <c r="UAC55" s="153"/>
      <c r="UAD55" s="153"/>
      <c r="UAE55" s="153"/>
      <c r="UAF55" s="153"/>
      <c r="UAG55" s="153"/>
      <c r="UAH55" s="153"/>
      <c r="UAI55" s="153"/>
      <c r="UAJ55" s="153"/>
      <c r="UAK55" s="153"/>
      <c r="UAL55" s="153"/>
      <c r="UAM55" s="153"/>
      <c r="UAN55" s="153"/>
      <c r="UAO55" s="153"/>
      <c r="UAP55" s="153"/>
      <c r="UAQ55" s="153"/>
      <c r="UAR55" s="153"/>
      <c r="UAS55" s="153"/>
      <c r="UAT55" s="153"/>
      <c r="UAU55" s="153"/>
      <c r="UAV55" s="153"/>
      <c r="UAW55" s="153"/>
      <c r="UAX55" s="153"/>
      <c r="UAY55" s="153"/>
      <c r="UAZ55" s="153"/>
      <c r="UBA55" s="153"/>
      <c r="UBB55" s="153"/>
      <c r="UBC55" s="153"/>
      <c r="UBD55" s="153"/>
      <c r="UBE55" s="153"/>
      <c r="UBF55" s="153"/>
      <c r="UBG55" s="153"/>
      <c r="UBH55" s="153"/>
      <c r="UBI55" s="153"/>
      <c r="UBJ55" s="153"/>
      <c r="UBK55" s="153"/>
      <c r="UBL55" s="153"/>
      <c r="UBM55" s="153"/>
      <c r="UBN55" s="153"/>
      <c r="UBO55" s="153"/>
      <c r="UBP55" s="153"/>
      <c r="UBQ55" s="153"/>
      <c r="UBR55" s="153"/>
      <c r="UBS55" s="153"/>
      <c r="UBT55" s="153"/>
      <c r="UBU55" s="153"/>
      <c r="UBV55" s="153"/>
      <c r="UBW55" s="153"/>
      <c r="UBX55" s="153"/>
      <c r="UBY55" s="153"/>
      <c r="UBZ55" s="153"/>
      <c r="UCA55" s="153"/>
      <c r="UCB55" s="153"/>
      <c r="UCC55" s="153"/>
      <c r="UCD55" s="153"/>
      <c r="UCE55" s="153"/>
      <c r="UCF55" s="153"/>
      <c r="UCG55" s="153"/>
      <c r="UCH55" s="153"/>
      <c r="UCI55" s="153"/>
      <c r="UCJ55" s="153"/>
      <c r="UCK55" s="153"/>
      <c r="UCL55" s="153"/>
      <c r="UCM55" s="153"/>
      <c r="UCN55" s="153"/>
      <c r="UCO55" s="153"/>
      <c r="UCP55" s="153"/>
      <c r="UCQ55" s="153"/>
      <c r="UCR55" s="153"/>
      <c r="UCS55" s="153"/>
      <c r="UCT55" s="153"/>
      <c r="UCU55" s="153"/>
      <c r="UCV55" s="153"/>
      <c r="UCW55" s="153"/>
      <c r="UCX55" s="153"/>
      <c r="UCY55" s="153"/>
      <c r="UCZ55" s="153"/>
      <c r="UDA55" s="153"/>
      <c r="UDB55" s="153"/>
      <c r="UDC55" s="153"/>
      <c r="UDD55" s="153"/>
      <c r="UDE55" s="153"/>
      <c r="UDF55" s="153"/>
      <c r="UDG55" s="153"/>
      <c r="UDH55" s="153"/>
      <c r="UDI55" s="153"/>
      <c r="UDJ55" s="153"/>
      <c r="UDK55" s="153"/>
      <c r="UDL55" s="153"/>
      <c r="UDM55" s="153"/>
      <c r="UDN55" s="153"/>
      <c r="UDO55" s="153"/>
      <c r="UDP55" s="153"/>
      <c r="UDQ55" s="153"/>
      <c r="UDR55" s="153"/>
      <c r="UDS55" s="153"/>
      <c r="UDT55" s="153"/>
      <c r="UDU55" s="153"/>
      <c r="UDV55" s="153"/>
      <c r="UDW55" s="153"/>
      <c r="UDX55" s="153"/>
      <c r="UDY55" s="153"/>
      <c r="UDZ55" s="153"/>
      <c r="UEA55" s="153"/>
      <c r="UEB55" s="153"/>
      <c r="UEC55" s="153"/>
      <c r="UED55" s="153"/>
      <c r="UEE55" s="153"/>
      <c r="UEF55" s="153"/>
      <c r="UEG55" s="153"/>
      <c r="UEH55" s="153"/>
      <c r="UEI55" s="153"/>
      <c r="UEJ55" s="153"/>
      <c r="UEK55" s="153"/>
      <c r="UEL55" s="153"/>
      <c r="UEM55" s="153"/>
      <c r="UEN55" s="153"/>
      <c r="UEO55" s="153"/>
      <c r="UEP55" s="153"/>
      <c r="UEQ55" s="153"/>
      <c r="UER55" s="153"/>
      <c r="UES55" s="153"/>
      <c r="UET55" s="153"/>
      <c r="UEU55" s="153"/>
      <c r="UEV55" s="153"/>
      <c r="UEW55" s="153"/>
      <c r="UEX55" s="153"/>
      <c r="UEY55" s="153"/>
      <c r="UEZ55" s="153"/>
      <c r="UFA55" s="153"/>
      <c r="UFB55" s="153"/>
      <c r="UFC55" s="153"/>
      <c r="UFD55" s="153"/>
      <c r="UFE55" s="153"/>
      <c r="UFF55" s="153"/>
      <c r="UFG55" s="153"/>
      <c r="UFH55" s="153"/>
      <c r="UFI55" s="153"/>
      <c r="UFJ55" s="153"/>
      <c r="UFK55" s="153"/>
      <c r="UFL55" s="153"/>
      <c r="UFM55" s="153"/>
      <c r="UFN55" s="153"/>
      <c r="UFO55" s="153"/>
      <c r="UFP55" s="153"/>
      <c r="UFQ55" s="153"/>
      <c r="UFR55" s="153"/>
      <c r="UFS55" s="153"/>
      <c r="UFT55" s="153"/>
      <c r="UFU55" s="153"/>
      <c r="UFV55" s="153"/>
      <c r="UFW55" s="153"/>
      <c r="UFX55" s="153"/>
      <c r="UFY55" s="153"/>
      <c r="UFZ55" s="153"/>
      <c r="UGA55" s="153"/>
      <c r="UGB55" s="153"/>
      <c r="UGC55" s="153"/>
      <c r="UGD55" s="153"/>
      <c r="UGE55" s="153"/>
      <c r="UGF55" s="153"/>
      <c r="UGG55" s="153"/>
      <c r="UGH55" s="153"/>
      <c r="UGI55" s="153"/>
      <c r="UGJ55" s="153"/>
      <c r="UGK55" s="153"/>
      <c r="UGL55" s="153"/>
      <c r="UGM55" s="153"/>
      <c r="UGN55" s="153"/>
      <c r="UGO55" s="153"/>
      <c r="UGP55" s="153"/>
      <c r="UGQ55" s="153"/>
      <c r="UGR55" s="153"/>
      <c r="UGS55" s="153"/>
      <c r="UGT55" s="153"/>
      <c r="UGU55" s="153"/>
      <c r="UGV55" s="153"/>
      <c r="UGW55" s="153"/>
      <c r="UGX55" s="153"/>
      <c r="UGY55" s="153"/>
      <c r="UGZ55" s="153"/>
      <c r="UHA55" s="153"/>
      <c r="UHB55" s="153"/>
      <c r="UHC55" s="153"/>
      <c r="UHD55" s="153"/>
      <c r="UHE55" s="153"/>
      <c r="UHF55" s="153"/>
      <c r="UHG55" s="153"/>
      <c r="UHH55" s="153"/>
      <c r="UHI55" s="153"/>
      <c r="UHJ55" s="153"/>
      <c r="UHK55" s="153"/>
      <c r="UHL55" s="153"/>
      <c r="UHM55" s="153"/>
      <c r="UHN55" s="153"/>
      <c r="UHO55" s="153"/>
      <c r="UHP55" s="153"/>
      <c r="UHQ55" s="153"/>
      <c r="UHR55" s="153"/>
      <c r="UHS55" s="153"/>
      <c r="UHT55" s="153"/>
      <c r="UHU55" s="153"/>
      <c r="UHV55" s="153"/>
      <c r="UHW55" s="153"/>
      <c r="UHX55" s="153"/>
      <c r="UHY55" s="153"/>
      <c r="UHZ55" s="153"/>
      <c r="UIA55" s="153"/>
      <c r="UIB55" s="153"/>
      <c r="UIC55" s="153"/>
      <c r="UID55" s="153"/>
      <c r="UIE55" s="153"/>
      <c r="UIF55" s="153"/>
      <c r="UIG55" s="153"/>
      <c r="UIH55" s="153"/>
      <c r="UII55" s="153"/>
      <c r="UIJ55" s="153"/>
      <c r="UIK55" s="153"/>
      <c r="UIL55" s="153"/>
      <c r="UIM55" s="153"/>
      <c r="UIN55" s="153"/>
      <c r="UIO55" s="153"/>
      <c r="UIP55" s="153"/>
      <c r="UIQ55" s="153"/>
      <c r="UIR55" s="153"/>
      <c r="UIS55" s="153"/>
      <c r="UIT55" s="153"/>
      <c r="UIU55" s="153"/>
      <c r="UIV55" s="153"/>
      <c r="UIW55" s="153"/>
      <c r="UIX55" s="153"/>
      <c r="UIY55" s="153"/>
      <c r="UIZ55" s="153"/>
      <c r="UJA55" s="153"/>
      <c r="UJB55" s="153"/>
      <c r="UJC55" s="153"/>
      <c r="UJD55" s="153"/>
      <c r="UJE55" s="153"/>
      <c r="UJF55" s="153"/>
      <c r="UJG55" s="153"/>
      <c r="UJH55" s="153"/>
      <c r="UJI55" s="153"/>
      <c r="UJJ55" s="153"/>
      <c r="UJK55" s="153"/>
      <c r="UJL55" s="153"/>
      <c r="UJM55" s="153"/>
      <c r="UJN55" s="153"/>
      <c r="UJO55" s="153"/>
      <c r="UJP55" s="153"/>
      <c r="UJQ55" s="153"/>
      <c r="UJR55" s="153"/>
      <c r="UJS55" s="153"/>
      <c r="UJT55" s="153"/>
      <c r="UJU55" s="153"/>
      <c r="UJV55" s="153"/>
      <c r="UJW55" s="153"/>
      <c r="UJX55" s="153"/>
      <c r="UJY55" s="153"/>
      <c r="UJZ55" s="153"/>
      <c r="UKA55" s="153"/>
      <c r="UKB55" s="153"/>
      <c r="UKC55" s="153"/>
      <c r="UKD55" s="153"/>
      <c r="UKE55" s="153"/>
      <c r="UKF55" s="153"/>
      <c r="UKG55" s="153"/>
      <c r="UKH55" s="153"/>
      <c r="UKI55" s="153"/>
      <c r="UKJ55" s="153"/>
      <c r="UKK55" s="153"/>
      <c r="UKL55" s="153"/>
      <c r="UKM55" s="153"/>
      <c r="UKN55" s="153"/>
      <c r="UKO55" s="153"/>
      <c r="UKP55" s="153"/>
      <c r="UKQ55" s="153"/>
      <c r="UKR55" s="153"/>
      <c r="UKS55" s="153"/>
      <c r="UKT55" s="153"/>
      <c r="UKU55" s="153"/>
      <c r="UKV55" s="153"/>
      <c r="UKW55" s="153"/>
      <c r="UKX55" s="153"/>
      <c r="UKY55" s="153"/>
      <c r="UKZ55" s="153"/>
      <c r="ULA55" s="153"/>
      <c r="ULB55" s="153"/>
      <c r="ULC55" s="153"/>
      <c r="ULD55" s="153"/>
      <c r="ULE55" s="153"/>
      <c r="ULF55" s="153"/>
      <c r="ULG55" s="153"/>
      <c r="ULH55" s="153"/>
      <c r="ULI55" s="153"/>
      <c r="ULJ55" s="153"/>
      <c r="ULK55" s="153"/>
      <c r="ULL55" s="153"/>
      <c r="ULM55" s="153"/>
      <c r="ULN55" s="153"/>
      <c r="ULO55" s="153"/>
      <c r="ULP55" s="153"/>
      <c r="ULQ55" s="153"/>
      <c r="ULR55" s="153"/>
      <c r="ULS55" s="153"/>
      <c r="ULT55" s="153"/>
      <c r="ULU55" s="153"/>
      <c r="ULV55" s="153"/>
      <c r="ULW55" s="153"/>
      <c r="ULX55" s="153"/>
      <c r="ULY55" s="153"/>
      <c r="ULZ55" s="153"/>
      <c r="UMA55" s="153"/>
      <c r="UMB55" s="153"/>
      <c r="UMC55" s="153"/>
      <c r="UMD55" s="153"/>
      <c r="UME55" s="153"/>
      <c r="UMF55" s="153"/>
      <c r="UMG55" s="153"/>
      <c r="UMH55" s="153"/>
      <c r="UMI55" s="153"/>
      <c r="UMJ55" s="153"/>
      <c r="UMK55" s="153"/>
      <c r="UML55" s="153"/>
      <c r="UMM55" s="153"/>
      <c r="UMN55" s="153"/>
      <c r="UMO55" s="153"/>
      <c r="UMP55" s="153"/>
      <c r="UMQ55" s="153"/>
      <c r="UMR55" s="153"/>
      <c r="UMS55" s="153"/>
      <c r="UMT55" s="153"/>
      <c r="UMU55" s="153"/>
      <c r="UMV55" s="153"/>
      <c r="UMW55" s="153"/>
      <c r="UMX55" s="153"/>
      <c r="UMY55" s="153"/>
      <c r="UMZ55" s="153"/>
      <c r="UNA55" s="153"/>
      <c r="UNB55" s="153"/>
      <c r="UNC55" s="153"/>
      <c r="UND55" s="153"/>
      <c r="UNE55" s="153"/>
      <c r="UNF55" s="153"/>
      <c r="UNG55" s="153"/>
      <c r="UNH55" s="153"/>
      <c r="UNI55" s="153"/>
      <c r="UNJ55" s="153"/>
      <c r="UNK55" s="153"/>
      <c r="UNL55" s="153"/>
      <c r="UNM55" s="153"/>
      <c r="UNN55" s="153"/>
      <c r="UNO55" s="153"/>
      <c r="UNP55" s="153"/>
      <c r="UNQ55" s="153"/>
      <c r="UNR55" s="153"/>
      <c r="UNS55" s="153"/>
      <c r="UNT55" s="153"/>
      <c r="UNU55" s="153"/>
      <c r="UNV55" s="153"/>
      <c r="UNW55" s="153"/>
      <c r="UNX55" s="153"/>
      <c r="UNY55" s="153"/>
      <c r="UNZ55" s="153"/>
      <c r="UOA55" s="153"/>
      <c r="UOB55" s="153"/>
      <c r="UOC55" s="153"/>
      <c r="UOD55" s="153"/>
      <c r="UOE55" s="153"/>
      <c r="UOF55" s="153"/>
      <c r="UOG55" s="153"/>
      <c r="UOH55" s="153"/>
      <c r="UOI55" s="153"/>
      <c r="UOJ55" s="153"/>
      <c r="UOK55" s="153"/>
      <c r="UOL55" s="153"/>
      <c r="UOM55" s="153"/>
      <c r="UON55" s="153"/>
      <c r="UOO55" s="153"/>
      <c r="UOP55" s="153"/>
      <c r="UOQ55" s="153"/>
      <c r="UOR55" s="153"/>
      <c r="UOS55" s="153"/>
      <c r="UOT55" s="153"/>
      <c r="UOU55" s="153"/>
      <c r="UOV55" s="153"/>
      <c r="UOW55" s="153"/>
      <c r="UOX55" s="153"/>
      <c r="UOY55" s="153"/>
      <c r="UOZ55" s="153"/>
      <c r="UPA55" s="153"/>
      <c r="UPB55" s="153"/>
      <c r="UPC55" s="153"/>
      <c r="UPD55" s="153"/>
      <c r="UPE55" s="153"/>
      <c r="UPF55" s="153"/>
      <c r="UPG55" s="153"/>
      <c r="UPH55" s="153"/>
      <c r="UPI55" s="153"/>
      <c r="UPJ55" s="153"/>
      <c r="UPK55" s="153"/>
      <c r="UPL55" s="153"/>
      <c r="UPM55" s="153"/>
      <c r="UPN55" s="153"/>
      <c r="UPO55" s="153"/>
      <c r="UPP55" s="153"/>
      <c r="UPQ55" s="153"/>
      <c r="UPR55" s="153"/>
      <c r="UPS55" s="153"/>
      <c r="UPT55" s="153"/>
      <c r="UPU55" s="153"/>
      <c r="UPV55" s="153"/>
      <c r="UPW55" s="153"/>
      <c r="UPX55" s="153"/>
      <c r="UPY55" s="153"/>
      <c r="UPZ55" s="153"/>
      <c r="UQA55" s="153"/>
      <c r="UQB55" s="153"/>
      <c r="UQC55" s="153"/>
      <c r="UQD55" s="153"/>
      <c r="UQE55" s="153"/>
      <c r="UQF55" s="153"/>
      <c r="UQG55" s="153"/>
      <c r="UQH55" s="153"/>
      <c r="UQI55" s="153"/>
      <c r="UQJ55" s="153"/>
      <c r="UQK55" s="153"/>
      <c r="UQL55" s="153"/>
      <c r="UQM55" s="153"/>
      <c r="UQN55" s="153"/>
      <c r="UQO55" s="153"/>
      <c r="UQP55" s="153"/>
      <c r="UQQ55" s="153"/>
      <c r="UQR55" s="153"/>
      <c r="UQS55" s="153"/>
      <c r="UQT55" s="153"/>
      <c r="UQU55" s="153"/>
      <c r="UQV55" s="153"/>
      <c r="UQW55" s="153"/>
      <c r="UQX55" s="153"/>
      <c r="UQY55" s="153"/>
      <c r="UQZ55" s="153"/>
      <c r="URA55" s="153"/>
      <c r="URB55" s="153"/>
      <c r="URC55" s="153"/>
      <c r="URD55" s="153"/>
      <c r="URE55" s="153"/>
      <c r="URF55" s="153"/>
      <c r="URG55" s="153"/>
      <c r="URH55" s="153"/>
      <c r="URI55" s="153"/>
      <c r="URJ55" s="153"/>
      <c r="URK55" s="153"/>
      <c r="URL55" s="153"/>
      <c r="URM55" s="153"/>
      <c r="URN55" s="153"/>
      <c r="URO55" s="153"/>
      <c r="URP55" s="153"/>
      <c r="URQ55" s="153"/>
      <c r="URR55" s="153"/>
      <c r="URS55" s="153"/>
      <c r="URT55" s="153"/>
      <c r="URU55" s="153"/>
      <c r="URV55" s="153"/>
      <c r="URW55" s="153"/>
      <c r="URX55" s="153"/>
      <c r="URY55" s="153"/>
      <c r="URZ55" s="153"/>
      <c r="USA55" s="153"/>
      <c r="USB55" s="153"/>
      <c r="USC55" s="153"/>
      <c r="USD55" s="153"/>
      <c r="USE55" s="153"/>
      <c r="USF55" s="153"/>
      <c r="USG55" s="153"/>
      <c r="USH55" s="153"/>
      <c r="USI55" s="153"/>
      <c r="USJ55" s="153"/>
      <c r="USK55" s="153"/>
      <c r="USL55" s="153"/>
      <c r="USM55" s="153"/>
      <c r="USN55" s="153"/>
      <c r="USO55" s="153"/>
      <c r="USP55" s="153"/>
      <c r="USQ55" s="153"/>
      <c r="USR55" s="153"/>
      <c r="USS55" s="153"/>
      <c r="UST55" s="153"/>
      <c r="USU55" s="153"/>
      <c r="USV55" s="153"/>
      <c r="USW55" s="153"/>
      <c r="USX55" s="153"/>
      <c r="USY55" s="153"/>
      <c r="USZ55" s="153"/>
      <c r="UTA55" s="153"/>
      <c r="UTB55" s="153"/>
      <c r="UTC55" s="153"/>
      <c r="UTD55" s="153"/>
      <c r="UTE55" s="153"/>
      <c r="UTF55" s="153"/>
      <c r="UTG55" s="153"/>
      <c r="UTH55" s="153"/>
      <c r="UTI55" s="153"/>
      <c r="UTJ55" s="153"/>
      <c r="UTK55" s="153"/>
      <c r="UTL55" s="153"/>
      <c r="UTM55" s="153"/>
      <c r="UTN55" s="153"/>
      <c r="UTO55" s="153"/>
      <c r="UTP55" s="153"/>
      <c r="UTQ55" s="153"/>
      <c r="UTR55" s="153"/>
      <c r="UTS55" s="153"/>
      <c r="UTT55" s="153"/>
      <c r="UTU55" s="153"/>
      <c r="UTV55" s="153"/>
      <c r="UTW55" s="153"/>
      <c r="UTX55" s="153"/>
      <c r="UTY55" s="153"/>
      <c r="UTZ55" s="153"/>
      <c r="UUA55" s="153"/>
      <c r="UUB55" s="153"/>
      <c r="UUC55" s="153"/>
      <c r="UUD55" s="153"/>
      <c r="UUE55" s="153"/>
      <c r="UUF55" s="153"/>
      <c r="UUG55" s="153"/>
      <c r="UUH55" s="153"/>
      <c r="UUI55" s="153"/>
      <c r="UUJ55" s="153"/>
      <c r="UUK55" s="153"/>
      <c r="UUL55" s="153"/>
      <c r="UUM55" s="153"/>
      <c r="UUN55" s="153"/>
      <c r="UUO55" s="153"/>
      <c r="UUP55" s="153"/>
      <c r="UUQ55" s="153"/>
      <c r="UUR55" s="153"/>
      <c r="UUS55" s="153"/>
      <c r="UUT55" s="153"/>
      <c r="UUU55" s="153"/>
      <c r="UUV55" s="153"/>
      <c r="UUW55" s="153"/>
      <c r="UUX55" s="153"/>
      <c r="UUY55" s="153"/>
      <c r="UUZ55" s="153"/>
      <c r="UVA55" s="153"/>
      <c r="UVB55" s="153"/>
      <c r="UVC55" s="153"/>
      <c r="UVD55" s="153"/>
      <c r="UVE55" s="153"/>
      <c r="UVF55" s="153"/>
      <c r="UVG55" s="153"/>
      <c r="UVH55" s="153"/>
      <c r="UVI55" s="153"/>
      <c r="UVJ55" s="153"/>
      <c r="UVK55" s="153"/>
      <c r="UVL55" s="153"/>
      <c r="UVM55" s="153"/>
      <c r="UVN55" s="153"/>
      <c r="UVO55" s="153"/>
      <c r="UVP55" s="153"/>
      <c r="UVQ55" s="153"/>
      <c r="UVR55" s="153"/>
      <c r="UVS55" s="153"/>
      <c r="UVT55" s="153"/>
      <c r="UVU55" s="153"/>
      <c r="UVV55" s="153"/>
      <c r="UVW55" s="153"/>
      <c r="UVX55" s="153"/>
      <c r="UVY55" s="153"/>
      <c r="UVZ55" s="153"/>
      <c r="UWA55" s="153"/>
      <c r="UWB55" s="153"/>
      <c r="UWC55" s="153"/>
      <c r="UWD55" s="153"/>
      <c r="UWE55" s="153"/>
      <c r="UWF55" s="153"/>
      <c r="UWG55" s="153"/>
      <c r="UWH55" s="153"/>
      <c r="UWI55" s="153"/>
      <c r="UWJ55" s="153"/>
      <c r="UWK55" s="153"/>
      <c r="UWL55" s="153"/>
      <c r="UWM55" s="153"/>
      <c r="UWN55" s="153"/>
      <c r="UWO55" s="153"/>
      <c r="UWP55" s="153"/>
      <c r="UWQ55" s="153"/>
      <c r="UWR55" s="153"/>
      <c r="UWS55" s="153"/>
      <c r="UWT55" s="153"/>
      <c r="UWU55" s="153"/>
      <c r="UWV55" s="153"/>
      <c r="UWW55" s="153"/>
      <c r="UWX55" s="153"/>
      <c r="UWY55" s="153"/>
      <c r="UWZ55" s="153"/>
      <c r="UXA55" s="153"/>
      <c r="UXB55" s="153"/>
      <c r="UXC55" s="153"/>
      <c r="UXD55" s="153"/>
      <c r="UXE55" s="153"/>
      <c r="UXF55" s="153"/>
      <c r="UXG55" s="153"/>
      <c r="UXH55" s="153"/>
      <c r="UXI55" s="153"/>
      <c r="UXJ55" s="153"/>
      <c r="UXK55" s="153"/>
      <c r="UXL55" s="153"/>
      <c r="UXM55" s="153"/>
      <c r="UXN55" s="153"/>
      <c r="UXO55" s="153"/>
      <c r="UXP55" s="153"/>
      <c r="UXQ55" s="153"/>
      <c r="UXR55" s="153"/>
      <c r="UXS55" s="153"/>
      <c r="UXT55" s="153"/>
      <c r="UXU55" s="153"/>
      <c r="UXV55" s="153"/>
      <c r="UXW55" s="153"/>
      <c r="UXX55" s="153"/>
      <c r="UXY55" s="153"/>
      <c r="UXZ55" s="153"/>
      <c r="UYA55" s="153"/>
      <c r="UYB55" s="153"/>
      <c r="UYC55" s="153"/>
      <c r="UYD55" s="153"/>
      <c r="UYE55" s="153"/>
      <c r="UYF55" s="153"/>
      <c r="UYG55" s="153"/>
      <c r="UYH55" s="153"/>
      <c r="UYI55" s="153"/>
      <c r="UYJ55" s="153"/>
      <c r="UYK55" s="153"/>
      <c r="UYL55" s="153"/>
      <c r="UYM55" s="153"/>
      <c r="UYN55" s="153"/>
      <c r="UYO55" s="153"/>
      <c r="UYP55" s="153"/>
      <c r="UYQ55" s="153"/>
      <c r="UYR55" s="153"/>
      <c r="UYS55" s="153"/>
      <c r="UYT55" s="153"/>
      <c r="UYU55" s="153"/>
      <c r="UYV55" s="153"/>
      <c r="UYW55" s="153"/>
      <c r="UYX55" s="153"/>
      <c r="UYY55" s="153"/>
      <c r="UYZ55" s="153"/>
      <c r="UZA55" s="153"/>
      <c r="UZB55" s="153"/>
      <c r="UZC55" s="153"/>
      <c r="UZD55" s="153"/>
      <c r="UZE55" s="153"/>
      <c r="UZF55" s="153"/>
      <c r="UZG55" s="153"/>
      <c r="UZH55" s="153"/>
      <c r="UZI55" s="153"/>
      <c r="UZJ55" s="153"/>
      <c r="UZK55" s="153"/>
      <c r="UZL55" s="153"/>
      <c r="UZM55" s="153"/>
      <c r="UZN55" s="153"/>
      <c r="UZO55" s="153"/>
      <c r="UZP55" s="153"/>
      <c r="UZQ55" s="153"/>
      <c r="UZR55" s="153"/>
      <c r="UZS55" s="153"/>
      <c r="UZT55" s="153"/>
      <c r="UZU55" s="153"/>
      <c r="UZV55" s="153"/>
      <c r="UZW55" s="153"/>
      <c r="UZX55" s="153"/>
      <c r="UZY55" s="153"/>
      <c r="UZZ55" s="153"/>
      <c r="VAA55" s="153"/>
      <c r="VAB55" s="153"/>
      <c r="VAC55" s="153"/>
      <c r="VAD55" s="153"/>
      <c r="VAE55" s="153"/>
      <c r="VAF55" s="153"/>
      <c r="VAG55" s="153"/>
      <c r="VAH55" s="153"/>
      <c r="VAI55" s="153"/>
      <c r="VAJ55" s="153"/>
      <c r="VAK55" s="153"/>
      <c r="VAL55" s="153"/>
      <c r="VAM55" s="153"/>
      <c r="VAN55" s="153"/>
      <c r="VAO55" s="153"/>
      <c r="VAP55" s="153"/>
      <c r="VAQ55" s="153"/>
      <c r="VAR55" s="153"/>
      <c r="VAS55" s="153"/>
      <c r="VAT55" s="153"/>
      <c r="VAU55" s="153"/>
      <c r="VAV55" s="153"/>
      <c r="VAW55" s="153"/>
      <c r="VAX55" s="153"/>
      <c r="VAY55" s="153"/>
      <c r="VAZ55" s="153"/>
      <c r="VBA55" s="153"/>
      <c r="VBB55" s="153"/>
      <c r="VBC55" s="153"/>
      <c r="VBD55" s="153"/>
      <c r="VBE55" s="153"/>
      <c r="VBF55" s="153"/>
      <c r="VBG55" s="153"/>
      <c r="VBH55" s="153"/>
      <c r="VBI55" s="153"/>
      <c r="VBJ55" s="153"/>
      <c r="VBK55" s="153"/>
      <c r="VBL55" s="153"/>
      <c r="VBM55" s="153"/>
      <c r="VBN55" s="153"/>
      <c r="VBO55" s="153"/>
      <c r="VBP55" s="153"/>
      <c r="VBQ55" s="153"/>
      <c r="VBR55" s="153"/>
      <c r="VBS55" s="153"/>
      <c r="VBT55" s="153"/>
      <c r="VBU55" s="153"/>
      <c r="VBV55" s="153"/>
      <c r="VBW55" s="153"/>
      <c r="VBX55" s="153"/>
      <c r="VBY55" s="153"/>
      <c r="VBZ55" s="153"/>
      <c r="VCA55" s="153"/>
      <c r="VCB55" s="153"/>
      <c r="VCC55" s="153"/>
      <c r="VCD55" s="153"/>
      <c r="VCE55" s="153"/>
      <c r="VCF55" s="153"/>
      <c r="VCG55" s="153"/>
      <c r="VCH55" s="153"/>
      <c r="VCI55" s="153"/>
      <c r="VCJ55" s="153"/>
      <c r="VCK55" s="153"/>
      <c r="VCL55" s="153"/>
      <c r="VCM55" s="153"/>
      <c r="VCN55" s="153"/>
      <c r="VCO55" s="153"/>
      <c r="VCP55" s="153"/>
      <c r="VCQ55" s="153"/>
      <c r="VCR55" s="153"/>
      <c r="VCS55" s="153"/>
      <c r="VCT55" s="153"/>
      <c r="VCU55" s="153"/>
      <c r="VCV55" s="153"/>
      <c r="VCW55" s="153"/>
      <c r="VCX55" s="153"/>
      <c r="VCY55" s="153"/>
      <c r="VCZ55" s="153"/>
      <c r="VDA55" s="153"/>
      <c r="VDB55" s="153"/>
      <c r="VDC55" s="153"/>
      <c r="VDD55" s="153"/>
      <c r="VDE55" s="153"/>
      <c r="VDF55" s="153"/>
      <c r="VDG55" s="153"/>
      <c r="VDH55" s="153"/>
      <c r="VDI55" s="153"/>
      <c r="VDJ55" s="153"/>
      <c r="VDK55" s="153"/>
      <c r="VDL55" s="153"/>
      <c r="VDM55" s="153"/>
      <c r="VDN55" s="153"/>
      <c r="VDO55" s="153"/>
      <c r="VDP55" s="153"/>
      <c r="VDQ55" s="153"/>
      <c r="VDR55" s="153"/>
      <c r="VDS55" s="153"/>
      <c r="VDT55" s="153"/>
      <c r="VDU55" s="153"/>
      <c r="VDV55" s="153"/>
      <c r="VDW55" s="153"/>
      <c r="VDX55" s="153"/>
      <c r="VDY55" s="153"/>
      <c r="VDZ55" s="153"/>
      <c r="VEA55" s="153"/>
      <c r="VEB55" s="153"/>
      <c r="VEC55" s="153"/>
      <c r="VED55" s="153"/>
      <c r="VEE55" s="153"/>
      <c r="VEF55" s="153"/>
      <c r="VEG55" s="153"/>
      <c r="VEH55" s="153"/>
      <c r="VEI55" s="153"/>
      <c r="VEJ55" s="153"/>
      <c r="VEK55" s="153"/>
      <c r="VEL55" s="153"/>
      <c r="VEM55" s="153"/>
      <c r="VEN55" s="153"/>
      <c r="VEO55" s="153"/>
      <c r="VEP55" s="153"/>
      <c r="VEQ55" s="153"/>
      <c r="VER55" s="153"/>
      <c r="VES55" s="153"/>
      <c r="VET55" s="153"/>
      <c r="VEU55" s="153"/>
      <c r="VEV55" s="153"/>
      <c r="VEW55" s="153"/>
      <c r="VEX55" s="153"/>
      <c r="VEY55" s="153"/>
      <c r="VEZ55" s="153"/>
      <c r="VFA55" s="153"/>
      <c r="VFB55" s="153"/>
      <c r="VFC55" s="153"/>
      <c r="VFD55" s="153"/>
      <c r="VFE55" s="153"/>
      <c r="VFF55" s="153"/>
      <c r="VFG55" s="153"/>
      <c r="VFH55" s="153"/>
      <c r="VFI55" s="153"/>
      <c r="VFJ55" s="153"/>
      <c r="VFK55" s="153"/>
      <c r="VFL55" s="153"/>
      <c r="VFM55" s="153"/>
      <c r="VFN55" s="153"/>
      <c r="VFO55" s="153"/>
      <c r="VFP55" s="153"/>
      <c r="VFQ55" s="153"/>
      <c r="VFR55" s="153"/>
      <c r="VFS55" s="153"/>
      <c r="VFT55" s="153"/>
      <c r="VFU55" s="153"/>
      <c r="VFV55" s="153"/>
      <c r="VFW55" s="153"/>
      <c r="VFX55" s="153"/>
      <c r="VFY55" s="153"/>
      <c r="VFZ55" s="153"/>
      <c r="VGA55" s="153"/>
      <c r="VGB55" s="153"/>
      <c r="VGC55" s="153"/>
      <c r="VGD55" s="153"/>
      <c r="VGE55" s="153"/>
      <c r="VGF55" s="153"/>
      <c r="VGG55" s="153"/>
      <c r="VGH55" s="153"/>
      <c r="VGI55" s="153"/>
      <c r="VGJ55" s="153"/>
      <c r="VGK55" s="153"/>
      <c r="VGL55" s="153"/>
      <c r="VGM55" s="153"/>
      <c r="VGN55" s="153"/>
      <c r="VGO55" s="153"/>
      <c r="VGP55" s="153"/>
      <c r="VGQ55" s="153"/>
      <c r="VGR55" s="153"/>
      <c r="VGS55" s="153"/>
      <c r="VGT55" s="153"/>
      <c r="VGU55" s="153"/>
      <c r="VGV55" s="153"/>
      <c r="VGW55" s="153"/>
      <c r="VGX55" s="153"/>
      <c r="VGY55" s="153"/>
      <c r="VGZ55" s="153"/>
      <c r="VHA55" s="153"/>
      <c r="VHB55" s="153"/>
      <c r="VHC55" s="153"/>
      <c r="VHD55" s="153"/>
      <c r="VHE55" s="153"/>
      <c r="VHF55" s="153"/>
      <c r="VHG55" s="153"/>
      <c r="VHH55" s="153"/>
      <c r="VHI55" s="153"/>
      <c r="VHJ55" s="153"/>
      <c r="VHK55" s="153"/>
      <c r="VHL55" s="153"/>
      <c r="VHM55" s="153"/>
      <c r="VHN55" s="153"/>
      <c r="VHO55" s="153"/>
      <c r="VHP55" s="153"/>
      <c r="VHQ55" s="153"/>
      <c r="VHR55" s="153"/>
      <c r="VHS55" s="153"/>
      <c r="VHT55" s="153"/>
      <c r="VHU55" s="153"/>
      <c r="VHV55" s="153"/>
      <c r="VHW55" s="153"/>
      <c r="VHX55" s="153"/>
      <c r="VHY55" s="153"/>
      <c r="VHZ55" s="153"/>
      <c r="VIA55" s="153"/>
      <c r="VIB55" s="153"/>
      <c r="VIC55" s="153"/>
      <c r="VID55" s="153"/>
      <c r="VIE55" s="153"/>
      <c r="VIF55" s="153"/>
      <c r="VIG55" s="153"/>
      <c r="VIH55" s="153"/>
      <c r="VII55" s="153"/>
      <c r="VIJ55" s="153"/>
      <c r="VIK55" s="153"/>
      <c r="VIL55" s="153"/>
      <c r="VIM55" s="153"/>
      <c r="VIN55" s="153"/>
      <c r="VIO55" s="153"/>
      <c r="VIP55" s="153"/>
      <c r="VIQ55" s="153"/>
      <c r="VIR55" s="153"/>
      <c r="VIS55" s="153"/>
      <c r="VIT55" s="153"/>
      <c r="VIU55" s="153"/>
      <c r="VIV55" s="153"/>
      <c r="VIW55" s="153"/>
      <c r="VIX55" s="153"/>
      <c r="VIY55" s="153"/>
      <c r="VIZ55" s="153"/>
      <c r="VJA55" s="153"/>
      <c r="VJB55" s="153"/>
      <c r="VJC55" s="153"/>
      <c r="VJD55" s="153"/>
      <c r="VJE55" s="153"/>
      <c r="VJF55" s="153"/>
      <c r="VJG55" s="153"/>
      <c r="VJH55" s="153"/>
      <c r="VJI55" s="153"/>
      <c r="VJJ55" s="153"/>
      <c r="VJK55" s="153"/>
      <c r="VJL55" s="153"/>
      <c r="VJM55" s="153"/>
      <c r="VJN55" s="153"/>
      <c r="VJO55" s="153"/>
      <c r="VJP55" s="153"/>
      <c r="VJQ55" s="153"/>
      <c r="VJR55" s="153"/>
      <c r="VJS55" s="153"/>
      <c r="VJT55" s="153"/>
      <c r="VJU55" s="153"/>
      <c r="VJV55" s="153"/>
      <c r="VJW55" s="153"/>
      <c r="VJX55" s="153"/>
      <c r="VJY55" s="153"/>
      <c r="VJZ55" s="153"/>
      <c r="VKA55" s="153"/>
      <c r="VKB55" s="153"/>
      <c r="VKC55" s="153"/>
      <c r="VKD55" s="153"/>
      <c r="VKE55" s="153"/>
      <c r="VKF55" s="153"/>
      <c r="VKG55" s="153"/>
      <c r="VKH55" s="153"/>
      <c r="VKI55" s="153"/>
      <c r="VKJ55" s="153"/>
      <c r="VKK55" s="153"/>
      <c r="VKL55" s="153"/>
      <c r="VKM55" s="153"/>
      <c r="VKN55" s="153"/>
      <c r="VKO55" s="153"/>
      <c r="VKP55" s="153"/>
      <c r="VKQ55" s="153"/>
      <c r="VKR55" s="153"/>
      <c r="VKS55" s="153"/>
      <c r="VKT55" s="153"/>
      <c r="VKU55" s="153"/>
      <c r="VKV55" s="153"/>
      <c r="VKW55" s="153"/>
      <c r="VKX55" s="153"/>
      <c r="VKY55" s="153"/>
      <c r="VKZ55" s="153"/>
      <c r="VLA55" s="153"/>
      <c r="VLB55" s="153"/>
      <c r="VLC55" s="153"/>
      <c r="VLD55" s="153"/>
      <c r="VLE55" s="153"/>
      <c r="VLF55" s="153"/>
      <c r="VLG55" s="153"/>
      <c r="VLH55" s="153"/>
      <c r="VLI55" s="153"/>
      <c r="VLJ55" s="153"/>
      <c r="VLK55" s="153"/>
      <c r="VLL55" s="153"/>
      <c r="VLM55" s="153"/>
      <c r="VLN55" s="153"/>
      <c r="VLO55" s="153"/>
      <c r="VLP55" s="153"/>
      <c r="VLQ55" s="153"/>
      <c r="VLR55" s="153"/>
      <c r="VLS55" s="153"/>
      <c r="VLT55" s="153"/>
      <c r="VLU55" s="153"/>
      <c r="VLV55" s="153"/>
      <c r="VLW55" s="153"/>
      <c r="VLX55" s="153"/>
      <c r="VLY55" s="153"/>
      <c r="VLZ55" s="153"/>
      <c r="VMA55" s="153"/>
      <c r="VMB55" s="153"/>
      <c r="VMC55" s="153"/>
      <c r="VMD55" s="153"/>
      <c r="VME55" s="153"/>
      <c r="VMF55" s="153"/>
      <c r="VMG55" s="153"/>
      <c r="VMH55" s="153"/>
      <c r="VMI55" s="153"/>
      <c r="VMJ55" s="153"/>
      <c r="VMK55" s="153"/>
      <c r="VML55" s="153"/>
      <c r="VMM55" s="153"/>
      <c r="VMN55" s="153"/>
      <c r="VMO55" s="153"/>
      <c r="VMP55" s="153"/>
      <c r="VMQ55" s="153"/>
      <c r="VMR55" s="153"/>
      <c r="VMS55" s="153"/>
      <c r="VMT55" s="153"/>
      <c r="VMU55" s="153"/>
      <c r="VMV55" s="153"/>
      <c r="VMW55" s="153"/>
      <c r="VMX55" s="153"/>
      <c r="VMY55" s="153"/>
      <c r="VMZ55" s="153"/>
      <c r="VNA55" s="153"/>
      <c r="VNB55" s="153"/>
      <c r="VNC55" s="153"/>
      <c r="VND55" s="153"/>
      <c r="VNE55" s="153"/>
      <c r="VNF55" s="153"/>
      <c r="VNG55" s="153"/>
      <c r="VNH55" s="153"/>
      <c r="VNI55" s="153"/>
      <c r="VNJ55" s="153"/>
      <c r="VNK55" s="153"/>
      <c r="VNL55" s="153"/>
      <c r="VNM55" s="153"/>
      <c r="VNN55" s="153"/>
      <c r="VNO55" s="153"/>
      <c r="VNP55" s="153"/>
      <c r="VNQ55" s="153"/>
      <c r="VNR55" s="153"/>
      <c r="VNS55" s="153"/>
      <c r="VNT55" s="153"/>
      <c r="VNU55" s="153"/>
      <c r="VNV55" s="153"/>
      <c r="VNW55" s="153"/>
      <c r="VNX55" s="153"/>
      <c r="VNY55" s="153"/>
      <c r="VNZ55" s="153"/>
      <c r="VOA55" s="153"/>
      <c r="VOB55" s="153"/>
      <c r="VOC55" s="153"/>
      <c r="VOD55" s="153"/>
      <c r="VOE55" s="153"/>
      <c r="VOF55" s="153"/>
      <c r="VOG55" s="153"/>
      <c r="VOH55" s="153"/>
      <c r="VOI55" s="153"/>
      <c r="VOJ55" s="153"/>
      <c r="VOK55" s="153"/>
      <c r="VOL55" s="153"/>
      <c r="VOM55" s="153"/>
      <c r="VON55" s="153"/>
      <c r="VOO55" s="153"/>
      <c r="VOP55" s="153"/>
      <c r="VOQ55" s="153"/>
      <c r="VOR55" s="153"/>
      <c r="VOS55" s="153"/>
      <c r="VOT55" s="153"/>
      <c r="VOU55" s="153"/>
      <c r="VOV55" s="153"/>
      <c r="VOW55" s="153"/>
      <c r="VOX55" s="153"/>
      <c r="VOY55" s="153"/>
      <c r="VOZ55" s="153"/>
      <c r="VPA55" s="153"/>
      <c r="VPB55" s="153"/>
      <c r="VPC55" s="153"/>
      <c r="VPD55" s="153"/>
      <c r="VPE55" s="153"/>
      <c r="VPF55" s="153"/>
      <c r="VPG55" s="153"/>
      <c r="VPH55" s="153"/>
      <c r="VPI55" s="153"/>
      <c r="VPJ55" s="153"/>
      <c r="VPK55" s="153"/>
      <c r="VPL55" s="153"/>
      <c r="VPM55" s="153"/>
      <c r="VPN55" s="153"/>
      <c r="VPO55" s="153"/>
      <c r="VPP55" s="153"/>
      <c r="VPQ55" s="153"/>
      <c r="VPR55" s="153"/>
      <c r="VPS55" s="153"/>
      <c r="VPT55" s="153"/>
      <c r="VPU55" s="153"/>
      <c r="VPV55" s="153"/>
      <c r="VPW55" s="153"/>
      <c r="VPX55" s="153"/>
      <c r="VPY55" s="153"/>
      <c r="VPZ55" s="153"/>
      <c r="VQA55" s="153"/>
      <c r="VQB55" s="153"/>
      <c r="VQC55" s="153"/>
      <c r="VQD55" s="153"/>
      <c r="VQE55" s="153"/>
      <c r="VQF55" s="153"/>
      <c r="VQG55" s="153"/>
      <c r="VQH55" s="153"/>
      <c r="VQI55" s="153"/>
      <c r="VQJ55" s="153"/>
      <c r="VQK55" s="153"/>
      <c r="VQL55" s="153"/>
      <c r="VQM55" s="153"/>
      <c r="VQN55" s="153"/>
      <c r="VQO55" s="153"/>
      <c r="VQP55" s="153"/>
      <c r="VQQ55" s="153"/>
      <c r="VQR55" s="153"/>
      <c r="VQS55" s="153"/>
      <c r="VQT55" s="153"/>
      <c r="VQU55" s="153"/>
      <c r="VQV55" s="153"/>
      <c r="VQW55" s="153"/>
      <c r="VQX55" s="153"/>
      <c r="VQY55" s="153"/>
      <c r="VQZ55" s="153"/>
      <c r="VRA55" s="153"/>
      <c r="VRB55" s="153"/>
      <c r="VRC55" s="153"/>
      <c r="VRD55" s="153"/>
      <c r="VRE55" s="153"/>
      <c r="VRF55" s="153"/>
      <c r="VRG55" s="153"/>
      <c r="VRH55" s="153"/>
      <c r="VRI55" s="153"/>
      <c r="VRJ55" s="153"/>
      <c r="VRK55" s="153"/>
      <c r="VRL55" s="153"/>
      <c r="VRM55" s="153"/>
      <c r="VRN55" s="153"/>
      <c r="VRO55" s="153"/>
      <c r="VRP55" s="153"/>
      <c r="VRQ55" s="153"/>
      <c r="VRR55" s="153"/>
      <c r="VRS55" s="153"/>
      <c r="VRT55" s="153"/>
      <c r="VRU55" s="153"/>
      <c r="VRV55" s="153"/>
      <c r="VRW55" s="153"/>
      <c r="VRX55" s="153"/>
      <c r="VRY55" s="153"/>
      <c r="VRZ55" s="153"/>
      <c r="VSA55" s="153"/>
      <c r="VSB55" s="153"/>
      <c r="VSC55" s="153"/>
      <c r="VSD55" s="153"/>
      <c r="VSE55" s="153"/>
      <c r="VSF55" s="153"/>
      <c r="VSG55" s="153"/>
      <c r="VSH55" s="153"/>
      <c r="VSI55" s="153"/>
      <c r="VSJ55" s="153"/>
      <c r="VSK55" s="153"/>
      <c r="VSL55" s="153"/>
      <c r="VSM55" s="153"/>
      <c r="VSN55" s="153"/>
      <c r="VSO55" s="153"/>
      <c r="VSP55" s="153"/>
      <c r="VSQ55" s="153"/>
      <c r="VSR55" s="153"/>
      <c r="VSS55" s="153"/>
      <c r="VST55" s="153"/>
      <c r="VSU55" s="153"/>
      <c r="VSV55" s="153"/>
      <c r="VSW55" s="153"/>
      <c r="VSX55" s="153"/>
      <c r="VSY55" s="153"/>
      <c r="VSZ55" s="153"/>
      <c r="VTA55" s="153"/>
      <c r="VTB55" s="153"/>
      <c r="VTC55" s="153"/>
      <c r="VTD55" s="153"/>
      <c r="VTE55" s="153"/>
      <c r="VTF55" s="153"/>
      <c r="VTG55" s="153"/>
      <c r="VTH55" s="153"/>
      <c r="VTI55" s="153"/>
      <c r="VTJ55" s="153"/>
      <c r="VTK55" s="153"/>
      <c r="VTL55" s="153"/>
      <c r="VTM55" s="153"/>
      <c r="VTN55" s="153"/>
      <c r="VTO55" s="153"/>
      <c r="VTP55" s="153"/>
      <c r="VTQ55" s="153"/>
      <c r="VTR55" s="153"/>
      <c r="VTS55" s="153"/>
      <c r="VTT55" s="153"/>
      <c r="VTU55" s="153"/>
      <c r="VTV55" s="153"/>
      <c r="VTW55" s="153"/>
      <c r="VTX55" s="153"/>
      <c r="VTY55" s="153"/>
      <c r="VTZ55" s="153"/>
      <c r="VUA55" s="153"/>
      <c r="VUB55" s="153"/>
      <c r="VUC55" s="153"/>
      <c r="VUD55" s="153"/>
      <c r="VUE55" s="153"/>
      <c r="VUF55" s="153"/>
      <c r="VUG55" s="153"/>
      <c r="VUH55" s="153"/>
      <c r="VUI55" s="153"/>
      <c r="VUJ55" s="153"/>
      <c r="VUK55" s="153"/>
      <c r="VUL55" s="153"/>
      <c r="VUM55" s="153"/>
      <c r="VUN55" s="153"/>
      <c r="VUO55" s="153"/>
      <c r="VUP55" s="153"/>
      <c r="VUQ55" s="153"/>
      <c r="VUR55" s="153"/>
      <c r="VUS55" s="153"/>
      <c r="VUT55" s="153"/>
      <c r="VUU55" s="153"/>
      <c r="VUV55" s="153"/>
      <c r="VUW55" s="153"/>
      <c r="VUX55" s="153"/>
      <c r="VUY55" s="153"/>
      <c r="VUZ55" s="153"/>
      <c r="VVA55" s="153"/>
      <c r="VVB55" s="153"/>
      <c r="VVC55" s="153"/>
      <c r="VVD55" s="153"/>
      <c r="VVE55" s="153"/>
      <c r="VVF55" s="153"/>
      <c r="VVG55" s="153"/>
      <c r="VVH55" s="153"/>
      <c r="VVI55" s="153"/>
      <c r="VVJ55" s="153"/>
      <c r="VVK55" s="153"/>
      <c r="VVL55" s="153"/>
      <c r="VVM55" s="153"/>
      <c r="VVN55" s="153"/>
      <c r="VVO55" s="153"/>
      <c r="VVP55" s="153"/>
      <c r="VVQ55" s="153"/>
      <c r="VVR55" s="153"/>
      <c r="VVS55" s="153"/>
      <c r="VVT55" s="153"/>
      <c r="VVU55" s="153"/>
      <c r="VVV55" s="153"/>
      <c r="VVW55" s="153"/>
      <c r="VVX55" s="153"/>
      <c r="VVY55" s="153"/>
      <c r="VVZ55" s="153"/>
      <c r="VWA55" s="153"/>
      <c r="VWB55" s="153"/>
      <c r="VWC55" s="153"/>
      <c r="VWD55" s="153"/>
      <c r="VWE55" s="153"/>
      <c r="VWF55" s="153"/>
      <c r="VWG55" s="153"/>
      <c r="VWH55" s="153"/>
      <c r="VWI55" s="153"/>
      <c r="VWJ55" s="153"/>
      <c r="VWK55" s="153"/>
      <c r="VWL55" s="153"/>
      <c r="VWM55" s="153"/>
      <c r="VWN55" s="153"/>
      <c r="VWO55" s="153"/>
      <c r="VWP55" s="153"/>
      <c r="VWQ55" s="153"/>
      <c r="VWR55" s="153"/>
      <c r="VWS55" s="153"/>
      <c r="VWT55" s="153"/>
      <c r="VWU55" s="153"/>
      <c r="VWV55" s="153"/>
      <c r="VWW55" s="153"/>
      <c r="VWX55" s="153"/>
      <c r="VWY55" s="153"/>
      <c r="VWZ55" s="153"/>
      <c r="VXA55" s="153"/>
      <c r="VXB55" s="153"/>
      <c r="VXC55" s="153"/>
      <c r="VXD55" s="153"/>
      <c r="VXE55" s="153"/>
      <c r="VXF55" s="153"/>
      <c r="VXG55" s="153"/>
      <c r="VXH55" s="153"/>
      <c r="VXI55" s="153"/>
      <c r="VXJ55" s="153"/>
      <c r="VXK55" s="153"/>
      <c r="VXL55" s="153"/>
      <c r="VXM55" s="153"/>
      <c r="VXN55" s="153"/>
      <c r="VXO55" s="153"/>
      <c r="VXP55" s="153"/>
      <c r="VXQ55" s="153"/>
      <c r="VXR55" s="153"/>
      <c r="VXS55" s="153"/>
      <c r="VXT55" s="153"/>
      <c r="VXU55" s="153"/>
      <c r="VXV55" s="153"/>
      <c r="VXW55" s="153"/>
      <c r="VXX55" s="153"/>
      <c r="VXY55" s="153"/>
      <c r="VXZ55" s="153"/>
      <c r="VYA55" s="153"/>
      <c r="VYB55" s="153"/>
      <c r="VYC55" s="153"/>
      <c r="VYD55" s="153"/>
      <c r="VYE55" s="153"/>
      <c r="VYF55" s="153"/>
      <c r="VYG55" s="153"/>
      <c r="VYH55" s="153"/>
      <c r="VYI55" s="153"/>
      <c r="VYJ55" s="153"/>
      <c r="VYK55" s="153"/>
      <c r="VYL55" s="153"/>
      <c r="VYM55" s="153"/>
      <c r="VYN55" s="153"/>
      <c r="VYO55" s="153"/>
      <c r="VYP55" s="153"/>
      <c r="VYQ55" s="153"/>
      <c r="VYR55" s="153"/>
      <c r="VYS55" s="153"/>
      <c r="VYT55" s="153"/>
      <c r="VYU55" s="153"/>
      <c r="VYV55" s="153"/>
      <c r="VYW55" s="153"/>
      <c r="VYX55" s="153"/>
      <c r="VYY55" s="153"/>
      <c r="VYZ55" s="153"/>
      <c r="VZA55" s="153"/>
      <c r="VZB55" s="153"/>
      <c r="VZC55" s="153"/>
      <c r="VZD55" s="153"/>
      <c r="VZE55" s="153"/>
      <c r="VZF55" s="153"/>
      <c r="VZG55" s="153"/>
      <c r="VZH55" s="153"/>
      <c r="VZI55" s="153"/>
      <c r="VZJ55" s="153"/>
      <c r="VZK55" s="153"/>
      <c r="VZL55" s="153"/>
      <c r="VZM55" s="153"/>
      <c r="VZN55" s="153"/>
      <c r="VZO55" s="153"/>
      <c r="VZP55" s="153"/>
      <c r="VZQ55" s="153"/>
      <c r="VZR55" s="153"/>
      <c r="VZS55" s="153"/>
      <c r="VZT55" s="153"/>
      <c r="VZU55" s="153"/>
      <c r="VZV55" s="153"/>
      <c r="VZW55" s="153"/>
      <c r="VZX55" s="153"/>
      <c r="VZY55" s="153"/>
      <c r="VZZ55" s="153"/>
      <c r="WAA55" s="153"/>
      <c r="WAB55" s="153"/>
      <c r="WAC55" s="153"/>
      <c r="WAD55" s="153"/>
      <c r="WAE55" s="153"/>
      <c r="WAF55" s="153"/>
      <c r="WAG55" s="153"/>
      <c r="WAH55" s="153"/>
      <c r="WAI55" s="153"/>
      <c r="WAJ55" s="153"/>
      <c r="WAK55" s="153"/>
      <c r="WAL55" s="153"/>
      <c r="WAM55" s="153"/>
      <c r="WAN55" s="153"/>
      <c r="WAO55" s="153"/>
      <c r="WAP55" s="153"/>
      <c r="WAQ55" s="153"/>
      <c r="WAR55" s="153"/>
      <c r="WAS55" s="153"/>
      <c r="WAT55" s="153"/>
      <c r="WAU55" s="153"/>
      <c r="WAV55" s="153"/>
      <c r="WAW55" s="153"/>
      <c r="WAX55" s="153"/>
      <c r="WAY55" s="153"/>
      <c r="WAZ55" s="153"/>
      <c r="WBA55" s="153"/>
      <c r="WBB55" s="153"/>
      <c r="WBC55" s="153"/>
      <c r="WBD55" s="153"/>
      <c r="WBE55" s="153"/>
      <c r="WBF55" s="153"/>
      <c r="WBG55" s="153"/>
      <c r="WBH55" s="153"/>
      <c r="WBI55" s="153"/>
      <c r="WBJ55" s="153"/>
      <c r="WBK55" s="153"/>
      <c r="WBL55" s="153"/>
      <c r="WBM55" s="153"/>
      <c r="WBN55" s="153"/>
      <c r="WBO55" s="153"/>
      <c r="WBP55" s="153"/>
      <c r="WBQ55" s="153"/>
      <c r="WBR55" s="153"/>
      <c r="WBS55" s="153"/>
      <c r="WBT55" s="153"/>
      <c r="WBU55" s="153"/>
      <c r="WBV55" s="153"/>
      <c r="WBW55" s="153"/>
      <c r="WBX55" s="153"/>
      <c r="WBY55" s="153"/>
      <c r="WBZ55" s="153"/>
      <c r="WCA55" s="153"/>
      <c r="WCB55" s="153"/>
      <c r="WCC55" s="153"/>
      <c r="WCD55" s="153"/>
      <c r="WCE55" s="153"/>
      <c r="WCF55" s="153"/>
      <c r="WCG55" s="153"/>
      <c r="WCH55" s="153"/>
      <c r="WCI55" s="153"/>
      <c r="WCJ55" s="153"/>
      <c r="WCK55" s="153"/>
      <c r="WCL55" s="153"/>
      <c r="WCM55" s="153"/>
      <c r="WCN55" s="153"/>
      <c r="WCO55" s="153"/>
      <c r="WCP55" s="153"/>
      <c r="WCQ55" s="153"/>
      <c r="WCR55" s="153"/>
      <c r="WCS55" s="153"/>
      <c r="WCT55" s="153"/>
      <c r="WCU55" s="153"/>
      <c r="WCV55" s="153"/>
      <c r="WCW55" s="153"/>
      <c r="WCX55" s="153"/>
      <c r="WCY55" s="153"/>
      <c r="WCZ55" s="153"/>
      <c r="WDA55" s="153"/>
      <c r="WDB55" s="153"/>
      <c r="WDC55" s="153"/>
      <c r="WDD55" s="153"/>
      <c r="WDE55" s="153"/>
      <c r="WDF55" s="153"/>
      <c r="WDG55" s="153"/>
      <c r="WDH55" s="153"/>
      <c r="WDI55" s="153"/>
      <c r="WDJ55" s="153"/>
      <c r="WDK55" s="153"/>
      <c r="WDL55" s="153"/>
      <c r="WDM55" s="153"/>
      <c r="WDN55" s="153"/>
      <c r="WDO55" s="153"/>
      <c r="WDP55" s="153"/>
      <c r="WDQ55" s="153"/>
      <c r="WDR55" s="153"/>
      <c r="WDS55" s="153"/>
      <c r="WDT55" s="153"/>
      <c r="WDU55" s="153"/>
      <c r="WDV55" s="153"/>
      <c r="WDW55" s="153"/>
      <c r="WDX55" s="153"/>
      <c r="WDY55" s="153"/>
      <c r="WDZ55" s="153"/>
      <c r="WEA55" s="153"/>
      <c r="WEB55" s="153"/>
      <c r="WEC55" s="153"/>
      <c r="WED55" s="153"/>
      <c r="WEE55" s="153"/>
      <c r="WEF55" s="153"/>
      <c r="WEG55" s="153"/>
      <c r="WEH55" s="153"/>
      <c r="WEI55" s="153"/>
      <c r="WEJ55" s="153"/>
      <c r="WEK55" s="153"/>
      <c r="WEL55" s="153"/>
      <c r="WEM55" s="153"/>
      <c r="WEN55" s="153"/>
      <c r="WEO55" s="153"/>
      <c r="WEP55" s="153"/>
      <c r="WEQ55" s="153"/>
      <c r="WER55" s="153"/>
      <c r="WES55" s="153"/>
      <c r="WET55" s="153"/>
      <c r="WEU55" s="153"/>
      <c r="WEV55" s="153"/>
      <c r="WEW55" s="153"/>
      <c r="WEX55" s="153"/>
      <c r="WEY55" s="153"/>
      <c r="WEZ55" s="153"/>
      <c r="WFA55" s="153"/>
      <c r="WFB55" s="153"/>
      <c r="WFC55" s="153"/>
      <c r="WFD55" s="153"/>
      <c r="WFE55" s="153"/>
      <c r="WFF55" s="153"/>
      <c r="WFG55" s="153"/>
      <c r="WFH55" s="153"/>
      <c r="WFI55" s="153"/>
      <c r="WFJ55" s="153"/>
      <c r="WFK55" s="153"/>
      <c r="WFL55" s="153"/>
      <c r="WFM55" s="153"/>
      <c r="WFN55" s="153"/>
      <c r="WFO55" s="153"/>
      <c r="WFP55" s="153"/>
      <c r="WFQ55" s="153"/>
      <c r="WFR55" s="153"/>
      <c r="WFS55" s="153"/>
      <c r="WFT55" s="153"/>
      <c r="WFU55" s="153"/>
      <c r="WFV55" s="153"/>
      <c r="WFW55" s="153"/>
      <c r="WFX55" s="153"/>
      <c r="WFY55" s="153"/>
      <c r="WFZ55" s="153"/>
      <c r="WGA55" s="153"/>
      <c r="WGB55" s="153"/>
      <c r="WGC55" s="153"/>
      <c r="WGD55" s="153"/>
      <c r="WGE55" s="153"/>
      <c r="WGF55" s="153"/>
      <c r="WGG55" s="153"/>
      <c r="WGH55" s="153"/>
      <c r="WGI55" s="153"/>
      <c r="WGJ55" s="153"/>
      <c r="WGK55" s="153"/>
      <c r="WGL55" s="153"/>
      <c r="WGM55" s="153"/>
      <c r="WGN55" s="153"/>
      <c r="WGO55" s="153"/>
      <c r="WGP55" s="153"/>
      <c r="WGQ55" s="153"/>
      <c r="WGR55" s="153"/>
      <c r="WGS55" s="153"/>
      <c r="WGT55" s="153"/>
      <c r="WGU55" s="153"/>
      <c r="WGV55" s="153"/>
      <c r="WGW55" s="153"/>
      <c r="WGX55" s="153"/>
      <c r="WGY55" s="153"/>
      <c r="WGZ55" s="153"/>
      <c r="WHA55" s="153"/>
      <c r="WHB55" s="153"/>
      <c r="WHC55" s="153"/>
      <c r="WHD55" s="153"/>
      <c r="WHE55" s="153"/>
      <c r="WHF55" s="153"/>
      <c r="WHG55" s="153"/>
      <c r="WHH55" s="153"/>
      <c r="WHI55" s="153"/>
      <c r="WHJ55" s="153"/>
      <c r="WHK55" s="153"/>
      <c r="WHL55" s="153"/>
      <c r="WHM55" s="153"/>
      <c r="WHN55" s="153"/>
      <c r="WHO55" s="153"/>
      <c r="WHP55" s="153"/>
      <c r="WHQ55" s="153"/>
      <c r="WHR55" s="153"/>
      <c r="WHS55" s="153"/>
      <c r="WHT55" s="153"/>
      <c r="WHU55" s="153"/>
      <c r="WHV55" s="153"/>
      <c r="WHW55" s="153"/>
      <c r="WHX55" s="153"/>
      <c r="WHY55" s="153"/>
      <c r="WHZ55" s="153"/>
      <c r="WIA55" s="153"/>
      <c r="WIB55" s="153"/>
      <c r="WIC55" s="153"/>
      <c r="WID55" s="153"/>
      <c r="WIE55" s="153"/>
      <c r="WIF55" s="153"/>
      <c r="WIG55" s="153"/>
      <c r="WIH55" s="153"/>
      <c r="WII55" s="153"/>
      <c r="WIJ55" s="153"/>
      <c r="WIK55" s="153"/>
      <c r="WIL55" s="153"/>
      <c r="WIM55" s="153"/>
      <c r="WIN55" s="153"/>
      <c r="WIO55" s="153"/>
      <c r="WIP55" s="153"/>
      <c r="WIQ55" s="153"/>
      <c r="WIR55" s="153"/>
      <c r="WIS55" s="153"/>
      <c r="WIT55" s="153"/>
      <c r="WIU55" s="153"/>
      <c r="WIV55" s="153"/>
      <c r="WIW55" s="153"/>
      <c r="WIX55" s="153"/>
      <c r="WIY55" s="153"/>
      <c r="WIZ55" s="153"/>
      <c r="WJA55" s="153"/>
      <c r="WJB55" s="153"/>
      <c r="WJC55" s="153"/>
      <c r="WJD55" s="153"/>
      <c r="WJE55" s="153"/>
      <c r="WJF55" s="153"/>
      <c r="WJG55" s="153"/>
      <c r="WJH55" s="153"/>
      <c r="WJI55" s="153"/>
      <c r="WJJ55" s="153"/>
      <c r="WJK55" s="153"/>
      <c r="WJL55" s="153"/>
      <c r="WJM55" s="153"/>
      <c r="WJN55" s="153"/>
      <c r="WJO55" s="153"/>
      <c r="WJP55" s="153"/>
      <c r="WJQ55" s="153"/>
      <c r="WJR55" s="153"/>
      <c r="WJS55" s="153"/>
      <c r="WJT55" s="153"/>
      <c r="WJU55" s="153"/>
      <c r="WJV55" s="153"/>
      <c r="WJW55" s="153"/>
      <c r="WJX55" s="153"/>
      <c r="WJY55" s="153"/>
      <c r="WJZ55" s="153"/>
      <c r="WKA55" s="153"/>
      <c r="WKB55" s="153"/>
      <c r="WKC55" s="153"/>
      <c r="WKD55" s="153"/>
      <c r="WKE55" s="153"/>
      <c r="WKF55" s="153"/>
      <c r="WKG55" s="153"/>
      <c r="WKH55" s="153"/>
      <c r="WKI55" s="153"/>
      <c r="WKJ55" s="153"/>
      <c r="WKK55" s="153"/>
      <c r="WKL55" s="153"/>
      <c r="WKM55" s="153"/>
      <c r="WKN55" s="153"/>
      <c r="WKO55" s="153"/>
      <c r="WKP55" s="153"/>
      <c r="WKQ55" s="153"/>
      <c r="WKR55" s="153"/>
      <c r="WKS55" s="153"/>
      <c r="WKT55" s="153"/>
      <c r="WKU55" s="153"/>
      <c r="WKV55" s="153"/>
      <c r="WKW55" s="153"/>
      <c r="WKX55" s="153"/>
      <c r="WKY55" s="153"/>
      <c r="WKZ55" s="153"/>
      <c r="WLA55" s="153"/>
      <c r="WLB55" s="153"/>
      <c r="WLC55" s="153"/>
      <c r="WLD55" s="153"/>
      <c r="WLE55" s="153"/>
      <c r="WLF55" s="153"/>
      <c r="WLG55" s="153"/>
      <c r="WLH55" s="153"/>
      <c r="WLI55" s="153"/>
      <c r="WLJ55" s="153"/>
      <c r="WLK55" s="153"/>
      <c r="WLL55" s="153"/>
      <c r="WLM55" s="153"/>
      <c r="WLN55" s="153"/>
      <c r="WLO55" s="153"/>
      <c r="WLP55" s="153"/>
      <c r="WLQ55" s="153"/>
      <c r="WLR55" s="153"/>
      <c r="WLS55" s="153"/>
      <c r="WLT55" s="153"/>
      <c r="WLU55" s="153"/>
      <c r="WLV55" s="153"/>
      <c r="WLW55" s="153"/>
      <c r="WLX55" s="153"/>
      <c r="WLY55" s="153"/>
      <c r="WLZ55" s="153"/>
      <c r="WMA55" s="153"/>
      <c r="WMB55" s="153"/>
      <c r="WMC55" s="153"/>
      <c r="WMD55" s="153"/>
      <c r="WME55" s="153"/>
      <c r="WMF55" s="153"/>
      <c r="WMG55" s="153"/>
      <c r="WMH55" s="153"/>
      <c r="WMI55" s="153"/>
      <c r="WMJ55" s="153"/>
      <c r="WMK55" s="153"/>
      <c r="WML55" s="153"/>
      <c r="WMM55" s="153"/>
      <c r="WMN55" s="153"/>
      <c r="WMO55" s="153"/>
      <c r="WMP55" s="153"/>
      <c r="WMQ55" s="153"/>
      <c r="WMR55" s="153"/>
      <c r="WMS55" s="153"/>
      <c r="WMT55" s="153"/>
      <c r="WMU55" s="153"/>
      <c r="WMV55" s="153"/>
      <c r="WMW55" s="153"/>
      <c r="WMX55" s="153"/>
      <c r="WMY55" s="153"/>
      <c r="WMZ55" s="153"/>
      <c r="WNA55" s="153"/>
      <c r="WNB55" s="153"/>
      <c r="WNC55" s="153"/>
      <c r="WND55" s="153"/>
      <c r="WNE55" s="153"/>
      <c r="WNF55" s="153"/>
      <c r="WNG55" s="153"/>
      <c r="WNH55" s="153"/>
      <c r="WNI55" s="153"/>
      <c r="WNJ55" s="153"/>
      <c r="WNK55" s="153"/>
      <c r="WNL55" s="153"/>
      <c r="WNM55" s="153"/>
      <c r="WNN55" s="153"/>
      <c r="WNO55" s="153"/>
      <c r="WNP55" s="153"/>
      <c r="WNQ55" s="153"/>
      <c r="WNR55" s="153"/>
      <c r="WNS55" s="153"/>
      <c r="WNT55" s="153"/>
      <c r="WNU55" s="153"/>
      <c r="WNV55" s="153"/>
      <c r="WNW55" s="153"/>
      <c r="WNX55" s="153"/>
      <c r="WNY55" s="153"/>
      <c r="WNZ55" s="153"/>
      <c r="WOA55" s="153"/>
      <c r="WOB55" s="153"/>
      <c r="WOC55" s="153"/>
      <c r="WOD55" s="153"/>
      <c r="WOE55" s="153"/>
      <c r="WOF55" s="153"/>
      <c r="WOG55" s="153"/>
      <c r="WOH55" s="153"/>
      <c r="WOI55" s="153"/>
      <c r="WOJ55" s="153"/>
      <c r="WOK55" s="153"/>
      <c r="WOL55" s="153"/>
      <c r="WOM55" s="153"/>
      <c r="WON55" s="153"/>
      <c r="WOO55" s="153"/>
      <c r="WOP55" s="153"/>
      <c r="WOQ55" s="153"/>
      <c r="WOR55" s="153"/>
      <c r="WOS55" s="153"/>
      <c r="WOT55" s="153"/>
      <c r="WOU55" s="153"/>
      <c r="WOV55" s="153"/>
      <c r="WOW55" s="153"/>
      <c r="WOX55" s="153"/>
      <c r="WOY55" s="153"/>
      <c r="WOZ55" s="153"/>
      <c r="WPA55" s="153"/>
      <c r="WPB55" s="153"/>
      <c r="WPC55" s="153"/>
      <c r="WPD55" s="153"/>
      <c r="WPE55" s="153"/>
      <c r="WPF55" s="153"/>
      <c r="WPG55" s="153"/>
      <c r="WPH55" s="153"/>
      <c r="WPI55" s="153"/>
      <c r="WPJ55" s="153"/>
      <c r="WPK55" s="153"/>
      <c r="WPL55" s="153"/>
      <c r="WPM55" s="153"/>
      <c r="WPN55" s="153"/>
      <c r="WPO55" s="153"/>
      <c r="WPP55" s="153"/>
      <c r="WPQ55" s="153"/>
      <c r="WPR55" s="153"/>
      <c r="WPS55" s="153"/>
      <c r="WPT55" s="153"/>
      <c r="WPU55" s="153"/>
      <c r="WPV55" s="153"/>
      <c r="WPW55" s="153"/>
      <c r="WPX55" s="153"/>
      <c r="WPY55" s="153"/>
      <c r="WPZ55" s="153"/>
      <c r="WQA55" s="153"/>
      <c r="WQB55" s="153"/>
      <c r="WQC55" s="153"/>
      <c r="WQD55" s="153"/>
      <c r="WQE55" s="153"/>
      <c r="WQF55" s="153"/>
      <c r="WQG55" s="153"/>
      <c r="WQH55" s="153"/>
      <c r="WQI55" s="153"/>
      <c r="WQJ55" s="153"/>
      <c r="WQK55" s="153"/>
      <c r="WQL55" s="153"/>
      <c r="WQM55" s="153"/>
      <c r="WQN55" s="153"/>
      <c r="WQO55" s="153"/>
      <c r="WQP55" s="153"/>
      <c r="WQQ55" s="153"/>
      <c r="WQR55" s="153"/>
      <c r="WQS55" s="153"/>
      <c r="WQT55" s="153"/>
      <c r="WQU55" s="153"/>
      <c r="WQV55" s="153"/>
      <c r="WQW55" s="153"/>
      <c r="WQX55" s="153"/>
      <c r="WQY55" s="153"/>
      <c r="WQZ55" s="153"/>
      <c r="WRA55" s="153"/>
      <c r="WRB55" s="153"/>
      <c r="WRC55" s="153"/>
      <c r="WRD55" s="153"/>
      <c r="WRE55" s="153"/>
      <c r="WRF55" s="153"/>
      <c r="WRG55" s="153"/>
      <c r="WRH55" s="153"/>
      <c r="WRI55" s="153"/>
      <c r="WRJ55" s="153"/>
      <c r="WRK55" s="153"/>
      <c r="WRL55" s="153"/>
      <c r="WRM55" s="153"/>
      <c r="WRN55" s="153"/>
      <c r="WRO55" s="153"/>
      <c r="WRP55" s="153"/>
      <c r="WRQ55" s="153"/>
      <c r="WRR55" s="153"/>
      <c r="WRS55" s="153"/>
      <c r="WRT55" s="153"/>
      <c r="WRU55" s="153"/>
      <c r="WRV55" s="153"/>
      <c r="WRW55" s="153"/>
      <c r="WRX55" s="153"/>
      <c r="WRY55" s="153"/>
      <c r="WRZ55" s="153"/>
      <c r="WSA55" s="153"/>
      <c r="WSB55" s="153"/>
      <c r="WSC55" s="153"/>
      <c r="WSD55" s="153"/>
      <c r="WSE55" s="153"/>
      <c r="WSF55" s="153"/>
      <c r="WSG55" s="153"/>
      <c r="WSH55" s="153"/>
      <c r="WSI55" s="153"/>
      <c r="WSJ55" s="153"/>
      <c r="WSK55" s="153"/>
      <c r="WSL55" s="153"/>
      <c r="WSM55" s="153"/>
      <c r="WSN55" s="153"/>
      <c r="WSO55" s="153"/>
      <c r="WSP55" s="153"/>
      <c r="WSQ55" s="153"/>
      <c r="WSR55" s="153"/>
      <c r="WSS55" s="153"/>
      <c r="WST55" s="153"/>
      <c r="WSU55" s="153"/>
      <c r="WSV55" s="153"/>
      <c r="WSW55" s="153"/>
      <c r="WSX55" s="153"/>
      <c r="WSY55" s="153"/>
      <c r="WSZ55" s="153"/>
      <c r="WTA55" s="153"/>
      <c r="WTB55" s="153"/>
      <c r="WTC55" s="153"/>
      <c r="WTD55" s="153"/>
      <c r="WTE55" s="153"/>
      <c r="WTF55" s="153"/>
      <c r="WTG55" s="153"/>
      <c r="WTH55" s="153"/>
      <c r="WTI55" s="153"/>
      <c r="WTJ55" s="153"/>
      <c r="WTK55" s="153"/>
      <c r="WTL55" s="153"/>
      <c r="WTM55" s="153"/>
      <c r="WTN55" s="153"/>
      <c r="WTO55" s="153"/>
      <c r="WTP55" s="153"/>
      <c r="WTQ55" s="153"/>
      <c r="WTR55" s="153"/>
      <c r="WTS55" s="153"/>
      <c r="WTT55" s="153"/>
      <c r="WTU55" s="153"/>
      <c r="WTV55" s="153"/>
      <c r="WTW55" s="153"/>
      <c r="WTX55" s="153"/>
      <c r="WTY55" s="153"/>
      <c r="WTZ55" s="153"/>
      <c r="WUA55" s="153"/>
      <c r="WUB55" s="153"/>
      <c r="WUC55" s="153"/>
      <c r="WUD55" s="153"/>
      <c r="WUE55" s="153"/>
      <c r="WUF55" s="153"/>
      <c r="WUG55" s="153"/>
      <c r="WUH55" s="153"/>
      <c r="WUI55" s="153"/>
      <c r="WUJ55" s="153"/>
      <c r="WUK55" s="153"/>
      <c r="WUL55" s="153"/>
      <c r="WUM55" s="153"/>
      <c r="WUN55" s="153"/>
      <c r="WUO55" s="153"/>
      <c r="WUP55" s="153"/>
      <c r="WUQ55" s="153"/>
      <c r="WUR55" s="153"/>
      <c r="WUS55" s="153"/>
      <c r="WUT55" s="153"/>
      <c r="WUU55" s="153"/>
      <c r="WUV55" s="153"/>
      <c r="WUW55" s="153"/>
      <c r="WUX55" s="153"/>
      <c r="WUY55" s="153"/>
      <c r="WUZ55" s="153"/>
      <c r="WVA55" s="153"/>
      <c r="WVB55" s="153"/>
      <c r="WVC55" s="153"/>
      <c r="WVD55" s="153"/>
      <c r="WVE55" s="153"/>
      <c r="WVF55" s="153"/>
      <c r="WVG55" s="153"/>
      <c r="WVH55" s="153"/>
      <c r="WVI55" s="153"/>
      <c r="WVJ55" s="153"/>
      <c r="WVK55" s="153"/>
      <c r="WVL55" s="153"/>
      <c r="WVM55" s="153"/>
      <c r="WVN55" s="153"/>
      <c r="WVO55" s="153"/>
      <c r="WVP55" s="153"/>
      <c r="WVQ55" s="153"/>
      <c r="WVR55" s="153"/>
      <c r="WVS55" s="153"/>
      <c r="WVT55" s="153"/>
      <c r="WVU55" s="153"/>
      <c r="WVV55" s="153"/>
      <c r="WVW55" s="153"/>
      <c r="WVX55" s="153"/>
      <c r="WVY55" s="153"/>
      <c r="WVZ55" s="153"/>
      <c r="WWA55" s="153"/>
      <c r="WWB55" s="153"/>
      <c r="WWC55" s="153"/>
      <c r="WWD55" s="153"/>
      <c r="WWE55" s="153"/>
      <c r="WWF55" s="153"/>
      <c r="WWG55" s="153"/>
      <c r="WWH55" s="153"/>
      <c r="WWI55" s="153"/>
      <c r="WWJ55" s="153"/>
      <c r="WWK55" s="153"/>
      <c r="WWL55" s="153"/>
      <c r="WWM55" s="153"/>
      <c r="WWN55" s="153"/>
      <c r="WWO55" s="153"/>
      <c r="WWP55" s="153"/>
      <c r="WWQ55" s="153"/>
      <c r="WWR55" s="153"/>
      <c r="WWS55" s="153"/>
      <c r="WWT55" s="153"/>
      <c r="WWU55" s="153"/>
      <c r="WWV55" s="153"/>
      <c r="WWW55" s="153"/>
      <c r="WWX55" s="153"/>
      <c r="WWY55" s="153"/>
      <c r="WWZ55" s="153"/>
      <c r="WXA55" s="153"/>
      <c r="WXB55" s="153"/>
      <c r="WXC55" s="153"/>
      <c r="WXD55" s="153"/>
      <c r="WXE55" s="153"/>
      <c r="WXF55" s="153"/>
      <c r="WXG55" s="153"/>
      <c r="WXH55" s="153"/>
      <c r="WXI55" s="153"/>
      <c r="WXJ55" s="153"/>
      <c r="WXK55" s="153"/>
      <c r="WXL55" s="153"/>
      <c r="WXM55" s="153"/>
      <c r="WXN55" s="153"/>
      <c r="WXO55" s="153"/>
      <c r="WXP55" s="153"/>
      <c r="WXQ55" s="153"/>
      <c r="WXR55" s="153"/>
      <c r="WXS55" s="153"/>
      <c r="WXT55" s="153"/>
      <c r="WXU55" s="153"/>
      <c r="WXV55" s="153"/>
      <c r="WXW55" s="153"/>
      <c r="WXX55" s="153"/>
      <c r="WXY55" s="153"/>
      <c r="WXZ55" s="153"/>
      <c r="WYA55" s="153"/>
      <c r="WYB55" s="153"/>
      <c r="WYC55" s="153"/>
      <c r="WYD55" s="153"/>
      <c r="WYE55" s="153"/>
      <c r="WYF55" s="153"/>
      <c r="WYG55" s="153"/>
      <c r="WYH55" s="153"/>
      <c r="WYI55" s="153"/>
      <c r="WYJ55" s="153"/>
      <c r="WYK55" s="153"/>
      <c r="WYL55" s="153"/>
      <c r="WYM55" s="153"/>
      <c r="WYN55" s="153"/>
      <c r="WYO55" s="153"/>
      <c r="WYP55" s="153"/>
      <c r="WYQ55" s="153"/>
      <c r="WYR55" s="153"/>
      <c r="WYS55" s="153"/>
      <c r="WYT55" s="153"/>
      <c r="WYU55" s="153"/>
      <c r="WYV55" s="153"/>
      <c r="WYW55" s="153"/>
      <c r="WYX55" s="153"/>
      <c r="WYY55" s="153"/>
      <c r="WYZ55" s="153"/>
      <c r="WZA55" s="153"/>
      <c r="WZB55" s="153"/>
      <c r="WZC55" s="153"/>
      <c r="WZD55" s="153"/>
      <c r="WZE55" s="153"/>
      <c r="WZF55" s="153"/>
      <c r="WZG55" s="153"/>
      <c r="WZH55" s="153"/>
      <c r="WZI55" s="153"/>
      <c r="WZJ55" s="153"/>
      <c r="WZK55" s="153"/>
      <c r="WZL55" s="153"/>
      <c r="WZM55" s="153"/>
      <c r="WZN55" s="153"/>
      <c r="WZO55" s="153"/>
      <c r="WZP55" s="153"/>
      <c r="WZQ55" s="153"/>
      <c r="WZR55" s="153"/>
      <c r="WZS55" s="153"/>
      <c r="WZT55" s="153"/>
      <c r="WZU55" s="153"/>
      <c r="WZV55" s="153"/>
      <c r="WZW55" s="153"/>
      <c r="WZX55" s="153"/>
      <c r="WZY55" s="153"/>
      <c r="WZZ55" s="153"/>
      <c r="XAA55" s="153"/>
      <c r="XAB55" s="153"/>
      <c r="XAC55" s="153"/>
      <c r="XAD55" s="153"/>
      <c r="XAE55" s="153"/>
      <c r="XAF55" s="153"/>
      <c r="XAG55" s="153"/>
      <c r="XAH55" s="153"/>
      <c r="XAI55" s="153"/>
      <c r="XAJ55" s="153"/>
      <c r="XAK55" s="153"/>
      <c r="XAL55" s="153"/>
      <c r="XAM55" s="153"/>
      <c r="XAN55" s="153"/>
      <c r="XAO55" s="153"/>
      <c r="XAP55" s="153"/>
      <c r="XAQ55" s="153"/>
      <c r="XAR55" s="153"/>
      <c r="XAS55" s="153"/>
      <c r="XAT55" s="153"/>
      <c r="XAU55" s="153"/>
      <c r="XAV55" s="153"/>
      <c r="XAW55" s="153"/>
      <c r="XAX55" s="153"/>
      <c r="XAY55" s="153"/>
      <c r="XAZ55" s="153"/>
      <c r="XBA55" s="153"/>
      <c r="XBB55" s="153"/>
      <c r="XBC55" s="153"/>
      <c r="XBD55" s="153"/>
      <c r="XBE55" s="153"/>
      <c r="XBF55" s="153"/>
      <c r="XBG55" s="153"/>
      <c r="XBH55" s="153"/>
      <c r="XBI55" s="153"/>
      <c r="XBJ55" s="153"/>
      <c r="XBK55" s="153"/>
      <c r="XBL55" s="153"/>
      <c r="XBM55" s="153"/>
      <c r="XBN55" s="153"/>
      <c r="XBO55" s="153"/>
      <c r="XBP55" s="153"/>
      <c r="XBQ55" s="153"/>
      <c r="XBR55" s="153"/>
      <c r="XBS55" s="153"/>
      <c r="XBT55" s="153"/>
      <c r="XBU55" s="153"/>
      <c r="XBV55" s="153"/>
      <c r="XBW55" s="153"/>
      <c r="XBX55" s="153"/>
      <c r="XBY55" s="153"/>
      <c r="XBZ55" s="153"/>
      <c r="XCA55" s="153"/>
      <c r="XCB55" s="153"/>
      <c r="XCC55" s="153"/>
      <c r="XCD55" s="153"/>
      <c r="XCE55" s="153"/>
      <c r="XCF55" s="153"/>
      <c r="XCG55" s="153"/>
      <c r="XCH55" s="153"/>
      <c r="XCI55" s="153"/>
      <c r="XCJ55" s="153"/>
      <c r="XCK55" s="153"/>
      <c r="XCL55" s="153"/>
      <c r="XCM55" s="153"/>
      <c r="XCN55" s="153"/>
      <c r="XCO55" s="153"/>
      <c r="XCP55" s="153"/>
      <c r="XCQ55" s="153"/>
      <c r="XCR55" s="153"/>
      <c r="XCS55" s="153"/>
      <c r="XCT55" s="153"/>
      <c r="XCU55" s="153"/>
      <c r="XCV55" s="153"/>
      <c r="XCW55" s="153"/>
      <c r="XCX55" s="153"/>
      <c r="XCY55" s="153"/>
      <c r="XCZ55" s="153"/>
      <c r="XDA55" s="153"/>
      <c r="XDB55" s="153"/>
      <c r="XDC55" s="153"/>
      <c r="XDD55" s="153"/>
      <c r="XDE55" s="153"/>
      <c r="XDF55" s="153"/>
      <c r="XDG55" s="153"/>
      <c r="XDH55" s="153"/>
      <c r="XDI55" s="153"/>
      <c r="XDJ55" s="153"/>
      <c r="XDK55" s="153"/>
      <c r="XDL55" s="153"/>
      <c r="XDM55" s="153"/>
      <c r="XDN55" s="153"/>
      <c r="XDO55" s="153"/>
      <c r="XDP55" s="153"/>
      <c r="XDQ55" s="153"/>
      <c r="XDR55" s="153"/>
      <c r="XDS55" s="153"/>
      <c r="XDT55" s="153"/>
      <c r="XDU55" s="153"/>
      <c r="XDV55" s="153"/>
      <c r="XDW55" s="153"/>
      <c r="XDX55" s="153"/>
      <c r="XDY55" s="153"/>
      <c r="XDZ55" s="153"/>
      <c r="XEA55" s="153"/>
      <c r="XEB55" s="153"/>
      <c r="XEC55" s="153"/>
      <c r="XED55" s="153"/>
      <c r="XEE55" s="153"/>
      <c r="XEF55" s="153"/>
      <c r="XEG55" s="153"/>
      <c r="XEH55" s="153"/>
      <c r="XEI55" s="153"/>
      <c r="XEJ55" s="153"/>
      <c r="XEK55" s="153"/>
      <c r="XEL55" s="153"/>
      <c r="XEM55" s="153"/>
      <c r="XEN55" s="153"/>
      <c r="XEO55" s="153"/>
      <c r="XEP55" s="153"/>
      <c r="XEQ55" s="153"/>
      <c r="XER55" s="153"/>
      <c r="XES55" s="153"/>
      <c r="XET55" s="153"/>
      <c r="XEU55" s="153"/>
      <c r="XEV55" s="153"/>
      <c r="XEW55" s="153"/>
      <c r="XEX55" s="153"/>
      <c r="XEY55" s="153"/>
      <c r="XEZ55" s="153"/>
      <c r="XFA55" s="153"/>
      <c r="XFB55" s="153"/>
      <c r="XFC55" s="153"/>
      <c r="XFD55" s="153"/>
    </row>
    <row r="56" spans="1:16384" customFormat="1" ht="38.25" customHeight="1"/>
    <row r="57" spans="1:16384" customFormat="1" ht="38.25" customHeight="1"/>
    <row r="58" spans="1:16384" ht="18" customHeight="1">
      <c r="B58" s="158"/>
      <c r="C58" s="158"/>
      <c r="W58" s="157"/>
      <c r="X58" s="156"/>
      <c r="Y58" s="156"/>
      <c r="Z58" s="156"/>
      <c r="AA58" s="156"/>
      <c r="AB58" s="156"/>
      <c r="AC58" s="156"/>
      <c r="AD58" s="156"/>
      <c r="AE58" s="156"/>
      <c r="AF58" s="156"/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153"/>
      <c r="AR58" s="153"/>
      <c r="AS58" s="153"/>
      <c r="AT58" s="153"/>
      <c r="AU58" s="153"/>
      <c r="AV58" s="153"/>
      <c r="AW58" s="153"/>
      <c r="AX58" s="153"/>
      <c r="AY58" s="153"/>
      <c r="AZ58" s="153"/>
      <c r="BA58" s="153"/>
      <c r="BB58" s="153"/>
      <c r="BC58" s="153"/>
      <c r="BD58" s="153"/>
      <c r="BE58" s="153"/>
      <c r="BF58" s="153"/>
      <c r="BG58" s="153"/>
      <c r="BH58" s="153"/>
      <c r="BI58" s="153"/>
      <c r="BJ58" s="153"/>
      <c r="BK58" s="153"/>
      <c r="BL58" s="153"/>
      <c r="BM58" s="153"/>
      <c r="BN58" s="153"/>
      <c r="BO58" s="153"/>
      <c r="BP58" s="153"/>
      <c r="BQ58" s="153"/>
      <c r="BR58" s="153"/>
      <c r="BS58" s="153"/>
      <c r="BT58" s="153"/>
      <c r="BU58" s="153"/>
      <c r="BV58" s="153"/>
      <c r="BW58" s="153"/>
      <c r="BX58" s="153"/>
      <c r="BY58" s="153"/>
      <c r="BZ58" s="153"/>
      <c r="CA58" s="153"/>
      <c r="CB58" s="153"/>
      <c r="CC58" s="153"/>
      <c r="CD58" s="153"/>
      <c r="CE58" s="153"/>
      <c r="CF58" s="153"/>
      <c r="CG58" s="153"/>
      <c r="CH58" s="153"/>
      <c r="CI58" s="153"/>
      <c r="CJ58" s="153"/>
      <c r="CK58" s="153"/>
      <c r="CL58" s="153"/>
      <c r="CM58" s="153"/>
      <c r="CN58" s="153"/>
      <c r="CO58" s="153"/>
      <c r="CP58" s="153"/>
      <c r="CQ58" s="153"/>
      <c r="CR58" s="153"/>
      <c r="CS58" s="153"/>
      <c r="CT58" s="153"/>
      <c r="CU58" s="153"/>
      <c r="CV58" s="153"/>
      <c r="CW58" s="153"/>
      <c r="CX58" s="153"/>
      <c r="CY58" s="153"/>
      <c r="CZ58" s="153"/>
      <c r="DA58" s="153"/>
      <c r="DB58" s="153"/>
      <c r="DC58" s="153"/>
      <c r="DD58" s="153"/>
      <c r="DE58" s="153"/>
      <c r="DF58" s="153"/>
      <c r="DG58" s="153"/>
      <c r="DH58" s="153"/>
      <c r="DI58" s="153"/>
      <c r="DJ58" s="153"/>
      <c r="DK58" s="153"/>
      <c r="DL58" s="153"/>
      <c r="DM58" s="153"/>
      <c r="DN58" s="153"/>
      <c r="DO58" s="153"/>
      <c r="DP58" s="153"/>
      <c r="DQ58" s="153"/>
      <c r="DR58" s="153"/>
      <c r="DS58" s="153"/>
      <c r="DT58" s="153"/>
      <c r="DU58" s="153"/>
      <c r="DV58" s="153"/>
      <c r="DW58" s="153"/>
      <c r="DX58" s="153"/>
      <c r="DY58" s="153"/>
      <c r="DZ58" s="153"/>
      <c r="EA58" s="153"/>
      <c r="EB58" s="153"/>
      <c r="EC58" s="153"/>
      <c r="ED58" s="153"/>
      <c r="EE58" s="153"/>
      <c r="EF58" s="153"/>
      <c r="EG58" s="153"/>
      <c r="EH58" s="153"/>
      <c r="EI58" s="153"/>
      <c r="EJ58" s="153"/>
      <c r="EK58" s="153"/>
      <c r="EL58" s="153"/>
      <c r="EM58" s="153"/>
      <c r="EN58" s="153"/>
      <c r="EO58" s="153"/>
      <c r="EP58" s="153"/>
      <c r="EQ58" s="153"/>
      <c r="ER58" s="153"/>
      <c r="ES58" s="153"/>
      <c r="ET58" s="153"/>
      <c r="EU58" s="153"/>
      <c r="EV58" s="153"/>
      <c r="EW58" s="153"/>
      <c r="EX58" s="153"/>
      <c r="EY58" s="153"/>
      <c r="EZ58" s="153"/>
      <c r="FA58" s="153"/>
      <c r="FB58" s="153"/>
      <c r="FC58" s="153"/>
      <c r="FD58" s="153"/>
      <c r="FE58" s="153"/>
      <c r="FF58" s="153"/>
      <c r="FG58" s="153"/>
      <c r="FH58" s="153"/>
      <c r="FI58" s="153"/>
      <c r="FJ58" s="153"/>
      <c r="FK58" s="153"/>
      <c r="FL58" s="153"/>
      <c r="FM58" s="153"/>
      <c r="FN58" s="153"/>
      <c r="FO58" s="153"/>
      <c r="FP58" s="153"/>
      <c r="FQ58" s="153"/>
      <c r="FR58" s="153"/>
      <c r="FS58" s="153"/>
      <c r="FT58" s="153"/>
      <c r="FU58" s="153"/>
      <c r="FV58" s="153"/>
      <c r="FW58" s="153"/>
      <c r="FX58" s="153"/>
      <c r="FY58" s="153"/>
      <c r="FZ58" s="153"/>
      <c r="GA58" s="153"/>
      <c r="GB58" s="153"/>
      <c r="GC58" s="153"/>
      <c r="GD58" s="153"/>
      <c r="GE58" s="153"/>
      <c r="GF58" s="153"/>
      <c r="GG58" s="153"/>
      <c r="GH58" s="153"/>
      <c r="GI58" s="153"/>
      <c r="GJ58" s="153"/>
      <c r="GK58" s="153"/>
      <c r="GL58" s="153"/>
      <c r="GM58" s="153"/>
      <c r="GN58" s="153"/>
      <c r="GO58" s="153"/>
      <c r="GP58" s="153"/>
      <c r="GQ58" s="153"/>
      <c r="GR58" s="153"/>
      <c r="GS58" s="153"/>
      <c r="GT58" s="153"/>
      <c r="GU58" s="153"/>
      <c r="GV58" s="153"/>
      <c r="GW58" s="153"/>
      <c r="GX58" s="153"/>
      <c r="GY58" s="153"/>
      <c r="GZ58" s="153"/>
      <c r="HA58" s="153"/>
      <c r="HB58" s="153"/>
      <c r="HC58" s="153"/>
      <c r="HD58" s="153"/>
      <c r="HE58" s="153"/>
      <c r="HF58" s="153"/>
      <c r="HG58" s="153"/>
      <c r="HH58" s="153"/>
      <c r="HI58" s="153"/>
      <c r="HJ58" s="153"/>
      <c r="HK58" s="153"/>
      <c r="HL58" s="153"/>
      <c r="HM58" s="153"/>
      <c r="HN58" s="153"/>
      <c r="HO58" s="153"/>
      <c r="HP58" s="153"/>
      <c r="HQ58" s="153"/>
      <c r="HR58" s="153"/>
      <c r="HS58" s="153"/>
      <c r="HT58" s="153"/>
      <c r="HU58" s="153"/>
      <c r="HV58" s="153"/>
      <c r="HW58" s="153"/>
      <c r="HX58" s="153"/>
      <c r="HY58" s="153"/>
      <c r="HZ58" s="153"/>
      <c r="IA58" s="153"/>
      <c r="IB58" s="153"/>
      <c r="IC58" s="153"/>
      <c r="ID58" s="153"/>
      <c r="IE58" s="153"/>
      <c r="IF58" s="153"/>
      <c r="IG58" s="153"/>
      <c r="IH58" s="153"/>
      <c r="II58" s="153"/>
      <c r="IJ58" s="153"/>
      <c r="IK58" s="153"/>
      <c r="IL58" s="153"/>
      <c r="IM58" s="153"/>
      <c r="IN58" s="153"/>
      <c r="IO58" s="153"/>
      <c r="IP58" s="153"/>
      <c r="IQ58" s="153"/>
      <c r="IR58" s="153"/>
      <c r="IS58" s="153"/>
      <c r="IT58" s="153"/>
      <c r="IU58" s="153"/>
      <c r="IV58" s="153"/>
      <c r="IW58" s="153"/>
      <c r="IX58" s="153"/>
      <c r="IY58" s="153"/>
      <c r="IZ58" s="153"/>
      <c r="JA58" s="153"/>
      <c r="JB58" s="153"/>
      <c r="JC58" s="153"/>
      <c r="JD58" s="153"/>
      <c r="JE58" s="153"/>
      <c r="JF58" s="153"/>
      <c r="JG58" s="153"/>
      <c r="JH58" s="153"/>
      <c r="JI58" s="153"/>
      <c r="JJ58" s="153"/>
      <c r="JK58" s="153"/>
      <c r="JL58" s="153"/>
      <c r="JM58" s="153"/>
      <c r="JN58" s="153"/>
      <c r="JO58" s="153"/>
      <c r="JP58" s="153"/>
      <c r="JQ58" s="153"/>
      <c r="JR58" s="153"/>
      <c r="JS58" s="153"/>
      <c r="JT58" s="153"/>
      <c r="JU58" s="153"/>
      <c r="JV58" s="153"/>
      <c r="JW58" s="153"/>
      <c r="JX58" s="153"/>
      <c r="JY58" s="153"/>
      <c r="JZ58" s="153"/>
      <c r="KA58" s="153"/>
      <c r="KB58" s="153"/>
      <c r="KC58" s="153"/>
      <c r="KD58" s="153"/>
      <c r="KE58" s="153"/>
      <c r="KF58" s="153"/>
      <c r="KG58" s="153"/>
      <c r="KH58" s="153"/>
      <c r="KI58" s="153"/>
      <c r="KJ58" s="153"/>
      <c r="KK58" s="153"/>
      <c r="KL58" s="153"/>
      <c r="KM58" s="153"/>
      <c r="KN58" s="153"/>
      <c r="KO58" s="153"/>
      <c r="KP58" s="153"/>
      <c r="KQ58" s="153"/>
      <c r="KR58" s="153"/>
      <c r="KS58" s="153"/>
      <c r="KT58" s="153"/>
      <c r="KU58" s="153"/>
      <c r="KV58" s="153"/>
      <c r="KW58" s="153"/>
      <c r="KX58" s="153"/>
      <c r="KY58" s="153"/>
      <c r="KZ58" s="153"/>
      <c r="LA58" s="153"/>
      <c r="LB58" s="153"/>
      <c r="LC58" s="153"/>
      <c r="LD58" s="153"/>
      <c r="LE58" s="153"/>
      <c r="LF58" s="153"/>
      <c r="LG58" s="153"/>
      <c r="LH58" s="153"/>
      <c r="LI58" s="153"/>
      <c r="LJ58" s="153"/>
      <c r="LK58" s="153"/>
      <c r="LL58" s="153"/>
      <c r="LM58" s="153"/>
      <c r="LN58" s="153"/>
      <c r="LO58" s="153"/>
      <c r="LP58" s="153"/>
      <c r="LQ58" s="153"/>
      <c r="LR58" s="153"/>
      <c r="LS58" s="153"/>
      <c r="LT58" s="153"/>
      <c r="LU58" s="153"/>
      <c r="LV58" s="153"/>
      <c r="LW58" s="153"/>
      <c r="LX58" s="153"/>
      <c r="LY58" s="153"/>
      <c r="LZ58" s="153"/>
      <c r="MA58" s="153"/>
      <c r="MB58" s="153"/>
      <c r="MC58" s="153"/>
      <c r="MD58" s="153"/>
      <c r="ME58" s="153"/>
      <c r="MF58" s="153"/>
      <c r="MG58" s="153"/>
      <c r="MH58" s="153"/>
      <c r="MI58" s="153"/>
      <c r="MJ58" s="153"/>
      <c r="MK58" s="153"/>
      <c r="ML58" s="153"/>
      <c r="MM58" s="153"/>
      <c r="MN58" s="153"/>
      <c r="MO58" s="153"/>
      <c r="MP58" s="153"/>
      <c r="MQ58" s="153"/>
      <c r="MR58" s="153"/>
      <c r="MS58" s="153"/>
      <c r="MT58" s="153"/>
      <c r="MU58" s="153"/>
      <c r="MV58" s="153"/>
      <c r="MW58" s="153"/>
      <c r="MX58" s="153"/>
      <c r="MY58" s="153"/>
      <c r="MZ58" s="153"/>
      <c r="NA58" s="153"/>
      <c r="NB58" s="153"/>
      <c r="NC58" s="153"/>
      <c r="ND58" s="153"/>
      <c r="NE58" s="153"/>
      <c r="NF58" s="153"/>
      <c r="NG58" s="153"/>
      <c r="NH58" s="153"/>
      <c r="NI58" s="153"/>
      <c r="NJ58" s="153"/>
      <c r="NK58" s="153"/>
      <c r="NL58" s="153"/>
      <c r="NM58" s="153"/>
      <c r="NN58" s="153"/>
      <c r="NO58" s="153"/>
      <c r="NP58" s="153"/>
      <c r="NQ58" s="153"/>
      <c r="NR58" s="153"/>
      <c r="NS58" s="153"/>
      <c r="NT58" s="153"/>
      <c r="NU58" s="153"/>
      <c r="NV58" s="153"/>
      <c r="NW58" s="153"/>
      <c r="NX58" s="153"/>
      <c r="NY58" s="153"/>
      <c r="NZ58" s="153"/>
      <c r="OA58" s="153"/>
      <c r="OB58" s="153"/>
      <c r="OC58" s="153"/>
      <c r="OD58" s="153"/>
      <c r="OE58" s="153"/>
      <c r="OF58" s="153"/>
      <c r="OG58" s="153"/>
      <c r="OH58" s="153"/>
      <c r="OI58" s="153"/>
      <c r="OJ58" s="153"/>
      <c r="OK58" s="153"/>
      <c r="OL58" s="153"/>
      <c r="OM58" s="153"/>
      <c r="ON58" s="153"/>
      <c r="OO58" s="153"/>
      <c r="OP58" s="153"/>
      <c r="OQ58" s="153"/>
      <c r="OR58" s="153"/>
      <c r="OS58" s="153"/>
      <c r="OT58" s="153"/>
      <c r="OU58" s="153"/>
      <c r="OV58" s="153"/>
      <c r="OW58" s="153"/>
      <c r="OX58" s="153"/>
      <c r="OY58" s="153"/>
      <c r="OZ58" s="153"/>
      <c r="PA58" s="153"/>
      <c r="PB58" s="153"/>
      <c r="PC58" s="153"/>
      <c r="PD58" s="153"/>
      <c r="PE58" s="153"/>
      <c r="PF58" s="153"/>
      <c r="PG58" s="153"/>
      <c r="PH58" s="153"/>
      <c r="PI58" s="153"/>
      <c r="PJ58" s="153"/>
      <c r="PK58" s="153"/>
      <c r="PL58" s="153"/>
      <c r="PM58" s="153"/>
      <c r="PN58" s="153"/>
      <c r="PO58" s="153"/>
      <c r="PP58" s="153"/>
      <c r="PQ58" s="153"/>
      <c r="PR58" s="153"/>
      <c r="PS58" s="153"/>
      <c r="PT58" s="153"/>
      <c r="PU58" s="153"/>
      <c r="PV58" s="153"/>
      <c r="PW58" s="153"/>
      <c r="PX58" s="153"/>
      <c r="PY58" s="153"/>
      <c r="PZ58" s="153"/>
      <c r="QA58" s="153"/>
      <c r="QB58" s="153"/>
      <c r="QC58" s="153"/>
      <c r="QD58" s="153"/>
      <c r="QE58" s="153"/>
      <c r="QF58" s="153"/>
      <c r="QG58" s="153"/>
      <c r="QH58" s="153"/>
      <c r="QI58" s="153"/>
      <c r="QJ58" s="153"/>
      <c r="QK58" s="153"/>
      <c r="QL58" s="153"/>
      <c r="QM58" s="153"/>
      <c r="QN58" s="153"/>
      <c r="QO58" s="153"/>
      <c r="QP58" s="153"/>
      <c r="QQ58" s="153"/>
      <c r="QR58" s="153"/>
      <c r="QS58" s="153"/>
      <c r="QT58" s="153"/>
      <c r="QU58" s="153"/>
      <c r="QV58" s="153"/>
      <c r="QW58" s="153"/>
      <c r="QX58" s="153"/>
      <c r="QY58" s="153"/>
      <c r="QZ58" s="153"/>
      <c r="RA58" s="153"/>
      <c r="RB58" s="153"/>
      <c r="RC58" s="153"/>
      <c r="RD58" s="153"/>
      <c r="RE58" s="153"/>
      <c r="RF58" s="153"/>
      <c r="RG58" s="153"/>
      <c r="RH58" s="153"/>
      <c r="RI58" s="153"/>
      <c r="RJ58" s="153"/>
      <c r="RK58" s="153"/>
      <c r="RL58" s="153"/>
      <c r="RM58" s="153"/>
      <c r="RN58" s="153"/>
      <c r="RO58" s="153"/>
      <c r="RP58" s="153"/>
      <c r="RQ58" s="153"/>
      <c r="RR58" s="153"/>
      <c r="RS58" s="153"/>
      <c r="RT58" s="153"/>
      <c r="RU58" s="153"/>
      <c r="RV58" s="153"/>
      <c r="RW58" s="153"/>
      <c r="RX58" s="153"/>
      <c r="RY58" s="153"/>
      <c r="RZ58" s="153"/>
      <c r="SA58" s="153"/>
      <c r="SB58" s="153"/>
      <c r="SC58" s="153"/>
      <c r="SD58" s="153"/>
      <c r="SE58" s="153"/>
      <c r="SF58" s="153"/>
      <c r="SG58" s="153"/>
      <c r="SH58" s="153"/>
      <c r="SI58" s="153"/>
      <c r="SJ58" s="153"/>
      <c r="SK58" s="153"/>
      <c r="SL58" s="153"/>
      <c r="SM58" s="153"/>
      <c r="SN58" s="153"/>
      <c r="SO58" s="153"/>
      <c r="SP58" s="153"/>
      <c r="SQ58" s="153"/>
      <c r="SR58" s="153"/>
      <c r="SS58" s="153"/>
      <c r="ST58" s="153"/>
      <c r="SU58" s="153"/>
      <c r="SV58" s="153"/>
      <c r="SW58" s="153"/>
      <c r="SX58" s="153"/>
      <c r="SY58" s="153"/>
      <c r="SZ58" s="153"/>
      <c r="TA58" s="153"/>
      <c r="TB58" s="153"/>
      <c r="TC58" s="153"/>
      <c r="TD58" s="153"/>
      <c r="TE58" s="153"/>
      <c r="TF58" s="153"/>
      <c r="TG58" s="153"/>
      <c r="TH58" s="153"/>
      <c r="TI58" s="153"/>
      <c r="TJ58" s="153"/>
      <c r="TK58" s="153"/>
      <c r="TL58" s="153"/>
      <c r="TM58" s="153"/>
      <c r="TN58" s="153"/>
      <c r="TO58" s="153"/>
      <c r="TP58" s="153"/>
      <c r="TQ58" s="153"/>
      <c r="TR58" s="153"/>
      <c r="TS58" s="153"/>
      <c r="TT58" s="153"/>
      <c r="TU58" s="153"/>
      <c r="TV58" s="153"/>
      <c r="TW58" s="153"/>
      <c r="TX58" s="153"/>
      <c r="TY58" s="153"/>
      <c r="TZ58" s="153"/>
      <c r="UA58" s="153"/>
      <c r="UB58" s="153"/>
      <c r="UC58" s="153"/>
      <c r="UD58" s="153"/>
      <c r="UE58" s="153"/>
      <c r="UF58" s="153"/>
      <c r="UG58" s="153"/>
      <c r="UH58" s="153"/>
      <c r="UI58" s="153"/>
      <c r="UJ58" s="153"/>
      <c r="UK58" s="153"/>
      <c r="UL58" s="153"/>
      <c r="UM58" s="153"/>
      <c r="UN58" s="153"/>
      <c r="UO58" s="153"/>
      <c r="UP58" s="153"/>
      <c r="UQ58" s="153"/>
      <c r="UR58" s="153"/>
      <c r="US58" s="153"/>
      <c r="UT58" s="153"/>
      <c r="UU58" s="153"/>
      <c r="UV58" s="153"/>
      <c r="UW58" s="153"/>
      <c r="UX58" s="153"/>
      <c r="UY58" s="153"/>
      <c r="UZ58" s="153"/>
      <c r="VA58" s="153"/>
      <c r="VB58" s="153"/>
      <c r="VC58" s="153"/>
      <c r="VD58" s="153"/>
      <c r="VE58" s="153"/>
      <c r="VF58" s="153"/>
      <c r="VG58" s="153"/>
      <c r="VH58" s="153"/>
      <c r="VI58" s="153"/>
      <c r="VJ58" s="153"/>
      <c r="VK58" s="153"/>
      <c r="VL58" s="153"/>
      <c r="VM58" s="153"/>
      <c r="VN58" s="153"/>
      <c r="VO58" s="153"/>
      <c r="VP58" s="153"/>
      <c r="VQ58" s="153"/>
      <c r="VR58" s="153"/>
      <c r="VS58" s="153"/>
      <c r="VT58" s="153"/>
      <c r="VU58" s="153"/>
      <c r="VV58" s="153"/>
      <c r="VW58" s="153"/>
      <c r="VX58" s="153"/>
      <c r="VY58" s="153"/>
      <c r="VZ58" s="153"/>
      <c r="WA58" s="153"/>
      <c r="WB58" s="153"/>
      <c r="WC58" s="153"/>
      <c r="WD58" s="153"/>
      <c r="WE58" s="153"/>
      <c r="WF58" s="153"/>
      <c r="WG58" s="153"/>
      <c r="WH58" s="153"/>
      <c r="WI58" s="153"/>
      <c r="WJ58" s="153"/>
      <c r="WK58" s="153"/>
      <c r="WL58" s="153"/>
      <c r="WM58" s="153"/>
      <c r="WN58" s="153"/>
      <c r="WO58" s="153"/>
      <c r="WP58" s="153"/>
      <c r="WQ58" s="153"/>
      <c r="WR58" s="153"/>
      <c r="WS58" s="153"/>
      <c r="WT58" s="153"/>
      <c r="WU58" s="153"/>
      <c r="WV58" s="153"/>
      <c r="WW58" s="153"/>
      <c r="WX58" s="153"/>
      <c r="WY58" s="153"/>
      <c r="WZ58" s="153"/>
      <c r="XA58" s="153"/>
      <c r="XB58" s="153"/>
      <c r="XC58" s="153"/>
      <c r="XD58" s="153"/>
      <c r="XE58" s="153"/>
      <c r="XF58" s="153"/>
      <c r="XG58" s="153"/>
      <c r="XH58" s="153"/>
      <c r="XI58" s="153"/>
      <c r="XJ58" s="153"/>
      <c r="XK58" s="153"/>
      <c r="XL58" s="153"/>
      <c r="XM58" s="153"/>
      <c r="XN58" s="153"/>
      <c r="XO58" s="153"/>
      <c r="XP58" s="153"/>
      <c r="XQ58" s="153"/>
      <c r="XR58" s="153"/>
      <c r="XS58" s="153"/>
      <c r="XT58" s="153"/>
      <c r="XU58" s="153"/>
      <c r="XV58" s="153"/>
      <c r="XW58" s="153"/>
      <c r="XX58" s="153"/>
      <c r="XY58" s="153"/>
      <c r="XZ58" s="153"/>
      <c r="YA58" s="153"/>
      <c r="YB58" s="153"/>
      <c r="YC58" s="153"/>
      <c r="YD58" s="153"/>
      <c r="YE58" s="153"/>
      <c r="YF58" s="153"/>
      <c r="YG58" s="153"/>
      <c r="YH58" s="153"/>
      <c r="YI58" s="153"/>
      <c r="YJ58" s="153"/>
      <c r="YK58" s="153"/>
      <c r="YL58" s="153"/>
      <c r="YM58" s="153"/>
      <c r="YN58" s="153"/>
      <c r="YO58" s="153"/>
      <c r="YP58" s="153"/>
      <c r="YQ58" s="153"/>
      <c r="YR58" s="153"/>
      <c r="YS58" s="153"/>
      <c r="YT58" s="153"/>
      <c r="YU58" s="153"/>
      <c r="YV58" s="153"/>
      <c r="YW58" s="153"/>
      <c r="YX58" s="153"/>
      <c r="YY58" s="153"/>
      <c r="YZ58" s="153"/>
      <c r="ZA58" s="153"/>
      <c r="ZB58" s="153"/>
      <c r="ZC58" s="153"/>
      <c r="ZD58" s="153"/>
      <c r="ZE58" s="153"/>
      <c r="ZF58" s="153"/>
      <c r="ZG58" s="153"/>
      <c r="ZH58" s="153"/>
      <c r="ZI58" s="153"/>
      <c r="ZJ58" s="153"/>
      <c r="ZK58" s="153"/>
      <c r="ZL58" s="153"/>
      <c r="ZM58" s="153"/>
      <c r="ZN58" s="153"/>
      <c r="ZO58" s="153"/>
      <c r="ZP58" s="153"/>
      <c r="ZQ58" s="153"/>
      <c r="ZR58" s="153"/>
      <c r="ZS58" s="153"/>
      <c r="ZT58" s="153"/>
      <c r="ZU58" s="153"/>
      <c r="ZV58" s="153"/>
      <c r="ZW58" s="153"/>
      <c r="ZX58" s="153"/>
      <c r="ZY58" s="153"/>
      <c r="ZZ58" s="153"/>
      <c r="AAA58" s="153"/>
      <c r="AAB58" s="153"/>
      <c r="AAC58" s="153"/>
      <c r="AAD58" s="153"/>
      <c r="AAE58" s="153"/>
      <c r="AAF58" s="153"/>
      <c r="AAG58" s="153"/>
      <c r="AAH58" s="153"/>
      <c r="AAI58" s="153"/>
      <c r="AAJ58" s="153"/>
      <c r="AAK58" s="153"/>
      <c r="AAL58" s="153"/>
      <c r="AAM58" s="153"/>
      <c r="AAN58" s="153"/>
      <c r="AAO58" s="153"/>
      <c r="AAP58" s="153"/>
      <c r="AAQ58" s="153"/>
      <c r="AAR58" s="153"/>
      <c r="AAS58" s="153"/>
      <c r="AAT58" s="153"/>
      <c r="AAU58" s="153"/>
      <c r="AAV58" s="153"/>
      <c r="AAW58" s="153"/>
      <c r="AAX58" s="153"/>
      <c r="AAY58" s="153"/>
      <c r="AAZ58" s="153"/>
      <c r="ABA58" s="153"/>
      <c r="ABB58" s="153"/>
      <c r="ABC58" s="153"/>
      <c r="ABD58" s="153"/>
      <c r="ABE58" s="153"/>
      <c r="ABF58" s="153"/>
      <c r="ABG58" s="153"/>
      <c r="ABH58" s="153"/>
      <c r="ABI58" s="153"/>
      <c r="ABJ58" s="153"/>
      <c r="ABK58" s="153"/>
      <c r="ABL58" s="153"/>
      <c r="ABM58" s="153"/>
      <c r="ABN58" s="153"/>
      <c r="ABO58" s="153"/>
      <c r="ABP58" s="153"/>
      <c r="ABQ58" s="153"/>
      <c r="ABR58" s="153"/>
      <c r="ABS58" s="153"/>
      <c r="ABT58" s="153"/>
      <c r="ABU58" s="153"/>
      <c r="ABV58" s="153"/>
      <c r="ABW58" s="153"/>
      <c r="ABX58" s="153"/>
      <c r="ABY58" s="153"/>
      <c r="ABZ58" s="153"/>
      <c r="ACA58" s="153"/>
      <c r="ACB58" s="153"/>
      <c r="ACC58" s="153"/>
      <c r="ACD58" s="153"/>
      <c r="ACE58" s="153"/>
      <c r="ACF58" s="153"/>
      <c r="ACG58" s="153"/>
      <c r="ACH58" s="153"/>
      <c r="ACI58" s="153"/>
      <c r="ACJ58" s="153"/>
      <c r="ACK58" s="153"/>
      <c r="ACL58" s="153"/>
      <c r="ACM58" s="153"/>
      <c r="ACN58" s="153"/>
      <c r="ACO58" s="153"/>
      <c r="ACP58" s="153"/>
      <c r="ACQ58" s="153"/>
      <c r="ACR58" s="153"/>
      <c r="ACS58" s="153"/>
      <c r="ACT58" s="153"/>
      <c r="ACU58" s="153"/>
      <c r="ACV58" s="153"/>
      <c r="ACW58" s="153"/>
      <c r="ACX58" s="153"/>
      <c r="ACY58" s="153"/>
      <c r="ACZ58" s="153"/>
      <c r="ADA58" s="153"/>
      <c r="ADB58" s="153"/>
      <c r="ADC58" s="153"/>
      <c r="ADD58" s="153"/>
      <c r="ADE58" s="153"/>
      <c r="ADF58" s="153"/>
      <c r="ADG58" s="153"/>
      <c r="ADH58" s="153"/>
      <c r="ADI58" s="153"/>
      <c r="ADJ58" s="153"/>
      <c r="ADK58" s="153"/>
      <c r="ADL58" s="153"/>
      <c r="ADM58" s="153"/>
      <c r="ADN58" s="153"/>
      <c r="ADO58" s="153"/>
      <c r="ADP58" s="153"/>
      <c r="ADQ58" s="153"/>
      <c r="ADR58" s="153"/>
      <c r="ADS58" s="153"/>
      <c r="ADT58" s="153"/>
      <c r="ADU58" s="153"/>
      <c r="ADV58" s="153"/>
      <c r="ADW58" s="153"/>
      <c r="ADX58" s="153"/>
      <c r="ADY58" s="153"/>
      <c r="ADZ58" s="153"/>
      <c r="AEA58" s="153"/>
      <c r="AEB58" s="153"/>
      <c r="AEC58" s="153"/>
      <c r="AED58" s="153"/>
      <c r="AEE58" s="153"/>
      <c r="AEF58" s="153"/>
      <c r="AEG58" s="153"/>
      <c r="AEH58" s="153"/>
      <c r="AEI58" s="153"/>
      <c r="AEJ58" s="153"/>
      <c r="AEK58" s="153"/>
      <c r="AEL58" s="153"/>
      <c r="AEM58" s="153"/>
      <c r="AEN58" s="153"/>
      <c r="AEO58" s="153"/>
      <c r="AEP58" s="153"/>
      <c r="AEQ58" s="153"/>
      <c r="AER58" s="153"/>
      <c r="AES58" s="153"/>
      <c r="AET58" s="153"/>
      <c r="AEU58" s="153"/>
      <c r="AEV58" s="153"/>
      <c r="AEW58" s="153"/>
      <c r="AEX58" s="153"/>
      <c r="AEY58" s="153"/>
      <c r="AEZ58" s="153"/>
      <c r="AFA58" s="153"/>
      <c r="AFB58" s="153"/>
      <c r="AFC58" s="153"/>
      <c r="AFD58" s="153"/>
      <c r="AFE58" s="153"/>
      <c r="AFF58" s="153"/>
      <c r="AFG58" s="153"/>
      <c r="AFH58" s="153"/>
      <c r="AFI58" s="153"/>
      <c r="AFJ58" s="153"/>
      <c r="AFK58" s="153"/>
      <c r="AFL58" s="153"/>
      <c r="AFM58" s="153"/>
      <c r="AFN58" s="153"/>
      <c r="AFO58" s="153"/>
      <c r="AFP58" s="153"/>
      <c r="AFQ58" s="153"/>
      <c r="AFR58" s="153"/>
      <c r="AFS58" s="153"/>
      <c r="AFT58" s="153"/>
      <c r="AFU58" s="153"/>
      <c r="AFV58" s="153"/>
      <c r="AFW58" s="153"/>
      <c r="AFX58" s="153"/>
      <c r="AFY58" s="153"/>
      <c r="AFZ58" s="153"/>
      <c r="AGA58" s="153"/>
      <c r="AGB58" s="153"/>
      <c r="AGC58" s="153"/>
      <c r="AGD58" s="153"/>
      <c r="AGE58" s="153"/>
      <c r="AGF58" s="153"/>
      <c r="AGG58" s="153"/>
      <c r="AGH58" s="153"/>
      <c r="AGI58" s="153"/>
      <c r="AGJ58" s="153"/>
      <c r="AGK58" s="153"/>
      <c r="AGL58" s="153"/>
      <c r="AGM58" s="153"/>
      <c r="AGN58" s="153"/>
      <c r="AGO58" s="153"/>
      <c r="AGP58" s="153"/>
      <c r="AGQ58" s="153"/>
      <c r="AGR58" s="153"/>
      <c r="AGS58" s="153"/>
      <c r="AGT58" s="153"/>
      <c r="AGU58" s="153"/>
      <c r="AGV58" s="153"/>
      <c r="AGW58" s="153"/>
      <c r="AGX58" s="153"/>
      <c r="AGY58" s="153"/>
      <c r="AGZ58" s="153"/>
      <c r="AHA58" s="153"/>
      <c r="AHB58" s="153"/>
      <c r="AHC58" s="153"/>
      <c r="AHD58" s="153"/>
      <c r="AHE58" s="153"/>
      <c r="AHF58" s="153"/>
      <c r="AHG58" s="153"/>
      <c r="AHH58" s="153"/>
      <c r="AHI58" s="153"/>
      <c r="AHJ58" s="153"/>
      <c r="AHK58" s="153"/>
      <c r="AHL58" s="153"/>
      <c r="AHM58" s="153"/>
      <c r="AHN58" s="153"/>
      <c r="AHO58" s="153"/>
      <c r="AHP58" s="153"/>
      <c r="AHQ58" s="153"/>
      <c r="AHR58" s="153"/>
      <c r="AHS58" s="153"/>
      <c r="AHT58" s="153"/>
      <c r="AHU58" s="153"/>
      <c r="AHV58" s="153"/>
      <c r="AHW58" s="153"/>
      <c r="AHX58" s="153"/>
      <c r="AHY58" s="153"/>
      <c r="AHZ58" s="153"/>
      <c r="AIA58" s="153"/>
      <c r="AIB58" s="153"/>
      <c r="AIC58" s="153"/>
      <c r="AID58" s="153"/>
      <c r="AIE58" s="153"/>
      <c r="AIF58" s="153"/>
      <c r="AIG58" s="153"/>
      <c r="AIH58" s="153"/>
      <c r="AII58" s="153"/>
      <c r="AIJ58" s="153"/>
      <c r="AIK58" s="153"/>
      <c r="AIL58" s="153"/>
      <c r="AIM58" s="153"/>
      <c r="AIN58" s="153"/>
      <c r="AIO58" s="153"/>
      <c r="AIP58" s="153"/>
      <c r="AIQ58" s="153"/>
      <c r="AIR58" s="153"/>
      <c r="AIS58" s="153"/>
      <c r="AIT58" s="153"/>
      <c r="AIU58" s="153"/>
      <c r="AIV58" s="153"/>
      <c r="AIW58" s="153"/>
      <c r="AIX58" s="153"/>
      <c r="AIY58" s="153"/>
      <c r="AIZ58" s="153"/>
      <c r="AJA58" s="153"/>
      <c r="AJB58" s="153"/>
      <c r="AJC58" s="153"/>
      <c r="AJD58" s="153"/>
      <c r="AJE58" s="153"/>
      <c r="AJF58" s="153"/>
      <c r="AJG58" s="153"/>
      <c r="AJH58" s="153"/>
      <c r="AJI58" s="153"/>
      <c r="AJJ58" s="153"/>
      <c r="AJK58" s="153"/>
      <c r="AJL58" s="153"/>
      <c r="AJM58" s="153"/>
      <c r="AJN58" s="153"/>
      <c r="AJO58" s="153"/>
      <c r="AJP58" s="153"/>
      <c r="AJQ58" s="153"/>
      <c r="AJR58" s="153"/>
      <c r="AJS58" s="153"/>
      <c r="AJT58" s="153"/>
      <c r="AJU58" s="153"/>
      <c r="AJV58" s="153"/>
      <c r="AJW58" s="153"/>
      <c r="AJX58" s="153"/>
      <c r="AJY58" s="153"/>
      <c r="AJZ58" s="153"/>
      <c r="AKA58" s="153"/>
      <c r="AKB58" s="153"/>
      <c r="AKC58" s="153"/>
      <c r="AKD58" s="153"/>
      <c r="AKE58" s="153"/>
      <c r="AKF58" s="153"/>
      <c r="AKG58" s="153"/>
      <c r="AKH58" s="153"/>
      <c r="AKI58" s="153"/>
      <c r="AKJ58" s="153"/>
      <c r="AKK58" s="153"/>
      <c r="AKL58" s="153"/>
      <c r="AKM58" s="153"/>
      <c r="AKN58" s="153"/>
      <c r="AKO58" s="153"/>
      <c r="AKP58" s="153"/>
      <c r="AKQ58" s="153"/>
      <c r="AKR58" s="153"/>
      <c r="AKS58" s="153"/>
      <c r="AKT58" s="153"/>
      <c r="AKU58" s="153"/>
      <c r="AKV58" s="153"/>
      <c r="AKW58" s="153"/>
      <c r="AKX58" s="153"/>
      <c r="AKY58" s="153"/>
      <c r="AKZ58" s="153"/>
      <c r="ALA58" s="153"/>
      <c r="ALB58" s="153"/>
      <c r="ALC58" s="153"/>
      <c r="ALD58" s="153"/>
      <c r="ALE58" s="153"/>
      <c r="ALF58" s="153"/>
      <c r="ALG58" s="153"/>
      <c r="ALH58" s="153"/>
      <c r="ALI58" s="153"/>
      <c r="ALJ58" s="153"/>
      <c r="ALK58" s="153"/>
      <c r="ALL58" s="153"/>
      <c r="ALM58" s="153"/>
      <c r="ALN58" s="153"/>
      <c r="ALO58" s="153"/>
      <c r="ALP58" s="153"/>
      <c r="ALQ58" s="153"/>
      <c r="ALR58" s="153"/>
      <c r="ALS58" s="153"/>
      <c r="ALT58" s="153"/>
      <c r="ALU58" s="153"/>
      <c r="ALV58" s="153"/>
      <c r="ALW58" s="153"/>
      <c r="ALX58" s="153"/>
      <c r="ALY58" s="153"/>
      <c r="ALZ58" s="153"/>
      <c r="AMA58" s="153"/>
      <c r="AMB58" s="153"/>
      <c r="AMC58" s="153"/>
      <c r="AMD58" s="153"/>
      <c r="AME58" s="153"/>
      <c r="AMF58" s="153"/>
      <c r="AMG58" s="153"/>
      <c r="AMH58" s="153"/>
      <c r="AMI58" s="153"/>
      <c r="AMJ58" s="153"/>
      <c r="AMK58" s="153"/>
      <c r="AML58" s="153"/>
      <c r="AMM58" s="153"/>
      <c r="AMN58" s="153"/>
      <c r="AMO58" s="153"/>
      <c r="AMP58" s="153"/>
      <c r="AMQ58" s="153"/>
      <c r="AMR58" s="153"/>
      <c r="AMS58" s="153"/>
      <c r="AMT58" s="153"/>
      <c r="AMU58" s="153"/>
      <c r="AMV58" s="153"/>
      <c r="AMW58" s="153"/>
      <c r="AMX58" s="153"/>
      <c r="AMY58" s="153"/>
      <c r="AMZ58" s="153"/>
      <c r="ANA58" s="153"/>
      <c r="ANB58" s="153"/>
      <c r="ANC58" s="153"/>
      <c r="AND58" s="153"/>
      <c r="ANE58" s="153"/>
      <c r="ANF58" s="153"/>
      <c r="ANG58" s="153"/>
      <c r="ANH58" s="153"/>
      <c r="ANI58" s="153"/>
      <c r="ANJ58" s="153"/>
      <c r="ANK58" s="153"/>
      <c r="ANL58" s="153"/>
      <c r="ANM58" s="153"/>
      <c r="ANN58" s="153"/>
      <c r="ANO58" s="153"/>
      <c r="ANP58" s="153"/>
      <c r="ANQ58" s="153"/>
      <c r="ANR58" s="153"/>
      <c r="ANS58" s="153"/>
      <c r="ANT58" s="153"/>
      <c r="ANU58" s="153"/>
      <c r="ANV58" s="153"/>
      <c r="ANW58" s="153"/>
      <c r="ANX58" s="153"/>
      <c r="ANY58" s="153"/>
      <c r="ANZ58" s="153"/>
      <c r="AOA58" s="153"/>
      <c r="AOB58" s="153"/>
      <c r="AOC58" s="153"/>
      <c r="AOD58" s="153"/>
      <c r="AOE58" s="153"/>
      <c r="AOF58" s="153"/>
      <c r="AOG58" s="153"/>
      <c r="AOH58" s="153"/>
      <c r="AOI58" s="153"/>
      <c r="AOJ58" s="153"/>
      <c r="AOK58" s="153"/>
      <c r="AOL58" s="153"/>
      <c r="AOM58" s="153"/>
      <c r="AON58" s="153"/>
      <c r="AOO58" s="153"/>
      <c r="AOP58" s="153"/>
      <c r="AOQ58" s="153"/>
      <c r="AOR58" s="153"/>
      <c r="AOS58" s="153"/>
      <c r="AOT58" s="153"/>
      <c r="AOU58" s="153"/>
      <c r="AOV58" s="153"/>
      <c r="AOW58" s="153"/>
      <c r="AOX58" s="153"/>
      <c r="AOY58" s="153"/>
      <c r="AOZ58" s="153"/>
      <c r="APA58" s="153"/>
      <c r="APB58" s="153"/>
      <c r="APC58" s="153"/>
      <c r="APD58" s="153"/>
      <c r="APE58" s="153"/>
      <c r="APF58" s="153"/>
      <c r="APG58" s="153"/>
      <c r="APH58" s="153"/>
      <c r="API58" s="153"/>
      <c r="APJ58" s="153"/>
      <c r="APK58" s="153"/>
      <c r="APL58" s="153"/>
      <c r="APM58" s="153"/>
      <c r="APN58" s="153"/>
      <c r="APO58" s="153"/>
      <c r="APP58" s="153"/>
      <c r="APQ58" s="153"/>
      <c r="APR58" s="153"/>
      <c r="APS58" s="153"/>
      <c r="APT58" s="153"/>
      <c r="APU58" s="153"/>
      <c r="APV58" s="153"/>
      <c r="APW58" s="153"/>
      <c r="APX58" s="153"/>
      <c r="APY58" s="153"/>
      <c r="APZ58" s="153"/>
      <c r="AQA58" s="153"/>
      <c r="AQB58" s="153"/>
      <c r="AQC58" s="153"/>
      <c r="AQD58" s="153"/>
      <c r="AQE58" s="153"/>
      <c r="AQF58" s="153"/>
      <c r="AQG58" s="153"/>
      <c r="AQH58" s="153"/>
      <c r="AQI58" s="153"/>
      <c r="AQJ58" s="153"/>
      <c r="AQK58" s="153"/>
      <c r="AQL58" s="153"/>
      <c r="AQM58" s="153"/>
      <c r="AQN58" s="153"/>
      <c r="AQO58" s="153"/>
      <c r="AQP58" s="153"/>
      <c r="AQQ58" s="153"/>
      <c r="AQR58" s="153"/>
      <c r="AQS58" s="153"/>
      <c r="AQT58" s="153"/>
      <c r="AQU58" s="153"/>
      <c r="AQV58" s="153"/>
      <c r="AQW58" s="153"/>
      <c r="AQX58" s="153"/>
      <c r="AQY58" s="153"/>
      <c r="AQZ58" s="153"/>
      <c r="ARA58" s="153"/>
      <c r="ARB58" s="153"/>
      <c r="ARC58" s="153"/>
      <c r="ARD58" s="153"/>
      <c r="ARE58" s="153"/>
      <c r="ARF58" s="153"/>
      <c r="ARG58" s="153"/>
      <c r="ARH58" s="153"/>
      <c r="ARI58" s="153"/>
      <c r="ARJ58" s="153"/>
      <c r="ARK58" s="153"/>
      <c r="ARL58" s="153"/>
      <c r="ARM58" s="153"/>
      <c r="ARN58" s="153"/>
      <c r="ARO58" s="153"/>
      <c r="ARP58" s="153"/>
      <c r="ARQ58" s="153"/>
      <c r="ARR58" s="153"/>
      <c r="ARS58" s="153"/>
      <c r="ART58" s="153"/>
      <c r="ARU58" s="153"/>
      <c r="ARV58" s="153"/>
      <c r="ARW58" s="153"/>
      <c r="ARX58" s="153"/>
      <c r="ARY58" s="153"/>
      <c r="ARZ58" s="153"/>
      <c r="ASA58" s="153"/>
      <c r="ASB58" s="153"/>
      <c r="ASC58" s="153"/>
      <c r="ASD58" s="153"/>
      <c r="ASE58" s="153"/>
      <c r="ASF58" s="153"/>
      <c r="ASG58" s="153"/>
      <c r="ASH58" s="153"/>
      <c r="ASI58" s="153"/>
      <c r="ASJ58" s="153"/>
      <c r="ASK58" s="153"/>
      <c r="ASL58" s="153"/>
      <c r="ASM58" s="153"/>
      <c r="ASN58" s="153"/>
      <c r="ASO58" s="153"/>
      <c r="ASP58" s="153"/>
      <c r="ASQ58" s="153"/>
      <c r="ASR58" s="153"/>
      <c r="ASS58" s="153"/>
      <c r="AST58" s="153"/>
      <c r="ASU58" s="153"/>
      <c r="ASV58" s="153"/>
      <c r="ASW58" s="153"/>
      <c r="ASX58" s="153"/>
      <c r="ASY58" s="153"/>
      <c r="ASZ58" s="153"/>
      <c r="ATA58" s="153"/>
      <c r="ATB58" s="153"/>
      <c r="ATC58" s="153"/>
      <c r="ATD58" s="153"/>
      <c r="ATE58" s="153"/>
      <c r="ATF58" s="153"/>
      <c r="ATG58" s="153"/>
      <c r="ATH58" s="153"/>
      <c r="ATI58" s="153"/>
      <c r="ATJ58" s="153"/>
      <c r="ATK58" s="153"/>
      <c r="ATL58" s="153"/>
      <c r="ATM58" s="153"/>
      <c r="ATN58" s="153"/>
      <c r="ATO58" s="153"/>
      <c r="ATP58" s="153"/>
      <c r="ATQ58" s="153"/>
      <c r="ATR58" s="153"/>
      <c r="ATS58" s="153"/>
      <c r="ATT58" s="153"/>
      <c r="ATU58" s="153"/>
      <c r="ATV58" s="153"/>
      <c r="ATW58" s="153"/>
      <c r="ATX58" s="153"/>
      <c r="ATY58" s="153"/>
      <c r="ATZ58" s="153"/>
      <c r="AUA58" s="153"/>
      <c r="AUB58" s="153"/>
      <c r="AUC58" s="153"/>
      <c r="AUD58" s="153"/>
      <c r="AUE58" s="153"/>
      <c r="AUF58" s="153"/>
      <c r="AUG58" s="153"/>
      <c r="AUH58" s="153"/>
      <c r="AUI58" s="153"/>
      <c r="AUJ58" s="153"/>
      <c r="AUK58" s="153"/>
      <c r="AUL58" s="153"/>
      <c r="AUM58" s="153"/>
      <c r="AUN58" s="153"/>
      <c r="AUO58" s="153"/>
      <c r="AUP58" s="153"/>
      <c r="AUQ58" s="153"/>
      <c r="AUR58" s="153"/>
      <c r="AUS58" s="153"/>
      <c r="AUT58" s="153"/>
      <c r="AUU58" s="153"/>
      <c r="AUV58" s="153"/>
      <c r="AUW58" s="153"/>
      <c r="AUX58" s="153"/>
      <c r="AUY58" s="153"/>
      <c r="AUZ58" s="153"/>
      <c r="AVA58" s="153"/>
      <c r="AVB58" s="153"/>
      <c r="AVC58" s="153"/>
      <c r="AVD58" s="153"/>
      <c r="AVE58" s="153"/>
      <c r="AVF58" s="153"/>
      <c r="AVG58" s="153"/>
      <c r="AVH58" s="153"/>
      <c r="AVI58" s="153"/>
      <c r="AVJ58" s="153"/>
      <c r="AVK58" s="153"/>
      <c r="AVL58" s="153"/>
      <c r="AVM58" s="153"/>
      <c r="AVN58" s="153"/>
      <c r="AVO58" s="153"/>
      <c r="AVP58" s="153"/>
      <c r="AVQ58" s="153"/>
      <c r="AVR58" s="153"/>
      <c r="AVS58" s="153"/>
      <c r="AVT58" s="153"/>
      <c r="AVU58" s="153"/>
      <c r="AVV58" s="153"/>
      <c r="AVW58" s="153"/>
      <c r="AVX58" s="153"/>
      <c r="AVY58" s="153"/>
      <c r="AVZ58" s="153"/>
      <c r="AWA58" s="153"/>
      <c r="AWB58" s="153"/>
      <c r="AWC58" s="153"/>
      <c r="AWD58" s="153"/>
      <c r="AWE58" s="153"/>
      <c r="AWF58" s="153"/>
      <c r="AWG58" s="153"/>
      <c r="AWH58" s="153"/>
      <c r="AWI58" s="153"/>
      <c r="AWJ58" s="153"/>
      <c r="AWK58" s="153"/>
      <c r="AWL58" s="153"/>
      <c r="AWM58" s="153"/>
      <c r="AWN58" s="153"/>
      <c r="AWO58" s="153"/>
      <c r="AWP58" s="153"/>
      <c r="AWQ58" s="153"/>
      <c r="AWR58" s="153"/>
      <c r="AWS58" s="153"/>
      <c r="AWT58" s="153"/>
      <c r="AWU58" s="153"/>
      <c r="AWV58" s="153"/>
      <c r="AWW58" s="153"/>
      <c r="AWX58" s="153"/>
      <c r="AWY58" s="153"/>
      <c r="AWZ58" s="153"/>
      <c r="AXA58" s="153"/>
      <c r="AXB58" s="153"/>
      <c r="AXC58" s="153"/>
      <c r="AXD58" s="153"/>
      <c r="AXE58" s="153"/>
      <c r="AXF58" s="153"/>
      <c r="AXG58" s="153"/>
      <c r="AXH58" s="153"/>
      <c r="AXI58" s="153"/>
      <c r="AXJ58" s="153"/>
      <c r="AXK58" s="153"/>
      <c r="AXL58" s="153"/>
      <c r="AXM58" s="153"/>
      <c r="AXN58" s="153"/>
      <c r="AXO58" s="153"/>
      <c r="AXP58" s="153"/>
      <c r="AXQ58" s="153"/>
      <c r="AXR58" s="153"/>
      <c r="AXS58" s="153"/>
      <c r="AXT58" s="153"/>
      <c r="AXU58" s="153"/>
      <c r="AXV58" s="153"/>
      <c r="AXW58" s="153"/>
      <c r="AXX58" s="153"/>
      <c r="AXY58" s="153"/>
      <c r="AXZ58" s="153"/>
      <c r="AYA58" s="153"/>
      <c r="AYB58" s="153"/>
      <c r="AYC58" s="153"/>
      <c r="AYD58" s="153"/>
      <c r="AYE58" s="153"/>
      <c r="AYF58" s="153"/>
      <c r="AYG58" s="153"/>
      <c r="AYH58" s="153"/>
      <c r="AYI58" s="153"/>
      <c r="AYJ58" s="153"/>
      <c r="AYK58" s="153"/>
      <c r="AYL58" s="153"/>
      <c r="AYM58" s="153"/>
      <c r="AYN58" s="153"/>
      <c r="AYO58" s="153"/>
      <c r="AYP58" s="153"/>
      <c r="AYQ58" s="153"/>
      <c r="AYR58" s="153"/>
      <c r="AYS58" s="153"/>
      <c r="AYT58" s="153"/>
      <c r="AYU58" s="153"/>
      <c r="AYV58" s="153"/>
      <c r="AYW58" s="153"/>
      <c r="AYX58" s="153"/>
      <c r="AYY58" s="153"/>
      <c r="AYZ58" s="153"/>
      <c r="AZA58" s="153"/>
      <c r="AZB58" s="153"/>
      <c r="AZC58" s="153"/>
      <c r="AZD58" s="153"/>
      <c r="AZE58" s="153"/>
      <c r="AZF58" s="153"/>
      <c r="AZG58" s="153"/>
      <c r="AZH58" s="153"/>
      <c r="AZI58" s="153"/>
      <c r="AZJ58" s="153"/>
      <c r="AZK58" s="153"/>
      <c r="AZL58" s="153"/>
      <c r="AZM58" s="153"/>
      <c r="AZN58" s="153"/>
      <c r="AZO58" s="153"/>
      <c r="AZP58" s="153"/>
      <c r="AZQ58" s="153"/>
      <c r="AZR58" s="153"/>
      <c r="AZS58" s="153"/>
      <c r="AZT58" s="153"/>
      <c r="AZU58" s="153"/>
      <c r="AZV58" s="153"/>
      <c r="AZW58" s="153"/>
      <c r="AZX58" s="153"/>
      <c r="AZY58" s="153"/>
      <c r="AZZ58" s="153"/>
      <c r="BAA58" s="153"/>
      <c r="BAB58" s="153"/>
      <c r="BAC58" s="153"/>
      <c r="BAD58" s="153"/>
      <c r="BAE58" s="153"/>
      <c r="BAF58" s="153"/>
      <c r="BAG58" s="153"/>
      <c r="BAH58" s="153"/>
      <c r="BAI58" s="153"/>
      <c r="BAJ58" s="153"/>
      <c r="BAK58" s="153"/>
      <c r="BAL58" s="153"/>
      <c r="BAM58" s="153"/>
      <c r="BAN58" s="153"/>
      <c r="BAO58" s="153"/>
      <c r="BAP58" s="153"/>
      <c r="BAQ58" s="153"/>
      <c r="BAR58" s="153"/>
      <c r="BAS58" s="153"/>
      <c r="BAT58" s="153"/>
      <c r="BAU58" s="153"/>
      <c r="BAV58" s="153"/>
      <c r="BAW58" s="153"/>
      <c r="BAX58" s="153"/>
      <c r="BAY58" s="153"/>
      <c r="BAZ58" s="153"/>
      <c r="BBA58" s="153"/>
      <c r="BBB58" s="153"/>
      <c r="BBC58" s="153"/>
      <c r="BBD58" s="153"/>
      <c r="BBE58" s="153"/>
      <c r="BBF58" s="153"/>
      <c r="BBG58" s="153"/>
      <c r="BBH58" s="153"/>
      <c r="BBI58" s="153"/>
      <c r="BBJ58" s="153"/>
      <c r="BBK58" s="153"/>
      <c r="BBL58" s="153"/>
      <c r="BBM58" s="153"/>
      <c r="BBN58" s="153"/>
      <c r="BBO58" s="153"/>
      <c r="BBP58" s="153"/>
      <c r="BBQ58" s="153"/>
      <c r="BBR58" s="153"/>
      <c r="BBS58" s="153"/>
      <c r="BBT58" s="153"/>
      <c r="BBU58" s="153"/>
      <c r="BBV58" s="153"/>
      <c r="BBW58" s="153"/>
      <c r="BBX58" s="153"/>
      <c r="BBY58" s="153"/>
      <c r="BBZ58" s="153"/>
      <c r="BCA58" s="153"/>
      <c r="BCB58" s="153"/>
      <c r="BCC58" s="153"/>
      <c r="BCD58" s="153"/>
      <c r="BCE58" s="153"/>
      <c r="BCF58" s="153"/>
      <c r="BCG58" s="153"/>
      <c r="BCH58" s="153"/>
      <c r="BCI58" s="153"/>
      <c r="BCJ58" s="153"/>
      <c r="BCK58" s="153"/>
      <c r="BCL58" s="153"/>
      <c r="BCM58" s="153"/>
      <c r="BCN58" s="153"/>
      <c r="BCO58" s="153"/>
      <c r="BCP58" s="153"/>
      <c r="BCQ58" s="153"/>
      <c r="BCR58" s="153"/>
      <c r="BCS58" s="153"/>
      <c r="BCT58" s="153"/>
      <c r="BCU58" s="153"/>
      <c r="BCV58" s="153"/>
      <c r="BCW58" s="153"/>
      <c r="BCX58" s="153"/>
      <c r="BCY58" s="153"/>
      <c r="BCZ58" s="153"/>
      <c r="BDA58" s="153"/>
      <c r="BDB58" s="153"/>
      <c r="BDC58" s="153"/>
      <c r="BDD58" s="153"/>
      <c r="BDE58" s="153"/>
      <c r="BDF58" s="153"/>
      <c r="BDG58" s="153"/>
      <c r="BDH58" s="153"/>
      <c r="BDI58" s="153"/>
      <c r="BDJ58" s="153"/>
      <c r="BDK58" s="153"/>
      <c r="BDL58" s="153"/>
      <c r="BDM58" s="153"/>
      <c r="BDN58" s="153"/>
      <c r="BDO58" s="153"/>
      <c r="BDP58" s="153"/>
      <c r="BDQ58" s="153"/>
      <c r="BDR58" s="153"/>
      <c r="BDS58" s="153"/>
      <c r="BDT58" s="153"/>
      <c r="BDU58" s="153"/>
      <c r="BDV58" s="153"/>
      <c r="BDW58" s="153"/>
      <c r="BDX58" s="153"/>
      <c r="BDY58" s="153"/>
      <c r="BDZ58" s="153"/>
      <c r="BEA58" s="153"/>
      <c r="BEB58" s="153"/>
      <c r="BEC58" s="153"/>
      <c r="BED58" s="153"/>
      <c r="BEE58" s="153"/>
      <c r="BEF58" s="153"/>
      <c r="BEG58" s="153"/>
      <c r="BEH58" s="153"/>
      <c r="BEI58" s="153"/>
      <c r="BEJ58" s="153"/>
      <c r="BEK58" s="153"/>
      <c r="BEL58" s="153"/>
      <c r="BEM58" s="153"/>
      <c r="BEN58" s="153"/>
      <c r="BEO58" s="153"/>
      <c r="BEP58" s="153"/>
      <c r="BEQ58" s="153"/>
      <c r="BER58" s="153"/>
      <c r="BES58" s="153"/>
      <c r="BET58" s="153"/>
      <c r="BEU58" s="153"/>
      <c r="BEV58" s="153"/>
      <c r="BEW58" s="153"/>
      <c r="BEX58" s="153"/>
      <c r="BEY58" s="153"/>
      <c r="BEZ58" s="153"/>
      <c r="BFA58" s="153"/>
      <c r="BFB58" s="153"/>
      <c r="BFC58" s="153"/>
      <c r="BFD58" s="153"/>
      <c r="BFE58" s="153"/>
      <c r="BFF58" s="153"/>
      <c r="BFG58" s="153"/>
      <c r="BFH58" s="153"/>
      <c r="BFI58" s="153"/>
      <c r="BFJ58" s="153"/>
      <c r="BFK58" s="153"/>
      <c r="BFL58" s="153"/>
      <c r="BFM58" s="153"/>
      <c r="BFN58" s="153"/>
      <c r="BFO58" s="153"/>
      <c r="BFP58" s="153"/>
      <c r="BFQ58" s="153"/>
      <c r="BFR58" s="153"/>
      <c r="BFS58" s="153"/>
      <c r="BFT58" s="153"/>
      <c r="BFU58" s="153"/>
      <c r="BFV58" s="153"/>
      <c r="BFW58" s="153"/>
      <c r="BFX58" s="153"/>
      <c r="BFY58" s="153"/>
      <c r="BFZ58" s="153"/>
      <c r="BGA58" s="153"/>
      <c r="BGB58" s="153"/>
      <c r="BGC58" s="153"/>
      <c r="BGD58" s="153"/>
      <c r="BGE58" s="153"/>
      <c r="BGF58" s="153"/>
      <c r="BGG58" s="153"/>
      <c r="BGH58" s="153"/>
      <c r="BGI58" s="153"/>
      <c r="BGJ58" s="153"/>
      <c r="BGK58" s="153"/>
      <c r="BGL58" s="153"/>
      <c r="BGM58" s="153"/>
      <c r="BGN58" s="153"/>
      <c r="BGO58" s="153"/>
      <c r="BGP58" s="153"/>
      <c r="BGQ58" s="153"/>
      <c r="BGR58" s="153"/>
      <c r="BGS58" s="153"/>
      <c r="BGT58" s="153"/>
      <c r="BGU58" s="153"/>
      <c r="BGV58" s="153"/>
      <c r="BGW58" s="153"/>
      <c r="BGX58" s="153"/>
      <c r="BGY58" s="153"/>
      <c r="BGZ58" s="153"/>
      <c r="BHA58" s="153"/>
      <c r="BHB58" s="153"/>
      <c r="BHC58" s="153"/>
      <c r="BHD58" s="153"/>
      <c r="BHE58" s="153"/>
      <c r="BHF58" s="153"/>
      <c r="BHG58" s="153"/>
      <c r="BHH58" s="153"/>
      <c r="BHI58" s="153"/>
      <c r="BHJ58" s="153"/>
      <c r="BHK58" s="153"/>
      <c r="BHL58" s="153"/>
      <c r="BHM58" s="153"/>
      <c r="BHN58" s="153"/>
      <c r="BHO58" s="153"/>
      <c r="BHP58" s="153"/>
      <c r="BHQ58" s="153"/>
      <c r="BHR58" s="153"/>
      <c r="BHS58" s="153"/>
      <c r="BHT58" s="153"/>
      <c r="BHU58" s="153"/>
      <c r="BHV58" s="153"/>
      <c r="BHW58" s="153"/>
      <c r="BHX58" s="153"/>
      <c r="BHY58" s="153"/>
      <c r="BHZ58" s="153"/>
      <c r="BIA58" s="153"/>
      <c r="BIB58" s="153"/>
      <c r="BIC58" s="153"/>
      <c r="BID58" s="153"/>
      <c r="BIE58" s="153"/>
      <c r="BIF58" s="153"/>
      <c r="BIG58" s="153"/>
      <c r="BIH58" s="153"/>
      <c r="BII58" s="153"/>
      <c r="BIJ58" s="153"/>
      <c r="BIK58" s="153"/>
      <c r="BIL58" s="153"/>
      <c r="BIM58" s="153"/>
      <c r="BIN58" s="153"/>
      <c r="BIO58" s="153"/>
      <c r="BIP58" s="153"/>
      <c r="BIQ58" s="153"/>
      <c r="BIR58" s="153"/>
      <c r="BIS58" s="153"/>
      <c r="BIT58" s="153"/>
      <c r="BIU58" s="153"/>
      <c r="BIV58" s="153"/>
      <c r="BIW58" s="153"/>
      <c r="BIX58" s="153"/>
      <c r="BIY58" s="153"/>
      <c r="BIZ58" s="153"/>
      <c r="BJA58" s="153"/>
      <c r="BJB58" s="153"/>
      <c r="BJC58" s="153"/>
      <c r="BJD58" s="153"/>
      <c r="BJE58" s="153"/>
      <c r="BJF58" s="153"/>
      <c r="BJG58" s="153"/>
      <c r="BJH58" s="153"/>
      <c r="BJI58" s="153"/>
      <c r="BJJ58" s="153"/>
      <c r="BJK58" s="153"/>
      <c r="BJL58" s="153"/>
      <c r="BJM58" s="153"/>
      <c r="BJN58" s="153"/>
      <c r="BJO58" s="153"/>
      <c r="BJP58" s="153"/>
      <c r="BJQ58" s="153"/>
      <c r="BJR58" s="153"/>
      <c r="BJS58" s="153"/>
      <c r="BJT58" s="153"/>
      <c r="BJU58" s="153"/>
      <c r="BJV58" s="153"/>
      <c r="BJW58" s="153"/>
      <c r="BJX58" s="153"/>
      <c r="BJY58" s="153"/>
      <c r="BJZ58" s="153"/>
      <c r="BKA58" s="153"/>
      <c r="BKB58" s="153"/>
      <c r="BKC58" s="153"/>
      <c r="BKD58" s="153"/>
      <c r="BKE58" s="153"/>
      <c r="BKF58" s="153"/>
      <c r="BKG58" s="153"/>
      <c r="BKH58" s="153"/>
      <c r="BKI58" s="153"/>
      <c r="BKJ58" s="153"/>
      <c r="BKK58" s="153"/>
      <c r="BKL58" s="153"/>
      <c r="BKM58" s="153"/>
      <c r="BKN58" s="153"/>
      <c r="BKO58" s="153"/>
      <c r="BKP58" s="153"/>
      <c r="BKQ58" s="153"/>
      <c r="BKR58" s="153"/>
      <c r="BKS58" s="153"/>
      <c r="BKT58" s="153"/>
      <c r="BKU58" s="153"/>
      <c r="BKV58" s="153"/>
      <c r="BKW58" s="153"/>
      <c r="BKX58" s="153"/>
      <c r="BKY58" s="153"/>
      <c r="BKZ58" s="153"/>
      <c r="BLA58" s="153"/>
      <c r="BLB58" s="153"/>
      <c r="BLC58" s="153"/>
      <c r="BLD58" s="153"/>
      <c r="BLE58" s="153"/>
      <c r="BLF58" s="153"/>
      <c r="BLG58" s="153"/>
      <c r="BLH58" s="153"/>
      <c r="BLI58" s="153"/>
      <c r="BLJ58" s="153"/>
      <c r="BLK58" s="153"/>
      <c r="BLL58" s="153"/>
      <c r="BLM58" s="153"/>
      <c r="BLN58" s="153"/>
      <c r="BLO58" s="153"/>
      <c r="BLP58" s="153"/>
      <c r="BLQ58" s="153"/>
      <c r="BLR58" s="153"/>
      <c r="BLS58" s="153"/>
      <c r="BLT58" s="153"/>
      <c r="BLU58" s="153"/>
      <c r="BLV58" s="153"/>
      <c r="BLW58" s="153"/>
      <c r="BLX58" s="153"/>
      <c r="BLY58" s="153"/>
      <c r="BLZ58" s="153"/>
      <c r="BMA58" s="153"/>
      <c r="BMB58" s="153"/>
      <c r="BMC58" s="153"/>
      <c r="BMD58" s="153"/>
      <c r="BME58" s="153"/>
      <c r="BMF58" s="153"/>
      <c r="BMG58" s="153"/>
      <c r="BMH58" s="153"/>
      <c r="BMI58" s="153"/>
      <c r="BMJ58" s="153"/>
      <c r="BMK58" s="153"/>
      <c r="BML58" s="153"/>
      <c r="BMM58" s="153"/>
      <c r="BMN58" s="153"/>
      <c r="BMO58" s="153"/>
      <c r="BMP58" s="153"/>
      <c r="BMQ58" s="153"/>
      <c r="BMR58" s="153"/>
      <c r="BMS58" s="153"/>
      <c r="BMT58" s="153"/>
      <c r="BMU58" s="153"/>
      <c r="BMV58" s="153"/>
      <c r="BMW58" s="153"/>
      <c r="BMX58" s="153"/>
      <c r="BMY58" s="153"/>
      <c r="BMZ58" s="153"/>
      <c r="BNA58" s="153"/>
      <c r="BNB58" s="153"/>
      <c r="BNC58" s="153"/>
      <c r="BND58" s="153"/>
      <c r="BNE58" s="153"/>
      <c r="BNF58" s="153"/>
      <c r="BNG58" s="153"/>
      <c r="BNH58" s="153"/>
      <c r="BNI58" s="153"/>
      <c r="BNJ58" s="153"/>
      <c r="BNK58" s="153"/>
      <c r="BNL58" s="153"/>
      <c r="BNM58" s="153"/>
      <c r="BNN58" s="153"/>
      <c r="BNO58" s="153"/>
      <c r="BNP58" s="153"/>
      <c r="BNQ58" s="153"/>
      <c r="BNR58" s="153"/>
      <c r="BNS58" s="153"/>
      <c r="BNT58" s="153"/>
      <c r="BNU58" s="153"/>
      <c r="BNV58" s="153"/>
      <c r="BNW58" s="153"/>
      <c r="BNX58" s="153"/>
      <c r="BNY58" s="153"/>
      <c r="BNZ58" s="153"/>
      <c r="BOA58" s="153"/>
      <c r="BOB58" s="153"/>
      <c r="BOC58" s="153"/>
      <c r="BOD58" s="153"/>
      <c r="BOE58" s="153"/>
      <c r="BOF58" s="153"/>
      <c r="BOG58" s="153"/>
      <c r="BOH58" s="153"/>
      <c r="BOI58" s="153"/>
      <c r="BOJ58" s="153"/>
      <c r="BOK58" s="153"/>
      <c r="BOL58" s="153"/>
      <c r="BOM58" s="153"/>
      <c r="BON58" s="153"/>
      <c r="BOO58" s="153"/>
      <c r="BOP58" s="153"/>
      <c r="BOQ58" s="153"/>
      <c r="BOR58" s="153"/>
      <c r="BOS58" s="153"/>
      <c r="BOT58" s="153"/>
      <c r="BOU58" s="153"/>
      <c r="BOV58" s="153"/>
      <c r="BOW58" s="153"/>
      <c r="BOX58" s="153"/>
      <c r="BOY58" s="153"/>
      <c r="BOZ58" s="153"/>
      <c r="BPA58" s="153"/>
      <c r="BPB58" s="153"/>
      <c r="BPC58" s="153"/>
      <c r="BPD58" s="153"/>
      <c r="BPE58" s="153"/>
      <c r="BPF58" s="153"/>
      <c r="BPG58" s="153"/>
      <c r="BPH58" s="153"/>
      <c r="BPI58" s="153"/>
      <c r="BPJ58" s="153"/>
      <c r="BPK58" s="153"/>
      <c r="BPL58" s="153"/>
      <c r="BPM58" s="153"/>
      <c r="BPN58" s="153"/>
      <c r="BPO58" s="153"/>
      <c r="BPP58" s="153"/>
      <c r="BPQ58" s="153"/>
      <c r="BPR58" s="153"/>
      <c r="BPS58" s="153"/>
      <c r="BPT58" s="153"/>
      <c r="BPU58" s="153"/>
      <c r="BPV58" s="153"/>
      <c r="BPW58" s="153"/>
      <c r="BPX58" s="153"/>
      <c r="BPY58" s="153"/>
      <c r="BPZ58" s="153"/>
      <c r="BQA58" s="153"/>
      <c r="BQB58" s="153"/>
      <c r="BQC58" s="153"/>
      <c r="BQD58" s="153"/>
      <c r="BQE58" s="153"/>
      <c r="BQF58" s="153"/>
      <c r="BQG58" s="153"/>
      <c r="BQH58" s="153"/>
      <c r="BQI58" s="153"/>
      <c r="BQJ58" s="153"/>
      <c r="BQK58" s="153"/>
      <c r="BQL58" s="153"/>
      <c r="BQM58" s="153"/>
      <c r="BQN58" s="153"/>
      <c r="BQO58" s="153"/>
      <c r="BQP58" s="153"/>
      <c r="BQQ58" s="153"/>
      <c r="BQR58" s="153"/>
      <c r="BQS58" s="153"/>
      <c r="BQT58" s="153"/>
      <c r="BQU58" s="153"/>
      <c r="BQV58" s="153"/>
      <c r="BQW58" s="153"/>
      <c r="BQX58" s="153"/>
      <c r="BQY58" s="153"/>
      <c r="BQZ58" s="153"/>
      <c r="BRA58" s="153"/>
      <c r="BRB58" s="153"/>
      <c r="BRC58" s="153"/>
      <c r="BRD58" s="153"/>
      <c r="BRE58" s="153"/>
      <c r="BRF58" s="153"/>
      <c r="BRG58" s="153"/>
      <c r="BRH58" s="153"/>
      <c r="BRI58" s="153"/>
      <c r="BRJ58" s="153"/>
      <c r="BRK58" s="153"/>
      <c r="BRL58" s="153"/>
      <c r="BRM58" s="153"/>
      <c r="BRN58" s="153"/>
      <c r="BRO58" s="153"/>
      <c r="BRP58" s="153"/>
      <c r="BRQ58" s="153"/>
      <c r="BRR58" s="153"/>
      <c r="BRS58" s="153"/>
      <c r="BRT58" s="153"/>
      <c r="BRU58" s="153"/>
      <c r="BRV58" s="153"/>
      <c r="BRW58" s="153"/>
      <c r="BRX58" s="153"/>
      <c r="BRY58" s="153"/>
      <c r="BRZ58" s="153"/>
      <c r="BSA58" s="153"/>
      <c r="BSB58" s="153"/>
      <c r="BSC58" s="153"/>
      <c r="BSD58" s="153"/>
      <c r="BSE58" s="153"/>
      <c r="BSF58" s="153"/>
      <c r="BSG58" s="153"/>
      <c r="BSH58" s="153"/>
      <c r="BSI58" s="153"/>
      <c r="BSJ58" s="153"/>
      <c r="BSK58" s="153"/>
      <c r="BSL58" s="153"/>
      <c r="BSM58" s="153"/>
      <c r="BSN58" s="153"/>
      <c r="BSO58" s="153"/>
      <c r="BSP58" s="153"/>
      <c r="BSQ58" s="153"/>
      <c r="BSR58" s="153"/>
      <c r="BSS58" s="153"/>
      <c r="BST58" s="153"/>
      <c r="BSU58" s="153"/>
      <c r="BSV58" s="153"/>
      <c r="BSW58" s="153"/>
      <c r="BSX58" s="153"/>
      <c r="BSY58" s="153"/>
      <c r="BSZ58" s="153"/>
      <c r="BTA58" s="153"/>
      <c r="BTB58" s="153"/>
      <c r="BTC58" s="153"/>
      <c r="BTD58" s="153"/>
      <c r="BTE58" s="153"/>
      <c r="BTF58" s="153"/>
      <c r="BTG58" s="153"/>
      <c r="BTH58" s="153"/>
      <c r="BTI58" s="153"/>
      <c r="BTJ58" s="153"/>
      <c r="BTK58" s="153"/>
      <c r="BTL58" s="153"/>
      <c r="BTM58" s="153"/>
      <c r="BTN58" s="153"/>
      <c r="BTO58" s="153"/>
      <c r="BTP58" s="153"/>
      <c r="BTQ58" s="153"/>
      <c r="BTR58" s="153"/>
      <c r="BTS58" s="153"/>
      <c r="BTT58" s="153"/>
      <c r="BTU58" s="153"/>
      <c r="BTV58" s="153"/>
      <c r="BTW58" s="153"/>
      <c r="BTX58" s="153"/>
      <c r="BTY58" s="153"/>
      <c r="BTZ58" s="153"/>
      <c r="BUA58" s="153"/>
      <c r="BUB58" s="153"/>
      <c r="BUC58" s="153"/>
      <c r="BUD58" s="153"/>
      <c r="BUE58" s="153"/>
      <c r="BUF58" s="153"/>
      <c r="BUG58" s="153"/>
      <c r="BUH58" s="153"/>
      <c r="BUI58" s="153"/>
      <c r="BUJ58" s="153"/>
      <c r="BUK58" s="153"/>
      <c r="BUL58" s="153"/>
      <c r="BUM58" s="153"/>
      <c r="BUN58" s="153"/>
      <c r="BUO58" s="153"/>
      <c r="BUP58" s="153"/>
      <c r="BUQ58" s="153"/>
      <c r="BUR58" s="153"/>
      <c r="BUS58" s="153"/>
      <c r="BUT58" s="153"/>
      <c r="BUU58" s="153"/>
      <c r="BUV58" s="153"/>
      <c r="BUW58" s="153"/>
      <c r="BUX58" s="153"/>
      <c r="BUY58" s="153"/>
      <c r="BUZ58" s="153"/>
      <c r="BVA58" s="153"/>
      <c r="BVB58" s="153"/>
      <c r="BVC58" s="153"/>
      <c r="BVD58" s="153"/>
      <c r="BVE58" s="153"/>
      <c r="BVF58" s="153"/>
      <c r="BVG58" s="153"/>
      <c r="BVH58" s="153"/>
      <c r="BVI58" s="153"/>
      <c r="BVJ58" s="153"/>
      <c r="BVK58" s="153"/>
      <c r="BVL58" s="153"/>
      <c r="BVM58" s="153"/>
      <c r="BVN58" s="153"/>
      <c r="BVO58" s="153"/>
      <c r="BVP58" s="153"/>
      <c r="BVQ58" s="153"/>
      <c r="BVR58" s="153"/>
      <c r="BVS58" s="153"/>
      <c r="BVT58" s="153"/>
      <c r="BVU58" s="153"/>
      <c r="BVV58" s="153"/>
      <c r="BVW58" s="153"/>
      <c r="BVX58" s="153"/>
      <c r="BVY58" s="153"/>
      <c r="BVZ58" s="153"/>
      <c r="BWA58" s="153"/>
      <c r="BWB58" s="153"/>
      <c r="BWC58" s="153"/>
      <c r="BWD58" s="153"/>
      <c r="BWE58" s="153"/>
      <c r="BWF58" s="153"/>
      <c r="BWG58" s="153"/>
      <c r="BWH58" s="153"/>
      <c r="BWI58" s="153"/>
      <c r="BWJ58" s="153"/>
      <c r="BWK58" s="153"/>
      <c r="BWL58" s="153"/>
      <c r="BWM58" s="153"/>
      <c r="BWN58" s="153"/>
      <c r="BWO58" s="153"/>
      <c r="BWP58" s="153"/>
      <c r="BWQ58" s="153"/>
      <c r="BWR58" s="153"/>
      <c r="BWS58" s="153"/>
      <c r="BWT58" s="153"/>
      <c r="BWU58" s="153"/>
      <c r="BWV58" s="153"/>
      <c r="BWW58" s="153"/>
      <c r="BWX58" s="153"/>
      <c r="BWY58" s="153"/>
      <c r="BWZ58" s="153"/>
      <c r="BXA58" s="153"/>
      <c r="BXB58" s="153"/>
      <c r="BXC58" s="153"/>
      <c r="BXD58" s="153"/>
      <c r="BXE58" s="153"/>
      <c r="BXF58" s="153"/>
      <c r="BXG58" s="153"/>
      <c r="BXH58" s="153"/>
      <c r="BXI58" s="153"/>
      <c r="BXJ58" s="153"/>
      <c r="BXK58" s="153"/>
      <c r="BXL58" s="153"/>
      <c r="BXM58" s="153"/>
      <c r="BXN58" s="153"/>
      <c r="BXO58" s="153"/>
      <c r="BXP58" s="153"/>
      <c r="BXQ58" s="153"/>
      <c r="BXR58" s="153"/>
      <c r="BXS58" s="153"/>
      <c r="BXT58" s="153"/>
      <c r="BXU58" s="153"/>
      <c r="BXV58" s="153"/>
      <c r="BXW58" s="153"/>
      <c r="BXX58" s="153"/>
      <c r="BXY58" s="153"/>
      <c r="BXZ58" s="153"/>
      <c r="BYA58" s="153"/>
      <c r="BYB58" s="153"/>
      <c r="BYC58" s="153"/>
      <c r="BYD58" s="153"/>
      <c r="BYE58" s="153"/>
      <c r="BYF58" s="153"/>
      <c r="BYG58" s="153"/>
      <c r="BYH58" s="153"/>
      <c r="BYI58" s="153"/>
      <c r="BYJ58" s="153"/>
      <c r="BYK58" s="153"/>
      <c r="BYL58" s="153"/>
      <c r="BYM58" s="153"/>
      <c r="BYN58" s="153"/>
      <c r="BYO58" s="153"/>
      <c r="BYP58" s="153"/>
      <c r="BYQ58" s="153"/>
      <c r="BYR58" s="153"/>
      <c r="BYS58" s="153"/>
      <c r="BYT58" s="153"/>
      <c r="BYU58" s="153"/>
      <c r="BYV58" s="153"/>
      <c r="BYW58" s="153"/>
      <c r="BYX58" s="153"/>
      <c r="BYY58" s="153"/>
      <c r="BYZ58" s="153"/>
      <c r="BZA58" s="153"/>
      <c r="BZB58" s="153"/>
      <c r="BZC58" s="153"/>
      <c r="BZD58" s="153"/>
      <c r="BZE58" s="153"/>
      <c r="BZF58" s="153"/>
      <c r="BZG58" s="153"/>
      <c r="BZH58" s="153"/>
      <c r="BZI58" s="153"/>
      <c r="BZJ58" s="153"/>
      <c r="BZK58" s="153"/>
      <c r="BZL58" s="153"/>
      <c r="BZM58" s="153"/>
      <c r="BZN58" s="153"/>
      <c r="BZO58" s="153"/>
      <c r="BZP58" s="153"/>
      <c r="BZQ58" s="153"/>
      <c r="BZR58" s="153"/>
      <c r="BZS58" s="153"/>
      <c r="BZT58" s="153"/>
      <c r="BZU58" s="153"/>
      <c r="BZV58" s="153"/>
      <c r="BZW58" s="153"/>
      <c r="BZX58" s="153"/>
      <c r="BZY58" s="153"/>
      <c r="BZZ58" s="153"/>
      <c r="CAA58" s="153"/>
      <c r="CAB58" s="153"/>
      <c r="CAC58" s="153"/>
      <c r="CAD58" s="153"/>
      <c r="CAE58" s="153"/>
      <c r="CAF58" s="153"/>
      <c r="CAG58" s="153"/>
      <c r="CAH58" s="153"/>
      <c r="CAI58" s="153"/>
      <c r="CAJ58" s="153"/>
      <c r="CAK58" s="153"/>
      <c r="CAL58" s="153"/>
      <c r="CAM58" s="153"/>
      <c r="CAN58" s="153"/>
      <c r="CAO58" s="153"/>
      <c r="CAP58" s="153"/>
      <c r="CAQ58" s="153"/>
      <c r="CAR58" s="153"/>
      <c r="CAS58" s="153"/>
      <c r="CAT58" s="153"/>
      <c r="CAU58" s="153"/>
      <c r="CAV58" s="153"/>
      <c r="CAW58" s="153"/>
      <c r="CAX58" s="153"/>
      <c r="CAY58" s="153"/>
      <c r="CAZ58" s="153"/>
      <c r="CBA58" s="153"/>
      <c r="CBB58" s="153"/>
      <c r="CBC58" s="153"/>
      <c r="CBD58" s="153"/>
      <c r="CBE58" s="153"/>
      <c r="CBF58" s="153"/>
      <c r="CBG58" s="153"/>
      <c r="CBH58" s="153"/>
      <c r="CBI58" s="153"/>
      <c r="CBJ58" s="153"/>
      <c r="CBK58" s="153"/>
      <c r="CBL58" s="153"/>
      <c r="CBM58" s="153"/>
      <c r="CBN58" s="153"/>
      <c r="CBO58" s="153"/>
      <c r="CBP58" s="153"/>
      <c r="CBQ58" s="153"/>
      <c r="CBR58" s="153"/>
      <c r="CBS58" s="153"/>
      <c r="CBT58" s="153"/>
      <c r="CBU58" s="153"/>
      <c r="CBV58" s="153"/>
      <c r="CBW58" s="153"/>
      <c r="CBX58" s="153"/>
      <c r="CBY58" s="153"/>
      <c r="CBZ58" s="153"/>
      <c r="CCA58" s="153"/>
      <c r="CCB58" s="153"/>
      <c r="CCC58" s="153"/>
      <c r="CCD58" s="153"/>
      <c r="CCE58" s="153"/>
      <c r="CCF58" s="153"/>
      <c r="CCG58" s="153"/>
      <c r="CCH58" s="153"/>
      <c r="CCI58" s="153"/>
      <c r="CCJ58" s="153"/>
      <c r="CCK58" s="153"/>
      <c r="CCL58" s="153"/>
      <c r="CCM58" s="153"/>
      <c r="CCN58" s="153"/>
      <c r="CCO58" s="153"/>
      <c r="CCP58" s="153"/>
      <c r="CCQ58" s="153"/>
      <c r="CCR58" s="153"/>
      <c r="CCS58" s="153"/>
      <c r="CCT58" s="153"/>
      <c r="CCU58" s="153"/>
      <c r="CCV58" s="153"/>
      <c r="CCW58" s="153"/>
      <c r="CCX58" s="153"/>
      <c r="CCY58" s="153"/>
      <c r="CCZ58" s="153"/>
      <c r="CDA58" s="153"/>
      <c r="CDB58" s="153"/>
      <c r="CDC58" s="153"/>
      <c r="CDD58" s="153"/>
      <c r="CDE58" s="153"/>
      <c r="CDF58" s="153"/>
      <c r="CDG58" s="153"/>
      <c r="CDH58" s="153"/>
      <c r="CDI58" s="153"/>
      <c r="CDJ58" s="153"/>
      <c r="CDK58" s="153"/>
      <c r="CDL58" s="153"/>
      <c r="CDM58" s="153"/>
      <c r="CDN58" s="153"/>
      <c r="CDO58" s="153"/>
      <c r="CDP58" s="153"/>
      <c r="CDQ58" s="153"/>
      <c r="CDR58" s="153"/>
      <c r="CDS58" s="153"/>
      <c r="CDT58" s="153"/>
      <c r="CDU58" s="153"/>
      <c r="CDV58" s="153"/>
      <c r="CDW58" s="153"/>
      <c r="CDX58" s="153"/>
      <c r="CDY58" s="153"/>
      <c r="CDZ58" s="153"/>
      <c r="CEA58" s="153"/>
      <c r="CEB58" s="153"/>
      <c r="CEC58" s="153"/>
      <c r="CED58" s="153"/>
      <c r="CEE58" s="153"/>
      <c r="CEF58" s="153"/>
      <c r="CEG58" s="153"/>
      <c r="CEH58" s="153"/>
      <c r="CEI58" s="153"/>
      <c r="CEJ58" s="153"/>
      <c r="CEK58" s="153"/>
      <c r="CEL58" s="153"/>
      <c r="CEM58" s="153"/>
      <c r="CEN58" s="153"/>
      <c r="CEO58" s="153"/>
      <c r="CEP58" s="153"/>
      <c r="CEQ58" s="153"/>
      <c r="CER58" s="153"/>
      <c r="CES58" s="153"/>
      <c r="CET58" s="153"/>
      <c r="CEU58" s="153"/>
      <c r="CEV58" s="153"/>
      <c r="CEW58" s="153"/>
      <c r="CEX58" s="153"/>
      <c r="CEY58" s="153"/>
      <c r="CEZ58" s="153"/>
      <c r="CFA58" s="153"/>
      <c r="CFB58" s="153"/>
      <c r="CFC58" s="153"/>
      <c r="CFD58" s="153"/>
      <c r="CFE58" s="153"/>
      <c r="CFF58" s="153"/>
      <c r="CFG58" s="153"/>
      <c r="CFH58" s="153"/>
      <c r="CFI58" s="153"/>
      <c r="CFJ58" s="153"/>
      <c r="CFK58" s="153"/>
      <c r="CFL58" s="153"/>
      <c r="CFM58" s="153"/>
      <c r="CFN58" s="153"/>
      <c r="CFO58" s="153"/>
      <c r="CFP58" s="153"/>
      <c r="CFQ58" s="153"/>
      <c r="CFR58" s="153"/>
      <c r="CFS58" s="153"/>
      <c r="CFT58" s="153"/>
      <c r="CFU58" s="153"/>
      <c r="CFV58" s="153"/>
      <c r="CFW58" s="153"/>
      <c r="CFX58" s="153"/>
      <c r="CFY58" s="153"/>
      <c r="CFZ58" s="153"/>
      <c r="CGA58" s="153"/>
      <c r="CGB58" s="153"/>
      <c r="CGC58" s="153"/>
      <c r="CGD58" s="153"/>
      <c r="CGE58" s="153"/>
      <c r="CGF58" s="153"/>
      <c r="CGG58" s="153"/>
      <c r="CGH58" s="153"/>
      <c r="CGI58" s="153"/>
      <c r="CGJ58" s="153"/>
      <c r="CGK58" s="153"/>
      <c r="CGL58" s="153"/>
      <c r="CGM58" s="153"/>
      <c r="CGN58" s="153"/>
      <c r="CGO58" s="153"/>
      <c r="CGP58" s="153"/>
      <c r="CGQ58" s="153"/>
      <c r="CGR58" s="153"/>
      <c r="CGS58" s="153"/>
      <c r="CGT58" s="153"/>
      <c r="CGU58" s="153"/>
      <c r="CGV58" s="153"/>
      <c r="CGW58" s="153"/>
      <c r="CGX58" s="153"/>
      <c r="CGY58" s="153"/>
      <c r="CGZ58" s="153"/>
      <c r="CHA58" s="153"/>
      <c r="CHB58" s="153"/>
      <c r="CHC58" s="153"/>
      <c r="CHD58" s="153"/>
      <c r="CHE58" s="153"/>
      <c r="CHF58" s="153"/>
      <c r="CHG58" s="153"/>
      <c r="CHH58" s="153"/>
      <c r="CHI58" s="153"/>
      <c r="CHJ58" s="153"/>
      <c r="CHK58" s="153"/>
      <c r="CHL58" s="153"/>
      <c r="CHM58" s="153"/>
      <c r="CHN58" s="153"/>
      <c r="CHO58" s="153"/>
      <c r="CHP58" s="153"/>
      <c r="CHQ58" s="153"/>
      <c r="CHR58" s="153"/>
      <c r="CHS58" s="153"/>
      <c r="CHT58" s="153"/>
      <c r="CHU58" s="153"/>
      <c r="CHV58" s="153"/>
      <c r="CHW58" s="153"/>
      <c r="CHX58" s="153"/>
      <c r="CHY58" s="153"/>
      <c r="CHZ58" s="153"/>
      <c r="CIA58" s="153"/>
      <c r="CIB58" s="153"/>
      <c r="CIC58" s="153"/>
      <c r="CID58" s="153"/>
      <c r="CIE58" s="153"/>
      <c r="CIF58" s="153"/>
      <c r="CIG58" s="153"/>
      <c r="CIH58" s="153"/>
      <c r="CII58" s="153"/>
      <c r="CIJ58" s="153"/>
      <c r="CIK58" s="153"/>
      <c r="CIL58" s="153"/>
      <c r="CIM58" s="153"/>
      <c r="CIN58" s="153"/>
      <c r="CIO58" s="153"/>
      <c r="CIP58" s="153"/>
      <c r="CIQ58" s="153"/>
      <c r="CIR58" s="153"/>
      <c r="CIS58" s="153"/>
      <c r="CIT58" s="153"/>
      <c r="CIU58" s="153"/>
      <c r="CIV58" s="153"/>
      <c r="CIW58" s="153"/>
      <c r="CIX58" s="153"/>
      <c r="CIY58" s="153"/>
      <c r="CIZ58" s="153"/>
      <c r="CJA58" s="153"/>
      <c r="CJB58" s="153"/>
      <c r="CJC58" s="153"/>
      <c r="CJD58" s="153"/>
      <c r="CJE58" s="153"/>
      <c r="CJF58" s="153"/>
      <c r="CJG58" s="153"/>
      <c r="CJH58" s="153"/>
      <c r="CJI58" s="153"/>
      <c r="CJJ58" s="153"/>
      <c r="CJK58" s="153"/>
      <c r="CJL58" s="153"/>
      <c r="CJM58" s="153"/>
      <c r="CJN58" s="153"/>
      <c r="CJO58" s="153"/>
      <c r="CJP58" s="153"/>
      <c r="CJQ58" s="153"/>
      <c r="CJR58" s="153"/>
      <c r="CJS58" s="153"/>
      <c r="CJT58" s="153"/>
      <c r="CJU58" s="153"/>
      <c r="CJV58" s="153"/>
      <c r="CJW58" s="153"/>
      <c r="CJX58" s="153"/>
      <c r="CJY58" s="153"/>
      <c r="CJZ58" s="153"/>
      <c r="CKA58" s="153"/>
      <c r="CKB58" s="153"/>
      <c r="CKC58" s="153"/>
      <c r="CKD58" s="153"/>
      <c r="CKE58" s="153"/>
      <c r="CKF58" s="153"/>
      <c r="CKG58" s="153"/>
      <c r="CKH58" s="153"/>
      <c r="CKI58" s="153"/>
      <c r="CKJ58" s="153"/>
      <c r="CKK58" s="153"/>
      <c r="CKL58" s="153"/>
      <c r="CKM58" s="153"/>
      <c r="CKN58" s="153"/>
      <c r="CKO58" s="153"/>
      <c r="CKP58" s="153"/>
      <c r="CKQ58" s="153"/>
      <c r="CKR58" s="153"/>
      <c r="CKS58" s="153"/>
      <c r="CKT58" s="153"/>
      <c r="CKU58" s="153"/>
      <c r="CKV58" s="153"/>
      <c r="CKW58" s="153"/>
      <c r="CKX58" s="153"/>
      <c r="CKY58" s="153"/>
      <c r="CKZ58" s="153"/>
      <c r="CLA58" s="153"/>
      <c r="CLB58" s="153"/>
      <c r="CLC58" s="153"/>
      <c r="CLD58" s="153"/>
      <c r="CLE58" s="153"/>
      <c r="CLF58" s="153"/>
      <c r="CLG58" s="153"/>
      <c r="CLH58" s="153"/>
      <c r="CLI58" s="153"/>
      <c r="CLJ58" s="153"/>
      <c r="CLK58" s="153"/>
      <c r="CLL58" s="153"/>
      <c r="CLM58" s="153"/>
      <c r="CLN58" s="153"/>
      <c r="CLO58" s="153"/>
      <c r="CLP58" s="153"/>
      <c r="CLQ58" s="153"/>
      <c r="CLR58" s="153"/>
      <c r="CLS58" s="153"/>
      <c r="CLT58" s="153"/>
      <c r="CLU58" s="153"/>
      <c r="CLV58" s="153"/>
      <c r="CLW58" s="153"/>
      <c r="CLX58" s="153"/>
      <c r="CLY58" s="153"/>
      <c r="CLZ58" s="153"/>
      <c r="CMA58" s="153"/>
      <c r="CMB58" s="153"/>
      <c r="CMC58" s="153"/>
      <c r="CMD58" s="153"/>
      <c r="CME58" s="153"/>
      <c r="CMF58" s="153"/>
      <c r="CMG58" s="153"/>
      <c r="CMH58" s="153"/>
      <c r="CMI58" s="153"/>
      <c r="CMJ58" s="153"/>
      <c r="CMK58" s="153"/>
      <c r="CML58" s="153"/>
      <c r="CMM58" s="153"/>
      <c r="CMN58" s="153"/>
      <c r="CMO58" s="153"/>
      <c r="CMP58" s="153"/>
      <c r="CMQ58" s="153"/>
      <c r="CMR58" s="153"/>
      <c r="CMS58" s="153"/>
      <c r="CMT58" s="153"/>
      <c r="CMU58" s="153"/>
      <c r="CMV58" s="153"/>
      <c r="CMW58" s="153"/>
      <c r="CMX58" s="153"/>
      <c r="CMY58" s="153"/>
      <c r="CMZ58" s="153"/>
      <c r="CNA58" s="153"/>
      <c r="CNB58" s="153"/>
      <c r="CNC58" s="153"/>
      <c r="CND58" s="153"/>
      <c r="CNE58" s="153"/>
      <c r="CNF58" s="153"/>
      <c r="CNG58" s="153"/>
      <c r="CNH58" s="153"/>
      <c r="CNI58" s="153"/>
      <c r="CNJ58" s="153"/>
      <c r="CNK58" s="153"/>
      <c r="CNL58" s="153"/>
      <c r="CNM58" s="153"/>
      <c r="CNN58" s="153"/>
      <c r="CNO58" s="153"/>
      <c r="CNP58" s="153"/>
      <c r="CNQ58" s="153"/>
      <c r="CNR58" s="153"/>
      <c r="CNS58" s="153"/>
      <c r="CNT58" s="153"/>
      <c r="CNU58" s="153"/>
      <c r="CNV58" s="153"/>
      <c r="CNW58" s="153"/>
      <c r="CNX58" s="153"/>
      <c r="CNY58" s="153"/>
      <c r="CNZ58" s="153"/>
      <c r="COA58" s="153"/>
      <c r="COB58" s="153"/>
      <c r="COC58" s="153"/>
      <c r="COD58" s="153"/>
      <c r="COE58" s="153"/>
      <c r="COF58" s="153"/>
      <c r="COG58" s="153"/>
      <c r="COH58" s="153"/>
      <c r="COI58" s="153"/>
      <c r="COJ58" s="153"/>
      <c r="COK58" s="153"/>
      <c r="COL58" s="153"/>
      <c r="COM58" s="153"/>
      <c r="CON58" s="153"/>
      <c r="COO58" s="153"/>
      <c r="COP58" s="153"/>
      <c r="COQ58" s="153"/>
      <c r="COR58" s="153"/>
      <c r="COS58" s="153"/>
      <c r="COT58" s="153"/>
      <c r="COU58" s="153"/>
      <c r="COV58" s="153"/>
      <c r="COW58" s="153"/>
      <c r="COX58" s="153"/>
      <c r="COY58" s="153"/>
      <c r="COZ58" s="153"/>
      <c r="CPA58" s="153"/>
      <c r="CPB58" s="153"/>
      <c r="CPC58" s="153"/>
      <c r="CPD58" s="153"/>
      <c r="CPE58" s="153"/>
      <c r="CPF58" s="153"/>
      <c r="CPG58" s="153"/>
      <c r="CPH58" s="153"/>
      <c r="CPI58" s="153"/>
      <c r="CPJ58" s="153"/>
      <c r="CPK58" s="153"/>
      <c r="CPL58" s="153"/>
      <c r="CPM58" s="153"/>
      <c r="CPN58" s="153"/>
      <c r="CPO58" s="153"/>
      <c r="CPP58" s="153"/>
      <c r="CPQ58" s="153"/>
      <c r="CPR58" s="153"/>
      <c r="CPS58" s="153"/>
      <c r="CPT58" s="153"/>
      <c r="CPU58" s="153"/>
      <c r="CPV58" s="153"/>
      <c r="CPW58" s="153"/>
      <c r="CPX58" s="153"/>
      <c r="CPY58" s="153"/>
      <c r="CPZ58" s="153"/>
      <c r="CQA58" s="153"/>
      <c r="CQB58" s="153"/>
      <c r="CQC58" s="153"/>
      <c r="CQD58" s="153"/>
      <c r="CQE58" s="153"/>
      <c r="CQF58" s="153"/>
      <c r="CQG58" s="153"/>
      <c r="CQH58" s="153"/>
      <c r="CQI58" s="153"/>
      <c r="CQJ58" s="153"/>
      <c r="CQK58" s="153"/>
      <c r="CQL58" s="153"/>
      <c r="CQM58" s="153"/>
      <c r="CQN58" s="153"/>
      <c r="CQO58" s="153"/>
      <c r="CQP58" s="153"/>
      <c r="CQQ58" s="153"/>
      <c r="CQR58" s="153"/>
      <c r="CQS58" s="153"/>
      <c r="CQT58" s="153"/>
      <c r="CQU58" s="153"/>
      <c r="CQV58" s="153"/>
      <c r="CQW58" s="153"/>
      <c r="CQX58" s="153"/>
      <c r="CQY58" s="153"/>
      <c r="CQZ58" s="153"/>
      <c r="CRA58" s="153"/>
      <c r="CRB58" s="153"/>
      <c r="CRC58" s="153"/>
      <c r="CRD58" s="153"/>
      <c r="CRE58" s="153"/>
      <c r="CRF58" s="153"/>
      <c r="CRG58" s="153"/>
      <c r="CRH58" s="153"/>
      <c r="CRI58" s="153"/>
      <c r="CRJ58" s="153"/>
      <c r="CRK58" s="153"/>
      <c r="CRL58" s="153"/>
      <c r="CRM58" s="153"/>
      <c r="CRN58" s="153"/>
      <c r="CRO58" s="153"/>
      <c r="CRP58" s="153"/>
      <c r="CRQ58" s="153"/>
      <c r="CRR58" s="153"/>
      <c r="CRS58" s="153"/>
      <c r="CRT58" s="153"/>
      <c r="CRU58" s="153"/>
      <c r="CRV58" s="153"/>
      <c r="CRW58" s="153"/>
      <c r="CRX58" s="153"/>
      <c r="CRY58" s="153"/>
      <c r="CRZ58" s="153"/>
      <c r="CSA58" s="153"/>
      <c r="CSB58" s="153"/>
      <c r="CSC58" s="153"/>
      <c r="CSD58" s="153"/>
      <c r="CSE58" s="153"/>
      <c r="CSF58" s="153"/>
      <c r="CSG58" s="153"/>
      <c r="CSH58" s="153"/>
      <c r="CSI58" s="153"/>
      <c r="CSJ58" s="153"/>
      <c r="CSK58" s="153"/>
      <c r="CSL58" s="153"/>
      <c r="CSM58" s="153"/>
      <c r="CSN58" s="153"/>
      <c r="CSO58" s="153"/>
      <c r="CSP58" s="153"/>
      <c r="CSQ58" s="153"/>
      <c r="CSR58" s="153"/>
      <c r="CSS58" s="153"/>
      <c r="CST58" s="153"/>
      <c r="CSU58" s="153"/>
      <c r="CSV58" s="153"/>
      <c r="CSW58" s="153"/>
      <c r="CSX58" s="153"/>
      <c r="CSY58" s="153"/>
      <c r="CSZ58" s="153"/>
      <c r="CTA58" s="153"/>
      <c r="CTB58" s="153"/>
      <c r="CTC58" s="153"/>
      <c r="CTD58" s="153"/>
      <c r="CTE58" s="153"/>
      <c r="CTF58" s="153"/>
      <c r="CTG58" s="153"/>
      <c r="CTH58" s="153"/>
      <c r="CTI58" s="153"/>
      <c r="CTJ58" s="153"/>
      <c r="CTK58" s="153"/>
      <c r="CTL58" s="153"/>
      <c r="CTM58" s="153"/>
      <c r="CTN58" s="153"/>
      <c r="CTO58" s="153"/>
      <c r="CTP58" s="153"/>
      <c r="CTQ58" s="153"/>
      <c r="CTR58" s="153"/>
      <c r="CTS58" s="153"/>
      <c r="CTT58" s="153"/>
      <c r="CTU58" s="153"/>
      <c r="CTV58" s="153"/>
      <c r="CTW58" s="153"/>
      <c r="CTX58" s="153"/>
      <c r="CTY58" s="153"/>
      <c r="CTZ58" s="153"/>
      <c r="CUA58" s="153"/>
      <c r="CUB58" s="153"/>
      <c r="CUC58" s="153"/>
      <c r="CUD58" s="153"/>
      <c r="CUE58" s="153"/>
      <c r="CUF58" s="153"/>
      <c r="CUG58" s="153"/>
      <c r="CUH58" s="153"/>
      <c r="CUI58" s="153"/>
      <c r="CUJ58" s="153"/>
      <c r="CUK58" s="153"/>
      <c r="CUL58" s="153"/>
      <c r="CUM58" s="153"/>
      <c r="CUN58" s="153"/>
      <c r="CUO58" s="153"/>
      <c r="CUP58" s="153"/>
      <c r="CUQ58" s="153"/>
      <c r="CUR58" s="153"/>
      <c r="CUS58" s="153"/>
      <c r="CUT58" s="153"/>
      <c r="CUU58" s="153"/>
      <c r="CUV58" s="153"/>
      <c r="CUW58" s="153"/>
      <c r="CUX58" s="153"/>
      <c r="CUY58" s="153"/>
      <c r="CUZ58" s="153"/>
      <c r="CVA58" s="153"/>
      <c r="CVB58" s="153"/>
      <c r="CVC58" s="153"/>
      <c r="CVD58" s="153"/>
      <c r="CVE58" s="153"/>
      <c r="CVF58" s="153"/>
      <c r="CVG58" s="153"/>
      <c r="CVH58" s="153"/>
      <c r="CVI58" s="153"/>
      <c r="CVJ58" s="153"/>
      <c r="CVK58" s="153"/>
      <c r="CVL58" s="153"/>
      <c r="CVM58" s="153"/>
      <c r="CVN58" s="153"/>
      <c r="CVO58" s="153"/>
      <c r="CVP58" s="153"/>
      <c r="CVQ58" s="153"/>
      <c r="CVR58" s="153"/>
      <c r="CVS58" s="153"/>
      <c r="CVT58" s="153"/>
      <c r="CVU58" s="153"/>
      <c r="CVV58" s="153"/>
      <c r="CVW58" s="153"/>
      <c r="CVX58" s="153"/>
      <c r="CVY58" s="153"/>
      <c r="CVZ58" s="153"/>
      <c r="CWA58" s="153"/>
      <c r="CWB58" s="153"/>
      <c r="CWC58" s="153"/>
      <c r="CWD58" s="153"/>
      <c r="CWE58" s="153"/>
      <c r="CWF58" s="153"/>
      <c r="CWG58" s="153"/>
      <c r="CWH58" s="153"/>
      <c r="CWI58" s="153"/>
      <c r="CWJ58" s="153"/>
      <c r="CWK58" s="153"/>
      <c r="CWL58" s="153"/>
      <c r="CWM58" s="153"/>
      <c r="CWN58" s="153"/>
      <c r="CWO58" s="153"/>
      <c r="CWP58" s="153"/>
      <c r="CWQ58" s="153"/>
      <c r="CWR58" s="153"/>
      <c r="CWS58" s="153"/>
      <c r="CWT58" s="153"/>
      <c r="CWU58" s="153"/>
      <c r="CWV58" s="153"/>
      <c r="CWW58" s="153"/>
      <c r="CWX58" s="153"/>
      <c r="CWY58" s="153"/>
      <c r="CWZ58" s="153"/>
      <c r="CXA58" s="153"/>
      <c r="CXB58" s="153"/>
      <c r="CXC58" s="153"/>
      <c r="CXD58" s="153"/>
      <c r="CXE58" s="153"/>
      <c r="CXF58" s="153"/>
      <c r="CXG58" s="153"/>
      <c r="CXH58" s="153"/>
      <c r="CXI58" s="153"/>
      <c r="CXJ58" s="153"/>
      <c r="CXK58" s="153"/>
      <c r="CXL58" s="153"/>
      <c r="CXM58" s="153"/>
      <c r="CXN58" s="153"/>
      <c r="CXO58" s="153"/>
      <c r="CXP58" s="153"/>
      <c r="CXQ58" s="153"/>
      <c r="CXR58" s="153"/>
      <c r="CXS58" s="153"/>
      <c r="CXT58" s="153"/>
      <c r="CXU58" s="153"/>
      <c r="CXV58" s="153"/>
      <c r="CXW58" s="153"/>
      <c r="CXX58" s="153"/>
      <c r="CXY58" s="153"/>
      <c r="CXZ58" s="153"/>
      <c r="CYA58" s="153"/>
      <c r="CYB58" s="153"/>
      <c r="CYC58" s="153"/>
      <c r="CYD58" s="153"/>
      <c r="CYE58" s="153"/>
      <c r="CYF58" s="153"/>
      <c r="CYG58" s="153"/>
      <c r="CYH58" s="153"/>
      <c r="CYI58" s="153"/>
      <c r="CYJ58" s="153"/>
      <c r="CYK58" s="153"/>
      <c r="CYL58" s="153"/>
      <c r="CYM58" s="153"/>
      <c r="CYN58" s="153"/>
      <c r="CYO58" s="153"/>
      <c r="CYP58" s="153"/>
      <c r="CYQ58" s="153"/>
      <c r="CYR58" s="153"/>
      <c r="CYS58" s="153"/>
      <c r="CYT58" s="153"/>
      <c r="CYU58" s="153"/>
      <c r="CYV58" s="153"/>
      <c r="CYW58" s="153"/>
      <c r="CYX58" s="153"/>
      <c r="CYY58" s="153"/>
      <c r="CYZ58" s="153"/>
      <c r="CZA58" s="153"/>
      <c r="CZB58" s="153"/>
      <c r="CZC58" s="153"/>
      <c r="CZD58" s="153"/>
      <c r="CZE58" s="153"/>
      <c r="CZF58" s="153"/>
      <c r="CZG58" s="153"/>
      <c r="CZH58" s="153"/>
      <c r="CZI58" s="153"/>
      <c r="CZJ58" s="153"/>
      <c r="CZK58" s="153"/>
      <c r="CZL58" s="153"/>
      <c r="CZM58" s="153"/>
      <c r="CZN58" s="153"/>
      <c r="CZO58" s="153"/>
      <c r="CZP58" s="153"/>
      <c r="CZQ58" s="153"/>
      <c r="CZR58" s="153"/>
      <c r="CZS58" s="153"/>
      <c r="CZT58" s="153"/>
      <c r="CZU58" s="153"/>
      <c r="CZV58" s="153"/>
      <c r="CZW58" s="153"/>
      <c r="CZX58" s="153"/>
      <c r="CZY58" s="153"/>
      <c r="CZZ58" s="153"/>
      <c r="DAA58" s="153"/>
      <c r="DAB58" s="153"/>
      <c r="DAC58" s="153"/>
      <c r="DAD58" s="153"/>
      <c r="DAE58" s="153"/>
      <c r="DAF58" s="153"/>
      <c r="DAG58" s="153"/>
      <c r="DAH58" s="153"/>
      <c r="DAI58" s="153"/>
      <c r="DAJ58" s="153"/>
      <c r="DAK58" s="153"/>
      <c r="DAL58" s="153"/>
      <c r="DAM58" s="153"/>
      <c r="DAN58" s="153"/>
      <c r="DAO58" s="153"/>
      <c r="DAP58" s="153"/>
      <c r="DAQ58" s="153"/>
      <c r="DAR58" s="153"/>
      <c r="DAS58" s="153"/>
      <c r="DAT58" s="153"/>
      <c r="DAU58" s="153"/>
      <c r="DAV58" s="153"/>
      <c r="DAW58" s="153"/>
      <c r="DAX58" s="153"/>
      <c r="DAY58" s="153"/>
      <c r="DAZ58" s="153"/>
      <c r="DBA58" s="153"/>
      <c r="DBB58" s="153"/>
      <c r="DBC58" s="153"/>
      <c r="DBD58" s="153"/>
      <c r="DBE58" s="153"/>
      <c r="DBF58" s="153"/>
      <c r="DBG58" s="153"/>
      <c r="DBH58" s="153"/>
      <c r="DBI58" s="153"/>
      <c r="DBJ58" s="153"/>
      <c r="DBK58" s="153"/>
      <c r="DBL58" s="153"/>
      <c r="DBM58" s="153"/>
      <c r="DBN58" s="153"/>
      <c r="DBO58" s="153"/>
      <c r="DBP58" s="153"/>
      <c r="DBQ58" s="153"/>
      <c r="DBR58" s="153"/>
      <c r="DBS58" s="153"/>
      <c r="DBT58" s="153"/>
      <c r="DBU58" s="153"/>
      <c r="DBV58" s="153"/>
      <c r="DBW58" s="153"/>
      <c r="DBX58" s="153"/>
      <c r="DBY58" s="153"/>
      <c r="DBZ58" s="153"/>
      <c r="DCA58" s="153"/>
      <c r="DCB58" s="153"/>
      <c r="DCC58" s="153"/>
      <c r="DCD58" s="153"/>
      <c r="DCE58" s="153"/>
      <c r="DCF58" s="153"/>
      <c r="DCG58" s="153"/>
      <c r="DCH58" s="153"/>
      <c r="DCI58" s="153"/>
      <c r="DCJ58" s="153"/>
      <c r="DCK58" s="153"/>
      <c r="DCL58" s="153"/>
      <c r="DCM58" s="153"/>
      <c r="DCN58" s="153"/>
      <c r="DCO58" s="153"/>
      <c r="DCP58" s="153"/>
      <c r="DCQ58" s="153"/>
      <c r="DCR58" s="153"/>
      <c r="DCS58" s="153"/>
      <c r="DCT58" s="153"/>
      <c r="DCU58" s="153"/>
      <c r="DCV58" s="153"/>
      <c r="DCW58" s="153"/>
      <c r="DCX58" s="153"/>
      <c r="DCY58" s="153"/>
      <c r="DCZ58" s="153"/>
      <c r="DDA58" s="153"/>
      <c r="DDB58" s="153"/>
      <c r="DDC58" s="153"/>
      <c r="DDD58" s="153"/>
      <c r="DDE58" s="153"/>
      <c r="DDF58" s="153"/>
      <c r="DDG58" s="153"/>
      <c r="DDH58" s="153"/>
      <c r="DDI58" s="153"/>
      <c r="DDJ58" s="153"/>
      <c r="DDK58" s="153"/>
      <c r="DDL58" s="153"/>
      <c r="DDM58" s="153"/>
      <c r="DDN58" s="153"/>
      <c r="DDO58" s="153"/>
      <c r="DDP58" s="153"/>
      <c r="DDQ58" s="153"/>
      <c r="DDR58" s="153"/>
      <c r="DDS58" s="153"/>
      <c r="DDT58" s="153"/>
      <c r="DDU58" s="153"/>
      <c r="DDV58" s="153"/>
      <c r="DDW58" s="153"/>
      <c r="DDX58" s="153"/>
      <c r="DDY58" s="153"/>
      <c r="DDZ58" s="153"/>
      <c r="DEA58" s="153"/>
      <c r="DEB58" s="153"/>
      <c r="DEC58" s="153"/>
      <c r="DED58" s="153"/>
      <c r="DEE58" s="153"/>
      <c r="DEF58" s="153"/>
      <c r="DEG58" s="153"/>
      <c r="DEH58" s="153"/>
      <c r="DEI58" s="153"/>
      <c r="DEJ58" s="153"/>
      <c r="DEK58" s="153"/>
      <c r="DEL58" s="153"/>
      <c r="DEM58" s="153"/>
      <c r="DEN58" s="153"/>
      <c r="DEO58" s="153"/>
      <c r="DEP58" s="153"/>
      <c r="DEQ58" s="153"/>
      <c r="DER58" s="153"/>
      <c r="DES58" s="153"/>
      <c r="DET58" s="153"/>
      <c r="DEU58" s="153"/>
      <c r="DEV58" s="153"/>
      <c r="DEW58" s="153"/>
      <c r="DEX58" s="153"/>
      <c r="DEY58" s="153"/>
      <c r="DEZ58" s="153"/>
      <c r="DFA58" s="153"/>
      <c r="DFB58" s="153"/>
      <c r="DFC58" s="153"/>
      <c r="DFD58" s="153"/>
      <c r="DFE58" s="153"/>
      <c r="DFF58" s="153"/>
      <c r="DFG58" s="153"/>
      <c r="DFH58" s="153"/>
      <c r="DFI58" s="153"/>
      <c r="DFJ58" s="153"/>
      <c r="DFK58" s="153"/>
      <c r="DFL58" s="153"/>
      <c r="DFM58" s="153"/>
      <c r="DFN58" s="153"/>
      <c r="DFO58" s="153"/>
      <c r="DFP58" s="153"/>
      <c r="DFQ58" s="153"/>
      <c r="DFR58" s="153"/>
      <c r="DFS58" s="153"/>
      <c r="DFT58" s="153"/>
      <c r="DFU58" s="153"/>
      <c r="DFV58" s="153"/>
      <c r="DFW58" s="153"/>
      <c r="DFX58" s="153"/>
      <c r="DFY58" s="153"/>
      <c r="DFZ58" s="153"/>
      <c r="DGA58" s="153"/>
      <c r="DGB58" s="153"/>
      <c r="DGC58" s="153"/>
      <c r="DGD58" s="153"/>
      <c r="DGE58" s="153"/>
      <c r="DGF58" s="153"/>
      <c r="DGG58" s="153"/>
      <c r="DGH58" s="153"/>
      <c r="DGI58" s="153"/>
      <c r="DGJ58" s="153"/>
      <c r="DGK58" s="153"/>
      <c r="DGL58" s="153"/>
      <c r="DGM58" s="153"/>
      <c r="DGN58" s="153"/>
      <c r="DGO58" s="153"/>
      <c r="DGP58" s="153"/>
      <c r="DGQ58" s="153"/>
      <c r="DGR58" s="153"/>
      <c r="DGS58" s="153"/>
      <c r="DGT58" s="153"/>
      <c r="DGU58" s="153"/>
      <c r="DGV58" s="153"/>
      <c r="DGW58" s="153"/>
      <c r="DGX58" s="153"/>
      <c r="DGY58" s="153"/>
      <c r="DGZ58" s="153"/>
      <c r="DHA58" s="153"/>
      <c r="DHB58" s="153"/>
      <c r="DHC58" s="153"/>
      <c r="DHD58" s="153"/>
      <c r="DHE58" s="153"/>
      <c r="DHF58" s="153"/>
      <c r="DHG58" s="153"/>
      <c r="DHH58" s="153"/>
      <c r="DHI58" s="153"/>
      <c r="DHJ58" s="153"/>
      <c r="DHK58" s="153"/>
      <c r="DHL58" s="153"/>
      <c r="DHM58" s="153"/>
      <c r="DHN58" s="153"/>
      <c r="DHO58" s="153"/>
      <c r="DHP58" s="153"/>
      <c r="DHQ58" s="153"/>
      <c r="DHR58" s="153"/>
      <c r="DHS58" s="153"/>
      <c r="DHT58" s="153"/>
      <c r="DHU58" s="153"/>
      <c r="DHV58" s="153"/>
      <c r="DHW58" s="153"/>
      <c r="DHX58" s="153"/>
      <c r="DHY58" s="153"/>
      <c r="DHZ58" s="153"/>
      <c r="DIA58" s="153"/>
      <c r="DIB58" s="153"/>
      <c r="DIC58" s="153"/>
      <c r="DID58" s="153"/>
      <c r="DIE58" s="153"/>
      <c r="DIF58" s="153"/>
      <c r="DIG58" s="153"/>
      <c r="DIH58" s="153"/>
      <c r="DII58" s="153"/>
      <c r="DIJ58" s="153"/>
      <c r="DIK58" s="153"/>
      <c r="DIL58" s="153"/>
      <c r="DIM58" s="153"/>
      <c r="DIN58" s="153"/>
      <c r="DIO58" s="153"/>
      <c r="DIP58" s="153"/>
      <c r="DIQ58" s="153"/>
      <c r="DIR58" s="153"/>
      <c r="DIS58" s="153"/>
      <c r="DIT58" s="153"/>
      <c r="DIU58" s="153"/>
      <c r="DIV58" s="153"/>
      <c r="DIW58" s="153"/>
      <c r="DIX58" s="153"/>
      <c r="DIY58" s="153"/>
      <c r="DIZ58" s="153"/>
      <c r="DJA58" s="153"/>
      <c r="DJB58" s="153"/>
      <c r="DJC58" s="153"/>
      <c r="DJD58" s="153"/>
      <c r="DJE58" s="153"/>
      <c r="DJF58" s="153"/>
      <c r="DJG58" s="153"/>
      <c r="DJH58" s="153"/>
      <c r="DJI58" s="153"/>
      <c r="DJJ58" s="153"/>
      <c r="DJK58" s="153"/>
      <c r="DJL58" s="153"/>
      <c r="DJM58" s="153"/>
      <c r="DJN58" s="153"/>
      <c r="DJO58" s="153"/>
      <c r="DJP58" s="153"/>
      <c r="DJQ58" s="153"/>
      <c r="DJR58" s="153"/>
      <c r="DJS58" s="153"/>
      <c r="DJT58" s="153"/>
      <c r="DJU58" s="153"/>
      <c r="DJV58" s="153"/>
      <c r="DJW58" s="153"/>
      <c r="DJX58" s="153"/>
      <c r="DJY58" s="153"/>
      <c r="DJZ58" s="153"/>
      <c r="DKA58" s="153"/>
      <c r="DKB58" s="153"/>
      <c r="DKC58" s="153"/>
      <c r="DKD58" s="153"/>
      <c r="DKE58" s="153"/>
      <c r="DKF58" s="153"/>
      <c r="DKG58" s="153"/>
      <c r="DKH58" s="153"/>
      <c r="DKI58" s="153"/>
      <c r="DKJ58" s="153"/>
      <c r="DKK58" s="153"/>
      <c r="DKL58" s="153"/>
      <c r="DKM58" s="153"/>
      <c r="DKN58" s="153"/>
      <c r="DKO58" s="153"/>
      <c r="DKP58" s="153"/>
      <c r="DKQ58" s="153"/>
      <c r="DKR58" s="153"/>
      <c r="DKS58" s="153"/>
      <c r="DKT58" s="153"/>
      <c r="DKU58" s="153"/>
      <c r="DKV58" s="153"/>
      <c r="DKW58" s="153"/>
      <c r="DKX58" s="153"/>
      <c r="DKY58" s="153"/>
      <c r="DKZ58" s="153"/>
      <c r="DLA58" s="153"/>
      <c r="DLB58" s="153"/>
      <c r="DLC58" s="153"/>
      <c r="DLD58" s="153"/>
      <c r="DLE58" s="153"/>
      <c r="DLF58" s="153"/>
      <c r="DLG58" s="153"/>
      <c r="DLH58" s="153"/>
      <c r="DLI58" s="153"/>
      <c r="DLJ58" s="153"/>
      <c r="DLK58" s="153"/>
      <c r="DLL58" s="153"/>
      <c r="DLM58" s="153"/>
      <c r="DLN58" s="153"/>
      <c r="DLO58" s="153"/>
      <c r="DLP58" s="153"/>
      <c r="DLQ58" s="153"/>
      <c r="DLR58" s="153"/>
      <c r="DLS58" s="153"/>
      <c r="DLT58" s="153"/>
      <c r="DLU58" s="153"/>
      <c r="DLV58" s="153"/>
      <c r="DLW58" s="153"/>
      <c r="DLX58" s="153"/>
      <c r="DLY58" s="153"/>
      <c r="DLZ58" s="153"/>
      <c r="DMA58" s="153"/>
      <c r="DMB58" s="153"/>
      <c r="DMC58" s="153"/>
      <c r="DMD58" s="153"/>
      <c r="DME58" s="153"/>
      <c r="DMF58" s="153"/>
      <c r="DMG58" s="153"/>
      <c r="DMH58" s="153"/>
      <c r="DMI58" s="153"/>
      <c r="DMJ58" s="153"/>
      <c r="DMK58" s="153"/>
      <c r="DML58" s="153"/>
      <c r="DMM58" s="153"/>
      <c r="DMN58" s="153"/>
      <c r="DMO58" s="153"/>
      <c r="DMP58" s="153"/>
      <c r="DMQ58" s="153"/>
      <c r="DMR58" s="153"/>
      <c r="DMS58" s="153"/>
      <c r="DMT58" s="153"/>
      <c r="DMU58" s="153"/>
      <c r="DMV58" s="153"/>
      <c r="DMW58" s="153"/>
      <c r="DMX58" s="153"/>
      <c r="DMY58" s="153"/>
      <c r="DMZ58" s="153"/>
      <c r="DNA58" s="153"/>
      <c r="DNB58" s="153"/>
      <c r="DNC58" s="153"/>
      <c r="DND58" s="153"/>
      <c r="DNE58" s="153"/>
      <c r="DNF58" s="153"/>
      <c r="DNG58" s="153"/>
      <c r="DNH58" s="153"/>
      <c r="DNI58" s="153"/>
      <c r="DNJ58" s="153"/>
      <c r="DNK58" s="153"/>
      <c r="DNL58" s="153"/>
      <c r="DNM58" s="153"/>
      <c r="DNN58" s="153"/>
      <c r="DNO58" s="153"/>
      <c r="DNP58" s="153"/>
      <c r="DNQ58" s="153"/>
      <c r="DNR58" s="153"/>
      <c r="DNS58" s="153"/>
      <c r="DNT58" s="153"/>
      <c r="DNU58" s="153"/>
      <c r="DNV58" s="153"/>
      <c r="DNW58" s="153"/>
      <c r="DNX58" s="153"/>
      <c r="DNY58" s="153"/>
      <c r="DNZ58" s="153"/>
      <c r="DOA58" s="153"/>
      <c r="DOB58" s="153"/>
      <c r="DOC58" s="153"/>
      <c r="DOD58" s="153"/>
      <c r="DOE58" s="153"/>
      <c r="DOF58" s="153"/>
      <c r="DOG58" s="153"/>
      <c r="DOH58" s="153"/>
      <c r="DOI58" s="153"/>
      <c r="DOJ58" s="153"/>
      <c r="DOK58" s="153"/>
      <c r="DOL58" s="153"/>
      <c r="DOM58" s="153"/>
      <c r="DON58" s="153"/>
      <c r="DOO58" s="153"/>
      <c r="DOP58" s="153"/>
      <c r="DOQ58" s="153"/>
      <c r="DOR58" s="153"/>
      <c r="DOS58" s="153"/>
      <c r="DOT58" s="153"/>
      <c r="DOU58" s="153"/>
      <c r="DOV58" s="153"/>
      <c r="DOW58" s="153"/>
      <c r="DOX58" s="153"/>
      <c r="DOY58" s="153"/>
      <c r="DOZ58" s="153"/>
      <c r="DPA58" s="153"/>
      <c r="DPB58" s="153"/>
      <c r="DPC58" s="153"/>
      <c r="DPD58" s="153"/>
      <c r="DPE58" s="153"/>
      <c r="DPF58" s="153"/>
      <c r="DPG58" s="153"/>
      <c r="DPH58" s="153"/>
      <c r="DPI58" s="153"/>
      <c r="DPJ58" s="153"/>
      <c r="DPK58" s="153"/>
      <c r="DPL58" s="153"/>
      <c r="DPM58" s="153"/>
      <c r="DPN58" s="153"/>
      <c r="DPO58" s="153"/>
      <c r="DPP58" s="153"/>
      <c r="DPQ58" s="153"/>
      <c r="DPR58" s="153"/>
      <c r="DPS58" s="153"/>
      <c r="DPT58" s="153"/>
      <c r="DPU58" s="153"/>
      <c r="DPV58" s="153"/>
      <c r="DPW58" s="153"/>
      <c r="DPX58" s="153"/>
      <c r="DPY58" s="153"/>
      <c r="DPZ58" s="153"/>
      <c r="DQA58" s="153"/>
      <c r="DQB58" s="153"/>
      <c r="DQC58" s="153"/>
      <c r="DQD58" s="153"/>
      <c r="DQE58" s="153"/>
      <c r="DQF58" s="153"/>
      <c r="DQG58" s="153"/>
      <c r="DQH58" s="153"/>
      <c r="DQI58" s="153"/>
      <c r="DQJ58" s="153"/>
      <c r="DQK58" s="153"/>
      <c r="DQL58" s="153"/>
      <c r="DQM58" s="153"/>
      <c r="DQN58" s="153"/>
      <c r="DQO58" s="153"/>
      <c r="DQP58" s="153"/>
      <c r="DQQ58" s="153"/>
      <c r="DQR58" s="153"/>
      <c r="DQS58" s="153"/>
      <c r="DQT58" s="153"/>
      <c r="DQU58" s="153"/>
      <c r="DQV58" s="153"/>
      <c r="DQW58" s="153"/>
      <c r="DQX58" s="153"/>
      <c r="DQY58" s="153"/>
      <c r="DQZ58" s="153"/>
      <c r="DRA58" s="153"/>
      <c r="DRB58" s="153"/>
      <c r="DRC58" s="153"/>
      <c r="DRD58" s="153"/>
      <c r="DRE58" s="153"/>
      <c r="DRF58" s="153"/>
      <c r="DRG58" s="153"/>
      <c r="DRH58" s="153"/>
      <c r="DRI58" s="153"/>
      <c r="DRJ58" s="153"/>
      <c r="DRK58" s="153"/>
      <c r="DRL58" s="153"/>
      <c r="DRM58" s="153"/>
      <c r="DRN58" s="153"/>
      <c r="DRO58" s="153"/>
      <c r="DRP58" s="153"/>
      <c r="DRQ58" s="153"/>
      <c r="DRR58" s="153"/>
      <c r="DRS58" s="153"/>
      <c r="DRT58" s="153"/>
      <c r="DRU58" s="153"/>
      <c r="DRV58" s="153"/>
      <c r="DRW58" s="153"/>
      <c r="DRX58" s="153"/>
      <c r="DRY58" s="153"/>
      <c r="DRZ58" s="153"/>
      <c r="DSA58" s="153"/>
      <c r="DSB58" s="153"/>
      <c r="DSC58" s="153"/>
      <c r="DSD58" s="153"/>
      <c r="DSE58" s="153"/>
      <c r="DSF58" s="153"/>
      <c r="DSG58" s="153"/>
      <c r="DSH58" s="153"/>
      <c r="DSI58" s="153"/>
      <c r="DSJ58" s="153"/>
      <c r="DSK58" s="153"/>
      <c r="DSL58" s="153"/>
      <c r="DSM58" s="153"/>
      <c r="DSN58" s="153"/>
      <c r="DSO58" s="153"/>
      <c r="DSP58" s="153"/>
      <c r="DSQ58" s="153"/>
      <c r="DSR58" s="153"/>
      <c r="DSS58" s="153"/>
      <c r="DST58" s="153"/>
      <c r="DSU58" s="153"/>
      <c r="DSV58" s="153"/>
      <c r="DSW58" s="153"/>
      <c r="DSX58" s="153"/>
      <c r="DSY58" s="153"/>
      <c r="DSZ58" s="153"/>
      <c r="DTA58" s="153"/>
      <c r="DTB58" s="153"/>
      <c r="DTC58" s="153"/>
      <c r="DTD58" s="153"/>
      <c r="DTE58" s="153"/>
      <c r="DTF58" s="153"/>
      <c r="DTG58" s="153"/>
      <c r="DTH58" s="153"/>
      <c r="DTI58" s="153"/>
      <c r="DTJ58" s="153"/>
      <c r="DTK58" s="153"/>
      <c r="DTL58" s="153"/>
      <c r="DTM58" s="153"/>
      <c r="DTN58" s="153"/>
      <c r="DTO58" s="153"/>
      <c r="DTP58" s="153"/>
      <c r="DTQ58" s="153"/>
      <c r="DTR58" s="153"/>
      <c r="DTS58" s="153"/>
      <c r="DTT58" s="153"/>
      <c r="DTU58" s="153"/>
      <c r="DTV58" s="153"/>
      <c r="DTW58" s="153"/>
      <c r="DTX58" s="153"/>
      <c r="DTY58" s="153"/>
      <c r="DTZ58" s="153"/>
      <c r="DUA58" s="153"/>
      <c r="DUB58" s="153"/>
      <c r="DUC58" s="153"/>
      <c r="DUD58" s="153"/>
      <c r="DUE58" s="153"/>
      <c r="DUF58" s="153"/>
      <c r="DUG58" s="153"/>
      <c r="DUH58" s="153"/>
      <c r="DUI58" s="153"/>
      <c r="DUJ58" s="153"/>
      <c r="DUK58" s="153"/>
      <c r="DUL58" s="153"/>
      <c r="DUM58" s="153"/>
      <c r="DUN58" s="153"/>
      <c r="DUO58" s="153"/>
      <c r="DUP58" s="153"/>
      <c r="DUQ58" s="153"/>
      <c r="DUR58" s="153"/>
      <c r="DUS58" s="153"/>
      <c r="DUT58" s="153"/>
      <c r="DUU58" s="153"/>
      <c r="DUV58" s="153"/>
      <c r="DUW58" s="153"/>
      <c r="DUX58" s="153"/>
      <c r="DUY58" s="153"/>
      <c r="DUZ58" s="153"/>
      <c r="DVA58" s="153"/>
      <c r="DVB58" s="153"/>
      <c r="DVC58" s="153"/>
      <c r="DVD58" s="153"/>
      <c r="DVE58" s="153"/>
      <c r="DVF58" s="153"/>
      <c r="DVG58" s="153"/>
      <c r="DVH58" s="153"/>
      <c r="DVI58" s="153"/>
      <c r="DVJ58" s="153"/>
      <c r="DVK58" s="153"/>
      <c r="DVL58" s="153"/>
      <c r="DVM58" s="153"/>
      <c r="DVN58" s="153"/>
      <c r="DVO58" s="153"/>
      <c r="DVP58" s="153"/>
      <c r="DVQ58" s="153"/>
      <c r="DVR58" s="153"/>
      <c r="DVS58" s="153"/>
      <c r="DVT58" s="153"/>
      <c r="DVU58" s="153"/>
      <c r="DVV58" s="153"/>
      <c r="DVW58" s="153"/>
      <c r="DVX58" s="153"/>
      <c r="DVY58" s="153"/>
      <c r="DVZ58" s="153"/>
      <c r="DWA58" s="153"/>
      <c r="DWB58" s="153"/>
      <c r="DWC58" s="153"/>
      <c r="DWD58" s="153"/>
      <c r="DWE58" s="153"/>
      <c r="DWF58" s="153"/>
      <c r="DWG58" s="153"/>
      <c r="DWH58" s="153"/>
      <c r="DWI58" s="153"/>
      <c r="DWJ58" s="153"/>
      <c r="DWK58" s="153"/>
      <c r="DWL58" s="153"/>
      <c r="DWM58" s="153"/>
      <c r="DWN58" s="153"/>
      <c r="DWO58" s="153"/>
      <c r="DWP58" s="153"/>
      <c r="DWQ58" s="153"/>
      <c r="DWR58" s="153"/>
      <c r="DWS58" s="153"/>
      <c r="DWT58" s="153"/>
      <c r="DWU58" s="153"/>
      <c r="DWV58" s="153"/>
      <c r="DWW58" s="153"/>
      <c r="DWX58" s="153"/>
      <c r="DWY58" s="153"/>
      <c r="DWZ58" s="153"/>
      <c r="DXA58" s="153"/>
      <c r="DXB58" s="153"/>
      <c r="DXC58" s="153"/>
      <c r="DXD58" s="153"/>
      <c r="DXE58" s="153"/>
      <c r="DXF58" s="153"/>
      <c r="DXG58" s="153"/>
      <c r="DXH58" s="153"/>
      <c r="DXI58" s="153"/>
      <c r="DXJ58" s="153"/>
      <c r="DXK58" s="153"/>
      <c r="DXL58" s="153"/>
      <c r="DXM58" s="153"/>
      <c r="DXN58" s="153"/>
      <c r="DXO58" s="153"/>
      <c r="DXP58" s="153"/>
      <c r="DXQ58" s="153"/>
      <c r="DXR58" s="153"/>
      <c r="DXS58" s="153"/>
      <c r="DXT58" s="153"/>
      <c r="DXU58" s="153"/>
      <c r="DXV58" s="153"/>
      <c r="DXW58" s="153"/>
      <c r="DXX58" s="153"/>
      <c r="DXY58" s="153"/>
      <c r="DXZ58" s="153"/>
      <c r="DYA58" s="153"/>
      <c r="DYB58" s="153"/>
      <c r="DYC58" s="153"/>
      <c r="DYD58" s="153"/>
      <c r="DYE58" s="153"/>
      <c r="DYF58" s="153"/>
      <c r="DYG58" s="153"/>
      <c r="DYH58" s="153"/>
      <c r="DYI58" s="153"/>
      <c r="DYJ58" s="153"/>
      <c r="DYK58" s="153"/>
      <c r="DYL58" s="153"/>
      <c r="DYM58" s="153"/>
      <c r="DYN58" s="153"/>
      <c r="DYO58" s="153"/>
      <c r="DYP58" s="153"/>
      <c r="DYQ58" s="153"/>
      <c r="DYR58" s="153"/>
      <c r="DYS58" s="153"/>
      <c r="DYT58" s="153"/>
      <c r="DYU58" s="153"/>
      <c r="DYV58" s="153"/>
      <c r="DYW58" s="153"/>
      <c r="DYX58" s="153"/>
      <c r="DYY58" s="153"/>
      <c r="DYZ58" s="153"/>
      <c r="DZA58" s="153"/>
      <c r="DZB58" s="153"/>
      <c r="DZC58" s="153"/>
      <c r="DZD58" s="153"/>
      <c r="DZE58" s="153"/>
      <c r="DZF58" s="153"/>
      <c r="DZG58" s="153"/>
      <c r="DZH58" s="153"/>
      <c r="DZI58" s="153"/>
      <c r="DZJ58" s="153"/>
      <c r="DZK58" s="153"/>
      <c r="DZL58" s="153"/>
      <c r="DZM58" s="153"/>
      <c r="DZN58" s="153"/>
      <c r="DZO58" s="153"/>
      <c r="DZP58" s="153"/>
      <c r="DZQ58" s="153"/>
      <c r="DZR58" s="153"/>
      <c r="DZS58" s="153"/>
      <c r="DZT58" s="153"/>
      <c r="DZU58" s="153"/>
      <c r="DZV58" s="153"/>
      <c r="DZW58" s="153"/>
      <c r="DZX58" s="153"/>
      <c r="DZY58" s="153"/>
      <c r="DZZ58" s="153"/>
      <c r="EAA58" s="153"/>
      <c r="EAB58" s="153"/>
      <c r="EAC58" s="153"/>
      <c r="EAD58" s="153"/>
      <c r="EAE58" s="153"/>
      <c r="EAF58" s="153"/>
      <c r="EAG58" s="153"/>
      <c r="EAH58" s="153"/>
      <c r="EAI58" s="153"/>
      <c r="EAJ58" s="153"/>
      <c r="EAK58" s="153"/>
      <c r="EAL58" s="153"/>
      <c r="EAM58" s="153"/>
      <c r="EAN58" s="153"/>
      <c r="EAO58" s="153"/>
      <c r="EAP58" s="153"/>
      <c r="EAQ58" s="153"/>
      <c r="EAR58" s="153"/>
      <c r="EAS58" s="153"/>
      <c r="EAT58" s="153"/>
      <c r="EAU58" s="153"/>
      <c r="EAV58" s="153"/>
      <c r="EAW58" s="153"/>
      <c r="EAX58" s="153"/>
      <c r="EAY58" s="153"/>
      <c r="EAZ58" s="153"/>
      <c r="EBA58" s="153"/>
      <c r="EBB58" s="153"/>
      <c r="EBC58" s="153"/>
      <c r="EBD58" s="153"/>
      <c r="EBE58" s="153"/>
      <c r="EBF58" s="153"/>
      <c r="EBG58" s="153"/>
      <c r="EBH58" s="153"/>
      <c r="EBI58" s="153"/>
      <c r="EBJ58" s="153"/>
      <c r="EBK58" s="153"/>
      <c r="EBL58" s="153"/>
      <c r="EBM58" s="153"/>
      <c r="EBN58" s="153"/>
      <c r="EBO58" s="153"/>
      <c r="EBP58" s="153"/>
      <c r="EBQ58" s="153"/>
      <c r="EBR58" s="153"/>
      <c r="EBS58" s="153"/>
      <c r="EBT58" s="153"/>
      <c r="EBU58" s="153"/>
      <c r="EBV58" s="153"/>
      <c r="EBW58" s="153"/>
      <c r="EBX58" s="153"/>
      <c r="EBY58" s="153"/>
      <c r="EBZ58" s="153"/>
      <c r="ECA58" s="153"/>
      <c r="ECB58" s="153"/>
      <c r="ECC58" s="153"/>
      <c r="ECD58" s="153"/>
      <c r="ECE58" s="153"/>
      <c r="ECF58" s="153"/>
      <c r="ECG58" s="153"/>
      <c r="ECH58" s="153"/>
      <c r="ECI58" s="153"/>
      <c r="ECJ58" s="153"/>
      <c r="ECK58" s="153"/>
      <c r="ECL58" s="153"/>
      <c r="ECM58" s="153"/>
      <c r="ECN58" s="153"/>
      <c r="ECO58" s="153"/>
      <c r="ECP58" s="153"/>
      <c r="ECQ58" s="153"/>
      <c r="ECR58" s="153"/>
      <c r="ECS58" s="153"/>
      <c r="ECT58" s="153"/>
      <c r="ECU58" s="153"/>
      <c r="ECV58" s="153"/>
      <c r="ECW58" s="153"/>
      <c r="ECX58" s="153"/>
      <c r="ECY58" s="153"/>
      <c r="ECZ58" s="153"/>
      <c r="EDA58" s="153"/>
      <c r="EDB58" s="153"/>
      <c r="EDC58" s="153"/>
      <c r="EDD58" s="153"/>
      <c r="EDE58" s="153"/>
      <c r="EDF58" s="153"/>
      <c r="EDG58" s="153"/>
      <c r="EDH58" s="153"/>
      <c r="EDI58" s="153"/>
      <c r="EDJ58" s="153"/>
      <c r="EDK58" s="153"/>
      <c r="EDL58" s="153"/>
      <c r="EDM58" s="153"/>
      <c r="EDN58" s="153"/>
      <c r="EDO58" s="153"/>
      <c r="EDP58" s="153"/>
      <c r="EDQ58" s="153"/>
      <c r="EDR58" s="153"/>
      <c r="EDS58" s="153"/>
      <c r="EDT58" s="153"/>
      <c r="EDU58" s="153"/>
      <c r="EDV58" s="153"/>
      <c r="EDW58" s="153"/>
      <c r="EDX58" s="153"/>
      <c r="EDY58" s="153"/>
      <c r="EDZ58" s="153"/>
      <c r="EEA58" s="153"/>
      <c r="EEB58" s="153"/>
      <c r="EEC58" s="153"/>
      <c r="EED58" s="153"/>
      <c r="EEE58" s="153"/>
      <c r="EEF58" s="153"/>
      <c r="EEG58" s="153"/>
      <c r="EEH58" s="153"/>
      <c r="EEI58" s="153"/>
      <c r="EEJ58" s="153"/>
      <c r="EEK58" s="153"/>
      <c r="EEL58" s="153"/>
      <c r="EEM58" s="153"/>
      <c r="EEN58" s="153"/>
      <c r="EEO58" s="153"/>
      <c r="EEP58" s="153"/>
      <c r="EEQ58" s="153"/>
      <c r="EER58" s="153"/>
      <c r="EES58" s="153"/>
      <c r="EET58" s="153"/>
      <c r="EEU58" s="153"/>
      <c r="EEV58" s="153"/>
      <c r="EEW58" s="153"/>
      <c r="EEX58" s="153"/>
      <c r="EEY58" s="153"/>
      <c r="EEZ58" s="153"/>
      <c r="EFA58" s="153"/>
      <c r="EFB58" s="153"/>
      <c r="EFC58" s="153"/>
      <c r="EFD58" s="153"/>
      <c r="EFE58" s="153"/>
      <c r="EFF58" s="153"/>
      <c r="EFG58" s="153"/>
      <c r="EFH58" s="153"/>
      <c r="EFI58" s="153"/>
      <c r="EFJ58" s="153"/>
      <c r="EFK58" s="153"/>
      <c r="EFL58" s="153"/>
      <c r="EFM58" s="153"/>
      <c r="EFN58" s="153"/>
      <c r="EFO58" s="153"/>
      <c r="EFP58" s="153"/>
      <c r="EFQ58" s="153"/>
      <c r="EFR58" s="153"/>
      <c r="EFS58" s="153"/>
      <c r="EFT58" s="153"/>
      <c r="EFU58" s="153"/>
      <c r="EFV58" s="153"/>
      <c r="EFW58" s="153"/>
      <c r="EFX58" s="153"/>
      <c r="EFY58" s="153"/>
      <c r="EFZ58" s="153"/>
      <c r="EGA58" s="153"/>
      <c r="EGB58" s="153"/>
      <c r="EGC58" s="153"/>
      <c r="EGD58" s="153"/>
      <c r="EGE58" s="153"/>
      <c r="EGF58" s="153"/>
      <c r="EGG58" s="153"/>
      <c r="EGH58" s="153"/>
      <c r="EGI58" s="153"/>
      <c r="EGJ58" s="153"/>
      <c r="EGK58" s="153"/>
      <c r="EGL58" s="153"/>
      <c r="EGM58" s="153"/>
      <c r="EGN58" s="153"/>
      <c r="EGO58" s="153"/>
      <c r="EGP58" s="153"/>
      <c r="EGQ58" s="153"/>
      <c r="EGR58" s="153"/>
      <c r="EGS58" s="153"/>
      <c r="EGT58" s="153"/>
      <c r="EGU58" s="153"/>
      <c r="EGV58" s="153"/>
      <c r="EGW58" s="153"/>
      <c r="EGX58" s="153"/>
      <c r="EGY58" s="153"/>
      <c r="EGZ58" s="153"/>
      <c r="EHA58" s="153"/>
      <c r="EHB58" s="153"/>
      <c r="EHC58" s="153"/>
      <c r="EHD58" s="153"/>
      <c r="EHE58" s="153"/>
      <c r="EHF58" s="153"/>
      <c r="EHG58" s="153"/>
      <c r="EHH58" s="153"/>
      <c r="EHI58" s="153"/>
      <c r="EHJ58" s="153"/>
      <c r="EHK58" s="153"/>
      <c r="EHL58" s="153"/>
      <c r="EHM58" s="153"/>
      <c r="EHN58" s="153"/>
      <c r="EHO58" s="153"/>
      <c r="EHP58" s="153"/>
      <c r="EHQ58" s="153"/>
      <c r="EHR58" s="153"/>
      <c r="EHS58" s="153"/>
      <c r="EHT58" s="153"/>
      <c r="EHU58" s="153"/>
      <c r="EHV58" s="153"/>
      <c r="EHW58" s="153"/>
      <c r="EHX58" s="153"/>
      <c r="EHY58" s="153"/>
      <c r="EHZ58" s="153"/>
      <c r="EIA58" s="153"/>
      <c r="EIB58" s="153"/>
      <c r="EIC58" s="153"/>
      <c r="EID58" s="153"/>
      <c r="EIE58" s="153"/>
      <c r="EIF58" s="153"/>
      <c r="EIG58" s="153"/>
      <c r="EIH58" s="153"/>
      <c r="EII58" s="153"/>
      <c r="EIJ58" s="153"/>
      <c r="EIK58" s="153"/>
      <c r="EIL58" s="153"/>
      <c r="EIM58" s="153"/>
      <c r="EIN58" s="153"/>
      <c r="EIO58" s="153"/>
      <c r="EIP58" s="153"/>
      <c r="EIQ58" s="153"/>
      <c r="EIR58" s="153"/>
      <c r="EIS58" s="153"/>
      <c r="EIT58" s="153"/>
      <c r="EIU58" s="153"/>
      <c r="EIV58" s="153"/>
      <c r="EIW58" s="153"/>
      <c r="EIX58" s="153"/>
      <c r="EIY58" s="153"/>
      <c r="EIZ58" s="153"/>
      <c r="EJA58" s="153"/>
      <c r="EJB58" s="153"/>
      <c r="EJC58" s="153"/>
      <c r="EJD58" s="153"/>
      <c r="EJE58" s="153"/>
      <c r="EJF58" s="153"/>
      <c r="EJG58" s="153"/>
      <c r="EJH58" s="153"/>
      <c r="EJI58" s="153"/>
      <c r="EJJ58" s="153"/>
      <c r="EJK58" s="153"/>
      <c r="EJL58" s="153"/>
      <c r="EJM58" s="153"/>
      <c r="EJN58" s="153"/>
      <c r="EJO58" s="153"/>
      <c r="EJP58" s="153"/>
      <c r="EJQ58" s="153"/>
      <c r="EJR58" s="153"/>
      <c r="EJS58" s="153"/>
      <c r="EJT58" s="153"/>
      <c r="EJU58" s="153"/>
      <c r="EJV58" s="153"/>
      <c r="EJW58" s="153"/>
      <c r="EJX58" s="153"/>
      <c r="EJY58" s="153"/>
      <c r="EJZ58" s="153"/>
      <c r="EKA58" s="153"/>
      <c r="EKB58" s="153"/>
      <c r="EKC58" s="153"/>
      <c r="EKD58" s="153"/>
      <c r="EKE58" s="153"/>
      <c r="EKF58" s="153"/>
      <c r="EKG58" s="153"/>
      <c r="EKH58" s="153"/>
      <c r="EKI58" s="153"/>
      <c r="EKJ58" s="153"/>
      <c r="EKK58" s="153"/>
      <c r="EKL58" s="153"/>
      <c r="EKM58" s="153"/>
      <c r="EKN58" s="153"/>
      <c r="EKO58" s="153"/>
      <c r="EKP58" s="153"/>
      <c r="EKQ58" s="153"/>
      <c r="EKR58" s="153"/>
      <c r="EKS58" s="153"/>
      <c r="EKT58" s="153"/>
      <c r="EKU58" s="153"/>
      <c r="EKV58" s="153"/>
      <c r="EKW58" s="153"/>
      <c r="EKX58" s="153"/>
      <c r="EKY58" s="153"/>
      <c r="EKZ58" s="153"/>
      <c r="ELA58" s="153"/>
      <c r="ELB58" s="153"/>
      <c r="ELC58" s="153"/>
      <c r="ELD58" s="153"/>
      <c r="ELE58" s="153"/>
      <c r="ELF58" s="153"/>
      <c r="ELG58" s="153"/>
      <c r="ELH58" s="153"/>
      <c r="ELI58" s="153"/>
      <c r="ELJ58" s="153"/>
      <c r="ELK58" s="153"/>
      <c r="ELL58" s="153"/>
      <c r="ELM58" s="153"/>
      <c r="ELN58" s="153"/>
      <c r="ELO58" s="153"/>
      <c r="ELP58" s="153"/>
      <c r="ELQ58" s="153"/>
      <c r="ELR58" s="153"/>
      <c r="ELS58" s="153"/>
      <c r="ELT58" s="153"/>
      <c r="ELU58" s="153"/>
      <c r="ELV58" s="153"/>
      <c r="ELW58" s="153"/>
      <c r="ELX58" s="153"/>
      <c r="ELY58" s="153"/>
      <c r="ELZ58" s="153"/>
      <c r="EMA58" s="153"/>
      <c r="EMB58" s="153"/>
      <c r="EMC58" s="153"/>
      <c r="EMD58" s="153"/>
      <c r="EME58" s="153"/>
      <c r="EMF58" s="153"/>
      <c r="EMG58" s="153"/>
      <c r="EMH58" s="153"/>
      <c r="EMI58" s="153"/>
      <c r="EMJ58" s="153"/>
      <c r="EMK58" s="153"/>
      <c r="EML58" s="153"/>
      <c r="EMM58" s="153"/>
      <c r="EMN58" s="153"/>
      <c r="EMO58" s="153"/>
      <c r="EMP58" s="153"/>
      <c r="EMQ58" s="153"/>
      <c r="EMR58" s="153"/>
      <c r="EMS58" s="153"/>
      <c r="EMT58" s="153"/>
      <c r="EMU58" s="153"/>
      <c r="EMV58" s="153"/>
      <c r="EMW58" s="153"/>
      <c r="EMX58" s="153"/>
      <c r="EMY58" s="153"/>
      <c r="EMZ58" s="153"/>
      <c r="ENA58" s="153"/>
      <c r="ENB58" s="153"/>
      <c r="ENC58" s="153"/>
      <c r="END58" s="153"/>
      <c r="ENE58" s="153"/>
      <c r="ENF58" s="153"/>
      <c r="ENG58" s="153"/>
      <c r="ENH58" s="153"/>
      <c r="ENI58" s="153"/>
      <c r="ENJ58" s="153"/>
      <c r="ENK58" s="153"/>
      <c r="ENL58" s="153"/>
      <c r="ENM58" s="153"/>
      <c r="ENN58" s="153"/>
      <c r="ENO58" s="153"/>
      <c r="ENP58" s="153"/>
      <c r="ENQ58" s="153"/>
      <c r="ENR58" s="153"/>
      <c r="ENS58" s="153"/>
      <c r="ENT58" s="153"/>
      <c r="ENU58" s="153"/>
      <c r="ENV58" s="153"/>
      <c r="ENW58" s="153"/>
      <c r="ENX58" s="153"/>
      <c r="ENY58" s="153"/>
      <c r="ENZ58" s="153"/>
      <c r="EOA58" s="153"/>
      <c r="EOB58" s="153"/>
      <c r="EOC58" s="153"/>
      <c r="EOD58" s="153"/>
      <c r="EOE58" s="153"/>
      <c r="EOF58" s="153"/>
      <c r="EOG58" s="153"/>
      <c r="EOH58" s="153"/>
      <c r="EOI58" s="153"/>
      <c r="EOJ58" s="153"/>
      <c r="EOK58" s="153"/>
      <c r="EOL58" s="153"/>
      <c r="EOM58" s="153"/>
      <c r="EON58" s="153"/>
      <c r="EOO58" s="153"/>
      <c r="EOP58" s="153"/>
      <c r="EOQ58" s="153"/>
      <c r="EOR58" s="153"/>
      <c r="EOS58" s="153"/>
      <c r="EOT58" s="153"/>
      <c r="EOU58" s="153"/>
      <c r="EOV58" s="153"/>
      <c r="EOW58" s="153"/>
      <c r="EOX58" s="153"/>
      <c r="EOY58" s="153"/>
      <c r="EOZ58" s="153"/>
      <c r="EPA58" s="153"/>
      <c r="EPB58" s="153"/>
      <c r="EPC58" s="153"/>
      <c r="EPD58" s="153"/>
      <c r="EPE58" s="153"/>
      <c r="EPF58" s="153"/>
      <c r="EPG58" s="153"/>
      <c r="EPH58" s="153"/>
      <c r="EPI58" s="153"/>
      <c r="EPJ58" s="153"/>
      <c r="EPK58" s="153"/>
      <c r="EPL58" s="153"/>
      <c r="EPM58" s="153"/>
      <c r="EPN58" s="153"/>
      <c r="EPO58" s="153"/>
      <c r="EPP58" s="153"/>
      <c r="EPQ58" s="153"/>
      <c r="EPR58" s="153"/>
      <c r="EPS58" s="153"/>
      <c r="EPT58" s="153"/>
      <c r="EPU58" s="153"/>
      <c r="EPV58" s="153"/>
      <c r="EPW58" s="153"/>
      <c r="EPX58" s="153"/>
      <c r="EPY58" s="153"/>
      <c r="EPZ58" s="153"/>
      <c r="EQA58" s="153"/>
      <c r="EQB58" s="153"/>
      <c r="EQC58" s="153"/>
      <c r="EQD58" s="153"/>
      <c r="EQE58" s="153"/>
      <c r="EQF58" s="153"/>
      <c r="EQG58" s="153"/>
      <c r="EQH58" s="153"/>
      <c r="EQI58" s="153"/>
      <c r="EQJ58" s="153"/>
      <c r="EQK58" s="153"/>
      <c r="EQL58" s="153"/>
      <c r="EQM58" s="153"/>
      <c r="EQN58" s="153"/>
      <c r="EQO58" s="153"/>
      <c r="EQP58" s="153"/>
      <c r="EQQ58" s="153"/>
      <c r="EQR58" s="153"/>
      <c r="EQS58" s="153"/>
      <c r="EQT58" s="153"/>
      <c r="EQU58" s="153"/>
      <c r="EQV58" s="153"/>
      <c r="EQW58" s="153"/>
      <c r="EQX58" s="153"/>
      <c r="EQY58" s="153"/>
      <c r="EQZ58" s="153"/>
      <c r="ERA58" s="153"/>
      <c r="ERB58" s="153"/>
      <c r="ERC58" s="153"/>
      <c r="ERD58" s="153"/>
      <c r="ERE58" s="153"/>
      <c r="ERF58" s="153"/>
      <c r="ERG58" s="153"/>
      <c r="ERH58" s="153"/>
      <c r="ERI58" s="153"/>
      <c r="ERJ58" s="153"/>
      <c r="ERK58" s="153"/>
      <c r="ERL58" s="153"/>
      <c r="ERM58" s="153"/>
      <c r="ERN58" s="153"/>
      <c r="ERO58" s="153"/>
      <c r="ERP58" s="153"/>
      <c r="ERQ58" s="153"/>
      <c r="ERR58" s="153"/>
      <c r="ERS58" s="153"/>
      <c r="ERT58" s="153"/>
      <c r="ERU58" s="153"/>
      <c r="ERV58" s="153"/>
      <c r="ERW58" s="153"/>
      <c r="ERX58" s="153"/>
      <c r="ERY58" s="153"/>
      <c r="ERZ58" s="153"/>
      <c r="ESA58" s="153"/>
      <c r="ESB58" s="153"/>
      <c r="ESC58" s="153"/>
      <c r="ESD58" s="153"/>
      <c r="ESE58" s="153"/>
      <c r="ESF58" s="153"/>
      <c r="ESG58" s="153"/>
      <c r="ESH58" s="153"/>
      <c r="ESI58" s="153"/>
      <c r="ESJ58" s="153"/>
      <c r="ESK58" s="153"/>
      <c r="ESL58" s="153"/>
      <c r="ESM58" s="153"/>
      <c r="ESN58" s="153"/>
      <c r="ESO58" s="153"/>
      <c r="ESP58" s="153"/>
      <c r="ESQ58" s="153"/>
      <c r="ESR58" s="153"/>
      <c r="ESS58" s="153"/>
      <c r="EST58" s="153"/>
      <c r="ESU58" s="153"/>
      <c r="ESV58" s="153"/>
      <c r="ESW58" s="153"/>
      <c r="ESX58" s="153"/>
      <c r="ESY58" s="153"/>
      <c r="ESZ58" s="153"/>
      <c r="ETA58" s="153"/>
      <c r="ETB58" s="153"/>
      <c r="ETC58" s="153"/>
      <c r="ETD58" s="153"/>
      <c r="ETE58" s="153"/>
      <c r="ETF58" s="153"/>
      <c r="ETG58" s="153"/>
      <c r="ETH58" s="153"/>
      <c r="ETI58" s="153"/>
      <c r="ETJ58" s="153"/>
      <c r="ETK58" s="153"/>
      <c r="ETL58" s="153"/>
      <c r="ETM58" s="153"/>
      <c r="ETN58" s="153"/>
      <c r="ETO58" s="153"/>
      <c r="ETP58" s="153"/>
      <c r="ETQ58" s="153"/>
      <c r="ETR58" s="153"/>
      <c r="ETS58" s="153"/>
      <c r="ETT58" s="153"/>
      <c r="ETU58" s="153"/>
      <c r="ETV58" s="153"/>
      <c r="ETW58" s="153"/>
      <c r="ETX58" s="153"/>
      <c r="ETY58" s="153"/>
      <c r="ETZ58" s="153"/>
      <c r="EUA58" s="153"/>
      <c r="EUB58" s="153"/>
      <c r="EUC58" s="153"/>
      <c r="EUD58" s="153"/>
      <c r="EUE58" s="153"/>
      <c r="EUF58" s="153"/>
      <c r="EUG58" s="153"/>
      <c r="EUH58" s="153"/>
      <c r="EUI58" s="153"/>
      <c r="EUJ58" s="153"/>
      <c r="EUK58" s="153"/>
      <c r="EUL58" s="153"/>
      <c r="EUM58" s="153"/>
      <c r="EUN58" s="153"/>
      <c r="EUO58" s="153"/>
      <c r="EUP58" s="153"/>
      <c r="EUQ58" s="153"/>
      <c r="EUR58" s="153"/>
      <c r="EUS58" s="153"/>
      <c r="EUT58" s="153"/>
      <c r="EUU58" s="153"/>
      <c r="EUV58" s="153"/>
      <c r="EUW58" s="153"/>
      <c r="EUX58" s="153"/>
      <c r="EUY58" s="153"/>
      <c r="EUZ58" s="153"/>
      <c r="EVA58" s="153"/>
      <c r="EVB58" s="153"/>
      <c r="EVC58" s="153"/>
      <c r="EVD58" s="153"/>
      <c r="EVE58" s="153"/>
      <c r="EVF58" s="153"/>
      <c r="EVG58" s="153"/>
      <c r="EVH58" s="153"/>
      <c r="EVI58" s="153"/>
      <c r="EVJ58" s="153"/>
      <c r="EVK58" s="153"/>
      <c r="EVL58" s="153"/>
      <c r="EVM58" s="153"/>
      <c r="EVN58" s="153"/>
      <c r="EVO58" s="153"/>
      <c r="EVP58" s="153"/>
      <c r="EVQ58" s="153"/>
      <c r="EVR58" s="153"/>
      <c r="EVS58" s="153"/>
      <c r="EVT58" s="153"/>
      <c r="EVU58" s="153"/>
      <c r="EVV58" s="153"/>
      <c r="EVW58" s="153"/>
      <c r="EVX58" s="153"/>
      <c r="EVY58" s="153"/>
      <c r="EVZ58" s="153"/>
      <c r="EWA58" s="153"/>
      <c r="EWB58" s="153"/>
      <c r="EWC58" s="153"/>
      <c r="EWD58" s="153"/>
      <c r="EWE58" s="153"/>
      <c r="EWF58" s="153"/>
      <c r="EWG58" s="153"/>
      <c r="EWH58" s="153"/>
      <c r="EWI58" s="153"/>
      <c r="EWJ58" s="153"/>
      <c r="EWK58" s="153"/>
      <c r="EWL58" s="153"/>
      <c r="EWM58" s="153"/>
      <c r="EWN58" s="153"/>
      <c r="EWO58" s="153"/>
      <c r="EWP58" s="153"/>
      <c r="EWQ58" s="153"/>
      <c r="EWR58" s="153"/>
      <c r="EWS58" s="153"/>
      <c r="EWT58" s="153"/>
      <c r="EWU58" s="153"/>
      <c r="EWV58" s="153"/>
      <c r="EWW58" s="153"/>
      <c r="EWX58" s="153"/>
      <c r="EWY58" s="153"/>
      <c r="EWZ58" s="153"/>
      <c r="EXA58" s="153"/>
      <c r="EXB58" s="153"/>
      <c r="EXC58" s="153"/>
      <c r="EXD58" s="153"/>
      <c r="EXE58" s="153"/>
      <c r="EXF58" s="153"/>
      <c r="EXG58" s="153"/>
      <c r="EXH58" s="153"/>
      <c r="EXI58" s="153"/>
      <c r="EXJ58" s="153"/>
      <c r="EXK58" s="153"/>
      <c r="EXL58" s="153"/>
      <c r="EXM58" s="153"/>
      <c r="EXN58" s="153"/>
      <c r="EXO58" s="153"/>
      <c r="EXP58" s="153"/>
      <c r="EXQ58" s="153"/>
      <c r="EXR58" s="153"/>
      <c r="EXS58" s="153"/>
      <c r="EXT58" s="153"/>
      <c r="EXU58" s="153"/>
      <c r="EXV58" s="153"/>
      <c r="EXW58" s="153"/>
      <c r="EXX58" s="153"/>
      <c r="EXY58" s="153"/>
      <c r="EXZ58" s="153"/>
      <c r="EYA58" s="153"/>
      <c r="EYB58" s="153"/>
      <c r="EYC58" s="153"/>
      <c r="EYD58" s="153"/>
      <c r="EYE58" s="153"/>
      <c r="EYF58" s="153"/>
      <c r="EYG58" s="153"/>
      <c r="EYH58" s="153"/>
      <c r="EYI58" s="153"/>
      <c r="EYJ58" s="153"/>
      <c r="EYK58" s="153"/>
      <c r="EYL58" s="153"/>
      <c r="EYM58" s="153"/>
      <c r="EYN58" s="153"/>
      <c r="EYO58" s="153"/>
      <c r="EYP58" s="153"/>
      <c r="EYQ58" s="153"/>
      <c r="EYR58" s="153"/>
      <c r="EYS58" s="153"/>
      <c r="EYT58" s="153"/>
      <c r="EYU58" s="153"/>
      <c r="EYV58" s="153"/>
      <c r="EYW58" s="153"/>
      <c r="EYX58" s="153"/>
      <c r="EYY58" s="153"/>
      <c r="EYZ58" s="153"/>
      <c r="EZA58" s="153"/>
      <c r="EZB58" s="153"/>
      <c r="EZC58" s="153"/>
      <c r="EZD58" s="153"/>
      <c r="EZE58" s="153"/>
      <c r="EZF58" s="153"/>
      <c r="EZG58" s="153"/>
      <c r="EZH58" s="153"/>
      <c r="EZI58" s="153"/>
      <c r="EZJ58" s="153"/>
      <c r="EZK58" s="153"/>
      <c r="EZL58" s="153"/>
      <c r="EZM58" s="153"/>
      <c r="EZN58" s="153"/>
      <c r="EZO58" s="153"/>
      <c r="EZP58" s="153"/>
      <c r="EZQ58" s="153"/>
      <c r="EZR58" s="153"/>
      <c r="EZS58" s="153"/>
      <c r="EZT58" s="153"/>
      <c r="EZU58" s="153"/>
      <c r="EZV58" s="153"/>
      <c r="EZW58" s="153"/>
      <c r="EZX58" s="153"/>
      <c r="EZY58" s="153"/>
      <c r="EZZ58" s="153"/>
      <c r="FAA58" s="153"/>
      <c r="FAB58" s="153"/>
      <c r="FAC58" s="153"/>
      <c r="FAD58" s="153"/>
      <c r="FAE58" s="153"/>
      <c r="FAF58" s="153"/>
      <c r="FAG58" s="153"/>
      <c r="FAH58" s="153"/>
      <c r="FAI58" s="153"/>
      <c r="FAJ58" s="153"/>
      <c r="FAK58" s="153"/>
      <c r="FAL58" s="153"/>
      <c r="FAM58" s="153"/>
      <c r="FAN58" s="153"/>
      <c r="FAO58" s="153"/>
      <c r="FAP58" s="153"/>
      <c r="FAQ58" s="153"/>
      <c r="FAR58" s="153"/>
      <c r="FAS58" s="153"/>
      <c r="FAT58" s="153"/>
      <c r="FAU58" s="153"/>
      <c r="FAV58" s="153"/>
      <c r="FAW58" s="153"/>
      <c r="FAX58" s="153"/>
      <c r="FAY58" s="153"/>
      <c r="FAZ58" s="153"/>
      <c r="FBA58" s="153"/>
      <c r="FBB58" s="153"/>
      <c r="FBC58" s="153"/>
      <c r="FBD58" s="153"/>
      <c r="FBE58" s="153"/>
      <c r="FBF58" s="153"/>
      <c r="FBG58" s="153"/>
      <c r="FBH58" s="153"/>
      <c r="FBI58" s="153"/>
      <c r="FBJ58" s="153"/>
      <c r="FBK58" s="153"/>
      <c r="FBL58" s="153"/>
      <c r="FBM58" s="153"/>
      <c r="FBN58" s="153"/>
      <c r="FBO58" s="153"/>
      <c r="FBP58" s="153"/>
      <c r="FBQ58" s="153"/>
      <c r="FBR58" s="153"/>
      <c r="FBS58" s="153"/>
      <c r="FBT58" s="153"/>
      <c r="FBU58" s="153"/>
      <c r="FBV58" s="153"/>
      <c r="FBW58" s="153"/>
      <c r="FBX58" s="153"/>
      <c r="FBY58" s="153"/>
      <c r="FBZ58" s="153"/>
      <c r="FCA58" s="153"/>
      <c r="FCB58" s="153"/>
      <c r="FCC58" s="153"/>
      <c r="FCD58" s="153"/>
      <c r="FCE58" s="153"/>
      <c r="FCF58" s="153"/>
      <c r="FCG58" s="153"/>
      <c r="FCH58" s="153"/>
      <c r="FCI58" s="153"/>
      <c r="FCJ58" s="153"/>
      <c r="FCK58" s="153"/>
      <c r="FCL58" s="153"/>
      <c r="FCM58" s="153"/>
      <c r="FCN58" s="153"/>
      <c r="FCO58" s="153"/>
      <c r="FCP58" s="153"/>
      <c r="FCQ58" s="153"/>
      <c r="FCR58" s="153"/>
      <c r="FCS58" s="153"/>
      <c r="FCT58" s="153"/>
      <c r="FCU58" s="153"/>
      <c r="FCV58" s="153"/>
      <c r="FCW58" s="153"/>
      <c r="FCX58" s="153"/>
      <c r="FCY58" s="153"/>
      <c r="FCZ58" s="153"/>
      <c r="FDA58" s="153"/>
      <c r="FDB58" s="153"/>
      <c r="FDC58" s="153"/>
      <c r="FDD58" s="153"/>
      <c r="FDE58" s="153"/>
      <c r="FDF58" s="153"/>
      <c r="FDG58" s="153"/>
      <c r="FDH58" s="153"/>
      <c r="FDI58" s="153"/>
      <c r="FDJ58" s="153"/>
      <c r="FDK58" s="153"/>
      <c r="FDL58" s="153"/>
      <c r="FDM58" s="153"/>
      <c r="FDN58" s="153"/>
      <c r="FDO58" s="153"/>
      <c r="FDP58" s="153"/>
      <c r="FDQ58" s="153"/>
      <c r="FDR58" s="153"/>
      <c r="FDS58" s="153"/>
      <c r="FDT58" s="153"/>
      <c r="FDU58" s="153"/>
      <c r="FDV58" s="153"/>
      <c r="FDW58" s="153"/>
      <c r="FDX58" s="153"/>
      <c r="FDY58" s="153"/>
      <c r="FDZ58" s="153"/>
      <c r="FEA58" s="153"/>
      <c r="FEB58" s="153"/>
      <c r="FEC58" s="153"/>
      <c r="FED58" s="153"/>
      <c r="FEE58" s="153"/>
      <c r="FEF58" s="153"/>
      <c r="FEG58" s="153"/>
      <c r="FEH58" s="153"/>
      <c r="FEI58" s="153"/>
      <c r="FEJ58" s="153"/>
      <c r="FEK58" s="153"/>
      <c r="FEL58" s="153"/>
      <c r="FEM58" s="153"/>
      <c r="FEN58" s="153"/>
      <c r="FEO58" s="153"/>
      <c r="FEP58" s="153"/>
      <c r="FEQ58" s="153"/>
      <c r="FER58" s="153"/>
      <c r="FES58" s="153"/>
      <c r="FET58" s="153"/>
      <c r="FEU58" s="153"/>
      <c r="FEV58" s="153"/>
      <c r="FEW58" s="153"/>
      <c r="FEX58" s="153"/>
      <c r="FEY58" s="153"/>
      <c r="FEZ58" s="153"/>
      <c r="FFA58" s="153"/>
      <c r="FFB58" s="153"/>
      <c r="FFC58" s="153"/>
      <c r="FFD58" s="153"/>
      <c r="FFE58" s="153"/>
      <c r="FFF58" s="153"/>
      <c r="FFG58" s="153"/>
      <c r="FFH58" s="153"/>
      <c r="FFI58" s="153"/>
      <c r="FFJ58" s="153"/>
      <c r="FFK58" s="153"/>
      <c r="FFL58" s="153"/>
      <c r="FFM58" s="153"/>
      <c r="FFN58" s="153"/>
      <c r="FFO58" s="153"/>
      <c r="FFP58" s="153"/>
      <c r="FFQ58" s="153"/>
      <c r="FFR58" s="153"/>
      <c r="FFS58" s="153"/>
      <c r="FFT58" s="153"/>
      <c r="FFU58" s="153"/>
      <c r="FFV58" s="153"/>
      <c r="FFW58" s="153"/>
      <c r="FFX58" s="153"/>
      <c r="FFY58" s="153"/>
      <c r="FFZ58" s="153"/>
      <c r="FGA58" s="153"/>
      <c r="FGB58" s="153"/>
      <c r="FGC58" s="153"/>
      <c r="FGD58" s="153"/>
      <c r="FGE58" s="153"/>
      <c r="FGF58" s="153"/>
      <c r="FGG58" s="153"/>
      <c r="FGH58" s="153"/>
      <c r="FGI58" s="153"/>
      <c r="FGJ58" s="153"/>
      <c r="FGK58" s="153"/>
      <c r="FGL58" s="153"/>
      <c r="FGM58" s="153"/>
      <c r="FGN58" s="153"/>
      <c r="FGO58" s="153"/>
      <c r="FGP58" s="153"/>
      <c r="FGQ58" s="153"/>
      <c r="FGR58" s="153"/>
      <c r="FGS58" s="153"/>
      <c r="FGT58" s="153"/>
      <c r="FGU58" s="153"/>
      <c r="FGV58" s="153"/>
      <c r="FGW58" s="153"/>
      <c r="FGX58" s="153"/>
      <c r="FGY58" s="153"/>
      <c r="FGZ58" s="153"/>
      <c r="FHA58" s="153"/>
      <c r="FHB58" s="153"/>
      <c r="FHC58" s="153"/>
      <c r="FHD58" s="153"/>
      <c r="FHE58" s="153"/>
      <c r="FHF58" s="153"/>
      <c r="FHG58" s="153"/>
      <c r="FHH58" s="153"/>
      <c r="FHI58" s="153"/>
      <c r="FHJ58" s="153"/>
      <c r="FHK58" s="153"/>
      <c r="FHL58" s="153"/>
      <c r="FHM58" s="153"/>
      <c r="FHN58" s="153"/>
      <c r="FHO58" s="153"/>
      <c r="FHP58" s="153"/>
      <c r="FHQ58" s="153"/>
      <c r="FHR58" s="153"/>
      <c r="FHS58" s="153"/>
      <c r="FHT58" s="153"/>
      <c r="FHU58" s="153"/>
      <c r="FHV58" s="153"/>
      <c r="FHW58" s="153"/>
      <c r="FHX58" s="153"/>
      <c r="FHY58" s="153"/>
      <c r="FHZ58" s="153"/>
      <c r="FIA58" s="153"/>
      <c r="FIB58" s="153"/>
      <c r="FIC58" s="153"/>
      <c r="FID58" s="153"/>
      <c r="FIE58" s="153"/>
      <c r="FIF58" s="153"/>
      <c r="FIG58" s="153"/>
      <c r="FIH58" s="153"/>
      <c r="FII58" s="153"/>
      <c r="FIJ58" s="153"/>
      <c r="FIK58" s="153"/>
      <c r="FIL58" s="153"/>
      <c r="FIM58" s="153"/>
      <c r="FIN58" s="153"/>
      <c r="FIO58" s="153"/>
      <c r="FIP58" s="153"/>
      <c r="FIQ58" s="153"/>
      <c r="FIR58" s="153"/>
      <c r="FIS58" s="153"/>
      <c r="FIT58" s="153"/>
      <c r="FIU58" s="153"/>
      <c r="FIV58" s="153"/>
      <c r="FIW58" s="153"/>
      <c r="FIX58" s="153"/>
      <c r="FIY58" s="153"/>
      <c r="FIZ58" s="153"/>
      <c r="FJA58" s="153"/>
      <c r="FJB58" s="153"/>
      <c r="FJC58" s="153"/>
      <c r="FJD58" s="153"/>
      <c r="FJE58" s="153"/>
      <c r="FJF58" s="153"/>
      <c r="FJG58" s="153"/>
      <c r="FJH58" s="153"/>
      <c r="FJI58" s="153"/>
      <c r="FJJ58" s="153"/>
      <c r="FJK58" s="153"/>
      <c r="FJL58" s="153"/>
      <c r="FJM58" s="153"/>
      <c r="FJN58" s="153"/>
      <c r="FJO58" s="153"/>
      <c r="FJP58" s="153"/>
      <c r="FJQ58" s="153"/>
      <c r="FJR58" s="153"/>
      <c r="FJS58" s="153"/>
      <c r="FJT58" s="153"/>
      <c r="FJU58" s="153"/>
      <c r="FJV58" s="153"/>
      <c r="FJW58" s="153"/>
      <c r="FJX58" s="153"/>
      <c r="FJY58" s="153"/>
      <c r="FJZ58" s="153"/>
      <c r="FKA58" s="153"/>
      <c r="FKB58" s="153"/>
      <c r="FKC58" s="153"/>
      <c r="FKD58" s="153"/>
      <c r="FKE58" s="153"/>
      <c r="FKF58" s="153"/>
      <c r="FKG58" s="153"/>
      <c r="FKH58" s="153"/>
      <c r="FKI58" s="153"/>
      <c r="FKJ58" s="153"/>
      <c r="FKK58" s="153"/>
      <c r="FKL58" s="153"/>
      <c r="FKM58" s="153"/>
      <c r="FKN58" s="153"/>
      <c r="FKO58" s="153"/>
      <c r="FKP58" s="153"/>
      <c r="FKQ58" s="153"/>
      <c r="FKR58" s="153"/>
      <c r="FKS58" s="153"/>
      <c r="FKT58" s="153"/>
      <c r="FKU58" s="153"/>
      <c r="FKV58" s="153"/>
      <c r="FKW58" s="153"/>
      <c r="FKX58" s="153"/>
      <c r="FKY58" s="153"/>
      <c r="FKZ58" s="153"/>
      <c r="FLA58" s="153"/>
      <c r="FLB58" s="153"/>
      <c r="FLC58" s="153"/>
      <c r="FLD58" s="153"/>
      <c r="FLE58" s="153"/>
      <c r="FLF58" s="153"/>
      <c r="FLG58" s="153"/>
      <c r="FLH58" s="153"/>
      <c r="FLI58" s="153"/>
      <c r="FLJ58" s="153"/>
      <c r="FLK58" s="153"/>
      <c r="FLL58" s="153"/>
      <c r="FLM58" s="153"/>
      <c r="FLN58" s="153"/>
      <c r="FLO58" s="153"/>
      <c r="FLP58" s="153"/>
      <c r="FLQ58" s="153"/>
      <c r="FLR58" s="153"/>
      <c r="FLS58" s="153"/>
      <c r="FLT58" s="153"/>
      <c r="FLU58" s="153"/>
      <c r="FLV58" s="153"/>
      <c r="FLW58" s="153"/>
      <c r="FLX58" s="153"/>
      <c r="FLY58" s="153"/>
      <c r="FLZ58" s="153"/>
      <c r="FMA58" s="153"/>
      <c r="FMB58" s="153"/>
      <c r="FMC58" s="153"/>
      <c r="FMD58" s="153"/>
      <c r="FME58" s="153"/>
      <c r="FMF58" s="153"/>
      <c r="FMG58" s="153"/>
      <c r="FMH58" s="153"/>
      <c r="FMI58" s="153"/>
      <c r="FMJ58" s="153"/>
      <c r="FMK58" s="153"/>
      <c r="FML58" s="153"/>
      <c r="FMM58" s="153"/>
      <c r="FMN58" s="153"/>
      <c r="FMO58" s="153"/>
      <c r="FMP58" s="153"/>
      <c r="FMQ58" s="153"/>
      <c r="FMR58" s="153"/>
      <c r="FMS58" s="153"/>
      <c r="FMT58" s="153"/>
      <c r="FMU58" s="153"/>
      <c r="FMV58" s="153"/>
      <c r="FMW58" s="153"/>
      <c r="FMX58" s="153"/>
      <c r="FMY58" s="153"/>
      <c r="FMZ58" s="153"/>
      <c r="FNA58" s="153"/>
      <c r="FNB58" s="153"/>
      <c r="FNC58" s="153"/>
      <c r="FND58" s="153"/>
      <c r="FNE58" s="153"/>
      <c r="FNF58" s="153"/>
      <c r="FNG58" s="153"/>
      <c r="FNH58" s="153"/>
      <c r="FNI58" s="153"/>
      <c r="FNJ58" s="153"/>
      <c r="FNK58" s="153"/>
      <c r="FNL58" s="153"/>
      <c r="FNM58" s="153"/>
      <c r="FNN58" s="153"/>
      <c r="FNO58" s="153"/>
      <c r="FNP58" s="153"/>
      <c r="FNQ58" s="153"/>
      <c r="FNR58" s="153"/>
      <c r="FNS58" s="153"/>
      <c r="FNT58" s="153"/>
      <c r="FNU58" s="153"/>
      <c r="FNV58" s="153"/>
      <c r="FNW58" s="153"/>
      <c r="FNX58" s="153"/>
      <c r="FNY58" s="153"/>
      <c r="FNZ58" s="153"/>
      <c r="FOA58" s="153"/>
      <c r="FOB58" s="153"/>
      <c r="FOC58" s="153"/>
      <c r="FOD58" s="153"/>
      <c r="FOE58" s="153"/>
      <c r="FOF58" s="153"/>
      <c r="FOG58" s="153"/>
      <c r="FOH58" s="153"/>
      <c r="FOI58" s="153"/>
      <c r="FOJ58" s="153"/>
      <c r="FOK58" s="153"/>
      <c r="FOL58" s="153"/>
      <c r="FOM58" s="153"/>
      <c r="FON58" s="153"/>
      <c r="FOO58" s="153"/>
      <c r="FOP58" s="153"/>
      <c r="FOQ58" s="153"/>
      <c r="FOR58" s="153"/>
      <c r="FOS58" s="153"/>
      <c r="FOT58" s="153"/>
      <c r="FOU58" s="153"/>
      <c r="FOV58" s="153"/>
      <c r="FOW58" s="153"/>
      <c r="FOX58" s="153"/>
      <c r="FOY58" s="153"/>
      <c r="FOZ58" s="153"/>
      <c r="FPA58" s="153"/>
      <c r="FPB58" s="153"/>
      <c r="FPC58" s="153"/>
      <c r="FPD58" s="153"/>
      <c r="FPE58" s="153"/>
      <c r="FPF58" s="153"/>
      <c r="FPG58" s="153"/>
      <c r="FPH58" s="153"/>
      <c r="FPI58" s="153"/>
      <c r="FPJ58" s="153"/>
      <c r="FPK58" s="153"/>
      <c r="FPL58" s="153"/>
      <c r="FPM58" s="153"/>
      <c r="FPN58" s="153"/>
      <c r="FPO58" s="153"/>
      <c r="FPP58" s="153"/>
      <c r="FPQ58" s="153"/>
      <c r="FPR58" s="153"/>
      <c r="FPS58" s="153"/>
      <c r="FPT58" s="153"/>
      <c r="FPU58" s="153"/>
      <c r="FPV58" s="153"/>
      <c r="FPW58" s="153"/>
      <c r="FPX58" s="153"/>
      <c r="FPY58" s="153"/>
      <c r="FPZ58" s="153"/>
      <c r="FQA58" s="153"/>
      <c r="FQB58" s="153"/>
      <c r="FQC58" s="153"/>
      <c r="FQD58" s="153"/>
      <c r="FQE58" s="153"/>
      <c r="FQF58" s="153"/>
      <c r="FQG58" s="153"/>
      <c r="FQH58" s="153"/>
      <c r="FQI58" s="153"/>
      <c r="FQJ58" s="153"/>
      <c r="FQK58" s="153"/>
      <c r="FQL58" s="153"/>
      <c r="FQM58" s="153"/>
      <c r="FQN58" s="153"/>
      <c r="FQO58" s="153"/>
      <c r="FQP58" s="153"/>
      <c r="FQQ58" s="153"/>
      <c r="FQR58" s="153"/>
      <c r="FQS58" s="153"/>
      <c r="FQT58" s="153"/>
      <c r="FQU58" s="153"/>
      <c r="FQV58" s="153"/>
      <c r="FQW58" s="153"/>
      <c r="FQX58" s="153"/>
      <c r="FQY58" s="153"/>
      <c r="FQZ58" s="153"/>
      <c r="FRA58" s="153"/>
      <c r="FRB58" s="153"/>
      <c r="FRC58" s="153"/>
      <c r="FRD58" s="153"/>
      <c r="FRE58" s="153"/>
      <c r="FRF58" s="153"/>
      <c r="FRG58" s="153"/>
      <c r="FRH58" s="153"/>
      <c r="FRI58" s="153"/>
      <c r="FRJ58" s="153"/>
      <c r="FRK58" s="153"/>
      <c r="FRL58" s="153"/>
      <c r="FRM58" s="153"/>
      <c r="FRN58" s="153"/>
      <c r="FRO58" s="153"/>
      <c r="FRP58" s="153"/>
      <c r="FRQ58" s="153"/>
      <c r="FRR58" s="153"/>
      <c r="FRS58" s="153"/>
      <c r="FRT58" s="153"/>
      <c r="FRU58" s="153"/>
      <c r="FRV58" s="153"/>
      <c r="FRW58" s="153"/>
      <c r="FRX58" s="153"/>
      <c r="FRY58" s="153"/>
      <c r="FRZ58" s="153"/>
      <c r="FSA58" s="153"/>
      <c r="FSB58" s="153"/>
      <c r="FSC58" s="153"/>
      <c r="FSD58" s="153"/>
      <c r="FSE58" s="153"/>
      <c r="FSF58" s="153"/>
      <c r="FSG58" s="153"/>
      <c r="FSH58" s="153"/>
      <c r="FSI58" s="153"/>
      <c r="FSJ58" s="153"/>
      <c r="FSK58" s="153"/>
      <c r="FSL58" s="153"/>
      <c r="FSM58" s="153"/>
      <c r="FSN58" s="153"/>
      <c r="FSO58" s="153"/>
      <c r="FSP58" s="153"/>
      <c r="FSQ58" s="153"/>
      <c r="FSR58" s="153"/>
      <c r="FSS58" s="153"/>
      <c r="FST58" s="153"/>
      <c r="FSU58" s="153"/>
      <c r="FSV58" s="153"/>
      <c r="FSW58" s="153"/>
      <c r="FSX58" s="153"/>
      <c r="FSY58" s="153"/>
      <c r="FSZ58" s="153"/>
      <c r="FTA58" s="153"/>
      <c r="FTB58" s="153"/>
      <c r="FTC58" s="153"/>
      <c r="FTD58" s="153"/>
      <c r="FTE58" s="153"/>
      <c r="FTF58" s="153"/>
      <c r="FTG58" s="153"/>
      <c r="FTH58" s="153"/>
      <c r="FTI58" s="153"/>
      <c r="FTJ58" s="153"/>
      <c r="FTK58" s="153"/>
      <c r="FTL58" s="153"/>
      <c r="FTM58" s="153"/>
      <c r="FTN58" s="153"/>
      <c r="FTO58" s="153"/>
      <c r="FTP58" s="153"/>
      <c r="FTQ58" s="153"/>
      <c r="FTR58" s="153"/>
      <c r="FTS58" s="153"/>
      <c r="FTT58" s="153"/>
      <c r="FTU58" s="153"/>
      <c r="FTV58" s="153"/>
      <c r="FTW58" s="153"/>
      <c r="FTX58" s="153"/>
      <c r="FTY58" s="153"/>
      <c r="FTZ58" s="153"/>
      <c r="FUA58" s="153"/>
      <c r="FUB58" s="153"/>
      <c r="FUC58" s="153"/>
      <c r="FUD58" s="153"/>
      <c r="FUE58" s="153"/>
      <c r="FUF58" s="153"/>
      <c r="FUG58" s="153"/>
      <c r="FUH58" s="153"/>
      <c r="FUI58" s="153"/>
      <c r="FUJ58" s="153"/>
      <c r="FUK58" s="153"/>
      <c r="FUL58" s="153"/>
      <c r="FUM58" s="153"/>
      <c r="FUN58" s="153"/>
      <c r="FUO58" s="153"/>
      <c r="FUP58" s="153"/>
      <c r="FUQ58" s="153"/>
      <c r="FUR58" s="153"/>
      <c r="FUS58" s="153"/>
      <c r="FUT58" s="153"/>
      <c r="FUU58" s="153"/>
      <c r="FUV58" s="153"/>
      <c r="FUW58" s="153"/>
      <c r="FUX58" s="153"/>
      <c r="FUY58" s="153"/>
      <c r="FUZ58" s="153"/>
      <c r="FVA58" s="153"/>
      <c r="FVB58" s="153"/>
      <c r="FVC58" s="153"/>
      <c r="FVD58" s="153"/>
      <c r="FVE58" s="153"/>
      <c r="FVF58" s="153"/>
      <c r="FVG58" s="153"/>
      <c r="FVH58" s="153"/>
      <c r="FVI58" s="153"/>
      <c r="FVJ58" s="153"/>
      <c r="FVK58" s="153"/>
      <c r="FVL58" s="153"/>
      <c r="FVM58" s="153"/>
      <c r="FVN58" s="153"/>
      <c r="FVO58" s="153"/>
      <c r="FVP58" s="153"/>
      <c r="FVQ58" s="153"/>
      <c r="FVR58" s="153"/>
      <c r="FVS58" s="153"/>
      <c r="FVT58" s="153"/>
      <c r="FVU58" s="153"/>
      <c r="FVV58" s="153"/>
      <c r="FVW58" s="153"/>
      <c r="FVX58" s="153"/>
      <c r="FVY58" s="153"/>
      <c r="FVZ58" s="153"/>
      <c r="FWA58" s="153"/>
      <c r="FWB58" s="153"/>
      <c r="FWC58" s="153"/>
      <c r="FWD58" s="153"/>
      <c r="FWE58" s="153"/>
      <c r="FWF58" s="153"/>
      <c r="FWG58" s="153"/>
      <c r="FWH58" s="153"/>
      <c r="FWI58" s="153"/>
      <c r="FWJ58" s="153"/>
      <c r="FWK58" s="153"/>
      <c r="FWL58" s="153"/>
      <c r="FWM58" s="153"/>
      <c r="FWN58" s="153"/>
      <c r="FWO58" s="153"/>
      <c r="FWP58" s="153"/>
      <c r="FWQ58" s="153"/>
      <c r="FWR58" s="153"/>
      <c r="FWS58" s="153"/>
      <c r="FWT58" s="153"/>
      <c r="FWU58" s="153"/>
      <c r="FWV58" s="153"/>
      <c r="FWW58" s="153"/>
      <c r="FWX58" s="153"/>
      <c r="FWY58" s="153"/>
      <c r="FWZ58" s="153"/>
      <c r="FXA58" s="153"/>
      <c r="FXB58" s="153"/>
      <c r="FXC58" s="153"/>
      <c r="FXD58" s="153"/>
      <c r="FXE58" s="153"/>
      <c r="FXF58" s="153"/>
      <c r="FXG58" s="153"/>
      <c r="FXH58" s="153"/>
      <c r="FXI58" s="153"/>
      <c r="FXJ58" s="153"/>
      <c r="FXK58" s="153"/>
      <c r="FXL58" s="153"/>
      <c r="FXM58" s="153"/>
      <c r="FXN58" s="153"/>
      <c r="FXO58" s="153"/>
      <c r="FXP58" s="153"/>
      <c r="FXQ58" s="153"/>
      <c r="FXR58" s="153"/>
      <c r="FXS58" s="153"/>
      <c r="FXT58" s="153"/>
      <c r="FXU58" s="153"/>
      <c r="FXV58" s="153"/>
      <c r="FXW58" s="153"/>
      <c r="FXX58" s="153"/>
      <c r="FXY58" s="153"/>
      <c r="FXZ58" s="153"/>
      <c r="FYA58" s="153"/>
      <c r="FYB58" s="153"/>
      <c r="FYC58" s="153"/>
      <c r="FYD58" s="153"/>
      <c r="FYE58" s="153"/>
      <c r="FYF58" s="153"/>
      <c r="FYG58" s="153"/>
      <c r="FYH58" s="153"/>
      <c r="FYI58" s="153"/>
      <c r="FYJ58" s="153"/>
      <c r="FYK58" s="153"/>
      <c r="FYL58" s="153"/>
      <c r="FYM58" s="153"/>
      <c r="FYN58" s="153"/>
      <c r="FYO58" s="153"/>
      <c r="FYP58" s="153"/>
      <c r="FYQ58" s="153"/>
      <c r="FYR58" s="153"/>
      <c r="FYS58" s="153"/>
      <c r="FYT58" s="153"/>
      <c r="FYU58" s="153"/>
      <c r="FYV58" s="153"/>
      <c r="FYW58" s="153"/>
      <c r="FYX58" s="153"/>
      <c r="FYY58" s="153"/>
      <c r="FYZ58" s="153"/>
      <c r="FZA58" s="153"/>
      <c r="FZB58" s="153"/>
      <c r="FZC58" s="153"/>
      <c r="FZD58" s="153"/>
      <c r="FZE58" s="153"/>
      <c r="FZF58" s="153"/>
      <c r="FZG58" s="153"/>
      <c r="FZH58" s="153"/>
      <c r="FZI58" s="153"/>
      <c r="FZJ58" s="153"/>
      <c r="FZK58" s="153"/>
      <c r="FZL58" s="153"/>
      <c r="FZM58" s="153"/>
      <c r="FZN58" s="153"/>
      <c r="FZO58" s="153"/>
      <c r="FZP58" s="153"/>
      <c r="FZQ58" s="153"/>
      <c r="FZR58" s="153"/>
      <c r="FZS58" s="153"/>
      <c r="FZT58" s="153"/>
      <c r="FZU58" s="153"/>
      <c r="FZV58" s="153"/>
      <c r="FZW58" s="153"/>
      <c r="FZX58" s="153"/>
      <c r="FZY58" s="153"/>
      <c r="FZZ58" s="153"/>
      <c r="GAA58" s="153"/>
      <c r="GAB58" s="153"/>
      <c r="GAC58" s="153"/>
      <c r="GAD58" s="153"/>
      <c r="GAE58" s="153"/>
      <c r="GAF58" s="153"/>
      <c r="GAG58" s="153"/>
      <c r="GAH58" s="153"/>
      <c r="GAI58" s="153"/>
      <c r="GAJ58" s="153"/>
      <c r="GAK58" s="153"/>
      <c r="GAL58" s="153"/>
      <c r="GAM58" s="153"/>
      <c r="GAN58" s="153"/>
      <c r="GAO58" s="153"/>
      <c r="GAP58" s="153"/>
      <c r="GAQ58" s="153"/>
      <c r="GAR58" s="153"/>
      <c r="GAS58" s="153"/>
      <c r="GAT58" s="153"/>
      <c r="GAU58" s="153"/>
      <c r="GAV58" s="153"/>
      <c r="GAW58" s="153"/>
      <c r="GAX58" s="153"/>
      <c r="GAY58" s="153"/>
      <c r="GAZ58" s="153"/>
      <c r="GBA58" s="153"/>
      <c r="GBB58" s="153"/>
      <c r="GBC58" s="153"/>
      <c r="GBD58" s="153"/>
      <c r="GBE58" s="153"/>
      <c r="GBF58" s="153"/>
      <c r="GBG58" s="153"/>
      <c r="GBH58" s="153"/>
      <c r="GBI58" s="153"/>
      <c r="GBJ58" s="153"/>
      <c r="GBK58" s="153"/>
      <c r="GBL58" s="153"/>
      <c r="GBM58" s="153"/>
      <c r="GBN58" s="153"/>
      <c r="GBO58" s="153"/>
      <c r="GBP58" s="153"/>
      <c r="GBQ58" s="153"/>
      <c r="GBR58" s="153"/>
      <c r="GBS58" s="153"/>
      <c r="GBT58" s="153"/>
      <c r="GBU58" s="153"/>
      <c r="GBV58" s="153"/>
      <c r="GBW58" s="153"/>
      <c r="GBX58" s="153"/>
      <c r="GBY58" s="153"/>
      <c r="GBZ58" s="153"/>
      <c r="GCA58" s="153"/>
      <c r="GCB58" s="153"/>
      <c r="GCC58" s="153"/>
      <c r="GCD58" s="153"/>
      <c r="GCE58" s="153"/>
      <c r="GCF58" s="153"/>
      <c r="GCG58" s="153"/>
      <c r="GCH58" s="153"/>
      <c r="GCI58" s="153"/>
      <c r="GCJ58" s="153"/>
      <c r="GCK58" s="153"/>
      <c r="GCL58" s="153"/>
      <c r="GCM58" s="153"/>
      <c r="GCN58" s="153"/>
      <c r="GCO58" s="153"/>
      <c r="GCP58" s="153"/>
      <c r="GCQ58" s="153"/>
      <c r="GCR58" s="153"/>
      <c r="GCS58" s="153"/>
      <c r="GCT58" s="153"/>
      <c r="GCU58" s="153"/>
      <c r="GCV58" s="153"/>
      <c r="GCW58" s="153"/>
      <c r="GCX58" s="153"/>
      <c r="GCY58" s="153"/>
      <c r="GCZ58" s="153"/>
      <c r="GDA58" s="153"/>
      <c r="GDB58" s="153"/>
      <c r="GDC58" s="153"/>
      <c r="GDD58" s="153"/>
      <c r="GDE58" s="153"/>
      <c r="GDF58" s="153"/>
      <c r="GDG58" s="153"/>
      <c r="GDH58" s="153"/>
      <c r="GDI58" s="153"/>
      <c r="GDJ58" s="153"/>
      <c r="GDK58" s="153"/>
      <c r="GDL58" s="153"/>
      <c r="GDM58" s="153"/>
      <c r="GDN58" s="153"/>
      <c r="GDO58" s="153"/>
      <c r="GDP58" s="153"/>
      <c r="GDQ58" s="153"/>
      <c r="GDR58" s="153"/>
      <c r="GDS58" s="153"/>
      <c r="GDT58" s="153"/>
      <c r="GDU58" s="153"/>
      <c r="GDV58" s="153"/>
      <c r="GDW58" s="153"/>
      <c r="GDX58" s="153"/>
      <c r="GDY58" s="153"/>
      <c r="GDZ58" s="153"/>
      <c r="GEA58" s="153"/>
      <c r="GEB58" s="153"/>
      <c r="GEC58" s="153"/>
      <c r="GED58" s="153"/>
      <c r="GEE58" s="153"/>
      <c r="GEF58" s="153"/>
      <c r="GEG58" s="153"/>
      <c r="GEH58" s="153"/>
      <c r="GEI58" s="153"/>
      <c r="GEJ58" s="153"/>
      <c r="GEK58" s="153"/>
      <c r="GEL58" s="153"/>
      <c r="GEM58" s="153"/>
      <c r="GEN58" s="153"/>
      <c r="GEO58" s="153"/>
      <c r="GEP58" s="153"/>
      <c r="GEQ58" s="153"/>
      <c r="GER58" s="153"/>
      <c r="GES58" s="153"/>
      <c r="GET58" s="153"/>
      <c r="GEU58" s="153"/>
      <c r="GEV58" s="153"/>
      <c r="GEW58" s="153"/>
      <c r="GEX58" s="153"/>
      <c r="GEY58" s="153"/>
      <c r="GEZ58" s="153"/>
      <c r="GFA58" s="153"/>
      <c r="GFB58" s="153"/>
      <c r="GFC58" s="153"/>
      <c r="GFD58" s="153"/>
      <c r="GFE58" s="153"/>
      <c r="GFF58" s="153"/>
      <c r="GFG58" s="153"/>
      <c r="GFH58" s="153"/>
      <c r="GFI58" s="153"/>
      <c r="GFJ58" s="153"/>
      <c r="GFK58" s="153"/>
      <c r="GFL58" s="153"/>
      <c r="GFM58" s="153"/>
      <c r="GFN58" s="153"/>
      <c r="GFO58" s="153"/>
      <c r="GFP58" s="153"/>
      <c r="GFQ58" s="153"/>
      <c r="GFR58" s="153"/>
      <c r="GFS58" s="153"/>
      <c r="GFT58" s="153"/>
      <c r="GFU58" s="153"/>
      <c r="GFV58" s="153"/>
      <c r="GFW58" s="153"/>
      <c r="GFX58" s="153"/>
      <c r="GFY58" s="153"/>
      <c r="GFZ58" s="153"/>
      <c r="GGA58" s="153"/>
      <c r="GGB58" s="153"/>
      <c r="GGC58" s="153"/>
      <c r="GGD58" s="153"/>
      <c r="GGE58" s="153"/>
      <c r="GGF58" s="153"/>
      <c r="GGG58" s="153"/>
      <c r="GGH58" s="153"/>
      <c r="GGI58" s="153"/>
      <c r="GGJ58" s="153"/>
      <c r="GGK58" s="153"/>
      <c r="GGL58" s="153"/>
      <c r="GGM58" s="153"/>
      <c r="GGN58" s="153"/>
      <c r="GGO58" s="153"/>
      <c r="GGP58" s="153"/>
      <c r="GGQ58" s="153"/>
      <c r="GGR58" s="153"/>
      <c r="GGS58" s="153"/>
      <c r="GGT58" s="153"/>
      <c r="GGU58" s="153"/>
      <c r="GGV58" s="153"/>
      <c r="GGW58" s="153"/>
      <c r="GGX58" s="153"/>
      <c r="GGY58" s="153"/>
      <c r="GGZ58" s="153"/>
      <c r="GHA58" s="153"/>
      <c r="GHB58" s="153"/>
      <c r="GHC58" s="153"/>
      <c r="GHD58" s="153"/>
      <c r="GHE58" s="153"/>
      <c r="GHF58" s="153"/>
      <c r="GHG58" s="153"/>
      <c r="GHH58" s="153"/>
      <c r="GHI58" s="153"/>
      <c r="GHJ58" s="153"/>
      <c r="GHK58" s="153"/>
      <c r="GHL58" s="153"/>
      <c r="GHM58" s="153"/>
      <c r="GHN58" s="153"/>
      <c r="GHO58" s="153"/>
      <c r="GHP58" s="153"/>
      <c r="GHQ58" s="153"/>
      <c r="GHR58" s="153"/>
      <c r="GHS58" s="153"/>
      <c r="GHT58" s="153"/>
      <c r="GHU58" s="153"/>
      <c r="GHV58" s="153"/>
      <c r="GHW58" s="153"/>
      <c r="GHX58" s="153"/>
      <c r="GHY58" s="153"/>
      <c r="GHZ58" s="153"/>
      <c r="GIA58" s="153"/>
      <c r="GIB58" s="153"/>
      <c r="GIC58" s="153"/>
      <c r="GID58" s="153"/>
      <c r="GIE58" s="153"/>
      <c r="GIF58" s="153"/>
      <c r="GIG58" s="153"/>
      <c r="GIH58" s="153"/>
      <c r="GII58" s="153"/>
      <c r="GIJ58" s="153"/>
      <c r="GIK58" s="153"/>
      <c r="GIL58" s="153"/>
      <c r="GIM58" s="153"/>
      <c r="GIN58" s="153"/>
      <c r="GIO58" s="153"/>
      <c r="GIP58" s="153"/>
      <c r="GIQ58" s="153"/>
      <c r="GIR58" s="153"/>
      <c r="GIS58" s="153"/>
      <c r="GIT58" s="153"/>
      <c r="GIU58" s="153"/>
      <c r="GIV58" s="153"/>
      <c r="GIW58" s="153"/>
      <c r="GIX58" s="153"/>
      <c r="GIY58" s="153"/>
      <c r="GIZ58" s="153"/>
      <c r="GJA58" s="153"/>
      <c r="GJB58" s="153"/>
      <c r="GJC58" s="153"/>
      <c r="GJD58" s="153"/>
      <c r="GJE58" s="153"/>
      <c r="GJF58" s="153"/>
      <c r="GJG58" s="153"/>
      <c r="GJH58" s="153"/>
      <c r="GJI58" s="153"/>
      <c r="GJJ58" s="153"/>
      <c r="GJK58" s="153"/>
      <c r="GJL58" s="153"/>
      <c r="GJM58" s="153"/>
      <c r="GJN58" s="153"/>
      <c r="GJO58" s="153"/>
      <c r="GJP58" s="153"/>
      <c r="GJQ58" s="153"/>
      <c r="GJR58" s="153"/>
      <c r="GJS58" s="153"/>
      <c r="GJT58" s="153"/>
      <c r="GJU58" s="153"/>
      <c r="GJV58" s="153"/>
      <c r="GJW58" s="153"/>
      <c r="GJX58" s="153"/>
      <c r="GJY58" s="153"/>
      <c r="GJZ58" s="153"/>
      <c r="GKA58" s="153"/>
      <c r="GKB58" s="153"/>
      <c r="GKC58" s="153"/>
      <c r="GKD58" s="153"/>
      <c r="GKE58" s="153"/>
      <c r="GKF58" s="153"/>
      <c r="GKG58" s="153"/>
      <c r="GKH58" s="153"/>
      <c r="GKI58" s="153"/>
      <c r="GKJ58" s="153"/>
      <c r="GKK58" s="153"/>
      <c r="GKL58" s="153"/>
      <c r="GKM58" s="153"/>
      <c r="GKN58" s="153"/>
      <c r="GKO58" s="153"/>
      <c r="GKP58" s="153"/>
      <c r="GKQ58" s="153"/>
      <c r="GKR58" s="153"/>
      <c r="GKS58" s="153"/>
      <c r="GKT58" s="153"/>
      <c r="GKU58" s="153"/>
      <c r="GKV58" s="153"/>
      <c r="GKW58" s="153"/>
      <c r="GKX58" s="153"/>
      <c r="GKY58" s="153"/>
      <c r="GKZ58" s="153"/>
      <c r="GLA58" s="153"/>
      <c r="GLB58" s="153"/>
      <c r="GLC58" s="153"/>
      <c r="GLD58" s="153"/>
      <c r="GLE58" s="153"/>
      <c r="GLF58" s="153"/>
      <c r="GLG58" s="153"/>
      <c r="GLH58" s="153"/>
      <c r="GLI58" s="153"/>
      <c r="GLJ58" s="153"/>
      <c r="GLK58" s="153"/>
      <c r="GLL58" s="153"/>
      <c r="GLM58" s="153"/>
      <c r="GLN58" s="153"/>
      <c r="GLO58" s="153"/>
      <c r="GLP58" s="153"/>
      <c r="GLQ58" s="153"/>
      <c r="GLR58" s="153"/>
      <c r="GLS58" s="153"/>
      <c r="GLT58" s="153"/>
      <c r="GLU58" s="153"/>
      <c r="GLV58" s="153"/>
      <c r="GLW58" s="153"/>
      <c r="GLX58" s="153"/>
      <c r="GLY58" s="153"/>
      <c r="GLZ58" s="153"/>
      <c r="GMA58" s="153"/>
      <c r="GMB58" s="153"/>
      <c r="GMC58" s="153"/>
      <c r="GMD58" s="153"/>
      <c r="GME58" s="153"/>
      <c r="GMF58" s="153"/>
      <c r="GMG58" s="153"/>
      <c r="GMH58" s="153"/>
      <c r="GMI58" s="153"/>
      <c r="GMJ58" s="153"/>
      <c r="GMK58" s="153"/>
      <c r="GML58" s="153"/>
      <c r="GMM58" s="153"/>
      <c r="GMN58" s="153"/>
      <c r="GMO58" s="153"/>
      <c r="GMP58" s="153"/>
      <c r="GMQ58" s="153"/>
      <c r="GMR58" s="153"/>
      <c r="GMS58" s="153"/>
      <c r="GMT58" s="153"/>
      <c r="GMU58" s="153"/>
      <c r="GMV58" s="153"/>
      <c r="GMW58" s="153"/>
      <c r="GMX58" s="153"/>
      <c r="GMY58" s="153"/>
      <c r="GMZ58" s="153"/>
      <c r="GNA58" s="153"/>
      <c r="GNB58" s="153"/>
      <c r="GNC58" s="153"/>
      <c r="GND58" s="153"/>
      <c r="GNE58" s="153"/>
      <c r="GNF58" s="153"/>
      <c r="GNG58" s="153"/>
      <c r="GNH58" s="153"/>
      <c r="GNI58" s="153"/>
      <c r="GNJ58" s="153"/>
      <c r="GNK58" s="153"/>
      <c r="GNL58" s="153"/>
      <c r="GNM58" s="153"/>
      <c r="GNN58" s="153"/>
      <c r="GNO58" s="153"/>
      <c r="GNP58" s="153"/>
      <c r="GNQ58" s="153"/>
      <c r="GNR58" s="153"/>
      <c r="GNS58" s="153"/>
      <c r="GNT58" s="153"/>
      <c r="GNU58" s="153"/>
      <c r="GNV58" s="153"/>
      <c r="GNW58" s="153"/>
      <c r="GNX58" s="153"/>
      <c r="GNY58" s="153"/>
      <c r="GNZ58" s="153"/>
      <c r="GOA58" s="153"/>
      <c r="GOB58" s="153"/>
      <c r="GOC58" s="153"/>
      <c r="GOD58" s="153"/>
      <c r="GOE58" s="153"/>
      <c r="GOF58" s="153"/>
      <c r="GOG58" s="153"/>
      <c r="GOH58" s="153"/>
      <c r="GOI58" s="153"/>
      <c r="GOJ58" s="153"/>
      <c r="GOK58" s="153"/>
      <c r="GOL58" s="153"/>
      <c r="GOM58" s="153"/>
      <c r="GON58" s="153"/>
      <c r="GOO58" s="153"/>
      <c r="GOP58" s="153"/>
      <c r="GOQ58" s="153"/>
      <c r="GOR58" s="153"/>
      <c r="GOS58" s="153"/>
      <c r="GOT58" s="153"/>
      <c r="GOU58" s="153"/>
      <c r="GOV58" s="153"/>
      <c r="GOW58" s="153"/>
      <c r="GOX58" s="153"/>
      <c r="GOY58" s="153"/>
      <c r="GOZ58" s="153"/>
      <c r="GPA58" s="153"/>
      <c r="GPB58" s="153"/>
      <c r="GPC58" s="153"/>
      <c r="GPD58" s="153"/>
      <c r="GPE58" s="153"/>
      <c r="GPF58" s="153"/>
      <c r="GPG58" s="153"/>
      <c r="GPH58" s="153"/>
      <c r="GPI58" s="153"/>
      <c r="GPJ58" s="153"/>
      <c r="GPK58" s="153"/>
      <c r="GPL58" s="153"/>
      <c r="GPM58" s="153"/>
      <c r="GPN58" s="153"/>
      <c r="GPO58" s="153"/>
      <c r="GPP58" s="153"/>
      <c r="GPQ58" s="153"/>
      <c r="GPR58" s="153"/>
      <c r="GPS58" s="153"/>
      <c r="GPT58" s="153"/>
      <c r="GPU58" s="153"/>
      <c r="GPV58" s="153"/>
      <c r="GPW58" s="153"/>
      <c r="GPX58" s="153"/>
      <c r="GPY58" s="153"/>
      <c r="GPZ58" s="153"/>
      <c r="GQA58" s="153"/>
      <c r="GQB58" s="153"/>
      <c r="GQC58" s="153"/>
      <c r="GQD58" s="153"/>
      <c r="GQE58" s="153"/>
      <c r="GQF58" s="153"/>
      <c r="GQG58" s="153"/>
      <c r="GQH58" s="153"/>
      <c r="GQI58" s="153"/>
      <c r="GQJ58" s="153"/>
      <c r="GQK58" s="153"/>
      <c r="GQL58" s="153"/>
      <c r="GQM58" s="153"/>
      <c r="GQN58" s="153"/>
      <c r="GQO58" s="153"/>
      <c r="GQP58" s="153"/>
      <c r="GQQ58" s="153"/>
      <c r="GQR58" s="153"/>
      <c r="GQS58" s="153"/>
      <c r="GQT58" s="153"/>
      <c r="GQU58" s="153"/>
      <c r="GQV58" s="153"/>
      <c r="GQW58" s="153"/>
      <c r="GQX58" s="153"/>
      <c r="GQY58" s="153"/>
      <c r="GQZ58" s="153"/>
      <c r="GRA58" s="153"/>
      <c r="GRB58" s="153"/>
      <c r="GRC58" s="153"/>
      <c r="GRD58" s="153"/>
      <c r="GRE58" s="153"/>
      <c r="GRF58" s="153"/>
      <c r="GRG58" s="153"/>
      <c r="GRH58" s="153"/>
      <c r="GRI58" s="153"/>
      <c r="GRJ58" s="153"/>
      <c r="GRK58" s="153"/>
      <c r="GRL58" s="153"/>
      <c r="GRM58" s="153"/>
      <c r="GRN58" s="153"/>
      <c r="GRO58" s="153"/>
      <c r="GRP58" s="153"/>
      <c r="GRQ58" s="153"/>
      <c r="GRR58" s="153"/>
      <c r="GRS58" s="153"/>
      <c r="GRT58" s="153"/>
      <c r="GRU58" s="153"/>
      <c r="GRV58" s="153"/>
      <c r="GRW58" s="153"/>
      <c r="GRX58" s="153"/>
      <c r="GRY58" s="153"/>
      <c r="GRZ58" s="153"/>
      <c r="GSA58" s="153"/>
      <c r="GSB58" s="153"/>
      <c r="GSC58" s="153"/>
      <c r="GSD58" s="153"/>
      <c r="GSE58" s="153"/>
      <c r="GSF58" s="153"/>
      <c r="GSG58" s="153"/>
      <c r="GSH58" s="153"/>
      <c r="GSI58" s="153"/>
      <c r="GSJ58" s="153"/>
      <c r="GSK58" s="153"/>
      <c r="GSL58" s="153"/>
      <c r="GSM58" s="153"/>
      <c r="GSN58" s="153"/>
      <c r="GSO58" s="153"/>
      <c r="GSP58" s="153"/>
      <c r="GSQ58" s="153"/>
      <c r="GSR58" s="153"/>
      <c r="GSS58" s="153"/>
      <c r="GST58" s="153"/>
      <c r="GSU58" s="153"/>
      <c r="GSV58" s="153"/>
      <c r="GSW58" s="153"/>
      <c r="GSX58" s="153"/>
      <c r="GSY58" s="153"/>
      <c r="GSZ58" s="153"/>
      <c r="GTA58" s="153"/>
      <c r="GTB58" s="153"/>
      <c r="GTC58" s="153"/>
      <c r="GTD58" s="153"/>
      <c r="GTE58" s="153"/>
      <c r="GTF58" s="153"/>
      <c r="GTG58" s="153"/>
      <c r="GTH58" s="153"/>
      <c r="GTI58" s="153"/>
      <c r="GTJ58" s="153"/>
      <c r="GTK58" s="153"/>
      <c r="GTL58" s="153"/>
      <c r="GTM58" s="153"/>
      <c r="GTN58" s="153"/>
      <c r="GTO58" s="153"/>
      <c r="GTP58" s="153"/>
      <c r="GTQ58" s="153"/>
      <c r="GTR58" s="153"/>
      <c r="GTS58" s="153"/>
      <c r="GTT58" s="153"/>
      <c r="GTU58" s="153"/>
      <c r="GTV58" s="153"/>
      <c r="GTW58" s="153"/>
      <c r="GTX58" s="153"/>
      <c r="GTY58" s="153"/>
      <c r="GTZ58" s="153"/>
      <c r="GUA58" s="153"/>
      <c r="GUB58" s="153"/>
      <c r="GUC58" s="153"/>
      <c r="GUD58" s="153"/>
      <c r="GUE58" s="153"/>
      <c r="GUF58" s="153"/>
      <c r="GUG58" s="153"/>
      <c r="GUH58" s="153"/>
      <c r="GUI58" s="153"/>
      <c r="GUJ58" s="153"/>
      <c r="GUK58" s="153"/>
      <c r="GUL58" s="153"/>
      <c r="GUM58" s="153"/>
      <c r="GUN58" s="153"/>
      <c r="GUO58" s="153"/>
      <c r="GUP58" s="153"/>
      <c r="GUQ58" s="153"/>
      <c r="GUR58" s="153"/>
      <c r="GUS58" s="153"/>
      <c r="GUT58" s="153"/>
      <c r="GUU58" s="153"/>
      <c r="GUV58" s="153"/>
      <c r="GUW58" s="153"/>
      <c r="GUX58" s="153"/>
      <c r="GUY58" s="153"/>
      <c r="GUZ58" s="153"/>
      <c r="GVA58" s="153"/>
      <c r="GVB58" s="153"/>
      <c r="GVC58" s="153"/>
      <c r="GVD58" s="153"/>
      <c r="GVE58" s="153"/>
      <c r="GVF58" s="153"/>
      <c r="GVG58" s="153"/>
      <c r="GVH58" s="153"/>
      <c r="GVI58" s="153"/>
      <c r="GVJ58" s="153"/>
      <c r="GVK58" s="153"/>
      <c r="GVL58" s="153"/>
      <c r="GVM58" s="153"/>
      <c r="GVN58" s="153"/>
      <c r="GVO58" s="153"/>
      <c r="GVP58" s="153"/>
      <c r="GVQ58" s="153"/>
      <c r="GVR58" s="153"/>
      <c r="GVS58" s="153"/>
      <c r="GVT58" s="153"/>
      <c r="GVU58" s="153"/>
      <c r="GVV58" s="153"/>
      <c r="GVW58" s="153"/>
      <c r="GVX58" s="153"/>
      <c r="GVY58" s="153"/>
      <c r="GVZ58" s="153"/>
      <c r="GWA58" s="153"/>
      <c r="GWB58" s="153"/>
      <c r="GWC58" s="153"/>
      <c r="GWD58" s="153"/>
      <c r="GWE58" s="153"/>
      <c r="GWF58" s="153"/>
      <c r="GWG58" s="153"/>
      <c r="GWH58" s="153"/>
      <c r="GWI58" s="153"/>
      <c r="GWJ58" s="153"/>
      <c r="GWK58" s="153"/>
      <c r="GWL58" s="153"/>
      <c r="GWM58" s="153"/>
      <c r="GWN58" s="153"/>
      <c r="GWO58" s="153"/>
      <c r="GWP58" s="153"/>
      <c r="GWQ58" s="153"/>
      <c r="GWR58" s="153"/>
      <c r="GWS58" s="153"/>
      <c r="GWT58" s="153"/>
      <c r="GWU58" s="153"/>
      <c r="GWV58" s="153"/>
      <c r="GWW58" s="153"/>
      <c r="GWX58" s="153"/>
      <c r="GWY58" s="153"/>
      <c r="GWZ58" s="153"/>
      <c r="GXA58" s="153"/>
      <c r="GXB58" s="153"/>
      <c r="GXC58" s="153"/>
      <c r="GXD58" s="153"/>
      <c r="GXE58" s="153"/>
      <c r="GXF58" s="153"/>
      <c r="GXG58" s="153"/>
      <c r="GXH58" s="153"/>
      <c r="GXI58" s="153"/>
      <c r="GXJ58" s="153"/>
      <c r="GXK58" s="153"/>
      <c r="GXL58" s="153"/>
      <c r="GXM58" s="153"/>
      <c r="GXN58" s="153"/>
      <c r="GXO58" s="153"/>
      <c r="GXP58" s="153"/>
      <c r="GXQ58" s="153"/>
      <c r="GXR58" s="153"/>
      <c r="GXS58" s="153"/>
      <c r="GXT58" s="153"/>
      <c r="GXU58" s="153"/>
      <c r="GXV58" s="153"/>
      <c r="GXW58" s="153"/>
      <c r="GXX58" s="153"/>
      <c r="GXY58" s="153"/>
      <c r="GXZ58" s="153"/>
      <c r="GYA58" s="153"/>
      <c r="GYB58" s="153"/>
      <c r="GYC58" s="153"/>
      <c r="GYD58" s="153"/>
      <c r="GYE58" s="153"/>
      <c r="GYF58" s="153"/>
      <c r="GYG58" s="153"/>
      <c r="GYH58" s="153"/>
      <c r="GYI58" s="153"/>
      <c r="GYJ58" s="153"/>
      <c r="GYK58" s="153"/>
      <c r="GYL58" s="153"/>
      <c r="GYM58" s="153"/>
      <c r="GYN58" s="153"/>
      <c r="GYO58" s="153"/>
      <c r="GYP58" s="153"/>
      <c r="GYQ58" s="153"/>
      <c r="GYR58" s="153"/>
      <c r="GYS58" s="153"/>
      <c r="GYT58" s="153"/>
      <c r="GYU58" s="153"/>
      <c r="GYV58" s="153"/>
      <c r="GYW58" s="153"/>
      <c r="GYX58" s="153"/>
      <c r="GYY58" s="153"/>
      <c r="GYZ58" s="153"/>
      <c r="GZA58" s="153"/>
      <c r="GZB58" s="153"/>
      <c r="GZC58" s="153"/>
      <c r="GZD58" s="153"/>
      <c r="GZE58" s="153"/>
      <c r="GZF58" s="153"/>
      <c r="GZG58" s="153"/>
      <c r="GZH58" s="153"/>
      <c r="GZI58" s="153"/>
      <c r="GZJ58" s="153"/>
      <c r="GZK58" s="153"/>
      <c r="GZL58" s="153"/>
      <c r="GZM58" s="153"/>
      <c r="GZN58" s="153"/>
      <c r="GZO58" s="153"/>
      <c r="GZP58" s="153"/>
      <c r="GZQ58" s="153"/>
      <c r="GZR58" s="153"/>
      <c r="GZS58" s="153"/>
      <c r="GZT58" s="153"/>
      <c r="GZU58" s="153"/>
      <c r="GZV58" s="153"/>
      <c r="GZW58" s="153"/>
      <c r="GZX58" s="153"/>
      <c r="GZY58" s="153"/>
      <c r="GZZ58" s="153"/>
      <c r="HAA58" s="153"/>
      <c r="HAB58" s="153"/>
      <c r="HAC58" s="153"/>
      <c r="HAD58" s="153"/>
      <c r="HAE58" s="153"/>
      <c r="HAF58" s="153"/>
      <c r="HAG58" s="153"/>
      <c r="HAH58" s="153"/>
      <c r="HAI58" s="153"/>
      <c r="HAJ58" s="153"/>
      <c r="HAK58" s="153"/>
      <c r="HAL58" s="153"/>
      <c r="HAM58" s="153"/>
      <c r="HAN58" s="153"/>
      <c r="HAO58" s="153"/>
      <c r="HAP58" s="153"/>
      <c r="HAQ58" s="153"/>
      <c r="HAR58" s="153"/>
      <c r="HAS58" s="153"/>
      <c r="HAT58" s="153"/>
      <c r="HAU58" s="153"/>
      <c r="HAV58" s="153"/>
      <c r="HAW58" s="153"/>
      <c r="HAX58" s="153"/>
      <c r="HAY58" s="153"/>
      <c r="HAZ58" s="153"/>
      <c r="HBA58" s="153"/>
      <c r="HBB58" s="153"/>
      <c r="HBC58" s="153"/>
      <c r="HBD58" s="153"/>
      <c r="HBE58" s="153"/>
      <c r="HBF58" s="153"/>
      <c r="HBG58" s="153"/>
      <c r="HBH58" s="153"/>
      <c r="HBI58" s="153"/>
      <c r="HBJ58" s="153"/>
      <c r="HBK58" s="153"/>
      <c r="HBL58" s="153"/>
      <c r="HBM58" s="153"/>
      <c r="HBN58" s="153"/>
      <c r="HBO58" s="153"/>
      <c r="HBP58" s="153"/>
      <c r="HBQ58" s="153"/>
      <c r="HBR58" s="153"/>
      <c r="HBS58" s="153"/>
      <c r="HBT58" s="153"/>
      <c r="HBU58" s="153"/>
      <c r="HBV58" s="153"/>
      <c r="HBW58" s="153"/>
      <c r="HBX58" s="153"/>
      <c r="HBY58" s="153"/>
      <c r="HBZ58" s="153"/>
      <c r="HCA58" s="153"/>
      <c r="HCB58" s="153"/>
      <c r="HCC58" s="153"/>
      <c r="HCD58" s="153"/>
      <c r="HCE58" s="153"/>
      <c r="HCF58" s="153"/>
      <c r="HCG58" s="153"/>
      <c r="HCH58" s="153"/>
      <c r="HCI58" s="153"/>
      <c r="HCJ58" s="153"/>
      <c r="HCK58" s="153"/>
      <c r="HCL58" s="153"/>
      <c r="HCM58" s="153"/>
      <c r="HCN58" s="153"/>
      <c r="HCO58" s="153"/>
      <c r="HCP58" s="153"/>
      <c r="HCQ58" s="153"/>
      <c r="HCR58" s="153"/>
      <c r="HCS58" s="153"/>
      <c r="HCT58" s="153"/>
      <c r="HCU58" s="153"/>
      <c r="HCV58" s="153"/>
      <c r="HCW58" s="153"/>
      <c r="HCX58" s="153"/>
      <c r="HCY58" s="153"/>
      <c r="HCZ58" s="153"/>
      <c r="HDA58" s="153"/>
      <c r="HDB58" s="153"/>
      <c r="HDC58" s="153"/>
      <c r="HDD58" s="153"/>
      <c r="HDE58" s="153"/>
      <c r="HDF58" s="153"/>
      <c r="HDG58" s="153"/>
      <c r="HDH58" s="153"/>
      <c r="HDI58" s="153"/>
      <c r="HDJ58" s="153"/>
      <c r="HDK58" s="153"/>
      <c r="HDL58" s="153"/>
      <c r="HDM58" s="153"/>
      <c r="HDN58" s="153"/>
      <c r="HDO58" s="153"/>
      <c r="HDP58" s="153"/>
      <c r="HDQ58" s="153"/>
      <c r="HDR58" s="153"/>
      <c r="HDS58" s="153"/>
      <c r="HDT58" s="153"/>
      <c r="HDU58" s="153"/>
      <c r="HDV58" s="153"/>
      <c r="HDW58" s="153"/>
      <c r="HDX58" s="153"/>
      <c r="HDY58" s="153"/>
      <c r="HDZ58" s="153"/>
      <c r="HEA58" s="153"/>
      <c r="HEB58" s="153"/>
      <c r="HEC58" s="153"/>
      <c r="HED58" s="153"/>
      <c r="HEE58" s="153"/>
      <c r="HEF58" s="153"/>
      <c r="HEG58" s="153"/>
      <c r="HEH58" s="153"/>
      <c r="HEI58" s="153"/>
      <c r="HEJ58" s="153"/>
      <c r="HEK58" s="153"/>
      <c r="HEL58" s="153"/>
      <c r="HEM58" s="153"/>
      <c r="HEN58" s="153"/>
      <c r="HEO58" s="153"/>
      <c r="HEP58" s="153"/>
      <c r="HEQ58" s="153"/>
      <c r="HER58" s="153"/>
      <c r="HES58" s="153"/>
      <c r="HET58" s="153"/>
      <c r="HEU58" s="153"/>
      <c r="HEV58" s="153"/>
      <c r="HEW58" s="153"/>
      <c r="HEX58" s="153"/>
      <c r="HEY58" s="153"/>
      <c r="HEZ58" s="153"/>
      <c r="HFA58" s="153"/>
      <c r="HFB58" s="153"/>
      <c r="HFC58" s="153"/>
      <c r="HFD58" s="153"/>
      <c r="HFE58" s="153"/>
      <c r="HFF58" s="153"/>
      <c r="HFG58" s="153"/>
      <c r="HFH58" s="153"/>
      <c r="HFI58" s="153"/>
      <c r="HFJ58" s="153"/>
      <c r="HFK58" s="153"/>
      <c r="HFL58" s="153"/>
      <c r="HFM58" s="153"/>
      <c r="HFN58" s="153"/>
      <c r="HFO58" s="153"/>
      <c r="HFP58" s="153"/>
      <c r="HFQ58" s="153"/>
      <c r="HFR58" s="153"/>
      <c r="HFS58" s="153"/>
      <c r="HFT58" s="153"/>
      <c r="HFU58" s="153"/>
      <c r="HFV58" s="153"/>
      <c r="HFW58" s="153"/>
      <c r="HFX58" s="153"/>
      <c r="HFY58" s="153"/>
      <c r="HFZ58" s="153"/>
      <c r="HGA58" s="153"/>
      <c r="HGB58" s="153"/>
      <c r="HGC58" s="153"/>
      <c r="HGD58" s="153"/>
      <c r="HGE58" s="153"/>
      <c r="HGF58" s="153"/>
      <c r="HGG58" s="153"/>
      <c r="HGH58" s="153"/>
      <c r="HGI58" s="153"/>
      <c r="HGJ58" s="153"/>
      <c r="HGK58" s="153"/>
      <c r="HGL58" s="153"/>
      <c r="HGM58" s="153"/>
      <c r="HGN58" s="153"/>
      <c r="HGO58" s="153"/>
      <c r="HGP58" s="153"/>
      <c r="HGQ58" s="153"/>
      <c r="HGR58" s="153"/>
      <c r="HGS58" s="153"/>
      <c r="HGT58" s="153"/>
      <c r="HGU58" s="153"/>
      <c r="HGV58" s="153"/>
      <c r="HGW58" s="153"/>
      <c r="HGX58" s="153"/>
      <c r="HGY58" s="153"/>
      <c r="HGZ58" s="153"/>
      <c r="HHA58" s="153"/>
      <c r="HHB58" s="153"/>
      <c r="HHC58" s="153"/>
      <c r="HHD58" s="153"/>
      <c r="HHE58" s="153"/>
      <c r="HHF58" s="153"/>
      <c r="HHG58" s="153"/>
      <c r="HHH58" s="153"/>
      <c r="HHI58" s="153"/>
      <c r="HHJ58" s="153"/>
      <c r="HHK58" s="153"/>
      <c r="HHL58" s="153"/>
      <c r="HHM58" s="153"/>
      <c r="HHN58" s="153"/>
      <c r="HHO58" s="153"/>
      <c r="HHP58" s="153"/>
      <c r="HHQ58" s="153"/>
      <c r="HHR58" s="153"/>
      <c r="HHS58" s="153"/>
      <c r="HHT58" s="153"/>
      <c r="HHU58" s="153"/>
      <c r="HHV58" s="153"/>
      <c r="HHW58" s="153"/>
      <c r="HHX58" s="153"/>
      <c r="HHY58" s="153"/>
      <c r="HHZ58" s="153"/>
      <c r="HIA58" s="153"/>
      <c r="HIB58" s="153"/>
      <c r="HIC58" s="153"/>
      <c r="HID58" s="153"/>
      <c r="HIE58" s="153"/>
      <c r="HIF58" s="153"/>
      <c r="HIG58" s="153"/>
      <c r="HIH58" s="153"/>
      <c r="HII58" s="153"/>
      <c r="HIJ58" s="153"/>
      <c r="HIK58" s="153"/>
      <c r="HIL58" s="153"/>
      <c r="HIM58" s="153"/>
      <c r="HIN58" s="153"/>
      <c r="HIO58" s="153"/>
      <c r="HIP58" s="153"/>
      <c r="HIQ58" s="153"/>
      <c r="HIR58" s="153"/>
      <c r="HIS58" s="153"/>
      <c r="HIT58" s="153"/>
      <c r="HIU58" s="153"/>
      <c r="HIV58" s="153"/>
      <c r="HIW58" s="153"/>
      <c r="HIX58" s="153"/>
      <c r="HIY58" s="153"/>
      <c r="HIZ58" s="153"/>
      <c r="HJA58" s="153"/>
      <c r="HJB58" s="153"/>
      <c r="HJC58" s="153"/>
      <c r="HJD58" s="153"/>
      <c r="HJE58" s="153"/>
      <c r="HJF58" s="153"/>
      <c r="HJG58" s="153"/>
      <c r="HJH58" s="153"/>
      <c r="HJI58" s="153"/>
      <c r="HJJ58" s="153"/>
      <c r="HJK58" s="153"/>
      <c r="HJL58" s="153"/>
      <c r="HJM58" s="153"/>
      <c r="HJN58" s="153"/>
      <c r="HJO58" s="153"/>
      <c r="HJP58" s="153"/>
      <c r="HJQ58" s="153"/>
      <c r="HJR58" s="153"/>
      <c r="HJS58" s="153"/>
      <c r="HJT58" s="153"/>
      <c r="HJU58" s="153"/>
      <c r="HJV58" s="153"/>
      <c r="HJW58" s="153"/>
      <c r="HJX58" s="153"/>
      <c r="HJY58" s="153"/>
      <c r="HJZ58" s="153"/>
      <c r="HKA58" s="153"/>
      <c r="HKB58" s="153"/>
      <c r="HKC58" s="153"/>
      <c r="HKD58" s="153"/>
      <c r="HKE58" s="153"/>
      <c r="HKF58" s="153"/>
      <c r="HKG58" s="153"/>
      <c r="HKH58" s="153"/>
      <c r="HKI58" s="153"/>
      <c r="HKJ58" s="153"/>
      <c r="HKK58" s="153"/>
      <c r="HKL58" s="153"/>
      <c r="HKM58" s="153"/>
      <c r="HKN58" s="153"/>
      <c r="HKO58" s="153"/>
      <c r="HKP58" s="153"/>
      <c r="HKQ58" s="153"/>
      <c r="HKR58" s="153"/>
      <c r="HKS58" s="153"/>
      <c r="HKT58" s="153"/>
      <c r="HKU58" s="153"/>
      <c r="HKV58" s="153"/>
      <c r="HKW58" s="153"/>
      <c r="HKX58" s="153"/>
      <c r="HKY58" s="153"/>
      <c r="HKZ58" s="153"/>
      <c r="HLA58" s="153"/>
      <c r="HLB58" s="153"/>
      <c r="HLC58" s="153"/>
      <c r="HLD58" s="153"/>
      <c r="HLE58" s="153"/>
      <c r="HLF58" s="153"/>
      <c r="HLG58" s="153"/>
      <c r="HLH58" s="153"/>
      <c r="HLI58" s="153"/>
      <c r="HLJ58" s="153"/>
      <c r="HLK58" s="153"/>
      <c r="HLL58" s="153"/>
      <c r="HLM58" s="153"/>
      <c r="HLN58" s="153"/>
      <c r="HLO58" s="153"/>
      <c r="HLP58" s="153"/>
      <c r="HLQ58" s="153"/>
      <c r="HLR58" s="153"/>
      <c r="HLS58" s="153"/>
      <c r="HLT58" s="153"/>
      <c r="HLU58" s="153"/>
      <c r="HLV58" s="153"/>
      <c r="HLW58" s="153"/>
      <c r="HLX58" s="153"/>
      <c r="HLY58" s="153"/>
      <c r="HLZ58" s="153"/>
      <c r="HMA58" s="153"/>
      <c r="HMB58" s="153"/>
      <c r="HMC58" s="153"/>
      <c r="HMD58" s="153"/>
      <c r="HME58" s="153"/>
      <c r="HMF58" s="153"/>
      <c r="HMG58" s="153"/>
      <c r="HMH58" s="153"/>
      <c r="HMI58" s="153"/>
      <c r="HMJ58" s="153"/>
      <c r="HMK58" s="153"/>
      <c r="HML58" s="153"/>
      <c r="HMM58" s="153"/>
      <c r="HMN58" s="153"/>
      <c r="HMO58" s="153"/>
      <c r="HMP58" s="153"/>
      <c r="HMQ58" s="153"/>
      <c r="HMR58" s="153"/>
      <c r="HMS58" s="153"/>
      <c r="HMT58" s="153"/>
      <c r="HMU58" s="153"/>
      <c r="HMV58" s="153"/>
      <c r="HMW58" s="153"/>
      <c r="HMX58" s="153"/>
      <c r="HMY58" s="153"/>
      <c r="HMZ58" s="153"/>
      <c r="HNA58" s="153"/>
      <c r="HNB58" s="153"/>
      <c r="HNC58" s="153"/>
      <c r="HND58" s="153"/>
      <c r="HNE58" s="153"/>
      <c r="HNF58" s="153"/>
      <c r="HNG58" s="153"/>
      <c r="HNH58" s="153"/>
      <c r="HNI58" s="153"/>
      <c r="HNJ58" s="153"/>
      <c r="HNK58" s="153"/>
      <c r="HNL58" s="153"/>
      <c r="HNM58" s="153"/>
      <c r="HNN58" s="153"/>
      <c r="HNO58" s="153"/>
      <c r="HNP58" s="153"/>
      <c r="HNQ58" s="153"/>
      <c r="HNR58" s="153"/>
      <c r="HNS58" s="153"/>
      <c r="HNT58" s="153"/>
      <c r="HNU58" s="153"/>
      <c r="HNV58" s="153"/>
      <c r="HNW58" s="153"/>
      <c r="HNX58" s="153"/>
      <c r="HNY58" s="153"/>
      <c r="HNZ58" s="153"/>
      <c r="HOA58" s="153"/>
      <c r="HOB58" s="153"/>
      <c r="HOC58" s="153"/>
      <c r="HOD58" s="153"/>
      <c r="HOE58" s="153"/>
      <c r="HOF58" s="153"/>
      <c r="HOG58" s="153"/>
      <c r="HOH58" s="153"/>
      <c r="HOI58" s="153"/>
      <c r="HOJ58" s="153"/>
      <c r="HOK58" s="153"/>
      <c r="HOL58" s="153"/>
      <c r="HOM58" s="153"/>
      <c r="HON58" s="153"/>
      <c r="HOO58" s="153"/>
      <c r="HOP58" s="153"/>
      <c r="HOQ58" s="153"/>
      <c r="HOR58" s="153"/>
      <c r="HOS58" s="153"/>
      <c r="HOT58" s="153"/>
      <c r="HOU58" s="153"/>
      <c r="HOV58" s="153"/>
      <c r="HOW58" s="153"/>
      <c r="HOX58" s="153"/>
      <c r="HOY58" s="153"/>
      <c r="HOZ58" s="153"/>
      <c r="HPA58" s="153"/>
      <c r="HPB58" s="153"/>
      <c r="HPC58" s="153"/>
      <c r="HPD58" s="153"/>
      <c r="HPE58" s="153"/>
      <c r="HPF58" s="153"/>
      <c r="HPG58" s="153"/>
      <c r="HPH58" s="153"/>
      <c r="HPI58" s="153"/>
      <c r="HPJ58" s="153"/>
      <c r="HPK58" s="153"/>
      <c r="HPL58" s="153"/>
      <c r="HPM58" s="153"/>
      <c r="HPN58" s="153"/>
      <c r="HPO58" s="153"/>
      <c r="HPP58" s="153"/>
      <c r="HPQ58" s="153"/>
      <c r="HPR58" s="153"/>
      <c r="HPS58" s="153"/>
      <c r="HPT58" s="153"/>
      <c r="HPU58" s="153"/>
      <c r="HPV58" s="153"/>
      <c r="HPW58" s="153"/>
      <c r="HPX58" s="153"/>
      <c r="HPY58" s="153"/>
      <c r="HPZ58" s="153"/>
      <c r="HQA58" s="153"/>
      <c r="HQB58" s="153"/>
      <c r="HQC58" s="153"/>
      <c r="HQD58" s="153"/>
      <c r="HQE58" s="153"/>
      <c r="HQF58" s="153"/>
      <c r="HQG58" s="153"/>
      <c r="HQH58" s="153"/>
      <c r="HQI58" s="153"/>
      <c r="HQJ58" s="153"/>
      <c r="HQK58" s="153"/>
      <c r="HQL58" s="153"/>
      <c r="HQM58" s="153"/>
      <c r="HQN58" s="153"/>
      <c r="HQO58" s="153"/>
      <c r="HQP58" s="153"/>
      <c r="HQQ58" s="153"/>
      <c r="HQR58" s="153"/>
      <c r="HQS58" s="153"/>
      <c r="HQT58" s="153"/>
      <c r="HQU58" s="153"/>
      <c r="HQV58" s="153"/>
      <c r="HQW58" s="153"/>
      <c r="HQX58" s="153"/>
      <c r="HQY58" s="153"/>
      <c r="HQZ58" s="153"/>
      <c r="HRA58" s="153"/>
      <c r="HRB58" s="153"/>
      <c r="HRC58" s="153"/>
      <c r="HRD58" s="153"/>
      <c r="HRE58" s="153"/>
      <c r="HRF58" s="153"/>
      <c r="HRG58" s="153"/>
      <c r="HRH58" s="153"/>
      <c r="HRI58" s="153"/>
      <c r="HRJ58" s="153"/>
      <c r="HRK58" s="153"/>
      <c r="HRL58" s="153"/>
      <c r="HRM58" s="153"/>
      <c r="HRN58" s="153"/>
      <c r="HRO58" s="153"/>
      <c r="HRP58" s="153"/>
      <c r="HRQ58" s="153"/>
      <c r="HRR58" s="153"/>
      <c r="HRS58" s="153"/>
      <c r="HRT58" s="153"/>
      <c r="HRU58" s="153"/>
      <c r="HRV58" s="153"/>
      <c r="HRW58" s="153"/>
      <c r="HRX58" s="153"/>
      <c r="HRY58" s="153"/>
      <c r="HRZ58" s="153"/>
      <c r="HSA58" s="153"/>
      <c r="HSB58" s="153"/>
      <c r="HSC58" s="153"/>
      <c r="HSD58" s="153"/>
      <c r="HSE58" s="153"/>
      <c r="HSF58" s="153"/>
      <c r="HSG58" s="153"/>
      <c r="HSH58" s="153"/>
      <c r="HSI58" s="153"/>
      <c r="HSJ58" s="153"/>
      <c r="HSK58" s="153"/>
      <c r="HSL58" s="153"/>
      <c r="HSM58" s="153"/>
      <c r="HSN58" s="153"/>
      <c r="HSO58" s="153"/>
      <c r="HSP58" s="153"/>
      <c r="HSQ58" s="153"/>
      <c r="HSR58" s="153"/>
      <c r="HSS58" s="153"/>
      <c r="HST58" s="153"/>
      <c r="HSU58" s="153"/>
      <c r="HSV58" s="153"/>
      <c r="HSW58" s="153"/>
      <c r="HSX58" s="153"/>
      <c r="HSY58" s="153"/>
      <c r="HSZ58" s="153"/>
      <c r="HTA58" s="153"/>
      <c r="HTB58" s="153"/>
      <c r="HTC58" s="153"/>
      <c r="HTD58" s="153"/>
      <c r="HTE58" s="153"/>
      <c r="HTF58" s="153"/>
      <c r="HTG58" s="153"/>
      <c r="HTH58" s="153"/>
      <c r="HTI58" s="153"/>
      <c r="HTJ58" s="153"/>
      <c r="HTK58" s="153"/>
      <c r="HTL58" s="153"/>
      <c r="HTM58" s="153"/>
      <c r="HTN58" s="153"/>
      <c r="HTO58" s="153"/>
      <c r="HTP58" s="153"/>
      <c r="HTQ58" s="153"/>
      <c r="HTR58" s="153"/>
      <c r="HTS58" s="153"/>
      <c r="HTT58" s="153"/>
      <c r="HTU58" s="153"/>
      <c r="HTV58" s="153"/>
      <c r="HTW58" s="153"/>
      <c r="HTX58" s="153"/>
      <c r="HTY58" s="153"/>
      <c r="HTZ58" s="153"/>
      <c r="HUA58" s="153"/>
      <c r="HUB58" s="153"/>
      <c r="HUC58" s="153"/>
      <c r="HUD58" s="153"/>
      <c r="HUE58" s="153"/>
      <c r="HUF58" s="153"/>
      <c r="HUG58" s="153"/>
      <c r="HUH58" s="153"/>
      <c r="HUI58" s="153"/>
      <c r="HUJ58" s="153"/>
      <c r="HUK58" s="153"/>
      <c r="HUL58" s="153"/>
      <c r="HUM58" s="153"/>
      <c r="HUN58" s="153"/>
      <c r="HUO58" s="153"/>
      <c r="HUP58" s="153"/>
      <c r="HUQ58" s="153"/>
      <c r="HUR58" s="153"/>
      <c r="HUS58" s="153"/>
      <c r="HUT58" s="153"/>
      <c r="HUU58" s="153"/>
      <c r="HUV58" s="153"/>
      <c r="HUW58" s="153"/>
      <c r="HUX58" s="153"/>
      <c r="HUY58" s="153"/>
      <c r="HUZ58" s="153"/>
      <c r="HVA58" s="153"/>
      <c r="HVB58" s="153"/>
      <c r="HVC58" s="153"/>
      <c r="HVD58" s="153"/>
      <c r="HVE58" s="153"/>
      <c r="HVF58" s="153"/>
      <c r="HVG58" s="153"/>
      <c r="HVH58" s="153"/>
      <c r="HVI58" s="153"/>
      <c r="HVJ58" s="153"/>
      <c r="HVK58" s="153"/>
      <c r="HVL58" s="153"/>
      <c r="HVM58" s="153"/>
      <c r="HVN58" s="153"/>
      <c r="HVO58" s="153"/>
      <c r="HVP58" s="153"/>
      <c r="HVQ58" s="153"/>
      <c r="HVR58" s="153"/>
      <c r="HVS58" s="153"/>
      <c r="HVT58" s="153"/>
      <c r="HVU58" s="153"/>
      <c r="HVV58" s="153"/>
      <c r="HVW58" s="153"/>
      <c r="HVX58" s="153"/>
      <c r="HVY58" s="153"/>
      <c r="HVZ58" s="153"/>
      <c r="HWA58" s="153"/>
      <c r="HWB58" s="153"/>
      <c r="HWC58" s="153"/>
      <c r="HWD58" s="153"/>
      <c r="HWE58" s="153"/>
      <c r="HWF58" s="153"/>
      <c r="HWG58" s="153"/>
      <c r="HWH58" s="153"/>
      <c r="HWI58" s="153"/>
      <c r="HWJ58" s="153"/>
      <c r="HWK58" s="153"/>
      <c r="HWL58" s="153"/>
      <c r="HWM58" s="153"/>
      <c r="HWN58" s="153"/>
      <c r="HWO58" s="153"/>
      <c r="HWP58" s="153"/>
      <c r="HWQ58" s="153"/>
      <c r="HWR58" s="153"/>
      <c r="HWS58" s="153"/>
      <c r="HWT58" s="153"/>
      <c r="HWU58" s="153"/>
      <c r="HWV58" s="153"/>
      <c r="HWW58" s="153"/>
      <c r="HWX58" s="153"/>
      <c r="HWY58" s="153"/>
      <c r="HWZ58" s="153"/>
      <c r="HXA58" s="153"/>
      <c r="HXB58" s="153"/>
      <c r="HXC58" s="153"/>
      <c r="HXD58" s="153"/>
      <c r="HXE58" s="153"/>
      <c r="HXF58" s="153"/>
      <c r="HXG58" s="153"/>
      <c r="HXH58" s="153"/>
      <c r="HXI58" s="153"/>
      <c r="HXJ58" s="153"/>
      <c r="HXK58" s="153"/>
      <c r="HXL58" s="153"/>
      <c r="HXM58" s="153"/>
      <c r="HXN58" s="153"/>
      <c r="HXO58" s="153"/>
      <c r="HXP58" s="153"/>
      <c r="HXQ58" s="153"/>
      <c r="HXR58" s="153"/>
      <c r="HXS58" s="153"/>
      <c r="HXT58" s="153"/>
      <c r="HXU58" s="153"/>
      <c r="HXV58" s="153"/>
      <c r="HXW58" s="153"/>
      <c r="HXX58" s="153"/>
      <c r="HXY58" s="153"/>
      <c r="HXZ58" s="153"/>
      <c r="HYA58" s="153"/>
      <c r="HYB58" s="153"/>
      <c r="HYC58" s="153"/>
      <c r="HYD58" s="153"/>
      <c r="HYE58" s="153"/>
      <c r="HYF58" s="153"/>
      <c r="HYG58" s="153"/>
      <c r="HYH58" s="153"/>
      <c r="HYI58" s="153"/>
      <c r="HYJ58" s="153"/>
      <c r="HYK58" s="153"/>
      <c r="HYL58" s="153"/>
      <c r="HYM58" s="153"/>
      <c r="HYN58" s="153"/>
      <c r="HYO58" s="153"/>
      <c r="HYP58" s="153"/>
      <c r="HYQ58" s="153"/>
      <c r="HYR58" s="153"/>
      <c r="HYS58" s="153"/>
      <c r="HYT58" s="153"/>
      <c r="HYU58" s="153"/>
      <c r="HYV58" s="153"/>
      <c r="HYW58" s="153"/>
      <c r="HYX58" s="153"/>
      <c r="HYY58" s="153"/>
      <c r="HYZ58" s="153"/>
      <c r="HZA58" s="153"/>
      <c r="HZB58" s="153"/>
      <c r="HZC58" s="153"/>
      <c r="HZD58" s="153"/>
      <c r="HZE58" s="153"/>
      <c r="HZF58" s="153"/>
      <c r="HZG58" s="153"/>
      <c r="HZH58" s="153"/>
      <c r="HZI58" s="153"/>
      <c r="HZJ58" s="153"/>
      <c r="HZK58" s="153"/>
      <c r="HZL58" s="153"/>
      <c r="HZM58" s="153"/>
      <c r="HZN58" s="153"/>
      <c r="HZO58" s="153"/>
      <c r="HZP58" s="153"/>
      <c r="HZQ58" s="153"/>
      <c r="HZR58" s="153"/>
      <c r="HZS58" s="153"/>
      <c r="HZT58" s="153"/>
      <c r="HZU58" s="153"/>
      <c r="HZV58" s="153"/>
      <c r="HZW58" s="153"/>
      <c r="HZX58" s="153"/>
      <c r="HZY58" s="153"/>
      <c r="HZZ58" s="153"/>
      <c r="IAA58" s="153"/>
      <c r="IAB58" s="153"/>
      <c r="IAC58" s="153"/>
      <c r="IAD58" s="153"/>
      <c r="IAE58" s="153"/>
      <c r="IAF58" s="153"/>
      <c r="IAG58" s="153"/>
      <c r="IAH58" s="153"/>
      <c r="IAI58" s="153"/>
      <c r="IAJ58" s="153"/>
      <c r="IAK58" s="153"/>
      <c r="IAL58" s="153"/>
      <c r="IAM58" s="153"/>
      <c r="IAN58" s="153"/>
      <c r="IAO58" s="153"/>
      <c r="IAP58" s="153"/>
      <c r="IAQ58" s="153"/>
      <c r="IAR58" s="153"/>
      <c r="IAS58" s="153"/>
      <c r="IAT58" s="153"/>
      <c r="IAU58" s="153"/>
      <c r="IAV58" s="153"/>
      <c r="IAW58" s="153"/>
      <c r="IAX58" s="153"/>
      <c r="IAY58" s="153"/>
      <c r="IAZ58" s="153"/>
      <c r="IBA58" s="153"/>
      <c r="IBB58" s="153"/>
      <c r="IBC58" s="153"/>
      <c r="IBD58" s="153"/>
      <c r="IBE58" s="153"/>
      <c r="IBF58" s="153"/>
      <c r="IBG58" s="153"/>
      <c r="IBH58" s="153"/>
      <c r="IBI58" s="153"/>
      <c r="IBJ58" s="153"/>
      <c r="IBK58" s="153"/>
      <c r="IBL58" s="153"/>
      <c r="IBM58" s="153"/>
      <c r="IBN58" s="153"/>
      <c r="IBO58" s="153"/>
      <c r="IBP58" s="153"/>
      <c r="IBQ58" s="153"/>
      <c r="IBR58" s="153"/>
      <c r="IBS58" s="153"/>
      <c r="IBT58" s="153"/>
      <c r="IBU58" s="153"/>
      <c r="IBV58" s="153"/>
      <c r="IBW58" s="153"/>
      <c r="IBX58" s="153"/>
      <c r="IBY58" s="153"/>
      <c r="IBZ58" s="153"/>
      <c r="ICA58" s="153"/>
      <c r="ICB58" s="153"/>
      <c r="ICC58" s="153"/>
      <c r="ICD58" s="153"/>
      <c r="ICE58" s="153"/>
      <c r="ICF58" s="153"/>
      <c r="ICG58" s="153"/>
      <c r="ICH58" s="153"/>
      <c r="ICI58" s="153"/>
      <c r="ICJ58" s="153"/>
      <c r="ICK58" s="153"/>
      <c r="ICL58" s="153"/>
      <c r="ICM58" s="153"/>
      <c r="ICN58" s="153"/>
      <c r="ICO58" s="153"/>
      <c r="ICP58" s="153"/>
      <c r="ICQ58" s="153"/>
      <c r="ICR58" s="153"/>
      <c r="ICS58" s="153"/>
      <c r="ICT58" s="153"/>
      <c r="ICU58" s="153"/>
      <c r="ICV58" s="153"/>
      <c r="ICW58" s="153"/>
      <c r="ICX58" s="153"/>
      <c r="ICY58" s="153"/>
      <c r="ICZ58" s="153"/>
      <c r="IDA58" s="153"/>
      <c r="IDB58" s="153"/>
      <c r="IDC58" s="153"/>
      <c r="IDD58" s="153"/>
      <c r="IDE58" s="153"/>
      <c r="IDF58" s="153"/>
      <c r="IDG58" s="153"/>
      <c r="IDH58" s="153"/>
      <c r="IDI58" s="153"/>
      <c r="IDJ58" s="153"/>
      <c r="IDK58" s="153"/>
      <c r="IDL58" s="153"/>
      <c r="IDM58" s="153"/>
      <c r="IDN58" s="153"/>
      <c r="IDO58" s="153"/>
      <c r="IDP58" s="153"/>
      <c r="IDQ58" s="153"/>
      <c r="IDR58" s="153"/>
      <c r="IDS58" s="153"/>
      <c r="IDT58" s="153"/>
      <c r="IDU58" s="153"/>
      <c r="IDV58" s="153"/>
      <c r="IDW58" s="153"/>
      <c r="IDX58" s="153"/>
      <c r="IDY58" s="153"/>
      <c r="IDZ58" s="153"/>
      <c r="IEA58" s="153"/>
      <c r="IEB58" s="153"/>
      <c r="IEC58" s="153"/>
      <c r="IED58" s="153"/>
      <c r="IEE58" s="153"/>
      <c r="IEF58" s="153"/>
      <c r="IEG58" s="153"/>
      <c r="IEH58" s="153"/>
      <c r="IEI58" s="153"/>
      <c r="IEJ58" s="153"/>
      <c r="IEK58" s="153"/>
      <c r="IEL58" s="153"/>
      <c r="IEM58" s="153"/>
      <c r="IEN58" s="153"/>
      <c r="IEO58" s="153"/>
      <c r="IEP58" s="153"/>
      <c r="IEQ58" s="153"/>
      <c r="IER58" s="153"/>
      <c r="IES58" s="153"/>
      <c r="IET58" s="153"/>
      <c r="IEU58" s="153"/>
      <c r="IEV58" s="153"/>
      <c r="IEW58" s="153"/>
      <c r="IEX58" s="153"/>
      <c r="IEY58" s="153"/>
      <c r="IEZ58" s="153"/>
      <c r="IFA58" s="153"/>
      <c r="IFB58" s="153"/>
      <c r="IFC58" s="153"/>
      <c r="IFD58" s="153"/>
      <c r="IFE58" s="153"/>
      <c r="IFF58" s="153"/>
      <c r="IFG58" s="153"/>
      <c r="IFH58" s="153"/>
      <c r="IFI58" s="153"/>
      <c r="IFJ58" s="153"/>
      <c r="IFK58" s="153"/>
      <c r="IFL58" s="153"/>
      <c r="IFM58" s="153"/>
      <c r="IFN58" s="153"/>
      <c r="IFO58" s="153"/>
      <c r="IFP58" s="153"/>
      <c r="IFQ58" s="153"/>
      <c r="IFR58" s="153"/>
      <c r="IFS58" s="153"/>
      <c r="IFT58" s="153"/>
      <c r="IFU58" s="153"/>
      <c r="IFV58" s="153"/>
      <c r="IFW58" s="153"/>
      <c r="IFX58" s="153"/>
      <c r="IFY58" s="153"/>
      <c r="IFZ58" s="153"/>
      <c r="IGA58" s="153"/>
      <c r="IGB58" s="153"/>
      <c r="IGC58" s="153"/>
      <c r="IGD58" s="153"/>
      <c r="IGE58" s="153"/>
      <c r="IGF58" s="153"/>
      <c r="IGG58" s="153"/>
      <c r="IGH58" s="153"/>
      <c r="IGI58" s="153"/>
      <c r="IGJ58" s="153"/>
      <c r="IGK58" s="153"/>
      <c r="IGL58" s="153"/>
      <c r="IGM58" s="153"/>
      <c r="IGN58" s="153"/>
      <c r="IGO58" s="153"/>
      <c r="IGP58" s="153"/>
      <c r="IGQ58" s="153"/>
      <c r="IGR58" s="153"/>
      <c r="IGS58" s="153"/>
      <c r="IGT58" s="153"/>
      <c r="IGU58" s="153"/>
      <c r="IGV58" s="153"/>
      <c r="IGW58" s="153"/>
      <c r="IGX58" s="153"/>
      <c r="IGY58" s="153"/>
      <c r="IGZ58" s="153"/>
      <c r="IHA58" s="153"/>
      <c r="IHB58" s="153"/>
      <c r="IHC58" s="153"/>
      <c r="IHD58" s="153"/>
      <c r="IHE58" s="153"/>
      <c r="IHF58" s="153"/>
      <c r="IHG58" s="153"/>
      <c r="IHH58" s="153"/>
      <c r="IHI58" s="153"/>
      <c r="IHJ58" s="153"/>
      <c r="IHK58" s="153"/>
      <c r="IHL58" s="153"/>
      <c r="IHM58" s="153"/>
      <c r="IHN58" s="153"/>
      <c r="IHO58" s="153"/>
      <c r="IHP58" s="153"/>
      <c r="IHQ58" s="153"/>
      <c r="IHR58" s="153"/>
      <c r="IHS58" s="153"/>
      <c r="IHT58" s="153"/>
      <c r="IHU58" s="153"/>
      <c r="IHV58" s="153"/>
      <c r="IHW58" s="153"/>
      <c r="IHX58" s="153"/>
      <c r="IHY58" s="153"/>
      <c r="IHZ58" s="153"/>
      <c r="IIA58" s="153"/>
      <c r="IIB58" s="153"/>
      <c r="IIC58" s="153"/>
      <c r="IID58" s="153"/>
      <c r="IIE58" s="153"/>
      <c r="IIF58" s="153"/>
      <c r="IIG58" s="153"/>
      <c r="IIH58" s="153"/>
      <c r="III58" s="153"/>
      <c r="IIJ58" s="153"/>
      <c r="IIK58" s="153"/>
      <c r="IIL58" s="153"/>
      <c r="IIM58" s="153"/>
      <c r="IIN58" s="153"/>
      <c r="IIO58" s="153"/>
      <c r="IIP58" s="153"/>
      <c r="IIQ58" s="153"/>
      <c r="IIR58" s="153"/>
      <c r="IIS58" s="153"/>
      <c r="IIT58" s="153"/>
      <c r="IIU58" s="153"/>
      <c r="IIV58" s="153"/>
      <c r="IIW58" s="153"/>
      <c r="IIX58" s="153"/>
      <c r="IIY58" s="153"/>
      <c r="IIZ58" s="153"/>
      <c r="IJA58" s="153"/>
      <c r="IJB58" s="153"/>
      <c r="IJC58" s="153"/>
      <c r="IJD58" s="153"/>
      <c r="IJE58" s="153"/>
      <c r="IJF58" s="153"/>
      <c r="IJG58" s="153"/>
      <c r="IJH58" s="153"/>
      <c r="IJI58" s="153"/>
      <c r="IJJ58" s="153"/>
      <c r="IJK58" s="153"/>
      <c r="IJL58" s="153"/>
      <c r="IJM58" s="153"/>
      <c r="IJN58" s="153"/>
      <c r="IJO58" s="153"/>
      <c r="IJP58" s="153"/>
      <c r="IJQ58" s="153"/>
      <c r="IJR58" s="153"/>
      <c r="IJS58" s="153"/>
      <c r="IJT58" s="153"/>
      <c r="IJU58" s="153"/>
      <c r="IJV58" s="153"/>
      <c r="IJW58" s="153"/>
      <c r="IJX58" s="153"/>
      <c r="IJY58" s="153"/>
      <c r="IJZ58" s="153"/>
      <c r="IKA58" s="153"/>
      <c r="IKB58" s="153"/>
      <c r="IKC58" s="153"/>
      <c r="IKD58" s="153"/>
      <c r="IKE58" s="153"/>
      <c r="IKF58" s="153"/>
      <c r="IKG58" s="153"/>
      <c r="IKH58" s="153"/>
      <c r="IKI58" s="153"/>
      <c r="IKJ58" s="153"/>
      <c r="IKK58" s="153"/>
      <c r="IKL58" s="153"/>
      <c r="IKM58" s="153"/>
      <c r="IKN58" s="153"/>
      <c r="IKO58" s="153"/>
      <c r="IKP58" s="153"/>
      <c r="IKQ58" s="153"/>
      <c r="IKR58" s="153"/>
      <c r="IKS58" s="153"/>
      <c r="IKT58" s="153"/>
      <c r="IKU58" s="153"/>
      <c r="IKV58" s="153"/>
      <c r="IKW58" s="153"/>
      <c r="IKX58" s="153"/>
      <c r="IKY58" s="153"/>
      <c r="IKZ58" s="153"/>
      <c r="ILA58" s="153"/>
      <c r="ILB58" s="153"/>
      <c r="ILC58" s="153"/>
      <c r="ILD58" s="153"/>
      <c r="ILE58" s="153"/>
      <c r="ILF58" s="153"/>
      <c r="ILG58" s="153"/>
      <c r="ILH58" s="153"/>
      <c r="ILI58" s="153"/>
      <c r="ILJ58" s="153"/>
      <c r="ILK58" s="153"/>
      <c r="ILL58" s="153"/>
      <c r="ILM58" s="153"/>
      <c r="ILN58" s="153"/>
      <c r="ILO58" s="153"/>
      <c r="ILP58" s="153"/>
      <c r="ILQ58" s="153"/>
      <c r="ILR58" s="153"/>
      <c r="ILS58" s="153"/>
      <c r="ILT58" s="153"/>
      <c r="ILU58" s="153"/>
      <c r="ILV58" s="153"/>
      <c r="ILW58" s="153"/>
      <c r="ILX58" s="153"/>
      <c r="ILY58" s="153"/>
      <c r="ILZ58" s="153"/>
      <c r="IMA58" s="153"/>
      <c r="IMB58" s="153"/>
      <c r="IMC58" s="153"/>
      <c r="IMD58" s="153"/>
      <c r="IME58" s="153"/>
      <c r="IMF58" s="153"/>
      <c r="IMG58" s="153"/>
      <c r="IMH58" s="153"/>
      <c r="IMI58" s="153"/>
      <c r="IMJ58" s="153"/>
      <c r="IMK58" s="153"/>
      <c r="IML58" s="153"/>
      <c r="IMM58" s="153"/>
      <c r="IMN58" s="153"/>
      <c r="IMO58" s="153"/>
      <c r="IMP58" s="153"/>
      <c r="IMQ58" s="153"/>
      <c r="IMR58" s="153"/>
      <c r="IMS58" s="153"/>
      <c r="IMT58" s="153"/>
      <c r="IMU58" s="153"/>
      <c r="IMV58" s="153"/>
      <c r="IMW58" s="153"/>
      <c r="IMX58" s="153"/>
      <c r="IMY58" s="153"/>
      <c r="IMZ58" s="153"/>
      <c r="INA58" s="153"/>
      <c r="INB58" s="153"/>
      <c r="INC58" s="153"/>
      <c r="IND58" s="153"/>
      <c r="INE58" s="153"/>
      <c r="INF58" s="153"/>
      <c r="ING58" s="153"/>
      <c r="INH58" s="153"/>
      <c r="INI58" s="153"/>
      <c r="INJ58" s="153"/>
      <c r="INK58" s="153"/>
      <c r="INL58" s="153"/>
      <c r="INM58" s="153"/>
      <c r="INN58" s="153"/>
      <c r="INO58" s="153"/>
      <c r="INP58" s="153"/>
      <c r="INQ58" s="153"/>
      <c r="INR58" s="153"/>
      <c r="INS58" s="153"/>
      <c r="INT58" s="153"/>
      <c r="INU58" s="153"/>
      <c r="INV58" s="153"/>
      <c r="INW58" s="153"/>
      <c r="INX58" s="153"/>
      <c r="INY58" s="153"/>
      <c r="INZ58" s="153"/>
      <c r="IOA58" s="153"/>
      <c r="IOB58" s="153"/>
      <c r="IOC58" s="153"/>
      <c r="IOD58" s="153"/>
      <c r="IOE58" s="153"/>
      <c r="IOF58" s="153"/>
      <c r="IOG58" s="153"/>
      <c r="IOH58" s="153"/>
      <c r="IOI58" s="153"/>
      <c r="IOJ58" s="153"/>
      <c r="IOK58" s="153"/>
      <c r="IOL58" s="153"/>
      <c r="IOM58" s="153"/>
      <c r="ION58" s="153"/>
      <c r="IOO58" s="153"/>
      <c r="IOP58" s="153"/>
      <c r="IOQ58" s="153"/>
      <c r="IOR58" s="153"/>
      <c r="IOS58" s="153"/>
      <c r="IOT58" s="153"/>
      <c r="IOU58" s="153"/>
      <c r="IOV58" s="153"/>
      <c r="IOW58" s="153"/>
      <c r="IOX58" s="153"/>
      <c r="IOY58" s="153"/>
      <c r="IOZ58" s="153"/>
      <c r="IPA58" s="153"/>
      <c r="IPB58" s="153"/>
      <c r="IPC58" s="153"/>
      <c r="IPD58" s="153"/>
      <c r="IPE58" s="153"/>
      <c r="IPF58" s="153"/>
      <c r="IPG58" s="153"/>
      <c r="IPH58" s="153"/>
      <c r="IPI58" s="153"/>
      <c r="IPJ58" s="153"/>
      <c r="IPK58" s="153"/>
      <c r="IPL58" s="153"/>
      <c r="IPM58" s="153"/>
      <c r="IPN58" s="153"/>
      <c r="IPO58" s="153"/>
      <c r="IPP58" s="153"/>
      <c r="IPQ58" s="153"/>
      <c r="IPR58" s="153"/>
      <c r="IPS58" s="153"/>
      <c r="IPT58" s="153"/>
      <c r="IPU58" s="153"/>
      <c r="IPV58" s="153"/>
      <c r="IPW58" s="153"/>
      <c r="IPX58" s="153"/>
      <c r="IPY58" s="153"/>
      <c r="IPZ58" s="153"/>
      <c r="IQA58" s="153"/>
      <c r="IQB58" s="153"/>
      <c r="IQC58" s="153"/>
      <c r="IQD58" s="153"/>
      <c r="IQE58" s="153"/>
      <c r="IQF58" s="153"/>
      <c r="IQG58" s="153"/>
      <c r="IQH58" s="153"/>
      <c r="IQI58" s="153"/>
      <c r="IQJ58" s="153"/>
      <c r="IQK58" s="153"/>
      <c r="IQL58" s="153"/>
      <c r="IQM58" s="153"/>
      <c r="IQN58" s="153"/>
      <c r="IQO58" s="153"/>
      <c r="IQP58" s="153"/>
      <c r="IQQ58" s="153"/>
      <c r="IQR58" s="153"/>
      <c r="IQS58" s="153"/>
      <c r="IQT58" s="153"/>
      <c r="IQU58" s="153"/>
      <c r="IQV58" s="153"/>
      <c r="IQW58" s="153"/>
      <c r="IQX58" s="153"/>
      <c r="IQY58" s="153"/>
      <c r="IQZ58" s="153"/>
      <c r="IRA58" s="153"/>
      <c r="IRB58" s="153"/>
      <c r="IRC58" s="153"/>
      <c r="IRD58" s="153"/>
      <c r="IRE58" s="153"/>
      <c r="IRF58" s="153"/>
      <c r="IRG58" s="153"/>
      <c r="IRH58" s="153"/>
      <c r="IRI58" s="153"/>
      <c r="IRJ58" s="153"/>
      <c r="IRK58" s="153"/>
      <c r="IRL58" s="153"/>
      <c r="IRM58" s="153"/>
      <c r="IRN58" s="153"/>
      <c r="IRO58" s="153"/>
      <c r="IRP58" s="153"/>
      <c r="IRQ58" s="153"/>
      <c r="IRR58" s="153"/>
      <c r="IRS58" s="153"/>
      <c r="IRT58" s="153"/>
      <c r="IRU58" s="153"/>
      <c r="IRV58" s="153"/>
      <c r="IRW58" s="153"/>
      <c r="IRX58" s="153"/>
      <c r="IRY58" s="153"/>
      <c r="IRZ58" s="153"/>
      <c r="ISA58" s="153"/>
      <c r="ISB58" s="153"/>
      <c r="ISC58" s="153"/>
      <c r="ISD58" s="153"/>
      <c r="ISE58" s="153"/>
      <c r="ISF58" s="153"/>
      <c r="ISG58" s="153"/>
      <c r="ISH58" s="153"/>
      <c r="ISI58" s="153"/>
      <c r="ISJ58" s="153"/>
      <c r="ISK58" s="153"/>
      <c r="ISL58" s="153"/>
      <c r="ISM58" s="153"/>
      <c r="ISN58" s="153"/>
      <c r="ISO58" s="153"/>
      <c r="ISP58" s="153"/>
      <c r="ISQ58" s="153"/>
      <c r="ISR58" s="153"/>
      <c r="ISS58" s="153"/>
      <c r="IST58" s="153"/>
      <c r="ISU58" s="153"/>
      <c r="ISV58" s="153"/>
      <c r="ISW58" s="153"/>
      <c r="ISX58" s="153"/>
      <c r="ISY58" s="153"/>
      <c r="ISZ58" s="153"/>
      <c r="ITA58" s="153"/>
      <c r="ITB58" s="153"/>
      <c r="ITC58" s="153"/>
      <c r="ITD58" s="153"/>
      <c r="ITE58" s="153"/>
      <c r="ITF58" s="153"/>
      <c r="ITG58" s="153"/>
      <c r="ITH58" s="153"/>
      <c r="ITI58" s="153"/>
      <c r="ITJ58" s="153"/>
      <c r="ITK58" s="153"/>
      <c r="ITL58" s="153"/>
      <c r="ITM58" s="153"/>
      <c r="ITN58" s="153"/>
      <c r="ITO58" s="153"/>
      <c r="ITP58" s="153"/>
      <c r="ITQ58" s="153"/>
      <c r="ITR58" s="153"/>
      <c r="ITS58" s="153"/>
      <c r="ITT58" s="153"/>
      <c r="ITU58" s="153"/>
      <c r="ITV58" s="153"/>
      <c r="ITW58" s="153"/>
      <c r="ITX58" s="153"/>
      <c r="ITY58" s="153"/>
      <c r="ITZ58" s="153"/>
      <c r="IUA58" s="153"/>
      <c r="IUB58" s="153"/>
      <c r="IUC58" s="153"/>
      <c r="IUD58" s="153"/>
      <c r="IUE58" s="153"/>
      <c r="IUF58" s="153"/>
      <c r="IUG58" s="153"/>
      <c r="IUH58" s="153"/>
      <c r="IUI58" s="153"/>
      <c r="IUJ58" s="153"/>
      <c r="IUK58" s="153"/>
      <c r="IUL58" s="153"/>
      <c r="IUM58" s="153"/>
      <c r="IUN58" s="153"/>
      <c r="IUO58" s="153"/>
      <c r="IUP58" s="153"/>
      <c r="IUQ58" s="153"/>
      <c r="IUR58" s="153"/>
      <c r="IUS58" s="153"/>
      <c r="IUT58" s="153"/>
      <c r="IUU58" s="153"/>
      <c r="IUV58" s="153"/>
      <c r="IUW58" s="153"/>
      <c r="IUX58" s="153"/>
      <c r="IUY58" s="153"/>
      <c r="IUZ58" s="153"/>
      <c r="IVA58" s="153"/>
      <c r="IVB58" s="153"/>
      <c r="IVC58" s="153"/>
      <c r="IVD58" s="153"/>
      <c r="IVE58" s="153"/>
      <c r="IVF58" s="153"/>
      <c r="IVG58" s="153"/>
      <c r="IVH58" s="153"/>
      <c r="IVI58" s="153"/>
      <c r="IVJ58" s="153"/>
      <c r="IVK58" s="153"/>
      <c r="IVL58" s="153"/>
      <c r="IVM58" s="153"/>
      <c r="IVN58" s="153"/>
      <c r="IVO58" s="153"/>
      <c r="IVP58" s="153"/>
      <c r="IVQ58" s="153"/>
      <c r="IVR58" s="153"/>
      <c r="IVS58" s="153"/>
      <c r="IVT58" s="153"/>
      <c r="IVU58" s="153"/>
      <c r="IVV58" s="153"/>
      <c r="IVW58" s="153"/>
      <c r="IVX58" s="153"/>
      <c r="IVY58" s="153"/>
      <c r="IVZ58" s="153"/>
      <c r="IWA58" s="153"/>
      <c r="IWB58" s="153"/>
      <c r="IWC58" s="153"/>
      <c r="IWD58" s="153"/>
      <c r="IWE58" s="153"/>
      <c r="IWF58" s="153"/>
      <c r="IWG58" s="153"/>
      <c r="IWH58" s="153"/>
      <c r="IWI58" s="153"/>
      <c r="IWJ58" s="153"/>
      <c r="IWK58" s="153"/>
      <c r="IWL58" s="153"/>
      <c r="IWM58" s="153"/>
      <c r="IWN58" s="153"/>
      <c r="IWO58" s="153"/>
      <c r="IWP58" s="153"/>
      <c r="IWQ58" s="153"/>
      <c r="IWR58" s="153"/>
      <c r="IWS58" s="153"/>
      <c r="IWT58" s="153"/>
      <c r="IWU58" s="153"/>
      <c r="IWV58" s="153"/>
      <c r="IWW58" s="153"/>
      <c r="IWX58" s="153"/>
      <c r="IWY58" s="153"/>
      <c r="IWZ58" s="153"/>
      <c r="IXA58" s="153"/>
      <c r="IXB58" s="153"/>
      <c r="IXC58" s="153"/>
      <c r="IXD58" s="153"/>
      <c r="IXE58" s="153"/>
      <c r="IXF58" s="153"/>
      <c r="IXG58" s="153"/>
      <c r="IXH58" s="153"/>
      <c r="IXI58" s="153"/>
      <c r="IXJ58" s="153"/>
      <c r="IXK58" s="153"/>
      <c r="IXL58" s="153"/>
      <c r="IXM58" s="153"/>
      <c r="IXN58" s="153"/>
      <c r="IXO58" s="153"/>
      <c r="IXP58" s="153"/>
      <c r="IXQ58" s="153"/>
      <c r="IXR58" s="153"/>
      <c r="IXS58" s="153"/>
      <c r="IXT58" s="153"/>
      <c r="IXU58" s="153"/>
      <c r="IXV58" s="153"/>
      <c r="IXW58" s="153"/>
      <c r="IXX58" s="153"/>
      <c r="IXY58" s="153"/>
      <c r="IXZ58" s="153"/>
      <c r="IYA58" s="153"/>
      <c r="IYB58" s="153"/>
      <c r="IYC58" s="153"/>
      <c r="IYD58" s="153"/>
      <c r="IYE58" s="153"/>
      <c r="IYF58" s="153"/>
      <c r="IYG58" s="153"/>
      <c r="IYH58" s="153"/>
      <c r="IYI58" s="153"/>
      <c r="IYJ58" s="153"/>
      <c r="IYK58" s="153"/>
      <c r="IYL58" s="153"/>
      <c r="IYM58" s="153"/>
      <c r="IYN58" s="153"/>
      <c r="IYO58" s="153"/>
      <c r="IYP58" s="153"/>
      <c r="IYQ58" s="153"/>
      <c r="IYR58" s="153"/>
      <c r="IYS58" s="153"/>
      <c r="IYT58" s="153"/>
      <c r="IYU58" s="153"/>
      <c r="IYV58" s="153"/>
      <c r="IYW58" s="153"/>
      <c r="IYX58" s="153"/>
      <c r="IYY58" s="153"/>
      <c r="IYZ58" s="153"/>
      <c r="IZA58" s="153"/>
      <c r="IZB58" s="153"/>
      <c r="IZC58" s="153"/>
      <c r="IZD58" s="153"/>
      <c r="IZE58" s="153"/>
      <c r="IZF58" s="153"/>
      <c r="IZG58" s="153"/>
      <c r="IZH58" s="153"/>
      <c r="IZI58" s="153"/>
      <c r="IZJ58" s="153"/>
      <c r="IZK58" s="153"/>
      <c r="IZL58" s="153"/>
      <c r="IZM58" s="153"/>
      <c r="IZN58" s="153"/>
      <c r="IZO58" s="153"/>
      <c r="IZP58" s="153"/>
      <c r="IZQ58" s="153"/>
      <c r="IZR58" s="153"/>
      <c r="IZS58" s="153"/>
      <c r="IZT58" s="153"/>
      <c r="IZU58" s="153"/>
      <c r="IZV58" s="153"/>
      <c r="IZW58" s="153"/>
      <c r="IZX58" s="153"/>
      <c r="IZY58" s="153"/>
      <c r="IZZ58" s="153"/>
      <c r="JAA58" s="153"/>
      <c r="JAB58" s="153"/>
      <c r="JAC58" s="153"/>
      <c r="JAD58" s="153"/>
      <c r="JAE58" s="153"/>
      <c r="JAF58" s="153"/>
      <c r="JAG58" s="153"/>
      <c r="JAH58" s="153"/>
      <c r="JAI58" s="153"/>
      <c r="JAJ58" s="153"/>
      <c r="JAK58" s="153"/>
      <c r="JAL58" s="153"/>
      <c r="JAM58" s="153"/>
      <c r="JAN58" s="153"/>
      <c r="JAO58" s="153"/>
      <c r="JAP58" s="153"/>
      <c r="JAQ58" s="153"/>
      <c r="JAR58" s="153"/>
      <c r="JAS58" s="153"/>
      <c r="JAT58" s="153"/>
      <c r="JAU58" s="153"/>
      <c r="JAV58" s="153"/>
      <c r="JAW58" s="153"/>
      <c r="JAX58" s="153"/>
      <c r="JAY58" s="153"/>
      <c r="JAZ58" s="153"/>
      <c r="JBA58" s="153"/>
      <c r="JBB58" s="153"/>
      <c r="JBC58" s="153"/>
      <c r="JBD58" s="153"/>
      <c r="JBE58" s="153"/>
      <c r="JBF58" s="153"/>
      <c r="JBG58" s="153"/>
      <c r="JBH58" s="153"/>
      <c r="JBI58" s="153"/>
      <c r="JBJ58" s="153"/>
      <c r="JBK58" s="153"/>
      <c r="JBL58" s="153"/>
      <c r="JBM58" s="153"/>
      <c r="JBN58" s="153"/>
      <c r="JBO58" s="153"/>
      <c r="JBP58" s="153"/>
      <c r="JBQ58" s="153"/>
      <c r="JBR58" s="153"/>
      <c r="JBS58" s="153"/>
      <c r="JBT58" s="153"/>
      <c r="JBU58" s="153"/>
      <c r="JBV58" s="153"/>
      <c r="JBW58" s="153"/>
      <c r="JBX58" s="153"/>
      <c r="JBY58" s="153"/>
      <c r="JBZ58" s="153"/>
      <c r="JCA58" s="153"/>
      <c r="JCB58" s="153"/>
      <c r="JCC58" s="153"/>
      <c r="JCD58" s="153"/>
      <c r="JCE58" s="153"/>
      <c r="JCF58" s="153"/>
      <c r="JCG58" s="153"/>
      <c r="JCH58" s="153"/>
      <c r="JCI58" s="153"/>
      <c r="JCJ58" s="153"/>
      <c r="JCK58" s="153"/>
      <c r="JCL58" s="153"/>
      <c r="JCM58" s="153"/>
      <c r="JCN58" s="153"/>
      <c r="JCO58" s="153"/>
      <c r="JCP58" s="153"/>
      <c r="JCQ58" s="153"/>
      <c r="JCR58" s="153"/>
      <c r="JCS58" s="153"/>
      <c r="JCT58" s="153"/>
      <c r="JCU58" s="153"/>
      <c r="JCV58" s="153"/>
      <c r="JCW58" s="153"/>
      <c r="JCX58" s="153"/>
      <c r="JCY58" s="153"/>
      <c r="JCZ58" s="153"/>
      <c r="JDA58" s="153"/>
      <c r="JDB58" s="153"/>
      <c r="JDC58" s="153"/>
      <c r="JDD58" s="153"/>
      <c r="JDE58" s="153"/>
      <c r="JDF58" s="153"/>
      <c r="JDG58" s="153"/>
      <c r="JDH58" s="153"/>
      <c r="JDI58" s="153"/>
      <c r="JDJ58" s="153"/>
      <c r="JDK58" s="153"/>
      <c r="JDL58" s="153"/>
      <c r="JDM58" s="153"/>
      <c r="JDN58" s="153"/>
      <c r="JDO58" s="153"/>
      <c r="JDP58" s="153"/>
      <c r="JDQ58" s="153"/>
      <c r="JDR58" s="153"/>
      <c r="JDS58" s="153"/>
      <c r="JDT58" s="153"/>
      <c r="JDU58" s="153"/>
      <c r="JDV58" s="153"/>
      <c r="JDW58" s="153"/>
      <c r="JDX58" s="153"/>
      <c r="JDY58" s="153"/>
      <c r="JDZ58" s="153"/>
      <c r="JEA58" s="153"/>
      <c r="JEB58" s="153"/>
      <c r="JEC58" s="153"/>
      <c r="JED58" s="153"/>
      <c r="JEE58" s="153"/>
      <c r="JEF58" s="153"/>
      <c r="JEG58" s="153"/>
      <c r="JEH58" s="153"/>
      <c r="JEI58" s="153"/>
      <c r="JEJ58" s="153"/>
      <c r="JEK58" s="153"/>
      <c r="JEL58" s="153"/>
      <c r="JEM58" s="153"/>
      <c r="JEN58" s="153"/>
      <c r="JEO58" s="153"/>
      <c r="JEP58" s="153"/>
      <c r="JEQ58" s="153"/>
      <c r="JER58" s="153"/>
      <c r="JES58" s="153"/>
      <c r="JET58" s="153"/>
      <c r="JEU58" s="153"/>
      <c r="JEV58" s="153"/>
      <c r="JEW58" s="153"/>
      <c r="JEX58" s="153"/>
      <c r="JEY58" s="153"/>
      <c r="JEZ58" s="153"/>
      <c r="JFA58" s="153"/>
      <c r="JFB58" s="153"/>
      <c r="JFC58" s="153"/>
      <c r="JFD58" s="153"/>
      <c r="JFE58" s="153"/>
      <c r="JFF58" s="153"/>
      <c r="JFG58" s="153"/>
      <c r="JFH58" s="153"/>
      <c r="JFI58" s="153"/>
      <c r="JFJ58" s="153"/>
      <c r="JFK58" s="153"/>
      <c r="JFL58" s="153"/>
      <c r="JFM58" s="153"/>
      <c r="JFN58" s="153"/>
      <c r="JFO58" s="153"/>
      <c r="JFP58" s="153"/>
      <c r="JFQ58" s="153"/>
      <c r="JFR58" s="153"/>
      <c r="JFS58" s="153"/>
      <c r="JFT58" s="153"/>
      <c r="JFU58" s="153"/>
      <c r="JFV58" s="153"/>
      <c r="JFW58" s="153"/>
      <c r="JFX58" s="153"/>
      <c r="JFY58" s="153"/>
      <c r="JFZ58" s="153"/>
      <c r="JGA58" s="153"/>
      <c r="JGB58" s="153"/>
      <c r="JGC58" s="153"/>
      <c r="JGD58" s="153"/>
      <c r="JGE58" s="153"/>
      <c r="JGF58" s="153"/>
      <c r="JGG58" s="153"/>
      <c r="JGH58" s="153"/>
      <c r="JGI58" s="153"/>
      <c r="JGJ58" s="153"/>
      <c r="JGK58" s="153"/>
      <c r="JGL58" s="153"/>
      <c r="JGM58" s="153"/>
      <c r="JGN58" s="153"/>
      <c r="JGO58" s="153"/>
      <c r="JGP58" s="153"/>
      <c r="JGQ58" s="153"/>
      <c r="JGR58" s="153"/>
      <c r="JGS58" s="153"/>
      <c r="JGT58" s="153"/>
      <c r="JGU58" s="153"/>
      <c r="JGV58" s="153"/>
      <c r="JGW58" s="153"/>
      <c r="JGX58" s="153"/>
      <c r="JGY58" s="153"/>
      <c r="JGZ58" s="153"/>
      <c r="JHA58" s="153"/>
      <c r="JHB58" s="153"/>
      <c r="JHC58" s="153"/>
      <c r="JHD58" s="153"/>
      <c r="JHE58" s="153"/>
      <c r="JHF58" s="153"/>
      <c r="JHG58" s="153"/>
      <c r="JHH58" s="153"/>
      <c r="JHI58" s="153"/>
      <c r="JHJ58" s="153"/>
      <c r="JHK58" s="153"/>
      <c r="JHL58" s="153"/>
      <c r="JHM58" s="153"/>
      <c r="JHN58" s="153"/>
      <c r="JHO58" s="153"/>
      <c r="JHP58" s="153"/>
      <c r="JHQ58" s="153"/>
      <c r="JHR58" s="153"/>
      <c r="JHS58" s="153"/>
      <c r="JHT58" s="153"/>
      <c r="JHU58" s="153"/>
      <c r="JHV58" s="153"/>
      <c r="JHW58" s="153"/>
      <c r="JHX58" s="153"/>
      <c r="JHY58" s="153"/>
      <c r="JHZ58" s="153"/>
      <c r="JIA58" s="153"/>
      <c r="JIB58" s="153"/>
      <c r="JIC58" s="153"/>
      <c r="JID58" s="153"/>
      <c r="JIE58" s="153"/>
      <c r="JIF58" s="153"/>
      <c r="JIG58" s="153"/>
      <c r="JIH58" s="153"/>
      <c r="JII58" s="153"/>
      <c r="JIJ58" s="153"/>
      <c r="JIK58" s="153"/>
      <c r="JIL58" s="153"/>
      <c r="JIM58" s="153"/>
      <c r="JIN58" s="153"/>
      <c r="JIO58" s="153"/>
      <c r="JIP58" s="153"/>
      <c r="JIQ58" s="153"/>
      <c r="JIR58" s="153"/>
      <c r="JIS58" s="153"/>
      <c r="JIT58" s="153"/>
      <c r="JIU58" s="153"/>
      <c r="JIV58" s="153"/>
      <c r="JIW58" s="153"/>
      <c r="JIX58" s="153"/>
      <c r="JIY58" s="153"/>
      <c r="JIZ58" s="153"/>
      <c r="JJA58" s="153"/>
      <c r="JJB58" s="153"/>
      <c r="JJC58" s="153"/>
      <c r="JJD58" s="153"/>
      <c r="JJE58" s="153"/>
      <c r="JJF58" s="153"/>
      <c r="JJG58" s="153"/>
      <c r="JJH58" s="153"/>
      <c r="JJI58" s="153"/>
      <c r="JJJ58" s="153"/>
      <c r="JJK58" s="153"/>
      <c r="JJL58" s="153"/>
      <c r="JJM58" s="153"/>
      <c r="JJN58" s="153"/>
      <c r="JJO58" s="153"/>
      <c r="JJP58" s="153"/>
      <c r="JJQ58" s="153"/>
      <c r="JJR58" s="153"/>
      <c r="JJS58" s="153"/>
      <c r="JJT58" s="153"/>
      <c r="JJU58" s="153"/>
      <c r="JJV58" s="153"/>
      <c r="JJW58" s="153"/>
      <c r="JJX58" s="153"/>
      <c r="JJY58" s="153"/>
      <c r="JJZ58" s="153"/>
      <c r="JKA58" s="153"/>
      <c r="JKB58" s="153"/>
      <c r="JKC58" s="153"/>
      <c r="JKD58" s="153"/>
      <c r="JKE58" s="153"/>
      <c r="JKF58" s="153"/>
      <c r="JKG58" s="153"/>
      <c r="JKH58" s="153"/>
      <c r="JKI58" s="153"/>
      <c r="JKJ58" s="153"/>
      <c r="JKK58" s="153"/>
      <c r="JKL58" s="153"/>
      <c r="JKM58" s="153"/>
      <c r="JKN58" s="153"/>
      <c r="JKO58" s="153"/>
      <c r="JKP58" s="153"/>
      <c r="JKQ58" s="153"/>
      <c r="JKR58" s="153"/>
      <c r="JKS58" s="153"/>
      <c r="JKT58" s="153"/>
      <c r="JKU58" s="153"/>
      <c r="JKV58" s="153"/>
      <c r="JKW58" s="153"/>
      <c r="JKX58" s="153"/>
      <c r="JKY58" s="153"/>
      <c r="JKZ58" s="153"/>
      <c r="JLA58" s="153"/>
      <c r="JLB58" s="153"/>
      <c r="JLC58" s="153"/>
      <c r="JLD58" s="153"/>
      <c r="JLE58" s="153"/>
      <c r="JLF58" s="153"/>
      <c r="JLG58" s="153"/>
      <c r="JLH58" s="153"/>
      <c r="JLI58" s="153"/>
      <c r="JLJ58" s="153"/>
      <c r="JLK58" s="153"/>
      <c r="JLL58" s="153"/>
      <c r="JLM58" s="153"/>
      <c r="JLN58" s="153"/>
      <c r="JLO58" s="153"/>
      <c r="JLP58" s="153"/>
      <c r="JLQ58" s="153"/>
      <c r="JLR58" s="153"/>
      <c r="JLS58" s="153"/>
      <c r="JLT58" s="153"/>
      <c r="JLU58" s="153"/>
      <c r="JLV58" s="153"/>
      <c r="JLW58" s="153"/>
      <c r="JLX58" s="153"/>
      <c r="JLY58" s="153"/>
      <c r="JLZ58" s="153"/>
      <c r="JMA58" s="153"/>
      <c r="JMB58" s="153"/>
      <c r="JMC58" s="153"/>
      <c r="JMD58" s="153"/>
      <c r="JME58" s="153"/>
      <c r="JMF58" s="153"/>
      <c r="JMG58" s="153"/>
      <c r="JMH58" s="153"/>
      <c r="JMI58" s="153"/>
      <c r="JMJ58" s="153"/>
      <c r="JMK58" s="153"/>
      <c r="JML58" s="153"/>
      <c r="JMM58" s="153"/>
      <c r="JMN58" s="153"/>
      <c r="JMO58" s="153"/>
      <c r="JMP58" s="153"/>
      <c r="JMQ58" s="153"/>
      <c r="JMR58" s="153"/>
      <c r="JMS58" s="153"/>
      <c r="JMT58" s="153"/>
      <c r="JMU58" s="153"/>
      <c r="JMV58" s="153"/>
      <c r="JMW58" s="153"/>
      <c r="JMX58" s="153"/>
      <c r="JMY58" s="153"/>
      <c r="JMZ58" s="153"/>
      <c r="JNA58" s="153"/>
      <c r="JNB58" s="153"/>
      <c r="JNC58" s="153"/>
      <c r="JND58" s="153"/>
      <c r="JNE58" s="153"/>
      <c r="JNF58" s="153"/>
      <c r="JNG58" s="153"/>
      <c r="JNH58" s="153"/>
      <c r="JNI58" s="153"/>
      <c r="JNJ58" s="153"/>
      <c r="JNK58" s="153"/>
      <c r="JNL58" s="153"/>
      <c r="JNM58" s="153"/>
      <c r="JNN58" s="153"/>
      <c r="JNO58" s="153"/>
      <c r="JNP58" s="153"/>
      <c r="JNQ58" s="153"/>
      <c r="JNR58" s="153"/>
      <c r="JNS58" s="153"/>
      <c r="JNT58" s="153"/>
      <c r="JNU58" s="153"/>
      <c r="JNV58" s="153"/>
      <c r="JNW58" s="153"/>
      <c r="JNX58" s="153"/>
      <c r="JNY58" s="153"/>
      <c r="JNZ58" s="153"/>
      <c r="JOA58" s="153"/>
      <c r="JOB58" s="153"/>
      <c r="JOC58" s="153"/>
      <c r="JOD58" s="153"/>
      <c r="JOE58" s="153"/>
      <c r="JOF58" s="153"/>
      <c r="JOG58" s="153"/>
      <c r="JOH58" s="153"/>
      <c r="JOI58" s="153"/>
      <c r="JOJ58" s="153"/>
      <c r="JOK58" s="153"/>
      <c r="JOL58" s="153"/>
      <c r="JOM58" s="153"/>
      <c r="JON58" s="153"/>
      <c r="JOO58" s="153"/>
      <c r="JOP58" s="153"/>
      <c r="JOQ58" s="153"/>
      <c r="JOR58" s="153"/>
      <c r="JOS58" s="153"/>
      <c r="JOT58" s="153"/>
      <c r="JOU58" s="153"/>
      <c r="JOV58" s="153"/>
      <c r="JOW58" s="153"/>
      <c r="JOX58" s="153"/>
      <c r="JOY58" s="153"/>
      <c r="JOZ58" s="153"/>
      <c r="JPA58" s="153"/>
      <c r="JPB58" s="153"/>
      <c r="JPC58" s="153"/>
      <c r="JPD58" s="153"/>
      <c r="JPE58" s="153"/>
      <c r="JPF58" s="153"/>
      <c r="JPG58" s="153"/>
      <c r="JPH58" s="153"/>
      <c r="JPI58" s="153"/>
      <c r="JPJ58" s="153"/>
      <c r="JPK58" s="153"/>
      <c r="JPL58" s="153"/>
      <c r="JPM58" s="153"/>
      <c r="JPN58" s="153"/>
      <c r="JPO58" s="153"/>
      <c r="JPP58" s="153"/>
      <c r="JPQ58" s="153"/>
      <c r="JPR58" s="153"/>
      <c r="JPS58" s="153"/>
      <c r="JPT58" s="153"/>
      <c r="JPU58" s="153"/>
      <c r="JPV58" s="153"/>
      <c r="JPW58" s="153"/>
      <c r="JPX58" s="153"/>
      <c r="JPY58" s="153"/>
      <c r="JPZ58" s="153"/>
      <c r="JQA58" s="153"/>
      <c r="JQB58" s="153"/>
      <c r="JQC58" s="153"/>
      <c r="JQD58" s="153"/>
      <c r="JQE58" s="153"/>
      <c r="JQF58" s="153"/>
      <c r="JQG58" s="153"/>
      <c r="JQH58" s="153"/>
      <c r="JQI58" s="153"/>
      <c r="JQJ58" s="153"/>
      <c r="JQK58" s="153"/>
      <c r="JQL58" s="153"/>
      <c r="JQM58" s="153"/>
      <c r="JQN58" s="153"/>
      <c r="JQO58" s="153"/>
      <c r="JQP58" s="153"/>
      <c r="JQQ58" s="153"/>
      <c r="JQR58" s="153"/>
      <c r="JQS58" s="153"/>
      <c r="JQT58" s="153"/>
      <c r="JQU58" s="153"/>
      <c r="JQV58" s="153"/>
      <c r="JQW58" s="153"/>
      <c r="JQX58" s="153"/>
      <c r="JQY58" s="153"/>
      <c r="JQZ58" s="153"/>
      <c r="JRA58" s="153"/>
      <c r="JRB58" s="153"/>
      <c r="JRC58" s="153"/>
      <c r="JRD58" s="153"/>
      <c r="JRE58" s="153"/>
      <c r="JRF58" s="153"/>
      <c r="JRG58" s="153"/>
      <c r="JRH58" s="153"/>
      <c r="JRI58" s="153"/>
      <c r="JRJ58" s="153"/>
      <c r="JRK58" s="153"/>
      <c r="JRL58" s="153"/>
      <c r="JRM58" s="153"/>
      <c r="JRN58" s="153"/>
      <c r="JRO58" s="153"/>
      <c r="JRP58" s="153"/>
      <c r="JRQ58" s="153"/>
      <c r="JRR58" s="153"/>
      <c r="JRS58" s="153"/>
      <c r="JRT58" s="153"/>
      <c r="JRU58" s="153"/>
      <c r="JRV58" s="153"/>
      <c r="JRW58" s="153"/>
      <c r="JRX58" s="153"/>
      <c r="JRY58" s="153"/>
      <c r="JRZ58" s="153"/>
      <c r="JSA58" s="153"/>
      <c r="JSB58" s="153"/>
      <c r="JSC58" s="153"/>
      <c r="JSD58" s="153"/>
      <c r="JSE58" s="153"/>
      <c r="JSF58" s="153"/>
      <c r="JSG58" s="153"/>
      <c r="JSH58" s="153"/>
      <c r="JSI58" s="153"/>
      <c r="JSJ58" s="153"/>
      <c r="JSK58" s="153"/>
      <c r="JSL58" s="153"/>
      <c r="JSM58" s="153"/>
      <c r="JSN58" s="153"/>
      <c r="JSO58" s="153"/>
      <c r="JSP58" s="153"/>
      <c r="JSQ58" s="153"/>
      <c r="JSR58" s="153"/>
      <c r="JSS58" s="153"/>
      <c r="JST58" s="153"/>
      <c r="JSU58" s="153"/>
      <c r="JSV58" s="153"/>
      <c r="JSW58" s="153"/>
      <c r="JSX58" s="153"/>
      <c r="JSY58" s="153"/>
      <c r="JSZ58" s="153"/>
      <c r="JTA58" s="153"/>
      <c r="JTB58" s="153"/>
      <c r="JTC58" s="153"/>
      <c r="JTD58" s="153"/>
      <c r="JTE58" s="153"/>
      <c r="JTF58" s="153"/>
      <c r="JTG58" s="153"/>
      <c r="JTH58" s="153"/>
      <c r="JTI58" s="153"/>
      <c r="JTJ58" s="153"/>
      <c r="JTK58" s="153"/>
      <c r="JTL58" s="153"/>
      <c r="JTM58" s="153"/>
      <c r="JTN58" s="153"/>
      <c r="JTO58" s="153"/>
      <c r="JTP58" s="153"/>
      <c r="JTQ58" s="153"/>
      <c r="JTR58" s="153"/>
      <c r="JTS58" s="153"/>
      <c r="JTT58" s="153"/>
      <c r="JTU58" s="153"/>
      <c r="JTV58" s="153"/>
      <c r="JTW58" s="153"/>
      <c r="JTX58" s="153"/>
      <c r="JTY58" s="153"/>
      <c r="JTZ58" s="153"/>
      <c r="JUA58" s="153"/>
      <c r="JUB58" s="153"/>
      <c r="JUC58" s="153"/>
      <c r="JUD58" s="153"/>
      <c r="JUE58" s="153"/>
      <c r="JUF58" s="153"/>
      <c r="JUG58" s="153"/>
      <c r="JUH58" s="153"/>
      <c r="JUI58" s="153"/>
      <c r="JUJ58" s="153"/>
      <c r="JUK58" s="153"/>
      <c r="JUL58" s="153"/>
      <c r="JUM58" s="153"/>
      <c r="JUN58" s="153"/>
      <c r="JUO58" s="153"/>
      <c r="JUP58" s="153"/>
      <c r="JUQ58" s="153"/>
      <c r="JUR58" s="153"/>
      <c r="JUS58" s="153"/>
      <c r="JUT58" s="153"/>
      <c r="JUU58" s="153"/>
      <c r="JUV58" s="153"/>
      <c r="JUW58" s="153"/>
      <c r="JUX58" s="153"/>
      <c r="JUY58" s="153"/>
      <c r="JUZ58" s="153"/>
      <c r="JVA58" s="153"/>
      <c r="JVB58" s="153"/>
      <c r="JVC58" s="153"/>
      <c r="JVD58" s="153"/>
      <c r="JVE58" s="153"/>
      <c r="JVF58" s="153"/>
      <c r="JVG58" s="153"/>
      <c r="JVH58" s="153"/>
      <c r="JVI58" s="153"/>
      <c r="JVJ58" s="153"/>
      <c r="JVK58" s="153"/>
      <c r="JVL58" s="153"/>
      <c r="JVM58" s="153"/>
      <c r="JVN58" s="153"/>
      <c r="JVO58" s="153"/>
      <c r="JVP58" s="153"/>
      <c r="JVQ58" s="153"/>
      <c r="JVR58" s="153"/>
      <c r="JVS58" s="153"/>
      <c r="JVT58" s="153"/>
      <c r="JVU58" s="153"/>
      <c r="JVV58" s="153"/>
      <c r="JVW58" s="153"/>
      <c r="JVX58" s="153"/>
      <c r="JVY58" s="153"/>
      <c r="JVZ58" s="153"/>
      <c r="JWA58" s="153"/>
      <c r="JWB58" s="153"/>
      <c r="JWC58" s="153"/>
      <c r="JWD58" s="153"/>
      <c r="JWE58" s="153"/>
      <c r="JWF58" s="153"/>
      <c r="JWG58" s="153"/>
      <c r="JWH58" s="153"/>
      <c r="JWI58" s="153"/>
      <c r="JWJ58" s="153"/>
      <c r="JWK58" s="153"/>
      <c r="JWL58" s="153"/>
      <c r="JWM58" s="153"/>
      <c r="JWN58" s="153"/>
      <c r="JWO58" s="153"/>
      <c r="JWP58" s="153"/>
      <c r="JWQ58" s="153"/>
      <c r="JWR58" s="153"/>
      <c r="JWS58" s="153"/>
      <c r="JWT58" s="153"/>
      <c r="JWU58" s="153"/>
      <c r="JWV58" s="153"/>
      <c r="JWW58" s="153"/>
      <c r="JWX58" s="153"/>
      <c r="JWY58" s="153"/>
      <c r="JWZ58" s="153"/>
      <c r="JXA58" s="153"/>
      <c r="JXB58" s="153"/>
      <c r="JXC58" s="153"/>
      <c r="JXD58" s="153"/>
      <c r="JXE58" s="153"/>
      <c r="JXF58" s="153"/>
      <c r="JXG58" s="153"/>
      <c r="JXH58" s="153"/>
      <c r="JXI58" s="153"/>
      <c r="JXJ58" s="153"/>
      <c r="JXK58" s="153"/>
      <c r="JXL58" s="153"/>
      <c r="JXM58" s="153"/>
      <c r="JXN58" s="153"/>
      <c r="JXO58" s="153"/>
      <c r="JXP58" s="153"/>
      <c r="JXQ58" s="153"/>
      <c r="JXR58" s="153"/>
      <c r="JXS58" s="153"/>
      <c r="JXT58" s="153"/>
      <c r="JXU58" s="153"/>
      <c r="JXV58" s="153"/>
      <c r="JXW58" s="153"/>
      <c r="JXX58" s="153"/>
      <c r="JXY58" s="153"/>
      <c r="JXZ58" s="153"/>
      <c r="JYA58" s="153"/>
      <c r="JYB58" s="153"/>
      <c r="JYC58" s="153"/>
      <c r="JYD58" s="153"/>
      <c r="JYE58" s="153"/>
      <c r="JYF58" s="153"/>
      <c r="JYG58" s="153"/>
      <c r="JYH58" s="153"/>
      <c r="JYI58" s="153"/>
      <c r="JYJ58" s="153"/>
      <c r="JYK58" s="153"/>
      <c r="JYL58" s="153"/>
      <c r="JYM58" s="153"/>
      <c r="JYN58" s="153"/>
      <c r="JYO58" s="153"/>
      <c r="JYP58" s="153"/>
      <c r="JYQ58" s="153"/>
      <c r="JYR58" s="153"/>
      <c r="JYS58" s="153"/>
      <c r="JYT58" s="153"/>
      <c r="JYU58" s="153"/>
      <c r="JYV58" s="153"/>
      <c r="JYW58" s="153"/>
      <c r="JYX58" s="153"/>
      <c r="JYY58" s="153"/>
      <c r="JYZ58" s="153"/>
      <c r="JZA58" s="153"/>
      <c r="JZB58" s="153"/>
      <c r="JZC58" s="153"/>
      <c r="JZD58" s="153"/>
      <c r="JZE58" s="153"/>
      <c r="JZF58" s="153"/>
      <c r="JZG58" s="153"/>
      <c r="JZH58" s="153"/>
      <c r="JZI58" s="153"/>
      <c r="JZJ58" s="153"/>
      <c r="JZK58" s="153"/>
      <c r="JZL58" s="153"/>
      <c r="JZM58" s="153"/>
      <c r="JZN58" s="153"/>
      <c r="JZO58" s="153"/>
      <c r="JZP58" s="153"/>
      <c r="JZQ58" s="153"/>
      <c r="JZR58" s="153"/>
      <c r="JZS58" s="153"/>
      <c r="JZT58" s="153"/>
      <c r="JZU58" s="153"/>
      <c r="JZV58" s="153"/>
      <c r="JZW58" s="153"/>
      <c r="JZX58" s="153"/>
      <c r="JZY58" s="153"/>
      <c r="JZZ58" s="153"/>
      <c r="KAA58" s="153"/>
      <c r="KAB58" s="153"/>
      <c r="KAC58" s="153"/>
      <c r="KAD58" s="153"/>
      <c r="KAE58" s="153"/>
      <c r="KAF58" s="153"/>
      <c r="KAG58" s="153"/>
      <c r="KAH58" s="153"/>
      <c r="KAI58" s="153"/>
      <c r="KAJ58" s="153"/>
      <c r="KAK58" s="153"/>
      <c r="KAL58" s="153"/>
      <c r="KAM58" s="153"/>
      <c r="KAN58" s="153"/>
      <c r="KAO58" s="153"/>
      <c r="KAP58" s="153"/>
      <c r="KAQ58" s="153"/>
      <c r="KAR58" s="153"/>
      <c r="KAS58" s="153"/>
      <c r="KAT58" s="153"/>
      <c r="KAU58" s="153"/>
      <c r="KAV58" s="153"/>
      <c r="KAW58" s="153"/>
      <c r="KAX58" s="153"/>
      <c r="KAY58" s="153"/>
      <c r="KAZ58" s="153"/>
      <c r="KBA58" s="153"/>
      <c r="KBB58" s="153"/>
      <c r="KBC58" s="153"/>
      <c r="KBD58" s="153"/>
      <c r="KBE58" s="153"/>
      <c r="KBF58" s="153"/>
      <c r="KBG58" s="153"/>
      <c r="KBH58" s="153"/>
      <c r="KBI58" s="153"/>
      <c r="KBJ58" s="153"/>
      <c r="KBK58" s="153"/>
      <c r="KBL58" s="153"/>
      <c r="KBM58" s="153"/>
      <c r="KBN58" s="153"/>
      <c r="KBO58" s="153"/>
      <c r="KBP58" s="153"/>
      <c r="KBQ58" s="153"/>
      <c r="KBR58" s="153"/>
      <c r="KBS58" s="153"/>
      <c r="KBT58" s="153"/>
      <c r="KBU58" s="153"/>
      <c r="KBV58" s="153"/>
      <c r="KBW58" s="153"/>
      <c r="KBX58" s="153"/>
      <c r="KBY58" s="153"/>
      <c r="KBZ58" s="153"/>
      <c r="KCA58" s="153"/>
      <c r="KCB58" s="153"/>
      <c r="KCC58" s="153"/>
      <c r="KCD58" s="153"/>
      <c r="KCE58" s="153"/>
      <c r="KCF58" s="153"/>
      <c r="KCG58" s="153"/>
      <c r="KCH58" s="153"/>
      <c r="KCI58" s="153"/>
      <c r="KCJ58" s="153"/>
      <c r="KCK58" s="153"/>
      <c r="KCL58" s="153"/>
      <c r="KCM58" s="153"/>
      <c r="KCN58" s="153"/>
      <c r="KCO58" s="153"/>
      <c r="KCP58" s="153"/>
      <c r="KCQ58" s="153"/>
      <c r="KCR58" s="153"/>
      <c r="KCS58" s="153"/>
      <c r="KCT58" s="153"/>
      <c r="KCU58" s="153"/>
      <c r="KCV58" s="153"/>
      <c r="KCW58" s="153"/>
      <c r="KCX58" s="153"/>
      <c r="KCY58" s="153"/>
      <c r="KCZ58" s="153"/>
      <c r="KDA58" s="153"/>
      <c r="KDB58" s="153"/>
      <c r="KDC58" s="153"/>
      <c r="KDD58" s="153"/>
      <c r="KDE58" s="153"/>
      <c r="KDF58" s="153"/>
      <c r="KDG58" s="153"/>
      <c r="KDH58" s="153"/>
      <c r="KDI58" s="153"/>
      <c r="KDJ58" s="153"/>
      <c r="KDK58" s="153"/>
      <c r="KDL58" s="153"/>
      <c r="KDM58" s="153"/>
      <c r="KDN58" s="153"/>
      <c r="KDO58" s="153"/>
      <c r="KDP58" s="153"/>
      <c r="KDQ58" s="153"/>
      <c r="KDR58" s="153"/>
      <c r="KDS58" s="153"/>
      <c r="KDT58" s="153"/>
      <c r="KDU58" s="153"/>
      <c r="KDV58" s="153"/>
      <c r="KDW58" s="153"/>
      <c r="KDX58" s="153"/>
      <c r="KDY58" s="153"/>
      <c r="KDZ58" s="153"/>
      <c r="KEA58" s="153"/>
      <c r="KEB58" s="153"/>
      <c r="KEC58" s="153"/>
      <c r="KED58" s="153"/>
      <c r="KEE58" s="153"/>
      <c r="KEF58" s="153"/>
      <c r="KEG58" s="153"/>
      <c r="KEH58" s="153"/>
      <c r="KEI58" s="153"/>
      <c r="KEJ58" s="153"/>
      <c r="KEK58" s="153"/>
      <c r="KEL58" s="153"/>
      <c r="KEM58" s="153"/>
      <c r="KEN58" s="153"/>
      <c r="KEO58" s="153"/>
      <c r="KEP58" s="153"/>
      <c r="KEQ58" s="153"/>
      <c r="KER58" s="153"/>
      <c r="KES58" s="153"/>
      <c r="KET58" s="153"/>
      <c r="KEU58" s="153"/>
      <c r="KEV58" s="153"/>
      <c r="KEW58" s="153"/>
      <c r="KEX58" s="153"/>
      <c r="KEY58" s="153"/>
      <c r="KEZ58" s="153"/>
      <c r="KFA58" s="153"/>
      <c r="KFB58" s="153"/>
      <c r="KFC58" s="153"/>
      <c r="KFD58" s="153"/>
      <c r="KFE58" s="153"/>
      <c r="KFF58" s="153"/>
      <c r="KFG58" s="153"/>
      <c r="KFH58" s="153"/>
      <c r="KFI58" s="153"/>
      <c r="KFJ58" s="153"/>
      <c r="KFK58" s="153"/>
      <c r="KFL58" s="153"/>
      <c r="KFM58" s="153"/>
      <c r="KFN58" s="153"/>
      <c r="KFO58" s="153"/>
      <c r="KFP58" s="153"/>
      <c r="KFQ58" s="153"/>
      <c r="KFR58" s="153"/>
      <c r="KFS58" s="153"/>
      <c r="KFT58" s="153"/>
      <c r="KFU58" s="153"/>
      <c r="KFV58" s="153"/>
      <c r="KFW58" s="153"/>
      <c r="KFX58" s="153"/>
      <c r="KFY58" s="153"/>
      <c r="KFZ58" s="153"/>
      <c r="KGA58" s="153"/>
      <c r="KGB58" s="153"/>
      <c r="KGC58" s="153"/>
      <c r="KGD58" s="153"/>
      <c r="KGE58" s="153"/>
      <c r="KGF58" s="153"/>
      <c r="KGG58" s="153"/>
      <c r="KGH58" s="153"/>
      <c r="KGI58" s="153"/>
      <c r="KGJ58" s="153"/>
      <c r="KGK58" s="153"/>
      <c r="KGL58" s="153"/>
      <c r="KGM58" s="153"/>
      <c r="KGN58" s="153"/>
      <c r="KGO58" s="153"/>
      <c r="KGP58" s="153"/>
      <c r="KGQ58" s="153"/>
      <c r="KGR58" s="153"/>
      <c r="KGS58" s="153"/>
      <c r="KGT58" s="153"/>
      <c r="KGU58" s="153"/>
      <c r="KGV58" s="153"/>
      <c r="KGW58" s="153"/>
      <c r="KGX58" s="153"/>
      <c r="KGY58" s="153"/>
      <c r="KGZ58" s="153"/>
      <c r="KHA58" s="153"/>
      <c r="KHB58" s="153"/>
      <c r="KHC58" s="153"/>
      <c r="KHD58" s="153"/>
      <c r="KHE58" s="153"/>
      <c r="KHF58" s="153"/>
      <c r="KHG58" s="153"/>
      <c r="KHH58" s="153"/>
      <c r="KHI58" s="153"/>
      <c r="KHJ58" s="153"/>
      <c r="KHK58" s="153"/>
      <c r="KHL58" s="153"/>
      <c r="KHM58" s="153"/>
      <c r="KHN58" s="153"/>
      <c r="KHO58" s="153"/>
      <c r="KHP58" s="153"/>
      <c r="KHQ58" s="153"/>
      <c r="KHR58" s="153"/>
      <c r="KHS58" s="153"/>
      <c r="KHT58" s="153"/>
      <c r="KHU58" s="153"/>
      <c r="KHV58" s="153"/>
      <c r="KHW58" s="153"/>
      <c r="KHX58" s="153"/>
      <c r="KHY58" s="153"/>
      <c r="KHZ58" s="153"/>
      <c r="KIA58" s="153"/>
      <c r="KIB58" s="153"/>
      <c r="KIC58" s="153"/>
      <c r="KID58" s="153"/>
      <c r="KIE58" s="153"/>
      <c r="KIF58" s="153"/>
      <c r="KIG58" s="153"/>
      <c r="KIH58" s="153"/>
      <c r="KII58" s="153"/>
      <c r="KIJ58" s="153"/>
      <c r="KIK58" s="153"/>
      <c r="KIL58" s="153"/>
      <c r="KIM58" s="153"/>
      <c r="KIN58" s="153"/>
      <c r="KIO58" s="153"/>
      <c r="KIP58" s="153"/>
      <c r="KIQ58" s="153"/>
      <c r="KIR58" s="153"/>
      <c r="KIS58" s="153"/>
      <c r="KIT58" s="153"/>
      <c r="KIU58" s="153"/>
      <c r="KIV58" s="153"/>
      <c r="KIW58" s="153"/>
      <c r="KIX58" s="153"/>
      <c r="KIY58" s="153"/>
      <c r="KIZ58" s="153"/>
      <c r="KJA58" s="153"/>
      <c r="KJB58" s="153"/>
      <c r="KJC58" s="153"/>
      <c r="KJD58" s="153"/>
      <c r="KJE58" s="153"/>
      <c r="KJF58" s="153"/>
      <c r="KJG58" s="153"/>
      <c r="KJH58" s="153"/>
      <c r="KJI58" s="153"/>
      <c r="KJJ58" s="153"/>
      <c r="KJK58" s="153"/>
      <c r="KJL58" s="153"/>
      <c r="KJM58" s="153"/>
      <c r="KJN58" s="153"/>
      <c r="KJO58" s="153"/>
      <c r="KJP58" s="153"/>
      <c r="KJQ58" s="153"/>
      <c r="KJR58" s="153"/>
      <c r="KJS58" s="153"/>
      <c r="KJT58" s="153"/>
      <c r="KJU58" s="153"/>
      <c r="KJV58" s="153"/>
      <c r="KJW58" s="153"/>
      <c r="KJX58" s="153"/>
      <c r="KJY58" s="153"/>
      <c r="KJZ58" s="153"/>
      <c r="KKA58" s="153"/>
      <c r="KKB58" s="153"/>
      <c r="KKC58" s="153"/>
      <c r="KKD58" s="153"/>
      <c r="KKE58" s="153"/>
      <c r="KKF58" s="153"/>
      <c r="KKG58" s="153"/>
      <c r="KKH58" s="153"/>
      <c r="KKI58" s="153"/>
      <c r="KKJ58" s="153"/>
      <c r="KKK58" s="153"/>
      <c r="KKL58" s="153"/>
      <c r="KKM58" s="153"/>
      <c r="KKN58" s="153"/>
      <c r="KKO58" s="153"/>
      <c r="KKP58" s="153"/>
      <c r="KKQ58" s="153"/>
      <c r="KKR58" s="153"/>
      <c r="KKS58" s="153"/>
      <c r="KKT58" s="153"/>
      <c r="KKU58" s="153"/>
      <c r="KKV58" s="153"/>
      <c r="KKW58" s="153"/>
      <c r="KKX58" s="153"/>
      <c r="KKY58" s="153"/>
      <c r="KKZ58" s="153"/>
      <c r="KLA58" s="153"/>
      <c r="KLB58" s="153"/>
      <c r="KLC58" s="153"/>
      <c r="KLD58" s="153"/>
      <c r="KLE58" s="153"/>
      <c r="KLF58" s="153"/>
      <c r="KLG58" s="153"/>
      <c r="KLH58" s="153"/>
      <c r="KLI58" s="153"/>
      <c r="KLJ58" s="153"/>
      <c r="KLK58" s="153"/>
      <c r="KLL58" s="153"/>
      <c r="KLM58" s="153"/>
      <c r="KLN58" s="153"/>
      <c r="KLO58" s="153"/>
      <c r="KLP58" s="153"/>
      <c r="KLQ58" s="153"/>
      <c r="KLR58" s="153"/>
      <c r="KLS58" s="153"/>
      <c r="KLT58" s="153"/>
      <c r="KLU58" s="153"/>
      <c r="KLV58" s="153"/>
      <c r="KLW58" s="153"/>
      <c r="KLX58" s="153"/>
      <c r="KLY58" s="153"/>
      <c r="KLZ58" s="153"/>
      <c r="KMA58" s="153"/>
      <c r="KMB58" s="153"/>
      <c r="KMC58" s="153"/>
      <c r="KMD58" s="153"/>
      <c r="KME58" s="153"/>
      <c r="KMF58" s="153"/>
      <c r="KMG58" s="153"/>
      <c r="KMH58" s="153"/>
      <c r="KMI58" s="153"/>
      <c r="KMJ58" s="153"/>
      <c r="KMK58" s="153"/>
      <c r="KML58" s="153"/>
      <c r="KMM58" s="153"/>
      <c r="KMN58" s="153"/>
      <c r="KMO58" s="153"/>
      <c r="KMP58" s="153"/>
      <c r="KMQ58" s="153"/>
      <c r="KMR58" s="153"/>
      <c r="KMS58" s="153"/>
      <c r="KMT58" s="153"/>
      <c r="KMU58" s="153"/>
      <c r="KMV58" s="153"/>
      <c r="KMW58" s="153"/>
      <c r="KMX58" s="153"/>
      <c r="KMY58" s="153"/>
      <c r="KMZ58" s="153"/>
      <c r="KNA58" s="153"/>
      <c r="KNB58" s="153"/>
      <c r="KNC58" s="153"/>
      <c r="KND58" s="153"/>
      <c r="KNE58" s="153"/>
      <c r="KNF58" s="153"/>
      <c r="KNG58" s="153"/>
      <c r="KNH58" s="153"/>
      <c r="KNI58" s="153"/>
      <c r="KNJ58" s="153"/>
      <c r="KNK58" s="153"/>
      <c r="KNL58" s="153"/>
      <c r="KNM58" s="153"/>
      <c r="KNN58" s="153"/>
      <c r="KNO58" s="153"/>
      <c r="KNP58" s="153"/>
      <c r="KNQ58" s="153"/>
      <c r="KNR58" s="153"/>
      <c r="KNS58" s="153"/>
      <c r="KNT58" s="153"/>
      <c r="KNU58" s="153"/>
      <c r="KNV58" s="153"/>
      <c r="KNW58" s="153"/>
      <c r="KNX58" s="153"/>
      <c r="KNY58" s="153"/>
      <c r="KNZ58" s="153"/>
      <c r="KOA58" s="153"/>
      <c r="KOB58" s="153"/>
      <c r="KOC58" s="153"/>
      <c r="KOD58" s="153"/>
      <c r="KOE58" s="153"/>
      <c r="KOF58" s="153"/>
      <c r="KOG58" s="153"/>
      <c r="KOH58" s="153"/>
      <c r="KOI58" s="153"/>
      <c r="KOJ58" s="153"/>
      <c r="KOK58" s="153"/>
      <c r="KOL58" s="153"/>
      <c r="KOM58" s="153"/>
      <c r="KON58" s="153"/>
      <c r="KOO58" s="153"/>
      <c r="KOP58" s="153"/>
      <c r="KOQ58" s="153"/>
      <c r="KOR58" s="153"/>
      <c r="KOS58" s="153"/>
      <c r="KOT58" s="153"/>
      <c r="KOU58" s="153"/>
      <c r="KOV58" s="153"/>
      <c r="KOW58" s="153"/>
      <c r="KOX58" s="153"/>
      <c r="KOY58" s="153"/>
      <c r="KOZ58" s="153"/>
      <c r="KPA58" s="153"/>
      <c r="KPB58" s="153"/>
      <c r="KPC58" s="153"/>
      <c r="KPD58" s="153"/>
      <c r="KPE58" s="153"/>
      <c r="KPF58" s="153"/>
      <c r="KPG58" s="153"/>
      <c r="KPH58" s="153"/>
      <c r="KPI58" s="153"/>
      <c r="KPJ58" s="153"/>
      <c r="KPK58" s="153"/>
      <c r="KPL58" s="153"/>
      <c r="KPM58" s="153"/>
      <c r="KPN58" s="153"/>
      <c r="KPO58" s="153"/>
      <c r="KPP58" s="153"/>
      <c r="KPQ58" s="153"/>
      <c r="KPR58" s="153"/>
      <c r="KPS58" s="153"/>
      <c r="KPT58" s="153"/>
      <c r="KPU58" s="153"/>
      <c r="KPV58" s="153"/>
      <c r="KPW58" s="153"/>
      <c r="KPX58" s="153"/>
      <c r="KPY58" s="153"/>
      <c r="KPZ58" s="153"/>
      <c r="KQA58" s="153"/>
      <c r="KQB58" s="153"/>
      <c r="KQC58" s="153"/>
      <c r="KQD58" s="153"/>
      <c r="KQE58" s="153"/>
      <c r="KQF58" s="153"/>
      <c r="KQG58" s="153"/>
      <c r="KQH58" s="153"/>
      <c r="KQI58" s="153"/>
      <c r="KQJ58" s="153"/>
      <c r="KQK58" s="153"/>
      <c r="KQL58" s="153"/>
      <c r="KQM58" s="153"/>
      <c r="KQN58" s="153"/>
      <c r="KQO58" s="153"/>
      <c r="KQP58" s="153"/>
      <c r="KQQ58" s="153"/>
      <c r="KQR58" s="153"/>
      <c r="KQS58" s="153"/>
      <c r="KQT58" s="153"/>
      <c r="KQU58" s="153"/>
      <c r="KQV58" s="153"/>
      <c r="KQW58" s="153"/>
      <c r="KQX58" s="153"/>
      <c r="KQY58" s="153"/>
      <c r="KQZ58" s="153"/>
      <c r="KRA58" s="153"/>
      <c r="KRB58" s="153"/>
      <c r="KRC58" s="153"/>
      <c r="KRD58" s="153"/>
      <c r="KRE58" s="153"/>
      <c r="KRF58" s="153"/>
      <c r="KRG58" s="153"/>
      <c r="KRH58" s="153"/>
      <c r="KRI58" s="153"/>
      <c r="KRJ58" s="153"/>
      <c r="KRK58" s="153"/>
      <c r="KRL58" s="153"/>
      <c r="KRM58" s="153"/>
      <c r="KRN58" s="153"/>
      <c r="KRO58" s="153"/>
      <c r="KRP58" s="153"/>
      <c r="KRQ58" s="153"/>
      <c r="KRR58" s="153"/>
      <c r="KRS58" s="153"/>
      <c r="KRT58" s="153"/>
      <c r="KRU58" s="153"/>
      <c r="KRV58" s="153"/>
      <c r="KRW58" s="153"/>
      <c r="KRX58" s="153"/>
      <c r="KRY58" s="153"/>
      <c r="KRZ58" s="153"/>
      <c r="KSA58" s="153"/>
      <c r="KSB58" s="153"/>
      <c r="KSC58" s="153"/>
      <c r="KSD58" s="153"/>
      <c r="KSE58" s="153"/>
      <c r="KSF58" s="153"/>
      <c r="KSG58" s="153"/>
      <c r="KSH58" s="153"/>
      <c r="KSI58" s="153"/>
      <c r="KSJ58" s="153"/>
      <c r="KSK58" s="153"/>
      <c r="KSL58" s="153"/>
      <c r="KSM58" s="153"/>
      <c r="KSN58" s="153"/>
      <c r="KSO58" s="153"/>
      <c r="KSP58" s="153"/>
      <c r="KSQ58" s="153"/>
      <c r="KSR58" s="153"/>
      <c r="KSS58" s="153"/>
      <c r="KST58" s="153"/>
      <c r="KSU58" s="153"/>
      <c r="KSV58" s="153"/>
      <c r="KSW58" s="153"/>
      <c r="KSX58" s="153"/>
      <c r="KSY58" s="153"/>
      <c r="KSZ58" s="153"/>
      <c r="KTA58" s="153"/>
      <c r="KTB58" s="153"/>
      <c r="KTC58" s="153"/>
      <c r="KTD58" s="153"/>
      <c r="KTE58" s="153"/>
      <c r="KTF58" s="153"/>
      <c r="KTG58" s="153"/>
      <c r="KTH58" s="153"/>
      <c r="KTI58" s="153"/>
      <c r="KTJ58" s="153"/>
      <c r="KTK58" s="153"/>
      <c r="KTL58" s="153"/>
      <c r="KTM58" s="153"/>
      <c r="KTN58" s="153"/>
      <c r="KTO58" s="153"/>
      <c r="KTP58" s="153"/>
      <c r="KTQ58" s="153"/>
      <c r="KTR58" s="153"/>
      <c r="KTS58" s="153"/>
      <c r="KTT58" s="153"/>
      <c r="KTU58" s="153"/>
      <c r="KTV58" s="153"/>
      <c r="KTW58" s="153"/>
      <c r="KTX58" s="153"/>
      <c r="KTY58" s="153"/>
      <c r="KTZ58" s="153"/>
      <c r="KUA58" s="153"/>
      <c r="KUB58" s="153"/>
      <c r="KUC58" s="153"/>
      <c r="KUD58" s="153"/>
      <c r="KUE58" s="153"/>
      <c r="KUF58" s="153"/>
      <c r="KUG58" s="153"/>
      <c r="KUH58" s="153"/>
      <c r="KUI58" s="153"/>
      <c r="KUJ58" s="153"/>
      <c r="KUK58" s="153"/>
      <c r="KUL58" s="153"/>
      <c r="KUM58" s="153"/>
      <c r="KUN58" s="153"/>
      <c r="KUO58" s="153"/>
      <c r="KUP58" s="153"/>
      <c r="KUQ58" s="153"/>
      <c r="KUR58" s="153"/>
      <c r="KUS58" s="153"/>
      <c r="KUT58" s="153"/>
      <c r="KUU58" s="153"/>
      <c r="KUV58" s="153"/>
      <c r="KUW58" s="153"/>
      <c r="KUX58" s="153"/>
      <c r="KUY58" s="153"/>
      <c r="KUZ58" s="153"/>
      <c r="KVA58" s="153"/>
      <c r="KVB58" s="153"/>
      <c r="KVC58" s="153"/>
      <c r="KVD58" s="153"/>
      <c r="KVE58" s="153"/>
      <c r="KVF58" s="153"/>
      <c r="KVG58" s="153"/>
      <c r="KVH58" s="153"/>
      <c r="KVI58" s="153"/>
      <c r="KVJ58" s="153"/>
      <c r="KVK58" s="153"/>
      <c r="KVL58" s="153"/>
      <c r="KVM58" s="153"/>
      <c r="KVN58" s="153"/>
      <c r="KVO58" s="153"/>
      <c r="KVP58" s="153"/>
      <c r="KVQ58" s="153"/>
      <c r="KVR58" s="153"/>
      <c r="KVS58" s="153"/>
      <c r="KVT58" s="153"/>
      <c r="KVU58" s="153"/>
      <c r="KVV58" s="153"/>
      <c r="KVW58" s="153"/>
      <c r="KVX58" s="153"/>
      <c r="KVY58" s="153"/>
      <c r="KVZ58" s="153"/>
      <c r="KWA58" s="153"/>
      <c r="KWB58" s="153"/>
      <c r="KWC58" s="153"/>
      <c r="KWD58" s="153"/>
      <c r="KWE58" s="153"/>
      <c r="KWF58" s="153"/>
      <c r="KWG58" s="153"/>
      <c r="KWH58" s="153"/>
      <c r="KWI58" s="153"/>
      <c r="KWJ58" s="153"/>
      <c r="KWK58" s="153"/>
      <c r="KWL58" s="153"/>
      <c r="KWM58" s="153"/>
      <c r="KWN58" s="153"/>
      <c r="KWO58" s="153"/>
      <c r="KWP58" s="153"/>
      <c r="KWQ58" s="153"/>
      <c r="KWR58" s="153"/>
      <c r="KWS58" s="153"/>
      <c r="KWT58" s="153"/>
      <c r="KWU58" s="153"/>
      <c r="KWV58" s="153"/>
      <c r="KWW58" s="153"/>
      <c r="KWX58" s="153"/>
      <c r="KWY58" s="153"/>
      <c r="KWZ58" s="153"/>
      <c r="KXA58" s="153"/>
      <c r="KXB58" s="153"/>
      <c r="KXC58" s="153"/>
      <c r="KXD58" s="153"/>
      <c r="KXE58" s="153"/>
      <c r="KXF58" s="153"/>
      <c r="KXG58" s="153"/>
      <c r="KXH58" s="153"/>
      <c r="KXI58" s="153"/>
      <c r="KXJ58" s="153"/>
      <c r="KXK58" s="153"/>
      <c r="KXL58" s="153"/>
      <c r="KXM58" s="153"/>
      <c r="KXN58" s="153"/>
      <c r="KXO58" s="153"/>
      <c r="KXP58" s="153"/>
      <c r="KXQ58" s="153"/>
      <c r="KXR58" s="153"/>
      <c r="KXS58" s="153"/>
      <c r="KXT58" s="153"/>
      <c r="KXU58" s="153"/>
      <c r="KXV58" s="153"/>
      <c r="KXW58" s="153"/>
      <c r="KXX58" s="153"/>
      <c r="KXY58" s="153"/>
      <c r="KXZ58" s="153"/>
      <c r="KYA58" s="153"/>
      <c r="KYB58" s="153"/>
      <c r="KYC58" s="153"/>
      <c r="KYD58" s="153"/>
      <c r="KYE58" s="153"/>
      <c r="KYF58" s="153"/>
      <c r="KYG58" s="153"/>
      <c r="KYH58" s="153"/>
      <c r="KYI58" s="153"/>
      <c r="KYJ58" s="153"/>
      <c r="KYK58" s="153"/>
      <c r="KYL58" s="153"/>
      <c r="KYM58" s="153"/>
      <c r="KYN58" s="153"/>
      <c r="KYO58" s="153"/>
      <c r="KYP58" s="153"/>
      <c r="KYQ58" s="153"/>
      <c r="KYR58" s="153"/>
      <c r="KYS58" s="153"/>
      <c r="KYT58" s="153"/>
      <c r="KYU58" s="153"/>
      <c r="KYV58" s="153"/>
      <c r="KYW58" s="153"/>
      <c r="KYX58" s="153"/>
      <c r="KYY58" s="153"/>
      <c r="KYZ58" s="153"/>
      <c r="KZA58" s="153"/>
      <c r="KZB58" s="153"/>
      <c r="KZC58" s="153"/>
      <c r="KZD58" s="153"/>
      <c r="KZE58" s="153"/>
      <c r="KZF58" s="153"/>
      <c r="KZG58" s="153"/>
      <c r="KZH58" s="153"/>
      <c r="KZI58" s="153"/>
      <c r="KZJ58" s="153"/>
      <c r="KZK58" s="153"/>
      <c r="KZL58" s="153"/>
      <c r="KZM58" s="153"/>
      <c r="KZN58" s="153"/>
      <c r="KZO58" s="153"/>
      <c r="KZP58" s="153"/>
      <c r="KZQ58" s="153"/>
      <c r="KZR58" s="153"/>
      <c r="KZS58" s="153"/>
      <c r="KZT58" s="153"/>
      <c r="KZU58" s="153"/>
      <c r="KZV58" s="153"/>
      <c r="KZW58" s="153"/>
      <c r="KZX58" s="153"/>
      <c r="KZY58" s="153"/>
      <c r="KZZ58" s="153"/>
      <c r="LAA58" s="153"/>
      <c r="LAB58" s="153"/>
      <c r="LAC58" s="153"/>
      <c r="LAD58" s="153"/>
      <c r="LAE58" s="153"/>
      <c r="LAF58" s="153"/>
      <c r="LAG58" s="153"/>
      <c r="LAH58" s="153"/>
      <c r="LAI58" s="153"/>
      <c r="LAJ58" s="153"/>
      <c r="LAK58" s="153"/>
      <c r="LAL58" s="153"/>
      <c r="LAM58" s="153"/>
      <c r="LAN58" s="153"/>
      <c r="LAO58" s="153"/>
      <c r="LAP58" s="153"/>
      <c r="LAQ58" s="153"/>
      <c r="LAR58" s="153"/>
      <c r="LAS58" s="153"/>
      <c r="LAT58" s="153"/>
      <c r="LAU58" s="153"/>
      <c r="LAV58" s="153"/>
      <c r="LAW58" s="153"/>
      <c r="LAX58" s="153"/>
      <c r="LAY58" s="153"/>
      <c r="LAZ58" s="153"/>
      <c r="LBA58" s="153"/>
      <c r="LBB58" s="153"/>
      <c r="LBC58" s="153"/>
      <c r="LBD58" s="153"/>
      <c r="LBE58" s="153"/>
      <c r="LBF58" s="153"/>
      <c r="LBG58" s="153"/>
      <c r="LBH58" s="153"/>
      <c r="LBI58" s="153"/>
      <c r="LBJ58" s="153"/>
      <c r="LBK58" s="153"/>
      <c r="LBL58" s="153"/>
      <c r="LBM58" s="153"/>
      <c r="LBN58" s="153"/>
      <c r="LBO58" s="153"/>
      <c r="LBP58" s="153"/>
      <c r="LBQ58" s="153"/>
      <c r="LBR58" s="153"/>
      <c r="LBS58" s="153"/>
      <c r="LBT58" s="153"/>
      <c r="LBU58" s="153"/>
      <c r="LBV58" s="153"/>
      <c r="LBW58" s="153"/>
      <c r="LBX58" s="153"/>
      <c r="LBY58" s="153"/>
      <c r="LBZ58" s="153"/>
      <c r="LCA58" s="153"/>
      <c r="LCB58" s="153"/>
      <c r="LCC58" s="153"/>
      <c r="LCD58" s="153"/>
      <c r="LCE58" s="153"/>
      <c r="LCF58" s="153"/>
      <c r="LCG58" s="153"/>
      <c r="LCH58" s="153"/>
      <c r="LCI58" s="153"/>
      <c r="LCJ58" s="153"/>
      <c r="LCK58" s="153"/>
      <c r="LCL58" s="153"/>
      <c r="LCM58" s="153"/>
      <c r="LCN58" s="153"/>
      <c r="LCO58" s="153"/>
      <c r="LCP58" s="153"/>
      <c r="LCQ58" s="153"/>
      <c r="LCR58" s="153"/>
      <c r="LCS58" s="153"/>
      <c r="LCT58" s="153"/>
      <c r="LCU58" s="153"/>
      <c r="LCV58" s="153"/>
      <c r="LCW58" s="153"/>
      <c r="LCX58" s="153"/>
      <c r="LCY58" s="153"/>
      <c r="LCZ58" s="153"/>
      <c r="LDA58" s="153"/>
      <c r="LDB58" s="153"/>
      <c r="LDC58" s="153"/>
      <c r="LDD58" s="153"/>
      <c r="LDE58" s="153"/>
      <c r="LDF58" s="153"/>
      <c r="LDG58" s="153"/>
      <c r="LDH58" s="153"/>
      <c r="LDI58" s="153"/>
      <c r="LDJ58" s="153"/>
      <c r="LDK58" s="153"/>
      <c r="LDL58" s="153"/>
      <c r="LDM58" s="153"/>
      <c r="LDN58" s="153"/>
      <c r="LDO58" s="153"/>
      <c r="LDP58" s="153"/>
      <c r="LDQ58" s="153"/>
      <c r="LDR58" s="153"/>
      <c r="LDS58" s="153"/>
      <c r="LDT58" s="153"/>
      <c r="LDU58" s="153"/>
      <c r="LDV58" s="153"/>
      <c r="LDW58" s="153"/>
      <c r="LDX58" s="153"/>
      <c r="LDY58" s="153"/>
      <c r="LDZ58" s="153"/>
      <c r="LEA58" s="153"/>
      <c r="LEB58" s="153"/>
      <c r="LEC58" s="153"/>
      <c r="LED58" s="153"/>
      <c r="LEE58" s="153"/>
      <c r="LEF58" s="153"/>
      <c r="LEG58" s="153"/>
      <c r="LEH58" s="153"/>
      <c r="LEI58" s="153"/>
      <c r="LEJ58" s="153"/>
      <c r="LEK58" s="153"/>
      <c r="LEL58" s="153"/>
      <c r="LEM58" s="153"/>
      <c r="LEN58" s="153"/>
      <c r="LEO58" s="153"/>
      <c r="LEP58" s="153"/>
      <c r="LEQ58" s="153"/>
      <c r="LER58" s="153"/>
      <c r="LES58" s="153"/>
      <c r="LET58" s="153"/>
      <c r="LEU58" s="153"/>
      <c r="LEV58" s="153"/>
      <c r="LEW58" s="153"/>
      <c r="LEX58" s="153"/>
      <c r="LEY58" s="153"/>
      <c r="LEZ58" s="153"/>
      <c r="LFA58" s="153"/>
      <c r="LFB58" s="153"/>
      <c r="LFC58" s="153"/>
      <c r="LFD58" s="153"/>
      <c r="LFE58" s="153"/>
      <c r="LFF58" s="153"/>
      <c r="LFG58" s="153"/>
      <c r="LFH58" s="153"/>
      <c r="LFI58" s="153"/>
      <c r="LFJ58" s="153"/>
      <c r="LFK58" s="153"/>
      <c r="LFL58" s="153"/>
      <c r="LFM58" s="153"/>
      <c r="LFN58" s="153"/>
      <c r="LFO58" s="153"/>
      <c r="LFP58" s="153"/>
      <c r="LFQ58" s="153"/>
      <c r="LFR58" s="153"/>
      <c r="LFS58" s="153"/>
      <c r="LFT58" s="153"/>
      <c r="LFU58" s="153"/>
      <c r="LFV58" s="153"/>
      <c r="LFW58" s="153"/>
      <c r="LFX58" s="153"/>
      <c r="LFY58" s="153"/>
      <c r="LFZ58" s="153"/>
      <c r="LGA58" s="153"/>
      <c r="LGB58" s="153"/>
      <c r="LGC58" s="153"/>
      <c r="LGD58" s="153"/>
      <c r="LGE58" s="153"/>
      <c r="LGF58" s="153"/>
      <c r="LGG58" s="153"/>
      <c r="LGH58" s="153"/>
      <c r="LGI58" s="153"/>
      <c r="LGJ58" s="153"/>
      <c r="LGK58" s="153"/>
      <c r="LGL58" s="153"/>
      <c r="LGM58" s="153"/>
      <c r="LGN58" s="153"/>
      <c r="LGO58" s="153"/>
      <c r="LGP58" s="153"/>
      <c r="LGQ58" s="153"/>
      <c r="LGR58" s="153"/>
      <c r="LGS58" s="153"/>
      <c r="LGT58" s="153"/>
      <c r="LGU58" s="153"/>
      <c r="LGV58" s="153"/>
      <c r="LGW58" s="153"/>
      <c r="LGX58" s="153"/>
      <c r="LGY58" s="153"/>
      <c r="LGZ58" s="153"/>
      <c r="LHA58" s="153"/>
      <c r="LHB58" s="153"/>
      <c r="LHC58" s="153"/>
      <c r="LHD58" s="153"/>
      <c r="LHE58" s="153"/>
      <c r="LHF58" s="153"/>
      <c r="LHG58" s="153"/>
      <c r="LHH58" s="153"/>
      <c r="LHI58" s="153"/>
      <c r="LHJ58" s="153"/>
      <c r="LHK58" s="153"/>
      <c r="LHL58" s="153"/>
      <c r="LHM58" s="153"/>
      <c r="LHN58" s="153"/>
      <c r="LHO58" s="153"/>
      <c r="LHP58" s="153"/>
      <c r="LHQ58" s="153"/>
      <c r="LHR58" s="153"/>
      <c r="LHS58" s="153"/>
      <c r="LHT58" s="153"/>
      <c r="LHU58" s="153"/>
      <c r="LHV58" s="153"/>
      <c r="LHW58" s="153"/>
      <c r="LHX58" s="153"/>
      <c r="LHY58" s="153"/>
      <c r="LHZ58" s="153"/>
      <c r="LIA58" s="153"/>
      <c r="LIB58" s="153"/>
      <c r="LIC58" s="153"/>
      <c r="LID58" s="153"/>
      <c r="LIE58" s="153"/>
      <c r="LIF58" s="153"/>
      <c r="LIG58" s="153"/>
      <c r="LIH58" s="153"/>
      <c r="LII58" s="153"/>
      <c r="LIJ58" s="153"/>
      <c r="LIK58" s="153"/>
      <c r="LIL58" s="153"/>
      <c r="LIM58" s="153"/>
      <c r="LIN58" s="153"/>
      <c r="LIO58" s="153"/>
      <c r="LIP58" s="153"/>
      <c r="LIQ58" s="153"/>
      <c r="LIR58" s="153"/>
      <c r="LIS58" s="153"/>
      <c r="LIT58" s="153"/>
      <c r="LIU58" s="153"/>
      <c r="LIV58" s="153"/>
      <c r="LIW58" s="153"/>
      <c r="LIX58" s="153"/>
      <c r="LIY58" s="153"/>
      <c r="LIZ58" s="153"/>
      <c r="LJA58" s="153"/>
      <c r="LJB58" s="153"/>
      <c r="LJC58" s="153"/>
      <c r="LJD58" s="153"/>
      <c r="LJE58" s="153"/>
      <c r="LJF58" s="153"/>
      <c r="LJG58" s="153"/>
      <c r="LJH58" s="153"/>
      <c r="LJI58" s="153"/>
      <c r="LJJ58" s="153"/>
      <c r="LJK58" s="153"/>
      <c r="LJL58" s="153"/>
      <c r="LJM58" s="153"/>
      <c r="LJN58" s="153"/>
      <c r="LJO58" s="153"/>
      <c r="LJP58" s="153"/>
      <c r="LJQ58" s="153"/>
      <c r="LJR58" s="153"/>
      <c r="LJS58" s="153"/>
      <c r="LJT58" s="153"/>
      <c r="LJU58" s="153"/>
      <c r="LJV58" s="153"/>
      <c r="LJW58" s="153"/>
      <c r="LJX58" s="153"/>
      <c r="LJY58" s="153"/>
      <c r="LJZ58" s="153"/>
      <c r="LKA58" s="153"/>
      <c r="LKB58" s="153"/>
      <c r="LKC58" s="153"/>
      <c r="LKD58" s="153"/>
      <c r="LKE58" s="153"/>
      <c r="LKF58" s="153"/>
      <c r="LKG58" s="153"/>
      <c r="LKH58" s="153"/>
      <c r="LKI58" s="153"/>
      <c r="LKJ58" s="153"/>
      <c r="LKK58" s="153"/>
      <c r="LKL58" s="153"/>
      <c r="LKM58" s="153"/>
      <c r="LKN58" s="153"/>
      <c r="LKO58" s="153"/>
      <c r="LKP58" s="153"/>
      <c r="LKQ58" s="153"/>
      <c r="LKR58" s="153"/>
      <c r="LKS58" s="153"/>
      <c r="LKT58" s="153"/>
      <c r="LKU58" s="153"/>
      <c r="LKV58" s="153"/>
      <c r="LKW58" s="153"/>
      <c r="LKX58" s="153"/>
      <c r="LKY58" s="153"/>
      <c r="LKZ58" s="153"/>
      <c r="LLA58" s="153"/>
      <c r="LLB58" s="153"/>
      <c r="LLC58" s="153"/>
      <c r="LLD58" s="153"/>
      <c r="LLE58" s="153"/>
      <c r="LLF58" s="153"/>
      <c r="LLG58" s="153"/>
      <c r="LLH58" s="153"/>
      <c r="LLI58" s="153"/>
      <c r="LLJ58" s="153"/>
      <c r="LLK58" s="153"/>
      <c r="LLL58" s="153"/>
      <c r="LLM58" s="153"/>
      <c r="LLN58" s="153"/>
      <c r="LLO58" s="153"/>
      <c r="LLP58" s="153"/>
      <c r="LLQ58" s="153"/>
      <c r="LLR58" s="153"/>
      <c r="LLS58" s="153"/>
      <c r="LLT58" s="153"/>
      <c r="LLU58" s="153"/>
      <c r="LLV58" s="153"/>
      <c r="LLW58" s="153"/>
      <c r="LLX58" s="153"/>
      <c r="LLY58" s="153"/>
      <c r="LLZ58" s="153"/>
      <c r="LMA58" s="153"/>
      <c r="LMB58" s="153"/>
      <c r="LMC58" s="153"/>
      <c r="LMD58" s="153"/>
      <c r="LME58" s="153"/>
      <c r="LMF58" s="153"/>
      <c r="LMG58" s="153"/>
      <c r="LMH58" s="153"/>
      <c r="LMI58" s="153"/>
      <c r="LMJ58" s="153"/>
      <c r="LMK58" s="153"/>
      <c r="LML58" s="153"/>
      <c r="LMM58" s="153"/>
      <c r="LMN58" s="153"/>
      <c r="LMO58" s="153"/>
      <c r="LMP58" s="153"/>
      <c r="LMQ58" s="153"/>
      <c r="LMR58" s="153"/>
      <c r="LMS58" s="153"/>
      <c r="LMT58" s="153"/>
      <c r="LMU58" s="153"/>
      <c r="LMV58" s="153"/>
      <c r="LMW58" s="153"/>
      <c r="LMX58" s="153"/>
      <c r="LMY58" s="153"/>
      <c r="LMZ58" s="153"/>
      <c r="LNA58" s="153"/>
      <c r="LNB58" s="153"/>
      <c r="LNC58" s="153"/>
      <c r="LND58" s="153"/>
      <c r="LNE58" s="153"/>
      <c r="LNF58" s="153"/>
      <c r="LNG58" s="153"/>
      <c r="LNH58" s="153"/>
      <c r="LNI58" s="153"/>
      <c r="LNJ58" s="153"/>
      <c r="LNK58" s="153"/>
      <c r="LNL58" s="153"/>
      <c r="LNM58" s="153"/>
      <c r="LNN58" s="153"/>
      <c r="LNO58" s="153"/>
      <c r="LNP58" s="153"/>
      <c r="LNQ58" s="153"/>
      <c r="LNR58" s="153"/>
      <c r="LNS58" s="153"/>
      <c r="LNT58" s="153"/>
      <c r="LNU58" s="153"/>
      <c r="LNV58" s="153"/>
      <c r="LNW58" s="153"/>
      <c r="LNX58" s="153"/>
      <c r="LNY58" s="153"/>
      <c r="LNZ58" s="153"/>
      <c r="LOA58" s="153"/>
      <c r="LOB58" s="153"/>
      <c r="LOC58" s="153"/>
      <c r="LOD58" s="153"/>
      <c r="LOE58" s="153"/>
      <c r="LOF58" s="153"/>
      <c r="LOG58" s="153"/>
      <c r="LOH58" s="153"/>
      <c r="LOI58" s="153"/>
      <c r="LOJ58" s="153"/>
      <c r="LOK58" s="153"/>
      <c r="LOL58" s="153"/>
      <c r="LOM58" s="153"/>
      <c r="LON58" s="153"/>
      <c r="LOO58" s="153"/>
      <c r="LOP58" s="153"/>
      <c r="LOQ58" s="153"/>
      <c r="LOR58" s="153"/>
      <c r="LOS58" s="153"/>
      <c r="LOT58" s="153"/>
      <c r="LOU58" s="153"/>
      <c r="LOV58" s="153"/>
      <c r="LOW58" s="153"/>
      <c r="LOX58" s="153"/>
      <c r="LOY58" s="153"/>
      <c r="LOZ58" s="153"/>
      <c r="LPA58" s="153"/>
      <c r="LPB58" s="153"/>
      <c r="LPC58" s="153"/>
      <c r="LPD58" s="153"/>
      <c r="LPE58" s="153"/>
      <c r="LPF58" s="153"/>
      <c r="LPG58" s="153"/>
      <c r="LPH58" s="153"/>
      <c r="LPI58" s="153"/>
      <c r="LPJ58" s="153"/>
      <c r="LPK58" s="153"/>
      <c r="LPL58" s="153"/>
      <c r="LPM58" s="153"/>
      <c r="LPN58" s="153"/>
      <c r="LPO58" s="153"/>
      <c r="LPP58" s="153"/>
      <c r="LPQ58" s="153"/>
      <c r="LPR58" s="153"/>
      <c r="LPS58" s="153"/>
      <c r="LPT58" s="153"/>
      <c r="LPU58" s="153"/>
      <c r="LPV58" s="153"/>
      <c r="LPW58" s="153"/>
      <c r="LPX58" s="153"/>
      <c r="LPY58" s="153"/>
      <c r="LPZ58" s="153"/>
      <c r="LQA58" s="153"/>
      <c r="LQB58" s="153"/>
      <c r="LQC58" s="153"/>
      <c r="LQD58" s="153"/>
      <c r="LQE58" s="153"/>
      <c r="LQF58" s="153"/>
      <c r="LQG58" s="153"/>
      <c r="LQH58" s="153"/>
      <c r="LQI58" s="153"/>
      <c r="LQJ58" s="153"/>
      <c r="LQK58" s="153"/>
      <c r="LQL58" s="153"/>
      <c r="LQM58" s="153"/>
      <c r="LQN58" s="153"/>
      <c r="LQO58" s="153"/>
      <c r="LQP58" s="153"/>
      <c r="LQQ58" s="153"/>
      <c r="LQR58" s="153"/>
      <c r="LQS58" s="153"/>
      <c r="LQT58" s="153"/>
      <c r="LQU58" s="153"/>
      <c r="LQV58" s="153"/>
      <c r="LQW58" s="153"/>
      <c r="LQX58" s="153"/>
      <c r="LQY58" s="153"/>
      <c r="LQZ58" s="153"/>
      <c r="LRA58" s="153"/>
      <c r="LRB58" s="153"/>
      <c r="LRC58" s="153"/>
      <c r="LRD58" s="153"/>
      <c r="LRE58" s="153"/>
      <c r="LRF58" s="153"/>
      <c r="LRG58" s="153"/>
      <c r="LRH58" s="153"/>
      <c r="LRI58" s="153"/>
      <c r="LRJ58" s="153"/>
      <c r="LRK58" s="153"/>
      <c r="LRL58" s="153"/>
      <c r="LRM58" s="153"/>
      <c r="LRN58" s="153"/>
      <c r="LRO58" s="153"/>
      <c r="LRP58" s="153"/>
      <c r="LRQ58" s="153"/>
      <c r="LRR58" s="153"/>
      <c r="LRS58" s="153"/>
      <c r="LRT58" s="153"/>
      <c r="LRU58" s="153"/>
      <c r="LRV58" s="153"/>
      <c r="LRW58" s="153"/>
      <c r="LRX58" s="153"/>
      <c r="LRY58" s="153"/>
      <c r="LRZ58" s="153"/>
      <c r="LSA58" s="153"/>
      <c r="LSB58" s="153"/>
      <c r="LSC58" s="153"/>
      <c r="LSD58" s="153"/>
      <c r="LSE58" s="153"/>
      <c r="LSF58" s="153"/>
      <c r="LSG58" s="153"/>
      <c r="LSH58" s="153"/>
      <c r="LSI58" s="153"/>
      <c r="LSJ58" s="153"/>
      <c r="LSK58" s="153"/>
      <c r="LSL58" s="153"/>
      <c r="LSM58" s="153"/>
      <c r="LSN58" s="153"/>
      <c r="LSO58" s="153"/>
      <c r="LSP58" s="153"/>
      <c r="LSQ58" s="153"/>
      <c r="LSR58" s="153"/>
      <c r="LSS58" s="153"/>
      <c r="LST58" s="153"/>
      <c r="LSU58" s="153"/>
      <c r="LSV58" s="153"/>
      <c r="LSW58" s="153"/>
      <c r="LSX58" s="153"/>
      <c r="LSY58" s="153"/>
      <c r="LSZ58" s="153"/>
      <c r="LTA58" s="153"/>
      <c r="LTB58" s="153"/>
      <c r="LTC58" s="153"/>
      <c r="LTD58" s="153"/>
      <c r="LTE58" s="153"/>
      <c r="LTF58" s="153"/>
      <c r="LTG58" s="153"/>
      <c r="LTH58" s="153"/>
      <c r="LTI58" s="153"/>
      <c r="LTJ58" s="153"/>
      <c r="LTK58" s="153"/>
      <c r="LTL58" s="153"/>
      <c r="LTM58" s="153"/>
      <c r="LTN58" s="153"/>
      <c r="LTO58" s="153"/>
      <c r="LTP58" s="153"/>
      <c r="LTQ58" s="153"/>
      <c r="LTR58" s="153"/>
      <c r="LTS58" s="153"/>
      <c r="LTT58" s="153"/>
      <c r="LTU58" s="153"/>
      <c r="LTV58" s="153"/>
      <c r="LTW58" s="153"/>
      <c r="LTX58" s="153"/>
      <c r="LTY58" s="153"/>
      <c r="LTZ58" s="153"/>
      <c r="LUA58" s="153"/>
      <c r="LUB58" s="153"/>
      <c r="LUC58" s="153"/>
      <c r="LUD58" s="153"/>
      <c r="LUE58" s="153"/>
      <c r="LUF58" s="153"/>
      <c r="LUG58" s="153"/>
      <c r="LUH58" s="153"/>
      <c r="LUI58" s="153"/>
      <c r="LUJ58" s="153"/>
      <c r="LUK58" s="153"/>
      <c r="LUL58" s="153"/>
      <c r="LUM58" s="153"/>
      <c r="LUN58" s="153"/>
      <c r="LUO58" s="153"/>
      <c r="LUP58" s="153"/>
      <c r="LUQ58" s="153"/>
      <c r="LUR58" s="153"/>
      <c r="LUS58" s="153"/>
      <c r="LUT58" s="153"/>
      <c r="LUU58" s="153"/>
      <c r="LUV58" s="153"/>
      <c r="LUW58" s="153"/>
      <c r="LUX58" s="153"/>
      <c r="LUY58" s="153"/>
      <c r="LUZ58" s="153"/>
      <c r="LVA58" s="153"/>
      <c r="LVB58" s="153"/>
      <c r="LVC58" s="153"/>
      <c r="LVD58" s="153"/>
      <c r="LVE58" s="153"/>
      <c r="LVF58" s="153"/>
      <c r="LVG58" s="153"/>
      <c r="LVH58" s="153"/>
      <c r="LVI58" s="153"/>
      <c r="LVJ58" s="153"/>
      <c r="LVK58" s="153"/>
      <c r="LVL58" s="153"/>
      <c r="LVM58" s="153"/>
      <c r="LVN58" s="153"/>
      <c r="LVO58" s="153"/>
      <c r="LVP58" s="153"/>
      <c r="LVQ58" s="153"/>
      <c r="LVR58" s="153"/>
      <c r="LVS58" s="153"/>
      <c r="LVT58" s="153"/>
      <c r="LVU58" s="153"/>
      <c r="LVV58" s="153"/>
      <c r="LVW58" s="153"/>
      <c r="LVX58" s="153"/>
      <c r="LVY58" s="153"/>
      <c r="LVZ58" s="153"/>
      <c r="LWA58" s="153"/>
      <c r="LWB58" s="153"/>
      <c r="LWC58" s="153"/>
      <c r="LWD58" s="153"/>
      <c r="LWE58" s="153"/>
      <c r="LWF58" s="153"/>
      <c r="LWG58" s="153"/>
      <c r="LWH58" s="153"/>
      <c r="LWI58" s="153"/>
      <c r="LWJ58" s="153"/>
      <c r="LWK58" s="153"/>
      <c r="LWL58" s="153"/>
      <c r="LWM58" s="153"/>
      <c r="LWN58" s="153"/>
      <c r="LWO58" s="153"/>
      <c r="LWP58" s="153"/>
      <c r="LWQ58" s="153"/>
      <c r="LWR58" s="153"/>
      <c r="LWS58" s="153"/>
      <c r="LWT58" s="153"/>
      <c r="LWU58" s="153"/>
      <c r="LWV58" s="153"/>
      <c r="LWW58" s="153"/>
      <c r="LWX58" s="153"/>
      <c r="LWY58" s="153"/>
      <c r="LWZ58" s="153"/>
      <c r="LXA58" s="153"/>
      <c r="LXB58" s="153"/>
      <c r="LXC58" s="153"/>
      <c r="LXD58" s="153"/>
      <c r="LXE58" s="153"/>
      <c r="LXF58" s="153"/>
      <c r="LXG58" s="153"/>
      <c r="LXH58" s="153"/>
      <c r="LXI58" s="153"/>
      <c r="LXJ58" s="153"/>
      <c r="LXK58" s="153"/>
      <c r="LXL58" s="153"/>
      <c r="LXM58" s="153"/>
      <c r="LXN58" s="153"/>
      <c r="LXO58" s="153"/>
      <c r="LXP58" s="153"/>
      <c r="LXQ58" s="153"/>
      <c r="LXR58" s="153"/>
      <c r="LXS58" s="153"/>
      <c r="LXT58" s="153"/>
      <c r="LXU58" s="153"/>
      <c r="LXV58" s="153"/>
      <c r="LXW58" s="153"/>
      <c r="LXX58" s="153"/>
      <c r="LXY58" s="153"/>
      <c r="LXZ58" s="153"/>
      <c r="LYA58" s="153"/>
      <c r="LYB58" s="153"/>
      <c r="LYC58" s="153"/>
      <c r="LYD58" s="153"/>
      <c r="LYE58" s="153"/>
      <c r="LYF58" s="153"/>
      <c r="LYG58" s="153"/>
      <c r="LYH58" s="153"/>
      <c r="LYI58" s="153"/>
      <c r="LYJ58" s="153"/>
      <c r="LYK58" s="153"/>
      <c r="LYL58" s="153"/>
      <c r="LYM58" s="153"/>
      <c r="LYN58" s="153"/>
      <c r="LYO58" s="153"/>
      <c r="LYP58" s="153"/>
      <c r="LYQ58" s="153"/>
      <c r="LYR58" s="153"/>
      <c r="LYS58" s="153"/>
      <c r="LYT58" s="153"/>
      <c r="LYU58" s="153"/>
      <c r="LYV58" s="153"/>
      <c r="LYW58" s="153"/>
      <c r="LYX58" s="153"/>
      <c r="LYY58" s="153"/>
      <c r="LYZ58" s="153"/>
      <c r="LZA58" s="153"/>
      <c r="LZB58" s="153"/>
      <c r="LZC58" s="153"/>
      <c r="LZD58" s="153"/>
      <c r="LZE58" s="153"/>
      <c r="LZF58" s="153"/>
      <c r="LZG58" s="153"/>
      <c r="LZH58" s="153"/>
      <c r="LZI58" s="153"/>
      <c r="LZJ58" s="153"/>
      <c r="LZK58" s="153"/>
      <c r="LZL58" s="153"/>
      <c r="LZM58" s="153"/>
      <c r="LZN58" s="153"/>
      <c r="LZO58" s="153"/>
      <c r="LZP58" s="153"/>
      <c r="LZQ58" s="153"/>
      <c r="LZR58" s="153"/>
      <c r="LZS58" s="153"/>
      <c r="LZT58" s="153"/>
      <c r="LZU58" s="153"/>
      <c r="LZV58" s="153"/>
      <c r="LZW58" s="153"/>
      <c r="LZX58" s="153"/>
      <c r="LZY58" s="153"/>
      <c r="LZZ58" s="153"/>
      <c r="MAA58" s="153"/>
      <c r="MAB58" s="153"/>
      <c r="MAC58" s="153"/>
      <c r="MAD58" s="153"/>
      <c r="MAE58" s="153"/>
      <c r="MAF58" s="153"/>
      <c r="MAG58" s="153"/>
      <c r="MAH58" s="153"/>
      <c r="MAI58" s="153"/>
      <c r="MAJ58" s="153"/>
      <c r="MAK58" s="153"/>
      <c r="MAL58" s="153"/>
      <c r="MAM58" s="153"/>
      <c r="MAN58" s="153"/>
      <c r="MAO58" s="153"/>
      <c r="MAP58" s="153"/>
      <c r="MAQ58" s="153"/>
      <c r="MAR58" s="153"/>
      <c r="MAS58" s="153"/>
      <c r="MAT58" s="153"/>
      <c r="MAU58" s="153"/>
      <c r="MAV58" s="153"/>
      <c r="MAW58" s="153"/>
      <c r="MAX58" s="153"/>
      <c r="MAY58" s="153"/>
      <c r="MAZ58" s="153"/>
      <c r="MBA58" s="153"/>
      <c r="MBB58" s="153"/>
      <c r="MBC58" s="153"/>
      <c r="MBD58" s="153"/>
      <c r="MBE58" s="153"/>
      <c r="MBF58" s="153"/>
      <c r="MBG58" s="153"/>
      <c r="MBH58" s="153"/>
      <c r="MBI58" s="153"/>
      <c r="MBJ58" s="153"/>
      <c r="MBK58" s="153"/>
      <c r="MBL58" s="153"/>
      <c r="MBM58" s="153"/>
      <c r="MBN58" s="153"/>
      <c r="MBO58" s="153"/>
      <c r="MBP58" s="153"/>
      <c r="MBQ58" s="153"/>
      <c r="MBR58" s="153"/>
      <c r="MBS58" s="153"/>
      <c r="MBT58" s="153"/>
      <c r="MBU58" s="153"/>
      <c r="MBV58" s="153"/>
      <c r="MBW58" s="153"/>
      <c r="MBX58" s="153"/>
      <c r="MBY58" s="153"/>
      <c r="MBZ58" s="153"/>
      <c r="MCA58" s="153"/>
      <c r="MCB58" s="153"/>
      <c r="MCC58" s="153"/>
      <c r="MCD58" s="153"/>
      <c r="MCE58" s="153"/>
      <c r="MCF58" s="153"/>
      <c r="MCG58" s="153"/>
      <c r="MCH58" s="153"/>
      <c r="MCI58" s="153"/>
      <c r="MCJ58" s="153"/>
      <c r="MCK58" s="153"/>
      <c r="MCL58" s="153"/>
      <c r="MCM58" s="153"/>
      <c r="MCN58" s="153"/>
      <c r="MCO58" s="153"/>
      <c r="MCP58" s="153"/>
      <c r="MCQ58" s="153"/>
      <c r="MCR58" s="153"/>
      <c r="MCS58" s="153"/>
      <c r="MCT58" s="153"/>
      <c r="MCU58" s="153"/>
      <c r="MCV58" s="153"/>
      <c r="MCW58" s="153"/>
      <c r="MCX58" s="153"/>
      <c r="MCY58" s="153"/>
      <c r="MCZ58" s="153"/>
      <c r="MDA58" s="153"/>
      <c r="MDB58" s="153"/>
      <c r="MDC58" s="153"/>
      <c r="MDD58" s="153"/>
      <c r="MDE58" s="153"/>
      <c r="MDF58" s="153"/>
      <c r="MDG58" s="153"/>
      <c r="MDH58" s="153"/>
      <c r="MDI58" s="153"/>
      <c r="MDJ58" s="153"/>
      <c r="MDK58" s="153"/>
      <c r="MDL58" s="153"/>
      <c r="MDM58" s="153"/>
      <c r="MDN58" s="153"/>
      <c r="MDO58" s="153"/>
      <c r="MDP58" s="153"/>
      <c r="MDQ58" s="153"/>
      <c r="MDR58" s="153"/>
      <c r="MDS58" s="153"/>
      <c r="MDT58" s="153"/>
      <c r="MDU58" s="153"/>
      <c r="MDV58" s="153"/>
      <c r="MDW58" s="153"/>
      <c r="MDX58" s="153"/>
      <c r="MDY58" s="153"/>
      <c r="MDZ58" s="153"/>
      <c r="MEA58" s="153"/>
      <c r="MEB58" s="153"/>
      <c r="MEC58" s="153"/>
      <c r="MED58" s="153"/>
      <c r="MEE58" s="153"/>
      <c r="MEF58" s="153"/>
      <c r="MEG58" s="153"/>
      <c r="MEH58" s="153"/>
      <c r="MEI58" s="153"/>
      <c r="MEJ58" s="153"/>
      <c r="MEK58" s="153"/>
      <c r="MEL58" s="153"/>
      <c r="MEM58" s="153"/>
      <c r="MEN58" s="153"/>
      <c r="MEO58" s="153"/>
      <c r="MEP58" s="153"/>
      <c r="MEQ58" s="153"/>
      <c r="MER58" s="153"/>
      <c r="MES58" s="153"/>
      <c r="MET58" s="153"/>
      <c r="MEU58" s="153"/>
      <c r="MEV58" s="153"/>
      <c r="MEW58" s="153"/>
      <c r="MEX58" s="153"/>
      <c r="MEY58" s="153"/>
      <c r="MEZ58" s="153"/>
      <c r="MFA58" s="153"/>
      <c r="MFB58" s="153"/>
      <c r="MFC58" s="153"/>
      <c r="MFD58" s="153"/>
      <c r="MFE58" s="153"/>
      <c r="MFF58" s="153"/>
      <c r="MFG58" s="153"/>
      <c r="MFH58" s="153"/>
      <c r="MFI58" s="153"/>
      <c r="MFJ58" s="153"/>
      <c r="MFK58" s="153"/>
      <c r="MFL58" s="153"/>
      <c r="MFM58" s="153"/>
      <c r="MFN58" s="153"/>
      <c r="MFO58" s="153"/>
      <c r="MFP58" s="153"/>
      <c r="MFQ58" s="153"/>
      <c r="MFR58" s="153"/>
      <c r="MFS58" s="153"/>
      <c r="MFT58" s="153"/>
      <c r="MFU58" s="153"/>
      <c r="MFV58" s="153"/>
      <c r="MFW58" s="153"/>
      <c r="MFX58" s="153"/>
      <c r="MFY58" s="153"/>
      <c r="MFZ58" s="153"/>
      <c r="MGA58" s="153"/>
      <c r="MGB58" s="153"/>
      <c r="MGC58" s="153"/>
      <c r="MGD58" s="153"/>
      <c r="MGE58" s="153"/>
      <c r="MGF58" s="153"/>
      <c r="MGG58" s="153"/>
      <c r="MGH58" s="153"/>
      <c r="MGI58" s="153"/>
      <c r="MGJ58" s="153"/>
      <c r="MGK58" s="153"/>
      <c r="MGL58" s="153"/>
      <c r="MGM58" s="153"/>
      <c r="MGN58" s="153"/>
      <c r="MGO58" s="153"/>
      <c r="MGP58" s="153"/>
      <c r="MGQ58" s="153"/>
      <c r="MGR58" s="153"/>
      <c r="MGS58" s="153"/>
      <c r="MGT58" s="153"/>
      <c r="MGU58" s="153"/>
      <c r="MGV58" s="153"/>
      <c r="MGW58" s="153"/>
      <c r="MGX58" s="153"/>
      <c r="MGY58" s="153"/>
      <c r="MGZ58" s="153"/>
      <c r="MHA58" s="153"/>
      <c r="MHB58" s="153"/>
      <c r="MHC58" s="153"/>
      <c r="MHD58" s="153"/>
      <c r="MHE58" s="153"/>
      <c r="MHF58" s="153"/>
      <c r="MHG58" s="153"/>
      <c r="MHH58" s="153"/>
      <c r="MHI58" s="153"/>
      <c r="MHJ58" s="153"/>
      <c r="MHK58" s="153"/>
      <c r="MHL58" s="153"/>
      <c r="MHM58" s="153"/>
      <c r="MHN58" s="153"/>
      <c r="MHO58" s="153"/>
      <c r="MHP58" s="153"/>
      <c r="MHQ58" s="153"/>
      <c r="MHR58" s="153"/>
      <c r="MHS58" s="153"/>
      <c r="MHT58" s="153"/>
      <c r="MHU58" s="153"/>
      <c r="MHV58" s="153"/>
      <c r="MHW58" s="153"/>
      <c r="MHX58" s="153"/>
      <c r="MHY58" s="153"/>
      <c r="MHZ58" s="153"/>
      <c r="MIA58" s="153"/>
      <c r="MIB58" s="153"/>
      <c r="MIC58" s="153"/>
      <c r="MID58" s="153"/>
      <c r="MIE58" s="153"/>
      <c r="MIF58" s="153"/>
      <c r="MIG58" s="153"/>
      <c r="MIH58" s="153"/>
      <c r="MII58" s="153"/>
      <c r="MIJ58" s="153"/>
      <c r="MIK58" s="153"/>
      <c r="MIL58" s="153"/>
      <c r="MIM58" s="153"/>
      <c r="MIN58" s="153"/>
      <c r="MIO58" s="153"/>
      <c r="MIP58" s="153"/>
      <c r="MIQ58" s="153"/>
      <c r="MIR58" s="153"/>
      <c r="MIS58" s="153"/>
      <c r="MIT58" s="153"/>
      <c r="MIU58" s="153"/>
      <c r="MIV58" s="153"/>
      <c r="MIW58" s="153"/>
      <c r="MIX58" s="153"/>
      <c r="MIY58" s="153"/>
      <c r="MIZ58" s="153"/>
      <c r="MJA58" s="153"/>
      <c r="MJB58" s="153"/>
      <c r="MJC58" s="153"/>
      <c r="MJD58" s="153"/>
      <c r="MJE58" s="153"/>
      <c r="MJF58" s="153"/>
      <c r="MJG58" s="153"/>
      <c r="MJH58" s="153"/>
      <c r="MJI58" s="153"/>
      <c r="MJJ58" s="153"/>
      <c r="MJK58" s="153"/>
      <c r="MJL58" s="153"/>
      <c r="MJM58" s="153"/>
      <c r="MJN58" s="153"/>
      <c r="MJO58" s="153"/>
      <c r="MJP58" s="153"/>
      <c r="MJQ58" s="153"/>
      <c r="MJR58" s="153"/>
      <c r="MJS58" s="153"/>
      <c r="MJT58" s="153"/>
      <c r="MJU58" s="153"/>
      <c r="MJV58" s="153"/>
      <c r="MJW58" s="153"/>
      <c r="MJX58" s="153"/>
      <c r="MJY58" s="153"/>
      <c r="MJZ58" s="153"/>
      <c r="MKA58" s="153"/>
      <c r="MKB58" s="153"/>
      <c r="MKC58" s="153"/>
      <c r="MKD58" s="153"/>
      <c r="MKE58" s="153"/>
      <c r="MKF58" s="153"/>
      <c r="MKG58" s="153"/>
      <c r="MKH58" s="153"/>
      <c r="MKI58" s="153"/>
      <c r="MKJ58" s="153"/>
      <c r="MKK58" s="153"/>
      <c r="MKL58" s="153"/>
      <c r="MKM58" s="153"/>
      <c r="MKN58" s="153"/>
      <c r="MKO58" s="153"/>
      <c r="MKP58" s="153"/>
      <c r="MKQ58" s="153"/>
      <c r="MKR58" s="153"/>
      <c r="MKS58" s="153"/>
      <c r="MKT58" s="153"/>
      <c r="MKU58" s="153"/>
      <c r="MKV58" s="153"/>
      <c r="MKW58" s="153"/>
      <c r="MKX58" s="153"/>
      <c r="MKY58" s="153"/>
      <c r="MKZ58" s="153"/>
      <c r="MLA58" s="153"/>
      <c r="MLB58" s="153"/>
      <c r="MLC58" s="153"/>
      <c r="MLD58" s="153"/>
      <c r="MLE58" s="153"/>
      <c r="MLF58" s="153"/>
      <c r="MLG58" s="153"/>
      <c r="MLH58" s="153"/>
      <c r="MLI58" s="153"/>
      <c r="MLJ58" s="153"/>
      <c r="MLK58" s="153"/>
      <c r="MLL58" s="153"/>
      <c r="MLM58" s="153"/>
      <c r="MLN58" s="153"/>
      <c r="MLO58" s="153"/>
      <c r="MLP58" s="153"/>
      <c r="MLQ58" s="153"/>
      <c r="MLR58" s="153"/>
      <c r="MLS58" s="153"/>
      <c r="MLT58" s="153"/>
      <c r="MLU58" s="153"/>
      <c r="MLV58" s="153"/>
      <c r="MLW58" s="153"/>
      <c r="MLX58" s="153"/>
      <c r="MLY58" s="153"/>
      <c r="MLZ58" s="153"/>
      <c r="MMA58" s="153"/>
      <c r="MMB58" s="153"/>
      <c r="MMC58" s="153"/>
      <c r="MMD58" s="153"/>
      <c r="MME58" s="153"/>
      <c r="MMF58" s="153"/>
      <c r="MMG58" s="153"/>
      <c r="MMH58" s="153"/>
      <c r="MMI58" s="153"/>
      <c r="MMJ58" s="153"/>
      <c r="MMK58" s="153"/>
      <c r="MML58" s="153"/>
      <c r="MMM58" s="153"/>
      <c r="MMN58" s="153"/>
      <c r="MMO58" s="153"/>
      <c r="MMP58" s="153"/>
      <c r="MMQ58" s="153"/>
      <c r="MMR58" s="153"/>
      <c r="MMS58" s="153"/>
      <c r="MMT58" s="153"/>
      <c r="MMU58" s="153"/>
      <c r="MMV58" s="153"/>
      <c r="MMW58" s="153"/>
      <c r="MMX58" s="153"/>
      <c r="MMY58" s="153"/>
      <c r="MMZ58" s="153"/>
      <c r="MNA58" s="153"/>
      <c r="MNB58" s="153"/>
      <c r="MNC58" s="153"/>
      <c r="MND58" s="153"/>
      <c r="MNE58" s="153"/>
      <c r="MNF58" s="153"/>
      <c r="MNG58" s="153"/>
      <c r="MNH58" s="153"/>
      <c r="MNI58" s="153"/>
      <c r="MNJ58" s="153"/>
      <c r="MNK58" s="153"/>
      <c r="MNL58" s="153"/>
      <c r="MNM58" s="153"/>
      <c r="MNN58" s="153"/>
      <c r="MNO58" s="153"/>
      <c r="MNP58" s="153"/>
      <c r="MNQ58" s="153"/>
      <c r="MNR58" s="153"/>
      <c r="MNS58" s="153"/>
      <c r="MNT58" s="153"/>
      <c r="MNU58" s="153"/>
      <c r="MNV58" s="153"/>
      <c r="MNW58" s="153"/>
      <c r="MNX58" s="153"/>
      <c r="MNY58" s="153"/>
      <c r="MNZ58" s="153"/>
      <c r="MOA58" s="153"/>
      <c r="MOB58" s="153"/>
      <c r="MOC58" s="153"/>
      <c r="MOD58" s="153"/>
      <c r="MOE58" s="153"/>
      <c r="MOF58" s="153"/>
      <c r="MOG58" s="153"/>
      <c r="MOH58" s="153"/>
      <c r="MOI58" s="153"/>
      <c r="MOJ58" s="153"/>
      <c r="MOK58" s="153"/>
      <c r="MOL58" s="153"/>
      <c r="MOM58" s="153"/>
      <c r="MON58" s="153"/>
      <c r="MOO58" s="153"/>
      <c r="MOP58" s="153"/>
      <c r="MOQ58" s="153"/>
      <c r="MOR58" s="153"/>
      <c r="MOS58" s="153"/>
      <c r="MOT58" s="153"/>
      <c r="MOU58" s="153"/>
      <c r="MOV58" s="153"/>
      <c r="MOW58" s="153"/>
      <c r="MOX58" s="153"/>
      <c r="MOY58" s="153"/>
      <c r="MOZ58" s="153"/>
      <c r="MPA58" s="153"/>
      <c r="MPB58" s="153"/>
      <c r="MPC58" s="153"/>
      <c r="MPD58" s="153"/>
      <c r="MPE58" s="153"/>
      <c r="MPF58" s="153"/>
      <c r="MPG58" s="153"/>
      <c r="MPH58" s="153"/>
      <c r="MPI58" s="153"/>
      <c r="MPJ58" s="153"/>
      <c r="MPK58" s="153"/>
      <c r="MPL58" s="153"/>
      <c r="MPM58" s="153"/>
      <c r="MPN58" s="153"/>
      <c r="MPO58" s="153"/>
      <c r="MPP58" s="153"/>
      <c r="MPQ58" s="153"/>
      <c r="MPR58" s="153"/>
      <c r="MPS58" s="153"/>
      <c r="MPT58" s="153"/>
      <c r="MPU58" s="153"/>
      <c r="MPV58" s="153"/>
      <c r="MPW58" s="153"/>
      <c r="MPX58" s="153"/>
      <c r="MPY58" s="153"/>
      <c r="MPZ58" s="153"/>
      <c r="MQA58" s="153"/>
      <c r="MQB58" s="153"/>
      <c r="MQC58" s="153"/>
      <c r="MQD58" s="153"/>
      <c r="MQE58" s="153"/>
      <c r="MQF58" s="153"/>
      <c r="MQG58" s="153"/>
      <c r="MQH58" s="153"/>
      <c r="MQI58" s="153"/>
      <c r="MQJ58" s="153"/>
      <c r="MQK58" s="153"/>
      <c r="MQL58" s="153"/>
      <c r="MQM58" s="153"/>
      <c r="MQN58" s="153"/>
      <c r="MQO58" s="153"/>
      <c r="MQP58" s="153"/>
      <c r="MQQ58" s="153"/>
      <c r="MQR58" s="153"/>
      <c r="MQS58" s="153"/>
      <c r="MQT58" s="153"/>
      <c r="MQU58" s="153"/>
      <c r="MQV58" s="153"/>
      <c r="MQW58" s="153"/>
      <c r="MQX58" s="153"/>
      <c r="MQY58" s="153"/>
      <c r="MQZ58" s="153"/>
      <c r="MRA58" s="153"/>
      <c r="MRB58" s="153"/>
      <c r="MRC58" s="153"/>
      <c r="MRD58" s="153"/>
      <c r="MRE58" s="153"/>
      <c r="MRF58" s="153"/>
      <c r="MRG58" s="153"/>
      <c r="MRH58" s="153"/>
      <c r="MRI58" s="153"/>
      <c r="MRJ58" s="153"/>
      <c r="MRK58" s="153"/>
      <c r="MRL58" s="153"/>
      <c r="MRM58" s="153"/>
      <c r="MRN58" s="153"/>
      <c r="MRO58" s="153"/>
      <c r="MRP58" s="153"/>
      <c r="MRQ58" s="153"/>
      <c r="MRR58" s="153"/>
      <c r="MRS58" s="153"/>
      <c r="MRT58" s="153"/>
      <c r="MRU58" s="153"/>
      <c r="MRV58" s="153"/>
      <c r="MRW58" s="153"/>
      <c r="MRX58" s="153"/>
      <c r="MRY58" s="153"/>
      <c r="MRZ58" s="153"/>
      <c r="MSA58" s="153"/>
      <c r="MSB58" s="153"/>
      <c r="MSC58" s="153"/>
      <c r="MSD58" s="153"/>
      <c r="MSE58" s="153"/>
      <c r="MSF58" s="153"/>
      <c r="MSG58" s="153"/>
      <c r="MSH58" s="153"/>
      <c r="MSI58" s="153"/>
      <c r="MSJ58" s="153"/>
      <c r="MSK58" s="153"/>
      <c r="MSL58" s="153"/>
      <c r="MSM58" s="153"/>
      <c r="MSN58" s="153"/>
      <c r="MSO58" s="153"/>
      <c r="MSP58" s="153"/>
      <c r="MSQ58" s="153"/>
      <c r="MSR58" s="153"/>
      <c r="MSS58" s="153"/>
      <c r="MST58" s="153"/>
      <c r="MSU58" s="153"/>
      <c r="MSV58" s="153"/>
      <c r="MSW58" s="153"/>
      <c r="MSX58" s="153"/>
      <c r="MSY58" s="153"/>
      <c r="MSZ58" s="153"/>
      <c r="MTA58" s="153"/>
      <c r="MTB58" s="153"/>
      <c r="MTC58" s="153"/>
      <c r="MTD58" s="153"/>
      <c r="MTE58" s="153"/>
      <c r="MTF58" s="153"/>
      <c r="MTG58" s="153"/>
      <c r="MTH58" s="153"/>
      <c r="MTI58" s="153"/>
      <c r="MTJ58" s="153"/>
      <c r="MTK58" s="153"/>
      <c r="MTL58" s="153"/>
      <c r="MTM58" s="153"/>
      <c r="MTN58" s="153"/>
      <c r="MTO58" s="153"/>
      <c r="MTP58" s="153"/>
      <c r="MTQ58" s="153"/>
      <c r="MTR58" s="153"/>
      <c r="MTS58" s="153"/>
      <c r="MTT58" s="153"/>
      <c r="MTU58" s="153"/>
      <c r="MTV58" s="153"/>
      <c r="MTW58" s="153"/>
      <c r="MTX58" s="153"/>
      <c r="MTY58" s="153"/>
      <c r="MTZ58" s="153"/>
      <c r="MUA58" s="153"/>
      <c r="MUB58" s="153"/>
      <c r="MUC58" s="153"/>
      <c r="MUD58" s="153"/>
      <c r="MUE58" s="153"/>
      <c r="MUF58" s="153"/>
      <c r="MUG58" s="153"/>
      <c r="MUH58" s="153"/>
      <c r="MUI58" s="153"/>
      <c r="MUJ58" s="153"/>
      <c r="MUK58" s="153"/>
      <c r="MUL58" s="153"/>
      <c r="MUM58" s="153"/>
      <c r="MUN58" s="153"/>
      <c r="MUO58" s="153"/>
      <c r="MUP58" s="153"/>
      <c r="MUQ58" s="153"/>
      <c r="MUR58" s="153"/>
      <c r="MUS58" s="153"/>
      <c r="MUT58" s="153"/>
      <c r="MUU58" s="153"/>
      <c r="MUV58" s="153"/>
      <c r="MUW58" s="153"/>
      <c r="MUX58" s="153"/>
      <c r="MUY58" s="153"/>
      <c r="MUZ58" s="153"/>
      <c r="MVA58" s="153"/>
      <c r="MVB58" s="153"/>
      <c r="MVC58" s="153"/>
      <c r="MVD58" s="153"/>
      <c r="MVE58" s="153"/>
      <c r="MVF58" s="153"/>
      <c r="MVG58" s="153"/>
      <c r="MVH58" s="153"/>
      <c r="MVI58" s="153"/>
      <c r="MVJ58" s="153"/>
      <c r="MVK58" s="153"/>
      <c r="MVL58" s="153"/>
      <c r="MVM58" s="153"/>
      <c r="MVN58" s="153"/>
      <c r="MVO58" s="153"/>
      <c r="MVP58" s="153"/>
      <c r="MVQ58" s="153"/>
      <c r="MVR58" s="153"/>
      <c r="MVS58" s="153"/>
      <c r="MVT58" s="153"/>
      <c r="MVU58" s="153"/>
      <c r="MVV58" s="153"/>
      <c r="MVW58" s="153"/>
      <c r="MVX58" s="153"/>
      <c r="MVY58" s="153"/>
      <c r="MVZ58" s="153"/>
      <c r="MWA58" s="153"/>
      <c r="MWB58" s="153"/>
      <c r="MWC58" s="153"/>
      <c r="MWD58" s="153"/>
      <c r="MWE58" s="153"/>
      <c r="MWF58" s="153"/>
      <c r="MWG58" s="153"/>
      <c r="MWH58" s="153"/>
      <c r="MWI58" s="153"/>
      <c r="MWJ58" s="153"/>
      <c r="MWK58" s="153"/>
      <c r="MWL58" s="153"/>
      <c r="MWM58" s="153"/>
      <c r="MWN58" s="153"/>
      <c r="MWO58" s="153"/>
      <c r="MWP58" s="153"/>
      <c r="MWQ58" s="153"/>
      <c r="MWR58" s="153"/>
      <c r="MWS58" s="153"/>
      <c r="MWT58" s="153"/>
      <c r="MWU58" s="153"/>
      <c r="MWV58" s="153"/>
      <c r="MWW58" s="153"/>
      <c r="MWX58" s="153"/>
      <c r="MWY58" s="153"/>
      <c r="MWZ58" s="153"/>
      <c r="MXA58" s="153"/>
      <c r="MXB58" s="153"/>
      <c r="MXC58" s="153"/>
      <c r="MXD58" s="153"/>
      <c r="MXE58" s="153"/>
      <c r="MXF58" s="153"/>
      <c r="MXG58" s="153"/>
      <c r="MXH58" s="153"/>
      <c r="MXI58" s="153"/>
      <c r="MXJ58" s="153"/>
      <c r="MXK58" s="153"/>
      <c r="MXL58" s="153"/>
      <c r="MXM58" s="153"/>
      <c r="MXN58" s="153"/>
      <c r="MXO58" s="153"/>
      <c r="MXP58" s="153"/>
      <c r="MXQ58" s="153"/>
      <c r="MXR58" s="153"/>
      <c r="MXS58" s="153"/>
      <c r="MXT58" s="153"/>
      <c r="MXU58" s="153"/>
      <c r="MXV58" s="153"/>
      <c r="MXW58" s="153"/>
      <c r="MXX58" s="153"/>
      <c r="MXY58" s="153"/>
      <c r="MXZ58" s="153"/>
      <c r="MYA58" s="153"/>
      <c r="MYB58" s="153"/>
      <c r="MYC58" s="153"/>
      <c r="MYD58" s="153"/>
      <c r="MYE58" s="153"/>
      <c r="MYF58" s="153"/>
      <c r="MYG58" s="153"/>
      <c r="MYH58" s="153"/>
      <c r="MYI58" s="153"/>
      <c r="MYJ58" s="153"/>
      <c r="MYK58" s="153"/>
      <c r="MYL58" s="153"/>
      <c r="MYM58" s="153"/>
      <c r="MYN58" s="153"/>
      <c r="MYO58" s="153"/>
      <c r="MYP58" s="153"/>
      <c r="MYQ58" s="153"/>
      <c r="MYR58" s="153"/>
      <c r="MYS58" s="153"/>
      <c r="MYT58" s="153"/>
      <c r="MYU58" s="153"/>
      <c r="MYV58" s="153"/>
      <c r="MYW58" s="153"/>
      <c r="MYX58" s="153"/>
      <c r="MYY58" s="153"/>
      <c r="MYZ58" s="153"/>
      <c r="MZA58" s="153"/>
      <c r="MZB58" s="153"/>
      <c r="MZC58" s="153"/>
      <c r="MZD58" s="153"/>
      <c r="MZE58" s="153"/>
      <c r="MZF58" s="153"/>
      <c r="MZG58" s="153"/>
      <c r="MZH58" s="153"/>
      <c r="MZI58" s="153"/>
      <c r="MZJ58" s="153"/>
      <c r="MZK58" s="153"/>
      <c r="MZL58" s="153"/>
      <c r="MZM58" s="153"/>
      <c r="MZN58" s="153"/>
      <c r="MZO58" s="153"/>
      <c r="MZP58" s="153"/>
      <c r="MZQ58" s="153"/>
      <c r="MZR58" s="153"/>
      <c r="MZS58" s="153"/>
      <c r="MZT58" s="153"/>
      <c r="MZU58" s="153"/>
      <c r="MZV58" s="153"/>
      <c r="MZW58" s="153"/>
      <c r="MZX58" s="153"/>
      <c r="MZY58" s="153"/>
      <c r="MZZ58" s="153"/>
      <c r="NAA58" s="153"/>
      <c r="NAB58" s="153"/>
      <c r="NAC58" s="153"/>
      <c r="NAD58" s="153"/>
      <c r="NAE58" s="153"/>
      <c r="NAF58" s="153"/>
      <c r="NAG58" s="153"/>
      <c r="NAH58" s="153"/>
      <c r="NAI58" s="153"/>
      <c r="NAJ58" s="153"/>
      <c r="NAK58" s="153"/>
      <c r="NAL58" s="153"/>
      <c r="NAM58" s="153"/>
      <c r="NAN58" s="153"/>
      <c r="NAO58" s="153"/>
      <c r="NAP58" s="153"/>
      <c r="NAQ58" s="153"/>
      <c r="NAR58" s="153"/>
      <c r="NAS58" s="153"/>
      <c r="NAT58" s="153"/>
      <c r="NAU58" s="153"/>
      <c r="NAV58" s="153"/>
      <c r="NAW58" s="153"/>
      <c r="NAX58" s="153"/>
      <c r="NAY58" s="153"/>
      <c r="NAZ58" s="153"/>
      <c r="NBA58" s="153"/>
      <c r="NBB58" s="153"/>
      <c r="NBC58" s="153"/>
      <c r="NBD58" s="153"/>
      <c r="NBE58" s="153"/>
      <c r="NBF58" s="153"/>
      <c r="NBG58" s="153"/>
      <c r="NBH58" s="153"/>
      <c r="NBI58" s="153"/>
      <c r="NBJ58" s="153"/>
      <c r="NBK58" s="153"/>
      <c r="NBL58" s="153"/>
      <c r="NBM58" s="153"/>
      <c r="NBN58" s="153"/>
      <c r="NBO58" s="153"/>
      <c r="NBP58" s="153"/>
      <c r="NBQ58" s="153"/>
      <c r="NBR58" s="153"/>
      <c r="NBS58" s="153"/>
      <c r="NBT58" s="153"/>
      <c r="NBU58" s="153"/>
      <c r="NBV58" s="153"/>
      <c r="NBW58" s="153"/>
      <c r="NBX58" s="153"/>
      <c r="NBY58" s="153"/>
      <c r="NBZ58" s="153"/>
      <c r="NCA58" s="153"/>
      <c r="NCB58" s="153"/>
      <c r="NCC58" s="153"/>
      <c r="NCD58" s="153"/>
      <c r="NCE58" s="153"/>
      <c r="NCF58" s="153"/>
      <c r="NCG58" s="153"/>
      <c r="NCH58" s="153"/>
      <c r="NCI58" s="153"/>
      <c r="NCJ58" s="153"/>
      <c r="NCK58" s="153"/>
      <c r="NCL58" s="153"/>
      <c r="NCM58" s="153"/>
      <c r="NCN58" s="153"/>
      <c r="NCO58" s="153"/>
      <c r="NCP58" s="153"/>
      <c r="NCQ58" s="153"/>
      <c r="NCR58" s="153"/>
      <c r="NCS58" s="153"/>
      <c r="NCT58" s="153"/>
      <c r="NCU58" s="153"/>
      <c r="NCV58" s="153"/>
      <c r="NCW58" s="153"/>
      <c r="NCX58" s="153"/>
      <c r="NCY58" s="153"/>
      <c r="NCZ58" s="153"/>
      <c r="NDA58" s="153"/>
      <c r="NDB58" s="153"/>
      <c r="NDC58" s="153"/>
      <c r="NDD58" s="153"/>
      <c r="NDE58" s="153"/>
      <c r="NDF58" s="153"/>
      <c r="NDG58" s="153"/>
      <c r="NDH58" s="153"/>
      <c r="NDI58" s="153"/>
      <c r="NDJ58" s="153"/>
      <c r="NDK58" s="153"/>
      <c r="NDL58" s="153"/>
      <c r="NDM58" s="153"/>
      <c r="NDN58" s="153"/>
      <c r="NDO58" s="153"/>
      <c r="NDP58" s="153"/>
      <c r="NDQ58" s="153"/>
      <c r="NDR58" s="153"/>
      <c r="NDS58" s="153"/>
      <c r="NDT58" s="153"/>
      <c r="NDU58" s="153"/>
      <c r="NDV58" s="153"/>
      <c r="NDW58" s="153"/>
      <c r="NDX58" s="153"/>
      <c r="NDY58" s="153"/>
      <c r="NDZ58" s="153"/>
      <c r="NEA58" s="153"/>
      <c r="NEB58" s="153"/>
      <c r="NEC58" s="153"/>
      <c r="NED58" s="153"/>
      <c r="NEE58" s="153"/>
      <c r="NEF58" s="153"/>
      <c r="NEG58" s="153"/>
      <c r="NEH58" s="153"/>
      <c r="NEI58" s="153"/>
      <c r="NEJ58" s="153"/>
      <c r="NEK58" s="153"/>
      <c r="NEL58" s="153"/>
      <c r="NEM58" s="153"/>
      <c r="NEN58" s="153"/>
      <c r="NEO58" s="153"/>
      <c r="NEP58" s="153"/>
      <c r="NEQ58" s="153"/>
      <c r="NER58" s="153"/>
      <c r="NES58" s="153"/>
      <c r="NET58" s="153"/>
      <c r="NEU58" s="153"/>
      <c r="NEV58" s="153"/>
      <c r="NEW58" s="153"/>
      <c r="NEX58" s="153"/>
      <c r="NEY58" s="153"/>
      <c r="NEZ58" s="153"/>
      <c r="NFA58" s="153"/>
      <c r="NFB58" s="153"/>
      <c r="NFC58" s="153"/>
      <c r="NFD58" s="153"/>
      <c r="NFE58" s="153"/>
      <c r="NFF58" s="153"/>
      <c r="NFG58" s="153"/>
      <c r="NFH58" s="153"/>
      <c r="NFI58" s="153"/>
      <c r="NFJ58" s="153"/>
      <c r="NFK58" s="153"/>
      <c r="NFL58" s="153"/>
      <c r="NFM58" s="153"/>
      <c r="NFN58" s="153"/>
      <c r="NFO58" s="153"/>
      <c r="NFP58" s="153"/>
      <c r="NFQ58" s="153"/>
      <c r="NFR58" s="153"/>
      <c r="NFS58" s="153"/>
      <c r="NFT58" s="153"/>
      <c r="NFU58" s="153"/>
      <c r="NFV58" s="153"/>
      <c r="NFW58" s="153"/>
      <c r="NFX58" s="153"/>
      <c r="NFY58" s="153"/>
      <c r="NFZ58" s="153"/>
      <c r="NGA58" s="153"/>
      <c r="NGB58" s="153"/>
      <c r="NGC58" s="153"/>
      <c r="NGD58" s="153"/>
      <c r="NGE58" s="153"/>
      <c r="NGF58" s="153"/>
      <c r="NGG58" s="153"/>
      <c r="NGH58" s="153"/>
      <c r="NGI58" s="153"/>
      <c r="NGJ58" s="153"/>
      <c r="NGK58" s="153"/>
      <c r="NGL58" s="153"/>
      <c r="NGM58" s="153"/>
      <c r="NGN58" s="153"/>
      <c r="NGO58" s="153"/>
      <c r="NGP58" s="153"/>
      <c r="NGQ58" s="153"/>
      <c r="NGR58" s="153"/>
      <c r="NGS58" s="153"/>
      <c r="NGT58" s="153"/>
      <c r="NGU58" s="153"/>
      <c r="NGV58" s="153"/>
      <c r="NGW58" s="153"/>
      <c r="NGX58" s="153"/>
      <c r="NGY58" s="153"/>
      <c r="NGZ58" s="153"/>
      <c r="NHA58" s="153"/>
      <c r="NHB58" s="153"/>
      <c r="NHC58" s="153"/>
      <c r="NHD58" s="153"/>
      <c r="NHE58" s="153"/>
      <c r="NHF58" s="153"/>
      <c r="NHG58" s="153"/>
      <c r="NHH58" s="153"/>
      <c r="NHI58" s="153"/>
      <c r="NHJ58" s="153"/>
      <c r="NHK58" s="153"/>
      <c r="NHL58" s="153"/>
      <c r="NHM58" s="153"/>
      <c r="NHN58" s="153"/>
      <c r="NHO58" s="153"/>
      <c r="NHP58" s="153"/>
      <c r="NHQ58" s="153"/>
      <c r="NHR58" s="153"/>
      <c r="NHS58" s="153"/>
      <c r="NHT58" s="153"/>
      <c r="NHU58" s="153"/>
      <c r="NHV58" s="153"/>
      <c r="NHW58" s="153"/>
      <c r="NHX58" s="153"/>
      <c r="NHY58" s="153"/>
      <c r="NHZ58" s="153"/>
      <c r="NIA58" s="153"/>
      <c r="NIB58" s="153"/>
      <c r="NIC58" s="153"/>
      <c r="NID58" s="153"/>
      <c r="NIE58" s="153"/>
      <c r="NIF58" s="153"/>
      <c r="NIG58" s="153"/>
      <c r="NIH58" s="153"/>
      <c r="NII58" s="153"/>
      <c r="NIJ58" s="153"/>
      <c r="NIK58" s="153"/>
      <c r="NIL58" s="153"/>
      <c r="NIM58" s="153"/>
      <c r="NIN58" s="153"/>
      <c r="NIO58" s="153"/>
      <c r="NIP58" s="153"/>
      <c r="NIQ58" s="153"/>
      <c r="NIR58" s="153"/>
      <c r="NIS58" s="153"/>
      <c r="NIT58" s="153"/>
      <c r="NIU58" s="153"/>
      <c r="NIV58" s="153"/>
      <c r="NIW58" s="153"/>
      <c r="NIX58" s="153"/>
      <c r="NIY58" s="153"/>
      <c r="NIZ58" s="153"/>
      <c r="NJA58" s="153"/>
      <c r="NJB58" s="153"/>
      <c r="NJC58" s="153"/>
      <c r="NJD58" s="153"/>
      <c r="NJE58" s="153"/>
      <c r="NJF58" s="153"/>
      <c r="NJG58" s="153"/>
      <c r="NJH58" s="153"/>
      <c r="NJI58" s="153"/>
      <c r="NJJ58" s="153"/>
      <c r="NJK58" s="153"/>
      <c r="NJL58" s="153"/>
      <c r="NJM58" s="153"/>
      <c r="NJN58" s="153"/>
      <c r="NJO58" s="153"/>
      <c r="NJP58" s="153"/>
      <c r="NJQ58" s="153"/>
      <c r="NJR58" s="153"/>
      <c r="NJS58" s="153"/>
      <c r="NJT58" s="153"/>
      <c r="NJU58" s="153"/>
      <c r="NJV58" s="153"/>
      <c r="NJW58" s="153"/>
      <c r="NJX58" s="153"/>
      <c r="NJY58" s="153"/>
      <c r="NJZ58" s="153"/>
      <c r="NKA58" s="153"/>
      <c r="NKB58" s="153"/>
      <c r="NKC58" s="153"/>
      <c r="NKD58" s="153"/>
      <c r="NKE58" s="153"/>
      <c r="NKF58" s="153"/>
      <c r="NKG58" s="153"/>
      <c r="NKH58" s="153"/>
      <c r="NKI58" s="153"/>
      <c r="NKJ58" s="153"/>
      <c r="NKK58" s="153"/>
      <c r="NKL58" s="153"/>
      <c r="NKM58" s="153"/>
      <c r="NKN58" s="153"/>
      <c r="NKO58" s="153"/>
      <c r="NKP58" s="153"/>
      <c r="NKQ58" s="153"/>
      <c r="NKR58" s="153"/>
      <c r="NKS58" s="153"/>
      <c r="NKT58" s="153"/>
      <c r="NKU58" s="153"/>
      <c r="NKV58" s="153"/>
      <c r="NKW58" s="153"/>
      <c r="NKX58" s="153"/>
      <c r="NKY58" s="153"/>
      <c r="NKZ58" s="153"/>
      <c r="NLA58" s="153"/>
      <c r="NLB58" s="153"/>
      <c r="NLC58" s="153"/>
      <c r="NLD58" s="153"/>
      <c r="NLE58" s="153"/>
      <c r="NLF58" s="153"/>
      <c r="NLG58" s="153"/>
      <c r="NLH58" s="153"/>
      <c r="NLI58" s="153"/>
      <c r="NLJ58" s="153"/>
      <c r="NLK58" s="153"/>
      <c r="NLL58" s="153"/>
      <c r="NLM58" s="153"/>
      <c r="NLN58" s="153"/>
      <c r="NLO58" s="153"/>
      <c r="NLP58" s="153"/>
      <c r="NLQ58" s="153"/>
      <c r="NLR58" s="153"/>
      <c r="NLS58" s="153"/>
      <c r="NLT58" s="153"/>
      <c r="NLU58" s="153"/>
      <c r="NLV58" s="153"/>
      <c r="NLW58" s="153"/>
      <c r="NLX58" s="153"/>
      <c r="NLY58" s="153"/>
      <c r="NLZ58" s="153"/>
      <c r="NMA58" s="153"/>
      <c r="NMB58" s="153"/>
      <c r="NMC58" s="153"/>
      <c r="NMD58" s="153"/>
      <c r="NME58" s="153"/>
      <c r="NMF58" s="153"/>
      <c r="NMG58" s="153"/>
      <c r="NMH58" s="153"/>
      <c r="NMI58" s="153"/>
      <c r="NMJ58" s="153"/>
      <c r="NMK58" s="153"/>
      <c r="NML58" s="153"/>
      <c r="NMM58" s="153"/>
      <c r="NMN58" s="153"/>
      <c r="NMO58" s="153"/>
      <c r="NMP58" s="153"/>
      <c r="NMQ58" s="153"/>
      <c r="NMR58" s="153"/>
      <c r="NMS58" s="153"/>
      <c r="NMT58" s="153"/>
      <c r="NMU58" s="153"/>
      <c r="NMV58" s="153"/>
      <c r="NMW58" s="153"/>
      <c r="NMX58" s="153"/>
      <c r="NMY58" s="153"/>
      <c r="NMZ58" s="153"/>
      <c r="NNA58" s="153"/>
      <c r="NNB58" s="153"/>
      <c r="NNC58" s="153"/>
      <c r="NND58" s="153"/>
      <c r="NNE58" s="153"/>
      <c r="NNF58" s="153"/>
      <c r="NNG58" s="153"/>
      <c r="NNH58" s="153"/>
      <c r="NNI58" s="153"/>
      <c r="NNJ58" s="153"/>
      <c r="NNK58" s="153"/>
      <c r="NNL58" s="153"/>
      <c r="NNM58" s="153"/>
      <c r="NNN58" s="153"/>
      <c r="NNO58" s="153"/>
      <c r="NNP58" s="153"/>
      <c r="NNQ58" s="153"/>
      <c r="NNR58" s="153"/>
      <c r="NNS58" s="153"/>
      <c r="NNT58" s="153"/>
      <c r="NNU58" s="153"/>
      <c r="NNV58" s="153"/>
      <c r="NNW58" s="153"/>
      <c r="NNX58" s="153"/>
      <c r="NNY58" s="153"/>
      <c r="NNZ58" s="153"/>
      <c r="NOA58" s="153"/>
      <c r="NOB58" s="153"/>
      <c r="NOC58" s="153"/>
      <c r="NOD58" s="153"/>
      <c r="NOE58" s="153"/>
      <c r="NOF58" s="153"/>
      <c r="NOG58" s="153"/>
      <c r="NOH58" s="153"/>
      <c r="NOI58" s="153"/>
      <c r="NOJ58" s="153"/>
      <c r="NOK58" s="153"/>
      <c r="NOL58" s="153"/>
      <c r="NOM58" s="153"/>
      <c r="NON58" s="153"/>
      <c r="NOO58" s="153"/>
      <c r="NOP58" s="153"/>
      <c r="NOQ58" s="153"/>
      <c r="NOR58" s="153"/>
      <c r="NOS58" s="153"/>
      <c r="NOT58" s="153"/>
      <c r="NOU58" s="153"/>
      <c r="NOV58" s="153"/>
      <c r="NOW58" s="153"/>
      <c r="NOX58" s="153"/>
      <c r="NOY58" s="153"/>
      <c r="NOZ58" s="153"/>
      <c r="NPA58" s="153"/>
      <c r="NPB58" s="153"/>
      <c r="NPC58" s="153"/>
      <c r="NPD58" s="153"/>
      <c r="NPE58" s="153"/>
      <c r="NPF58" s="153"/>
      <c r="NPG58" s="153"/>
      <c r="NPH58" s="153"/>
      <c r="NPI58" s="153"/>
      <c r="NPJ58" s="153"/>
      <c r="NPK58" s="153"/>
      <c r="NPL58" s="153"/>
      <c r="NPM58" s="153"/>
      <c r="NPN58" s="153"/>
      <c r="NPO58" s="153"/>
      <c r="NPP58" s="153"/>
      <c r="NPQ58" s="153"/>
      <c r="NPR58" s="153"/>
      <c r="NPS58" s="153"/>
      <c r="NPT58" s="153"/>
      <c r="NPU58" s="153"/>
      <c r="NPV58" s="153"/>
      <c r="NPW58" s="153"/>
      <c r="NPX58" s="153"/>
      <c r="NPY58" s="153"/>
      <c r="NPZ58" s="153"/>
      <c r="NQA58" s="153"/>
      <c r="NQB58" s="153"/>
      <c r="NQC58" s="153"/>
      <c r="NQD58" s="153"/>
      <c r="NQE58" s="153"/>
      <c r="NQF58" s="153"/>
      <c r="NQG58" s="153"/>
      <c r="NQH58" s="153"/>
      <c r="NQI58" s="153"/>
      <c r="NQJ58" s="153"/>
      <c r="NQK58" s="153"/>
      <c r="NQL58" s="153"/>
      <c r="NQM58" s="153"/>
      <c r="NQN58" s="153"/>
      <c r="NQO58" s="153"/>
      <c r="NQP58" s="153"/>
      <c r="NQQ58" s="153"/>
      <c r="NQR58" s="153"/>
      <c r="NQS58" s="153"/>
      <c r="NQT58" s="153"/>
      <c r="NQU58" s="153"/>
      <c r="NQV58" s="153"/>
      <c r="NQW58" s="153"/>
      <c r="NQX58" s="153"/>
      <c r="NQY58" s="153"/>
      <c r="NQZ58" s="153"/>
      <c r="NRA58" s="153"/>
      <c r="NRB58" s="153"/>
      <c r="NRC58" s="153"/>
      <c r="NRD58" s="153"/>
      <c r="NRE58" s="153"/>
      <c r="NRF58" s="153"/>
      <c r="NRG58" s="153"/>
      <c r="NRH58" s="153"/>
      <c r="NRI58" s="153"/>
      <c r="NRJ58" s="153"/>
      <c r="NRK58" s="153"/>
      <c r="NRL58" s="153"/>
      <c r="NRM58" s="153"/>
      <c r="NRN58" s="153"/>
      <c r="NRO58" s="153"/>
      <c r="NRP58" s="153"/>
      <c r="NRQ58" s="153"/>
      <c r="NRR58" s="153"/>
      <c r="NRS58" s="153"/>
      <c r="NRT58" s="153"/>
      <c r="NRU58" s="153"/>
      <c r="NRV58" s="153"/>
      <c r="NRW58" s="153"/>
      <c r="NRX58" s="153"/>
      <c r="NRY58" s="153"/>
      <c r="NRZ58" s="153"/>
      <c r="NSA58" s="153"/>
      <c r="NSB58" s="153"/>
      <c r="NSC58" s="153"/>
      <c r="NSD58" s="153"/>
      <c r="NSE58" s="153"/>
      <c r="NSF58" s="153"/>
      <c r="NSG58" s="153"/>
      <c r="NSH58" s="153"/>
      <c r="NSI58" s="153"/>
      <c r="NSJ58" s="153"/>
      <c r="NSK58" s="153"/>
      <c r="NSL58" s="153"/>
      <c r="NSM58" s="153"/>
      <c r="NSN58" s="153"/>
      <c r="NSO58" s="153"/>
      <c r="NSP58" s="153"/>
      <c r="NSQ58" s="153"/>
      <c r="NSR58" s="153"/>
      <c r="NSS58" s="153"/>
      <c r="NST58" s="153"/>
      <c r="NSU58" s="153"/>
      <c r="NSV58" s="153"/>
      <c r="NSW58" s="153"/>
      <c r="NSX58" s="153"/>
      <c r="NSY58" s="153"/>
      <c r="NSZ58" s="153"/>
      <c r="NTA58" s="153"/>
      <c r="NTB58" s="153"/>
      <c r="NTC58" s="153"/>
      <c r="NTD58" s="153"/>
      <c r="NTE58" s="153"/>
      <c r="NTF58" s="153"/>
      <c r="NTG58" s="153"/>
      <c r="NTH58" s="153"/>
      <c r="NTI58" s="153"/>
      <c r="NTJ58" s="153"/>
      <c r="NTK58" s="153"/>
      <c r="NTL58" s="153"/>
      <c r="NTM58" s="153"/>
      <c r="NTN58" s="153"/>
      <c r="NTO58" s="153"/>
      <c r="NTP58" s="153"/>
      <c r="NTQ58" s="153"/>
      <c r="NTR58" s="153"/>
      <c r="NTS58" s="153"/>
      <c r="NTT58" s="153"/>
      <c r="NTU58" s="153"/>
      <c r="NTV58" s="153"/>
      <c r="NTW58" s="153"/>
      <c r="NTX58" s="153"/>
      <c r="NTY58" s="153"/>
      <c r="NTZ58" s="153"/>
      <c r="NUA58" s="153"/>
      <c r="NUB58" s="153"/>
      <c r="NUC58" s="153"/>
      <c r="NUD58" s="153"/>
      <c r="NUE58" s="153"/>
      <c r="NUF58" s="153"/>
      <c r="NUG58" s="153"/>
      <c r="NUH58" s="153"/>
      <c r="NUI58" s="153"/>
      <c r="NUJ58" s="153"/>
      <c r="NUK58" s="153"/>
      <c r="NUL58" s="153"/>
      <c r="NUM58" s="153"/>
      <c r="NUN58" s="153"/>
      <c r="NUO58" s="153"/>
      <c r="NUP58" s="153"/>
      <c r="NUQ58" s="153"/>
      <c r="NUR58" s="153"/>
      <c r="NUS58" s="153"/>
      <c r="NUT58" s="153"/>
      <c r="NUU58" s="153"/>
      <c r="NUV58" s="153"/>
      <c r="NUW58" s="153"/>
      <c r="NUX58" s="153"/>
      <c r="NUY58" s="153"/>
      <c r="NUZ58" s="153"/>
      <c r="NVA58" s="153"/>
      <c r="NVB58" s="153"/>
      <c r="NVC58" s="153"/>
      <c r="NVD58" s="153"/>
      <c r="NVE58" s="153"/>
      <c r="NVF58" s="153"/>
      <c r="NVG58" s="153"/>
      <c r="NVH58" s="153"/>
      <c r="NVI58" s="153"/>
      <c r="NVJ58" s="153"/>
      <c r="NVK58" s="153"/>
      <c r="NVL58" s="153"/>
      <c r="NVM58" s="153"/>
      <c r="NVN58" s="153"/>
      <c r="NVO58" s="153"/>
      <c r="NVP58" s="153"/>
      <c r="NVQ58" s="153"/>
      <c r="NVR58" s="153"/>
      <c r="NVS58" s="153"/>
      <c r="NVT58" s="153"/>
      <c r="NVU58" s="153"/>
      <c r="NVV58" s="153"/>
      <c r="NVW58" s="153"/>
      <c r="NVX58" s="153"/>
      <c r="NVY58" s="153"/>
      <c r="NVZ58" s="153"/>
      <c r="NWA58" s="153"/>
      <c r="NWB58" s="153"/>
      <c r="NWC58" s="153"/>
      <c r="NWD58" s="153"/>
      <c r="NWE58" s="153"/>
      <c r="NWF58" s="153"/>
      <c r="NWG58" s="153"/>
      <c r="NWH58" s="153"/>
      <c r="NWI58" s="153"/>
      <c r="NWJ58" s="153"/>
      <c r="NWK58" s="153"/>
      <c r="NWL58" s="153"/>
      <c r="NWM58" s="153"/>
      <c r="NWN58" s="153"/>
      <c r="NWO58" s="153"/>
      <c r="NWP58" s="153"/>
      <c r="NWQ58" s="153"/>
      <c r="NWR58" s="153"/>
      <c r="NWS58" s="153"/>
      <c r="NWT58" s="153"/>
      <c r="NWU58" s="153"/>
      <c r="NWV58" s="153"/>
      <c r="NWW58" s="153"/>
      <c r="NWX58" s="153"/>
      <c r="NWY58" s="153"/>
      <c r="NWZ58" s="153"/>
      <c r="NXA58" s="153"/>
      <c r="NXB58" s="153"/>
      <c r="NXC58" s="153"/>
      <c r="NXD58" s="153"/>
      <c r="NXE58" s="153"/>
      <c r="NXF58" s="153"/>
      <c r="NXG58" s="153"/>
      <c r="NXH58" s="153"/>
      <c r="NXI58" s="153"/>
      <c r="NXJ58" s="153"/>
      <c r="NXK58" s="153"/>
      <c r="NXL58" s="153"/>
      <c r="NXM58" s="153"/>
      <c r="NXN58" s="153"/>
      <c r="NXO58" s="153"/>
      <c r="NXP58" s="153"/>
      <c r="NXQ58" s="153"/>
      <c r="NXR58" s="153"/>
      <c r="NXS58" s="153"/>
      <c r="NXT58" s="153"/>
      <c r="NXU58" s="153"/>
      <c r="NXV58" s="153"/>
      <c r="NXW58" s="153"/>
      <c r="NXX58" s="153"/>
      <c r="NXY58" s="153"/>
      <c r="NXZ58" s="153"/>
      <c r="NYA58" s="153"/>
      <c r="NYB58" s="153"/>
      <c r="NYC58" s="153"/>
      <c r="NYD58" s="153"/>
      <c r="NYE58" s="153"/>
      <c r="NYF58" s="153"/>
      <c r="NYG58" s="153"/>
      <c r="NYH58" s="153"/>
      <c r="NYI58" s="153"/>
      <c r="NYJ58" s="153"/>
      <c r="NYK58" s="153"/>
      <c r="NYL58" s="153"/>
      <c r="NYM58" s="153"/>
      <c r="NYN58" s="153"/>
      <c r="NYO58" s="153"/>
      <c r="NYP58" s="153"/>
      <c r="NYQ58" s="153"/>
      <c r="NYR58" s="153"/>
      <c r="NYS58" s="153"/>
      <c r="NYT58" s="153"/>
      <c r="NYU58" s="153"/>
      <c r="NYV58" s="153"/>
      <c r="NYW58" s="153"/>
      <c r="NYX58" s="153"/>
      <c r="NYY58" s="153"/>
      <c r="NYZ58" s="153"/>
      <c r="NZA58" s="153"/>
      <c r="NZB58" s="153"/>
      <c r="NZC58" s="153"/>
      <c r="NZD58" s="153"/>
      <c r="NZE58" s="153"/>
      <c r="NZF58" s="153"/>
      <c r="NZG58" s="153"/>
      <c r="NZH58" s="153"/>
      <c r="NZI58" s="153"/>
      <c r="NZJ58" s="153"/>
      <c r="NZK58" s="153"/>
      <c r="NZL58" s="153"/>
      <c r="NZM58" s="153"/>
      <c r="NZN58" s="153"/>
      <c r="NZO58" s="153"/>
      <c r="NZP58" s="153"/>
      <c r="NZQ58" s="153"/>
      <c r="NZR58" s="153"/>
      <c r="NZS58" s="153"/>
      <c r="NZT58" s="153"/>
      <c r="NZU58" s="153"/>
      <c r="NZV58" s="153"/>
      <c r="NZW58" s="153"/>
      <c r="NZX58" s="153"/>
      <c r="NZY58" s="153"/>
      <c r="NZZ58" s="153"/>
      <c r="OAA58" s="153"/>
      <c r="OAB58" s="153"/>
      <c r="OAC58" s="153"/>
      <c r="OAD58" s="153"/>
      <c r="OAE58" s="153"/>
      <c r="OAF58" s="153"/>
      <c r="OAG58" s="153"/>
      <c r="OAH58" s="153"/>
      <c r="OAI58" s="153"/>
      <c r="OAJ58" s="153"/>
      <c r="OAK58" s="153"/>
      <c r="OAL58" s="153"/>
      <c r="OAM58" s="153"/>
      <c r="OAN58" s="153"/>
      <c r="OAO58" s="153"/>
      <c r="OAP58" s="153"/>
      <c r="OAQ58" s="153"/>
      <c r="OAR58" s="153"/>
      <c r="OAS58" s="153"/>
      <c r="OAT58" s="153"/>
      <c r="OAU58" s="153"/>
      <c r="OAV58" s="153"/>
      <c r="OAW58" s="153"/>
      <c r="OAX58" s="153"/>
      <c r="OAY58" s="153"/>
      <c r="OAZ58" s="153"/>
      <c r="OBA58" s="153"/>
      <c r="OBB58" s="153"/>
      <c r="OBC58" s="153"/>
      <c r="OBD58" s="153"/>
      <c r="OBE58" s="153"/>
      <c r="OBF58" s="153"/>
      <c r="OBG58" s="153"/>
      <c r="OBH58" s="153"/>
      <c r="OBI58" s="153"/>
      <c r="OBJ58" s="153"/>
      <c r="OBK58" s="153"/>
      <c r="OBL58" s="153"/>
      <c r="OBM58" s="153"/>
      <c r="OBN58" s="153"/>
      <c r="OBO58" s="153"/>
      <c r="OBP58" s="153"/>
      <c r="OBQ58" s="153"/>
      <c r="OBR58" s="153"/>
      <c r="OBS58" s="153"/>
      <c r="OBT58" s="153"/>
      <c r="OBU58" s="153"/>
      <c r="OBV58" s="153"/>
      <c r="OBW58" s="153"/>
      <c r="OBX58" s="153"/>
      <c r="OBY58" s="153"/>
      <c r="OBZ58" s="153"/>
      <c r="OCA58" s="153"/>
      <c r="OCB58" s="153"/>
      <c r="OCC58" s="153"/>
      <c r="OCD58" s="153"/>
      <c r="OCE58" s="153"/>
      <c r="OCF58" s="153"/>
      <c r="OCG58" s="153"/>
      <c r="OCH58" s="153"/>
      <c r="OCI58" s="153"/>
      <c r="OCJ58" s="153"/>
      <c r="OCK58" s="153"/>
      <c r="OCL58" s="153"/>
      <c r="OCM58" s="153"/>
      <c r="OCN58" s="153"/>
      <c r="OCO58" s="153"/>
      <c r="OCP58" s="153"/>
      <c r="OCQ58" s="153"/>
      <c r="OCR58" s="153"/>
      <c r="OCS58" s="153"/>
      <c r="OCT58" s="153"/>
      <c r="OCU58" s="153"/>
      <c r="OCV58" s="153"/>
      <c r="OCW58" s="153"/>
      <c r="OCX58" s="153"/>
      <c r="OCY58" s="153"/>
      <c r="OCZ58" s="153"/>
      <c r="ODA58" s="153"/>
      <c r="ODB58" s="153"/>
      <c r="ODC58" s="153"/>
      <c r="ODD58" s="153"/>
      <c r="ODE58" s="153"/>
      <c r="ODF58" s="153"/>
      <c r="ODG58" s="153"/>
      <c r="ODH58" s="153"/>
      <c r="ODI58" s="153"/>
      <c r="ODJ58" s="153"/>
      <c r="ODK58" s="153"/>
      <c r="ODL58" s="153"/>
      <c r="ODM58" s="153"/>
      <c r="ODN58" s="153"/>
      <c r="ODO58" s="153"/>
      <c r="ODP58" s="153"/>
      <c r="ODQ58" s="153"/>
      <c r="ODR58" s="153"/>
      <c r="ODS58" s="153"/>
      <c r="ODT58" s="153"/>
      <c r="ODU58" s="153"/>
      <c r="ODV58" s="153"/>
      <c r="ODW58" s="153"/>
      <c r="ODX58" s="153"/>
      <c r="ODY58" s="153"/>
      <c r="ODZ58" s="153"/>
      <c r="OEA58" s="153"/>
      <c r="OEB58" s="153"/>
      <c r="OEC58" s="153"/>
      <c r="OED58" s="153"/>
      <c r="OEE58" s="153"/>
      <c r="OEF58" s="153"/>
      <c r="OEG58" s="153"/>
      <c r="OEH58" s="153"/>
      <c r="OEI58" s="153"/>
      <c r="OEJ58" s="153"/>
      <c r="OEK58" s="153"/>
      <c r="OEL58" s="153"/>
      <c r="OEM58" s="153"/>
      <c r="OEN58" s="153"/>
      <c r="OEO58" s="153"/>
      <c r="OEP58" s="153"/>
      <c r="OEQ58" s="153"/>
      <c r="OER58" s="153"/>
      <c r="OES58" s="153"/>
      <c r="OET58" s="153"/>
      <c r="OEU58" s="153"/>
      <c r="OEV58" s="153"/>
      <c r="OEW58" s="153"/>
      <c r="OEX58" s="153"/>
      <c r="OEY58" s="153"/>
      <c r="OEZ58" s="153"/>
      <c r="OFA58" s="153"/>
      <c r="OFB58" s="153"/>
      <c r="OFC58" s="153"/>
      <c r="OFD58" s="153"/>
      <c r="OFE58" s="153"/>
      <c r="OFF58" s="153"/>
      <c r="OFG58" s="153"/>
      <c r="OFH58" s="153"/>
      <c r="OFI58" s="153"/>
      <c r="OFJ58" s="153"/>
      <c r="OFK58" s="153"/>
      <c r="OFL58" s="153"/>
      <c r="OFM58" s="153"/>
      <c r="OFN58" s="153"/>
      <c r="OFO58" s="153"/>
      <c r="OFP58" s="153"/>
      <c r="OFQ58" s="153"/>
      <c r="OFR58" s="153"/>
      <c r="OFS58" s="153"/>
      <c r="OFT58" s="153"/>
      <c r="OFU58" s="153"/>
      <c r="OFV58" s="153"/>
      <c r="OFW58" s="153"/>
      <c r="OFX58" s="153"/>
      <c r="OFY58" s="153"/>
      <c r="OFZ58" s="153"/>
      <c r="OGA58" s="153"/>
      <c r="OGB58" s="153"/>
      <c r="OGC58" s="153"/>
      <c r="OGD58" s="153"/>
      <c r="OGE58" s="153"/>
      <c r="OGF58" s="153"/>
      <c r="OGG58" s="153"/>
      <c r="OGH58" s="153"/>
      <c r="OGI58" s="153"/>
      <c r="OGJ58" s="153"/>
      <c r="OGK58" s="153"/>
      <c r="OGL58" s="153"/>
      <c r="OGM58" s="153"/>
      <c r="OGN58" s="153"/>
      <c r="OGO58" s="153"/>
      <c r="OGP58" s="153"/>
      <c r="OGQ58" s="153"/>
      <c r="OGR58" s="153"/>
      <c r="OGS58" s="153"/>
      <c r="OGT58" s="153"/>
      <c r="OGU58" s="153"/>
      <c r="OGV58" s="153"/>
      <c r="OGW58" s="153"/>
      <c r="OGX58" s="153"/>
      <c r="OGY58" s="153"/>
      <c r="OGZ58" s="153"/>
      <c r="OHA58" s="153"/>
      <c r="OHB58" s="153"/>
      <c r="OHC58" s="153"/>
      <c r="OHD58" s="153"/>
      <c r="OHE58" s="153"/>
      <c r="OHF58" s="153"/>
      <c r="OHG58" s="153"/>
      <c r="OHH58" s="153"/>
      <c r="OHI58" s="153"/>
      <c r="OHJ58" s="153"/>
      <c r="OHK58" s="153"/>
      <c r="OHL58" s="153"/>
      <c r="OHM58" s="153"/>
      <c r="OHN58" s="153"/>
      <c r="OHO58" s="153"/>
      <c r="OHP58" s="153"/>
      <c r="OHQ58" s="153"/>
      <c r="OHR58" s="153"/>
      <c r="OHS58" s="153"/>
      <c r="OHT58" s="153"/>
      <c r="OHU58" s="153"/>
      <c r="OHV58" s="153"/>
      <c r="OHW58" s="153"/>
      <c r="OHX58" s="153"/>
      <c r="OHY58" s="153"/>
      <c r="OHZ58" s="153"/>
      <c r="OIA58" s="153"/>
      <c r="OIB58" s="153"/>
      <c r="OIC58" s="153"/>
      <c r="OID58" s="153"/>
      <c r="OIE58" s="153"/>
      <c r="OIF58" s="153"/>
      <c r="OIG58" s="153"/>
      <c r="OIH58" s="153"/>
      <c r="OII58" s="153"/>
      <c r="OIJ58" s="153"/>
      <c r="OIK58" s="153"/>
      <c r="OIL58" s="153"/>
      <c r="OIM58" s="153"/>
      <c r="OIN58" s="153"/>
      <c r="OIO58" s="153"/>
      <c r="OIP58" s="153"/>
      <c r="OIQ58" s="153"/>
      <c r="OIR58" s="153"/>
      <c r="OIS58" s="153"/>
      <c r="OIT58" s="153"/>
      <c r="OIU58" s="153"/>
      <c r="OIV58" s="153"/>
      <c r="OIW58" s="153"/>
      <c r="OIX58" s="153"/>
      <c r="OIY58" s="153"/>
      <c r="OIZ58" s="153"/>
      <c r="OJA58" s="153"/>
      <c r="OJB58" s="153"/>
      <c r="OJC58" s="153"/>
      <c r="OJD58" s="153"/>
      <c r="OJE58" s="153"/>
      <c r="OJF58" s="153"/>
      <c r="OJG58" s="153"/>
      <c r="OJH58" s="153"/>
      <c r="OJI58" s="153"/>
      <c r="OJJ58" s="153"/>
      <c r="OJK58" s="153"/>
      <c r="OJL58" s="153"/>
      <c r="OJM58" s="153"/>
      <c r="OJN58" s="153"/>
      <c r="OJO58" s="153"/>
      <c r="OJP58" s="153"/>
      <c r="OJQ58" s="153"/>
      <c r="OJR58" s="153"/>
      <c r="OJS58" s="153"/>
      <c r="OJT58" s="153"/>
      <c r="OJU58" s="153"/>
      <c r="OJV58" s="153"/>
      <c r="OJW58" s="153"/>
      <c r="OJX58" s="153"/>
      <c r="OJY58" s="153"/>
      <c r="OJZ58" s="153"/>
      <c r="OKA58" s="153"/>
      <c r="OKB58" s="153"/>
      <c r="OKC58" s="153"/>
      <c r="OKD58" s="153"/>
      <c r="OKE58" s="153"/>
      <c r="OKF58" s="153"/>
      <c r="OKG58" s="153"/>
      <c r="OKH58" s="153"/>
      <c r="OKI58" s="153"/>
      <c r="OKJ58" s="153"/>
      <c r="OKK58" s="153"/>
      <c r="OKL58" s="153"/>
      <c r="OKM58" s="153"/>
      <c r="OKN58" s="153"/>
      <c r="OKO58" s="153"/>
      <c r="OKP58" s="153"/>
      <c r="OKQ58" s="153"/>
      <c r="OKR58" s="153"/>
      <c r="OKS58" s="153"/>
      <c r="OKT58" s="153"/>
      <c r="OKU58" s="153"/>
      <c r="OKV58" s="153"/>
      <c r="OKW58" s="153"/>
      <c r="OKX58" s="153"/>
      <c r="OKY58" s="153"/>
      <c r="OKZ58" s="153"/>
      <c r="OLA58" s="153"/>
      <c r="OLB58" s="153"/>
      <c r="OLC58" s="153"/>
      <c r="OLD58" s="153"/>
      <c r="OLE58" s="153"/>
      <c r="OLF58" s="153"/>
      <c r="OLG58" s="153"/>
      <c r="OLH58" s="153"/>
      <c r="OLI58" s="153"/>
      <c r="OLJ58" s="153"/>
      <c r="OLK58" s="153"/>
      <c r="OLL58" s="153"/>
      <c r="OLM58" s="153"/>
      <c r="OLN58" s="153"/>
      <c r="OLO58" s="153"/>
      <c r="OLP58" s="153"/>
      <c r="OLQ58" s="153"/>
      <c r="OLR58" s="153"/>
      <c r="OLS58" s="153"/>
      <c r="OLT58" s="153"/>
      <c r="OLU58" s="153"/>
      <c r="OLV58" s="153"/>
      <c r="OLW58" s="153"/>
      <c r="OLX58" s="153"/>
      <c r="OLY58" s="153"/>
      <c r="OLZ58" s="153"/>
      <c r="OMA58" s="153"/>
      <c r="OMB58" s="153"/>
      <c r="OMC58" s="153"/>
      <c r="OMD58" s="153"/>
      <c r="OME58" s="153"/>
      <c r="OMF58" s="153"/>
      <c r="OMG58" s="153"/>
      <c r="OMH58" s="153"/>
      <c r="OMI58" s="153"/>
      <c r="OMJ58" s="153"/>
      <c r="OMK58" s="153"/>
      <c r="OML58" s="153"/>
      <c r="OMM58" s="153"/>
      <c r="OMN58" s="153"/>
      <c r="OMO58" s="153"/>
      <c r="OMP58" s="153"/>
      <c r="OMQ58" s="153"/>
      <c r="OMR58" s="153"/>
      <c r="OMS58" s="153"/>
      <c r="OMT58" s="153"/>
      <c r="OMU58" s="153"/>
      <c r="OMV58" s="153"/>
      <c r="OMW58" s="153"/>
      <c r="OMX58" s="153"/>
      <c r="OMY58" s="153"/>
      <c r="OMZ58" s="153"/>
      <c r="ONA58" s="153"/>
      <c r="ONB58" s="153"/>
      <c r="ONC58" s="153"/>
      <c r="OND58" s="153"/>
      <c r="ONE58" s="153"/>
      <c r="ONF58" s="153"/>
      <c r="ONG58" s="153"/>
      <c r="ONH58" s="153"/>
      <c r="ONI58" s="153"/>
      <c r="ONJ58" s="153"/>
      <c r="ONK58" s="153"/>
      <c r="ONL58" s="153"/>
      <c r="ONM58" s="153"/>
      <c r="ONN58" s="153"/>
      <c r="ONO58" s="153"/>
      <c r="ONP58" s="153"/>
      <c r="ONQ58" s="153"/>
      <c r="ONR58" s="153"/>
      <c r="ONS58" s="153"/>
      <c r="ONT58" s="153"/>
      <c r="ONU58" s="153"/>
      <c r="ONV58" s="153"/>
      <c r="ONW58" s="153"/>
      <c r="ONX58" s="153"/>
      <c r="ONY58" s="153"/>
      <c r="ONZ58" s="153"/>
      <c r="OOA58" s="153"/>
      <c r="OOB58" s="153"/>
      <c r="OOC58" s="153"/>
      <c r="OOD58" s="153"/>
      <c r="OOE58" s="153"/>
      <c r="OOF58" s="153"/>
      <c r="OOG58" s="153"/>
      <c r="OOH58" s="153"/>
      <c r="OOI58" s="153"/>
      <c r="OOJ58" s="153"/>
      <c r="OOK58" s="153"/>
      <c r="OOL58" s="153"/>
      <c r="OOM58" s="153"/>
      <c r="OON58" s="153"/>
      <c r="OOO58" s="153"/>
      <c r="OOP58" s="153"/>
      <c r="OOQ58" s="153"/>
      <c r="OOR58" s="153"/>
      <c r="OOS58" s="153"/>
      <c r="OOT58" s="153"/>
      <c r="OOU58" s="153"/>
      <c r="OOV58" s="153"/>
      <c r="OOW58" s="153"/>
      <c r="OOX58" s="153"/>
      <c r="OOY58" s="153"/>
      <c r="OOZ58" s="153"/>
      <c r="OPA58" s="153"/>
      <c r="OPB58" s="153"/>
      <c r="OPC58" s="153"/>
      <c r="OPD58" s="153"/>
      <c r="OPE58" s="153"/>
      <c r="OPF58" s="153"/>
      <c r="OPG58" s="153"/>
      <c r="OPH58" s="153"/>
      <c r="OPI58" s="153"/>
      <c r="OPJ58" s="153"/>
      <c r="OPK58" s="153"/>
      <c r="OPL58" s="153"/>
      <c r="OPM58" s="153"/>
      <c r="OPN58" s="153"/>
      <c r="OPO58" s="153"/>
      <c r="OPP58" s="153"/>
      <c r="OPQ58" s="153"/>
      <c r="OPR58" s="153"/>
      <c r="OPS58" s="153"/>
      <c r="OPT58" s="153"/>
      <c r="OPU58" s="153"/>
      <c r="OPV58" s="153"/>
      <c r="OPW58" s="153"/>
      <c r="OPX58" s="153"/>
      <c r="OPY58" s="153"/>
      <c r="OPZ58" s="153"/>
      <c r="OQA58" s="153"/>
      <c r="OQB58" s="153"/>
      <c r="OQC58" s="153"/>
      <c r="OQD58" s="153"/>
      <c r="OQE58" s="153"/>
      <c r="OQF58" s="153"/>
      <c r="OQG58" s="153"/>
      <c r="OQH58" s="153"/>
      <c r="OQI58" s="153"/>
      <c r="OQJ58" s="153"/>
      <c r="OQK58" s="153"/>
      <c r="OQL58" s="153"/>
      <c r="OQM58" s="153"/>
      <c r="OQN58" s="153"/>
      <c r="OQO58" s="153"/>
      <c r="OQP58" s="153"/>
      <c r="OQQ58" s="153"/>
      <c r="OQR58" s="153"/>
      <c r="OQS58" s="153"/>
      <c r="OQT58" s="153"/>
      <c r="OQU58" s="153"/>
      <c r="OQV58" s="153"/>
      <c r="OQW58" s="153"/>
      <c r="OQX58" s="153"/>
      <c r="OQY58" s="153"/>
      <c r="OQZ58" s="153"/>
      <c r="ORA58" s="153"/>
      <c r="ORB58" s="153"/>
      <c r="ORC58" s="153"/>
      <c r="ORD58" s="153"/>
      <c r="ORE58" s="153"/>
      <c r="ORF58" s="153"/>
      <c r="ORG58" s="153"/>
      <c r="ORH58" s="153"/>
      <c r="ORI58" s="153"/>
      <c r="ORJ58" s="153"/>
      <c r="ORK58" s="153"/>
      <c r="ORL58" s="153"/>
      <c r="ORM58" s="153"/>
      <c r="ORN58" s="153"/>
      <c r="ORO58" s="153"/>
      <c r="ORP58" s="153"/>
      <c r="ORQ58" s="153"/>
      <c r="ORR58" s="153"/>
      <c r="ORS58" s="153"/>
      <c r="ORT58" s="153"/>
      <c r="ORU58" s="153"/>
      <c r="ORV58" s="153"/>
      <c r="ORW58" s="153"/>
      <c r="ORX58" s="153"/>
      <c r="ORY58" s="153"/>
      <c r="ORZ58" s="153"/>
      <c r="OSA58" s="153"/>
      <c r="OSB58" s="153"/>
      <c r="OSC58" s="153"/>
      <c r="OSD58" s="153"/>
      <c r="OSE58" s="153"/>
      <c r="OSF58" s="153"/>
      <c r="OSG58" s="153"/>
      <c r="OSH58" s="153"/>
      <c r="OSI58" s="153"/>
      <c r="OSJ58" s="153"/>
      <c r="OSK58" s="153"/>
      <c r="OSL58" s="153"/>
      <c r="OSM58" s="153"/>
      <c r="OSN58" s="153"/>
      <c r="OSO58" s="153"/>
      <c r="OSP58" s="153"/>
      <c r="OSQ58" s="153"/>
      <c r="OSR58" s="153"/>
      <c r="OSS58" s="153"/>
      <c r="OST58" s="153"/>
      <c r="OSU58" s="153"/>
      <c r="OSV58" s="153"/>
      <c r="OSW58" s="153"/>
      <c r="OSX58" s="153"/>
      <c r="OSY58" s="153"/>
      <c r="OSZ58" s="153"/>
      <c r="OTA58" s="153"/>
      <c r="OTB58" s="153"/>
      <c r="OTC58" s="153"/>
      <c r="OTD58" s="153"/>
      <c r="OTE58" s="153"/>
      <c r="OTF58" s="153"/>
      <c r="OTG58" s="153"/>
      <c r="OTH58" s="153"/>
      <c r="OTI58" s="153"/>
      <c r="OTJ58" s="153"/>
      <c r="OTK58" s="153"/>
      <c r="OTL58" s="153"/>
      <c r="OTM58" s="153"/>
      <c r="OTN58" s="153"/>
      <c r="OTO58" s="153"/>
      <c r="OTP58" s="153"/>
      <c r="OTQ58" s="153"/>
      <c r="OTR58" s="153"/>
      <c r="OTS58" s="153"/>
      <c r="OTT58" s="153"/>
      <c r="OTU58" s="153"/>
      <c r="OTV58" s="153"/>
      <c r="OTW58" s="153"/>
      <c r="OTX58" s="153"/>
      <c r="OTY58" s="153"/>
      <c r="OTZ58" s="153"/>
      <c r="OUA58" s="153"/>
      <c r="OUB58" s="153"/>
      <c r="OUC58" s="153"/>
      <c r="OUD58" s="153"/>
      <c r="OUE58" s="153"/>
      <c r="OUF58" s="153"/>
      <c r="OUG58" s="153"/>
      <c r="OUH58" s="153"/>
      <c r="OUI58" s="153"/>
      <c r="OUJ58" s="153"/>
      <c r="OUK58" s="153"/>
      <c r="OUL58" s="153"/>
      <c r="OUM58" s="153"/>
      <c r="OUN58" s="153"/>
      <c r="OUO58" s="153"/>
      <c r="OUP58" s="153"/>
      <c r="OUQ58" s="153"/>
      <c r="OUR58" s="153"/>
      <c r="OUS58" s="153"/>
      <c r="OUT58" s="153"/>
      <c r="OUU58" s="153"/>
      <c r="OUV58" s="153"/>
      <c r="OUW58" s="153"/>
      <c r="OUX58" s="153"/>
      <c r="OUY58" s="153"/>
      <c r="OUZ58" s="153"/>
      <c r="OVA58" s="153"/>
      <c r="OVB58" s="153"/>
      <c r="OVC58" s="153"/>
      <c r="OVD58" s="153"/>
      <c r="OVE58" s="153"/>
      <c r="OVF58" s="153"/>
      <c r="OVG58" s="153"/>
      <c r="OVH58" s="153"/>
      <c r="OVI58" s="153"/>
      <c r="OVJ58" s="153"/>
      <c r="OVK58" s="153"/>
      <c r="OVL58" s="153"/>
      <c r="OVM58" s="153"/>
      <c r="OVN58" s="153"/>
      <c r="OVO58" s="153"/>
      <c r="OVP58" s="153"/>
      <c r="OVQ58" s="153"/>
      <c r="OVR58" s="153"/>
      <c r="OVS58" s="153"/>
      <c r="OVT58" s="153"/>
      <c r="OVU58" s="153"/>
      <c r="OVV58" s="153"/>
      <c r="OVW58" s="153"/>
      <c r="OVX58" s="153"/>
      <c r="OVY58" s="153"/>
      <c r="OVZ58" s="153"/>
      <c r="OWA58" s="153"/>
      <c r="OWB58" s="153"/>
      <c r="OWC58" s="153"/>
      <c r="OWD58" s="153"/>
      <c r="OWE58" s="153"/>
      <c r="OWF58" s="153"/>
      <c r="OWG58" s="153"/>
      <c r="OWH58" s="153"/>
      <c r="OWI58" s="153"/>
      <c r="OWJ58" s="153"/>
      <c r="OWK58" s="153"/>
      <c r="OWL58" s="153"/>
      <c r="OWM58" s="153"/>
      <c r="OWN58" s="153"/>
      <c r="OWO58" s="153"/>
      <c r="OWP58" s="153"/>
      <c r="OWQ58" s="153"/>
      <c r="OWR58" s="153"/>
      <c r="OWS58" s="153"/>
      <c r="OWT58" s="153"/>
      <c r="OWU58" s="153"/>
      <c r="OWV58" s="153"/>
      <c r="OWW58" s="153"/>
      <c r="OWX58" s="153"/>
      <c r="OWY58" s="153"/>
      <c r="OWZ58" s="153"/>
      <c r="OXA58" s="153"/>
      <c r="OXB58" s="153"/>
      <c r="OXC58" s="153"/>
      <c r="OXD58" s="153"/>
      <c r="OXE58" s="153"/>
      <c r="OXF58" s="153"/>
      <c r="OXG58" s="153"/>
      <c r="OXH58" s="153"/>
      <c r="OXI58" s="153"/>
      <c r="OXJ58" s="153"/>
      <c r="OXK58" s="153"/>
      <c r="OXL58" s="153"/>
      <c r="OXM58" s="153"/>
      <c r="OXN58" s="153"/>
      <c r="OXO58" s="153"/>
      <c r="OXP58" s="153"/>
      <c r="OXQ58" s="153"/>
      <c r="OXR58" s="153"/>
      <c r="OXS58" s="153"/>
      <c r="OXT58" s="153"/>
      <c r="OXU58" s="153"/>
      <c r="OXV58" s="153"/>
      <c r="OXW58" s="153"/>
      <c r="OXX58" s="153"/>
      <c r="OXY58" s="153"/>
      <c r="OXZ58" s="153"/>
      <c r="OYA58" s="153"/>
      <c r="OYB58" s="153"/>
      <c r="OYC58" s="153"/>
      <c r="OYD58" s="153"/>
      <c r="OYE58" s="153"/>
      <c r="OYF58" s="153"/>
      <c r="OYG58" s="153"/>
      <c r="OYH58" s="153"/>
      <c r="OYI58" s="153"/>
      <c r="OYJ58" s="153"/>
      <c r="OYK58" s="153"/>
      <c r="OYL58" s="153"/>
      <c r="OYM58" s="153"/>
      <c r="OYN58" s="153"/>
      <c r="OYO58" s="153"/>
      <c r="OYP58" s="153"/>
      <c r="OYQ58" s="153"/>
      <c r="OYR58" s="153"/>
      <c r="OYS58" s="153"/>
      <c r="OYT58" s="153"/>
      <c r="OYU58" s="153"/>
      <c r="OYV58" s="153"/>
      <c r="OYW58" s="153"/>
      <c r="OYX58" s="153"/>
      <c r="OYY58" s="153"/>
      <c r="OYZ58" s="153"/>
      <c r="OZA58" s="153"/>
      <c r="OZB58" s="153"/>
      <c r="OZC58" s="153"/>
      <c r="OZD58" s="153"/>
      <c r="OZE58" s="153"/>
      <c r="OZF58" s="153"/>
      <c r="OZG58" s="153"/>
      <c r="OZH58" s="153"/>
      <c r="OZI58" s="153"/>
      <c r="OZJ58" s="153"/>
      <c r="OZK58" s="153"/>
      <c r="OZL58" s="153"/>
      <c r="OZM58" s="153"/>
      <c r="OZN58" s="153"/>
      <c r="OZO58" s="153"/>
      <c r="OZP58" s="153"/>
      <c r="OZQ58" s="153"/>
      <c r="OZR58" s="153"/>
      <c r="OZS58" s="153"/>
      <c r="OZT58" s="153"/>
      <c r="OZU58" s="153"/>
      <c r="OZV58" s="153"/>
      <c r="OZW58" s="153"/>
      <c r="OZX58" s="153"/>
      <c r="OZY58" s="153"/>
      <c r="OZZ58" s="153"/>
      <c r="PAA58" s="153"/>
      <c r="PAB58" s="153"/>
      <c r="PAC58" s="153"/>
      <c r="PAD58" s="153"/>
      <c r="PAE58" s="153"/>
      <c r="PAF58" s="153"/>
      <c r="PAG58" s="153"/>
      <c r="PAH58" s="153"/>
      <c r="PAI58" s="153"/>
      <c r="PAJ58" s="153"/>
      <c r="PAK58" s="153"/>
      <c r="PAL58" s="153"/>
      <c r="PAM58" s="153"/>
      <c r="PAN58" s="153"/>
      <c r="PAO58" s="153"/>
      <c r="PAP58" s="153"/>
      <c r="PAQ58" s="153"/>
      <c r="PAR58" s="153"/>
      <c r="PAS58" s="153"/>
      <c r="PAT58" s="153"/>
      <c r="PAU58" s="153"/>
      <c r="PAV58" s="153"/>
      <c r="PAW58" s="153"/>
      <c r="PAX58" s="153"/>
      <c r="PAY58" s="153"/>
      <c r="PAZ58" s="153"/>
      <c r="PBA58" s="153"/>
      <c r="PBB58" s="153"/>
      <c r="PBC58" s="153"/>
      <c r="PBD58" s="153"/>
      <c r="PBE58" s="153"/>
      <c r="PBF58" s="153"/>
      <c r="PBG58" s="153"/>
      <c r="PBH58" s="153"/>
      <c r="PBI58" s="153"/>
      <c r="PBJ58" s="153"/>
      <c r="PBK58" s="153"/>
      <c r="PBL58" s="153"/>
      <c r="PBM58" s="153"/>
      <c r="PBN58" s="153"/>
      <c r="PBO58" s="153"/>
      <c r="PBP58" s="153"/>
      <c r="PBQ58" s="153"/>
      <c r="PBR58" s="153"/>
      <c r="PBS58" s="153"/>
      <c r="PBT58" s="153"/>
      <c r="PBU58" s="153"/>
      <c r="PBV58" s="153"/>
      <c r="PBW58" s="153"/>
      <c r="PBX58" s="153"/>
      <c r="PBY58" s="153"/>
      <c r="PBZ58" s="153"/>
      <c r="PCA58" s="153"/>
      <c r="PCB58" s="153"/>
      <c r="PCC58" s="153"/>
      <c r="PCD58" s="153"/>
      <c r="PCE58" s="153"/>
      <c r="PCF58" s="153"/>
      <c r="PCG58" s="153"/>
      <c r="PCH58" s="153"/>
      <c r="PCI58" s="153"/>
      <c r="PCJ58" s="153"/>
      <c r="PCK58" s="153"/>
      <c r="PCL58" s="153"/>
      <c r="PCM58" s="153"/>
      <c r="PCN58" s="153"/>
      <c r="PCO58" s="153"/>
      <c r="PCP58" s="153"/>
      <c r="PCQ58" s="153"/>
      <c r="PCR58" s="153"/>
      <c r="PCS58" s="153"/>
      <c r="PCT58" s="153"/>
      <c r="PCU58" s="153"/>
      <c r="PCV58" s="153"/>
      <c r="PCW58" s="153"/>
      <c r="PCX58" s="153"/>
      <c r="PCY58" s="153"/>
      <c r="PCZ58" s="153"/>
      <c r="PDA58" s="153"/>
      <c r="PDB58" s="153"/>
      <c r="PDC58" s="153"/>
      <c r="PDD58" s="153"/>
      <c r="PDE58" s="153"/>
      <c r="PDF58" s="153"/>
      <c r="PDG58" s="153"/>
      <c r="PDH58" s="153"/>
      <c r="PDI58" s="153"/>
      <c r="PDJ58" s="153"/>
      <c r="PDK58" s="153"/>
      <c r="PDL58" s="153"/>
      <c r="PDM58" s="153"/>
      <c r="PDN58" s="153"/>
      <c r="PDO58" s="153"/>
      <c r="PDP58" s="153"/>
      <c r="PDQ58" s="153"/>
      <c r="PDR58" s="153"/>
      <c r="PDS58" s="153"/>
      <c r="PDT58" s="153"/>
      <c r="PDU58" s="153"/>
      <c r="PDV58" s="153"/>
      <c r="PDW58" s="153"/>
      <c r="PDX58" s="153"/>
      <c r="PDY58" s="153"/>
      <c r="PDZ58" s="153"/>
      <c r="PEA58" s="153"/>
      <c r="PEB58" s="153"/>
      <c r="PEC58" s="153"/>
      <c r="PED58" s="153"/>
      <c r="PEE58" s="153"/>
      <c r="PEF58" s="153"/>
      <c r="PEG58" s="153"/>
      <c r="PEH58" s="153"/>
      <c r="PEI58" s="153"/>
      <c r="PEJ58" s="153"/>
      <c r="PEK58" s="153"/>
      <c r="PEL58" s="153"/>
      <c r="PEM58" s="153"/>
      <c r="PEN58" s="153"/>
      <c r="PEO58" s="153"/>
      <c r="PEP58" s="153"/>
      <c r="PEQ58" s="153"/>
      <c r="PER58" s="153"/>
      <c r="PES58" s="153"/>
      <c r="PET58" s="153"/>
      <c r="PEU58" s="153"/>
      <c r="PEV58" s="153"/>
      <c r="PEW58" s="153"/>
      <c r="PEX58" s="153"/>
      <c r="PEY58" s="153"/>
      <c r="PEZ58" s="153"/>
      <c r="PFA58" s="153"/>
      <c r="PFB58" s="153"/>
      <c r="PFC58" s="153"/>
      <c r="PFD58" s="153"/>
      <c r="PFE58" s="153"/>
      <c r="PFF58" s="153"/>
      <c r="PFG58" s="153"/>
      <c r="PFH58" s="153"/>
      <c r="PFI58" s="153"/>
      <c r="PFJ58" s="153"/>
      <c r="PFK58" s="153"/>
      <c r="PFL58" s="153"/>
      <c r="PFM58" s="153"/>
      <c r="PFN58" s="153"/>
      <c r="PFO58" s="153"/>
      <c r="PFP58" s="153"/>
      <c r="PFQ58" s="153"/>
      <c r="PFR58" s="153"/>
      <c r="PFS58" s="153"/>
      <c r="PFT58" s="153"/>
      <c r="PFU58" s="153"/>
      <c r="PFV58" s="153"/>
      <c r="PFW58" s="153"/>
      <c r="PFX58" s="153"/>
      <c r="PFY58" s="153"/>
      <c r="PFZ58" s="153"/>
      <c r="PGA58" s="153"/>
      <c r="PGB58" s="153"/>
      <c r="PGC58" s="153"/>
      <c r="PGD58" s="153"/>
      <c r="PGE58" s="153"/>
      <c r="PGF58" s="153"/>
      <c r="PGG58" s="153"/>
      <c r="PGH58" s="153"/>
      <c r="PGI58" s="153"/>
      <c r="PGJ58" s="153"/>
      <c r="PGK58" s="153"/>
      <c r="PGL58" s="153"/>
      <c r="PGM58" s="153"/>
      <c r="PGN58" s="153"/>
      <c r="PGO58" s="153"/>
      <c r="PGP58" s="153"/>
      <c r="PGQ58" s="153"/>
      <c r="PGR58" s="153"/>
      <c r="PGS58" s="153"/>
      <c r="PGT58" s="153"/>
      <c r="PGU58" s="153"/>
      <c r="PGV58" s="153"/>
      <c r="PGW58" s="153"/>
      <c r="PGX58" s="153"/>
      <c r="PGY58" s="153"/>
      <c r="PGZ58" s="153"/>
      <c r="PHA58" s="153"/>
      <c r="PHB58" s="153"/>
      <c r="PHC58" s="153"/>
      <c r="PHD58" s="153"/>
      <c r="PHE58" s="153"/>
      <c r="PHF58" s="153"/>
      <c r="PHG58" s="153"/>
      <c r="PHH58" s="153"/>
      <c r="PHI58" s="153"/>
      <c r="PHJ58" s="153"/>
      <c r="PHK58" s="153"/>
      <c r="PHL58" s="153"/>
      <c r="PHM58" s="153"/>
      <c r="PHN58" s="153"/>
      <c r="PHO58" s="153"/>
      <c r="PHP58" s="153"/>
      <c r="PHQ58" s="153"/>
      <c r="PHR58" s="153"/>
      <c r="PHS58" s="153"/>
      <c r="PHT58" s="153"/>
      <c r="PHU58" s="153"/>
      <c r="PHV58" s="153"/>
      <c r="PHW58" s="153"/>
      <c r="PHX58" s="153"/>
      <c r="PHY58" s="153"/>
      <c r="PHZ58" s="153"/>
      <c r="PIA58" s="153"/>
      <c r="PIB58" s="153"/>
      <c r="PIC58" s="153"/>
      <c r="PID58" s="153"/>
      <c r="PIE58" s="153"/>
      <c r="PIF58" s="153"/>
      <c r="PIG58" s="153"/>
      <c r="PIH58" s="153"/>
      <c r="PII58" s="153"/>
      <c r="PIJ58" s="153"/>
      <c r="PIK58" s="153"/>
      <c r="PIL58" s="153"/>
      <c r="PIM58" s="153"/>
      <c r="PIN58" s="153"/>
      <c r="PIO58" s="153"/>
      <c r="PIP58" s="153"/>
      <c r="PIQ58" s="153"/>
      <c r="PIR58" s="153"/>
      <c r="PIS58" s="153"/>
      <c r="PIT58" s="153"/>
      <c r="PIU58" s="153"/>
      <c r="PIV58" s="153"/>
      <c r="PIW58" s="153"/>
      <c r="PIX58" s="153"/>
      <c r="PIY58" s="153"/>
      <c r="PIZ58" s="153"/>
      <c r="PJA58" s="153"/>
      <c r="PJB58" s="153"/>
      <c r="PJC58" s="153"/>
      <c r="PJD58" s="153"/>
      <c r="PJE58" s="153"/>
      <c r="PJF58" s="153"/>
      <c r="PJG58" s="153"/>
      <c r="PJH58" s="153"/>
      <c r="PJI58" s="153"/>
      <c r="PJJ58" s="153"/>
      <c r="PJK58" s="153"/>
      <c r="PJL58" s="153"/>
      <c r="PJM58" s="153"/>
      <c r="PJN58" s="153"/>
      <c r="PJO58" s="153"/>
      <c r="PJP58" s="153"/>
      <c r="PJQ58" s="153"/>
      <c r="PJR58" s="153"/>
      <c r="PJS58" s="153"/>
      <c r="PJT58" s="153"/>
      <c r="PJU58" s="153"/>
      <c r="PJV58" s="153"/>
      <c r="PJW58" s="153"/>
      <c r="PJX58" s="153"/>
      <c r="PJY58" s="153"/>
      <c r="PJZ58" s="153"/>
      <c r="PKA58" s="153"/>
      <c r="PKB58" s="153"/>
      <c r="PKC58" s="153"/>
      <c r="PKD58" s="153"/>
      <c r="PKE58" s="153"/>
      <c r="PKF58" s="153"/>
      <c r="PKG58" s="153"/>
      <c r="PKH58" s="153"/>
      <c r="PKI58" s="153"/>
      <c r="PKJ58" s="153"/>
      <c r="PKK58" s="153"/>
      <c r="PKL58" s="153"/>
      <c r="PKM58" s="153"/>
      <c r="PKN58" s="153"/>
      <c r="PKO58" s="153"/>
      <c r="PKP58" s="153"/>
      <c r="PKQ58" s="153"/>
      <c r="PKR58" s="153"/>
      <c r="PKS58" s="153"/>
      <c r="PKT58" s="153"/>
      <c r="PKU58" s="153"/>
      <c r="PKV58" s="153"/>
      <c r="PKW58" s="153"/>
      <c r="PKX58" s="153"/>
      <c r="PKY58" s="153"/>
      <c r="PKZ58" s="153"/>
      <c r="PLA58" s="153"/>
      <c r="PLB58" s="153"/>
      <c r="PLC58" s="153"/>
      <c r="PLD58" s="153"/>
      <c r="PLE58" s="153"/>
      <c r="PLF58" s="153"/>
      <c r="PLG58" s="153"/>
      <c r="PLH58" s="153"/>
      <c r="PLI58" s="153"/>
      <c r="PLJ58" s="153"/>
      <c r="PLK58" s="153"/>
      <c r="PLL58" s="153"/>
      <c r="PLM58" s="153"/>
      <c r="PLN58" s="153"/>
      <c r="PLO58" s="153"/>
      <c r="PLP58" s="153"/>
      <c r="PLQ58" s="153"/>
      <c r="PLR58" s="153"/>
      <c r="PLS58" s="153"/>
      <c r="PLT58" s="153"/>
      <c r="PLU58" s="153"/>
      <c r="PLV58" s="153"/>
      <c r="PLW58" s="153"/>
      <c r="PLX58" s="153"/>
      <c r="PLY58" s="153"/>
      <c r="PLZ58" s="153"/>
      <c r="PMA58" s="153"/>
      <c r="PMB58" s="153"/>
      <c r="PMC58" s="153"/>
      <c r="PMD58" s="153"/>
      <c r="PME58" s="153"/>
      <c r="PMF58" s="153"/>
      <c r="PMG58" s="153"/>
      <c r="PMH58" s="153"/>
      <c r="PMI58" s="153"/>
      <c r="PMJ58" s="153"/>
      <c r="PMK58" s="153"/>
      <c r="PML58" s="153"/>
      <c r="PMM58" s="153"/>
      <c r="PMN58" s="153"/>
      <c r="PMO58" s="153"/>
      <c r="PMP58" s="153"/>
      <c r="PMQ58" s="153"/>
      <c r="PMR58" s="153"/>
      <c r="PMS58" s="153"/>
      <c r="PMT58" s="153"/>
      <c r="PMU58" s="153"/>
      <c r="PMV58" s="153"/>
      <c r="PMW58" s="153"/>
      <c r="PMX58" s="153"/>
      <c r="PMY58" s="153"/>
      <c r="PMZ58" s="153"/>
      <c r="PNA58" s="153"/>
      <c r="PNB58" s="153"/>
      <c r="PNC58" s="153"/>
      <c r="PND58" s="153"/>
      <c r="PNE58" s="153"/>
      <c r="PNF58" s="153"/>
      <c r="PNG58" s="153"/>
      <c r="PNH58" s="153"/>
      <c r="PNI58" s="153"/>
      <c r="PNJ58" s="153"/>
      <c r="PNK58" s="153"/>
      <c r="PNL58" s="153"/>
      <c r="PNM58" s="153"/>
      <c r="PNN58" s="153"/>
      <c r="PNO58" s="153"/>
      <c r="PNP58" s="153"/>
      <c r="PNQ58" s="153"/>
      <c r="PNR58" s="153"/>
      <c r="PNS58" s="153"/>
      <c r="PNT58" s="153"/>
      <c r="PNU58" s="153"/>
      <c r="PNV58" s="153"/>
      <c r="PNW58" s="153"/>
      <c r="PNX58" s="153"/>
      <c r="PNY58" s="153"/>
      <c r="PNZ58" s="153"/>
      <c r="POA58" s="153"/>
      <c r="POB58" s="153"/>
      <c r="POC58" s="153"/>
      <c r="POD58" s="153"/>
      <c r="POE58" s="153"/>
      <c r="POF58" s="153"/>
      <c r="POG58" s="153"/>
      <c r="POH58" s="153"/>
      <c r="POI58" s="153"/>
      <c r="POJ58" s="153"/>
      <c r="POK58" s="153"/>
      <c r="POL58" s="153"/>
      <c r="POM58" s="153"/>
      <c r="PON58" s="153"/>
      <c r="POO58" s="153"/>
      <c r="POP58" s="153"/>
      <c r="POQ58" s="153"/>
      <c r="POR58" s="153"/>
      <c r="POS58" s="153"/>
      <c r="POT58" s="153"/>
      <c r="POU58" s="153"/>
      <c r="POV58" s="153"/>
      <c r="POW58" s="153"/>
      <c r="POX58" s="153"/>
      <c r="POY58" s="153"/>
      <c r="POZ58" s="153"/>
      <c r="PPA58" s="153"/>
      <c r="PPB58" s="153"/>
      <c r="PPC58" s="153"/>
      <c r="PPD58" s="153"/>
      <c r="PPE58" s="153"/>
      <c r="PPF58" s="153"/>
      <c r="PPG58" s="153"/>
      <c r="PPH58" s="153"/>
      <c r="PPI58" s="153"/>
      <c r="PPJ58" s="153"/>
      <c r="PPK58" s="153"/>
      <c r="PPL58" s="153"/>
      <c r="PPM58" s="153"/>
      <c r="PPN58" s="153"/>
      <c r="PPO58" s="153"/>
      <c r="PPP58" s="153"/>
      <c r="PPQ58" s="153"/>
      <c r="PPR58" s="153"/>
      <c r="PPS58" s="153"/>
      <c r="PPT58" s="153"/>
      <c r="PPU58" s="153"/>
      <c r="PPV58" s="153"/>
      <c r="PPW58" s="153"/>
      <c r="PPX58" s="153"/>
      <c r="PPY58" s="153"/>
      <c r="PPZ58" s="153"/>
      <c r="PQA58" s="153"/>
      <c r="PQB58" s="153"/>
      <c r="PQC58" s="153"/>
      <c r="PQD58" s="153"/>
      <c r="PQE58" s="153"/>
      <c r="PQF58" s="153"/>
      <c r="PQG58" s="153"/>
      <c r="PQH58" s="153"/>
      <c r="PQI58" s="153"/>
      <c r="PQJ58" s="153"/>
      <c r="PQK58" s="153"/>
      <c r="PQL58" s="153"/>
      <c r="PQM58" s="153"/>
      <c r="PQN58" s="153"/>
      <c r="PQO58" s="153"/>
      <c r="PQP58" s="153"/>
      <c r="PQQ58" s="153"/>
      <c r="PQR58" s="153"/>
      <c r="PQS58" s="153"/>
      <c r="PQT58" s="153"/>
      <c r="PQU58" s="153"/>
      <c r="PQV58" s="153"/>
      <c r="PQW58" s="153"/>
      <c r="PQX58" s="153"/>
      <c r="PQY58" s="153"/>
      <c r="PQZ58" s="153"/>
      <c r="PRA58" s="153"/>
      <c r="PRB58" s="153"/>
      <c r="PRC58" s="153"/>
      <c r="PRD58" s="153"/>
      <c r="PRE58" s="153"/>
      <c r="PRF58" s="153"/>
      <c r="PRG58" s="153"/>
      <c r="PRH58" s="153"/>
      <c r="PRI58" s="153"/>
      <c r="PRJ58" s="153"/>
      <c r="PRK58" s="153"/>
      <c r="PRL58" s="153"/>
      <c r="PRM58" s="153"/>
      <c r="PRN58" s="153"/>
      <c r="PRO58" s="153"/>
      <c r="PRP58" s="153"/>
      <c r="PRQ58" s="153"/>
      <c r="PRR58" s="153"/>
      <c r="PRS58" s="153"/>
      <c r="PRT58" s="153"/>
      <c r="PRU58" s="153"/>
      <c r="PRV58" s="153"/>
      <c r="PRW58" s="153"/>
      <c r="PRX58" s="153"/>
      <c r="PRY58" s="153"/>
      <c r="PRZ58" s="153"/>
      <c r="PSA58" s="153"/>
      <c r="PSB58" s="153"/>
      <c r="PSC58" s="153"/>
      <c r="PSD58" s="153"/>
      <c r="PSE58" s="153"/>
      <c r="PSF58" s="153"/>
      <c r="PSG58" s="153"/>
      <c r="PSH58" s="153"/>
      <c r="PSI58" s="153"/>
      <c r="PSJ58" s="153"/>
      <c r="PSK58" s="153"/>
      <c r="PSL58" s="153"/>
      <c r="PSM58" s="153"/>
      <c r="PSN58" s="153"/>
      <c r="PSO58" s="153"/>
      <c r="PSP58" s="153"/>
      <c r="PSQ58" s="153"/>
      <c r="PSR58" s="153"/>
      <c r="PSS58" s="153"/>
      <c r="PST58" s="153"/>
      <c r="PSU58" s="153"/>
      <c r="PSV58" s="153"/>
      <c r="PSW58" s="153"/>
      <c r="PSX58" s="153"/>
      <c r="PSY58" s="153"/>
      <c r="PSZ58" s="153"/>
      <c r="PTA58" s="153"/>
      <c r="PTB58" s="153"/>
      <c r="PTC58" s="153"/>
      <c r="PTD58" s="153"/>
      <c r="PTE58" s="153"/>
      <c r="PTF58" s="153"/>
      <c r="PTG58" s="153"/>
      <c r="PTH58" s="153"/>
      <c r="PTI58" s="153"/>
      <c r="PTJ58" s="153"/>
      <c r="PTK58" s="153"/>
      <c r="PTL58" s="153"/>
      <c r="PTM58" s="153"/>
      <c r="PTN58" s="153"/>
      <c r="PTO58" s="153"/>
      <c r="PTP58" s="153"/>
      <c r="PTQ58" s="153"/>
      <c r="PTR58" s="153"/>
      <c r="PTS58" s="153"/>
      <c r="PTT58" s="153"/>
      <c r="PTU58" s="153"/>
      <c r="PTV58" s="153"/>
      <c r="PTW58" s="153"/>
      <c r="PTX58" s="153"/>
      <c r="PTY58" s="153"/>
      <c r="PTZ58" s="153"/>
      <c r="PUA58" s="153"/>
      <c r="PUB58" s="153"/>
      <c r="PUC58" s="153"/>
      <c r="PUD58" s="153"/>
      <c r="PUE58" s="153"/>
      <c r="PUF58" s="153"/>
      <c r="PUG58" s="153"/>
      <c r="PUH58" s="153"/>
      <c r="PUI58" s="153"/>
      <c r="PUJ58" s="153"/>
      <c r="PUK58" s="153"/>
      <c r="PUL58" s="153"/>
      <c r="PUM58" s="153"/>
      <c r="PUN58" s="153"/>
      <c r="PUO58" s="153"/>
      <c r="PUP58" s="153"/>
      <c r="PUQ58" s="153"/>
      <c r="PUR58" s="153"/>
      <c r="PUS58" s="153"/>
      <c r="PUT58" s="153"/>
      <c r="PUU58" s="153"/>
      <c r="PUV58" s="153"/>
      <c r="PUW58" s="153"/>
      <c r="PUX58" s="153"/>
      <c r="PUY58" s="153"/>
      <c r="PUZ58" s="153"/>
      <c r="PVA58" s="153"/>
      <c r="PVB58" s="153"/>
      <c r="PVC58" s="153"/>
      <c r="PVD58" s="153"/>
      <c r="PVE58" s="153"/>
      <c r="PVF58" s="153"/>
      <c r="PVG58" s="153"/>
      <c r="PVH58" s="153"/>
      <c r="PVI58" s="153"/>
      <c r="PVJ58" s="153"/>
      <c r="PVK58" s="153"/>
      <c r="PVL58" s="153"/>
      <c r="PVM58" s="153"/>
      <c r="PVN58" s="153"/>
      <c r="PVO58" s="153"/>
      <c r="PVP58" s="153"/>
      <c r="PVQ58" s="153"/>
      <c r="PVR58" s="153"/>
      <c r="PVS58" s="153"/>
      <c r="PVT58" s="153"/>
      <c r="PVU58" s="153"/>
      <c r="PVV58" s="153"/>
      <c r="PVW58" s="153"/>
      <c r="PVX58" s="153"/>
      <c r="PVY58" s="153"/>
      <c r="PVZ58" s="153"/>
      <c r="PWA58" s="153"/>
      <c r="PWB58" s="153"/>
      <c r="PWC58" s="153"/>
      <c r="PWD58" s="153"/>
      <c r="PWE58" s="153"/>
      <c r="PWF58" s="153"/>
      <c r="PWG58" s="153"/>
      <c r="PWH58" s="153"/>
      <c r="PWI58" s="153"/>
      <c r="PWJ58" s="153"/>
      <c r="PWK58" s="153"/>
      <c r="PWL58" s="153"/>
      <c r="PWM58" s="153"/>
      <c r="PWN58" s="153"/>
      <c r="PWO58" s="153"/>
      <c r="PWP58" s="153"/>
      <c r="PWQ58" s="153"/>
      <c r="PWR58" s="153"/>
      <c r="PWS58" s="153"/>
      <c r="PWT58" s="153"/>
      <c r="PWU58" s="153"/>
      <c r="PWV58" s="153"/>
      <c r="PWW58" s="153"/>
      <c r="PWX58" s="153"/>
      <c r="PWY58" s="153"/>
      <c r="PWZ58" s="153"/>
      <c r="PXA58" s="153"/>
      <c r="PXB58" s="153"/>
      <c r="PXC58" s="153"/>
      <c r="PXD58" s="153"/>
      <c r="PXE58" s="153"/>
      <c r="PXF58" s="153"/>
      <c r="PXG58" s="153"/>
      <c r="PXH58" s="153"/>
      <c r="PXI58" s="153"/>
      <c r="PXJ58" s="153"/>
      <c r="PXK58" s="153"/>
      <c r="PXL58" s="153"/>
      <c r="PXM58" s="153"/>
      <c r="PXN58" s="153"/>
      <c r="PXO58" s="153"/>
      <c r="PXP58" s="153"/>
      <c r="PXQ58" s="153"/>
      <c r="PXR58" s="153"/>
      <c r="PXS58" s="153"/>
      <c r="PXT58" s="153"/>
      <c r="PXU58" s="153"/>
      <c r="PXV58" s="153"/>
      <c r="PXW58" s="153"/>
      <c r="PXX58" s="153"/>
      <c r="PXY58" s="153"/>
      <c r="PXZ58" s="153"/>
      <c r="PYA58" s="153"/>
      <c r="PYB58" s="153"/>
      <c r="PYC58" s="153"/>
      <c r="PYD58" s="153"/>
      <c r="PYE58" s="153"/>
      <c r="PYF58" s="153"/>
      <c r="PYG58" s="153"/>
      <c r="PYH58" s="153"/>
      <c r="PYI58" s="153"/>
      <c r="PYJ58" s="153"/>
      <c r="PYK58" s="153"/>
      <c r="PYL58" s="153"/>
      <c r="PYM58" s="153"/>
      <c r="PYN58" s="153"/>
      <c r="PYO58" s="153"/>
      <c r="PYP58" s="153"/>
      <c r="PYQ58" s="153"/>
      <c r="PYR58" s="153"/>
      <c r="PYS58" s="153"/>
      <c r="PYT58" s="153"/>
      <c r="PYU58" s="153"/>
      <c r="PYV58" s="153"/>
      <c r="PYW58" s="153"/>
      <c r="PYX58" s="153"/>
      <c r="PYY58" s="153"/>
      <c r="PYZ58" s="153"/>
      <c r="PZA58" s="153"/>
      <c r="PZB58" s="153"/>
      <c r="PZC58" s="153"/>
      <c r="PZD58" s="153"/>
      <c r="PZE58" s="153"/>
      <c r="PZF58" s="153"/>
      <c r="PZG58" s="153"/>
      <c r="PZH58" s="153"/>
      <c r="PZI58" s="153"/>
      <c r="PZJ58" s="153"/>
      <c r="PZK58" s="153"/>
      <c r="PZL58" s="153"/>
      <c r="PZM58" s="153"/>
      <c r="PZN58" s="153"/>
      <c r="PZO58" s="153"/>
      <c r="PZP58" s="153"/>
      <c r="PZQ58" s="153"/>
      <c r="PZR58" s="153"/>
      <c r="PZS58" s="153"/>
      <c r="PZT58" s="153"/>
      <c r="PZU58" s="153"/>
      <c r="PZV58" s="153"/>
      <c r="PZW58" s="153"/>
      <c r="PZX58" s="153"/>
      <c r="PZY58" s="153"/>
      <c r="PZZ58" s="153"/>
      <c r="QAA58" s="153"/>
      <c r="QAB58" s="153"/>
      <c r="QAC58" s="153"/>
      <c r="QAD58" s="153"/>
      <c r="QAE58" s="153"/>
      <c r="QAF58" s="153"/>
      <c r="QAG58" s="153"/>
      <c r="QAH58" s="153"/>
      <c r="QAI58" s="153"/>
      <c r="QAJ58" s="153"/>
      <c r="QAK58" s="153"/>
      <c r="QAL58" s="153"/>
      <c r="QAM58" s="153"/>
      <c r="QAN58" s="153"/>
      <c r="QAO58" s="153"/>
      <c r="QAP58" s="153"/>
      <c r="QAQ58" s="153"/>
      <c r="QAR58" s="153"/>
      <c r="QAS58" s="153"/>
      <c r="QAT58" s="153"/>
      <c r="QAU58" s="153"/>
      <c r="QAV58" s="153"/>
      <c r="QAW58" s="153"/>
      <c r="QAX58" s="153"/>
      <c r="QAY58" s="153"/>
      <c r="QAZ58" s="153"/>
      <c r="QBA58" s="153"/>
      <c r="QBB58" s="153"/>
      <c r="QBC58" s="153"/>
      <c r="QBD58" s="153"/>
      <c r="QBE58" s="153"/>
      <c r="QBF58" s="153"/>
      <c r="QBG58" s="153"/>
      <c r="QBH58" s="153"/>
      <c r="QBI58" s="153"/>
      <c r="QBJ58" s="153"/>
      <c r="QBK58" s="153"/>
      <c r="QBL58" s="153"/>
      <c r="QBM58" s="153"/>
      <c r="QBN58" s="153"/>
      <c r="QBO58" s="153"/>
      <c r="QBP58" s="153"/>
      <c r="QBQ58" s="153"/>
      <c r="QBR58" s="153"/>
      <c r="QBS58" s="153"/>
      <c r="QBT58" s="153"/>
      <c r="QBU58" s="153"/>
      <c r="QBV58" s="153"/>
      <c r="QBW58" s="153"/>
      <c r="QBX58" s="153"/>
      <c r="QBY58" s="153"/>
      <c r="QBZ58" s="153"/>
      <c r="QCA58" s="153"/>
      <c r="QCB58" s="153"/>
      <c r="QCC58" s="153"/>
      <c r="QCD58" s="153"/>
      <c r="QCE58" s="153"/>
      <c r="QCF58" s="153"/>
      <c r="QCG58" s="153"/>
      <c r="QCH58" s="153"/>
      <c r="QCI58" s="153"/>
      <c r="QCJ58" s="153"/>
      <c r="QCK58" s="153"/>
      <c r="QCL58" s="153"/>
      <c r="QCM58" s="153"/>
      <c r="QCN58" s="153"/>
      <c r="QCO58" s="153"/>
      <c r="QCP58" s="153"/>
      <c r="QCQ58" s="153"/>
      <c r="QCR58" s="153"/>
      <c r="QCS58" s="153"/>
      <c r="QCT58" s="153"/>
      <c r="QCU58" s="153"/>
      <c r="QCV58" s="153"/>
      <c r="QCW58" s="153"/>
      <c r="QCX58" s="153"/>
      <c r="QCY58" s="153"/>
      <c r="QCZ58" s="153"/>
      <c r="QDA58" s="153"/>
      <c r="QDB58" s="153"/>
      <c r="QDC58" s="153"/>
      <c r="QDD58" s="153"/>
      <c r="QDE58" s="153"/>
      <c r="QDF58" s="153"/>
      <c r="QDG58" s="153"/>
      <c r="QDH58" s="153"/>
      <c r="QDI58" s="153"/>
      <c r="QDJ58" s="153"/>
      <c r="QDK58" s="153"/>
      <c r="QDL58" s="153"/>
      <c r="QDM58" s="153"/>
      <c r="QDN58" s="153"/>
      <c r="QDO58" s="153"/>
      <c r="QDP58" s="153"/>
      <c r="QDQ58" s="153"/>
      <c r="QDR58" s="153"/>
      <c r="QDS58" s="153"/>
      <c r="QDT58" s="153"/>
      <c r="QDU58" s="153"/>
      <c r="QDV58" s="153"/>
      <c r="QDW58" s="153"/>
      <c r="QDX58" s="153"/>
      <c r="QDY58" s="153"/>
      <c r="QDZ58" s="153"/>
      <c r="QEA58" s="153"/>
      <c r="QEB58" s="153"/>
      <c r="QEC58" s="153"/>
      <c r="QED58" s="153"/>
      <c r="QEE58" s="153"/>
      <c r="QEF58" s="153"/>
      <c r="QEG58" s="153"/>
      <c r="QEH58" s="153"/>
      <c r="QEI58" s="153"/>
      <c r="QEJ58" s="153"/>
      <c r="QEK58" s="153"/>
      <c r="QEL58" s="153"/>
      <c r="QEM58" s="153"/>
      <c r="QEN58" s="153"/>
      <c r="QEO58" s="153"/>
      <c r="QEP58" s="153"/>
      <c r="QEQ58" s="153"/>
      <c r="QER58" s="153"/>
      <c r="QES58" s="153"/>
      <c r="QET58" s="153"/>
      <c r="QEU58" s="153"/>
      <c r="QEV58" s="153"/>
      <c r="QEW58" s="153"/>
      <c r="QEX58" s="153"/>
      <c r="QEY58" s="153"/>
      <c r="QEZ58" s="153"/>
      <c r="QFA58" s="153"/>
      <c r="QFB58" s="153"/>
      <c r="QFC58" s="153"/>
      <c r="QFD58" s="153"/>
      <c r="QFE58" s="153"/>
      <c r="QFF58" s="153"/>
      <c r="QFG58" s="153"/>
      <c r="QFH58" s="153"/>
      <c r="QFI58" s="153"/>
      <c r="QFJ58" s="153"/>
      <c r="QFK58" s="153"/>
      <c r="QFL58" s="153"/>
      <c r="QFM58" s="153"/>
      <c r="QFN58" s="153"/>
      <c r="QFO58" s="153"/>
      <c r="QFP58" s="153"/>
      <c r="QFQ58" s="153"/>
      <c r="QFR58" s="153"/>
      <c r="QFS58" s="153"/>
      <c r="QFT58" s="153"/>
      <c r="QFU58" s="153"/>
      <c r="QFV58" s="153"/>
      <c r="QFW58" s="153"/>
      <c r="QFX58" s="153"/>
      <c r="QFY58" s="153"/>
      <c r="QFZ58" s="153"/>
      <c r="QGA58" s="153"/>
      <c r="QGB58" s="153"/>
      <c r="QGC58" s="153"/>
      <c r="QGD58" s="153"/>
      <c r="QGE58" s="153"/>
      <c r="QGF58" s="153"/>
      <c r="QGG58" s="153"/>
      <c r="QGH58" s="153"/>
      <c r="QGI58" s="153"/>
      <c r="QGJ58" s="153"/>
      <c r="QGK58" s="153"/>
      <c r="QGL58" s="153"/>
      <c r="QGM58" s="153"/>
      <c r="QGN58" s="153"/>
      <c r="QGO58" s="153"/>
      <c r="QGP58" s="153"/>
      <c r="QGQ58" s="153"/>
      <c r="QGR58" s="153"/>
      <c r="QGS58" s="153"/>
      <c r="QGT58" s="153"/>
      <c r="QGU58" s="153"/>
      <c r="QGV58" s="153"/>
      <c r="QGW58" s="153"/>
      <c r="QGX58" s="153"/>
      <c r="QGY58" s="153"/>
      <c r="QGZ58" s="153"/>
      <c r="QHA58" s="153"/>
      <c r="QHB58" s="153"/>
      <c r="QHC58" s="153"/>
      <c r="QHD58" s="153"/>
      <c r="QHE58" s="153"/>
      <c r="QHF58" s="153"/>
      <c r="QHG58" s="153"/>
      <c r="QHH58" s="153"/>
      <c r="QHI58" s="153"/>
      <c r="QHJ58" s="153"/>
      <c r="QHK58" s="153"/>
      <c r="QHL58" s="153"/>
      <c r="QHM58" s="153"/>
      <c r="QHN58" s="153"/>
      <c r="QHO58" s="153"/>
      <c r="QHP58" s="153"/>
      <c r="QHQ58" s="153"/>
      <c r="QHR58" s="153"/>
      <c r="QHS58" s="153"/>
      <c r="QHT58" s="153"/>
      <c r="QHU58" s="153"/>
      <c r="QHV58" s="153"/>
      <c r="QHW58" s="153"/>
      <c r="QHX58" s="153"/>
      <c r="QHY58" s="153"/>
      <c r="QHZ58" s="153"/>
      <c r="QIA58" s="153"/>
      <c r="QIB58" s="153"/>
      <c r="QIC58" s="153"/>
      <c r="QID58" s="153"/>
      <c r="QIE58" s="153"/>
      <c r="QIF58" s="153"/>
      <c r="QIG58" s="153"/>
      <c r="QIH58" s="153"/>
      <c r="QII58" s="153"/>
      <c r="QIJ58" s="153"/>
      <c r="QIK58" s="153"/>
      <c r="QIL58" s="153"/>
      <c r="QIM58" s="153"/>
      <c r="QIN58" s="153"/>
      <c r="QIO58" s="153"/>
      <c r="QIP58" s="153"/>
      <c r="QIQ58" s="153"/>
      <c r="QIR58" s="153"/>
      <c r="QIS58" s="153"/>
      <c r="QIT58" s="153"/>
      <c r="QIU58" s="153"/>
      <c r="QIV58" s="153"/>
      <c r="QIW58" s="153"/>
      <c r="QIX58" s="153"/>
      <c r="QIY58" s="153"/>
      <c r="QIZ58" s="153"/>
      <c r="QJA58" s="153"/>
      <c r="QJB58" s="153"/>
      <c r="QJC58" s="153"/>
      <c r="QJD58" s="153"/>
      <c r="QJE58" s="153"/>
      <c r="QJF58" s="153"/>
      <c r="QJG58" s="153"/>
      <c r="QJH58" s="153"/>
      <c r="QJI58" s="153"/>
      <c r="QJJ58" s="153"/>
      <c r="QJK58" s="153"/>
      <c r="QJL58" s="153"/>
      <c r="QJM58" s="153"/>
      <c r="QJN58" s="153"/>
      <c r="QJO58" s="153"/>
      <c r="QJP58" s="153"/>
      <c r="QJQ58" s="153"/>
      <c r="QJR58" s="153"/>
      <c r="QJS58" s="153"/>
      <c r="QJT58" s="153"/>
      <c r="QJU58" s="153"/>
      <c r="QJV58" s="153"/>
      <c r="QJW58" s="153"/>
      <c r="QJX58" s="153"/>
      <c r="QJY58" s="153"/>
      <c r="QJZ58" s="153"/>
      <c r="QKA58" s="153"/>
      <c r="QKB58" s="153"/>
      <c r="QKC58" s="153"/>
      <c r="QKD58" s="153"/>
      <c r="QKE58" s="153"/>
      <c r="QKF58" s="153"/>
      <c r="QKG58" s="153"/>
      <c r="QKH58" s="153"/>
      <c r="QKI58" s="153"/>
      <c r="QKJ58" s="153"/>
      <c r="QKK58" s="153"/>
      <c r="QKL58" s="153"/>
      <c r="QKM58" s="153"/>
      <c r="QKN58" s="153"/>
      <c r="QKO58" s="153"/>
      <c r="QKP58" s="153"/>
      <c r="QKQ58" s="153"/>
      <c r="QKR58" s="153"/>
      <c r="QKS58" s="153"/>
      <c r="QKT58" s="153"/>
      <c r="QKU58" s="153"/>
      <c r="QKV58" s="153"/>
      <c r="QKW58" s="153"/>
      <c r="QKX58" s="153"/>
      <c r="QKY58" s="153"/>
      <c r="QKZ58" s="153"/>
      <c r="QLA58" s="153"/>
      <c r="QLB58" s="153"/>
      <c r="QLC58" s="153"/>
      <c r="QLD58" s="153"/>
      <c r="QLE58" s="153"/>
      <c r="QLF58" s="153"/>
      <c r="QLG58" s="153"/>
      <c r="QLH58" s="153"/>
      <c r="QLI58" s="153"/>
      <c r="QLJ58" s="153"/>
      <c r="QLK58" s="153"/>
      <c r="QLL58" s="153"/>
      <c r="QLM58" s="153"/>
      <c r="QLN58" s="153"/>
      <c r="QLO58" s="153"/>
      <c r="QLP58" s="153"/>
      <c r="QLQ58" s="153"/>
      <c r="QLR58" s="153"/>
      <c r="QLS58" s="153"/>
      <c r="QLT58" s="153"/>
      <c r="QLU58" s="153"/>
      <c r="QLV58" s="153"/>
      <c r="QLW58" s="153"/>
      <c r="QLX58" s="153"/>
      <c r="QLY58" s="153"/>
      <c r="QLZ58" s="153"/>
      <c r="QMA58" s="153"/>
      <c r="QMB58" s="153"/>
      <c r="QMC58" s="153"/>
      <c r="QMD58" s="153"/>
      <c r="QME58" s="153"/>
      <c r="QMF58" s="153"/>
      <c r="QMG58" s="153"/>
      <c r="QMH58" s="153"/>
      <c r="QMI58" s="153"/>
      <c r="QMJ58" s="153"/>
      <c r="QMK58" s="153"/>
      <c r="QML58" s="153"/>
      <c r="QMM58" s="153"/>
      <c r="QMN58" s="153"/>
      <c r="QMO58" s="153"/>
      <c r="QMP58" s="153"/>
      <c r="QMQ58" s="153"/>
      <c r="QMR58" s="153"/>
      <c r="QMS58" s="153"/>
      <c r="QMT58" s="153"/>
      <c r="QMU58" s="153"/>
      <c r="QMV58" s="153"/>
      <c r="QMW58" s="153"/>
      <c r="QMX58" s="153"/>
      <c r="QMY58" s="153"/>
      <c r="QMZ58" s="153"/>
      <c r="QNA58" s="153"/>
      <c r="QNB58" s="153"/>
      <c r="QNC58" s="153"/>
      <c r="QND58" s="153"/>
      <c r="QNE58" s="153"/>
      <c r="QNF58" s="153"/>
      <c r="QNG58" s="153"/>
      <c r="QNH58" s="153"/>
      <c r="QNI58" s="153"/>
      <c r="QNJ58" s="153"/>
      <c r="QNK58" s="153"/>
      <c r="QNL58" s="153"/>
      <c r="QNM58" s="153"/>
      <c r="QNN58" s="153"/>
      <c r="QNO58" s="153"/>
      <c r="QNP58" s="153"/>
      <c r="QNQ58" s="153"/>
      <c r="QNR58" s="153"/>
      <c r="QNS58" s="153"/>
      <c r="QNT58" s="153"/>
      <c r="QNU58" s="153"/>
      <c r="QNV58" s="153"/>
      <c r="QNW58" s="153"/>
      <c r="QNX58" s="153"/>
      <c r="QNY58" s="153"/>
      <c r="QNZ58" s="153"/>
      <c r="QOA58" s="153"/>
      <c r="QOB58" s="153"/>
      <c r="QOC58" s="153"/>
      <c r="QOD58" s="153"/>
      <c r="QOE58" s="153"/>
      <c r="QOF58" s="153"/>
      <c r="QOG58" s="153"/>
      <c r="QOH58" s="153"/>
      <c r="QOI58" s="153"/>
      <c r="QOJ58" s="153"/>
      <c r="QOK58" s="153"/>
      <c r="QOL58" s="153"/>
      <c r="QOM58" s="153"/>
      <c r="QON58" s="153"/>
      <c r="QOO58" s="153"/>
      <c r="QOP58" s="153"/>
      <c r="QOQ58" s="153"/>
      <c r="QOR58" s="153"/>
      <c r="QOS58" s="153"/>
      <c r="QOT58" s="153"/>
      <c r="QOU58" s="153"/>
      <c r="QOV58" s="153"/>
      <c r="QOW58" s="153"/>
      <c r="QOX58" s="153"/>
      <c r="QOY58" s="153"/>
      <c r="QOZ58" s="153"/>
      <c r="QPA58" s="153"/>
      <c r="QPB58" s="153"/>
      <c r="QPC58" s="153"/>
      <c r="QPD58" s="153"/>
      <c r="QPE58" s="153"/>
      <c r="QPF58" s="153"/>
      <c r="QPG58" s="153"/>
      <c r="QPH58" s="153"/>
      <c r="QPI58" s="153"/>
      <c r="QPJ58" s="153"/>
      <c r="QPK58" s="153"/>
      <c r="QPL58" s="153"/>
      <c r="QPM58" s="153"/>
      <c r="QPN58" s="153"/>
      <c r="QPO58" s="153"/>
      <c r="QPP58" s="153"/>
      <c r="QPQ58" s="153"/>
      <c r="QPR58" s="153"/>
      <c r="QPS58" s="153"/>
      <c r="QPT58" s="153"/>
      <c r="QPU58" s="153"/>
      <c r="QPV58" s="153"/>
      <c r="QPW58" s="153"/>
      <c r="QPX58" s="153"/>
      <c r="QPY58" s="153"/>
      <c r="QPZ58" s="153"/>
      <c r="QQA58" s="153"/>
      <c r="QQB58" s="153"/>
      <c r="QQC58" s="153"/>
      <c r="QQD58" s="153"/>
      <c r="QQE58" s="153"/>
      <c r="QQF58" s="153"/>
      <c r="QQG58" s="153"/>
      <c r="QQH58" s="153"/>
      <c r="QQI58" s="153"/>
      <c r="QQJ58" s="153"/>
      <c r="QQK58" s="153"/>
      <c r="QQL58" s="153"/>
      <c r="QQM58" s="153"/>
      <c r="QQN58" s="153"/>
      <c r="QQO58" s="153"/>
      <c r="QQP58" s="153"/>
      <c r="QQQ58" s="153"/>
      <c r="QQR58" s="153"/>
      <c r="QQS58" s="153"/>
      <c r="QQT58" s="153"/>
      <c r="QQU58" s="153"/>
      <c r="QQV58" s="153"/>
      <c r="QQW58" s="153"/>
      <c r="QQX58" s="153"/>
      <c r="QQY58" s="153"/>
      <c r="QQZ58" s="153"/>
      <c r="QRA58" s="153"/>
      <c r="QRB58" s="153"/>
      <c r="QRC58" s="153"/>
      <c r="QRD58" s="153"/>
      <c r="QRE58" s="153"/>
      <c r="QRF58" s="153"/>
      <c r="QRG58" s="153"/>
      <c r="QRH58" s="153"/>
      <c r="QRI58" s="153"/>
      <c r="QRJ58" s="153"/>
      <c r="QRK58" s="153"/>
      <c r="QRL58" s="153"/>
      <c r="QRM58" s="153"/>
      <c r="QRN58" s="153"/>
      <c r="QRO58" s="153"/>
      <c r="QRP58" s="153"/>
      <c r="QRQ58" s="153"/>
      <c r="QRR58" s="153"/>
      <c r="QRS58" s="153"/>
      <c r="QRT58" s="153"/>
      <c r="QRU58" s="153"/>
      <c r="QRV58" s="153"/>
      <c r="QRW58" s="153"/>
      <c r="QRX58" s="153"/>
      <c r="QRY58" s="153"/>
      <c r="QRZ58" s="153"/>
      <c r="QSA58" s="153"/>
      <c r="QSB58" s="153"/>
      <c r="QSC58" s="153"/>
      <c r="QSD58" s="153"/>
      <c r="QSE58" s="153"/>
      <c r="QSF58" s="153"/>
      <c r="QSG58" s="153"/>
      <c r="QSH58" s="153"/>
      <c r="QSI58" s="153"/>
      <c r="QSJ58" s="153"/>
      <c r="QSK58" s="153"/>
      <c r="QSL58" s="153"/>
      <c r="QSM58" s="153"/>
      <c r="QSN58" s="153"/>
      <c r="QSO58" s="153"/>
      <c r="QSP58" s="153"/>
      <c r="QSQ58" s="153"/>
      <c r="QSR58" s="153"/>
      <c r="QSS58" s="153"/>
      <c r="QST58" s="153"/>
      <c r="QSU58" s="153"/>
      <c r="QSV58" s="153"/>
      <c r="QSW58" s="153"/>
      <c r="QSX58" s="153"/>
      <c r="QSY58" s="153"/>
      <c r="QSZ58" s="153"/>
      <c r="QTA58" s="153"/>
      <c r="QTB58" s="153"/>
      <c r="QTC58" s="153"/>
      <c r="QTD58" s="153"/>
      <c r="QTE58" s="153"/>
      <c r="QTF58" s="153"/>
      <c r="QTG58" s="153"/>
      <c r="QTH58" s="153"/>
      <c r="QTI58" s="153"/>
      <c r="QTJ58" s="153"/>
      <c r="QTK58" s="153"/>
      <c r="QTL58" s="153"/>
      <c r="QTM58" s="153"/>
      <c r="QTN58" s="153"/>
      <c r="QTO58" s="153"/>
      <c r="QTP58" s="153"/>
      <c r="QTQ58" s="153"/>
      <c r="QTR58" s="153"/>
      <c r="QTS58" s="153"/>
      <c r="QTT58" s="153"/>
      <c r="QTU58" s="153"/>
      <c r="QTV58" s="153"/>
      <c r="QTW58" s="153"/>
      <c r="QTX58" s="153"/>
      <c r="QTY58" s="153"/>
      <c r="QTZ58" s="153"/>
      <c r="QUA58" s="153"/>
      <c r="QUB58" s="153"/>
      <c r="QUC58" s="153"/>
      <c r="QUD58" s="153"/>
      <c r="QUE58" s="153"/>
      <c r="QUF58" s="153"/>
      <c r="QUG58" s="153"/>
      <c r="QUH58" s="153"/>
      <c r="QUI58" s="153"/>
      <c r="QUJ58" s="153"/>
      <c r="QUK58" s="153"/>
      <c r="QUL58" s="153"/>
      <c r="QUM58" s="153"/>
      <c r="QUN58" s="153"/>
      <c r="QUO58" s="153"/>
      <c r="QUP58" s="153"/>
      <c r="QUQ58" s="153"/>
      <c r="QUR58" s="153"/>
      <c r="QUS58" s="153"/>
      <c r="QUT58" s="153"/>
      <c r="QUU58" s="153"/>
      <c r="QUV58" s="153"/>
      <c r="QUW58" s="153"/>
      <c r="QUX58" s="153"/>
      <c r="QUY58" s="153"/>
      <c r="QUZ58" s="153"/>
      <c r="QVA58" s="153"/>
      <c r="QVB58" s="153"/>
      <c r="QVC58" s="153"/>
      <c r="QVD58" s="153"/>
      <c r="QVE58" s="153"/>
      <c r="QVF58" s="153"/>
      <c r="QVG58" s="153"/>
      <c r="QVH58" s="153"/>
      <c r="QVI58" s="153"/>
      <c r="QVJ58" s="153"/>
      <c r="QVK58" s="153"/>
      <c r="QVL58" s="153"/>
      <c r="QVM58" s="153"/>
      <c r="QVN58" s="153"/>
      <c r="QVO58" s="153"/>
      <c r="QVP58" s="153"/>
      <c r="QVQ58" s="153"/>
      <c r="QVR58" s="153"/>
      <c r="QVS58" s="153"/>
      <c r="QVT58" s="153"/>
      <c r="QVU58" s="153"/>
      <c r="QVV58" s="153"/>
      <c r="QVW58" s="153"/>
      <c r="QVX58" s="153"/>
      <c r="QVY58" s="153"/>
      <c r="QVZ58" s="153"/>
      <c r="QWA58" s="153"/>
      <c r="QWB58" s="153"/>
      <c r="QWC58" s="153"/>
      <c r="QWD58" s="153"/>
      <c r="QWE58" s="153"/>
      <c r="QWF58" s="153"/>
      <c r="QWG58" s="153"/>
      <c r="QWH58" s="153"/>
      <c r="QWI58" s="153"/>
      <c r="QWJ58" s="153"/>
      <c r="QWK58" s="153"/>
      <c r="QWL58" s="153"/>
      <c r="QWM58" s="153"/>
      <c r="QWN58" s="153"/>
      <c r="QWO58" s="153"/>
      <c r="QWP58" s="153"/>
      <c r="QWQ58" s="153"/>
      <c r="QWR58" s="153"/>
      <c r="QWS58" s="153"/>
      <c r="QWT58" s="153"/>
      <c r="QWU58" s="153"/>
      <c r="QWV58" s="153"/>
      <c r="QWW58" s="153"/>
      <c r="QWX58" s="153"/>
      <c r="QWY58" s="153"/>
      <c r="QWZ58" s="153"/>
      <c r="QXA58" s="153"/>
      <c r="QXB58" s="153"/>
      <c r="QXC58" s="153"/>
      <c r="QXD58" s="153"/>
      <c r="QXE58" s="153"/>
      <c r="QXF58" s="153"/>
      <c r="QXG58" s="153"/>
      <c r="QXH58" s="153"/>
      <c r="QXI58" s="153"/>
      <c r="QXJ58" s="153"/>
      <c r="QXK58" s="153"/>
      <c r="QXL58" s="153"/>
      <c r="QXM58" s="153"/>
      <c r="QXN58" s="153"/>
      <c r="QXO58" s="153"/>
      <c r="QXP58" s="153"/>
      <c r="QXQ58" s="153"/>
      <c r="QXR58" s="153"/>
      <c r="QXS58" s="153"/>
      <c r="QXT58" s="153"/>
      <c r="QXU58" s="153"/>
      <c r="QXV58" s="153"/>
      <c r="QXW58" s="153"/>
      <c r="QXX58" s="153"/>
      <c r="QXY58" s="153"/>
      <c r="QXZ58" s="153"/>
      <c r="QYA58" s="153"/>
      <c r="QYB58" s="153"/>
      <c r="QYC58" s="153"/>
      <c r="QYD58" s="153"/>
      <c r="QYE58" s="153"/>
      <c r="QYF58" s="153"/>
      <c r="QYG58" s="153"/>
      <c r="QYH58" s="153"/>
      <c r="QYI58" s="153"/>
      <c r="QYJ58" s="153"/>
      <c r="QYK58" s="153"/>
      <c r="QYL58" s="153"/>
      <c r="QYM58" s="153"/>
      <c r="QYN58" s="153"/>
      <c r="QYO58" s="153"/>
      <c r="QYP58" s="153"/>
      <c r="QYQ58" s="153"/>
      <c r="QYR58" s="153"/>
      <c r="QYS58" s="153"/>
      <c r="QYT58" s="153"/>
      <c r="QYU58" s="153"/>
      <c r="QYV58" s="153"/>
      <c r="QYW58" s="153"/>
      <c r="QYX58" s="153"/>
      <c r="QYY58" s="153"/>
      <c r="QYZ58" s="153"/>
      <c r="QZA58" s="153"/>
      <c r="QZB58" s="153"/>
      <c r="QZC58" s="153"/>
      <c r="QZD58" s="153"/>
      <c r="QZE58" s="153"/>
      <c r="QZF58" s="153"/>
      <c r="QZG58" s="153"/>
      <c r="QZH58" s="153"/>
      <c r="QZI58" s="153"/>
      <c r="QZJ58" s="153"/>
      <c r="QZK58" s="153"/>
      <c r="QZL58" s="153"/>
      <c r="QZM58" s="153"/>
      <c r="QZN58" s="153"/>
      <c r="QZO58" s="153"/>
      <c r="QZP58" s="153"/>
      <c r="QZQ58" s="153"/>
      <c r="QZR58" s="153"/>
      <c r="QZS58" s="153"/>
      <c r="QZT58" s="153"/>
      <c r="QZU58" s="153"/>
      <c r="QZV58" s="153"/>
      <c r="QZW58" s="153"/>
      <c r="QZX58" s="153"/>
      <c r="QZY58" s="153"/>
      <c r="QZZ58" s="153"/>
      <c r="RAA58" s="153"/>
      <c r="RAB58" s="153"/>
      <c r="RAC58" s="153"/>
      <c r="RAD58" s="153"/>
      <c r="RAE58" s="153"/>
      <c r="RAF58" s="153"/>
      <c r="RAG58" s="153"/>
      <c r="RAH58" s="153"/>
      <c r="RAI58" s="153"/>
      <c r="RAJ58" s="153"/>
      <c r="RAK58" s="153"/>
      <c r="RAL58" s="153"/>
      <c r="RAM58" s="153"/>
      <c r="RAN58" s="153"/>
      <c r="RAO58" s="153"/>
      <c r="RAP58" s="153"/>
      <c r="RAQ58" s="153"/>
      <c r="RAR58" s="153"/>
      <c r="RAS58" s="153"/>
      <c r="RAT58" s="153"/>
      <c r="RAU58" s="153"/>
      <c r="RAV58" s="153"/>
      <c r="RAW58" s="153"/>
      <c r="RAX58" s="153"/>
      <c r="RAY58" s="153"/>
      <c r="RAZ58" s="153"/>
      <c r="RBA58" s="153"/>
      <c r="RBB58" s="153"/>
      <c r="RBC58" s="153"/>
      <c r="RBD58" s="153"/>
      <c r="RBE58" s="153"/>
      <c r="RBF58" s="153"/>
      <c r="RBG58" s="153"/>
      <c r="RBH58" s="153"/>
      <c r="RBI58" s="153"/>
      <c r="RBJ58" s="153"/>
      <c r="RBK58" s="153"/>
      <c r="RBL58" s="153"/>
      <c r="RBM58" s="153"/>
      <c r="RBN58" s="153"/>
      <c r="RBO58" s="153"/>
      <c r="RBP58" s="153"/>
      <c r="RBQ58" s="153"/>
      <c r="RBR58" s="153"/>
      <c r="RBS58" s="153"/>
      <c r="RBT58" s="153"/>
      <c r="RBU58" s="153"/>
      <c r="RBV58" s="153"/>
      <c r="RBW58" s="153"/>
      <c r="RBX58" s="153"/>
      <c r="RBY58" s="153"/>
      <c r="RBZ58" s="153"/>
      <c r="RCA58" s="153"/>
      <c r="RCB58" s="153"/>
      <c r="RCC58" s="153"/>
      <c r="RCD58" s="153"/>
      <c r="RCE58" s="153"/>
      <c r="RCF58" s="153"/>
      <c r="RCG58" s="153"/>
      <c r="RCH58" s="153"/>
      <c r="RCI58" s="153"/>
      <c r="RCJ58" s="153"/>
      <c r="RCK58" s="153"/>
      <c r="RCL58" s="153"/>
      <c r="RCM58" s="153"/>
      <c r="RCN58" s="153"/>
      <c r="RCO58" s="153"/>
      <c r="RCP58" s="153"/>
      <c r="RCQ58" s="153"/>
      <c r="RCR58" s="153"/>
      <c r="RCS58" s="153"/>
      <c r="RCT58" s="153"/>
      <c r="RCU58" s="153"/>
      <c r="RCV58" s="153"/>
      <c r="RCW58" s="153"/>
      <c r="RCX58" s="153"/>
      <c r="RCY58" s="153"/>
      <c r="RCZ58" s="153"/>
      <c r="RDA58" s="153"/>
      <c r="RDB58" s="153"/>
      <c r="RDC58" s="153"/>
      <c r="RDD58" s="153"/>
      <c r="RDE58" s="153"/>
      <c r="RDF58" s="153"/>
      <c r="RDG58" s="153"/>
      <c r="RDH58" s="153"/>
      <c r="RDI58" s="153"/>
      <c r="RDJ58" s="153"/>
      <c r="RDK58" s="153"/>
      <c r="RDL58" s="153"/>
      <c r="RDM58" s="153"/>
      <c r="RDN58" s="153"/>
      <c r="RDO58" s="153"/>
      <c r="RDP58" s="153"/>
      <c r="RDQ58" s="153"/>
      <c r="RDR58" s="153"/>
      <c r="RDS58" s="153"/>
      <c r="RDT58" s="153"/>
      <c r="RDU58" s="153"/>
      <c r="RDV58" s="153"/>
      <c r="RDW58" s="153"/>
      <c r="RDX58" s="153"/>
      <c r="RDY58" s="153"/>
      <c r="RDZ58" s="153"/>
      <c r="REA58" s="153"/>
      <c r="REB58" s="153"/>
      <c r="REC58" s="153"/>
      <c r="RED58" s="153"/>
      <c r="REE58" s="153"/>
      <c r="REF58" s="153"/>
      <c r="REG58" s="153"/>
      <c r="REH58" s="153"/>
      <c r="REI58" s="153"/>
      <c r="REJ58" s="153"/>
      <c r="REK58" s="153"/>
      <c r="REL58" s="153"/>
      <c r="REM58" s="153"/>
      <c r="REN58" s="153"/>
      <c r="REO58" s="153"/>
      <c r="REP58" s="153"/>
      <c r="REQ58" s="153"/>
      <c r="RER58" s="153"/>
      <c r="RES58" s="153"/>
      <c r="RET58" s="153"/>
      <c r="REU58" s="153"/>
      <c r="REV58" s="153"/>
      <c r="REW58" s="153"/>
      <c r="REX58" s="153"/>
      <c r="REY58" s="153"/>
      <c r="REZ58" s="153"/>
      <c r="RFA58" s="153"/>
      <c r="RFB58" s="153"/>
      <c r="RFC58" s="153"/>
      <c r="RFD58" s="153"/>
      <c r="RFE58" s="153"/>
      <c r="RFF58" s="153"/>
      <c r="RFG58" s="153"/>
      <c r="RFH58" s="153"/>
      <c r="RFI58" s="153"/>
      <c r="RFJ58" s="153"/>
      <c r="RFK58" s="153"/>
      <c r="RFL58" s="153"/>
      <c r="RFM58" s="153"/>
      <c r="RFN58" s="153"/>
      <c r="RFO58" s="153"/>
      <c r="RFP58" s="153"/>
      <c r="RFQ58" s="153"/>
      <c r="RFR58" s="153"/>
      <c r="RFS58" s="153"/>
      <c r="RFT58" s="153"/>
      <c r="RFU58" s="153"/>
      <c r="RFV58" s="153"/>
      <c r="RFW58" s="153"/>
      <c r="RFX58" s="153"/>
      <c r="RFY58" s="153"/>
      <c r="RFZ58" s="153"/>
      <c r="RGA58" s="153"/>
      <c r="RGB58" s="153"/>
      <c r="RGC58" s="153"/>
      <c r="RGD58" s="153"/>
      <c r="RGE58" s="153"/>
      <c r="RGF58" s="153"/>
      <c r="RGG58" s="153"/>
      <c r="RGH58" s="153"/>
      <c r="RGI58" s="153"/>
      <c r="RGJ58" s="153"/>
      <c r="RGK58" s="153"/>
      <c r="RGL58" s="153"/>
      <c r="RGM58" s="153"/>
      <c r="RGN58" s="153"/>
      <c r="RGO58" s="153"/>
      <c r="RGP58" s="153"/>
      <c r="RGQ58" s="153"/>
      <c r="RGR58" s="153"/>
      <c r="RGS58" s="153"/>
      <c r="RGT58" s="153"/>
      <c r="RGU58" s="153"/>
      <c r="RGV58" s="153"/>
      <c r="RGW58" s="153"/>
      <c r="RGX58" s="153"/>
      <c r="RGY58" s="153"/>
      <c r="RGZ58" s="153"/>
      <c r="RHA58" s="153"/>
      <c r="RHB58" s="153"/>
      <c r="RHC58" s="153"/>
      <c r="RHD58" s="153"/>
      <c r="RHE58" s="153"/>
      <c r="RHF58" s="153"/>
      <c r="RHG58" s="153"/>
      <c r="RHH58" s="153"/>
      <c r="RHI58" s="153"/>
      <c r="RHJ58" s="153"/>
      <c r="RHK58" s="153"/>
      <c r="RHL58" s="153"/>
      <c r="RHM58" s="153"/>
      <c r="RHN58" s="153"/>
      <c r="RHO58" s="153"/>
      <c r="RHP58" s="153"/>
      <c r="RHQ58" s="153"/>
      <c r="RHR58" s="153"/>
      <c r="RHS58" s="153"/>
      <c r="RHT58" s="153"/>
      <c r="RHU58" s="153"/>
      <c r="RHV58" s="153"/>
      <c r="RHW58" s="153"/>
      <c r="RHX58" s="153"/>
      <c r="RHY58" s="153"/>
      <c r="RHZ58" s="153"/>
      <c r="RIA58" s="153"/>
      <c r="RIB58" s="153"/>
      <c r="RIC58" s="153"/>
      <c r="RID58" s="153"/>
      <c r="RIE58" s="153"/>
      <c r="RIF58" s="153"/>
      <c r="RIG58" s="153"/>
      <c r="RIH58" s="153"/>
      <c r="RII58" s="153"/>
      <c r="RIJ58" s="153"/>
      <c r="RIK58" s="153"/>
      <c r="RIL58" s="153"/>
      <c r="RIM58" s="153"/>
      <c r="RIN58" s="153"/>
      <c r="RIO58" s="153"/>
      <c r="RIP58" s="153"/>
      <c r="RIQ58" s="153"/>
      <c r="RIR58" s="153"/>
      <c r="RIS58" s="153"/>
      <c r="RIT58" s="153"/>
      <c r="RIU58" s="153"/>
      <c r="RIV58" s="153"/>
      <c r="RIW58" s="153"/>
      <c r="RIX58" s="153"/>
      <c r="RIY58" s="153"/>
      <c r="RIZ58" s="153"/>
      <c r="RJA58" s="153"/>
      <c r="RJB58" s="153"/>
      <c r="RJC58" s="153"/>
      <c r="RJD58" s="153"/>
      <c r="RJE58" s="153"/>
      <c r="RJF58" s="153"/>
      <c r="RJG58" s="153"/>
      <c r="RJH58" s="153"/>
      <c r="RJI58" s="153"/>
      <c r="RJJ58" s="153"/>
      <c r="RJK58" s="153"/>
      <c r="RJL58" s="153"/>
      <c r="RJM58" s="153"/>
      <c r="RJN58" s="153"/>
      <c r="RJO58" s="153"/>
      <c r="RJP58" s="153"/>
      <c r="RJQ58" s="153"/>
      <c r="RJR58" s="153"/>
      <c r="RJS58" s="153"/>
      <c r="RJT58" s="153"/>
      <c r="RJU58" s="153"/>
      <c r="RJV58" s="153"/>
      <c r="RJW58" s="153"/>
      <c r="RJX58" s="153"/>
      <c r="RJY58" s="153"/>
      <c r="RJZ58" s="153"/>
      <c r="RKA58" s="153"/>
      <c r="RKB58" s="153"/>
      <c r="RKC58" s="153"/>
      <c r="RKD58" s="153"/>
      <c r="RKE58" s="153"/>
      <c r="RKF58" s="153"/>
      <c r="RKG58" s="153"/>
      <c r="RKH58" s="153"/>
      <c r="RKI58" s="153"/>
      <c r="RKJ58" s="153"/>
      <c r="RKK58" s="153"/>
      <c r="RKL58" s="153"/>
      <c r="RKM58" s="153"/>
      <c r="RKN58" s="153"/>
      <c r="RKO58" s="153"/>
      <c r="RKP58" s="153"/>
      <c r="RKQ58" s="153"/>
      <c r="RKR58" s="153"/>
      <c r="RKS58" s="153"/>
      <c r="RKT58" s="153"/>
      <c r="RKU58" s="153"/>
      <c r="RKV58" s="153"/>
      <c r="RKW58" s="153"/>
      <c r="RKX58" s="153"/>
      <c r="RKY58" s="153"/>
      <c r="RKZ58" s="153"/>
      <c r="RLA58" s="153"/>
      <c r="RLB58" s="153"/>
      <c r="RLC58" s="153"/>
      <c r="RLD58" s="153"/>
      <c r="RLE58" s="153"/>
      <c r="RLF58" s="153"/>
      <c r="RLG58" s="153"/>
      <c r="RLH58" s="153"/>
      <c r="RLI58" s="153"/>
      <c r="RLJ58" s="153"/>
      <c r="RLK58" s="153"/>
      <c r="RLL58" s="153"/>
      <c r="RLM58" s="153"/>
      <c r="RLN58" s="153"/>
      <c r="RLO58" s="153"/>
      <c r="RLP58" s="153"/>
      <c r="RLQ58" s="153"/>
      <c r="RLR58" s="153"/>
      <c r="RLS58" s="153"/>
      <c r="RLT58" s="153"/>
      <c r="RLU58" s="153"/>
      <c r="RLV58" s="153"/>
      <c r="RLW58" s="153"/>
      <c r="RLX58" s="153"/>
      <c r="RLY58" s="153"/>
      <c r="RLZ58" s="153"/>
      <c r="RMA58" s="153"/>
      <c r="RMB58" s="153"/>
      <c r="RMC58" s="153"/>
      <c r="RMD58" s="153"/>
      <c r="RME58" s="153"/>
      <c r="RMF58" s="153"/>
      <c r="RMG58" s="153"/>
      <c r="RMH58" s="153"/>
      <c r="RMI58" s="153"/>
      <c r="RMJ58" s="153"/>
      <c r="RMK58" s="153"/>
      <c r="RML58" s="153"/>
      <c r="RMM58" s="153"/>
      <c r="RMN58" s="153"/>
      <c r="RMO58" s="153"/>
      <c r="RMP58" s="153"/>
      <c r="RMQ58" s="153"/>
      <c r="RMR58" s="153"/>
      <c r="RMS58" s="153"/>
      <c r="RMT58" s="153"/>
      <c r="RMU58" s="153"/>
      <c r="RMV58" s="153"/>
      <c r="RMW58" s="153"/>
      <c r="RMX58" s="153"/>
      <c r="RMY58" s="153"/>
      <c r="RMZ58" s="153"/>
      <c r="RNA58" s="153"/>
      <c r="RNB58" s="153"/>
      <c r="RNC58" s="153"/>
      <c r="RND58" s="153"/>
      <c r="RNE58" s="153"/>
      <c r="RNF58" s="153"/>
      <c r="RNG58" s="153"/>
      <c r="RNH58" s="153"/>
      <c r="RNI58" s="153"/>
      <c r="RNJ58" s="153"/>
      <c r="RNK58" s="153"/>
      <c r="RNL58" s="153"/>
      <c r="RNM58" s="153"/>
      <c r="RNN58" s="153"/>
      <c r="RNO58" s="153"/>
      <c r="RNP58" s="153"/>
      <c r="RNQ58" s="153"/>
      <c r="RNR58" s="153"/>
      <c r="RNS58" s="153"/>
      <c r="RNT58" s="153"/>
      <c r="RNU58" s="153"/>
      <c r="RNV58" s="153"/>
      <c r="RNW58" s="153"/>
      <c r="RNX58" s="153"/>
      <c r="RNY58" s="153"/>
      <c r="RNZ58" s="153"/>
      <c r="ROA58" s="153"/>
      <c r="ROB58" s="153"/>
      <c r="ROC58" s="153"/>
      <c r="ROD58" s="153"/>
      <c r="ROE58" s="153"/>
      <c r="ROF58" s="153"/>
      <c r="ROG58" s="153"/>
      <c r="ROH58" s="153"/>
      <c r="ROI58" s="153"/>
      <c r="ROJ58" s="153"/>
      <c r="ROK58" s="153"/>
      <c r="ROL58" s="153"/>
      <c r="ROM58" s="153"/>
      <c r="RON58" s="153"/>
      <c r="ROO58" s="153"/>
      <c r="ROP58" s="153"/>
      <c r="ROQ58" s="153"/>
      <c r="ROR58" s="153"/>
      <c r="ROS58" s="153"/>
      <c r="ROT58" s="153"/>
      <c r="ROU58" s="153"/>
      <c r="ROV58" s="153"/>
      <c r="ROW58" s="153"/>
      <c r="ROX58" s="153"/>
      <c r="ROY58" s="153"/>
      <c r="ROZ58" s="153"/>
      <c r="RPA58" s="153"/>
      <c r="RPB58" s="153"/>
      <c r="RPC58" s="153"/>
      <c r="RPD58" s="153"/>
      <c r="RPE58" s="153"/>
      <c r="RPF58" s="153"/>
      <c r="RPG58" s="153"/>
      <c r="RPH58" s="153"/>
      <c r="RPI58" s="153"/>
      <c r="RPJ58" s="153"/>
      <c r="RPK58" s="153"/>
      <c r="RPL58" s="153"/>
      <c r="RPM58" s="153"/>
      <c r="RPN58" s="153"/>
      <c r="RPO58" s="153"/>
      <c r="RPP58" s="153"/>
      <c r="RPQ58" s="153"/>
      <c r="RPR58" s="153"/>
      <c r="RPS58" s="153"/>
      <c r="RPT58" s="153"/>
      <c r="RPU58" s="153"/>
      <c r="RPV58" s="153"/>
      <c r="RPW58" s="153"/>
      <c r="RPX58" s="153"/>
      <c r="RPY58" s="153"/>
      <c r="RPZ58" s="153"/>
      <c r="RQA58" s="153"/>
      <c r="RQB58" s="153"/>
      <c r="RQC58" s="153"/>
      <c r="RQD58" s="153"/>
      <c r="RQE58" s="153"/>
      <c r="RQF58" s="153"/>
      <c r="RQG58" s="153"/>
      <c r="RQH58" s="153"/>
      <c r="RQI58" s="153"/>
      <c r="RQJ58" s="153"/>
      <c r="RQK58" s="153"/>
      <c r="RQL58" s="153"/>
      <c r="RQM58" s="153"/>
      <c r="RQN58" s="153"/>
      <c r="RQO58" s="153"/>
      <c r="RQP58" s="153"/>
      <c r="RQQ58" s="153"/>
      <c r="RQR58" s="153"/>
      <c r="RQS58" s="153"/>
      <c r="RQT58" s="153"/>
      <c r="RQU58" s="153"/>
      <c r="RQV58" s="153"/>
      <c r="RQW58" s="153"/>
      <c r="RQX58" s="153"/>
      <c r="RQY58" s="153"/>
      <c r="RQZ58" s="153"/>
      <c r="RRA58" s="153"/>
      <c r="RRB58" s="153"/>
      <c r="RRC58" s="153"/>
      <c r="RRD58" s="153"/>
      <c r="RRE58" s="153"/>
      <c r="RRF58" s="153"/>
      <c r="RRG58" s="153"/>
      <c r="RRH58" s="153"/>
      <c r="RRI58" s="153"/>
      <c r="RRJ58" s="153"/>
      <c r="RRK58" s="153"/>
      <c r="RRL58" s="153"/>
      <c r="RRM58" s="153"/>
      <c r="RRN58" s="153"/>
      <c r="RRO58" s="153"/>
      <c r="RRP58" s="153"/>
      <c r="RRQ58" s="153"/>
      <c r="RRR58" s="153"/>
      <c r="RRS58" s="153"/>
      <c r="RRT58" s="153"/>
      <c r="RRU58" s="153"/>
      <c r="RRV58" s="153"/>
      <c r="RRW58" s="153"/>
      <c r="RRX58" s="153"/>
      <c r="RRY58" s="153"/>
      <c r="RRZ58" s="153"/>
      <c r="RSA58" s="153"/>
      <c r="RSB58" s="153"/>
      <c r="RSC58" s="153"/>
      <c r="RSD58" s="153"/>
      <c r="RSE58" s="153"/>
      <c r="RSF58" s="153"/>
      <c r="RSG58" s="153"/>
      <c r="RSH58" s="153"/>
      <c r="RSI58" s="153"/>
      <c r="RSJ58" s="153"/>
      <c r="RSK58" s="153"/>
      <c r="RSL58" s="153"/>
      <c r="RSM58" s="153"/>
      <c r="RSN58" s="153"/>
      <c r="RSO58" s="153"/>
      <c r="RSP58" s="153"/>
      <c r="RSQ58" s="153"/>
      <c r="RSR58" s="153"/>
      <c r="RSS58" s="153"/>
      <c r="RST58" s="153"/>
      <c r="RSU58" s="153"/>
      <c r="RSV58" s="153"/>
      <c r="RSW58" s="153"/>
      <c r="RSX58" s="153"/>
      <c r="RSY58" s="153"/>
      <c r="RSZ58" s="153"/>
      <c r="RTA58" s="153"/>
      <c r="RTB58" s="153"/>
      <c r="RTC58" s="153"/>
      <c r="RTD58" s="153"/>
      <c r="RTE58" s="153"/>
      <c r="RTF58" s="153"/>
      <c r="RTG58" s="153"/>
      <c r="RTH58" s="153"/>
      <c r="RTI58" s="153"/>
      <c r="RTJ58" s="153"/>
      <c r="RTK58" s="153"/>
      <c r="RTL58" s="153"/>
      <c r="RTM58" s="153"/>
      <c r="RTN58" s="153"/>
      <c r="RTO58" s="153"/>
      <c r="RTP58" s="153"/>
      <c r="RTQ58" s="153"/>
      <c r="RTR58" s="153"/>
      <c r="RTS58" s="153"/>
      <c r="RTT58" s="153"/>
      <c r="RTU58" s="153"/>
      <c r="RTV58" s="153"/>
      <c r="RTW58" s="153"/>
      <c r="RTX58" s="153"/>
      <c r="RTY58" s="153"/>
      <c r="RTZ58" s="153"/>
      <c r="RUA58" s="153"/>
      <c r="RUB58" s="153"/>
      <c r="RUC58" s="153"/>
      <c r="RUD58" s="153"/>
      <c r="RUE58" s="153"/>
      <c r="RUF58" s="153"/>
      <c r="RUG58" s="153"/>
      <c r="RUH58" s="153"/>
      <c r="RUI58" s="153"/>
      <c r="RUJ58" s="153"/>
      <c r="RUK58" s="153"/>
      <c r="RUL58" s="153"/>
      <c r="RUM58" s="153"/>
      <c r="RUN58" s="153"/>
      <c r="RUO58" s="153"/>
      <c r="RUP58" s="153"/>
      <c r="RUQ58" s="153"/>
      <c r="RUR58" s="153"/>
      <c r="RUS58" s="153"/>
      <c r="RUT58" s="153"/>
      <c r="RUU58" s="153"/>
      <c r="RUV58" s="153"/>
      <c r="RUW58" s="153"/>
      <c r="RUX58" s="153"/>
      <c r="RUY58" s="153"/>
      <c r="RUZ58" s="153"/>
      <c r="RVA58" s="153"/>
      <c r="RVB58" s="153"/>
      <c r="RVC58" s="153"/>
      <c r="RVD58" s="153"/>
      <c r="RVE58" s="153"/>
      <c r="RVF58" s="153"/>
      <c r="RVG58" s="153"/>
      <c r="RVH58" s="153"/>
      <c r="RVI58" s="153"/>
      <c r="RVJ58" s="153"/>
      <c r="RVK58" s="153"/>
      <c r="RVL58" s="153"/>
      <c r="RVM58" s="153"/>
      <c r="RVN58" s="153"/>
      <c r="RVO58" s="153"/>
      <c r="RVP58" s="153"/>
      <c r="RVQ58" s="153"/>
      <c r="RVR58" s="153"/>
      <c r="RVS58" s="153"/>
      <c r="RVT58" s="153"/>
      <c r="RVU58" s="153"/>
      <c r="RVV58" s="153"/>
      <c r="RVW58" s="153"/>
      <c r="RVX58" s="153"/>
      <c r="RVY58" s="153"/>
      <c r="RVZ58" s="153"/>
      <c r="RWA58" s="153"/>
      <c r="RWB58" s="153"/>
      <c r="RWC58" s="153"/>
      <c r="RWD58" s="153"/>
      <c r="RWE58" s="153"/>
      <c r="RWF58" s="153"/>
      <c r="RWG58" s="153"/>
      <c r="RWH58" s="153"/>
      <c r="RWI58" s="153"/>
      <c r="RWJ58" s="153"/>
      <c r="RWK58" s="153"/>
      <c r="RWL58" s="153"/>
      <c r="RWM58" s="153"/>
      <c r="RWN58" s="153"/>
      <c r="RWO58" s="153"/>
      <c r="RWP58" s="153"/>
      <c r="RWQ58" s="153"/>
      <c r="RWR58" s="153"/>
      <c r="RWS58" s="153"/>
      <c r="RWT58" s="153"/>
      <c r="RWU58" s="153"/>
      <c r="RWV58" s="153"/>
      <c r="RWW58" s="153"/>
      <c r="RWX58" s="153"/>
      <c r="RWY58" s="153"/>
      <c r="RWZ58" s="153"/>
      <c r="RXA58" s="153"/>
      <c r="RXB58" s="153"/>
      <c r="RXC58" s="153"/>
      <c r="RXD58" s="153"/>
      <c r="RXE58" s="153"/>
      <c r="RXF58" s="153"/>
      <c r="RXG58" s="153"/>
      <c r="RXH58" s="153"/>
      <c r="RXI58" s="153"/>
      <c r="RXJ58" s="153"/>
      <c r="RXK58" s="153"/>
      <c r="RXL58" s="153"/>
      <c r="RXM58" s="153"/>
      <c r="RXN58" s="153"/>
      <c r="RXO58" s="153"/>
      <c r="RXP58" s="153"/>
      <c r="RXQ58" s="153"/>
      <c r="RXR58" s="153"/>
      <c r="RXS58" s="153"/>
      <c r="RXT58" s="153"/>
      <c r="RXU58" s="153"/>
      <c r="RXV58" s="153"/>
      <c r="RXW58" s="153"/>
      <c r="RXX58" s="153"/>
      <c r="RXY58" s="153"/>
      <c r="RXZ58" s="153"/>
      <c r="RYA58" s="153"/>
      <c r="RYB58" s="153"/>
      <c r="RYC58" s="153"/>
      <c r="RYD58" s="153"/>
      <c r="RYE58" s="153"/>
      <c r="RYF58" s="153"/>
      <c r="RYG58" s="153"/>
      <c r="RYH58" s="153"/>
      <c r="RYI58" s="153"/>
      <c r="RYJ58" s="153"/>
      <c r="RYK58" s="153"/>
      <c r="RYL58" s="153"/>
      <c r="RYM58" s="153"/>
      <c r="RYN58" s="153"/>
      <c r="RYO58" s="153"/>
      <c r="RYP58" s="153"/>
      <c r="RYQ58" s="153"/>
      <c r="RYR58" s="153"/>
      <c r="RYS58" s="153"/>
      <c r="RYT58" s="153"/>
      <c r="RYU58" s="153"/>
      <c r="RYV58" s="153"/>
      <c r="RYW58" s="153"/>
      <c r="RYX58" s="153"/>
      <c r="RYY58" s="153"/>
      <c r="RYZ58" s="153"/>
      <c r="RZA58" s="153"/>
      <c r="RZB58" s="153"/>
      <c r="RZC58" s="153"/>
      <c r="RZD58" s="153"/>
      <c r="RZE58" s="153"/>
      <c r="RZF58" s="153"/>
      <c r="RZG58" s="153"/>
      <c r="RZH58" s="153"/>
      <c r="RZI58" s="153"/>
      <c r="RZJ58" s="153"/>
      <c r="RZK58" s="153"/>
      <c r="RZL58" s="153"/>
      <c r="RZM58" s="153"/>
      <c r="RZN58" s="153"/>
      <c r="RZO58" s="153"/>
      <c r="RZP58" s="153"/>
      <c r="RZQ58" s="153"/>
      <c r="RZR58" s="153"/>
      <c r="RZS58" s="153"/>
      <c r="RZT58" s="153"/>
      <c r="RZU58" s="153"/>
      <c r="RZV58" s="153"/>
      <c r="RZW58" s="153"/>
      <c r="RZX58" s="153"/>
      <c r="RZY58" s="153"/>
      <c r="RZZ58" s="153"/>
      <c r="SAA58" s="153"/>
      <c r="SAB58" s="153"/>
      <c r="SAC58" s="153"/>
      <c r="SAD58" s="153"/>
      <c r="SAE58" s="153"/>
      <c r="SAF58" s="153"/>
      <c r="SAG58" s="153"/>
      <c r="SAH58" s="153"/>
      <c r="SAI58" s="153"/>
      <c r="SAJ58" s="153"/>
      <c r="SAK58" s="153"/>
      <c r="SAL58" s="153"/>
      <c r="SAM58" s="153"/>
      <c r="SAN58" s="153"/>
      <c r="SAO58" s="153"/>
      <c r="SAP58" s="153"/>
      <c r="SAQ58" s="153"/>
      <c r="SAR58" s="153"/>
      <c r="SAS58" s="153"/>
      <c r="SAT58" s="153"/>
      <c r="SAU58" s="153"/>
      <c r="SAV58" s="153"/>
      <c r="SAW58" s="153"/>
      <c r="SAX58" s="153"/>
      <c r="SAY58" s="153"/>
      <c r="SAZ58" s="153"/>
      <c r="SBA58" s="153"/>
      <c r="SBB58" s="153"/>
      <c r="SBC58" s="153"/>
      <c r="SBD58" s="153"/>
      <c r="SBE58" s="153"/>
      <c r="SBF58" s="153"/>
      <c r="SBG58" s="153"/>
      <c r="SBH58" s="153"/>
      <c r="SBI58" s="153"/>
      <c r="SBJ58" s="153"/>
      <c r="SBK58" s="153"/>
      <c r="SBL58" s="153"/>
      <c r="SBM58" s="153"/>
      <c r="SBN58" s="153"/>
      <c r="SBO58" s="153"/>
      <c r="SBP58" s="153"/>
      <c r="SBQ58" s="153"/>
      <c r="SBR58" s="153"/>
      <c r="SBS58" s="153"/>
      <c r="SBT58" s="153"/>
      <c r="SBU58" s="153"/>
      <c r="SBV58" s="153"/>
      <c r="SBW58" s="153"/>
      <c r="SBX58" s="153"/>
      <c r="SBY58" s="153"/>
      <c r="SBZ58" s="153"/>
      <c r="SCA58" s="153"/>
      <c r="SCB58" s="153"/>
      <c r="SCC58" s="153"/>
      <c r="SCD58" s="153"/>
      <c r="SCE58" s="153"/>
      <c r="SCF58" s="153"/>
      <c r="SCG58" s="153"/>
      <c r="SCH58" s="153"/>
      <c r="SCI58" s="153"/>
      <c r="SCJ58" s="153"/>
      <c r="SCK58" s="153"/>
      <c r="SCL58" s="153"/>
      <c r="SCM58" s="153"/>
      <c r="SCN58" s="153"/>
      <c r="SCO58" s="153"/>
      <c r="SCP58" s="153"/>
      <c r="SCQ58" s="153"/>
      <c r="SCR58" s="153"/>
      <c r="SCS58" s="153"/>
      <c r="SCT58" s="153"/>
      <c r="SCU58" s="153"/>
      <c r="SCV58" s="153"/>
      <c r="SCW58" s="153"/>
      <c r="SCX58" s="153"/>
      <c r="SCY58" s="153"/>
      <c r="SCZ58" s="153"/>
      <c r="SDA58" s="153"/>
      <c r="SDB58" s="153"/>
      <c r="SDC58" s="153"/>
      <c r="SDD58" s="153"/>
      <c r="SDE58" s="153"/>
      <c r="SDF58" s="153"/>
      <c r="SDG58" s="153"/>
      <c r="SDH58" s="153"/>
      <c r="SDI58" s="153"/>
      <c r="SDJ58" s="153"/>
      <c r="SDK58" s="153"/>
      <c r="SDL58" s="153"/>
      <c r="SDM58" s="153"/>
      <c r="SDN58" s="153"/>
      <c r="SDO58" s="153"/>
      <c r="SDP58" s="153"/>
      <c r="SDQ58" s="153"/>
      <c r="SDR58" s="153"/>
      <c r="SDS58" s="153"/>
      <c r="SDT58" s="153"/>
      <c r="SDU58" s="153"/>
      <c r="SDV58" s="153"/>
      <c r="SDW58" s="153"/>
      <c r="SDX58" s="153"/>
      <c r="SDY58" s="153"/>
      <c r="SDZ58" s="153"/>
      <c r="SEA58" s="153"/>
      <c r="SEB58" s="153"/>
      <c r="SEC58" s="153"/>
      <c r="SED58" s="153"/>
      <c r="SEE58" s="153"/>
      <c r="SEF58" s="153"/>
      <c r="SEG58" s="153"/>
      <c r="SEH58" s="153"/>
      <c r="SEI58" s="153"/>
      <c r="SEJ58" s="153"/>
      <c r="SEK58" s="153"/>
      <c r="SEL58" s="153"/>
      <c r="SEM58" s="153"/>
      <c r="SEN58" s="153"/>
      <c r="SEO58" s="153"/>
      <c r="SEP58" s="153"/>
      <c r="SEQ58" s="153"/>
      <c r="SER58" s="153"/>
      <c r="SES58" s="153"/>
      <c r="SET58" s="153"/>
      <c r="SEU58" s="153"/>
      <c r="SEV58" s="153"/>
      <c r="SEW58" s="153"/>
      <c r="SEX58" s="153"/>
      <c r="SEY58" s="153"/>
      <c r="SEZ58" s="153"/>
      <c r="SFA58" s="153"/>
      <c r="SFB58" s="153"/>
      <c r="SFC58" s="153"/>
      <c r="SFD58" s="153"/>
      <c r="SFE58" s="153"/>
      <c r="SFF58" s="153"/>
      <c r="SFG58" s="153"/>
      <c r="SFH58" s="153"/>
      <c r="SFI58" s="153"/>
      <c r="SFJ58" s="153"/>
      <c r="SFK58" s="153"/>
      <c r="SFL58" s="153"/>
      <c r="SFM58" s="153"/>
      <c r="SFN58" s="153"/>
      <c r="SFO58" s="153"/>
      <c r="SFP58" s="153"/>
      <c r="SFQ58" s="153"/>
      <c r="SFR58" s="153"/>
      <c r="SFS58" s="153"/>
      <c r="SFT58" s="153"/>
      <c r="SFU58" s="153"/>
      <c r="SFV58" s="153"/>
      <c r="SFW58" s="153"/>
      <c r="SFX58" s="153"/>
      <c r="SFY58" s="153"/>
      <c r="SFZ58" s="153"/>
      <c r="SGA58" s="153"/>
      <c r="SGB58" s="153"/>
      <c r="SGC58" s="153"/>
      <c r="SGD58" s="153"/>
      <c r="SGE58" s="153"/>
      <c r="SGF58" s="153"/>
      <c r="SGG58" s="153"/>
      <c r="SGH58" s="153"/>
      <c r="SGI58" s="153"/>
      <c r="SGJ58" s="153"/>
      <c r="SGK58" s="153"/>
      <c r="SGL58" s="153"/>
      <c r="SGM58" s="153"/>
      <c r="SGN58" s="153"/>
      <c r="SGO58" s="153"/>
      <c r="SGP58" s="153"/>
      <c r="SGQ58" s="153"/>
      <c r="SGR58" s="153"/>
      <c r="SGS58" s="153"/>
      <c r="SGT58" s="153"/>
      <c r="SGU58" s="153"/>
      <c r="SGV58" s="153"/>
      <c r="SGW58" s="153"/>
      <c r="SGX58" s="153"/>
      <c r="SGY58" s="153"/>
      <c r="SGZ58" s="153"/>
      <c r="SHA58" s="153"/>
      <c r="SHB58" s="153"/>
      <c r="SHC58" s="153"/>
      <c r="SHD58" s="153"/>
      <c r="SHE58" s="153"/>
      <c r="SHF58" s="153"/>
      <c r="SHG58" s="153"/>
      <c r="SHH58" s="153"/>
      <c r="SHI58" s="153"/>
      <c r="SHJ58" s="153"/>
      <c r="SHK58" s="153"/>
      <c r="SHL58" s="153"/>
      <c r="SHM58" s="153"/>
      <c r="SHN58" s="153"/>
      <c r="SHO58" s="153"/>
      <c r="SHP58" s="153"/>
      <c r="SHQ58" s="153"/>
      <c r="SHR58" s="153"/>
      <c r="SHS58" s="153"/>
      <c r="SHT58" s="153"/>
      <c r="SHU58" s="153"/>
      <c r="SHV58" s="153"/>
      <c r="SHW58" s="153"/>
      <c r="SHX58" s="153"/>
      <c r="SHY58" s="153"/>
      <c r="SHZ58" s="153"/>
      <c r="SIA58" s="153"/>
      <c r="SIB58" s="153"/>
      <c r="SIC58" s="153"/>
      <c r="SID58" s="153"/>
      <c r="SIE58" s="153"/>
      <c r="SIF58" s="153"/>
      <c r="SIG58" s="153"/>
      <c r="SIH58" s="153"/>
      <c r="SII58" s="153"/>
      <c r="SIJ58" s="153"/>
      <c r="SIK58" s="153"/>
      <c r="SIL58" s="153"/>
      <c r="SIM58" s="153"/>
      <c r="SIN58" s="153"/>
      <c r="SIO58" s="153"/>
      <c r="SIP58" s="153"/>
      <c r="SIQ58" s="153"/>
      <c r="SIR58" s="153"/>
      <c r="SIS58" s="153"/>
      <c r="SIT58" s="153"/>
      <c r="SIU58" s="153"/>
      <c r="SIV58" s="153"/>
      <c r="SIW58" s="153"/>
      <c r="SIX58" s="153"/>
      <c r="SIY58" s="153"/>
      <c r="SIZ58" s="153"/>
      <c r="SJA58" s="153"/>
      <c r="SJB58" s="153"/>
      <c r="SJC58" s="153"/>
      <c r="SJD58" s="153"/>
      <c r="SJE58" s="153"/>
      <c r="SJF58" s="153"/>
      <c r="SJG58" s="153"/>
      <c r="SJH58" s="153"/>
      <c r="SJI58" s="153"/>
      <c r="SJJ58" s="153"/>
      <c r="SJK58" s="153"/>
      <c r="SJL58" s="153"/>
      <c r="SJM58" s="153"/>
      <c r="SJN58" s="153"/>
      <c r="SJO58" s="153"/>
      <c r="SJP58" s="153"/>
      <c r="SJQ58" s="153"/>
      <c r="SJR58" s="153"/>
      <c r="SJS58" s="153"/>
      <c r="SJT58" s="153"/>
      <c r="SJU58" s="153"/>
      <c r="SJV58" s="153"/>
      <c r="SJW58" s="153"/>
      <c r="SJX58" s="153"/>
      <c r="SJY58" s="153"/>
      <c r="SJZ58" s="153"/>
      <c r="SKA58" s="153"/>
      <c r="SKB58" s="153"/>
      <c r="SKC58" s="153"/>
      <c r="SKD58" s="153"/>
      <c r="SKE58" s="153"/>
      <c r="SKF58" s="153"/>
      <c r="SKG58" s="153"/>
      <c r="SKH58" s="153"/>
      <c r="SKI58" s="153"/>
      <c r="SKJ58" s="153"/>
      <c r="SKK58" s="153"/>
      <c r="SKL58" s="153"/>
      <c r="SKM58" s="153"/>
      <c r="SKN58" s="153"/>
      <c r="SKO58" s="153"/>
      <c r="SKP58" s="153"/>
      <c r="SKQ58" s="153"/>
      <c r="SKR58" s="153"/>
      <c r="SKS58" s="153"/>
      <c r="SKT58" s="153"/>
      <c r="SKU58" s="153"/>
      <c r="SKV58" s="153"/>
      <c r="SKW58" s="153"/>
      <c r="SKX58" s="153"/>
      <c r="SKY58" s="153"/>
      <c r="SKZ58" s="153"/>
      <c r="SLA58" s="153"/>
      <c r="SLB58" s="153"/>
      <c r="SLC58" s="153"/>
      <c r="SLD58" s="153"/>
      <c r="SLE58" s="153"/>
      <c r="SLF58" s="153"/>
      <c r="SLG58" s="153"/>
      <c r="SLH58" s="153"/>
      <c r="SLI58" s="153"/>
      <c r="SLJ58" s="153"/>
      <c r="SLK58" s="153"/>
      <c r="SLL58" s="153"/>
      <c r="SLM58" s="153"/>
      <c r="SLN58" s="153"/>
      <c r="SLO58" s="153"/>
      <c r="SLP58" s="153"/>
      <c r="SLQ58" s="153"/>
      <c r="SLR58" s="153"/>
      <c r="SLS58" s="153"/>
      <c r="SLT58" s="153"/>
      <c r="SLU58" s="153"/>
      <c r="SLV58" s="153"/>
      <c r="SLW58" s="153"/>
      <c r="SLX58" s="153"/>
      <c r="SLY58" s="153"/>
      <c r="SLZ58" s="153"/>
      <c r="SMA58" s="153"/>
      <c r="SMB58" s="153"/>
      <c r="SMC58" s="153"/>
      <c r="SMD58" s="153"/>
      <c r="SME58" s="153"/>
      <c r="SMF58" s="153"/>
      <c r="SMG58" s="153"/>
      <c r="SMH58" s="153"/>
      <c r="SMI58" s="153"/>
      <c r="SMJ58" s="153"/>
      <c r="SMK58" s="153"/>
      <c r="SML58" s="153"/>
      <c r="SMM58" s="153"/>
      <c r="SMN58" s="153"/>
      <c r="SMO58" s="153"/>
      <c r="SMP58" s="153"/>
      <c r="SMQ58" s="153"/>
      <c r="SMR58" s="153"/>
      <c r="SMS58" s="153"/>
      <c r="SMT58" s="153"/>
      <c r="SMU58" s="153"/>
      <c r="SMV58" s="153"/>
      <c r="SMW58" s="153"/>
      <c r="SMX58" s="153"/>
      <c r="SMY58" s="153"/>
      <c r="SMZ58" s="153"/>
      <c r="SNA58" s="153"/>
      <c r="SNB58" s="153"/>
      <c r="SNC58" s="153"/>
      <c r="SND58" s="153"/>
      <c r="SNE58" s="153"/>
      <c r="SNF58" s="153"/>
      <c r="SNG58" s="153"/>
      <c r="SNH58" s="153"/>
      <c r="SNI58" s="153"/>
      <c r="SNJ58" s="153"/>
      <c r="SNK58" s="153"/>
      <c r="SNL58" s="153"/>
      <c r="SNM58" s="153"/>
      <c r="SNN58" s="153"/>
      <c r="SNO58" s="153"/>
      <c r="SNP58" s="153"/>
      <c r="SNQ58" s="153"/>
      <c r="SNR58" s="153"/>
      <c r="SNS58" s="153"/>
      <c r="SNT58" s="153"/>
      <c r="SNU58" s="153"/>
      <c r="SNV58" s="153"/>
      <c r="SNW58" s="153"/>
      <c r="SNX58" s="153"/>
      <c r="SNY58" s="153"/>
      <c r="SNZ58" s="153"/>
      <c r="SOA58" s="153"/>
      <c r="SOB58" s="153"/>
      <c r="SOC58" s="153"/>
      <c r="SOD58" s="153"/>
      <c r="SOE58" s="153"/>
      <c r="SOF58" s="153"/>
      <c r="SOG58" s="153"/>
      <c r="SOH58" s="153"/>
      <c r="SOI58" s="153"/>
      <c r="SOJ58" s="153"/>
      <c r="SOK58" s="153"/>
      <c r="SOL58" s="153"/>
      <c r="SOM58" s="153"/>
      <c r="SON58" s="153"/>
      <c r="SOO58" s="153"/>
      <c r="SOP58" s="153"/>
      <c r="SOQ58" s="153"/>
      <c r="SOR58" s="153"/>
      <c r="SOS58" s="153"/>
      <c r="SOT58" s="153"/>
      <c r="SOU58" s="153"/>
      <c r="SOV58" s="153"/>
      <c r="SOW58" s="153"/>
      <c r="SOX58" s="153"/>
      <c r="SOY58" s="153"/>
      <c r="SOZ58" s="153"/>
      <c r="SPA58" s="153"/>
      <c r="SPB58" s="153"/>
      <c r="SPC58" s="153"/>
      <c r="SPD58" s="153"/>
      <c r="SPE58" s="153"/>
      <c r="SPF58" s="153"/>
      <c r="SPG58" s="153"/>
      <c r="SPH58" s="153"/>
      <c r="SPI58" s="153"/>
      <c r="SPJ58" s="153"/>
      <c r="SPK58" s="153"/>
      <c r="SPL58" s="153"/>
      <c r="SPM58" s="153"/>
      <c r="SPN58" s="153"/>
      <c r="SPO58" s="153"/>
      <c r="SPP58" s="153"/>
      <c r="SPQ58" s="153"/>
      <c r="SPR58" s="153"/>
      <c r="SPS58" s="153"/>
      <c r="SPT58" s="153"/>
      <c r="SPU58" s="153"/>
      <c r="SPV58" s="153"/>
      <c r="SPW58" s="153"/>
      <c r="SPX58" s="153"/>
      <c r="SPY58" s="153"/>
      <c r="SPZ58" s="153"/>
      <c r="SQA58" s="153"/>
      <c r="SQB58" s="153"/>
      <c r="SQC58" s="153"/>
      <c r="SQD58" s="153"/>
      <c r="SQE58" s="153"/>
      <c r="SQF58" s="153"/>
      <c r="SQG58" s="153"/>
      <c r="SQH58" s="153"/>
      <c r="SQI58" s="153"/>
      <c r="SQJ58" s="153"/>
      <c r="SQK58" s="153"/>
      <c r="SQL58" s="153"/>
      <c r="SQM58" s="153"/>
      <c r="SQN58" s="153"/>
      <c r="SQO58" s="153"/>
      <c r="SQP58" s="153"/>
      <c r="SQQ58" s="153"/>
      <c r="SQR58" s="153"/>
      <c r="SQS58" s="153"/>
      <c r="SQT58" s="153"/>
      <c r="SQU58" s="153"/>
      <c r="SQV58" s="153"/>
      <c r="SQW58" s="153"/>
      <c r="SQX58" s="153"/>
      <c r="SQY58" s="153"/>
      <c r="SQZ58" s="153"/>
      <c r="SRA58" s="153"/>
      <c r="SRB58" s="153"/>
      <c r="SRC58" s="153"/>
      <c r="SRD58" s="153"/>
      <c r="SRE58" s="153"/>
      <c r="SRF58" s="153"/>
      <c r="SRG58" s="153"/>
      <c r="SRH58" s="153"/>
      <c r="SRI58" s="153"/>
      <c r="SRJ58" s="153"/>
      <c r="SRK58" s="153"/>
      <c r="SRL58" s="153"/>
      <c r="SRM58" s="153"/>
      <c r="SRN58" s="153"/>
      <c r="SRO58" s="153"/>
      <c r="SRP58" s="153"/>
      <c r="SRQ58" s="153"/>
      <c r="SRR58" s="153"/>
      <c r="SRS58" s="153"/>
      <c r="SRT58" s="153"/>
      <c r="SRU58" s="153"/>
      <c r="SRV58" s="153"/>
      <c r="SRW58" s="153"/>
      <c r="SRX58" s="153"/>
      <c r="SRY58" s="153"/>
      <c r="SRZ58" s="153"/>
      <c r="SSA58" s="153"/>
      <c r="SSB58" s="153"/>
      <c r="SSC58" s="153"/>
      <c r="SSD58" s="153"/>
      <c r="SSE58" s="153"/>
      <c r="SSF58" s="153"/>
      <c r="SSG58" s="153"/>
      <c r="SSH58" s="153"/>
      <c r="SSI58" s="153"/>
      <c r="SSJ58" s="153"/>
      <c r="SSK58" s="153"/>
      <c r="SSL58" s="153"/>
      <c r="SSM58" s="153"/>
      <c r="SSN58" s="153"/>
      <c r="SSO58" s="153"/>
      <c r="SSP58" s="153"/>
      <c r="SSQ58" s="153"/>
      <c r="SSR58" s="153"/>
      <c r="SSS58" s="153"/>
      <c r="SST58" s="153"/>
      <c r="SSU58" s="153"/>
      <c r="SSV58" s="153"/>
      <c r="SSW58" s="153"/>
      <c r="SSX58" s="153"/>
      <c r="SSY58" s="153"/>
      <c r="SSZ58" s="153"/>
      <c r="STA58" s="153"/>
      <c r="STB58" s="153"/>
      <c r="STC58" s="153"/>
      <c r="STD58" s="153"/>
      <c r="STE58" s="153"/>
      <c r="STF58" s="153"/>
      <c r="STG58" s="153"/>
      <c r="STH58" s="153"/>
      <c r="STI58" s="153"/>
      <c r="STJ58" s="153"/>
      <c r="STK58" s="153"/>
      <c r="STL58" s="153"/>
      <c r="STM58" s="153"/>
      <c r="STN58" s="153"/>
      <c r="STO58" s="153"/>
      <c r="STP58" s="153"/>
      <c r="STQ58" s="153"/>
      <c r="STR58" s="153"/>
      <c r="STS58" s="153"/>
      <c r="STT58" s="153"/>
      <c r="STU58" s="153"/>
      <c r="STV58" s="153"/>
      <c r="STW58" s="153"/>
      <c r="STX58" s="153"/>
      <c r="STY58" s="153"/>
      <c r="STZ58" s="153"/>
      <c r="SUA58" s="153"/>
      <c r="SUB58" s="153"/>
      <c r="SUC58" s="153"/>
      <c r="SUD58" s="153"/>
      <c r="SUE58" s="153"/>
      <c r="SUF58" s="153"/>
      <c r="SUG58" s="153"/>
      <c r="SUH58" s="153"/>
      <c r="SUI58" s="153"/>
      <c r="SUJ58" s="153"/>
      <c r="SUK58" s="153"/>
      <c r="SUL58" s="153"/>
      <c r="SUM58" s="153"/>
      <c r="SUN58" s="153"/>
      <c r="SUO58" s="153"/>
      <c r="SUP58" s="153"/>
      <c r="SUQ58" s="153"/>
      <c r="SUR58" s="153"/>
      <c r="SUS58" s="153"/>
      <c r="SUT58" s="153"/>
      <c r="SUU58" s="153"/>
      <c r="SUV58" s="153"/>
      <c r="SUW58" s="153"/>
      <c r="SUX58" s="153"/>
      <c r="SUY58" s="153"/>
      <c r="SUZ58" s="153"/>
      <c r="SVA58" s="153"/>
      <c r="SVB58" s="153"/>
      <c r="SVC58" s="153"/>
      <c r="SVD58" s="153"/>
      <c r="SVE58" s="153"/>
      <c r="SVF58" s="153"/>
      <c r="SVG58" s="153"/>
      <c r="SVH58" s="153"/>
      <c r="SVI58" s="153"/>
      <c r="SVJ58" s="153"/>
      <c r="SVK58" s="153"/>
      <c r="SVL58" s="153"/>
      <c r="SVM58" s="153"/>
      <c r="SVN58" s="153"/>
      <c r="SVO58" s="153"/>
      <c r="SVP58" s="153"/>
      <c r="SVQ58" s="153"/>
      <c r="SVR58" s="153"/>
      <c r="SVS58" s="153"/>
      <c r="SVT58" s="153"/>
      <c r="SVU58" s="153"/>
      <c r="SVV58" s="153"/>
      <c r="SVW58" s="153"/>
      <c r="SVX58" s="153"/>
      <c r="SVY58" s="153"/>
      <c r="SVZ58" s="153"/>
      <c r="SWA58" s="153"/>
      <c r="SWB58" s="153"/>
      <c r="SWC58" s="153"/>
      <c r="SWD58" s="153"/>
      <c r="SWE58" s="153"/>
      <c r="SWF58" s="153"/>
      <c r="SWG58" s="153"/>
      <c r="SWH58" s="153"/>
      <c r="SWI58" s="153"/>
      <c r="SWJ58" s="153"/>
      <c r="SWK58" s="153"/>
      <c r="SWL58" s="153"/>
      <c r="SWM58" s="153"/>
      <c r="SWN58" s="153"/>
      <c r="SWO58" s="153"/>
      <c r="SWP58" s="153"/>
      <c r="SWQ58" s="153"/>
      <c r="SWR58" s="153"/>
      <c r="SWS58" s="153"/>
      <c r="SWT58" s="153"/>
      <c r="SWU58" s="153"/>
      <c r="SWV58" s="153"/>
      <c r="SWW58" s="153"/>
      <c r="SWX58" s="153"/>
      <c r="SWY58" s="153"/>
      <c r="SWZ58" s="153"/>
      <c r="SXA58" s="153"/>
      <c r="SXB58" s="153"/>
      <c r="SXC58" s="153"/>
      <c r="SXD58" s="153"/>
      <c r="SXE58" s="153"/>
      <c r="SXF58" s="153"/>
      <c r="SXG58" s="153"/>
      <c r="SXH58" s="153"/>
      <c r="SXI58" s="153"/>
      <c r="SXJ58" s="153"/>
      <c r="SXK58" s="153"/>
      <c r="SXL58" s="153"/>
      <c r="SXM58" s="153"/>
      <c r="SXN58" s="153"/>
      <c r="SXO58" s="153"/>
      <c r="SXP58" s="153"/>
      <c r="SXQ58" s="153"/>
      <c r="SXR58" s="153"/>
      <c r="SXS58" s="153"/>
      <c r="SXT58" s="153"/>
      <c r="SXU58" s="153"/>
      <c r="SXV58" s="153"/>
      <c r="SXW58" s="153"/>
      <c r="SXX58" s="153"/>
      <c r="SXY58" s="153"/>
      <c r="SXZ58" s="153"/>
      <c r="SYA58" s="153"/>
      <c r="SYB58" s="153"/>
      <c r="SYC58" s="153"/>
      <c r="SYD58" s="153"/>
      <c r="SYE58" s="153"/>
      <c r="SYF58" s="153"/>
      <c r="SYG58" s="153"/>
      <c r="SYH58" s="153"/>
      <c r="SYI58" s="153"/>
      <c r="SYJ58" s="153"/>
      <c r="SYK58" s="153"/>
      <c r="SYL58" s="153"/>
      <c r="SYM58" s="153"/>
      <c r="SYN58" s="153"/>
      <c r="SYO58" s="153"/>
      <c r="SYP58" s="153"/>
      <c r="SYQ58" s="153"/>
      <c r="SYR58" s="153"/>
      <c r="SYS58" s="153"/>
      <c r="SYT58" s="153"/>
      <c r="SYU58" s="153"/>
      <c r="SYV58" s="153"/>
      <c r="SYW58" s="153"/>
      <c r="SYX58" s="153"/>
      <c r="SYY58" s="153"/>
      <c r="SYZ58" s="153"/>
      <c r="SZA58" s="153"/>
      <c r="SZB58" s="153"/>
      <c r="SZC58" s="153"/>
      <c r="SZD58" s="153"/>
      <c r="SZE58" s="153"/>
      <c r="SZF58" s="153"/>
      <c r="SZG58" s="153"/>
      <c r="SZH58" s="153"/>
      <c r="SZI58" s="153"/>
      <c r="SZJ58" s="153"/>
      <c r="SZK58" s="153"/>
      <c r="SZL58" s="153"/>
      <c r="SZM58" s="153"/>
      <c r="SZN58" s="153"/>
      <c r="SZO58" s="153"/>
      <c r="SZP58" s="153"/>
      <c r="SZQ58" s="153"/>
      <c r="SZR58" s="153"/>
      <c r="SZS58" s="153"/>
      <c r="SZT58" s="153"/>
      <c r="SZU58" s="153"/>
      <c r="SZV58" s="153"/>
      <c r="SZW58" s="153"/>
      <c r="SZX58" s="153"/>
      <c r="SZY58" s="153"/>
      <c r="SZZ58" s="153"/>
      <c r="TAA58" s="153"/>
      <c r="TAB58" s="153"/>
      <c r="TAC58" s="153"/>
      <c r="TAD58" s="153"/>
      <c r="TAE58" s="153"/>
      <c r="TAF58" s="153"/>
      <c r="TAG58" s="153"/>
      <c r="TAH58" s="153"/>
      <c r="TAI58" s="153"/>
      <c r="TAJ58" s="153"/>
      <c r="TAK58" s="153"/>
      <c r="TAL58" s="153"/>
      <c r="TAM58" s="153"/>
      <c r="TAN58" s="153"/>
      <c r="TAO58" s="153"/>
      <c r="TAP58" s="153"/>
      <c r="TAQ58" s="153"/>
      <c r="TAR58" s="153"/>
      <c r="TAS58" s="153"/>
      <c r="TAT58" s="153"/>
      <c r="TAU58" s="153"/>
      <c r="TAV58" s="153"/>
      <c r="TAW58" s="153"/>
      <c r="TAX58" s="153"/>
      <c r="TAY58" s="153"/>
      <c r="TAZ58" s="153"/>
      <c r="TBA58" s="153"/>
      <c r="TBB58" s="153"/>
      <c r="TBC58" s="153"/>
      <c r="TBD58" s="153"/>
      <c r="TBE58" s="153"/>
      <c r="TBF58" s="153"/>
      <c r="TBG58" s="153"/>
      <c r="TBH58" s="153"/>
      <c r="TBI58" s="153"/>
      <c r="TBJ58" s="153"/>
      <c r="TBK58" s="153"/>
      <c r="TBL58" s="153"/>
      <c r="TBM58" s="153"/>
      <c r="TBN58" s="153"/>
      <c r="TBO58" s="153"/>
      <c r="TBP58" s="153"/>
      <c r="TBQ58" s="153"/>
      <c r="TBR58" s="153"/>
      <c r="TBS58" s="153"/>
      <c r="TBT58" s="153"/>
      <c r="TBU58" s="153"/>
      <c r="TBV58" s="153"/>
      <c r="TBW58" s="153"/>
      <c r="TBX58" s="153"/>
      <c r="TBY58" s="153"/>
      <c r="TBZ58" s="153"/>
      <c r="TCA58" s="153"/>
      <c r="TCB58" s="153"/>
      <c r="TCC58" s="153"/>
      <c r="TCD58" s="153"/>
      <c r="TCE58" s="153"/>
      <c r="TCF58" s="153"/>
      <c r="TCG58" s="153"/>
      <c r="TCH58" s="153"/>
      <c r="TCI58" s="153"/>
      <c r="TCJ58" s="153"/>
      <c r="TCK58" s="153"/>
      <c r="TCL58" s="153"/>
      <c r="TCM58" s="153"/>
      <c r="TCN58" s="153"/>
      <c r="TCO58" s="153"/>
      <c r="TCP58" s="153"/>
      <c r="TCQ58" s="153"/>
      <c r="TCR58" s="153"/>
      <c r="TCS58" s="153"/>
      <c r="TCT58" s="153"/>
      <c r="TCU58" s="153"/>
      <c r="TCV58" s="153"/>
      <c r="TCW58" s="153"/>
      <c r="TCX58" s="153"/>
      <c r="TCY58" s="153"/>
      <c r="TCZ58" s="153"/>
      <c r="TDA58" s="153"/>
      <c r="TDB58" s="153"/>
      <c r="TDC58" s="153"/>
      <c r="TDD58" s="153"/>
      <c r="TDE58" s="153"/>
      <c r="TDF58" s="153"/>
      <c r="TDG58" s="153"/>
      <c r="TDH58" s="153"/>
      <c r="TDI58" s="153"/>
      <c r="TDJ58" s="153"/>
      <c r="TDK58" s="153"/>
      <c r="TDL58" s="153"/>
      <c r="TDM58" s="153"/>
      <c r="TDN58" s="153"/>
      <c r="TDO58" s="153"/>
      <c r="TDP58" s="153"/>
      <c r="TDQ58" s="153"/>
      <c r="TDR58" s="153"/>
      <c r="TDS58" s="153"/>
      <c r="TDT58" s="153"/>
      <c r="TDU58" s="153"/>
      <c r="TDV58" s="153"/>
      <c r="TDW58" s="153"/>
      <c r="TDX58" s="153"/>
      <c r="TDY58" s="153"/>
      <c r="TDZ58" s="153"/>
      <c r="TEA58" s="153"/>
      <c r="TEB58" s="153"/>
      <c r="TEC58" s="153"/>
      <c r="TED58" s="153"/>
      <c r="TEE58" s="153"/>
      <c r="TEF58" s="153"/>
      <c r="TEG58" s="153"/>
      <c r="TEH58" s="153"/>
      <c r="TEI58" s="153"/>
      <c r="TEJ58" s="153"/>
      <c r="TEK58" s="153"/>
      <c r="TEL58" s="153"/>
      <c r="TEM58" s="153"/>
      <c r="TEN58" s="153"/>
      <c r="TEO58" s="153"/>
      <c r="TEP58" s="153"/>
      <c r="TEQ58" s="153"/>
      <c r="TER58" s="153"/>
      <c r="TES58" s="153"/>
      <c r="TET58" s="153"/>
      <c r="TEU58" s="153"/>
      <c r="TEV58" s="153"/>
      <c r="TEW58" s="153"/>
      <c r="TEX58" s="153"/>
      <c r="TEY58" s="153"/>
      <c r="TEZ58" s="153"/>
      <c r="TFA58" s="153"/>
      <c r="TFB58" s="153"/>
      <c r="TFC58" s="153"/>
      <c r="TFD58" s="153"/>
      <c r="TFE58" s="153"/>
      <c r="TFF58" s="153"/>
      <c r="TFG58" s="153"/>
      <c r="TFH58" s="153"/>
      <c r="TFI58" s="153"/>
      <c r="TFJ58" s="153"/>
      <c r="TFK58" s="153"/>
      <c r="TFL58" s="153"/>
      <c r="TFM58" s="153"/>
      <c r="TFN58" s="153"/>
      <c r="TFO58" s="153"/>
      <c r="TFP58" s="153"/>
      <c r="TFQ58" s="153"/>
      <c r="TFR58" s="153"/>
      <c r="TFS58" s="153"/>
      <c r="TFT58" s="153"/>
      <c r="TFU58" s="153"/>
      <c r="TFV58" s="153"/>
      <c r="TFW58" s="153"/>
      <c r="TFX58" s="153"/>
      <c r="TFY58" s="153"/>
      <c r="TFZ58" s="153"/>
      <c r="TGA58" s="153"/>
      <c r="TGB58" s="153"/>
      <c r="TGC58" s="153"/>
      <c r="TGD58" s="153"/>
      <c r="TGE58" s="153"/>
      <c r="TGF58" s="153"/>
      <c r="TGG58" s="153"/>
      <c r="TGH58" s="153"/>
      <c r="TGI58" s="153"/>
      <c r="TGJ58" s="153"/>
      <c r="TGK58" s="153"/>
      <c r="TGL58" s="153"/>
      <c r="TGM58" s="153"/>
      <c r="TGN58" s="153"/>
      <c r="TGO58" s="153"/>
      <c r="TGP58" s="153"/>
      <c r="TGQ58" s="153"/>
      <c r="TGR58" s="153"/>
      <c r="TGS58" s="153"/>
      <c r="TGT58" s="153"/>
      <c r="TGU58" s="153"/>
      <c r="TGV58" s="153"/>
      <c r="TGW58" s="153"/>
      <c r="TGX58" s="153"/>
      <c r="TGY58" s="153"/>
      <c r="TGZ58" s="153"/>
      <c r="THA58" s="153"/>
      <c r="THB58" s="153"/>
      <c r="THC58" s="153"/>
      <c r="THD58" s="153"/>
      <c r="THE58" s="153"/>
      <c r="THF58" s="153"/>
      <c r="THG58" s="153"/>
      <c r="THH58" s="153"/>
      <c r="THI58" s="153"/>
      <c r="THJ58" s="153"/>
      <c r="THK58" s="153"/>
      <c r="THL58" s="153"/>
      <c r="THM58" s="153"/>
      <c r="THN58" s="153"/>
      <c r="THO58" s="153"/>
      <c r="THP58" s="153"/>
      <c r="THQ58" s="153"/>
      <c r="THR58" s="153"/>
      <c r="THS58" s="153"/>
      <c r="THT58" s="153"/>
      <c r="THU58" s="153"/>
      <c r="THV58" s="153"/>
      <c r="THW58" s="153"/>
      <c r="THX58" s="153"/>
      <c r="THY58" s="153"/>
      <c r="THZ58" s="153"/>
      <c r="TIA58" s="153"/>
      <c r="TIB58" s="153"/>
      <c r="TIC58" s="153"/>
      <c r="TID58" s="153"/>
      <c r="TIE58" s="153"/>
      <c r="TIF58" s="153"/>
      <c r="TIG58" s="153"/>
      <c r="TIH58" s="153"/>
      <c r="TII58" s="153"/>
      <c r="TIJ58" s="153"/>
      <c r="TIK58" s="153"/>
      <c r="TIL58" s="153"/>
      <c r="TIM58" s="153"/>
      <c r="TIN58" s="153"/>
      <c r="TIO58" s="153"/>
      <c r="TIP58" s="153"/>
      <c r="TIQ58" s="153"/>
      <c r="TIR58" s="153"/>
      <c r="TIS58" s="153"/>
      <c r="TIT58" s="153"/>
      <c r="TIU58" s="153"/>
      <c r="TIV58" s="153"/>
      <c r="TIW58" s="153"/>
      <c r="TIX58" s="153"/>
      <c r="TIY58" s="153"/>
      <c r="TIZ58" s="153"/>
      <c r="TJA58" s="153"/>
      <c r="TJB58" s="153"/>
      <c r="TJC58" s="153"/>
      <c r="TJD58" s="153"/>
      <c r="TJE58" s="153"/>
      <c r="TJF58" s="153"/>
      <c r="TJG58" s="153"/>
      <c r="TJH58" s="153"/>
      <c r="TJI58" s="153"/>
      <c r="TJJ58" s="153"/>
      <c r="TJK58" s="153"/>
      <c r="TJL58" s="153"/>
      <c r="TJM58" s="153"/>
      <c r="TJN58" s="153"/>
      <c r="TJO58" s="153"/>
      <c r="TJP58" s="153"/>
      <c r="TJQ58" s="153"/>
      <c r="TJR58" s="153"/>
      <c r="TJS58" s="153"/>
      <c r="TJT58" s="153"/>
      <c r="TJU58" s="153"/>
      <c r="TJV58" s="153"/>
      <c r="TJW58" s="153"/>
      <c r="TJX58" s="153"/>
      <c r="TJY58" s="153"/>
      <c r="TJZ58" s="153"/>
      <c r="TKA58" s="153"/>
      <c r="TKB58" s="153"/>
      <c r="TKC58" s="153"/>
      <c r="TKD58" s="153"/>
      <c r="TKE58" s="153"/>
      <c r="TKF58" s="153"/>
      <c r="TKG58" s="153"/>
      <c r="TKH58" s="153"/>
      <c r="TKI58" s="153"/>
      <c r="TKJ58" s="153"/>
      <c r="TKK58" s="153"/>
      <c r="TKL58" s="153"/>
      <c r="TKM58" s="153"/>
      <c r="TKN58" s="153"/>
      <c r="TKO58" s="153"/>
      <c r="TKP58" s="153"/>
      <c r="TKQ58" s="153"/>
      <c r="TKR58" s="153"/>
      <c r="TKS58" s="153"/>
      <c r="TKT58" s="153"/>
      <c r="TKU58" s="153"/>
      <c r="TKV58" s="153"/>
      <c r="TKW58" s="153"/>
      <c r="TKX58" s="153"/>
      <c r="TKY58" s="153"/>
      <c r="TKZ58" s="153"/>
      <c r="TLA58" s="153"/>
      <c r="TLB58" s="153"/>
      <c r="TLC58" s="153"/>
      <c r="TLD58" s="153"/>
      <c r="TLE58" s="153"/>
      <c r="TLF58" s="153"/>
      <c r="TLG58" s="153"/>
      <c r="TLH58" s="153"/>
      <c r="TLI58" s="153"/>
      <c r="TLJ58" s="153"/>
      <c r="TLK58" s="153"/>
      <c r="TLL58" s="153"/>
      <c r="TLM58" s="153"/>
      <c r="TLN58" s="153"/>
      <c r="TLO58" s="153"/>
      <c r="TLP58" s="153"/>
      <c r="TLQ58" s="153"/>
      <c r="TLR58" s="153"/>
      <c r="TLS58" s="153"/>
      <c r="TLT58" s="153"/>
      <c r="TLU58" s="153"/>
      <c r="TLV58" s="153"/>
      <c r="TLW58" s="153"/>
      <c r="TLX58" s="153"/>
      <c r="TLY58" s="153"/>
      <c r="TLZ58" s="153"/>
      <c r="TMA58" s="153"/>
      <c r="TMB58" s="153"/>
      <c r="TMC58" s="153"/>
      <c r="TMD58" s="153"/>
      <c r="TME58" s="153"/>
      <c r="TMF58" s="153"/>
      <c r="TMG58" s="153"/>
      <c r="TMH58" s="153"/>
      <c r="TMI58" s="153"/>
      <c r="TMJ58" s="153"/>
      <c r="TMK58" s="153"/>
      <c r="TML58" s="153"/>
      <c r="TMM58" s="153"/>
      <c r="TMN58" s="153"/>
      <c r="TMO58" s="153"/>
      <c r="TMP58" s="153"/>
      <c r="TMQ58" s="153"/>
      <c r="TMR58" s="153"/>
      <c r="TMS58" s="153"/>
      <c r="TMT58" s="153"/>
      <c r="TMU58" s="153"/>
      <c r="TMV58" s="153"/>
      <c r="TMW58" s="153"/>
      <c r="TMX58" s="153"/>
      <c r="TMY58" s="153"/>
      <c r="TMZ58" s="153"/>
      <c r="TNA58" s="153"/>
      <c r="TNB58" s="153"/>
      <c r="TNC58" s="153"/>
      <c r="TND58" s="153"/>
      <c r="TNE58" s="153"/>
      <c r="TNF58" s="153"/>
      <c r="TNG58" s="153"/>
      <c r="TNH58" s="153"/>
      <c r="TNI58" s="153"/>
      <c r="TNJ58" s="153"/>
      <c r="TNK58" s="153"/>
      <c r="TNL58" s="153"/>
      <c r="TNM58" s="153"/>
      <c r="TNN58" s="153"/>
      <c r="TNO58" s="153"/>
      <c r="TNP58" s="153"/>
      <c r="TNQ58" s="153"/>
      <c r="TNR58" s="153"/>
      <c r="TNS58" s="153"/>
      <c r="TNT58" s="153"/>
      <c r="TNU58" s="153"/>
      <c r="TNV58" s="153"/>
      <c r="TNW58" s="153"/>
      <c r="TNX58" s="153"/>
      <c r="TNY58" s="153"/>
      <c r="TNZ58" s="153"/>
      <c r="TOA58" s="153"/>
      <c r="TOB58" s="153"/>
      <c r="TOC58" s="153"/>
      <c r="TOD58" s="153"/>
      <c r="TOE58" s="153"/>
      <c r="TOF58" s="153"/>
      <c r="TOG58" s="153"/>
      <c r="TOH58" s="153"/>
      <c r="TOI58" s="153"/>
      <c r="TOJ58" s="153"/>
      <c r="TOK58" s="153"/>
      <c r="TOL58" s="153"/>
      <c r="TOM58" s="153"/>
      <c r="TON58" s="153"/>
      <c r="TOO58" s="153"/>
      <c r="TOP58" s="153"/>
      <c r="TOQ58" s="153"/>
      <c r="TOR58" s="153"/>
      <c r="TOS58" s="153"/>
      <c r="TOT58" s="153"/>
      <c r="TOU58" s="153"/>
      <c r="TOV58" s="153"/>
      <c r="TOW58" s="153"/>
      <c r="TOX58" s="153"/>
      <c r="TOY58" s="153"/>
      <c r="TOZ58" s="153"/>
      <c r="TPA58" s="153"/>
      <c r="TPB58" s="153"/>
      <c r="TPC58" s="153"/>
      <c r="TPD58" s="153"/>
      <c r="TPE58" s="153"/>
      <c r="TPF58" s="153"/>
      <c r="TPG58" s="153"/>
      <c r="TPH58" s="153"/>
      <c r="TPI58" s="153"/>
      <c r="TPJ58" s="153"/>
      <c r="TPK58" s="153"/>
      <c r="TPL58" s="153"/>
      <c r="TPM58" s="153"/>
      <c r="TPN58" s="153"/>
      <c r="TPO58" s="153"/>
      <c r="TPP58" s="153"/>
      <c r="TPQ58" s="153"/>
      <c r="TPR58" s="153"/>
      <c r="TPS58" s="153"/>
      <c r="TPT58" s="153"/>
      <c r="TPU58" s="153"/>
      <c r="TPV58" s="153"/>
      <c r="TPW58" s="153"/>
      <c r="TPX58" s="153"/>
      <c r="TPY58" s="153"/>
      <c r="TPZ58" s="153"/>
      <c r="TQA58" s="153"/>
      <c r="TQB58" s="153"/>
      <c r="TQC58" s="153"/>
      <c r="TQD58" s="153"/>
      <c r="TQE58" s="153"/>
      <c r="TQF58" s="153"/>
      <c r="TQG58" s="153"/>
      <c r="TQH58" s="153"/>
      <c r="TQI58" s="153"/>
      <c r="TQJ58" s="153"/>
      <c r="TQK58" s="153"/>
      <c r="TQL58" s="153"/>
      <c r="TQM58" s="153"/>
      <c r="TQN58" s="153"/>
      <c r="TQO58" s="153"/>
      <c r="TQP58" s="153"/>
      <c r="TQQ58" s="153"/>
      <c r="TQR58" s="153"/>
      <c r="TQS58" s="153"/>
      <c r="TQT58" s="153"/>
      <c r="TQU58" s="153"/>
      <c r="TQV58" s="153"/>
      <c r="TQW58" s="153"/>
      <c r="TQX58" s="153"/>
      <c r="TQY58" s="153"/>
      <c r="TQZ58" s="153"/>
      <c r="TRA58" s="153"/>
      <c r="TRB58" s="153"/>
      <c r="TRC58" s="153"/>
      <c r="TRD58" s="153"/>
      <c r="TRE58" s="153"/>
      <c r="TRF58" s="153"/>
      <c r="TRG58" s="153"/>
      <c r="TRH58" s="153"/>
      <c r="TRI58" s="153"/>
      <c r="TRJ58" s="153"/>
      <c r="TRK58" s="153"/>
      <c r="TRL58" s="153"/>
      <c r="TRM58" s="153"/>
      <c r="TRN58" s="153"/>
      <c r="TRO58" s="153"/>
      <c r="TRP58" s="153"/>
      <c r="TRQ58" s="153"/>
      <c r="TRR58" s="153"/>
      <c r="TRS58" s="153"/>
      <c r="TRT58" s="153"/>
      <c r="TRU58" s="153"/>
      <c r="TRV58" s="153"/>
      <c r="TRW58" s="153"/>
      <c r="TRX58" s="153"/>
      <c r="TRY58" s="153"/>
      <c r="TRZ58" s="153"/>
      <c r="TSA58" s="153"/>
      <c r="TSB58" s="153"/>
      <c r="TSC58" s="153"/>
      <c r="TSD58" s="153"/>
      <c r="TSE58" s="153"/>
      <c r="TSF58" s="153"/>
      <c r="TSG58" s="153"/>
      <c r="TSH58" s="153"/>
      <c r="TSI58" s="153"/>
      <c r="TSJ58" s="153"/>
      <c r="TSK58" s="153"/>
      <c r="TSL58" s="153"/>
      <c r="TSM58" s="153"/>
      <c r="TSN58" s="153"/>
      <c r="TSO58" s="153"/>
      <c r="TSP58" s="153"/>
      <c r="TSQ58" s="153"/>
      <c r="TSR58" s="153"/>
      <c r="TSS58" s="153"/>
      <c r="TST58" s="153"/>
      <c r="TSU58" s="153"/>
      <c r="TSV58" s="153"/>
      <c r="TSW58" s="153"/>
      <c r="TSX58" s="153"/>
      <c r="TSY58" s="153"/>
      <c r="TSZ58" s="153"/>
      <c r="TTA58" s="153"/>
      <c r="TTB58" s="153"/>
      <c r="TTC58" s="153"/>
      <c r="TTD58" s="153"/>
      <c r="TTE58" s="153"/>
      <c r="TTF58" s="153"/>
      <c r="TTG58" s="153"/>
      <c r="TTH58" s="153"/>
      <c r="TTI58" s="153"/>
      <c r="TTJ58" s="153"/>
      <c r="TTK58" s="153"/>
      <c r="TTL58" s="153"/>
      <c r="TTM58" s="153"/>
      <c r="TTN58" s="153"/>
      <c r="TTO58" s="153"/>
      <c r="TTP58" s="153"/>
      <c r="TTQ58" s="153"/>
      <c r="TTR58" s="153"/>
      <c r="TTS58" s="153"/>
      <c r="TTT58" s="153"/>
      <c r="TTU58" s="153"/>
      <c r="TTV58" s="153"/>
      <c r="TTW58" s="153"/>
      <c r="TTX58" s="153"/>
      <c r="TTY58" s="153"/>
      <c r="TTZ58" s="153"/>
      <c r="TUA58" s="153"/>
      <c r="TUB58" s="153"/>
      <c r="TUC58" s="153"/>
      <c r="TUD58" s="153"/>
      <c r="TUE58" s="153"/>
      <c r="TUF58" s="153"/>
      <c r="TUG58" s="153"/>
      <c r="TUH58" s="153"/>
      <c r="TUI58" s="153"/>
      <c r="TUJ58" s="153"/>
      <c r="TUK58" s="153"/>
      <c r="TUL58" s="153"/>
      <c r="TUM58" s="153"/>
      <c r="TUN58" s="153"/>
      <c r="TUO58" s="153"/>
      <c r="TUP58" s="153"/>
      <c r="TUQ58" s="153"/>
      <c r="TUR58" s="153"/>
      <c r="TUS58" s="153"/>
      <c r="TUT58" s="153"/>
      <c r="TUU58" s="153"/>
      <c r="TUV58" s="153"/>
      <c r="TUW58" s="153"/>
      <c r="TUX58" s="153"/>
      <c r="TUY58" s="153"/>
      <c r="TUZ58" s="153"/>
      <c r="TVA58" s="153"/>
      <c r="TVB58" s="153"/>
      <c r="TVC58" s="153"/>
      <c r="TVD58" s="153"/>
      <c r="TVE58" s="153"/>
      <c r="TVF58" s="153"/>
      <c r="TVG58" s="153"/>
      <c r="TVH58" s="153"/>
      <c r="TVI58" s="153"/>
      <c r="TVJ58" s="153"/>
      <c r="TVK58" s="153"/>
      <c r="TVL58" s="153"/>
      <c r="TVM58" s="153"/>
      <c r="TVN58" s="153"/>
      <c r="TVO58" s="153"/>
      <c r="TVP58" s="153"/>
      <c r="TVQ58" s="153"/>
      <c r="TVR58" s="153"/>
      <c r="TVS58" s="153"/>
      <c r="TVT58" s="153"/>
      <c r="TVU58" s="153"/>
      <c r="TVV58" s="153"/>
      <c r="TVW58" s="153"/>
      <c r="TVX58" s="153"/>
      <c r="TVY58" s="153"/>
      <c r="TVZ58" s="153"/>
      <c r="TWA58" s="153"/>
      <c r="TWB58" s="153"/>
      <c r="TWC58" s="153"/>
      <c r="TWD58" s="153"/>
      <c r="TWE58" s="153"/>
      <c r="TWF58" s="153"/>
      <c r="TWG58" s="153"/>
      <c r="TWH58" s="153"/>
      <c r="TWI58" s="153"/>
      <c r="TWJ58" s="153"/>
      <c r="TWK58" s="153"/>
      <c r="TWL58" s="153"/>
      <c r="TWM58" s="153"/>
      <c r="TWN58" s="153"/>
      <c r="TWO58" s="153"/>
      <c r="TWP58" s="153"/>
      <c r="TWQ58" s="153"/>
      <c r="TWR58" s="153"/>
      <c r="TWS58" s="153"/>
      <c r="TWT58" s="153"/>
      <c r="TWU58" s="153"/>
      <c r="TWV58" s="153"/>
      <c r="TWW58" s="153"/>
      <c r="TWX58" s="153"/>
      <c r="TWY58" s="153"/>
      <c r="TWZ58" s="153"/>
      <c r="TXA58" s="153"/>
      <c r="TXB58" s="153"/>
      <c r="TXC58" s="153"/>
      <c r="TXD58" s="153"/>
      <c r="TXE58" s="153"/>
      <c r="TXF58" s="153"/>
      <c r="TXG58" s="153"/>
      <c r="TXH58" s="153"/>
      <c r="TXI58" s="153"/>
      <c r="TXJ58" s="153"/>
      <c r="TXK58" s="153"/>
      <c r="TXL58" s="153"/>
      <c r="TXM58" s="153"/>
      <c r="TXN58" s="153"/>
      <c r="TXO58" s="153"/>
      <c r="TXP58" s="153"/>
      <c r="TXQ58" s="153"/>
      <c r="TXR58" s="153"/>
      <c r="TXS58" s="153"/>
      <c r="TXT58" s="153"/>
      <c r="TXU58" s="153"/>
      <c r="TXV58" s="153"/>
      <c r="TXW58" s="153"/>
      <c r="TXX58" s="153"/>
      <c r="TXY58" s="153"/>
      <c r="TXZ58" s="153"/>
      <c r="TYA58" s="153"/>
      <c r="TYB58" s="153"/>
      <c r="TYC58" s="153"/>
      <c r="TYD58" s="153"/>
      <c r="TYE58" s="153"/>
      <c r="TYF58" s="153"/>
      <c r="TYG58" s="153"/>
      <c r="TYH58" s="153"/>
      <c r="TYI58" s="153"/>
      <c r="TYJ58" s="153"/>
      <c r="TYK58" s="153"/>
      <c r="TYL58" s="153"/>
      <c r="TYM58" s="153"/>
      <c r="TYN58" s="153"/>
      <c r="TYO58" s="153"/>
      <c r="TYP58" s="153"/>
      <c r="TYQ58" s="153"/>
      <c r="TYR58" s="153"/>
      <c r="TYS58" s="153"/>
      <c r="TYT58" s="153"/>
      <c r="TYU58" s="153"/>
      <c r="TYV58" s="153"/>
      <c r="TYW58" s="153"/>
      <c r="TYX58" s="153"/>
      <c r="TYY58" s="153"/>
      <c r="TYZ58" s="153"/>
      <c r="TZA58" s="153"/>
      <c r="TZB58" s="153"/>
      <c r="TZC58" s="153"/>
      <c r="TZD58" s="153"/>
      <c r="TZE58" s="153"/>
      <c r="TZF58" s="153"/>
      <c r="TZG58" s="153"/>
      <c r="TZH58" s="153"/>
      <c r="TZI58" s="153"/>
      <c r="TZJ58" s="153"/>
      <c r="TZK58" s="153"/>
      <c r="TZL58" s="153"/>
      <c r="TZM58" s="153"/>
      <c r="TZN58" s="153"/>
      <c r="TZO58" s="153"/>
      <c r="TZP58" s="153"/>
      <c r="TZQ58" s="153"/>
      <c r="TZR58" s="153"/>
      <c r="TZS58" s="153"/>
      <c r="TZT58" s="153"/>
      <c r="TZU58" s="153"/>
      <c r="TZV58" s="153"/>
      <c r="TZW58" s="153"/>
      <c r="TZX58" s="153"/>
      <c r="TZY58" s="153"/>
      <c r="TZZ58" s="153"/>
      <c r="UAA58" s="153"/>
      <c r="UAB58" s="153"/>
      <c r="UAC58" s="153"/>
      <c r="UAD58" s="153"/>
      <c r="UAE58" s="153"/>
      <c r="UAF58" s="153"/>
      <c r="UAG58" s="153"/>
      <c r="UAH58" s="153"/>
      <c r="UAI58" s="153"/>
      <c r="UAJ58" s="153"/>
      <c r="UAK58" s="153"/>
      <c r="UAL58" s="153"/>
      <c r="UAM58" s="153"/>
      <c r="UAN58" s="153"/>
      <c r="UAO58" s="153"/>
      <c r="UAP58" s="153"/>
      <c r="UAQ58" s="153"/>
      <c r="UAR58" s="153"/>
      <c r="UAS58" s="153"/>
      <c r="UAT58" s="153"/>
      <c r="UAU58" s="153"/>
      <c r="UAV58" s="153"/>
      <c r="UAW58" s="153"/>
      <c r="UAX58" s="153"/>
      <c r="UAY58" s="153"/>
      <c r="UAZ58" s="153"/>
      <c r="UBA58" s="153"/>
      <c r="UBB58" s="153"/>
      <c r="UBC58" s="153"/>
      <c r="UBD58" s="153"/>
      <c r="UBE58" s="153"/>
      <c r="UBF58" s="153"/>
      <c r="UBG58" s="153"/>
      <c r="UBH58" s="153"/>
      <c r="UBI58" s="153"/>
      <c r="UBJ58" s="153"/>
      <c r="UBK58" s="153"/>
      <c r="UBL58" s="153"/>
      <c r="UBM58" s="153"/>
      <c r="UBN58" s="153"/>
      <c r="UBO58" s="153"/>
      <c r="UBP58" s="153"/>
      <c r="UBQ58" s="153"/>
      <c r="UBR58" s="153"/>
      <c r="UBS58" s="153"/>
      <c r="UBT58" s="153"/>
      <c r="UBU58" s="153"/>
      <c r="UBV58" s="153"/>
      <c r="UBW58" s="153"/>
      <c r="UBX58" s="153"/>
      <c r="UBY58" s="153"/>
      <c r="UBZ58" s="153"/>
      <c r="UCA58" s="153"/>
      <c r="UCB58" s="153"/>
      <c r="UCC58" s="153"/>
      <c r="UCD58" s="153"/>
      <c r="UCE58" s="153"/>
      <c r="UCF58" s="153"/>
      <c r="UCG58" s="153"/>
      <c r="UCH58" s="153"/>
      <c r="UCI58" s="153"/>
      <c r="UCJ58" s="153"/>
      <c r="UCK58" s="153"/>
      <c r="UCL58" s="153"/>
      <c r="UCM58" s="153"/>
      <c r="UCN58" s="153"/>
      <c r="UCO58" s="153"/>
      <c r="UCP58" s="153"/>
      <c r="UCQ58" s="153"/>
      <c r="UCR58" s="153"/>
      <c r="UCS58" s="153"/>
      <c r="UCT58" s="153"/>
      <c r="UCU58" s="153"/>
      <c r="UCV58" s="153"/>
      <c r="UCW58" s="153"/>
      <c r="UCX58" s="153"/>
      <c r="UCY58" s="153"/>
      <c r="UCZ58" s="153"/>
      <c r="UDA58" s="153"/>
      <c r="UDB58" s="153"/>
      <c r="UDC58" s="153"/>
      <c r="UDD58" s="153"/>
      <c r="UDE58" s="153"/>
      <c r="UDF58" s="153"/>
      <c r="UDG58" s="153"/>
      <c r="UDH58" s="153"/>
      <c r="UDI58" s="153"/>
      <c r="UDJ58" s="153"/>
      <c r="UDK58" s="153"/>
      <c r="UDL58" s="153"/>
      <c r="UDM58" s="153"/>
      <c r="UDN58" s="153"/>
      <c r="UDO58" s="153"/>
      <c r="UDP58" s="153"/>
      <c r="UDQ58" s="153"/>
      <c r="UDR58" s="153"/>
      <c r="UDS58" s="153"/>
      <c r="UDT58" s="153"/>
      <c r="UDU58" s="153"/>
      <c r="UDV58" s="153"/>
      <c r="UDW58" s="153"/>
      <c r="UDX58" s="153"/>
      <c r="UDY58" s="153"/>
      <c r="UDZ58" s="153"/>
      <c r="UEA58" s="153"/>
      <c r="UEB58" s="153"/>
      <c r="UEC58" s="153"/>
      <c r="UED58" s="153"/>
      <c r="UEE58" s="153"/>
      <c r="UEF58" s="153"/>
      <c r="UEG58" s="153"/>
      <c r="UEH58" s="153"/>
      <c r="UEI58" s="153"/>
      <c r="UEJ58" s="153"/>
      <c r="UEK58" s="153"/>
      <c r="UEL58" s="153"/>
      <c r="UEM58" s="153"/>
      <c r="UEN58" s="153"/>
      <c r="UEO58" s="153"/>
      <c r="UEP58" s="153"/>
      <c r="UEQ58" s="153"/>
      <c r="UER58" s="153"/>
      <c r="UES58" s="153"/>
      <c r="UET58" s="153"/>
      <c r="UEU58" s="153"/>
      <c r="UEV58" s="153"/>
      <c r="UEW58" s="153"/>
      <c r="UEX58" s="153"/>
      <c r="UEY58" s="153"/>
      <c r="UEZ58" s="153"/>
      <c r="UFA58" s="153"/>
      <c r="UFB58" s="153"/>
      <c r="UFC58" s="153"/>
      <c r="UFD58" s="153"/>
      <c r="UFE58" s="153"/>
      <c r="UFF58" s="153"/>
      <c r="UFG58" s="153"/>
      <c r="UFH58" s="153"/>
      <c r="UFI58" s="153"/>
      <c r="UFJ58" s="153"/>
      <c r="UFK58" s="153"/>
      <c r="UFL58" s="153"/>
      <c r="UFM58" s="153"/>
      <c r="UFN58" s="153"/>
      <c r="UFO58" s="153"/>
      <c r="UFP58" s="153"/>
      <c r="UFQ58" s="153"/>
      <c r="UFR58" s="153"/>
      <c r="UFS58" s="153"/>
      <c r="UFT58" s="153"/>
      <c r="UFU58" s="153"/>
      <c r="UFV58" s="153"/>
      <c r="UFW58" s="153"/>
      <c r="UFX58" s="153"/>
      <c r="UFY58" s="153"/>
      <c r="UFZ58" s="153"/>
      <c r="UGA58" s="153"/>
      <c r="UGB58" s="153"/>
      <c r="UGC58" s="153"/>
      <c r="UGD58" s="153"/>
      <c r="UGE58" s="153"/>
      <c r="UGF58" s="153"/>
      <c r="UGG58" s="153"/>
      <c r="UGH58" s="153"/>
      <c r="UGI58" s="153"/>
      <c r="UGJ58" s="153"/>
      <c r="UGK58" s="153"/>
      <c r="UGL58" s="153"/>
      <c r="UGM58" s="153"/>
      <c r="UGN58" s="153"/>
      <c r="UGO58" s="153"/>
      <c r="UGP58" s="153"/>
      <c r="UGQ58" s="153"/>
      <c r="UGR58" s="153"/>
      <c r="UGS58" s="153"/>
      <c r="UGT58" s="153"/>
      <c r="UGU58" s="153"/>
      <c r="UGV58" s="153"/>
      <c r="UGW58" s="153"/>
      <c r="UGX58" s="153"/>
      <c r="UGY58" s="153"/>
      <c r="UGZ58" s="153"/>
      <c r="UHA58" s="153"/>
      <c r="UHB58" s="153"/>
      <c r="UHC58" s="153"/>
      <c r="UHD58" s="153"/>
      <c r="UHE58" s="153"/>
      <c r="UHF58" s="153"/>
      <c r="UHG58" s="153"/>
      <c r="UHH58" s="153"/>
      <c r="UHI58" s="153"/>
      <c r="UHJ58" s="153"/>
      <c r="UHK58" s="153"/>
      <c r="UHL58" s="153"/>
      <c r="UHM58" s="153"/>
      <c r="UHN58" s="153"/>
      <c r="UHO58" s="153"/>
      <c r="UHP58" s="153"/>
      <c r="UHQ58" s="153"/>
      <c r="UHR58" s="153"/>
      <c r="UHS58" s="153"/>
      <c r="UHT58" s="153"/>
      <c r="UHU58" s="153"/>
      <c r="UHV58" s="153"/>
      <c r="UHW58" s="153"/>
      <c r="UHX58" s="153"/>
      <c r="UHY58" s="153"/>
      <c r="UHZ58" s="153"/>
      <c r="UIA58" s="153"/>
      <c r="UIB58" s="153"/>
      <c r="UIC58" s="153"/>
      <c r="UID58" s="153"/>
      <c r="UIE58" s="153"/>
      <c r="UIF58" s="153"/>
      <c r="UIG58" s="153"/>
      <c r="UIH58" s="153"/>
      <c r="UII58" s="153"/>
      <c r="UIJ58" s="153"/>
      <c r="UIK58" s="153"/>
      <c r="UIL58" s="153"/>
      <c r="UIM58" s="153"/>
      <c r="UIN58" s="153"/>
      <c r="UIO58" s="153"/>
      <c r="UIP58" s="153"/>
      <c r="UIQ58" s="153"/>
      <c r="UIR58" s="153"/>
      <c r="UIS58" s="153"/>
      <c r="UIT58" s="153"/>
      <c r="UIU58" s="153"/>
      <c r="UIV58" s="153"/>
      <c r="UIW58" s="153"/>
      <c r="UIX58" s="153"/>
      <c r="UIY58" s="153"/>
      <c r="UIZ58" s="153"/>
      <c r="UJA58" s="153"/>
      <c r="UJB58" s="153"/>
      <c r="UJC58" s="153"/>
      <c r="UJD58" s="153"/>
      <c r="UJE58" s="153"/>
      <c r="UJF58" s="153"/>
      <c r="UJG58" s="153"/>
      <c r="UJH58" s="153"/>
      <c r="UJI58" s="153"/>
      <c r="UJJ58" s="153"/>
      <c r="UJK58" s="153"/>
      <c r="UJL58" s="153"/>
      <c r="UJM58" s="153"/>
      <c r="UJN58" s="153"/>
      <c r="UJO58" s="153"/>
      <c r="UJP58" s="153"/>
      <c r="UJQ58" s="153"/>
      <c r="UJR58" s="153"/>
      <c r="UJS58" s="153"/>
      <c r="UJT58" s="153"/>
      <c r="UJU58" s="153"/>
      <c r="UJV58" s="153"/>
      <c r="UJW58" s="153"/>
      <c r="UJX58" s="153"/>
      <c r="UJY58" s="153"/>
      <c r="UJZ58" s="153"/>
      <c r="UKA58" s="153"/>
      <c r="UKB58" s="153"/>
      <c r="UKC58" s="153"/>
      <c r="UKD58" s="153"/>
      <c r="UKE58" s="153"/>
      <c r="UKF58" s="153"/>
      <c r="UKG58" s="153"/>
      <c r="UKH58" s="153"/>
      <c r="UKI58" s="153"/>
      <c r="UKJ58" s="153"/>
      <c r="UKK58" s="153"/>
      <c r="UKL58" s="153"/>
      <c r="UKM58" s="153"/>
      <c r="UKN58" s="153"/>
      <c r="UKO58" s="153"/>
      <c r="UKP58" s="153"/>
      <c r="UKQ58" s="153"/>
      <c r="UKR58" s="153"/>
      <c r="UKS58" s="153"/>
      <c r="UKT58" s="153"/>
      <c r="UKU58" s="153"/>
      <c r="UKV58" s="153"/>
      <c r="UKW58" s="153"/>
      <c r="UKX58" s="153"/>
      <c r="UKY58" s="153"/>
      <c r="UKZ58" s="153"/>
      <c r="ULA58" s="153"/>
      <c r="ULB58" s="153"/>
      <c r="ULC58" s="153"/>
      <c r="ULD58" s="153"/>
      <c r="ULE58" s="153"/>
      <c r="ULF58" s="153"/>
      <c r="ULG58" s="153"/>
      <c r="ULH58" s="153"/>
      <c r="ULI58" s="153"/>
      <c r="ULJ58" s="153"/>
      <c r="ULK58" s="153"/>
      <c r="ULL58" s="153"/>
      <c r="ULM58" s="153"/>
      <c r="ULN58" s="153"/>
      <c r="ULO58" s="153"/>
      <c r="ULP58" s="153"/>
      <c r="ULQ58" s="153"/>
      <c r="ULR58" s="153"/>
      <c r="ULS58" s="153"/>
      <c r="ULT58" s="153"/>
      <c r="ULU58" s="153"/>
      <c r="ULV58" s="153"/>
      <c r="ULW58" s="153"/>
      <c r="ULX58" s="153"/>
      <c r="ULY58" s="153"/>
      <c r="ULZ58" s="153"/>
      <c r="UMA58" s="153"/>
      <c r="UMB58" s="153"/>
      <c r="UMC58" s="153"/>
      <c r="UMD58" s="153"/>
      <c r="UME58" s="153"/>
      <c r="UMF58" s="153"/>
      <c r="UMG58" s="153"/>
      <c r="UMH58" s="153"/>
      <c r="UMI58" s="153"/>
      <c r="UMJ58" s="153"/>
      <c r="UMK58" s="153"/>
      <c r="UML58" s="153"/>
      <c r="UMM58" s="153"/>
      <c r="UMN58" s="153"/>
      <c r="UMO58" s="153"/>
      <c r="UMP58" s="153"/>
      <c r="UMQ58" s="153"/>
      <c r="UMR58" s="153"/>
      <c r="UMS58" s="153"/>
      <c r="UMT58" s="153"/>
      <c r="UMU58" s="153"/>
      <c r="UMV58" s="153"/>
      <c r="UMW58" s="153"/>
      <c r="UMX58" s="153"/>
      <c r="UMY58" s="153"/>
      <c r="UMZ58" s="153"/>
      <c r="UNA58" s="153"/>
      <c r="UNB58" s="153"/>
      <c r="UNC58" s="153"/>
      <c r="UND58" s="153"/>
      <c r="UNE58" s="153"/>
      <c r="UNF58" s="153"/>
      <c r="UNG58" s="153"/>
      <c r="UNH58" s="153"/>
      <c r="UNI58" s="153"/>
      <c r="UNJ58" s="153"/>
      <c r="UNK58" s="153"/>
      <c r="UNL58" s="153"/>
      <c r="UNM58" s="153"/>
      <c r="UNN58" s="153"/>
      <c r="UNO58" s="153"/>
      <c r="UNP58" s="153"/>
      <c r="UNQ58" s="153"/>
      <c r="UNR58" s="153"/>
      <c r="UNS58" s="153"/>
      <c r="UNT58" s="153"/>
      <c r="UNU58" s="153"/>
      <c r="UNV58" s="153"/>
      <c r="UNW58" s="153"/>
      <c r="UNX58" s="153"/>
      <c r="UNY58" s="153"/>
      <c r="UNZ58" s="153"/>
      <c r="UOA58" s="153"/>
      <c r="UOB58" s="153"/>
      <c r="UOC58" s="153"/>
      <c r="UOD58" s="153"/>
      <c r="UOE58" s="153"/>
      <c r="UOF58" s="153"/>
      <c r="UOG58" s="153"/>
      <c r="UOH58" s="153"/>
      <c r="UOI58" s="153"/>
      <c r="UOJ58" s="153"/>
      <c r="UOK58" s="153"/>
      <c r="UOL58" s="153"/>
      <c r="UOM58" s="153"/>
      <c r="UON58" s="153"/>
      <c r="UOO58" s="153"/>
      <c r="UOP58" s="153"/>
      <c r="UOQ58" s="153"/>
      <c r="UOR58" s="153"/>
      <c r="UOS58" s="153"/>
      <c r="UOT58" s="153"/>
      <c r="UOU58" s="153"/>
      <c r="UOV58" s="153"/>
      <c r="UOW58" s="153"/>
      <c r="UOX58" s="153"/>
      <c r="UOY58" s="153"/>
      <c r="UOZ58" s="153"/>
      <c r="UPA58" s="153"/>
      <c r="UPB58" s="153"/>
      <c r="UPC58" s="153"/>
      <c r="UPD58" s="153"/>
      <c r="UPE58" s="153"/>
      <c r="UPF58" s="153"/>
      <c r="UPG58" s="153"/>
      <c r="UPH58" s="153"/>
      <c r="UPI58" s="153"/>
      <c r="UPJ58" s="153"/>
      <c r="UPK58" s="153"/>
      <c r="UPL58" s="153"/>
      <c r="UPM58" s="153"/>
      <c r="UPN58" s="153"/>
      <c r="UPO58" s="153"/>
      <c r="UPP58" s="153"/>
      <c r="UPQ58" s="153"/>
      <c r="UPR58" s="153"/>
      <c r="UPS58" s="153"/>
      <c r="UPT58" s="153"/>
      <c r="UPU58" s="153"/>
      <c r="UPV58" s="153"/>
      <c r="UPW58" s="153"/>
      <c r="UPX58" s="153"/>
      <c r="UPY58" s="153"/>
      <c r="UPZ58" s="153"/>
      <c r="UQA58" s="153"/>
      <c r="UQB58" s="153"/>
      <c r="UQC58" s="153"/>
      <c r="UQD58" s="153"/>
      <c r="UQE58" s="153"/>
      <c r="UQF58" s="153"/>
      <c r="UQG58" s="153"/>
      <c r="UQH58" s="153"/>
      <c r="UQI58" s="153"/>
      <c r="UQJ58" s="153"/>
      <c r="UQK58" s="153"/>
      <c r="UQL58" s="153"/>
      <c r="UQM58" s="153"/>
      <c r="UQN58" s="153"/>
      <c r="UQO58" s="153"/>
      <c r="UQP58" s="153"/>
      <c r="UQQ58" s="153"/>
      <c r="UQR58" s="153"/>
      <c r="UQS58" s="153"/>
      <c r="UQT58" s="153"/>
      <c r="UQU58" s="153"/>
      <c r="UQV58" s="153"/>
      <c r="UQW58" s="153"/>
      <c r="UQX58" s="153"/>
      <c r="UQY58" s="153"/>
      <c r="UQZ58" s="153"/>
      <c r="URA58" s="153"/>
      <c r="URB58" s="153"/>
      <c r="URC58" s="153"/>
      <c r="URD58" s="153"/>
      <c r="URE58" s="153"/>
      <c r="URF58" s="153"/>
      <c r="URG58" s="153"/>
      <c r="URH58" s="153"/>
      <c r="URI58" s="153"/>
      <c r="URJ58" s="153"/>
      <c r="URK58" s="153"/>
      <c r="URL58" s="153"/>
      <c r="URM58" s="153"/>
      <c r="URN58" s="153"/>
      <c r="URO58" s="153"/>
      <c r="URP58" s="153"/>
      <c r="URQ58" s="153"/>
      <c r="URR58" s="153"/>
      <c r="URS58" s="153"/>
      <c r="URT58" s="153"/>
      <c r="URU58" s="153"/>
      <c r="URV58" s="153"/>
      <c r="URW58" s="153"/>
      <c r="URX58" s="153"/>
      <c r="URY58" s="153"/>
      <c r="URZ58" s="153"/>
      <c r="USA58" s="153"/>
      <c r="USB58" s="153"/>
      <c r="USC58" s="153"/>
      <c r="USD58" s="153"/>
      <c r="USE58" s="153"/>
      <c r="USF58" s="153"/>
      <c r="USG58" s="153"/>
      <c r="USH58" s="153"/>
      <c r="USI58" s="153"/>
      <c r="USJ58" s="153"/>
      <c r="USK58" s="153"/>
      <c r="USL58" s="153"/>
      <c r="USM58" s="153"/>
      <c r="USN58" s="153"/>
      <c r="USO58" s="153"/>
      <c r="USP58" s="153"/>
      <c r="USQ58" s="153"/>
      <c r="USR58" s="153"/>
      <c r="USS58" s="153"/>
      <c r="UST58" s="153"/>
      <c r="USU58" s="153"/>
      <c r="USV58" s="153"/>
      <c r="USW58" s="153"/>
      <c r="USX58" s="153"/>
      <c r="USY58" s="153"/>
      <c r="USZ58" s="153"/>
      <c r="UTA58" s="153"/>
      <c r="UTB58" s="153"/>
      <c r="UTC58" s="153"/>
      <c r="UTD58" s="153"/>
      <c r="UTE58" s="153"/>
      <c r="UTF58" s="153"/>
      <c r="UTG58" s="153"/>
      <c r="UTH58" s="153"/>
      <c r="UTI58" s="153"/>
      <c r="UTJ58" s="153"/>
      <c r="UTK58" s="153"/>
      <c r="UTL58" s="153"/>
      <c r="UTM58" s="153"/>
      <c r="UTN58" s="153"/>
      <c r="UTO58" s="153"/>
      <c r="UTP58" s="153"/>
      <c r="UTQ58" s="153"/>
      <c r="UTR58" s="153"/>
      <c r="UTS58" s="153"/>
      <c r="UTT58" s="153"/>
      <c r="UTU58" s="153"/>
      <c r="UTV58" s="153"/>
      <c r="UTW58" s="153"/>
      <c r="UTX58" s="153"/>
      <c r="UTY58" s="153"/>
      <c r="UTZ58" s="153"/>
      <c r="UUA58" s="153"/>
      <c r="UUB58" s="153"/>
      <c r="UUC58" s="153"/>
      <c r="UUD58" s="153"/>
      <c r="UUE58" s="153"/>
      <c r="UUF58" s="153"/>
      <c r="UUG58" s="153"/>
      <c r="UUH58" s="153"/>
      <c r="UUI58" s="153"/>
      <c r="UUJ58" s="153"/>
      <c r="UUK58" s="153"/>
      <c r="UUL58" s="153"/>
      <c r="UUM58" s="153"/>
      <c r="UUN58" s="153"/>
      <c r="UUO58" s="153"/>
      <c r="UUP58" s="153"/>
      <c r="UUQ58" s="153"/>
      <c r="UUR58" s="153"/>
      <c r="UUS58" s="153"/>
      <c r="UUT58" s="153"/>
      <c r="UUU58" s="153"/>
      <c r="UUV58" s="153"/>
      <c r="UUW58" s="153"/>
      <c r="UUX58" s="153"/>
      <c r="UUY58" s="153"/>
      <c r="UUZ58" s="153"/>
      <c r="UVA58" s="153"/>
      <c r="UVB58" s="153"/>
      <c r="UVC58" s="153"/>
      <c r="UVD58" s="153"/>
      <c r="UVE58" s="153"/>
      <c r="UVF58" s="153"/>
      <c r="UVG58" s="153"/>
      <c r="UVH58" s="153"/>
      <c r="UVI58" s="153"/>
      <c r="UVJ58" s="153"/>
      <c r="UVK58" s="153"/>
      <c r="UVL58" s="153"/>
      <c r="UVM58" s="153"/>
      <c r="UVN58" s="153"/>
      <c r="UVO58" s="153"/>
      <c r="UVP58" s="153"/>
      <c r="UVQ58" s="153"/>
      <c r="UVR58" s="153"/>
      <c r="UVS58" s="153"/>
      <c r="UVT58" s="153"/>
      <c r="UVU58" s="153"/>
      <c r="UVV58" s="153"/>
      <c r="UVW58" s="153"/>
      <c r="UVX58" s="153"/>
      <c r="UVY58" s="153"/>
      <c r="UVZ58" s="153"/>
      <c r="UWA58" s="153"/>
      <c r="UWB58" s="153"/>
      <c r="UWC58" s="153"/>
      <c r="UWD58" s="153"/>
      <c r="UWE58" s="153"/>
      <c r="UWF58" s="153"/>
      <c r="UWG58" s="153"/>
      <c r="UWH58" s="153"/>
      <c r="UWI58" s="153"/>
      <c r="UWJ58" s="153"/>
      <c r="UWK58" s="153"/>
      <c r="UWL58" s="153"/>
      <c r="UWM58" s="153"/>
      <c r="UWN58" s="153"/>
      <c r="UWO58" s="153"/>
      <c r="UWP58" s="153"/>
      <c r="UWQ58" s="153"/>
      <c r="UWR58" s="153"/>
      <c r="UWS58" s="153"/>
      <c r="UWT58" s="153"/>
      <c r="UWU58" s="153"/>
      <c r="UWV58" s="153"/>
      <c r="UWW58" s="153"/>
      <c r="UWX58" s="153"/>
      <c r="UWY58" s="153"/>
      <c r="UWZ58" s="153"/>
      <c r="UXA58" s="153"/>
      <c r="UXB58" s="153"/>
      <c r="UXC58" s="153"/>
      <c r="UXD58" s="153"/>
      <c r="UXE58" s="153"/>
      <c r="UXF58" s="153"/>
      <c r="UXG58" s="153"/>
      <c r="UXH58" s="153"/>
      <c r="UXI58" s="153"/>
      <c r="UXJ58" s="153"/>
      <c r="UXK58" s="153"/>
      <c r="UXL58" s="153"/>
      <c r="UXM58" s="153"/>
      <c r="UXN58" s="153"/>
      <c r="UXO58" s="153"/>
      <c r="UXP58" s="153"/>
      <c r="UXQ58" s="153"/>
      <c r="UXR58" s="153"/>
      <c r="UXS58" s="153"/>
      <c r="UXT58" s="153"/>
      <c r="UXU58" s="153"/>
      <c r="UXV58" s="153"/>
      <c r="UXW58" s="153"/>
      <c r="UXX58" s="153"/>
      <c r="UXY58" s="153"/>
      <c r="UXZ58" s="153"/>
      <c r="UYA58" s="153"/>
      <c r="UYB58" s="153"/>
      <c r="UYC58" s="153"/>
      <c r="UYD58" s="153"/>
      <c r="UYE58" s="153"/>
      <c r="UYF58" s="153"/>
      <c r="UYG58" s="153"/>
      <c r="UYH58" s="153"/>
      <c r="UYI58" s="153"/>
      <c r="UYJ58" s="153"/>
      <c r="UYK58" s="153"/>
      <c r="UYL58" s="153"/>
      <c r="UYM58" s="153"/>
      <c r="UYN58" s="153"/>
      <c r="UYO58" s="153"/>
      <c r="UYP58" s="153"/>
      <c r="UYQ58" s="153"/>
      <c r="UYR58" s="153"/>
      <c r="UYS58" s="153"/>
      <c r="UYT58" s="153"/>
      <c r="UYU58" s="153"/>
      <c r="UYV58" s="153"/>
      <c r="UYW58" s="153"/>
      <c r="UYX58" s="153"/>
      <c r="UYY58" s="153"/>
      <c r="UYZ58" s="153"/>
      <c r="UZA58" s="153"/>
      <c r="UZB58" s="153"/>
      <c r="UZC58" s="153"/>
      <c r="UZD58" s="153"/>
      <c r="UZE58" s="153"/>
      <c r="UZF58" s="153"/>
      <c r="UZG58" s="153"/>
      <c r="UZH58" s="153"/>
      <c r="UZI58" s="153"/>
      <c r="UZJ58" s="153"/>
      <c r="UZK58" s="153"/>
      <c r="UZL58" s="153"/>
      <c r="UZM58" s="153"/>
      <c r="UZN58" s="153"/>
      <c r="UZO58" s="153"/>
      <c r="UZP58" s="153"/>
      <c r="UZQ58" s="153"/>
      <c r="UZR58" s="153"/>
      <c r="UZS58" s="153"/>
      <c r="UZT58" s="153"/>
      <c r="UZU58" s="153"/>
      <c r="UZV58" s="153"/>
      <c r="UZW58" s="153"/>
      <c r="UZX58" s="153"/>
      <c r="UZY58" s="153"/>
      <c r="UZZ58" s="153"/>
      <c r="VAA58" s="153"/>
      <c r="VAB58" s="153"/>
      <c r="VAC58" s="153"/>
      <c r="VAD58" s="153"/>
      <c r="VAE58" s="153"/>
      <c r="VAF58" s="153"/>
      <c r="VAG58" s="153"/>
      <c r="VAH58" s="153"/>
      <c r="VAI58" s="153"/>
      <c r="VAJ58" s="153"/>
      <c r="VAK58" s="153"/>
      <c r="VAL58" s="153"/>
      <c r="VAM58" s="153"/>
      <c r="VAN58" s="153"/>
      <c r="VAO58" s="153"/>
      <c r="VAP58" s="153"/>
      <c r="VAQ58" s="153"/>
      <c r="VAR58" s="153"/>
      <c r="VAS58" s="153"/>
      <c r="VAT58" s="153"/>
      <c r="VAU58" s="153"/>
      <c r="VAV58" s="153"/>
      <c r="VAW58" s="153"/>
      <c r="VAX58" s="153"/>
      <c r="VAY58" s="153"/>
      <c r="VAZ58" s="153"/>
      <c r="VBA58" s="153"/>
      <c r="VBB58" s="153"/>
      <c r="VBC58" s="153"/>
      <c r="VBD58" s="153"/>
      <c r="VBE58" s="153"/>
      <c r="VBF58" s="153"/>
      <c r="VBG58" s="153"/>
      <c r="VBH58" s="153"/>
      <c r="VBI58" s="153"/>
      <c r="VBJ58" s="153"/>
      <c r="VBK58" s="153"/>
      <c r="VBL58" s="153"/>
      <c r="VBM58" s="153"/>
      <c r="VBN58" s="153"/>
      <c r="VBO58" s="153"/>
      <c r="VBP58" s="153"/>
      <c r="VBQ58" s="153"/>
      <c r="VBR58" s="153"/>
      <c r="VBS58" s="153"/>
      <c r="VBT58" s="153"/>
      <c r="VBU58" s="153"/>
      <c r="VBV58" s="153"/>
      <c r="VBW58" s="153"/>
      <c r="VBX58" s="153"/>
      <c r="VBY58" s="153"/>
      <c r="VBZ58" s="153"/>
      <c r="VCA58" s="153"/>
      <c r="VCB58" s="153"/>
      <c r="VCC58" s="153"/>
      <c r="VCD58" s="153"/>
      <c r="VCE58" s="153"/>
      <c r="VCF58" s="153"/>
      <c r="VCG58" s="153"/>
      <c r="VCH58" s="153"/>
      <c r="VCI58" s="153"/>
      <c r="VCJ58" s="153"/>
      <c r="VCK58" s="153"/>
      <c r="VCL58" s="153"/>
      <c r="VCM58" s="153"/>
      <c r="VCN58" s="153"/>
      <c r="VCO58" s="153"/>
      <c r="VCP58" s="153"/>
      <c r="VCQ58" s="153"/>
      <c r="VCR58" s="153"/>
      <c r="VCS58" s="153"/>
      <c r="VCT58" s="153"/>
      <c r="VCU58" s="153"/>
      <c r="VCV58" s="153"/>
      <c r="VCW58" s="153"/>
      <c r="VCX58" s="153"/>
      <c r="VCY58" s="153"/>
      <c r="VCZ58" s="153"/>
      <c r="VDA58" s="153"/>
      <c r="VDB58" s="153"/>
      <c r="VDC58" s="153"/>
      <c r="VDD58" s="153"/>
      <c r="VDE58" s="153"/>
      <c r="VDF58" s="153"/>
      <c r="VDG58" s="153"/>
      <c r="VDH58" s="153"/>
      <c r="VDI58" s="153"/>
      <c r="VDJ58" s="153"/>
      <c r="VDK58" s="153"/>
      <c r="VDL58" s="153"/>
      <c r="VDM58" s="153"/>
      <c r="VDN58" s="153"/>
      <c r="VDO58" s="153"/>
      <c r="VDP58" s="153"/>
      <c r="VDQ58" s="153"/>
      <c r="VDR58" s="153"/>
      <c r="VDS58" s="153"/>
      <c r="VDT58" s="153"/>
      <c r="VDU58" s="153"/>
      <c r="VDV58" s="153"/>
      <c r="VDW58" s="153"/>
      <c r="VDX58" s="153"/>
      <c r="VDY58" s="153"/>
      <c r="VDZ58" s="153"/>
      <c r="VEA58" s="153"/>
      <c r="VEB58" s="153"/>
      <c r="VEC58" s="153"/>
      <c r="VED58" s="153"/>
      <c r="VEE58" s="153"/>
      <c r="VEF58" s="153"/>
      <c r="VEG58" s="153"/>
      <c r="VEH58" s="153"/>
      <c r="VEI58" s="153"/>
      <c r="VEJ58" s="153"/>
      <c r="VEK58" s="153"/>
      <c r="VEL58" s="153"/>
      <c r="VEM58" s="153"/>
      <c r="VEN58" s="153"/>
      <c r="VEO58" s="153"/>
      <c r="VEP58" s="153"/>
      <c r="VEQ58" s="153"/>
      <c r="VER58" s="153"/>
      <c r="VES58" s="153"/>
      <c r="VET58" s="153"/>
      <c r="VEU58" s="153"/>
      <c r="VEV58" s="153"/>
      <c r="VEW58" s="153"/>
      <c r="VEX58" s="153"/>
      <c r="VEY58" s="153"/>
      <c r="VEZ58" s="153"/>
      <c r="VFA58" s="153"/>
      <c r="VFB58" s="153"/>
      <c r="VFC58" s="153"/>
      <c r="VFD58" s="153"/>
      <c r="VFE58" s="153"/>
      <c r="VFF58" s="153"/>
      <c r="VFG58" s="153"/>
      <c r="VFH58" s="153"/>
      <c r="VFI58" s="153"/>
      <c r="VFJ58" s="153"/>
      <c r="VFK58" s="153"/>
      <c r="VFL58" s="153"/>
      <c r="VFM58" s="153"/>
      <c r="VFN58" s="153"/>
      <c r="VFO58" s="153"/>
      <c r="VFP58" s="153"/>
      <c r="VFQ58" s="153"/>
      <c r="VFR58" s="153"/>
      <c r="VFS58" s="153"/>
      <c r="VFT58" s="153"/>
      <c r="VFU58" s="153"/>
      <c r="VFV58" s="153"/>
      <c r="VFW58" s="153"/>
      <c r="VFX58" s="153"/>
      <c r="VFY58" s="153"/>
      <c r="VFZ58" s="153"/>
      <c r="VGA58" s="153"/>
      <c r="VGB58" s="153"/>
      <c r="VGC58" s="153"/>
      <c r="VGD58" s="153"/>
      <c r="VGE58" s="153"/>
      <c r="VGF58" s="153"/>
      <c r="VGG58" s="153"/>
      <c r="VGH58" s="153"/>
      <c r="VGI58" s="153"/>
      <c r="VGJ58" s="153"/>
      <c r="VGK58" s="153"/>
      <c r="VGL58" s="153"/>
      <c r="VGM58" s="153"/>
      <c r="VGN58" s="153"/>
      <c r="VGO58" s="153"/>
      <c r="VGP58" s="153"/>
      <c r="VGQ58" s="153"/>
      <c r="VGR58" s="153"/>
      <c r="VGS58" s="153"/>
      <c r="VGT58" s="153"/>
      <c r="VGU58" s="153"/>
      <c r="VGV58" s="153"/>
      <c r="VGW58" s="153"/>
      <c r="VGX58" s="153"/>
      <c r="VGY58" s="153"/>
      <c r="VGZ58" s="153"/>
      <c r="VHA58" s="153"/>
      <c r="VHB58" s="153"/>
      <c r="VHC58" s="153"/>
      <c r="VHD58" s="153"/>
      <c r="VHE58" s="153"/>
      <c r="VHF58" s="153"/>
      <c r="VHG58" s="153"/>
      <c r="VHH58" s="153"/>
      <c r="VHI58" s="153"/>
      <c r="VHJ58" s="153"/>
      <c r="VHK58" s="153"/>
      <c r="VHL58" s="153"/>
      <c r="VHM58" s="153"/>
      <c r="VHN58" s="153"/>
      <c r="VHO58" s="153"/>
      <c r="VHP58" s="153"/>
      <c r="VHQ58" s="153"/>
      <c r="VHR58" s="153"/>
      <c r="VHS58" s="153"/>
      <c r="VHT58" s="153"/>
      <c r="VHU58" s="153"/>
      <c r="VHV58" s="153"/>
      <c r="VHW58" s="153"/>
      <c r="VHX58" s="153"/>
      <c r="VHY58" s="153"/>
      <c r="VHZ58" s="153"/>
      <c r="VIA58" s="153"/>
      <c r="VIB58" s="153"/>
      <c r="VIC58" s="153"/>
      <c r="VID58" s="153"/>
      <c r="VIE58" s="153"/>
      <c r="VIF58" s="153"/>
      <c r="VIG58" s="153"/>
      <c r="VIH58" s="153"/>
      <c r="VII58" s="153"/>
      <c r="VIJ58" s="153"/>
      <c r="VIK58" s="153"/>
      <c r="VIL58" s="153"/>
      <c r="VIM58" s="153"/>
      <c r="VIN58" s="153"/>
      <c r="VIO58" s="153"/>
      <c r="VIP58" s="153"/>
      <c r="VIQ58" s="153"/>
      <c r="VIR58" s="153"/>
      <c r="VIS58" s="153"/>
      <c r="VIT58" s="153"/>
      <c r="VIU58" s="153"/>
      <c r="VIV58" s="153"/>
      <c r="VIW58" s="153"/>
      <c r="VIX58" s="153"/>
      <c r="VIY58" s="153"/>
      <c r="VIZ58" s="153"/>
      <c r="VJA58" s="153"/>
      <c r="VJB58" s="153"/>
      <c r="VJC58" s="153"/>
      <c r="VJD58" s="153"/>
      <c r="VJE58" s="153"/>
      <c r="VJF58" s="153"/>
      <c r="VJG58" s="153"/>
      <c r="VJH58" s="153"/>
      <c r="VJI58" s="153"/>
      <c r="VJJ58" s="153"/>
      <c r="VJK58" s="153"/>
      <c r="VJL58" s="153"/>
      <c r="VJM58" s="153"/>
      <c r="VJN58" s="153"/>
      <c r="VJO58" s="153"/>
      <c r="VJP58" s="153"/>
      <c r="VJQ58" s="153"/>
      <c r="VJR58" s="153"/>
      <c r="VJS58" s="153"/>
      <c r="VJT58" s="153"/>
      <c r="VJU58" s="153"/>
      <c r="VJV58" s="153"/>
      <c r="VJW58" s="153"/>
      <c r="VJX58" s="153"/>
      <c r="VJY58" s="153"/>
      <c r="VJZ58" s="153"/>
      <c r="VKA58" s="153"/>
      <c r="VKB58" s="153"/>
      <c r="VKC58" s="153"/>
      <c r="VKD58" s="153"/>
      <c r="VKE58" s="153"/>
      <c r="VKF58" s="153"/>
      <c r="VKG58" s="153"/>
      <c r="VKH58" s="153"/>
      <c r="VKI58" s="153"/>
      <c r="VKJ58" s="153"/>
      <c r="VKK58" s="153"/>
      <c r="VKL58" s="153"/>
      <c r="VKM58" s="153"/>
      <c r="VKN58" s="153"/>
      <c r="VKO58" s="153"/>
      <c r="VKP58" s="153"/>
      <c r="VKQ58" s="153"/>
      <c r="VKR58" s="153"/>
      <c r="VKS58" s="153"/>
      <c r="VKT58" s="153"/>
      <c r="VKU58" s="153"/>
      <c r="VKV58" s="153"/>
      <c r="VKW58" s="153"/>
      <c r="VKX58" s="153"/>
      <c r="VKY58" s="153"/>
      <c r="VKZ58" s="153"/>
      <c r="VLA58" s="153"/>
      <c r="VLB58" s="153"/>
      <c r="VLC58" s="153"/>
      <c r="VLD58" s="153"/>
      <c r="VLE58" s="153"/>
      <c r="VLF58" s="153"/>
      <c r="VLG58" s="153"/>
      <c r="VLH58" s="153"/>
      <c r="VLI58" s="153"/>
      <c r="VLJ58" s="153"/>
      <c r="VLK58" s="153"/>
      <c r="VLL58" s="153"/>
      <c r="VLM58" s="153"/>
      <c r="VLN58" s="153"/>
      <c r="VLO58" s="153"/>
      <c r="VLP58" s="153"/>
      <c r="VLQ58" s="153"/>
      <c r="VLR58" s="153"/>
      <c r="VLS58" s="153"/>
      <c r="VLT58" s="153"/>
      <c r="VLU58" s="153"/>
      <c r="VLV58" s="153"/>
      <c r="VLW58" s="153"/>
      <c r="VLX58" s="153"/>
      <c r="VLY58" s="153"/>
      <c r="VLZ58" s="153"/>
      <c r="VMA58" s="153"/>
      <c r="VMB58" s="153"/>
      <c r="VMC58" s="153"/>
      <c r="VMD58" s="153"/>
      <c r="VME58" s="153"/>
      <c r="VMF58" s="153"/>
      <c r="VMG58" s="153"/>
      <c r="VMH58" s="153"/>
      <c r="VMI58" s="153"/>
      <c r="VMJ58" s="153"/>
      <c r="VMK58" s="153"/>
      <c r="VML58" s="153"/>
      <c r="VMM58" s="153"/>
      <c r="VMN58" s="153"/>
      <c r="VMO58" s="153"/>
      <c r="VMP58" s="153"/>
      <c r="VMQ58" s="153"/>
      <c r="VMR58" s="153"/>
      <c r="VMS58" s="153"/>
      <c r="VMT58" s="153"/>
      <c r="VMU58" s="153"/>
      <c r="VMV58" s="153"/>
      <c r="VMW58" s="153"/>
      <c r="VMX58" s="153"/>
      <c r="VMY58" s="153"/>
      <c r="VMZ58" s="153"/>
      <c r="VNA58" s="153"/>
      <c r="VNB58" s="153"/>
      <c r="VNC58" s="153"/>
      <c r="VND58" s="153"/>
      <c r="VNE58" s="153"/>
      <c r="VNF58" s="153"/>
      <c r="VNG58" s="153"/>
      <c r="VNH58" s="153"/>
      <c r="VNI58" s="153"/>
      <c r="VNJ58" s="153"/>
      <c r="VNK58" s="153"/>
      <c r="VNL58" s="153"/>
      <c r="VNM58" s="153"/>
      <c r="VNN58" s="153"/>
      <c r="VNO58" s="153"/>
      <c r="VNP58" s="153"/>
      <c r="VNQ58" s="153"/>
      <c r="VNR58" s="153"/>
      <c r="VNS58" s="153"/>
      <c r="VNT58" s="153"/>
      <c r="VNU58" s="153"/>
      <c r="VNV58" s="153"/>
      <c r="VNW58" s="153"/>
      <c r="VNX58" s="153"/>
      <c r="VNY58" s="153"/>
      <c r="VNZ58" s="153"/>
      <c r="VOA58" s="153"/>
      <c r="VOB58" s="153"/>
      <c r="VOC58" s="153"/>
      <c r="VOD58" s="153"/>
      <c r="VOE58" s="153"/>
      <c r="VOF58" s="153"/>
      <c r="VOG58" s="153"/>
      <c r="VOH58" s="153"/>
      <c r="VOI58" s="153"/>
      <c r="VOJ58" s="153"/>
      <c r="VOK58" s="153"/>
      <c r="VOL58" s="153"/>
      <c r="VOM58" s="153"/>
      <c r="VON58" s="153"/>
      <c r="VOO58" s="153"/>
      <c r="VOP58" s="153"/>
      <c r="VOQ58" s="153"/>
      <c r="VOR58" s="153"/>
      <c r="VOS58" s="153"/>
      <c r="VOT58" s="153"/>
      <c r="VOU58" s="153"/>
      <c r="VOV58" s="153"/>
      <c r="VOW58" s="153"/>
      <c r="VOX58" s="153"/>
      <c r="VOY58" s="153"/>
      <c r="VOZ58" s="153"/>
      <c r="VPA58" s="153"/>
      <c r="VPB58" s="153"/>
      <c r="VPC58" s="153"/>
      <c r="VPD58" s="153"/>
      <c r="VPE58" s="153"/>
      <c r="VPF58" s="153"/>
      <c r="VPG58" s="153"/>
      <c r="VPH58" s="153"/>
      <c r="VPI58" s="153"/>
      <c r="VPJ58" s="153"/>
      <c r="VPK58" s="153"/>
      <c r="VPL58" s="153"/>
      <c r="VPM58" s="153"/>
      <c r="VPN58" s="153"/>
      <c r="VPO58" s="153"/>
      <c r="VPP58" s="153"/>
      <c r="VPQ58" s="153"/>
      <c r="VPR58" s="153"/>
      <c r="VPS58" s="153"/>
      <c r="VPT58" s="153"/>
      <c r="VPU58" s="153"/>
      <c r="VPV58" s="153"/>
      <c r="VPW58" s="153"/>
      <c r="VPX58" s="153"/>
      <c r="VPY58" s="153"/>
      <c r="VPZ58" s="153"/>
      <c r="VQA58" s="153"/>
      <c r="VQB58" s="153"/>
      <c r="VQC58" s="153"/>
      <c r="VQD58" s="153"/>
      <c r="VQE58" s="153"/>
      <c r="VQF58" s="153"/>
      <c r="VQG58" s="153"/>
      <c r="VQH58" s="153"/>
      <c r="VQI58" s="153"/>
      <c r="VQJ58" s="153"/>
      <c r="VQK58" s="153"/>
      <c r="VQL58" s="153"/>
      <c r="VQM58" s="153"/>
      <c r="VQN58" s="153"/>
      <c r="VQO58" s="153"/>
      <c r="VQP58" s="153"/>
      <c r="VQQ58" s="153"/>
      <c r="VQR58" s="153"/>
      <c r="VQS58" s="153"/>
      <c r="VQT58" s="153"/>
      <c r="VQU58" s="153"/>
      <c r="VQV58" s="153"/>
      <c r="VQW58" s="153"/>
      <c r="VQX58" s="153"/>
      <c r="VQY58" s="153"/>
      <c r="VQZ58" s="153"/>
      <c r="VRA58" s="153"/>
      <c r="VRB58" s="153"/>
      <c r="VRC58" s="153"/>
      <c r="VRD58" s="153"/>
      <c r="VRE58" s="153"/>
      <c r="VRF58" s="153"/>
      <c r="VRG58" s="153"/>
      <c r="VRH58" s="153"/>
      <c r="VRI58" s="153"/>
      <c r="VRJ58" s="153"/>
      <c r="VRK58" s="153"/>
      <c r="VRL58" s="153"/>
      <c r="VRM58" s="153"/>
      <c r="VRN58" s="153"/>
      <c r="VRO58" s="153"/>
      <c r="VRP58" s="153"/>
      <c r="VRQ58" s="153"/>
      <c r="VRR58" s="153"/>
      <c r="VRS58" s="153"/>
      <c r="VRT58" s="153"/>
      <c r="VRU58" s="153"/>
      <c r="VRV58" s="153"/>
      <c r="VRW58" s="153"/>
      <c r="VRX58" s="153"/>
      <c r="VRY58" s="153"/>
      <c r="VRZ58" s="153"/>
      <c r="VSA58" s="153"/>
      <c r="VSB58" s="153"/>
      <c r="VSC58" s="153"/>
      <c r="VSD58" s="153"/>
      <c r="VSE58" s="153"/>
      <c r="VSF58" s="153"/>
      <c r="VSG58" s="153"/>
      <c r="VSH58" s="153"/>
      <c r="VSI58" s="153"/>
      <c r="VSJ58" s="153"/>
      <c r="VSK58" s="153"/>
      <c r="VSL58" s="153"/>
      <c r="VSM58" s="153"/>
      <c r="VSN58" s="153"/>
      <c r="VSO58" s="153"/>
      <c r="VSP58" s="153"/>
      <c r="VSQ58" s="153"/>
      <c r="VSR58" s="153"/>
      <c r="VSS58" s="153"/>
      <c r="VST58" s="153"/>
      <c r="VSU58" s="153"/>
      <c r="VSV58" s="153"/>
      <c r="VSW58" s="153"/>
      <c r="VSX58" s="153"/>
      <c r="VSY58" s="153"/>
      <c r="VSZ58" s="153"/>
      <c r="VTA58" s="153"/>
      <c r="VTB58" s="153"/>
      <c r="VTC58" s="153"/>
      <c r="VTD58" s="153"/>
      <c r="VTE58" s="153"/>
      <c r="VTF58" s="153"/>
      <c r="VTG58" s="153"/>
      <c r="VTH58" s="153"/>
      <c r="VTI58" s="153"/>
      <c r="VTJ58" s="153"/>
      <c r="VTK58" s="153"/>
      <c r="VTL58" s="153"/>
      <c r="VTM58" s="153"/>
      <c r="VTN58" s="153"/>
      <c r="VTO58" s="153"/>
      <c r="VTP58" s="153"/>
      <c r="VTQ58" s="153"/>
      <c r="VTR58" s="153"/>
      <c r="VTS58" s="153"/>
      <c r="VTT58" s="153"/>
      <c r="VTU58" s="153"/>
      <c r="VTV58" s="153"/>
      <c r="VTW58" s="153"/>
      <c r="VTX58" s="153"/>
      <c r="VTY58" s="153"/>
      <c r="VTZ58" s="153"/>
      <c r="VUA58" s="153"/>
      <c r="VUB58" s="153"/>
      <c r="VUC58" s="153"/>
      <c r="VUD58" s="153"/>
      <c r="VUE58" s="153"/>
      <c r="VUF58" s="153"/>
      <c r="VUG58" s="153"/>
      <c r="VUH58" s="153"/>
      <c r="VUI58" s="153"/>
      <c r="VUJ58" s="153"/>
      <c r="VUK58" s="153"/>
      <c r="VUL58" s="153"/>
      <c r="VUM58" s="153"/>
      <c r="VUN58" s="153"/>
      <c r="VUO58" s="153"/>
      <c r="VUP58" s="153"/>
      <c r="VUQ58" s="153"/>
      <c r="VUR58" s="153"/>
      <c r="VUS58" s="153"/>
      <c r="VUT58" s="153"/>
      <c r="VUU58" s="153"/>
      <c r="VUV58" s="153"/>
      <c r="VUW58" s="153"/>
      <c r="VUX58" s="153"/>
      <c r="VUY58" s="153"/>
      <c r="VUZ58" s="153"/>
      <c r="VVA58" s="153"/>
      <c r="VVB58" s="153"/>
      <c r="VVC58" s="153"/>
      <c r="VVD58" s="153"/>
      <c r="VVE58" s="153"/>
      <c r="VVF58" s="153"/>
      <c r="VVG58" s="153"/>
      <c r="VVH58" s="153"/>
      <c r="VVI58" s="153"/>
      <c r="VVJ58" s="153"/>
      <c r="VVK58" s="153"/>
      <c r="VVL58" s="153"/>
      <c r="VVM58" s="153"/>
      <c r="VVN58" s="153"/>
      <c r="VVO58" s="153"/>
      <c r="VVP58" s="153"/>
      <c r="VVQ58" s="153"/>
      <c r="VVR58" s="153"/>
      <c r="VVS58" s="153"/>
      <c r="VVT58" s="153"/>
      <c r="VVU58" s="153"/>
      <c r="VVV58" s="153"/>
      <c r="VVW58" s="153"/>
      <c r="VVX58" s="153"/>
      <c r="VVY58" s="153"/>
      <c r="VVZ58" s="153"/>
      <c r="VWA58" s="153"/>
      <c r="VWB58" s="153"/>
      <c r="VWC58" s="153"/>
      <c r="VWD58" s="153"/>
      <c r="VWE58" s="153"/>
      <c r="VWF58" s="153"/>
      <c r="VWG58" s="153"/>
      <c r="VWH58" s="153"/>
      <c r="VWI58" s="153"/>
      <c r="VWJ58" s="153"/>
      <c r="VWK58" s="153"/>
      <c r="VWL58" s="153"/>
      <c r="VWM58" s="153"/>
      <c r="VWN58" s="153"/>
      <c r="VWO58" s="153"/>
      <c r="VWP58" s="153"/>
      <c r="VWQ58" s="153"/>
      <c r="VWR58" s="153"/>
      <c r="VWS58" s="153"/>
      <c r="VWT58" s="153"/>
      <c r="VWU58" s="153"/>
      <c r="VWV58" s="153"/>
      <c r="VWW58" s="153"/>
      <c r="VWX58" s="153"/>
      <c r="VWY58" s="153"/>
      <c r="VWZ58" s="153"/>
      <c r="VXA58" s="153"/>
      <c r="VXB58" s="153"/>
      <c r="VXC58" s="153"/>
      <c r="VXD58" s="153"/>
      <c r="VXE58" s="153"/>
      <c r="VXF58" s="153"/>
      <c r="VXG58" s="153"/>
      <c r="VXH58" s="153"/>
      <c r="VXI58" s="153"/>
      <c r="VXJ58" s="153"/>
      <c r="VXK58" s="153"/>
      <c r="VXL58" s="153"/>
      <c r="VXM58" s="153"/>
      <c r="VXN58" s="153"/>
      <c r="VXO58" s="153"/>
      <c r="VXP58" s="153"/>
      <c r="VXQ58" s="153"/>
      <c r="VXR58" s="153"/>
      <c r="VXS58" s="153"/>
      <c r="VXT58" s="153"/>
      <c r="VXU58" s="153"/>
      <c r="VXV58" s="153"/>
      <c r="VXW58" s="153"/>
      <c r="VXX58" s="153"/>
      <c r="VXY58" s="153"/>
      <c r="VXZ58" s="153"/>
      <c r="VYA58" s="153"/>
      <c r="VYB58" s="153"/>
      <c r="VYC58" s="153"/>
      <c r="VYD58" s="153"/>
      <c r="VYE58" s="153"/>
      <c r="VYF58" s="153"/>
      <c r="VYG58" s="153"/>
      <c r="VYH58" s="153"/>
      <c r="VYI58" s="153"/>
      <c r="VYJ58" s="153"/>
      <c r="VYK58" s="153"/>
      <c r="VYL58" s="153"/>
      <c r="VYM58" s="153"/>
      <c r="VYN58" s="153"/>
      <c r="VYO58" s="153"/>
      <c r="VYP58" s="153"/>
      <c r="VYQ58" s="153"/>
      <c r="VYR58" s="153"/>
      <c r="VYS58" s="153"/>
      <c r="VYT58" s="153"/>
      <c r="VYU58" s="153"/>
      <c r="VYV58" s="153"/>
      <c r="VYW58" s="153"/>
      <c r="VYX58" s="153"/>
      <c r="VYY58" s="153"/>
      <c r="VYZ58" s="153"/>
      <c r="VZA58" s="153"/>
      <c r="VZB58" s="153"/>
      <c r="VZC58" s="153"/>
      <c r="VZD58" s="153"/>
      <c r="VZE58" s="153"/>
      <c r="VZF58" s="153"/>
      <c r="VZG58" s="153"/>
      <c r="VZH58" s="153"/>
      <c r="VZI58" s="153"/>
      <c r="VZJ58" s="153"/>
      <c r="VZK58" s="153"/>
      <c r="VZL58" s="153"/>
      <c r="VZM58" s="153"/>
      <c r="VZN58" s="153"/>
      <c r="VZO58" s="153"/>
      <c r="VZP58" s="153"/>
      <c r="VZQ58" s="153"/>
      <c r="VZR58" s="153"/>
      <c r="VZS58" s="153"/>
      <c r="VZT58" s="153"/>
      <c r="VZU58" s="153"/>
      <c r="VZV58" s="153"/>
      <c r="VZW58" s="153"/>
      <c r="VZX58" s="153"/>
      <c r="VZY58" s="153"/>
      <c r="VZZ58" s="153"/>
      <c r="WAA58" s="153"/>
      <c r="WAB58" s="153"/>
      <c r="WAC58" s="153"/>
      <c r="WAD58" s="153"/>
      <c r="WAE58" s="153"/>
      <c r="WAF58" s="153"/>
      <c r="WAG58" s="153"/>
      <c r="WAH58" s="153"/>
      <c r="WAI58" s="153"/>
      <c r="WAJ58" s="153"/>
      <c r="WAK58" s="153"/>
      <c r="WAL58" s="153"/>
      <c r="WAM58" s="153"/>
      <c r="WAN58" s="153"/>
      <c r="WAO58" s="153"/>
      <c r="WAP58" s="153"/>
      <c r="WAQ58" s="153"/>
      <c r="WAR58" s="153"/>
      <c r="WAS58" s="153"/>
      <c r="WAT58" s="153"/>
      <c r="WAU58" s="153"/>
      <c r="WAV58" s="153"/>
      <c r="WAW58" s="153"/>
      <c r="WAX58" s="153"/>
      <c r="WAY58" s="153"/>
      <c r="WAZ58" s="153"/>
      <c r="WBA58" s="153"/>
      <c r="WBB58" s="153"/>
      <c r="WBC58" s="153"/>
      <c r="WBD58" s="153"/>
      <c r="WBE58" s="153"/>
      <c r="WBF58" s="153"/>
      <c r="WBG58" s="153"/>
      <c r="WBH58" s="153"/>
      <c r="WBI58" s="153"/>
      <c r="WBJ58" s="153"/>
      <c r="WBK58" s="153"/>
      <c r="WBL58" s="153"/>
      <c r="WBM58" s="153"/>
      <c r="WBN58" s="153"/>
      <c r="WBO58" s="153"/>
      <c r="WBP58" s="153"/>
      <c r="WBQ58" s="153"/>
      <c r="WBR58" s="153"/>
      <c r="WBS58" s="153"/>
      <c r="WBT58" s="153"/>
      <c r="WBU58" s="153"/>
      <c r="WBV58" s="153"/>
      <c r="WBW58" s="153"/>
      <c r="WBX58" s="153"/>
      <c r="WBY58" s="153"/>
      <c r="WBZ58" s="153"/>
      <c r="WCA58" s="153"/>
      <c r="WCB58" s="153"/>
      <c r="WCC58" s="153"/>
      <c r="WCD58" s="153"/>
      <c r="WCE58" s="153"/>
      <c r="WCF58" s="153"/>
      <c r="WCG58" s="153"/>
      <c r="WCH58" s="153"/>
      <c r="WCI58" s="153"/>
      <c r="WCJ58" s="153"/>
      <c r="WCK58" s="153"/>
      <c r="WCL58" s="153"/>
      <c r="WCM58" s="153"/>
      <c r="WCN58" s="153"/>
      <c r="WCO58" s="153"/>
      <c r="WCP58" s="153"/>
      <c r="WCQ58" s="153"/>
      <c r="WCR58" s="153"/>
      <c r="WCS58" s="153"/>
      <c r="WCT58" s="153"/>
      <c r="WCU58" s="153"/>
      <c r="WCV58" s="153"/>
      <c r="WCW58" s="153"/>
      <c r="WCX58" s="153"/>
      <c r="WCY58" s="153"/>
      <c r="WCZ58" s="153"/>
      <c r="WDA58" s="153"/>
      <c r="WDB58" s="153"/>
      <c r="WDC58" s="153"/>
      <c r="WDD58" s="153"/>
      <c r="WDE58" s="153"/>
      <c r="WDF58" s="153"/>
      <c r="WDG58" s="153"/>
      <c r="WDH58" s="153"/>
      <c r="WDI58" s="153"/>
      <c r="WDJ58" s="153"/>
      <c r="WDK58" s="153"/>
      <c r="WDL58" s="153"/>
      <c r="WDM58" s="153"/>
      <c r="WDN58" s="153"/>
      <c r="WDO58" s="153"/>
      <c r="WDP58" s="153"/>
      <c r="WDQ58" s="153"/>
      <c r="WDR58" s="153"/>
      <c r="WDS58" s="153"/>
      <c r="WDT58" s="153"/>
      <c r="WDU58" s="153"/>
      <c r="WDV58" s="153"/>
      <c r="WDW58" s="153"/>
      <c r="WDX58" s="153"/>
      <c r="WDY58" s="153"/>
      <c r="WDZ58" s="153"/>
      <c r="WEA58" s="153"/>
      <c r="WEB58" s="153"/>
      <c r="WEC58" s="153"/>
      <c r="WED58" s="153"/>
      <c r="WEE58" s="153"/>
      <c r="WEF58" s="153"/>
      <c r="WEG58" s="153"/>
      <c r="WEH58" s="153"/>
      <c r="WEI58" s="153"/>
      <c r="WEJ58" s="153"/>
      <c r="WEK58" s="153"/>
      <c r="WEL58" s="153"/>
      <c r="WEM58" s="153"/>
      <c r="WEN58" s="153"/>
      <c r="WEO58" s="153"/>
      <c r="WEP58" s="153"/>
      <c r="WEQ58" s="153"/>
      <c r="WER58" s="153"/>
      <c r="WES58" s="153"/>
      <c r="WET58" s="153"/>
      <c r="WEU58" s="153"/>
      <c r="WEV58" s="153"/>
      <c r="WEW58" s="153"/>
      <c r="WEX58" s="153"/>
      <c r="WEY58" s="153"/>
      <c r="WEZ58" s="153"/>
      <c r="WFA58" s="153"/>
      <c r="WFB58" s="153"/>
      <c r="WFC58" s="153"/>
      <c r="WFD58" s="153"/>
      <c r="WFE58" s="153"/>
      <c r="WFF58" s="153"/>
      <c r="WFG58" s="153"/>
      <c r="WFH58" s="153"/>
      <c r="WFI58" s="153"/>
      <c r="WFJ58" s="153"/>
      <c r="WFK58" s="153"/>
      <c r="WFL58" s="153"/>
      <c r="WFM58" s="153"/>
      <c r="WFN58" s="153"/>
      <c r="WFO58" s="153"/>
      <c r="WFP58" s="153"/>
      <c r="WFQ58" s="153"/>
      <c r="WFR58" s="153"/>
      <c r="WFS58" s="153"/>
      <c r="WFT58" s="153"/>
      <c r="WFU58" s="153"/>
      <c r="WFV58" s="153"/>
      <c r="WFW58" s="153"/>
      <c r="WFX58" s="153"/>
      <c r="WFY58" s="153"/>
      <c r="WFZ58" s="153"/>
      <c r="WGA58" s="153"/>
      <c r="WGB58" s="153"/>
      <c r="WGC58" s="153"/>
      <c r="WGD58" s="153"/>
      <c r="WGE58" s="153"/>
      <c r="WGF58" s="153"/>
      <c r="WGG58" s="153"/>
      <c r="WGH58" s="153"/>
      <c r="WGI58" s="153"/>
      <c r="WGJ58" s="153"/>
      <c r="WGK58" s="153"/>
      <c r="WGL58" s="153"/>
      <c r="WGM58" s="153"/>
      <c r="WGN58" s="153"/>
      <c r="WGO58" s="153"/>
      <c r="WGP58" s="153"/>
      <c r="WGQ58" s="153"/>
      <c r="WGR58" s="153"/>
      <c r="WGS58" s="153"/>
      <c r="WGT58" s="153"/>
      <c r="WGU58" s="153"/>
      <c r="WGV58" s="153"/>
      <c r="WGW58" s="153"/>
      <c r="WGX58" s="153"/>
      <c r="WGY58" s="153"/>
      <c r="WGZ58" s="153"/>
      <c r="WHA58" s="153"/>
      <c r="WHB58" s="153"/>
      <c r="WHC58" s="153"/>
      <c r="WHD58" s="153"/>
      <c r="WHE58" s="153"/>
      <c r="WHF58" s="153"/>
      <c r="WHG58" s="153"/>
      <c r="WHH58" s="153"/>
      <c r="WHI58" s="153"/>
      <c r="WHJ58" s="153"/>
      <c r="WHK58" s="153"/>
      <c r="WHL58" s="153"/>
      <c r="WHM58" s="153"/>
      <c r="WHN58" s="153"/>
      <c r="WHO58" s="153"/>
      <c r="WHP58" s="153"/>
      <c r="WHQ58" s="153"/>
      <c r="WHR58" s="153"/>
      <c r="WHS58" s="153"/>
      <c r="WHT58" s="153"/>
      <c r="WHU58" s="153"/>
      <c r="WHV58" s="153"/>
      <c r="WHW58" s="153"/>
      <c r="WHX58" s="153"/>
      <c r="WHY58" s="153"/>
      <c r="WHZ58" s="153"/>
      <c r="WIA58" s="153"/>
      <c r="WIB58" s="153"/>
      <c r="WIC58" s="153"/>
      <c r="WID58" s="153"/>
      <c r="WIE58" s="153"/>
      <c r="WIF58" s="153"/>
      <c r="WIG58" s="153"/>
      <c r="WIH58" s="153"/>
      <c r="WII58" s="153"/>
      <c r="WIJ58" s="153"/>
      <c r="WIK58" s="153"/>
      <c r="WIL58" s="153"/>
      <c r="WIM58" s="153"/>
      <c r="WIN58" s="153"/>
      <c r="WIO58" s="153"/>
      <c r="WIP58" s="153"/>
      <c r="WIQ58" s="153"/>
      <c r="WIR58" s="153"/>
      <c r="WIS58" s="153"/>
      <c r="WIT58" s="153"/>
      <c r="WIU58" s="153"/>
      <c r="WIV58" s="153"/>
      <c r="WIW58" s="153"/>
      <c r="WIX58" s="153"/>
      <c r="WIY58" s="153"/>
      <c r="WIZ58" s="153"/>
      <c r="WJA58" s="153"/>
      <c r="WJB58" s="153"/>
      <c r="WJC58" s="153"/>
      <c r="WJD58" s="153"/>
      <c r="WJE58" s="153"/>
      <c r="WJF58" s="153"/>
      <c r="WJG58" s="153"/>
      <c r="WJH58" s="153"/>
      <c r="WJI58" s="153"/>
      <c r="WJJ58" s="153"/>
      <c r="WJK58" s="153"/>
      <c r="WJL58" s="153"/>
      <c r="WJM58" s="153"/>
      <c r="WJN58" s="153"/>
      <c r="WJO58" s="153"/>
      <c r="WJP58" s="153"/>
      <c r="WJQ58" s="153"/>
      <c r="WJR58" s="153"/>
      <c r="WJS58" s="153"/>
      <c r="WJT58" s="153"/>
      <c r="WJU58" s="153"/>
      <c r="WJV58" s="153"/>
      <c r="WJW58" s="153"/>
      <c r="WJX58" s="153"/>
      <c r="WJY58" s="153"/>
      <c r="WJZ58" s="153"/>
      <c r="WKA58" s="153"/>
      <c r="WKB58" s="153"/>
      <c r="WKC58" s="153"/>
      <c r="WKD58" s="153"/>
      <c r="WKE58" s="153"/>
      <c r="WKF58" s="153"/>
      <c r="WKG58" s="153"/>
      <c r="WKH58" s="153"/>
      <c r="WKI58" s="153"/>
      <c r="WKJ58" s="153"/>
      <c r="WKK58" s="153"/>
      <c r="WKL58" s="153"/>
      <c r="WKM58" s="153"/>
      <c r="WKN58" s="153"/>
      <c r="WKO58" s="153"/>
      <c r="WKP58" s="153"/>
      <c r="WKQ58" s="153"/>
      <c r="WKR58" s="153"/>
      <c r="WKS58" s="153"/>
      <c r="WKT58" s="153"/>
      <c r="WKU58" s="153"/>
      <c r="WKV58" s="153"/>
      <c r="WKW58" s="153"/>
      <c r="WKX58" s="153"/>
      <c r="WKY58" s="153"/>
      <c r="WKZ58" s="153"/>
      <c r="WLA58" s="153"/>
      <c r="WLB58" s="153"/>
      <c r="WLC58" s="153"/>
      <c r="WLD58" s="153"/>
      <c r="WLE58" s="153"/>
      <c r="WLF58" s="153"/>
      <c r="WLG58" s="153"/>
      <c r="WLH58" s="153"/>
      <c r="WLI58" s="153"/>
      <c r="WLJ58" s="153"/>
      <c r="WLK58" s="153"/>
      <c r="WLL58" s="153"/>
      <c r="WLM58" s="153"/>
      <c r="WLN58" s="153"/>
      <c r="WLO58" s="153"/>
      <c r="WLP58" s="153"/>
      <c r="WLQ58" s="153"/>
      <c r="WLR58" s="153"/>
      <c r="WLS58" s="153"/>
      <c r="WLT58" s="153"/>
      <c r="WLU58" s="153"/>
      <c r="WLV58" s="153"/>
      <c r="WLW58" s="153"/>
      <c r="WLX58" s="153"/>
      <c r="WLY58" s="153"/>
      <c r="WLZ58" s="153"/>
      <c r="WMA58" s="153"/>
      <c r="WMB58" s="153"/>
      <c r="WMC58" s="153"/>
      <c r="WMD58" s="153"/>
      <c r="WME58" s="153"/>
      <c r="WMF58" s="153"/>
      <c r="WMG58" s="153"/>
      <c r="WMH58" s="153"/>
      <c r="WMI58" s="153"/>
      <c r="WMJ58" s="153"/>
      <c r="WMK58" s="153"/>
      <c r="WML58" s="153"/>
      <c r="WMM58" s="153"/>
      <c r="WMN58" s="153"/>
      <c r="WMO58" s="153"/>
      <c r="WMP58" s="153"/>
      <c r="WMQ58" s="153"/>
      <c r="WMR58" s="153"/>
      <c r="WMS58" s="153"/>
      <c r="WMT58" s="153"/>
      <c r="WMU58" s="153"/>
      <c r="WMV58" s="153"/>
      <c r="WMW58" s="153"/>
      <c r="WMX58" s="153"/>
      <c r="WMY58" s="153"/>
      <c r="WMZ58" s="153"/>
      <c r="WNA58" s="153"/>
      <c r="WNB58" s="153"/>
      <c r="WNC58" s="153"/>
      <c r="WND58" s="153"/>
      <c r="WNE58" s="153"/>
      <c r="WNF58" s="153"/>
      <c r="WNG58" s="153"/>
      <c r="WNH58" s="153"/>
      <c r="WNI58" s="153"/>
      <c r="WNJ58" s="153"/>
      <c r="WNK58" s="153"/>
      <c r="WNL58" s="153"/>
      <c r="WNM58" s="153"/>
      <c r="WNN58" s="153"/>
      <c r="WNO58" s="153"/>
      <c r="WNP58" s="153"/>
      <c r="WNQ58" s="153"/>
      <c r="WNR58" s="153"/>
      <c r="WNS58" s="153"/>
      <c r="WNT58" s="153"/>
      <c r="WNU58" s="153"/>
      <c r="WNV58" s="153"/>
      <c r="WNW58" s="153"/>
      <c r="WNX58" s="153"/>
      <c r="WNY58" s="153"/>
      <c r="WNZ58" s="153"/>
      <c r="WOA58" s="153"/>
      <c r="WOB58" s="153"/>
      <c r="WOC58" s="153"/>
      <c r="WOD58" s="153"/>
      <c r="WOE58" s="153"/>
      <c r="WOF58" s="153"/>
      <c r="WOG58" s="153"/>
      <c r="WOH58" s="153"/>
      <c r="WOI58" s="153"/>
      <c r="WOJ58" s="153"/>
      <c r="WOK58" s="153"/>
      <c r="WOL58" s="153"/>
      <c r="WOM58" s="153"/>
      <c r="WON58" s="153"/>
      <c r="WOO58" s="153"/>
      <c r="WOP58" s="153"/>
      <c r="WOQ58" s="153"/>
      <c r="WOR58" s="153"/>
      <c r="WOS58" s="153"/>
      <c r="WOT58" s="153"/>
      <c r="WOU58" s="153"/>
      <c r="WOV58" s="153"/>
      <c r="WOW58" s="153"/>
      <c r="WOX58" s="153"/>
      <c r="WOY58" s="153"/>
      <c r="WOZ58" s="153"/>
      <c r="WPA58" s="153"/>
      <c r="WPB58" s="153"/>
      <c r="WPC58" s="153"/>
      <c r="WPD58" s="153"/>
      <c r="WPE58" s="153"/>
      <c r="WPF58" s="153"/>
      <c r="WPG58" s="153"/>
      <c r="WPH58" s="153"/>
      <c r="WPI58" s="153"/>
      <c r="WPJ58" s="153"/>
      <c r="WPK58" s="153"/>
      <c r="WPL58" s="153"/>
      <c r="WPM58" s="153"/>
      <c r="WPN58" s="153"/>
      <c r="WPO58" s="153"/>
      <c r="WPP58" s="153"/>
      <c r="WPQ58" s="153"/>
      <c r="WPR58" s="153"/>
      <c r="WPS58" s="153"/>
      <c r="WPT58" s="153"/>
      <c r="WPU58" s="153"/>
      <c r="WPV58" s="153"/>
      <c r="WPW58" s="153"/>
      <c r="WPX58" s="153"/>
      <c r="WPY58" s="153"/>
      <c r="WPZ58" s="153"/>
      <c r="WQA58" s="153"/>
      <c r="WQB58" s="153"/>
      <c r="WQC58" s="153"/>
      <c r="WQD58" s="153"/>
      <c r="WQE58" s="153"/>
      <c r="WQF58" s="153"/>
      <c r="WQG58" s="153"/>
      <c r="WQH58" s="153"/>
      <c r="WQI58" s="153"/>
      <c r="WQJ58" s="153"/>
      <c r="WQK58" s="153"/>
      <c r="WQL58" s="153"/>
      <c r="WQM58" s="153"/>
      <c r="WQN58" s="153"/>
      <c r="WQO58" s="153"/>
      <c r="WQP58" s="153"/>
      <c r="WQQ58" s="153"/>
      <c r="WQR58" s="153"/>
      <c r="WQS58" s="153"/>
      <c r="WQT58" s="153"/>
      <c r="WQU58" s="153"/>
      <c r="WQV58" s="153"/>
      <c r="WQW58" s="153"/>
      <c r="WQX58" s="153"/>
      <c r="WQY58" s="153"/>
      <c r="WQZ58" s="153"/>
      <c r="WRA58" s="153"/>
      <c r="WRB58" s="153"/>
      <c r="WRC58" s="153"/>
      <c r="WRD58" s="153"/>
      <c r="WRE58" s="153"/>
      <c r="WRF58" s="153"/>
      <c r="WRG58" s="153"/>
      <c r="WRH58" s="153"/>
      <c r="WRI58" s="153"/>
      <c r="WRJ58" s="153"/>
      <c r="WRK58" s="153"/>
      <c r="WRL58" s="153"/>
      <c r="WRM58" s="153"/>
      <c r="WRN58" s="153"/>
      <c r="WRO58" s="153"/>
      <c r="WRP58" s="153"/>
      <c r="WRQ58" s="153"/>
      <c r="WRR58" s="153"/>
      <c r="WRS58" s="153"/>
      <c r="WRT58" s="153"/>
      <c r="WRU58" s="153"/>
      <c r="WRV58" s="153"/>
      <c r="WRW58" s="153"/>
      <c r="WRX58" s="153"/>
      <c r="WRY58" s="153"/>
      <c r="WRZ58" s="153"/>
      <c r="WSA58" s="153"/>
      <c r="WSB58" s="153"/>
      <c r="WSC58" s="153"/>
      <c r="WSD58" s="153"/>
      <c r="WSE58" s="153"/>
      <c r="WSF58" s="153"/>
      <c r="WSG58" s="153"/>
      <c r="WSH58" s="153"/>
      <c r="WSI58" s="153"/>
      <c r="WSJ58" s="153"/>
      <c r="WSK58" s="153"/>
      <c r="WSL58" s="153"/>
      <c r="WSM58" s="153"/>
      <c r="WSN58" s="153"/>
      <c r="WSO58" s="153"/>
      <c r="WSP58" s="153"/>
      <c r="WSQ58" s="153"/>
      <c r="WSR58" s="153"/>
      <c r="WSS58" s="153"/>
      <c r="WST58" s="153"/>
      <c r="WSU58" s="153"/>
      <c r="WSV58" s="153"/>
      <c r="WSW58" s="153"/>
      <c r="WSX58" s="153"/>
      <c r="WSY58" s="153"/>
      <c r="WSZ58" s="153"/>
      <c r="WTA58" s="153"/>
      <c r="WTB58" s="153"/>
      <c r="WTC58" s="153"/>
      <c r="WTD58" s="153"/>
      <c r="WTE58" s="153"/>
      <c r="WTF58" s="153"/>
      <c r="WTG58" s="153"/>
      <c r="WTH58" s="153"/>
      <c r="WTI58" s="153"/>
      <c r="WTJ58" s="153"/>
      <c r="WTK58" s="153"/>
      <c r="WTL58" s="153"/>
      <c r="WTM58" s="153"/>
      <c r="WTN58" s="153"/>
      <c r="WTO58" s="153"/>
      <c r="WTP58" s="153"/>
      <c r="WTQ58" s="153"/>
      <c r="WTR58" s="153"/>
      <c r="WTS58" s="153"/>
      <c r="WTT58" s="153"/>
      <c r="WTU58" s="153"/>
      <c r="WTV58" s="153"/>
      <c r="WTW58" s="153"/>
      <c r="WTX58" s="153"/>
      <c r="WTY58" s="153"/>
      <c r="WTZ58" s="153"/>
      <c r="WUA58" s="153"/>
      <c r="WUB58" s="153"/>
      <c r="WUC58" s="153"/>
      <c r="WUD58" s="153"/>
      <c r="WUE58" s="153"/>
      <c r="WUF58" s="153"/>
      <c r="WUG58" s="153"/>
      <c r="WUH58" s="153"/>
      <c r="WUI58" s="153"/>
      <c r="WUJ58" s="153"/>
      <c r="WUK58" s="153"/>
      <c r="WUL58" s="153"/>
      <c r="WUM58" s="153"/>
      <c r="WUN58" s="153"/>
      <c r="WUO58" s="153"/>
      <c r="WUP58" s="153"/>
      <c r="WUQ58" s="153"/>
      <c r="WUR58" s="153"/>
      <c r="WUS58" s="153"/>
      <c r="WUT58" s="153"/>
      <c r="WUU58" s="153"/>
      <c r="WUV58" s="153"/>
      <c r="WUW58" s="153"/>
      <c r="WUX58" s="153"/>
      <c r="WUY58" s="153"/>
      <c r="WUZ58" s="153"/>
      <c r="WVA58" s="153"/>
      <c r="WVB58" s="153"/>
      <c r="WVC58" s="153"/>
      <c r="WVD58" s="153"/>
      <c r="WVE58" s="153"/>
      <c r="WVF58" s="153"/>
      <c r="WVG58" s="153"/>
      <c r="WVH58" s="153"/>
      <c r="WVI58" s="153"/>
      <c r="WVJ58" s="153"/>
      <c r="WVK58" s="153"/>
      <c r="WVL58" s="153"/>
      <c r="WVM58" s="153"/>
      <c r="WVN58" s="153"/>
      <c r="WVO58" s="153"/>
      <c r="WVP58" s="153"/>
      <c r="WVQ58" s="153"/>
      <c r="WVR58" s="153"/>
      <c r="WVS58" s="153"/>
      <c r="WVT58" s="153"/>
      <c r="WVU58" s="153"/>
      <c r="WVV58" s="153"/>
      <c r="WVW58" s="153"/>
      <c r="WVX58" s="153"/>
      <c r="WVY58" s="153"/>
      <c r="WVZ58" s="153"/>
      <c r="WWA58" s="153"/>
      <c r="WWB58" s="153"/>
      <c r="WWC58" s="153"/>
      <c r="WWD58" s="153"/>
      <c r="WWE58" s="153"/>
      <c r="WWF58" s="153"/>
      <c r="WWG58" s="153"/>
      <c r="WWH58" s="153"/>
      <c r="WWI58" s="153"/>
      <c r="WWJ58" s="153"/>
      <c r="WWK58" s="153"/>
      <c r="WWL58" s="153"/>
      <c r="WWM58" s="153"/>
      <c r="WWN58" s="153"/>
      <c r="WWO58" s="153"/>
      <c r="WWP58" s="153"/>
      <c r="WWQ58" s="153"/>
      <c r="WWR58" s="153"/>
      <c r="WWS58" s="153"/>
      <c r="WWT58" s="153"/>
      <c r="WWU58" s="153"/>
      <c r="WWV58" s="153"/>
      <c r="WWW58" s="153"/>
      <c r="WWX58" s="153"/>
      <c r="WWY58" s="153"/>
      <c r="WWZ58" s="153"/>
      <c r="WXA58" s="153"/>
      <c r="WXB58" s="153"/>
      <c r="WXC58" s="153"/>
      <c r="WXD58" s="153"/>
      <c r="WXE58" s="153"/>
      <c r="WXF58" s="153"/>
      <c r="WXG58" s="153"/>
      <c r="WXH58" s="153"/>
      <c r="WXI58" s="153"/>
      <c r="WXJ58" s="153"/>
      <c r="WXK58" s="153"/>
      <c r="WXL58" s="153"/>
      <c r="WXM58" s="153"/>
      <c r="WXN58" s="153"/>
      <c r="WXO58" s="153"/>
      <c r="WXP58" s="153"/>
      <c r="WXQ58" s="153"/>
      <c r="WXR58" s="153"/>
      <c r="WXS58" s="153"/>
      <c r="WXT58" s="153"/>
      <c r="WXU58" s="153"/>
      <c r="WXV58" s="153"/>
      <c r="WXW58" s="153"/>
      <c r="WXX58" s="153"/>
      <c r="WXY58" s="153"/>
      <c r="WXZ58" s="153"/>
      <c r="WYA58" s="153"/>
      <c r="WYB58" s="153"/>
      <c r="WYC58" s="153"/>
      <c r="WYD58" s="153"/>
      <c r="WYE58" s="153"/>
      <c r="WYF58" s="153"/>
      <c r="WYG58" s="153"/>
      <c r="WYH58" s="153"/>
      <c r="WYI58" s="153"/>
      <c r="WYJ58" s="153"/>
      <c r="WYK58" s="153"/>
      <c r="WYL58" s="153"/>
      <c r="WYM58" s="153"/>
      <c r="WYN58" s="153"/>
      <c r="WYO58" s="153"/>
      <c r="WYP58" s="153"/>
      <c r="WYQ58" s="153"/>
      <c r="WYR58" s="153"/>
      <c r="WYS58" s="153"/>
      <c r="WYT58" s="153"/>
      <c r="WYU58" s="153"/>
      <c r="WYV58" s="153"/>
      <c r="WYW58" s="153"/>
      <c r="WYX58" s="153"/>
      <c r="WYY58" s="153"/>
      <c r="WYZ58" s="153"/>
      <c r="WZA58" s="153"/>
      <c r="WZB58" s="153"/>
      <c r="WZC58" s="153"/>
      <c r="WZD58" s="153"/>
      <c r="WZE58" s="153"/>
      <c r="WZF58" s="153"/>
      <c r="WZG58" s="153"/>
      <c r="WZH58" s="153"/>
      <c r="WZI58" s="153"/>
      <c r="WZJ58" s="153"/>
      <c r="WZK58" s="153"/>
      <c r="WZL58" s="153"/>
      <c r="WZM58" s="153"/>
      <c r="WZN58" s="153"/>
      <c r="WZO58" s="153"/>
      <c r="WZP58" s="153"/>
      <c r="WZQ58" s="153"/>
      <c r="WZR58" s="153"/>
      <c r="WZS58" s="153"/>
      <c r="WZT58" s="153"/>
      <c r="WZU58" s="153"/>
      <c r="WZV58" s="153"/>
      <c r="WZW58" s="153"/>
      <c r="WZX58" s="153"/>
      <c r="WZY58" s="153"/>
      <c r="WZZ58" s="153"/>
      <c r="XAA58" s="153"/>
      <c r="XAB58" s="153"/>
      <c r="XAC58" s="153"/>
      <c r="XAD58" s="153"/>
      <c r="XAE58" s="153"/>
      <c r="XAF58" s="153"/>
      <c r="XAG58" s="153"/>
      <c r="XAH58" s="153"/>
      <c r="XAI58" s="153"/>
      <c r="XAJ58" s="153"/>
      <c r="XAK58" s="153"/>
      <c r="XAL58" s="153"/>
      <c r="XAM58" s="153"/>
      <c r="XAN58" s="153"/>
      <c r="XAO58" s="153"/>
      <c r="XAP58" s="153"/>
      <c r="XAQ58" s="153"/>
      <c r="XAR58" s="153"/>
      <c r="XAS58" s="153"/>
      <c r="XAT58" s="153"/>
      <c r="XAU58" s="153"/>
      <c r="XAV58" s="153"/>
      <c r="XAW58" s="153"/>
      <c r="XAX58" s="153"/>
      <c r="XAY58" s="153"/>
      <c r="XAZ58" s="153"/>
      <c r="XBA58" s="153"/>
      <c r="XBB58" s="153"/>
      <c r="XBC58" s="153"/>
      <c r="XBD58" s="153"/>
      <c r="XBE58" s="153"/>
      <c r="XBF58" s="153"/>
      <c r="XBG58" s="153"/>
      <c r="XBH58" s="153"/>
      <c r="XBI58" s="153"/>
      <c r="XBJ58" s="153"/>
      <c r="XBK58" s="153"/>
      <c r="XBL58" s="153"/>
      <c r="XBM58" s="153"/>
      <c r="XBN58" s="153"/>
      <c r="XBO58" s="153"/>
      <c r="XBP58" s="153"/>
      <c r="XBQ58" s="153"/>
      <c r="XBR58" s="153"/>
      <c r="XBS58" s="153"/>
      <c r="XBT58" s="153"/>
      <c r="XBU58" s="153"/>
      <c r="XBV58" s="153"/>
      <c r="XBW58" s="153"/>
      <c r="XBX58" s="153"/>
      <c r="XBY58" s="153"/>
      <c r="XBZ58" s="153"/>
      <c r="XCA58" s="153"/>
      <c r="XCB58" s="153"/>
      <c r="XCC58" s="153"/>
      <c r="XCD58" s="153"/>
      <c r="XCE58" s="153"/>
      <c r="XCF58" s="153"/>
      <c r="XCG58" s="153"/>
      <c r="XCH58" s="153"/>
      <c r="XCI58" s="153"/>
      <c r="XCJ58" s="153"/>
      <c r="XCK58" s="153"/>
      <c r="XCL58" s="153"/>
      <c r="XCM58" s="153"/>
      <c r="XCN58" s="153"/>
      <c r="XCO58" s="153"/>
      <c r="XCP58" s="153"/>
      <c r="XCQ58" s="153"/>
      <c r="XCR58" s="153"/>
      <c r="XCS58" s="153"/>
      <c r="XCT58" s="153"/>
      <c r="XCU58" s="153"/>
      <c r="XCV58" s="153"/>
      <c r="XCW58" s="153"/>
      <c r="XCX58" s="153"/>
      <c r="XCY58" s="153"/>
      <c r="XCZ58" s="153"/>
      <c r="XDA58" s="153"/>
      <c r="XDB58" s="153"/>
      <c r="XDC58" s="153"/>
      <c r="XDD58" s="153"/>
      <c r="XDE58" s="153"/>
      <c r="XDF58" s="153"/>
      <c r="XDG58" s="153"/>
      <c r="XDH58" s="153"/>
      <c r="XDI58" s="153"/>
      <c r="XDJ58" s="153"/>
      <c r="XDK58" s="153"/>
      <c r="XDL58" s="153"/>
      <c r="XDM58" s="153"/>
      <c r="XDN58" s="153"/>
      <c r="XDO58" s="153"/>
      <c r="XDP58" s="153"/>
      <c r="XDQ58" s="153"/>
      <c r="XDR58" s="153"/>
      <c r="XDS58" s="153"/>
      <c r="XDT58" s="153"/>
      <c r="XDU58" s="153"/>
      <c r="XDV58" s="153"/>
      <c r="XDW58" s="153"/>
      <c r="XDX58" s="153"/>
      <c r="XDY58" s="153"/>
      <c r="XDZ58" s="153"/>
      <c r="XEA58" s="153"/>
      <c r="XEB58" s="153"/>
      <c r="XEC58" s="153"/>
      <c r="XED58" s="153"/>
      <c r="XEE58" s="153"/>
      <c r="XEF58" s="153"/>
      <c r="XEG58" s="153"/>
      <c r="XEH58" s="153"/>
      <c r="XEI58" s="153"/>
      <c r="XEJ58" s="153"/>
      <c r="XEK58" s="153"/>
      <c r="XEL58" s="153"/>
      <c r="XEM58" s="153"/>
      <c r="XEN58" s="153"/>
      <c r="XEO58" s="153"/>
      <c r="XEP58" s="153"/>
      <c r="XEQ58" s="153"/>
      <c r="XER58" s="153"/>
      <c r="XES58" s="153"/>
      <c r="XET58" s="153"/>
      <c r="XEU58" s="153"/>
      <c r="XEV58" s="153"/>
      <c r="XEW58" s="153"/>
      <c r="XEX58" s="153"/>
      <c r="XEY58" s="153"/>
      <c r="XEZ58" s="153"/>
      <c r="XFA58" s="153"/>
      <c r="XFB58" s="153"/>
      <c r="XFC58" s="153"/>
      <c r="XFD58" s="153"/>
    </row>
    <row r="59" spans="1:16384" ht="18" customHeight="1">
      <c r="B59" s="161"/>
      <c r="C59" s="158"/>
      <c r="W59" s="157"/>
      <c r="X59" s="156"/>
      <c r="Y59" s="156"/>
      <c r="Z59" s="156"/>
      <c r="AA59" s="156"/>
      <c r="AB59" s="156"/>
      <c r="AC59" s="156"/>
      <c r="AD59" s="156"/>
      <c r="AE59" s="156"/>
      <c r="AF59" s="156"/>
      <c r="AG59" s="153"/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3"/>
      <c r="AT59" s="153"/>
      <c r="AU59" s="153"/>
      <c r="AV59" s="153"/>
      <c r="AW59" s="153"/>
      <c r="AX59" s="153"/>
      <c r="AY59" s="153"/>
      <c r="AZ59" s="153"/>
      <c r="BA59" s="153"/>
      <c r="BB59" s="153"/>
      <c r="BC59" s="153"/>
      <c r="BD59" s="153"/>
      <c r="BE59" s="153"/>
      <c r="BF59" s="153"/>
      <c r="BG59" s="153"/>
      <c r="BH59" s="153"/>
      <c r="BI59" s="153"/>
      <c r="BJ59" s="153"/>
      <c r="BK59" s="153"/>
      <c r="BL59" s="153"/>
      <c r="BM59" s="153"/>
      <c r="BN59" s="153"/>
      <c r="BO59" s="153"/>
      <c r="BP59" s="153"/>
      <c r="BQ59" s="153"/>
      <c r="BR59" s="153"/>
      <c r="BS59" s="153"/>
      <c r="BT59" s="153"/>
      <c r="BU59" s="153"/>
      <c r="BV59" s="153"/>
      <c r="BW59" s="153"/>
      <c r="BX59" s="153"/>
      <c r="BY59" s="153"/>
      <c r="BZ59" s="153"/>
      <c r="CA59" s="153"/>
      <c r="CB59" s="153"/>
      <c r="CC59" s="153"/>
      <c r="CD59" s="153"/>
      <c r="CE59" s="153"/>
      <c r="CF59" s="153"/>
      <c r="CG59" s="153"/>
      <c r="CH59" s="153"/>
      <c r="CI59" s="153"/>
      <c r="CJ59" s="153"/>
      <c r="CK59" s="153"/>
      <c r="CL59" s="153"/>
      <c r="CM59" s="153"/>
      <c r="CN59" s="153"/>
      <c r="CO59" s="153"/>
      <c r="CP59" s="153"/>
      <c r="CQ59" s="153"/>
      <c r="CR59" s="153"/>
      <c r="CS59" s="153"/>
      <c r="CT59" s="153"/>
      <c r="CU59" s="153"/>
      <c r="CV59" s="153"/>
      <c r="CW59" s="153"/>
      <c r="CX59" s="153"/>
      <c r="CY59" s="153"/>
      <c r="CZ59" s="153"/>
      <c r="DA59" s="153"/>
      <c r="DB59" s="153"/>
      <c r="DC59" s="153"/>
      <c r="DD59" s="153"/>
      <c r="DE59" s="153"/>
      <c r="DF59" s="153"/>
      <c r="DG59" s="153"/>
      <c r="DH59" s="153"/>
      <c r="DI59" s="153"/>
      <c r="DJ59" s="153"/>
      <c r="DK59" s="153"/>
      <c r="DL59" s="153"/>
      <c r="DM59" s="153"/>
      <c r="DN59" s="153"/>
      <c r="DO59" s="153"/>
      <c r="DP59" s="153"/>
      <c r="DQ59" s="153"/>
      <c r="DR59" s="153"/>
      <c r="DS59" s="153"/>
      <c r="DT59" s="153"/>
      <c r="DU59" s="153"/>
      <c r="DV59" s="153"/>
      <c r="DW59" s="153"/>
      <c r="DX59" s="153"/>
      <c r="DY59" s="153"/>
      <c r="DZ59" s="153"/>
      <c r="EA59" s="153"/>
      <c r="EB59" s="153"/>
      <c r="EC59" s="153"/>
      <c r="ED59" s="153"/>
      <c r="EE59" s="153"/>
      <c r="EF59" s="153"/>
      <c r="EG59" s="153"/>
      <c r="EH59" s="153"/>
      <c r="EI59" s="153"/>
      <c r="EJ59" s="153"/>
      <c r="EK59" s="153"/>
      <c r="EL59" s="153"/>
      <c r="EM59" s="153"/>
      <c r="EN59" s="153"/>
      <c r="EO59" s="153"/>
      <c r="EP59" s="153"/>
      <c r="EQ59" s="153"/>
      <c r="ER59" s="153"/>
      <c r="ES59" s="153"/>
      <c r="ET59" s="153"/>
      <c r="EU59" s="153"/>
      <c r="EV59" s="153"/>
      <c r="EW59" s="153"/>
      <c r="EX59" s="153"/>
      <c r="EY59" s="153"/>
      <c r="EZ59" s="153"/>
      <c r="FA59" s="153"/>
      <c r="FB59" s="153"/>
      <c r="FC59" s="153"/>
      <c r="FD59" s="153"/>
      <c r="FE59" s="153"/>
      <c r="FF59" s="153"/>
      <c r="FG59" s="153"/>
      <c r="FH59" s="153"/>
      <c r="FI59" s="153"/>
      <c r="FJ59" s="153"/>
      <c r="FK59" s="153"/>
      <c r="FL59" s="153"/>
      <c r="FM59" s="153"/>
      <c r="FN59" s="153"/>
      <c r="FO59" s="153"/>
      <c r="FP59" s="153"/>
      <c r="FQ59" s="153"/>
      <c r="FR59" s="153"/>
      <c r="FS59" s="153"/>
      <c r="FT59" s="153"/>
      <c r="FU59" s="153"/>
      <c r="FV59" s="153"/>
      <c r="FW59" s="153"/>
      <c r="FX59" s="153"/>
      <c r="FY59" s="153"/>
      <c r="FZ59" s="153"/>
      <c r="GA59" s="153"/>
      <c r="GB59" s="153"/>
      <c r="GC59" s="153"/>
      <c r="GD59" s="153"/>
      <c r="GE59" s="153"/>
      <c r="GF59" s="153"/>
      <c r="GG59" s="153"/>
      <c r="GH59" s="153"/>
      <c r="GI59" s="153"/>
      <c r="GJ59" s="153"/>
      <c r="GK59" s="153"/>
      <c r="GL59" s="153"/>
      <c r="GM59" s="153"/>
      <c r="GN59" s="153"/>
      <c r="GO59" s="153"/>
      <c r="GP59" s="153"/>
      <c r="GQ59" s="153"/>
      <c r="GR59" s="153"/>
      <c r="GS59" s="153"/>
      <c r="GT59" s="153"/>
      <c r="GU59" s="153"/>
      <c r="GV59" s="153"/>
      <c r="GW59" s="153"/>
      <c r="GX59" s="153"/>
      <c r="GY59" s="153"/>
      <c r="GZ59" s="153"/>
      <c r="HA59" s="153"/>
      <c r="HB59" s="153"/>
      <c r="HC59" s="153"/>
      <c r="HD59" s="153"/>
      <c r="HE59" s="153"/>
      <c r="HF59" s="153"/>
      <c r="HG59" s="153"/>
      <c r="HH59" s="153"/>
      <c r="HI59" s="153"/>
      <c r="HJ59" s="153"/>
      <c r="HK59" s="153"/>
      <c r="HL59" s="153"/>
      <c r="HM59" s="153"/>
      <c r="HN59" s="153"/>
      <c r="HO59" s="153"/>
      <c r="HP59" s="153"/>
      <c r="HQ59" s="153"/>
      <c r="HR59" s="153"/>
      <c r="HS59" s="153"/>
      <c r="HT59" s="153"/>
      <c r="HU59" s="153"/>
      <c r="HV59" s="153"/>
      <c r="HW59" s="153"/>
      <c r="HX59" s="153"/>
      <c r="HY59" s="153"/>
      <c r="HZ59" s="153"/>
      <c r="IA59" s="153"/>
      <c r="IB59" s="153"/>
      <c r="IC59" s="153"/>
      <c r="ID59" s="153"/>
      <c r="IE59" s="153"/>
      <c r="IF59" s="153"/>
      <c r="IG59" s="153"/>
      <c r="IH59" s="153"/>
      <c r="II59" s="153"/>
      <c r="IJ59" s="153"/>
      <c r="IK59" s="153"/>
      <c r="IL59" s="153"/>
      <c r="IM59" s="153"/>
      <c r="IN59" s="153"/>
      <c r="IO59" s="153"/>
      <c r="IP59" s="153"/>
      <c r="IQ59" s="153"/>
      <c r="IR59" s="153"/>
      <c r="IS59" s="153"/>
      <c r="IT59" s="153"/>
      <c r="IU59" s="153"/>
      <c r="IV59" s="153"/>
      <c r="IW59" s="153"/>
      <c r="IX59" s="153"/>
      <c r="IY59" s="153"/>
      <c r="IZ59" s="153"/>
      <c r="JA59" s="153"/>
      <c r="JB59" s="153"/>
      <c r="JC59" s="153"/>
      <c r="JD59" s="153"/>
      <c r="JE59" s="153"/>
      <c r="JF59" s="153"/>
      <c r="JG59" s="153"/>
      <c r="JH59" s="153"/>
      <c r="JI59" s="153"/>
      <c r="JJ59" s="153"/>
      <c r="JK59" s="153"/>
      <c r="JL59" s="153"/>
      <c r="JM59" s="153"/>
      <c r="JN59" s="153"/>
      <c r="JO59" s="153"/>
      <c r="JP59" s="153"/>
      <c r="JQ59" s="153"/>
      <c r="JR59" s="153"/>
      <c r="JS59" s="153"/>
      <c r="JT59" s="153"/>
      <c r="JU59" s="153"/>
      <c r="JV59" s="153"/>
      <c r="JW59" s="153"/>
      <c r="JX59" s="153"/>
      <c r="JY59" s="153"/>
      <c r="JZ59" s="153"/>
      <c r="KA59" s="153"/>
      <c r="KB59" s="153"/>
      <c r="KC59" s="153"/>
      <c r="KD59" s="153"/>
      <c r="KE59" s="153"/>
      <c r="KF59" s="153"/>
      <c r="KG59" s="153"/>
      <c r="KH59" s="153"/>
      <c r="KI59" s="153"/>
      <c r="KJ59" s="153"/>
      <c r="KK59" s="153"/>
      <c r="KL59" s="153"/>
      <c r="KM59" s="153"/>
      <c r="KN59" s="153"/>
      <c r="KO59" s="153"/>
      <c r="KP59" s="153"/>
      <c r="KQ59" s="153"/>
      <c r="KR59" s="153"/>
      <c r="KS59" s="153"/>
      <c r="KT59" s="153"/>
      <c r="KU59" s="153"/>
      <c r="KV59" s="153"/>
      <c r="KW59" s="153"/>
      <c r="KX59" s="153"/>
      <c r="KY59" s="153"/>
      <c r="KZ59" s="153"/>
      <c r="LA59" s="153"/>
      <c r="LB59" s="153"/>
      <c r="LC59" s="153"/>
      <c r="LD59" s="153"/>
      <c r="LE59" s="153"/>
      <c r="LF59" s="153"/>
      <c r="LG59" s="153"/>
      <c r="LH59" s="153"/>
      <c r="LI59" s="153"/>
      <c r="LJ59" s="153"/>
      <c r="LK59" s="153"/>
      <c r="LL59" s="153"/>
      <c r="LM59" s="153"/>
      <c r="LN59" s="153"/>
      <c r="LO59" s="153"/>
      <c r="LP59" s="153"/>
      <c r="LQ59" s="153"/>
      <c r="LR59" s="153"/>
      <c r="LS59" s="153"/>
      <c r="LT59" s="153"/>
      <c r="LU59" s="153"/>
      <c r="LV59" s="153"/>
      <c r="LW59" s="153"/>
      <c r="LX59" s="153"/>
      <c r="LY59" s="153"/>
      <c r="LZ59" s="153"/>
      <c r="MA59" s="153"/>
      <c r="MB59" s="153"/>
      <c r="MC59" s="153"/>
      <c r="MD59" s="153"/>
      <c r="ME59" s="153"/>
      <c r="MF59" s="153"/>
      <c r="MG59" s="153"/>
      <c r="MH59" s="153"/>
      <c r="MI59" s="153"/>
      <c r="MJ59" s="153"/>
      <c r="MK59" s="153"/>
      <c r="ML59" s="153"/>
      <c r="MM59" s="153"/>
      <c r="MN59" s="153"/>
      <c r="MO59" s="153"/>
      <c r="MP59" s="153"/>
      <c r="MQ59" s="153"/>
      <c r="MR59" s="153"/>
      <c r="MS59" s="153"/>
      <c r="MT59" s="153"/>
      <c r="MU59" s="153"/>
      <c r="MV59" s="153"/>
      <c r="MW59" s="153"/>
      <c r="MX59" s="153"/>
      <c r="MY59" s="153"/>
      <c r="MZ59" s="153"/>
      <c r="NA59" s="153"/>
      <c r="NB59" s="153"/>
      <c r="NC59" s="153"/>
      <c r="ND59" s="153"/>
      <c r="NE59" s="153"/>
      <c r="NF59" s="153"/>
      <c r="NG59" s="153"/>
      <c r="NH59" s="153"/>
      <c r="NI59" s="153"/>
      <c r="NJ59" s="153"/>
      <c r="NK59" s="153"/>
      <c r="NL59" s="153"/>
      <c r="NM59" s="153"/>
      <c r="NN59" s="153"/>
      <c r="NO59" s="153"/>
      <c r="NP59" s="153"/>
      <c r="NQ59" s="153"/>
      <c r="NR59" s="153"/>
      <c r="NS59" s="153"/>
      <c r="NT59" s="153"/>
      <c r="NU59" s="153"/>
      <c r="NV59" s="153"/>
      <c r="NW59" s="153"/>
      <c r="NX59" s="153"/>
      <c r="NY59" s="153"/>
      <c r="NZ59" s="153"/>
      <c r="OA59" s="153"/>
      <c r="OB59" s="153"/>
      <c r="OC59" s="153"/>
      <c r="OD59" s="153"/>
      <c r="OE59" s="153"/>
      <c r="OF59" s="153"/>
      <c r="OG59" s="153"/>
      <c r="OH59" s="153"/>
      <c r="OI59" s="153"/>
      <c r="OJ59" s="153"/>
      <c r="OK59" s="153"/>
      <c r="OL59" s="153"/>
      <c r="OM59" s="153"/>
      <c r="ON59" s="153"/>
      <c r="OO59" s="153"/>
      <c r="OP59" s="153"/>
      <c r="OQ59" s="153"/>
      <c r="OR59" s="153"/>
      <c r="OS59" s="153"/>
      <c r="OT59" s="153"/>
      <c r="OU59" s="153"/>
      <c r="OV59" s="153"/>
      <c r="OW59" s="153"/>
      <c r="OX59" s="153"/>
      <c r="OY59" s="153"/>
      <c r="OZ59" s="153"/>
      <c r="PA59" s="153"/>
      <c r="PB59" s="153"/>
      <c r="PC59" s="153"/>
      <c r="PD59" s="153"/>
      <c r="PE59" s="153"/>
      <c r="PF59" s="153"/>
      <c r="PG59" s="153"/>
      <c r="PH59" s="153"/>
      <c r="PI59" s="153"/>
      <c r="PJ59" s="153"/>
      <c r="PK59" s="153"/>
      <c r="PL59" s="153"/>
      <c r="PM59" s="153"/>
      <c r="PN59" s="153"/>
      <c r="PO59" s="153"/>
      <c r="PP59" s="153"/>
      <c r="PQ59" s="153"/>
      <c r="PR59" s="153"/>
      <c r="PS59" s="153"/>
      <c r="PT59" s="153"/>
      <c r="PU59" s="153"/>
      <c r="PV59" s="153"/>
      <c r="PW59" s="153"/>
      <c r="PX59" s="153"/>
      <c r="PY59" s="153"/>
      <c r="PZ59" s="153"/>
      <c r="QA59" s="153"/>
      <c r="QB59" s="153"/>
      <c r="QC59" s="153"/>
      <c r="QD59" s="153"/>
      <c r="QE59" s="153"/>
      <c r="QF59" s="153"/>
      <c r="QG59" s="153"/>
      <c r="QH59" s="153"/>
      <c r="QI59" s="153"/>
      <c r="QJ59" s="153"/>
      <c r="QK59" s="153"/>
      <c r="QL59" s="153"/>
      <c r="QM59" s="153"/>
      <c r="QN59" s="153"/>
      <c r="QO59" s="153"/>
      <c r="QP59" s="153"/>
      <c r="QQ59" s="153"/>
      <c r="QR59" s="153"/>
      <c r="QS59" s="153"/>
      <c r="QT59" s="153"/>
      <c r="QU59" s="153"/>
      <c r="QV59" s="153"/>
      <c r="QW59" s="153"/>
      <c r="QX59" s="153"/>
      <c r="QY59" s="153"/>
      <c r="QZ59" s="153"/>
      <c r="RA59" s="153"/>
      <c r="RB59" s="153"/>
      <c r="RC59" s="153"/>
      <c r="RD59" s="153"/>
      <c r="RE59" s="153"/>
      <c r="RF59" s="153"/>
      <c r="RG59" s="153"/>
      <c r="RH59" s="153"/>
      <c r="RI59" s="153"/>
      <c r="RJ59" s="153"/>
      <c r="RK59" s="153"/>
      <c r="RL59" s="153"/>
      <c r="RM59" s="153"/>
      <c r="RN59" s="153"/>
      <c r="RO59" s="153"/>
      <c r="RP59" s="153"/>
      <c r="RQ59" s="153"/>
      <c r="RR59" s="153"/>
      <c r="RS59" s="153"/>
      <c r="RT59" s="153"/>
      <c r="RU59" s="153"/>
      <c r="RV59" s="153"/>
      <c r="RW59" s="153"/>
      <c r="RX59" s="153"/>
      <c r="RY59" s="153"/>
      <c r="RZ59" s="153"/>
      <c r="SA59" s="153"/>
      <c r="SB59" s="153"/>
      <c r="SC59" s="153"/>
      <c r="SD59" s="153"/>
      <c r="SE59" s="153"/>
      <c r="SF59" s="153"/>
      <c r="SG59" s="153"/>
      <c r="SH59" s="153"/>
      <c r="SI59" s="153"/>
      <c r="SJ59" s="153"/>
      <c r="SK59" s="153"/>
      <c r="SL59" s="153"/>
      <c r="SM59" s="153"/>
      <c r="SN59" s="153"/>
      <c r="SO59" s="153"/>
      <c r="SP59" s="153"/>
      <c r="SQ59" s="153"/>
      <c r="SR59" s="153"/>
      <c r="SS59" s="153"/>
      <c r="ST59" s="153"/>
      <c r="SU59" s="153"/>
      <c r="SV59" s="153"/>
      <c r="SW59" s="153"/>
      <c r="SX59" s="153"/>
      <c r="SY59" s="153"/>
      <c r="SZ59" s="153"/>
      <c r="TA59" s="153"/>
      <c r="TB59" s="153"/>
      <c r="TC59" s="153"/>
      <c r="TD59" s="153"/>
      <c r="TE59" s="153"/>
      <c r="TF59" s="153"/>
      <c r="TG59" s="153"/>
      <c r="TH59" s="153"/>
      <c r="TI59" s="153"/>
      <c r="TJ59" s="153"/>
      <c r="TK59" s="153"/>
      <c r="TL59" s="153"/>
      <c r="TM59" s="153"/>
      <c r="TN59" s="153"/>
      <c r="TO59" s="153"/>
      <c r="TP59" s="153"/>
      <c r="TQ59" s="153"/>
      <c r="TR59" s="153"/>
      <c r="TS59" s="153"/>
      <c r="TT59" s="153"/>
      <c r="TU59" s="153"/>
      <c r="TV59" s="153"/>
      <c r="TW59" s="153"/>
      <c r="TX59" s="153"/>
      <c r="TY59" s="153"/>
      <c r="TZ59" s="153"/>
      <c r="UA59" s="153"/>
      <c r="UB59" s="153"/>
      <c r="UC59" s="153"/>
      <c r="UD59" s="153"/>
      <c r="UE59" s="153"/>
      <c r="UF59" s="153"/>
      <c r="UG59" s="153"/>
      <c r="UH59" s="153"/>
      <c r="UI59" s="153"/>
      <c r="UJ59" s="153"/>
      <c r="UK59" s="153"/>
      <c r="UL59" s="153"/>
      <c r="UM59" s="153"/>
      <c r="UN59" s="153"/>
      <c r="UO59" s="153"/>
      <c r="UP59" s="153"/>
      <c r="UQ59" s="153"/>
      <c r="UR59" s="153"/>
      <c r="US59" s="153"/>
      <c r="UT59" s="153"/>
      <c r="UU59" s="153"/>
      <c r="UV59" s="153"/>
      <c r="UW59" s="153"/>
      <c r="UX59" s="153"/>
      <c r="UY59" s="153"/>
      <c r="UZ59" s="153"/>
      <c r="VA59" s="153"/>
      <c r="VB59" s="153"/>
      <c r="VC59" s="153"/>
      <c r="VD59" s="153"/>
      <c r="VE59" s="153"/>
      <c r="VF59" s="153"/>
      <c r="VG59" s="153"/>
      <c r="VH59" s="153"/>
      <c r="VI59" s="153"/>
      <c r="VJ59" s="153"/>
      <c r="VK59" s="153"/>
      <c r="VL59" s="153"/>
      <c r="VM59" s="153"/>
      <c r="VN59" s="153"/>
      <c r="VO59" s="153"/>
      <c r="VP59" s="153"/>
      <c r="VQ59" s="153"/>
      <c r="VR59" s="153"/>
      <c r="VS59" s="153"/>
      <c r="VT59" s="153"/>
      <c r="VU59" s="153"/>
      <c r="VV59" s="153"/>
      <c r="VW59" s="153"/>
      <c r="VX59" s="153"/>
      <c r="VY59" s="153"/>
      <c r="VZ59" s="153"/>
      <c r="WA59" s="153"/>
      <c r="WB59" s="153"/>
      <c r="WC59" s="153"/>
      <c r="WD59" s="153"/>
      <c r="WE59" s="153"/>
      <c r="WF59" s="153"/>
      <c r="WG59" s="153"/>
      <c r="WH59" s="153"/>
      <c r="WI59" s="153"/>
      <c r="WJ59" s="153"/>
      <c r="WK59" s="153"/>
      <c r="WL59" s="153"/>
      <c r="WM59" s="153"/>
      <c r="WN59" s="153"/>
      <c r="WO59" s="153"/>
      <c r="WP59" s="153"/>
      <c r="WQ59" s="153"/>
      <c r="WR59" s="153"/>
      <c r="WS59" s="153"/>
      <c r="WT59" s="153"/>
      <c r="WU59" s="153"/>
      <c r="WV59" s="153"/>
      <c r="WW59" s="153"/>
      <c r="WX59" s="153"/>
      <c r="WY59" s="153"/>
      <c r="WZ59" s="153"/>
      <c r="XA59" s="153"/>
      <c r="XB59" s="153"/>
      <c r="XC59" s="153"/>
      <c r="XD59" s="153"/>
      <c r="XE59" s="153"/>
      <c r="XF59" s="153"/>
      <c r="XG59" s="153"/>
      <c r="XH59" s="153"/>
      <c r="XI59" s="153"/>
      <c r="XJ59" s="153"/>
      <c r="XK59" s="153"/>
      <c r="XL59" s="153"/>
      <c r="XM59" s="153"/>
      <c r="XN59" s="153"/>
      <c r="XO59" s="153"/>
      <c r="XP59" s="153"/>
      <c r="XQ59" s="153"/>
      <c r="XR59" s="153"/>
      <c r="XS59" s="153"/>
      <c r="XT59" s="153"/>
      <c r="XU59" s="153"/>
      <c r="XV59" s="153"/>
      <c r="XW59" s="153"/>
      <c r="XX59" s="153"/>
      <c r="XY59" s="153"/>
      <c r="XZ59" s="153"/>
      <c r="YA59" s="153"/>
      <c r="YB59" s="153"/>
      <c r="YC59" s="153"/>
      <c r="YD59" s="153"/>
      <c r="YE59" s="153"/>
      <c r="YF59" s="153"/>
      <c r="YG59" s="153"/>
      <c r="YH59" s="153"/>
      <c r="YI59" s="153"/>
      <c r="YJ59" s="153"/>
      <c r="YK59" s="153"/>
      <c r="YL59" s="153"/>
      <c r="YM59" s="153"/>
      <c r="YN59" s="153"/>
      <c r="YO59" s="153"/>
      <c r="YP59" s="153"/>
      <c r="YQ59" s="153"/>
      <c r="YR59" s="153"/>
      <c r="YS59" s="153"/>
      <c r="YT59" s="153"/>
      <c r="YU59" s="153"/>
      <c r="YV59" s="153"/>
      <c r="YW59" s="153"/>
      <c r="YX59" s="153"/>
      <c r="YY59" s="153"/>
      <c r="YZ59" s="153"/>
      <c r="ZA59" s="153"/>
      <c r="ZB59" s="153"/>
      <c r="ZC59" s="153"/>
      <c r="ZD59" s="153"/>
      <c r="ZE59" s="153"/>
      <c r="ZF59" s="153"/>
      <c r="ZG59" s="153"/>
      <c r="ZH59" s="153"/>
      <c r="ZI59" s="153"/>
      <c r="ZJ59" s="153"/>
      <c r="ZK59" s="153"/>
      <c r="ZL59" s="153"/>
      <c r="ZM59" s="153"/>
      <c r="ZN59" s="153"/>
      <c r="ZO59" s="153"/>
      <c r="ZP59" s="153"/>
      <c r="ZQ59" s="153"/>
      <c r="ZR59" s="153"/>
      <c r="ZS59" s="153"/>
      <c r="ZT59" s="153"/>
      <c r="ZU59" s="153"/>
      <c r="ZV59" s="153"/>
      <c r="ZW59" s="153"/>
      <c r="ZX59" s="153"/>
      <c r="ZY59" s="153"/>
      <c r="ZZ59" s="153"/>
      <c r="AAA59" s="153"/>
      <c r="AAB59" s="153"/>
      <c r="AAC59" s="153"/>
      <c r="AAD59" s="153"/>
      <c r="AAE59" s="153"/>
      <c r="AAF59" s="153"/>
      <c r="AAG59" s="153"/>
      <c r="AAH59" s="153"/>
      <c r="AAI59" s="153"/>
      <c r="AAJ59" s="153"/>
      <c r="AAK59" s="153"/>
      <c r="AAL59" s="153"/>
      <c r="AAM59" s="153"/>
      <c r="AAN59" s="153"/>
      <c r="AAO59" s="153"/>
      <c r="AAP59" s="153"/>
      <c r="AAQ59" s="153"/>
      <c r="AAR59" s="153"/>
      <c r="AAS59" s="153"/>
      <c r="AAT59" s="153"/>
      <c r="AAU59" s="153"/>
      <c r="AAV59" s="153"/>
      <c r="AAW59" s="153"/>
      <c r="AAX59" s="153"/>
      <c r="AAY59" s="153"/>
      <c r="AAZ59" s="153"/>
      <c r="ABA59" s="153"/>
      <c r="ABB59" s="153"/>
      <c r="ABC59" s="153"/>
      <c r="ABD59" s="153"/>
      <c r="ABE59" s="153"/>
      <c r="ABF59" s="153"/>
      <c r="ABG59" s="153"/>
      <c r="ABH59" s="153"/>
      <c r="ABI59" s="153"/>
      <c r="ABJ59" s="153"/>
      <c r="ABK59" s="153"/>
      <c r="ABL59" s="153"/>
      <c r="ABM59" s="153"/>
      <c r="ABN59" s="153"/>
      <c r="ABO59" s="153"/>
      <c r="ABP59" s="153"/>
      <c r="ABQ59" s="153"/>
      <c r="ABR59" s="153"/>
      <c r="ABS59" s="153"/>
      <c r="ABT59" s="153"/>
      <c r="ABU59" s="153"/>
      <c r="ABV59" s="153"/>
      <c r="ABW59" s="153"/>
      <c r="ABX59" s="153"/>
      <c r="ABY59" s="153"/>
      <c r="ABZ59" s="153"/>
      <c r="ACA59" s="153"/>
      <c r="ACB59" s="153"/>
      <c r="ACC59" s="153"/>
      <c r="ACD59" s="153"/>
      <c r="ACE59" s="153"/>
      <c r="ACF59" s="153"/>
      <c r="ACG59" s="153"/>
      <c r="ACH59" s="153"/>
      <c r="ACI59" s="153"/>
      <c r="ACJ59" s="153"/>
      <c r="ACK59" s="153"/>
      <c r="ACL59" s="153"/>
      <c r="ACM59" s="153"/>
      <c r="ACN59" s="153"/>
      <c r="ACO59" s="153"/>
      <c r="ACP59" s="153"/>
      <c r="ACQ59" s="153"/>
      <c r="ACR59" s="153"/>
      <c r="ACS59" s="153"/>
      <c r="ACT59" s="153"/>
      <c r="ACU59" s="153"/>
      <c r="ACV59" s="153"/>
      <c r="ACW59" s="153"/>
      <c r="ACX59" s="153"/>
      <c r="ACY59" s="153"/>
      <c r="ACZ59" s="153"/>
      <c r="ADA59" s="153"/>
      <c r="ADB59" s="153"/>
      <c r="ADC59" s="153"/>
      <c r="ADD59" s="153"/>
      <c r="ADE59" s="153"/>
      <c r="ADF59" s="153"/>
      <c r="ADG59" s="153"/>
      <c r="ADH59" s="153"/>
      <c r="ADI59" s="153"/>
      <c r="ADJ59" s="153"/>
      <c r="ADK59" s="153"/>
      <c r="ADL59" s="153"/>
      <c r="ADM59" s="153"/>
      <c r="ADN59" s="153"/>
      <c r="ADO59" s="153"/>
      <c r="ADP59" s="153"/>
      <c r="ADQ59" s="153"/>
      <c r="ADR59" s="153"/>
      <c r="ADS59" s="153"/>
      <c r="ADT59" s="153"/>
      <c r="ADU59" s="153"/>
      <c r="ADV59" s="153"/>
      <c r="ADW59" s="153"/>
      <c r="ADX59" s="153"/>
      <c r="ADY59" s="153"/>
      <c r="ADZ59" s="153"/>
      <c r="AEA59" s="153"/>
      <c r="AEB59" s="153"/>
      <c r="AEC59" s="153"/>
      <c r="AED59" s="153"/>
      <c r="AEE59" s="153"/>
      <c r="AEF59" s="153"/>
      <c r="AEG59" s="153"/>
      <c r="AEH59" s="153"/>
      <c r="AEI59" s="153"/>
      <c r="AEJ59" s="153"/>
      <c r="AEK59" s="153"/>
      <c r="AEL59" s="153"/>
      <c r="AEM59" s="153"/>
      <c r="AEN59" s="153"/>
      <c r="AEO59" s="153"/>
      <c r="AEP59" s="153"/>
      <c r="AEQ59" s="153"/>
      <c r="AER59" s="153"/>
      <c r="AES59" s="153"/>
      <c r="AET59" s="153"/>
      <c r="AEU59" s="153"/>
      <c r="AEV59" s="153"/>
      <c r="AEW59" s="153"/>
      <c r="AEX59" s="153"/>
      <c r="AEY59" s="153"/>
      <c r="AEZ59" s="153"/>
      <c r="AFA59" s="153"/>
      <c r="AFB59" s="153"/>
      <c r="AFC59" s="153"/>
      <c r="AFD59" s="153"/>
      <c r="AFE59" s="153"/>
      <c r="AFF59" s="153"/>
      <c r="AFG59" s="153"/>
      <c r="AFH59" s="153"/>
      <c r="AFI59" s="153"/>
      <c r="AFJ59" s="153"/>
      <c r="AFK59" s="153"/>
      <c r="AFL59" s="153"/>
      <c r="AFM59" s="153"/>
      <c r="AFN59" s="153"/>
      <c r="AFO59" s="153"/>
      <c r="AFP59" s="153"/>
      <c r="AFQ59" s="153"/>
      <c r="AFR59" s="153"/>
      <c r="AFS59" s="153"/>
      <c r="AFT59" s="153"/>
      <c r="AFU59" s="153"/>
      <c r="AFV59" s="153"/>
      <c r="AFW59" s="153"/>
      <c r="AFX59" s="153"/>
      <c r="AFY59" s="153"/>
      <c r="AFZ59" s="153"/>
      <c r="AGA59" s="153"/>
      <c r="AGB59" s="153"/>
      <c r="AGC59" s="153"/>
      <c r="AGD59" s="153"/>
      <c r="AGE59" s="153"/>
      <c r="AGF59" s="153"/>
      <c r="AGG59" s="153"/>
      <c r="AGH59" s="153"/>
      <c r="AGI59" s="153"/>
      <c r="AGJ59" s="153"/>
      <c r="AGK59" s="153"/>
      <c r="AGL59" s="153"/>
      <c r="AGM59" s="153"/>
      <c r="AGN59" s="153"/>
      <c r="AGO59" s="153"/>
      <c r="AGP59" s="153"/>
      <c r="AGQ59" s="153"/>
      <c r="AGR59" s="153"/>
      <c r="AGS59" s="153"/>
      <c r="AGT59" s="153"/>
      <c r="AGU59" s="153"/>
      <c r="AGV59" s="153"/>
      <c r="AGW59" s="153"/>
      <c r="AGX59" s="153"/>
      <c r="AGY59" s="153"/>
      <c r="AGZ59" s="153"/>
      <c r="AHA59" s="153"/>
      <c r="AHB59" s="153"/>
      <c r="AHC59" s="153"/>
      <c r="AHD59" s="153"/>
      <c r="AHE59" s="153"/>
      <c r="AHF59" s="153"/>
      <c r="AHG59" s="153"/>
      <c r="AHH59" s="153"/>
      <c r="AHI59" s="153"/>
      <c r="AHJ59" s="153"/>
      <c r="AHK59" s="153"/>
      <c r="AHL59" s="153"/>
      <c r="AHM59" s="153"/>
      <c r="AHN59" s="153"/>
      <c r="AHO59" s="153"/>
      <c r="AHP59" s="153"/>
      <c r="AHQ59" s="153"/>
      <c r="AHR59" s="153"/>
      <c r="AHS59" s="153"/>
      <c r="AHT59" s="153"/>
      <c r="AHU59" s="153"/>
      <c r="AHV59" s="153"/>
      <c r="AHW59" s="153"/>
      <c r="AHX59" s="153"/>
      <c r="AHY59" s="153"/>
      <c r="AHZ59" s="153"/>
      <c r="AIA59" s="153"/>
      <c r="AIB59" s="153"/>
      <c r="AIC59" s="153"/>
      <c r="AID59" s="153"/>
      <c r="AIE59" s="153"/>
      <c r="AIF59" s="153"/>
      <c r="AIG59" s="153"/>
      <c r="AIH59" s="153"/>
      <c r="AII59" s="153"/>
      <c r="AIJ59" s="153"/>
      <c r="AIK59" s="153"/>
      <c r="AIL59" s="153"/>
      <c r="AIM59" s="153"/>
      <c r="AIN59" s="153"/>
      <c r="AIO59" s="153"/>
      <c r="AIP59" s="153"/>
      <c r="AIQ59" s="153"/>
      <c r="AIR59" s="153"/>
      <c r="AIS59" s="153"/>
      <c r="AIT59" s="153"/>
      <c r="AIU59" s="153"/>
      <c r="AIV59" s="153"/>
      <c r="AIW59" s="153"/>
      <c r="AIX59" s="153"/>
      <c r="AIY59" s="153"/>
      <c r="AIZ59" s="153"/>
      <c r="AJA59" s="153"/>
      <c r="AJB59" s="153"/>
      <c r="AJC59" s="153"/>
      <c r="AJD59" s="153"/>
      <c r="AJE59" s="153"/>
      <c r="AJF59" s="153"/>
      <c r="AJG59" s="153"/>
      <c r="AJH59" s="153"/>
      <c r="AJI59" s="153"/>
      <c r="AJJ59" s="153"/>
      <c r="AJK59" s="153"/>
      <c r="AJL59" s="153"/>
      <c r="AJM59" s="153"/>
      <c r="AJN59" s="153"/>
      <c r="AJO59" s="153"/>
      <c r="AJP59" s="153"/>
      <c r="AJQ59" s="153"/>
      <c r="AJR59" s="153"/>
      <c r="AJS59" s="153"/>
      <c r="AJT59" s="153"/>
      <c r="AJU59" s="153"/>
      <c r="AJV59" s="153"/>
      <c r="AJW59" s="153"/>
      <c r="AJX59" s="153"/>
      <c r="AJY59" s="153"/>
      <c r="AJZ59" s="153"/>
      <c r="AKA59" s="153"/>
      <c r="AKB59" s="153"/>
      <c r="AKC59" s="153"/>
      <c r="AKD59" s="153"/>
      <c r="AKE59" s="153"/>
      <c r="AKF59" s="153"/>
      <c r="AKG59" s="153"/>
      <c r="AKH59" s="153"/>
      <c r="AKI59" s="153"/>
      <c r="AKJ59" s="153"/>
      <c r="AKK59" s="153"/>
      <c r="AKL59" s="153"/>
      <c r="AKM59" s="153"/>
      <c r="AKN59" s="153"/>
      <c r="AKO59" s="153"/>
      <c r="AKP59" s="153"/>
      <c r="AKQ59" s="153"/>
      <c r="AKR59" s="153"/>
      <c r="AKS59" s="153"/>
      <c r="AKT59" s="153"/>
      <c r="AKU59" s="153"/>
      <c r="AKV59" s="153"/>
      <c r="AKW59" s="153"/>
      <c r="AKX59" s="153"/>
      <c r="AKY59" s="153"/>
      <c r="AKZ59" s="153"/>
      <c r="ALA59" s="153"/>
      <c r="ALB59" s="153"/>
      <c r="ALC59" s="153"/>
      <c r="ALD59" s="153"/>
      <c r="ALE59" s="153"/>
      <c r="ALF59" s="153"/>
      <c r="ALG59" s="153"/>
      <c r="ALH59" s="153"/>
      <c r="ALI59" s="153"/>
      <c r="ALJ59" s="153"/>
      <c r="ALK59" s="153"/>
      <c r="ALL59" s="153"/>
      <c r="ALM59" s="153"/>
      <c r="ALN59" s="153"/>
      <c r="ALO59" s="153"/>
      <c r="ALP59" s="153"/>
      <c r="ALQ59" s="153"/>
      <c r="ALR59" s="153"/>
      <c r="ALS59" s="153"/>
      <c r="ALT59" s="153"/>
      <c r="ALU59" s="153"/>
      <c r="ALV59" s="153"/>
      <c r="ALW59" s="153"/>
      <c r="ALX59" s="153"/>
      <c r="ALY59" s="153"/>
      <c r="ALZ59" s="153"/>
      <c r="AMA59" s="153"/>
      <c r="AMB59" s="153"/>
      <c r="AMC59" s="153"/>
      <c r="AMD59" s="153"/>
      <c r="AME59" s="153"/>
      <c r="AMF59" s="153"/>
      <c r="AMG59" s="153"/>
      <c r="AMH59" s="153"/>
      <c r="AMI59" s="153"/>
      <c r="AMJ59" s="153"/>
      <c r="AMK59" s="153"/>
      <c r="AML59" s="153"/>
      <c r="AMM59" s="153"/>
      <c r="AMN59" s="153"/>
      <c r="AMO59" s="153"/>
      <c r="AMP59" s="153"/>
      <c r="AMQ59" s="153"/>
      <c r="AMR59" s="153"/>
      <c r="AMS59" s="153"/>
      <c r="AMT59" s="153"/>
      <c r="AMU59" s="153"/>
      <c r="AMV59" s="153"/>
      <c r="AMW59" s="153"/>
      <c r="AMX59" s="153"/>
      <c r="AMY59" s="153"/>
      <c r="AMZ59" s="153"/>
      <c r="ANA59" s="153"/>
      <c r="ANB59" s="153"/>
      <c r="ANC59" s="153"/>
      <c r="AND59" s="153"/>
      <c r="ANE59" s="153"/>
      <c r="ANF59" s="153"/>
      <c r="ANG59" s="153"/>
      <c r="ANH59" s="153"/>
      <c r="ANI59" s="153"/>
      <c r="ANJ59" s="153"/>
      <c r="ANK59" s="153"/>
      <c r="ANL59" s="153"/>
      <c r="ANM59" s="153"/>
      <c r="ANN59" s="153"/>
      <c r="ANO59" s="153"/>
      <c r="ANP59" s="153"/>
      <c r="ANQ59" s="153"/>
      <c r="ANR59" s="153"/>
      <c r="ANS59" s="153"/>
      <c r="ANT59" s="153"/>
      <c r="ANU59" s="153"/>
      <c r="ANV59" s="153"/>
      <c r="ANW59" s="153"/>
      <c r="ANX59" s="153"/>
      <c r="ANY59" s="153"/>
      <c r="ANZ59" s="153"/>
      <c r="AOA59" s="153"/>
      <c r="AOB59" s="153"/>
      <c r="AOC59" s="153"/>
      <c r="AOD59" s="153"/>
      <c r="AOE59" s="153"/>
      <c r="AOF59" s="153"/>
      <c r="AOG59" s="153"/>
      <c r="AOH59" s="153"/>
      <c r="AOI59" s="153"/>
      <c r="AOJ59" s="153"/>
      <c r="AOK59" s="153"/>
      <c r="AOL59" s="153"/>
      <c r="AOM59" s="153"/>
      <c r="AON59" s="153"/>
      <c r="AOO59" s="153"/>
      <c r="AOP59" s="153"/>
      <c r="AOQ59" s="153"/>
      <c r="AOR59" s="153"/>
      <c r="AOS59" s="153"/>
      <c r="AOT59" s="153"/>
      <c r="AOU59" s="153"/>
      <c r="AOV59" s="153"/>
      <c r="AOW59" s="153"/>
      <c r="AOX59" s="153"/>
      <c r="AOY59" s="153"/>
      <c r="AOZ59" s="153"/>
      <c r="APA59" s="153"/>
      <c r="APB59" s="153"/>
      <c r="APC59" s="153"/>
      <c r="APD59" s="153"/>
      <c r="APE59" s="153"/>
      <c r="APF59" s="153"/>
      <c r="APG59" s="153"/>
      <c r="APH59" s="153"/>
      <c r="API59" s="153"/>
      <c r="APJ59" s="153"/>
      <c r="APK59" s="153"/>
      <c r="APL59" s="153"/>
      <c r="APM59" s="153"/>
      <c r="APN59" s="153"/>
      <c r="APO59" s="153"/>
      <c r="APP59" s="153"/>
      <c r="APQ59" s="153"/>
      <c r="APR59" s="153"/>
      <c r="APS59" s="153"/>
      <c r="APT59" s="153"/>
      <c r="APU59" s="153"/>
      <c r="APV59" s="153"/>
      <c r="APW59" s="153"/>
      <c r="APX59" s="153"/>
      <c r="APY59" s="153"/>
      <c r="APZ59" s="153"/>
      <c r="AQA59" s="153"/>
      <c r="AQB59" s="153"/>
      <c r="AQC59" s="153"/>
      <c r="AQD59" s="153"/>
      <c r="AQE59" s="153"/>
      <c r="AQF59" s="153"/>
      <c r="AQG59" s="153"/>
      <c r="AQH59" s="153"/>
      <c r="AQI59" s="153"/>
      <c r="AQJ59" s="153"/>
      <c r="AQK59" s="153"/>
      <c r="AQL59" s="153"/>
      <c r="AQM59" s="153"/>
      <c r="AQN59" s="153"/>
      <c r="AQO59" s="153"/>
      <c r="AQP59" s="153"/>
      <c r="AQQ59" s="153"/>
      <c r="AQR59" s="153"/>
      <c r="AQS59" s="153"/>
      <c r="AQT59" s="153"/>
      <c r="AQU59" s="153"/>
      <c r="AQV59" s="153"/>
      <c r="AQW59" s="153"/>
      <c r="AQX59" s="153"/>
      <c r="AQY59" s="153"/>
      <c r="AQZ59" s="153"/>
      <c r="ARA59" s="153"/>
      <c r="ARB59" s="153"/>
      <c r="ARC59" s="153"/>
      <c r="ARD59" s="153"/>
      <c r="ARE59" s="153"/>
      <c r="ARF59" s="153"/>
      <c r="ARG59" s="153"/>
      <c r="ARH59" s="153"/>
      <c r="ARI59" s="153"/>
      <c r="ARJ59" s="153"/>
      <c r="ARK59" s="153"/>
      <c r="ARL59" s="153"/>
      <c r="ARM59" s="153"/>
      <c r="ARN59" s="153"/>
      <c r="ARO59" s="153"/>
      <c r="ARP59" s="153"/>
      <c r="ARQ59" s="153"/>
      <c r="ARR59" s="153"/>
      <c r="ARS59" s="153"/>
      <c r="ART59" s="153"/>
      <c r="ARU59" s="153"/>
      <c r="ARV59" s="153"/>
      <c r="ARW59" s="153"/>
      <c r="ARX59" s="153"/>
      <c r="ARY59" s="153"/>
      <c r="ARZ59" s="153"/>
      <c r="ASA59" s="153"/>
      <c r="ASB59" s="153"/>
      <c r="ASC59" s="153"/>
      <c r="ASD59" s="153"/>
      <c r="ASE59" s="153"/>
      <c r="ASF59" s="153"/>
      <c r="ASG59" s="153"/>
      <c r="ASH59" s="153"/>
      <c r="ASI59" s="153"/>
      <c r="ASJ59" s="153"/>
      <c r="ASK59" s="153"/>
      <c r="ASL59" s="153"/>
      <c r="ASM59" s="153"/>
      <c r="ASN59" s="153"/>
      <c r="ASO59" s="153"/>
      <c r="ASP59" s="153"/>
      <c r="ASQ59" s="153"/>
      <c r="ASR59" s="153"/>
      <c r="ASS59" s="153"/>
      <c r="AST59" s="153"/>
      <c r="ASU59" s="153"/>
      <c r="ASV59" s="153"/>
      <c r="ASW59" s="153"/>
      <c r="ASX59" s="153"/>
      <c r="ASY59" s="153"/>
      <c r="ASZ59" s="153"/>
      <c r="ATA59" s="153"/>
      <c r="ATB59" s="153"/>
      <c r="ATC59" s="153"/>
      <c r="ATD59" s="153"/>
      <c r="ATE59" s="153"/>
      <c r="ATF59" s="153"/>
      <c r="ATG59" s="153"/>
      <c r="ATH59" s="153"/>
      <c r="ATI59" s="153"/>
      <c r="ATJ59" s="153"/>
      <c r="ATK59" s="153"/>
      <c r="ATL59" s="153"/>
      <c r="ATM59" s="153"/>
      <c r="ATN59" s="153"/>
      <c r="ATO59" s="153"/>
      <c r="ATP59" s="153"/>
      <c r="ATQ59" s="153"/>
      <c r="ATR59" s="153"/>
      <c r="ATS59" s="153"/>
      <c r="ATT59" s="153"/>
      <c r="ATU59" s="153"/>
      <c r="ATV59" s="153"/>
      <c r="ATW59" s="153"/>
      <c r="ATX59" s="153"/>
      <c r="ATY59" s="153"/>
      <c r="ATZ59" s="153"/>
      <c r="AUA59" s="153"/>
      <c r="AUB59" s="153"/>
      <c r="AUC59" s="153"/>
      <c r="AUD59" s="153"/>
      <c r="AUE59" s="153"/>
      <c r="AUF59" s="153"/>
      <c r="AUG59" s="153"/>
      <c r="AUH59" s="153"/>
      <c r="AUI59" s="153"/>
      <c r="AUJ59" s="153"/>
      <c r="AUK59" s="153"/>
      <c r="AUL59" s="153"/>
      <c r="AUM59" s="153"/>
      <c r="AUN59" s="153"/>
      <c r="AUO59" s="153"/>
      <c r="AUP59" s="153"/>
      <c r="AUQ59" s="153"/>
      <c r="AUR59" s="153"/>
      <c r="AUS59" s="153"/>
      <c r="AUT59" s="153"/>
      <c r="AUU59" s="153"/>
      <c r="AUV59" s="153"/>
      <c r="AUW59" s="153"/>
      <c r="AUX59" s="153"/>
      <c r="AUY59" s="153"/>
      <c r="AUZ59" s="153"/>
      <c r="AVA59" s="153"/>
      <c r="AVB59" s="153"/>
      <c r="AVC59" s="153"/>
      <c r="AVD59" s="153"/>
      <c r="AVE59" s="153"/>
      <c r="AVF59" s="153"/>
      <c r="AVG59" s="153"/>
      <c r="AVH59" s="153"/>
      <c r="AVI59" s="153"/>
      <c r="AVJ59" s="153"/>
      <c r="AVK59" s="153"/>
      <c r="AVL59" s="153"/>
      <c r="AVM59" s="153"/>
      <c r="AVN59" s="153"/>
      <c r="AVO59" s="153"/>
      <c r="AVP59" s="153"/>
      <c r="AVQ59" s="153"/>
      <c r="AVR59" s="153"/>
      <c r="AVS59" s="153"/>
      <c r="AVT59" s="153"/>
      <c r="AVU59" s="153"/>
      <c r="AVV59" s="153"/>
      <c r="AVW59" s="153"/>
      <c r="AVX59" s="153"/>
      <c r="AVY59" s="153"/>
      <c r="AVZ59" s="153"/>
      <c r="AWA59" s="153"/>
      <c r="AWB59" s="153"/>
      <c r="AWC59" s="153"/>
      <c r="AWD59" s="153"/>
      <c r="AWE59" s="153"/>
      <c r="AWF59" s="153"/>
      <c r="AWG59" s="153"/>
      <c r="AWH59" s="153"/>
      <c r="AWI59" s="153"/>
      <c r="AWJ59" s="153"/>
      <c r="AWK59" s="153"/>
      <c r="AWL59" s="153"/>
      <c r="AWM59" s="153"/>
      <c r="AWN59" s="153"/>
      <c r="AWO59" s="153"/>
      <c r="AWP59" s="153"/>
      <c r="AWQ59" s="153"/>
      <c r="AWR59" s="153"/>
      <c r="AWS59" s="153"/>
      <c r="AWT59" s="153"/>
      <c r="AWU59" s="153"/>
      <c r="AWV59" s="153"/>
      <c r="AWW59" s="153"/>
      <c r="AWX59" s="153"/>
      <c r="AWY59" s="153"/>
      <c r="AWZ59" s="153"/>
      <c r="AXA59" s="153"/>
      <c r="AXB59" s="153"/>
      <c r="AXC59" s="153"/>
      <c r="AXD59" s="153"/>
      <c r="AXE59" s="153"/>
      <c r="AXF59" s="153"/>
      <c r="AXG59" s="153"/>
      <c r="AXH59" s="153"/>
      <c r="AXI59" s="153"/>
      <c r="AXJ59" s="153"/>
      <c r="AXK59" s="153"/>
      <c r="AXL59" s="153"/>
      <c r="AXM59" s="153"/>
      <c r="AXN59" s="153"/>
      <c r="AXO59" s="153"/>
      <c r="AXP59" s="153"/>
      <c r="AXQ59" s="153"/>
      <c r="AXR59" s="153"/>
      <c r="AXS59" s="153"/>
      <c r="AXT59" s="153"/>
      <c r="AXU59" s="153"/>
      <c r="AXV59" s="153"/>
      <c r="AXW59" s="153"/>
      <c r="AXX59" s="153"/>
      <c r="AXY59" s="153"/>
      <c r="AXZ59" s="153"/>
      <c r="AYA59" s="153"/>
      <c r="AYB59" s="153"/>
      <c r="AYC59" s="153"/>
      <c r="AYD59" s="153"/>
      <c r="AYE59" s="153"/>
      <c r="AYF59" s="153"/>
      <c r="AYG59" s="153"/>
      <c r="AYH59" s="153"/>
      <c r="AYI59" s="153"/>
      <c r="AYJ59" s="153"/>
      <c r="AYK59" s="153"/>
      <c r="AYL59" s="153"/>
      <c r="AYM59" s="153"/>
      <c r="AYN59" s="153"/>
      <c r="AYO59" s="153"/>
      <c r="AYP59" s="153"/>
      <c r="AYQ59" s="153"/>
      <c r="AYR59" s="153"/>
      <c r="AYS59" s="153"/>
      <c r="AYT59" s="153"/>
      <c r="AYU59" s="153"/>
      <c r="AYV59" s="153"/>
      <c r="AYW59" s="153"/>
      <c r="AYX59" s="153"/>
      <c r="AYY59" s="153"/>
      <c r="AYZ59" s="153"/>
      <c r="AZA59" s="153"/>
      <c r="AZB59" s="153"/>
      <c r="AZC59" s="153"/>
      <c r="AZD59" s="153"/>
      <c r="AZE59" s="153"/>
      <c r="AZF59" s="153"/>
      <c r="AZG59" s="153"/>
      <c r="AZH59" s="153"/>
      <c r="AZI59" s="153"/>
      <c r="AZJ59" s="153"/>
      <c r="AZK59" s="153"/>
      <c r="AZL59" s="153"/>
      <c r="AZM59" s="153"/>
      <c r="AZN59" s="153"/>
      <c r="AZO59" s="153"/>
      <c r="AZP59" s="153"/>
      <c r="AZQ59" s="153"/>
      <c r="AZR59" s="153"/>
      <c r="AZS59" s="153"/>
      <c r="AZT59" s="153"/>
      <c r="AZU59" s="153"/>
      <c r="AZV59" s="153"/>
      <c r="AZW59" s="153"/>
      <c r="AZX59" s="153"/>
      <c r="AZY59" s="153"/>
      <c r="AZZ59" s="153"/>
      <c r="BAA59" s="153"/>
      <c r="BAB59" s="153"/>
      <c r="BAC59" s="153"/>
      <c r="BAD59" s="153"/>
      <c r="BAE59" s="153"/>
      <c r="BAF59" s="153"/>
      <c r="BAG59" s="153"/>
      <c r="BAH59" s="153"/>
      <c r="BAI59" s="153"/>
      <c r="BAJ59" s="153"/>
      <c r="BAK59" s="153"/>
      <c r="BAL59" s="153"/>
      <c r="BAM59" s="153"/>
      <c r="BAN59" s="153"/>
      <c r="BAO59" s="153"/>
      <c r="BAP59" s="153"/>
      <c r="BAQ59" s="153"/>
      <c r="BAR59" s="153"/>
      <c r="BAS59" s="153"/>
      <c r="BAT59" s="153"/>
      <c r="BAU59" s="153"/>
      <c r="BAV59" s="153"/>
      <c r="BAW59" s="153"/>
      <c r="BAX59" s="153"/>
      <c r="BAY59" s="153"/>
      <c r="BAZ59" s="153"/>
      <c r="BBA59" s="153"/>
      <c r="BBB59" s="153"/>
      <c r="BBC59" s="153"/>
      <c r="BBD59" s="153"/>
      <c r="BBE59" s="153"/>
      <c r="BBF59" s="153"/>
      <c r="BBG59" s="153"/>
      <c r="BBH59" s="153"/>
      <c r="BBI59" s="153"/>
      <c r="BBJ59" s="153"/>
      <c r="BBK59" s="153"/>
      <c r="BBL59" s="153"/>
      <c r="BBM59" s="153"/>
      <c r="BBN59" s="153"/>
      <c r="BBO59" s="153"/>
      <c r="BBP59" s="153"/>
      <c r="BBQ59" s="153"/>
      <c r="BBR59" s="153"/>
      <c r="BBS59" s="153"/>
      <c r="BBT59" s="153"/>
      <c r="BBU59" s="153"/>
      <c r="BBV59" s="153"/>
      <c r="BBW59" s="153"/>
      <c r="BBX59" s="153"/>
      <c r="BBY59" s="153"/>
      <c r="BBZ59" s="153"/>
      <c r="BCA59" s="153"/>
      <c r="BCB59" s="153"/>
      <c r="BCC59" s="153"/>
      <c r="BCD59" s="153"/>
      <c r="BCE59" s="153"/>
      <c r="BCF59" s="153"/>
      <c r="BCG59" s="153"/>
      <c r="BCH59" s="153"/>
      <c r="BCI59" s="153"/>
      <c r="BCJ59" s="153"/>
      <c r="BCK59" s="153"/>
      <c r="BCL59" s="153"/>
      <c r="BCM59" s="153"/>
      <c r="BCN59" s="153"/>
      <c r="BCO59" s="153"/>
      <c r="BCP59" s="153"/>
      <c r="BCQ59" s="153"/>
      <c r="BCR59" s="153"/>
      <c r="BCS59" s="153"/>
      <c r="BCT59" s="153"/>
      <c r="BCU59" s="153"/>
      <c r="BCV59" s="153"/>
      <c r="BCW59" s="153"/>
      <c r="BCX59" s="153"/>
      <c r="BCY59" s="153"/>
      <c r="BCZ59" s="153"/>
      <c r="BDA59" s="153"/>
      <c r="BDB59" s="153"/>
      <c r="BDC59" s="153"/>
      <c r="BDD59" s="153"/>
      <c r="BDE59" s="153"/>
      <c r="BDF59" s="153"/>
      <c r="BDG59" s="153"/>
      <c r="BDH59" s="153"/>
      <c r="BDI59" s="153"/>
      <c r="BDJ59" s="153"/>
      <c r="BDK59" s="153"/>
      <c r="BDL59" s="153"/>
      <c r="BDM59" s="153"/>
      <c r="BDN59" s="153"/>
      <c r="BDO59" s="153"/>
      <c r="BDP59" s="153"/>
      <c r="BDQ59" s="153"/>
      <c r="BDR59" s="153"/>
      <c r="BDS59" s="153"/>
      <c r="BDT59" s="153"/>
      <c r="BDU59" s="153"/>
      <c r="BDV59" s="153"/>
      <c r="BDW59" s="153"/>
      <c r="BDX59" s="153"/>
      <c r="BDY59" s="153"/>
      <c r="BDZ59" s="153"/>
      <c r="BEA59" s="153"/>
      <c r="BEB59" s="153"/>
      <c r="BEC59" s="153"/>
      <c r="BED59" s="153"/>
      <c r="BEE59" s="153"/>
      <c r="BEF59" s="153"/>
      <c r="BEG59" s="153"/>
      <c r="BEH59" s="153"/>
      <c r="BEI59" s="153"/>
      <c r="BEJ59" s="153"/>
      <c r="BEK59" s="153"/>
      <c r="BEL59" s="153"/>
      <c r="BEM59" s="153"/>
      <c r="BEN59" s="153"/>
      <c r="BEO59" s="153"/>
      <c r="BEP59" s="153"/>
      <c r="BEQ59" s="153"/>
      <c r="BER59" s="153"/>
      <c r="BES59" s="153"/>
      <c r="BET59" s="153"/>
      <c r="BEU59" s="153"/>
      <c r="BEV59" s="153"/>
      <c r="BEW59" s="153"/>
      <c r="BEX59" s="153"/>
      <c r="BEY59" s="153"/>
      <c r="BEZ59" s="153"/>
      <c r="BFA59" s="153"/>
      <c r="BFB59" s="153"/>
      <c r="BFC59" s="153"/>
      <c r="BFD59" s="153"/>
      <c r="BFE59" s="153"/>
      <c r="BFF59" s="153"/>
      <c r="BFG59" s="153"/>
      <c r="BFH59" s="153"/>
      <c r="BFI59" s="153"/>
      <c r="BFJ59" s="153"/>
      <c r="BFK59" s="153"/>
      <c r="BFL59" s="153"/>
      <c r="BFM59" s="153"/>
      <c r="BFN59" s="153"/>
      <c r="BFO59" s="153"/>
      <c r="BFP59" s="153"/>
      <c r="BFQ59" s="153"/>
      <c r="BFR59" s="153"/>
      <c r="BFS59" s="153"/>
      <c r="BFT59" s="153"/>
      <c r="BFU59" s="153"/>
      <c r="BFV59" s="153"/>
      <c r="BFW59" s="153"/>
      <c r="BFX59" s="153"/>
      <c r="BFY59" s="153"/>
      <c r="BFZ59" s="153"/>
      <c r="BGA59" s="153"/>
      <c r="BGB59" s="153"/>
      <c r="BGC59" s="153"/>
      <c r="BGD59" s="153"/>
      <c r="BGE59" s="153"/>
      <c r="BGF59" s="153"/>
      <c r="BGG59" s="153"/>
      <c r="BGH59" s="153"/>
      <c r="BGI59" s="153"/>
      <c r="BGJ59" s="153"/>
      <c r="BGK59" s="153"/>
      <c r="BGL59" s="153"/>
      <c r="BGM59" s="153"/>
      <c r="BGN59" s="153"/>
      <c r="BGO59" s="153"/>
      <c r="BGP59" s="153"/>
      <c r="BGQ59" s="153"/>
      <c r="BGR59" s="153"/>
      <c r="BGS59" s="153"/>
      <c r="BGT59" s="153"/>
      <c r="BGU59" s="153"/>
      <c r="BGV59" s="153"/>
      <c r="BGW59" s="153"/>
      <c r="BGX59" s="153"/>
      <c r="BGY59" s="153"/>
      <c r="BGZ59" s="153"/>
      <c r="BHA59" s="153"/>
      <c r="BHB59" s="153"/>
      <c r="BHC59" s="153"/>
      <c r="BHD59" s="153"/>
      <c r="BHE59" s="153"/>
      <c r="BHF59" s="153"/>
      <c r="BHG59" s="153"/>
      <c r="BHH59" s="153"/>
      <c r="BHI59" s="153"/>
      <c r="BHJ59" s="153"/>
      <c r="BHK59" s="153"/>
      <c r="BHL59" s="153"/>
      <c r="BHM59" s="153"/>
      <c r="BHN59" s="153"/>
      <c r="BHO59" s="153"/>
      <c r="BHP59" s="153"/>
      <c r="BHQ59" s="153"/>
      <c r="BHR59" s="153"/>
      <c r="BHS59" s="153"/>
      <c r="BHT59" s="153"/>
      <c r="BHU59" s="153"/>
      <c r="BHV59" s="153"/>
      <c r="BHW59" s="153"/>
      <c r="BHX59" s="153"/>
      <c r="BHY59" s="153"/>
      <c r="BHZ59" s="153"/>
      <c r="BIA59" s="153"/>
      <c r="BIB59" s="153"/>
      <c r="BIC59" s="153"/>
      <c r="BID59" s="153"/>
      <c r="BIE59" s="153"/>
      <c r="BIF59" s="153"/>
      <c r="BIG59" s="153"/>
      <c r="BIH59" s="153"/>
      <c r="BII59" s="153"/>
      <c r="BIJ59" s="153"/>
      <c r="BIK59" s="153"/>
      <c r="BIL59" s="153"/>
      <c r="BIM59" s="153"/>
      <c r="BIN59" s="153"/>
      <c r="BIO59" s="153"/>
      <c r="BIP59" s="153"/>
      <c r="BIQ59" s="153"/>
      <c r="BIR59" s="153"/>
      <c r="BIS59" s="153"/>
      <c r="BIT59" s="153"/>
      <c r="BIU59" s="153"/>
      <c r="BIV59" s="153"/>
      <c r="BIW59" s="153"/>
      <c r="BIX59" s="153"/>
      <c r="BIY59" s="153"/>
      <c r="BIZ59" s="153"/>
      <c r="BJA59" s="153"/>
      <c r="BJB59" s="153"/>
      <c r="BJC59" s="153"/>
      <c r="BJD59" s="153"/>
      <c r="BJE59" s="153"/>
      <c r="BJF59" s="153"/>
      <c r="BJG59" s="153"/>
      <c r="BJH59" s="153"/>
      <c r="BJI59" s="153"/>
      <c r="BJJ59" s="153"/>
      <c r="BJK59" s="153"/>
      <c r="BJL59" s="153"/>
      <c r="BJM59" s="153"/>
      <c r="BJN59" s="153"/>
      <c r="BJO59" s="153"/>
      <c r="BJP59" s="153"/>
      <c r="BJQ59" s="153"/>
      <c r="BJR59" s="153"/>
      <c r="BJS59" s="153"/>
      <c r="BJT59" s="153"/>
      <c r="BJU59" s="153"/>
      <c r="BJV59" s="153"/>
      <c r="BJW59" s="153"/>
      <c r="BJX59" s="153"/>
      <c r="BJY59" s="153"/>
      <c r="BJZ59" s="153"/>
      <c r="BKA59" s="153"/>
      <c r="BKB59" s="153"/>
      <c r="BKC59" s="153"/>
      <c r="BKD59" s="153"/>
      <c r="BKE59" s="153"/>
      <c r="BKF59" s="153"/>
      <c r="BKG59" s="153"/>
      <c r="BKH59" s="153"/>
      <c r="BKI59" s="153"/>
      <c r="BKJ59" s="153"/>
      <c r="BKK59" s="153"/>
      <c r="BKL59" s="153"/>
      <c r="BKM59" s="153"/>
      <c r="BKN59" s="153"/>
      <c r="BKO59" s="153"/>
      <c r="BKP59" s="153"/>
      <c r="BKQ59" s="153"/>
      <c r="BKR59" s="153"/>
      <c r="BKS59" s="153"/>
      <c r="BKT59" s="153"/>
      <c r="BKU59" s="153"/>
      <c r="BKV59" s="153"/>
      <c r="BKW59" s="153"/>
      <c r="BKX59" s="153"/>
      <c r="BKY59" s="153"/>
      <c r="BKZ59" s="153"/>
      <c r="BLA59" s="153"/>
      <c r="BLB59" s="153"/>
      <c r="BLC59" s="153"/>
      <c r="BLD59" s="153"/>
      <c r="BLE59" s="153"/>
      <c r="BLF59" s="153"/>
      <c r="BLG59" s="153"/>
      <c r="BLH59" s="153"/>
      <c r="BLI59" s="153"/>
      <c r="BLJ59" s="153"/>
      <c r="BLK59" s="153"/>
      <c r="BLL59" s="153"/>
      <c r="BLM59" s="153"/>
      <c r="BLN59" s="153"/>
      <c r="BLO59" s="153"/>
      <c r="BLP59" s="153"/>
      <c r="BLQ59" s="153"/>
      <c r="BLR59" s="153"/>
      <c r="BLS59" s="153"/>
      <c r="BLT59" s="153"/>
      <c r="BLU59" s="153"/>
      <c r="BLV59" s="153"/>
      <c r="BLW59" s="153"/>
      <c r="BLX59" s="153"/>
      <c r="BLY59" s="153"/>
      <c r="BLZ59" s="153"/>
      <c r="BMA59" s="153"/>
      <c r="BMB59" s="153"/>
      <c r="BMC59" s="153"/>
      <c r="BMD59" s="153"/>
      <c r="BME59" s="153"/>
      <c r="BMF59" s="153"/>
      <c r="BMG59" s="153"/>
      <c r="BMH59" s="153"/>
      <c r="BMI59" s="153"/>
      <c r="BMJ59" s="153"/>
      <c r="BMK59" s="153"/>
      <c r="BML59" s="153"/>
      <c r="BMM59" s="153"/>
      <c r="BMN59" s="153"/>
      <c r="BMO59" s="153"/>
      <c r="BMP59" s="153"/>
      <c r="BMQ59" s="153"/>
      <c r="BMR59" s="153"/>
      <c r="BMS59" s="153"/>
      <c r="BMT59" s="153"/>
      <c r="BMU59" s="153"/>
      <c r="BMV59" s="153"/>
      <c r="BMW59" s="153"/>
      <c r="BMX59" s="153"/>
      <c r="BMY59" s="153"/>
      <c r="BMZ59" s="153"/>
      <c r="BNA59" s="153"/>
      <c r="BNB59" s="153"/>
      <c r="BNC59" s="153"/>
      <c r="BND59" s="153"/>
      <c r="BNE59" s="153"/>
      <c r="BNF59" s="153"/>
      <c r="BNG59" s="153"/>
      <c r="BNH59" s="153"/>
      <c r="BNI59" s="153"/>
      <c r="BNJ59" s="153"/>
      <c r="BNK59" s="153"/>
      <c r="BNL59" s="153"/>
      <c r="BNM59" s="153"/>
      <c r="BNN59" s="153"/>
      <c r="BNO59" s="153"/>
      <c r="BNP59" s="153"/>
      <c r="BNQ59" s="153"/>
      <c r="BNR59" s="153"/>
      <c r="BNS59" s="153"/>
      <c r="BNT59" s="153"/>
      <c r="BNU59" s="153"/>
      <c r="BNV59" s="153"/>
      <c r="BNW59" s="153"/>
      <c r="BNX59" s="153"/>
      <c r="BNY59" s="153"/>
      <c r="BNZ59" s="153"/>
      <c r="BOA59" s="153"/>
      <c r="BOB59" s="153"/>
      <c r="BOC59" s="153"/>
      <c r="BOD59" s="153"/>
      <c r="BOE59" s="153"/>
      <c r="BOF59" s="153"/>
      <c r="BOG59" s="153"/>
      <c r="BOH59" s="153"/>
      <c r="BOI59" s="153"/>
      <c r="BOJ59" s="153"/>
      <c r="BOK59" s="153"/>
      <c r="BOL59" s="153"/>
      <c r="BOM59" s="153"/>
      <c r="BON59" s="153"/>
      <c r="BOO59" s="153"/>
      <c r="BOP59" s="153"/>
      <c r="BOQ59" s="153"/>
      <c r="BOR59" s="153"/>
      <c r="BOS59" s="153"/>
      <c r="BOT59" s="153"/>
      <c r="BOU59" s="153"/>
      <c r="BOV59" s="153"/>
      <c r="BOW59" s="153"/>
      <c r="BOX59" s="153"/>
      <c r="BOY59" s="153"/>
      <c r="BOZ59" s="153"/>
      <c r="BPA59" s="153"/>
      <c r="BPB59" s="153"/>
      <c r="BPC59" s="153"/>
      <c r="BPD59" s="153"/>
      <c r="BPE59" s="153"/>
      <c r="BPF59" s="153"/>
      <c r="BPG59" s="153"/>
      <c r="BPH59" s="153"/>
      <c r="BPI59" s="153"/>
      <c r="BPJ59" s="153"/>
      <c r="BPK59" s="153"/>
      <c r="BPL59" s="153"/>
      <c r="BPM59" s="153"/>
      <c r="BPN59" s="153"/>
      <c r="BPO59" s="153"/>
      <c r="BPP59" s="153"/>
      <c r="BPQ59" s="153"/>
      <c r="BPR59" s="153"/>
      <c r="BPS59" s="153"/>
      <c r="BPT59" s="153"/>
      <c r="BPU59" s="153"/>
      <c r="BPV59" s="153"/>
      <c r="BPW59" s="153"/>
      <c r="BPX59" s="153"/>
      <c r="BPY59" s="153"/>
      <c r="BPZ59" s="153"/>
      <c r="BQA59" s="153"/>
      <c r="BQB59" s="153"/>
      <c r="BQC59" s="153"/>
      <c r="BQD59" s="153"/>
      <c r="BQE59" s="153"/>
      <c r="BQF59" s="153"/>
      <c r="BQG59" s="153"/>
      <c r="BQH59" s="153"/>
      <c r="BQI59" s="153"/>
      <c r="BQJ59" s="153"/>
      <c r="BQK59" s="153"/>
      <c r="BQL59" s="153"/>
      <c r="BQM59" s="153"/>
      <c r="BQN59" s="153"/>
      <c r="BQO59" s="153"/>
      <c r="BQP59" s="153"/>
      <c r="BQQ59" s="153"/>
      <c r="BQR59" s="153"/>
      <c r="BQS59" s="153"/>
      <c r="BQT59" s="153"/>
      <c r="BQU59" s="153"/>
      <c r="BQV59" s="153"/>
      <c r="BQW59" s="153"/>
      <c r="BQX59" s="153"/>
      <c r="BQY59" s="153"/>
      <c r="BQZ59" s="153"/>
      <c r="BRA59" s="153"/>
      <c r="BRB59" s="153"/>
      <c r="BRC59" s="153"/>
      <c r="BRD59" s="153"/>
      <c r="BRE59" s="153"/>
      <c r="BRF59" s="153"/>
      <c r="BRG59" s="153"/>
      <c r="BRH59" s="153"/>
      <c r="BRI59" s="153"/>
      <c r="BRJ59" s="153"/>
      <c r="BRK59" s="153"/>
      <c r="BRL59" s="153"/>
      <c r="BRM59" s="153"/>
      <c r="BRN59" s="153"/>
      <c r="BRO59" s="153"/>
      <c r="BRP59" s="153"/>
      <c r="BRQ59" s="153"/>
      <c r="BRR59" s="153"/>
      <c r="BRS59" s="153"/>
      <c r="BRT59" s="153"/>
      <c r="BRU59" s="153"/>
      <c r="BRV59" s="153"/>
      <c r="BRW59" s="153"/>
      <c r="BRX59" s="153"/>
      <c r="BRY59" s="153"/>
      <c r="BRZ59" s="153"/>
      <c r="BSA59" s="153"/>
      <c r="BSB59" s="153"/>
      <c r="BSC59" s="153"/>
      <c r="BSD59" s="153"/>
      <c r="BSE59" s="153"/>
      <c r="BSF59" s="153"/>
      <c r="BSG59" s="153"/>
      <c r="BSH59" s="153"/>
      <c r="BSI59" s="153"/>
      <c r="BSJ59" s="153"/>
      <c r="BSK59" s="153"/>
      <c r="BSL59" s="153"/>
      <c r="BSM59" s="153"/>
      <c r="BSN59" s="153"/>
      <c r="BSO59" s="153"/>
      <c r="BSP59" s="153"/>
      <c r="BSQ59" s="153"/>
      <c r="BSR59" s="153"/>
      <c r="BSS59" s="153"/>
      <c r="BST59" s="153"/>
      <c r="BSU59" s="153"/>
      <c r="BSV59" s="153"/>
      <c r="BSW59" s="153"/>
      <c r="BSX59" s="153"/>
      <c r="BSY59" s="153"/>
      <c r="BSZ59" s="153"/>
      <c r="BTA59" s="153"/>
      <c r="BTB59" s="153"/>
      <c r="BTC59" s="153"/>
      <c r="BTD59" s="153"/>
      <c r="BTE59" s="153"/>
      <c r="BTF59" s="153"/>
      <c r="BTG59" s="153"/>
      <c r="BTH59" s="153"/>
      <c r="BTI59" s="153"/>
      <c r="BTJ59" s="153"/>
      <c r="BTK59" s="153"/>
      <c r="BTL59" s="153"/>
      <c r="BTM59" s="153"/>
      <c r="BTN59" s="153"/>
      <c r="BTO59" s="153"/>
      <c r="BTP59" s="153"/>
      <c r="BTQ59" s="153"/>
      <c r="BTR59" s="153"/>
      <c r="BTS59" s="153"/>
      <c r="BTT59" s="153"/>
      <c r="BTU59" s="153"/>
      <c r="BTV59" s="153"/>
      <c r="BTW59" s="153"/>
      <c r="BTX59" s="153"/>
      <c r="BTY59" s="153"/>
      <c r="BTZ59" s="153"/>
      <c r="BUA59" s="153"/>
      <c r="BUB59" s="153"/>
      <c r="BUC59" s="153"/>
      <c r="BUD59" s="153"/>
      <c r="BUE59" s="153"/>
      <c r="BUF59" s="153"/>
      <c r="BUG59" s="153"/>
      <c r="BUH59" s="153"/>
      <c r="BUI59" s="153"/>
      <c r="BUJ59" s="153"/>
      <c r="BUK59" s="153"/>
      <c r="BUL59" s="153"/>
      <c r="BUM59" s="153"/>
      <c r="BUN59" s="153"/>
      <c r="BUO59" s="153"/>
      <c r="BUP59" s="153"/>
      <c r="BUQ59" s="153"/>
      <c r="BUR59" s="153"/>
      <c r="BUS59" s="153"/>
      <c r="BUT59" s="153"/>
      <c r="BUU59" s="153"/>
      <c r="BUV59" s="153"/>
      <c r="BUW59" s="153"/>
      <c r="BUX59" s="153"/>
      <c r="BUY59" s="153"/>
      <c r="BUZ59" s="153"/>
      <c r="BVA59" s="153"/>
      <c r="BVB59" s="153"/>
      <c r="BVC59" s="153"/>
      <c r="BVD59" s="153"/>
      <c r="BVE59" s="153"/>
      <c r="BVF59" s="153"/>
      <c r="BVG59" s="153"/>
      <c r="BVH59" s="153"/>
      <c r="BVI59" s="153"/>
      <c r="BVJ59" s="153"/>
      <c r="BVK59" s="153"/>
      <c r="BVL59" s="153"/>
      <c r="BVM59" s="153"/>
      <c r="BVN59" s="153"/>
      <c r="BVO59" s="153"/>
      <c r="BVP59" s="153"/>
      <c r="BVQ59" s="153"/>
      <c r="BVR59" s="153"/>
      <c r="BVS59" s="153"/>
      <c r="BVT59" s="153"/>
      <c r="BVU59" s="153"/>
      <c r="BVV59" s="153"/>
      <c r="BVW59" s="153"/>
      <c r="BVX59" s="153"/>
      <c r="BVY59" s="153"/>
      <c r="BVZ59" s="153"/>
      <c r="BWA59" s="153"/>
      <c r="BWB59" s="153"/>
      <c r="BWC59" s="153"/>
      <c r="BWD59" s="153"/>
      <c r="BWE59" s="153"/>
      <c r="BWF59" s="153"/>
      <c r="BWG59" s="153"/>
      <c r="BWH59" s="153"/>
      <c r="BWI59" s="153"/>
      <c r="BWJ59" s="153"/>
      <c r="BWK59" s="153"/>
      <c r="BWL59" s="153"/>
      <c r="BWM59" s="153"/>
      <c r="BWN59" s="153"/>
      <c r="BWO59" s="153"/>
      <c r="BWP59" s="153"/>
      <c r="BWQ59" s="153"/>
      <c r="BWR59" s="153"/>
      <c r="BWS59" s="153"/>
      <c r="BWT59" s="153"/>
      <c r="BWU59" s="153"/>
      <c r="BWV59" s="153"/>
      <c r="BWW59" s="153"/>
      <c r="BWX59" s="153"/>
      <c r="BWY59" s="153"/>
      <c r="BWZ59" s="153"/>
      <c r="BXA59" s="153"/>
      <c r="BXB59" s="153"/>
      <c r="BXC59" s="153"/>
      <c r="BXD59" s="153"/>
      <c r="BXE59" s="153"/>
      <c r="BXF59" s="153"/>
      <c r="BXG59" s="153"/>
      <c r="BXH59" s="153"/>
      <c r="BXI59" s="153"/>
      <c r="BXJ59" s="153"/>
      <c r="BXK59" s="153"/>
      <c r="BXL59" s="153"/>
      <c r="BXM59" s="153"/>
      <c r="BXN59" s="153"/>
      <c r="BXO59" s="153"/>
      <c r="BXP59" s="153"/>
      <c r="BXQ59" s="153"/>
      <c r="BXR59" s="153"/>
      <c r="BXS59" s="153"/>
      <c r="BXT59" s="153"/>
      <c r="BXU59" s="153"/>
      <c r="BXV59" s="153"/>
      <c r="BXW59" s="153"/>
      <c r="BXX59" s="153"/>
      <c r="BXY59" s="153"/>
      <c r="BXZ59" s="153"/>
      <c r="BYA59" s="153"/>
      <c r="BYB59" s="153"/>
      <c r="BYC59" s="153"/>
      <c r="BYD59" s="153"/>
      <c r="BYE59" s="153"/>
      <c r="BYF59" s="153"/>
      <c r="BYG59" s="153"/>
      <c r="BYH59" s="153"/>
      <c r="BYI59" s="153"/>
      <c r="BYJ59" s="153"/>
      <c r="BYK59" s="153"/>
      <c r="BYL59" s="153"/>
      <c r="BYM59" s="153"/>
      <c r="BYN59" s="153"/>
      <c r="BYO59" s="153"/>
      <c r="BYP59" s="153"/>
      <c r="BYQ59" s="153"/>
      <c r="BYR59" s="153"/>
      <c r="BYS59" s="153"/>
      <c r="BYT59" s="153"/>
      <c r="BYU59" s="153"/>
      <c r="BYV59" s="153"/>
      <c r="BYW59" s="153"/>
      <c r="BYX59" s="153"/>
      <c r="BYY59" s="153"/>
      <c r="BYZ59" s="153"/>
      <c r="BZA59" s="153"/>
      <c r="BZB59" s="153"/>
      <c r="BZC59" s="153"/>
      <c r="BZD59" s="153"/>
      <c r="BZE59" s="153"/>
      <c r="BZF59" s="153"/>
      <c r="BZG59" s="153"/>
      <c r="BZH59" s="153"/>
      <c r="BZI59" s="153"/>
      <c r="BZJ59" s="153"/>
      <c r="BZK59" s="153"/>
      <c r="BZL59" s="153"/>
      <c r="BZM59" s="153"/>
      <c r="BZN59" s="153"/>
      <c r="BZO59" s="153"/>
      <c r="BZP59" s="153"/>
      <c r="BZQ59" s="153"/>
      <c r="BZR59" s="153"/>
      <c r="BZS59" s="153"/>
      <c r="BZT59" s="153"/>
      <c r="BZU59" s="153"/>
      <c r="BZV59" s="153"/>
      <c r="BZW59" s="153"/>
      <c r="BZX59" s="153"/>
      <c r="BZY59" s="153"/>
      <c r="BZZ59" s="153"/>
      <c r="CAA59" s="153"/>
      <c r="CAB59" s="153"/>
      <c r="CAC59" s="153"/>
      <c r="CAD59" s="153"/>
      <c r="CAE59" s="153"/>
      <c r="CAF59" s="153"/>
      <c r="CAG59" s="153"/>
      <c r="CAH59" s="153"/>
      <c r="CAI59" s="153"/>
      <c r="CAJ59" s="153"/>
      <c r="CAK59" s="153"/>
      <c r="CAL59" s="153"/>
      <c r="CAM59" s="153"/>
      <c r="CAN59" s="153"/>
      <c r="CAO59" s="153"/>
      <c r="CAP59" s="153"/>
      <c r="CAQ59" s="153"/>
      <c r="CAR59" s="153"/>
      <c r="CAS59" s="153"/>
      <c r="CAT59" s="153"/>
      <c r="CAU59" s="153"/>
      <c r="CAV59" s="153"/>
      <c r="CAW59" s="153"/>
      <c r="CAX59" s="153"/>
      <c r="CAY59" s="153"/>
      <c r="CAZ59" s="153"/>
      <c r="CBA59" s="153"/>
      <c r="CBB59" s="153"/>
      <c r="CBC59" s="153"/>
      <c r="CBD59" s="153"/>
      <c r="CBE59" s="153"/>
      <c r="CBF59" s="153"/>
      <c r="CBG59" s="153"/>
      <c r="CBH59" s="153"/>
      <c r="CBI59" s="153"/>
      <c r="CBJ59" s="153"/>
      <c r="CBK59" s="153"/>
      <c r="CBL59" s="153"/>
      <c r="CBM59" s="153"/>
      <c r="CBN59" s="153"/>
      <c r="CBO59" s="153"/>
      <c r="CBP59" s="153"/>
      <c r="CBQ59" s="153"/>
      <c r="CBR59" s="153"/>
      <c r="CBS59" s="153"/>
      <c r="CBT59" s="153"/>
      <c r="CBU59" s="153"/>
      <c r="CBV59" s="153"/>
      <c r="CBW59" s="153"/>
      <c r="CBX59" s="153"/>
      <c r="CBY59" s="153"/>
      <c r="CBZ59" s="153"/>
      <c r="CCA59" s="153"/>
      <c r="CCB59" s="153"/>
      <c r="CCC59" s="153"/>
      <c r="CCD59" s="153"/>
      <c r="CCE59" s="153"/>
      <c r="CCF59" s="153"/>
      <c r="CCG59" s="153"/>
      <c r="CCH59" s="153"/>
      <c r="CCI59" s="153"/>
      <c r="CCJ59" s="153"/>
      <c r="CCK59" s="153"/>
      <c r="CCL59" s="153"/>
      <c r="CCM59" s="153"/>
      <c r="CCN59" s="153"/>
      <c r="CCO59" s="153"/>
      <c r="CCP59" s="153"/>
      <c r="CCQ59" s="153"/>
      <c r="CCR59" s="153"/>
      <c r="CCS59" s="153"/>
      <c r="CCT59" s="153"/>
      <c r="CCU59" s="153"/>
      <c r="CCV59" s="153"/>
      <c r="CCW59" s="153"/>
      <c r="CCX59" s="153"/>
      <c r="CCY59" s="153"/>
      <c r="CCZ59" s="153"/>
      <c r="CDA59" s="153"/>
      <c r="CDB59" s="153"/>
      <c r="CDC59" s="153"/>
      <c r="CDD59" s="153"/>
      <c r="CDE59" s="153"/>
      <c r="CDF59" s="153"/>
      <c r="CDG59" s="153"/>
      <c r="CDH59" s="153"/>
      <c r="CDI59" s="153"/>
      <c r="CDJ59" s="153"/>
      <c r="CDK59" s="153"/>
      <c r="CDL59" s="153"/>
      <c r="CDM59" s="153"/>
      <c r="CDN59" s="153"/>
      <c r="CDO59" s="153"/>
      <c r="CDP59" s="153"/>
      <c r="CDQ59" s="153"/>
      <c r="CDR59" s="153"/>
      <c r="CDS59" s="153"/>
      <c r="CDT59" s="153"/>
      <c r="CDU59" s="153"/>
      <c r="CDV59" s="153"/>
      <c r="CDW59" s="153"/>
      <c r="CDX59" s="153"/>
      <c r="CDY59" s="153"/>
      <c r="CDZ59" s="153"/>
      <c r="CEA59" s="153"/>
      <c r="CEB59" s="153"/>
      <c r="CEC59" s="153"/>
      <c r="CED59" s="153"/>
      <c r="CEE59" s="153"/>
      <c r="CEF59" s="153"/>
      <c r="CEG59" s="153"/>
      <c r="CEH59" s="153"/>
      <c r="CEI59" s="153"/>
      <c r="CEJ59" s="153"/>
      <c r="CEK59" s="153"/>
      <c r="CEL59" s="153"/>
      <c r="CEM59" s="153"/>
      <c r="CEN59" s="153"/>
      <c r="CEO59" s="153"/>
      <c r="CEP59" s="153"/>
      <c r="CEQ59" s="153"/>
      <c r="CER59" s="153"/>
      <c r="CES59" s="153"/>
      <c r="CET59" s="153"/>
      <c r="CEU59" s="153"/>
      <c r="CEV59" s="153"/>
      <c r="CEW59" s="153"/>
      <c r="CEX59" s="153"/>
      <c r="CEY59" s="153"/>
      <c r="CEZ59" s="153"/>
      <c r="CFA59" s="153"/>
      <c r="CFB59" s="153"/>
      <c r="CFC59" s="153"/>
      <c r="CFD59" s="153"/>
      <c r="CFE59" s="153"/>
      <c r="CFF59" s="153"/>
      <c r="CFG59" s="153"/>
      <c r="CFH59" s="153"/>
      <c r="CFI59" s="153"/>
      <c r="CFJ59" s="153"/>
      <c r="CFK59" s="153"/>
      <c r="CFL59" s="153"/>
      <c r="CFM59" s="153"/>
      <c r="CFN59" s="153"/>
      <c r="CFO59" s="153"/>
      <c r="CFP59" s="153"/>
      <c r="CFQ59" s="153"/>
      <c r="CFR59" s="153"/>
      <c r="CFS59" s="153"/>
      <c r="CFT59" s="153"/>
      <c r="CFU59" s="153"/>
      <c r="CFV59" s="153"/>
      <c r="CFW59" s="153"/>
      <c r="CFX59" s="153"/>
      <c r="CFY59" s="153"/>
      <c r="CFZ59" s="153"/>
      <c r="CGA59" s="153"/>
      <c r="CGB59" s="153"/>
      <c r="CGC59" s="153"/>
      <c r="CGD59" s="153"/>
      <c r="CGE59" s="153"/>
      <c r="CGF59" s="153"/>
      <c r="CGG59" s="153"/>
      <c r="CGH59" s="153"/>
      <c r="CGI59" s="153"/>
      <c r="CGJ59" s="153"/>
      <c r="CGK59" s="153"/>
      <c r="CGL59" s="153"/>
      <c r="CGM59" s="153"/>
      <c r="CGN59" s="153"/>
      <c r="CGO59" s="153"/>
      <c r="CGP59" s="153"/>
      <c r="CGQ59" s="153"/>
      <c r="CGR59" s="153"/>
      <c r="CGS59" s="153"/>
      <c r="CGT59" s="153"/>
      <c r="CGU59" s="153"/>
      <c r="CGV59" s="153"/>
      <c r="CGW59" s="153"/>
      <c r="CGX59" s="153"/>
      <c r="CGY59" s="153"/>
      <c r="CGZ59" s="153"/>
      <c r="CHA59" s="153"/>
      <c r="CHB59" s="153"/>
      <c r="CHC59" s="153"/>
      <c r="CHD59" s="153"/>
      <c r="CHE59" s="153"/>
      <c r="CHF59" s="153"/>
      <c r="CHG59" s="153"/>
      <c r="CHH59" s="153"/>
      <c r="CHI59" s="153"/>
      <c r="CHJ59" s="153"/>
      <c r="CHK59" s="153"/>
      <c r="CHL59" s="153"/>
      <c r="CHM59" s="153"/>
      <c r="CHN59" s="153"/>
      <c r="CHO59" s="153"/>
      <c r="CHP59" s="153"/>
      <c r="CHQ59" s="153"/>
      <c r="CHR59" s="153"/>
      <c r="CHS59" s="153"/>
      <c r="CHT59" s="153"/>
      <c r="CHU59" s="153"/>
      <c r="CHV59" s="153"/>
      <c r="CHW59" s="153"/>
      <c r="CHX59" s="153"/>
      <c r="CHY59" s="153"/>
      <c r="CHZ59" s="153"/>
      <c r="CIA59" s="153"/>
      <c r="CIB59" s="153"/>
      <c r="CIC59" s="153"/>
      <c r="CID59" s="153"/>
      <c r="CIE59" s="153"/>
      <c r="CIF59" s="153"/>
      <c r="CIG59" s="153"/>
      <c r="CIH59" s="153"/>
      <c r="CII59" s="153"/>
      <c r="CIJ59" s="153"/>
      <c r="CIK59" s="153"/>
      <c r="CIL59" s="153"/>
      <c r="CIM59" s="153"/>
      <c r="CIN59" s="153"/>
      <c r="CIO59" s="153"/>
      <c r="CIP59" s="153"/>
      <c r="CIQ59" s="153"/>
      <c r="CIR59" s="153"/>
      <c r="CIS59" s="153"/>
      <c r="CIT59" s="153"/>
      <c r="CIU59" s="153"/>
      <c r="CIV59" s="153"/>
      <c r="CIW59" s="153"/>
      <c r="CIX59" s="153"/>
      <c r="CIY59" s="153"/>
      <c r="CIZ59" s="153"/>
      <c r="CJA59" s="153"/>
      <c r="CJB59" s="153"/>
      <c r="CJC59" s="153"/>
      <c r="CJD59" s="153"/>
      <c r="CJE59" s="153"/>
      <c r="CJF59" s="153"/>
      <c r="CJG59" s="153"/>
      <c r="CJH59" s="153"/>
      <c r="CJI59" s="153"/>
      <c r="CJJ59" s="153"/>
      <c r="CJK59" s="153"/>
      <c r="CJL59" s="153"/>
      <c r="CJM59" s="153"/>
      <c r="CJN59" s="153"/>
      <c r="CJO59" s="153"/>
      <c r="CJP59" s="153"/>
      <c r="CJQ59" s="153"/>
      <c r="CJR59" s="153"/>
      <c r="CJS59" s="153"/>
      <c r="CJT59" s="153"/>
      <c r="CJU59" s="153"/>
      <c r="CJV59" s="153"/>
      <c r="CJW59" s="153"/>
      <c r="CJX59" s="153"/>
      <c r="CJY59" s="153"/>
      <c r="CJZ59" s="153"/>
      <c r="CKA59" s="153"/>
      <c r="CKB59" s="153"/>
      <c r="CKC59" s="153"/>
      <c r="CKD59" s="153"/>
      <c r="CKE59" s="153"/>
      <c r="CKF59" s="153"/>
      <c r="CKG59" s="153"/>
      <c r="CKH59" s="153"/>
      <c r="CKI59" s="153"/>
      <c r="CKJ59" s="153"/>
      <c r="CKK59" s="153"/>
      <c r="CKL59" s="153"/>
      <c r="CKM59" s="153"/>
      <c r="CKN59" s="153"/>
      <c r="CKO59" s="153"/>
      <c r="CKP59" s="153"/>
      <c r="CKQ59" s="153"/>
      <c r="CKR59" s="153"/>
      <c r="CKS59" s="153"/>
      <c r="CKT59" s="153"/>
      <c r="CKU59" s="153"/>
      <c r="CKV59" s="153"/>
      <c r="CKW59" s="153"/>
      <c r="CKX59" s="153"/>
      <c r="CKY59" s="153"/>
      <c r="CKZ59" s="153"/>
      <c r="CLA59" s="153"/>
      <c r="CLB59" s="153"/>
      <c r="CLC59" s="153"/>
      <c r="CLD59" s="153"/>
      <c r="CLE59" s="153"/>
      <c r="CLF59" s="153"/>
      <c r="CLG59" s="153"/>
      <c r="CLH59" s="153"/>
      <c r="CLI59" s="153"/>
      <c r="CLJ59" s="153"/>
      <c r="CLK59" s="153"/>
      <c r="CLL59" s="153"/>
      <c r="CLM59" s="153"/>
      <c r="CLN59" s="153"/>
      <c r="CLO59" s="153"/>
      <c r="CLP59" s="153"/>
      <c r="CLQ59" s="153"/>
      <c r="CLR59" s="153"/>
      <c r="CLS59" s="153"/>
      <c r="CLT59" s="153"/>
      <c r="CLU59" s="153"/>
      <c r="CLV59" s="153"/>
      <c r="CLW59" s="153"/>
      <c r="CLX59" s="153"/>
      <c r="CLY59" s="153"/>
      <c r="CLZ59" s="153"/>
      <c r="CMA59" s="153"/>
      <c r="CMB59" s="153"/>
      <c r="CMC59" s="153"/>
      <c r="CMD59" s="153"/>
      <c r="CME59" s="153"/>
      <c r="CMF59" s="153"/>
      <c r="CMG59" s="153"/>
      <c r="CMH59" s="153"/>
      <c r="CMI59" s="153"/>
      <c r="CMJ59" s="153"/>
      <c r="CMK59" s="153"/>
      <c r="CML59" s="153"/>
      <c r="CMM59" s="153"/>
      <c r="CMN59" s="153"/>
      <c r="CMO59" s="153"/>
      <c r="CMP59" s="153"/>
      <c r="CMQ59" s="153"/>
      <c r="CMR59" s="153"/>
      <c r="CMS59" s="153"/>
      <c r="CMT59" s="153"/>
      <c r="CMU59" s="153"/>
      <c r="CMV59" s="153"/>
      <c r="CMW59" s="153"/>
      <c r="CMX59" s="153"/>
      <c r="CMY59" s="153"/>
      <c r="CMZ59" s="153"/>
      <c r="CNA59" s="153"/>
      <c r="CNB59" s="153"/>
      <c r="CNC59" s="153"/>
      <c r="CND59" s="153"/>
      <c r="CNE59" s="153"/>
      <c r="CNF59" s="153"/>
      <c r="CNG59" s="153"/>
      <c r="CNH59" s="153"/>
      <c r="CNI59" s="153"/>
      <c r="CNJ59" s="153"/>
      <c r="CNK59" s="153"/>
      <c r="CNL59" s="153"/>
      <c r="CNM59" s="153"/>
      <c r="CNN59" s="153"/>
      <c r="CNO59" s="153"/>
      <c r="CNP59" s="153"/>
      <c r="CNQ59" s="153"/>
      <c r="CNR59" s="153"/>
      <c r="CNS59" s="153"/>
      <c r="CNT59" s="153"/>
      <c r="CNU59" s="153"/>
      <c r="CNV59" s="153"/>
      <c r="CNW59" s="153"/>
      <c r="CNX59" s="153"/>
      <c r="CNY59" s="153"/>
      <c r="CNZ59" s="153"/>
      <c r="COA59" s="153"/>
      <c r="COB59" s="153"/>
      <c r="COC59" s="153"/>
      <c r="COD59" s="153"/>
      <c r="COE59" s="153"/>
      <c r="COF59" s="153"/>
      <c r="COG59" s="153"/>
      <c r="COH59" s="153"/>
      <c r="COI59" s="153"/>
      <c r="COJ59" s="153"/>
      <c r="COK59" s="153"/>
      <c r="COL59" s="153"/>
      <c r="COM59" s="153"/>
      <c r="CON59" s="153"/>
      <c r="COO59" s="153"/>
      <c r="COP59" s="153"/>
      <c r="COQ59" s="153"/>
      <c r="COR59" s="153"/>
      <c r="COS59" s="153"/>
      <c r="COT59" s="153"/>
      <c r="COU59" s="153"/>
      <c r="COV59" s="153"/>
      <c r="COW59" s="153"/>
      <c r="COX59" s="153"/>
      <c r="COY59" s="153"/>
      <c r="COZ59" s="153"/>
      <c r="CPA59" s="153"/>
      <c r="CPB59" s="153"/>
      <c r="CPC59" s="153"/>
      <c r="CPD59" s="153"/>
      <c r="CPE59" s="153"/>
      <c r="CPF59" s="153"/>
      <c r="CPG59" s="153"/>
      <c r="CPH59" s="153"/>
      <c r="CPI59" s="153"/>
      <c r="CPJ59" s="153"/>
      <c r="CPK59" s="153"/>
      <c r="CPL59" s="153"/>
      <c r="CPM59" s="153"/>
      <c r="CPN59" s="153"/>
      <c r="CPO59" s="153"/>
      <c r="CPP59" s="153"/>
      <c r="CPQ59" s="153"/>
      <c r="CPR59" s="153"/>
      <c r="CPS59" s="153"/>
      <c r="CPT59" s="153"/>
      <c r="CPU59" s="153"/>
      <c r="CPV59" s="153"/>
      <c r="CPW59" s="153"/>
      <c r="CPX59" s="153"/>
      <c r="CPY59" s="153"/>
      <c r="CPZ59" s="153"/>
      <c r="CQA59" s="153"/>
      <c r="CQB59" s="153"/>
      <c r="CQC59" s="153"/>
      <c r="CQD59" s="153"/>
      <c r="CQE59" s="153"/>
      <c r="CQF59" s="153"/>
      <c r="CQG59" s="153"/>
      <c r="CQH59" s="153"/>
      <c r="CQI59" s="153"/>
      <c r="CQJ59" s="153"/>
      <c r="CQK59" s="153"/>
      <c r="CQL59" s="153"/>
      <c r="CQM59" s="153"/>
      <c r="CQN59" s="153"/>
      <c r="CQO59" s="153"/>
      <c r="CQP59" s="153"/>
      <c r="CQQ59" s="153"/>
      <c r="CQR59" s="153"/>
      <c r="CQS59" s="153"/>
      <c r="CQT59" s="153"/>
      <c r="CQU59" s="153"/>
      <c r="CQV59" s="153"/>
      <c r="CQW59" s="153"/>
      <c r="CQX59" s="153"/>
      <c r="CQY59" s="153"/>
      <c r="CQZ59" s="153"/>
      <c r="CRA59" s="153"/>
      <c r="CRB59" s="153"/>
      <c r="CRC59" s="153"/>
      <c r="CRD59" s="153"/>
      <c r="CRE59" s="153"/>
      <c r="CRF59" s="153"/>
      <c r="CRG59" s="153"/>
      <c r="CRH59" s="153"/>
      <c r="CRI59" s="153"/>
      <c r="CRJ59" s="153"/>
      <c r="CRK59" s="153"/>
      <c r="CRL59" s="153"/>
      <c r="CRM59" s="153"/>
      <c r="CRN59" s="153"/>
      <c r="CRO59" s="153"/>
      <c r="CRP59" s="153"/>
      <c r="CRQ59" s="153"/>
      <c r="CRR59" s="153"/>
      <c r="CRS59" s="153"/>
      <c r="CRT59" s="153"/>
      <c r="CRU59" s="153"/>
      <c r="CRV59" s="153"/>
      <c r="CRW59" s="153"/>
      <c r="CRX59" s="153"/>
      <c r="CRY59" s="153"/>
      <c r="CRZ59" s="153"/>
      <c r="CSA59" s="153"/>
      <c r="CSB59" s="153"/>
      <c r="CSC59" s="153"/>
      <c r="CSD59" s="153"/>
      <c r="CSE59" s="153"/>
      <c r="CSF59" s="153"/>
      <c r="CSG59" s="153"/>
      <c r="CSH59" s="153"/>
      <c r="CSI59" s="153"/>
      <c r="CSJ59" s="153"/>
      <c r="CSK59" s="153"/>
      <c r="CSL59" s="153"/>
      <c r="CSM59" s="153"/>
      <c r="CSN59" s="153"/>
      <c r="CSO59" s="153"/>
      <c r="CSP59" s="153"/>
      <c r="CSQ59" s="153"/>
      <c r="CSR59" s="153"/>
      <c r="CSS59" s="153"/>
      <c r="CST59" s="153"/>
      <c r="CSU59" s="153"/>
      <c r="CSV59" s="153"/>
      <c r="CSW59" s="153"/>
      <c r="CSX59" s="153"/>
      <c r="CSY59" s="153"/>
      <c r="CSZ59" s="153"/>
      <c r="CTA59" s="153"/>
      <c r="CTB59" s="153"/>
      <c r="CTC59" s="153"/>
      <c r="CTD59" s="153"/>
      <c r="CTE59" s="153"/>
      <c r="CTF59" s="153"/>
      <c r="CTG59" s="153"/>
      <c r="CTH59" s="153"/>
      <c r="CTI59" s="153"/>
      <c r="CTJ59" s="153"/>
      <c r="CTK59" s="153"/>
      <c r="CTL59" s="153"/>
      <c r="CTM59" s="153"/>
      <c r="CTN59" s="153"/>
      <c r="CTO59" s="153"/>
      <c r="CTP59" s="153"/>
      <c r="CTQ59" s="153"/>
      <c r="CTR59" s="153"/>
      <c r="CTS59" s="153"/>
      <c r="CTT59" s="153"/>
      <c r="CTU59" s="153"/>
      <c r="CTV59" s="153"/>
      <c r="CTW59" s="153"/>
      <c r="CTX59" s="153"/>
      <c r="CTY59" s="153"/>
      <c r="CTZ59" s="153"/>
      <c r="CUA59" s="153"/>
      <c r="CUB59" s="153"/>
      <c r="CUC59" s="153"/>
      <c r="CUD59" s="153"/>
      <c r="CUE59" s="153"/>
      <c r="CUF59" s="153"/>
      <c r="CUG59" s="153"/>
      <c r="CUH59" s="153"/>
      <c r="CUI59" s="153"/>
      <c r="CUJ59" s="153"/>
      <c r="CUK59" s="153"/>
      <c r="CUL59" s="153"/>
      <c r="CUM59" s="153"/>
      <c r="CUN59" s="153"/>
      <c r="CUO59" s="153"/>
      <c r="CUP59" s="153"/>
      <c r="CUQ59" s="153"/>
      <c r="CUR59" s="153"/>
      <c r="CUS59" s="153"/>
      <c r="CUT59" s="153"/>
      <c r="CUU59" s="153"/>
      <c r="CUV59" s="153"/>
      <c r="CUW59" s="153"/>
      <c r="CUX59" s="153"/>
      <c r="CUY59" s="153"/>
      <c r="CUZ59" s="153"/>
      <c r="CVA59" s="153"/>
      <c r="CVB59" s="153"/>
      <c r="CVC59" s="153"/>
      <c r="CVD59" s="153"/>
      <c r="CVE59" s="153"/>
      <c r="CVF59" s="153"/>
      <c r="CVG59" s="153"/>
      <c r="CVH59" s="153"/>
      <c r="CVI59" s="153"/>
      <c r="CVJ59" s="153"/>
      <c r="CVK59" s="153"/>
      <c r="CVL59" s="153"/>
      <c r="CVM59" s="153"/>
      <c r="CVN59" s="153"/>
      <c r="CVO59" s="153"/>
      <c r="CVP59" s="153"/>
      <c r="CVQ59" s="153"/>
      <c r="CVR59" s="153"/>
      <c r="CVS59" s="153"/>
      <c r="CVT59" s="153"/>
      <c r="CVU59" s="153"/>
      <c r="CVV59" s="153"/>
      <c r="CVW59" s="153"/>
      <c r="CVX59" s="153"/>
      <c r="CVY59" s="153"/>
      <c r="CVZ59" s="153"/>
      <c r="CWA59" s="153"/>
      <c r="CWB59" s="153"/>
      <c r="CWC59" s="153"/>
      <c r="CWD59" s="153"/>
      <c r="CWE59" s="153"/>
      <c r="CWF59" s="153"/>
      <c r="CWG59" s="153"/>
      <c r="CWH59" s="153"/>
      <c r="CWI59" s="153"/>
      <c r="CWJ59" s="153"/>
      <c r="CWK59" s="153"/>
      <c r="CWL59" s="153"/>
      <c r="CWM59" s="153"/>
      <c r="CWN59" s="153"/>
      <c r="CWO59" s="153"/>
      <c r="CWP59" s="153"/>
      <c r="CWQ59" s="153"/>
      <c r="CWR59" s="153"/>
      <c r="CWS59" s="153"/>
      <c r="CWT59" s="153"/>
      <c r="CWU59" s="153"/>
      <c r="CWV59" s="153"/>
      <c r="CWW59" s="153"/>
      <c r="CWX59" s="153"/>
      <c r="CWY59" s="153"/>
      <c r="CWZ59" s="153"/>
      <c r="CXA59" s="153"/>
      <c r="CXB59" s="153"/>
      <c r="CXC59" s="153"/>
      <c r="CXD59" s="153"/>
      <c r="CXE59" s="153"/>
      <c r="CXF59" s="153"/>
      <c r="CXG59" s="153"/>
      <c r="CXH59" s="153"/>
      <c r="CXI59" s="153"/>
      <c r="CXJ59" s="153"/>
      <c r="CXK59" s="153"/>
      <c r="CXL59" s="153"/>
      <c r="CXM59" s="153"/>
      <c r="CXN59" s="153"/>
      <c r="CXO59" s="153"/>
      <c r="CXP59" s="153"/>
      <c r="CXQ59" s="153"/>
      <c r="CXR59" s="153"/>
      <c r="CXS59" s="153"/>
      <c r="CXT59" s="153"/>
      <c r="CXU59" s="153"/>
      <c r="CXV59" s="153"/>
      <c r="CXW59" s="153"/>
      <c r="CXX59" s="153"/>
      <c r="CXY59" s="153"/>
      <c r="CXZ59" s="153"/>
      <c r="CYA59" s="153"/>
      <c r="CYB59" s="153"/>
      <c r="CYC59" s="153"/>
      <c r="CYD59" s="153"/>
      <c r="CYE59" s="153"/>
      <c r="CYF59" s="153"/>
      <c r="CYG59" s="153"/>
      <c r="CYH59" s="153"/>
      <c r="CYI59" s="153"/>
      <c r="CYJ59" s="153"/>
      <c r="CYK59" s="153"/>
      <c r="CYL59" s="153"/>
      <c r="CYM59" s="153"/>
      <c r="CYN59" s="153"/>
      <c r="CYO59" s="153"/>
      <c r="CYP59" s="153"/>
      <c r="CYQ59" s="153"/>
      <c r="CYR59" s="153"/>
      <c r="CYS59" s="153"/>
      <c r="CYT59" s="153"/>
      <c r="CYU59" s="153"/>
      <c r="CYV59" s="153"/>
      <c r="CYW59" s="153"/>
      <c r="CYX59" s="153"/>
      <c r="CYY59" s="153"/>
      <c r="CYZ59" s="153"/>
      <c r="CZA59" s="153"/>
      <c r="CZB59" s="153"/>
      <c r="CZC59" s="153"/>
      <c r="CZD59" s="153"/>
      <c r="CZE59" s="153"/>
      <c r="CZF59" s="153"/>
      <c r="CZG59" s="153"/>
      <c r="CZH59" s="153"/>
      <c r="CZI59" s="153"/>
      <c r="CZJ59" s="153"/>
      <c r="CZK59" s="153"/>
      <c r="CZL59" s="153"/>
      <c r="CZM59" s="153"/>
      <c r="CZN59" s="153"/>
      <c r="CZO59" s="153"/>
      <c r="CZP59" s="153"/>
      <c r="CZQ59" s="153"/>
      <c r="CZR59" s="153"/>
      <c r="CZS59" s="153"/>
      <c r="CZT59" s="153"/>
      <c r="CZU59" s="153"/>
      <c r="CZV59" s="153"/>
      <c r="CZW59" s="153"/>
      <c r="CZX59" s="153"/>
      <c r="CZY59" s="153"/>
      <c r="CZZ59" s="153"/>
      <c r="DAA59" s="153"/>
      <c r="DAB59" s="153"/>
      <c r="DAC59" s="153"/>
      <c r="DAD59" s="153"/>
      <c r="DAE59" s="153"/>
      <c r="DAF59" s="153"/>
      <c r="DAG59" s="153"/>
      <c r="DAH59" s="153"/>
      <c r="DAI59" s="153"/>
      <c r="DAJ59" s="153"/>
      <c r="DAK59" s="153"/>
      <c r="DAL59" s="153"/>
      <c r="DAM59" s="153"/>
      <c r="DAN59" s="153"/>
      <c r="DAO59" s="153"/>
      <c r="DAP59" s="153"/>
      <c r="DAQ59" s="153"/>
      <c r="DAR59" s="153"/>
      <c r="DAS59" s="153"/>
      <c r="DAT59" s="153"/>
      <c r="DAU59" s="153"/>
      <c r="DAV59" s="153"/>
      <c r="DAW59" s="153"/>
      <c r="DAX59" s="153"/>
      <c r="DAY59" s="153"/>
      <c r="DAZ59" s="153"/>
      <c r="DBA59" s="153"/>
      <c r="DBB59" s="153"/>
      <c r="DBC59" s="153"/>
      <c r="DBD59" s="153"/>
      <c r="DBE59" s="153"/>
      <c r="DBF59" s="153"/>
      <c r="DBG59" s="153"/>
      <c r="DBH59" s="153"/>
      <c r="DBI59" s="153"/>
      <c r="DBJ59" s="153"/>
      <c r="DBK59" s="153"/>
      <c r="DBL59" s="153"/>
      <c r="DBM59" s="153"/>
      <c r="DBN59" s="153"/>
      <c r="DBO59" s="153"/>
      <c r="DBP59" s="153"/>
      <c r="DBQ59" s="153"/>
      <c r="DBR59" s="153"/>
      <c r="DBS59" s="153"/>
      <c r="DBT59" s="153"/>
      <c r="DBU59" s="153"/>
      <c r="DBV59" s="153"/>
      <c r="DBW59" s="153"/>
      <c r="DBX59" s="153"/>
      <c r="DBY59" s="153"/>
      <c r="DBZ59" s="153"/>
      <c r="DCA59" s="153"/>
      <c r="DCB59" s="153"/>
      <c r="DCC59" s="153"/>
      <c r="DCD59" s="153"/>
      <c r="DCE59" s="153"/>
      <c r="DCF59" s="153"/>
      <c r="DCG59" s="153"/>
      <c r="DCH59" s="153"/>
      <c r="DCI59" s="153"/>
      <c r="DCJ59" s="153"/>
      <c r="DCK59" s="153"/>
      <c r="DCL59" s="153"/>
      <c r="DCM59" s="153"/>
      <c r="DCN59" s="153"/>
      <c r="DCO59" s="153"/>
      <c r="DCP59" s="153"/>
      <c r="DCQ59" s="153"/>
      <c r="DCR59" s="153"/>
      <c r="DCS59" s="153"/>
      <c r="DCT59" s="153"/>
      <c r="DCU59" s="153"/>
      <c r="DCV59" s="153"/>
      <c r="DCW59" s="153"/>
      <c r="DCX59" s="153"/>
      <c r="DCY59" s="153"/>
      <c r="DCZ59" s="153"/>
      <c r="DDA59" s="153"/>
      <c r="DDB59" s="153"/>
      <c r="DDC59" s="153"/>
      <c r="DDD59" s="153"/>
      <c r="DDE59" s="153"/>
      <c r="DDF59" s="153"/>
      <c r="DDG59" s="153"/>
      <c r="DDH59" s="153"/>
      <c r="DDI59" s="153"/>
      <c r="DDJ59" s="153"/>
      <c r="DDK59" s="153"/>
      <c r="DDL59" s="153"/>
      <c r="DDM59" s="153"/>
      <c r="DDN59" s="153"/>
      <c r="DDO59" s="153"/>
      <c r="DDP59" s="153"/>
      <c r="DDQ59" s="153"/>
      <c r="DDR59" s="153"/>
      <c r="DDS59" s="153"/>
      <c r="DDT59" s="153"/>
      <c r="DDU59" s="153"/>
      <c r="DDV59" s="153"/>
      <c r="DDW59" s="153"/>
      <c r="DDX59" s="153"/>
      <c r="DDY59" s="153"/>
      <c r="DDZ59" s="153"/>
      <c r="DEA59" s="153"/>
      <c r="DEB59" s="153"/>
      <c r="DEC59" s="153"/>
      <c r="DED59" s="153"/>
      <c r="DEE59" s="153"/>
      <c r="DEF59" s="153"/>
      <c r="DEG59" s="153"/>
      <c r="DEH59" s="153"/>
      <c r="DEI59" s="153"/>
      <c r="DEJ59" s="153"/>
      <c r="DEK59" s="153"/>
      <c r="DEL59" s="153"/>
      <c r="DEM59" s="153"/>
      <c r="DEN59" s="153"/>
      <c r="DEO59" s="153"/>
      <c r="DEP59" s="153"/>
      <c r="DEQ59" s="153"/>
      <c r="DER59" s="153"/>
      <c r="DES59" s="153"/>
      <c r="DET59" s="153"/>
      <c r="DEU59" s="153"/>
      <c r="DEV59" s="153"/>
      <c r="DEW59" s="153"/>
      <c r="DEX59" s="153"/>
      <c r="DEY59" s="153"/>
      <c r="DEZ59" s="153"/>
      <c r="DFA59" s="153"/>
      <c r="DFB59" s="153"/>
      <c r="DFC59" s="153"/>
      <c r="DFD59" s="153"/>
      <c r="DFE59" s="153"/>
      <c r="DFF59" s="153"/>
      <c r="DFG59" s="153"/>
      <c r="DFH59" s="153"/>
      <c r="DFI59" s="153"/>
      <c r="DFJ59" s="153"/>
      <c r="DFK59" s="153"/>
      <c r="DFL59" s="153"/>
      <c r="DFM59" s="153"/>
      <c r="DFN59" s="153"/>
      <c r="DFO59" s="153"/>
      <c r="DFP59" s="153"/>
      <c r="DFQ59" s="153"/>
      <c r="DFR59" s="153"/>
      <c r="DFS59" s="153"/>
      <c r="DFT59" s="153"/>
      <c r="DFU59" s="153"/>
      <c r="DFV59" s="153"/>
      <c r="DFW59" s="153"/>
      <c r="DFX59" s="153"/>
      <c r="DFY59" s="153"/>
      <c r="DFZ59" s="153"/>
      <c r="DGA59" s="153"/>
      <c r="DGB59" s="153"/>
      <c r="DGC59" s="153"/>
      <c r="DGD59" s="153"/>
      <c r="DGE59" s="153"/>
      <c r="DGF59" s="153"/>
      <c r="DGG59" s="153"/>
      <c r="DGH59" s="153"/>
      <c r="DGI59" s="153"/>
      <c r="DGJ59" s="153"/>
      <c r="DGK59" s="153"/>
      <c r="DGL59" s="153"/>
      <c r="DGM59" s="153"/>
      <c r="DGN59" s="153"/>
      <c r="DGO59" s="153"/>
      <c r="DGP59" s="153"/>
      <c r="DGQ59" s="153"/>
      <c r="DGR59" s="153"/>
      <c r="DGS59" s="153"/>
      <c r="DGT59" s="153"/>
      <c r="DGU59" s="153"/>
      <c r="DGV59" s="153"/>
      <c r="DGW59" s="153"/>
      <c r="DGX59" s="153"/>
      <c r="DGY59" s="153"/>
      <c r="DGZ59" s="153"/>
      <c r="DHA59" s="153"/>
      <c r="DHB59" s="153"/>
      <c r="DHC59" s="153"/>
      <c r="DHD59" s="153"/>
      <c r="DHE59" s="153"/>
      <c r="DHF59" s="153"/>
      <c r="DHG59" s="153"/>
      <c r="DHH59" s="153"/>
      <c r="DHI59" s="153"/>
      <c r="DHJ59" s="153"/>
      <c r="DHK59" s="153"/>
      <c r="DHL59" s="153"/>
      <c r="DHM59" s="153"/>
      <c r="DHN59" s="153"/>
      <c r="DHO59" s="153"/>
      <c r="DHP59" s="153"/>
      <c r="DHQ59" s="153"/>
      <c r="DHR59" s="153"/>
      <c r="DHS59" s="153"/>
      <c r="DHT59" s="153"/>
      <c r="DHU59" s="153"/>
      <c r="DHV59" s="153"/>
      <c r="DHW59" s="153"/>
      <c r="DHX59" s="153"/>
      <c r="DHY59" s="153"/>
      <c r="DHZ59" s="153"/>
      <c r="DIA59" s="153"/>
      <c r="DIB59" s="153"/>
      <c r="DIC59" s="153"/>
      <c r="DID59" s="153"/>
      <c r="DIE59" s="153"/>
      <c r="DIF59" s="153"/>
      <c r="DIG59" s="153"/>
      <c r="DIH59" s="153"/>
      <c r="DII59" s="153"/>
      <c r="DIJ59" s="153"/>
      <c r="DIK59" s="153"/>
      <c r="DIL59" s="153"/>
      <c r="DIM59" s="153"/>
      <c r="DIN59" s="153"/>
      <c r="DIO59" s="153"/>
      <c r="DIP59" s="153"/>
      <c r="DIQ59" s="153"/>
      <c r="DIR59" s="153"/>
      <c r="DIS59" s="153"/>
      <c r="DIT59" s="153"/>
      <c r="DIU59" s="153"/>
      <c r="DIV59" s="153"/>
      <c r="DIW59" s="153"/>
      <c r="DIX59" s="153"/>
      <c r="DIY59" s="153"/>
      <c r="DIZ59" s="153"/>
      <c r="DJA59" s="153"/>
      <c r="DJB59" s="153"/>
      <c r="DJC59" s="153"/>
      <c r="DJD59" s="153"/>
      <c r="DJE59" s="153"/>
      <c r="DJF59" s="153"/>
      <c r="DJG59" s="153"/>
      <c r="DJH59" s="153"/>
      <c r="DJI59" s="153"/>
      <c r="DJJ59" s="153"/>
      <c r="DJK59" s="153"/>
      <c r="DJL59" s="153"/>
      <c r="DJM59" s="153"/>
      <c r="DJN59" s="153"/>
      <c r="DJO59" s="153"/>
      <c r="DJP59" s="153"/>
      <c r="DJQ59" s="153"/>
      <c r="DJR59" s="153"/>
      <c r="DJS59" s="153"/>
      <c r="DJT59" s="153"/>
      <c r="DJU59" s="153"/>
      <c r="DJV59" s="153"/>
      <c r="DJW59" s="153"/>
      <c r="DJX59" s="153"/>
      <c r="DJY59" s="153"/>
      <c r="DJZ59" s="153"/>
      <c r="DKA59" s="153"/>
      <c r="DKB59" s="153"/>
      <c r="DKC59" s="153"/>
      <c r="DKD59" s="153"/>
      <c r="DKE59" s="153"/>
      <c r="DKF59" s="153"/>
      <c r="DKG59" s="153"/>
      <c r="DKH59" s="153"/>
      <c r="DKI59" s="153"/>
      <c r="DKJ59" s="153"/>
      <c r="DKK59" s="153"/>
      <c r="DKL59" s="153"/>
      <c r="DKM59" s="153"/>
      <c r="DKN59" s="153"/>
      <c r="DKO59" s="153"/>
      <c r="DKP59" s="153"/>
      <c r="DKQ59" s="153"/>
      <c r="DKR59" s="153"/>
      <c r="DKS59" s="153"/>
      <c r="DKT59" s="153"/>
      <c r="DKU59" s="153"/>
      <c r="DKV59" s="153"/>
      <c r="DKW59" s="153"/>
      <c r="DKX59" s="153"/>
      <c r="DKY59" s="153"/>
      <c r="DKZ59" s="153"/>
      <c r="DLA59" s="153"/>
      <c r="DLB59" s="153"/>
      <c r="DLC59" s="153"/>
      <c r="DLD59" s="153"/>
      <c r="DLE59" s="153"/>
      <c r="DLF59" s="153"/>
      <c r="DLG59" s="153"/>
      <c r="DLH59" s="153"/>
      <c r="DLI59" s="153"/>
      <c r="DLJ59" s="153"/>
      <c r="DLK59" s="153"/>
      <c r="DLL59" s="153"/>
      <c r="DLM59" s="153"/>
      <c r="DLN59" s="153"/>
      <c r="DLO59" s="153"/>
      <c r="DLP59" s="153"/>
      <c r="DLQ59" s="153"/>
      <c r="DLR59" s="153"/>
      <c r="DLS59" s="153"/>
      <c r="DLT59" s="153"/>
      <c r="DLU59" s="153"/>
      <c r="DLV59" s="153"/>
      <c r="DLW59" s="153"/>
      <c r="DLX59" s="153"/>
      <c r="DLY59" s="153"/>
      <c r="DLZ59" s="153"/>
      <c r="DMA59" s="153"/>
      <c r="DMB59" s="153"/>
      <c r="DMC59" s="153"/>
      <c r="DMD59" s="153"/>
      <c r="DME59" s="153"/>
      <c r="DMF59" s="153"/>
      <c r="DMG59" s="153"/>
      <c r="DMH59" s="153"/>
      <c r="DMI59" s="153"/>
      <c r="DMJ59" s="153"/>
      <c r="DMK59" s="153"/>
      <c r="DML59" s="153"/>
      <c r="DMM59" s="153"/>
      <c r="DMN59" s="153"/>
      <c r="DMO59" s="153"/>
      <c r="DMP59" s="153"/>
      <c r="DMQ59" s="153"/>
      <c r="DMR59" s="153"/>
      <c r="DMS59" s="153"/>
      <c r="DMT59" s="153"/>
      <c r="DMU59" s="153"/>
      <c r="DMV59" s="153"/>
      <c r="DMW59" s="153"/>
      <c r="DMX59" s="153"/>
      <c r="DMY59" s="153"/>
      <c r="DMZ59" s="153"/>
      <c r="DNA59" s="153"/>
      <c r="DNB59" s="153"/>
      <c r="DNC59" s="153"/>
      <c r="DND59" s="153"/>
      <c r="DNE59" s="153"/>
      <c r="DNF59" s="153"/>
      <c r="DNG59" s="153"/>
      <c r="DNH59" s="153"/>
      <c r="DNI59" s="153"/>
      <c r="DNJ59" s="153"/>
      <c r="DNK59" s="153"/>
      <c r="DNL59" s="153"/>
      <c r="DNM59" s="153"/>
      <c r="DNN59" s="153"/>
      <c r="DNO59" s="153"/>
      <c r="DNP59" s="153"/>
      <c r="DNQ59" s="153"/>
      <c r="DNR59" s="153"/>
      <c r="DNS59" s="153"/>
      <c r="DNT59" s="153"/>
      <c r="DNU59" s="153"/>
      <c r="DNV59" s="153"/>
      <c r="DNW59" s="153"/>
      <c r="DNX59" s="153"/>
      <c r="DNY59" s="153"/>
      <c r="DNZ59" s="153"/>
      <c r="DOA59" s="153"/>
      <c r="DOB59" s="153"/>
      <c r="DOC59" s="153"/>
      <c r="DOD59" s="153"/>
      <c r="DOE59" s="153"/>
      <c r="DOF59" s="153"/>
      <c r="DOG59" s="153"/>
      <c r="DOH59" s="153"/>
      <c r="DOI59" s="153"/>
      <c r="DOJ59" s="153"/>
      <c r="DOK59" s="153"/>
      <c r="DOL59" s="153"/>
      <c r="DOM59" s="153"/>
      <c r="DON59" s="153"/>
      <c r="DOO59" s="153"/>
      <c r="DOP59" s="153"/>
      <c r="DOQ59" s="153"/>
      <c r="DOR59" s="153"/>
      <c r="DOS59" s="153"/>
      <c r="DOT59" s="153"/>
      <c r="DOU59" s="153"/>
      <c r="DOV59" s="153"/>
      <c r="DOW59" s="153"/>
      <c r="DOX59" s="153"/>
      <c r="DOY59" s="153"/>
      <c r="DOZ59" s="153"/>
      <c r="DPA59" s="153"/>
      <c r="DPB59" s="153"/>
      <c r="DPC59" s="153"/>
      <c r="DPD59" s="153"/>
      <c r="DPE59" s="153"/>
      <c r="DPF59" s="153"/>
      <c r="DPG59" s="153"/>
      <c r="DPH59" s="153"/>
      <c r="DPI59" s="153"/>
      <c r="DPJ59" s="153"/>
      <c r="DPK59" s="153"/>
      <c r="DPL59" s="153"/>
      <c r="DPM59" s="153"/>
      <c r="DPN59" s="153"/>
      <c r="DPO59" s="153"/>
      <c r="DPP59" s="153"/>
      <c r="DPQ59" s="153"/>
      <c r="DPR59" s="153"/>
      <c r="DPS59" s="153"/>
      <c r="DPT59" s="153"/>
      <c r="DPU59" s="153"/>
      <c r="DPV59" s="153"/>
      <c r="DPW59" s="153"/>
      <c r="DPX59" s="153"/>
      <c r="DPY59" s="153"/>
      <c r="DPZ59" s="153"/>
      <c r="DQA59" s="153"/>
      <c r="DQB59" s="153"/>
      <c r="DQC59" s="153"/>
      <c r="DQD59" s="153"/>
      <c r="DQE59" s="153"/>
      <c r="DQF59" s="153"/>
      <c r="DQG59" s="153"/>
      <c r="DQH59" s="153"/>
      <c r="DQI59" s="153"/>
      <c r="DQJ59" s="153"/>
      <c r="DQK59" s="153"/>
      <c r="DQL59" s="153"/>
      <c r="DQM59" s="153"/>
      <c r="DQN59" s="153"/>
      <c r="DQO59" s="153"/>
      <c r="DQP59" s="153"/>
      <c r="DQQ59" s="153"/>
      <c r="DQR59" s="153"/>
      <c r="DQS59" s="153"/>
      <c r="DQT59" s="153"/>
      <c r="DQU59" s="153"/>
      <c r="DQV59" s="153"/>
      <c r="DQW59" s="153"/>
      <c r="DQX59" s="153"/>
      <c r="DQY59" s="153"/>
      <c r="DQZ59" s="153"/>
      <c r="DRA59" s="153"/>
      <c r="DRB59" s="153"/>
      <c r="DRC59" s="153"/>
      <c r="DRD59" s="153"/>
      <c r="DRE59" s="153"/>
      <c r="DRF59" s="153"/>
      <c r="DRG59" s="153"/>
      <c r="DRH59" s="153"/>
      <c r="DRI59" s="153"/>
      <c r="DRJ59" s="153"/>
      <c r="DRK59" s="153"/>
      <c r="DRL59" s="153"/>
      <c r="DRM59" s="153"/>
      <c r="DRN59" s="153"/>
      <c r="DRO59" s="153"/>
      <c r="DRP59" s="153"/>
      <c r="DRQ59" s="153"/>
      <c r="DRR59" s="153"/>
      <c r="DRS59" s="153"/>
      <c r="DRT59" s="153"/>
      <c r="DRU59" s="153"/>
      <c r="DRV59" s="153"/>
      <c r="DRW59" s="153"/>
      <c r="DRX59" s="153"/>
      <c r="DRY59" s="153"/>
      <c r="DRZ59" s="153"/>
      <c r="DSA59" s="153"/>
      <c r="DSB59" s="153"/>
      <c r="DSC59" s="153"/>
      <c r="DSD59" s="153"/>
      <c r="DSE59" s="153"/>
      <c r="DSF59" s="153"/>
      <c r="DSG59" s="153"/>
      <c r="DSH59" s="153"/>
      <c r="DSI59" s="153"/>
      <c r="DSJ59" s="153"/>
      <c r="DSK59" s="153"/>
      <c r="DSL59" s="153"/>
      <c r="DSM59" s="153"/>
      <c r="DSN59" s="153"/>
      <c r="DSO59" s="153"/>
      <c r="DSP59" s="153"/>
      <c r="DSQ59" s="153"/>
      <c r="DSR59" s="153"/>
      <c r="DSS59" s="153"/>
      <c r="DST59" s="153"/>
      <c r="DSU59" s="153"/>
      <c r="DSV59" s="153"/>
      <c r="DSW59" s="153"/>
      <c r="DSX59" s="153"/>
      <c r="DSY59" s="153"/>
      <c r="DSZ59" s="153"/>
      <c r="DTA59" s="153"/>
      <c r="DTB59" s="153"/>
      <c r="DTC59" s="153"/>
      <c r="DTD59" s="153"/>
      <c r="DTE59" s="153"/>
      <c r="DTF59" s="153"/>
      <c r="DTG59" s="153"/>
      <c r="DTH59" s="153"/>
      <c r="DTI59" s="153"/>
      <c r="DTJ59" s="153"/>
      <c r="DTK59" s="153"/>
      <c r="DTL59" s="153"/>
      <c r="DTM59" s="153"/>
      <c r="DTN59" s="153"/>
      <c r="DTO59" s="153"/>
      <c r="DTP59" s="153"/>
      <c r="DTQ59" s="153"/>
      <c r="DTR59" s="153"/>
      <c r="DTS59" s="153"/>
      <c r="DTT59" s="153"/>
      <c r="DTU59" s="153"/>
      <c r="DTV59" s="153"/>
      <c r="DTW59" s="153"/>
      <c r="DTX59" s="153"/>
      <c r="DTY59" s="153"/>
      <c r="DTZ59" s="153"/>
      <c r="DUA59" s="153"/>
      <c r="DUB59" s="153"/>
      <c r="DUC59" s="153"/>
      <c r="DUD59" s="153"/>
      <c r="DUE59" s="153"/>
      <c r="DUF59" s="153"/>
      <c r="DUG59" s="153"/>
      <c r="DUH59" s="153"/>
      <c r="DUI59" s="153"/>
      <c r="DUJ59" s="153"/>
      <c r="DUK59" s="153"/>
      <c r="DUL59" s="153"/>
      <c r="DUM59" s="153"/>
      <c r="DUN59" s="153"/>
      <c r="DUO59" s="153"/>
      <c r="DUP59" s="153"/>
      <c r="DUQ59" s="153"/>
      <c r="DUR59" s="153"/>
      <c r="DUS59" s="153"/>
      <c r="DUT59" s="153"/>
      <c r="DUU59" s="153"/>
      <c r="DUV59" s="153"/>
      <c r="DUW59" s="153"/>
      <c r="DUX59" s="153"/>
      <c r="DUY59" s="153"/>
      <c r="DUZ59" s="153"/>
      <c r="DVA59" s="153"/>
      <c r="DVB59" s="153"/>
      <c r="DVC59" s="153"/>
      <c r="DVD59" s="153"/>
      <c r="DVE59" s="153"/>
      <c r="DVF59" s="153"/>
      <c r="DVG59" s="153"/>
      <c r="DVH59" s="153"/>
      <c r="DVI59" s="153"/>
      <c r="DVJ59" s="153"/>
      <c r="DVK59" s="153"/>
      <c r="DVL59" s="153"/>
      <c r="DVM59" s="153"/>
      <c r="DVN59" s="153"/>
      <c r="DVO59" s="153"/>
      <c r="DVP59" s="153"/>
      <c r="DVQ59" s="153"/>
      <c r="DVR59" s="153"/>
      <c r="DVS59" s="153"/>
      <c r="DVT59" s="153"/>
      <c r="DVU59" s="153"/>
      <c r="DVV59" s="153"/>
      <c r="DVW59" s="153"/>
      <c r="DVX59" s="153"/>
      <c r="DVY59" s="153"/>
      <c r="DVZ59" s="153"/>
      <c r="DWA59" s="153"/>
      <c r="DWB59" s="153"/>
      <c r="DWC59" s="153"/>
      <c r="DWD59" s="153"/>
      <c r="DWE59" s="153"/>
      <c r="DWF59" s="153"/>
      <c r="DWG59" s="153"/>
      <c r="DWH59" s="153"/>
      <c r="DWI59" s="153"/>
      <c r="DWJ59" s="153"/>
      <c r="DWK59" s="153"/>
      <c r="DWL59" s="153"/>
      <c r="DWM59" s="153"/>
      <c r="DWN59" s="153"/>
      <c r="DWO59" s="153"/>
      <c r="DWP59" s="153"/>
      <c r="DWQ59" s="153"/>
      <c r="DWR59" s="153"/>
      <c r="DWS59" s="153"/>
      <c r="DWT59" s="153"/>
      <c r="DWU59" s="153"/>
      <c r="DWV59" s="153"/>
      <c r="DWW59" s="153"/>
      <c r="DWX59" s="153"/>
      <c r="DWY59" s="153"/>
      <c r="DWZ59" s="153"/>
      <c r="DXA59" s="153"/>
      <c r="DXB59" s="153"/>
      <c r="DXC59" s="153"/>
      <c r="DXD59" s="153"/>
      <c r="DXE59" s="153"/>
      <c r="DXF59" s="153"/>
      <c r="DXG59" s="153"/>
      <c r="DXH59" s="153"/>
      <c r="DXI59" s="153"/>
      <c r="DXJ59" s="153"/>
      <c r="DXK59" s="153"/>
      <c r="DXL59" s="153"/>
      <c r="DXM59" s="153"/>
      <c r="DXN59" s="153"/>
      <c r="DXO59" s="153"/>
      <c r="DXP59" s="153"/>
      <c r="DXQ59" s="153"/>
      <c r="DXR59" s="153"/>
      <c r="DXS59" s="153"/>
      <c r="DXT59" s="153"/>
      <c r="DXU59" s="153"/>
      <c r="DXV59" s="153"/>
      <c r="DXW59" s="153"/>
      <c r="DXX59" s="153"/>
      <c r="DXY59" s="153"/>
      <c r="DXZ59" s="153"/>
      <c r="DYA59" s="153"/>
      <c r="DYB59" s="153"/>
      <c r="DYC59" s="153"/>
      <c r="DYD59" s="153"/>
      <c r="DYE59" s="153"/>
      <c r="DYF59" s="153"/>
      <c r="DYG59" s="153"/>
      <c r="DYH59" s="153"/>
      <c r="DYI59" s="153"/>
      <c r="DYJ59" s="153"/>
      <c r="DYK59" s="153"/>
      <c r="DYL59" s="153"/>
      <c r="DYM59" s="153"/>
      <c r="DYN59" s="153"/>
      <c r="DYO59" s="153"/>
      <c r="DYP59" s="153"/>
      <c r="DYQ59" s="153"/>
      <c r="DYR59" s="153"/>
      <c r="DYS59" s="153"/>
      <c r="DYT59" s="153"/>
      <c r="DYU59" s="153"/>
      <c r="DYV59" s="153"/>
      <c r="DYW59" s="153"/>
      <c r="DYX59" s="153"/>
      <c r="DYY59" s="153"/>
      <c r="DYZ59" s="153"/>
      <c r="DZA59" s="153"/>
      <c r="DZB59" s="153"/>
      <c r="DZC59" s="153"/>
      <c r="DZD59" s="153"/>
      <c r="DZE59" s="153"/>
      <c r="DZF59" s="153"/>
      <c r="DZG59" s="153"/>
      <c r="DZH59" s="153"/>
      <c r="DZI59" s="153"/>
      <c r="DZJ59" s="153"/>
      <c r="DZK59" s="153"/>
      <c r="DZL59" s="153"/>
      <c r="DZM59" s="153"/>
      <c r="DZN59" s="153"/>
      <c r="DZO59" s="153"/>
      <c r="DZP59" s="153"/>
      <c r="DZQ59" s="153"/>
      <c r="DZR59" s="153"/>
      <c r="DZS59" s="153"/>
      <c r="DZT59" s="153"/>
      <c r="DZU59" s="153"/>
      <c r="DZV59" s="153"/>
      <c r="DZW59" s="153"/>
      <c r="DZX59" s="153"/>
      <c r="DZY59" s="153"/>
      <c r="DZZ59" s="153"/>
      <c r="EAA59" s="153"/>
      <c r="EAB59" s="153"/>
      <c r="EAC59" s="153"/>
      <c r="EAD59" s="153"/>
      <c r="EAE59" s="153"/>
      <c r="EAF59" s="153"/>
      <c r="EAG59" s="153"/>
      <c r="EAH59" s="153"/>
      <c r="EAI59" s="153"/>
      <c r="EAJ59" s="153"/>
      <c r="EAK59" s="153"/>
      <c r="EAL59" s="153"/>
      <c r="EAM59" s="153"/>
      <c r="EAN59" s="153"/>
      <c r="EAO59" s="153"/>
      <c r="EAP59" s="153"/>
      <c r="EAQ59" s="153"/>
      <c r="EAR59" s="153"/>
      <c r="EAS59" s="153"/>
      <c r="EAT59" s="153"/>
      <c r="EAU59" s="153"/>
      <c r="EAV59" s="153"/>
      <c r="EAW59" s="153"/>
      <c r="EAX59" s="153"/>
      <c r="EAY59" s="153"/>
      <c r="EAZ59" s="153"/>
      <c r="EBA59" s="153"/>
      <c r="EBB59" s="153"/>
      <c r="EBC59" s="153"/>
      <c r="EBD59" s="153"/>
      <c r="EBE59" s="153"/>
      <c r="EBF59" s="153"/>
      <c r="EBG59" s="153"/>
      <c r="EBH59" s="153"/>
      <c r="EBI59" s="153"/>
      <c r="EBJ59" s="153"/>
      <c r="EBK59" s="153"/>
      <c r="EBL59" s="153"/>
      <c r="EBM59" s="153"/>
      <c r="EBN59" s="153"/>
      <c r="EBO59" s="153"/>
      <c r="EBP59" s="153"/>
      <c r="EBQ59" s="153"/>
      <c r="EBR59" s="153"/>
      <c r="EBS59" s="153"/>
      <c r="EBT59" s="153"/>
      <c r="EBU59" s="153"/>
      <c r="EBV59" s="153"/>
      <c r="EBW59" s="153"/>
      <c r="EBX59" s="153"/>
      <c r="EBY59" s="153"/>
      <c r="EBZ59" s="153"/>
      <c r="ECA59" s="153"/>
      <c r="ECB59" s="153"/>
      <c r="ECC59" s="153"/>
      <c r="ECD59" s="153"/>
      <c r="ECE59" s="153"/>
      <c r="ECF59" s="153"/>
      <c r="ECG59" s="153"/>
      <c r="ECH59" s="153"/>
      <c r="ECI59" s="153"/>
      <c r="ECJ59" s="153"/>
      <c r="ECK59" s="153"/>
      <c r="ECL59" s="153"/>
      <c r="ECM59" s="153"/>
      <c r="ECN59" s="153"/>
      <c r="ECO59" s="153"/>
      <c r="ECP59" s="153"/>
      <c r="ECQ59" s="153"/>
      <c r="ECR59" s="153"/>
      <c r="ECS59" s="153"/>
      <c r="ECT59" s="153"/>
      <c r="ECU59" s="153"/>
      <c r="ECV59" s="153"/>
      <c r="ECW59" s="153"/>
      <c r="ECX59" s="153"/>
      <c r="ECY59" s="153"/>
      <c r="ECZ59" s="153"/>
      <c r="EDA59" s="153"/>
      <c r="EDB59" s="153"/>
      <c r="EDC59" s="153"/>
      <c r="EDD59" s="153"/>
      <c r="EDE59" s="153"/>
      <c r="EDF59" s="153"/>
      <c r="EDG59" s="153"/>
      <c r="EDH59" s="153"/>
      <c r="EDI59" s="153"/>
      <c r="EDJ59" s="153"/>
      <c r="EDK59" s="153"/>
      <c r="EDL59" s="153"/>
      <c r="EDM59" s="153"/>
      <c r="EDN59" s="153"/>
      <c r="EDO59" s="153"/>
      <c r="EDP59" s="153"/>
      <c r="EDQ59" s="153"/>
      <c r="EDR59" s="153"/>
      <c r="EDS59" s="153"/>
      <c r="EDT59" s="153"/>
      <c r="EDU59" s="153"/>
      <c r="EDV59" s="153"/>
      <c r="EDW59" s="153"/>
      <c r="EDX59" s="153"/>
      <c r="EDY59" s="153"/>
      <c r="EDZ59" s="153"/>
      <c r="EEA59" s="153"/>
      <c r="EEB59" s="153"/>
      <c r="EEC59" s="153"/>
      <c r="EED59" s="153"/>
      <c r="EEE59" s="153"/>
      <c r="EEF59" s="153"/>
      <c r="EEG59" s="153"/>
      <c r="EEH59" s="153"/>
      <c r="EEI59" s="153"/>
      <c r="EEJ59" s="153"/>
      <c r="EEK59" s="153"/>
      <c r="EEL59" s="153"/>
      <c r="EEM59" s="153"/>
      <c r="EEN59" s="153"/>
      <c r="EEO59" s="153"/>
      <c r="EEP59" s="153"/>
      <c r="EEQ59" s="153"/>
      <c r="EER59" s="153"/>
      <c r="EES59" s="153"/>
      <c r="EET59" s="153"/>
      <c r="EEU59" s="153"/>
      <c r="EEV59" s="153"/>
      <c r="EEW59" s="153"/>
      <c r="EEX59" s="153"/>
      <c r="EEY59" s="153"/>
      <c r="EEZ59" s="153"/>
      <c r="EFA59" s="153"/>
      <c r="EFB59" s="153"/>
      <c r="EFC59" s="153"/>
      <c r="EFD59" s="153"/>
      <c r="EFE59" s="153"/>
      <c r="EFF59" s="153"/>
      <c r="EFG59" s="153"/>
      <c r="EFH59" s="153"/>
      <c r="EFI59" s="153"/>
      <c r="EFJ59" s="153"/>
      <c r="EFK59" s="153"/>
      <c r="EFL59" s="153"/>
      <c r="EFM59" s="153"/>
      <c r="EFN59" s="153"/>
      <c r="EFO59" s="153"/>
      <c r="EFP59" s="153"/>
      <c r="EFQ59" s="153"/>
      <c r="EFR59" s="153"/>
      <c r="EFS59" s="153"/>
      <c r="EFT59" s="153"/>
      <c r="EFU59" s="153"/>
      <c r="EFV59" s="153"/>
      <c r="EFW59" s="153"/>
      <c r="EFX59" s="153"/>
      <c r="EFY59" s="153"/>
      <c r="EFZ59" s="153"/>
      <c r="EGA59" s="153"/>
      <c r="EGB59" s="153"/>
      <c r="EGC59" s="153"/>
      <c r="EGD59" s="153"/>
      <c r="EGE59" s="153"/>
      <c r="EGF59" s="153"/>
      <c r="EGG59" s="153"/>
      <c r="EGH59" s="153"/>
      <c r="EGI59" s="153"/>
      <c r="EGJ59" s="153"/>
      <c r="EGK59" s="153"/>
      <c r="EGL59" s="153"/>
      <c r="EGM59" s="153"/>
      <c r="EGN59" s="153"/>
      <c r="EGO59" s="153"/>
      <c r="EGP59" s="153"/>
      <c r="EGQ59" s="153"/>
      <c r="EGR59" s="153"/>
      <c r="EGS59" s="153"/>
      <c r="EGT59" s="153"/>
      <c r="EGU59" s="153"/>
      <c r="EGV59" s="153"/>
      <c r="EGW59" s="153"/>
      <c r="EGX59" s="153"/>
      <c r="EGY59" s="153"/>
      <c r="EGZ59" s="153"/>
      <c r="EHA59" s="153"/>
      <c r="EHB59" s="153"/>
      <c r="EHC59" s="153"/>
      <c r="EHD59" s="153"/>
      <c r="EHE59" s="153"/>
      <c r="EHF59" s="153"/>
      <c r="EHG59" s="153"/>
      <c r="EHH59" s="153"/>
      <c r="EHI59" s="153"/>
      <c r="EHJ59" s="153"/>
      <c r="EHK59" s="153"/>
      <c r="EHL59" s="153"/>
      <c r="EHM59" s="153"/>
      <c r="EHN59" s="153"/>
      <c r="EHO59" s="153"/>
      <c r="EHP59" s="153"/>
      <c r="EHQ59" s="153"/>
      <c r="EHR59" s="153"/>
      <c r="EHS59" s="153"/>
      <c r="EHT59" s="153"/>
      <c r="EHU59" s="153"/>
      <c r="EHV59" s="153"/>
      <c r="EHW59" s="153"/>
      <c r="EHX59" s="153"/>
      <c r="EHY59" s="153"/>
      <c r="EHZ59" s="153"/>
      <c r="EIA59" s="153"/>
      <c r="EIB59" s="153"/>
      <c r="EIC59" s="153"/>
      <c r="EID59" s="153"/>
      <c r="EIE59" s="153"/>
      <c r="EIF59" s="153"/>
      <c r="EIG59" s="153"/>
      <c r="EIH59" s="153"/>
      <c r="EII59" s="153"/>
      <c r="EIJ59" s="153"/>
      <c r="EIK59" s="153"/>
      <c r="EIL59" s="153"/>
      <c r="EIM59" s="153"/>
      <c r="EIN59" s="153"/>
      <c r="EIO59" s="153"/>
      <c r="EIP59" s="153"/>
      <c r="EIQ59" s="153"/>
      <c r="EIR59" s="153"/>
      <c r="EIS59" s="153"/>
      <c r="EIT59" s="153"/>
      <c r="EIU59" s="153"/>
      <c r="EIV59" s="153"/>
      <c r="EIW59" s="153"/>
      <c r="EIX59" s="153"/>
      <c r="EIY59" s="153"/>
      <c r="EIZ59" s="153"/>
      <c r="EJA59" s="153"/>
      <c r="EJB59" s="153"/>
      <c r="EJC59" s="153"/>
      <c r="EJD59" s="153"/>
      <c r="EJE59" s="153"/>
      <c r="EJF59" s="153"/>
      <c r="EJG59" s="153"/>
      <c r="EJH59" s="153"/>
      <c r="EJI59" s="153"/>
      <c r="EJJ59" s="153"/>
      <c r="EJK59" s="153"/>
      <c r="EJL59" s="153"/>
      <c r="EJM59" s="153"/>
      <c r="EJN59" s="153"/>
      <c r="EJO59" s="153"/>
      <c r="EJP59" s="153"/>
      <c r="EJQ59" s="153"/>
      <c r="EJR59" s="153"/>
      <c r="EJS59" s="153"/>
      <c r="EJT59" s="153"/>
      <c r="EJU59" s="153"/>
      <c r="EJV59" s="153"/>
      <c r="EJW59" s="153"/>
      <c r="EJX59" s="153"/>
      <c r="EJY59" s="153"/>
      <c r="EJZ59" s="153"/>
      <c r="EKA59" s="153"/>
      <c r="EKB59" s="153"/>
      <c r="EKC59" s="153"/>
      <c r="EKD59" s="153"/>
      <c r="EKE59" s="153"/>
      <c r="EKF59" s="153"/>
      <c r="EKG59" s="153"/>
      <c r="EKH59" s="153"/>
      <c r="EKI59" s="153"/>
      <c r="EKJ59" s="153"/>
      <c r="EKK59" s="153"/>
      <c r="EKL59" s="153"/>
      <c r="EKM59" s="153"/>
      <c r="EKN59" s="153"/>
      <c r="EKO59" s="153"/>
      <c r="EKP59" s="153"/>
      <c r="EKQ59" s="153"/>
      <c r="EKR59" s="153"/>
      <c r="EKS59" s="153"/>
      <c r="EKT59" s="153"/>
      <c r="EKU59" s="153"/>
      <c r="EKV59" s="153"/>
      <c r="EKW59" s="153"/>
      <c r="EKX59" s="153"/>
      <c r="EKY59" s="153"/>
      <c r="EKZ59" s="153"/>
      <c r="ELA59" s="153"/>
      <c r="ELB59" s="153"/>
      <c r="ELC59" s="153"/>
      <c r="ELD59" s="153"/>
      <c r="ELE59" s="153"/>
      <c r="ELF59" s="153"/>
      <c r="ELG59" s="153"/>
      <c r="ELH59" s="153"/>
      <c r="ELI59" s="153"/>
      <c r="ELJ59" s="153"/>
      <c r="ELK59" s="153"/>
      <c r="ELL59" s="153"/>
      <c r="ELM59" s="153"/>
      <c r="ELN59" s="153"/>
      <c r="ELO59" s="153"/>
      <c r="ELP59" s="153"/>
      <c r="ELQ59" s="153"/>
      <c r="ELR59" s="153"/>
      <c r="ELS59" s="153"/>
      <c r="ELT59" s="153"/>
      <c r="ELU59" s="153"/>
      <c r="ELV59" s="153"/>
      <c r="ELW59" s="153"/>
      <c r="ELX59" s="153"/>
      <c r="ELY59" s="153"/>
      <c r="ELZ59" s="153"/>
      <c r="EMA59" s="153"/>
      <c r="EMB59" s="153"/>
      <c r="EMC59" s="153"/>
      <c r="EMD59" s="153"/>
      <c r="EME59" s="153"/>
      <c r="EMF59" s="153"/>
      <c r="EMG59" s="153"/>
      <c r="EMH59" s="153"/>
      <c r="EMI59" s="153"/>
      <c r="EMJ59" s="153"/>
      <c r="EMK59" s="153"/>
      <c r="EML59" s="153"/>
      <c r="EMM59" s="153"/>
      <c r="EMN59" s="153"/>
      <c r="EMO59" s="153"/>
      <c r="EMP59" s="153"/>
      <c r="EMQ59" s="153"/>
      <c r="EMR59" s="153"/>
      <c r="EMS59" s="153"/>
      <c r="EMT59" s="153"/>
      <c r="EMU59" s="153"/>
      <c r="EMV59" s="153"/>
      <c r="EMW59" s="153"/>
      <c r="EMX59" s="153"/>
      <c r="EMY59" s="153"/>
      <c r="EMZ59" s="153"/>
      <c r="ENA59" s="153"/>
      <c r="ENB59" s="153"/>
      <c r="ENC59" s="153"/>
      <c r="END59" s="153"/>
      <c r="ENE59" s="153"/>
      <c r="ENF59" s="153"/>
      <c r="ENG59" s="153"/>
      <c r="ENH59" s="153"/>
      <c r="ENI59" s="153"/>
      <c r="ENJ59" s="153"/>
      <c r="ENK59" s="153"/>
      <c r="ENL59" s="153"/>
      <c r="ENM59" s="153"/>
      <c r="ENN59" s="153"/>
      <c r="ENO59" s="153"/>
      <c r="ENP59" s="153"/>
      <c r="ENQ59" s="153"/>
      <c r="ENR59" s="153"/>
      <c r="ENS59" s="153"/>
      <c r="ENT59" s="153"/>
      <c r="ENU59" s="153"/>
      <c r="ENV59" s="153"/>
      <c r="ENW59" s="153"/>
      <c r="ENX59" s="153"/>
      <c r="ENY59" s="153"/>
      <c r="ENZ59" s="153"/>
      <c r="EOA59" s="153"/>
      <c r="EOB59" s="153"/>
      <c r="EOC59" s="153"/>
      <c r="EOD59" s="153"/>
      <c r="EOE59" s="153"/>
      <c r="EOF59" s="153"/>
      <c r="EOG59" s="153"/>
      <c r="EOH59" s="153"/>
      <c r="EOI59" s="153"/>
      <c r="EOJ59" s="153"/>
      <c r="EOK59" s="153"/>
      <c r="EOL59" s="153"/>
      <c r="EOM59" s="153"/>
      <c r="EON59" s="153"/>
      <c r="EOO59" s="153"/>
      <c r="EOP59" s="153"/>
      <c r="EOQ59" s="153"/>
      <c r="EOR59" s="153"/>
      <c r="EOS59" s="153"/>
      <c r="EOT59" s="153"/>
      <c r="EOU59" s="153"/>
      <c r="EOV59" s="153"/>
      <c r="EOW59" s="153"/>
      <c r="EOX59" s="153"/>
      <c r="EOY59" s="153"/>
      <c r="EOZ59" s="153"/>
      <c r="EPA59" s="153"/>
      <c r="EPB59" s="153"/>
      <c r="EPC59" s="153"/>
      <c r="EPD59" s="153"/>
      <c r="EPE59" s="153"/>
      <c r="EPF59" s="153"/>
      <c r="EPG59" s="153"/>
      <c r="EPH59" s="153"/>
      <c r="EPI59" s="153"/>
      <c r="EPJ59" s="153"/>
      <c r="EPK59" s="153"/>
      <c r="EPL59" s="153"/>
      <c r="EPM59" s="153"/>
      <c r="EPN59" s="153"/>
      <c r="EPO59" s="153"/>
      <c r="EPP59" s="153"/>
      <c r="EPQ59" s="153"/>
      <c r="EPR59" s="153"/>
      <c r="EPS59" s="153"/>
      <c r="EPT59" s="153"/>
      <c r="EPU59" s="153"/>
      <c r="EPV59" s="153"/>
      <c r="EPW59" s="153"/>
      <c r="EPX59" s="153"/>
      <c r="EPY59" s="153"/>
      <c r="EPZ59" s="153"/>
      <c r="EQA59" s="153"/>
      <c r="EQB59" s="153"/>
      <c r="EQC59" s="153"/>
      <c r="EQD59" s="153"/>
      <c r="EQE59" s="153"/>
      <c r="EQF59" s="153"/>
      <c r="EQG59" s="153"/>
      <c r="EQH59" s="153"/>
      <c r="EQI59" s="153"/>
      <c r="EQJ59" s="153"/>
      <c r="EQK59" s="153"/>
      <c r="EQL59" s="153"/>
      <c r="EQM59" s="153"/>
      <c r="EQN59" s="153"/>
      <c r="EQO59" s="153"/>
      <c r="EQP59" s="153"/>
      <c r="EQQ59" s="153"/>
      <c r="EQR59" s="153"/>
      <c r="EQS59" s="153"/>
      <c r="EQT59" s="153"/>
      <c r="EQU59" s="153"/>
      <c r="EQV59" s="153"/>
      <c r="EQW59" s="153"/>
      <c r="EQX59" s="153"/>
      <c r="EQY59" s="153"/>
      <c r="EQZ59" s="153"/>
      <c r="ERA59" s="153"/>
      <c r="ERB59" s="153"/>
      <c r="ERC59" s="153"/>
      <c r="ERD59" s="153"/>
      <c r="ERE59" s="153"/>
      <c r="ERF59" s="153"/>
      <c r="ERG59" s="153"/>
      <c r="ERH59" s="153"/>
      <c r="ERI59" s="153"/>
      <c r="ERJ59" s="153"/>
      <c r="ERK59" s="153"/>
      <c r="ERL59" s="153"/>
      <c r="ERM59" s="153"/>
      <c r="ERN59" s="153"/>
      <c r="ERO59" s="153"/>
      <c r="ERP59" s="153"/>
      <c r="ERQ59" s="153"/>
      <c r="ERR59" s="153"/>
      <c r="ERS59" s="153"/>
      <c r="ERT59" s="153"/>
      <c r="ERU59" s="153"/>
      <c r="ERV59" s="153"/>
      <c r="ERW59" s="153"/>
      <c r="ERX59" s="153"/>
      <c r="ERY59" s="153"/>
      <c r="ERZ59" s="153"/>
      <c r="ESA59" s="153"/>
      <c r="ESB59" s="153"/>
      <c r="ESC59" s="153"/>
      <c r="ESD59" s="153"/>
      <c r="ESE59" s="153"/>
      <c r="ESF59" s="153"/>
      <c r="ESG59" s="153"/>
      <c r="ESH59" s="153"/>
      <c r="ESI59" s="153"/>
      <c r="ESJ59" s="153"/>
      <c r="ESK59" s="153"/>
      <c r="ESL59" s="153"/>
      <c r="ESM59" s="153"/>
      <c r="ESN59" s="153"/>
      <c r="ESO59" s="153"/>
      <c r="ESP59" s="153"/>
      <c r="ESQ59" s="153"/>
      <c r="ESR59" s="153"/>
      <c r="ESS59" s="153"/>
      <c r="EST59" s="153"/>
      <c r="ESU59" s="153"/>
      <c r="ESV59" s="153"/>
      <c r="ESW59" s="153"/>
      <c r="ESX59" s="153"/>
      <c r="ESY59" s="153"/>
      <c r="ESZ59" s="153"/>
      <c r="ETA59" s="153"/>
      <c r="ETB59" s="153"/>
      <c r="ETC59" s="153"/>
      <c r="ETD59" s="153"/>
      <c r="ETE59" s="153"/>
      <c r="ETF59" s="153"/>
      <c r="ETG59" s="153"/>
      <c r="ETH59" s="153"/>
      <c r="ETI59" s="153"/>
      <c r="ETJ59" s="153"/>
      <c r="ETK59" s="153"/>
      <c r="ETL59" s="153"/>
      <c r="ETM59" s="153"/>
      <c r="ETN59" s="153"/>
      <c r="ETO59" s="153"/>
      <c r="ETP59" s="153"/>
      <c r="ETQ59" s="153"/>
      <c r="ETR59" s="153"/>
      <c r="ETS59" s="153"/>
      <c r="ETT59" s="153"/>
      <c r="ETU59" s="153"/>
      <c r="ETV59" s="153"/>
      <c r="ETW59" s="153"/>
      <c r="ETX59" s="153"/>
      <c r="ETY59" s="153"/>
      <c r="ETZ59" s="153"/>
      <c r="EUA59" s="153"/>
      <c r="EUB59" s="153"/>
      <c r="EUC59" s="153"/>
      <c r="EUD59" s="153"/>
      <c r="EUE59" s="153"/>
      <c r="EUF59" s="153"/>
      <c r="EUG59" s="153"/>
      <c r="EUH59" s="153"/>
      <c r="EUI59" s="153"/>
      <c r="EUJ59" s="153"/>
      <c r="EUK59" s="153"/>
      <c r="EUL59" s="153"/>
      <c r="EUM59" s="153"/>
      <c r="EUN59" s="153"/>
      <c r="EUO59" s="153"/>
      <c r="EUP59" s="153"/>
      <c r="EUQ59" s="153"/>
      <c r="EUR59" s="153"/>
      <c r="EUS59" s="153"/>
      <c r="EUT59" s="153"/>
      <c r="EUU59" s="153"/>
      <c r="EUV59" s="153"/>
      <c r="EUW59" s="153"/>
      <c r="EUX59" s="153"/>
      <c r="EUY59" s="153"/>
      <c r="EUZ59" s="153"/>
      <c r="EVA59" s="153"/>
      <c r="EVB59" s="153"/>
      <c r="EVC59" s="153"/>
      <c r="EVD59" s="153"/>
      <c r="EVE59" s="153"/>
      <c r="EVF59" s="153"/>
      <c r="EVG59" s="153"/>
      <c r="EVH59" s="153"/>
      <c r="EVI59" s="153"/>
      <c r="EVJ59" s="153"/>
      <c r="EVK59" s="153"/>
      <c r="EVL59" s="153"/>
      <c r="EVM59" s="153"/>
      <c r="EVN59" s="153"/>
      <c r="EVO59" s="153"/>
      <c r="EVP59" s="153"/>
      <c r="EVQ59" s="153"/>
      <c r="EVR59" s="153"/>
      <c r="EVS59" s="153"/>
      <c r="EVT59" s="153"/>
      <c r="EVU59" s="153"/>
      <c r="EVV59" s="153"/>
      <c r="EVW59" s="153"/>
      <c r="EVX59" s="153"/>
      <c r="EVY59" s="153"/>
      <c r="EVZ59" s="153"/>
      <c r="EWA59" s="153"/>
      <c r="EWB59" s="153"/>
      <c r="EWC59" s="153"/>
      <c r="EWD59" s="153"/>
      <c r="EWE59" s="153"/>
      <c r="EWF59" s="153"/>
      <c r="EWG59" s="153"/>
      <c r="EWH59" s="153"/>
      <c r="EWI59" s="153"/>
      <c r="EWJ59" s="153"/>
      <c r="EWK59" s="153"/>
      <c r="EWL59" s="153"/>
      <c r="EWM59" s="153"/>
      <c r="EWN59" s="153"/>
      <c r="EWO59" s="153"/>
      <c r="EWP59" s="153"/>
      <c r="EWQ59" s="153"/>
      <c r="EWR59" s="153"/>
      <c r="EWS59" s="153"/>
      <c r="EWT59" s="153"/>
      <c r="EWU59" s="153"/>
      <c r="EWV59" s="153"/>
      <c r="EWW59" s="153"/>
      <c r="EWX59" s="153"/>
      <c r="EWY59" s="153"/>
      <c r="EWZ59" s="153"/>
      <c r="EXA59" s="153"/>
      <c r="EXB59" s="153"/>
      <c r="EXC59" s="153"/>
      <c r="EXD59" s="153"/>
      <c r="EXE59" s="153"/>
      <c r="EXF59" s="153"/>
      <c r="EXG59" s="153"/>
      <c r="EXH59" s="153"/>
      <c r="EXI59" s="153"/>
      <c r="EXJ59" s="153"/>
      <c r="EXK59" s="153"/>
      <c r="EXL59" s="153"/>
      <c r="EXM59" s="153"/>
      <c r="EXN59" s="153"/>
      <c r="EXO59" s="153"/>
      <c r="EXP59" s="153"/>
      <c r="EXQ59" s="153"/>
      <c r="EXR59" s="153"/>
      <c r="EXS59" s="153"/>
      <c r="EXT59" s="153"/>
      <c r="EXU59" s="153"/>
      <c r="EXV59" s="153"/>
      <c r="EXW59" s="153"/>
      <c r="EXX59" s="153"/>
      <c r="EXY59" s="153"/>
      <c r="EXZ59" s="153"/>
      <c r="EYA59" s="153"/>
      <c r="EYB59" s="153"/>
      <c r="EYC59" s="153"/>
      <c r="EYD59" s="153"/>
      <c r="EYE59" s="153"/>
      <c r="EYF59" s="153"/>
      <c r="EYG59" s="153"/>
      <c r="EYH59" s="153"/>
      <c r="EYI59" s="153"/>
      <c r="EYJ59" s="153"/>
      <c r="EYK59" s="153"/>
      <c r="EYL59" s="153"/>
      <c r="EYM59" s="153"/>
      <c r="EYN59" s="153"/>
      <c r="EYO59" s="153"/>
      <c r="EYP59" s="153"/>
      <c r="EYQ59" s="153"/>
      <c r="EYR59" s="153"/>
      <c r="EYS59" s="153"/>
      <c r="EYT59" s="153"/>
      <c r="EYU59" s="153"/>
      <c r="EYV59" s="153"/>
      <c r="EYW59" s="153"/>
      <c r="EYX59" s="153"/>
      <c r="EYY59" s="153"/>
      <c r="EYZ59" s="153"/>
      <c r="EZA59" s="153"/>
      <c r="EZB59" s="153"/>
      <c r="EZC59" s="153"/>
      <c r="EZD59" s="153"/>
      <c r="EZE59" s="153"/>
      <c r="EZF59" s="153"/>
      <c r="EZG59" s="153"/>
      <c r="EZH59" s="153"/>
      <c r="EZI59" s="153"/>
      <c r="EZJ59" s="153"/>
      <c r="EZK59" s="153"/>
      <c r="EZL59" s="153"/>
      <c r="EZM59" s="153"/>
      <c r="EZN59" s="153"/>
      <c r="EZO59" s="153"/>
      <c r="EZP59" s="153"/>
      <c r="EZQ59" s="153"/>
      <c r="EZR59" s="153"/>
      <c r="EZS59" s="153"/>
      <c r="EZT59" s="153"/>
      <c r="EZU59" s="153"/>
      <c r="EZV59" s="153"/>
      <c r="EZW59" s="153"/>
      <c r="EZX59" s="153"/>
      <c r="EZY59" s="153"/>
      <c r="EZZ59" s="153"/>
      <c r="FAA59" s="153"/>
      <c r="FAB59" s="153"/>
      <c r="FAC59" s="153"/>
      <c r="FAD59" s="153"/>
      <c r="FAE59" s="153"/>
      <c r="FAF59" s="153"/>
      <c r="FAG59" s="153"/>
      <c r="FAH59" s="153"/>
      <c r="FAI59" s="153"/>
      <c r="FAJ59" s="153"/>
      <c r="FAK59" s="153"/>
      <c r="FAL59" s="153"/>
      <c r="FAM59" s="153"/>
      <c r="FAN59" s="153"/>
      <c r="FAO59" s="153"/>
      <c r="FAP59" s="153"/>
      <c r="FAQ59" s="153"/>
      <c r="FAR59" s="153"/>
      <c r="FAS59" s="153"/>
      <c r="FAT59" s="153"/>
      <c r="FAU59" s="153"/>
      <c r="FAV59" s="153"/>
      <c r="FAW59" s="153"/>
      <c r="FAX59" s="153"/>
      <c r="FAY59" s="153"/>
      <c r="FAZ59" s="153"/>
      <c r="FBA59" s="153"/>
      <c r="FBB59" s="153"/>
      <c r="FBC59" s="153"/>
      <c r="FBD59" s="153"/>
      <c r="FBE59" s="153"/>
      <c r="FBF59" s="153"/>
      <c r="FBG59" s="153"/>
      <c r="FBH59" s="153"/>
      <c r="FBI59" s="153"/>
      <c r="FBJ59" s="153"/>
      <c r="FBK59" s="153"/>
      <c r="FBL59" s="153"/>
      <c r="FBM59" s="153"/>
      <c r="FBN59" s="153"/>
      <c r="FBO59" s="153"/>
      <c r="FBP59" s="153"/>
      <c r="FBQ59" s="153"/>
      <c r="FBR59" s="153"/>
      <c r="FBS59" s="153"/>
      <c r="FBT59" s="153"/>
      <c r="FBU59" s="153"/>
      <c r="FBV59" s="153"/>
      <c r="FBW59" s="153"/>
      <c r="FBX59" s="153"/>
      <c r="FBY59" s="153"/>
      <c r="FBZ59" s="153"/>
      <c r="FCA59" s="153"/>
      <c r="FCB59" s="153"/>
      <c r="FCC59" s="153"/>
      <c r="FCD59" s="153"/>
      <c r="FCE59" s="153"/>
      <c r="FCF59" s="153"/>
      <c r="FCG59" s="153"/>
      <c r="FCH59" s="153"/>
      <c r="FCI59" s="153"/>
      <c r="FCJ59" s="153"/>
      <c r="FCK59" s="153"/>
      <c r="FCL59" s="153"/>
      <c r="FCM59" s="153"/>
      <c r="FCN59" s="153"/>
      <c r="FCO59" s="153"/>
      <c r="FCP59" s="153"/>
      <c r="FCQ59" s="153"/>
      <c r="FCR59" s="153"/>
      <c r="FCS59" s="153"/>
      <c r="FCT59" s="153"/>
      <c r="FCU59" s="153"/>
      <c r="FCV59" s="153"/>
      <c r="FCW59" s="153"/>
      <c r="FCX59" s="153"/>
      <c r="FCY59" s="153"/>
      <c r="FCZ59" s="153"/>
      <c r="FDA59" s="153"/>
      <c r="FDB59" s="153"/>
      <c r="FDC59" s="153"/>
      <c r="FDD59" s="153"/>
      <c r="FDE59" s="153"/>
      <c r="FDF59" s="153"/>
      <c r="FDG59" s="153"/>
      <c r="FDH59" s="153"/>
      <c r="FDI59" s="153"/>
      <c r="FDJ59" s="153"/>
      <c r="FDK59" s="153"/>
      <c r="FDL59" s="153"/>
      <c r="FDM59" s="153"/>
      <c r="FDN59" s="153"/>
      <c r="FDO59" s="153"/>
      <c r="FDP59" s="153"/>
      <c r="FDQ59" s="153"/>
      <c r="FDR59" s="153"/>
      <c r="FDS59" s="153"/>
      <c r="FDT59" s="153"/>
      <c r="FDU59" s="153"/>
      <c r="FDV59" s="153"/>
      <c r="FDW59" s="153"/>
      <c r="FDX59" s="153"/>
      <c r="FDY59" s="153"/>
      <c r="FDZ59" s="153"/>
      <c r="FEA59" s="153"/>
      <c r="FEB59" s="153"/>
      <c r="FEC59" s="153"/>
      <c r="FED59" s="153"/>
      <c r="FEE59" s="153"/>
      <c r="FEF59" s="153"/>
      <c r="FEG59" s="153"/>
      <c r="FEH59" s="153"/>
      <c r="FEI59" s="153"/>
      <c r="FEJ59" s="153"/>
      <c r="FEK59" s="153"/>
      <c r="FEL59" s="153"/>
      <c r="FEM59" s="153"/>
      <c r="FEN59" s="153"/>
      <c r="FEO59" s="153"/>
      <c r="FEP59" s="153"/>
      <c r="FEQ59" s="153"/>
      <c r="FER59" s="153"/>
      <c r="FES59" s="153"/>
      <c r="FET59" s="153"/>
      <c r="FEU59" s="153"/>
      <c r="FEV59" s="153"/>
      <c r="FEW59" s="153"/>
      <c r="FEX59" s="153"/>
      <c r="FEY59" s="153"/>
      <c r="FEZ59" s="153"/>
      <c r="FFA59" s="153"/>
      <c r="FFB59" s="153"/>
      <c r="FFC59" s="153"/>
      <c r="FFD59" s="153"/>
      <c r="FFE59" s="153"/>
      <c r="FFF59" s="153"/>
      <c r="FFG59" s="153"/>
      <c r="FFH59" s="153"/>
      <c r="FFI59" s="153"/>
      <c r="FFJ59" s="153"/>
      <c r="FFK59" s="153"/>
      <c r="FFL59" s="153"/>
      <c r="FFM59" s="153"/>
      <c r="FFN59" s="153"/>
      <c r="FFO59" s="153"/>
      <c r="FFP59" s="153"/>
      <c r="FFQ59" s="153"/>
      <c r="FFR59" s="153"/>
      <c r="FFS59" s="153"/>
      <c r="FFT59" s="153"/>
      <c r="FFU59" s="153"/>
      <c r="FFV59" s="153"/>
      <c r="FFW59" s="153"/>
      <c r="FFX59" s="153"/>
      <c r="FFY59" s="153"/>
      <c r="FFZ59" s="153"/>
      <c r="FGA59" s="153"/>
      <c r="FGB59" s="153"/>
      <c r="FGC59" s="153"/>
      <c r="FGD59" s="153"/>
      <c r="FGE59" s="153"/>
      <c r="FGF59" s="153"/>
      <c r="FGG59" s="153"/>
      <c r="FGH59" s="153"/>
      <c r="FGI59" s="153"/>
      <c r="FGJ59" s="153"/>
      <c r="FGK59" s="153"/>
      <c r="FGL59" s="153"/>
      <c r="FGM59" s="153"/>
      <c r="FGN59" s="153"/>
      <c r="FGO59" s="153"/>
      <c r="FGP59" s="153"/>
      <c r="FGQ59" s="153"/>
      <c r="FGR59" s="153"/>
      <c r="FGS59" s="153"/>
      <c r="FGT59" s="153"/>
      <c r="FGU59" s="153"/>
      <c r="FGV59" s="153"/>
      <c r="FGW59" s="153"/>
      <c r="FGX59" s="153"/>
      <c r="FGY59" s="153"/>
      <c r="FGZ59" s="153"/>
      <c r="FHA59" s="153"/>
      <c r="FHB59" s="153"/>
      <c r="FHC59" s="153"/>
      <c r="FHD59" s="153"/>
      <c r="FHE59" s="153"/>
      <c r="FHF59" s="153"/>
      <c r="FHG59" s="153"/>
      <c r="FHH59" s="153"/>
      <c r="FHI59" s="153"/>
      <c r="FHJ59" s="153"/>
      <c r="FHK59" s="153"/>
      <c r="FHL59" s="153"/>
      <c r="FHM59" s="153"/>
      <c r="FHN59" s="153"/>
      <c r="FHO59" s="153"/>
      <c r="FHP59" s="153"/>
      <c r="FHQ59" s="153"/>
      <c r="FHR59" s="153"/>
      <c r="FHS59" s="153"/>
      <c r="FHT59" s="153"/>
      <c r="FHU59" s="153"/>
      <c r="FHV59" s="153"/>
      <c r="FHW59" s="153"/>
      <c r="FHX59" s="153"/>
      <c r="FHY59" s="153"/>
      <c r="FHZ59" s="153"/>
      <c r="FIA59" s="153"/>
      <c r="FIB59" s="153"/>
      <c r="FIC59" s="153"/>
      <c r="FID59" s="153"/>
      <c r="FIE59" s="153"/>
      <c r="FIF59" s="153"/>
      <c r="FIG59" s="153"/>
      <c r="FIH59" s="153"/>
      <c r="FII59" s="153"/>
      <c r="FIJ59" s="153"/>
      <c r="FIK59" s="153"/>
      <c r="FIL59" s="153"/>
      <c r="FIM59" s="153"/>
      <c r="FIN59" s="153"/>
      <c r="FIO59" s="153"/>
      <c r="FIP59" s="153"/>
      <c r="FIQ59" s="153"/>
      <c r="FIR59" s="153"/>
      <c r="FIS59" s="153"/>
      <c r="FIT59" s="153"/>
      <c r="FIU59" s="153"/>
      <c r="FIV59" s="153"/>
      <c r="FIW59" s="153"/>
      <c r="FIX59" s="153"/>
      <c r="FIY59" s="153"/>
      <c r="FIZ59" s="153"/>
      <c r="FJA59" s="153"/>
      <c r="FJB59" s="153"/>
      <c r="FJC59" s="153"/>
      <c r="FJD59" s="153"/>
      <c r="FJE59" s="153"/>
      <c r="FJF59" s="153"/>
      <c r="FJG59" s="153"/>
      <c r="FJH59" s="153"/>
      <c r="FJI59" s="153"/>
      <c r="FJJ59" s="153"/>
      <c r="FJK59" s="153"/>
      <c r="FJL59" s="153"/>
      <c r="FJM59" s="153"/>
      <c r="FJN59" s="153"/>
      <c r="FJO59" s="153"/>
      <c r="FJP59" s="153"/>
      <c r="FJQ59" s="153"/>
      <c r="FJR59" s="153"/>
      <c r="FJS59" s="153"/>
      <c r="FJT59" s="153"/>
      <c r="FJU59" s="153"/>
      <c r="FJV59" s="153"/>
      <c r="FJW59" s="153"/>
      <c r="FJX59" s="153"/>
      <c r="FJY59" s="153"/>
      <c r="FJZ59" s="153"/>
      <c r="FKA59" s="153"/>
      <c r="FKB59" s="153"/>
      <c r="FKC59" s="153"/>
      <c r="FKD59" s="153"/>
      <c r="FKE59" s="153"/>
      <c r="FKF59" s="153"/>
      <c r="FKG59" s="153"/>
      <c r="FKH59" s="153"/>
      <c r="FKI59" s="153"/>
      <c r="FKJ59" s="153"/>
      <c r="FKK59" s="153"/>
      <c r="FKL59" s="153"/>
      <c r="FKM59" s="153"/>
      <c r="FKN59" s="153"/>
      <c r="FKO59" s="153"/>
      <c r="FKP59" s="153"/>
      <c r="FKQ59" s="153"/>
      <c r="FKR59" s="153"/>
      <c r="FKS59" s="153"/>
      <c r="FKT59" s="153"/>
      <c r="FKU59" s="153"/>
      <c r="FKV59" s="153"/>
      <c r="FKW59" s="153"/>
      <c r="FKX59" s="153"/>
      <c r="FKY59" s="153"/>
      <c r="FKZ59" s="153"/>
      <c r="FLA59" s="153"/>
      <c r="FLB59" s="153"/>
      <c r="FLC59" s="153"/>
      <c r="FLD59" s="153"/>
      <c r="FLE59" s="153"/>
      <c r="FLF59" s="153"/>
      <c r="FLG59" s="153"/>
      <c r="FLH59" s="153"/>
      <c r="FLI59" s="153"/>
      <c r="FLJ59" s="153"/>
      <c r="FLK59" s="153"/>
      <c r="FLL59" s="153"/>
      <c r="FLM59" s="153"/>
      <c r="FLN59" s="153"/>
      <c r="FLO59" s="153"/>
      <c r="FLP59" s="153"/>
      <c r="FLQ59" s="153"/>
      <c r="FLR59" s="153"/>
      <c r="FLS59" s="153"/>
      <c r="FLT59" s="153"/>
      <c r="FLU59" s="153"/>
      <c r="FLV59" s="153"/>
      <c r="FLW59" s="153"/>
      <c r="FLX59" s="153"/>
      <c r="FLY59" s="153"/>
      <c r="FLZ59" s="153"/>
      <c r="FMA59" s="153"/>
      <c r="FMB59" s="153"/>
      <c r="FMC59" s="153"/>
      <c r="FMD59" s="153"/>
      <c r="FME59" s="153"/>
      <c r="FMF59" s="153"/>
      <c r="FMG59" s="153"/>
      <c r="FMH59" s="153"/>
      <c r="FMI59" s="153"/>
      <c r="FMJ59" s="153"/>
      <c r="FMK59" s="153"/>
      <c r="FML59" s="153"/>
      <c r="FMM59" s="153"/>
      <c r="FMN59" s="153"/>
      <c r="FMO59" s="153"/>
      <c r="FMP59" s="153"/>
      <c r="FMQ59" s="153"/>
      <c r="FMR59" s="153"/>
      <c r="FMS59" s="153"/>
      <c r="FMT59" s="153"/>
      <c r="FMU59" s="153"/>
      <c r="FMV59" s="153"/>
      <c r="FMW59" s="153"/>
      <c r="FMX59" s="153"/>
      <c r="FMY59" s="153"/>
      <c r="FMZ59" s="153"/>
      <c r="FNA59" s="153"/>
      <c r="FNB59" s="153"/>
      <c r="FNC59" s="153"/>
      <c r="FND59" s="153"/>
      <c r="FNE59" s="153"/>
      <c r="FNF59" s="153"/>
      <c r="FNG59" s="153"/>
      <c r="FNH59" s="153"/>
      <c r="FNI59" s="153"/>
      <c r="FNJ59" s="153"/>
      <c r="FNK59" s="153"/>
      <c r="FNL59" s="153"/>
      <c r="FNM59" s="153"/>
      <c r="FNN59" s="153"/>
      <c r="FNO59" s="153"/>
      <c r="FNP59" s="153"/>
      <c r="FNQ59" s="153"/>
      <c r="FNR59" s="153"/>
      <c r="FNS59" s="153"/>
      <c r="FNT59" s="153"/>
      <c r="FNU59" s="153"/>
      <c r="FNV59" s="153"/>
      <c r="FNW59" s="153"/>
      <c r="FNX59" s="153"/>
      <c r="FNY59" s="153"/>
      <c r="FNZ59" s="153"/>
      <c r="FOA59" s="153"/>
      <c r="FOB59" s="153"/>
      <c r="FOC59" s="153"/>
      <c r="FOD59" s="153"/>
      <c r="FOE59" s="153"/>
      <c r="FOF59" s="153"/>
      <c r="FOG59" s="153"/>
      <c r="FOH59" s="153"/>
      <c r="FOI59" s="153"/>
      <c r="FOJ59" s="153"/>
      <c r="FOK59" s="153"/>
      <c r="FOL59" s="153"/>
      <c r="FOM59" s="153"/>
      <c r="FON59" s="153"/>
      <c r="FOO59" s="153"/>
      <c r="FOP59" s="153"/>
      <c r="FOQ59" s="153"/>
      <c r="FOR59" s="153"/>
      <c r="FOS59" s="153"/>
      <c r="FOT59" s="153"/>
      <c r="FOU59" s="153"/>
      <c r="FOV59" s="153"/>
      <c r="FOW59" s="153"/>
      <c r="FOX59" s="153"/>
      <c r="FOY59" s="153"/>
      <c r="FOZ59" s="153"/>
      <c r="FPA59" s="153"/>
      <c r="FPB59" s="153"/>
      <c r="FPC59" s="153"/>
      <c r="FPD59" s="153"/>
      <c r="FPE59" s="153"/>
      <c r="FPF59" s="153"/>
      <c r="FPG59" s="153"/>
      <c r="FPH59" s="153"/>
      <c r="FPI59" s="153"/>
      <c r="FPJ59" s="153"/>
      <c r="FPK59" s="153"/>
      <c r="FPL59" s="153"/>
      <c r="FPM59" s="153"/>
      <c r="FPN59" s="153"/>
      <c r="FPO59" s="153"/>
      <c r="FPP59" s="153"/>
      <c r="FPQ59" s="153"/>
      <c r="FPR59" s="153"/>
      <c r="FPS59" s="153"/>
      <c r="FPT59" s="153"/>
      <c r="FPU59" s="153"/>
      <c r="FPV59" s="153"/>
      <c r="FPW59" s="153"/>
      <c r="FPX59" s="153"/>
      <c r="FPY59" s="153"/>
      <c r="FPZ59" s="153"/>
      <c r="FQA59" s="153"/>
      <c r="FQB59" s="153"/>
      <c r="FQC59" s="153"/>
      <c r="FQD59" s="153"/>
      <c r="FQE59" s="153"/>
      <c r="FQF59" s="153"/>
      <c r="FQG59" s="153"/>
      <c r="FQH59" s="153"/>
      <c r="FQI59" s="153"/>
      <c r="FQJ59" s="153"/>
      <c r="FQK59" s="153"/>
      <c r="FQL59" s="153"/>
      <c r="FQM59" s="153"/>
      <c r="FQN59" s="153"/>
      <c r="FQO59" s="153"/>
      <c r="FQP59" s="153"/>
      <c r="FQQ59" s="153"/>
      <c r="FQR59" s="153"/>
      <c r="FQS59" s="153"/>
      <c r="FQT59" s="153"/>
      <c r="FQU59" s="153"/>
      <c r="FQV59" s="153"/>
      <c r="FQW59" s="153"/>
      <c r="FQX59" s="153"/>
      <c r="FQY59" s="153"/>
      <c r="FQZ59" s="153"/>
      <c r="FRA59" s="153"/>
      <c r="FRB59" s="153"/>
      <c r="FRC59" s="153"/>
      <c r="FRD59" s="153"/>
      <c r="FRE59" s="153"/>
      <c r="FRF59" s="153"/>
      <c r="FRG59" s="153"/>
      <c r="FRH59" s="153"/>
      <c r="FRI59" s="153"/>
      <c r="FRJ59" s="153"/>
      <c r="FRK59" s="153"/>
      <c r="FRL59" s="153"/>
      <c r="FRM59" s="153"/>
      <c r="FRN59" s="153"/>
      <c r="FRO59" s="153"/>
      <c r="FRP59" s="153"/>
      <c r="FRQ59" s="153"/>
      <c r="FRR59" s="153"/>
      <c r="FRS59" s="153"/>
      <c r="FRT59" s="153"/>
      <c r="FRU59" s="153"/>
      <c r="FRV59" s="153"/>
      <c r="FRW59" s="153"/>
      <c r="FRX59" s="153"/>
      <c r="FRY59" s="153"/>
      <c r="FRZ59" s="153"/>
      <c r="FSA59" s="153"/>
      <c r="FSB59" s="153"/>
      <c r="FSC59" s="153"/>
      <c r="FSD59" s="153"/>
      <c r="FSE59" s="153"/>
      <c r="FSF59" s="153"/>
      <c r="FSG59" s="153"/>
      <c r="FSH59" s="153"/>
      <c r="FSI59" s="153"/>
      <c r="FSJ59" s="153"/>
      <c r="FSK59" s="153"/>
      <c r="FSL59" s="153"/>
      <c r="FSM59" s="153"/>
      <c r="FSN59" s="153"/>
      <c r="FSO59" s="153"/>
      <c r="FSP59" s="153"/>
      <c r="FSQ59" s="153"/>
      <c r="FSR59" s="153"/>
      <c r="FSS59" s="153"/>
      <c r="FST59" s="153"/>
      <c r="FSU59" s="153"/>
      <c r="FSV59" s="153"/>
      <c r="FSW59" s="153"/>
      <c r="FSX59" s="153"/>
      <c r="FSY59" s="153"/>
      <c r="FSZ59" s="153"/>
      <c r="FTA59" s="153"/>
      <c r="FTB59" s="153"/>
      <c r="FTC59" s="153"/>
      <c r="FTD59" s="153"/>
      <c r="FTE59" s="153"/>
      <c r="FTF59" s="153"/>
      <c r="FTG59" s="153"/>
      <c r="FTH59" s="153"/>
      <c r="FTI59" s="153"/>
      <c r="FTJ59" s="153"/>
      <c r="FTK59" s="153"/>
      <c r="FTL59" s="153"/>
      <c r="FTM59" s="153"/>
      <c r="FTN59" s="153"/>
      <c r="FTO59" s="153"/>
      <c r="FTP59" s="153"/>
      <c r="FTQ59" s="153"/>
      <c r="FTR59" s="153"/>
      <c r="FTS59" s="153"/>
      <c r="FTT59" s="153"/>
      <c r="FTU59" s="153"/>
      <c r="FTV59" s="153"/>
      <c r="FTW59" s="153"/>
      <c r="FTX59" s="153"/>
      <c r="FTY59" s="153"/>
      <c r="FTZ59" s="153"/>
      <c r="FUA59" s="153"/>
      <c r="FUB59" s="153"/>
      <c r="FUC59" s="153"/>
      <c r="FUD59" s="153"/>
      <c r="FUE59" s="153"/>
      <c r="FUF59" s="153"/>
      <c r="FUG59" s="153"/>
      <c r="FUH59" s="153"/>
      <c r="FUI59" s="153"/>
      <c r="FUJ59" s="153"/>
      <c r="FUK59" s="153"/>
      <c r="FUL59" s="153"/>
      <c r="FUM59" s="153"/>
      <c r="FUN59" s="153"/>
      <c r="FUO59" s="153"/>
      <c r="FUP59" s="153"/>
      <c r="FUQ59" s="153"/>
      <c r="FUR59" s="153"/>
      <c r="FUS59" s="153"/>
      <c r="FUT59" s="153"/>
      <c r="FUU59" s="153"/>
      <c r="FUV59" s="153"/>
      <c r="FUW59" s="153"/>
      <c r="FUX59" s="153"/>
      <c r="FUY59" s="153"/>
      <c r="FUZ59" s="153"/>
      <c r="FVA59" s="153"/>
      <c r="FVB59" s="153"/>
      <c r="FVC59" s="153"/>
      <c r="FVD59" s="153"/>
      <c r="FVE59" s="153"/>
      <c r="FVF59" s="153"/>
      <c r="FVG59" s="153"/>
      <c r="FVH59" s="153"/>
      <c r="FVI59" s="153"/>
      <c r="FVJ59" s="153"/>
      <c r="FVK59" s="153"/>
      <c r="FVL59" s="153"/>
      <c r="FVM59" s="153"/>
      <c r="FVN59" s="153"/>
      <c r="FVO59" s="153"/>
      <c r="FVP59" s="153"/>
      <c r="FVQ59" s="153"/>
      <c r="FVR59" s="153"/>
      <c r="FVS59" s="153"/>
      <c r="FVT59" s="153"/>
      <c r="FVU59" s="153"/>
      <c r="FVV59" s="153"/>
      <c r="FVW59" s="153"/>
      <c r="FVX59" s="153"/>
      <c r="FVY59" s="153"/>
      <c r="FVZ59" s="153"/>
      <c r="FWA59" s="153"/>
      <c r="FWB59" s="153"/>
      <c r="FWC59" s="153"/>
      <c r="FWD59" s="153"/>
      <c r="FWE59" s="153"/>
      <c r="FWF59" s="153"/>
      <c r="FWG59" s="153"/>
      <c r="FWH59" s="153"/>
      <c r="FWI59" s="153"/>
      <c r="FWJ59" s="153"/>
      <c r="FWK59" s="153"/>
      <c r="FWL59" s="153"/>
      <c r="FWM59" s="153"/>
      <c r="FWN59" s="153"/>
      <c r="FWO59" s="153"/>
      <c r="FWP59" s="153"/>
      <c r="FWQ59" s="153"/>
      <c r="FWR59" s="153"/>
      <c r="FWS59" s="153"/>
      <c r="FWT59" s="153"/>
      <c r="FWU59" s="153"/>
      <c r="FWV59" s="153"/>
      <c r="FWW59" s="153"/>
      <c r="FWX59" s="153"/>
      <c r="FWY59" s="153"/>
      <c r="FWZ59" s="153"/>
      <c r="FXA59" s="153"/>
      <c r="FXB59" s="153"/>
      <c r="FXC59" s="153"/>
      <c r="FXD59" s="153"/>
      <c r="FXE59" s="153"/>
      <c r="FXF59" s="153"/>
      <c r="FXG59" s="153"/>
      <c r="FXH59" s="153"/>
      <c r="FXI59" s="153"/>
      <c r="FXJ59" s="153"/>
      <c r="FXK59" s="153"/>
      <c r="FXL59" s="153"/>
      <c r="FXM59" s="153"/>
      <c r="FXN59" s="153"/>
      <c r="FXO59" s="153"/>
      <c r="FXP59" s="153"/>
      <c r="FXQ59" s="153"/>
      <c r="FXR59" s="153"/>
      <c r="FXS59" s="153"/>
      <c r="FXT59" s="153"/>
      <c r="FXU59" s="153"/>
      <c r="FXV59" s="153"/>
      <c r="FXW59" s="153"/>
      <c r="FXX59" s="153"/>
      <c r="FXY59" s="153"/>
      <c r="FXZ59" s="153"/>
      <c r="FYA59" s="153"/>
      <c r="FYB59" s="153"/>
      <c r="FYC59" s="153"/>
      <c r="FYD59" s="153"/>
      <c r="FYE59" s="153"/>
      <c r="FYF59" s="153"/>
      <c r="FYG59" s="153"/>
      <c r="FYH59" s="153"/>
      <c r="FYI59" s="153"/>
      <c r="FYJ59" s="153"/>
      <c r="FYK59" s="153"/>
      <c r="FYL59" s="153"/>
      <c r="FYM59" s="153"/>
      <c r="FYN59" s="153"/>
      <c r="FYO59" s="153"/>
      <c r="FYP59" s="153"/>
      <c r="FYQ59" s="153"/>
      <c r="FYR59" s="153"/>
      <c r="FYS59" s="153"/>
      <c r="FYT59" s="153"/>
      <c r="FYU59" s="153"/>
      <c r="FYV59" s="153"/>
      <c r="FYW59" s="153"/>
      <c r="FYX59" s="153"/>
      <c r="FYY59" s="153"/>
      <c r="FYZ59" s="153"/>
      <c r="FZA59" s="153"/>
      <c r="FZB59" s="153"/>
      <c r="FZC59" s="153"/>
      <c r="FZD59" s="153"/>
      <c r="FZE59" s="153"/>
      <c r="FZF59" s="153"/>
      <c r="FZG59" s="153"/>
      <c r="FZH59" s="153"/>
      <c r="FZI59" s="153"/>
      <c r="FZJ59" s="153"/>
      <c r="FZK59" s="153"/>
      <c r="FZL59" s="153"/>
      <c r="FZM59" s="153"/>
      <c r="FZN59" s="153"/>
      <c r="FZO59" s="153"/>
      <c r="FZP59" s="153"/>
      <c r="FZQ59" s="153"/>
      <c r="FZR59" s="153"/>
      <c r="FZS59" s="153"/>
      <c r="FZT59" s="153"/>
      <c r="FZU59" s="153"/>
      <c r="FZV59" s="153"/>
      <c r="FZW59" s="153"/>
      <c r="FZX59" s="153"/>
      <c r="FZY59" s="153"/>
      <c r="FZZ59" s="153"/>
      <c r="GAA59" s="153"/>
      <c r="GAB59" s="153"/>
      <c r="GAC59" s="153"/>
      <c r="GAD59" s="153"/>
      <c r="GAE59" s="153"/>
      <c r="GAF59" s="153"/>
      <c r="GAG59" s="153"/>
      <c r="GAH59" s="153"/>
      <c r="GAI59" s="153"/>
      <c r="GAJ59" s="153"/>
      <c r="GAK59" s="153"/>
      <c r="GAL59" s="153"/>
      <c r="GAM59" s="153"/>
      <c r="GAN59" s="153"/>
      <c r="GAO59" s="153"/>
      <c r="GAP59" s="153"/>
      <c r="GAQ59" s="153"/>
      <c r="GAR59" s="153"/>
      <c r="GAS59" s="153"/>
      <c r="GAT59" s="153"/>
      <c r="GAU59" s="153"/>
      <c r="GAV59" s="153"/>
      <c r="GAW59" s="153"/>
      <c r="GAX59" s="153"/>
      <c r="GAY59" s="153"/>
      <c r="GAZ59" s="153"/>
      <c r="GBA59" s="153"/>
      <c r="GBB59" s="153"/>
      <c r="GBC59" s="153"/>
      <c r="GBD59" s="153"/>
      <c r="GBE59" s="153"/>
      <c r="GBF59" s="153"/>
      <c r="GBG59" s="153"/>
      <c r="GBH59" s="153"/>
      <c r="GBI59" s="153"/>
      <c r="GBJ59" s="153"/>
      <c r="GBK59" s="153"/>
      <c r="GBL59" s="153"/>
      <c r="GBM59" s="153"/>
      <c r="GBN59" s="153"/>
      <c r="GBO59" s="153"/>
      <c r="GBP59" s="153"/>
      <c r="GBQ59" s="153"/>
      <c r="GBR59" s="153"/>
      <c r="GBS59" s="153"/>
      <c r="GBT59" s="153"/>
      <c r="GBU59" s="153"/>
      <c r="GBV59" s="153"/>
      <c r="GBW59" s="153"/>
      <c r="GBX59" s="153"/>
      <c r="GBY59" s="153"/>
      <c r="GBZ59" s="153"/>
      <c r="GCA59" s="153"/>
      <c r="GCB59" s="153"/>
      <c r="GCC59" s="153"/>
      <c r="GCD59" s="153"/>
      <c r="GCE59" s="153"/>
      <c r="GCF59" s="153"/>
      <c r="GCG59" s="153"/>
      <c r="GCH59" s="153"/>
      <c r="GCI59" s="153"/>
      <c r="GCJ59" s="153"/>
      <c r="GCK59" s="153"/>
      <c r="GCL59" s="153"/>
      <c r="GCM59" s="153"/>
      <c r="GCN59" s="153"/>
      <c r="GCO59" s="153"/>
      <c r="GCP59" s="153"/>
      <c r="GCQ59" s="153"/>
      <c r="GCR59" s="153"/>
      <c r="GCS59" s="153"/>
      <c r="GCT59" s="153"/>
      <c r="GCU59" s="153"/>
      <c r="GCV59" s="153"/>
      <c r="GCW59" s="153"/>
      <c r="GCX59" s="153"/>
      <c r="GCY59" s="153"/>
      <c r="GCZ59" s="153"/>
      <c r="GDA59" s="153"/>
      <c r="GDB59" s="153"/>
      <c r="GDC59" s="153"/>
      <c r="GDD59" s="153"/>
      <c r="GDE59" s="153"/>
      <c r="GDF59" s="153"/>
      <c r="GDG59" s="153"/>
      <c r="GDH59" s="153"/>
      <c r="GDI59" s="153"/>
      <c r="GDJ59" s="153"/>
      <c r="GDK59" s="153"/>
      <c r="GDL59" s="153"/>
      <c r="GDM59" s="153"/>
      <c r="GDN59" s="153"/>
      <c r="GDO59" s="153"/>
      <c r="GDP59" s="153"/>
      <c r="GDQ59" s="153"/>
      <c r="GDR59" s="153"/>
      <c r="GDS59" s="153"/>
      <c r="GDT59" s="153"/>
      <c r="GDU59" s="153"/>
      <c r="GDV59" s="153"/>
      <c r="GDW59" s="153"/>
      <c r="GDX59" s="153"/>
      <c r="GDY59" s="153"/>
      <c r="GDZ59" s="153"/>
      <c r="GEA59" s="153"/>
      <c r="GEB59" s="153"/>
      <c r="GEC59" s="153"/>
      <c r="GED59" s="153"/>
      <c r="GEE59" s="153"/>
      <c r="GEF59" s="153"/>
      <c r="GEG59" s="153"/>
      <c r="GEH59" s="153"/>
      <c r="GEI59" s="153"/>
      <c r="GEJ59" s="153"/>
      <c r="GEK59" s="153"/>
      <c r="GEL59" s="153"/>
      <c r="GEM59" s="153"/>
      <c r="GEN59" s="153"/>
      <c r="GEO59" s="153"/>
      <c r="GEP59" s="153"/>
      <c r="GEQ59" s="153"/>
      <c r="GER59" s="153"/>
      <c r="GES59" s="153"/>
      <c r="GET59" s="153"/>
      <c r="GEU59" s="153"/>
      <c r="GEV59" s="153"/>
      <c r="GEW59" s="153"/>
      <c r="GEX59" s="153"/>
      <c r="GEY59" s="153"/>
      <c r="GEZ59" s="153"/>
      <c r="GFA59" s="153"/>
      <c r="GFB59" s="153"/>
      <c r="GFC59" s="153"/>
      <c r="GFD59" s="153"/>
      <c r="GFE59" s="153"/>
      <c r="GFF59" s="153"/>
      <c r="GFG59" s="153"/>
      <c r="GFH59" s="153"/>
      <c r="GFI59" s="153"/>
      <c r="GFJ59" s="153"/>
      <c r="GFK59" s="153"/>
      <c r="GFL59" s="153"/>
      <c r="GFM59" s="153"/>
      <c r="GFN59" s="153"/>
      <c r="GFO59" s="153"/>
      <c r="GFP59" s="153"/>
      <c r="GFQ59" s="153"/>
      <c r="GFR59" s="153"/>
      <c r="GFS59" s="153"/>
      <c r="GFT59" s="153"/>
      <c r="GFU59" s="153"/>
      <c r="GFV59" s="153"/>
      <c r="GFW59" s="153"/>
      <c r="GFX59" s="153"/>
      <c r="GFY59" s="153"/>
      <c r="GFZ59" s="153"/>
      <c r="GGA59" s="153"/>
      <c r="GGB59" s="153"/>
      <c r="GGC59" s="153"/>
      <c r="GGD59" s="153"/>
      <c r="GGE59" s="153"/>
      <c r="GGF59" s="153"/>
      <c r="GGG59" s="153"/>
      <c r="GGH59" s="153"/>
      <c r="GGI59" s="153"/>
      <c r="GGJ59" s="153"/>
      <c r="GGK59" s="153"/>
      <c r="GGL59" s="153"/>
      <c r="GGM59" s="153"/>
      <c r="GGN59" s="153"/>
      <c r="GGO59" s="153"/>
      <c r="GGP59" s="153"/>
      <c r="GGQ59" s="153"/>
      <c r="GGR59" s="153"/>
      <c r="GGS59" s="153"/>
      <c r="GGT59" s="153"/>
      <c r="GGU59" s="153"/>
      <c r="GGV59" s="153"/>
      <c r="GGW59" s="153"/>
      <c r="GGX59" s="153"/>
      <c r="GGY59" s="153"/>
      <c r="GGZ59" s="153"/>
      <c r="GHA59" s="153"/>
      <c r="GHB59" s="153"/>
      <c r="GHC59" s="153"/>
      <c r="GHD59" s="153"/>
      <c r="GHE59" s="153"/>
      <c r="GHF59" s="153"/>
      <c r="GHG59" s="153"/>
      <c r="GHH59" s="153"/>
      <c r="GHI59" s="153"/>
      <c r="GHJ59" s="153"/>
      <c r="GHK59" s="153"/>
      <c r="GHL59" s="153"/>
      <c r="GHM59" s="153"/>
      <c r="GHN59" s="153"/>
      <c r="GHO59" s="153"/>
      <c r="GHP59" s="153"/>
      <c r="GHQ59" s="153"/>
      <c r="GHR59" s="153"/>
      <c r="GHS59" s="153"/>
      <c r="GHT59" s="153"/>
      <c r="GHU59" s="153"/>
      <c r="GHV59" s="153"/>
      <c r="GHW59" s="153"/>
      <c r="GHX59" s="153"/>
      <c r="GHY59" s="153"/>
      <c r="GHZ59" s="153"/>
      <c r="GIA59" s="153"/>
      <c r="GIB59" s="153"/>
      <c r="GIC59" s="153"/>
      <c r="GID59" s="153"/>
      <c r="GIE59" s="153"/>
      <c r="GIF59" s="153"/>
      <c r="GIG59" s="153"/>
      <c r="GIH59" s="153"/>
      <c r="GII59" s="153"/>
      <c r="GIJ59" s="153"/>
      <c r="GIK59" s="153"/>
      <c r="GIL59" s="153"/>
      <c r="GIM59" s="153"/>
      <c r="GIN59" s="153"/>
      <c r="GIO59" s="153"/>
      <c r="GIP59" s="153"/>
      <c r="GIQ59" s="153"/>
      <c r="GIR59" s="153"/>
      <c r="GIS59" s="153"/>
      <c r="GIT59" s="153"/>
      <c r="GIU59" s="153"/>
      <c r="GIV59" s="153"/>
      <c r="GIW59" s="153"/>
      <c r="GIX59" s="153"/>
      <c r="GIY59" s="153"/>
      <c r="GIZ59" s="153"/>
      <c r="GJA59" s="153"/>
      <c r="GJB59" s="153"/>
      <c r="GJC59" s="153"/>
      <c r="GJD59" s="153"/>
      <c r="GJE59" s="153"/>
      <c r="GJF59" s="153"/>
      <c r="GJG59" s="153"/>
      <c r="GJH59" s="153"/>
      <c r="GJI59" s="153"/>
      <c r="GJJ59" s="153"/>
      <c r="GJK59" s="153"/>
      <c r="GJL59" s="153"/>
      <c r="GJM59" s="153"/>
      <c r="GJN59" s="153"/>
      <c r="GJO59" s="153"/>
      <c r="GJP59" s="153"/>
      <c r="GJQ59" s="153"/>
      <c r="GJR59" s="153"/>
      <c r="GJS59" s="153"/>
      <c r="GJT59" s="153"/>
      <c r="GJU59" s="153"/>
      <c r="GJV59" s="153"/>
      <c r="GJW59" s="153"/>
      <c r="GJX59" s="153"/>
      <c r="GJY59" s="153"/>
      <c r="GJZ59" s="153"/>
      <c r="GKA59" s="153"/>
      <c r="GKB59" s="153"/>
      <c r="GKC59" s="153"/>
      <c r="GKD59" s="153"/>
      <c r="GKE59" s="153"/>
      <c r="GKF59" s="153"/>
      <c r="GKG59" s="153"/>
      <c r="GKH59" s="153"/>
      <c r="GKI59" s="153"/>
      <c r="GKJ59" s="153"/>
      <c r="GKK59" s="153"/>
      <c r="GKL59" s="153"/>
      <c r="GKM59" s="153"/>
      <c r="GKN59" s="153"/>
      <c r="GKO59" s="153"/>
      <c r="GKP59" s="153"/>
      <c r="GKQ59" s="153"/>
      <c r="GKR59" s="153"/>
      <c r="GKS59" s="153"/>
      <c r="GKT59" s="153"/>
      <c r="GKU59" s="153"/>
      <c r="GKV59" s="153"/>
      <c r="GKW59" s="153"/>
      <c r="GKX59" s="153"/>
      <c r="GKY59" s="153"/>
      <c r="GKZ59" s="153"/>
      <c r="GLA59" s="153"/>
      <c r="GLB59" s="153"/>
      <c r="GLC59" s="153"/>
      <c r="GLD59" s="153"/>
      <c r="GLE59" s="153"/>
      <c r="GLF59" s="153"/>
      <c r="GLG59" s="153"/>
      <c r="GLH59" s="153"/>
      <c r="GLI59" s="153"/>
      <c r="GLJ59" s="153"/>
      <c r="GLK59" s="153"/>
      <c r="GLL59" s="153"/>
      <c r="GLM59" s="153"/>
      <c r="GLN59" s="153"/>
      <c r="GLO59" s="153"/>
      <c r="GLP59" s="153"/>
      <c r="GLQ59" s="153"/>
      <c r="GLR59" s="153"/>
      <c r="GLS59" s="153"/>
      <c r="GLT59" s="153"/>
      <c r="GLU59" s="153"/>
      <c r="GLV59" s="153"/>
      <c r="GLW59" s="153"/>
      <c r="GLX59" s="153"/>
      <c r="GLY59" s="153"/>
      <c r="GLZ59" s="153"/>
      <c r="GMA59" s="153"/>
      <c r="GMB59" s="153"/>
      <c r="GMC59" s="153"/>
      <c r="GMD59" s="153"/>
      <c r="GME59" s="153"/>
      <c r="GMF59" s="153"/>
      <c r="GMG59" s="153"/>
      <c r="GMH59" s="153"/>
      <c r="GMI59" s="153"/>
      <c r="GMJ59" s="153"/>
      <c r="GMK59" s="153"/>
      <c r="GML59" s="153"/>
      <c r="GMM59" s="153"/>
      <c r="GMN59" s="153"/>
      <c r="GMO59" s="153"/>
      <c r="GMP59" s="153"/>
      <c r="GMQ59" s="153"/>
      <c r="GMR59" s="153"/>
      <c r="GMS59" s="153"/>
      <c r="GMT59" s="153"/>
      <c r="GMU59" s="153"/>
      <c r="GMV59" s="153"/>
      <c r="GMW59" s="153"/>
      <c r="GMX59" s="153"/>
      <c r="GMY59" s="153"/>
      <c r="GMZ59" s="153"/>
      <c r="GNA59" s="153"/>
      <c r="GNB59" s="153"/>
      <c r="GNC59" s="153"/>
      <c r="GND59" s="153"/>
      <c r="GNE59" s="153"/>
      <c r="GNF59" s="153"/>
      <c r="GNG59" s="153"/>
      <c r="GNH59" s="153"/>
      <c r="GNI59" s="153"/>
      <c r="GNJ59" s="153"/>
      <c r="GNK59" s="153"/>
      <c r="GNL59" s="153"/>
      <c r="GNM59" s="153"/>
      <c r="GNN59" s="153"/>
      <c r="GNO59" s="153"/>
      <c r="GNP59" s="153"/>
      <c r="GNQ59" s="153"/>
      <c r="GNR59" s="153"/>
      <c r="GNS59" s="153"/>
      <c r="GNT59" s="153"/>
      <c r="GNU59" s="153"/>
      <c r="GNV59" s="153"/>
      <c r="GNW59" s="153"/>
      <c r="GNX59" s="153"/>
      <c r="GNY59" s="153"/>
      <c r="GNZ59" s="153"/>
      <c r="GOA59" s="153"/>
      <c r="GOB59" s="153"/>
      <c r="GOC59" s="153"/>
      <c r="GOD59" s="153"/>
      <c r="GOE59" s="153"/>
      <c r="GOF59" s="153"/>
      <c r="GOG59" s="153"/>
      <c r="GOH59" s="153"/>
      <c r="GOI59" s="153"/>
      <c r="GOJ59" s="153"/>
      <c r="GOK59" s="153"/>
      <c r="GOL59" s="153"/>
      <c r="GOM59" s="153"/>
      <c r="GON59" s="153"/>
      <c r="GOO59" s="153"/>
      <c r="GOP59" s="153"/>
      <c r="GOQ59" s="153"/>
      <c r="GOR59" s="153"/>
      <c r="GOS59" s="153"/>
      <c r="GOT59" s="153"/>
      <c r="GOU59" s="153"/>
      <c r="GOV59" s="153"/>
      <c r="GOW59" s="153"/>
      <c r="GOX59" s="153"/>
      <c r="GOY59" s="153"/>
      <c r="GOZ59" s="153"/>
      <c r="GPA59" s="153"/>
      <c r="GPB59" s="153"/>
      <c r="GPC59" s="153"/>
      <c r="GPD59" s="153"/>
      <c r="GPE59" s="153"/>
      <c r="GPF59" s="153"/>
      <c r="GPG59" s="153"/>
      <c r="GPH59" s="153"/>
      <c r="GPI59" s="153"/>
      <c r="GPJ59" s="153"/>
      <c r="GPK59" s="153"/>
      <c r="GPL59" s="153"/>
      <c r="GPM59" s="153"/>
      <c r="GPN59" s="153"/>
      <c r="GPO59" s="153"/>
      <c r="GPP59" s="153"/>
      <c r="GPQ59" s="153"/>
      <c r="GPR59" s="153"/>
      <c r="GPS59" s="153"/>
      <c r="GPT59" s="153"/>
      <c r="GPU59" s="153"/>
      <c r="GPV59" s="153"/>
      <c r="GPW59" s="153"/>
      <c r="GPX59" s="153"/>
      <c r="GPY59" s="153"/>
      <c r="GPZ59" s="153"/>
      <c r="GQA59" s="153"/>
      <c r="GQB59" s="153"/>
      <c r="GQC59" s="153"/>
      <c r="GQD59" s="153"/>
      <c r="GQE59" s="153"/>
      <c r="GQF59" s="153"/>
      <c r="GQG59" s="153"/>
      <c r="GQH59" s="153"/>
      <c r="GQI59" s="153"/>
      <c r="GQJ59" s="153"/>
      <c r="GQK59" s="153"/>
      <c r="GQL59" s="153"/>
      <c r="GQM59" s="153"/>
      <c r="GQN59" s="153"/>
      <c r="GQO59" s="153"/>
      <c r="GQP59" s="153"/>
      <c r="GQQ59" s="153"/>
      <c r="GQR59" s="153"/>
      <c r="GQS59" s="153"/>
      <c r="GQT59" s="153"/>
      <c r="GQU59" s="153"/>
      <c r="GQV59" s="153"/>
      <c r="GQW59" s="153"/>
      <c r="GQX59" s="153"/>
      <c r="GQY59" s="153"/>
      <c r="GQZ59" s="153"/>
      <c r="GRA59" s="153"/>
      <c r="GRB59" s="153"/>
      <c r="GRC59" s="153"/>
      <c r="GRD59" s="153"/>
      <c r="GRE59" s="153"/>
      <c r="GRF59" s="153"/>
      <c r="GRG59" s="153"/>
      <c r="GRH59" s="153"/>
      <c r="GRI59" s="153"/>
      <c r="GRJ59" s="153"/>
      <c r="GRK59" s="153"/>
      <c r="GRL59" s="153"/>
      <c r="GRM59" s="153"/>
      <c r="GRN59" s="153"/>
      <c r="GRO59" s="153"/>
      <c r="GRP59" s="153"/>
      <c r="GRQ59" s="153"/>
      <c r="GRR59" s="153"/>
      <c r="GRS59" s="153"/>
      <c r="GRT59" s="153"/>
      <c r="GRU59" s="153"/>
      <c r="GRV59" s="153"/>
      <c r="GRW59" s="153"/>
      <c r="GRX59" s="153"/>
      <c r="GRY59" s="153"/>
      <c r="GRZ59" s="153"/>
      <c r="GSA59" s="153"/>
      <c r="GSB59" s="153"/>
      <c r="GSC59" s="153"/>
      <c r="GSD59" s="153"/>
      <c r="GSE59" s="153"/>
      <c r="GSF59" s="153"/>
      <c r="GSG59" s="153"/>
      <c r="GSH59" s="153"/>
      <c r="GSI59" s="153"/>
      <c r="GSJ59" s="153"/>
      <c r="GSK59" s="153"/>
      <c r="GSL59" s="153"/>
      <c r="GSM59" s="153"/>
      <c r="GSN59" s="153"/>
      <c r="GSO59" s="153"/>
      <c r="GSP59" s="153"/>
      <c r="GSQ59" s="153"/>
      <c r="GSR59" s="153"/>
      <c r="GSS59" s="153"/>
      <c r="GST59" s="153"/>
      <c r="GSU59" s="153"/>
      <c r="GSV59" s="153"/>
      <c r="GSW59" s="153"/>
      <c r="GSX59" s="153"/>
      <c r="GSY59" s="153"/>
      <c r="GSZ59" s="153"/>
      <c r="GTA59" s="153"/>
      <c r="GTB59" s="153"/>
      <c r="GTC59" s="153"/>
      <c r="GTD59" s="153"/>
      <c r="GTE59" s="153"/>
      <c r="GTF59" s="153"/>
      <c r="GTG59" s="153"/>
      <c r="GTH59" s="153"/>
      <c r="GTI59" s="153"/>
      <c r="GTJ59" s="153"/>
      <c r="GTK59" s="153"/>
      <c r="GTL59" s="153"/>
      <c r="GTM59" s="153"/>
      <c r="GTN59" s="153"/>
      <c r="GTO59" s="153"/>
      <c r="GTP59" s="153"/>
      <c r="GTQ59" s="153"/>
      <c r="GTR59" s="153"/>
      <c r="GTS59" s="153"/>
      <c r="GTT59" s="153"/>
      <c r="GTU59" s="153"/>
      <c r="GTV59" s="153"/>
      <c r="GTW59" s="153"/>
      <c r="GTX59" s="153"/>
      <c r="GTY59" s="153"/>
      <c r="GTZ59" s="153"/>
      <c r="GUA59" s="153"/>
      <c r="GUB59" s="153"/>
      <c r="GUC59" s="153"/>
      <c r="GUD59" s="153"/>
      <c r="GUE59" s="153"/>
      <c r="GUF59" s="153"/>
      <c r="GUG59" s="153"/>
      <c r="GUH59" s="153"/>
      <c r="GUI59" s="153"/>
      <c r="GUJ59" s="153"/>
      <c r="GUK59" s="153"/>
      <c r="GUL59" s="153"/>
      <c r="GUM59" s="153"/>
      <c r="GUN59" s="153"/>
      <c r="GUO59" s="153"/>
      <c r="GUP59" s="153"/>
      <c r="GUQ59" s="153"/>
      <c r="GUR59" s="153"/>
      <c r="GUS59" s="153"/>
      <c r="GUT59" s="153"/>
      <c r="GUU59" s="153"/>
      <c r="GUV59" s="153"/>
      <c r="GUW59" s="153"/>
      <c r="GUX59" s="153"/>
      <c r="GUY59" s="153"/>
      <c r="GUZ59" s="153"/>
      <c r="GVA59" s="153"/>
      <c r="GVB59" s="153"/>
      <c r="GVC59" s="153"/>
      <c r="GVD59" s="153"/>
      <c r="GVE59" s="153"/>
      <c r="GVF59" s="153"/>
      <c r="GVG59" s="153"/>
      <c r="GVH59" s="153"/>
      <c r="GVI59" s="153"/>
      <c r="GVJ59" s="153"/>
      <c r="GVK59" s="153"/>
      <c r="GVL59" s="153"/>
      <c r="GVM59" s="153"/>
      <c r="GVN59" s="153"/>
      <c r="GVO59" s="153"/>
      <c r="GVP59" s="153"/>
      <c r="GVQ59" s="153"/>
      <c r="GVR59" s="153"/>
      <c r="GVS59" s="153"/>
      <c r="GVT59" s="153"/>
      <c r="GVU59" s="153"/>
      <c r="GVV59" s="153"/>
      <c r="GVW59" s="153"/>
      <c r="GVX59" s="153"/>
      <c r="GVY59" s="153"/>
      <c r="GVZ59" s="153"/>
      <c r="GWA59" s="153"/>
      <c r="GWB59" s="153"/>
      <c r="GWC59" s="153"/>
      <c r="GWD59" s="153"/>
      <c r="GWE59" s="153"/>
      <c r="GWF59" s="153"/>
      <c r="GWG59" s="153"/>
      <c r="GWH59" s="153"/>
      <c r="GWI59" s="153"/>
      <c r="GWJ59" s="153"/>
      <c r="GWK59" s="153"/>
      <c r="GWL59" s="153"/>
      <c r="GWM59" s="153"/>
      <c r="GWN59" s="153"/>
      <c r="GWO59" s="153"/>
      <c r="GWP59" s="153"/>
      <c r="GWQ59" s="153"/>
      <c r="GWR59" s="153"/>
      <c r="GWS59" s="153"/>
      <c r="GWT59" s="153"/>
      <c r="GWU59" s="153"/>
      <c r="GWV59" s="153"/>
      <c r="GWW59" s="153"/>
      <c r="GWX59" s="153"/>
      <c r="GWY59" s="153"/>
      <c r="GWZ59" s="153"/>
      <c r="GXA59" s="153"/>
      <c r="GXB59" s="153"/>
      <c r="GXC59" s="153"/>
      <c r="GXD59" s="153"/>
      <c r="GXE59" s="153"/>
      <c r="GXF59" s="153"/>
      <c r="GXG59" s="153"/>
      <c r="GXH59" s="153"/>
      <c r="GXI59" s="153"/>
      <c r="GXJ59" s="153"/>
      <c r="GXK59" s="153"/>
      <c r="GXL59" s="153"/>
      <c r="GXM59" s="153"/>
      <c r="GXN59" s="153"/>
      <c r="GXO59" s="153"/>
      <c r="GXP59" s="153"/>
      <c r="GXQ59" s="153"/>
      <c r="GXR59" s="153"/>
      <c r="GXS59" s="153"/>
      <c r="GXT59" s="153"/>
      <c r="GXU59" s="153"/>
      <c r="GXV59" s="153"/>
      <c r="GXW59" s="153"/>
      <c r="GXX59" s="153"/>
      <c r="GXY59" s="153"/>
      <c r="GXZ59" s="153"/>
      <c r="GYA59" s="153"/>
      <c r="GYB59" s="153"/>
      <c r="GYC59" s="153"/>
      <c r="GYD59" s="153"/>
      <c r="GYE59" s="153"/>
      <c r="GYF59" s="153"/>
      <c r="GYG59" s="153"/>
      <c r="GYH59" s="153"/>
      <c r="GYI59" s="153"/>
      <c r="GYJ59" s="153"/>
      <c r="GYK59" s="153"/>
      <c r="GYL59" s="153"/>
      <c r="GYM59" s="153"/>
      <c r="GYN59" s="153"/>
      <c r="GYO59" s="153"/>
      <c r="GYP59" s="153"/>
      <c r="GYQ59" s="153"/>
      <c r="GYR59" s="153"/>
      <c r="GYS59" s="153"/>
      <c r="GYT59" s="153"/>
      <c r="GYU59" s="153"/>
      <c r="GYV59" s="153"/>
      <c r="GYW59" s="153"/>
      <c r="GYX59" s="153"/>
      <c r="GYY59" s="153"/>
      <c r="GYZ59" s="153"/>
      <c r="GZA59" s="153"/>
      <c r="GZB59" s="153"/>
      <c r="GZC59" s="153"/>
      <c r="GZD59" s="153"/>
      <c r="GZE59" s="153"/>
      <c r="GZF59" s="153"/>
      <c r="GZG59" s="153"/>
      <c r="GZH59" s="153"/>
      <c r="GZI59" s="153"/>
      <c r="GZJ59" s="153"/>
      <c r="GZK59" s="153"/>
      <c r="GZL59" s="153"/>
      <c r="GZM59" s="153"/>
      <c r="GZN59" s="153"/>
      <c r="GZO59" s="153"/>
      <c r="GZP59" s="153"/>
      <c r="GZQ59" s="153"/>
      <c r="GZR59" s="153"/>
      <c r="GZS59" s="153"/>
      <c r="GZT59" s="153"/>
      <c r="GZU59" s="153"/>
      <c r="GZV59" s="153"/>
      <c r="GZW59" s="153"/>
      <c r="GZX59" s="153"/>
      <c r="GZY59" s="153"/>
      <c r="GZZ59" s="153"/>
      <c r="HAA59" s="153"/>
      <c r="HAB59" s="153"/>
      <c r="HAC59" s="153"/>
      <c r="HAD59" s="153"/>
      <c r="HAE59" s="153"/>
      <c r="HAF59" s="153"/>
      <c r="HAG59" s="153"/>
      <c r="HAH59" s="153"/>
      <c r="HAI59" s="153"/>
      <c r="HAJ59" s="153"/>
      <c r="HAK59" s="153"/>
      <c r="HAL59" s="153"/>
      <c r="HAM59" s="153"/>
      <c r="HAN59" s="153"/>
      <c r="HAO59" s="153"/>
      <c r="HAP59" s="153"/>
      <c r="HAQ59" s="153"/>
      <c r="HAR59" s="153"/>
      <c r="HAS59" s="153"/>
      <c r="HAT59" s="153"/>
      <c r="HAU59" s="153"/>
      <c r="HAV59" s="153"/>
      <c r="HAW59" s="153"/>
      <c r="HAX59" s="153"/>
      <c r="HAY59" s="153"/>
      <c r="HAZ59" s="153"/>
      <c r="HBA59" s="153"/>
      <c r="HBB59" s="153"/>
      <c r="HBC59" s="153"/>
      <c r="HBD59" s="153"/>
      <c r="HBE59" s="153"/>
      <c r="HBF59" s="153"/>
      <c r="HBG59" s="153"/>
      <c r="HBH59" s="153"/>
      <c r="HBI59" s="153"/>
      <c r="HBJ59" s="153"/>
      <c r="HBK59" s="153"/>
      <c r="HBL59" s="153"/>
      <c r="HBM59" s="153"/>
      <c r="HBN59" s="153"/>
      <c r="HBO59" s="153"/>
      <c r="HBP59" s="153"/>
      <c r="HBQ59" s="153"/>
      <c r="HBR59" s="153"/>
      <c r="HBS59" s="153"/>
      <c r="HBT59" s="153"/>
      <c r="HBU59" s="153"/>
      <c r="HBV59" s="153"/>
      <c r="HBW59" s="153"/>
      <c r="HBX59" s="153"/>
      <c r="HBY59" s="153"/>
      <c r="HBZ59" s="153"/>
      <c r="HCA59" s="153"/>
      <c r="HCB59" s="153"/>
      <c r="HCC59" s="153"/>
      <c r="HCD59" s="153"/>
      <c r="HCE59" s="153"/>
      <c r="HCF59" s="153"/>
      <c r="HCG59" s="153"/>
      <c r="HCH59" s="153"/>
      <c r="HCI59" s="153"/>
      <c r="HCJ59" s="153"/>
      <c r="HCK59" s="153"/>
      <c r="HCL59" s="153"/>
      <c r="HCM59" s="153"/>
      <c r="HCN59" s="153"/>
      <c r="HCO59" s="153"/>
      <c r="HCP59" s="153"/>
      <c r="HCQ59" s="153"/>
      <c r="HCR59" s="153"/>
      <c r="HCS59" s="153"/>
      <c r="HCT59" s="153"/>
      <c r="HCU59" s="153"/>
      <c r="HCV59" s="153"/>
      <c r="HCW59" s="153"/>
      <c r="HCX59" s="153"/>
      <c r="HCY59" s="153"/>
      <c r="HCZ59" s="153"/>
      <c r="HDA59" s="153"/>
      <c r="HDB59" s="153"/>
      <c r="HDC59" s="153"/>
      <c r="HDD59" s="153"/>
      <c r="HDE59" s="153"/>
      <c r="HDF59" s="153"/>
      <c r="HDG59" s="153"/>
      <c r="HDH59" s="153"/>
      <c r="HDI59" s="153"/>
      <c r="HDJ59" s="153"/>
      <c r="HDK59" s="153"/>
      <c r="HDL59" s="153"/>
      <c r="HDM59" s="153"/>
      <c r="HDN59" s="153"/>
      <c r="HDO59" s="153"/>
      <c r="HDP59" s="153"/>
      <c r="HDQ59" s="153"/>
      <c r="HDR59" s="153"/>
      <c r="HDS59" s="153"/>
      <c r="HDT59" s="153"/>
      <c r="HDU59" s="153"/>
      <c r="HDV59" s="153"/>
      <c r="HDW59" s="153"/>
      <c r="HDX59" s="153"/>
      <c r="HDY59" s="153"/>
      <c r="HDZ59" s="153"/>
      <c r="HEA59" s="153"/>
      <c r="HEB59" s="153"/>
      <c r="HEC59" s="153"/>
      <c r="HED59" s="153"/>
      <c r="HEE59" s="153"/>
      <c r="HEF59" s="153"/>
      <c r="HEG59" s="153"/>
      <c r="HEH59" s="153"/>
      <c r="HEI59" s="153"/>
      <c r="HEJ59" s="153"/>
      <c r="HEK59" s="153"/>
      <c r="HEL59" s="153"/>
      <c r="HEM59" s="153"/>
      <c r="HEN59" s="153"/>
      <c r="HEO59" s="153"/>
      <c r="HEP59" s="153"/>
      <c r="HEQ59" s="153"/>
      <c r="HER59" s="153"/>
      <c r="HES59" s="153"/>
      <c r="HET59" s="153"/>
      <c r="HEU59" s="153"/>
      <c r="HEV59" s="153"/>
      <c r="HEW59" s="153"/>
      <c r="HEX59" s="153"/>
      <c r="HEY59" s="153"/>
      <c r="HEZ59" s="153"/>
      <c r="HFA59" s="153"/>
      <c r="HFB59" s="153"/>
      <c r="HFC59" s="153"/>
      <c r="HFD59" s="153"/>
      <c r="HFE59" s="153"/>
      <c r="HFF59" s="153"/>
      <c r="HFG59" s="153"/>
      <c r="HFH59" s="153"/>
      <c r="HFI59" s="153"/>
      <c r="HFJ59" s="153"/>
      <c r="HFK59" s="153"/>
      <c r="HFL59" s="153"/>
      <c r="HFM59" s="153"/>
      <c r="HFN59" s="153"/>
      <c r="HFO59" s="153"/>
      <c r="HFP59" s="153"/>
      <c r="HFQ59" s="153"/>
      <c r="HFR59" s="153"/>
      <c r="HFS59" s="153"/>
      <c r="HFT59" s="153"/>
      <c r="HFU59" s="153"/>
      <c r="HFV59" s="153"/>
      <c r="HFW59" s="153"/>
      <c r="HFX59" s="153"/>
      <c r="HFY59" s="153"/>
      <c r="HFZ59" s="153"/>
      <c r="HGA59" s="153"/>
      <c r="HGB59" s="153"/>
      <c r="HGC59" s="153"/>
      <c r="HGD59" s="153"/>
      <c r="HGE59" s="153"/>
      <c r="HGF59" s="153"/>
      <c r="HGG59" s="153"/>
      <c r="HGH59" s="153"/>
      <c r="HGI59" s="153"/>
      <c r="HGJ59" s="153"/>
      <c r="HGK59" s="153"/>
      <c r="HGL59" s="153"/>
      <c r="HGM59" s="153"/>
      <c r="HGN59" s="153"/>
      <c r="HGO59" s="153"/>
      <c r="HGP59" s="153"/>
      <c r="HGQ59" s="153"/>
      <c r="HGR59" s="153"/>
      <c r="HGS59" s="153"/>
      <c r="HGT59" s="153"/>
      <c r="HGU59" s="153"/>
      <c r="HGV59" s="153"/>
      <c r="HGW59" s="153"/>
      <c r="HGX59" s="153"/>
      <c r="HGY59" s="153"/>
      <c r="HGZ59" s="153"/>
      <c r="HHA59" s="153"/>
      <c r="HHB59" s="153"/>
      <c r="HHC59" s="153"/>
      <c r="HHD59" s="153"/>
      <c r="HHE59" s="153"/>
      <c r="HHF59" s="153"/>
      <c r="HHG59" s="153"/>
      <c r="HHH59" s="153"/>
      <c r="HHI59" s="153"/>
      <c r="HHJ59" s="153"/>
      <c r="HHK59" s="153"/>
      <c r="HHL59" s="153"/>
      <c r="HHM59" s="153"/>
      <c r="HHN59" s="153"/>
      <c r="HHO59" s="153"/>
      <c r="HHP59" s="153"/>
      <c r="HHQ59" s="153"/>
      <c r="HHR59" s="153"/>
      <c r="HHS59" s="153"/>
      <c r="HHT59" s="153"/>
      <c r="HHU59" s="153"/>
      <c r="HHV59" s="153"/>
      <c r="HHW59" s="153"/>
      <c r="HHX59" s="153"/>
      <c r="HHY59" s="153"/>
      <c r="HHZ59" s="153"/>
      <c r="HIA59" s="153"/>
      <c r="HIB59" s="153"/>
      <c r="HIC59" s="153"/>
      <c r="HID59" s="153"/>
      <c r="HIE59" s="153"/>
      <c r="HIF59" s="153"/>
      <c r="HIG59" s="153"/>
      <c r="HIH59" s="153"/>
      <c r="HII59" s="153"/>
      <c r="HIJ59" s="153"/>
      <c r="HIK59" s="153"/>
      <c r="HIL59" s="153"/>
      <c r="HIM59" s="153"/>
      <c r="HIN59" s="153"/>
      <c r="HIO59" s="153"/>
      <c r="HIP59" s="153"/>
      <c r="HIQ59" s="153"/>
      <c r="HIR59" s="153"/>
      <c r="HIS59" s="153"/>
      <c r="HIT59" s="153"/>
      <c r="HIU59" s="153"/>
      <c r="HIV59" s="153"/>
      <c r="HIW59" s="153"/>
      <c r="HIX59" s="153"/>
      <c r="HIY59" s="153"/>
      <c r="HIZ59" s="153"/>
      <c r="HJA59" s="153"/>
      <c r="HJB59" s="153"/>
      <c r="HJC59" s="153"/>
      <c r="HJD59" s="153"/>
      <c r="HJE59" s="153"/>
      <c r="HJF59" s="153"/>
      <c r="HJG59" s="153"/>
      <c r="HJH59" s="153"/>
      <c r="HJI59" s="153"/>
      <c r="HJJ59" s="153"/>
      <c r="HJK59" s="153"/>
      <c r="HJL59" s="153"/>
      <c r="HJM59" s="153"/>
      <c r="HJN59" s="153"/>
      <c r="HJO59" s="153"/>
      <c r="HJP59" s="153"/>
      <c r="HJQ59" s="153"/>
      <c r="HJR59" s="153"/>
      <c r="HJS59" s="153"/>
      <c r="HJT59" s="153"/>
      <c r="HJU59" s="153"/>
      <c r="HJV59" s="153"/>
      <c r="HJW59" s="153"/>
      <c r="HJX59" s="153"/>
      <c r="HJY59" s="153"/>
      <c r="HJZ59" s="153"/>
      <c r="HKA59" s="153"/>
      <c r="HKB59" s="153"/>
      <c r="HKC59" s="153"/>
      <c r="HKD59" s="153"/>
      <c r="HKE59" s="153"/>
      <c r="HKF59" s="153"/>
      <c r="HKG59" s="153"/>
      <c r="HKH59" s="153"/>
      <c r="HKI59" s="153"/>
      <c r="HKJ59" s="153"/>
      <c r="HKK59" s="153"/>
      <c r="HKL59" s="153"/>
      <c r="HKM59" s="153"/>
      <c r="HKN59" s="153"/>
      <c r="HKO59" s="153"/>
      <c r="HKP59" s="153"/>
      <c r="HKQ59" s="153"/>
      <c r="HKR59" s="153"/>
      <c r="HKS59" s="153"/>
      <c r="HKT59" s="153"/>
      <c r="HKU59" s="153"/>
      <c r="HKV59" s="153"/>
      <c r="HKW59" s="153"/>
      <c r="HKX59" s="153"/>
      <c r="HKY59" s="153"/>
      <c r="HKZ59" s="153"/>
      <c r="HLA59" s="153"/>
      <c r="HLB59" s="153"/>
      <c r="HLC59" s="153"/>
      <c r="HLD59" s="153"/>
      <c r="HLE59" s="153"/>
      <c r="HLF59" s="153"/>
      <c r="HLG59" s="153"/>
      <c r="HLH59" s="153"/>
      <c r="HLI59" s="153"/>
      <c r="HLJ59" s="153"/>
      <c r="HLK59" s="153"/>
      <c r="HLL59" s="153"/>
      <c r="HLM59" s="153"/>
      <c r="HLN59" s="153"/>
      <c r="HLO59" s="153"/>
      <c r="HLP59" s="153"/>
      <c r="HLQ59" s="153"/>
      <c r="HLR59" s="153"/>
      <c r="HLS59" s="153"/>
      <c r="HLT59" s="153"/>
      <c r="HLU59" s="153"/>
      <c r="HLV59" s="153"/>
      <c r="HLW59" s="153"/>
      <c r="HLX59" s="153"/>
      <c r="HLY59" s="153"/>
      <c r="HLZ59" s="153"/>
      <c r="HMA59" s="153"/>
      <c r="HMB59" s="153"/>
      <c r="HMC59" s="153"/>
      <c r="HMD59" s="153"/>
      <c r="HME59" s="153"/>
      <c r="HMF59" s="153"/>
      <c r="HMG59" s="153"/>
      <c r="HMH59" s="153"/>
      <c r="HMI59" s="153"/>
      <c r="HMJ59" s="153"/>
      <c r="HMK59" s="153"/>
      <c r="HML59" s="153"/>
      <c r="HMM59" s="153"/>
      <c r="HMN59" s="153"/>
      <c r="HMO59" s="153"/>
      <c r="HMP59" s="153"/>
      <c r="HMQ59" s="153"/>
      <c r="HMR59" s="153"/>
      <c r="HMS59" s="153"/>
      <c r="HMT59" s="153"/>
      <c r="HMU59" s="153"/>
      <c r="HMV59" s="153"/>
      <c r="HMW59" s="153"/>
      <c r="HMX59" s="153"/>
      <c r="HMY59" s="153"/>
      <c r="HMZ59" s="153"/>
      <c r="HNA59" s="153"/>
      <c r="HNB59" s="153"/>
      <c r="HNC59" s="153"/>
      <c r="HND59" s="153"/>
      <c r="HNE59" s="153"/>
      <c r="HNF59" s="153"/>
      <c r="HNG59" s="153"/>
      <c r="HNH59" s="153"/>
      <c r="HNI59" s="153"/>
      <c r="HNJ59" s="153"/>
      <c r="HNK59" s="153"/>
      <c r="HNL59" s="153"/>
      <c r="HNM59" s="153"/>
      <c r="HNN59" s="153"/>
      <c r="HNO59" s="153"/>
      <c r="HNP59" s="153"/>
      <c r="HNQ59" s="153"/>
      <c r="HNR59" s="153"/>
      <c r="HNS59" s="153"/>
      <c r="HNT59" s="153"/>
      <c r="HNU59" s="153"/>
      <c r="HNV59" s="153"/>
      <c r="HNW59" s="153"/>
      <c r="HNX59" s="153"/>
      <c r="HNY59" s="153"/>
      <c r="HNZ59" s="153"/>
      <c r="HOA59" s="153"/>
      <c r="HOB59" s="153"/>
      <c r="HOC59" s="153"/>
      <c r="HOD59" s="153"/>
      <c r="HOE59" s="153"/>
      <c r="HOF59" s="153"/>
      <c r="HOG59" s="153"/>
      <c r="HOH59" s="153"/>
      <c r="HOI59" s="153"/>
      <c r="HOJ59" s="153"/>
      <c r="HOK59" s="153"/>
      <c r="HOL59" s="153"/>
      <c r="HOM59" s="153"/>
      <c r="HON59" s="153"/>
      <c r="HOO59" s="153"/>
      <c r="HOP59" s="153"/>
      <c r="HOQ59" s="153"/>
      <c r="HOR59" s="153"/>
      <c r="HOS59" s="153"/>
      <c r="HOT59" s="153"/>
      <c r="HOU59" s="153"/>
      <c r="HOV59" s="153"/>
      <c r="HOW59" s="153"/>
      <c r="HOX59" s="153"/>
      <c r="HOY59" s="153"/>
      <c r="HOZ59" s="153"/>
      <c r="HPA59" s="153"/>
      <c r="HPB59" s="153"/>
      <c r="HPC59" s="153"/>
      <c r="HPD59" s="153"/>
      <c r="HPE59" s="153"/>
      <c r="HPF59" s="153"/>
      <c r="HPG59" s="153"/>
      <c r="HPH59" s="153"/>
      <c r="HPI59" s="153"/>
      <c r="HPJ59" s="153"/>
      <c r="HPK59" s="153"/>
      <c r="HPL59" s="153"/>
      <c r="HPM59" s="153"/>
      <c r="HPN59" s="153"/>
      <c r="HPO59" s="153"/>
      <c r="HPP59" s="153"/>
      <c r="HPQ59" s="153"/>
      <c r="HPR59" s="153"/>
      <c r="HPS59" s="153"/>
      <c r="HPT59" s="153"/>
      <c r="HPU59" s="153"/>
      <c r="HPV59" s="153"/>
      <c r="HPW59" s="153"/>
      <c r="HPX59" s="153"/>
      <c r="HPY59" s="153"/>
      <c r="HPZ59" s="153"/>
      <c r="HQA59" s="153"/>
      <c r="HQB59" s="153"/>
      <c r="HQC59" s="153"/>
      <c r="HQD59" s="153"/>
      <c r="HQE59" s="153"/>
      <c r="HQF59" s="153"/>
      <c r="HQG59" s="153"/>
      <c r="HQH59" s="153"/>
      <c r="HQI59" s="153"/>
      <c r="HQJ59" s="153"/>
      <c r="HQK59" s="153"/>
      <c r="HQL59" s="153"/>
      <c r="HQM59" s="153"/>
      <c r="HQN59" s="153"/>
      <c r="HQO59" s="153"/>
      <c r="HQP59" s="153"/>
      <c r="HQQ59" s="153"/>
      <c r="HQR59" s="153"/>
      <c r="HQS59" s="153"/>
      <c r="HQT59" s="153"/>
      <c r="HQU59" s="153"/>
      <c r="HQV59" s="153"/>
      <c r="HQW59" s="153"/>
      <c r="HQX59" s="153"/>
      <c r="HQY59" s="153"/>
      <c r="HQZ59" s="153"/>
      <c r="HRA59" s="153"/>
      <c r="HRB59" s="153"/>
      <c r="HRC59" s="153"/>
      <c r="HRD59" s="153"/>
      <c r="HRE59" s="153"/>
      <c r="HRF59" s="153"/>
      <c r="HRG59" s="153"/>
      <c r="HRH59" s="153"/>
      <c r="HRI59" s="153"/>
      <c r="HRJ59" s="153"/>
      <c r="HRK59" s="153"/>
      <c r="HRL59" s="153"/>
      <c r="HRM59" s="153"/>
      <c r="HRN59" s="153"/>
      <c r="HRO59" s="153"/>
      <c r="HRP59" s="153"/>
      <c r="HRQ59" s="153"/>
      <c r="HRR59" s="153"/>
      <c r="HRS59" s="153"/>
      <c r="HRT59" s="153"/>
      <c r="HRU59" s="153"/>
      <c r="HRV59" s="153"/>
      <c r="HRW59" s="153"/>
      <c r="HRX59" s="153"/>
      <c r="HRY59" s="153"/>
      <c r="HRZ59" s="153"/>
      <c r="HSA59" s="153"/>
      <c r="HSB59" s="153"/>
      <c r="HSC59" s="153"/>
      <c r="HSD59" s="153"/>
      <c r="HSE59" s="153"/>
      <c r="HSF59" s="153"/>
      <c r="HSG59" s="153"/>
      <c r="HSH59" s="153"/>
      <c r="HSI59" s="153"/>
      <c r="HSJ59" s="153"/>
      <c r="HSK59" s="153"/>
      <c r="HSL59" s="153"/>
      <c r="HSM59" s="153"/>
      <c r="HSN59" s="153"/>
      <c r="HSO59" s="153"/>
      <c r="HSP59" s="153"/>
      <c r="HSQ59" s="153"/>
      <c r="HSR59" s="153"/>
      <c r="HSS59" s="153"/>
      <c r="HST59" s="153"/>
      <c r="HSU59" s="153"/>
      <c r="HSV59" s="153"/>
      <c r="HSW59" s="153"/>
      <c r="HSX59" s="153"/>
      <c r="HSY59" s="153"/>
      <c r="HSZ59" s="153"/>
      <c r="HTA59" s="153"/>
      <c r="HTB59" s="153"/>
      <c r="HTC59" s="153"/>
      <c r="HTD59" s="153"/>
      <c r="HTE59" s="153"/>
      <c r="HTF59" s="153"/>
      <c r="HTG59" s="153"/>
      <c r="HTH59" s="153"/>
      <c r="HTI59" s="153"/>
      <c r="HTJ59" s="153"/>
      <c r="HTK59" s="153"/>
      <c r="HTL59" s="153"/>
      <c r="HTM59" s="153"/>
      <c r="HTN59" s="153"/>
      <c r="HTO59" s="153"/>
      <c r="HTP59" s="153"/>
      <c r="HTQ59" s="153"/>
      <c r="HTR59" s="153"/>
      <c r="HTS59" s="153"/>
      <c r="HTT59" s="153"/>
      <c r="HTU59" s="153"/>
      <c r="HTV59" s="153"/>
      <c r="HTW59" s="153"/>
      <c r="HTX59" s="153"/>
      <c r="HTY59" s="153"/>
      <c r="HTZ59" s="153"/>
      <c r="HUA59" s="153"/>
      <c r="HUB59" s="153"/>
      <c r="HUC59" s="153"/>
      <c r="HUD59" s="153"/>
      <c r="HUE59" s="153"/>
      <c r="HUF59" s="153"/>
      <c r="HUG59" s="153"/>
      <c r="HUH59" s="153"/>
      <c r="HUI59" s="153"/>
      <c r="HUJ59" s="153"/>
      <c r="HUK59" s="153"/>
      <c r="HUL59" s="153"/>
      <c r="HUM59" s="153"/>
      <c r="HUN59" s="153"/>
      <c r="HUO59" s="153"/>
      <c r="HUP59" s="153"/>
      <c r="HUQ59" s="153"/>
      <c r="HUR59" s="153"/>
      <c r="HUS59" s="153"/>
      <c r="HUT59" s="153"/>
      <c r="HUU59" s="153"/>
      <c r="HUV59" s="153"/>
      <c r="HUW59" s="153"/>
      <c r="HUX59" s="153"/>
      <c r="HUY59" s="153"/>
      <c r="HUZ59" s="153"/>
      <c r="HVA59" s="153"/>
      <c r="HVB59" s="153"/>
      <c r="HVC59" s="153"/>
      <c r="HVD59" s="153"/>
      <c r="HVE59" s="153"/>
      <c r="HVF59" s="153"/>
      <c r="HVG59" s="153"/>
      <c r="HVH59" s="153"/>
      <c r="HVI59" s="153"/>
      <c r="HVJ59" s="153"/>
      <c r="HVK59" s="153"/>
      <c r="HVL59" s="153"/>
      <c r="HVM59" s="153"/>
      <c r="HVN59" s="153"/>
      <c r="HVO59" s="153"/>
      <c r="HVP59" s="153"/>
      <c r="HVQ59" s="153"/>
      <c r="HVR59" s="153"/>
      <c r="HVS59" s="153"/>
      <c r="HVT59" s="153"/>
      <c r="HVU59" s="153"/>
      <c r="HVV59" s="153"/>
      <c r="HVW59" s="153"/>
      <c r="HVX59" s="153"/>
      <c r="HVY59" s="153"/>
      <c r="HVZ59" s="153"/>
      <c r="HWA59" s="153"/>
      <c r="HWB59" s="153"/>
      <c r="HWC59" s="153"/>
      <c r="HWD59" s="153"/>
      <c r="HWE59" s="153"/>
      <c r="HWF59" s="153"/>
      <c r="HWG59" s="153"/>
      <c r="HWH59" s="153"/>
      <c r="HWI59" s="153"/>
      <c r="HWJ59" s="153"/>
      <c r="HWK59" s="153"/>
      <c r="HWL59" s="153"/>
      <c r="HWM59" s="153"/>
      <c r="HWN59" s="153"/>
      <c r="HWO59" s="153"/>
      <c r="HWP59" s="153"/>
      <c r="HWQ59" s="153"/>
      <c r="HWR59" s="153"/>
      <c r="HWS59" s="153"/>
      <c r="HWT59" s="153"/>
      <c r="HWU59" s="153"/>
      <c r="HWV59" s="153"/>
      <c r="HWW59" s="153"/>
      <c r="HWX59" s="153"/>
      <c r="HWY59" s="153"/>
      <c r="HWZ59" s="153"/>
      <c r="HXA59" s="153"/>
      <c r="HXB59" s="153"/>
      <c r="HXC59" s="153"/>
      <c r="HXD59" s="153"/>
      <c r="HXE59" s="153"/>
      <c r="HXF59" s="153"/>
      <c r="HXG59" s="153"/>
      <c r="HXH59" s="153"/>
      <c r="HXI59" s="153"/>
      <c r="HXJ59" s="153"/>
      <c r="HXK59" s="153"/>
      <c r="HXL59" s="153"/>
      <c r="HXM59" s="153"/>
      <c r="HXN59" s="153"/>
      <c r="HXO59" s="153"/>
      <c r="HXP59" s="153"/>
      <c r="HXQ59" s="153"/>
      <c r="HXR59" s="153"/>
      <c r="HXS59" s="153"/>
      <c r="HXT59" s="153"/>
      <c r="HXU59" s="153"/>
      <c r="HXV59" s="153"/>
      <c r="HXW59" s="153"/>
      <c r="HXX59" s="153"/>
      <c r="HXY59" s="153"/>
      <c r="HXZ59" s="153"/>
      <c r="HYA59" s="153"/>
      <c r="HYB59" s="153"/>
      <c r="HYC59" s="153"/>
      <c r="HYD59" s="153"/>
      <c r="HYE59" s="153"/>
      <c r="HYF59" s="153"/>
      <c r="HYG59" s="153"/>
      <c r="HYH59" s="153"/>
      <c r="HYI59" s="153"/>
      <c r="HYJ59" s="153"/>
      <c r="HYK59" s="153"/>
      <c r="HYL59" s="153"/>
      <c r="HYM59" s="153"/>
      <c r="HYN59" s="153"/>
      <c r="HYO59" s="153"/>
      <c r="HYP59" s="153"/>
      <c r="HYQ59" s="153"/>
      <c r="HYR59" s="153"/>
      <c r="HYS59" s="153"/>
      <c r="HYT59" s="153"/>
      <c r="HYU59" s="153"/>
      <c r="HYV59" s="153"/>
      <c r="HYW59" s="153"/>
      <c r="HYX59" s="153"/>
      <c r="HYY59" s="153"/>
      <c r="HYZ59" s="153"/>
      <c r="HZA59" s="153"/>
      <c r="HZB59" s="153"/>
      <c r="HZC59" s="153"/>
      <c r="HZD59" s="153"/>
      <c r="HZE59" s="153"/>
      <c r="HZF59" s="153"/>
      <c r="HZG59" s="153"/>
      <c r="HZH59" s="153"/>
      <c r="HZI59" s="153"/>
      <c r="HZJ59" s="153"/>
      <c r="HZK59" s="153"/>
      <c r="HZL59" s="153"/>
      <c r="HZM59" s="153"/>
      <c r="HZN59" s="153"/>
      <c r="HZO59" s="153"/>
      <c r="HZP59" s="153"/>
      <c r="HZQ59" s="153"/>
      <c r="HZR59" s="153"/>
      <c r="HZS59" s="153"/>
      <c r="HZT59" s="153"/>
      <c r="HZU59" s="153"/>
      <c r="HZV59" s="153"/>
      <c r="HZW59" s="153"/>
      <c r="HZX59" s="153"/>
      <c r="HZY59" s="153"/>
      <c r="HZZ59" s="153"/>
      <c r="IAA59" s="153"/>
      <c r="IAB59" s="153"/>
      <c r="IAC59" s="153"/>
      <c r="IAD59" s="153"/>
      <c r="IAE59" s="153"/>
      <c r="IAF59" s="153"/>
      <c r="IAG59" s="153"/>
      <c r="IAH59" s="153"/>
      <c r="IAI59" s="153"/>
      <c r="IAJ59" s="153"/>
      <c r="IAK59" s="153"/>
      <c r="IAL59" s="153"/>
      <c r="IAM59" s="153"/>
      <c r="IAN59" s="153"/>
      <c r="IAO59" s="153"/>
      <c r="IAP59" s="153"/>
      <c r="IAQ59" s="153"/>
      <c r="IAR59" s="153"/>
      <c r="IAS59" s="153"/>
      <c r="IAT59" s="153"/>
      <c r="IAU59" s="153"/>
      <c r="IAV59" s="153"/>
      <c r="IAW59" s="153"/>
      <c r="IAX59" s="153"/>
      <c r="IAY59" s="153"/>
      <c r="IAZ59" s="153"/>
      <c r="IBA59" s="153"/>
      <c r="IBB59" s="153"/>
      <c r="IBC59" s="153"/>
      <c r="IBD59" s="153"/>
      <c r="IBE59" s="153"/>
      <c r="IBF59" s="153"/>
      <c r="IBG59" s="153"/>
      <c r="IBH59" s="153"/>
      <c r="IBI59" s="153"/>
      <c r="IBJ59" s="153"/>
      <c r="IBK59" s="153"/>
      <c r="IBL59" s="153"/>
      <c r="IBM59" s="153"/>
      <c r="IBN59" s="153"/>
      <c r="IBO59" s="153"/>
      <c r="IBP59" s="153"/>
      <c r="IBQ59" s="153"/>
      <c r="IBR59" s="153"/>
      <c r="IBS59" s="153"/>
      <c r="IBT59" s="153"/>
      <c r="IBU59" s="153"/>
      <c r="IBV59" s="153"/>
      <c r="IBW59" s="153"/>
      <c r="IBX59" s="153"/>
      <c r="IBY59" s="153"/>
      <c r="IBZ59" s="153"/>
      <c r="ICA59" s="153"/>
      <c r="ICB59" s="153"/>
      <c r="ICC59" s="153"/>
      <c r="ICD59" s="153"/>
      <c r="ICE59" s="153"/>
      <c r="ICF59" s="153"/>
      <c r="ICG59" s="153"/>
      <c r="ICH59" s="153"/>
      <c r="ICI59" s="153"/>
      <c r="ICJ59" s="153"/>
      <c r="ICK59" s="153"/>
      <c r="ICL59" s="153"/>
      <c r="ICM59" s="153"/>
      <c r="ICN59" s="153"/>
      <c r="ICO59" s="153"/>
      <c r="ICP59" s="153"/>
      <c r="ICQ59" s="153"/>
      <c r="ICR59" s="153"/>
      <c r="ICS59" s="153"/>
      <c r="ICT59" s="153"/>
      <c r="ICU59" s="153"/>
      <c r="ICV59" s="153"/>
      <c r="ICW59" s="153"/>
      <c r="ICX59" s="153"/>
      <c r="ICY59" s="153"/>
      <c r="ICZ59" s="153"/>
      <c r="IDA59" s="153"/>
      <c r="IDB59" s="153"/>
      <c r="IDC59" s="153"/>
      <c r="IDD59" s="153"/>
      <c r="IDE59" s="153"/>
      <c r="IDF59" s="153"/>
      <c r="IDG59" s="153"/>
      <c r="IDH59" s="153"/>
      <c r="IDI59" s="153"/>
      <c r="IDJ59" s="153"/>
      <c r="IDK59" s="153"/>
      <c r="IDL59" s="153"/>
      <c r="IDM59" s="153"/>
      <c r="IDN59" s="153"/>
      <c r="IDO59" s="153"/>
      <c r="IDP59" s="153"/>
      <c r="IDQ59" s="153"/>
      <c r="IDR59" s="153"/>
      <c r="IDS59" s="153"/>
      <c r="IDT59" s="153"/>
      <c r="IDU59" s="153"/>
      <c r="IDV59" s="153"/>
      <c r="IDW59" s="153"/>
      <c r="IDX59" s="153"/>
      <c r="IDY59" s="153"/>
      <c r="IDZ59" s="153"/>
      <c r="IEA59" s="153"/>
      <c r="IEB59" s="153"/>
      <c r="IEC59" s="153"/>
      <c r="IED59" s="153"/>
      <c r="IEE59" s="153"/>
      <c r="IEF59" s="153"/>
      <c r="IEG59" s="153"/>
      <c r="IEH59" s="153"/>
      <c r="IEI59" s="153"/>
      <c r="IEJ59" s="153"/>
      <c r="IEK59" s="153"/>
      <c r="IEL59" s="153"/>
      <c r="IEM59" s="153"/>
      <c r="IEN59" s="153"/>
      <c r="IEO59" s="153"/>
      <c r="IEP59" s="153"/>
      <c r="IEQ59" s="153"/>
      <c r="IER59" s="153"/>
      <c r="IES59" s="153"/>
      <c r="IET59" s="153"/>
      <c r="IEU59" s="153"/>
      <c r="IEV59" s="153"/>
      <c r="IEW59" s="153"/>
      <c r="IEX59" s="153"/>
      <c r="IEY59" s="153"/>
      <c r="IEZ59" s="153"/>
      <c r="IFA59" s="153"/>
      <c r="IFB59" s="153"/>
      <c r="IFC59" s="153"/>
      <c r="IFD59" s="153"/>
      <c r="IFE59" s="153"/>
      <c r="IFF59" s="153"/>
      <c r="IFG59" s="153"/>
      <c r="IFH59" s="153"/>
      <c r="IFI59" s="153"/>
      <c r="IFJ59" s="153"/>
      <c r="IFK59" s="153"/>
      <c r="IFL59" s="153"/>
      <c r="IFM59" s="153"/>
      <c r="IFN59" s="153"/>
      <c r="IFO59" s="153"/>
      <c r="IFP59" s="153"/>
      <c r="IFQ59" s="153"/>
      <c r="IFR59" s="153"/>
      <c r="IFS59" s="153"/>
      <c r="IFT59" s="153"/>
      <c r="IFU59" s="153"/>
      <c r="IFV59" s="153"/>
      <c r="IFW59" s="153"/>
      <c r="IFX59" s="153"/>
      <c r="IFY59" s="153"/>
      <c r="IFZ59" s="153"/>
      <c r="IGA59" s="153"/>
      <c r="IGB59" s="153"/>
      <c r="IGC59" s="153"/>
      <c r="IGD59" s="153"/>
      <c r="IGE59" s="153"/>
      <c r="IGF59" s="153"/>
      <c r="IGG59" s="153"/>
      <c r="IGH59" s="153"/>
      <c r="IGI59" s="153"/>
      <c r="IGJ59" s="153"/>
      <c r="IGK59" s="153"/>
      <c r="IGL59" s="153"/>
      <c r="IGM59" s="153"/>
      <c r="IGN59" s="153"/>
      <c r="IGO59" s="153"/>
      <c r="IGP59" s="153"/>
      <c r="IGQ59" s="153"/>
      <c r="IGR59" s="153"/>
      <c r="IGS59" s="153"/>
      <c r="IGT59" s="153"/>
      <c r="IGU59" s="153"/>
      <c r="IGV59" s="153"/>
      <c r="IGW59" s="153"/>
      <c r="IGX59" s="153"/>
      <c r="IGY59" s="153"/>
      <c r="IGZ59" s="153"/>
      <c r="IHA59" s="153"/>
      <c r="IHB59" s="153"/>
      <c r="IHC59" s="153"/>
      <c r="IHD59" s="153"/>
      <c r="IHE59" s="153"/>
      <c r="IHF59" s="153"/>
      <c r="IHG59" s="153"/>
      <c r="IHH59" s="153"/>
      <c r="IHI59" s="153"/>
      <c r="IHJ59" s="153"/>
      <c r="IHK59" s="153"/>
      <c r="IHL59" s="153"/>
      <c r="IHM59" s="153"/>
      <c r="IHN59" s="153"/>
      <c r="IHO59" s="153"/>
      <c r="IHP59" s="153"/>
      <c r="IHQ59" s="153"/>
      <c r="IHR59" s="153"/>
      <c r="IHS59" s="153"/>
      <c r="IHT59" s="153"/>
      <c r="IHU59" s="153"/>
      <c r="IHV59" s="153"/>
      <c r="IHW59" s="153"/>
      <c r="IHX59" s="153"/>
      <c r="IHY59" s="153"/>
      <c r="IHZ59" s="153"/>
      <c r="IIA59" s="153"/>
      <c r="IIB59" s="153"/>
      <c r="IIC59" s="153"/>
      <c r="IID59" s="153"/>
      <c r="IIE59" s="153"/>
      <c r="IIF59" s="153"/>
      <c r="IIG59" s="153"/>
      <c r="IIH59" s="153"/>
      <c r="III59" s="153"/>
      <c r="IIJ59" s="153"/>
      <c r="IIK59" s="153"/>
      <c r="IIL59" s="153"/>
      <c r="IIM59" s="153"/>
      <c r="IIN59" s="153"/>
      <c r="IIO59" s="153"/>
      <c r="IIP59" s="153"/>
      <c r="IIQ59" s="153"/>
      <c r="IIR59" s="153"/>
      <c r="IIS59" s="153"/>
      <c r="IIT59" s="153"/>
      <c r="IIU59" s="153"/>
      <c r="IIV59" s="153"/>
      <c r="IIW59" s="153"/>
      <c r="IIX59" s="153"/>
      <c r="IIY59" s="153"/>
      <c r="IIZ59" s="153"/>
      <c r="IJA59" s="153"/>
      <c r="IJB59" s="153"/>
      <c r="IJC59" s="153"/>
      <c r="IJD59" s="153"/>
      <c r="IJE59" s="153"/>
      <c r="IJF59" s="153"/>
      <c r="IJG59" s="153"/>
      <c r="IJH59" s="153"/>
      <c r="IJI59" s="153"/>
      <c r="IJJ59" s="153"/>
      <c r="IJK59" s="153"/>
      <c r="IJL59" s="153"/>
      <c r="IJM59" s="153"/>
      <c r="IJN59" s="153"/>
      <c r="IJO59" s="153"/>
      <c r="IJP59" s="153"/>
      <c r="IJQ59" s="153"/>
      <c r="IJR59" s="153"/>
      <c r="IJS59" s="153"/>
      <c r="IJT59" s="153"/>
      <c r="IJU59" s="153"/>
      <c r="IJV59" s="153"/>
      <c r="IJW59" s="153"/>
      <c r="IJX59" s="153"/>
      <c r="IJY59" s="153"/>
      <c r="IJZ59" s="153"/>
      <c r="IKA59" s="153"/>
      <c r="IKB59" s="153"/>
      <c r="IKC59" s="153"/>
      <c r="IKD59" s="153"/>
      <c r="IKE59" s="153"/>
      <c r="IKF59" s="153"/>
      <c r="IKG59" s="153"/>
      <c r="IKH59" s="153"/>
      <c r="IKI59" s="153"/>
      <c r="IKJ59" s="153"/>
      <c r="IKK59" s="153"/>
      <c r="IKL59" s="153"/>
      <c r="IKM59" s="153"/>
      <c r="IKN59" s="153"/>
      <c r="IKO59" s="153"/>
      <c r="IKP59" s="153"/>
      <c r="IKQ59" s="153"/>
      <c r="IKR59" s="153"/>
      <c r="IKS59" s="153"/>
      <c r="IKT59" s="153"/>
      <c r="IKU59" s="153"/>
      <c r="IKV59" s="153"/>
      <c r="IKW59" s="153"/>
      <c r="IKX59" s="153"/>
      <c r="IKY59" s="153"/>
      <c r="IKZ59" s="153"/>
      <c r="ILA59" s="153"/>
      <c r="ILB59" s="153"/>
      <c r="ILC59" s="153"/>
      <c r="ILD59" s="153"/>
      <c r="ILE59" s="153"/>
      <c r="ILF59" s="153"/>
      <c r="ILG59" s="153"/>
      <c r="ILH59" s="153"/>
      <c r="ILI59" s="153"/>
      <c r="ILJ59" s="153"/>
      <c r="ILK59" s="153"/>
      <c r="ILL59" s="153"/>
      <c r="ILM59" s="153"/>
      <c r="ILN59" s="153"/>
      <c r="ILO59" s="153"/>
      <c r="ILP59" s="153"/>
      <c r="ILQ59" s="153"/>
      <c r="ILR59" s="153"/>
      <c r="ILS59" s="153"/>
      <c r="ILT59" s="153"/>
      <c r="ILU59" s="153"/>
      <c r="ILV59" s="153"/>
      <c r="ILW59" s="153"/>
      <c r="ILX59" s="153"/>
      <c r="ILY59" s="153"/>
      <c r="ILZ59" s="153"/>
      <c r="IMA59" s="153"/>
      <c r="IMB59" s="153"/>
      <c r="IMC59" s="153"/>
      <c r="IMD59" s="153"/>
      <c r="IME59" s="153"/>
      <c r="IMF59" s="153"/>
      <c r="IMG59" s="153"/>
      <c r="IMH59" s="153"/>
      <c r="IMI59" s="153"/>
      <c r="IMJ59" s="153"/>
      <c r="IMK59" s="153"/>
      <c r="IML59" s="153"/>
      <c r="IMM59" s="153"/>
      <c r="IMN59" s="153"/>
      <c r="IMO59" s="153"/>
      <c r="IMP59" s="153"/>
      <c r="IMQ59" s="153"/>
      <c r="IMR59" s="153"/>
      <c r="IMS59" s="153"/>
      <c r="IMT59" s="153"/>
      <c r="IMU59" s="153"/>
      <c r="IMV59" s="153"/>
      <c r="IMW59" s="153"/>
      <c r="IMX59" s="153"/>
      <c r="IMY59" s="153"/>
      <c r="IMZ59" s="153"/>
      <c r="INA59" s="153"/>
      <c r="INB59" s="153"/>
      <c r="INC59" s="153"/>
      <c r="IND59" s="153"/>
      <c r="INE59" s="153"/>
      <c r="INF59" s="153"/>
      <c r="ING59" s="153"/>
      <c r="INH59" s="153"/>
      <c r="INI59" s="153"/>
      <c r="INJ59" s="153"/>
      <c r="INK59" s="153"/>
      <c r="INL59" s="153"/>
      <c r="INM59" s="153"/>
      <c r="INN59" s="153"/>
      <c r="INO59" s="153"/>
      <c r="INP59" s="153"/>
      <c r="INQ59" s="153"/>
      <c r="INR59" s="153"/>
      <c r="INS59" s="153"/>
      <c r="INT59" s="153"/>
      <c r="INU59" s="153"/>
      <c r="INV59" s="153"/>
      <c r="INW59" s="153"/>
      <c r="INX59" s="153"/>
      <c r="INY59" s="153"/>
      <c r="INZ59" s="153"/>
      <c r="IOA59" s="153"/>
      <c r="IOB59" s="153"/>
      <c r="IOC59" s="153"/>
      <c r="IOD59" s="153"/>
      <c r="IOE59" s="153"/>
      <c r="IOF59" s="153"/>
      <c r="IOG59" s="153"/>
      <c r="IOH59" s="153"/>
      <c r="IOI59" s="153"/>
      <c r="IOJ59" s="153"/>
      <c r="IOK59" s="153"/>
      <c r="IOL59" s="153"/>
      <c r="IOM59" s="153"/>
      <c r="ION59" s="153"/>
      <c r="IOO59" s="153"/>
      <c r="IOP59" s="153"/>
      <c r="IOQ59" s="153"/>
      <c r="IOR59" s="153"/>
      <c r="IOS59" s="153"/>
      <c r="IOT59" s="153"/>
      <c r="IOU59" s="153"/>
      <c r="IOV59" s="153"/>
      <c r="IOW59" s="153"/>
      <c r="IOX59" s="153"/>
      <c r="IOY59" s="153"/>
      <c r="IOZ59" s="153"/>
      <c r="IPA59" s="153"/>
      <c r="IPB59" s="153"/>
      <c r="IPC59" s="153"/>
      <c r="IPD59" s="153"/>
      <c r="IPE59" s="153"/>
      <c r="IPF59" s="153"/>
      <c r="IPG59" s="153"/>
      <c r="IPH59" s="153"/>
      <c r="IPI59" s="153"/>
      <c r="IPJ59" s="153"/>
      <c r="IPK59" s="153"/>
      <c r="IPL59" s="153"/>
      <c r="IPM59" s="153"/>
      <c r="IPN59" s="153"/>
      <c r="IPO59" s="153"/>
      <c r="IPP59" s="153"/>
      <c r="IPQ59" s="153"/>
      <c r="IPR59" s="153"/>
      <c r="IPS59" s="153"/>
      <c r="IPT59" s="153"/>
      <c r="IPU59" s="153"/>
      <c r="IPV59" s="153"/>
      <c r="IPW59" s="153"/>
      <c r="IPX59" s="153"/>
      <c r="IPY59" s="153"/>
      <c r="IPZ59" s="153"/>
      <c r="IQA59" s="153"/>
      <c r="IQB59" s="153"/>
      <c r="IQC59" s="153"/>
      <c r="IQD59" s="153"/>
      <c r="IQE59" s="153"/>
      <c r="IQF59" s="153"/>
      <c r="IQG59" s="153"/>
      <c r="IQH59" s="153"/>
      <c r="IQI59" s="153"/>
      <c r="IQJ59" s="153"/>
      <c r="IQK59" s="153"/>
      <c r="IQL59" s="153"/>
      <c r="IQM59" s="153"/>
      <c r="IQN59" s="153"/>
      <c r="IQO59" s="153"/>
      <c r="IQP59" s="153"/>
      <c r="IQQ59" s="153"/>
      <c r="IQR59" s="153"/>
      <c r="IQS59" s="153"/>
      <c r="IQT59" s="153"/>
      <c r="IQU59" s="153"/>
      <c r="IQV59" s="153"/>
      <c r="IQW59" s="153"/>
      <c r="IQX59" s="153"/>
      <c r="IQY59" s="153"/>
      <c r="IQZ59" s="153"/>
      <c r="IRA59" s="153"/>
      <c r="IRB59" s="153"/>
      <c r="IRC59" s="153"/>
      <c r="IRD59" s="153"/>
      <c r="IRE59" s="153"/>
      <c r="IRF59" s="153"/>
      <c r="IRG59" s="153"/>
      <c r="IRH59" s="153"/>
      <c r="IRI59" s="153"/>
      <c r="IRJ59" s="153"/>
      <c r="IRK59" s="153"/>
      <c r="IRL59" s="153"/>
      <c r="IRM59" s="153"/>
      <c r="IRN59" s="153"/>
      <c r="IRO59" s="153"/>
      <c r="IRP59" s="153"/>
      <c r="IRQ59" s="153"/>
      <c r="IRR59" s="153"/>
      <c r="IRS59" s="153"/>
      <c r="IRT59" s="153"/>
      <c r="IRU59" s="153"/>
      <c r="IRV59" s="153"/>
      <c r="IRW59" s="153"/>
      <c r="IRX59" s="153"/>
      <c r="IRY59" s="153"/>
      <c r="IRZ59" s="153"/>
      <c r="ISA59" s="153"/>
      <c r="ISB59" s="153"/>
      <c r="ISC59" s="153"/>
      <c r="ISD59" s="153"/>
      <c r="ISE59" s="153"/>
      <c r="ISF59" s="153"/>
      <c r="ISG59" s="153"/>
      <c r="ISH59" s="153"/>
      <c r="ISI59" s="153"/>
      <c r="ISJ59" s="153"/>
      <c r="ISK59" s="153"/>
      <c r="ISL59" s="153"/>
      <c r="ISM59" s="153"/>
      <c r="ISN59" s="153"/>
      <c r="ISO59" s="153"/>
      <c r="ISP59" s="153"/>
      <c r="ISQ59" s="153"/>
      <c r="ISR59" s="153"/>
      <c r="ISS59" s="153"/>
      <c r="IST59" s="153"/>
      <c r="ISU59" s="153"/>
      <c r="ISV59" s="153"/>
      <c r="ISW59" s="153"/>
      <c r="ISX59" s="153"/>
      <c r="ISY59" s="153"/>
      <c r="ISZ59" s="153"/>
      <c r="ITA59" s="153"/>
      <c r="ITB59" s="153"/>
      <c r="ITC59" s="153"/>
      <c r="ITD59" s="153"/>
      <c r="ITE59" s="153"/>
      <c r="ITF59" s="153"/>
      <c r="ITG59" s="153"/>
      <c r="ITH59" s="153"/>
      <c r="ITI59" s="153"/>
      <c r="ITJ59" s="153"/>
      <c r="ITK59" s="153"/>
      <c r="ITL59" s="153"/>
      <c r="ITM59" s="153"/>
      <c r="ITN59" s="153"/>
      <c r="ITO59" s="153"/>
      <c r="ITP59" s="153"/>
      <c r="ITQ59" s="153"/>
      <c r="ITR59" s="153"/>
      <c r="ITS59" s="153"/>
      <c r="ITT59" s="153"/>
      <c r="ITU59" s="153"/>
      <c r="ITV59" s="153"/>
      <c r="ITW59" s="153"/>
      <c r="ITX59" s="153"/>
      <c r="ITY59" s="153"/>
      <c r="ITZ59" s="153"/>
      <c r="IUA59" s="153"/>
      <c r="IUB59" s="153"/>
      <c r="IUC59" s="153"/>
      <c r="IUD59" s="153"/>
      <c r="IUE59" s="153"/>
      <c r="IUF59" s="153"/>
      <c r="IUG59" s="153"/>
      <c r="IUH59" s="153"/>
      <c r="IUI59" s="153"/>
      <c r="IUJ59" s="153"/>
      <c r="IUK59" s="153"/>
      <c r="IUL59" s="153"/>
      <c r="IUM59" s="153"/>
      <c r="IUN59" s="153"/>
      <c r="IUO59" s="153"/>
      <c r="IUP59" s="153"/>
      <c r="IUQ59" s="153"/>
      <c r="IUR59" s="153"/>
      <c r="IUS59" s="153"/>
      <c r="IUT59" s="153"/>
      <c r="IUU59" s="153"/>
      <c r="IUV59" s="153"/>
      <c r="IUW59" s="153"/>
      <c r="IUX59" s="153"/>
      <c r="IUY59" s="153"/>
      <c r="IUZ59" s="153"/>
      <c r="IVA59" s="153"/>
      <c r="IVB59" s="153"/>
      <c r="IVC59" s="153"/>
      <c r="IVD59" s="153"/>
      <c r="IVE59" s="153"/>
      <c r="IVF59" s="153"/>
      <c r="IVG59" s="153"/>
      <c r="IVH59" s="153"/>
      <c r="IVI59" s="153"/>
      <c r="IVJ59" s="153"/>
      <c r="IVK59" s="153"/>
      <c r="IVL59" s="153"/>
      <c r="IVM59" s="153"/>
      <c r="IVN59" s="153"/>
      <c r="IVO59" s="153"/>
      <c r="IVP59" s="153"/>
      <c r="IVQ59" s="153"/>
      <c r="IVR59" s="153"/>
      <c r="IVS59" s="153"/>
      <c r="IVT59" s="153"/>
      <c r="IVU59" s="153"/>
      <c r="IVV59" s="153"/>
      <c r="IVW59" s="153"/>
      <c r="IVX59" s="153"/>
      <c r="IVY59" s="153"/>
      <c r="IVZ59" s="153"/>
      <c r="IWA59" s="153"/>
      <c r="IWB59" s="153"/>
      <c r="IWC59" s="153"/>
      <c r="IWD59" s="153"/>
      <c r="IWE59" s="153"/>
      <c r="IWF59" s="153"/>
      <c r="IWG59" s="153"/>
      <c r="IWH59" s="153"/>
      <c r="IWI59" s="153"/>
      <c r="IWJ59" s="153"/>
      <c r="IWK59" s="153"/>
      <c r="IWL59" s="153"/>
      <c r="IWM59" s="153"/>
      <c r="IWN59" s="153"/>
      <c r="IWO59" s="153"/>
      <c r="IWP59" s="153"/>
      <c r="IWQ59" s="153"/>
      <c r="IWR59" s="153"/>
      <c r="IWS59" s="153"/>
      <c r="IWT59" s="153"/>
      <c r="IWU59" s="153"/>
      <c r="IWV59" s="153"/>
      <c r="IWW59" s="153"/>
      <c r="IWX59" s="153"/>
      <c r="IWY59" s="153"/>
      <c r="IWZ59" s="153"/>
      <c r="IXA59" s="153"/>
      <c r="IXB59" s="153"/>
      <c r="IXC59" s="153"/>
      <c r="IXD59" s="153"/>
      <c r="IXE59" s="153"/>
      <c r="IXF59" s="153"/>
      <c r="IXG59" s="153"/>
      <c r="IXH59" s="153"/>
      <c r="IXI59" s="153"/>
      <c r="IXJ59" s="153"/>
      <c r="IXK59" s="153"/>
      <c r="IXL59" s="153"/>
      <c r="IXM59" s="153"/>
      <c r="IXN59" s="153"/>
      <c r="IXO59" s="153"/>
      <c r="IXP59" s="153"/>
      <c r="IXQ59" s="153"/>
      <c r="IXR59" s="153"/>
      <c r="IXS59" s="153"/>
      <c r="IXT59" s="153"/>
      <c r="IXU59" s="153"/>
      <c r="IXV59" s="153"/>
      <c r="IXW59" s="153"/>
      <c r="IXX59" s="153"/>
      <c r="IXY59" s="153"/>
      <c r="IXZ59" s="153"/>
      <c r="IYA59" s="153"/>
      <c r="IYB59" s="153"/>
      <c r="IYC59" s="153"/>
      <c r="IYD59" s="153"/>
      <c r="IYE59" s="153"/>
      <c r="IYF59" s="153"/>
      <c r="IYG59" s="153"/>
      <c r="IYH59" s="153"/>
      <c r="IYI59" s="153"/>
      <c r="IYJ59" s="153"/>
      <c r="IYK59" s="153"/>
      <c r="IYL59" s="153"/>
      <c r="IYM59" s="153"/>
      <c r="IYN59" s="153"/>
      <c r="IYO59" s="153"/>
      <c r="IYP59" s="153"/>
      <c r="IYQ59" s="153"/>
      <c r="IYR59" s="153"/>
      <c r="IYS59" s="153"/>
      <c r="IYT59" s="153"/>
      <c r="IYU59" s="153"/>
      <c r="IYV59" s="153"/>
      <c r="IYW59" s="153"/>
      <c r="IYX59" s="153"/>
      <c r="IYY59" s="153"/>
      <c r="IYZ59" s="153"/>
      <c r="IZA59" s="153"/>
      <c r="IZB59" s="153"/>
      <c r="IZC59" s="153"/>
      <c r="IZD59" s="153"/>
      <c r="IZE59" s="153"/>
      <c r="IZF59" s="153"/>
      <c r="IZG59" s="153"/>
      <c r="IZH59" s="153"/>
      <c r="IZI59" s="153"/>
      <c r="IZJ59" s="153"/>
      <c r="IZK59" s="153"/>
      <c r="IZL59" s="153"/>
      <c r="IZM59" s="153"/>
      <c r="IZN59" s="153"/>
      <c r="IZO59" s="153"/>
      <c r="IZP59" s="153"/>
      <c r="IZQ59" s="153"/>
      <c r="IZR59" s="153"/>
      <c r="IZS59" s="153"/>
      <c r="IZT59" s="153"/>
      <c r="IZU59" s="153"/>
      <c r="IZV59" s="153"/>
      <c r="IZW59" s="153"/>
      <c r="IZX59" s="153"/>
      <c r="IZY59" s="153"/>
      <c r="IZZ59" s="153"/>
      <c r="JAA59" s="153"/>
      <c r="JAB59" s="153"/>
      <c r="JAC59" s="153"/>
      <c r="JAD59" s="153"/>
      <c r="JAE59" s="153"/>
      <c r="JAF59" s="153"/>
      <c r="JAG59" s="153"/>
      <c r="JAH59" s="153"/>
      <c r="JAI59" s="153"/>
      <c r="JAJ59" s="153"/>
      <c r="JAK59" s="153"/>
      <c r="JAL59" s="153"/>
      <c r="JAM59" s="153"/>
      <c r="JAN59" s="153"/>
      <c r="JAO59" s="153"/>
      <c r="JAP59" s="153"/>
      <c r="JAQ59" s="153"/>
      <c r="JAR59" s="153"/>
      <c r="JAS59" s="153"/>
      <c r="JAT59" s="153"/>
      <c r="JAU59" s="153"/>
      <c r="JAV59" s="153"/>
      <c r="JAW59" s="153"/>
      <c r="JAX59" s="153"/>
      <c r="JAY59" s="153"/>
      <c r="JAZ59" s="153"/>
      <c r="JBA59" s="153"/>
      <c r="JBB59" s="153"/>
      <c r="JBC59" s="153"/>
      <c r="JBD59" s="153"/>
      <c r="JBE59" s="153"/>
      <c r="JBF59" s="153"/>
      <c r="JBG59" s="153"/>
      <c r="JBH59" s="153"/>
      <c r="JBI59" s="153"/>
      <c r="JBJ59" s="153"/>
      <c r="JBK59" s="153"/>
      <c r="JBL59" s="153"/>
      <c r="JBM59" s="153"/>
      <c r="JBN59" s="153"/>
      <c r="JBO59" s="153"/>
      <c r="JBP59" s="153"/>
      <c r="JBQ59" s="153"/>
      <c r="JBR59" s="153"/>
      <c r="JBS59" s="153"/>
      <c r="JBT59" s="153"/>
      <c r="JBU59" s="153"/>
      <c r="JBV59" s="153"/>
      <c r="JBW59" s="153"/>
      <c r="JBX59" s="153"/>
      <c r="JBY59" s="153"/>
      <c r="JBZ59" s="153"/>
      <c r="JCA59" s="153"/>
      <c r="JCB59" s="153"/>
      <c r="JCC59" s="153"/>
      <c r="JCD59" s="153"/>
      <c r="JCE59" s="153"/>
      <c r="JCF59" s="153"/>
      <c r="JCG59" s="153"/>
      <c r="JCH59" s="153"/>
      <c r="JCI59" s="153"/>
      <c r="JCJ59" s="153"/>
      <c r="JCK59" s="153"/>
      <c r="JCL59" s="153"/>
      <c r="JCM59" s="153"/>
      <c r="JCN59" s="153"/>
      <c r="JCO59" s="153"/>
      <c r="JCP59" s="153"/>
      <c r="JCQ59" s="153"/>
      <c r="JCR59" s="153"/>
      <c r="JCS59" s="153"/>
      <c r="JCT59" s="153"/>
      <c r="JCU59" s="153"/>
      <c r="JCV59" s="153"/>
      <c r="JCW59" s="153"/>
      <c r="JCX59" s="153"/>
      <c r="JCY59" s="153"/>
      <c r="JCZ59" s="153"/>
      <c r="JDA59" s="153"/>
      <c r="JDB59" s="153"/>
      <c r="JDC59" s="153"/>
      <c r="JDD59" s="153"/>
      <c r="JDE59" s="153"/>
      <c r="JDF59" s="153"/>
      <c r="JDG59" s="153"/>
      <c r="JDH59" s="153"/>
      <c r="JDI59" s="153"/>
      <c r="JDJ59" s="153"/>
      <c r="JDK59" s="153"/>
      <c r="JDL59" s="153"/>
      <c r="JDM59" s="153"/>
      <c r="JDN59" s="153"/>
      <c r="JDO59" s="153"/>
      <c r="JDP59" s="153"/>
      <c r="JDQ59" s="153"/>
      <c r="JDR59" s="153"/>
      <c r="JDS59" s="153"/>
      <c r="JDT59" s="153"/>
      <c r="JDU59" s="153"/>
      <c r="JDV59" s="153"/>
      <c r="JDW59" s="153"/>
      <c r="JDX59" s="153"/>
      <c r="JDY59" s="153"/>
      <c r="JDZ59" s="153"/>
      <c r="JEA59" s="153"/>
      <c r="JEB59" s="153"/>
      <c r="JEC59" s="153"/>
      <c r="JED59" s="153"/>
      <c r="JEE59" s="153"/>
      <c r="JEF59" s="153"/>
      <c r="JEG59" s="153"/>
      <c r="JEH59" s="153"/>
      <c r="JEI59" s="153"/>
      <c r="JEJ59" s="153"/>
      <c r="JEK59" s="153"/>
      <c r="JEL59" s="153"/>
      <c r="JEM59" s="153"/>
      <c r="JEN59" s="153"/>
      <c r="JEO59" s="153"/>
      <c r="JEP59" s="153"/>
      <c r="JEQ59" s="153"/>
      <c r="JER59" s="153"/>
      <c r="JES59" s="153"/>
      <c r="JET59" s="153"/>
      <c r="JEU59" s="153"/>
      <c r="JEV59" s="153"/>
      <c r="JEW59" s="153"/>
      <c r="JEX59" s="153"/>
      <c r="JEY59" s="153"/>
      <c r="JEZ59" s="153"/>
      <c r="JFA59" s="153"/>
      <c r="JFB59" s="153"/>
      <c r="JFC59" s="153"/>
      <c r="JFD59" s="153"/>
      <c r="JFE59" s="153"/>
      <c r="JFF59" s="153"/>
      <c r="JFG59" s="153"/>
      <c r="JFH59" s="153"/>
      <c r="JFI59" s="153"/>
      <c r="JFJ59" s="153"/>
      <c r="JFK59" s="153"/>
      <c r="JFL59" s="153"/>
      <c r="JFM59" s="153"/>
      <c r="JFN59" s="153"/>
      <c r="JFO59" s="153"/>
      <c r="JFP59" s="153"/>
      <c r="JFQ59" s="153"/>
      <c r="JFR59" s="153"/>
      <c r="JFS59" s="153"/>
      <c r="JFT59" s="153"/>
      <c r="JFU59" s="153"/>
      <c r="JFV59" s="153"/>
      <c r="JFW59" s="153"/>
      <c r="JFX59" s="153"/>
      <c r="JFY59" s="153"/>
      <c r="JFZ59" s="153"/>
      <c r="JGA59" s="153"/>
      <c r="JGB59" s="153"/>
      <c r="JGC59" s="153"/>
      <c r="JGD59" s="153"/>
      <c r="JGE59" s="153"/>
      <c r="JGF59" s="153"/>
      <c r="JGG59" s="153"/>
      <c r="JGH59" s="153"/>
      <c r="JGI59" s="153"/>
      <c r="JGJ59" s="153"/>
      <c r="JGK59" s="153"/>
      <c r="JGL59" s="153"/>
      <c r="JGM59" s="153"/>
      <c r="JGN59" s="153"/>
      <c r="JGO59" s="153"/>
      <c r="JGP59" s="153"/>
      <c r="JGQ59" s="153"/>
      <c r="JGR59" s="153"/>
      <c r="JGS59" s="153"/>
      <c r="JGT59" s="153"/>
      <c r="JGU59" s="153"/>
      <c r="JGV59" s="153"/>
      <c r="JGW59" s="153"/>
      <c r="JGX59" s="153"/>
      <c r="JGY59" s="153"/>
      <c r="JGZ59" s="153"/>
      <c r="JHA59" s="153"/>
      <c r="JHB59" s="153"/>
      <c r="JHC59" s="153"/>
      <c r="JHD59" s="153"/>
      <c r="JHE59" s="153"/>
      <c r="JHF59" s="153"/>
      <c r="JHG59" s="153"/>
      <c r="JHH59" s="153"/>
      <c r="JHI59" s="153"/>
      <c r="JHJ59" s="153"/>
      <c r="JHK59" s="153"/>
      <c r="JHL59" s="153"/>
      <c r="JHM59" s="153"/>
      <c r="JHN59" s="153"/>
      <c r="JHO59" s="153"/>
      <c r="JHP59" s="153"/>
      <c r="JHQ59" s="153"/>
      <c r="JHR59" s="153"/>
      <c r="JHS59" s="153"/>
      <c r="JHT59" s="153"/>
      <c r="JHU59" s="153"/>
      <c r="JHV59" s="153"/>
      <c r="JHW59" s="153"/>
      <c r="JHX59" s="153"/>
      <c r="JHY59" s="153"/>
      <c r="JHZ59" s="153"/>
      <c r="JIA59" s="153"/>
      <c r="JIB59" s="153"/>
      <c r="JIC59" s="153"/>
      <c r="JID59" s="153"/>
      <c r="JIE59" s="153"/>
      <c r="JIF59" s="153"/>
      <c r="JIG59" s="153"/>
      <c r="JIH59" s="153"/>
      <c r="JII59" s="153"/>
      <c r="JIJ59" s="153"/>
      <c r="JIK59" s="153"/>
      <c r="JIL59" s="153"/>
      <c r="JIM59" s="153"/>
      <c r="JIN59" s="153"/>
      <c r="JIO59" s="153"/>
      <c r="JIP59" s="153"/>
      <c r="JIQ59" s="153"/>
      <c r="JIR59" s="153"/>
      <c r="JIS59" s="153"/>
      <c r="JIT59" s="153"/>
      <c r="JIU59" s="153"/>
      <c r="JIV59" s="153"/>
      <c r="JIW59" s="153"/>
      <c r="JIX59" s="153"/>
      <c r="JIY59" s="153"/>
      <c r="JIZ59" s="153"/>
      <c r="JJA59" s="153"/>
      <c r="JJB59" s="153"/>
      <c r="JJC59" s="153"/>
      <c r="JJD59" s="153"/>
      <c r="JJE59" s="153"/>
      <c r="JJF59" s="153"/>
      <c r="JJG59" s="153"/>
      <c r="JJH59" s="153"/>
      <c r="JJI59" s="153"/>
      <c r="JJJ59" s="153"/>
      <c r="JJK59" s="153"/>
      <c r="JJL59" s="153"/>
      <c r="JJM59" s="153"/>
      <c r="JJN59" s="153"/>
      <c r="JJO59" s="153"/>
      <c r="JJP59" s="153"/>
      <c r="JJQ59" s="153"/>
      <c r="JJR59" s="153"/>
      <c r="JJS59" s="153"/>
      <c r="JJT59" s="153"/>
      <c r="JJU59" s="153"/>
      <c r="JJV59" s="153"/>
      <c r="JJW59" s="153"/>
      <c r="JJX59" s="153"/>
      <c r="JJY59" s="153"/>
      <c r="JJZ59" s="153"/>
      <c r="JKA59" s="153"/>
      <c r="JKB59" s="153"/>
      <c r="JKC59" s="153"/>
      <c r="JKD59" s="153"/>
      <c r="JKE59" s="153"/>
      <c r="JKF59" s="153"/>
      <c r="JKG59" s="153"/>
      <c r="JKH59" s="153"/>
      <c r="JKI59" s="153"/>
      <c r="JKJ59" s="153"/>
      <c r="JKK59" s="153"/>
      <c r="JKL59" s="153"/>
      <c r="JKM59" s="153"/>
      <c r="JKN59" s="153"/>
      <c r="JKO59" s="153"/>
      <c r="JKP59" s="153"/>
      <c r="JKQ59" s="153"/>
      <c r="JKR59" s="153"/>
      <c r="JKS59" s="153"/>
      <c r="JKT59" s="153"/>
      <c r="JKU59" s="153"/>
      <c r="JKV59" s="153"/>
      <c r="JKW59" s="153"/>
      <c r="JKX59" s="153"/>
      <c r="JKY59" s="153"/>
      <c r="JKZ59" s="153"/>
      <c r="JLA59" s="153"/>
      <c r="JLB59" s="153"/>
      <c r="JLC59" s="153"/>
      <c r="JLD59" s="153"/>
      <c r="JLE59" s="153"/>
      <c r="JLF59" s="153"/>
      <c r="JLG59" s="153"/>
      <c r="JLH59" s="153"/>
      <c r="JLI59" s="153"/>
      <c r="JLJ59" s="153"/>
      <c r="JLK59" s="153"/>
      <c r="JLL59" s="153"/>
      <c r="JLM59" s="153"/>
      <c r="JLN59" s="153"/>
      <c r="JLO59" s="153"/>
      <c r="JLP59" s="153"/>
      <c r="JLQ59" s="153"/>
      <c r="JLR59" s="153"/>
      <c r="JLS59" s="153"/>
      <c r="JLT59" s="153"/>
      <c r="JLU59" s="153"/>
      <c r="JLV59" s="153"/>
      <c r="JLW59" s="153"/>
      <c r="JLX59" s="153"/>
      <c r="JLY59" s="153"/>
      <c r="JLZ59" s="153"/>
      <c r="JMA59" s="153"/>
      <c r="JMB59" s="153"/>
      <c r="JMC59" s="153"/>
      <c r="JMD59" s="153"/>
      <c r="JME59" s="153"/>
      <c r="JMF59" s="153"/>
      <c r="JMG59" s="153"/>
      <c r="JMH59" s="153"/>
      <c r="JMI59" s="153"/>
      <c r="JMJ59" s="153"/>
      <c r="JMK59" s="153"/>
      <c r="JML59" s="153"/>
      <c r="JMM59" s="153"/>
      <c r="JMN59" s="153"/>
      <c r="JMO59" s="153"/>
      <c r="JMP59" s="153"/>
      <c r="JMQ59" s="153"/>
      <c r="JMR59" s="153"/>
      <c r="JMS59" s="153"/>
      <c r="JMT59" s="153"/>
      <c r="JMU59" s="153"/>
      <c r="JMV59" s="153"/>
      <c r="JMW59" s="153"/>
      <c r="JMX59" s="153"/>
      <c r="JMY59" s="153"/>
      <c r="JMZ59" s="153"/>
      <c r="JNA59" s="153"/>
      <c r="JNB59" s="153"/>
      <c r="JNC59" s="153"/>
      <c r="JND59" s="153"/>
      <c r="JNE59" s="153"/>
      <c r="JNF59" s="153"/>
      <c r="JNG59" s="153"/>
      <c r="JNH59" s="153"/>
      <c r="JNI59" s="153"/>
      <c r="JNJ59" s="153"/>
      <c r="JNK59" s="153"/>
      <c r="JNL59" s="153"/>
      <c r="JNM59" s="153"/>
      <c r="JNN59" s="153"/>
      <c r="JNO59" s="153"/>
      <c r="JNP59" s="153"/>
      <c r="JNQ59" s="153"/>
      <c r="JNR59" s="153"/>
      <c r="JNS59" s="153"/>
      <c r="JNT59" s="153"/>
      <c r="JNU59" s="153"/>
      <c r="JNV59" s="153"/>
      <c r="JNW59" s="153"/>
      <c r="JNX59" s="153"/>
      <c r="JNY59" s="153"/>
      <c r="JNZ59" s="153"/>
      <c r="JOA59" s="153"/>
      <c r="JOB59" s="153"/>
      <c r="JOC59" s="153"/>
      <c r="JOD59" s="153"/>
      <c r="JOE59" s="153"/>
      <c r="JOF59" s="153"/>
      <c r="JOG59" s="153"/>
      <c r="JOH59" s="153"/>
      <c r="JOI59" s="153"/>
      <c r="JOJ59" s="153"/>
      <c r="JOK59" s="153"/>
      <c r="JOL59" s="153"/>
      <c r="JOM59" s="153"/>
      <c r="JON59" s="153"/>
      <c r="JOO59" s="153"/>
      <c r="JOP59" s="153"/>
      <c r="JOQ59" s="153"/>
      <c r="JOR59" s="153"/>
      <c r="JOS59" s="153"/>
      <c r="JOT59" s="153"/>
      <c r="JOU59" s="153"/>
      <c r="JOV59" s="153"/>
      <c r="JOW59" s="153"/>
      <c r="JOX59" s="153"/>
      <c r="JOY59" s="153"/>
      <c r="JOZ59" s="153"/>
      <c r="JPA59" s="153"/>
      <c r="JPB59" s="153"/>
      <c r="JPC59" s="153"/>
      <c r="JPD59" s="153"/>
      <c r="JPE59" s="153"/>
      <c r="JPF59" s="153"/>
      <c r="JPG59" s="153"/>
      <c r="JPH59" s="153"/>
      <c r="JPI59" s="153"/>
      <c r="JPJ59" s="153"/>
      <c r="JPK59" s="153"/>
      <c r="JPL59" s="153"/>
      <c r="JPM59" s="153"/>
      <c r="JPN59" s="153"/>
      <c r="JPO59" s="153"/>
      <c r="JPP59" s="153"/>
      <c r="JPQ59" s="153"/>
      <c r="JPR59" s="153"/>
      <c r="JPS59" s="153"/>
      <c r="JPT59" s="153"/>
      <c r="JPU59" s="153"/>
      <c r="JPV59" s="153"/>
      <c r="JPW59" s="153"/>
      <c r="JPX59" s="153"/>
      <c r="JPY59" s="153"/>
      <c r="JPZ59" s="153"/>
      <c r="JQA59" s="153"/>
      <c r="JQB59" s="153"/>
      <c r="JQC59" s="153"/>
      <c r="JQD59" s="153"/>
      <c r="JQE59" s="153"/>
      <c r="JQF59" s="153"/>
      <c r="JQG59" s="153"/>
      <c r="JQH59" s="153"/>
      <c r="JQI59" s="153"/>
      <c r="JQJ59" s="153"/>
      <c r="JQK59" s="153"/>
      <c r="JQL59" s="153"/>
      <c r="JQM59" s="153"/>
      <c r="JQN59" s="153"/>
      <c r="JQO59" s="153"/>
      <c r="JQP59" s="153"/>
      <c r="JQQ59" s="153"/>
      <c r="JQR59" s="153"/>
      <c r="JQS59" s="153"/>
      <c r="JQT59" s="153"/>
      <c r="JQU59" s="153"/>
      <c r="JQV59" s="153"/>
      <c r="JQW59" s="153"/>
      <c r="JQX59" s="153"/>
      <c r="JQY59" s="153"/>
      <c r="JQZ59" s="153"/>
      <c r="JRA59" s="153"/>
      <c r="JRB59" s="153"/>
      <c r="JRC59" s="153"/>
      <c r="JRD59" s="153"/>
      <c r="JRE59" s="153"/>
      <c r="JRF59" s="153"/>
      <c r="JRG59" s="153"/>
      <c r="JRH59" s="153"/>
      <c r="JRI59" s="153"/>
      <c r="JRJ59" s="153"/>
      <c r="JRK59" s="153"/>
      <c r="JRL59" s="153"/>
      <c r="JRM59" s="153"/>
      <c r="JRN59" s="153"/>
      <c r="JRO59" s="153"/>
      <c r="JRP59" s="153"/>
      <c r="JRQ59" s="153"/>
      <c r="JRR59" s="153"/>
      <c r="JRS59" s="153"/>
      <c r="JRT59" s="153"/>
      <c r="JRU59" s="153"/>
      <c r="JRV59" s="153"/>
      <c r="JRW59" s="153"/>
      <c r="JRX59" s="153"/>
      <c r="JRY59" s="153"/>
      <c r="JRZ59" s="153"/>
      <c r="JSA59" s="153"/>
      <c r="JSB59" s="153"/>
      <c r="JSC59" s="153"/>
      <c r="JSD59" s="153"/>
      <c r="JSE59" s="153"/>
      <c r="JSF59" s="153"/>
      <c r="JSG59" s="153"/>
      <c r="JSH59" s="153"/>
      <c r="JSI59" s="153"/>
      <c r="JSJ59" s="153"/>
      <c r="JSK59" s="153"/>
      <c r="JSL59" s="153"/>
      <c r="JSM59" s="153"/>
      <c r="JSN59" s="153"/>
      <c r="JSO59" s="153"/>
      <c r="JSP59" s="153"/>
      <c r="JSQ59" s="153"/>
      <c r="JSR59" s="153"/>
      <c r="JSS59" s="153"/>
      <c r="JST59" s="153"/>
      <c r="JSU59" s="153"/>
      <c r="JSV59" s="153"/>
      <c r="JSW59" s="153"/>
      <c r="JSX59" s="153"/>
      <c r="JSY59" s="153"/>
      <c r="JSZ59" s="153"/>
      <c r="JTA59" s="153"/>
      <c r="JTB59" s="153"/>
      <c r="JTC59" s="153"/>
      <c r="JTD59" s="153"/>
      <c r="JTE59" s="153"/>
      <c r="JTF59" s="153"/>
      <c r="JTG59" s="153"/>
      <c r="JTH59" s="153"/>
      <c r="JTI59" s="153"/>
      <c r="JTJ59" s="153"/>
      <c r="JTK59" s="153"/>
      <c r="JTL59" s="153"/>
      <c r="JTM59" s="153"/>
      <c r="JTN59" s="153"/>
      <c r="JTO59" s="153"/>
      <c r="JTP59" s="153"/>
      <c r="JTQ59" s="153"/>
      <c r="JTR59" s="153"/>
      <c r="JTS59" s="153"/>
      <c r="JTT59" s="153"/>
      <c r="JTU59" s="153"/>
      <c r="JTV59" s="153"/>
      <c r="JTW59" s="153"/>
      <c r="JTX59" s="153"/>
      <c r="JTY59" s="153"/>
      <c r="JTZ59" s="153"/>
      <c r="JUA59" s="153"/>
      <c r="JUB59" s="153"/>
      <c r="JUC59" s="153"/>
      <c r="JUD59" s="153"/>
      <c r="JUE59" s="153"/>
      <c r="JUF59" s="153"/>
      <c r="JUG59" s="153"/>
      <c r="JUH59" s="153"/>
      <c r="JUI59" s="153"/>
      <c r="JUJ59" s="153"/>
      <c r="JUK59" s="153"/>
      <c r="JUL59" s="153"/>
      <c r="JUM59" s="153"/>
      <c r="JUN59" s="153"/>
      <c r="JUO59" s="153"/>
      <c r="JUP59" s="153"/>
      <c r="JUQ59" s="153"/>
      <c r="JUR59" s="153"/>
      <c r="JUS59" s="153"/>
      <c r="JUT59" s="153"/>
      <c r="JUU59" s="153"/>
      <c r="JUV59" s="153"/>
      <c r="JUW59" s="153"/>
      <c r="JUX59" s="153"/>
      <c r="JUY59" s="153"/>
      <c r="JUZ59" s="153"/>
      <c r="JVA59" s="153"/>
      <c r="JVB59" s="153"/>
      <c r="JVC59" s="153"/>
      <c r="JVD59" s="153"/>
      <c r="JVE59" s="153"/>
      <c r="JVF59" s="153"/>
      <c r="JVG59" s="153"/>
      <c r="JVH59" s="153"/>
      <c r="JVI59" s="153"/>
      <c r="JVJ59" s="153"/>
      <c r="JVK59" s="153"/>
      <c r="JVL59" s="153"/>
      <c r="JVM59" s="153"/>
      <c r="JVN59" s="153"/>
      <c r="JVO59" s="153"/>
      <c r="JVP59" s="153"/>
      <c r="JVQ59" s="153"/>
      <c r="JVR59" s="153"/>
      <c r="JVS59" s="153"/>
      <c r="JVT59" s="153"/>
      <c r="JVU59" s="153"/>
      <c r="JVV59" s="153"/>
      <c r="JVW59" s="153"/>
      <c r="JVX59" s="153"/>
      <c r="JVY59" s="153"/>
      <c r="JVZ59" s="153"/>
      <c r="JWA59" s="153"/>
      <c r="JWB59" s="153"/>
      <c r="JWC59" s="153"/>
      <c r="JWD59" s="153"/>
      <c r="JWE59" s="153"/>
      <c r="JWF59" s="153"/>
      <c r="JWG59" s="153"/>
      <c r="JWH59" s="153"/>
      <c r="JWI59" s="153"/>
      <c r="JWJ59" s="153"/>
      <c r="JWK59" s="153"/>
      <c r="JWL59" s="153"/>
      <c r="JWM59" s="153"/>
      <c r="JWN59" s="153"/>
      <c r="JWO59" s="153"/>
      <c r="JWP59" s="153"/>
      <c r="JWQ59" s="153"/>
      <c r="JWR59" s="153"/>
      <c r="JWS59" s="153"/>
      <c r="JWT59" s="153"/>
      <c r="JWU59" s="153"/>
      <c r="JWV59" s="153"/>
      <c r="JWW59" s="153"/>
      <c r="JWX59" s="153"/>
      <c r="JWY59" s="153"/>
      <c r="JWZ59" s="153"/>
      <c r="JXA59" s="153"/>
      <c r="JXB59" s="153"/>
      <c r="JXC59" s="153"/>
      <c r="JXD59" s="153"/>
      <c r="JXE59" s="153"/>
      <c r="JXF59" s="153"/>
      <c r="JXG59" s="153"/>
      <c r="JXH59" s="153"/>
      <c r="JXI59" s="153"/>
      <c r="JXJ59" s="153"/>
      <c r="JXK59" s="153"/>
      <c r="JXL59" s="153"/>
      <c r="JXM59" s="153"/>
      <c r="JXN59" s="153"/>
      <c r="JXO59" s="153"/>
      <c r="JXP59" s="153"/>
      <c r="JXQ59" s="153"/>
      <c r="JXR59" s="153"/>
      <c r="JXS59" s="153"/>
      <c r="JXT59" s="153"/>
      <c r="JXU59" s="153"/>
      <c r="JXV59" s="153"/>
      <c r="JXW59" s="153"/>
      <c r="JXX59" s="153"/>
      <c r="JXY59" s="153"/>
      <c r="JXZ59" s="153"/>
      <c r="JYA59" s="153"/>
      <c r="JYB59" s="153"/>
      <c r="JYC59" s="153"/>
      <c r="JYD59" s="153"/>
      <c r="JYE59" s="153"/>
      <c r="JYF59" s="153"/>
      <c r="JYG59" s="153"/>
      <c r="JYH59" s="153"/>
      <c r="JYI59" s="153"/>
      <c r="JYJ59" s="153"/>
      <c r="JYK59" s="153"/>
      <c r="JYL59" s="153"/>
      <c r="JYM59" s="153"/>
      <c r="JYN59" s="153"/>
      <c r="JYO59" s="153"/>
      <c r="JYP59" s="153"/>
      <c r="JYQ59" s="153"/>
      <c r="JYR59" s="153"/>
      <c r="JYS59" s="153"/>
      <c r="JYT59" s="153"/>
      <c r="JYU59" s="153"/>
      <c r="JYV59" s="153"/>
      <c r="JYW59" s="153"/>
      <c r="JYX59" s="153"/>
      <c r="JYY59" s="153"/>
      <c r="JYZ59" s="153"/>
      <c r="JZA59" s="153"/>
      <c r="JZB59" s="153"/>
      <c r="JZC59" s="153"/>
      <c r="JZD59" s="153"/>
      <c r="JZE59" s="153"/>
      <c r="JZF59" s="153"/>
      <c r="JZG59" s="153"/>
      <c r="JZH59" s="153"/>
      <c r="JZI59" s="153"/>
      <c r="JZJ59" s="153"/>
      <c r="JZK59" s="153"/>
      <c r="JZL59" s="153"/>
      <c r="JZM59" s="153"/>
      <c r="JZN59" s="153"/>
      <c r="JZO59" s="153"/>
      <c r="JZP59" s="153"/>
      <c r="JZQ59" s="153"/>
      <c r="JZR59" s="153"/>
      <c r="JZS59" s="153"/>
      <c r="JZT59" s="153"/>
      <c r="JZU59" s="153"/>
      <c r="JZV59" s="153"/>
      <c r="JZW59" s="153"/>
      <c r="JZX59" s="153"/>
      <c r="JZY59" s="153"/>
      <c r="JZZ59" s="153"/>
      <c r="KAA59" s="153"/>
      <c r="KAB59" s="153"/>
      <c r="KAC59" s="153"/>
      <c r="KAD59" s="153"/>
      <c r="KAE59" s="153"/>
      <c r="KAF59" s="153"/>
      <c r="KAG59" s="153"/>
      <c r="KAH59" s="153"/>
      <c r="KAI59" s="153"/>
      <c r="KAJ59" s="153"/>
      <c r="KAK59" s="153"/>
      <c r="KAL59" s="153"/>
      <c r="KAM59" s="153"/>
      <c r="KAN59" s="153"/>
      <c r="KAO59" s="153"/>
      <c r="KAP59" s="153"/>
      <c r="KAQ59" s="153"/>
      <c r="KAR59" s="153"/>
      <c r="KAS59" s="153"/>
      <c r="KAT59" s="153"/>
      <c r="KAU59" s="153"/>
      <c r="KAV59" s="153"/>
      <c r="KAW59" s="153"/>
      <c r="KAX59" s="153"/>
      <c r="KAY59" s="153"/>
      <c r="KAZ59" s="153"/>
      <c r="KBA59" s="153"/>
      <c r="KBB59" s="153"/>
      <c r="KBC59" s="153"/>
      <c r="KBD59" s="153"/>
      <c r="KBE59" s="153"/>
      <c r="KBF59" s="153"/>
      <c r="KBG59" s="153"/>
      <c r="KBH59" s="153"/>
      <c r="KBI59" s="153"/>
      <c r="KBJ59" s="153"/>
      <c r="KBK59" s="153"/>
      <c r="KBL59" s="153"/>
      <c r="KBM59" s="153"/>
      <c r="KBN59" s="153"/>
      <c r="KBO59" s="153"/>
      <c r="KBP59" s="153"/>
      <c r="KBQ59" s="153"/>
      <c r="KBR59" s="153"/>
      <c r="KBS59" s="153"/>
      <c r="KBT59" s="153"/>
      <c r="KBU59" s="153"/>
      <c r="KBV59" s="153"/>
      <c r="KBW59" s="153"/>
      <c r="KBX59" s="153"/>
      <c r="KBY59" s="153"/>
      <c r="KBZ59" s="153"/>
      <c r="KCA59" s="153"/>
      <c r="KCB59" s="153"/>
      <c r="KCC59" s="153"/>
      <c r="KCD59" s="153"/>
      <c r="KCE59" s="153"/>
      <c r="KCF59" s="153"/>
      <c r="KCG59" s="153"/>
      <c r="KCH59" s="153"/>
      <c r="KCI59" s="153"/>
      <c r="KCJ59" s="153"/>
      <c r="KCK59" s="153"/>
      <c r="KCL59" s="153"/>
      <c r="KCM59" s="153"/>
      <c r="KCN59" s="153"/>
      <c r="KCO59" s="153"/>
      <c r="KCP59" s="153"/>
      <c r="KCQ59" s="153"/>
      <c r="KCR59" s="153"/>
      <c r="KCS59" s="153"/>
      <c r="KCT59" s="153"/>
      <c r="KCU59" s="153"/>
      <c r="KCV59" s="153"/>
      <c r="KCW59" s="153"/>
      <c r="KCX59" s="153"/>
      <c r="KCY59" s="153"/>
      <c r="KCZ59" s="153"/>
      <c r="KDA59" s="153"/>
      <c r="KDB59" s="153"/>
      <c r="KDC59" s="153"/>
      <c r="KDD59" s="153"/>
      <c r="KDE59" s="153"/>
      <c r="KDF59" s="153"/>
      <c r="KDG59" s="153"/>
      <c r="KDH59" s="153"/>
      <c r="KDI59" s="153"/>
      <c r="KDJ59" s="153"/>
      <c r="KDK59" s="153"/>
      <c r="KDL59" s="153"/>
      <c r="KDM59" s="153"/>
      <c r="KDN59" s="153"/>
      <c r="KDO59" s="153"/>
      <c r="KDP59" s="153"/>
      <c r="KDQ59" s="153"/>
      <c r="KDR59" s="153"/>
      <c r="KDS59" s="153"/>
      <c r="KDT59" s="153"/>
      <c r="KDU59" s="153"/>
      <c r="KDV59" s="153"/>
      <c r="KDW59" s="153"/>
      <c r="KDX59" s="153"/>
      <c r="KDY59" s="153"/>
      <c r="KDZ59" s="153"/>
      <c r="KEA59" s="153"/>
      <c r="KEB59" s="153"/>
      <c r="KEC59" s="153"/>
      <c r="KED59" s="153"/>
      <c r="KEE59" s="153"/>
      <c r="KEF59" s="153"/>
      <c r="KEG59" s="153"/>
      <c r="KEH59" s="153"/>
      <c r="KEI59" s="153"/>
      <c r="KEJ59" s="153"/>
      <c r="KEK59" s="153"/>
      <c r="KEL59" s="153"/>
      <c r="KEM59" s="153"/>
      <c r="KEN59" s="153"/>
      <c r="KEO59" s="153"/>
      <c r="KEP59" s="153"/>
      <c r="KEQ59" s="153"/>
      <c r="KER59" s="153"/>
      <c r="KES59" s="153"/>
      <c r="KET59" s="153"/>
      <c r="KEU59" s="153"/>
      <c r="KEV59" s="153"/>
      <c r="KEW59" s="153"/>
      <c r="KEX59" s="153"/>
      <c r="KEY59" s="153"/>
      <c r="KEZ59" s="153"/>
      <c r="KFA59" s="153"/>
      <c r="KFB59" s="153"/>
      <c r="KFC59" s="153"/>
      <c r="KFD59" s="153"/>
      <c r="KFE59" s="153"/>
      <c r="KFF59" s="153"/>
      <c r="KFG59" s="153"/>
      <c r="KFH59" s="153"/>
      <c r="KFI59" s="153"/>
      <c r="KFJ59" s="153"/>
      <c r="KFK59" s="153"/>
      <c r="KFL59" s="153"/>
      <c r="KFM59" s="153"/>
      <c r="KFN59" s="153"/>
      <c r="KFO59" s="153"/>
      <c r="KFP59" s="153"/>
      <c r="KFQ59" s="153"/>
      <c r="KFR59" s="153"/>
      <c r="KFS59" s="153"/>
      <c r="KFT59" s="153"/>
      <c r="KFU59" s="153"/>
      <c r="KFV59" s="153"/>
      <c r="KFW59" s="153"/>
      <c r="KFX59" s="153"/>
      <c r="KFY59" s="153"/>
      <c r="KFZ59" s="153"/>
      <c r="KGA59" s="153"/>
      <c r="KGB59" s="153"/>
      <c r="KGC59" s="153"/>
      <c r="KGD59" s="153"/>
      <c r="KGE59" s="153"/>
      <c r="KGF59" s="153"/>
      <c r="KGG59" s="153"/>
      <c r="KGH59" s="153"/>
      <c r="KGI59" s="153"/>
      <c r="KGJ59" s="153"/>
      <c r="KGK59" s="153"/>
      <c r="KGL59" s="153"/>
      <c r="KGM59" s="153"/>
      <c r="KGN59" s="153"/>
      <c r="KGO59" s="153"/>
      <c r="KGP59" s="153"/>
      <c r="KGQ59" s="153"/>
      <c r="KGR59" s="153"/>
      <c r="KGS59" s="153"/>
      <c r="KGT59" s="153"/>
      <c r="KGU59" s="153"/>
      <c r="KGV59" s="153"/>
      <c r="KGW59" s="153"/>
      <c r="KGX59" s="153"/>
      <c r="KGY59" s="153"/>
      <c r="KGZ59" s="153"/>
      <c r="KHA59" s="153"/>
      <c r="KHB59" s="153"/>
      <c r="KHC59" s="153"/>
      <c r="KHD59" s="153"/>
      <c r="KHE59" s="153"/>
      <c r="KHF59" s="153"/>
      <c r="KHG59" s="153"/>
      <c r="KHH59" s="153"/>
      <c r="KHI59" s="153"/>
      <c r="KHJ59" s="153"/>
      <c r="KHK59" s="153"/>
      <c r="KHL59" s="153"/>
      <c r="KHM59" s="153"/>
      <c r="KHN59" s="153"/>
      <c r="KHO59" s="153"/>
      <c r="KHP59" s="153"/>
      <c r="KHQ59" s="153"/>
      <c r="KHR59" s="153"/>
      <c r="KHS59" s="153"/>
      <c r="KHT59" s="153"/>
      <c r="KHU59" s="153"/>
      <c r="KHV59" s="153"/>
      <c r="KHW59" s="153"/>
      <c r="KHX59" s="153"/>
      <c r="KHY59" s="153"/>
      <c r="KHZ59" s="153"/>
      <c r="KIA59" s="153"/>
      <c r="KIB59" s="153"/>
      <c r="KIC59" s="153"/>
      <c r="KID59" s="153"/>
      <c r="KIE59" s="153"/>
      <c r="KIF59" s="153"/>
      <c r="KIG59" s="153"/>
      <c r="KIH59" s="153"/>
      <c r="KII59" s="153"/>
      <c r="KIJ59" s="153"/>
      <c r="KIK59" s="153"/>
      <c r="KIL59" s="153"/>
      <c r="KIM59" s="153"/>
      <c r="KIN59" s="153"/>
      <c r="KIO59" s="153"/>
      <c r="KIP59" s="153"/>
      <c r="KIQ59" s="153"/>
      <c r="KIR59" s="153"/>
      <c r="KIS59" s="153"/>
      <c r="KIT59" s="153"/>
      <c r="KIU59" s="153"/>
      <c r="KIV59" s="153"/>
      <c r="KIW59" s="153"/>
      <c r="KIX59" s="153"/>
      <c r="KIY59" s="153"/>
      <c r="KIZ59" s="153"/>
      <c r="KJA59" s="153"/>
      <c r="KJB59" s="153"/>
      <c r="KJC59" s="153"/>
      <c r="KJD59" s="153"/>
      <c r="KJE59" s="153"/>
      <c r="KJF59" s="153"/>
      <c r="KJG59" s="153"/>
      <c r="KJH59" s="153"/>
      <c r="KJI59" s="153"/>
      <c r="KJJ59" s="153"/>
      <c r="KJK59" s="153"/>
      <c r="KJL59" s="153"/>
      <c r="KJM59" s="153"/>
      <c r="KJN59" s="153"/>
      <c r="KJO59" s="153"/>
      <c r="KJP59" s="153"/>
      <c r="KJQ59" s="153"/>
      <c r="KJR59" s="153"/>
      <c r="KJS59" s="153"/>
      <c r="KJT59" s="153"/>
      <c r="KJU59" s="153"/>
      <c r="KJV59" s="153"/>
      <c r="KJW59" s="153"/>
      <c r="KJX59" s="153"/>
      <c r="KJY59" s="153"/>
      <c r="KJZ59" s="153"/>
      <c r="KKA59" s="153"/>
      <c r="KKB59" s="153"/>
      <c r="KKC59" s="153"/>
      <c r="KKD59" s="153"/>
      <c r="KKE59" s="153"/>
      <c r="KKF59" s="153"/>
      <c r="KKG59" s="153"/>
      <c r="KKH59" s="153"/>
      <c r="KKI59" s="153"/>
      <c r="KKJ59" s="153"/>
      <c r="KKK59" s="153"/>
      <c r="KKL59" s="153"/>
      <c r="KKM59" s="153"/>
      <c r="KKN59" s="153"/>
      <c r="KKO59" s="153"/>
      <c r="KKP59" s="153"/>
      <c r="KKQ59" s="153"/>
      <c r="KKR59" s="153"/>
      <c r="KKS59" s="153"/>
      <c r="KKT59" s="153"/>
      <c r="KKU59" s="153"/>
      <c r="KKV59" s="153"/>
      <c r="KKW59" s="153"/>
      <c r="KKX59" s="153"/>
      <c r="KKY59" s="153"/>
      <c r="KKZ59" s="153"/>
      <c r="KLA59" s="153"/>
      <c r="KLB59" s="153"/>
      <c r="KLC59" s="153"/>
      <c r="KLD59" s="153"/>
      <c r="KLE59" s="153"/>
      <c r="KLF59" s="153"/>
      <c r="KLG59" s="153"/>
      <c r="KLH59" s="153"/>
      <c r="KLI59" s="153"/>
      <c r="KLJ59" s="153"/>
      <c r="KLK59" s="153"/>
      <c r="KLL59" s="153"/>
      <c r="KLM59" s="153"/>
      <c r="KLN59" s="153"/>
      <c r="KLO59" s="153"/>
      <c r="KLP59" s="153"/>
      <c r="KLQ59" s="153"/>
      <c r="KLR59" s="153"/>
      <c r="KLS59" s="153"/>
      <c r="KLT59" s="153"/>
      <c r="KLU59" s="153"/>
      <c r="KLV59" s="153"/>
      <c r="KLW59" s="153"/>
      <c r="KLX59" s="153"/>
      <c r="KLY59" s="153"/>
      <c r="KLZ59" s="153"/>
      <c r="KMA59" s="153"/>
      <c r="KMB59" s="153"/>
      <c r="KMC59" s="153"/>
      <c r="KMD59" s="153"/>
      <c r="KME59" s="153"/>
      <c r="KMF59" s="153"/>
      <c r="KMG59" s="153"/>
      <c r="KMH59" s="153"/>
      <c r="KMI59" s="153"/>
      <c r="KMJ59" s="153"/>
      <c r="KMK59" s="153"/>
      <c r="KML59" s="153"/>
      <c r="KMM59" s="153"/>
      <c r="KMN59" s="153"/>
      <c r="KMO59" s="153"/>
      <c r="KMP59" s="153"/>
      <c r="KMQ59" s="153"/>
      <c r="KMR59" s="153"/>
      <c r="KMS59" s="153"/>
      <c r="KMT59" s="153"/>
      <c r="KMU59" s="153"/>
      <c r="KMV59" s="153"/>
      <c r="KMW59" s="153"/>
      <c r="KMX59" s="153"/>
      <c r="KMY59" s="153"/>
      <c r="KMZ59" s="153"/>
      <c r="KNA59" s="153"/>
      <c r="KNB59" s="153"/>
      <c r="KNC59" s="153"/>
      <c r="KND59" s="153"/>
      <c r="KNE59" s="153"/>
      <c r="KNF59" s="153"/>
      <c r="KNG59" s="153"/>
      <c r="KNH59" s="153"/>
      <c r="KNI59" s="153"/>
      <c r="KNJ59" s="153"/>
      <c r="KNK59" s="153"/>
      <c r="KNL59" s="153"/>
      <c r="KNM59" s="153"/>
      <c r="KNN59" s="153"/>
      <c r="KNO59" s="153"/>
      <c r="KNP59" s="153"/>
      <c r="KNQ59" s="153"/>
      <c r="KNR59" s="153"/>
      <c r="KNS59" s="153"/>
      <c r="KNT59" s="153"/>
      <c r="KNU59" s="153"/>
      <c r="KNV59" s="153"/>
      <c r="KNW59" s="153"/>
      <c r="KNX59" s="153"/>
      <c r="KNY59" s="153"/>
      <c r="KNZ59" s="153"/>
      <c r="KOA59" s="153"/>
      <c r="KOB59" s="153"/>
      <c r="KOC59" s="153"/>
      <c r="KOD59" s="153"/>
      <c r="KOE59" s="153"/>
      <c r="KOF59" s="153"/>
      <c r="KOG59" s="153"/>
      <c r="KOH59" s="153"/>
      <c r="KOI59" s="153"/>
      <c r="KOJ59" s="153"/>
      <c r="KOK59" s="153"/>
      <c r="KOL59" s="153"/>
      <c r="KOM59" s="153"/>
      <c r="KON59" s="153"/>
      <c r="KOO59" s="153"/>
      <c r="KOP59" s="153"/>
      <c r="KOQ59" s="153"/>
      <c r="KOR59" s="153"/>
      <c r="KOS59" s="153"/>
      <c r="KOT59" s="153"/>
      <c r="KOU59" s="153"/>
      <c r="KOV59" s="153"/>
      <c r="KOW59" s="153"/>
      <c r="KOX59" s="153"/>
      <c r="KOY59" s="153"/>
      <c r="KOZ59" s="153"/>
      <c r="KPA59" s="153"/>
      <c r="KPB59" s="153"/>
      <c r="KPC59" s="153"/>
      <c r="KPD59" s="153"/>
      <c r="KPE59" s="153"/>
      <c r="KPF59" s="153"/>
      <c r="KPG59" s="153"/>
      <c r="KPH59" s="153"/>
      <c r="KPI59" s="153"/>
      <c r="KPJ59" s="153"/>
      <c r="KPK59" s="153"/>
      <c r="KPL59" s="153"/>
      <c r="KPM59" s="153"/>
      <c r="KPN59" s="153"/>
      <c r="KPO59" s="153"/>
      <c r="KPP59" s="153"/>
      <c r="KPQ59" s="153"/>
      <c r="KPR59" s="153"/>
      <c r="KPS59" s="153"/>
      <c r="KPT59" s="153"/>
      <c r="KPU59" s="153"/>
      <c r="KPV59" s="153"/>
      <c r="KPW59" s="153"/>
      <c r="KPX59" s="153"/>
      <c r="KPY59" s="153"/>
      <c r="KPZ59" s="153"/>
      <c r="KQA59" s="153"/>
      <c r="KQB59" s="153"/>
      <c r="KQC59" s="153"/>
      <c r="KQD59" s="153"/>
      <c r="KQE59" s="153"/>
      <c r="KQF59" s="153"/>
      <c r="KQG59" s="153"/>
      <c r="KQH59" s="153"/>
      <c r="KQI59" s="153"/>
      <c r="KQJ59" s="153"/>
      <c r="KQK59" s="153"/>
      <c r="KQL59" s="153"/>
      <c r="KQM59" s="153"/>
      <c r="KQN59" s="153"/>
      <c r="KQO59" s="153"/>
      <c r="KQP59" s="153"/>
      <c r="KQQ59" s="153"/>
      <c r="KQR59" s="153"/>
      <c r="KQS59" s="153"/>
      <c r="KQT59" s="153"/>
      <c r="KQU59" s="153"/>
      <c r="KQV59" s="153"/>
      <c r="KQW59" s="153"/>
      <c r="KQX59" s="153"/>
      <c r="KQY59" s="153"/>
      <c r="KQZ59" s="153"/>
      <c r="KRA59" s="153"/>
      <c r="KRB59" s="153"/>
      <c r="KRC59" s="153"/>
      <c r="KRD59" s="153"/>
      <c r="KRE59" s="153"/>
      <c r="KRF59" s="153"/>
      <c r="KRG59" s="153"/>
      <c r="KRH59" s="153"/>
      <c r="KRI59" s="153"/>
      <c r="KRJ59" s="153"/>
      <c r="KRK59" s="153"/>
      <c r="KRL59" s="153"/>
      <c r="KRM59" s="153"/>
      <c r="KRN59" s="153"/>
      <c r="KRO59" s="153"/>
      <c r="KRP59" s="153"/>
      <c r="KRQ59" s="153"/>
      <c r="KRR59" s="153"/>
      <c r="KRS59" s="153"/>
      <c r="KRT59" s="153"/>
      <c r="KRU59" s="153"/>
      <c r="KRV59" s="153"/>
      <c r="KRW59" s="153"/>
      <c r="KRX59" s="153"/>
      <c r="KRY59" s="153"/>
      <c r="KRZ59" s="153"/>
      <c r="KSA59" s="153"/>
      <c r="KSB59" s="153"/>
      <c r="KSC59" s="153"/>
      <c r="KSD59" s="153"/>
      <c r="KSE59" s="153"/>
      <c r="KSF59" s="153"/>
      <c r="KSG59" s="153"/>
      <c r="KSH59" s="153"/>
      <c r="KSI59" s="153"/>
      <c r="KSJ59" s="153"/>
      <c r="KSK59" s="153"/>
      <c r="KSL59" s="153"/>
      <c r="KSM59" s="153"/>
      <c r="KSN59" s="153"/>
      <c r="KSO59" s="153"/>
      <c r="KSP59" s="153"/>
      <c r="KSQ59" s="153"/>
      <c r="KSR59" s="153"/>
      <c r="KSS59" s="153"/>
      <c r="KST59" s="153"/>
      <c r="KSU59" s="153"/>
      <c r="KSV59" s="153"/>
      <c r="KSW59" s="153"/>
      <c r="KSX59" s="153"/>
      <c r="KSY59" s="153"/>
      <c r="KSZ59" s="153"/>
      <c r="KTA59" s="153"/>
      <c r="KTB59" s="153"/>
      <c r="KTC59" s="153"/>
      <c r="KTD59" s="153"/>
      <c r="KTE59" s="153"/>
      <c r="KTF59" s="153"/>
      <c r="KTG59" s="153"/>
      <c r="KTH59" s="153"/>
      <c r="KTI59" s="153"/>
      <c r="KTJ59" s="153"/>
      <c r="KTK59" s="153"/>
      <c r="KTL59" s="153"/>
      <c r="KTM59" s="153"/>
      <c r="KTN59" s="153"/>
      <c r="KTO59" s="153"/>
      <c r="KTP59" s="153"/>
      <c r="KTQ59" s="153"/>
      <c r="KTR59" s="153"/>
      <c r="KTS59" s="153"/>
      <c r="KTT59" s="153"/>
      <c r="KTU59" s="153"/>
      <c r="KTV59" s="153"/>
      <c r="KTW59" s="153"/>
      <c r="KTX59" s="153"/>
      <c r="KTY59" s="153"/>
      <c r="KTZ59" s="153"/>
      <c r="KUA59" s="153"/>
      <c r="KUB59" s="153"/>
      <c r="KUC59" s="153"/>
      <c r="KUD59" s="153"/>
      <c r="KUE59" s="153"/>
      <c r="KUF59" s="153"/>
      <c r="KUG59" s="153"/>
      <c r="KUH59" s="153"/>
      <c r="KUI59" s="153"/>
      <c r="KUJ59" s="153"/>
      <c r="KUK59" s="153"/>
      <c r="KUL59" s="153"/>
      <c r="KUM59" s="153"/>
      <c r="KUN59" s="153"/>
      <c r="KUO59" s="153"/>
      <c r="KUP59" s="153"/>
      <c r="KUQ59" s="153"/>
      <c r="KUR59" s="153"/>
      <c r="KUS59" s="153"/>
      <c r="KUT59" s="153"/>
      <c r="KUU59" s="153"/>
      <c r="KUV59" s="153"/>
      <c r="KUW59" s="153"/>
      <c r="KUX59" s="153"/>
      <c r="KUY59" s="153"/>
      <c r="KUZ59" s="153"/>
      <c r="KVA59" s="153"/>
      <c r="KVB59" s="153"/>
      <c r="KVC59" s="153"/>
      <c r="KVD59" s="153"/>
      <c r="KVE59" s="153"/>
      <c r="KVF59" s="153"/>
      <c r="KVG59" s="153"/>
      <c r="KVH59" s="153"/>
      <c r="KVI59" s="153"/>
      <c r="KVJ59" s="153"/>
      <c r="KVK59" s="153"/>
      <c r="KVL59" s="153"/>
      <c r="KVM59" s="153"/>
      <c r="KVN59" s="153"/>
      <c r="KVO59" s="153"/>
      <c r="KVP59" s="153"/>
      <c r="KVQ59" s="153"/>
      <c r="KVR59" s="153"/>
      <c r="KVS59" s="153"/>
      <c r="KVT59" s="153"/>
      <c r="KVU59" s="153"/>
      <c r="KVV59" s="153"/>
      <c r="KVW59" s="153"/>
      <c r="KVX59" s="153"/>
      <c r="KVY59" s="153"/>
      <c r="KVZ59" s="153"/>
      <c r="KWA59" s="153"/>
      <c r="KWB59" s="153"/>
      <c r="KWC59" s="153"/>
      <c r="KWD59" s="153"/>
      <c r="KWE59" s="153"/>
      <c r="KWF59" s="153"/>
      <c r="KWG59" s="153"/>
      <c r="KWH59" s="153"/>
      <c r="KWI59" s="153"/>
      <c r="KWJ59" s="153"/>
      <c r="KWK59" s="153"/>
      <c r="KWL59" s="153"/>
      <c r="KWM59" s="153"/>
      <c r="KWN59" s="153"/>
      <c r="KWO59" s="153"/>
      <c r="KWP59" s="153"/>
      <c r="KWQ59" s="153"/>
      <c r="KWR59" s="153"/>
      <c r="KWS59" s="153"/>
      <c r="KWT59" s="153"/>
      <c r="KWU59" s="153"/>
      <c r="KWV59" s="153"/>
      <c r="KWW59" s="153"/>
      <c r="KWX59" s="153"/>
      <c r="KWY59" s="153"/>
      <c r="KWZ59" s="153"/>
      <c r="KXA59" s="153"/>
      <c r="KXB59" s="153"/>
      <c r="KXC59" s="153"/>
      <c r="KXD59" s="153"/>
      <c r="KXE59" s="153"/>
      <c r="KXF59" s="153"/>
      <c r="KXG59" s="153"/>
      <c r="KXH59" s="153"/>
      <c r="KXI59" s="153"/>
      <c r="KXJ59" s="153"/>
      <c r="KXK59" s="153"/>
      <c r="KXL59" s="153"/>
      <c r="KXM59" s="153"/>
      <c r="KXN59" s="153"/>
      <c r="KXO59" s="153"/>
      <c r="KXP59" s="153"/>
      <c r="KXQ59" s="153"/>
      <c r="KXR59" s="153"/>
      <c r="KXS59" s="153"/>
      <c r="KXT59" s="153"/>
      <c r="KXU59" s="153"/>
      <c r="KXV59" s="153"/>
      <c r="KXW59" s="153"/>
      <c r="KXX59" s="153"/>
      <c r="KXY59" s="153"/>
      <c r="KXZ59" s="153"/>
      <c r="KYA59" s="153"/>
      <c r="KYB59" s="153"/>
      <c r="KYC59" s="153"/>
      <c r="KYD59" s="153"/>
      <c r="KYE59" s="153"/>
      <c r="KYF59" s="153"/>
      <c r="KYG59" s="153"/>
      <c r="KYH59" s="153"/>
      <c r="KYI59" s="153"/>
      <c r="KYJ59" s="153"/>
      <c r="KYK59" s="153"/>
      <c r="KYL59" s="153"/>
      <c r="KYM59" s="153"/>
      <c r="KYN59" s="153"/>
      <c r="KYO59" s="153"/>
      <c r="KYP59" s="153"/>
      <c r="KYQ59" s="153"/>
      <c r="KYR59" s="153"/>
      <c r="KYS59" s="153"/>
      <c r="KYT59" s="153"/>
      <c r="KYU59" s="153"/>
      <c r="KYV59" s="153"/>
      <c r="KYW59" s="153"/>
      <c r="KYX59" s="153"/>
      <c r="KYY59" s="153"/>
      <c r="KYZ59" s="153"/>
      <c r="KZA59" s="153"/>
      <c r="KZB59" s="153"/>
      <c r="KZC59" s="153"/>
      <c r="KZD59" s="153"/>
      <c r="KZE59" s="153"/>
      <c r="KZF59" s="153"/>
      <c r="KZG59" s="153"/>
      <c r="KZH59" s="153"/>
      <c r="KZI59" s="153"/>
      <c r="KZJ59" s="153"/>
      <c r="KZK59" s="153"/>
      <c r="KZL59" s="153"/>
      <c r="KZM59" s="153"/>
      <c r="KZN59" s="153"/>
      <c r="KZO59" s="153"/>
      <c r="KZP59" s="153"/>
      <c r="KZQ59" s="153"/>
      <c r="KZR59" s="153"/>
      <c r="KZS59" s="153"/>
      <c r="KZT59" s="153"/>
      <c r="KZU59" s="153"/>
      <c r="KZV59" s="153"/>
      <c r="KZW59" s="153"/>
      <c r="KZX59" s="153"/>
      <c r="KZY59" s="153"/>
      <c r="KZZ59" s="153"/>
      <c r="LAA59" s="153"/>
      <c r="LAB59" s="153"/>
      <c r="LAC59" s="153"/>
      <c r="LAD59" s="153"/>
      <c r="LAE59" s="153"/>
      <c r="LAF59" s="153"/>
      <c r="LAG59" s="153"/>
      <c r="LAH59" s="153"/>
      <c r="LAI59" s="153"/>
      <c r="LAJ59" s="153"/>
      <c r="LAK59" s="153"/>
      <c r="LAL59" s="153"/>
      <c r="LAM59" s="153"/>
      <c r="LAN59" s="153"/>
      <c r="LAO59" s="153"/>
      <c r="LAP59" s="153"/>
      <c r="LAQ59" s="153"/>
      <c r="LAR59" s="153"/>
      <c r="LAS59" s="153"/>
      <c r="LAT59" s="153"/>
      <c r="LAU59" s="153"/>
      <c r="LAV59" s="153"/>
      <c r="LAW59" s="153"/>
      <c r="LAX59" s="153"/>
      <c r="LAY59" s="153"/>
      <c r="LAZ59" s="153"/>
      <c r="LBA59" s="153"/>
      <c r="LBB59" s="153"/>
      <c r="LBC59" s="153"/>
      <c r="LBD59" s="153"/>
      <c r="LBE59" s="153"/>
      <c r="LBF59" s="153"/>
      <c r="LBG59" s="153"/>
      <c r="LBH59" s="153"/>
      <c r="LBI59" s="153"/>
      <c r="LBJ59" s="153"/>
      <c r="LBK59" s="153"/>
      <c r="LBL59" s="153"/>
      <c r="LBM59" s="153"/>
      <c r="LBN59" s="153"/>
      <c r="LBO59" s="153"/>
      <c r="LBP59" s="153"/>
      <c r="LBQ59" s="153"/>
      <c r="LBR59" s="153"/>
      <c r="LBS59" s="153"/>
      <c r="LBT59" s="153"/>
      <c r="LBU59" s="153"/>
      <c r="LBV59" s="153"/>
      <c r="LBW59" s="153"/>
      <c r="LBX59" s="153"/>
      <c r="LBY59" s="153"/>
      <c r="LBZ59" s="153"/>
      <c r="LCA59" s="153"/>
      <c r="LCB59" s="153"/>
      <c r="LCC59" s="153"/>
      <c r="LCD59" s="153"/>
      <c r="LCE59" s="153"/>
      <c r="LCF59" s="153"/>
      <c r="LCG59" s="153"/>
      <c r="LCH59" s="153"/>
      <c r="LCI59" s="153"/>
      <c r="LCJ59" s="153"/>
      <c r="LCK59" s="153"/>
      <c r="LCL59" s="153"/>
      <c r="LCM59" s="153"/>
      <c r="LCN59" s="153"/>
      <c r="LCO59" s="153"/>
      <c r="LCP59" s="153"/>
      <c r="LCQ59" s="153"/>
      <c r="LCR59" s="153"/>
      <c r="LCS59" s="153"/>
      <c r="LCT59" s="153"/>
      <c r="LCU59" s="153"/>
      <c r="LCV59" s="153"/>
      <c r="LCW59" s="153"/>
      <c r="LCX59" s="153"/>
      <c r="LCY59" s="153"/>
      <c r="LCZ59" s="153"/>
      <c r="LDA59" s="153"/>
      <c r="LDB59" s="153"/>
      <c r="LDC59" s="153"/>
      <c r="LDD59" s="153"/>
      <c r="LDE59" s="153"/>
      <c r="LDF59" s="153"/>
      <c r="LDG59" s="153"/>
      <c r="LDH59" s="153"/>
      <c r="LDI59" s="153"/>
      <c r="LDJ59" s="153"/>
      <c r="LDK59" s="153"/>
      <c r="LDL59" s="153"/>
      <c r="LDM59" s="153"/>
      <c r="LDN59" s="153"/>
      <c r="LDO59" s="153"/>
      <c r="LDP59" s="153"/>
      <c r="LDQ59" s="153"/>
      <c r="LDR59" s="153"/>
      <c r="LDS59" s="153"/>
      <c r="LDT59" s="153"/>
      <c r="LDU59" s="153"/>
      <c r="LDV59" s="153"/>
      <c r="LDW59" s="153"/>
      <c r="LDX59" s="153"/>
      <c r="LDY59" s="153"/>
      <c r="LDZ59" s="153"/>
      <c r="LEA59" s="153"/>
      <c r="LEB59" s="153"/>
      <c r="LEC59" s="153"/>
      <c r="LED59" s="153"/>
      <c r="LEE59" s="153"/>
      <c r="LEF59" s="153"/>
      <c r="LEG59" s="153"/>
      <c r="LEH59" s="153"/>
      <c r="LEI59" s="153"/>
      <c r="LEJ59" s="153"/>
      <c r="LEK59" s="153"/>
      <c r="LEL59" s="153"/>
      <c r="LEM59" s="153"/>
      <c r="LEN59" s="153"/>
      <c r="LEO59" s="153"/>
      <c r="LEP59" s="153"/>
      <c r="LEQ59" s="153"/>
      <c r="LER59" s="153"/>
      <c r="LES59" s="153"/>
      <c r="LET59" s="153"/>
      <c r="LEU59" s="153"/>
      <c r="LEV59" s="153"/>
      <c r="LEW59" s="153"/>
      <c r="LEX59" s="153"/>
      <c r="LEY59" s="153"/>
      <c r="LEZ59" s="153"/>
      <c r="LFA59" s="153"/>
      <c r="LFB59" s="153"/>
      <c r="LFC59" s="153"/>
      <c r="LFD59" s="153"/>
      <c r="LFE59" s="153"/>
      <c r="LFF59" s="153"/>
      <c r="LFG59" s="153"/>
      <c r="LFH59" s="153"/>
      <c r="LFI59" s="153"/>
      <c r="LFJ59" s="153"/>
      <c r="LFK59" s="153"/>
      <c r="LFL59" s="153"/>
      <c r="LFM59" s="153"/>
      <c r="LFN59" s="153"/>
      <c r="LFO59" s="153"/>
      <c r="LFP59" s="153"/>
      <c r="LFQ59" s="153"/>
      <c r="LFR59" s="153"/>
      <c r="LFS59" s="153"/>
      <c r="LFT59" s="153"/>
      <c r="LFU59" s="153"/>
      <c r="LFV59" s="153"/>
      <c r="LFW59" s="153"/>
      <c r="LFX59" s="153"/>
      <c r="LFY59" s="153"/>
      <c r="LFZ59" s="153"/>
      <c r="LGA59" s="153"/>
      <c r="LGB59" s="153"/>
      <c r="LGC59" s="153"/>
      <c r="LGD59" s="153"/>
      <c r="LGE59" s="153"/>
      <c r="LGF59" s="153"/>
      <c r="LGG59" s="153"/>
      <c r="LGH59" s="153"/>
      <c r="LGI59" s="153"/>
      <c r="LGJ59" s="153"/>
      <c r="LGK59" s="153"/>
      <c r="LGL59" s="153"/>
      <c r="LGM59" s="153"/>
      <c r="LGN59" s="153"/>
      <c r="LGO59" s="153"/>
      <c r="LGP59" s="153"/>
      <c r="LGQ59" s="153"/>
      <c r="LGR59" s="153"/>
      <c r="LGS59" s="153"/>
      <c r="LGT59" s="153"/>
      <c r="LGU59" s="153"/>
      <c r="LGV59" s="153"/>
      <c r="LGW59" s="153"/>
      <c r="LGX59" s="153"/>
      <c r="LGY59" s="153"/>
      <c r="LGZ59" s="153"/>
      <c r="LHA59" s="153"/>
      <c r="LHB59" s="153"/>
      <c r="LHC59" s="153"/>
      <c r="LHD59" s="153"/>
      <c r="LHE59" s="153"/>
      <c r="LHF59" s="153"/>
      <c r="LHG59" s="153"/>
      <c r="LHH59" s="153"/>
      <c r="LHI59" s="153"/>
      <c r="LHJ59" s="153"/>
      <c r="LHK59" s="153"/>
      <c r="LHL59" s="153"/>
      <c r="LHM59" s="153"/>
      <c r="LHN59" s="153"/>
      <c r="LHO59" s="153"/>
      <c r="LHP59" s="153"/>
      <c r="LHQ59" s="153"/>
      <c r="LHR59" s="153"/>
      <c r="LHS59" s="153"/>
      <c r="LHT59" s="153"/>
      <c r="LHU59" s="153"/>
      <c r="LHV59" s="153"/>
      <c r="LHW59" s="153"/>
      <c r="LHX59" s="153"/>
      <c r="LHY59" s="153"/>
      <c r="LHZ59" s="153"/>
      <c r="LIA59" s="153"/>
      <c r="LIB59" s="153"/>
      <c r="LIC59" s="153"/>
      <c r="LID59" s="153"/>
      <c r="LIE59" s="153"/>
      <c r="LIF59" s="153"/>
      <c r="LIG59" s="153"/>
      <c r="LIH59" s="153"/>
      <c r="LII59" s="153"/>
      <c r="LIJ59" s="153"/>
      <c r="LIK59" s="153"/>
      <c r="LIL59" s="153"/>
      <c r="LIM59" s="153"/>
      <c r="LIN59" s="153"/>
      <c r="LIO59" s="153"/>
      <c r="LIP59" s="153"/>
      <c r="LIQ59" s="153"/>
      <c r="LIR59" s="153"/>
      <c r="LIS59" s="153"/>
      <c r="LIT59" s="153"/>
      <c r="LIU59" s="153"/>
      <c r="LIV59" s="153"/>
      <c r="LIW59" s="153"/>
      <c r="LIX59" s="153"/>
      <c r="LIY59" s="153"/>
      <c r="LIZ59" s="153"/>
      <c r="LJA59" s="153"/>
      <c r="LJB59" s="153"/>
      <c r="LJC59" s="153"/>
      <c r="LJD59" s="153"/>
      <c r="LJE59" s="153"/>
      <c r="LJF59" s="153"/>
      <c r="LJG59" s="153"/>
      <c r="LJH59" s="153"/>
      <c r="LJI59" s="153"/>
      <c r="LJJ59" s="153"/>
      <c r="LJK59" s="153"/>
      <c r="LJL59" s="153"/>
      <c r="LJM59" s="153"/>
      <c r="LJN59" s="153"/>
      <c r="LJO59" s="153"/>
      <c r="LJP59" s="153"/>
      <c r="LJQ59" s="153"/>
      <c r="LJR59" s="153"/>
      <c r="LJS59" s="153"/>
      <c r="LJT59" s="153"/>
      <c r="LJU59" s="153"/>
      <c r="LJV59" s="153"/>
      <c r="LJW59" s="153"/>
      <c r="LJX59" s="153"/>
      <c r="LJY59" s="153"/>
      <c r="LJZ59" s="153"/>
      <c r="LKA59" s="153"/>
      <c r="LKB59" s="153"/>
      <c r="LKC59" s="153"/>
      <c r="LKD59" s="153"/>
      <c r="LKE59" s="153"/>
      <c r="LKF59" s="153"/>
      <c r="LKG59" s="153"/>
      <c r="LKH59" s="153"/>
      <c r="LKI59" s="153"/>
      <c r="LKJ59" s="153"/>
      <c r="LKK59" s="153"/>
      <c r="LKL59" s="153"/>
      <c r="LKM59" s="153"/>
      <c r="LKN59" s="153"/>
      <c r="LKO59" s="153"/>
      <c r="LKP59" s="153"/>
      <c r="LKQ59" s="153"/>
      <c r="LKR59" s="153"/>
      <c r="LKS59" s="153"/>
      <c r="LKT59" s="153"/>
      <c r="LKU59" s="153"/>
      <c r="LKV59" s="153"/>
      <c r="LKW59" s="153"/>
      <c r="LKX59" s="153"/>
      <c r="LKY59" s="153"/>
      <c r="LKZ59" s="153"/>
      <c r="LLA59" s="153"/>
      <c r="LLB59" s="153"/>
      <c r="LLC59" s="153"/>
      <c r="LLD59" s="153"/>
      <c r="LLE59" s="153"/>
      <c r="LLF59" s="153"/>
      <c r="LLG59" s="153"/>
      <c r="LLH59" s="153"/>
      <c r="LLI59" s="153"/>
      <c r="LLJ59" s="153"/>
      <c r="LLK59" s="153"/>
      <c r="LLL59" s="153"/>
      <c r="LLM59" s="153"/>
      <c r="LLN59" s="153"/>
      <c r="LLO59" s="153"/>
      <c r="LLP59" s="153"/>
      <c r="LLQ59" s="153"/>
      <c r="LLR59" s="153"/>
      <c r="LLS59" s="153"/>
      <c r="LLT59" s="153"/>
      <c r="LLU59" s="153"/>
      <c r="LLV59" s="153"/>
      <c r="LLW59" s="153"/>
      <c r="LLX59" s="153"/>
      <c r="LLY59" s="153"/>
      <c r="LLZ59" s="153"/>
      <c r="LMA59" s="153"/>
      <c r="LMB59" s="153"/>
      <c r="LMC59" s="153"/>
      <c r="LMD59" s="153"/>
      <c r="LME59" s="153"/>
      <c r="LMF59" s="153"/>
      <c r="LMG59" s="153"/>
      <c r="LMH59" s="153"/>
      <c r="LMI59" s="153"/>
      <c r="LMJ59" s="153"/>
      <c r="LMK59" s="153"/>
      <c r="LML59" s="153"/>
      <c r="LMM59" s="153"/>
      <c r="LMN59" s="153"/>
      <c r="LMO59" s="153"/>
      <c r="LMP59" s="153"/>
      <c r="LMQ59" s="153"/>
      <c r="LMR59" s="153"/>
      <c r="LMS59" s="153"/>
      <c r="LMT59" s="153"/>
      <c r="LMU59" s="153"/>
      <c r="LMV59" s="153"/>
      <c r="LMW59" s="153"/>
      <c r="LMX59" s="153"/>
      <c r="LMY59" s="153"/>
      <c r="LMZ59" s="153"/>
      <c r="LNA59" s="153"/>
      <c r="LNB59" s="153"/>
      <c r="LNC59" s="153"/>
      <c r="LND59" s="153"/>
      <c r="LNE59" s="153"/>
      <c r="LNF59" s="153"/>
      <c r="LNG59" s="153"/>
      <c r="LNH59" s="153"/>
      <c r="LNI59" s="153"/>
      <c r="LNJ59" s="153"/>
      <c r="LNK59" s="153"/>
      <c r="LNL59" s="153"/>
      <c r="LNM59" s="153"/>
      <c r="LNN59" s="153"/>
      <c r="LNO59" s="153"/>
      <c r="LNP59" s="153"/>
      <c r="LNQ59" s="153"/>
      <c r="LNR59" s="153"/>
      <c r="LNS59" s="153"/>
      <c r="LNT59" s="153"/>
      <c r="LNU59" s="153"/>
      <c r="LNV59" s="153"/>
      <c r="LNW59" s="153"/>
      <c r="LNX59" s="153"/>
      <c r="LNY59" s="153"/>
      <c r="LNZ59" s="153"/>
      <c r="LOA59" s="153"/>
      <c r="LOB59" s="153"/>
      <c r="LOC59" s="153"/>
      <c r="LOD59" s="153"/>
      <c r="LOE59" s="153"/>
      <c r="LOF59" s="153"/>
      <c r="LOG59" s="153"/>
      <c r="LOH59" s="153"/>
      <c r="LOI59" s="153"/>
      <c r="LOJ59" s="153"/>
      <c r="LOK59" s="153"/>
      <c r="LOL59" s="153"/>
      <c r="LOM59" s="153"/>
      <c r="LON59" s="153"/>
      <c r="LOO59" s="153"/>
      <c r="LOP59" s="153"/>
      <c r="LOQ59" s="153"/>
      <c r="LOR59" s="153"/>
      <c r="LOS59" s="153"/>
      <c r="LOT59" s="153"/>
      <c r="LOU59" s="153"/>
      <c r="LOV59" s="153"/>
      <c r="LOW59" s="153"/>
      <c r="LOX59" s="153"/>
      <c r="LOY59" s="153"/>
      <c r="LOZ59" s="153"/>
      <c r="LPA59" s="153"/>
      <c r="LPB59" s="153"/>
      <c r="LPC59" s="153"/>
      <c r="LPD59" s="153"/>
      <c r="LPE59" s="153"/>
      <c r="LPF59" s="153"/>
      <c r="LPG59" s="153"/>
      <c r="LPH59" s="153"/>
      <c r="LPI59" s="153"/>
      <c r="LPJ59" s="153"/>
      <c r="LPK59" s="153"/>
      <c r="LPL59" s="153"/>
      <c r="LPM59" s="153"/>
      <c r="LPN59" s="153"/>
      <c r="LPO59" s="153"/>
      <c r="LPP59" s="153"/>
      <c r="LPQ59" s="153"/>
      <c r="LPR59" s="153"/>
      <c r="LPS59" s="153"/>
      <c r="LPT59" s="153"/>
      <c r="LPU59" s="153"/>
      <c r="LPV59" s="153"/>
      <c r="LPW59" s="153"/>
      <c r="LPX59" s="153"/>
      <c r="LPY59" s="153"/>
      <c r="LPZ59" s="153"/>
      <c r="LQA59" s="153"/>
      <c r="LQB59" s="153"/>
      <c r="LQC59" s="153"/>
      <c r="LQD59" s="153"/>
      <c r="LQE59" s="153"/>
      <c r="LQF59" s="153"/>
      <c r="LQG59" s="153"/>
      <c r="LQH59" s="153"/>
      <c r="LQI59" s="153"/>
      <c r="LQJ59" s="153"/>
      <c r="LQK59" s="153"/>
      <c r="LQL59" s="153"/>
      <c r="LQM59" s="153"/>
      <c r="LQN59" s="153"/>
      <c r="LQO59" s="153"/>
      <c r="LQP59" s="153"/>
      <c r="LQQ59" s="153"/>
      <c r="LQR59" s="153"/>
      <c r="LQS59" s="153"/>
      <c r="LQT59" s="153"/>
      <c r="LQU59" s="153"/>
      <c r="LQV59" s="153"/>
      <c r="LQW59" s="153"/>
      <c r="LQX59" s="153"/>
      <c r="LQY59" s="153"/>
      <c r="LQZ59" s="153"/>
      <c r="LRA59" s="153"/>
      <c r="LRB59" s="153"/>
      <c r="LRC59" s="153"/>
      <c r="LRD59" s="153"/>
      <c r="LRE59" s="153"/>
      <c r="LRF59" s="153"/>
      <c r="LRG59" s="153"/>
      <c r="LRH59" s="153"/>
      <c r="LRI59" s="153"/>
      <c r="LRJ59" s="153"/>
      <c r="LRK59" s="153"/>
      <c r="LRL59" s="153"/>
      <c r="LRM59" s="153"/>
      <c r="LRN59" s="153"/>
      <c r="LRO59" s="153"/>
      <c r="LRP59" s="153"/>
      <c r="LRQ59" s="153"/>
      <c r="LRR59" s="153"/>
      <c r="LRS59" s="153"/>
      <c r="LRT59" s="153"/>
      <c r="LRU59" s="153"/>
      <c r="LRV59" s="153"/>
      <c r="LRW59" s="153"/>
      <c r="LRX59" s="153"/>
      <c r="LRY59" s="153"/>
      <c r="LRZ59" s="153"/>
      <c r="LSA59" s="153"/>
      <c r="LSB59" s="153"/>
      <c r="LSC59" s="153"/>
      <c r="LSD59" s="153"/>
      <c r="LSE59" s="153"/>
      <c r="LSF59" s="153"/>
      <c r="LSG59" s="153"/>
      <c r="LSH59" s="153"/>
      <c r="LSI59" s="153"/>
      <c r="LSJ59" s="153"/>
      <c r="LSK59" s="153"/>
      <c r="LSL59" s="153"/>
      <c r="LSM59" s="153"/>
      <c r="LSN59" s="153"/>
      <c r="LSO59" s="153"/>
      <c r="LSP59" s="153"/>
      <c r="LSQ59" s="153"/>
      <c r="LSR59" s="153"/>
      <c r="LSS59" s="153"/>
      <c r="LST59" s="153"/>
      <c r="LSU59" s="153"/>
      <c r="LSV59" s="153"/>
      <c r="LSW59" s="153"/>
      <c r="LSX59" s="153"/>
      <c r="LSY59" s="153"/>
      <c r="LSZ59" s="153"/>
      <c r="LTA59" s="153"/>
      <c r="LTB59" s="153"/>
      <c r="LTC59" s="153"/>
      <c r="LTD59" s="153"/>
      <c r="LTE59" s="153"/>
      <c r="LTF59" s="153"/>
      <c r="LTG59" s="153"/>
      <c r="LTH59" s="153"/>
      <c r="LTI59" s="153"/>
      <c r="LTJ59" s="153"/>
      <c r="LTK59" s="153"/>
      <c r="LTL59" s="153"/>
      <c r="LTM59" s="153"/>
      <c r="LTN59" s="153"/>
      <c r="LTO59" s="153"/>
      <c r="LTP59" s="153"/>
      <c r="LTQ59" s="153"/>
      <c r="LTR59" s="153"/>
      <c r="LTS59" s="153"/>
      <c r="LTT59" s="153"/>
      <c r="LTU59" s="153"/>
      <c r="LTV59" s="153"/>
      <c r="LTW59" s="153"/>
      <c r="LTX59" s="153"/>
      <c r="LTY59" s="153"/>
      <c r="LTZ59" s="153"/>
      <c r="LUA59" s="153"/>
      <c r="LUB59" s="153"/>
      <c r="LUC59" s="153"/>
      <c r="LUD59" s="153"/>
      <c r="LUE59" s="153"/>
      <c r="LUF59" s="153"/>
      <c r="LUG59" s="153"/>
      <c r="LUH59" s="153"/>
      <c r="LUI59" s="153"/>
      <c r="LUJ59" s="153"/>
      <c r="LUK59" s="153"/>
      <c r="LUL59" s="153"/>
      <c r="LUM59" s="153"/>
      <c r="LUN59" s="153"/>
      <c r="LUO59" s="153"/>
      <c r="LUP59" s="153"/>
      <c r="LUQ59" s="153"/>
      <c r="LUR59" s="153"/>
      <c r="LUS59" s="153"/>
      <c r="LUT59" s="153"/>
      <c r="LUU59" s="153"/>
      <c r="LUV59" s="153"/>
      <c r="LUW59" s="153"/>
      <c r="LUX59" s="153"/>
      <c r="LUY59" s="153"/>
      <c r="LUZ59" s="153"/>
      <c r="LVA59" s="153"/>
      <c r="LVB59" s="153"/>
      <c r="LVC59" s="153"/>
      <c r="LVD59" s="153"/>
      <c r="LVE59" s="153"/>
      <c r="LVF59" s="153"/>
      <c r="LVG59" s="153"/>
      <c r="LVH59" s="153"/>
      <c r="LVI59" s="153"/>
      <c r="LVJ59" s="153"/>
      <c r="LVK59" s="153"/>
      <c r="LVL59" s="153"/>
      <c r="LVM59" s="153"/>
      <c r="LVN59" s="153"/>
      <c r="LVO59" s="153"/>
      <c r="LVP59" s="153"/>
      <c r="LVQ59" s="153"/>
      <c r="LVR59" s="153"/>
      <c r="LVS59" s="153"/>
      <c r="LVT59" s="153"/>
      <c r="LVU59" s="153"/>
      <c r="LVV59" s="153"/>
      <c r="LVW59" s="153"/>
      <c r="LVX59" s="153"/>
      <c r="LVY59" s="153"/>
      <c r="LVZ59" s="153"/>
      <c r="LWA59" s="153"/>
      <c r="LWB59" s="153"/>
      <c r="LWC59" s="153"/>
      <c r="LWD59" s="153"/>
      <c r="LWE59" s="153"/>
      <c r="LWF59" s="153"/>
      <c r="LWG59" s="153"/>
      <c r="LWH59" s="153"/>
      <c r="LWI59" s="153"/>
      <c r="LWJ59" s="153"/>
      <c r="LWK59" s="153"/>
      <c r="LWL59" s="153"/>
      <c r="LWM59" s="153"/>
      <c r="LWN59" s="153"/>
      <c r="LWO59" s="153"/>
      <c r="LWP59" s="153"/>
      <c r="LWQ59" s="153"/>
      <c r="LWR59" s="153"/>
      <c r="LWS59" s="153"/>
      <c r="LWT59" s="153"/>
      <c r="LWU59" s="153"/>
      <c r="LWV59" s="153"/>
      <c r="LWW59" s="153"/>
      <c r="LWX59" s="153"/>
      <c r="LWY59" s="153"/>
      <c r="LWZ59" s="153"/>
      <c r="LXA59" s="153"/>
      <c r="LXB59" s="153"/>
      <c r="LXC59" s="153"/>
      <c r="LXD59" s="153"/>
      <c r="LXE59" s="153"/>
      <c r="LXF59" s="153"/>
      <c r="LXG59" s="153"/>
      <c r="LXH59" s="153"/>
      <c r="LXI59" s="153"/>
      <c r="LXJ59" s="153"/>
      <c r="LXK59" s="153"/>
      <c r="LXL59" s="153"/>
      <c r="LXM59" s="153"/>
      <c r="LXN59" s="153"/>
      <c r="LXO59" s="153"/>
      <c r="LXP59" s="153"/>
      <c r="LXQ59" s="153"/>
      <c r="LXR59" s="153"/>
      <c r="LXS59" s="153"/>
      <c r="LXT59" s="153"/>
      <c r="LXU59" s="153"/>
      <c r="LXV59" s="153"/>
      <c r="LXW59" s="153"/>
      <c r="LXX59" s="153"/>
      <c r="LXY59" s="153"/>
      <c r="LXZ59" s="153"/>
      <c r="LYA59" s="153"/>
      <c r="LYB59" s="153"/>
      <c r="LYC59" s="153"/>
      <c r="LYD59" s="153"/>
      <c r="LYE59" s="153"/>
      <c r="LYF59" s="153"/>
      <c r="LYG59" s="153"/>
      <c r="LYH59" s="153"/>
      <c r="LYI59" s="153"/>
      <c r="LYJ59" s="153"/>
      <c r="LYK59" s="153"/>
      <c r="LYL59" s="153"/>
      <c r="LYM59" s="153"/>
      <c r="LYN59" s="153"/>
      <c r="LYO59" s="153"/>
      <c r="LYP59" s="153"/>
      <c r="LYQ59" s="153"/>
      <c r="LYR59" s="153"/>
      <c r="LYS59" s="153"/>
      <c r="LYT59" s="153"/>
      <c r="LYU59" s="153"/>
      <c r="LYV59" s="153"/>
      <c r="LYW59" s="153"/>
      <c r="LYX59" s="153"/>
      <c r="LYY59" s="153"/>
      <c r="LYZ59" s="153"/>
      <c r="LZA59" s="153"/>
      <c r="LZB59" s="153"/>
      <c r="LZC59" s="153"/>
      <c r="LZD59" s="153"/>
      <c r="LZE59" s="153"/>
      <c r="LZF59" s="153"/>
      <c r="LZG59" s="153"/>
      <c r="LZH59" s="153"/>
      <c r="LZI59" s="153"/>
      <c r="LZJ59" s="153"/>
      <c r="LZK59" s="153"/>
      <c r="LZL59" s="153"/>
      <c r="LZM59" s="153"/>
      <c r="LZN59" s="153"/>
      <c r="LZO59" s="153"/>
      <c r="LZP59" s="153"/>
      <c r="LZQ59" s="153"/>
      <c r="LZR59" s="153"/>
      <c r="LZS59" s="153"/>
      <c r="LZT59" s="153"/>
      <c r="LZU59" s="153"/>
      <c r="LZV59" s="153"/>
      <c r="LZW59" s="153"/>
      <c r="LZX59" s="153"/>
      <c r="LZY59" s="153"/>
      <c r="LZZ59" s="153"/>
      <c r="MAA59" s="153"/>
      <c r="MAB59" s="153"/>
      <c r="MAC59" s="153"/>
      <c r="MAD59" s="153"/>
      <c r="MAE59" s="153"/>
      <c r="MAF59" s="153"/>
      <c r="MAG59" s="153"/>
      <c r="MAH59" s="153"/>
      <c r="MAI59" s="153"/>
      <c r="MAJ59" s="153"/>
      <c r="MAK59" s="153"/>
      <c r="MAL59" s="153"/>
      <c r="MAM59" s="153"/>
      <c r="MAN59" s="153"/>
      <c r="MAO59" s="153"/>
      <c r="MAP59" s="153"/>
      <c r="MAQ59" s="153"/>
      <c r="MAR59" s="153"/>
      <c r="MAS59" s="153"/>
      <c r="MAT59" s="153"/>
      <c r="MAU59" s="153"/>
      <c r="MAV59" s="153"/>
      <c r="MAW59" s="153"/>
      <c r="MAX59" s="153"/>
      <c r="MAY59" s="153"/>
      <c r="MAZ59" s="153"/>
      <c r="MBA59" s="153"/>
      <c r="MBB59" s="153"/>
      <c r="MBC59" s="153"/>
      <c r="MBD59" s="153"/>
      <c r="MBE59" s="153"/>
      <c r="MBF59" s="153"/>
      <c r="MBG59" s="153"/>
      <c r="MBH59" s="153"/>
      <c r="MBI59" s="153"/>
      <c r="MBJ59" s="153"/>
      <c r="MBK59" s="153"/>
      <c r="MBL59" s="153"/>
      <c r="MBM59" s="153"/>
      <c r="MBN59" s="153"/>
      <c r="MBO59" s="153"/>
      <c r="MBP59" s="153"/>
      <c r="MBQ59" s="153"/>
      <c r="MBR59" s="153"/>
      <c r="MBS59" s="153"/>
      <c r="MBT59" s="153"/>
      <c r="MBU59" s="153"/>
      <c r="MBV59" s="153"/>
      <c r="MBW59" s="153"/>
      <c r="MBX59" s="153"/>
      <c r="MBY59" s="153"/>
      <c r="MBZ59" s="153"/>
      <c r="MCA59" s="153"/>
      <c r="MCB59" s="153"/>
      <c r="MCC59" s="153"/>
      <c r="MCD59" s="153"/>
      <c r="MCE59" s="153"/>
      <c r="MCF59" s="153"/>
      <c r="MCG59" s="153"/>
      <c r="MCH59" s="153"/>
      <c r="MCI59" s="153"/>
      <c r="MCJ59" s="153"/>
      <c r="MCK59" s="153"/>
      <c r="MCL59" s="153"/>
      <c r="MCM59" s="153"/>
      <c r="MCN59" s="153"/>
      <c r="MCO59" s="153"/>
      <c r="MCP59" s="153"/>
      <c r="MCQ59" s="153"/>
      <c r="MCR59" s="153"/>
      <c r="MCS59" s="153"/>
      <c r="MCT59" s="153"/>
      <c r="MCU59" s="153"/>
      <c r="MCV59" s="153"/>
      <c r="MCW59" s="153"/>
      <c r="MCX59" s="153"/>
      <c r="MCY59" s="153"/>
      <c r="MCZ59" s="153"/>
      <c r="MDA59" s="153"/>
      <c r="MDB59" s="153"/>
      <c r="MDC59" s="153"/>
      <c r="MDD59" s="153"/>
      <c r="MDE59" s="153"/>
      <c r="MDF59" s="153"/>
      <c r="MDG59" s="153"/>
      <c r="MDH59" s="153"/>
      <c r="MDI59" s="153"/>
      <c r="MDJ59" s="153"/>
      <c r="MDK59" s="153"/>
      <c r="MDL59" s="153"/>
      <c r="MDM59" s="153"/>
      <c r="MDN59" s="153"/>
      <c r="MDO59" s="153"/>
      <c r="MDP59" s="153"/>
      <c r="MDQ59" s="153"/>
      <c r="MDR59" s="153"/>
      <c r="MDS59" s="153"/>
      <c r="MDT59" s="153"/>
      <c r="MDU59" s="153"/>
      <c r="MDV59" s="153"/>
      <c r="MDW59" s="153"/>
      <c r="MDX59" s="153"/>
      <c r="MDY59" s="153"/>
      <c r="MDZ59" s="153"/>
      <c r="MEA59" s="153"/>
      <c r="MEB59" s="153"/>
      <c r="MEC59" s="153"/>
      <c r="MED59" s="153"/>
      <c r="MEE59" s="153"/>
      <c r="MEF59" s="153"/>
      <c r="MEG59" s="153"/>
      <c r="MEH59" s="153"/>
      <c r="MEI59" s="153"/>
      <c r="MEJ59" s="153"/>
      <c r="MEK59" s="153"/>
      <c r="MEL59" s="153"/>
      <c r="MEM59" s="153"/>
      <c r="MEN59" s="153"/>
      <c r="MEO59" s="153"/>
      <c r="MEP59" s="153"/>
      <c r="MEQ59" s="153"/>
      <c r="MER59" s="153"/>
      <c r="MES59" s="153"/>
      <c r="MET59" s="153"/>
      <c r="MEU59" s="153"/>
      <c r="MEV59" s="153"/>
      <c r="MEW59" s="153"/>
      <c r="MEX59" s="153"/>
      <c r="MEY59" s="153"/>
      <c r="MEZ59" s="153"/>
      <c r="MFA59" s="153"/>
      <c r="MFB59" s="153"/>
      <c r="MFC59" s="153"/>
      <c r="MFD59" s="153"/>
      <c r="MFE59" s="153"/>
      <c r="MFF59" s="153"/>
      <c r="MFG59" s="153"/>
      <c r="MFH59" s="153"/>
      <c r="MFI59" s="153"/>
      <c r="MFJ59" s="153"/>
      <c r="MFK59" s="153"/>
      <c r="MFL59" s="153"/>
      <c r="MFM59" s="153"/>
      <c r="MFN59" s="153"/>
      <c r="MFO59" s="153"/>
      <c r="MFP59" s="153"/>
      <c r="MFQ59" s="153"/>
      <c r="MFR59" s="153"/>
      <c r="MFS59" s="153"/>
      <c r="MFT59" s="153"/>
      <c r="MFU59" s="153"/>
      <c r="MFV59" s="153"/>
      <c r="MFW59" s="153"/>
      <c r="MFX59" s="153"/>
      <c r="MFY59" s="153"/>
      <c r="MFZ59" s="153"/>
      <c r="MGA59" s="153"/>
      <c r="MGB59" s="153"/>
      <c r="MGC59" s="153"/>
      <c r="MGD59" s="153"/>
      <c r="MGE59" s="153"/>
      <c r="MGF59" s="153"/>
      <c r="MGG59" s="153"/>
      <c r="MGH59" s="153"/>
      <c r="MGI59" s="153"/>
      <c r="MGJ59" s="153"/>
      <c r="MGK59" s="153"/>
      <c r="MGL59" s="153"/>
      <c r="MGM59" s="153"/>
      <c r="MGN59" s="153"/>
      <c r="MGO59" s="153"/>
      <c r="MGP59" s="153"/>
      <c r="MGQ59" s="153"/>
      <c r="MGR59" s="153"/>
      <c r="MGS59" s="153"/>
      <c r="MGT59" s="153"/>
      <c r="MGU59" s="153"/>
      <c r="MGV59" s="153"/>
      <c r="MGW59" s="153"/>
      <c r="MGX59" s="153"/>
      <c r="MGY59" s="153"/>
      <c r="MGZ59" s="153"/>
      <c r="MHA59" s="153"/>
      <c r="MHB59" s="153"/>
      <c r="MHC59" s="153"/>
      <c r="MHD59" s="153"/>
      <c r="MHE59" s="153"/>
      <c r="MHF59" s="153"/>
      <c r="MHG59" s="153"/>
      <c r="MHH59" s="153"/>
      <c r="MHI59" s="153"/>
      <c r="MHJ59" s="153"/>
      <c r="MHK59" s="153"/>
      <c r="MHL59" s="153"/>
      <c r="MHM59" s="153"/>
      <c r="MHN59" s="153"/>
      <c r="MHO59" s="153"/>
      <c r="MHP59" s="153"/>
      <c r="MHQ59" s="153"/>
      <c r="MHR59" s="153"/>
      <c r="MHS59" s="153"/>
      <c r="MHT59" s="153"/>
      <c r="MHU59" s="153"/>
      <c r="MHV59" s="153"/>
      <c r="MHW59" s="153"/>
      <c r="MHX59" s="153"/>
      <c r="MHY59" s="153"/>
      <c r="MHZ59" s="153"/>
      <c r="MIA59" s="153"/>
      <c r="MIB59" s="153"/>
      <c r="MIC59" s="153"/>
      <c r="MID59" s="153"/>
      <c r="MIE59" s="153"/>
      <c r="MIF59" s="153"/>
      <c r="MIG59" s="153"/>
      <c r="MIH59" s="153"/>
      <c r="MII59" s="153"/>
      <c r="MIJ59" s="153"/>
      <c r="MIK59" s="153"/>
      <c r="MIL59" s="153"/>
      <c r="MIM59" s="153"/>
      <c r="MIN59" s="153"/>
      <c r="MIO59" s="153"/>
      <c r="MIP59" s="153"/>
      <c r="MIQ59" s="153"/>
      <c r="MIR59" s="153"/>
      <c r="MIS59" s="153"/>
      <c r="MIT59" s="153"/>
      <c r="MIU59" s="153"/>
      <c r="MIV59" s="153"/>
      <c r="MIW59" s="153"/>
      <c r="MIX59" s="153"/>
      <c r="MIY59" s="153"/>
      <c r="MIZ59" s="153"/>
      <c r="MJA59" s="153"/>
      <c r="MJB59" s="153"/>
      <c r="MJC59" s="153"/>
      <c r="MJD59" s="153"/>
      <c r="MJE59" s="153"/>
      <c r="MJF59" s="153"/>
      <c r="MJG59" s="153"/>
      <c r="MJH59" s="153"/>
      <c r="MJI59" s="153"/>
      <c r="MJJ59" s="153"/>
      <c r="MJK59" s="153"/>
      <c r="MJL59" s="153"/>
      <c r="MJM59" s="153"/>
      <c r="MJN59" s="153"/>
      <c r="MJO59" s="153"/>
      <c r="MJP59" s="153"/>
      <c r="MJQ59" s="153"/>
      <c r="MJR59" s="153"/>
      <c r="MJS59" s="153"/>
      <c r="MJT59" s="153"/>
      <c r="MJU59" s="153"/>
      <c r="MJV59" s="153"/>
      <c r="MJW59" s="153"/>
      <c r="MJX59" s="153"/>
      <c r="MJY59" s="153"/>
      <c r="MJZ59" s="153"/>
      <c r="MKA59" s="153"/>
      <c r="MKB59" s="153"/>
      <c r="MKC59" s="153"/>
      <c r="MKD59" s="153"/>
      <c r="MKE59" s="153"/>
      <c r="MKF59" s="153"/>
      <c r="MKG59" s="153"/>
      <c r="MKH59" s="153"/>
      <c r="MKI59" s="153"/>
      <c r="MKJ59" s="153"/>
      <c r="MKK59" s="153"/>
      <c r="MKL59" s="153"/>
      <c r="MKM59" s="153"/>
      <c r="MKN59" s="153"/>
      <c r="MKO59" s="153"/>
      <c r="MKP59" s="153"/>
      <c r="MKQ59" s="153"/>
      <c r="MKR59" s="153"/>
      <c r="MKS59" s="153"/>
      <c r="MKT59" s="153"/>
      <c r="MKU59" s="153"/>
      <c r="MKV59" s="153"/>
      <c r="MKW59" s="153"/>
      <c r="MKX59" s="153"/>
      <c r="MKY59" s="153"/>
      <c r="MKZ59" s="153"/>
      <c r="MLA59" s="153"/>
      <c r="MLB59" s="153"/>
      <c r="MLC59" s="153"/>
      <c r="MLD59" s="153"/>
      <c r="MLE59" s="153"/>
      <c r="MLF59" s="153"/>
      <c r="MLG59" s="153"/>
      <c r="MLH59" s="153"/>
      <c r="MLI59" s="153"/>
      <c r="MLJ59" s="153"/>
      <c r="MLK59" s="153"/>
      <c r="MLL59" s="153"/>
      <c r="MLM59" s="153"/>
      <c r="MLN59" s="153"/>
      <c r="MLO59" s="153"/>
      <c r="MLP59" s="153"/>
      <c r="MLQ59" s="153"/>
      <c r="MLR59" s="153"/>
      <c r="MLS59" s="153"/>
      <c r="MLT59" s="153"/>
      <c r="MLU59" s="153"/>
      <c r="MLV59" s="153"/>
      <c r="MLW59" s="153"/>
      <c r="MLX59" s="153"/>
      <c r="MLY59" s="153"/>
      <c r="MLZ59" s="153"/>
      <c r="MMA59" s="153"/>
      <c r="MMB59" s="153"/>
      <c r="MMC59" s="153"/>
      <c r="MMD59" s="153"/>
      <c r="MME59" s="153"/>
      <c r="MMF59" s="153"/>
      <c r="MMG59" s="153"/>
      <c r="MMH59" s="153"/>
      <c r="MMI59" s="153"/>
      <c r="MMJ59" s="153"/>
      <c r="MMK59" s="153"/>
      <c r="MML59" s="153"/>
      <c r="MMM59" s="153"/>
      <c r="MMN59" s="153"/>
      <c r="MMO59" s="153"/>
      <c r="MMP59" s="153"/>
      <c r="MMQ59" s="153"/>
      <c r="MMR59" s="153"/>
      <c r="MMS59" s="153"/>
      <c r="MMT59" s="153"/>
      <c r="MMU59" s="153"/>
      <c r="MMV59" s="153"/>
      <c r="MMW59" s="153"/>
      <c r="MMX59" s="153"/>
      <c r="MMY59" s="153"/>
      <c r="MMZ59" s="153"/>
      <c r="MNA59" s="153"/>
      <c r="MNB59" s="153"/>
      <c r="MNC59" s="153"/>
      <c r="MND59" s="153"/>
      <c r="MNE59" s="153"/>
      <c r="MNF59" s="153"/>
      <c r="MNG59" s="153"/>
      <c r="MNH59" s="153"/>
      <c r="MNI59" s="153"/>
      <c r="MNJ59" s="153"/>
      <c r="MNK59" s="153"/>
      <c r="MNL59" s="153"/>
      <c r="MNM59" s="153"/>
      <c r="MNN59" s="153"/>
      <c r="MNO59" s="153"/>
      <c r="MNP59" s="153"/>
      <c r="MNQ59" s="153"/>
      <c r="MNR59" s="153"/>
      <c r="MNS59" s="153"/>
      <c r="MNT59" s="153"/>
      <c r="MNU59" s="153"/>
      <c r="MNV59" s="153"/>
      <c r="MNW59" s="153"/>
      <c r="MNX59" s="153"/>
      <c r="MNY59" s="153"/>
      <c r="MNZ59" s="153"/>
      <c r="MOA59" s="153"/>
      <c r="MOB59" s="153"/>
      <c r="MOC59" s="153"/>
      <c r="MOD59" s="153"/>
      <c r="MOE59" s="153"/>
      <c r="MOF59" s="153"/>
      <c r="MOG59" s="153"/>
      <c r="MOH59" s="153"/>
      <c r="MOI59" s="153"/>
      <c r="MOJ59" s="153"/>
      <c r="MOK59" s="153"/>
      <c r="MOL59" s="153"/>
      <c r="MOM59" s="153"/>
      <c r="MON59" s="153"/>
      <c r="MOO59" s="153"/>
      <c r="MOP59" s="153"/>
      <c r="MOQ59" s="153"/>
      <c r="MOR59" s="153"/>
      <c r="MOS59" s="153"/>
      <c r="MOT59" s="153"/>
      <c r="MOU59" s="153"/>
      <c r="MOV59" s="153"/>
      <c r="MOW59" s="153"/>
      <c r="MOX59" s="153"/>
      <c r="MOY59" s="153"/>
      <c r="MOZ59" s="153"/>
      <c r="MPA59" s="153"/>
      <c r="MPB59" s="153"/>
      <c r="MPC59" s="153"/>
      <c r="MPD59" s="153"/>
      <c r="MPE59" s="153"/>
      <c r="MPF59" s="153"/>
      <c r="MPG59" s="153"/>
      <c r="MPH59" s="153"/>
      <c r="MPI59" s="153"/>
      <c r="MPJ59" s="153"/>
      <c r="MPK59" s="153"/>
      <c r="MPL59" s="153"/>
      <c r="MPM59" s="153"/>
      <c r="MPN59" s="153"/>
      <c r="MPO59" s="153"/>
      <c r="MPP59" s="153"/>
      <c r="MPQ59" s="153"/>
      <c r="MPR59" s="153"/>
      <c r="MPS59" s="153"/>
      <c r="MPT59" s="153"/>
      <c r="MPU59" s="153"/>
      <c r="MPV59" s="153"/>
      <c r="MPW59" s="153"/>
      <c r="MPX59" s="153"/>
      <c r="MPY59" s="153"/>
      <c r="MPZ59" s="153"/>
      <c r="MQA59" s="153"/>
      <c r="MQB59" s="153"/>
      <c r="MQC59" s="153"/>
      <c r="MQD59" s="153"/>
      <c r="MQE59" s="153"/>
      <c r="MQF59" s="153"/>
      <c r="MQG59" s="153"/>
      <c r="MQH59" s="153"/>
      <c r="MQI59" s="153"/>
      <c r="MQJ59" s="153"/>
      <c r="MQK59" s="153"/>
      <c r="MQL59" s="153"/>
      <c r="MQM59" s="153"/>
      <c r="MQN59" s="153"/>
      <c r="MQO59" s="153"/>
      <c r="MQP59" s="153"/>
      <c r="MQQ59" s="153"/>
      <c r="MQR59" s="153"/>
      <c r="MQS59" s="153"/>
      <c r="MQT59" s="153"/>
      <c r="MQU59" s="153"/>
      <c r="MQV59" s="153"/>
      <c r="MQW59" s="153"/>
      <c r="MQX59" s="153"/>
      <c r="MQY59" s="153"/>
      <c r="MQZ59" s="153"/>
      <c r="MRA59" s="153"/>
      <c r="MRB59" s="153"/>
      <c r="MRC59" s="153"/>
      <c r="MRD59" s="153"/>
      <c r="MRE59" s="153"/>
      <c r="MRF59" s="153"/>
      <c r="MRG59" s="153"/>
      <c r="MRH59" s="153"/>
      <c r="MRI59" s="153"/>
      <c r="MRJ59" s="153"/>
      <c r="MRK59" s="153"/>
      <c r="MRL59" s="153"/>
      <c r="MRM59" s="153"/>
      <c r="MRN59" s="153"/>
      <c r="MRO59" s="153"/>
      <c r="MRP59" s="153"/>
      <c r="MRQ59" s="153"/>
      <c r="MRR59" s="153"/>
      <c r="MRS59" s="153"/>
      <c r="MRT59" s="153"/>
      <c r="MRU59" s="153"/>
      <c r="MRV59" s="153"/>
      <c r="MRW59" s="153"/>
      <c r="MRX59" s="153"/>
      <c r="MRY59" s="153"/>
      <c r="MRZ59" s="153"/>
      <c r="MSA59" s="153"/>
      <c r="MSB59" s="153"/>
      <c r="MSC59" s="153"/>
      <c r="MSD59" s="153"/>
      <c r="MSE59" s="153"/>
      <c r="MSF59" s="153"/>
      <c r="MSG59" s="153"/>
      <c r="MSH59" s="153"/>
      <c r="MSI59" s="153"/>
      <c r="MSJ59" s="153"/>
      <c r="MSK59" s="153"/>
      <c r="MSL59" s="153"/>
      <c r="MSM59" s="153"/>
      <c r="MSN59" s="153"/>
      <c r="MSO59" s="153"/>
      <c r="MSP59" s="153"/>
      <c r="MSQ59" s="153"/>
      <c r="MSR59" s="153"/>
      <c r="MSS59" s="153"/>
      <c r="MST59" s="153"/>
      <c r="MSU59" s="153"/>
      <c r="MSV59" s="153"/>
      <c r="MSW59" s="153"/>
      <c r="MSX59" s="153"/>
      <c r="MSY59" s="153"/>
      <c r="MSZ59" s="153"/>
      <c r="MTA59" s="153"/>
      <c r="MTB59" s="153"/>
      <c r="MTC59" s="153"/>
      <c r="MTD59" s="153"/>
      <c r="MTE59" s="153"/>
      <c r="MTF59" s="153"/>
      <c r="MTG59" s="153"/>
      <c r="MTH59" s="153"/>
      <c r="MTI59" s="153"/>
      <c r="MTJ59" s="153"/>
      <c r="MTK59" s="153"/>
      <c r="MTL59" s="153"/>
      <c r="MTM59" s="153"/>
      <c r="MTN59" s="153"/>
      <c r="MTO59" s="153"/>
      <c r="MTP59" s="153"/>
      <c r="MTQ59" s="153"/>
      <c r="MTR59" s="153"/>
      <c r="MTS59" s="153"/>
      <c r="MTT59" s="153"/>
      <c r="MTU59" s="153"/>
      <c r="MTV59" s="153"/>
      <c r="MTW59" s="153"/>
      <c r="MTX59" s="153"/>
      <c r="MTY59" s="153"/>
      <c r="MTZ59" s="153"/>
      <c r="MUA59" s="153"/>
      <c r="MUB59" s="153"/>
      <c r="MUC59" s="153"/>
      <c r="MUD59" s="153"/>
      <c r="MUE59" s="153"/>
      <c r="MUF59" s="153"/>
      <c r="MUG59" s="153"/>
      <c r="MUH59" s="153"/>
      <c r="MUI59" s="153"/>
      <c r="MUJ59" s="153"/>
      <c r="MUK59" s="153"/>
      <c r="MUL59" s="153"/>
      <c r="MUM59" s="153"/>
      <c r="MUN59" s="153"/>
      <c r="MUO59" s="153"/>
      <c r="MUP59" s="153"/>
      <c r="MUQ59" s="153"/>
      <c r="MUR59" s="153"/>
      <c r="MUS59" s="153"/>
      <c r="MUT59" s="153"/>
      <c r="MUU59" s="153"/>
      <c r="MUV59" s="153"/>
      <c r="MUW59" s="153"/>
      <c r="MUX59" s="153"/>
      <c r="MUY59" s="153"/>
      <c r="MUZ59" s="153"/>
      <c r="MVA59" s="153"/>
      <c r="MVB59" s="153"/>
      <c r="MVC59" s="153"/>
      <c r="MVD59" s="153"/>
      <c r="MVE59" s="153"/>
      <c r="MVF59" s="153"/>
      <c r="MVG59" s="153"/>
      <c r="MVH59" s="153"/>
      <c r="MVI59" s="153"/>
      <c r="MVJ59" s="153"/>
      <c r="MVK59" s="153"/>
      <c r="MVL59" s="153"/>
      <c r="MVM59" s="153"/>
      <c r="MVN59" s="153"/>
      <c r="MVO59" s="153"/>
      <c r="MVP59" s="153"/>
      <c r="MVQ59" s="153"/>
      <c r="MVR59" s="153"/>
      <c r="MVS59" s="153"/>
      <c r="MVT59" s="153"/>
      <c r="MVU59" s="153"/>
      <c r="MVV59" s="153"/>
      <c r="MVW59" s="153"/>
      <c r="MVX59" s="153"/>
      <c r="MVY59" s="153"/>
      <c r="MVZ59" s="153"/>
      <c r="MWA59" s="153"/>
      <c r="MWB59" s="153"/>
      <c r="MWC59" s="153"/>
      <c r="MWD59" s="153"/>
      <c r="MWE59" s="153"/>
      <c r="MWF59" s="153"/>
      <c r="MWG59" s="153"/>
      <c r="MWH59" s="153"/>
      <c r="MWI59" s="153"/>
      <c r="MWJ59" s="153"/>
      <c r="MWK59" s="153"/>
      <c r="MWL59" s="153"/>
      <c r="MWM59" s="153"/>
      <c r="MWN59" s="153"/>
      <c r="MWO59" s="153"/>
      <c r="MWP59" s="153"/>
      <c r="MWQ59" s="153"/>
      <c r="MWR59" s="153"/>
      <c r="MWS59" s="153"/>
      <c r="MWT59" s="153"/>
      <c r="MWU59" s="153"/>
      <c r="MWV59" s="153"/>
      <c r="MWW59" s="153"/>
      <c r="MWX59" s="153"/>
      <c r="MWY59" s="153"/>
      <c r="MWZ59" s="153"/>
      <c r="MXA59" s="153"/>
      <c r="MXB59" s="153"/>
      <c r="MXC59" s="153"/>
      <c r="MXD59" s="153"/>
      <c r="MXE59" s="153"/>
      <c r="MXF59" s="153"/>
      <c r="MXG59" s="153"/>
      <c r="MXH59" s="153"/>
      <c r="MXI59" s="153"/>
      <c r="MXJ59" s="153"/>
      <c r="MXK59" s="153"/>
      <c r="MXL59" s="153"/>
      <c r="MXM59" s="153"/>
      <c r="MXN59" s="153"/>
      <c r="MXO59" s="153"/>
      <c r="MXP59" s="153"/>
      <c r="MXQ59" s="153"/>
      <c r="MXR59" s="153"/>
      <c r="MXS59" s="153"/>
      <c r="MXT59" s="153"/>
      <c r="MXU59" s="153"/>
      <c r="MXV59" s="153"/>
      <c r="MXW59" s="153"/>
      <c r="MXX59" s="153"/>
      <c r="MXY59" s="153"/>
      <c r="MXZ59" s="153"/>
      <c r="MYA59" s="153"/>
      <c r="MYB59" s="153"/>
      <c r="MYC59" s="153"/>
      <c r="MYD59" s="153"/>
      <c r="MYE59" s="153"/>
      <c r="MYF59" s="153"/>
      <c r="MYG59" s="153"/>
      <c r="MYH59" s="153"/>
      <c r="MYI59" s="153"/>
      <c r="MYJ59" s="153"/>
      <c r="MYK59" s="153"/>
      <c r="MYL59" s="153"/>
      <c r="MYM59" s="153"/>
      <c r="MYN59" s="153"/>
      <c r="MYO59" s="153"/>
      <c r="MYP59" s="153"/>
      <c r="MYQ59" s="153"/>
      <c r="MYR59" s="153"/>
      <c r="MYS59" s="153"/>
      <c r="MYT59" s="153"/>
      <c r="MYU59" s="153"/>
      <c r="MYV59" s="153"/>
      <c r="MYW59" s="153"/>
      <c r="MYX59" s="153"/>
      <c r="MYY59" s="153"/>
      <c r="MYZ59" s="153"/>
      <c r="MZA59" s="153"/>
      <c r="MZB59" s="153"/>
      <c r="MZC59" s="153"/>
      <c r="MZD59" s="153"/>
      <c r="MZE59" s="153"/>
      <c r="MZF59" s="153"/>
      <c r="MZG59" s="153"/>
      <c r="MZH59" s="153"/>
      <c r="MZI59" s="153"/>
      <c r="MZJ59" s="153"/>
      <c r="MZK59" s="153"/>
      <c r="MZL59" s="153"/>
      <c r="MZM59" s="153"/>
      <c r="MZN59" s="153"/>
      <c r="MZO59" s="153"/>
      <c r="MZP59" s="153"/>
      <c r="MZQ59" s="153"/>
      <c r="MZR59" s="153"/>
      <c r="MZS59" s="153"/>
      <c r="MZT59" s="153"/>
      <c r="MZU59" s="153"/>
      <c r="MZV59" s="153"/>
      <c r="MZW59" s="153"/>
      <c r="MZX59" s="153"/>
      <c r="MZY59" s="153"/>
      <c r="MZZ59" s="153"/>
      <c r="NAA59" s="153"/>
      <c r="NAB59" s="153"/>
      <c r="NAC59" s="153"/>
      <c r="NAD59" s="153"/>
      <c r="NAE59" s="153"/>
      <c r="NAF59" s="153"/>
      <c r="NAG59" s="153"/>
      <c r="NAH59" s="153"/>
      <c r="NAI59" s="153"/>
      <c r="NAJ59" s="153"/>
      <c r="NAK59" s="153"/>
      <c r="NAL59" s="153"/>
      <c r="NAM59" s="153"/>
      <c r="NAN59" s="153"/>
      <c r="NAO59" s="153"/>
      <c r="NAP59" s="153"/>
      <c r="NAQ59" s="153"/>
      <c r="NAR59" s="153"/>
      <c r="NAS59" s="153"/>
      <c r="NAT59" s="153"/>
      <c r="NAU59" s="153"/>
      <c r="NAV59" s="153"/>
      <c r="NAW59" s="153"/>
      <c r="NAX59" s="153"/>
      <c r="NAY59" s="153"/>
      <c r="NAZ59" s="153"/>
      <c r="NBA59" s="153"/>
      <c r="NBB59" s="153"/>
      <c r="NBC59" s="153"/>
      <c r="NBD59" s="153"/>
      <c r="NBE59" s="153"/>
      <c r="NBF59" s="153"/>
      <c r="NBG59" s="153"/>
      <c r="NBH59" s="153"/>
      <c r="NBI59" s="153"/>
      <c r="NBJ59" s="153"/>
      <c r="NBK59" s="153"/>
      <c r="NBL59" s="153"/>
      <c r="NBM59" s="153"/>
      <c r="NBN59" s="153"/>
      <c r="NBO59" s="153"/>
      <c r="NBP59" s="153"/>
      <c r="NBQ59" s="153"/>
      <c r="NBR59" s="153"/>
      <c r="NBS59" s="153"/>
      <c r="NBT59" s="153"/>
      <c r="NBU59" s="153"/>
      <c r="NBV59" s="153"/>
      <c r="NBW59" s="153"/>
      <c r="NBX59" s="153"/>
      <c r="NBY59" s="153"/>
      <c r="NBZ59" s="153"/>
      <c r="NCA59" s="153"/>
      <c r="NCB59" s="153"/>
      <c r="NCC59" s="153"/>
      <c r="NCD59" s="153"/>
      <c r="NCE59" s="153"/>
      <c r="NCF59" s="153"/>
      <c r="NCG59" s="153"/>
      <c r="NCH59" s="153"/>
      <c r="NCI59" s="153"/>
      <c r="NCJ59" s="153"/>
      <c r="NCK59" s="153"/>
      <c r="NCL59" s="153"/>
      <c r="NCM59" s="153"/>
      <c r="NCN59" s="153"/>
      <c r="NCO59" s="153"/>
      <c r="NCP59" s="153"/>
      <c r="NCQ59" s="153"/>
      <c r="NCR59" s="153"/>
      <c r="NCS59" s="153"/>
      <c r="NCT59" s="153"/>
      <c r="NCU59" s="153"/>
      <c r="NCV59" s="153"/>
      <c r="NCW59" s="153"/>
      <c r="NCX59" s="153"/>
      <c r="NCY59" s="153"/>
      <c r="NCZ59" s="153"/>
      <c r="NDA59" s="153"/>
      <c r="NDB59" s="153"/>
      <c r="NDC59" s="153"/>
      <c r="NDD59" s="153"/>
      <c r="NDE59" s="153"/>
      <c r="NDF59" s="153"/>
      <c r="NDG59" s="153"/>
      <c r="NDH59" s="153"/>
      <c r="NDI59" s="153"/>
      <c r="NDJ59" s="153"/>
      <c r="NDK59" s="153"/>
      <c r="NDL59" s="153"/>
      <c r="NDM59" s="153"/>
      <c r="NDN59" s="153"/>
      <c r="NDO59" s="153"/>
      <c r="NDP59" s="153"/>
      <c r="NDQ59" s="153"/>
      <c r="NDR59" s="153"/>
      <c r="NDS59" s="153"/>
      <c r="NDT59" s="153"/>
      <c r="NDU59" s="153"/>
      <c r="NDV59" s="153"/>
      <c r="NDW59" s="153"/>
      <c r="NDX59" s="153"/>
      <c r="NDY59" s="153"/>
      <c r="NDZ59" s="153"/>
      <c r="NEA59" s="153"/>
      <c r="NEB59" s="153"/>
      <c r="NEC59" s="153"/>
      <c r="NED59" s="153"/>
      <c r="NEE59" s="153"/>
      <c r="NEF59" s="153"/>
      <c r="NEG59" s="153"/>
      <c r="NEH59" s="153"/>
      <c r="NEI59" s="153"/>
      <c r="NEJ59" s="153"/>
      <c r="NEK59" s="153"/>
      <c r="NEL59" s="153"/>
      <c r="NEM59" s="153"/>
      <c r="NEN59" s="153"/>
      <c r="NEO59" s="153"/>
      <c r="NEP59" s="153"/>
      <c r="NEQ59" s="153"/>
      <c r="NER59" s="153"/>
      <c r="NES59" s="153"/>
      <c r="NET59" s="153"/>
      <c r="NEU59" s="153"/>
      <c r="NEV59" s="153"/>
      <c r="NEW59" s="153"/>
      <c r="NEX59" s="153"/>
      <c r="NEY59" s="153"/>
      <c r="NEZ59" s="153"/>
      <c r="NFA59" s="153"/>
      <c r="NFB59" s="153"/>
      <c r="NFC59" s="153"/>
      <c r="NFD59" s="153"/>
      <c r="NFE59" s="153"/>
      <c r="NFF59" s="153"/>
      <c r="NFG59" s="153"/>
      <c r="NFH59" s="153"/>
      <c r="NFI59" s="153"/>
      <c r="NFJ59" s="153"/>
      <c r="NFK59" s="153"/>
      <c r="NFL59" s="153"/>
      <c r="NFM59" s="153"/>
      <c r="NFN59" s="153"/>
      <c r="NFO59" s="153"/>
      <c r="NFP59" s="153"/>
      <c r="NFQ59" s="153"/>
      <c r="NFR59" s="153"/>
      <c r="NFS59" s="153"/>
      <c r="NFT59" s="153"/>
      <c r="NFU59" s="153"/>
      <c r="NFV59" s="153"/>
      <c r="NFW59" s="153"/>
      <c r="NFX59" s="153"/>
      <c r="NFY59" s="153"/>
      <c r="NFZ59" s="153"/>
      <c r="NGA59" s="153"/>
      <c r="NGB59" s="153"/>
      <c r="NGC59" s="153"/>
      <c r="NGD59" s="153"/>
      <c r="NGE59" s="153"/>
      <c r="NGF59" s="153"/>
      <c r="NGG59" s="153"/>
      <c r="NGH59" s="153"/>
      <c r="NGI59" s="153"/>
      <c r="NGJ59" s="153"/>
      <c r="NGK59" s="153"/>
      <c r="NGL59" s="153"/>
      <c r="NGM59" s="153"/>
      <c r="NGN59" s="153"/>
      <c r="NGO59" s="153"/>
      <c r="NGP59" s="153"/>
      <c r="NGQ59" s="153"/>
      <c r="NGR59" s="153"/>
      <c r="NGS59" s="153"/>
      <c r="NGT59" s="153"/>
      <c r="NGU59" s="153"/>
      <c r="NGV59" s="153"/>
      <c r="NGW59" s="153"/>
      <c r="NGX59" s="153"/>
      <c r="NGY59" s="153"/>
      <c r="NGZ59" s="153"/>
      <c r="NHA59" s="153"/>
      <c r="NHB59" s="153"/>
      <c r="NHC59" s="153"/>
      <c r="NHD59" s="153"/>
      <c r="NHE59" s="153"/>
      <c r="NHF59" s="153"/>
      <c r="NHG59" s="153"/>
      <c r="NHH59" s="153"/>
      <c r="NHI59" s="153"/>
      <c r="NHJ59" s="153"/>
      <c r="NHK59" s="153"/>
      <c r="NHL59" s="153"/>
      <c r="NHM59" s="153"/>
      <c r="NHN59" s="153"/>
      <c r="NHO59" s="153"/>
      <c r="NHP59" s="153"/>
      <c r="NHQ59" s="153"/>
      <c r="NHR59" s="153"/>
      <c r="NHS59" s="153"/>
      <c r="NHT59" s="153"/>
      <c r="NHU59" s="153"/>
      <c r="NHV59" s="153"/>
      <c r="NHW59" s="153"/>
      <c r="NHX59" s="153"/>
      <c r="NHY59" s="153"/>
      <c r="NHZ59" s="153"/>
      <c r="NIA59" s="153"/>
      <c r="NIB59" s="153"/>
      <c r="NIC59" s="153"/>
      <c r="NID59" s="153"/>
      <c r="NIE59" s="153"/>
      <c r="NIF59" s="153"/>
      <c r="NIG59" s="153"/>
      <c r="NIH59" s="153"/>
      <c r="NII59" s="153"/>
      <c r="NIJ59" s="153"/>
      <c r="NIK59" s="153"/>
      <c r="NIL59" s="153"/>
      <c r="NIM59" s="153"/>
      <c r="NIN59" s="153"/>
      <c r="NIO59" s="153"/>
      <c r="NIP59" s="153"/>
      <c r="NIQ59" s="153"/>
      <c r="NIR59" s="153"/>
      <c r="NIS59" s="153"/>
      <c r="NIT59" s="153"/>
      <c r="NIU59" s="153"/>
      <c r="NIV59" s="153"/>
      <c r="NIW59" s="153"/>
      <c r="NIX59" s="153"/>
      <c r="NIY59" s="153"/>
      <c r="NIZ59" s="153"/>
      <c r="NJA59" s="153"/>
      <c r="NJB59" s="153"/>
      <c r="NJC59" s="153"/>
      <c r="NJD59" s="153"/>
      <c r="NJE59" s="153"/>
      <c r="NJF59" s="153"/>
      <c r="NJG59" s="153"/>
      <c r="NJH59" s="153"/>
      <c r="NJI59" s="153"/>
      <c r="NJJ59" s="153"/>
      <c r="NJK59" s="153"/>
      <c r="NJL59" s="153"/>
      <c r="NJM59" s="153"/>
      <c r="NJN59" s="153"/>
      <c r="NJO59" s="153"/>
      <c r="NJP59" s="153"/>
      <c r="NJQ59" s="153"/>
      <c r="NJR59" s="153"/>
      <c r="NJS59" s="153"/>
      <c r="NJT59" s="153"/>
      <c r="NJU59" s="153"/>
      <c r="NJV59" s="153"/>
      <c r="NJW59" s="153"/>
      <c r="NJX59" s="153"/>
      <c r="NJY59" s="153"/>
      <c r="NJZ59" s="153"/>
      <c r="NKA59" s="153"/>
      <c r="NKB59" s="153"/>
      <c r="NKC59" s="153"/>
      <c r="NKD59" s="153"/>
      <c r="NKE59" s="153"/>
      <c r="NKF59" s="153"/>
      <c r="NKG59" s="153"/>
      <c r="NKH59" s="153"/>
      <c r="NKI59" s="153"/>
      <c r="NKJ59" s="153"/>
      <c r="NKK59" s="153"/>
      <c r="NKL59" s="153"/>
      <c r="NKM59" s="153"/>
      <c r="NKN59" s="153"/>
      <c r="NKO59" s="153"/>
      <c r="NKP59" s="153"/>
      <c r="NKQ59" s="153"/>
      <c r="NKR59" s="153"/>
      <c r="NKS59" s="153"/>
      <c r="NKT59" s="153"/>
      <c r="NKU59" s="153"/>
      <c r="NKV59" s="153"/>
      <c r="NKW59" s="153"/>
      <c r="NKX59" s="153"/>
      <c r="NKY59" s="153"/>
      <c r="NKZ59" s="153"/>
      <c r="NLA59" s="153"/>
      <c r="NLB59" s="153"/>
      <c r="NLC59" s="153"/>
      <c r="NLD59" s="153"/>
      <c r="NLE59" s="153"/>
      <c r="NLF59" s="153"/>
      <c r="NLG59" s="153"/>
      <c r="NLH59" s="153"/>
      <c r="NLI59" s="153"/>
      <c r="NLJ59" s="153"/>
      <c r="NLK59" s="153"/>
      <c r="NLL59" s="153"/>
      <c r="NLM59" s="153"/>
      <c r="NLN59" s="153"/>
      <c r="NLO59" s="153"/>
      <c r="NLP59" s="153"/>
      <c r="NLQ59" s="153"/>
      <c r="NLR59" s="153"/>
      <c r="NLS59" s="153"/>
      <c r="NLT59" s="153"/>
      <c r="NLU59" s="153"/>
      <c r="NLV59" s="153"/>
      <c r="NLW59" s="153"/>
      <c r="NLX59" s="153"/>
      <c r="NLY59" s="153"/>
      <c r="NLZ59" s="153"/>
      <c r="NMA59" s="153"/>
      <c r="NMB59" s="153"/>
      <c r="NMC59" s="153"/>
      <c r="NMD59" s="153"/>
      <c r="NME59" s="153"/>
      <c r="NMF59" s="153"/>
      <c r="NMG59" s="153"/>
      <c r="NMH59" s="153"/>
      <c r="NMI59" s="153"/>
      <c r="NMJ59" s="153"/>
      <c r="NMK59" s="153"/>
      <c r="NML59" s="153"/>
      <c r="NMM59" s="153"/>
      <c r="NMN59" s="153"/>
      <c r="NMO59" s="153"/>
      <c r="NMP59" s="153"/>
      <c r="NMQ59" s="153"/>
      <c r="NMR59" s="153"/>
      <c r="NMS59" s="153"/>
      <c r="NMT59" s="153"/>
      <c r="NMU59" s="153"/>
      <c r="NMV59" s="153"/>
      <c r="NMW59" s="153"/>
      <c r="NMX59" s="153"/>
      <c r="NMY59" s="153"/>
      <c r="NMZ59" s="153"/>
      <c r="NNA59" s="153"/>
      <c r="NNB59" s="153"/>
      <c r="NNC59" s="153"/>
      <c r="NND59" s="153"/>
      <c r="NNE59" s="153"/>
      <c r="NNF59" s="153"/>
      <c r="NNG59" s="153"/>
      <c r="NNH59" s="153"/>
      <c r="NNI59" s="153"/>
      <c r="NNJ59" s="153"/>
      <c r="NNK59" s="153"/>
      <c r="NNL59" s="153"/>
      <c r="NNM59" s="153"/>
      <c r="NNN59" s="153"/>
      <c r="NNO59" s="153"/>
      <c r="NNP59" s="153"/>
      <c r="NNQ59" s="153"/>
      <c r="NNR59" s="153"/>
      <c r="NNS59" s="153"/>
      <c r="NNT59" s="153"/>
      <c r="NNU59" s="153"/>
      <c r="NNV59" s="153"/>
      <c r="NNW59" s="153"/>
      <c r="NNX59" s="153"/>
      <c r="NNY59" s="153"/>
      <c r="NNZ59" s="153"/>
      <c r="NOA59" s="153"/>
      <c r="NOB59" s="153"/>
      <c r="NOC59" s="153"/>
      <c r="NOD59" s="153"/>
      <c r="NOE59" s="153"/>
      <c r="NOF59" s="153"/>
      <c r="NOG59" s="153"/>
      <c r="NOH59" s="153"/>
      <c r="NOI59" s="153"/>
      <c r="NOJ59" s="153"/>
      <c r="NOK59" s="153"/>
      <c r="NOL59" s="153"/>
      <c r="NOM59" s="153"/>
      <c r="NON59" s="153"/>
      <c r="NOO59" s="153"/>
      <c r="NOP59" s="153"/>
      <c r="NOQ59" s="153"/>
      <c r="NOR59" s="153"/>
      <c r="NOS59" s="153"/>
      <c r="NOT59" s="153"/>
      <c r="NOU59" s="153"/>
      <c r="NOV59" s="153"/>
      <c r="NOW59" s="153"/>
      <c r="NOX59" s="153"/>
      <c r="NOY59" s="153"/>
      <c r="NOZ59" s="153"/>
      <c r="NPA59" s="153"/>
      <c r="NPB59" s="153"/>
      <c r="NPC59" s="153"/>
      <c r="NPD59" s="153"/>
      <c r="NPE59" s="153"/>
      <c r="NPF59" s="153"/>
      <c r="NPG59" s="153"/>
      <c r="NPH59" s="153"/>
      <c r="NPI59" s="153"/>
      <c r="NPJ59" s="153"/>
      <c r="NPK59" s="153"/>
      <c r="NPL59" s="153"/>
      <c r="NPM59" s="153"/>
      <c r="NPN59" s="153"/>
      <c r="NPO59" s="153"/>
      <c r="NPP59" s="153"/>
      <c r="NPQ59" s="153"/>
      <c r="NPR59" s="153"/>
      <c r="NPS59" s="153"/>
      <c r="NPT59" s="153"/>
      <c r="NPU59" s="153"/>
      <c r="NPV59" s="153"/>
      <c r="NPW59" s="153"/>
      <c r="NPX59" s="153"/>
      <c r="NPY59" s="153"/>
      <c r="NPZ59" s="153"/>
      <c r="NQA59" s="153"/>
      <c r="NQB59" s="153"/>
      <c r="NQC59" s="153"/>
      <c r="NQD59" s="153"/>
      <c r="NQE59" s="153"/>
      <c r="NQF59" s="153"/>
      <c r="NQG59" s="153"/>
      <c r="NQH59" s="153"/>
      <c r="NQI59" s="153"/>
      <c r="NQJ59" s="153"/>
      <c r="NQK59" s="153"/>
      <c r="NQL59" s="153"/>
      <c r="NQM59" s="153"/>
      <c r="NQN59" s="153"/>
      <c r="NQO59" s="153"/>
      <c r="NQP59" s="153"/>
      <c r="NQQ59" s="153"/>
      <c r="NQR59" s="153"/>
      <c r="NQS59" s="153"/>
      <c r="NQT59" s="153"/>
      <c r="NQU59" s="153"/>
      <c r="NQV59" s="153"/>
      <c r="NQW59" s="153"/>
      <c r="NQX59" s="153"/>
      <c r="NQY59" s="153"/>
      <c r="NQZ59" s="153"/>
      <c r="NRA59" s="153"/>
      <c r="NRB59" s="153"/>
      <c r="NRC59" s="153"/>
      <c r="NRD59" s="153"/>
      <c r="NRE59" s="153"/>
      <c r="NRF59" s="153"/>
      <c r="NRG59" s="153"/>
      <c r="NRH59" s="153"/>
      <c r="NRI59" s="153"/>
      <c r="NRJ59" s="153"/>
      <c r="NRK59" s="153"/>
      <c r="NRL59" s="153"/>
      <c r="NRM59" s="153"/>
      <c r="NRN59" s="153"/>
      <c r="NRO59" s="153"/>
      <c r="NRP59" s="153"/>
      <c r="NRQ59" s="153"/>
      <c r="NRR59" s="153"/>
      <c r="NRS59" s="153"/>
      <c r="NRT59" s="153"/>
      <c r="NRU59" s="153"/>
      <c r="NRV59" s="153"/>
      <c r="NRW59" s="153"/>
      <c r="NRX59" s="153"/>
      <c r="NRY59" s="153"/>
      <c r="NRZ59" s="153"/>
      <c r="NSA59" s="153"/>
      <c r="NSB59" s="153"/>
      <c r="NSC59" s="153"/>
      <c r="NSD59" s="153"/>
      <c r="NSE59" s="153"/>
      <c r="NSF59" s="153"/>
      <c r="NSG59" s="153"/>
      <c r="NSH59" s="153"/>
      <c r="NSI59" s="153"/>
      <c r="NSJ59" s="153"/>
      <c r="NSK59" s="153"/>
      <c r="NSL59" s="153"/>
      <c r="NSM59" s="153"/>
      <c r="NSN59" s="153"/>
      <c r="NSO59" s="153"/>
      <c r="NSP59" s="153"/>
      <c r="NSQ59" s="153"/>
      <c r="NSR59" s="153"/>
      <c r="NSS59" s="153"/>
      <c r="NST59" s="153"/>
      <c r="NSU59" s="153"/>
      <c r="NSV59" s="153"/>
      <c r="NSW59" s="153"/>
      <c r="NSX59" s="153"/>
      <c r="NSY59" s="153"/>
      <c r="NSZ59" s="153"/>
      <c r="NTA59" s="153"/>
      <c r="NTB59" s="153"/>
      <c r="NTC59" s="153"/>
      <c r="NTD59" s="153"/>
      <c r="NTE59" s="153"/>
      <c r="NTF59" s="153"/>
      <c r="NTG59" s="153"/>
      <c r="NTH59" s="153"/>
      <c r="NTI59" s="153"/>
      <c r="NTJ59" s="153"/>
      <c r="NTK59" s="153"/>
      <c r="NTL59" s="153"/>
      <c r="NTM59" s="153"/>
      <c r="NTN59" s="153"/>
      <c r="NTO59" s="153"/>
      <c r="NTP59" s="153"/>
      <c r="NTQ59" s="153"/>
      <c r="NTR59" s="153"/>
      <c r="NTS59" s="153"/>
      <c r="NTT59" s="153"/>
      <c r="NTU59" s="153"/>
      <c r="NTV59" s="153"/>
      <c r="NTW59" s="153"/>
      <c r="NTX59" s="153"/>
      <c r="NTY59" s="153"/>
      <c r="NTZ59" s="153"/>
      <c r="NUA59" s="153"/>
      <c r="NUB59" s="153"/>
      <c r="NUC59" s="153"/>
      <c r="NUD59" s="153"/>
      <c r="NUE59" s="153"/>
      <c r="NUF59" s="153"/>
      <c r="NUG59" s="153"/>
      <c r="NUH59" s="153"/>
      <c r="NUI59" s="153"/>
      <c r="NUJ59" s="153"/>
      <c r="NUK59" s="153"/>
      <c r="NUL59" s="153"/>
      <c r="NUM59" s="153"/>
      <c r="NUN59" s="153"/>
      <c r="NUO59" s="153"/>
      <c r="NUP59" s="153"/>
      <c r="NUQ59" s="153"/>
      <c r="NUR59" s="153"/>
      <c r="NUS59" s="153"/>
      <c r="NUT59" s="153"/>
      <c r="NUU59" s="153"/>
      <c r="NUV59" s="153"/>
      <c r="NUW59" s="153"/>
      <c r="NUX59" s="153"/>
      <c r="NUY59" s="153"/>
      <c r="NUZ59" s="153"/>
      <c r="NVA59" s="153"/>
      <c r="NVB59" s="153"/>
      <c r="NVC59" s="153"/>
      <c r="NVD59" s="153"/>
      <c r="NVE59" s="153"/>
      <c r="NVF59" s="153"/>
      <c r="NVG59" s="153"/>
      <c r="NVH59" s="153"/>
      <c r="NVI59" s="153"/>
      <c r="NVJ59" s="153"/>
      <c r="NVK59" s="153"/>
      <c r="NVL59" s="153"/>
      <c r="NVM59" s="153"/>
      <c r="NVN59" s="153"/>
      <c r="NVO59" s="153"/>
      <c r="NVP59" s="153"/>
      <c r="NVQ59" s="153"/>
      <c r="NVR59" s="153"/>
      <c r="NVS59" s="153"/>
      <c r="NVT59" s="153"/>
      <c r="NVU59" s="153"/>
      <c r="NVV59" s="153"/>
      <c r="NVW59" s="153"/>
      <c r="NVX59" s="153"/>
      <c r="NVY59" s="153"/>
      <c r="NVZ59" s="153"/>
      <c r="NWA59" s="153"/>
      <c r="NWB59" s="153"/>
      <c r="NWC59" s="153"/>
      <c r="NWD59" s="153"/>
      <c r="NWE59" s="153"/>
      <c r="NWF59" s="153"/>
      <c r="NWG59" s="153"/>
      <c r="NWH59" s="153"/>
      <c r="NWI59" s="153"/>
      <c r="NWJ59" s="153"/>
      <c r="NWK59" s="153"/>
      <c r="NWL59" s="153"/>
      <c r="NWM59" s="153"/>
      <c r="NWN59" s="153"/>
      <c r="NWO59" s="153"/>
      <c r="NWP59" s="153"/>
      <c r="NWQ59" s="153"/>
      <c r="NWR59" s="153"/>
      <c r="NWS59" s="153"/>
      <c r="NWT59" s="153"/>
      <c r="NWU59" s="153"/>
      <c r="NWV59" s="153"/>
      <c r="NWW59" s="153"/>
      <c r="NWX59" s="153"/>
      <c r="NWY59" s="153"/>
      <c r="NWZ59" s="153"/>
      <c r="NXA59" s="153"/>
      <c r="NXB59" s="153"/>
      <c r="NXC59" s="153"/>
      <c r="NXD59" s="153"/>
      <c r="NXE59" s="153"/>
      <c r="NXF59" s="153"/>
      <c r="NXG59" s="153"/>
      <c r="NXH59" s="153"/>
      <c r="NXI59" s="153"/>
      <c r="NXJ59" s="153"/>
      <c r="NXK59" s="153"/>
      <c r="NXL59" s="153"/>
      <c r="NXM59" s="153"/>
      <c r="NXN59" s="153"/>
      <c r="NXO59" s="153"/>
      <c r="NXP59" s="153"/>
      <c r="NXQ59" s="153"/>
      <c r="NXR59" s="153"/>
      <c r="NXS59" s="153"/>
      <c r="NXT59" s="153"/>
      <c r="NXU59" s="153"/>
      <c r="NXV59" s="153"/>
      <c r="NXW59" s="153"/>
      <c r="NXX59" s="153"/>
      <c r="NXY59" s="153"/>
      <c r="NXZ59" s="153"/>
      <c r="NYA59" s="153"/>
      <c r="NYB59" s="153"/>
      <c r="NYC59" s="153"/>
      <c r="NYD59" s="153"/>
      <c r="NYE59" s="153"/>
      <c r="NYF59" s="153"/>
      <c r="NYG59" s="153"/>
      <c r="NYH59" s="153"/>
      <c r="NYI59" s="153"/>
      <c r="NYJ59" s="153"/>
      <c r="NYK59" s="153"/>
      <c r="NYL59" s="153"/>
      <c r="NYM59" s="153"/>
      <c r="NYN59" s="153"/>
      <c r="NYO59" s="153"/>
      <c r="NYP59" s="153"/>
      <c r="NYQ59" s="153"/>
      <c r="NYR59" s="153"/>
      <c r="NYS59" s="153"/>
      <c r="NYT59" s="153"/>
      <c r="NYU59" s="153"/>
      <c r="NYV59" s="153"/>
      <c r="NYW59" s="153"/>
      <c r="NYX59" s="153"/>
      <c r="NYY59" s="153"/>
      <c r="NYZ59" s="153"/>
      <c r="NZA59" s="153"/>
      <c r="NZB59" s="153"/>
      <c r="NZC59" s="153"/>
      <c r="NZD59" s="153"/>
      <c r="NZE59" s="153"/>
      <c r="NZF59" s="153"/>
      <c r="NZG59" s="153"/>
      <c r="NZH59" s="153"/>
      <c r="NZI59" s="153"/>
      <c r="NZJ59" s="153"/>
      <c r="NZK59" s="153"/>
      <c r="NZL59" s="153"/>
      <c r="NZM59" s="153"/>
      <c r="NZN59" s="153"/>
      <c r="NZO59" s="153"/>
      <c r="NZP59" s="153"/>
      <c r="NZQ59" s="153"/>
      <c r="NZR59" s="153"/>
      <c r="NZS59" s="153"/>
      <c r="NZT59" s="153"/>
      <c r="NZU59" s="153"/>
      <c r="NZV59" s="153"/>
      <c r="NZW59" s="153"/>
      <c r="NZX59" s="153"/>
      <c r="NZY59" s="153"/>
      <c r="NZZ59" s="153"/>
      <c r="OAA59" s="153"/>
      <c r="OAB59" s="153"/>
      <c r="OAC59" s="153"/>
      <c r="OAD59" s="153"/>
      <c r="OAE59" s="153"/>
      <c r="OAF59" s="153"/>
      <c r="OAG59" s="153"/>
      <c r="OAH59" s="153"/>
      <c r="OAI59" s="153"/>
      <c r="OAJ59" s="153"/>
      <c r="OAK59" s="153"/>
      <c r="OAL59" s="153"/>
      <c r="OAM59" s="153"/>
      <c r="OAN59" s="153"/>
      <c r="OAO59" s="153"/>
      <c r="OAP59" s="153"/>
      <c r="OAQ59" s="153"/>
      <c r="OAR59" s="153"/>
      <c r="OAS59" s="153"/>
      <c r="OAT59" s="153"/>
      <c r="OAU59" s="153"/>
      <c r="OAV59" s="153"/>
      <c r="OAW59" s="153"/>
      <c r="OAX59" s="153"/>
      <c r="OAY59" s="153"/>
      <c r="OAZ59" s="153"/>
      <c r="OBA59" s="153"/>
      <c r="OBB59" s="153"/>
      <c r="OBC59" s="153"/>
      <c r="OBD59" s="153"/>
      <c r="OBE59" s="153"/>
      <c r="OBF59" s="153"/>
      <c r="OBG59" s="153"/>
      <c r="OBH59" s="153"/>
      <c r="OBI59" s="153"/>
      <c r="OBJ59" s="153"/>
      <c r="OBK59" s="153"/>
      <c r="OBL59" s="153"/>
      <c r="OBM59" s="153"/>
      <c r="OBN59" s="153"/>
      <c r="OBO59" s="153"/>
      <c r="OBP59" s="153"/>
      <c r="OBQ59" s="153"/>
      <c r="OBR59" s="153"/>
      <c r="OBS59" s="153"/>
      <c r="OBT59" s="153"/>
      <c r="OBU59" s="153"/>
      <c r="OBV59" s="153"/>
      <c r="OBW59" s="153"/>
      <c r="OBX59" s="153"/>
      <c r="OBY59" s="153"/>
      <c r="OBZ59" s="153"/>
      <c r="OCA59" s="153"/>
      <c r="OCB59" s="153"/>
      <c r="OCC59" s="153"/>
      <c r="OCD59" s="153"/>
      <c r="OCE59" s="153"/>
      <c r="OCF59" s="153"/>
      <c r="OCG59" s="153"/>
      <c r="OCH59" s="153"/>
      <c r="OCI59" s="153"/>
      <c r="OCJ59" s="153"/>
      <c r="OCK59" s="153"/>
      <c r="OCL59" s="153"/>
      <c r="OCM59" s="153"/>
      <c r="OCN59" s="153"/>
      <c r="OCO59" s="153"/>
      <c r="OCP59" s="153"/>
      <c r="OCQ59" s="153"/>
      <c r="OCR59" s="153"/>
      <c r="OCS59" s="153"/>
      <c r="OCT59" s="153"/>
      <c r="OCU59" s="153"/>
      <c r="OCV59" s="153"/>
      <c r="OCW59" s="153"/>
      <c r="OCX59" s="153"/>
      <c r="OCY59" s="153"/>
      <c r="OCZ59" s="153"/>
      <c r="ODA59" s="153"/>
      <c r="ODB59" s="153"/>
      <c r="ODC59" s="153"/>
      <c r="ODD59" s="153"/>
      <c r="ODE59" s="153"/>
      <c r="ODF59" s="153"/>
      <c r="ODG59" s="153"/>
      <c r="ODH59" s="153"/>
      <c r="ODI59" s="153"/>
      <c r="ODJ59" s="153"/>
      <c r="ODK59" s="153"/>
      <c r="ODL59" s="153"/>
      <c r="ODM59" s="153"/>
      <c r="ODN59" s="153"/>
      <c r="ODO59" s="153"/>
      <c r="ODP59" s="153"/>
      <c r="ODQ59" s="153"/>
      <c r="ODR59" s="153"/>
      <c r="ODS59" s="153"/>
      <c r="ODT59" s="153"/>
      <c r="ODU59" s="153"/>
      <c r="ODV59" s="153"/>
      <c r="ODW59" s="153"/>
      <c r="ODX59" s="153"/>
      <c r="ODY59" s="153"/>
      <c r="ODZ59" s="153"/>
      <c r="OEA59" s="153"/>
      <c r="OEB59" s="153"/>
      <c r="OEC59" s="153"/>
      <c r="OED59" s="153"/>
      <c r="OEE59" s="153"/>
      <c r="OEF59" s="153"/>
      <c r="OEG59" s="153"/>
      <c r="OEH59" s="153"/>
      <c r="OEI59" s="153"/>
      <c r="OEJ59" s="153"/>
      <c r="OEK59" s="153"/>
      <c r="OEL59" s="153"/>
      <c r="OEM59" s="153"/>
      <c r="OEN59" s="153"/>
      <c r="OEO59" s="153"/>
      <c r="OEP59" s="153"/>
      <c r="OEQ59" s="153"/>
      <c r="OER59" s="153"/>
      <c r="OES59" s="153"/>
      <c r="OET59" s="153"/>
      <c r="OEU59" s="153"/>
      <c r="OEV59" s="153"/>
      <c r="OEW59" s="153"/>
      <c r="OEX59" s="153"/>
      <c r="OEY59" s="153"/>
      <c r="OEZ59" s="153"/>
      <c r="OFA59" s="153"/>
      <c r="OFB59" s="153"/>
      <c r="OFC59" s="153"/>
      <c r="OFD59" s="153"/>
      <c r="OFE59" s="153"/>
      <c r="OFF59" s="153"/>
      <c r="OFG59" s="153"/>
      <c r="OFH59" s="153"/>
      <c r="OFI59" s="153"/>
      <c r="OFJ59" s="153"/>
      <c r="OFK59" s="153"/>
      <c r="OFL59" s="153"/>
      <c r="OFM59" s="153"/>
      <c r="OFN59" s="153"/>
      <c r="OFO59" s="153"/>
      <c r="OFP59" s="153"/>
      <c r="OFQ59" s="153"/>
      <c r="OFR59" s="153"/>
      <c r="OFS59" s="153"/>
      <c r="OFT59" s="153"/>
      <c r="OFU59" s="153"/>
      <c r="OFV59" s="153"/>
      <c r="OFW59" s="153"/>
      <c r="OFX59" s="153"/>
      <c r="OFY59" s="153"/>
      <c r="OFZ59" s="153"/>
      <c r="OGA59" s="153"/>
      <c r="OGB59" s="153"/>
      <c r="OGC59" s="153"/>
      <c r="OGD59" s="153"/>
      <c r="OGE59" s="153"/>
      <c r="OGF59" s="153"/>
      <c r="OGG59" s="153"/>
      <c r="OGH59" s="153"/>
      <c r="OGI59" s="153"/>
      <c r="OGJ59" s="153"/>
      <c r="OGK59" s="153"/>
      <c r="OGL59" s="153"/>
      <c r="OGM59" s="153"/>
      <c r="OGN59" s="153"/>
      <c r="OGO59" s="153"/>
      <c r="OGP59" s="153"/>
      <c r="OGQ59" s="153"/>
      <c r="OGR59" s="153"/>
      <c r="OGS59" s="153"/>
      <c r="OGT59" s="153"/>
      <c r="OGU59" s="153"/>
      <c r="OGV59" s="153"/>
      <c r="OGW59" s="153"/>
      <c r="OGX59" s="153"/>
      <c r="OGY59" s="153"/>
      <c r="OGZ59" s="153"/>
      <c r="OHA59" s="153"/>
      <c r="OHB59" s="153"/>
      <c r="OHC59" s="153"/>
      <c r="OHD59" s="153"/>
      <c r="OHE59" s="153"/>
      <c r="OHF59" s="153"/>
      <c r="OHG59" s="153"/>
      <c r="OHH59" s="153"/>
      <c r="OHI59" s="153"/>
      <c r="OHJ59" s="153"/>
      <c r="OHK59" s="153"/>
      <c r="OHL59" s="153"/>
      <c r="OHM59" s="153"/>
      <c r="OHN59" s="153"/>
      <c r="OHO59" s="153"/>
      <c r="OHP59" s="153"/>
      <c r="OHQ59" s="153"/>
      <c r="OHR59" s="153"/>
      <c r="OHS59" s="153"/>
      <c r="OHT59" s="153"/>
      <c r="OHU59" s="153"/>
      <c r="OHV59" s="153"/>
      <c r="OHW59" s="153"/>
      <c r="OHX59" s="153"/>
      <c r="OHY59" s="153"/>
      <c r="OHZ59" s="153"/>
      <c r="OIA59" s="153"/>
      <c r="OIB59" s="153"/>
      <c r="OIC59" s="153"/>
      <c r="OID59" s="153"/>
      <c r="OIE59" s="153"/>
      <c r="OIF59" s="153"/>
      <c r="OIG59" s="153"/>
      <c r="OIH59" s="153"/>
      <c r="OII59" s="153"/>
      <c r="OIJ59" s="153"/>
      <c r="OIK59" s="153"/>
      <c r="OIL59" s="153"/>
      <c r="OIM59" s="153"/>
      <c r="OIN59" s="153"/>
      <c r="OIO59" s="153"/>
      <c r="OIP59" s="153"/>
      <c r="OIQ59" s="153"/>
      <c r="OIR59" s="153"/>
      <c r="OIS59" s="153"/>
      <c r="OIT59" s="153"/>
      <c r="OIU59" s="153"/>
      <c r="OIV59" s="153"/>
      <c r="OIW59" s="153"/>
      <c r="OIX59" s="153"/>
      <c r="OIY59" s="153"/>
      <c r="OIZ59" s="153"/>
      <c r="OJA59" s="153"/>
      <c r="OJB59" s="153"/>
      <c r="OJC59" s="153"/>
      <c r="OJD59" s="153"/>
      <c r="OJE59" s="153"/>
      <c r="OJF59" s="153"/>
      <c r="OJG59" s="153"/>
      <c r="OJH59" s="153"/>
      <c r="OJI59" s="153"/>
      <c r="OJJ59" s="153"/>
      <c r="OJK59" s="153"/>
      <c r="OJL59" s="153"/>
      <c r="OJM59" s="153"/>
      <c r="OJN59" s="153"/>
      <c r="OJO59" s="153"/>
      <c r="OJP59" s="153"/>
      <c r="OJQ59" s="153"/>
      <c r="OJR59" s="153"/>
      <c r="OJS59" s="153"/>
      <c r="OJT59" s="153"/>
      <c r="OJU59" s="153"/>
      <c r="OJV59" s="153"/>
      <c r="OJW59" s="153"/>
      <c r="OJX59" s="153"/>
      <c r="OJY59" s="153"/>
      <c r="OJZ59" s="153"/>
      <c r="OKA59" s="153"/>
      <c r="OKB59" s="153"/>
      <c r="OKC59" s="153"/>
      <c r="OKD59" s="153"/>
      <c r="OKE59" s="153"/>
      <c r="OKF59" s="153"/>
      <c r="OKG59" s="153"/>
      <c r="OKH59" s="153"/>
      <c r="OKI59" s="153"/>
      <c r="OKJ59" s="153"/>
      <c r="OKK59" s="153"/>
      <c r="OKL59" s="153"/>
      <c r="OKM59" s="153"/>
      <c r="OKN59" s="153"/>
      <c r="OKO59" s="153"/>
      <c r="OKP59" s="153"/>
      <c r="OKQ59" s="153"/>
      <c r="OKR59" s="153"/>
      <c r="OKS59" s="153"/>
      <c r="OKT59" s="153"/>
      <c r="OKU59" s="153"/>
      <c r="OKV59" s="153"/>
      <c r="OKW59" s="153"/>
      <c r="OKX59" s="153"/>
      <c r="OKY59" s="153"/>
      <c r="OKZ59" s="153"/>
      <c r="OLA59" s="153"/>
      <c r="OLB59" s="153"/>
      <c r="OLC59" s="153"/>
      <c r="OLD59" s="153"/>
      <c r="OLE59" s="153"/>
      <c r="OLF59" s="153"/>
      <c r="OLG59" s="153"/>
      <c r="OLH59" s="153"/>
      <c r="OLI59" s="153"/>
      <c r="OLJ59" s="153"/>
      <c r="OLK59" s="153"/>
      <c r="OLL59" s="153"/>
      <c r="OLM59" s="153"/>
      <c r="OLN59" s="153"/>
      <c r="OLO59" s="153"/>
      <c r="OLP59" s="153"/>
      <c r="OLQ59" s="153"/>
      <c r="OLR59" s="153"/>
      <c r="OLS59" s="153"/>
      <c r="OLT59" s="153"/>
      <c r="OLU59" s="153"/>
      <c r="OLV59" s="153"/>
      <c r="OLW59" s="153"/>
      <c r="OLX59" s="153"/>
      <c r="OLY59" s="153"/>
      <c r="OLZ59" s="153"/>
      <c r="OMA59" s="153"/>
      <c r="OMB59" s="153"/>
      <c r="OMC59" s="153"/>
      <c r="OMD59" s="153"/>
      <c r="OME59" s="153"/>
      <c r="OMF59" s="153"/>
      <c r="OMG59" s="153"/>
      <c r="OMH59" s="153"/>
      <c r="OMI59" s="153"/>
      <c r="OMJ59" s="153"/>
      <c r="OMK59" s="153"/>
      <c r="OML59" s="153"/>
      <c r="OMM59" s="153"/>
      <c r="OMN59" s="153"/>
      <c r="OMO59" s="153"/>
      <c r="OMP59" s="153"/>
      <c r="OMQ59" s="153"/>
      <c r="OMR59" s="153"/>
      <c r="OMS59" s="153"/>
      <c r="OMT59" s="153"/>
      <c r="OMU59" s="153"/>
      <c r="OMV59" s="153"/>
      <c r="OMW59" s="153"/>
      <c r="OMX59" s="153"/>
      <c r="OMY59" s="153"/>
      <c r="OMZ59" s="153"/>
      <c r="ONA59" s="153"/>
      <c r="ONB59" s="153"/>
      <c r="ONC59" s="153"/>
      <c r="OND59" s="153"/>
      <c r="ONE59" s="153"/>
      <c r="ONF59" s="153"/>
      <c r="ONG59" s="153"/>
      <c r="ONH59" s="153"/>
      <c r="ONI59" s="153"/>
      <c r="ONJ59" s="153"/>
      <c r="ONK59" s="153"/>
      <c r="ONL59" s="153"/>
      <c r="ONM59" s="153"/>
      <c r="ONN59" s="153"/>
      <c r="ONO59" s="153"/>
      <c r="ONP59" s="153"/>
      <c r="ONQ59" s="153"/>
      <c r="ONR59" s="153"/>
      <c r="ONS59" s="153"/>
      <c r="ONT59" s="153"/>
      <c r="ONU59" s="153"/>
      <c r="ONV59" s="153"/>
      <c r="ONW59" s="153"/>
      <c r="ONX59" s="153"/>
      <c r="ONY59" s="153"/>
      <c r="ONZ59" s="153"/>
      <c r="OOA59" s="153"/>
      <c r="OOB59" s="153"/>
      <c r="OOC59" s="153"/>
      <c r="OOD59" s="153"/>
      <c r="OOE59" s="153"/>
      <c r="OOF59" s="153"/>
      <c r="OOG59" s="153"/>
      <c r="OOH59" s="153"/>
      <c r="OOI59" s="153"/>
      <c r="OOJ59" s="153"/>
      <c r="OOK59" s="153"/>
      <c r="OOL59" s="153"/>
      <c r="OOM59" s="153"/>
      <c r="OON59" s="153"/>
      <c r="OOO59" s="153"/>
      <c r="OOP59" s="153"/>
      <c r="OOQ59" s="153"/>
      <c r="OOR59" s="153"/>
      <c r="OOS59" s="153"/>
      <c r="OOT59" s="153"/>
      <c r="OOU59" s="153"/>
      <c r="OOV59" s="153"/>
      <c r="OOW59" s="153"/>
      <c r="OOX59" s="153"/>
      <c r="OOY59" s="153"/>
      <c r="OOZ59" s="153"/>
      <c r="OPA59" s="153"/>
      <c r="OPB59" s="153"/>
      <c r="OPC59" s="153"/>
      <c r="OPD59" s="153"/>
      <c r="OPE59" s="153"/>
      <c r="OPF59" s="153"/>
      <c r="OPG59" s="153"/>
      <c r="OPH59" s="153"/>
      <c r="OPI59" s="153"/>
      <c r="OPJ59" s="153"/>
      <c r="OPK59" s="153"/>
      <c r="OPL59" s="153"/>
      <c r="OPM59" s="153"/>
      <c r="OPN59" s="153"/>
      <c r="OPO59" s="153"/>
      <c r="OPP59" s="153"/>
      <c r="OPQ59" s="153"/>
      <c r="OPR59" s="153"/>
      <c r="OPS59" s="153"/>
      <c r="OPT59" s="153"/>
      <c r="OPU59" s="153"/>
      <c r="OPV59" s="153"/>
      <c r="OPW59" s="153"/>
      <c r="OPX59" s="153"/>
      <c r="OPY59" s="153"/>
      <c r="OPZ59" s="153"/>
      <c r="OQA59" s="153"/>
      <c r="OQB59" s="153"/>
      <c r="OQC59" s="153"/>
      <c r="OQD59" s="153"/>
      <c r="OQE59" s="153"/>
      <c r="OQF59" s="153"/>
      <c r="OQG59" s="153"/>
      <c r="OQH59" s="153"/>
      <c r="OQI59" s="153"/>
      <c r="OQJ59" s="153"/>
      <c r="OQK59" s="153"/>
      <c r="OQL59" s="153"/>
      <c r="OQM59" s="153"/>
      <c r="OQN59" s="153"/>
      <c r="OQO59" s="153"/>
      <c r="OQP59" s="153"/>
      <c r="OQQ59" s="153"/>
      <c r="OQR59" s="153"/>
      <c r="OQS59" s="153"/>
      <c r="OQT59" s="153"/>
      <c r="OQU59" s="153"/>
      <c r="OQV59" s="153"/>
      <c r="OQW59" s="153"/>
      <c r="OQX59" s="153"/>
      <c r="OQY59" s="153"/>
      <c r="OQZ59" s="153"/>
      <c r="ORA59" s="153"/>
      <c r="ORB59" s="153"/>
      <c r="ORC59" s="153"/>
      <c r="ORD59" s="153"/>
      <c r="ORE59" s="153"/>
      <c r="ORF59" s="153"/>
      <c r="ORG59" s="153"/>
      <c r="ORH59" s="153"/>
      <c r="ORI59" s="153"/>
      <c r="ORJ59" s="153"/>
      <c r="ORK59" s="153"/>
      <c r="ORL59" s="153"/>
      <c r="ORM59" s="153"/>
      <c r="ORN59" s="153"/>
      <c r="ORO59" s="153"/>
      <c r="ORP59" s="153"/>
      <c r="ORQ59" s="153"/>
      <c r="ORR59" s="153"/>
      <c r="ORS59" s="153"/>
      <c r="ORT59" s="153"/>
      <c r="ORU59" s="153"/>
      <c r="ORV59" s="153"/>
      <c r="ORW59" s="153"/>
      <c r="ORX59" s="153"/>
      <c r="ORY59" s="153"/>
      <c r="ORZ59" s="153"/>
      <c r="OSA59" s="153"/>
      <c r="OSB59" s="153"/>
      <c r="OSC59" s="153"/>
      <c r="OSD59" s="153"/>
      <c r="OSE59" s="153"/>
      <c r="OSF59" s="153"/>
      <c r="OSG59" s="153"/>
      <c r="OSH59" s="153"/>
      <c r="OSI59" s="153"/>
      <c r="OSJ59" s="153"/>
      <c r="OSK59" s="153"/>
      <c r="OSL59" s="153"/>
      <c r="OSM59" s="153"/>
      <c r="OSN59" s="153"/>
      <c r="OSO59" s="153"/>
      <c r="OSP59" s="153"/>
      <c r="OSQ59" s="153"/>
      <c r="OSR59" s="153"/>
      <c r="OSS59" s="153"/>
      <c r="OST59" s="153"/>
      <c r="OSU59" s="153"/>
      <c r="OSV59" s="153"/>
      <c r="OSW59" s="153"/>
      <c r="OSX59" s="153"/>
      <c r="OSY59" s="153"/>
      <c r="OSZ59" s="153"/>
      <c r="OTA59" s="153"/>
      <c r="OTB59" s="153"/>
      <c r="OTC59" s="153"/>
      <c r="OTD59" s="153"/>
      <c r="OTE59" s="153"/>
      <c r="OTF59" s="153"/>
      <c r="OTG59" s="153"/>
      <c r="OTH59" s="153"/>
      <c r="OTI59" s="153"/>
      <c r="OTJ59" s="153"/>
      <c r="OTK59" s="153"/>
      <c r="OTL59" s="153"/>
      <c r="OTM59" s="153"/>
      <c r="OTN59" s="153"/>
      <c r="OTO59" s="153"/>
      <c r="OTP59" s="153"/>
      <c r="OTQ59" s="153"/>
      <c r="OTR59" s="153"/>
      <c r="OTS59" s="153"/>
      <c r="OTT59" s="153"/>
      <c r="OTU59" s="153"/>
      <c r="OTV59" s="153"/>
      <c r="OTW59" s="153"/>
      <c r="OTX59" s="153"/>
      <c r="OTY59" s="153"/>
      <c r="OTZ59" s="153"/>
      <c r="OUA59" s="153"/>
      <c r="OUB59" s="153"/>
      <c r="OUC59" s="153"/>
      <c r="OUD59" s="153"/>
      <c r="OUE59" s="153"/>
      <c r="OUF59" s="153"/>
      <c r="OUG59" s="153"/>
      <c r="OUH59" s="153"/>
      <c r="OUI59" s="153"/>
      <c r="OUJ59" s="153"/>
      <c r="OUK59" s="153"/>
      <c r="OUL59" s="153"/>
      <c r="OUM59" s="153"/>
      <c r="OUN59" s="153"/>
      <c r="OUO59" s="153"/>
      <c r="OUP59" s="153"/>
      <c r="OUQ59" s="153"/>
      <c r="OUR59" s="153"/>
      <c r="OUS59" s="153"/>
      <c r="OUT59" s="153"/>
      <c r="OUU59" s="153"/>
      <c r="OUV59" s="153"/>
      <c r="OUW59" s="153"/>
      <c r="OUX59" s="153"/>
      <c r="OUY59" s="153"/>
      <c r="OUZ59" s="153"/>
      <c r="OVA59" s="153"/>
      <c r="OVB59" s="153"/>
      <c r="OVC59" s="153"/>
      <c r="OVD59" s="153"/>
      <c r="OVE59" s="153"/>
      <c r="OVF59" s="153"/>
      <c r="OVG59" s="153"/>
      <c r="OVH59" s="153"/>
      <c r="OVI59" s="153"/>
      <c r="OVJ59" s="153"/>
      <c r="OVK59" s="153"/>
      <c r="OVL59" s="153"/>
      <c r="OVM59" s="153"/>
      <c r="OVN59" s="153"/>
      <c r="OVO59" s="153"/>
      <c r="OVP59" s="153"/>
      <c r="OVQ59" s="153"/>
      <c r="OVR59" s="153"/>
      <c r="OVS59" s="153"/>
      <c r="OVT59" s="153"/>
      <c r="OVU59" s="153"/>
      <c r="OVV59" s="153"/>
      <c r="OVW59" s="153"/>
      <c r="OVX59" s="153"/>
      <c r="OVY59" s="153"/>
      <c r="OVZ59" s="153"/>
      <c r="OWA59" s="153"/>
      <c r="OWB59" s="153"/>
      <c r="OWC59" s="153"/>
      <c r="OWD59" s="153"/>
      <c r="OWE59" s="153"/>
      <c r="OWF59" s="153"/>
      <c r="OWG59" s="153"/>
      <c r="OWH59" s="153"/>
      <c r="OWI59" s="153"/>
      <c r="OWJ59" s="153"/>
      <c r="OWK59" s="153"/>
      <c r="OWL59" s="153"/>
      <c r="OWM59" s="153"/>
      <c r="OWN59" s="153"/>
      <c r="OWO59" s="153"/>
      <c r="OWP59" s="153"/>
      <c r="OWQ59" s="153"/>
      <c r="OWR59" s="153"/>
      <c r="OWS59" s="153"/>
      <c r="OWT59" s="153"/>
      <c r="OWU59" s="153"/>
      <c r="OWV59" s="153"/>
      <c r="OWW59" s="153"/>
      <c r="OWX59" s="153"/>
      <c r="OWY59" s="153"/>
      <c r="OWZ59" s="153"/>
      <c r="OXA59" s="153"/>
      <c r="OXB59" s="153"/>
      <c r="OXC59" s="153"/>
      <c r="OXD59" s="153"/>
      <c r="OXE59" s="153"/>
      <c r="OXF59" s="153"/>
      <c r="OXG59" s="153"/>
      <c r="OXH59" s="153"/>
      <c r="OXI59" s="153"/>
      <c r="OXJ59" s="153"/>
      <c r="OXK59" s="153"/>
      <c r="OXL59" s="153"/>
      <c r="OXM59" s="153"/>
      <c r="OXN59" s="153"/>
      <c r="OXO59" s="153"/>
      <c r="OXP59" s="153"/>
      <c r="OXQ59" s="153"/>
      <c r="OXR59" s="153"/>
      <c r="OXS59" s="153"/>
      <c r="OXT59" s="153"/>
      <c r="OXU59" s="153"/>
      <c r="OXV59" s="153"/>
      <c r="OXW59" s="153"/>
      <c r="OXX59" s="153"/>
      <c r="OXY59" s="153"/>
      <c r="OXZ59" s="153"/>
      <c r="OYA59" s="153"/>
      <c r="OYB59" s="153"/>
      <c r="OYC59" s="153"/>
      <c r="OYD59" s="153"/>
      <c r="OYE59" s="153"/>
      <c r="OYF59" s="153"/>
      <c r="OYG59" s="153"/>
      <c r="OYH59" s="153"/>
      <c r="OYI59" s="153"/>
      <c r="OYJ59" s="153"/>
      <c r="OYK59" s="153"/>
      <c r="OYL59" s="153"/>
      <c r="OYM59" s="153"/>
      <c r="OYN59" s="153"/>
      <c r="OYO59" s="153"/>
      <c r="OYP59" s="153"/>
      <c r="OYQ59" s="153"/>
      <c r="OYR59" s="153"/>
      <c r="OYS59" s="153"/>
      <c r="OYT59" s="153"/>
      <c r="OYU59" s="153"/>
      <c r="OYV59" s="153"/>
      <c r="OYW59" s="153"/>
      <c r="OYX59" s="153"/>
      <c r="OYY59" s="153"/>
      <c r="OYZ59" s="153"/>
      <c r="OZA59" s="153"/>
      <c r="OZB59" s="153"/>
      <c r="OZC59" s="153"/>
      <c r="OZD59" s="153"/>
      <c r="OZE59" s="153"/>
      <c r="OZF59" s="153"/>
      <c r="OZG59" s="153"/>
      <c r="OZH59" s="153"/>
      <c r="OZI59" s="153"/>
      <c r="OZJ59" s="153"/>
      <c r="OZK59" s="153"/>
      <c r="OZL59" s="153"/>
      <c r="OZM59" s="153"/>
      <c r="OZN59" s="153"/>
      <c r="OZO59" s="153"/>
      <c r="OZP59" s="153"/>
      <c r="OZQ59" s="153"/>
      <c r="OZR59" s="153"/>
      <c r="OZS59" s="153"/>
      <c r="OZT59" s="153"/>
      <c r="OZU59" s="153"/>
      <c r="OZV59" s="153"/>
      <c r="OZW59" s="153"/>
      <c r="OZX59" s="153"/>
      <c r="OZY59" s="153"/>
      <c r="OZZ59" s="153"/>
      <c r="PAA59" s="153"/>
      <c r="PAB59" s="153"/>
      <c r="PAC59" s="153"/>
      <c r="PAD59" s="153"/>
      <c r="PAE59" s="153"/>
      <c r="PAF59" s="153"/>
      <c r="PAG59" s="153"/>
      <c r="PAH59" s="153"/>
      <c r="PAI59" s="153"/>
      <c r="PAJ59" s="153"/>
      <c r="PAK59" s="153"/>
      <c r="PAL59" s="153"/>
      <c r="PAM59" s="153"/>
      <c r="PAN59" s="153"/>
      <c r="PAO59" s="153"/>
      <c r="PAP59" s="153"/>
      <c r="PAQ59" s="153"/>
      <c r="PAR59" s="153"/>
      <c r="PAS59" s="153"/>
      <c r="PAT59" s="153"/>
      <c r="PAU59" s="153"/>
      <c r="PAV59" s="153"/>
      <c r="PAW59" s="153"/>
      <c r="PAX59" s="153"/>
      <c r="PAY59" s="153"/>
      <c r="PAZ59" s="153"/>
      <c r="PBA59" s="153"/>
      <c r="PBB59" s="153"/>
      <c r="PBC59" s="153"/>
      <c r="PBD59" s="153"/>
      <c r="PBE59" s="153"/>
      <c r="PBF59" s="153"/>
      <c r="PBG59" s="153"/>
      <c r="PBH59" s="153"/>
      <c r="PBI59" s="153"/>
      <c r="PBJ59" s="153"/>
      <c r="PBK59" s="153"/>
      <c r="PBL59" s="153"/>
      <c r="PBM59" s="153"/>
      <c r="PBN59" s="153"/>
      <c r="PBO59" s="153"/>
      <c r="PBP59" s="153"/>
      <c r="PBQ59" s="153"/>
      <c r="PBR59" s="153"/>
      <c r="PBS59" s="153"/>
      <c r="PBT59" s="153"/>
      <c r="PBU59" s="153"/>
      <c r="PBV59" s="153"/>
      <c r="PBW59" s="153"/>
      <c r="PBX59" s="153"/>
      <c r="PBY59" s="153"/>
      <c r="PBZ59" s="153"/>
      <c r="PCA59" s="153"/>
      <c r="PCB59" s="153"/>
      <c r="PCC59" s="153"/>
      <c r="PCD59" s="153"/>
      <c r="PCE59" s="153"/>
      <c r="PCF59" s="153"/>
      <c r="PCG59" s="153"/>
      <c r="PCH59" s="153"/>
      <c r="PCI59" s="153"/>
      <c r="PCJ59" s="153"/>
      <c r="PCK59" s="153"/>
      <c r="PCL59" s="153"/>
      <c r="PCM59" s="153"/>
      <c r="PCN59" s="153"/>
      <c r="PCO59" s="153"/>
      <c r="PCP59" s="153"/>
      <c r="PCQ59" s="153"/>
      <c r="PCR59" s="153"/>
      <c r="PCS59" s="153"/>
      <c r="PCT59" s="153"/>
      <c r="PCU59" s="153"/>
      <c r="PCV59" s="153"/>
      <c r="PCW59" s="153"/>
      <c r="PCX59" s="153"/>
      <c r="PCY59" s="153"/>
      <c r="PCZ59" s="153"/>
      <c r="PDA59" s="153"/>
      <c r="PDB59" s="153"/>
      <c r="PDC59" s="153"/>
      <c r="PDD59" s="153"/>
      <c r="PDE59" s="153"/>
      <c r="PDF59" s="153"/>
      <c r="PDG59" s="153"/>
      <c r="PDH59" s="153"/>
      <c r="PDI59" s="153"/>
      <c r="PDJ59" s="153"/>
      <c r="PDK59" s="153"/>
      <c r="PDL59" s="153"/>
      <c r="PDM59" s="153"/>
      <c r="PDN59" s="153"/>
      <c r="PDO59" s="153"/>
      <c r="PDP59" s="153"/>
      <c r="PDQ59" s="153"/>
      <c r="PDR59" s="153"/>
      <c r="PDS59" s="153"/>
      <c r="PDT59" s="153"/>
      <c r="PDU59" s="153"/>
      <c r="PDV59" s="153"/>
      <c r="PDW59" s="153"/>
      <c r="PDX59" s="153"/>
      <c r="PDY59" s="153"/>
      <c r="PDZ59" s="153"/>
      <c r="PEA59" s="153"/>
      <c r="PEB59" s="153"/>
      <c r="PEC59" s="153"/>
      <c r="PED59" s="153"/>
      <c r="PEE59" s="153"/>
      <c r="PEF59" s="153"/>
      <c r="PEG59" s="153"/>
      <c r="PEH59" s="153"/>
      <c r="PEI59" s="153"/>
      <c r="PEJ59" s="153"/>
      <c r="PEK59" s="153"/>
      <c r="PEL59" s="153"/>
      <c r="PEM59" s="153"/>
      <c r="PEN59" s="153"/>
      <c r="PEO59" s="153"/>
      <c r="PEP59" s="153"/>
      <c r="PEQ59" s="153"/>
      <c r="PER59" s="153"/>
      <c r="PES59" s="153"/>
      <c r="PET59" s="153"/>
      <c r="PEU59" s="153"/>
      <c r="PEV59" s="153"/>
      <c r="PEW59" s="153"/>
      <c r="PEX59" s="153"/>
      <c r="PEY59" s="153"/>
      <c r="PEZ59" s="153"/>
      <c r="PFA59" s="153"/>
      <c r="PFB59" s="153"/>
      <c r="PFC59" s="153"/>
      <c r="PFD59" s="153"/>
      <c r="PFE59" s="153"/>
      <c r="PFF59" s="153"/>
      <c r="PFG59" s="153"/>
      <c r="PFH59" s="153"/>
      <c r="PFI59" s="153"/>
      <c r="PFJ59" s="153"/>
      <c r="PFK59" s="153"/>
      <c r="PFL59" s="153"/>
      <c r="PFM59" s="153"/>
      <c r="PFN59" s="153"/>
      <c r="PFO59" s="153"/>
      <c r="PFP59" s="153"/>
      <c r="PFQ59" s="153"/>
      <c r="PFR59" s="153"/>
      <c r="PFS59" s="153"/>
      <c r="PFT59" s="153"/>
      <c r="PFU59" s="153"/>
      <c r="PFV59" s="153"/>
      <c r="PFW59" s="153"/>
      <c r="PFX59" s="153"/>
      <c r="PFY59" s="153"/>
      <c r="PFZ59" s="153"/>
      <c r="PGA59" s="153"/>
      <c r="PGB59" s="153"/>
      <c r="PGC59" s="153"/>
      <c r="PGD59" s="153"/>
      <c r="PGE59" s="153"/>
      <c r="PGF59" s="153"/>
      <c r="PGG59" s="153"/>
      <c r="PGH59" s="153"/>
      <c r="PGI59" s="153"/>
      <c r="PGJ59" s="153"/>
      <c r="PGK59" s="153"/>
      <c r="PGL59" s="153"/>
      <c r="PGM59" s="153"/>
      <c r="PGN59" s="153"/>
      <c r="PGO59" s="153"/>
      <c r="PGP59" s="153"/>
      <c r="PGQ59" s="153"/>
      <c r="PGR59" s="153"/>
      <c r="PGS59" s="153"/>
      <c r="PGT59" s="153"/>
      <c r="PGU59" s="153"/>
      <c r="PGV59" s="153"/>
      <c r="PGW59" s="153"/>
      <c r="PGX59" s="153"/>
      <c r="PGY59" s="153"/>
      <c r="PGZ59" s="153"/>
      <c r="PHA59" s="153"/>
      <c r="PHB59" s="153"/>
      <c r="PHC59" s="153"/>
      <c r="PHD59" s="153"/>
      <c r="PHE59" s="153"/>
      <c r="PHF59" s="153"/>
      <c r="PHG59" s="153"/>
      <c r="PHH59" s="153"/>
      <c r="PHI59" s="153"/>
      <c r="PHJ59" s="153"/>
      <c r="PHK59" s="153"/>
      <c r="PHL59" s="153"/>
      <c r="PHM59" s="153"/>
      <c r="PHN59" s="153"/>
      <c r="PHO59" s="153"/>
      <c r="PHP59" s="153"/>
      <c r="PHQ59" s="153"/>
      <c r="PHR59" s="153"/>
      <c r="PHS59" s="153"/>
      <c r="PHT59" s="153"/>
      <c r="PHU59" s="153"/>
      <c r="PHV59" s="153"/>
      <c r="PHW59" s="153"/>
      <c r="PHX59" s="153"/>
      <c r="PHY59" s="153"/>
      <c r="PHZ59" s="153"/>
      <c r="PIA59" s="153"/>
      <c r="PIB59" s="153"/>
      <c r="PIC59" s="153"/>
      <c r="PID59" s="153"/>
      <c r="PIE59" s="153"/>
      <c r="PIF59" s="153"/>
      <c r="PIG59" s="153"/>
      <c r="PIH59" s="153"/>
      <c r="PII59" s="153"/>
      <c r="PIJ59" s="153"/>
      <c r="PIK59" s="153"/>
      <c r="PIL59" s="153"/>
      <c r="PIM59" s="153"/>
      <c r="PIN59" s="153"/>
      <c r="PIO59" s="153"/>
      <c r="PIP59" s="153"/>
      <c r="PIQ59" s="153"/>
      <c r="PIR59" s="153"/>
      <c r="PIS59" s="153"/>
      <c r="PIT59" s="153"/>
      <c r="PIU59" s="153"/>
      <c r="PIV59" s="153"/>
      <c r="PIW59" s="153"/>
      <c r="PIX59" s="153"/>
      <c r="PIY59" s="153"/>
      <c r="PIZ59" s="153"/>
      <c r="PJA59" s="153"/>
      <c r="PJB59" s="153"/>
      <c r="PJC59" s="153"/>
      <c r="PJD59" s="153"/>
      <c r="PJE59" s="153"/>
      <c r="PJF59" s="153"/>
      <c r="PJG59" s="153"/>
      <c r="PJH59" s="153"/>
      <c r="PJI59" s="153"/>
      <c r="PJJ59" s="153"/>
      <c r="PJK59" s="153"/>
      <c r="PJL59" s="153"/>
      <c r="PJM59" s="153"/>
      <c r="PJN59" s="153"/>
      <c r="PJO59" s="153"/>
      <c r="PJP59" s="153"/>
      <c r="PJQ59" s="153"/>
      <c r="PJR59" s="153"/>
      <c r="PJS59" s="153"/>
      <c r="PJT59" s="153"/>
      <c r="PJU59" s="153"/>
      <c r="PJV59" s="153"/>
      <c r="PJW59" s="153"/>
      <c r="PJX59" s="153"/>
      <c r="PJY59" s="153"/>
      <c r="PJZ59" s="153"/>
      <c r="PKA59" s="153"/>
      <c r="PKB59" s="153"/>
      <c r="PKC59" s="153"/>
      <c r="PKD59" s="153"/>
      <c r="PKE59" s="153"/>
      <c r="PKF59" s="153"/>
      <c r="PKG59" s="153"/>
      <c r="PKH59" s="153"/>
      <c r="PKI59" s="153"/>
      <c r="PKJ59" s="153"/>
      <c r="PKK59" s="153"/>
      <c r="PKL59" s="153"/>
      <c r="PKM59" s="153"/>
      <c r="PKN59" s="153"/>
      <c r="PKO59" s="153"/>
      <c r="PKP59" s="153"/>
      <c r="PKQ59" s="153"/>
      <c r="PKR59" s="153"/>
      <c r="PKS59" s="153"/>
      <c r="PKT59" s="153"/>
      <c r="PKU59" s="153"/>
      <c r="PKV59" s="153"/>
      <c r="PKW59" s="153"/>
      <c r="PKX59" s="153"/>
      <c r="PKY59" s="153"/>
      <c r="PKZ59" s="153"/>
      <c r="PLA59" s="153"/>
      <c r="PLB59" s="153"/>
      <c r="PLC59" s="153"/>
      <c r="PLD59" s="153"/>
      <c r="PLE59" s="153"/>
      <c r="PLF59" s="153"/>
      <c r="PLG59" s="153"/>
      <c r="PLH59" s="153"/>
      <c r="PLI59" s="153"/>
      <c r="PLJ59" s="153"/>
      <c r="PLK59" s="153"/>
      <c r="PLL59" s="153"/>
      <c r="PLM59" s="153"/>
      <c r="PLN59" s="153"/>
      <c r="PLO59" s="153"/>
      <c r="PLP59" s="153"/>
      <c r="PLQ59" s="153"/>
      <c r="PLR59" s="153"/>
      <c r="PLS59" s="153"/>
      <c r="PLT59" s="153"/>
      <c r="PLU59" s="153"/>
      <c r="PLV59" s="153"/>
      <c r="PLW59" s="153"/>
      <c r="PLX59" s="153"/>
      <c r="PLY59" s="153"/>
      <c r="PLZ59" s="153"/>
      <c r="PMA59" s="153"/>
      <c r="PMB59" s="153"/>
      <c r="PMC59" s="153"/>
      <c r="PMD59" s="153"/>
      <c r="PME59" s="153"/>
      <c r="PMF59" s="153"/>
      <c r="PMG59" s="153"/>
      <c r="PMH59" s="153"/>
      <c r="PMI59" s="153"/>
      <c r="PMJ59" s="153"/>
      <c r="PMK59" s="153"/>
      <c r="PML59" s="153"/>
      <c r="PMM59" s="153"/>
      <c r="PMN59" s="153"/>
      <c r="PMO59" s="153"/>
      <c r="PMP59" s="153"/>
      <c r="PMQ59" s="153"/>
      <c r="PMR59" s="153"/>
      <c r="PMS59" s="153"/>
      <c r="PMT59" s="153"/>
      <c r="PMU59" s="153"/>
      <c r="PMV59" s="153"/>
      <c r="PMW59" s="153"/>
      <c r="PMX59" s="153"/>
      <c r="PMY59" s="153"/>
      <c r="PMZ59" s="153"/>
      <c r="PNA59" s="153"/>
      <c r="PNB59" s="153"/>
      <c r="PNC59" s="153"/>
      <c r="PND59" s="153"/>
      <c r="PNE59" s="153"/>
      <c r="PNF59" s="153"/>
      <c r="PNG59" s="153"/>
      <c r="PNH59" s="153"/>
      <c r="PNI59" s="153"/>
      <c r="PNJ59" s="153"/>
      <c r="PNK59" s="153"/>
      <c r="PNL59" s="153"/>
      <c r="PNM59" s="153"/>
      <c r="PNN59" s="153"/>
      <c r="PNO59" s="153"/>
      <c r="PNP59" s="153"/>
      <c r="PNQ59" s="153"/>
      <c r="PNR59" s="153"/>
      <c r="PNS59" s="153"/>
      <c r="PNT59" s="153"/>
      <c r="PNU59" s="153"/>
      <c r="PNV59" s="153"/>
      <c r="PNW59" s="153"/>
      <c r="PNX59" s="153"/>
      <c r="PNY59" s="153"/>
      <c r="PNZ59" s="153"/>
      <c r="POA59" s="153"/>
      <c r="POB59" s="153"/>
      <c r="POC59" s="153"/>
      <c r="POD59" s="153"/>
      <c r="POE59" s="153"/>
      <c r="POF59" s="153"/>
      <c r="POG59" s="153"/>
      <c r="POH59" s="153"/>
      <c r="POI59" s="153"/>
      <c r="POJ59" s="153"/>
      <c r="POK59" s="153"/>
      <c r="POL59" s="153"/>
      <c r="POM59" s="153"/>
      <c r="PON59" s="153"/>
      <c r="POO59" s="153"/>
      <c r="POP59" s="153"/>
      <c r="POQ59" s="153"/>
      <c r="POR59" s="153"/>
      <c r="POS59" s="153"/>
      <c r="POT59" s="153"/>
      <c r="POU59" s="153"/>
      <c r="POV59" s="153"/>
      <c r="POW59" s="153"/>
      <c r="POX59" s="153"/>
      <c r="POY59" s="153"/>
      <c r="POZ59" s="153"/>
      <c r="PPA59" s="153"/>
      <c r="PPB59" s="153"/>
      <c r="PPC59" s="153"/>
      <c r="PPD59" s="153"/>
      <c r="PPE59" s="153"/>
      <c r="PPF59" s="153"/>
      <c r="PPG59" s="153"/>
      <c r="PPH59" s="153"/>
      <c r="PPI59" s="153"/>
      <c r="PPJ59" s="153"/>
      <c r="PPK59" s="153"/>
      <c r="PPL59" s="153"/>
      <c r="PPM59" s="153"/>
      <c r="PPN59" s="153"/>
      <c r="PPO59" s="153"/>
      <c r="PPP59" s="153"/>
      <c r="PPQ59" s="153"/>
      <c r="PPR59" s="153"/>
      <c r="PPS59" s="153"/>
      <c r="PPT59" s="153"/>
      <c r="PPU59" s="153"/>
      <c r="PPV59" s="153"/>
      <c r="PPW59" s="153"/>
      <c r="PPX59" s="153"/>
      <c r="PPY59" s="153"/>
      <c r="PPZ59" s="153"/>
      <c r="PQA59" s="153"/>
      <c r="PQB59" s="153"/>
      <c r="PQC59" s="153"/>
      <c r="PQD59" s="153"/>
      <c r="PQE59" s="153"/>
      <c r="PQF59" s="153"/>
      <c r="PQG59" s="153"/>
      <c r="PQH59" s="153"/>
      <c r="PQI59" s="153"/>
      <c r="PQJ59" s="153"/>
      <c r="PQK59" s="153"/>
      <c r="PQL59" s="153"/>
      <c r="PQM59" s="153"/>
      <c r="PQN59" s="153"/>
      <c r="PQO59" s="153"/>
      <c r="PQP59" s="153"/>
      <c r="PQQ59" s="153"/>
      <c r="PQR59" s="153"/>
      <c r="PQS59" s="153"/>
      <c r="PQT59" s="153"/>
      <c r="PQU59" s="153"/>
      <c r="PQV59" s="153"/>
      <c r="PQW59" s="153"/>
      <c r="PQX59" s="153"/>
      <c r="PQY59" s="153"/>
      <c r="PQZ59" s="153"/>
      <c r="PRA59" s="153"/>
      <c r="PRB59" s="153"/>
      <c r="PRC59" s="153"/>
      <c r="PRD59" s="153"/>
      <c r="PRE59" s="153"/>
      <c r="PRF59" s="153"/>
      <c r="PRG59" s="153"/>
      <c r="PRH59" s="153"/>
      <c r="PRI59" s="153"/>
      <c r="PRJ59" s="153"/>
      <c r="PRK59" s="153"/>
      <c r="PRL59" s="153"/>
      <c r="PRM59" s="153"/>
      <c r="PRN59" s="153"/>
      <c r="PRO59" s="153"/>
      <c r="PRP59" s="153"/>
      <c r="PRQ59" s="153"/>
      <c r="PRR59" s="153"/>
      <c r="PRS59" s="153"/>
      <c r="PRT59" s="153"/>
      <c r="PRU59" s="153"/>
      <c r="PRV59" s="153"/>
      <c r="PRW59" s="153"/>
      <c r="PRX59" s="153"/>
      <c r="PRY59" s="153"/>
      <c r="PRZ59" s="153"/>
      <c r="PSA59" s="153"/>
      <c r="PSB59" s="153"/>
      <c r="PSC59" s="153"/>
      <c r="PSD59" s="153"/>
      <c r="PSE59" s="153"/>
      <c r="PSF59" s="153"/>
      <c r="PSG59" s="153"/>
      <c r="PSH59" s="153"/>
      <c r="PSI59" s="153"/>
      <c r="PSJ59" s="153"/>
      <c r="PSK59" s="153"/>
      <c r="PSL59" s="153"/>
      <c r="PSM59" s="153"/>
      <c r="PSN59" s="153"/>
      <c r="PSO59" s="153"/>
      <c r="PSP59" s="153"/>
      <c r="PSQ59" s="153"/>
      <c r="PSR59" s="153"/>
      <c r="PSS59" s="153"/>
      <c r="PST59" s="153"/>
      <c r="PSU59" s="153"/>
      <c r="PSV59" s="153"/>
      <c r="PSW59" s="153"/>
      <c r="PSX59" s="153"/>
      <c r="PSY59" s="153"/>
      <c r="PSZ59" s="153"/>
      <c r="PTA59" s="153"/>
      <c r="PTB59" s="153"/>
      <c r="PTC59" s="153"/>
      <c r="PTD59" s="153"/>
      <c r="PTE59" s="153"/>
      <c r="PTF59" s="153"/>
      <c r="PTG59" s="153"/>
      <c r="PTH59" s="153"/>
      <c r="PTI59" s="153"/>
      <c r="PTJ59" s="153"/>
      <c r="PTK59" s="153"/>
      <c r="PTL59" s="153"/>
      <c r="PTM59" s="153"/>
      <c r="PTN59" s="153"/>
      <c r="PTO59" s="153"/>
      <c r="PTP59" s="153"/>
      <c r="PTQ59" s="153"/>
      <c r="PTR59" s="153"/>
      <c r="PTS59" s="153"/>
      <c r="PTT59" s="153"/>
      <c r="PTU59" s="153"/>
      <c r="PTV59" s="153"/>
      <c r="PTW59" s="153"/>
      <c r="PTX59" s="153"/>
      <c r="PTY59" s="153"/>
      <c r="PTZ59" s="153"/>
      <c r="PUA59" s="153"/>
      <c r="PUB59" s="153"/>
      <c r="PUC59" s="153"/>
      <c r="PUD59" s="153"/>
      <c r="PUE59" s="153"/>
      <c r="PUF59" s="153"/>
      <c r="PUG59" s="153"/>
      <c r="PUH59" s="153"/>
      <c r="PUI59" s="153"/>
      <c r="PUJ59" s="153"/>
      <c r="PUK59" s="153"/>
      <c r="PUL59" s="153"/>
      <c r="PUM59" s="153"/>
      <c r="PUN59" s="153"/>
      <c r="PUO59" s="153"/>
      <c r="PUP59" s="153"/>
      <c r="PUQ59" s="153"/>
      <c r="PUR59" s="153"/>
      <c r="PUS59" s="153"/>
      <c r="PUT59" s="153"/>
      <c r="PUU59" s="153"/>
      <c r="PUV59" s="153"/>
      <c r="PUW59" s="153"/>
      <c r="PUX59" s="153"/>
      <c r="PUY59" s="153"/>
      <c r="PUZ59" s="153"/>
      <c r="PVA59" s="153"/>
      <c r="PVB59" s="153"/>
      <c r="PVC59" s="153"/>
      <c r="PVD59" s="153"/>
      <c r="PVE59" s="153"/>
      <c r="PVF59" s="153"/>
      <c r="PVG59" s="153"/>
      <c r="PVH59" s="153"/>
      <c r="PVI59" s="153"/>
      <c r="PVJ59" s="153"/>
      <c r="PVK59" s="153"/>
      <c r="PVL59" s="153"/>
      <c r="PVM59" s="153"/>
      <c r="PVN59" s="153"/>
      <c r="PVO59" s="153"/>
      <c r="PVP59" s="153"/>
      <c r="PVQ59" s="153"/>
      <c r="PVR59" s="153"/>
      <c r="PVS59" s="153"/>
      <c r="PVT59" s="153"/>
      <c r="PVU59" s="153"/>
      <c r="PVV59" s="153"/>
      <c r="PVW59" s="153"/>
      <c r="PVX59" s="153"/>
      <c r="PVY59" s="153"/>
      <c r="PVZ59" s="153"/>
      <c r="PWA59" s="153"/>
      <c r="PWB59" s="153"/>
      <c r="PWC59" s="153"/>
      <c r="PWD59" s="153"/>
      <c r="PWE59" s="153"/>
      <c r="PWF59" s="153"/>
      <c r="PWG59" s="153"/>
      <c r="PWH59" s="153"/>
      <c r="PWI59" s="153"/>
      <c r="PWJ59" s="153"/>
      <c r="PWK59" s="153"/>
      <c r="PWL59" s="153"/>
      <c r="PWM59" s="153"/>
      <c r="PWN59" s="153"/>
      <c r="PWO59" s="153"/>
      <c r="PWP59" s="153"/>
      <c r="PWQ59" s="153"/>
      <c r="PWR59" s="153"/>
      <c r="PWS59" s="153"/>
      <c r="PWT59" s="153"/>
      <c r="PWU59" s="153"/>
      <c r="PWV59" s="153"/>
      <c r="PWW59" s="153"/>
      <c r="PWX59" s="153"/>
      <c r="PWY59" s="153"/>
      <c r="PWZ59" s="153"/>
      <c r="PXA59" s="153"/>
      <c r="PXB59" s="153"/>
      <c r="PXC59" s="153"/>
      <c r="PXD59" s="153"/>
      <c r="PXE59" s="153"/>
      <c r="PXF59" s="153"/>
      <c r="PXG59" s="153"/>
      <c r="PXH59" s="153"/>
      <c r="PXI59" s="153"/>
      <c r="PXJ59" s="153"/>
      <c r="PXK59" s="153"/>
      <c r="PXL59" s="153"/>
      <c r="PXM59" s="153"/>
      <c r="PXN59" s="153"/>
      <c r="PXO59" s="153"/>
      <c r="PXP59" s="153"/>
      <c r="PXQ59" s="153"/>
      <c r="PXR59" s="153"/>
      <c r="PXS59" s="153"/>
      <c r="PXT59" s="153"/>
      <c r="PXU59" s="153"/>
      <c r="PXV59" s="153"/>
      <c r="PXW59" s="153"/>
      <c r="PXX59" s="153"/>
      <c r="PXY59" s="153"/>
      <c r="PXZ59" s="153"/>
      <c r="PYA59" s="153"/>
      <c r="PYB59" s="153"/>
      <c r="PYC59" s="153"/>
      <c r="PYD59" s="153"/>
      <c r="PYE59" s="153"/>
      <c r="PYF59" s="153"/>
      <c r="PYG59" s="153"/>
      <c r="PYH59" s="153"/>
      <c r="PYI59" s="153"/>
      <c r="PYJ59" s="153"/>
      <c r="PYK59" s="153"/>
      <c r="PYL59" s="153"/>
      <c r="PYM59" s="153"/>
      <c r="PYN59" s="153"/>
      <c r="PYO59" s="153"/>
      <c r="PYP59" s="153"/>
      <c r="PYQ59" s="153"/>
      <c r="PYR59" s="153"/>
      <c r="PYS59" s="153"/>
      <c r="PYT59" s="153"/>
      <c r="PYU59" s="153"/>
      <c r="PYV59" s="153"/>
      <c r="PYW59" s="153"/>
      <c r="PYX59" s="153"/>
      <c r="PYY59" s="153"/>
      <c r="PYZ59" s="153"/>
      <c r="PZA59" s="153"/>
      <c r="PZB59" s="153"/>
      <c r="PZC59" s="153"/>
      <c r="PZD59" s="153"/>
      <c r="PZE59" s="153"/>
      <c r="PZF59" s="153"/>
      <c r="PZG59" s="153"/>
      <c r="PZH59" s="153"/>
      <c r="PZI59" s="153"/>
      <c r="PZJ59" s="153"/>
      <c r="PZK59" s="153"/>
      <c r="PZL59" s="153"/>
      <c r="PZM59" s="153"/>
      <c r="PZN59" s="153"/>
      <c r="PZO59" s="153"/>
      <c r="PZP59" s="153"/>
      <c r="PZQ59" s="153"/>
      <c r="PZR59" s="153"/>
      <c r="PZS59" s="153"/>
      <c r="PZT59" s="153"/>
      <c r="PZU59" s="153"/>
      <c r="PZV59" s="153"/>
      <c r="PZW59" s="153"/>
      <c r="PZX59" s="153"/>
      <c r="PZY59" s="153"/>
      <c r="PZZ59" s="153"/>
      <c r="QAA59" s="153"/>
      <c r="QAB59" s="153"/>
      <c r="QAC59" s="153"/>
      <c r="QAD59" s="153"/>
      <c r="QAE59" s="153"/>
      <c r="QAF59" s="153"/>
      <c r="QAG59" s="153"/>
      <c r="QAH59" s="153"/>
      <c r="QAI59" s="153"/>
      <c r="QAJ59" s="153"/>
      <c r="QAK59" s="153"/>
      <c r="QAL59" s="153"/>
      <c r="QAM59" s="153"/>
      <c r="QAN59" s="153"/>
      <c r="QAO59" s="153"/>
      <c r="QAP59" s="153"/>
      <c r="QAQ59" s="153"/>
      <c r="QAR59" s="153"/>
      <c r="QAS59" s="153"/>
      <c r="QAT59" s="153"/>
      <c r="QAU59" s="153"/>
      <c r="QAV59" s="153"/>
      <c r="QAW59" s="153"/>
      <c r="QAX59" s="153"/>
      <c r="QAY59" s="153"/>
      <c r="QAZ59" s="153"/>
      <c r="QBA59" s="153"/>
      <c r="QBB59" s="153"/>
      <c r="QBC59" s="153"/>
      <c r="QBD59" s="153"/>
      <c r="QBE59" s="153"/>
      <c r="QBF59" s="153"/>
      <c r="QBG59" s="153"/>
      <c r="QBH59" s="153"/>
      <c r="QBI59" s="153"/>
      <c r="QBJ59" s="153"/>
      <c r="QBK59" s="153"/>
      <c r="QBL59" s="153"/>
      <c r="QBM59" s="153"/>
      <c r="QBN59" s="153"/>
      <c r="QBO59" s="153"/>
      <c r="QBP59" s="153"/>
      <c r="QBQ59" s="153"/>
      <c r="QBR59" s="153"/>
      <c r="QBS59" s="153"/>
      <c r="QBT59" s="153"/>
      <c r="QBU59" s="153"/>
      <c r="QBV59" s="153"/>
      <c r="QBW59" s="153"/>
      <c r="QBX59" s="153"/>
      <c r="QBY59" s="153"/>
      <c r="QBZ59" s="153"/>
      <c r="QCA59" s="153"/>
      <c r="QCB59" s="153"/>
      <c r="QCC59" s="153"/>
      <c r="QCD59" s="153"/>
      <c r="QCE59" s="153"/>
      <c r="QCF59" s="153"/>
      <c r="QCG59" s="153"/>
      <c r="QCH59" s="153"/>
      <c r="QCI59" s="153"/>
      <c r="QCJ59" s="153"/>
      <c r="QCK59" s="153"/>
      <c r="QCL59" s="153"/>
      <c r="QCM59" s="153"/>
      <c r="QCN59" s="153"/>
      <c r="QCO59" s="153"/>
      <c r="QCP59" s="153"/>
      <c r="QCQ59" s="153"/>
      <c r="QCR59" s="153"/>
      <c r="QCS59" s="153"/>
      <c r="QCT59" s="153"/>
      <c r="QCU59" s="153"/>
      <c r="QCV59" s="153"/>
      <c r="QCW59" s="153"/>
      <c r="QCX59" s="153"/>
      <c r="QCY59" s="153"/>
      <c r="QCZ59" s="153"/>
      <c r="QDA59" s="153"/>
      <c r="QDB59" s="153"/>
      <c r="QDC59" s="153"/>
      <c r="QDD59" s="153"/>
      <c r="QDE59" s="153"/>
      <c r="QDF59" s="153"/>
      <c r="QDG59" s="153"/>
      <c r="QDH59" s="153"/>
      <c r="QDI59" s="153"/>
      <c r="QDJ59" s="153"/>
      <c r="QDK59" s="153"/>
      <c r="QDL59" s="153"/>
      <c r="QDM59" s="153"/>
      <c r="QDN59" s="153"/>
      <c r="QDO59" s="153"/>
      <c r="QDP59" s="153"/>
      <c r="QDQ59" s="153"/>
      <c r="QDR59" s="153"/>
      <c r="QDS59" s="153"/>
      <c r="QDT59" s="153"/>
      <c r="QDU59" s="153"/>
      <c r="QDV59" s="153"/>
      <c r="QDW59" s="153"/>
      <c r="QDX59" s="153"/>
      <c r="QDY59" s="153"/>
      <c r="QDZ59" s="153"/>
      <c r="QEA59" s="153"/>
      <c r="QEB59" s="153"/>
      <c r="QEC59" s="153"/>
      <c r="QED59" s="153"/>
      <c r="QEE59" s="153"/>
      <c r="QEF59" s="153"/>
      <c r="QEG59" s="153"/>
      <c r="QEH59" s="153"/>
      <c r="QEI59" s="153"/>
      <c r="QEJ59" s="153"/>
      <c r="QEK59" s="153"/>
      <c r="QEL59" s="153"/>
      <c r="QEM59" s="153"/>
      <c r="QEN59" s="153"/>
      <c r="QEO59" s="153"/>
      <c r="QEP59" s="153"/>
      <c r="QEQ59" s="153"/>
      <c r="QER59" s="153"/>
      <c r="QES59" s="153"/>
      <c r="QET59" s="153"/>
      <c r="QEU59" s="153"/>
      <c r="QEV59" s="153"/>
      <c r="QEW59" s="153"/>
      <c r="QEX59" s="153"/>
      <c r="QEY59" s="153"/>
      <c r="QEZ59" s="153"/>
      <c r="QFA59" s="153"/>
      <c r="QFB59" s="153"/>
      <c r="QFC59" s="153"/>
      <c r="QFD59" s="153"/>
      <c r="QFE59" s="153"/>
      <c r="QFF59" s="153"/>
      <c r="QFG59" s="153"/>
      <c r="QFH59" s="153"/>
      <c r="QFI59" s="153"/>
      <c r="QFJ59" s="153"/>
      <c r="QFK59" s="153"/>
      <c r="QFL59" s="153"/>
      <c r="QFM59" s="153"/>
      <c r="QFN59" s="153"/>
      <c r="QFO59" s="153"/>
      <c r="QFP59" s="153"/>
      <c r="QFQ59" s="153"/>
      <c r="QFR59" s="153"/>
      <c r="QFS59" s="153"/>
      <c r="QFT59" s="153"/>
      <c r="QFU59" s="153"/>
      <c r="QFV59" s="153"/>
      <c r="QFW59" s="153"/>
      <c r="QFX59" s="153"/>
      <c r="QFY59" s="153"/>
      <c r="QFZ59" s="153"/>
      <c r="QGA59" s="153"/>
      <c r="QGB59" s="153"/>
      <c r="QGC59" s="153"/>
      <c r="QGD59" s="153"/>
      <c r="QGE59" s="153"/>
      <c r="QGF59" s="153"/>
      <c r="QGG59" s="153"/>
      <c r="QGH59" s="153"/>
      <c r="QGI59" s="153"/>
      <c r="QGJ59" s="153"/>
      <c r="QGK59" s="153"/>
      <c r="QGL59" s="153"/>
      <c r="QGM59" s="153"/>
      <c r="QGN59" s="153"/>
      <c r="QGO59" s="153"/>
      <c r="QGP59" s="153"/>
      <c r="QGQ59" s="153"/>
      <c r="QGR59" s="153"/>
      <c r="QGS59" s="153"/>
      <c r="QGT59" s="153"/>
      <c r="QGU59" s="153"/>
      <c r="QGV59" s="153"/>
      <c r="QGW59" s="153"/>
      <c r="QGX59" s="153"/>
      <c r="QGY59" s="153"/>
      <c r="QGZ59" s="153"/>
      <c r="QHA59" s="153"/>
      <c r="QHB59" s="153"/>
      <c r="QHC59" s="153"/>
      <c r="QHD59" s="153"/>
      <c r="QHE59" s="153"/>
      <c r="QHF59" s="153"/>
      <c r="QHG59" s="153"/>
      <c r="QHH59" s="153"/>
      <c r="QHI59" s="153"/>
      <c r="QHJ59" s="153"/>
      <c r="QHK59" s="153"/>
      <c r="QHL59" s="153"/>
      <c r="QHM59" s="153"/>
      <c r="QHN59" s="153"/>
      <c r="QHO59" s="153"/>
      <c r="QHP59" s="153"/>
      <c r="QHQ59" s="153"/>
      <c r="QHR59" s="153"/>
      <c r="QHS59" s="153"/>
      <c r="QHT59" s="153"/>
      <c r="QHU59" s="153"/>
      <c r="QHV59" s="153"/>
      <c r="QHW59" s="153"/>
      <c r="QHX59" s="153"/>
      <c r="QHY59" s="153"/>
      <c r="QHZ59" s="153"/>
      <c r="QIA59" s="153"/>
      <c r="QIB59" s="153"/>
      <c r="QIC59" s="153"/>
      <c r="QID59" s="153"/>
      <c r="QIE59" s="153"/>
      <c r="QIF59" s="153"/>
      <c r="QIG59" s="153"/>
      <c r="QIH59" s="153"/>
      <c r="QII59" s="153"/>
      <c r="QIJ59" s="153"/>
      <c r="QIK59" s="153"/>
      <c r="QIL59" s="153"/>
      <c r="QIM59" s="153"/>
      <c r="QIN59" s="153"/>
      <c r="QIO59" s="153"/>
      <c r="QIP59" s="153"/>
      <c r="QIQ59" s="153"/>
      <c r="QIR59" s="153"/>
      <c r="QIS59" s="153"/>
      <c r="QIT59" s="153"/>
      <c r="QIU59" s="153"/>
      <c r="QIV59" s="153"/>
      <c r="QIW59" s="153"/>
      <c r="QIX59" s="153"/>
      <c r="QIY59" s="153"/>
      <c r="QIZ59" s="153"/>
      <c r="QJA59" s="153"/>
      <c r="QJB59" s="153"/>
      <c r="QJC59" s="153"/>
      <c r="QJD59" s="153"/>
      <c r="QJE59" s="153"/>
      <c r="QJF59" s="153"/>
      <c r="QJG59" s="153"/>
      <c r="QJH59" s="153"/>
      <c r="QJI59" s="153"/>
      <c r="QJJ59" s="153"/>
      <c r="QJK59" s="153"/>
      <c r="QJL59" s="153"/>
      <c r="QJM59" s="153"/>
      <c r="QJN59" s="153"/>
      <c r="QJO59" s="153"/>
      <c r="QJP59" s="153"/>
      <c r="QJQ59" s="153"/>
      <c r="QJR59" s="153"/>
      <c r="QJS59" s="153"/>
      <c r="QJT59" s="153"/>
      <c r="QJU59" s="153"/>
      <c r="QJV59" s="153"/>
      <c r="QJW59" s="153"/>
      <c r="QJX59" s="153"/>
      <c r="QJY59" s="153"/>
      <c r="QJZ59" s="153"/>
      <c r="QKA59" s="153"/>
      <c r="QKB59" s="153"/>
      <c r="QKC59" s="153"/>
      <c r="QKD59" s="153"/>
      <c r="QKE59" s="153"/>
      <c r="QKF59" s="153"/>
      <c r="QKG59" s="153"/>
      <c r="QKH59" s="153"/>
      <c r="QKI59" s="153"/>
      <c r="QKJ59" s="153"/>
      <c r="QKK59" s="153"/>
      <c r="QKL59" s="153"/>
      <c r="QKM59" s="153"/>
      <c r="QKN59" s="153"/>
      <c r="QKO59" s="153"/>
      <c r="QKP59" s="153"/>
      <c r="QKQ59" s="153"/>
      <c r="QKR59" s="153"/>
      <c r="QKS59" s="153"/>
      <c r="QKT59" s="153"/>
      <c r="QKU59" s="153"/>
      <c r="QKV59" s="153"/>
      <c r="QKW59" s="153"/>
      <c r="QKX59" s="153"/>
      <c r="QKY59" s="153"/>
      <c r="QKZ59" s="153"/>
      <c r="QLA59" s="153"/>
      <c r="QLB59" s="153"/>
      <c r="QLC59" s="153"/>
      <c r="QLD59" s="153"/>
      <c r="QLE59" s="153"/>
      <c r="QLF59" s="153"/>
      <c r="QLG59" s="153"/>
      <c r="QLH59" s="153"/>
      <c r="QLI59" s="153"/>
      <c r="QLJ59" s="153"/>
      <c r="QLK59" s="153"/>
      <c r="QLL59" s="153"/>
      <c r="QLM59" s="153"/>
      <c r="QLN59" s="153"/>
      <c r="QLO59" s="153"/>
      <c r="QLP59" s="153"/>
      <c r="QLQ59" s="153"/>
      <c r="QLR59" s="153"/>
      <c r="QLS59" s="153"/>
      <c r="QLT59" s="153"/>
      <c r="QLU59" s="153"/>
      <c r="QLV59" s="153"/>
      <c r="QLW59" s="153"/>
      <c r="QLX59" s="153"/>
      <c r="QLY59" s="153"/>
      <c r="QLZ59" s="153"/>
      <c r="QMA59" s="153"/>
      <c r="QMB59" s="153"/>
      <c r="QMC59" s="153"/>
      <c r="QMD59" s="153"/>
      <c r="QME59" s="153"/>
      <c r="QMF59" s="153"/>
      <c r="QMG59" s="153"/>
      <c r="QMH59" s="153"/>
      <c r="QMI59" s="153"/>
      <c r="QMJ59" s="153"/>
      <c r="QMK59" s="153"/>
      <c r="QML59" s="153"/>
      <c r="QMM59" s="153"/>
      <c r="QMN59" s="153"/>
      <c r="QMO59" s="153"/>
      <c r="QMP59" s="153"/>
      <c r="QMQ59" s="153"/>
      <c r="QMR59" s="153"/>
      <c r="QMS59" s="153"/>
      <c r="QMT59" s="153"/>
      <c r="QMU59" s="153"/>
      <c r="QMV59" s="153"/>
      <c r="QMW59" s="153"/>
      <c r="QMX59" s="153"/>
      <c r="QMY59" s="153"/>
      <c r="QMZ59" s="153"/>
      <c r="QNA59" s="153"/>
      <c r="QNB59" s="153"/>
      <c r="QNC59" s="153"/>
      <c r="QND59" s="153"/>
      <c r="QNE59" s="153"/>
      <c r="QNF59" s="153"/>
      <c r="QNG59" s="153"/>
      <c r="QNH59" s="153"/>
      <c r="QNI59" s="153"/>
      <c r="QNJ59" s="153"/>
      <c r="QNK59" s="153"/>
      <c r="QNL59" s="153"/>
      <c r="QNM59" s="153"/>
      <c r="QNN59" s="153"/>
      <c r="QNO59" s="153"/>
      <c r="QNP59" s="153"/>
      <c r="QNQ59" s="153"/>
      <c r="QNR59" s="153"/>
      <c r="QNS59" s="153"/>
      <c r="QNT59" s="153"/>
      <c r="QNU59" s="153"/>
      <c r="QNV59" s="153"/>
      <c r="QNW59" s="153"/>
      <c r="QNX59" s="153"/>
      <c r="QNY59" s="153"/>
      <c r="QNZ59" s="153"/>
      <c r="QOA59" s="153"/>
      <c r="QOB59" s="153"/>
      <c r="QOC59" s="153"/>
      <c r="QOD59" s="153"/>
      <c r="QOE59" s="153"/>
      <c r="QOF59" s="153"/>
      <c r="QOG59" s="153"/>
      <c r="QOH59" s="153"/>
      <c r="QOI59" s="153"/>
      <c r="QOJ59" s="153"/>
      <c r="QOK59" s="153"/>
      <c r="QOL59" s="153"/>
      <c r="QOM59" s="153"/>
      <c r="QON59" s="153"/>
      <c r="QOO59" s="153"/>
      <c r="QOP59" s="153"/>
      <c r="QOQ59" s="153"/>
      <c r="QOR59" s="153"/>
      <c r="QOS59" s="153"/>
      <c r="QOT59" s="153"/>
      <c r="QOU59" s="153"/>
      <c r="QOV59" s="153"/>
      <c r="QOW59" s="153"/>
      <c r="QOX59" s="153"/>
      <c r="QOY59" s="153"/>
      <c r="QOZ59" s="153"/>
      <c r="QPA59" s="153"/>
      <c r="QPB59" s="153"/>
      <c r="QPC59" s="153"/>
      <c r="QPD59" s="153"/>
      <c r="QPE59" s="153"/>
      <c r="QPF59" s="153"/>
      <c r="QPG59" s="153"/>
      <c r="QPH59" s="153"/>
      <c r="QPI59" s="153"/>
      <c r="QPJ59" s="153"/>
      <c r="QPK59" s="153"/>
      <c r="QPL59" s="153"/>
      <c r="QPM59" s="153"/>
      <c r="QPN59" s="153"/>
      <c r="QPO59" s="153"/>
      <c r="QPP59" s="153"/>
      <c r="QPQ59" s="153"/>
      <c r="QPR59" s="153"/>
      <c r="QPS59" s="153"/>
      <c r="QPT59" s="153"/>
      <c r="QPU59" s="153"/>
      <c r="QPV59" s="153"/>
      <c r="QPW59" s="153"/>
      <c r="QPX59" s="153"/>
      <c r="QPY59" s="153"/>
      <c r="QPZ59" s="153"/>
      <c r="QQA59" s="153"/>
      <c r="QQB59" s="153"/>
      <c r="QQC59" s="153"/>
      <c r="QQD59" s="153"/>
      <c r="QQE59" s="153"/>
      <c r="QQF59" s="153"/>
      <c r="QQG59" s="153"/>
      <c r="QQH59" s="153"/>
      <c r="QQI59" s="153"/>
      <c r="QQJ59" s="153"/>
      <c r="QQK59" s="153"/>
      <c r="QQL59" s="153"/>
      <c r="QQM59" s="153"/>
      <c r="QQN59" s="153"/>
      <c r="QQO59" s="153"/>
      <c r="QQP59" s="153"/>
      <c r="QQQ59" s="153"/>
      <c r="QQR59" s="153"/>
      <c r="QQS59" s="153"/>
      <c r="QQT59" s="153"/>
      <c r="QQU59" s="153"/>
      <c r="QQV59" s="153"/>
      <c r="QQW59" s="153"/>
      <c r="QQX59" s="153"/>
      <c r="QQY59" s="153"/>
      <c r="QQZ59" s="153"/>
      <c r="QRA59" s="153"/>
      <c r="QRB59" s="153"/>
      <c r="QRC59" s="153"/>
      <c r="QRD59" s="153"/>
      <c r="QRE59" s="153"/>
      <c r="QRF59" s="153"/>
      <c r="QRG59" s="153"/>
      <c r="QRH59" s="153"/>
      <c r="QRI59" s="153"/>
      <c r="QRJ59" s="153"/>
      <c r="QRK59" s="153"/>
      <c r="QRL59" s="153"/>
      <c r="QRM59" s="153"/>
      <c r="QRN59" s="153"/>
      <c r="QRO59" s="153"/>
      <c r="QRP59" s="153"/>
      <c r="QRQ59" s="153"/>
      <c r="QRR59" s="153"/>
      <c r="QRS59" s="153"/>
      <c r="QRT59" s="153"/>
      <c r="QRU59" s="153"/>
      <c r="QRV59" s="153"/>
      <c r="QRW59" s="153"/>
      <c r="QRX59" s="153"/>
      <c r="QRY59" s="153"/>
      <c r="QRZ59" s="153"/>
      <c r="QSA59" s="153"/>
      <c r="QSB59" s="153"/>
      <c r="QSC59" s="153"/>
      <c r="QSD59" s="153"/>
      <c r="QSE59" s="153"/>
      <c r="QSF59" s="153"/>
      <c r="QSG59" s="153"/>
      <c r="QSH59" s="153"/>
      <c r="QSI59" s="153"/>
      <c r="QSJ59" s="153"/>
      <c r="QSK59" s="153"/>
      <c r="QSL59" s="153"/>
      <c r="QSM59" s="153"/>
      <c r="QSN59" s="153"/>
      <c r="QSO59" s="153"/>
      <c r="QSP59" s="153"/>
      <c r="QSQ59" s="153"/>
      <c r="QSR59" s="153"/>
      <c r="QSS59" s="153"/>
      <c r="QST59" s="153"/>
      <c r="QSU59" s="153"/>
      <c r="QSV59" s="153"/>
      <c r="QSW59" s="153"/>
      <c r="QSX59" s="153"/>
      <c r="QSY59" s="153"/>
      <c r="QSZ59" s="153"/>
      <c r="QTA59" s="153"/>
      <c r="QTB59" s="153"/>
      <c r="QTC59" s="153"/>
      <c r="QTD59" s="153"/>
      <c r="QTE59" s="153"/>
      <c r="QTF59" s="153"/>
      <c r="QTG59" s="153"/>
      <c r="QTH59" s="153"/>
      <c r="QTI59" s="153"/>
      <c r="QTJ59" s="153"/>
      <c r="QTK59" s="153"/>
      <c r="QTL59" s="153"/>
      <c r="QTM59" s="153"/>
      <c r="QTN59" s="153"/>
      <c r="QTO59" s="153"/>
      <c r="QTP59" s="153"/>
      <c r="QTQ59" s="153"/>
      <c r="QTR59" s="153"/>
      <c r="QTS59" s="153"/>
      <c r="QTT59" s="153"/>
      <c r="QTU59" s="153"/>
      <c r="QTV59" s="153"/>
      <c r="QTW59" s="153"/>
      <c r="QTX59" s="153"/>
      <c r="QTY59" s="153"/>
      <c r="QTZ59" s="153"/>
      <c r="QUA59" s="153"/>
      <c r="QUB59" s="153"/>
      <c r="QUC59" s="153"/>
      <c r="QUD59" s="153"/>
      <c r="QUE59" s="153"/>
      <c r="QUF59" s="153"/>
      <c r="QUG59" s="153"/>
      <c r="QUH59" s="153"/>
      <c r="QUI59" s="153"/>
      <c r="QUJ59" s="153"/>
      <c r="QUK59" s="153"/>
      <c r="QUL59" s="153"/>
      <c r="QUM59" s="153"/>
      <c r="QUN59" s="153"/>
      <c r="QUO59" s="153"/>
      <c r="QUP59" s="153"/>
      <c r="QUQ59" s="153"/>
      <c r="QUR59" s="153"/>
      <c r="QUS59" s="153"/>
      <c r="QUT59" s="153"/>
      <c r="QUU59" s="153"/>
      <c r="QUV59" s="153"/>
      <c r="QUW59" s="153"/>
      <c r="QUX59" s="153"/>
      <c r="QUY59" s="153"/>
      <c r="QUZ59" s="153"/>
      <c r="QVA59" s="153"/>
      <c r="QVB59" s="153"/>
      <c r="QVC59" s="153"/>
      <c r="QVD59" s="153"/>
      <c r="QVE59" s="153"/>
      <c r="QVF59" s="153"/>
      <c r="QVG59" s="153"/>
      <c r="QVH59" s="153"/>
      <c r="QVI59" s="153"/>
      <c r="QVJ59" s="153"/>
      <c r="QVK59" s="153"/>
      <c r="QVL59" s="153"/>
      <c r="QVM59" s="153"/>
      <c r="QVN59" s="153"/>
      <c r="QVO59" s="153"/>
      <c r="QVP59" s="153"/>
      <c r="QVQ59" s="153"/>
      <c r="QVR59" s="153"/>
      <c r="QVS59" s="153"/>
      <c r="QVT59" s="153"/>
      <c r="QVU59" s="153"/>
      <c r="QVV59" s="153"/>
      <c r="QVW59" s="153"/>
      <c r="QVX59" s="153"/>
      <c r="QVY59" s="153"/>
      <c r="QVZ59" s="153"/>
      <c r="QWA59" s="153"/>
      <c r="QWB59" s="153"/>
      <c r="QWC59" s="153"/>
      <c r="QWD59" s="153"/>
      <c r="QWE59" s="153"/>
      <c r="QWF59" s="153"/>
      <c r="QWG59" s="153"/>
      <c r="QWH59" s="153"/>
      <c r="QWI59" s="153"/>
      <c r="QWJ59" s="153"/>
      <c r="QWK59" s="153"/>
      <c r="QWL59" s="153"/>
      <c r="QWM59" s="153"/>
      <c r="QWN59" s="153"/>
      <c r="QWO59" s="153"/>
      <c r="QWP59" s="153"/>
      <c r="QWQ59" s="153"/>
      <c r="QWR59" s="153"/>
      <c r="QWS59" s="153"/>
      <c r="QWT59" s="153"/>
      <c r="QWU59" s="153"/>
      <c r="QWV59" s="153"/>
      <c r="QWW59" s="153"/>
      <c r="QWX59" s="153"/>
      <c r="QWY59" s="153"/>
      <c r="QWZ59" s="153"/>
      <c r="QXA59" s="153"/>
      <c r="QXB59" s="153"/>
      <c r="QXC59" s="153"/>
      <c r="QXD59" s="153"/>
      <c r="QXE59" s="153"/>
      <c r="QXF59" s="153"/>
      <c r="QXG59" s="153"/>
      <c r="QXH59" s="153"/>
      <c r="QXI59" s="153"/>
      <c r="QXJ59" s="153"/>
      <c r="QXK59" s="153"/>
      <c r="QXL59" s="153"/>
      <c r="QXM59" s="153"/>
      <c r="QXN59" s="153"/>
      <c r="QXO59" s="153"/>
      <c r="QXP59" s="153"/>
      <c r="QXQ59" s="153"/>
      <c r="QXR59" s="153"/>
      <c r="QXS59" s="153"/>
      <c r="QXT59" s="153"/>
      <c r="QXU59" s="153"/>
      <c r="QXV59" s="153"/>
      <c r="QXW59" s="153"/>
      <c r="QXX59" s="153"/>
      <c r="QXY59" s="153"/>
      <c r="QXZ59" s="153"/>
      <c r="QYA59" s="153"/>
      <c r="QYB59" s="153"/>
      <c r="QYC59" s="153"/>
      <c r="QYD59" s="153"/>
      <c r="QYE59" s="153"/>
      <c r="QYF59" s="153"/>
      <c r="QYG59" s="153"/>
      <c r="QYH59" s="153"/>
      <c r="QYI59" s="153"/>
      <c r="QYJ59" s="153"/>
      <c r="QYK59" s="153"/>
      <c r="QYL59" s="153"/>
      <c r="QYM59" s="153"/>
      <c r="QYN59" s="153"/>
      <c r="QYO59" s="153"/>
      <c r="QYP59" s="153"/>
      <c r="QYQ59" s="153"/>
      <c r="QYR59" s="153"/>
      <c r="QYS59" s="153"/>
      <c r="QYT59" s="153"/>
      <c r="QYU59" s="153"/>
      <c r="QYV59" s="153"/>
      <c r="QYW59" s="153"/>
      <c r="QYX59" s="153"/>
      <c r="QYY59" s="153"/>
      <c r="QYZ59" s="153"/>
      <c r="QZA59" s="153"/>
      <c r="QZB59" s="153"/>
      <c r="QZC59" s="153"/>
      <c r="QZD59" s="153"/>
      <c r="QZE59" s="153"/>
      <c r="QZF59" s="153"/>
      <c r="QZG59" s="153"/>
      <c r="QZH59" s="153"/>
      <c r="QZI59" s="153"/>
      <c r="QZJ59" s="153"/>
      <c r="QZK59" s="153"/>
      <c r="QZL59" s="153"/>
      <c r="QZM59" s="153"/>
      <c r="QZN59" s="153"/>
      <c r="QZO59" s="153"/>
      <c r="QZP59" s="153"/>
      <c r="QZQ59" s="153"/>
      <c r="QZR59" s="153"/>
      <c r="QZS59" s="153"/>
      <c r="QZT59" s="153"/>
      <c r="QZU59" s="153"/>
      <c r="QZV59" s="153"/>
      <c r="QZW59" s="153"/>
      <c r="QZX59" s="153"/>
      <c r="QZY59" s="153"/>
      <c r="QZZ59" s="153"/>
      <c r="RAA59" s="153"/>
      <c r="RAB59" s="153"/>
      <c r="RAC59" s="153"/>
      <c r="RAD59" s="153"/>
      <c r="RAE59" s="153"/>
      <c r="RAF59" s="153"/>
      <c r="RAG59" s="153"/>
      <c r="RAH59" s="153"/>
      <c r="RAI59" s="153"/>
      <c r="RAJ59" s="153"/>
      <c r="RAK59" s="153"/>
      <c r="RAL59" s="153"/>
      <c r="RAM59" s="153"/>
      <c r="RAN59" s="153"/>
      <c r="RAO59" s="153"/>
      <c r="RAP59" s="153"/>
      <c r="RAQ59" s="153"/>
      <c r="RAR59" s="153"/>
      <c r="RAS59" s="153"/>
      <c r="RAT59" s="153"/>
      <c r="RAU59" s="153"/>
      <c r="RAV59" s="153"/>
      <c r="RAW59" s="153"/>
      <c r="RAX59" s="153"/>
      <c r="RAY59" s="153"/>
      <c r="RAZ59" s="153"/>
      <c r="RBA59" s="153"/>
      <c r="RBB59" s="153"/>
      <c r="RBC59" s="153"/>
      <c r="RBD59" s="153"/>
      <c r="RBE59" s="153"/>
      <c r="RBF59" s="153"/>
      <c r="RBG59" s="153"/>
      <c r="RBH59" s="153"/>
      <c r="RBI59" s="153"/>
      <c r="RBJ59" s="153"/>
      <c r="RBK59" s="153"/>
      <c r="RBL59" s="153"/>
      <c r="RBM59" s="153"/>
      <c r="RBN59" s="153"/>
      <c r="RBO59" s="153"/>
      <c r="RBP59" s="153"/>
      <c r="RBQ59" s="153"/>
      <c r="RBR59" s="153"/>
      <c r="RBS59" s="153"/>
      <c r="RBT59" s="153"/>
      <c r="RBU59" s="153"/>
      <c r="RBV59" s="153"/>
      <c r="RBW59" s="153"/>
      <c r="RBX59" s="153"/>
      <c r="RBY59" s="153"/>
      <c r="RBZ59" s="153"/>
      <c r="RCA59" s="153"/>
      <c r="RCB59" s="153"/>
      <c r="RCC59" s="153"/>
      <c r="RCD59" s="153"/>
      <c r="RCE59" s="153"/>
      <c r="RCF59" s="153"/>
      <c r="RCG59" s="153"/>
      <c r="RCH59" s="153"/>
      <c r="RCI59" s="153"/>
      <c r="RCJ59" s="153"/>
      <c r="RCK59" s="153"/>
      <c r="RCL59" s="153"/>
      <c r="RCM59" s="153"/>
      <c r="RCN59" s="153"/>
      <c r="RCO59" s="153"/>
      <c r="RCP59" s="153"/>
      <c r="RCQ59" s="153"/>
      <c r="RCR59" s="153"/>
      <c r="RCS59" s="153"/>
      <c r="RCT59" s="153"/>
      <c r="RCU59" s="153"/>
      <c r="RCV59" s="153"/>
      <c r="RCW59" s="153"/>
      <c r="RCX59" s="153"/>
      <c r="RCY59" s="153"/>
      <c r="RCZ59" s="153"/>
      <c r="RDA59" s="153"/>
      <c r="RDB59" s="153"/>
      <c r="RDC59" s="153"/>
      <c r="RDD59" s="153"/>
      <c r="RDE59" s="153"/>
      <c r="RDF59" s="153"/>
      <c r="RDG59" s="153"/>
      <c r="RDH59" s="153"/>
      <c r="RDI59" s="153"/>
      <c r="RDJ59" s="153"/>
      <c r="RDK59" s="153"/>
      <c r="RDL59" s="153"/>
      <c r="RDM59" s="153"/>
      <c r="RDN59" s="153"/>
      <c r="RDO59" s="153"/>
      <c r="RDP59" s="153"/>
      <c r="RDQ59" s="153"/>
      <c r="RDR59" s="153"/>
      <c r="RDS59" s="153"/>
      <c r="RDT59" s="153"/>
      <c r="RDU59" s="153"/>
      <c r="RDV59" s="153"/>
      <c r="RDW59" s="153"/>
      <c r="RDX59" s="153"/>
      <c r="RDY59" s="153"/>
      <c r="RDZ59" s="153"/>
      <c r="REA59" s="153"/>
      <c r="REB59" s="153"/>
      <c r="REC59" s="153"/>
      <c r="RED59" s="153"/>
      <c r="REE59" s="153"/>
      <c r="REF59" s="153"/>
      <c r="REG59" s="153"/>
      <c r="REH59" s="153"/>
      <c r="REI59" s="153"/>
      <c r="REJ59" s="153"/>
      <c r="REK59" s="153"/>
      <c r="REL59" s="153"/>
      <c r="REM59" s="153"/>
      <c r="REN59" s="153"/>
      <c r="REO59" s="153"/>
      <c r="REP59" s="153"/>
      <c r="REQ59" s="153"/>
      <c r="RER59" s="153"/>
      <c r="RES59" s="153"/>
      <c r="RET59" s="153"/>
      <c r="REU59" s="153"/>
      <c r="REV59" s="153"/>
      <c r="REW59" s="153"/>
      <c r="REX59" s="153"/>
      <c r="REY59" s="153"/>
      <c r="REZ59" s="153"/>
      <c r="RFA59" s="153"/>
      <c r="RFB59" s="153"/>
      <c r="RFC59" s="153"/>
      <c r="RFD59" s="153"/>
      <c r="RFE59" s="153"/>
      <c r="RFF59" s="153"/>
      <c r="RFG59" s="153"/>
      <c r="RFH59" s="153"/>
      <c r="RFI59" s="153"/>
      <c r="RFJ59" s="153"/>
      <c r="RFK59" s="153"/>
      <c r="RFL59" s="153"/>
      <c r="RFM59" s="153"/>
      <c r="RFN59" s="153"/>
      <c r="RFO59" s="153"/>
      <c r="RFP59" s="153"/>
      <c r="RFQ59" s="153"/>
      <c r="RFR59" s="153"/>
      <c r="RFS59" s="153"/>
      <c r="RFT59" s="153"/>
      <c r="RFU59" s="153"/>
      <c r="RFV59" s="153"/>
      <c r="RFW59" s="153"/>
      <c r="RFX59" s="153"/>
      <c r="RFY59" s="153"/>
      <c r="RFZ59" s="153"/>
      <c r="RGA59" s="153"/>
      <c r="RGB59" s="153"/>
      <c r="RGC59" s="153"/>
      <c r="RGD59" s="153"/>
      <c r="RGE59" s="153"/>
      <c r="RGF59" s="153"/>
      <c r="RGG59" s="153"/>
      <c r="RGH59" s="153"/>
      <c r="RGI59" s="153"/>
      <c r="RGJ59" s="153"/>
      <c r="RGK59" s="153"/>
      <c r="RGL59" s="153"/>
      <c r="RGM59" s="153"/>
      <c r="RGN59" s="153"/>
      <c r="RGO59" s="153"/>
      <c r="RGP59" s="153"/>
      <c r="RGQ59" s="153"/>
      <c r="RGR59" s="153"/>
      <c r="RGS59" s="153"/>
      <c r="RGT59" s="153"/>
      <c r="RGU59" s="153"/>
      <c r="RGV59" s="153"/>
      <c r="RGW59" s="153"/>
      <c r="RGX59" s="153"/>
      <c r="RGY59" s="153"/>
      <c r="RGZ59" s="153"/>
      <c r="RHA59" s="153"/>
      <c r="RHB59" s="153"/>
      <c r="RHC59" s="153"/>
      <c r="RHD59" s="153"/>
      <c r="RHE59" s="153"/>
      <c r="RHF59" s="153"/>
      <c r="RHG59" s="153"/>
      <c r="RHH59" s="153"/>
      <c r="RHI59" s="153"/>
      <c r="RHJ59" s="153"/>
      <c r="RHK59" s="153"/>
      <c r="RHL59" s="153"/>
      <c r="RHM59" s="153"/>
      <c r="RHN59" s="153"/>
      <c r="RHO59" s="153"/>
      <c r="RHP59" s="153"/>
      <c r="RHQ59" s="153"/>
      <c r="RHR59" s="153"/>
      <c r="RHS59" s="153"/>
      <c r="RHT59" s="153"/>
      <c r="RHU59" s="153"/>
      <c r="RHV59" s="153"/>
      <c r="RHW59" s="153"/>
      <c r="RHX59" s="153"/>
      <c r="RHY59" s="153"/>
      <c r="RHZ59" s="153"/>
      <c r="RIA59" s="153"/>
      <c r="RIB59" s="153"/>
      <c r="RIC59" s="153"/>
      <c r="RID59" s="153"/>
      <c r="RIE59" s="153"/>
      <c r="RIF59" s="153"/>
      <c r="RIG59" s="153"/>
      <c r="RIH59" s="153"/>
      <c r="RII59" s="153"/>
      <c r="RIJ59" s="153"/>
      <c r="RIK59" s="153"/>
      <c r="RIL59" s="153"/>
      <c r="RIM59" s="153"/>
      <c r="RIN59" s="153"/>
      <c r="RIO59" s="153"/>
      <c r="RIP59" s="153"/>
      <c r="RIQ59" s="153"/>
      <c r="RIR59" s="153"/>
      <c r="RIS59" s="153"/>
      <c r="RIT59" s="153"/>
      <c r="RIU59" s="153"/>
      <c r="RIV59" s="153"/>
      <c r="RIW59" s="153"/>
      <c r="RIX59" s="153"/>
      <c r="RIY59" s="153"/>
      <c r="RIZ59" s="153"/>
      <c r="RJA59" s="153"/>
      <c r="RJB59" s="153"/>
      <c r="RJC59" s="153"/>
      <c r="RJD59" s="153"/>
      <c r="RJE59" s="153"/>
      <c r="RJF59" s="153"/>
      <c r="RJG59" s="153"/>
      <c r="RJH59" s="153"/>
      <c r="RJI59" s="153"/>
      <c r="RJJ59" s="153"/>
      <c r="RJK59" s="153"/>
      <c r="RJL59" s="153"/>
      <c r="RJM59" s="153"/>
      <c r="RJN59" s="153"/>
      <c r="RJO59" s="153"/>
      <c r="RJP59" s="153"/>
      <c r="RJQ59" s="153"/>
      <c r="RJR59" s="153"/>
      <c r="RJS59" s="153"/>
      <c r="RJT59" s="153"/>
      <c r="RJU59" s="153"/>
      <c r="RJV59" s="153"/>
      <c r="RJW59" s="153"/>
      <c r="RJX59" s="153"/>
      <c r="RJY59" s="153"/>
      <c r="RJZ59" s="153"/>
      <c r="RKA59" s="153"/>
      <c r="RKB59" s="153"/>
      <c r="RKC59" s="153"/>
      <c r="RKD59" s="153"/>
      <c r="RKE59" s="153"/>
      <c r="RKF59" s="153"/>
      <c r="RKG59" s="153"/>
      <c r="RKH59" s="153"/>
      <c r="RKI59" s="153"/>
      <c r="RKJ59" s="153"/>
      <c r="RKK59" s="153"/>
      <c r="RKL59" s="153"/>
      <c r="RKM59" s="153"/>
      <c r="RKN59" s="153"/>
      <c r="RKO59" s="153"/>
      <c r="RKP59" s="153"/>
      <c r="RKQ59" s="153"/>
      <c r="RKR59" s="153"/>
      <c r="RKS59" s="153"/>
      <c r="RKT59" s="153"/>
      <c r="RKU59" s="153"/>
      <c r="RKV59" s="153"/>
      <c r="RKW59" s="153"/>
      <c r="RKX59" s="153"/>
      <c r="RKY59" s="153"/>
      <c r="RKZ59" s="153"/>
      <c r="RLA59" s="153"/>
      <c r="RLB59" s="153"/>
      <c r="RLC59" s="153"/>
      <c r="RLD59" s="153"/>
      <c r="RLE59" s="153"/>
      <c r="RLF59" s="153"/>
      <c r="RLG59" s="153"/>
      <c r="RLH59" s="153"/>
      <c r="RLI59" s="153"/>
      <c r="RLJ59" s="153"/>
      <c r="RLK59" s="153"/>
      <c r="RLL59" s="153"/>
      <c r="RLM59" s="153"/>
      <c r="RLN59" s="153"/>
      <c r="RLO59" s="153"/>
      <c r="RLP59" s="153"/>
      <c r="RLQ59" s="153"/>
      <c r="RLR59" s="153"/>
      <c r="RLS59" s="153"/>
      <c r="RLT59" s="153"/>
      <c r="RLU59" s="153"/>
      <c r="RLV59" s="153"/>
      <c r="RLW59" s="153"/>
      <c r="RLX59" s="153"/>
      <c r="RLY59" s="153"/>
      <c r="RLZ59" s="153"/>
      <c r="RMA59" s="153"/>
      <c r="RMB59" s="153"/>
      <c r="RMC59" s="153"/>
      <c r="RMD59" s="153"/>
      <c r="RME59" s="153"/>
      <c r="RMF59" s="153"/>
      <c r="RMG59" s="153"/>
      <c r="RMH59" s="153"/>
      <c r="RMI59" s="153"/>
      <c r="RMJ59" s="153"/>
      <c r="RMK59" s="153"/>
      <c r="RML59" s="153"/>
      <c r="RMM59" s="153"/>
      <c r="RMN59" s="153"/>
      <c r="RMO59" s="153"/>
      <c r="RMP59" s="153"/>
      <c r="RMQ59" s="153"/>
      <c r="RMR59" s="153"/>
      <c r="RMS59" s="153"/>
      <c r="RMT59" s="153"/>
      <c r="RMU59" s="153"/>
      <c r="RMV59" s="153"/>
      <c r="RMW59" s="153"/>
      <c r="RMX59" s="153"/>
      <c r="RMY59" s="153"/>
      <c r="RMZ59" s="153"/>
      <c r="RNA59" s="153"/>
      <c r="RNB59" s="153"/>
      <c r="RNC59" s="153"/>
      <c r="RND59" s="153"/>
      <c r="RNE59" s="153"/>
      <c r="RNF59" s="153"/>
      <c r="RNG59" s="153"/>
      <c r="RNH59" s="153"/>
      <c r="RNI59" s="153"/>
      <c r="RNJ59" s="153"/>
      <c r="RNK59" s="153"/>
      <c r="RNL59" s="153"/>
      <c r="RNM59" s="153"/>
      <c r="RNN59" s="153"/>
      <c r="RNO59" s="153"/>
      <c r="RNP59" s="153"/>
      <c r="RNQ59" s="153"/>
      <c r="RNR59" s="153"/>
      <c r="RNS59" s="153"/>
      <c r="RNT59" s="153"/>
      <c r="RNU59" s="153"/>
      <c r="RNV59" s="153"/>
      <c r="RNW59" s="153"/>
      <c r="RNX59" s="153"/>
      <c r="RNY59" s="153"/>
      <c r="RNZ59" s="153"/>
      <c r="ROA59" s="153"/>
      <c r="ROB59" s="153"/>
      <c r="ROC59" s="153"/>
      <c r="ROD59" s="153"/>
      <c r="ROE59" s="153"/>
      <c r="ROF59" s="153"/>
      <c r="ROG59" s="153"/>
      <c r="ROH59" s="153"/>
      <c r="ROI59" s="153"/>
      <c r="ROJ59" s="153"/>
      <c r="ROK59" s="153"/>
      <c r="ROL59" s="153"/>
      <c r="ROM59" s="153"/>
      <c r="RON59" s="153"/>
      <c r="ROO59" s="153"/>
      <c r="ROP59" s="153"/>
      <c r="ROQ59" s="153"/>
      <c r="ROR59" s="153"/>
      <c r="ROS59" s="153"/>
      <c r="ROT59" s="153"/>
      <c r="ROU59" s="153"/>
      <c r="ROV59" s="153"/>
      <c r="ROW59" s="153"/>
      <c r="ROX59" s="153"/>
      <c r="ROY59" s="153"/>
      <c r="ROZ59" s="153"/>
      <c r="RPA59" s="153"/>
      <c r="RPB59" s="153"/>
      <c r="RPC59" s="153"/>
      <c r="RPD59" s="153"/>
      <c r="RPE59" s="153"/>
      <c r="RPF59" s="153"/>
      <c r="RPG59" s="153"/>
      <c r="RPH59" s="153"/>
      <c r="RPI59" s="153"/>
      <c r="RPJ59" s="153"/>
      <c r="RPK59" s="153"/>
      <c r="RPL59" s="153"/>
      <c r="RPM59" s="153"/>
      <c r="RPN59" s="153"/>
      <c r="RPO59" s="153"/>
      <c r="RPP59" s="153"/>
      <c r="RPQ59" s="153"/>
      <c r="RPR59" s="153"/>
      <c r="RPS59" s="153"/>
      <c r="RPT59" s="153"/>
      <c r="RPU59" s="153"/>
      <c r="RPV59" s="153"/>
      <c r="RPW59" s="153"/>
      <c r="RPX59" s="153"/>
      <c r="RPY59" s="153"/>
      <c r="RPZ59" s="153"/>
      <c r="RQA59" s="153"/>
      <c r="RQB59" s="153"/>
      <c r="RQC59" s="153"/>
      <c r="RQD59" s="153"/>
      <c r="RQE59" s="153"/>
      <c r="RQF59" s="153"/>
      <c r="RQG59" s="153"/>
      <c r="RQH59" s="153"/>
      <c r="RQI59" s="153"/>
      <c r="RQJ59" s="153"/>
      <c r="RQK59" s="153"/>
      <c r="RQL59" s="153"/>
      <c r="RQM59" s="153"/>
      <c r="RQN59" s="153"/>
      <c r="RQO59" s="153"/>
      <c r="RQP59" s="153"/>
      <c r="RQQ59" s="153"/>
      <c r="RQR59" s="153"/>
      <c r="RQS59" s="153"/>
      <c r="RQT59" s="153"/>
      <c r="RQU59" s="153"/>
      <c r="RQV59" s="153"/>
      <c r="RQW59" s="153"/>
      <c r="RQX59" s="153"/>
      <c r="RQY59" s="153"/>
      <c r="RQZ59" s="153"/>
      <c r="RRA59" s="153"/>
      <c r="RRB59" s="153"/>
      <c r="RRC59" s="153"/>
      <c r="RRD59" s="153"/>
      <c r="RRE59" s="153"/>
      <c r="RRF59" s="153"/>
      <c r="RRG59" s="153"/>
      <c r="RRH59" s="153"/>
      <c r="RRI59" s="153"/>
      <c r="RRJ59" s="153"/>
      <c r="RRK59" s="153"/>
      <c r="RRL59" s="153"/>
      <c r="RRM59" s="153"/>
      <c r="RRN59" s="153"/>
      <c r="RRO59" s="153"/>
      <c r="RRP59" s="153"/>
      <c r="RRQ59" s="153"/>
      <c r="RRR59" s="153"/>
      <c r="RRS59" s="153"/>
      <c r="RRT59" s="153"/>
      <c r="RRU59" s="153"/>
      <c r="RRV59" s="153"/>
      <c r="RRW59" s="153"/>
      <c r="RRX59" s="153"/>
      <c r="RRY59" s="153"/>
      <c r="RRZ59" s="153"/>
      <c r="RSA59" s="153"/>
      <c r="RSB59" s="153"/>
      <c r="RSC59" s="153"/>
      <c r="RSD59" s="153"/>
      <c r="RSE59" s="153"/>
      <c r="RSF59" s="153"/>
      <c r="RSG59" s="153"/>
      <c r="RSH59" s="153"/>
      <c r="RSI59" s="153"/>
      <c r="RSJ59" s="153"/>
      <c r="RSK59" s="153"/>
      <c r="RSL59" s="153"/>
      <c r="RSM59" s="153"/>
      <c r="RSN59" s="153"/>
      <c r="RSO59" s="153"/>
      <c r="RSP59" s="153"/>
      <c r="RSQ59" s="153"/>
      <c r="RSR59" s="153"/>
      <c r="RSS59" s="153"/>
      <c r="RST59" s="153"/>
      <c r="RSU59" s="153"/>
      <c r="RSV59" s="153"/>
      <c r="RSW59" s="153"/>
      <c r="RSX59" s="153"/>
      <c r="RSY59" s="153"/>
      <c r="RSZ59" s="153"/>
      <c r="RTA59" s="153"/>
      <c r="RTB59" s="153"/>
      <c r="RTC59" s="153"/>
      <c r="RTD59" s="153"/>
      <c r="RTE59" s="153"/>
      <c r="RTF59" s="153"/>
      <c r="RTG59" s="153"/>
      <c r="RTH59" s="153"/>
      <c r="RTI59" s="153"/>
      <c r="RTJ59" s="153"/>
      <c r="RTK59" s="153"/>
      <c r="RTL59" s="153"/>
      <c r="RTM59" s="153"/>
      <c r="RTN59" s="153"/>
      <c r="RTO59" s="153"/>
      <c r="RTP59" s="153"/>
      <c r="RTQ59" s="153"/>
      <c r="RTR59" s="153"/>
      <c r="RTS59" s="153"/>
      <c r="RTT59" s="153"/>
      <c r="RTU59" s="153"/>
      <c r="RTV59" s="153"/>
      <c r="RTW59" s="153"/>
      <c r="RTX59" s="153"/>
      <c r="RTY59" s="153"/>
      <c r="RTZ59" s="153"/>
      <c r="RUA59" s="153"/>
      <c r="RUB59" s="153"/>
      <c r="RUC59" s="153"/>
      <c r="RUD59" s="153"/>
      <c r="RUE59" s="153"/>
      <c r="RUF59" s="153"/>
      <c r="RUG59" s="153"/>
      <c r="RUH59" s="153"/>
      <c r="RUI59" s="153"/>
      <c r="RUJ59" s="153"/>
      <c r="RUK59" s="153"/>
      <c r="RUL59" s="153"/>
      <c r="RUM59" s="153"/>
      <c r="RUN59" s="153"/>
      <c r="RUO59" s="153"/>
      <c r="RUP59" s="153"/>
      <c r="RUQ59" s="153"/>
      <c r="RUR59" s="153"/>
      <c r="RUS59" s="153"/>
      <c r="RUT59" s="153"/>
      <c r="RUU59" s="153"/>
      <c r="RUV59" s="153"/>
      <c r="RUW59" s="153"/>
      <c r="RUX59" s="153"/>
      <c r="RUY59" s="153"/>
      <c r="RUZ59" s="153"/>
      <c r="RVA59" s="153"/>
      <c r="RVB59" s="153"/>
      <c r="RVC59" s="153"/>
      <c r="RVD59" s="153"/>
      <c r="RVE59" s="153"/>
      <c r="RVF59" s="153"/>
      <c r="RVG59" s="153"/>
      <c r="RVH59" s="153"/>
      <c r="RVI59" s="153"/>
      <c r="RVJ59" s="153"/>
      <c r="RVK59" s="153"/>
      <c r="RVL59" s="153"/>
      <c r="RVM59" s="153"/>
      <c r="RVN59" s="153"/>
      <c r="RVO59" s="153"/>
      <c r="RVP59" s="153"/>
      <c r="RVQ59" s="153"/>
      <c r="RVR59" s="153"/>
      <c r="RVS59" s="153"/>
      <c r="RVT59" s="153"/>
      <c r="RVU59" s="153"/>
      <c r="RVV59" s="153"/>
      <c r="RVW59" s="153"/>
      <c r="RVX59" s="153"/>
      <c r="RVY59" s="153"/>
      <c r="RVZ59" s="153"/>
      <c r="RWA59" s="153"/>
      <c r="RWB59" s="153"/>
      <c r="RWC59" s="153"/>
      <c r="RWD59" s="153"/>
      <c r="RWE59" s="153"/>
      <c r="RWF59" s="153"/>
      <c r="RWG59" s="153"/>
      <c r="RWH59" s="153"/>
      <c r="RWI59" s="153"/>
      <c r="RWJ59" s="153"/>
      <c r="RWK59" s="153"/>
      <c r="RWL59" s="153"/>
      <c r="RWM59" s="153"/>
      <c r="RWN59" s="153"/>
      <c r="RWO59" s="153"/>
      <c r="RWP59" s="153"/>
      <c r="RWQ59" s="153"/>
      <c r="RWR59" s="153"/>
      <c r="RWS59" s="153"/>
      <c r="RWT59" s="153"/>
      <c r="RWU59" s="153"/>
      <c r="RWV59" s="153"/>
      <c r="RWW59" s="153"/>
      <c r="RWX59" s="153"/>
      <c r="RWY59" s="153"/>
      <c r="RWZ59" s="153"/>
      <c r="RXA59" s="153"/>
      <c r="RXB59" s="153"/>
      <c r="RXC59" s="153"/>
      <c r="RXD59" s="153"/>
      <c r="RXE59" s="153"/>
      <c r="RXF59" s="153"/>
      <c r="RXG59" s="153"/>
      <c r="RXH59" s="153"/>
      <c r="RXI59" s="153"/>
      <c r="RXJ59" s="153"/>
      <c r="RXK59" s="153"/>
      <c r="RXL59" s="153"/>
      <c r="RXM59" s="153"/>
      <c r="RXN59" s="153"/>
      <c r="RXO59" s="153"/>
      <c r="RXP59" s="153"/>
      <c r="RXQ59" s="153"/>
      <c r="RXR59" s="153"/>
      <c r="RXS59" s="153"/>
      <c r="RXT59" s="153"/>
      <c r="RXU59" s="153"/>
      <c r="RXV59" s="153"/>
      <c r="RXW59" s="153"/>
      <c r="RXX59" s="153"/>
      <c r="RXY59" s="153"/>
      <c r="RXZ59" s="153"/>
      <c r="RYA59" s="153"/>
      <c r="RYB59" s="153"/>
      <c r="RYC59" s="153"/>
      <c r="RYD59" s="153"/>
      <c r="RYE59" s="153"/>
      <c r="RYF59" s="153"/>
      <c r="RYG59" s="153"/>
      <c r="RYH59" s="153"/>
      <c r="RYI59" s="153"/>
      <c r="RYJ59" s="153"/>
      <c r="RYK59" s="153"/>
      <c r="RYL59" s="153"/>
      <c r="RYM59" s="153"/>
      <c r="RYN59" s="153"/>
      <c r="RYO59" s="153"/>
      <c r="RYP59" s="153"/>
      <c r="RYQ59" s="153"/>
      <c r="RYR59" s="153"/>
      <c r="RYS59" s="153"/>
      <c r="RYT59" s="153"/>
      <c r="RYU59" s="153"/>
      <c r="RYV59" s="153"/>
      <c r="RYW59" s="153"/>
      <c r="RYX59" s="153"/>
      <c r="RYY59" s="153"/>
      <c r="RYZ59" s="153"/>
      <c r="RZA59" s="153"/>
      <c r="RZB59" s="153"/>
      <c r="RZC59" s="153"/>
      <c r="RZD59" s="153"/>
      <c r="RZE59" s="153"/>
      <c r="RZF59" s="153"/>
      <c r="RZG59" s="153"/>
      <c r="RZH59" s="153"/>
      <c r="RZI59" s="153"/>
      <c r="RZJ59" s="153"/>
      <c r="RZK59" s="153"/>
      <c r="RZL59" s="153"/>
      <c r="RZM59" s="153"/>
      <c r="RZN59" s="153"/>
      <c r="RZO59" s="153"/>
      <c r="RZP59" s="153"/>
      <c r="RZQ59" s="153"/>
      <c r="RZR59" s="153"/>
      <c r="RZS59" s="153"/>
      <c r="RZT59" s="153"/>
      <c r="RZU59" s="153"/>
      <c r="RZV59" s="153"/>
      <c r="RZW59" s="153"/>
      <c r="RZX59" s="153"/>
      <c r="RZY59" s="153"/>
      <c r="RZZ59" s="153"/>
      <c r="SAA59" s="153"/>
      <c r="SAB59" s="153"/>
      <c r="SAC59" s="153"/>
      <c r="SAD59" s="153"/>
      <c r="SAE59" s="153"/>
      <c r="SAF59" s="153"/>
      <c r="SAG59" s="153"/>
      <c r="SAH59" s="153"/>
      <c r="SAI59" s="153"/>
      <c r="SAJ59" s="153"/>
      <c r="SAK59" s="153"/>
      <c r="SAL59" s="153"/>
      <c r="SAM59" s="153"/>
      <c r="SAN59" s="153"/>
      <c r="SAO59" s="153"/>
      <c r="SAP59" s="153"/>
      <c r="SAQ59" s="153"/>
      <c r="SAR59" s="153"/>
      <c r="SAS59" s="153"/>
      <c r="SAT59" s="153"/>
      <c r="SAU59" s="153"/>
      <c r="SAV59" s="153"/>
      <c r="SAW59" s="153"/>
      <c r="SAX59" s="153"/>
      <c r="SAY59" s="153"/>
      <c r="SAZ59" s="153"/>
      <c r="SBA59" s="153"/>
      <c r="SBB59" s="153"/>
      <c r="SBC59" s="153"/>
      <c r="SBD59" s="153"/>
      <c r="SBE59" s="153"/>
      <c r="SBF59" s="153"/>
      <c r="SBG59" s="153"/>
      <c r="SBH59" s="153"/>
      <c r="SBI59" s="153"/>
      <c r="SBJ59" s="153"/>
      <c r="SBK59" s="153"/>
      <c r="SBL59" s="153"/>
      <c r="SBM59" s="153"/>
      <c r="SBN59" s="153"/>
      <c r="SBO59" s="153"/>
      <c r="SBP59" s="153"/>
      <c r="SBQ59" s="153"/>
      <c r="SBR59" s="153"/>
      <c r="SBS59" s="153"/>
      <c r="SBT59" s="153"/>
      <c r="SBU59" s="153"/>
      <c r="SBV59" s="153"/>
      <c r="SBW59" s="153"/>
      <c r="SBX59" s="153"/>
      <c r="SBY59" s="153"/>
      <c r="SBZ59" s="153"/>
      <c r="SCA59" s="153"/>
      <c r="SCB59" s="153"/>
      <c r="SCC59" s="153"/>
      <c r="SCD59" s="153"/>
      <c r="SCE59" s="153"/>
      <c r="SCF59" s="153"/>
      <c r="SCG59" s="153"/>
      <c r="SCH59" s="153"/>
      <c r="SCI59" s="153"/>
      <c r="SCJ59" s="153"/>
      <c r="SCK59" s="153"/>
      <c r="SCL59" s="153"/>
      <c r="SCM59" s="153"/>
      <c r="SCN59" s="153"/>
      <c r="SCO59" s="153"/>
      <c r="SCP59" s="153"/>
      <c r="SCQ59" s="153"/>
      <c r="SCR59" s="153"/>
      <c r="SCS59" s="153"/>
      <c r="SCT59" s="153"/>
      <c r="SCU59" s="153"/>
      <c r="SCV59" s="153"/>
      <c r="SCW59" s="153"/>
      <c r="SCX59" s="153"/>
      <c r="SCY59" s="153"/>
      <c r="SCZ59" s="153"/>
      <c r="SDA59" s="153"/>
      <c r="SDB59" s="153"/>
      <c r="SDC59" s="153"/>
      <c r="SDD59" s="153"/>
      <c r="SDE59" s="153"/>
      <c r="SDF59" s="153"/>
      <c r="SDG59" s="153"/>
      <c r="SDH59" s="153"/>
      <c r="SDI59" s="153"/>
      <c r="SDJ59" s="153"/>
      <c r="SDK59" s="153"/>
      <c r="SDL59" s="153"/>
      <c r="SDM59" s="153"/>
      <c r="SDN59" s="153"/>
      <c r="SDO59" s="153"/>
      <c r="SDP59" s="153"/>
      <c r="SDQ59" s="153"/>
      <c r="SDR59" s="153"/>
      <c r="SDS59" s="153"/>
      <c r="SDT59" s="153"/>
      <c r="SDU59" s="153"/>
      <c r="SDV59" s="153"/>
      <c r="SDW59" s="153"/>
      <c r="SDX59" s="153"/>
      <c r="SDY59" s="153"/>
      <c r="SDZ59" s="153"/>
      <c r="SEA59" s="153"/>
      <c r="SEB59" s="153"/>
      <c r="SEC59" s="153"/>
      <c r="SED59" s="153"/>
      <c r="SEE59" s="153"/>
      <c r="SEF59" s="153"/>
      <c r="SEG59" s="153"/>
      <c r="SEH59" s="153"/>
      <c r="SEI59" s="153"/>
      <c r="SEJ59" s="153"/>
      <c r="SEK59" s="153"/>
      <c r="SEL59" s="153"/>
      <c r="SEM59" s="153"/>
      <c r="SEN59" s="153"/>
      <c r="SEO59" s="153"/>
      <c r="SEP59" s="153"/>
      <c r="SEQ59" s="153"/>
      <c r="SER59" s="153"/>
      <c r="SES59" s="153"/>
      <c r="SET59" s="153"/>
      <c r="SEU59" s="153"/>
      <c r="SEV59" s="153"/>
      <c r="SEW59" s="153"/>
      <c r="SEX59" s="153"/>
      <c r="SEY59" s="153"/>
      <c r="SEZ59" s="153"/>
      <c r="SFA59" s="153"/>
      <c r="SFB59" s="153"/>
      <c r="SFC59" s="153"/>
      <c r="SFD59" s="153"/>
      <c r="SFE59" s="153"/>
      <c r="SFF59" s="153"/>
      <c r="SFG59" s="153"/>
      <c r="SFH59" s="153"/>
      <c r="SFI59" s="153"/>
      <c r="SFJ59" s="153"/>
      <c r="SFK59" s="153"/>
      <c r="SFL59" s="153"/>
      <c r="SFM59" s="153"/>
      <c r="SFN59" s="153"/>
      <c r="SFO59" s="153"/>
      <c r="SFP59" s="153"/>
      <c r="SFQ59" s="153"/>
      <c r="SFR59" s="153"/>
      <c r="SFS59" s="153"/>
      <c r="SFT59" s="153"/>
      <c r="SFU59" s="153"/>
      <c r="SFV59" s="153"/>
      <c r="SFW59" s="153"/>
      <c r="SFX59" s="153"/>
      <c r="SFY59" s="153"/>
      <c r="SFZ59" s="153"/>
      <c r="SGA59" s="153"/>
      <c r="SGB59" s="153"/>
      <c r="SGC59" s="153"/>
      <c r="SGD59" s="153"/>
      <c r="SGE59" s="153"/>
      <c r="SGF59" s="153"/>
      <c r="SGG59" s="153"/>
      <c r="SGH59" s="153"/>
      <c r="SGI59" s="153"/>
      <c r="SGJ59" s="153"/>
      <c r="SGK59" s="153"/>
      <c r="SGL59" s="153"/>
      <c r="SGM59" s="153"/>
      <c r="SGN59" s="153"/>
      <c r="SGO59" s="153"/>
      <c r="SGP59" s="153"/>
      <c r="SGQ59" s="153"/>
      <c r="SGR59" s="153"/>
      <c r="SGS59" s="153"/>
      <c r="SGT59" s="153"/>
      <c r="SGU59" s="153"/>
      <c r="SGV59" s="153"/>
      <c r="SGW59" s="153"/>
      <c r="SGX59" s="153"/>
      <c r="SGY59" s="153"/>
      <c r="SGZ59" s="153"/>
      <c r="SHA59" s="153"/>
      <c r="SHB59" s="153"/>
      <c r="SHC59" s="153"/>
      <c r="SHD59" s="153"/>
      <c r="SHE59" s="153"/>
      <c r="SHF59" s="153"/>
      <c r="SHG59" s="153"/>
      <c r="SHH59" s="153"/>
      <c r="SHI59" s="153"/>
      <c r="SHJ59" s="153"/>
      <c r="SHK59" s="153"/>
      <c r="SHL59" s="153"/>
      <c r="SHM59" s="153"/>
      <c r="SHN59" s="153"/>
      <c r="SHO59" s="153"/>
      <c r="SHP59" s="153"/>
      <c r="SHQ59" s="153"/>
      <c r="SHR59" s="153"/>
      <c r="SHS59" s="153"/>
      <c r="SHT59" s="153"/>
      <c r="SHU59" s="153"/>
      <c r="SHV59" s="153"/>
      <c r="SHW59" s="153"/>
      <c r="SHX59" s="153"/>
      <c r="SHY59" s="153"/>
      <c r="SHZ59" s="153"/>
      <c r="SIA59" s="153"/>
      <c r="SIB59" s="153"/>
      <c r="SIC59" s="153"/>
      <c r="SID59" s="153"/>
      <c r="SIE59" s="153"/>
      <c r="SIF59" s="153"/>
      <c r="SIG59" s="153"/>
      <c r="SIH59" s="153"/>
      <c r="SII59" s="153"/>
      <c r="SIJ59" s="153"/>
      <c r="SIK59" s="153"/>
      <c r="SIL59" s="153"/>
      <c r="SIM59" s="153"/>
      <c r="SIN59" s="153"/>
      <c r="SIO59" s="153"/>
      <c r="SIP59" s="153"/>
      <c r="SIQ59" s="153"/>
      <c r="SIR59" s="153"/>
      <c r="SIS59" s="153"/>
      <c r="SIT59" s="153"/>
      <c r="SIU59" s="153"/>
      <c r="SIV59" s="153"/>
      <c r="SIW59" s="153"/>
      <c r="SIX59" s="153"/>
      <c r="SIY59" s="153"/>
      <c r="SIZ59" s="153"/>
      <c r="SJA59" s="153"/>
      <c r="SJB59" s="153"/>
      <c r="SJC59" s="153"/>
      <c r="SJD59" s="153"/>
      <c r="SJE59" s="153"/>
      <c r="SJF59" s="153"/>
      <c r="SJG59" s="153"/>
      <c r="SJH59" s="153"/>
      <c r="SJI59" s="153"/>
      <c r="SJJ59" s="153"/>
      <c r="SJK59" s="153"/>
      <c r="SJL59" s="153"/>
      <c r="SJM59" s="153"/>
      <c r="SJN59" s="153"/>
      <c r="SJO59" s="153"/>
      <c r="SJP59" s="153"/>
      <c r="SJQ59" s="153"/>
      <c r="SJR59" s="153"/>
      <c r="SJS59" s="153"/>
      <c r="SJT59" s="153"/>
      <c r="SJU59" s="153"/>
      <c r="SJV59" s="153"/>
      <c r="SJW59" s="153"/>
      <c r="SJX59" s="153"/>
      <c r="SJY59" s="153"/>
      <c r="SJZ59" s="153"/>
      <c r="SKA59" s="153"/>
      <c r="SKB59" s="153"/>
      <c r="SKC59" s="153"/>
      <c r="SKD59" s="153"/>
      <c r="SKE59" s="153"/>
      <c r="SKF59" s="153"/>
      <c r="SKG59" s="153"/>
      <c r="SKH59" s="153"/>
      <c r="SKI59" s="153"/>
      <c r="SKJ59" s="153"/>
      <c r="SKK59" s="153"/>
      <c r="SKL59" s="153"/>
      <c r="SKM59" s="153"/>
      <c r="SKN59" s="153"/>
      <c r="SKO59" s="153"/>
      <c r="SKP59" s="153"/>
      <c r="SKQ59" s="153"/>
      <c r="SKR59" s="153"/>
      <c r="SKS59" s="153"/>
      <c r="SKT59" s="153"/>
      <c r="SKU59" s="153"/>
      <c r="SKV59" s="153"/>
      <c r="SKW59" s="153"/>
      <c r="SKX59" s="153"/>
      <c r="SKY59" s="153"/>
      <c r="SKZ59" s="153"/>
      <c r="SLA59" s="153"/>
      <c r="SLB59" s="153"/>
      <c r="SLC59" s="153"/>
      <c r="SLD59" s="153"/>
      <c r="SLE59" s="153"/>
      <c r="SLF59" s="153"/>
      <c r="SLG59" s="153"/>
      <c r="SLH59" s="153"/>
      <c r="SLI59" s="153"/>
      <c r="SLJ59" s="153"/>
      <c r="SLK59" s="153"/>
      <c r="SLL59" s="153"/>
      <c r="SLM59" s="153"/>
      <c r="SLN59" s="153"/>
      <c r="SLO59" s="153"/>
      <c r="SLP59" s="153"/>
      <c r="SLQ59" s="153"/>
      <c r="SLR59" s="153"/>
      <c r="SLS59" s="153"/>
      <c r="SLT59" s="153"/>
      <c r="SLU59" s="153"/>
      <c r="SLV59" s="153"/>
      <c r="SLW59" s="153"/>
      <c r="SLX59" s="153"/>
      <c r="SLY59" s="153"/>
      <c r="SLZ59" s="153"/>
      <c r="SMA59" s="153"/>
      <c r="SMB59" s="153"/>
      <c r="SMC59" s="153"/>
      <c r="SMD59" s="153"/>
      <c r="SME59" s="153"/>
      <c r="SMF59" s="153"/>
      <c r="SMG59" s="153"/>
      <c r="SMH59" s="153"/>
      <c r="SMI59" s="153"/>
      <c r="SMJ59" s="153"/>
      <c r="SMK59" s="153"/>
      <c r="SML59" s="153"/>
      <c r="SMM59" s="153"/>
      <c r="SMN59" s="153"/>
      <c r="SMO59" s="153"/>
      <c r="SMP59" s="153"/>
      <c r="SMQ59" s="153"/>
      <c r="SMR59" s="153"/>
      <c r="SMS59" s="153"/>
      <c r="SMT59" s="153"/>
      <c r="SMU59" s="153"/>
      <c r="SMV59" s="153"/>
      <c r="SMW59" s="153"/>
      <c r="SMX59" s="153"/>
      <c r="SMY59" s="153"/>
      <c r="SMZ59" s="153"/>
      <c r="SNA59" s="153"/>
      <c r="SNB59" s="153"/>
      <c r="SNC59" s="153"/>
      <c r="SND59" s="153"/>
      <c r="SNE59" s="153"/>
      <c r="SNF59" s="153"/>
      <c r="SNG59" s="153"/>
      <c r="SNH59" s="153"/>
      <c r="SNI59" s="153"/>
      <c r="SNJ59" s="153"/>
      <c r="SNK59" s="153"/>
      <c r="SNL59" s="153"/>
      <c r="SNM59" s="153"/>
      <c r="SNN59" s="153"/>
      <c r="SNO59" s="153"/>
      <c r="SNP59" s="153"/>
      <c r="SNQ59" s="153"/>
      <c r="SNR59" s="153"/>
      <c r="SNS59" s="153"/>
      <c r="SNT59" s="153"/>
      <c r="SNU59" s="153"/>
      <c r="SNV59" s="153"/>
      <c r="SNW59" s="153"/>
      <c r="SNX59" s="153"/>
      <c r="SNY59" s="153"/>
      <c r="SNZ59" s="153"/>
      <c r="SOA59" s="153"/>
      <c r="SOB59" s="153"/>
      <c r="SOC59" s="153"/>
      <c r="SOD59" s="153"/>
      <c r="SOE59" s="153"/>
      <c r="SOF59" s="153"/>
      <c r="SOG59" s="153"/>
      <c r="SOH59" s="153"/>
      <c r="SOI59" s="153"/>
      <c r="SOJ59" s="153"/>
      <c r="SOK59" s="153"/>
      <c r="SOL59" s="153"/>
      <c r="SOM59" s="153"/>
      <c r="SON59" s="153"/>
      <c r="SOO59" s="153"/>
      <c r="SOP59" s="153"/>
      <c r="SOQ59" s="153"/>
      <c r="SOR59" s="153"/>
      <c r="SOS59" s="153"/>
      <c r="SOT59" s="153"/>
      <c r="SOU59" s="153"/>
      <c r="SOV59" s="153"/>
      <c r="SOW59" s="153"/>
      <c r="SOX59" s="153"/>
      <c r="SOY59" s="153"/>
      <c r="SOZ59" s="153"/>
      <c r="SPA59" s="153"/>
      <c r="SPB59" s="153"/>
      <c r="SPC59" s="153"/>
      <c r="SPD59" s="153"/>
      <c r="SPE59" s="153"/>
      <c r="SPF59" s="153"/>
      <c r="SPG59" s="153"/>
      <c r="SPH59" s="153"/>
      <c r="SPI59" s="153"/>
      <c r="SPJ59" s="153"/>
      <c r="SPK59" s="153"/>
      <c r="SPL59" s="153"/>
      <c r="SPM59" s="153"/>
      <c r="SPN59" s="153"/>
      <c r="SPO59" s="153"/>
      <c r="SPP59" s="153"/>
      <c r="SPQ59" s="153"/>
      <c r="SPR59" s="153"/>
      <c r="SPS59" s="153"/>
      <c r="SPT59" s="153"/>
      <c r="SPU59" s="153"/>
      <c r="SPV59" s="153"/>
      <c r="SPW59" s="153"/>
      <c r="SPX59" s="153"/>
      <c r="SPY59" s="153"/>
      <c r="SPZ59" s="153"/>
      <c r="SQA59" s="153"/>
      <c r="SQB59" s="153"/>
      <c r="SQC59" s="153"/>
      <c r="SQD59" s="153"/>
      <c r="SQE59" s="153"/>
      <c r="SQF59" s="153"/>
      <c r="SQG59" s="153"/>
      <c r="SQH59" s="153"/>
      <c r="SQI59" s="153"/>
      <c r="SQJ59" s="153"/>
      <c r="SQK59" s="153"/>
      <c r="SQL59" s="153"/>
      <c r="SQM59" s="153"/>
      <c r="SQN59" s="153"/>
      <c r="SQO59" s="153"/>
      <c r="SQP59" s="153"/>
      <c r="SQQ59" s="153"/>
      <c r="SQR59" s="153"/>
      <c r="SQS59" s="153"/>
      <c r="SQT59" s="153"/>
      <c r="SQU59" s="153"/>
      <c r="SQV59" s="153"/>
      <c r="SQW59" s="153"/>
      <c r="SQX59" s="153"/>
      <c r="SQY59" s="153"/>
      <c r="SQZ59" s="153"/>
      <c r="SRA59" s="153"/>
      <c r="SRB59" s="153"/>
      <c r="SRC59" s="153"/>
      <c r="SRD59" s="153"/>
      <c r="SRE59" s="153"/>
      <c r="SRF59" s="153"/>
      <c r="SRG59" s="153"/>
      <c r="SRH59" s="153"/>
      <c r="SRI59" s="153"/>
      <c r="SRJ59" s="153"/>
      <c r="SRK59" s="153"/>
      <c r="SRL59" s="153"/>
      <c r="SRM59" s="153"/>
      <c r="SRN59" s="153"/>
      <c r="SRO59" s="153"/>
      <c r="SRP59" s="153"/>
      <c r="SRQ59" s="153"/>
      <c r="SRR59" s="153"/>
      <c r="SRS59" s="153"/>
      <c r="SRT59" s="153"/>
      <c r="SRU59" s="153"/>
      <c r="SRV59" s="153"/>
      <c r="SRW59" s="153"/>
      <c r="SRX59" s="153"/>
      <c r="SRY59" s="153"/>
      <c r="SRZ59" s="153"/>
      <c r="SSA59" s="153"/>
      <c r="SSB59" s="153"/>
      <c r="SSC59" s="153"/>
      <c r="SSD59" s="153"/>
      <c r="SSE59" s="153"/>
      <c r="SSF59" s="153"/>
      <c r="SSG59" s="153"/>
      <c r="SSH59" s="153"/>
      <c r="SSI59" s="153"/>
      <c r="SSJ59" s="153"/>
      <c r="SSK59" s="153"/>
      <c r="SSL59" s="153"/>
      <c r="SSM59" s="153"/>
      <c r="SSN59" s="153"/>
      <c r="SSO59" s="153"/>
      <c r="SSP59" s="153"/>
      <c r="SSQ59" s="153"/>
      <c r="SSR59" s="153"/>
      <c r="SSS59" s="153"/>
      <c r="SST59" s="153"/>
      <c r="SSU59" s="153"/>
      <c r="SSV59" s="153"/>
      <c r="SSW59" s="153"/>
      <c r="SSX59" s="153"/>
      <c r="SSY59" s="153"/>
      <c r="SSZ59" s="153"/>
      <c r="STA59" s="153"/>
      <c r="STB59" s="153"/>
      <c r="STC59" s="153"/>
      <c r="STD59" s="153"/>
      <c r="STE59" s="153"/>
      <c r="STF59" s="153"/>
      <c r="STG59" s="153"/>
      <c r="STH59" s="153"/>
      <c r="STI59" s="153"/>
      <c r="STJ59" s="153"/>
      <c r="STK59" s="153"/>
      <c r="STL59" s="153"/>
      <c r="STM59" s="153"/>
      <c r="STN59" s="153"/>
      <c r="STO59" s="153"/>
      <c r="STP59" s="153"/>
      <c r="STQ59" s="153"/>
      <c r="STR59" s="153"/>
      <c r="STS59" s="153"/>
      <c r="STT59" s="153"/>
      <c r="STU59" s="153"/>
      <c r="STV59" s="153"/>
      <c r="STW59" s="153"/>
      <c r="STX59" s="153"/>
      <c r="STY59" s="153"/>
      <c r="STZ59" s="153"/>
      <c r="SUA59" s="153"/>
      <c r="SUB59" s="153"/>
      <c r="SUC59" s="153"/>
      <c r="SUD59" s="153"/>
      <c r="SUE59" s="153"/>
      <c r="SUF59" s="153"/>
      <c r="SUG59" s="153"/>
      <c r="SUH59" s="153"/>
      <c r="SUI59" s="153"/>
      <c r="SUJ59" s="153"/>
      <c r="SUK59" s="153"/>
      <c r="SUL59" s="153"/>
      <c r="SUM59" s="153"/>
      <c r="SUN59" s="153"/>
      <c r="SUO59" s="153"/>
      <c r="SUP59" s="153"/>
      <c r="SUQ59" s="153"/>
      <c r="SUR59" s="153"/>
      <c r="SUS59" s="153"/>
      <c r="SUT59" s="153"/>
      <c r="SUU59" s="153"/>
      <c r="SUV59" s="153"/>
      <c r="SUW59" s="153"/>
      <c r="SUX59" s="153"/>
      <c r="SUY59" s="153"/>
      <c r="SUZ59" s="153"/>
      <c r="SVA59" s="153"/>
      <c r="SVB59" s="153"/>
      <c r="SVC59" s="153"/>
      <c r="SVD59" s="153"/>
      <c r="SVE59" s="153"/>
      <c r="SVF59" s="153"/>
      <c r="SVG59" s="153"/>
      <c r="SVH59" s="153"/>
      <c r="SVI59" s="153"/>
      <c r="SVJ59" s="153"/>
      <c r="SVK59" s="153"/>
      <c r="SVL59" s="153"/>
      <c r="SVM59" s="153"/>
      <c r="SVN59" s="153"/>
      <c r="SVO59" s="153"/>
      <c r="SVP59" s="153"/>
      <c r="SVQ59" s="153"/>
      <c r="SVR59" s="153"/>
      <c r="SVS59" s="153"/>
      <c r="SVT59" s="153"/>
      <c r="SVU59" s="153"/>
      <c r="SVV59" s="153"/>
      <c r="SVW59" s="153"/>
      <c r="SVX59" s="153"/>
      <c r="SVY59" s="153"/>
      <c r="SVZ59" s="153"/>
      <c r="SWA59" s="153"/>
      <c r="SWB59" s="153"/>
      <c r="SWC59" s="153"/>
      <c r="SWD59" s="153"/>
      <c r="SWE59" s="153"/>
      <c r="SWF59" s="153"/>
      <c r="SWG59" s="153"/>
      <c r="SWH59" s="153"/>
      <c r="SWI59" s="153"/>
      <c r="SWJ59" s="153"/>
      <c r="SWK59" s="153"/>
      <c r="SWL59" s="153"/>
      <c r="SWM59" s="153"/>
      <c r="SWN59" s="153"/>
      <c r="SWO59" s="153"/>
      <c r="SWP59" s="153"/>
      <c r="SWQ59" s="153"/>
      <c r="SWR59" s="153"/>
      <c r="SWS59" s="153"/>
      <c r="SWT59" s="153"/>
      <c r="SWU59" s="153"/>
      <c r="SWV59" s="153"/>
      <c r="SWW59" s="153"/>
      <c r="SWX59" s="153"/>
      <c r="SWY59" s="153"/>
      <c r="SWZ59" s="153"/>
      <c r="SXA59" s="153"/>
      <c r="SXB59" s="153"/>
      <c r="SXC59" s="153"/>
      <c r="SXD59" s="153"/>
      <c r="SXE59" s="153"/>
      <c r="SXF59" s="153"/>
      <c r="SXG59" s="153"/>
      <c r="SXH59" s="153"/>
      <c r="SXI59" s="153"/>
      <c r="SXJ59" s="153"/>
      <c r="SXK59" s="153"/>
      <c r="SXL59" s="153"/>
      <c r="SXM59" s="153"/>
      <c r="SXN59" s="153"/>
      <c r="SXO59" s="153"/>
      <c r="SXP59" s="153"/>
      <c r="SXQ59" s="153"/>
      <c r="SXR59" s="153"/>
      <c r="SXS59" s="153"/>
      <c r="SXT59" s="153"/>
      <c r="SXU59" s="153"/>
      <c r="SXV59" s="153"/>
      <c r="SXW59" s="153"/>
      <c r="SXX59" s="153"/>
      <c r="SXY59" s="153"/>
      <c r="SXZ59" s="153"/>
      <c r="SYA59" s="153"/>
      <c r="SYB59" s="153"/>
      <c r="SYC59" s="153"/>
      <c r="SYD59" s="153"/>
      <c r="SYE59" s="153"/>
      <c r="SYF59" s="153"/>
      <c r="SYG59" s="153"/>
      <c r="SYH59" s="153"/>
      <c r="SYI59" s="153"/>
      <c r="SYJ59" s="153"/>
      <c r="SYK59" s="153"/>
      <c r="SYL59" s="153"/>
      <c r="SYM59" s="153"/>
      <c r="SYN59" s="153"/>
      <c r="SYO59" s="153"/>
      <c r="SYP59" s="153"/>
      <c r="SYQ59" s="153"/>
      <c r="SYR59" s="153"/>
      <c r="SYS59" s="153"/>
      <c r="SYT59" s="153"/>
      <c r="SYU59" s="153"/>
      <c r="SYV59" s="153"/>
      <c r="SYW59" s="153"/>
      <c r="SYX59" s="153"/>
      <c r="SYY59" s="153"/>
      <c r="SYZ59" s="153"/>
      <c r="SZA59" s="153"/>
      <c r="SZB59" s="153"/>
      <c r="SZC59" s="153"/>
      <c r="SZD59" s="153"/>
      <c r="SZE59" s="153"/>
      <c r="SZF59" s="153"/>
      <c r="SZG59" s="153"/>
      <c r="SZH59" s="153"/>
      <c r="SZI59" s="153"/>
      <c r="SZJ59" s="153"/>
      <c r="SZK59" s="153"/>
      <c r="SZL59" s="153"/>
      <c r="SZM59" s="153"/>
      <c r="SZN59" s="153"/>
      <c r="SZO59" s="153"/>
      <c r="SZP59" s="153"/>
      <c r="SZQ59" s="153"/>
      <c r="SZR59" s="153"/>
      <c r="SZS59" s="153"/>
      <c r="SZT59" s="153"/>
      <c r="SZU59" s="153"/>
      <c r="SZV59" s="153"/>
      <c r="SZW59" s="153"/>
      <c r="SZX59" s="153"/>
      <c r="SZY59" s="153"/>
      <c r="SZZ59" s="153"/>
      <c r="TAA59" s="153"/>
      <c r="TAB59" s="153"/>
      <c r="TAC59" s="153"/>
      <c r="TAD59" s="153"/>
      <c r="TAE59" s="153"/>
      <c r="TAF59" s="153"/>
      <c r="TAG59" s="153"/>
      <c r="TAH59" s="153"/>
      <c r="TAI59" s="153"/>
      <c r="TAJ59" s="153"/>
      <c r="TAK59" s="153"/>
      <c r="TAL59" s="153"/>
      <c r="TAM59" s="153"/>
      <c r="TAN59" s="153"/>
      <c r="TAO59" s="153"/>
      <c r="TAP59" s="153"/>
      <c r="TAQ59" s="153"/>
      <c r="TAR59" s="153"/>
      <c r="TAS59" s="153"/>
      <c r="TAT59" s="153"/>
      <c r="TAU59" s="153"/>
      <c r="TAV59" s="153"/>
      <c r="TAW59" s="153"/>
      <c r="TAX59" s="153"/>
      <c r="TAY59" s="153"/>
      <c r="TAZ59" s="153"/>
      <c r="TBA59" s="153"/>
      <c r="TBB59" s="153"/>
      <c r="TBC59" s="153"/>
      <c r="TBD59" s="153"/>
      <c r="TBE59" s="153"/>
      <c r="TBF59" s="153"/>
      <c r="TBG59" s="153"/>
      <c r="TBH59" s="153"/>
      <c r="TBI59" s="153"/>
      <c r="TBJ59" s="153"/>
      <c r="TBK59" s="153"/>
      <c r="TBL59" s="153"/>
      <c r="TBM59" s="153"/>
      <c r="TBN59" s="153"/>
      <c r="TBO59" s="153"/>
      <c r="TBP59" s="153"/>
      <c r="TBQ59" s="153"/>
      <c r="TBR59" s="153"/>
      <c r="TBS59" s="153"/>
      <c r="TBT59" s="153"/>
      <c r="TBU59" s="153"/>
      <c r="TBV59" s="153"/>
      <c r="TBW59" s="153"/>
      <c r="TBX59" s="153"/>
      <c r="TBY59" s="153"/>
      <c r="TBZ59" s="153"/>
      <c r="TCA59" s="153"/>
      <c r="TCB59" s="153"/>
      <c r="TCC59" s="153"/>
      <c r="TCD59" s="153"/>
      <c r="TCE59" s="153"/>
      <c r="TCF59" s="153"/>
      <c r="TCG59" s="153"/>
      <c r="TCH59" s="153"/>
      <c r="TCI59" s="153"/>
      <c r="TCJ59" s="153"/>
      <c r="TCK59" s="153"/>
      <c r="TCL59" s="153"/>
      <c r="TCM59" s="153"/>
      <c r="TCN59" s="153"/>
      <c r="TCO59" s="153"/>
      <c r="TCP59" s="153"/>
      <c r="TCQ59" s="153"/>
      <c r="TCR59" s="153"/>
      <c r="TCS59" s="153"/>
      <c r="TCT59" s="153"/>
      <c r="TCU59" s="153"/>
      <c r="TCV59" s="153"/>
      <c r="TCW59" s="153"/>
      <c r="TCX59" s="153"/>
      <c r="TCY59" s="153"/>
      <c r="TCZ59" s="153"/>
      <c r="TDA59" s="153"/>
      <c r="TDB59" s="153"/>
      <c r="TDC59" s="153"/>
      <c r="TDD59" s="153"/>
      <c r="TDE59" s="153"/>
      <c r="TDF59" s="153"/>
      <c r="TDG59" s="153"/>
      <c r="TDH59" s="153"/>
      <c r="TDI59" s="153"/>
      <c r="TDJ59" s="153"/>
      <c r="TDK59" s="153"/>
      <c r="TDL59" s="153"/>
      <c r="TDM59" s="153"/>
      <c r="TDN59" s="153"/>
      <c r="TDO59" s="153"/>
      <c r="TDP59" s="153"/>
      <c r="TDQ59" s="153"/>
      <c r="TDR59" s="153"/>
      <c r="TDS59" s="153"/>
      <c r="TDT59" s="153"/>
      <c r="TDU59" s="153"/>
      <c r="TDV59" s="153"/>
      <c r="TDW59" s="153"/>
      <c r="TDX59" s="153"/>
      <c r="TDY59" s="153"/>
      <c r="TDZ59" s="153"/>
      <c r="TEA59" s="153"/>
      <c r="TEB59" s="153"/>
      <c r="TEC59" s="153"/>
      <c r="TED59" s="153"/>
      <c r="TEE59" s="153"/>
      <c r="TEF59" s="153"/>
      <c r="TEG59" s="153"/>
      <c r="TEH59" s="153"/>
      <c r="TEI59" s="153"/>
      <c r="TEJ59" s="153"/>
      <c r="TEK59" s="153"/>
      <c r="TEL59" s="153"/>
      <c r="TEM59" s="153"/>
      <c r="TEN59" s="153"/>
      <c r="TEO59" s="153"/>
      <c r="TEP59" s="153"/>
      <c r="TEQ59" s="153"/>
      <c r="TER59" s="153"/>
      <c r="TES59" s="153"/>
      <c r="TET59" s="153"/>
      <c r="TEU59" s="153"/>
      <c r="TEV59" s="153"/>
      <c r="TEW59" s="153"/>
      <c r="TEX59" s="153"/>
      <c r="TEY59" s="153"/>
      <c r="TEZ59" s="153"/>
      <c r="TFA59" s="153"/>
      <c r="TFB59" s="153"/>
      <c r="TFC59" s="153"/>
      <c r="TFD59" s="153"/>
      <c r="TFE59" s="153"/>
      <c r="TFF59" s="153"/>
      <c r="TFG59" s="153"/>
      <c r="TFH59" s="153"/>
      <c r="TFI59" s="153"/>
      <c r="TFJ59" s="153"/>
      <c r="TFK59" s="153"/>
      <c r="TFL59" s="153"/>
      <c r="TFM59" s="153"/>
      <c r="TFN59" s="153"/>
      <c r="TFO59" s="153"/>
      <c r="TFP59" s="153"/>
      <c r="TFQ59" s="153"/>
      <c r="TFR59" s="153"/>
      <c r="TFS59" s="153"/>
      <c r="TFT59" s="153"/>
      <c r="TFU59" s="153"/>
      <c r="TFV59" s="153"/>
      <c r="TFW59" s="153"/>
      <c r="TFX59" s="153"/>
      <c r="TFY59" s="153"/>
      <c r="TFZ59" s="153"/>
      <c r="TGA59" s="153"/>
      <c r="TGB59" s="153"/>
      <c r="TGC59" s="153"/>
      <c r="TGD59" s="153"/>
      <c r="TGE59" s="153"/>
      <c r="TGF59" s="153"/>
      <c r="TGG59" s="153"/>
      <c r="TGH59" s="153"/>
      <c r="TGI59" s="153"/>
      <c r="TGJ59" s="153"/>
      <c r="TGK59" s="153"/>
      <c r="TGL59" s="153"/>
      <c r="TGM59" s="153"/>
      <c r="TGN59" s="153"/>
      <c r="TGO59" s="153"/>
      <c r="TGP59" s="153"/>
      <c r="TGQ59" s="153"/>
      <c r="TGR59" s="153"/>
      <c r="TGS59" s="153"/>
      <c r="TGT59" s="153"/>
      <c r="TGU59" s="153"/>
      <c r="TGV59" s="153"/>
      <c r="TGW59" s="153"/>
      <c r="TGX59" s="153"/>
      <c r="TGY59" s="153"/>
      <c r="TGZ59" s="153"/>
      <c r="THA59" s="153"/>
      <c r="THB59" s="153"/>
      <c r="THC59" s="153"/>
      <c r="THD59" s="153"/>
      <c r="THE59" s="153"/>
      <c r="THF59" s="153"/>
      <c r="THG59" s="153"/>
      <c r="THH59" s="153"/>
      <c r="THI59" s="153"/>
      <c r="THJ59" s="153"/>
      <c r="THK59" s="153"/>
      <c r="THL59" s="153"/>
      <c r="THM59" s="153"/>
      <c r="THN59" s="153"/>
      <c r="THO59" s="153"/>
      <c r="THP59" s="153"/>
      <c r="THQ59" s="153"/>
      <c r="THR59" s="153"/>
      <c r="THS59" s="153"/>
      <c r="THT59" s="153"/>
      <c r="THU59" s="153"/>
      <c r="THV59" s="153"/>
      <c r="THW59" s="153"/>
      <c r="THX59" s="153"/>
      <c r="THY59" s="153"/>
      <c r="THZ59" s="153"/>
      <c r="TIA59" s="153"/>
      <c r="TIB59" s="153"/>
      <c r="TIC59" s="153"/>
      <c r="TID59" s="153"/>
      <c r="TIE59" s="153"/>
      <c r="TIF59" s="153"/>
      <c r="TIG59" s="153"/>
      <c r="TIH59" s="153"/>
      <c r="TII59" s="153"/>
      <c r="TIJ59" s="153"/>
      <c r="TIK59" s="153"/>
      <c r="TIL59" s="153"/>
      <c r="TIM59" s="153"/>
      <c r="TIN59" s="153"/>
      <c r="TIO59" s="153"/>
      <c r="TIP59" s="153"/>
      <c r="TIQ59" s="153"/>
      <c r="TIR59" s="153"/>
      <c r="TIS59" s="153"/>
      <c r="TIT59" s="153"/>
      <c r="TIU59" s="153"/>
      <c r="TIV59" s="153"/>
      <c r="TIW59" s="153"/>
      <c r="TIX59" s="153"/>
      <c r="TIY59" s="153"/>
      <c r="TIZ59" s="153"/>
      <c r="TJA59" s="153"/>
      <c r="TJB59" s="153"/>
      <c r="TJC59" s="153"/>
      <c r="TJD59" s="153"/>
      <c r="TJE59" s="153"/>
      <c r="TJF59" s="153"/>
      <c r="TJG59" s="153"/>
      <c r="TJH59" s="153"/>
      <c r="TJI59" s="153"/>
      <c r="TJJ59" s="153"/>
      <c r="TJK59" s="153"/>
      <c r="TJL59" s="153"/>
      <c r="TJM59" s="153"/>
      <c r="TJN59" s="153"/>
      <c r="TJO59" s="153"/>
      <c r="TJP59" s="153"/>
      <c r="TJQ59" s="153"/>
      <c r="TJR59" s="153"/>
      <c r="TJS59" s="153"/>
      <c r="TJT59" s="153"/>
      <c r="TJU59" s="153"/>
      <c r="TJV59" s="153"/>
      <c r="TJW59" s="153"/>
      <c r="TJX59" s="153"/>
      <c r="TJY59" s="153"/>
      <c r="TJZ59" s="153"/>
      <c r="TKA59" s="153"/>
      <c r="TKB59" s="153"/>
      <c r="TKC59" s="153"/>
      <c r="TKD59" s="153"/>
      <c r="TKE59" s="153"/>
      <c r="TKF59" s="153"/>
      <c r="TKG59" s="153"/>
      <c r="TKH59" s="153"/>
      <c r="TKI59" s="153"/>
      <c r="TKJ59" s="153"/>
      <c r="TKK59" s="153"/>
      <c r="TKL59" s="153"/>
      <c r="TKM59" s="153"/>
      <c r="TKN59" s="153"/>
      <c r="TKO59" s="153"/>
      <c r="TKP59" s="153"/>
      <c r="TKQ59" s="153"/>
      <c r="TKR59" s="153"/>
      <c r="TKS59" s="153"/>
      <c r="TKT59" s="153"/>
      <c r="TKU59" s="153"/>
      <c r="TKV59" s="153"/>
      <c r="TKW59" s="153"/>
      <c r="TKX59" s="153"/>
      <c r="TKY59" s="153"/>
      <c r="TKZ59" s="153"/>
      <c r="TLA59" s="153"/>
      <c r="TLB59" s="153"/>
      <c r="TLC59" s="153"/>
      <c r="TLD59" s="153"/>
      <c r="TLE59" s="153"/>
      <c r="TLF59" s="153"/>
      <c r="TLG59" s="153"/>
      <c r="TLH59" s="153"/>
      <c r="TLI59" s="153"/>
      <c r="TLJ59" s="153"/>
      <c r="TLK59" s="153"/>
      <c r="TLL59" s="153"/>
      <c r="TLM59" s="153"/>
      <c r="TLN59" s="153"/>
      <c r="TLO59" s="153"/>
      <c r="TLP59" s="153"/>
      <c r="TLQ59" s="153"/>
      <c r="TLR59" s="153"/>
      <c r="TLS59" s="153"/>
      <c r="TLT59" s="153"/>
      <c r="TLU59" s="153"/>
      <c r="TLV59" s="153"/>
      <c r="TLW59" s="153"/>
      <c r="TLX59" s="153"/>
      <c r="TLY59" s="153"/>
      <c r="TLZ59" s="153"/>
      <c r="TMA59" s="153"/>
      <c r="TMB59" s="153"/>
      <c r="TMC59" s="153"/>
      <c r="TMD59" s="153"/>
      <c r="TME59" s="153"/>
      <c r="TMF59" s="153"/>
      <c r="TMG59" s="153"/>
      <c r="TMH59" s="153"/>
      <c r="TMI59" s="153"/>
      <c r="TMJ59" s="153"/>
      <c r="TMK59" s="153"/>
      <c r="TML59" s="153"/>
      <c r="TMM59" s="153"/>
      <c r="TMN59" s="153"/>
      <c r="TMO59" s="153"/>
      <c r="TMP59" s="153"/>
      <c r="TMQ59" s="153"/>
      <c r="TMR59" s="153"/>
      <c r="TMS59" s="153"/>
      <c r="TMT59" s="153"/>
      <c r="TMU59" s="153"/>
      <c r="TMV59" s="153"/>
      <c r="TMW59" s="153"/>
      <c r="TMX59" s="153"/>
      <c r="TMY59" s="153"/>
      <c r="TMZ59" s="153"/>
      <c r="TNA59" s="153"/>
      <c r="TNB59" s="153"/>
      <c r="TNC59" s="153"/>
      <c r="TND59" s="153"/>
      <c r="TNE59" s="153"/>
      <c r="TNF59" s="153"/>
      <c r="TNG59" s="153"/>
      <c r="TNH59" s="153"/>
      <c r="TNI59" s="153"/>
      <c r="TNJ59" s="153"/>
      <c r="TNK59" s="153"/>
      <c r="TNL59" s="153"/>
      <c r="TNM59" s="153"/>
      <c r="TNN59" s="153"/>
      <c r="TNO59" s="153"/>
      <c r="TNP59" s="153"/>
      <c r="TNQ59" s="153"/>
      <c r="TNR59" s="153"/>
      <c r="TNS59" s="153"/>
      <c r="TNT59" s="153"/>
      <c r="TNU59" s="153"/>
      <c r="TNV59" s="153"/>
      <c r="TNW59" s="153"/>
      <c r="TNX59" s="153"/>
      <c r="TNY59" s="153"/>
      <c r="TNZ59" s="153"/>
      <c r="TOA59" s="153"/>
      <c r="TOB59" s="153"/>
      <c r="TOC59" s="153"/>
      <c r="TOD59" s="153"/>
      <c r="TOE59" s="153"/>
      <c r="TOF59" s="153"/>
      <c r="TOG59" s="153"/>
      <c r="TOH59" s="153"/>
      <c r="TOI59" s="153"/>
      <c r="TOJ59" s="153"/>
      <c r="TOK59" s="153"/>
      <c r="TOL59" s="153"/>
      <c r="TOM59" s="153"/>
      <c r="TON59" s="153"/>
      <c r="TOO59" s="153"/>
      <c r="TOP59" s="153"/>
      <c r="TOQ59" s="153"/>
      <c r="TOR59" s="153"/>
      <c r="TOS59" s="153"/>
      <c r="TOT59" s="153"/>
      <c r="TOU59" s="153"/>
      <c r="TOV59" s="153"/>
      <c r="TOW59" s="153"/>
      <c r="TOX59" s="153"/>
      <c r="TOY59" s="153"/>
      <c r="TOZ59" s="153"/>
      <c r="TPA59" s="153"/>
      <c r="TPB59" s="153"/>
      <c r="TPC59" s="153"/>
      <c r="TPD59" s="153"/>
      <c r="TPE59" s="153"/>
      <c r="TPF59" s="153"/>
      <c r="TPG59" s="153"/>
      <c r="TPH59" s="153"/>
      <c r="TPI59" s="153"/>
      <c r="TPJ59" s="153"/>
      <c r="TPK59" s="153"/>
      <c r="TPL59" s="153"/>
      <c r="TPM59" s="153"/>
      <c r="TPN59" s="153"/>
      <c r="TPO59" s="153"/>
      <c r="TPP59" s="153"/>
      <c r="TPQ59" s="153"/>
      <c r="TPR59" s="153"/>
      <c r="TPS59" s="153"/>
      <c r="TPT59" s="153"/>
      <c r="TPU59" s="153"/>
      <c r="TPV59" s="153"/>
      <c r="TPW59" s="153"/>
      <c r="TPX59" s="153"/>
      <c r="TPY59" s="153"/>
      <c r="TPZ59" s="153"/>
      <c r="TQA59" s="153"/>
      <c r="TQB59" s="153"/>
      <c r="TQC59" s="153"/>
      <c r="TQD59" s="153"/>
      <c r="TQE59" s="153"/>
      <c r="TQF59" s="153"/>
      <c r="TQG59" s="153"/>
      <c r="TQH59" s="153"/>
      <c r="TQI59" s="153"/>
      <c r="TQJ59" s="153"/>
      <c r="TQK59" s="153"/>
      <c r="TQL59" s="153"/>
      <c r="TQM59" s="153"/>
      <c r="TQN59" s="153"/>
      <c r="TQO59" s="153"/>
      <c r="TQP59" s="153"/>
      <c r="TQQ59" s="153"/>
      <c r="TQR59" s="153"/>
      <c r="TQS59" s="153"/>
      <c r="TQT59" s="153"/>
      <c r="TQU59" s="153"/>
      <c r="TQV59" s="153"/>
      <c r="TQW59" s="153"/>
      <c r="TQX59" s="153"/>
      <c r="TQY59" s="153"/>
      <c r="TQZ59" s="153"/>
      <c r="TRA59" s="153"/>
      <c r="TRB59" s="153"/>
      <c r="TRC59" s="153"/>
      <c r="TRD59" s="153"/>
      <c r="TRE59" s="153"/>
      <c r="TRF59" s="153"/>
      <c r="TRG59" s="153"/>
      <c r="TRH59" s="153"/>
      <c r="TRI59" s="153"/>
      <c r="TRJ59" s="153"/>
      <c r="TRK59" s="153"/>
      <c r="TRL59" s="153"/>
      <c r="TRM59" s="153"/>
      <c r="TRN59" s="153"/>
      <c r="TRO59" s="153"/>
      <c r="TRP59" s="153"/>
      <c r="TRQ59" s="153"/>
      <c r="TRR59" s="153"/>
      <c r="TRS59" s="153"/>
      <c r="TRT59" s="153"/>
      <c r="TRU59" s="153"/>
      <c r="TRV59" s="153"/>
      <c r="TRW59" s="153"/>
      <c r="TRX59" s="153"/>
      <c r="TRY59" s="153"/>
      <c r="TRZ59" s="153"/>
      <c r="TSA59" s="153"/>
      <c r="TSB59" s="153"/>
      <c r="TSC59" s="153"/>
      <c r="TSD59" s="153"/>
      <c r="TSE59" s="153"/>
      <c r="TSF59" s="153"/>
      <c r="TSG59" s="153"/>
      <c r="TSH59" s="153"/>
      <c r="TSI59" s="153"/>
      <c r="TSJ59" s="153"/>
      <c r="TSK59" s="153"/>
      <c r="TSL59" s="153"/>
      <c r="TSM59" s="153"/>
      <c r="TSN59" s="153"/>
      <c r="TSO59" s="153"/>
      <c r="TSP59" s="153"/>
      <c r="TSQ59" s="153"/>
      <c r="TSR59" s="153"/>
      <c r="TSS59" s="153"/>
      <c r="TST59" s="153"/>
      <c r="TSU59" s="153"/>
      <c r="TSV59" s="153"/>
      <c r="TSW59" s="153"/>
      <c r="TSX59" s="153"/>
      <c r="TSY59" s="153"/>
      <c r="TSZ59" s="153"/>
      <c r="TTA59" s="153"/>
      <c r="TTB59" s="153"/>
      <c r="TTC59" s="153"/>
      <c r="TTD59" s="153"/>
      <c r="TTE59" s="153"/>
      <c r="TTF59" s="153"/>
      <c r="TTG59" s="153"/>
      <c r="TTH59" s="153"/>
      <c r="TTI59" s="153"/>
      <c r="TTJ59" s="153"/>
      <c r="TTK59" s="153"/>
      <c r="TTL59" s="153"/>
      <c r="TTM59" s="153"/>
      <c r="TTN59" s="153"/>
      <c r="TTO59" s="153"/>
      <c r="TTP59" s="153"/>
      <c r="TTQ59" s="153"/>
      <c r="TTR59" s="153"/>
      <c r="TTS59" s="153"/>
      <c r="TTT59" s="153"/>
      <c r="TTU59" s="153"/>
      <c r="TTV59" s="153"/>
      <c r="TTW59" s="153"/>
      <c r="TTX59" s="153"/>
      <c r="TTY59" s="153"/>
      <c r="TTZ59" s="153"/>
      <c r="TUA59" s="153"/>
      <c r="TUB59" s="153"/>
      <c r="TUC59" s="153"/>
      <c r="TUD59" s="153"/>
      <c r="TUE59" s="153"/>
      <c r="TUF59" s="153"/>
      <c r="TUG59" s="153"/>
      <c r="TUH59" s="153"/>
      <c r="TUI59" s="153"/>
      <c r="TUJ59" s="153"/>
      <c r="TUK59" s="153"/>
      <c r="TUL59" s="153"/>
      <c r="TUM59" s="153"/>
      <c r="TUN59" s="153"/>
      <c r="TUO59" s="153"/>
      <c r="TUP59" s="153"/>
      <c r="TUQ59" s="153"/>
      <c r="TUR59" s="153"/>
      <c r="TUS59" s="153"/>
      <c r="TUT59" s="153"/>
      <c r="TUU59" s="153"/>
      <c r="TUV59" s="153"/>
      <c r="TUW59" s="153"/>
      <c r="TUX59" s="153"/>
      <c r="TUY59" s="153"/>
      <c r="TUZ59" s="153"/>
      <c r="TVA59" s="153"/>
      <c r="TVB59" s="153"/>
      <c r="TVC59" s="153"/>
      <c r="TVD59" s="153"/>
      <c r="TVE59" s="153"/>
      <c r="TVF59" s="153"/>
      <c r="TVG59" s="153"/>
      <c r="TVH59" s="153"/>
      <c r="TVI59" s="153"/>
      <c r="TVJ59" s="153"/>
      <c r="TVK59" s="153"/>
      <c r="TVL59" s="153"/>
      <c r="TVM59" s="153"/>
      <c r="TVN59" s="153"/>
      <c r="TVO59" s="153"/>
      <c r="TVP59" s="153"/>
      <c r="TVQ59" s="153"/>
      <c r="TVR59" s="153"/>
      <c r="TVS59" s="153"/>
      <c r="TVT59" s="153"/>
      <c r="TVU59" s="153"/>
      <c r="TVV59" s="153"/>
      <c r="TVW59" s="153"/>
      <c r="TVX59" s="153"/>
      <c r="TVY59" s="153"/>
      <c r="TVZ59" s="153"/>
      <c r="TWA59" s="153"/>
      <c r="TWB59" s="153"/>
      <c r="TWC59" s="153"/>
      <c r="TWD59" s="153"/>
      <c r="TWE59" s="153"/>
      <c r="TWF59" s="153"/>
      <c r="TWG59" s="153"/>
      <c r="TWH59" s="153"/>
      <c r="TWI59" s="153"/>
      <c r="TWJ59" s="153"/>
      <c r="TWK59" s="153"/>
      <c r="TWL59" s="153"/>
      <c r="TWM59" s="153"/>
      <c r="TWN59" s="153"/>
      <c r="TWO59" s="153"/>
      <c r="TWP59" s="153"/>
      <c r="TWQ59" s="153"/>
      <c r="TWR59" s="153"/>
      <c r="TWS59" s="153"/>
      <c r="TWT59" s="153"/>
      <c r="TWU59" s="153"/>
      <c r="TWV59" s="153"/>
      <c r="TWW59" s="153"/>
      <c r="TWX59" s="153"/>
      <c r="TWY59" s="153"/>
      <c r="TWZ59" s="153"/>
      <c r="TXA59" s="153"/>
      <c r="TXB59" s="153"/>
      <c r="TXC59" s="153"/>
      <c r="TXD59" s="153"/>
      <c r="TXE59" s="153"/>
      <c r="TXF59" s="153"/>
      <c r="TXG59" s="153"/>
      <c r="TXH59" s="153"/>
      <c r="TXI59" s="153"/>
      <c r="TXJ59" s="153"/>
      <c r="TXK59" s="153"/>
      <c r="TXL59" s="153"/>
      <c r="TXM59" s="153"/>
      <c r="TXN59" s="153"/>
      <c r="TXO59" s="153"/>
      <c r="TXP59" s="153"/>
      <c r="TXQ59" s="153"/>
      <c r="TXR59" s="153"/>
      <c r="TXS59" s="153"/>
      <c r="TXT59" s="153"/>
      <c r="TXU59" s="153"/>
      <c r="TXV59" s="153"/>
      <c r="TXW59" s="153"/>
      <c r="TXX59" s="153"/>
      <c r="TXY59" s="153"/>
      <c r="TXZ59" s="153"/>
      <c r="TYA59" s="153"/>
      <c r="TYB59" s="153"/>
      <c r="TYC59" s="153"/>
      <c r="TYD59" s="153"/>
      <c r="TYE59" s="153"/>
      <c r="TYF59" s="153"/>
      <c r="TYG59" s="153"/>
      <c r="TYH59" s="153"/>
      <c r="TYI59" s="153"/>
      <c r="TYJ59" s="153"/>
      <c r="TYK59" s="153"/>
      <c r="TYL59" s="153"/>
      <c r="TYM59" s="153"/>
      <c r="TYN59" s="153"/>
      <c r="TYO59" s="153"/>
      <c r="TYP59" s="153"/>
      <c r="TYQ59" s="153"/>
      <c r="TYR59" s="153"/>
      <c r="TYS59" s="153"/>
      <c r="TYT59" s="153"/>
      <c r="TYU59" s="153"/>
      <c r="TYV59" s="153"/>
      <c r="TYW59" s="153"/>
      <c r="TYX59" s="153"/>
      <c r="TYY59" s="153"/>
      <c r="TYZ59" s="153"/>
      <c r="TZA59" s="153"/>
      <c r="TZB59" s="153"/>
      <c r="TZC59" s="153"/>
      <c r="TZD59" s="153"/>
      <c r="TZE59" s="153"/>
      <c r="TZF59" s="153"/>
      <c r="TZG59" s="153"/>
      <c r="TZH59" s="153"/>
      <c r="TZI59" s="153"/>
      <c r="TZJ59" s="153"/>
      <c r="TZK59" s="153"/>
      <c r="TZL59" s="153"/>
      <c r="TZM59" s="153"/>
      <c r="TZN59" s="153"/>
      <c r="TZO59" s="153"/>
      <c r="TZP59" s="153"/>
      <c r="TZQ59" s="153"/>
      <c r="TZR59" s="153"/>
      <c r="TZS59" s="153"/>
      <c r="TZT59" s="153"/>
      <c r="TZU59" s="153"/>
      <c r="TZV59" s="153"/>
      <c r="TZW59" s="153"/>
      <c r="TZX59" s="153"/>
      <c r="TZY59" s="153"/>
      <c r="TZZ59" s="153"/>
      <c r="UAA59" s="153"/>
      <c r="UAB59" s="153"/>
      <c r="UAC59" s="153"/>
      <c r="UAD59" s="153"/>
      <c r="UAE59" s="153"/>
      <c r="UAF59" s="153"/>
      <c r="UAG59" s="153"/>
      <c r="UAH59" s="153"/>
      <c r="UAI59" s="153"/>
      <c r="UAJ59" s="153"/>
      <c r="UAK59" s="153"/>
      <c r="UAL59" s="153"/>
      <c r="UAM59" s="153"/>
      <c r="UAN59" s="153"/>
      <c r="UAO59" s="153"/>
      <c r="UAP59" s="153"/>
      <c r="UAQ59" s="153"/>
      <c r="UAR59" s="153"/>
      <c r="UAS59" s="153"/>
      <c r="UAT59" s="153"/>
      <c r="UAU59" s="153"/>
      <c r="UAV59" s="153"/>
      <c r="UAW59" s="153"/>
      <c r="UAX59" s="153"/>
      <c r="UAY59" s="153"/>
      <c r="UAZ59" s="153"/>
      <c r="UBA59" s="153"/>
      <c r="UBB59" s="153"/>
      <c r="UBC59" s="153"/>
      <c r="UBD59" s="153"/>
      <c r="UBE59" s="153"/>
      <c r="UBF59" s="153"/>
      <c r="UBG59" s="153"/>
      <c r="UBH59" s="153"/>
      <c r="UBI59" s="153"/>
      <c r="UBJ59" s="153"/>
      <c r="UBK59" s="153"/>
      <c r="UBL59" s="153"/>
      <c r="UBM59" s="153"/>
      <c r="UBN59" s="153"/>
      <c r="UBO59" s="153"/>
      <c r="UBP59" s="153"/>
      <c r="UBQ59" s="153"/>
      <c r="UBR59" s="153"/>
      <c r="UBS59" s="153"/>
      <c r="UBT59" s="153"/>
      <c r="UBU59" s="153"/>
      <c r="UBV59" s="153"/>
      <c r="UBW59" s="153"/>
      <c r="UBX59" s="153"/>
      <c r="UBY59" s="153"/>
      <c r="UBZ59" s="153"/>
      <c r="UCA59" s="153"/>
      <c r="UCB59" s="153"/>
      <c r="UCC59" s="153"/>
      <c r="UCD59" s="153"/>
      <c r="UCE59" s="153"/>
      <c r="UCF59" s="153"/>
      <c r="UCG59" s="153"/>
      <c r="UCH59" s="153"/>
      <c r="UCI59" s="153"/>
      <c r="UCJ59" s="153"/>
      <c r="UCK59" s="153"/>
      <c r="UCL59" s="153"/>
      <c r="UCM59" s="153"/>
      <c r="UCN59" s="153"/>
      <c r="UCO59" s="153"/>
      <c r="UCP59" s="153"/>
      <c r="UCQ59" s="153"/>
      <c r="UCR59" s="153"/>
      <c r="UCS59" s="153"/>
      <c r="UCT59" s="153"/>
      <c r="UCU59" s="153"/>
      <c r="UCV59" s="153"/>
      <c r="UCW59" s="153"/>
      <c r="UCX59" s="153"/>
      <c r="UCY59" s="153"/>
      <c r="UCZ59" s="153"/>
      <c r="UDA59" s="153"/>
      <c r="UDB59" s="153"/>
      <c r="UDC59" s="153"/>
      <c r="UDD59" s="153"/>
      <c r="UDE59" s="153"/>
      <c r="UDF59" s="153"/>
      <c r="UDG59" s="153"/>
      <c r="UDH59" s="153"/>
      <c r="UDI59" s="153"/>
      <c r="UDJ59" s="153"/>
      <c r="UDK59" s="153"/>
      <c r="UDL59" s="153"/>
      <c r="UDM59" s="153"/>
      <c r="UDN59" s="153"/>
      <c r="UDO59" s="153"/>
      <c r="UDP59" s="153"/>
      <c r="UDQ59" s="153"/>
      <c r="UDR59" s="153"/>
      <c r="UDS59" s="153"/>
      <c r="UDT59" s="153"/>
      <c r="UDU59" s="153"/>
      <c r="UDV59" s="153"/>
      <c r="UDW59" s="153"/>
      <c r="UDX59" s="153"/>
      <c r="UDY59" s="153"/>
      <c r="UDZ59" s="153"/>
      <c r="UEA59" s="153"/>
      <c r="UEB59" s="153"/>
      <c r="UEC59" s="153"/>
      <c r="UED59" s="153"/>
      <c r="UEE59" s="153"/>
      <c r="UEF59" s="153"/>
      <c r="UEG59" s="153"/>
      <c r="UEH59" s="153"/>
      <c r="UEI59" s="153"/>
      <c r="UEJ59" s="153"/>
      <c r="UEK59" s="153"/>
      <c r="UEL59" s="153"/>
      <c r="UEM59" s="153"/>
      <c r="UEN59" s="153"/>
      <c r="UEO59" s="153"/>
      <c r="UEP59" s="153"/>
      <c r="UEQ59" s="153"/>
      <c r="UER59" s="153"/>
      <c r="UES59" s="153"/>
      <c r="UET59" s="153"/>
      <c r="UEU59" s="153"/>
      <c r="UEV59" s="153"/>
      <c r="UEW59" s="153"/>
      <c r="UEX59" s="153"/>
      <c r="UEY59" s="153"/>
      <c r="UEZ59" s="153"/>
      <c r="UFA59" s="153"/>
      <c r="UFB59" s="153"/>
      <c r="UFC59" s="153"/>
      <c r="UFD59" s="153"/>
      <c r="UFE59" s="153"/>
      <c r="UFF59" s="153"/>
      <c r="UFG59" s="153"/>
      <c r="UFH59" s="153"/>
      <c r="UFI59" s="153"/>
      <c r="UFJ59" s="153"/>
      <c r="UFK59" s="153"/>
      <c r="UFL59" s="153"/>
      <c r="UFM59" s="153"/>
      <c r="UFN59" s="153"/>
      <c r="UFO59" s="153"/>
      <c r="UFP59" s="153"/>
      <c r="UFQ59" s="153"/>
      <c r="UFR59" s="153"/>
      <c r="UFS59" s="153"/>
      <c r="UFT59" s="153"/>
      <c r="UFU59" s="153"/>
      <c r="UFV59" s="153"/>
      <c r="UFW59" s="153"/>
      <c r="UFX59" s="153"/>
      <c r="UFY59" s="153"/>
      <c r="UFZ59" s="153"/>
      <c r="UGA59" s="153"/>
      <c r="UGB59" s="153"/>
      <c r="UGC59" s="153"/>
      <c r="UGD59" s="153"/>
      <c r="UGE59" s="153"/>
      <c r="UGF59" s="153"/>
      <c r="UGG59" s="153"/>
      <c r="UGH59" s="153"/>
      <c r="UGI59" s="153"/>
      <c r="UGJ59" s="153"/>
      <c r="UGK59" s="153"/>
      <c r="UGL59" s="153"/>
      <c r="UGM59" s="153"/>
      <c r="UGN59" s="153"/>
      <c r="UGO59" s="153"/>
      <c r="UGP59" s="153"/>
      <c r="UGQ59" s="153"/>
      <c r="UGR59" s="153"/>
      <c r="UGS59" s="153"/>
      <c r="UGT59" s="153"/>
      <c r="UGU59" s="153"/>
      <c r="UGV59" s="153"/>
      <c r="UGW59" s="153"/>
      <c r="UGX59" s="153"/>
      <c r="UGY59" s="153"/>
      <c r="UGZ59" s="153"/>
      <c r="UHA59" s="153"/>
      <c r="UHB59" s="153"/>
      <c r="UHC59" s="153"/>
      <c r="UHD59" s="153"/>
      <c r="UHE59" s="153"/>
      <c r="UHF59" s="153"/>
      <c r="UHG59" s="153"/>
      <c r="UHH59" s="153"/>
      <c r="UHI59" s="153"/>
      <c r="UHJ59" s="153"/>
      <c r="UHK59" s="153"/>
      <c r="UHL59" s="153"/>
      <c r="UHM59" s="153"/>
      <c r="UHN59" s="153"/>
      <c r="UHO59" s="153"/>
      <c r="UHP59" s="153"/>
      <c r="UHQ59" s="153"/>
      <c r="UHR59" s="153"/>
      <c r="UHS59" s="153"/>
      <c r="UHT59" s="153"/>
      <c r="UHU59" s="153"/>
      <c r="UHV59" s="153"/>
      <c r="UHW59" s="153"/>
      <c r="UHX59" s="153"/>
      <c r="UHY59" s="153"/>
      <c r="UHZ59" s="153"/>
      <c r="UIA59" s="153"/>
      <c r="UIB59" s="153"/>
      <c r="UIC59" s="153"/>
      <c r="UID59" s="153"/>
      <c r="UIE59" s="153"/>
      <c r="UIF59" s="153"/>
      <c r="UIG59" s="153"/>
      <c r="UIH59" s="153"/>
      <c r="UII59" s="153"/>
      <c r="UIJ59" s="153"/>
      <c r="UIK59" s="153"/>
      <c r="UIL59" s="153"/>
      <c r="UIM59" s="153"/>
      <c r="UIN59" s="153"/>
      <c r="UIO59" s="153"/>
      <c r="UIP59" s="153"/>
      <c r="UIQ59" s="153"/>
      <c r="UIR59" s="153"/>
      <c r="UIS59" s="153"/>
      <c r="UIT59" s="153"/>
      <c r="UIU59" s="153"/>
      <c r="UIV59" s="153"/>
      <c r="UIW59" s="153"/>
      <c r="UIX59" s="153"/>
      <c r="UIY59" s="153"/>
      <c r="UIZ59" s="153"/>
      <c r="UJA59" s="153"/>
      <c r="UJB59" s="153"/>
      <c r="UJC59" s="153"/>
      <c r="UJD59" s="153"/>
      <c r="UJE59" s="153"/>
      <c r="UJF59" s="153"/>
      <c r="UJG59" s="153"/>
      <c r="UJH59" s="153"/>
      <c r="UJI59" s="153"/>
      <c r="UJJ59" s="153"/>
      <c r="UJK59" s="153"/>
      <c r="UJL59" s="153"/>
      <c r="UJM59" s="153"/>
      <c r="UJN59" s="153"/>
      <c r="UJO59" s="153"/>
      <c r="UJP59" s="153"/>
      <c r="UJQ59" s="153"/>
      <c r="UJR59" s="153"/>
      <c r="UJS59" s="153"/>
      <c r="UJT59" s="153"/>
      <c r="UJU59" s="153"/>
      <c r="UJV59" s="153"/>
      <c r="UJW59" s="153"/>
      <c r="UJX59" s="153"/>
      <c r="UJY59" s="153"/>
      <c r="UJZ59" s="153"/>
      <c r="UKA59" s="153"/>
      <c r="UKB59" s="153"/>
      <c r="UKC59" s="153"/>
      <c r="UKD59" s="153"/>
      <c r="UKE59" s="153"/>
      <c r="UKF59" s="153"/>
      <c r="UKG59" s="153"/>
      <c r="UKH59" s="153"/>
      <c r="UKI59" s="153"/>
      <c r="UKJ59" s="153"/>
      <c r="UKK59" s="153"/>
      <c r="UKL59" s="153"/>
      <c r="UKM59" s="153"/>
      <c r="UKN59" s="153"/>
      <c r="UKO59" s="153"/>
      <c r="UKP59" s="153"/>
      <c r="UKQ59" s="153"/>
      <c r="UKR59" s="153"/>
      <c r="UKS59" s="153"/>
      <c r="UKT59" s="153"/>
      <c r="UKU59" s="153"/>
      <c r="UKV59" s="153"/>
      <c r="UKW59" s="153"/>
      <c r="UKX59" s="153"/>
      <c r="UKY59" s="153"/>
      <c r="UKZ59" s="153"/>
      <c r="ULA59" s="153"/>
      <c r="ULB59" s="153"/>
      <c r="ULC59" s="153"/>
      <c r="ULD59" s="153"/>
      <c r="ULE59" s="153"/>
      <c r="ULF59" s="153"/>
      <c r="ULG59" s="153"/>
      <c r="ULH59" s="153"/>
      <c r="ULI59" s="153"/>
      <c r="ULJ59" s="153"/>
      <c r="ULK59" s="153"/>
      <c r="ULL59" s="153"/>
      <c r="ULM59" s="153"/>
      <c r="ULN59" s="153"/>
      <c r="ULO59" s="153"/>
      <c r="ULP59" s="153"/>
      <c r="ULQ59" s="153"/>
      <c r="ULR59" s="153"/>
      <c r="ULS59" s="153"/>
      <c r="ULT59" s="153"/>
      <c r="ULU59" s="153"/>
      <c r="ULV59" s="153"/>
      <c r="ULW59" s="153"/>
      <c r="ULX59" s="153"/>
      <c r="ULY59" s="153"/>
      <c r="ULZ59" s="153"/>
      <c r="UMA59" s="153"/>
      <c r="UMB59" s="153"/>
      <c r="UMC59" s="153"/>
      <c r="UMD59" s="153"/>
      <c r="UME59" s="153"/>
      <c r="UMF59" s="153"/>
      <c r="UMG59" s="153"/>
      <c r="UMH59" s="153"/>
      <c r="UMI59" s="153"/>
      <c r="UMJ59" s="153"/>
      <c r="UMK59" s="153"/>
      <c r="UML59" s="153"/>
      <c r="UMM59" s="153"/>
      <c r="UMN59" s="153"/>
      <c r="UMO59" s="153"/>
      <c r="UMP59" s="153"/>
      <c r="UMQ59" s="153"/>
      <c r="UMR59" s="153"/>
      <c r="UMS59" s="153"/>
      <c r="UMT59" s="153"/>
      <c r="UMU59" s="153"/>
      <c r="UMV59" s="153"/>
      <c r="UMW59" s="153"/>
      <c r="UMX59" s="153"/>
      <c r="UMY59" s="153"/>
      <c r="UMZ59" s="153"/>
      <c r="UNA59" s="153"/>
      <c r="UNB59" s="153"/>
      <c r="UNC59" s="153"/>
      <c r="UND59" s="153"/>
      <c r="UNE59" s="153"/>
      <c r="UNF59" s="153"/>
      <c r="UNG59" s="153"/>
      <c r="UNH59" s="153"/>
      <c r="UNI59" s="153"/>
      <c r="UNJ59" s="153"/>
      <c r="UNK59" s="153"/>
      <c r="UNL59" s="153"/>
      <c r="UNM59" s="153"/>
      <c r="UNN59" s="153"/>
      <c r="UNO59" s="153"/>
      <c r="UNP59" s="153"/>
      <c r="UNQ59" s="153"/>
      <c r="UNR59" s="153"/>
      <c r="UNS59" s="153"/>
      <c r="UNT59" s="153"/>
      <c r="UNU59" s="153"/>
      <c r="UNV59" s="153"/>
      <c r="UNW59" s="153"/>
      <c r="UNX59" s="153"/>
      <c r="UNY59" s="153"/>
      <c r="UNZ59" s="153"/>
      <c r="UOA59" s="153"/>
      <c r="UOB59" s="153"/>
      <c r="UOC59" s="153"/>
      <c r="UOD59" s="153"/>
      <c r="UOE59" s="153"/>
      <c r="UOF59" s="153"/>
      <c r="UOG59" s="153"/>
      <c r="UOH59" s="153"/>
      <c r="UOI59" s="153"/>
      <c r="UOJ59" s="153"/>
      <c r="UOK59" s="153"/>
      <c r="UOL59" s="153"/>
      <c r="UOM59" s="153"/>
      <c r="UON59" s="153"/>
      <c r="UOO59" s="153"/>
      <c r="UOP59" s="153"/>
      <c r="UOQ59" s="153"/>
      <c r="UOR59" s="153"/>
      <c r="UOS59" s="153"/>
      <c r="UOT59" s="153"/>
      <c r="UOU59" s="153"/>
      <c r="UOV59" s="153"/>
      <c r="UOW59" s="153"/>
      <c r="UOX59" s="153"/>
      <c r="UOY59" s="153"/>
      <c r="UOZ59" s="153"/>
      <c r="UPA59" s="153"/>
      <c r="UPB59" s="153"/>
      <c r="UPC59" s="153"/>
      <c r="UPD59" s="153"/>
      <c r="UPE59" s="153"/>
      <c r="UPF59" s="153"/>
      <c r="UPG59" s="153"/>
      <c r="UPH59" s="153"/>
      <c r="UPI59" s="153"/>
      <c r="UPJ59" s="153"/>
      <c r="UPK59" s="153"/>
      <c r="UPL59" s="153"/>
      <c r="UPM59" s="153"/>
      <c r="UPN59" s="153"/>
      <c r="UPO59" s="153"/>
      <c r="UPP59" s="153"/>
      <c r="UPQ59" s="153"/>
      <c r="UPR59" s="153"/>
      <c r="UPS59" s="153"/>
      <c r="UPT59" s="153"/>
      <c r="UPU59" s="153"/>
      <c r="UPV59" s="153"/>
      <c r="UPW59" s="153"/>
      <c r="UPX59" s="153"/>
      <c r="UPY59" s="153"/>
      <c r="UPZ59" s="153"/>
      <c r="UQA59" s="153"/>
      <c r="UQB59" s="153"/>
      <c r="UQC59" s="153"/>
      <c r="UQD59" s="153"/>
      <c r="UQE59" s="153"/>
      <c r="UQF59" s="153"/>
      <c r="UQG59" s="153"/>
      <c r="UQH59" s="153"/>
      <c r="UQI59" s="153"/>
      <c r="UQJ59" s="153"/>
      <c r="UQK59" s="153"/>
      <c r="UQL59" s="153"/>
      <c r="UQM59" s="153"/>
      <c r="UQN59" s="153"/>
      <c r="UQO59" s="153"/>
      <c r="UQP59" s="153"/>
      <c r="UQQ59" s="153"/>
      <c r="UQR59" s="153"/>
      <c r="UQS59" s="153"/>
      <c r="UQT59" s="153"/>
      <c r="UQU59" s="153"/>
      <c r="UQV59" s="153"/>
      <c r="UQW59" s="153"/>
      <c r="UQX59" s="153"/>
      <c r="UQY59" s="153"/>
      <c r="UQZ59" s="153"/>
      <c r="URA59" s="153"/>
      <c r="URB59" s="153"/>
      <c r="URC59" s="153"/>
      <c r="URD59" s="153"/>
      <c r="URE59" s="153"/>
      <c r="URF59" s="153"/>
      <c r="URG59" s="153"/>
      <c r="URH59" s="153"/>
      <c r="URI59" s="153"/>
      <c r="URJ59" s="153"/>
      <c r="URK59" s="153"/>
      <c r="URL59" s="153"/>
      <c r="URM59" s="153"/>
      <c r="URN59" s="153"/>
      <c r="URO59" s="153"/>
      <c r="URP59" s="153"/>
      <c r="URQ59" s="153"/>
      <c r="URR59" s="153"/>
      <c r="URS59" s="153"/>
      <c r="URT59" s="153"/>
      <c r="URU59" s="153"/>
      <c r="URV59" s="153"/>
      <c r="URW59" s="153"/>
      <c r="URX59" s="153"/>
      <c r="URY59" s="153"/>
      <c r="URZ59" s="153"/>
      <c r="USA59" s="153"/>
      <c r="USB59" s="153"/>
      <c r="USC59" s="153"/>
      <c r="USD59" s="153"/>
      <c r="USE59" s="153"/>
      <c r="USF59" s="153"/>
      <c r="USG59" s="153"/>
      <c r="USH59" s="153"/>
      <c r="USI59" s="153"/>
      <c r="USJ59" s="153"/>
      <c r="USK59" s="153"/>
      <c r="USL59" s="153"/>
      <c r="USM59" s="153"/>
      <c r="USN59" s="153"/>
      <c r="USO59" s="153"/>
      <c r="USP59" s="153"/>
      <c r="USQ59" s="153"/>
      <c r="USR59" s="153"/>
      <c r="USS59" s="153"/>
      <c r="UST59" s="153"/>
      <c r="USU59" s="153"/>
      <c r="USV59" s="153"/>
      <c r="USW59" s="153"/>
      <c r="USX59" s="153"/>
      <c r="USY59" s="153"/>
      <c r="USZ59" s="153"/>
      <c r="UTA59" s="153"/>
      <c r="UTB59" s="153"/>
      <c r="UTC59" s="153"/>
      <c r="UTD59" s="153"/>
      <c r="UTE59" s="153"/>
      <c r="UTF59" s="153"/>
      <c r="UTG59" s="153"/>
      <c r="UTH59" s="153"/>
      <c r="UTI59" s="153"/>
      <c r="UTJ59" s="153"/>
      <c r="UTK59" s="153"/>
      <c r="UTL59" s="153"/>
      <c r="UTM59" s="153"/>
      <c r="UTN59" s="153"/>
      <c r="UTO59" s="153"/>
      <c r="UTP59" s="153"/>
      <c r="UTQ59" s="153"/>
      <c r="UTR59" s="153"/>
      <c r="UTS59" s="153"/>
      <c r="UTT59" s="153"/>
      <c r="UTU59" s="153"/>
      <c r="UTV59" s="153"/>
      <c r="UTW59" s="153"/>
      <c r="UTX59" s="153"/>
      <c r="UTY59" s="153"/>
      <c r="UTZ59" s="153"/>
      <c r="UUA59" s="153"/>
      <c r="UUB59" s="153"/>
      <c r="UUC59" s="153"/>
      <c r="UUD59" s="153"/>
      <c r="UUE59" s="153"/>
      <c r="UUF59" s="153"/>
      <c r="UUG59" s="153"/>
      <c r="UUH59" s="153"/>
      <c r="UUI59" s="153"/>
      <c r="UUJ59" s="153"/>
      <c r="UUK59" s="153"/>
      <c r="UUL59" s="153"/>
      <c r="UUM59" s="153"/>
      <c r="UUN59" s="153"/>
      <c r="UUO59" s="153"/>
      <c r="UUP59" s="153"/>
      <c r="UUQ59" s="153"/>
      <c r="UUR59" s="153"/>
      <c r="UUS59" s="153"/>
      <c r="UUT59" s="153"/>
      <c r="UUU59" s="153"/>
      <c r="UUV59" s="153"/>
      <c r="UUW59" s="153"/>
      <c r="UUX59" s="153"/>
      <c r="UUY59" s="153"/>
      <c r="UUZ59" s="153"/>
      <c r="UVA59" s="153"/>
      <c r="UVB59" s="153"/>
      <c r="UVC59" s="153"/>
      <c r="UVD59" s="153"/>
      <c r="UVE59" s="153"/>
      <c r="UVF59" s="153"/>
      <c r="UVG59" s="153"/>
      <c r="UVH59" s="153"/>
      <c r="UVI59" s="153"/>
      <c r="UVJ59" s="153"/>
      <c r="UVK59" s="153"/>
      <c r="UVL59" s="153"/>
      <c r="UVM59" s="153"/>
      <c r="UVN59" s="153"/>
      <c r="UVO59" s="153"/>
      <c r="UVP59" s="153"/>
      <c r="UVQ59" s="153"/>
      <c r="UVR59" s="153"/>
      <c r="UVS59" s="153"/>
      <c r="UVT59" s="153"/>
      <c r="UVU59" s="153"/>
      <c r="UVV59" s="153"/>
      <c r="UVW59" s="153"/>
      <c r="UVX59" s="153"/>
      <c r="UVY59" s="153"/>
      <c r="UVZ59" s="153"/>
      <c r="UWA59" s="153"/>
      <c r="UWB59" s="153"/>
      <c r="UWC59" s="153"/>
      <c r="UWD59" s="153"/>
      <c r="UWE59" s="153"/>
      <c r="UWF59" s="153"/>
      <c r="UWG59" s="153"/>
      <c r="UWH59" s="153"/>
      <c r="UWI59" s="153"/>
      <c r="UWJ59" s="153"/>
      <c r="UWK59" s="153"/>
      <c r="UWL59" s="153"/>
      <c r="UWM59" s="153"/>
      <c r="UWN59" s="153"/>
      <c r="UWO59" s="153"/>
      <c r="UWP59" s="153"/>
      <c r="UWQ59" s="153"/>
      <c r="UWR59" s="153"/>
      <c r="UWS59" s="153"/>
      <c r="UWT59" s="153"/>
      <c r="UWU59" s="153"/>
      <c r="UWV59" s="153"/>
      <c r="UWW59" s="153"/>
      <c r="UWX59" s="153"/>
      <c r="UWY59" s="153"/>
      <c r="UWZ59" s="153"/>
      <c r="UXA59" s="153"/>
      <c r="UXB59" s="153"/>
      <c r="UXC59" s="153"/>
      <c r="UXD59" s="153"/>
      <c r="UXE59" s="153"/>
      <c r="UXF59" s="153"/>
      <c r="UXG59" s="153"/>
      <c r="UXH59" s="153"/>
      <c r="UXI59" s="153"/>
      <c r="UXJ59" s="153"/>
      <c r="UXK59" s="153"/>
      <c r="UXL59" s="153"/>
      <c r="UXM59" s="153"/>
      <c r="UXN59" s="153"/>
      <c r="UXO59" s="153"/>
      <c r="UXP59" s="153"/>
      <c r="UXQ59" s="153"/>
      <c r="UXR59" s="153"/>
      <c r="UXS59" s="153"/>
      <c r="UXT59" s="153"/>
      <c r="UXU59" s="153"/>
      <c r="UXV59" s="153"/>
      <c r="UXW59" s="153"/>
      <c r="UXX59" s="153"/>
      <c r="UXY59" s="153"/>
      <c r="UXZ59" s="153"/>
      <c r="UYA59" s="153"/>
      <c r="UYB59" s="153"/>
      <c r="UYC59" s="153"/>
      <c r="UYD59" s="153"/>
      <c r="UYE59" s="153"/>
      <c r="UYF59" s="153"/>
      <c r="UYG59" s="153"/>
      <c r="UYH59" s="153"/>
      <c r="UYI59" s="153"/>
      <c r="UYJ59" s="153"/>
      <c r="UYK59" s="153"/>
      <c r="UYL59" s="153"/>
      <c r="UYM59" s="153"/>
      <c r="UYN59" s="153"/>
      <c r="UYO59" s="153"/>
      <c r="UYP59" s="153"/>
      <c r="UYQ59" s="153"/>
      <c r="UYR59" s="153"/>
      <c r="UYS59" s="153"/>
      <c r="UYT59" s="153"/>
      <c r="UYU59" s="153"/>
      <c r="UYV59" s="153"/>
      <c r="UYW59" s="153"/>
      <c r="UYX59" s="153"/>
      <c r="UYY59" s="153"/>
      <c r="UYZ59" s="153"/>
      <c r="UZA59" s="153"/>
      <c r="UZB59" s="153"/>
      <c r="UZC59" s="153"/>
      <c r="UZD59" s="153"/>
      <c r="UZE59" s="153"/>
      <c r="UZF59" s="153"/>
      <c r="UZG59" s="153"/>
      <c r="UZH59" s="153"/>
      <c r="UZI59" s="153"/>
      <c r="UZJ59" s="153"/>
      <c r="UZK59" s="153"/>
      <c r="UZL59" s="153"/>
      <c r="UZM59" s="153"/>
      <c r="UZN59" s="153"/>
      <c r="UZO59" s="153"/>
      <c r="UZP59" s="153"/>
      <c r="UZQ59" s="153"/>
      <c r="UZR59" s="153"/>
      <c r="UZS59" s="153"/>
      <c r="UZT59" s="153"/>
      <c r="UZU59" s="153"/>
      <c r="UZV59" s="153"/>
      <c r="UZW59" s="153"/>
      <c r="UZX59" s="153"/>
      <c r="UZY59" s="153"/>
      <c r="UZZ59" s="153"/>
      <c r="VAA59" s="153"/>
      <c r="VAB59" s="153"/>
      <c r="VAC59" s="153"/>
      <c r="VAD59" s="153"/>
      <c r="VAE59" s="153"/>
      <c r="VAF59" s="153"/>
      <c r="VAG59" s="153"/>
      <c r="VAH59" s="153"/>
      <c r="VAI59" s="153"/>
      <c r="VAJ59" s="153"/>
      <c r="VAK59" s="153"/>
      <c r="VAL59" s="153"/>
      <c r="VAM59" s="153"/>
      <c r="VAN59" s="153"/>
      <c r="VAO59" s="153"/>
      <c r="VAP59" s="153"/>
      <c r="VAQ59" s="153"/>
      <c r="VAR59" s="153"/>
      <c r="VAS59" s="153"/>
      <c r="VAT59" s="153"/>
      <c r="VAU59" s="153"/>
      <c r="VAV59" s="153"/>
      <c r="VAW59" s="153"/>
      <c r="VAX59" s="153"/>
      <c r="VAY59" s="153"/>
      <c r="VAZ59" s="153"/>
      <c r="VBA59" s="153"/>
      <c r="VBB59" s="153"/>
      <c r="VBC59" s="153"/>
      <c r="VBD59" s="153"/>
      <c r="VBE59" s="153"/>
      <c r="VBF59" s="153"/>
      <c r="VBG59" s="153"/>
      <c r="VBH59" s="153"/>
      <c r="VBI59" s="153"/>
      <c r="VBJ59" s="153"/>
      <c r="VBK59" s="153"/>
      <c r="VBL59" s="153"/>
      <c r="VBM59" s="153"/>
      <c r="VBN59" s="153"/>
      <c r="VBO59" s="153"/>
      <c r="VBP59" s="153"/>
      <c r="VBQ59" s="153"/>
      <c r="VBR59" s="153"/>
      <c r="VBS59" s="153"/>
      <c r="VBT59" s="153"/>
      <c r="VBU59" s="153"/>
      <c r="VBV59" s="153"/>
      <c r="VBW59" s="153"/>
      <c r="VBX59" s="153"/>
      <c r="VBY59" s="153"/>
      <c r="VBZ59" s="153"/>
      <c r="VCA59" s="153"/>
      <c r="VCB59" s="153"/>
      <c r="VCC59" s="153"/>
      <c r="VCD59" s="153"/>
      <c r="VCE59" s="153"/>
      <c r="VCF59" s="153"/>
      <c r="VCG59" s="153"/>
      <c r="VCH59" s="153"/>
      <c r="VCI59" s="153"/>
      <c r="VCJ59" s="153"/>
      <c r="VCK59" s="153"/>
      <c r="VCL59" s="153"/>
      <c r="VCM59" s="153"/>
      <c r="VCN59" s="153"/>
      <c r="VCO59" s="153"/>
      <c r="VCP59" s="153"/>
      <c r="VCQ59" s="153"/>
      <c r="VCR59" s="153"/>
      <c r="VCS59" s="153"/>
      <c r="VCT59" s="153"/>
      <c r="VCU59" s="153"/>
      <c r="VCV59" s="153"/>
      <c r="VCW59" s="153"/>
      <c r="VCX59" s="153"/>
      <c r="VCY59" s="153"/>
      <c r="VCZ59" s="153"/>
      <c r="VDA59" s="153"/>
      <c r="VDB59" s="153"/>
      <c r="VDC59" s="153"/>
      <c r="VDD59" s="153"/>
      <c r="VDE59" s="153"/>
      <c r="VDF59" s="153"/>
      <c r="VDG59" s="153"/>
      <c r="VDH59" s="153"/>
      <c r="VDI59" s="153"/>
      <c r="VDJ59" s="153"/>
      <c r="VDK59" s="153"/>
      <c r="VDL59" s="153"/>
      <c r="VDM59" s="153"/>
      <c r="VDN59" s="153"/>
      <c r="VDO59" s="153"/>
      <c r="VDP59" s="153"/>
      <c r="VDQ59" s="153"/>
      <c r="VDR59" s="153"/>
      <c r="VDS59" s="153"/>
      <c r="VDT59" s="153"/>
      <c r="VDU59" s="153"/>
      <c r="VDV59" s="153"/>
      <c r="VDW59" s="153"/>
      <c r="VDX59" s="153"/>
      <c r="VDY59" s="153"/>
      <c r="VDZ59" s="153"/>
      <c r="VEA59" s="153"/>
      <c r="VEB59" s="153"/>
      <c r="VEC59" s="153"/>
      <c r="VED59" s="153"/>
      <c r="VEE59" s="153"/>
      <c r="VEF59" s="153"/>
      <c r="VEG59" s="153"/>
      <c r="VEH59" s="153"/>
      <c r="VEI59" s="153"/>
      <c r="VEJ59" s="153"/>
      <c r="VEK59" s="153"/>
      <c r="VEL59" s="153"/>
      <c r="VEM59" s="153"/>
      <c r="VEN59" s="153"/>
      <c r="VEO59" s="153"/>
      <c r="VEP59" s="153"/>
      <c r="VEQ59" s="153"/>
      <c r="VER59" s="153"/>
      <c r="VES59" s="153"/>
      <c r="VET59" s="153"/>
      <c r="VEU59" s="153"/>
      <c r="VEV59" s="153"/>
      <c r="VEW59" s="153"/>
      <c r="VEX59" s="153"/>
      <c r="VEY59" s="153"/>
      <c r="VEZ59" s="153"/>
      <c r="VFA59" s="153"/>
      <c r="VFB59" s="153"/>
      <c r="VFC59" s="153"/>
      <c r="VFD59" s="153"/>
      <c r="VFE59" s="153"/>
      <c r="VFF59" s="153"/>
      <c r="VFG59" s="153"/>
      <c r="VFH59" s="153"/>
      <c r="VFI59" s="153"/>
      <c r="VFJ59" s="153"/>
      <c r="VFK59" s="153"/>
      <c r="VFL59" s="153"/>
      <c r="VFM59" s="153"/>
      <c r="VFN59" s="153"/>
      <c r="VFO59" s="153"/>
      <c r="VFP59" s="153"/>
      <c r="VFQ59" s="153"/>
      <c r="VFR59" s="153"/>
      <c r="VFS59" s="153"/>
      <c r="VFT59" s="153"/>
      <c r="VFU59" s="153"/>
      <c r="VFV59" s="153"/>
      <c r="VFW59" s="153"/>
      <c r="VFX59" s="153"/>
      <c r="VFY59" s="153"/>
      <c r="VFZ59" s="153"/>
      <c r="VGA59" s="153"/>
      <c r="VGB59" s="153"/>
      <c r="VGC59" s="153"/>
      <c r="VGD59" s="153"/>
      <c r="VGE59" s="153"/>
      <c r="VGF59" s="153"/>
      <c r="VGG59" s="153"/>
      <c r="VGH59" s="153"/>
      <c r="VGI59" s="153"/>
      <c r="VGJ59" s="153"/>
      <c r="VGK59" s="153"/>
      <c r="VGL59" s="153"/>
      <c r="VGM59" s="153"/>
      <c r="VGN59" s="153"/>
      <c r="VGO59" s="153"/>
      <c r="VGP59" s="153"/>
      <c r="VGQ59" s="153"/>
      <c r="VGR59" s="153"/>
      <c r="VGS59" s="153"/>
      <c r="VGT59" s="153"/>
      <c r="VGU59" s="153"/>
      <c r="VGV59" s="153"/>
      <c r="VGW59" s="153"/>
      <c r="VGX59" s="153"/>
      <c r="VGY59" s="153"/>
      <c r="VGZ59" s="153"/>
      <c r="VHA59" s="153"/>
      <c r="VHB59" s="153"/>
      <c r="VHC59" s="153"/>
      <c r="VHD59" s="153"/>
      <c r="VHE59" s="153"/>
      <c r="VHF59" s="153"/>
      <c r="VHG59" s="153"/>
      <c r="VHH59" s="153"/>
      <c r="VHI59" s="153"/>
      <c r="VHJ59" s="153"/>
      <c r="VHK59" s="153"/>
      <c r="VHL59" s="153"/>
      <c r="VHM59" s="153"/>
      <c r="VHN59" s="153"/>
      <c r="VHO59" s="153"/>
      <c r="VHP59" s="153"/>
      <c r="VHQ59" s="153"/>
      <c r="VHR59" s="153"/>
      <c r="VHS59" s="153"/>
      <c r="VHT59" s="153"/>
      <c r="VHU59" s="153"/>
      <c r="VHV59" s="153"/>
      <c r="VHW59" s="153"/>
      <c r="VHX59" s="153"/>
      <c r="VHY59" s="153"/>
      <c r="VHZ59" s="153"/>
      <c r="VIA59" s="153"/>
      <c r="VIB59" s="153"/>
      <c r="VIC59" s="153"/>
      <c r="VID59" s="153"/>
      <c r="VIE59" s="153"/>
      <c r="VIF59" s="153"/>
      <c r="VIG59" s="153"/>
      <c r="VIH59" s="153"/>
      <c r="VII59" s="153"/>
      <c r="VIJ59" s="153"/>
      <c r="VIK59" s="153"/>
      <c r="VIL59" s="153"/>
      <c r="VIM59" s="153"/>
      <c r="VIN59" s="153"/>
      <c r="VIO59" s="153"/>
      <c r="VIP59" s="153"/>
      <c r="VIQ59" s="153"/>
      <c r="VIR59" s="153"/>
      <c r="VIS59" s="153"/>
      <c r="VIT59" s="153"/>
      <c r="VIU59" s="153"/>
      <c r="VIV59" s="153"/>
      <c r="VIW59" s="153"/>
      <c r="VIX59" s="153"/>
      <c r="VIY59" s="153"/>
      <c r="VIZ59" s="153"/>
      <c r="VJA59" s="153"/>
      <c r="VJB59" s="153"/>
      <c r="VJC59" s="153"/>
      <c r="VJD59" s="153"/>
      <c r="VJE59" s="153"/>
      <c r="VJF59" s="153"/>
      <c r="VJG59" s="153"/>
      <c r="VJH59" s="153"/>
      <c r="VJI59" s="153"/>
      <c r="VJJ59" s="153"/>
      <c r="VJK59" s="153"/>
      <c r="VJL59" s="153"/>
      <c r="VJM59" s="153"/>
      <c r="VJN59" s="153"/>
      <c r="VJO59" s="153"/>
      <c r="VJP59" s="153"/>
      <c r="VJQ59" s="153"/>
      <c r="VJR59" s="153"/>
      <c r="VJS59" s="153"/>
      <c r="VJT59" s="153"/>
      <c r="VJU59" s="153"/>
      <c r="VJV59" s="153"/>
      <c r="VJW59" s="153"/>
      <c r="VJX59" s="153"/>
      <c r="VJY59" s="153"/>
      <c r="VJZ59" s="153"/>
      <c r="VKA59" s="153"/>
      <c r="VKB59" s="153"/>
      <c r="VKC59" s="153"/>
      <c r="VKD59" s="153"/>
      <c r="VKE59" s="153"/>
      <c r="VKF59" s="153"/>
      <c r="VKG59" s="153"/>
      <c r="VKH59" s="153"/>
      <c r="VKI59" s="153"/>
      <c r="VKJ59" s="153"/>
      <c r="VKK59" s="153"/>
      <c r="VKL59" s="153"/>
      <c r="VKM59" s="153"/>
      <c r="VKN59" s="153"/>
      <c r="VKO59" s="153"/>
      <c r="VKP59" s="153"/>
      <c r="VKQ59" s="153"/>
      <c r="VKR59" s="153"/>
      <c r="VKS59" s="153"/>
      <c r="VKT59" s="153"/>
      <c r="VKU59" s="153"/>
      <c r="VKV59" s="153"/>
      <c r="VKW59" s="153"/>
      <c r="VKX59" s="153"/>
      <c r="VKY59" s="153"/>
      <c r="VKZ59" s="153"/>
      <c r="VLA59" s="153"/>
      <c r="VLB59" s="153"/>
      <c r="VLC59" s="153"/>
      <c r="VLD59" s="153"/>
      <c r="VLE59" s="153"/>
      <c r="VLF59" s="153"/>
      <c r="VLG59" s="153"/>
      <c r="VLH59" s="153"/>
      <c r="VLI59" s="153"/>
      <c r="VLJ59" s="153"/>
      <c r="VLK59" s="153"/>
      <c r="VLL59" s="153"/>
      <c r="VLM59" s="153"/>
      <c r="VLN59" s="153"/>
      <c r="VLO59" s="153"/>
      <c r="VLP59" s="153"/>
      <c r="VLQ59" s="153"/>
      <c r="VLR59" s="153"/>
      <c r="VLS59" s="153"/>
      <c r="VLT59" s="153"/>
      <c r="VLU59" s="153"/>
      <c r="VLV59" s="153"/>
      <c r="VLW59" s="153"/>
      <c r="VLX59" s="153"/>
      <c r="VLY59" s="153"/>
      <c r="VLZ59" s="153"/>
      <c r="VMA59" s="153"/>
      <c r="VMB59" s="153"/>
      <c r="VMC59" s="153"/>
      <c r="VMD59" s="153"/>
      <c r="VME59" s="153"/>
      <c r="VMF59" s="153"/>
      <c r="VMG59" s="153"/>
      <c r="VMH59" s="153"/>
      <c r="VMI59" s="153"/>
      <c r="VMJ59" s="153"/>
      <c r="VMK59" s="153"/>
      <c r="VML59" s="153"/>
      <c r="VMM59" s="153"/>
      <c r="VMN59" s="153"/>
      <c r="VMO59" s="153"/>
      <c r="VMP59" s="153"/>
      <c r="VMQ59" s="153"/>
      <c r="VMR59" s="153"/>
      <c r="VMS59" s="153"/>
      <c r="VMT59" s="153"/>
      <c r="VMU59" s="153"/>
      <c r="VMV59" s="153"/>
      <c r="VMW59" s="153"/>
      <c r="VMX59" s="153"/>
      <c r="VMY59" s="153"/>
      <c r="VMZ59" s="153"/>
      <c r="VNA59" s="153"/>
      <c r="VNB59" s="153"/>
      <c r="VNC59" s="153"/>
      <c r="VND59" s="153"/>
      <c r="VNE59" s="153"/>
      <c r="VNF59" s="153"/>
      <c r="VNG59" s="153"/>
      <c r="VNH59" s="153"/>
      <c r="VNI59" s="153"/>
      <c r="VNJ59" s="153"/>
      <c r="VNK59" s="153"/>
      <c r="VNL59" s="153"/>
      <c r="VNM59" s="153"/>
      <c r="VNN59" s="153"/>
      <c r="VNO59" s="153"/>
      <c r="VNP59" s="153"/>
      <c r="VNQ59" s="153"/>
      <c r="VNR59" s="153"/>
      <c r="VNS59" s="153"/>
      <c r="VNT59" s="153"/>
      <c r="VNU59" s="153"/>
      <c r="VNV59" s="153"/>
      <c r="VNW59" s="153"/>
      <c r="VNX59" s="153"/>
      <c r="VNY59" s="153"/>
      <c r="VNZ59" s="153"/>
      <c r="VOA59" s="153"/>
      <c r="VOB59" s="153"/>
      <c r="VOC59" s="153"/>
      <c r="VOD59" s="153"/>
      <c r="VOE59" s="153"/>
      <c r="VOF59" s="153"/>
      <c r="VOG59" s="153"/>
      <c r="VOH59" s="153"/>
      <c r="VOI59" s="153"/>
      <c r="VOJ59" s="153"/>
      <c r="VOK59" s="153"/>
      <c r="VOL59" s="153"/>
      <c r="VOM59" s="153"/>
      <c r="VON59" s="153"/>
      <c r="VOO59" s="153"/>
      <c r="VOP59" s="153"/>
      <c r="VOQ59" s="153"/>
      <c r="VOR59" s="153"/>
      <c r="VOS59" s="153"/>
      <c r="VOT59" s="153"/>
      <c r="VOU59" s="153"/>
      <c r="VOV59" s="153"/>
      <c r="VOW59" s="153"/>
      <c r="VOX59" s="153"/>
      <c r="VOY59" s="153"/>
      <c r="VOZ59" s="153"/>
      <c r="VPA59" s="153"/>
      <c r="VPB59" s="153"/>
      <c r="VPC59" s="153"/>
      <c r="VPD59" s="153"/>
      <c r="VPE59" s="153"/>
      <c r="VPF59" s="153"/>
      <c r="VPG59" s="153"/>
      <c r="VPH59" s="153"/>
      <c r="VPI59" s="153"/>
      <c r="VPJ59" s="153"/>
      <c r="VPK59" s="153"/>
      <c r="VPL59" s="153"/>
      <c r="VPM59" s="153"/>
      <c r="VPN59" s="153"/>
      <c r="VPO59" s="153"/>
      <c r="VPP59" s="153"/>
      <c r="VPQ59" s="153"/>
      <c r="VPR59" s="153"/>
      <c r="VPS59" s="153"/>
      <c r="VPT59" s="153"/>
      <c r="VPU59" s="153"/>
      <c r="VPV59" s="153"/>
      <c r="VPW59" s="153"/>
      <c r="VPX59" s="153"/>
      <c r="VPY59" s="153"/>
      <c r="VPZ59" s="153"/>
      <c r="VQA59" s="153"/>
      <c r="VQB59" s="153"/>
      <c r="VQC59" s="153"/>
      <c r="VQD59" s="153"/>
      <c r="VQE59" s="153"/>
      <c r="VQF59" s="153"/>
      <c r="VQG59" s="153"/>
      <c r="VQH59" s="153"/>
      <c r="VQI59" s="153"/>
      <c r="VQJ59" s="153"/>
      <c r="VQK59" s="153"/>
      <c r="VQL59" s="153"/>
      <c r="VQM59" s="153"/>
      <c r="VQN59" s="153"/>
      <c r="VQO59" s="153"/>
      <c r="VQP59" s="153"/>
      <c r="VQQ59" s="153"/>
      <c r="VQR59" s="153"/>
      <c r="VQS59" s="153"/>
      <c r="VQT59" s="153"/>
      <c r="VQU59" s="153"/>
      <c r="VQV59" s="153"/>
      <c r="VQW59" s="153"/>
      <c r="VQX59" s="153"/>
      <c r="VQY59" s="153"/>
      <c r="VQZ59" s="153"/>
      <c r="VRA59" s="153"/>
      <c r="VRB59" s="153"/>
      <c r="VRC59" s="153"/>
      <c r="VRD59" s="153"/>
      <c r="VRE59" s="153"/>
      <c r="VRF59" s="153"/>
      <c r="VRG59" s="153"/>
      <c r="VRH59" s="153"/>
      <c r="VRI59" s="153"/>
      <c r="VRJ59" s="153"/>
      <c r="VRK59" s="153"/>
      <c r="VRL59" s="153"/>
      <c r="VRM59" s="153"/>
      <c r="VRN59" s="153"/>
      <c r="VRO59" s="153"/>
      <c r="VRP59" s="153"/>
      <c r="VRQ59" s="153"/>
      <c r="VRR59" s="153"/>
      <c r="VRS59" s="153"/>
      <c r="VRT59" s="153"/>
      <c r="VRU59" s="153"/>
      <c r="VRV59" s="153"/>
      <c r="VRW59" s="153"/>
      <c r="VRX59" s="153"/>
      <c r="VRY59" s="153"/>
      <c r="VRZ59" s="153"/>
      <c r="VSA59" s="153"/>
      <c r="VSB59" s="153"/>
      <c r="VSC59" s="153"/>
      <c r="VSD59" s="153"/>
      <c r="VSE59" s="153"/>
      <c r="VSF59" s="153"/>
      <c r="VSG59" s="153"/>
      <c r="VSH59" s="153"/>
      <c r="VSI59" s="153"/>
      <c r="VSJ59" s="153"/>
      <c r="VSK59" s="153"/>
      <c r="VSL59" s="153"/>
      <c r="VSM59" s="153"/>
      <c r="VSN59" s="153"/>
      <c r="VSO59" s="153"/>
      <c r="VSP59" s="153"/>
      <c r="VSQ59" s="153"/>
      <c r="VSR59" s="153"/>
      <c r="VSS59" s="153"/>
      <c r="VST59" s="153"/>
      <c r="VSU59" s="153"/>
      <c r="VSV59" s="153"/>
      <c r="VSW59" s="153"/>
      <c r="VSX59" s="153"/>
      <c r="VSY59" s="153"/>
      <c r="VSZ59" s="153"/>
      <c r="VTA59" s="153"/>
      <c r="VTB59" s="153"/>
      <c r="VTC59" s="153"/>
      <c r="VTD59" s="153"/>
      <c r="VTE59" s="153"/>
      <c r="VTF59" s="153"/>
      <c r="VTG59" s="153"/>
      <c r="VTH59" s="153"/>
      <c r="VTI59" s="153"/>
      <c r="VTJ59" s="153"/>
      <c r="VTK59" s="153"/>
      <c r="VTL59" s="153"/>
      <c r="VTM59" s="153"/>
      <c r="VTN59" s="153"/>
      <c r="VTO59" s="153"/>
      <c r="VTP59" s="153"/>
      <c r="VTQ59" s="153"/>
      <c r="VTR59" s="153"/>
      <c r="VTS59" s="153"/>
      <c r="VTT59" s="153"/>
      <c r="VTU59" s="153"/>
      <c r="VTV59" s="153"/>
      <c r="VTW59" s="153"/>
      <c r="VTX59" s="153"/>
      <c r="VTY59" s="153"/>
      <c r="VTZ59" s="153"/>
      <c r="VUA59" s="153"/>
      <c r="VUB59" s="153"/>
      <c r="VUC59" s="153"/>
      <c r="VUD59" s="153"/>
      <c r="VUE59" s="153"/>
      <c r="VUF59" s="153"/>
      <c r="VUG59" s="153"/>
      <c r="VUH59" s="153"/>
      <c r="VUI59" s="153"/>
      <c r="VUJ59" s="153"/>
      <c r="VUK59" s="153"/>
      <c r="VUL59" s="153"/>
      <c r="VUM59" s="153"/>
      <c r="VUN59" s="153"/>
      <c r="VUO59" s="153"/>
      <c r="VUP59" s="153"/>
      <c r="VUQ59" s="153"/>
      <c r="VUR59" s="153"/>
      <c r="VUS59" s="153"/>
      <c r="VUT59" s="153"/>
      <c r="VUU59" s="153"/>
      <c r="VUV59" s="153"/>
      <c r="VUW59" s="153"/>
      <c r="VUX59" s="153"/>
      <c r="VUY59" s="153"/>
      <c r="VUZ59" s="153"/>
      <c r="VVA59" s="153"/>
      <c r="VVB59" s="153"/>
      <c r="VVC59" s="153"/>
      <c r="VVD59" s="153"/>
      <c r="VVE59" s="153"/>
      <c r="VVF59" s="153"/>
      <c r="VVG59" s="153"/>
      <c r="VVH59" s="153"/>
      <c r="VVI59" s="153"/>
      <c r="VVJ59" s="153"/>
      <c r="VVK59" s="153"/>
      <c r="VVL59" s="153"/>
      <c r="VVM59" s="153"/>
      <c r="VVN59" s="153"/>
      <c r="VVO59" s="153"/>
      <c r="VVP59" s="153"/>
      <c r="VVQ59" s="153"/>
      <c r="VVR59" s="153"/>
      <c r="VVS59" s="153"/>
      <c r="VVT59" s="153"/>
      <c r="VVU59" s="153"/>
      <c r="VVV59" s="153"/>
      <c r="VVW59" s="153"/>
      <c r="VVX59" s="153"/>
      <c r="VVY59" s="153"/>
      <c r="VVZ59" s="153"/>
      <c r="VWA59" s="153"/>
      <c r="VWB59" s="153"/>
      <c r="VWC59" s="153"/>
      <c r="VWD59" s="153"/>
      <c r="VWE59" s="153"/>
      <c r="VWF59" s="153"/>
      <c r="VWG59" s="153"/>
      <c r="VWH59" s="153"/>
      <c r="VWI59" s="153"/>
      <c r="VWJ59" s="153"/>
      <c r="VWK59" s="153"/>
      <c r="VWL59" s="153"/>
      <c r="VWM59" s="153"/>
      <c r="VWN59" s="153"/>
      <c r="VWO59" s="153"/>
      <c r="VWP59" s="153"/>
      <c r="VWQ59" s="153"/>
      <c r="VWR59" s="153"/>
      <c r="VWS59" s="153"/>
      <c r="VWT59" s="153"/>
      <c r="VWU59" s="153"/>
      <c r="VWV59" s="153"/>
      <c r="VWW59" s="153"/>
      <c r="VWX59" s="153"/>
      <c r="VWY59" s="153"/>
      <c r="VWZ59" s="153"/>
      <c r="VXA59" s="153"/>
      <c r="VXB59" s="153"/>
      <c r="VXC59" s="153"/>
      <c r="VXD59" s="153"/>
      <c r="VXE59" s="153"/>
      <c r="VXF59" s="153"/>
      <c r="VXG59" s="153"/>
      <c r="VXH59" s="153"/>
      <c r="VXI59" s="153"/>
      <c r="VXJ59" s="153"/>
      <c r="VXK59" s="153"/>
      <c r="VXL59" s="153"/>
      <c r="VXM59" s="153"/>
      <c r="VXN59" s="153"/>
      <c r="VXO59" s="153"/>
      <c r="VXP59" s="153"/>
      <c r="VXQ59" s="153"/>
      <c r="VXR59" s="153"/>
      <c r="VXS59" s="153"/>
      <c r="VXT59" s="153"/>
      <c r="VXU59" s="153"/>
      <c r="VXV59" s="153"/>
      <c r="VXW59" s="153"/>
      <c r="VXX59" s="153"/>
      <c r="VXY59" s="153"/>
      <c r="VXZ59" s="153"/>
      <c r="VYA59" s="153"/>
      <c r="VYB59" s="153"/>
      <c r="VYC59" s="153"/>
      <c r="VYD59" s="153"/>
      <c r="VYE59" s="153"/>
      <c r="VYF59" s="153"/>
      <c r="VYG59" s="153"/>
      <c r="VYH59" s="153"/>
      <c r="VYI59" s="153"/>
      <c r="VYJ59" s="153"/>
      <c r="VYK59" s="153"/>
      <c r="VYL59" s="153"/>
      <c r="VYM59" s="153"/>
      <c r="VYN59" s="153"/>
      <c r="VYO59" s="153"/>
      <c r="VYP59" s="153"/>
      <c r="VYQ59" s="153"/>
      <c r="VYR59" s="153"/>
      <c r="VYS59" s="153"/>
      <c r="VYT59" s="153"/>
      <c r="VYU59" s="153"/>
      <c r="VYV59" s="153"/>
      <c r="VYW59" s="153"/>
      <c r="VYX59" s="153"/>
      <c r="VYY59" s="153"/>
      <c r="VYZ59" s="153"/>
      <c r="VZA59" s="153"/>
      <c r="VZB59" s="153"/>
      <c r="VZC59" s="153"/>
      <c r="VZD59" s="153"/>
      <c r="VZE59" s="153"/>
      <c r="VZF59" s="153"/>
      <c r="VZG59" s="153"/>
      <c r="VZH59" s="153"/>
      <c r="VZI59" s="153"/>
      <c r="VZJ59" s="153"/>
      <c r="VZK59" s="153"/>
      <c r="VZL59" s="153"/>
      <c r="VZM59" s="153"/>
      <c r="VZN59" s="153"/>
      <c r="VZO59" s="153"/>
      <c r="VZP59" s="153"/>
      <c r="VZQ59" s="153"/>
      <c r="VZR59" s="153"/>
      <c r="VZS59" s="153"/>
      <c r="VZT59" s="153"/>
      <c r="VZU59" s="153"/>
      <c r="VZV59" s="153"/>
      <c r="VZW59" s="153"/>
      <c r="VZX59" s="153"/>
      <c r="VZY59" s="153"/>
      <c r="VZZ59" s="153"/>
      <c r="WAA59" s="153"/>
      <c r="WAB59" s="153"/>
      <c r="WAC59" s="153"/>
      <c r="WAD59" s="153"/>
      <c r="WAE59" s="153"/>
      <c r="WAF59" s="153"/>
      <c r="WAG59" s="153"/>
      <c r="WAH59" s="153"/>
      <c r="WAI59" s="153"/>
      <c r="WAJ59" s="153"/>
      <c r="WAK59" s="153"/>
      <c r="WAL59" s="153"/>
      <c r="WAM59" s="153"/>
      <c r="WAN59" s="153"/>
      <c r="WAO59" s="153"/>
      <c r="WAP59" s="153"/>
      <c r="WAQ59" s="153"/>
      <c r="WAR59" s="153"/>
      <c r="WAS59" s="153"/>
      <c r="WAT59" s="153"/>
      <c r="WAU59" s="153"/>
      <c r="WAV59" s="153"/>
      <c r="WAW59" s="153"/>
      <c r="WAX59" s="153"/>
      <c r="WAY59" s="153"/>
      <c r="WAZ59" s="153"/>
      <c r="WBA59" s="153"/>
      <c r="WBB59" s="153"/>
      <c r="WBC59" s="153"/>
      <c r="WBD59" s="153"/>
      <c r="WBE59" s="153"/>
      <c r="WBF59" s="153"/>
      <c r="WBG59" s="153"/>
      <c r="WBH59" s="153"/>
      <c r="WBI59" s="153"/>
      <c r="WBJ59" s="153"/>
      <c r="WBK59" s="153"/>
      <c r="WBL59" s="153"/>
      <c r="WBM59" s="153"/>
      <c r="WBN59" s="153"/>
      <c r="WBO59" s="153"/>
      <c r="WBP59" s="153"/>
      <c r="WBQ59" s="153"/>
      <c r="WBR59" s="153"/>
      <c r="WBS59" s="153"/>
      <c r="WBT59" s="153"/>
      <c r="WBU59" s="153"/>
      <c r="WBV59" s="153"/>
      <c r="WBW59" s="153"/>
      <c r="WBX59" s="153"/>
      <c r="WBY59" s="153"/>
      <c r="WBZ59" s="153"/>
      <c r="WCA59" s="153"/>
      <c r="WCB59" s="153"/>
      <c r="WCC59" s="153"/>
      <c r="WCD59" s="153"/>
      <c r="WCE59" s="153"/>
      <c r="WCF59" s="153"/>
      <c r="WCG59" s="153"/>
      <c r="WCH59" s="153"/>
      <c r="WCI59" s="153"/>
      <c r="WCJ59" s="153"/>
      <c r="WCK59" s="153"/>
      <c r="WCL59" s="153"/>
      <c r="WCM59" s="153"/>
      <c r="WCN59" s="153"/>
      <c r="WCO59" s="153"/>
      <c r="WCP59" s="153"/>
      <c r="WCQ59" s="153"/>
      <c r="WCR59" s="153"/>
      <c r="WCS59" s="153"/>
      <c r="WCT59" s="153"/>
      <c r="WCU59" s="153"/>
      <c r="WCV59" s="153"/>
      <c r="WCW59" s="153"/>
      <c r="WCX59" s="153"/>
      <c r="WCY59" s="153"/>
      <c r="WCZ59" s="153"/>
      <c r="WDA59" s="153"/>
      <c r="WDB59" s="153"/>
      <c r="WDC59" s="153"/>
      <c r="WDD59" s="153"/>
      <c r="WDE59" s="153"/>
      <c r="WDF59" s="153"/>
      <c r="WDG59" s="153"/>
      <c r="WDH59" s="153"/>
      <c r="WDI59" s="153"/>
      <c r="WDJ59" s="153"/>
      <c r="WDK59" s="153"/>
      <c r="WDL59" s="153"/>
      <c r="WDM59" s="153"/>
      <c r="WDN59" s="153"/>
      <c r="WDO59" s="153"/>
      <c r="WDP59" s="153"/>
      <c r="WDQ59" s="153"/>
      <c r="WDR59" s="153"/>
      <c r="WDS59" s="153"/>
      <c r="WDT59" s="153"/>
      <c r="WDU59" s="153"/>
      <c r="WDV59" s="153"/>
      <c r="WDW59" s="153"/>
      <c r="WDX59" s="153"/>
      <c r="WDY59" s="153"/>
      <c r="WDZ59" s="153"/>
      <c r="WEA59" s="153"/>
      <c r="WEB59" s="153"/>
      <c r="WEC59" s="153"/>
      <c r="WED59" s="153"/>
      <c r="WEE59" s="153"/>
      <c r="WEF59" s="153"/>
      <c r="WEG59" s="153"/>
      <c r="WEH59" s="153"/>
      <c r="WEI59" s="153"/>
      <c r="WEJ59" s="153"/>
      <c r="WEK59" s="153"/>
      <c r="WEL59" s="153"/>
      <c r="WEM59" s="153"/>
      <c r="WEN59" s="153"/>
      <c r="WEO59" s="153"/>
      <c r="WEP59" s="153"/>
      <c r="WEQ59" s="153"/>
      <c r="WER59" s="153"/>
      <c r="WES59" s="153"/>
      <c r="WET59" s="153"/>
      <c r="WEU59" s="153"/>
      <c r="WEV59" s="153"/>
      <c r="WEW59" s="153"/>
      <c r="WEX59" s="153"/>
      <c r="WEY59" s="153"/>
      <c r="WEZ59" s="153"/>
      <c r="WFA59" s="153"/>
      <c r="WFB59" s="153"/>
      <c r="WFC59" s="153"/>
      <c r="WFD59" s="153"/>
      <c r="WFE59" s="153"/>
      <c r="WFF59" s="153"/>
      <c r="WFG59" s="153"/>
      <c r="WFH59" s="153"/>
      <c r="WFI59" s="153"/>
      <c r="WFJ59" s="153"/>
      <c r="WFK59" s="153"/>
      <c r="WFL59" s="153"/>
      <c r="WFM59" s="153"/>
      <c r="WFN59" s="153"/>
      <c r="WFO59" s="153"/>
      <c r="WFP59" s="153"/>
      <c r="WFQ59" s="153"/>
      <c r="WFR59" s="153"/>
      <c r="WFS59" s="153"/>
      <c r="WFT59" s="153"/>
      <c r="WFU59" s="153"/>
      <c r="WFV59" s="153"/>
      <c r="WFW59" s="153"/>
      <c r="WFX59" s="153"/>
      <c r="WFY59" s="153"/>
      <c r="WFZ59" s="153"/>
      <c r="WGA59" s="153"/>
      <c r="WGB59" s="153"/>
      <c r="WGC59" s="153"/>
      <c r="WGD59" s="153"/>
      <c r="WGE59" s="153"/>
      <c r="WGF59" s="153"/>
      <c r="WGG59" s="153"/>
      <c r="WGH59" s="153"/>
      <c r="WGI59" s="153"/>
      <c r="WGJ59" s="153"/>
      <c r="WGK59" s="153"/>
      <c r="WGL59" s="153"/>
      <c r="WGM59" s="153"/>
      <c r="WGN59" s="153"/>
      <c r="WGO59" s="153"/>
      <c r="WGP59" s="153"/>
      <c r="WGQ59" s="153"/>
      <c r="WGR59" s="153"/>
      <c r="WGS59" s="153"/>
      <c r="WGT59" s="153"/>
      <c r="WGU59" s="153"/>
      <c r="WGV59" s="153"/>
      <c r="WGW59" s="153"/>
      <c r="WGX59" s="153"/>
      <c r="WGY59" s="153"/>
      <c r="WGZ59" s="153"/>
      <c r="WHA59" s="153"/>
      <c r="WHB59" s="153"/>
      <c r="WHC59" s="153"/>
      <c r="WHD59" s="153"/>
      <c r="WHE59" s="153"/>
      <c r="WHF59" s="153"/>
      <c r="WHG59" s="153"/>
      <c r="WHH59" s="153"/>
      <c r="WHI59" s="153"/>
      <c r="WHJ59" s="153"/>
      <c r="WHK59" s="153"/>
      <c r="WHL59" s="153"/>
      <c r="WHM59" s="153"/>
      <c r="WHN59" s="153"/>
      <c r="WHO59" s="153"/>
      <c r="WHP59" s="153"/>
      <c r="WHQ59" s="153"/>
      <c r="WHR59" s="153"/>
      <c r="WHS59" s="153"/>
      <c r="WHT59" s="153"/>
      <c r="WHU59" s="153"/>
      <c r="WHV59" s="153"/>
      <c r="WHW59" s="153"/>
      <c r="WHX59" s="153"/>
      <c r="WHY59" s="153"/>
      <c r="WHZ59" s="153"/>
      <c r="WIA59" s="153"/>
      <c r="WIB59" s="153"/>
      <c r="WIC59" s="153"/>
      <c r="WID59" s="153"/>
      <c r="WIE59" s="153"/>
      <c r="WIF59" s="153"/>
      <c r="WIG59" s="153"/>
      <c r="WIH59" s="153"/>
      <c r="WII59" s="153"/>
      <c r="WIJ59" s="153"/>
      <c r="WIK59" s="153"/>
      <c r="WIL59" s="153"/>
      <c r="WIM59" s="153"/>
      <c r="WIN59" s="153"/>
      <c r="WIO59" s="153"/>
      <c r="WIP59" s="153"/>
      <c r="WIQ59" s="153"/>
      <c r="WIR59" s="153"/>
      <c r="WIS59" s="153"/>
      <c r="WIT59" s="153"/>
      <c r="WIU59" s="153"/>
      <c r="WIV59" s="153"/>
      <c r="WIW59" s="153"/>
      <c r="WIX59" s="153"/>
      <c r="WIY59" s="153"/>
      <c r="WIZ59" s="153"/>
      <c r="WJA59" s="153"/>
      <c r="WJB59" s="153"/>
      <c r="WJC59" s="153"/>
      <c r="WJD59" s="153"/>
      <c r="WJE59" s="153"/>
      <c r="WJF59" s="153"/>
      <c r="WJG59" s="153"/>
      <c r="WJH59" s="153"/>
      <c r="WJI59" s="153"/>
      <c r="WJJ59" s="153"/>
      <c r="WJK59" s="153"/>
      <c r="WJL59" s="153"/>
      <c r="WJM59" s="153"/>
      <c r="WJN59" s="153"/>
      <c r="WJO59" s="153"/>
      <c r="WJP59" s="153"/>
      <c r="WJQ59" s="153"/>
      <c r="WJR59" s="153"/>
      <c r="WJS59" s="153"/>
      <c r="WJT59" s="153"/>
      <c r="WJU59" s="153"/>
      <c r="WJV59" s="153"/>
      <c r="WJW59" s="153"/>
      <c r="WJX59" s="153"/>
      <c r="WJY59" s="153"/>
      <c r="WJZ59" s="153"/>
      <c r="WKA59" s="153"/>
      <c r="WKB59" s="153"/>
      <c r="WKC59" s="153"/>
      <c r="WKD59" s="153"/>
      <c r="WKE59" s="153"/>
      <c r="WKF59" s="153"/>
      <c r="WKG59" s="153"/>
      <c r="WKH59" s="153"/>
      <c r="WKI59" s="153"/>
      <c r="WKJ59" s="153"/>
      <c r="WKK59" s="153"/>
      <c r="WKL59" s="153"/>
      <c r="WKM59" s="153"/>
      <c r="WKN59" s="153"/>
      <c r="WKO59" s="153"/>
      <c r="WKP59" s="153"/>
      <c r="WKQ59" s="153"/>
      <c r="WKR59" s="153"/>
      <c r="WKS59" s="153"/>
      <c r="WKT59" s="153"/>
      <c r="WKU59" s="153"/>
      <c r="WKV59" s="153"/>
      <c r="WKW59" s="153"/>
      <c r="WKX59" s="153"/>
      <c r="WKY59" s="153"/>
      <c r="WKZ59" s="153"/>
      <c r="WLA59" s="153"/>
      <c r="WLB59" s="153"/>
      <c r="WLC59" s="153"/>
      <c r="WLD59" s="153"/>
      <c r="WLE59" s="153"/>
      <c r="WLF59" s="153"/>
      <c r="WLG59" s="153"/>
      <c r="WLH59" s="153"/>
      <c r="WLI59" s="153"/>
      <c r="WLJ59" s="153"/>
      <c r="WLK59" s="153"/>
      <c r="WLL59" s="153"/>
      <c r="WLM59" s="153"/>
      <c r="WLN59" s="153"/>
      <c r="WLO59" s="153"/>
      <c r="WLP59" s="153"/>
      <c r="WLQ59" s="153"/>
      <c r="WLR59" s="153"/>
      <c r="WLS59" s="153"/>
      <c r="WLT59" s="153"/>
      <c r="WLU59" s="153"/>
      <c r="WLV59" s="153"/>
      <c r="WLW59" s="153"/>
      <c r="WLX59" s="153"/>
      <c r="WLY59" s="153"/>
      <c r="WLZ59" s="153"/>
      <c r="WMA59" s="153"/>
      <c r="WMB59" s="153"/>
      <c r="WMC59" s="153"/>
      <c r="WMD59" s="153"/>
      <c r="WME59" s="153"/>
      <c r="WMF59" s="153"/>
      <c r="WMG59" s="153"/>
      <c r="WMH59" s="153"/>
      <c r="WMI59" s="153"/>
      <c r="WMJ59" s="153"/>
      <c r="WMK59" s="153"/>
      <c r="WML59" s="153"/>
      <c r="WMM59" s="153"/>
      <c r="WMN59" s="153"/>
      <c r="WMO59" s="153"/>
      <c r="WMP59" s="153"/>
      <c r="WMQ59" s="153"/>
      <c r="WMR59" s="153"/>
      <c r="WMS59" s="153"/>
      <c r="WMT59" s="153"/>
      <c r="WMU59" s="153"/>
      <c r="WMV59" s="153"/>
      <c r="WMW59" s="153"/>
      <c r="WMX59" s="153"/>
      <c r="WMY59" s="153"/>
      <c r="WMZ59" s="153"/>
      <c r="WNA59" s="153"/>
      <c r="WNB59" s="153"/>
      <c r="WNC59" s="153"/>
      <c r="WND59" s="153"/>
      <c r="WNE59" s="153"/>
      <c r="WNF59" s="153"/>
      <c r="WNG59" s="153"/>
      <c r="WNH59" s="153"/>
      <c r="WNI59" s="153"/>
      <c r="WNJ59" s="153"/>
      <c r="WNK59" s="153"/>
      <c r="WNL59" s="153"/>
      <c r="WNM59" s="153"/>
      <c r="WNN59" s="153"/>
      <c r="WNO59" s="153"/>
      <c r="WNP59" s="153"/>
      <c r="WNQ59" s="153"/>
      <c r="WNR59" s="153"/>
      <c r="WNS59" s="153"/>
      <c r="WNT59" s="153"/>
      <c r="WNU59" s="153"/>
      <c r="WNV59" s="153"/>
      <c r="WNW59" s="153"/>
      <c r="WNX59" s="153"/>
      <c r="WNY59" s="153"/>
      <c r="WNZ59" s="153"/>
      <c r="WOA59" s="153"/>
      <c r="WOB59" s="153"/>
      <c r="WOC59" s="153"/>
      <c r="WOD59" s="153"/>
      <c r="WOE59" s="153"/>
      <c r="WOF59" s="153"/>
      <c r="WOG59" s="153"/>
      <c r="WOH59" s="153"/>
      <c r="WOI59" s="153"/>
      <c r="WOJ59" s="153"/>
      <c r="WOK59" s="153"/>
      <c r="WOL59" s="153"/>
      <c r="WOM59" s="153"/>
      <c r="WON59" s="153"/>
      <c r="WOO59" s="153"/>
      <c r="WOP59" s="153"/>
      <c r="WOQ59" s="153"/>
      <c r="WOR59" s="153"/>
      <c r="WOS59" s="153"/>
      <c r="WOT59" s="153"/>
      <c r="WOU59" s="153"/>
      <c r="WOV59" s="153"/>
      <c r="WOW59" s="153"/>
      <c r="WOX59" s="153"/>
      <c r="WOY59" s="153"/>
      <c r="WOZ59" s="153"/>
      <c r="WPA59" s="153"/>
      <c r="WPB59" s="153"/>
      <c r="WPC59" s="153"/>
      <c r="WPD59" s="153"/>
      <c r="WPE59" s="153"/>
      <c r="WPF59" s="153"/>
      <c r="WPG59" s="153"/>
      <c r="WPH59" s="153"/>
      <c r="WPI59" s="153"/>
      <c r="WPJ59" s="153"/>
      <c r="WPK59" s="153"/>
      <c r="WPL59" s="153"/>
      <c r="WPM59" s="153"/>
      <c r="WPN59" s="153"/>
      <c r="WPO59" s="153"/>
      <c r="WPP59" s="153"/>
      <c r="WPQ59" s="153"/>
      <c r="WPR59" s="153"/>
      <c r="WPS59" s="153"/>
      <c r="WPT59" s="153"/>
      <c r="WPU59" s="153"/>
      <c r="WPV59" s="153"/>
      <c r="WPW59" s="153"/>
      <c r="WPX59" s="153"/>
      <c r="WPY59" s="153"/>
      <c r="WPZ59" s="153"/>
      <c r="WQA59" s="153"/>
      <c r="WQB59" s="153"/>
      <c r="WQC59" s="153"/>
      <c r="WQD59" s="153"/>
      <c r="WQE59" s="153"/>
      <c r="WQF59" s="153"/>
      <c r="WQG59" s="153"/>
      <c r="WQH59" s="153"/>
      <c r="WQI59" s="153"/>
      <c r="WQJ59" s="153"/>
      <c r="WQK59" s="153"/>
      <c r="WQL59" s="153"/>
      <c r="WQM59" s="153"/>
      <c r="WQN59" s="153"/>
      <c r="WQO59" s="153"/>
      <c r="WQP59" s="153"/>
      <c r="WQQ59" s="153"/>
      <c r="WQR59" s="153"/>
      <c r="WQS59" s="153"/>
      <c r="WQT59" s="153"/>
      <c r="WQU59" s="153"/>
      <c r="WQV59" s="153"/>
      <c r="WQW59" s="153"/>
      <c r="WQX59" s="153"/>
      <c r="WQY59" s="153"/>
      <c r="WQZ59" s="153"/>
      <c r="WRA59" s="153"/>
      <c r="WRB59" s="153"/>
      <c r="WRC59" s="153"/>
      <c r="WRD59" s="153"/>
      <c r="WRE59" s="153"/>
      <c r="WRF59" s="153"/>
      <c r="WRG59" s="153"/>
      <c r="WRH59" s="153"/>
      <c r="WRI59" s="153"/>
      <c r="WRJ59" s="153"/>
      <c r="WRK59" s="153"/>
      <c r="WRL59" s="153"/>
      <c r="WRM59" s="153"/>
      <c r="WRN59" s="153"/>
      <c r="WRO59" s="153"/>
      <c r="WRP59" s="153"/>
      <c r="WRQ59" s="153"/>
      <c r="WRR59" s="153"/>
      <c r="WRS59" s="153"/>
      <c r="WRT59" s="153"/>
      <c r="WRU59" s="153"/>
      <c r="WRV59" s="153"/>
      <c r="WRW59" s="153"/>
      <c r="WRX59" s="153"/>
      <c r="WRY59" s="153"/>
      <c r="WRZ59" s="153"/>
      <c r="WSA59" s="153"/>
      <c r="WSB59" s="153"/>
      <c r="WSC59" s="153"/>
      <c r="WSD59" s="153"/>
      <c r="WSE59" s="153"/>
      <c r="WSF59" s="153"/>
      <c r="WSG59" s="153"/>
      <c r="WSH59" s="153"/>
      <c r="WSI59" s="153"/>
      <c r="WSJ59" s="153"/>
      <c r="WSK59" s="153"/>
      <c r="WSL59" s="153"/>
      <c r="WSM59" s="153"/>
      <c r="WSN59" s="153"/>
      <c r="WSO59" s="153"/>
      <c r="WSP59" s="153"/>
      <c r="WSQ59" s="153"/>
      <c r="WSR59" s="153"/>
      <c r="WSS59" s="153"/>
      <c r="WST59" s="153"/>
      <c r="WSU59" s="153"/>
      <c r="WSV59" s="153"/>
      <c r="WSW59" s="153"/>
      <c r="WSX59" s="153"/>
      <c r="WSY59" s="153"/>
      <c r="WSZ59" s="153"/>
      <c r="WTA59" s="153"/>
      <c r="WTB59" s="153"/>
      <c r="WTC59" s="153"/>
      <c r="WTD59" s="153"/>
      <c r="WTE59" s="153"/>
      <c r="WTF59" s="153"/>
      <c r="WTG59" s="153"/>
      <c r="WTH59" s="153"/>
      <c r="WTI59" s="153"/>
      <c r="WTJ59" s="153"/>
      <c r="WTK59" s="153"/>
      <c r="WTL59" s="153"/>
      <c r="WTM59" s="153"/>
      <c r="WTN59" s="153"/>
      <c r="WTO59" s="153"/>
      <c r="WTP59" s="153"/>
      <c r="WTQ59" s="153"/>
      <c r="WTR59" s="153"/>
      <c r="WTS59" s="153"/>
      <c r="WTT59" s="153"/>
      <c r="WTU59" s="153"/>
      <c r="WTV59" s="153"/>
      <c r="WTW59" s="153"/>
      <c r="WTX59" s="153"/>
      <c r="WTY59" s="153"/>
      <c r="WTZ59" s="153"/>
      <c r="WUA59" s="153"/>
      <c r="WUB59" s="153"/>
      <c r="WUC59" s="153"/>
      <c r="WUD59" s="153"/>
      <c r="WUE59" s="153"/>
      <c r="WUF59" s="153"/>
      <c r="WUG59" s="153"/>
      <c r="WUH59" s="153"/>
      <c r="WUI59" s="153"/>
      <c r="WUJ59" s="153"/>
      <c r="WUK59" s="153"/>
      <c r="WUL59" s="153"/>
      <c r="WUM59" s="153"/>
      <c r="WUN59" s="153"/>
      <c r="WUO59" s="153"/>
      <c r="WUP59" s="153"/>
      <c r="WUQ59" s="153"/>
      <c r="WUR59" s="153"/>
      <c r="WUS59" s="153"/>
      <c r="WUT59" s="153"/>
      <c r="WUU59" s="153"/>
      <c r="WUV59" s="153"/>
      <c r="WUW59" s="153"/>
      <c r="WUX59" s="153"/>
      <c r="WUY59" s="153"/>
      <c r="WUZ59" s="153"/>
      <c r="WVA59" s="153"/>
      <c r="WVB59" s="153"/>
      <c r="WVC59" s="153"/>
      <c r="WVD59" s="153"/>
      <c r="WVE59" s="153"/>
      <c r="WVF59" s="153"/>
      <c r="WVG59" s="153"/>
      <c r="WVH59" s="153"/>
      <c r="WVI59" s="153"/>
      <c r="WVJ59" s="153"/>
      <c r="WVK59" s="153"/>
      <c r="WVL59" s="153"/>
      <c r="WVM59" s="153"/>
      <c r="WVN59" s="153"/>
      <c r="WVO59" s="153"/>
      <c r="WVP59" s="153"/>
      <c r="WVQ59" s="153"/>
      <c r="WVR59" s="153"/>
      <c r="WVS59" s="153"/>
      <c r="WVT59" s="153"/>
      <c r="WVU59" s="153"/>
      <c r="WVV59" s="153"/>
      <c r="WVW59" s="153"/>
      <c r="WVX59" s="153"/>
      <c r="WVY59" s="153"/>
      <c r="WVZ59" s="153"/>
      <c r="WWA59" s="153"/>
      <c r="WWB59" s="153"/>
      <c r="WWC59" s="153"/>
      <c r="WWD59" s="153"/>
      <c r="WWE59" s="153"/>
      <c r="WWF59" s="153"/>
      <c r="WWG59" s="153"/>
      <c r="WWH59" s="153"/>
      <c r="WWI59" s="153"/>
      <c r="WWJ59" s="153"/>
      <c r="WWK59" s="153"/>
      <c r="WWL59" s="153"/>
      <c r="WWM59" s="153"/>
      <c r="WWN59" s="153"/>
      <c r="WWO59" s="153"/>
      <c r="WWP59" s="153"/>
      <c r="WWQ59" s="153"/>
      <c r="WWR59" s="153"/>
      <c r="WWS59" s="153"/>
      <c r="WWT59" s="153"/>
      <c r="WWU59" s="153"/>
      <c r="WWV59" s="153"/>
      <c r="WWW59" s="153"/>
      <c r="WWX59" s="153"/>
      <c r="WWY59" s="153"/>
      <c r="WWZ59" s="153"/>
      <c r="WXA59" s="153"/>
      <c r="WXB59" s="153"/>
      <c r="WXC59" s="153"/>
      <c r="WXD59" s="153"/>
      <c r="WXE59" s="153"/>
      <c r="WXF59" s="153"/>
      <c r="WXG59" s="153"/>
      <c r="WXH59" s="153"/>
      <c r="WXI59" s="153"/>
      <c r="WXJ59" s="153"/>
      <c r="WXK59" s="153"/>
      <c r="WXL59" s="153"/>
      <c r="WXM59" s="153"/>
      <c r="WXN59" s="153"/>
      <c r="WXO59" s="153"/>
      <c r="WXP59" s="153"/>
      <c r="WXQ59" s="153"/>
      <c r="WXR59" s="153"/>
      <c r="WXS59" s="153"/>
      <c r="WXT59" s="153"/>
      <c r="WXU59" s="153"/>
      <c r="WXV59" s="153"/>
      <c r="WXW59" s="153"/>
      <c r="WXX59" s="153"/>
      <c r="WXY59" s="153"/>
      <c r="WXZ59" s="153"/>
      <c r="WYA59" s="153"/>
      <c r="WYB59" s="153"/>
      <c r="WYC59" s="153"/>
      <c r="WYD59" s="153"/>
      <c r="WYE59" s="153"/>
      <c r="WYF59" s="153"/>
      <c r="WYG59" s="153"/>
      <c r="WYH59" s="153"/>
      <c r="WYI59" s="153"/>
      <c r="WYJ59" s="153"/>
      <c r="WYK59" s="153"/>
      <c r="WYL59" s="153"/>
      <c r="WYM59" s="153"/>
      <c r="WYN59" s="153"/>
      <c r="WYO59" s="153"/>
      <c r="WYP59" s="153"/>
      <c r="WYQ59" s="153"/>
      <c r="WYR59" s="153"/>
      <c r="WYS59" s="153"/>
      <c r="WYT59" s="153"/>
      <c r="WYU59" s="153"/>
      <c r="WYV59" s="153"/>
      <c r="WYW59" s="153"/>
      <c r="WYX59" s="153"/>
      <c r="WYY59" s="153"/>
      <c r="WYZ59" s="153"/>
      <c r="WZA59" s="153"/>
      <c r="WZB59" s="153"/>
      <c r="WZC59" s="153"/>
      <c r="WZD59" s="153"/>
      <c r="WZE59" s="153"/>
      <c r="WZF59" s="153"/>
      <c r="WZG59" s="153"/>
      <c r="WZH59" s="153"/>
      <c r="WZI59" s="153"/>
      <c r="WZJ59" s="153"/>
      <c r="WZK59" s="153"/>
      <c r="WZL59" s="153"/>
      <c r="WZM59" s="153"/>
      <c r="WZN59" s="153"/>
      <c r="WZO59" s="153"/>
      <c r="WZP59" s="153"/>
      <c r="WZQ59" s="153"/>
      <c r="WZR59" s="153"/>
      <c r="WZS59" s="153"/>
      <c r="WZT59" s="153"/>
      <c r="WZU59" s="153"/>
      <c r="WZV59" s="153"/>
      <c r="WZW59" s="153"/>
      <c r="WZX59" s="153"/>
      <c r="WZY59" s="153"/>
      <c r="WZZ59" s="153"/>
      <c r="XAA59" s="153"/>
      <c r="XAB59" s="153"/>
      <c r="XAC59" s="153"/>
      <c r="XAD59" s="153"/>
      <c r="XAE59" s="153"/>
      <c r="XAF59" s="153"/>
      <c r="XAG59" s="153"/>
      <c r="XAH59" s="153"/>
      <c r="XAI59" s="153"/>
      <c r="XAJ59" s="153"/>
      <c r="XAK59" s="153"/>
      <c r="XAL59" s="153"/>
      <c r="XAM59" s="153"/>
      <c r="XAN59" s="153"/>
      <c r="XAO59" s="153"/>
      <c r="XAP59" s="153"/>
      <c r="XAQ59" s="153"/>
      <c r="XAR59" s="153"/>
      <c r="XAS59" s="153"/>
      <c r="XAT59" s="153"/>
      <c r="XAU59" s="153"/>
      <c r="XAV59" s="153"/>
      <c r="XAW59" s="153"/>
      <c r="XAX59" s="153"/>
      <c r="XAY59" s="153"/>
      <c r="XAZ59" s="153"/>
      <c r="XBA59" s="153"/>
      <c r="XBB59" s="153"/>
      <c r="XBC59" s="153"/>
      <c r="XBD59" s="153"/>
      <c r="XBE59" s="153"/>
      <c r="XBF59" s="153"/>
      <c r="XBG59" s="153"/>
      <c r="XBH59" s="153"/>
      <c r="XBI59" s="153"/>
      <c r="XBJ59" s="153"/>
      <c r="XBK59" s="153"/>
      <c r="XBL59" s="153"/>
      <c r="XBM59" s="153"/>
      <c r="XBN59" s="153"/>
      <c r="XBO59" s="153"/>
      <c r="XBP59" s="153"/>
      <c r="XBQ59" s="153"/>
      <c r="XBR59" s="153"/>
      <c r="XBS59" s="153"/>
      <c r="XBT59" s="153"/>
      <c r="XBU59" s="153"/>
      <c r="XBV59" s="153"/>
      <c r="XBW59" s="153"/>
      <c r="XBX59" s="153"/>
      <c r="XBY59" s="153"/>
      <c r="XBZ59" s="153"/>
      <c r="XCA59" s="153"/>
      <c r="XCB59" s="153"/>
      <c r="XCC59" s="153"/>
      <c r="XCD59" s="153"/>
      <c r="XCE59" s="153"/>
      <c r="XCF59" s="153"/>
      <c r="XCG59" s="153"/>
      <c r="XCH59" s="153"/>
      <c r="XCI59" s="153"/>
      <c r="XCJ59" s="153"/>
      <c r="XCK59" s="153"/>
      <c r="XCL59" s="153"/>
      <c r="XCM59" s="153"/>
      <c r="XCN59" s="153"/>
      <c r="XCO59" s="153"/>
      <c r="XCP59" s="153"/>
      <c r="XCQ59" s="153"/>
      <c r="XCR59" s="153"/>
      <c r="XCS59" s="153"/>
      <c r="XCT59" s="153"/>
      <c r="XCU59" s="153"/>
      <c r="XCV59" s="153"/>
      <c r="XCW59" s="153"/>
      <c r="XCX59" s="153"/>
      <c r="XCY59" s="153"/>
      <c r="XCZ59" s="153"/>
      <c r="XDA59" s="153"/>
      <c r="XDB59" s="153"/>
      <c r="XDC59" s="153"/>
      <c r="XDD59" s="153"/>
      <c r="XDE59" s="153"/>
      <c r="XDF59" s="153"/>
      <c r="XDG59" s="153"/>
      <c r="XDH59" s="153"/>
      <c r="XDI59" s="153"/>
      <c r="XDJ59" s="153"/>
      <c r="XDK59" s="153"/>
      <c r="XDL59" s="153"/>
      <c r="XDM59" s="153"/>
      <c r="XDN59" s="153"/>
      <c r="XDO59" s="153"/>
      <c r="XDP59" s="153"/>
      <c r="XDQ59" s="153"/>
      <c r="XDR59" s="153"/>
      <c r="XDS59" s="153"/>
      <c r="XDT59" s="153"/>
      <c r="XDU59" s="153"/>
      <c r="XDV59" s="153"/>
      <c r="XDW59" s="153"/>
      <c r="XDX59" s="153"/>
      <c r="XDY59" s="153"/>
      <c r="XDZ59" s="153"/>
      <c r="XEA59" s="153"/>
      <c r="XEB59" s="153"/>
      <c r="XEC59" s="153"/>
      <c r="XED59" s="153"/>
      <c r="XEE59" s="153"/>
      <c r="XEF59" s="153"/>
      <c r="XEG59" s="153"/>
      <c r="XEH59" s="153"/>
      <c r="XEI59" s="153"/>
      <c r="XEJ59" s="153"/>
      <c r="XEK59" s="153"/>
      <c r="XEL59" s="153"/>
      <c r="XEM59" s="153"/>
      <c r="XEN59" s="153"/>
      <c r="XEO59" s="153"/>
      <c r="XEP59" s="153"/>
      <c r="XEQ59" s="153"/>
      <c r="XER59" s="153"/>
      <c r="XES59" s="153"/>
      <c r="XET59" s="153"/>
      <c r="XEU59" s="153"/>
      <c r="XEV59" s="153"/>
      <c r="XEW59" s="153"/>
      <c r="XEX59" s="153"/>
      <c r="XEY59" s="153"/>
      <c r="XEZ59" s="153"/>
      <c r="XFA59" s="153"/>
      <c r="XFB59" s="153"/>
      <c r="XFC59" s="153"/>
      <c r="XFD59" s="153"/>
    </row>
    <row r="60" spans="1:16384" ht="18" customHeight="1">
      <c r="B60" s="161"/>
      <c r="C60" s="161"/>
      <c r="W60" s="157"/>
      <c r="X60" s="156"/>
      <c r="Y60" s="156"/>
      <c r="Z60" s="156"/>
      <c r="AA60" s="156"/>
      <c r="AB60" s="156"/>
      <c r="AC60" s="156"/>
      <c r="AD60" s="156"/>
      <c r="AE60" s="156"/>
      <c r="AF60" s="156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  <c r="AT60" s="153"/>
      <c r="AU60" s="153"/>
      <c r="AV60" s="153"/>
      <c r="AW60" s="153"/>
      <c r="AX60" s="153"/>
      <c r="AY60" s="153"/>
      <c r="AZ60" s="153"/>
      <c r="BA60" s="153"/>
      <c r="BB60" s="153"/>
      <c r="BC60" s="153"/>
      <c r="BD60" s="153"/>
      <c r="BE60" s="153"/>
      <c r="BF60" s="153"/>
      <c r="BG60" s="153"/>
      <c r="BH60" s="153"/>
      <c r="BI60" s="153"/>
      <c r="BJ60" s="153"/>
      <c r="BK60" s="153"/>
      <c r="BL60" s="153"/>
      <c r="BM60" s="153"/>
      <c r="BN60" s="153"/>
      <c r="BO60" s="153"/>
      <c r="BP60" s="153"/>
      <c r="BQ60" s="153"/>
      <c r="BR60" s="153"/>
      <c r="BS60" s="153"/>
      <c r="BT60" s="153"/>
      <c r="BU60" s="153"/>
      <c r="BV60" s="153"/>
      <c r="BW60" s="153"/>
      <c r="BX60" s="153"/>
      <c r="BY60" s="153"/>
      <c r="BZ60" s="153"/>
      <c r="CA60" s="153"/>
      <c r="CB60" s="153"/>
      <c r="CC60" s="153"/>
      <c r="CD60" s="153"/>
      <c r="CE60" s="153"/>
      <c r="CF60" s="153"/>
      <c r="CG60" s="153"/>
      <c r="CH60" s="153"/>
      <c r="CI60" s="153"/>
      <c r="CJ60" s="153"/>
      <c r="CK60" s="153"/>
      <c r="CL60" s="153"/>
      <c r="CM60" s="153"/>
      <c r="CN60" s="153"/>
      <c r="CO60" s="153"/>
      <c r="CP60" s="153"/>
      <c r="CQ60" s="153"/>
      <c r="CR60" s="153"/>
      <c r="CS60" s="153"/>
      <c r="CT60" s="153"/>
      <c r="CU60" s="153"/>
      <c r="CV60" s="153"/>
      <c r="CW60" s="153"/>
      <c r="CX60" s="153"/>
      <c r="CY60" s="153"/>
      <c r="CZ60" s="153"/>
      <c r="DA60" s="153"/>
      <c r="DB60" s="153"/>
      <c r="DC60" s="153"/>
      <c r="DD60" s="153"/>
      <c r="DE60" s="153"/>
      <c r="DF60" s="153"/>
      <c r="DG60" s="153"/>
      <c r="DH60" s="153"/>
      <c r="DI60" s="153"/>
      <c r="DJ60" s="153"/>
      <c r="DK60" s="153"/>
      <c r="DL60" s="153"/>
      <c r="DM60" s="153"/>
      <c r="DN60" s="153"/>
      <c r="DO60" s="153"/>
      <c r="DP60" s="153"/>
      <c r="DQ60" s="153"/>
      <c r="DR60" s="153"/>
      <c r="DS60" s="153"/>
      <c r="DT60" s="153"/>
      <c r="DU60" s="153"/>
      <c r="DV60" s="153"/>
      <c r="DW60" s="153"/>
      <c r="DX60" s="153"/>
      <c r="DY60" s="153"/>
      <c r="DZ60" s="153"/>
      <c r="EA60" s="153"/>
      <c r="EB60" s="153"/>
      <c r="EC60" s="153"/>
      <c r="ED60" s="153"/>
      <c r="EE60" s="153"/>
      <c r="EF60" s="153"/>
      <c r="EG60" s="153"/>
      <c r="EH60" s="153"/>
      <c r="EI60" s="153"/>
      <c r="EJ60" s="153"/>
      <c r="EK60" s="153"/>
      <c r="EL60" s="153"/>
      <c r="EM60" s="153"/>
      <c r="EN60" s="153"/>
      <c r="EO60" s="153"/>
      <c r="EP60" s="153"/>
      <c r="EQ60" s="153"/>
      <c r="ER60" s="153"/>
      <c r="ES60" s="153"/>
      <c r="ET60" s="153"/>
      <c r="EU60" s="153"/>
      <c r="EV60" s="153"/>
      <c r="EW60" s="153"/>
      <c r="EX60" s="153"/>
      <c r="EY60" s="153"/>
      <c r="EZ60" s="153"/>
      <c r="FA60" s="153"/>
      <c r="FB60" s="153"/>
      <c r="FC60" s="153"/>
      <c r="FD60" s="153"/>
      <c r="FE60" s="153"/>
      <c r="FF60" s="153"/>
      <c r="FG60" s="153"/>
      <c r="FH60" s="153"/>
      <c r="FI60" s="153"/>
      <c r="FJ60" s="153"/>
      <c r="FK60" s="153"/>
      <c r="FL60" s="153"/>
      <c r="FM60" s="153"/>
      <c r="FN60" s="153"/>
      <c r="FO60" s="153"/>
      <c r="FP60" s="153"/>
      <c r="FQ60" s="153"/>
      <c r="FR60" s="153"/>
      <c r="FS60" s="153"/>
      <c r="FT60" s="153"/>
      <c r="FU60" s="153"/>
      <c r="FV60" s="153"/>
      <c r="FW60" s="153"/>
      <c r="FX60" s="153"/>
      <c r="FY60" s="153"/>
      <c r="FZ60" s="153"/>
      <c r="GA60" s="153"/>
      <c r="GB60" s="153"/>
      <c r="GC60" s="153"/>
      <c r="GD60" s="153"/>
      <c r="GE60" s="153"/>
      <c r="GF60" s="153"/>
      <c r="GG60" s="153"/>
      <c r="GH60" s="153"/>
      <c r="GI60" s="153"/>
      <c r="GJ60" s="153"/>
      <c r="GK60" s="153"/>
      <c r="GL60" s="153"/>
      <c r="GM60" s="153"/>
      <c r="GN60" s="153"/>
      <c r="GO60" s="153"/>
      <c r="GP60" s="153"/>
      <c r="GQ60" s="153"/>
      <c r="GR60" s="153"/>
      <c r="GS60" s="153"/>
      <c r="GT60" s="153"/>
      <c r="GU60" s="153"/>
      <c r="GV60" s="153"/>
      <c r="GW60" s="153"/>
      <c r="GX60" s="153"/>
      <c r="GY60" s="153"/>
      <c r="GZ60" s="153"/>
      <c r="HA60" s="153"/>
      <c r="HB60" s="153"/>
      <c r="HC60" s="153"/>
      <c r="HD60" s="153"/>
      <c r="HE60" s="153"/>
      <c r="HF60" s="153"/>
      <c r="HG60" s="153"/>
      <c r="HH60" s="153"/>
      <c r="HI60" s="153"/>
      <c r="HJ60" s="153"/>
      <c r="HK60" s="153"/>
      <c r="HL60" s="153"/>
      <c r="HM60" s="153"/>
      <c r="HN60" s="153"/>
      <c r="HO60" s="153"/>
      <c r="HP60" s="153"/>
      <c r="HQ60" s="153"/>
      <c r="HR60" s="153"/>
      <c r="HS60" s="153"/>
      <c r="HT60" s="153"/>
      <c r="HU60" s="153"/>
      <c r="HV60" s="153"/>
      <c r="HW60" s="153"/>
      <c r="HX60" s="153"/>
      <c r="HY60" s="153"/>
      <c r="HZ60" s="153"/>
      <c r="IA60" s="153"/>
      <c r="IB60" s="153"/>
      <c r="IC60" s="153"/>
      <c r="ID60" s="153"/>
      <c r="IE60" s="153"/>
      <c r="IF60" s="153"/>
      <c r="IG60" s="153"/>
      <c r="IH60" s="153"/>
      <c r="II60" s="153"/>
      <c r="IJ60" s="153"/>
      <c r="IK60" s="153"/>
      <c r="IL60" s="153"/>
      <c r="IM60" s="153"/>
      <c r="IN60" s="153"/>
      <c r="IO60" s="153"/>
      <c r="IP60" s="153"/>
      <c r="IQ60" s="153"/>
      <c r="IR60" s="153"/>
      <c r="IS60" s="153"/>
      <c r="IT60" s="153"/>
      <c r="IU60" s="153"/>
      <c r="IV60" s="153"/>
      <c r="IW60" s="153"/>
      <c r="IX60" s="153"/>
      <c r="IY60" s="153"/>
      <c r="IZ60" s="153"/>
      <c r="JA60" s="153"/>
      <c r="JB60" s="153"/>
      <c r="JC60" s="153"/>
      <c r="JD60" s="153"/>
      <c r="JE60" s="153"/>
      <c r="JF60" s="153"/>
      <c r="JG60" s="153"/>
      <c r="JH60" s="153"/>
      <c r="JI60" s="153"/>
      <c r="JJ60" s="153"/>
      <c r="JK60" s="153"/>
      <c r="JL60" s="153"/>
      <c r="JM60" s="153"/>
      <c r="JN60" s="153"/>
      <c r="JO60" s="153"/>
      <c r="JP60" s="153"/>
      <c r="JQ60" s="153"/>
      <c r="JR60" s="153"/>
      <c r="JS60" s="153"/>
      <c r="JT60" s="153"/>
      <c r="JU60" s="153"/>
      <c r="JV60" s="153"/>
      <c r="JW60" s="153"/>
      <c r="JX60" s="153"/>
      <c r="JY60" s="153"/>
      <c r="JZ60" s="153"/>
      <c r="KA60" s="153"/>
      <c r="KB60" s="153"/>
      <c r="KC60" s="153"/>
      <c r="KD60" s="153"/>
      <c r="KE60" s="153"/>
      <c r="KF60" s="153"/>
      <c r="KG60" s="153"/>
      <c r="KH60" s="153"/>
      <c r="KI60" s="153"/>
      <c r="KJ60" s="153"/>
      <c r="KK60" s="153"/>
      <c r="KL60" s="153"/>
      <c r="KM60" s="153"/>
      <c r="KN60" s="153"/>
      <c r="KO60" s="153"/>
      <c r="KP60" s="153"/>
      <c r="KQ60" s="153"/>
      <c r="KR60" s="153"/>
      <c r="KS60" s="153"/>
      <c r="KT60" s="153"/>
      <c r="KU60" s="153"/>
      <c r="KV60" s="153"/>
      <c r="KW60" s="153"/>
      <c r="KX60" s="153"/>
      <c r="KY60" s="153"/>
      <c r="KZ60" s="153"/>
      <c r="LA60" s="153"/>
      <c r="LB60" s="153"/>
      <c r="LC60" s="153"/>
      <c r="LD60" s="153"/>
      <c r="LE60" s="153"/>
      <c r="LF60" s="153"/>
      <c r="LG60" s="153"/>
      <c r="LH60" s="153"/>
      <c r="LI60" s="153"/>
      <c r="LJ60" s="153"/>
      <c r="LK60" s="153"/>
      <c r="LL60" s="153"/>
      <c r="LM60" s="153"/>
      <c r="LN60" s="153"/>
      <c r="LO60" s="153"/>
      <c r="LP60" s="153"/>
      <c r="LQ60" s="153"/>
      <c r="LR60" s="153"/>
      <c r="LS60" s="153"/>
      <c r="LT60" s="153"/>
      <c r="LU60" s="153"/>
      <c r="LV60" s="153"/>
      <c r="LW60" s="153"/>
      <c r="LX60" s="153"/>
      <c r="LY60" s="153"/>
      <c r="LZ60" s="153"/>
      <c r="MA60" s="153"/>
      <c r="MB60" s="153"/>
      <c r="MC60" s="153"/>
      <c r="MD60" s="153"/>
      <c r="ME60" s="153"/>
      <c r="MF60" s="153"/>
      <c r="MG60" s="153"/>
      <c r="MH60" s="153"/>
      <c r="MI60" s="153"/>
      <c r="MJ60" s="153"/>
      <c r="MK60" s="153"/>
      <c r="ML60" s="153"/>
      <c r="MM60" s="153"/>
      <c r="MN60" s="153"/>
      <c r="MO60" s="153"/>
      <c r="MP60" s="153"/>
      <c r="MQ60" s="153"/>
      <c r="MR60" s="153"/>
      <c r="MS60" s="153"/>
      <c r="MT60" s="153"/>
      <c r="MU60" s="153"/>
      <c r="MV60" s="153"/>
      <c r="MW60" s="153"/>
      <c r="MX60" s="153"/>
      <c r="MY60" s="153"/>
      <c r="MZ60" s="153"/>
      <c r="NA60" s="153"/>
      <c r="NB60" s="153"/>
      <c r="NC60" s="153"/>
      <c r="ND60" s="153"/>
      <c r="NE60" s="153"/>
      <c r="NF60" s="153"/>
      <c r="NG60" s="153"/>
      <c r="NH60" s="153"/>
      <c r="NI60" s="153"/>
      <c r="NJ60" s="153"/>
      <c r="NK60" s="153"/>
      <c r="NL60" s="153"/>
      <c r="NM60" s="153"/>
      <c r="NN60" s="153"/>
      <c r="NO60" s="153"/>
      <c r="NP60" s="153"/>
      <c r="NQ60" s="153"/>
      <c r="NR60" s="153"/>
      <c r="NS60" s="153"/>
      <c r="NT60" s="153"/>
      <c r="NU60" s="153"/>
      <c r="NV60" s="153"/>
      <c r="NW60" s="153"/>
      <c r="NX60" s="153"/>
      <c r="NY60" s="153"/>
      <c r="NZ60" s="153"/>
      <c r="OA60" s="153"/>
      <c r="OB60" s="153"/>
      <c r="OC60" s="153"/>
      <c r="OD60" s="153"/>
      <c r="OE60" s="153"/>
      <c r="OF60" s="153"/>
      <c r="OG60" s="153"/>
      <c r="OH60" s="153"/>
      <c r="OI60" s="153"/>
      <c r="OJ60" s="153"/>
      <c r="OK60" s="153"/>
      <c r="OL60" s="153"/>
      <c r="OM60" s="153"/>
      <c r="ON60" s="153"/>
      <c r="OO60" s="153"/>
      <c r="OP60" s="153"/>
      <c r="OQ60" s="153"/>
      <c r="OR60" s="153"/>
      <c r="OS60" s="153"/>
      <c r="OT60" s="153"/>
      <c r="OU60" s="153"/>
      <c r="OV60" s="153"/>
      <c r="OW60" s="153"/>
      <c r="OX60" s="153"/>
      <c r="OY60" s="153"/>
      <c r="OZ60" s="153"/>
      <c r="PA60" s="153"/>
      <c r="PB60" s="153"/>
      <c r="PC60" s="153"/>
      <c r="PD60" s="153"/>
      <c r="PE60" s="153"/>
      <c r="PF60" s="153"/>
      <c r="PG60" s="153"/>
      <c r="PH60" s="153"/>
      <c r="PI60" s="153"/>
      <c r="PJ60" s="153"/>
      <c r="PK60" s="153"/>
      <c r="PL60" s="153"/>
      <c r="PM60" s="153"/>
      <c r="PN60" s="153"/>
      <c r="PO60" s="153"/>
      <c r="PP60" s="153"/>
      <c r="PQ60" s="153"/>
      <c r="PR60" s="153"/>
      <c r="PS60" s="153"/>
      <c r="PT60" s="153"/>
      <c r="PU60" s="153"/>
      <c r="PV60" s="153"/>
      <c r="PW60" s="153"/>
      <c r="PX60" s="153"/>
      <c r="PY60" s="153"/>
      <c r="PZ60" s="153"/>
      <c r="QA60" s="153"/>
      <c r="QB60" s="153"/>
      <c r="QC60" s="153"/>
      <c r="QD60" s="153"/>
      <c r="QE60" s="153"/>
      <c r="QF60" s="153"/>
      <c r="QG60" s="153"/>
      <c r="QH60" s="153"/>
      <c r="QI60" s="153"/>
      <c r="QJ60" s="153"/>
      <c r="QK60" s="153"/>
      <c r="QL60" s="153"/>
      <c r="QM60" s="153"/>
      <c r="QN60" s="153"/>
      <c r="QO60" s="153"/>
      <c r="QP60" s="153"/>
      <c r="QQ60" s="153"/>
      <c r="QR60" s="153"/>
      <c r="QS60" s="153"/>
      <c r="QT60" s="153"/>
      <c r="QU60" s="153"/>
      <c r="QV60" s="153"/>
      <c r="QW60" s="153"/>
      <c r="QX60" s="153"/>
      <c r="QY60" s="153"/>
      <c r="QZ60" s="153"/>
      <c r="RA60" s="153"/>
      <c r="RB60" s="153"/>
      <c r="RC60" s="153"/>
      <c r="RD60" s="153"/>
      <c r="RE60" s="153"/>
      <c r="RF60" s="153"/>
      <c r="RG60" s="153"/>
      <c r="RH60" s="153"/>
      <c r="RI60" s="153"/>
      <c r="RJ60" s="153"/>
      <c r="RK60" s="153"/>
      <c r="RL60" s="153"/>
      <c r="RM60" s="153"/>
      <c r="RN60" s="153"/>
      <c r="RO60" s="153"/>
      <c r="RP60" s="153"/>
      <c r="RQ60" s="153"/>
      <c r="RR60" s="153"/>
      <c r="RS60" s="153"/>
      <c r="RT60" s="153"/>
      <c r="RU60" s="153"/>
      <c r="RV60" s="153"/>
      <c r="RW60" s="153"/>
      <c r="RX60" s="153"/>
      <c r="RY60" s="153"/>
      <c r="RZ60" s="153"/>
      <c r="SA60" s="153"/>
      <c r="SB60" s="153"/>
      <c r="SC60" s="153"/>
      <c r="SD60" s="153"/>
      <c r="SE60" s="153"/>
      <c r="SF60" s="153"/>
      <c r="SG60" s="153"/>
      <c r="SH60" s="153"/>
      <c r="SI60" s="153"/>
      <c r="SJ60" s="153"/>
      <c r="SK60" s="153"/>
      <c r="SL60" s="153"/>
      <c r="SM60" s="153"/>
      <c r="SN60" s="153"/>
      <c r="SO60" s="153"/>
      <c r="SP60" s="153"/>
      <c r="SQ60" s="153"/>
      <c r="SR60" s="153"/>
      <c r="SS60" s="153"/>
      <c r="ST60" s="153"/>
      <c r="SU60" s="153"/>
      <c r="SV60" s="153"/>
      <c r="SW60" s="153"/>
      <c r="SX60" s="153"/>
      <c r="SY60" s="153"/>
      <c r="SZ60" s="153"/>
      <c r="TA60" s="153"/>
      <c r="TB60" s="153"/>
      <c r="TC60" s="153"/>
      <c r="TD60" s="153"/>
      <c r="TE60" s="153"/>
      <c r="TF60" s="153"/>
      <c r="TG60" s="153"/>
      <c r="TH60" s="153"/>
      <c r="TI60" s="153"/>
      <c r="TJ60" s="153"/>
      <c r="TK60" s="153"/>
      <c r="TL60" s="153"/>
      <c r="TM60" s="153"/>
      <c r="TN60" s="153"/>
      <c r="TO60" s="153"/>
      <c r="TP60" s="153"/>
      <c r="TQ60" s="153"/>
      <c r="TR60" s="153"/>
      <c r="TS60" s="153"/>
      <c r="TT60" s="153"/>
      <c r="TU60" s="153"/>
      <c r="TV60" s="153"/>
      <c r="TW60" s="153"/>
      <c r="TX60" s="153"/>
      <c r="TY60" s="153"/>
      <c r="TZ60" s="153"/>
      <c r="UA60" s="153"/>
      <c r="UB60" s="153"/>
      <c r="UC60" s="153"/>
      <c r="UD60" s="153"/>
      <c r="UE60" s="153"/>
      <c r="UF60" s="153"/>
      <c r="UG60" s="153"/>
      <c r="UH60" s="153"/>
      <c r="UI60" s="153"/>
      <c r="UJ60" s="153"/>
      <c r="UK60" s="153"/>
      <c r="UL60" s="153"/>
      <c r="UM60" s="153"/>
      <c r="UN60" s="153"/>
      <c r="UO60" s="153"/>
      <c r="UP60" s="153"/>
      <c r="UQ60" s="153"/>
      <c r="UR60" s="153"/>
      <c r="US60" s="153"/>
      <c r="UT60" s="153"/>
      <c r="UU60" s="153"/>
      <c r="UV60" s="153"/>
      <c r="UW60" s="153"/>
      <c r="UX60" s="153"/>
      <c r="UY60" s="153"/>
      <c r="UZ60" s="153"/>
      <c r="VA60" s="153"/>
      <c r="VB60" s="153"/>
      <c r="VC60" s="153"/>
      <c r="VD60" s="153"/>
      <c r="VE60" s="153"/>
      <c r="VF60" s="153"/>
      <c r="VG60" s="153"/>
      <c r="VH60" s="153"/>
      <c r="VI60" s="153"/>
      <c r="VJ60" s="153"/>
      <c r="VK60" s="153"/>
      <c r="VL60" s="153"/>
      <c r="VM60" s="153"/>
      <c r="VN60" s="153"/>
      <c r="VO60" s="153"/>
      <c r="VP60" s="153"/>
      <c r="VQ60" s="153"/>
      <c r="VR60" s="153"/>
      <c r="VS60" s="153"/>
      <c r="VT60" s="153"/>
      <c r="VU60" s="153"/>
      <c r="VV60" s="153"/>
      <c r="VW60" s="153"/>
      <c r="VX60" s="153"/>
      <c r="VY60" s="153"/>
      <c r="VZ60" s="153"/>
      <c r="WA60" s="153"/>
      <c r="WB60" s="153"/>
      <c r="WC60" s="153"/>
      <c r="WD60" s="153"/>
      <c r="WE60" s="153"/>
      <c r="WF60" s="153"/>
      <c r="WG60" s="153"/>
      <c r="WH60" s="153"/>
      <c r="WI60" s="153"/>
      <c r="WJ60" s="153"/>
      <c r="WK60" s="153"/>
      <c r="WL60" s="153"/>
      <c r="WM60" s="153"/>
      <c r="WN60" s="153"/>
      <c r="WO60" s="153"/>
      <c r="WP60" s="153"/>
      <c r="WQ60" s="153"/>
      <c r="WR60" s="153"/>
      <c r="WS60" s="153"/>
      <c r="WT60" s="153"/>
      <c r="WU60" s="153"/>
      <c r="WV60" s="153"/>
      <c r="WW60" s="153"/>
      <c r="WX60" s="153"/>
      <c r="WY60" s="153"/>
      <c r="WZ60" s="153"/>
      <c r="XA60" s="153"/>
      <c r="XB60" s="153"/>
      <c r="XC60" s="153"/>
      <c r="XD60" s="153"/>
      <c r="XE60" s="153"/>
      <c r="XF60" s="153"/>
      <c r="XG60" s="153"/>
      <c r="XH60" s="153"/>
      <c r="XI60" s="153"/>
      <c r="XJ60" s="153"/>
      <c r="XK60" s="153"/>
      <c r="XL60" s="153"/>
      <c r="XM60" s="153"/>
      <c r="XN60" s="153"/>
      <c r="XO60" s="153"/>
      <c r="XP60" s="153"/>
      <c r="XQ60" s="153"/>
      <c r="XR60" s="153"/>
      <c r="XS60" s="153"/>
      <c r="XT60" s="153"/>
      <c r="XU60" s="153"/>
      <c r="XV60" s="153"/>
      <c r="XW60" s="153"/>
      <c r="XX60" s="153"/>
      <c r="XY60" s="153"/>
      <c r="XZ60" s="153"/>
      <c r="YA60" s="153"/>
      <c r="YB60" s="153"/>
      <c r="YC60" s="153"/>
      <c r="YD60" s="153"/>
      <c r="YE60" s="153"/>
      <c r="YF60" s="153"/>
      <c r="YG60" s="153"/>
      <c r="YH60" s="153"/>
      <c r="YI60" s="153"/>
      <c r="YJ60" s="153"/>
      <c r="YK60" s="153"/>
      <c r="YL60" s="153"/>
      <c r="YM60" s="153"/>
      <c r="YN60" s="153"/>
      <c r="YO60" s="153"/>
      <c r="YP60" s="153"/>
      <c r="YQ60" s="153"/>
      <c r="YR60" s="153"/>
      <c r="YS60" s="153"/>
      <c r="YT60" s="153"/>
      <c r="YU60" s="153"/>
      <c r="YV60" s="153"/>
      <c r="YW60" s="153"/>
      <c r="YX60" s="153"/>
      <c r="YY60" s="153"/>
      <c r="YZ60" s="153"/>
      <c r="ZA60" s="153"/>
      <c r="ZB60" s="153"/>
      <c r="ZC60" s="153"/>
      <c r="ZD60" s="153"/>
      <c r="ZE60" s="153"/>
      <c r="ZF60" s="153"/>
      <c r="ZG60" s="153"/>
      <c r="ZH60" s="153"/>
      <c r="ZI60" s="153"/>
      <c r="ZJ60" s="153"/>
      <c r="ZK60" s="153"/>
      <c r="ZL60" s="153"/>
      <c r="ZM60" s="153"/>
      <c r="ZN60" s="153"/>
      <c r="ZO60" s="153"/>
      <c r="ZP60" s="153"/>
      <c r="ZQ60" s="153"/>
      <c r="ZR60" s="153"/>
      <c r="ZS60" s="153"/>
      <c r="ZT60" s="153"/>
      <c r="ZU60" s="153"/>
      <c r="ZV60" s="153"/>
      <c r="ZW60" s="153"/>
      <c r="ZX60" s="153"/>
      <c r="ZY60" s="153"/>
      <c r="ZZ60" s="153"/>
      <c r="AAA60" s="153"/>
      <c r="AAB60" s="153"/>
      <c r="AAC60" s="153"/>
      <c r="AAD60" s="153"/>
      <c r="AAE60" s="153"/>
      <c r="AAF60" s="153"/>
      <c r="AAG60" s="153"/>
      <c r="AAH60" s="153"/>
      <c r="AAI60" s="153"/>
      <c r="AAJ60" s="153"/>
      <c r="AAK60" s="153"/>
      <c r="AAL60" s="153"/>
      <c r="AAM60" s="153"/>
      <c r="AAN60" s="153"/>
      <c r="AAO60" s="153"/>
      <c r="AAP60" s="153"/>
      <c r="AAQ60" s="153"/>
      <c r="AAR60" s="153"/>
      <c r="AAS60" s="153"/>
      <c r="AAT60" s="153"/>
      <c r="AAU60" s="153"/>
      <c r="AAV60" s="153"/>
      <c r="AAW60" s="153"/>
      <c r="AAX60" s="153"/>
      <c r="AAY60" s="153"/>
      <c r="AAZ60" s="153"/>
      <c r="ABA60" s="153"/>
      <c r="ABB60" s="153"/>
      <c r="ABC60" s="153"/>
      <c r="ABD60" s="153"/>
      <c r="ABE60" s="153"/>
      <c r="ABF60" s="153"/>
      <c r="ABG60" s="153"/>
      <c r="ABH60" s="153"/>
      <c r="ABI60" s="153"/>
      <c r="ABJ60" s="153"/>
      <c r="ABK60" s="153"/>
      <c r="ABL60" s="153"/>
      <c r="ABM60" s="153"/>
      <c r="ABN60" s="153"/>
      <c r="ABO60" s="153"/>
      <c r="ABP60" s="153"/>
      <c r="ABQ60" s="153"/>
      <c r="ABR60" s="153"/>
      <c r="ABS60" s="153"/>
      <c r="ABT60" s="153"/>
      <c r="ABU60" s="153"/>
      <c r="ABV60" s="153"/>
      <c r="ABW60" s="153"/>
      <c r="ABX60" s="153"/>
      <c r="ABY60" s="153"/>
      <c r="ABZ60" s="153"/>
      <c r="ACA60" s="153"/>
      <c r="ACB60" s="153"/>
      <c r="ACC60" s="153"/>
      <c r="ACD60" s="153"/>
      <c r="ACE60" s="153"/>
      <c r="ACF60" s="153"/>
      <c r="ACG60" s="153"/>
      <c r="ACH60" s="153"/>
      <c r="ACI60" s="153"/>
      <c r="ACJ60" s="153"/>
      <c r="ACK60" s="153"/>
      <c r="ACL60" s="153"/>
      <c r="ACM60" s="153"/>
      <c r="ACN60" s="153"/>
      <c r="ACO60" s="153"/>
      <c r="ACP60" s="153"/>
      <c r="ACQ60" s="153"/>
      <c r="ACR60" s="153"/>
      <c r="ACS60" s="153"/>
      <c r="ACT60" s="153"/>
      <c r="ACU60" s="153"/>
      <c r="ACV60" s="153"/>
      <c r="ACW60" s="153"/>
      <c r="ACX60" s="153"/>
      <c r="ACY60" s="153"/>
      <c r="ACZ60" s="153"/>
      <c r="ADA60" s="153"/>
      <c r="ADB60" s="153"/>
      <c r="ADC60" s="153"/>
      <c r="ADD60" s="153"/>
      <c r="ADE60" s="153"/>
      <c r="ADF60" s="153"/>
      <c r="ADG60" s="153"/>
      <c r="ADH60" s="153"/>
      <c r="ADI60" s="153"/>
      <c r="ADJ60" s="153"/>
      <c r="ADK60" s="153"/>
      <c r="ADL60" s="153"/>
      <c r="ADM60" s="153"/>
      <c r="ADN60" s="153"/>
      <c r="ADO60" s="153"/>
      <c r="ADP60" s="153"/>
      <c r="ADQ60" s="153"/>
      <c r="ADR60" s="153"/>
      <c r="ADS60" s="153"/>
      <c r="ADT60" s="153"/>
      <c r="ADU60" s="153"/>
      <c r="ADV60" s="153"/>
      <c r="ADW60" s="153"/>
      <c r="ADX60" s="153"/>
      <c r="ADY60" s="153"/>
      <c r="ADZ60" s="153"/>
      <c r="AEA60" s="153"/>
      <c r="AEB60" s="153"/>
      <c r="AEC60" s="153"/>
      <c r="AED60" s="153"/>
      <c r="AEE60" s="153"/>
      <c r="AEF60" s="153"/>
      <c r="AEG60" s="153"/>
      <c r="AEH60" s="153"/>
      <c r="AEI60" s="153"/>
      <c r="AEJ60" s="153"/>
      <c r="AEK60" s="153"/>
      <c r="AEL60" s="153"/>
      <c r="AEM60" s="153"/>
      <c r="AEN60" s="153"/>
      <c r="AEO60" s="153"/>
      <c r="AEP60" s="153"/>
      <c r="AEQ60" s="153"/>
      <c r="AER60" s="153"/>
      <c r="AES60" s="153"/>
      <c r="AET60" s="153"/>
      <c r="AEU60" s="153"/>
      <c r="AEV60" s="153"/>
      <c r="AEW60" s="153"/>
      <c r="AEX60" s="153"/>
      <c r="AEY60" s="153"/>
      <c r="AEZ60" s="153"/>
      <c r="AFA60" s="153"/>
      <c r="AFB60" s="153"/>
      <c r="AFC60" s="153"/>
      <c r="AFD60" s="153"/>
      <c r="AFE60" s="153"/>
      <c r="AFF60" s="153"/>
      <c r="AFG60" s="153"/>
      <c r="AFH60" s="153"/>
      <c r="AFI60" s="153"/>
      <c r="AFJ60" s="153"/>
      <c r="AFK60" s="153"/>
      <c r="AFL60" s="153"/>
      <c r="AFM60" s="153"/>
      <c r="AFN60" s="153"/>
      <c r="AFO60" s="153"/>
      <c r="AFP60" s="153"/>
      <c r="AFQ60" s="153"/>
      <c r="AFR60" s="153"/>
      <c r="AFS60" s="153"/>
      <c r="AFT60" s="153"/>
      <c r="AFU60" s="153"/>
      <c r="AFV60" s="153"/>
      <c r="AFW60" s="153"/>
      <c r="AFX60" s="153"/>
      <c r="AFY60" s="153"/>
      <c r="AFZ60" s="153"/>
      <c r="AGA60" s="153"/>
      <c r="AGB60" s="153"/>
      <c r="AGC60" s="153"/>
      <c r="AGD60" s="153"/>
      <c r="AGE60" s="153"/>
      <c r="AGF60" s="153"/>
      <c r="AGG60" s="153"/>
      <c r="AGH60" s="153"/>
      <c r="AGI60" s="153"/>
      <c r="AGJ60" s="153"/>
      <c r="AGK60" s="153"/>
      <c r="AGL60" s="153"/>
      <c r="AGM60" s="153"/>
      <c r="AGN60" s="153"/>
      <c r="AGO60" s="153"/>
      <c r="AGP60" s="153"/>
      <c r="AGQ60" s="153"/>
      <c r="AGR60" s="153"/>
      <c r="AGS60" s="153"/>
      <c r="AGT60" s="153"/>
      <c r="AGU60" s="153"/>
      <c r="AGV60" s="153"/>
      <c r="AGW60" s="153"/>
      <c r="AGX60" s="153"/>
      <c r="AGY60" s="153"/>
      <c r="AGZ60" s="153"/>
      <c r="AHA60" s="153"/>
      <c r="AHB60" s="153"/>
      <c r="AHC60" s="153"/>
      <c r="AHD60" s="153"/>
      <c r="AHE60" s="153"/>
      <c r="AHF60" s="153"/>
      <c r="AHG60" s="153"/>
      <c r="AHH60" s="153"/>
      <c r="AHI60" s="153"/>
      <c r="AHJ60" s="153"/>
      <c r="AHK60" s="153"/>
      <c r="AHL60" s="153"/>
      <c r="AHM60" s="153"/>
      <c r="AHN60" s="153"/>
      <c r="AHO60" s="153"/>
      <c r="AHP60" s="153"/>
      <c r="AHQ60" s="153"/>
      <c r="AHR60" s="153"/>
      <c r="AHS60" s="153"/>
      <c r="AHT60" s="153"/>
      <c r="AHU60" s="153"/>
      <c r="AHV60" s="153"/>
      <c r="AHW60" s="153"/>
      <c r="AHX60" s="153"/>
      <c r="AHY60" s="153"/>
      <c r="AHZ60" s="153"/>
      <c r="AIA60" s="153"/>
      <c r="AIB60" s="153"/>
      <c r="AIC60" s="153"/>
      <c r="AID60" s="153"/>
      <c r="AIE60" s="153"/>
      <c r="AIF60" s="153"/>
      <c r="AIG60" s="153"/>
      <c r="AIH60" s="153"/>
      <c r="AII60" s="153"/>
      <c r="AIJ60" s="153"/>
      <c r="AIK60" s="153"/>
      <c r="AIL60" s="153"/>
      <c r="AIM60" s="153"/>
      <c r="AIN60" s="153"/>
      <c r="AIO60" s="153"/>
      <c r="AIP60" s="153"/>
      <c r="AIQ60" s="153"/>
      <c r="AIR60" s="153"/>
      <c r="AIS60" s="153"/>
      <c r="AIT60" s="153"/>
      <c r="AIU60" s="153"/>
      <c r="AIV60" s="153"/>
      <c r="AIW60" s="153"/>
      <c r="AIX60" s="153"/>
      <c r="AIY60" s="153"/>
      <c r="AIZ60" s="153"/>
      <c r="AJA60" s="153"/>
      <c r="AJB60" s="153"/>
      <c r="AJC60" s="153"/>
      <c r="AJD60" s="153"/>
      <c r="AJE60" s="153"/>
      <c r="AJF60" s="153"/>
      <c r="AJG60" s="153"/>
      <c r="AJH60" s="153"/>
      <c r="AJI60" s="153"/>
      <c r="AJJ60" s="153"/>
      <c r="AJK60" s="153"/>
      <c r="AJL60" s="153"/>
      <c r="AJM60" s="153"/>
      <c r="AJN60" s="153"/>
      <c r="AJO60" s="153"/>
      <c r="AJP60" s="153"/>
      <c r="AJQ60" s="153"/>
      <c r="AJR60" s="153"/>
      <c r="AJS60" s="153"/>
      <c r="AJT60" s="153"/>
      <c r="AJU60" s="153"/>
      <c r="AJV60" s="153"/>
      <c r="AJW60" s="153"/>
      <c r="AJX60" s="153"/>
      <c r="AJY60" s="153"/>
      <c r="AJZ60" s="153"/>
      <c r="AKA60" s="153"/>
      <c r="AKB60" s="153"/>
      <c r="AKC60" s="153"/>
      <c r="AKD60" s="153"/>
      <c r="AKE60" s="153"/>
      <c r="AKF60" s="153"/>
      <c r="AKG60" s="153"/>
      <c r="AKH60" s="153"/>
      <c r="AKI60" s="153"/>
      <c r="AKJ60" s="153"/>
      <c r="AKK60" s="153"/>
      <c r="AKL60" s="153"/>
      <c r="AKM60" s="153"/>
      <c r="AKN60" s="153"/>
      <c r="AKO60" s="153"/>
      <c r="AKP60" s="153"/>
      <c r="AKQ60" s="153"/>
      <c r="AKR60" s="153"/>
      <c r="AKS60" s="153"/>
      <c r="AKT60" s="153"/>
      <c r="AKU60" s="153"/>
      <c r="AKV60" s="153"/>
      <c r="AKW60" s="153"/>
      <c r="AKX60" s="153"/>
      <c r="AKY60" s="153"/>
      <c r="AKZ60" s="153"/>
      <c r="ALA60" s="153"/>
      <c r="ALB60" s="153"/>
      <c r="ALC60" s="153"/>
      <c r="ALD60" s="153"/>
      <c r="ALE60" s="153"/>
      <c r="ALF60" s="153"/>
      <c r="ALG60" s="153"/>
      <c r="ALH60" s="153"/>
      <c r="ALI60" s="153"/>
      <c r="ALJ60" s="153"/>
      <c r="ALK60" s="153"/>
      <c r="ALL60" s="153"/>
      <c r="ALM60" s="153"/>
      <c r="ALN60" s="153"/>
      <c r="ALO60" s="153"/>
      <c r="ALP60" s="153"/>
      <c r="ALQ60" s="153"/>
      <c r="ALR60" s="153"/>
      <c r="ALS60" s="153"/>
      <c r="ALT60" s="153"/>
      <c r="ALU60" s="153"/>
      <c r="ALV60" s="153"/>
      <c r="ALW60" s="153"/>
      <c r="ALX60" s="153"/>
      <c r="ALY60" s="153"/>
      <c r="ALZ60" s="153"/>
      <c r="AMA60" s="153"/>
      <c r="AMB60" s="153"/>
      <c r="AMC60" s="153"/>
      <c r="AMD60" s="153"/>
      <c r="AME60" s="153"/>
      <c r="AMF60" s="153"/>
      <c r="AMG60" s="153"/>
      <c r="AMH60" s="153"/>
      <c r="AMI60" s="153"/>
      <c r="AMJ60" s="153"/>
      <c r="AMK60" s="153"/>
      <c r="AML60" s="153"/>
      <c r="AMM60" s="153"/>
      <c r="AMN60" s="153"/>
      <c r="AMO60" s="153"/>
      <c r="AMP60" s="153"/>
      <c r="AMQ60" s="153"/>
      <c r="AMR60" s="153"/>
      <c r="AMS60" s="153"/>
      <c r="AMT60" s="153"/>
      <c r="AMU60" s="153"/>
      <c r="AMV60" s="153"/>
      <c r="AMW60" s="153"/>
      <c r="AMX60" s="153"/>
      <c r="AMY60" s="153"/>
      <c r="AMZ60" s="153"/>
      <c r="ANA60" s="153"/>
      <c r="ANB60" s="153"/>
      <c r="ANC60" s="153"/>
      <c r="AND60" s="153"/>
      <c r="ANE60" s="153"/>
      <c r="ANF60" s="153"/>
      <c r="ANG60" s="153"/>
      <c r="ANH60" s="153"/>
      <c r="ANI60" s="153"/>
      <c r="ANJ60" s="153"/>
      <c r="ANK60" s="153"/>
      <c r="ANL60" s="153"/>
      <c r="ANM60" s="153"/>
      <c r="ANN60" s="153"/>
      <c r="ANO60" s="153"/>
      <c r="ANP60" s="153"/>
      <c r="ANQ60" s="153"/>
      <c r="ANR60" s="153"/>
      <c r="ANS60" s="153"/>
      <c r="ANT60" s="153"/>
      <c r="ANU60" s="153"/>
      <c r="ANV60" s="153"/>
      <c r="ANW60" s="153"/>
      <c r="ANX60" s="153"/>
      <c r="ANY60" s="153"/>
      <c r="ANZ60" s="153"/>
      <c r="AOA60" s="153"/>
      <c r="AOB60" s="153"/>
      <c r="AOC60" s="153"/>
      <c r="AOD60" s="153"/>
      <c r="AOE60" s="153"/>
      <c r="AOF60" s="153"/>
      <c r="AOG60" s="153"/>
      <c r="AOH60" s="153"/>
      <c r="AOI60" s="153"/>
      <c r="AOJ60" s="153"/>
      <c r="AOK60" s="153"/>
      <c r="AOL60" s="153"/>
      <c r="AOM60" s="153"/>
      <c r="AON60" s="153"/>
      <c r="AOO60" s="153"/>
      <c r="AOP60" s="153"/>
      <c r="AOQ60" s="153"/>
      <c r="AOR60" s="153"/>
      <c r="AOS60" s="153"/>
      <c r="AOT60" s="153"/>
      <c r="AOU60" s="153"/>
      <c r="AOV60" s="153"/>
      <c r="AOW60" s="153"/>
      <c r="AOX60" s="153"/>
      <c r="AOY60" s="153"/>
      <c r="AOZ60" s="153"/>
      <c r="APA60" s="153"/>
      <c r="APB60" s="153"/>
      <c r="APC60" s="153"/>
      <c r="APD60" s="153"/>
      <c r="APE60" s="153"/>
      <c r="APF60" s="153"/>
      <c r="APG60" s="153"/>
      <c r="APH60" s="153"/>
      <c r="API60" s="153"/>
      <c r="APJ60" s="153"/>
      <c r="APK60" s="153"/>
      <c r="APL60" s="153"/>
      <c r="APM60" s="153"/>
      <c r="APN60" s="153"/>
      <c r="APO60" s="153"/>
      <c r="APP60" s="153"/>
      <c r="APQ60" s="153"/>
      <c r="APR60" s="153"/>
      <c r="APS60" s="153"/>
      <c r="APT60" s="153"/>
      <c r="APU60" s="153"/>
      <c r="APV60" s="153"/>
      <c r="APW60" s="153"/>
      <c r="APX60" s="153"/>
      <c r="APY60" s="153"/>
      <c r="APZ60" s="153"/>
      <c r="AQA60" s="153"/>
      <c r="AQB60" s="153"/>
      <c r="AQC60" s="153"/>
      <c r="AQD60" s="153"/>
      <c r="AQE60" s="153"/>
      <c r="AQF60" s="153"/>
      <c r="AQG60" s="153"/>
      <c r="AQH60" s="153"/>
      <c r="AQI60" s="153"/>
      <c r="AQJ60" s="153"/>
      <c r="AQK60" s="153"/>
      <c r="AQL60" s="153"/>
      <c r="AQM60" s="153"/>
      <c r="AQN60" s="153"/>
      <c r="AQO60" s="153"/>
      <c r="AQP60" s="153"/>
      <c r="AQQ60" s="153"/>
      <c r="AQR60" s="153"/>
      <c r="AQS60" s="153"/>
      <c r="AQT60" s="153"/>
      <c r="AQU60" s="153"/>
      <c r="AQV60" s="153"/>
      <c r="AQW60" s="153"/>
      <c r="AQX60" s="153"/>
      <c r="AQY60" s="153"/>
      <c r="AQZ60" s="153"/>
      <c r="ARA60" s="153"/>
      <c r="ARB60" s="153"/>
      <c r="ARC60" s="153"/>
      <c r="ARD60" s="153"/>
      <c r="ARE60" s="153"/>
      <c r="ARF60" s="153"/>
      <c r="ARG60" s="153"/>
      <c r="ARH60" s="153"/>
      <c r="ARI60" s="153"/>
      <c r="ARJ60" s="153"/>
      <c r="ARK60" s="153"/>
      <c r="ARL60" s="153"/>
      <c r="ARM60" s="153"/>
      <c r="ARN60" s="153"/>
      <c r="ARO60" s="153"/>
      <c r="ARP60" s="153"/>
      <c r="ARQ60" s="153"/>
      <c r="ARR60" s="153"/>
      <c r="ARS60" s="153"/>
      <c r="ART60" s="153"/>
      <c r="ARU60" s="153"/>
      <c r="ARV60" s="153"/>
      <c r="ARW60" s="153"/>
      <c r="ARX60" s="153"/>
      <c r="ARY60" s="153"/>
      <c r="ARZ60" s="153"/>
      <c r="ASA60" s="153"/>
      <c r="ASB60" s="153"/>
      <c r="ASC60" s="153"/>
      <c r="ASD60" s="153"/>
      <c r="ASE60" s="153"/>
      <c r="ASF60" s="153"/>
      <c r="ASG60" s="153"/>
      <c r="ASH60" s="153"/>
      <c r="ASI60" s="153"/>
      <c r="ASJ60" s="153"/>
      <c r="ASK60" s="153"/>
      <c r="ASL60" s="153"/>
      <c r="ASM60" s="153"/>
      <c r="ASN60" s="153"/>
      <c r="ASO60" s="153"/>
      <c r="ASP60" s="153"/>
      <c r="ASQ60" s="153"/>
      <c r="ASR60" s="153"/>
      <c r="ASS60" s="153"/>
      <c r="AST60" s="153"/>
      <c r="ASU60" s="153"/>
      <c r="ASV60" s="153"/>
      <c r="ASW60" s="153"/>
      <c r="ASX60" s="153"/>
      <c r="ASY60" s="153"/>
      <c r="ASZ60" s="153"/>
      <c r="ATA60" s="153"/>
      <c r="ATB60" s="153"/>
      <c r="ATC60" s="153"/>
      <c r="ATD60" s="153"/>
      <c r="ATE60" s="153"/>
      <c r="ATF60" s="153"/>
      <c r="ATG60" s="153"/>
      <c r="ATH60" s="153"/>
      <c r="ATI60" s="153"/>
      <c r="ATJ60" s="153"/>
      <c r="ATK60" s="153"/>
      <c r="ATL60" s="153"/>
      <c r="ATM60" s="153"/>
      <c r="ATN60" s="153"/>
      <c r="ATO60" s="153"/>
      <c r="ATP60" s="153"/>
      <c r="ATQ60" s="153"/>
      <c r="ATR60" s="153"/>
      <c r="ATS60" s="153"/>
      <c r="ATT60" s="153"/>
      <c r="ATU60" s="153"/>
      <c r="ATV60" s="153"/>
      <c r="ATW60" s="153"/>
      <c r="ATX60" s="153"/>
      <c r="ATY60" s="153"/>
      <c r="ATZ60" s="153"/>
      <c r="AUA60" s="153"/>
      <c r="AUB60" s="153"/>
      <c r="AUC60" s="153"/>
      <c r="AUD60" s="153"/>
      <c r="AUE60" s="153"/>
      <c r="AUF60" s="153"/>
      <c r="AUG60" s="153"/>
      <c r="AUH60" s="153"/>
      <c r="AUI60" s="153"/>
      <c r="AUJ60" s="153"/>
      <c r="AUK60" s="153"/>
      <c r="AUL60" s="153"/>
      <c r="AUM60" s="153"/>
      <c r="AUN60" s="153"/>
      <c r="AUO60" s="153"/>
      <c r="AUP60" s="153"/>
      <c r="AUQ60" s="153"/>
      <c r="AUR60" s="153"/>
      <c r="AUS60" s="153"/>
      <c r="AUT60" s="153"/>
      <c r="AUU60" s="153"/>
      <c r="AUV60" s="153"/>
      <c r="AUW60" s="153"/>
      <c r="AUX60" s="153"/>
      <c r="AUY60" s="153"/>
      <c r="AUZ60" s="153"/>
      <c r="AVA60" s="153"/>
      <c r="AVB60" s="153"/>
      <c r="AVC60" s="153"/>
      <c r="AVD60" s="153"/>
      <c r="AVE60" s="153"/>
      <c r="AVF60" s="153"/>
      <c r="AVG60" s="153"/>
      <c r="AVH60" s="153"/>
      <c r="AVI60" s="153"/>
      <c r="AVJ60" s="153"/>
      <c r="AVK60" s="153"/>
      <c r="AVL60" s="153"/>
      <c r="AVM60" s="153"/>
      <c r="AVN60" s="153"/>
      <c r="AVO60" s="153"/>
      <c r="AVP60" s="153"/>
      <c r="AVQ60" s="153"/>
      <c r="AVR60" s="153"/>
      <c r="AVS60" s="153"/>
      <c r="AVT60" s="153"/>
      <c r="AVU60" s="153"/>
      <c r="AVV60" s="153"/>
      <c r="AVW60" s="153"/>
      <c r="AVX60" s="153"/>
      <c r="AVY60" s="153"/>
      <c r="AVZ60" s="153"/>
      <c r="AWA60" s="153"/>
      <c r="AWB60" s="153"/>
      <c r="AWC60" s="153"/>
      <c r="AWD60" s="153"/>
      <c r="AWE60" s="153"/>
      <c r="AWF60" s="153"/>
      <c r="AWG60" s="153"/>
      <c r="AWH60" s="153"/>
      <c r="AWI60" s="153"/>
      <c r="AWJ60" s="153"/>
      <c r="AWK60" s="153"/>
      <c r="AWL60" s="153"/>
      <c r="AWM60" s="153"/>
      <c r="AWN60" s="153"/>
      <c r="AWO60" s="153"/>
      <c r="AWP60" s="153"/>
      <c r="AWQ60" s="153"/>
      <c r="AWR60" s="153"/>
      <c r="AWS60" s="153"/>
      <c r="AWT60" s="153"/>
      <c r="AWU60" s="153"/>
      <c r="AWV60" s="153"/>
      <c r="AWW60" s="153"/>
      <c r="AWX60" s="153"/>
      <c r="AWY60" s="153"/>
      <c r="AWZ60" s="153"/>
      <c r="AXA60" s="153"/>
      <c r="AXB60" s="153"/>
      <c r="AXC60" s="153"/>
      <c r="AXD60" s="153"/>
      <c r="AXE60" s="153"/>
      <c r="AXF60" s="153"/>
      <c r="AXG60" s="153"/>
      <c r="AXH60" s="153"/>
      <c r="AXI60" s="153"/>
      <c r="AXJ60" s="153"/>
      <c r="AXK60" s="153"/>
      <c r="AXL60" s="153"/>
      <c r="AXM60" s="153"/>
      <c r="AXN60" s="153"/>
      <c r="AXO60" s="153"/>
      <c r="AXP60" s="153"/>
      <c r="AXQ60" s="153"/>
      <c r="AXR60" s="153"/>
      <c r="AXS60" s="153"/>
      <c r="AXT60" s="153"/>
      <c r="AXU60" s="153"/>
      <c r="AXV60" s="153"/>
      <c r="AXW60" s="153"/>
      <c r="AXX60" s="153"/>
      <c r="AXY60" s="153"/>
      <c r="AXZ60" s="153"/>
      <c r="AYA60" s="153"/>
      <c r="AYB60" s="153"/>
      <c r="AYC60" s="153"/>
      <c r="AYD60" s="153"/>
      <c r="AYE60" s="153"/>
      <c r="AYF60" s="153"/>
      <c r="AYG60" s="153"/>
      <c r="AYH60" s="153"/>
      <c r="AYI60" s="153"/>
      <c r="AYJ60" s="153"/>
      <c r="AYK60" s="153"/>
      <c r="AYL60" s="153"/>
      <c r="AYM60" s="153"/>
      <c r="AYN60" s="153"/>
      <c r="AYO60" s="153"/>
      <c r="AYP60" s="153"/>
      <c r="AYQ60" s="153"/>
      <c r="AYR60" s="153"/>
      <c r="AYS60" s="153"/>
      <c r="AYT60" s="153"/>
      <c r="AYU60" s="153"/>
      <c r="AYV60" s="153"/>
      <c r="AYW60" s="153"/>
      <c r="AYX60" s="153"/>
      <c r="AYY60" s="153"/>
      <c r="AYZ60" s="153"/>
      <c r="AZA60" s="153"/>
      <c r="AZB60" s="153"/>
      <c r="AZC60" s="153"/>
      <c r="AZD60" s="153"/>
      <c r="AZE60" s="153"/>
      <c r="AZF60" s="153"/>
      <c r="AZG60" s="153"/>
      <c r="AZH60" s="153"/>
      <c r="AZI60" s="153"/>
      <c r="AZJ60" s="153"/>
      <c r="AZK60" s="153"/>
      <c r="AZL60" s="153"/>
      <c r="AZM60" s="153"/>
      <c r="AZN60" s="153"/>
      <c r="AZO60" s="153"/>
      <c r="AZP60" s="153"/>
      <c r="AZQ60" s="153"/>
      <c r="AZR60" s="153"/>
      <c r="AZS60" s="153"/>
      <c r="AZT60" s="153"/>
      <c r="AZU60" s="153"/>
      <c r="AZV60" s="153"/>
      <c r="AZW60" s="153"/>
      <c r="AZX60" s="153"/>
      <c r="AZY60" s="153"/>
      <c r="AZZ60" s="153"/>
      <c r="BAA60" s="153"/>
      <c r="BAB60" s="153"/>
      <c r="BAC60" s="153"/>
      <c r="BAD60" s="153"/>
      <c r="BAE60" s="153"/>
      <c r="BAF60" s="153"/>
      <c r="BAG60" s="153"/>
      <c r="BAH60" s="153"/>
      <c r="BAI60" s="153"/>
      <c r="BAJ60" s="153"/>
      <c r="BAK60" s="153"/>
      <c r="BAL60" s="153"/>
      <c r="BAM60" s="153"/>
      <c r="BAN60" s="153"/>
      <c r="BAO60" s="153"/>
      <c r="BAP60" s="153"/>
      <c r="BAQ60" s="153"/>
      <c r="BAR60" s="153"/>
      <c r="BAS60" s="153"/>
      <c r="BAT60" s="153"/>
      <c r="BAU60" s="153"/>
      <c r="BAV60" s="153"/>
      <c r="BAW60" s="153"/>
      <c r="BAX60" s="153"/>
      <c r="BAY60" s="153"/>
      <c r="BAZ60" s="153"/>
      <c r="BBA60" s="153"/>
      <c r="BBB60" s="153"/>
      <c r="BBC60" s="153"/>
      <c r="BBD60" s="153"/>
      <c r="BBE60" s="153"/>
      <c r="BBF60" s="153"/>
      <c r="BBG60" s="153"/>
      <c r="BBH60" s="153"/>
      <c r="BBI60" s="153"/>
      <c r="BBJ60" s="153"/>
      <c r="BBK60" s="153"/>
      <c r="BBL60" s="153"/>
      <c r="BBM60" s="153"/>
      <c r="BBN60" s="153"/>
      <c r="BBO60" s="153"/>
      <c r="BBP60" s="153"/>
      <c r="BBQ60" s="153"/>
      <c r="BBR60" s="153"/>
      <c r="BBS60" s="153"/>
      <c r="BBT60" s="153"/>
      <c r="BBU60" s="153"/>
      <c r="BBV60" s="153"/>
      <c r="BBW60" s="153"/>
      <c r="BBX60" s="153"/>
      <c r="BBY60" s="153"/>
      <c r="BBZ60" s="153"/>
      <c r="BCA60" s="153"/>
      <c r="BCB60" s="153"/>
      <c r="BCC60" s="153"/>
      <c r="BCD60" s="153"/>
      <c r="BCE60" s="153"/>
      <c r="BCF60" s="153"/>
      <c r="BCG60" s="153"/>
      <c r="BCH60" s="153"/>
      <c r="BCI60" s="153"/>
      <c r="BCJ60" s="153"/>
      <c r="BCK60" s="153"/>
      <c r="BCL60" s="153"/>
      <c r="BCM60" s="153"/>
      <c r="BCN60" s="153"/>
      <c r="BCO60" s="153"/>
      <c r="BCP60" s="153"/>
      <c r="BCQ60" s="153"/>
      <c r="BCR60" s="153"/>
      <c r="BCS60" s="153"/>
      <c r="BCT60" s="153"/>
      <c r="BCU60" s="153"/>
      <c r="BCV60" s="153"/>
      <c r="BCW60" s="153"/>
      <c r="BCX60" s="153"/>
      <c r="BCY60" s="153"/>
      <c r="BCZ60" s="153"/>
      <c r="BDA60" s="153"/>
      <c r="BDB60" s="153"/>
      <c r="BDC60" s="153"/>
      <c r="BDD60" s="153"/>
      <c r="BDE60" s="153"/>
      <c r="BDF60" s="153"/>
      <c r="BDG60" s="153"/>
      <c r="BDH60" s="153"/>
      <c r="BDI60" s="153"/>
      <c r="BDJ60" s="153"/>
      <c r="BDK60" s="153"/>
      <c r="BDL60" s="153"/>
      <c r="BDM60" s="153"/>
      <c r="BDN60" s="153"/>
      <c r="BDO60" s="153"/>
      <c r="BDP60" s="153"/>
      <c r="BDQ60" s="153"/>
      <c r="BDR60" s="153"/>
      <c r="BDS60" s="153"/>
      <c r="BDT60" s="153"/>
      <c r="BDU60" s="153"/>
      <c r="BDV60" s="153"/>
      <c r="BDW60" s="153"/>
      <c r="BDX60" s="153"/>
      <c r="BDY60" s="153"/>
      <c r="BDZ60" s="153"/>
      <c r="BEA60" s="153"/>
      <c r="BEB60" s="153"/>
      <c r="BEC60" s="153"/>
      <c r="BED60" s="153"/>
      <c r="BEE60" s="153"/>
      <c r="BEF60" s="153"/>
      <c r="BEG60" s="153"/>
      <c r="BEH60" s="153"/>
      <c r="BEI60" s="153"/>
      <c r="BEJ60" s="153"/>
      <c r="BEK60" s="153"/>
      <c r="BEL60" s="153"/>
      <c r="BEM60" s="153"/>
      <c r="BEN60" s="153"/>
      <c r="BEO60" s="153"/>
      <c r="BEP60" s="153"/>
      <c r="BEQ60" s="153"/>
      <c r="BER60" s="153"/>
      <c r="BES60" s="153"/>
      <c r="BET60" s="153"/>
      <c r="BEU60" s="153"/>
      <c r="BEV60" s="153"/>
      <c r="BEW60" s="153"/>
      <c r="BEX60" s="153"/>
      <c r="BEY60" s="153"/>
      <c r="BEZ60" s="153"/>
      <c r="BFA60" s="153"/>
      <c r="BFB60" s="153"/>
      <c r="BFC60" s="153"/>
      <c r="BFD60" s="153"/>
      <c r="BFE60" s="153"/>
      <c r="BFF60" s="153"/>
      <c r="BFG60" s="153"/>
      <c r="BFH60" s="153"/>
      <c r="BFI60" s="153"/>
      <c r="BFJ60" s="153"/>
      <c r="BFK60" s="153"/>
      <c r="BFL60" s="153"/>
      <c r="BFM60" s="153"/>
      <c r="BFN60" s="153"/>
      <c r="BFO60" s="153"/>
      <c r="BFP60" s="153"/>
      <c r="BFQ60" s="153"/>
      <c r="BFR60" s="153"/>
      <c r="BFS60" s="153"/>
      <c r="BFT60" s="153"/>
      <c r="BFU60" s="153"/>
      <c r="BFV60" s="153"/>
      <c r="BFW60" s="153"/>
      <c r="BFX60" s="153"/>
      <c r="BFY60" s="153"/>
      <c r="BFZ60" s="153"/>
      <c r="BGA60" s="153"/>
      <c r="BGB60" s="153"/>
      <c r="BGC60" s="153"/>
      <c r="BGD60" s="153"/>
      <c r="BGE60" s="153"/>
      <c r="BGF60" s="153"/>
      <c r="BGG60" s="153"/>
      <c r="BGH60" s="153"/>
      <c r="BGI60" s="153"/>
      <c r="BGJ60" s="153"/>
      <c r="BGK60" s="153"/>
      <c r="BGL60" s="153"/>
      <c r="BGM60" s="153"/>
      <c r="BGN60" s="153"/>
      <c r="BGO60" s="153"/>
      <c r="BGP60" s="153"/>
      <c r="BGQ60" s="153"/>
      <c r="BGR60" s="153"/>
      <c r="BGS60" s="153"/>
      <c r="BGT60" s="153"/>
      <c r="BGU60" s="153"/>
      <c r="BGV60" s="153"/>
      <c r="BGW60" s="153"/>
      <c r="BGX60" s="153"/>
      <c r="BGY60" s="153"/>
      <c r="BGZ60" s="153"/>
      <c r="BHA60" s="153"/>
      <c r="BHB60" s="153"/>
      <c r="BHC60" s="153"/>
      <c r="BHD60" s="153"/>
      <c r="BHE60" s="153"/>
      <c r="BHF60" s="153"/>
      <c r="BHG60" s="153"/>
      <c r="BHH60" s="153"/>
      <c r="BHI60" s="153"/>
      <c r="BHJ60" s="153"/>
      <c r="BHK60" s="153"/>
      <c r="BHL60" s="153"/>
      <c r="BHM60" s="153"/>
      <c r="BHN60" s="153"/>
      <c r="BHO60" s="153"/>
      <c r="BHP60" s="153"/>
      <c r="BHQ60" s="153"/>
      <c r="BHR60" s="153"/>
      <c r="BHS60" s="153"/>
      <c r="BHT60" s="153"/>
      <c r="BHU60" s="153"/>
      <c r="BHV60" s="153"/>
      <c r="BHW60" s="153"/>
      <c r="BHX60" s="153"/>
      <c r="BHY60" s="153"/>
      <c r="BHZ60" s="153"/>
      <c r="BIA60" s="153"/>
      <c r="BIB60" s="153"/>
      <c r="BIC60" s="153"/>
      <c r="BID60" s="153"/>
      <c r="BIE60" s="153"/>
      <c r="BIF60" s="153"/>
      <c r="BIG60" s="153"/>
      <c r="BIH60" s="153"/>
      <c r="BII60" s="153"/>
      <c r="BIJ60" s="153"/>
      <c r="BIK60" s="153"/>
      <c r="BIL60" s="153"/>
      <c r="BIM60" s="153"/>
      <c r="BIN60" s="153"/>
      <c r="BIO60" s="153"/>
      <c r="BIP60" s="153"/>
      <c r="BIQ60" s="153"/>
      <c r="BIR60" s="153"/>
      <c r="BIS60" s="153"/>
      <c r="BIT60" s="153"/>
      <c r="BIU60" s="153"/>
      <c r="BIV60" s="153"/>
      <c r="BIW60" s="153"/>
      <c r="BIX60" s="153"/>
      <c r="BIY60" s="153"/>
      <c r="BIZ60" s="153"/>
      <c r="BJA60" s="153"/>
      <c r="BJB60" s="153"/>
      <c r="BJC60" s="153"/>
      <c r="BJD60" s="153"/>
      <c r="BJE60" s="153"/>
      <c r="BJF60" s="153"/>
      <c r="BJG60" s="153"/>
      <c r="BJH60" s="153"/>
      <c r="BJI60" s="153"/>
      <c r="BJJ60" s="153"/>
      <c r="BJK60" s="153"/>
      <c r="BJL60" s="153"/>
      <c r="BJM60" s="153"/>
      <c r="BJN60" s="153"/>
      <c r="BJO60" s="153"/>
      <c r="BJP60" s="153"/>
      <c r="BJQ60" s="153"/>
      <c r="BJR60" s="153"/>
      <c r="BJS60" s="153"/>
      <c r="BJT60" s="153"/>
      <c r="BJU60" s="153"/>
      <c r="BJV60" s="153"/>
      <c r="BJW60" s="153"/>
      <c r="BJX60" s="153"/>
      <c r="BJY60" s="153"/>
      <c r="BJZ60" s="153"/>
      <c r="BKA60" s="153"/>
      <c r="BKB60" s="153"/>
      <c r="BKC60" s="153"/>
      <c r="BKD60" s="153"/>
      <c r="BKE60" s="153"/>
      <c r="BKF60" s="153"/>
      <c r="BKG60" s="153"/>
      <c r="BKH60" s="153"/>
      <c r="BKI60" s="153"/>
      <c r="BKJ60" s="153"/>
      <c r="BKK60" s="153"/>
      <c r="BKL60" s="153"/>
      <c r="BKM60" s="153"/>
      <c r="BKN60" s="153"/>
      <c r="BKO60" s="153"/>
      <c r="BKP60" s="153"/>
      <c r="BKQ60" s="153"/>
      <c r="BKR60" s="153"/>
      <c r="BKS60" s="153"/>
      <c r="BKT60" s="153"/>
      <c r="BKU60" s="153"/>
      <c r="BKV60" s="153"/>
      <c r="BKW60" s="153"/>
      <c r="BKX60" s="153"/>
      <c r="BKY60" s="153"/>
      <c r="BKZ60" s="153"/>
      <c r="BLA60" s="153"/>
      <c r="BLB60" s="153"/>
      <c r="BLC60" s="153"/>
      <c r="BLD60" s="153"/>
      <c r="BLE60" s="153"/>
      <c r="BLF60" s="153"/>
      <c r="BLG60" s="153"/>
      <c r="BLH60" s="153"/>
      <c r="BLI60" s="153"/>
      <c r="BLJ60" s="153"/>
      <c r="BLK60" s="153"/>
      <c r="BLL60" s="153"/>
      <c r="BLM60" s="153"/>
      <c r="BLN60" s="153"/>
      <c r="BLO60" s="153"/>
      <c r="BLP60" s="153"/>
      <c r="BLQ60" s="153"/>
      <c r="BLR60" s="153"/>
      <c r="BLS60" s="153"/>
      <c r="BLT60" s="153"/>
      <c r="BLU60" s="153"/>
      <c r="BLV60" s="153"/>
      <c r="BLW60" s="153"/>
      <c r="BLX60" s="153"/>
      <c r="BLY60" s="153"/>
      <c r="BLZ60" s="153"/>
      <c r="BMA60" s="153"/>
      <c r="BMB60" s="153"/>
      <c r="BMC60" s="153"/>
      <c r="BMD60" s="153"/>
      <c r="BME60" s="153"/>
      <c r="BMF60" s="153"/>
      <c r="BMG60" s="153"/>
      <c r="BMH60" s="153"/>
      <c r="BMI60" s="153"/>
      <c r="BMJ60" s="153"/>
      <c r="BMK60" s="153"/>
      <c r="BML60" s="153"/>
      <c r="BMM60" s="153"/>
      <c r="BMN60" s="153"/>
      <c r="BMO60" s="153"/>
      <c r="BMP60" s="153"/>
      <c r="BMQ60" s="153"/>
      <c r="BMR60" s="153"/>
      <c r="BMS60" s="153"/>
      <c r="BMT60" s="153"/>
      <c r="BMU60" s="153"/>
      <c r="BMV60" s="153"/>
      <c r="BMW60" s="153"/>
      <c r="BMX60" s="153"/>
      <c r="BMY60" s="153"/>
      <c r="BMZ60" s="153"/>
      <c r="BNA60" s="153"/>
      <c r="BNB60" s="153"/>
      <c r="BNC60" s="153"/>
      <c r="BND60" s="153"/>
      <c r="BNE60" s="153"/>
      <c r="BNF60" s="153"/>
      <c r="BNG60" s="153"/>
      <c r="BNH60" s="153"/>
      <c r="BNI60" s="153"/>
      <c r="BNJ60" s="153"/>
      <c r="BNK60" s="153"/>
      <c r="BNL60" s="153"/>
      <c r="BNM60" s="153"/>
      <c r="BNN60" s="153"/>
      <c r="BNO60" s="153"/>
      <c r="BNP60" s="153"/>
      <c r="BNQ60" s="153"/>
      <c r="BNR60" s="153"/>
      <c r="BNS60" s="153"/>
      <c r="BNT60" s="153"/>
      <c r="BNU60" s="153"/>
      <c r="BNV60" s="153"/>
      <c r="BNW60" s="153"/>
      <c r="BNX60" s="153"/>
      <c r="BNY60" s="153"/>
      <c r="BNZ60" s="153"/>
      <c r="BOA60" s="153"/>
      <c r="BOB60" s="153"/>
      <c r="BOC60" s="153"/>
      <c r="BOD60" s="153"/>
      <c r="BOE60" s="153"/>
      <c r="BOF60" s="153"/>
      <c r="BOG60" s="153"/>
      <c r="BOH60" s="153"/>
      <c r="BOI60" s="153"/>
      <c r="BOJ60" s="153"/>
      <c r="BOK60" s="153"/>
      <c r="BOL60" s="153"/>
      <c r="BOM60" s="153"/>
      <c r="BON60" s="153"/>
      <c r="BOO60" s="153"/>
      <c r="BOP60" s="153"/>
      <c r="BOQ60" s="153"/>
      <c r="BOR60" s="153"/>
      <c r="BOS60" s="153"/>
      <c r="BOT60" s="153"/>
      <c r="BOU60" s="153"/>
      <c r="BOV60" s="153"/>
      <c r="BOW60" s="153"/>
      <c r="BOX60" s="153"/>
      <c r="BOY60" s="153"/>
      <c r="BOZ60" s="153"/>
      <c r="BPA60" s="153"/>
      <c r="BPB60" s="153"/>
      <c r="BPC60" s="153"/>
      <c r="BPD60" s="153"/>
      <c r="BPE60" s="153"/>
      <c r="BPF60" s="153"/>
      <c r="BPG60" s="153"/>
      <c r="BPH60" s="153"/>
      <c r="BPI60" s="153"/>
      <c r="BPJ60" s="153"/>
      <c r="BPK60" s="153"/>
      <c r="BPL60" s="153"/>
      <c r="BPM60" s="153"/>
      <c r="BPN60" s="153"/>
      <c r="BPO60" s="153"/>
      <c r="BPP60" s="153"/>
      <c r="BPQ60" s="153"/>
      <c r="BPR60" s="153"/>
      <c r="BPS60" s="153"/>
      <c r="BPT60" s="153"/>
      <c r="BPU60" s="153"/>
      <c r="BPV60" s="153"/>
      <c r="BPW60" s="153"/>
      <c r="BPX60" s="153"/>
      <c r="BPY60" s="153"/>
      <c r="BPZ60" s="153"/>
      <c r="BQA60" s="153"/>
      <c r="BQB60" s="153"/>
      <c r="BQC60" s="153"/>
      <c r="BQD60" s="153"/>
      <c r="BQE60" s="153"/>
      <c r="BQF60" s="153"/>
      <c r="BQG60" s="153"/>
      <c r="BQH60" s="153"/>
      <c r="BQI60" s="153"/>
      <c r="BQJ60" s="153"/>
      <c r="BQK60" s="153"/>
      <c r="BQL60" s="153"/>
      <c r="BQM60" s="153"/>
      <c r="BQN60" s="153"/>
      <c r="BQO60" s="153"/>
      <c r="BQP60" s="153"/>
      <c r="BQQ60" s="153"/>
      <c r="BQR60" s="153"/>
      <c r="BQS60" s="153"/>
      <c r="BQT60" s="153"/>
      <c r="BQU60" s="153"/>
      <c r="BQV60" s="153"/>
      <c r="BQW60" s="153"/>
      <c r="BQX60" s="153"/>
      <c r="BQY60" s="153"/>
      <c r="BQZ60" s="153"/>
      <c r="BRA60" s="153"/>
      <c r="BRB60" s="153"/>
      <c r="BRC60" s="153"/>
      <c r="BRD60" s="153"/>
      <c r="BRE60" s="153"/>
      <c r="BRF60" s="153"/>
      <c r="BRG60" s="153"/>
      <c r="BRH60" s="153"/>
      <c r="BRI60" s="153"/>
      <c r="BRJ60" s="153"/>
      <c r="BRK60" s="153"/>
      <c r="BRL60" s="153"/>
      <c r="BRM60" s="153"/>
      <c r="BRN60" s="153"/>
      <c r="BRO60" s="153"/>
      <c r="BRP60" s="153"/>
      <c r="BRQ60" s="153"/>
      <c r="BRR60" s="153"/>
      <c r="BRS60" s="153"/>
      <c r="BRT60" s="153"/>
      <c r="BRU60" s="153"/>
      <c r="BRV60" s="153"/>
      <c r="BRW60" s="153"/>
      <c r="BRX60" s="153"/>
      <c r="BRY60" s="153"/>
      <c r="BRZ60" s="153"/>
      <c r="BSA60" s="153"/>
      <c r="BSB60" s="153"/>
      <c r="BSC60" s="153"/>
      <c r="BSD60" s="153"/>
      <c r="BSE60" s="153"/>
      <c r="BSF60" s="153"/>
      <c r="BSG60" s="153"/>
      <c r="BSH60" s="153"/>
      <c r="BSI60" s="153"/>
      <c r="BSJ60" s="153"/>
      <c r="BSK60" s="153"/>
      <c r="BSL60" s="153"/>
      <c r="BSM60" s="153"/>
      <c r="BSN60" s="153"/>
      <c r="BSO60" s="153"/>
      <c r="BSP60" s="153"/>
      <c r="BSQ60" s="153"/>
      <c r="BSR60" s="153"/>
      <c r="BSS60" s="153"/>
      <c r="BST60" s="153"/>
      <c r="BSU60" s="153"/>
      <c r="BSV60" s="153"/>
      <c r="BSW60" s="153"/>
      <c r="BSX60" s="153"/>
      <c r="BSY60" s="153"/>
      <c r="BSZ60" s="153"/>
      <c r="BTA60" s="153"/>
      <c r="BTB60" s="153"/>
      <c r="BTC60" s="153"/>
      <c r="BTD60" s="153"/>
      <c r="BTE60" s="153"/>
      <c r="BTF60" s="153"/>
      <c r="BTG60" s="153"/>
      <c r="BTH60" s="153"/>
      <c r="BTI60" s="153"/>
      <c r="BTJ60" s="153"/>
      <c r="BTK60" s="153"/>
      <c r="BTL60" s="153"/>
      <c r="BTM60" s="153"/>
      <c r="BTN60" s="153"/>
      <c r="BTO60" s="153"/>
      <c r="BTP60" s="153"/>
      <c r="BTQ60" s="153"/>
      <c r="BTR60" s="153"/>
      <c r="BTS60" s="153"/>
      <c r="BTT60" s="153"/>
      <c r="BTU60" s="153"/>
      <c r="BTV60" s="153"/>
      <c r="BTW60" s="153"/>
      <c r="BTX60" s="153"/>
      <c r="BTY60" s="153"/>
      <c r="BTZ60" s="153"/>
      <c r="BUA60" s="153"/>
      <c r="BUB60" s="153"/>
      <c r="BUC60" s="153"/>
      <c r="BUD60" s="153"/>
      <c r="BUE60" s="153"/>
      <c r="BUF60" s="153"/>
      <c r="BUG60" s="153"/>
      <c r="BUH60" s="153"/>
      <c r="BUI60" s="153"/>
      <c r="BUJ60" s="153"/>
      <c r="BUK60" s="153"/>
      <c r="BUL60" s="153"/>
      <c r="BUM60" s="153"/>
      <c r="BUN60" s="153"/>
      <c r="BUO60" s="153"/>
      <c r="BUP60" s="153"/>
      <c r="BUQ60" s="153"/>
      <c r="BUR60" s="153"/>
      <c r="BUS60" s="153"/>
      <c r="BUT60" s="153"/>
      <c r="BUU60" s="153"/>
      <c r="BUV60" s="153"/>
      <c r="BUW60" s="153"/>
      <c r="BUX60" s="153"/>
      <c r="BUY60" s="153"/>
      <c r="BUZ60" s="153"/>
      <c r="BVA60" s="153"/>
      <c r="BVB60" s="153"/>
      <c r="BVC60" s="153"/>
      <c r="BVD60" s="153"/>
      <c r="BVE60" s="153"/>
      <c r="BVF60" s="153"/>
      <c r="BVG60" s="153"/>
      <c r="BVH60" s="153"/>
      <c r="BVI60" s="153"/>
      <c r="BVJ60" s="153"/>
      <c r="BVK60" s="153"/>
      <c r="BVL60" s="153"/>
      <c r="BVM60" s="153"/>
      <c r="BVN60" s="153"/>
      <c r="BVO60" s="153"/>
      <c r="BVP60" s="153"/>
      <c r="BVQ60" s="153"/>
      <c r="BVR60" s="153"/>
      <c r="BVS60" s="153"/>
      <c r="BVT60" s="153"/>
      <c r="BVU60" s="153"/>
      <c r="BVV60" s="153"/>
      <c r="BVW60" s="153"/>
      <c r="BVX60" s="153"/>
      <c r="BVY60" s="153"/>
      <c r="BVZ60" s="153"/>
      <c r="BWA60" s="153"/>
      <c r="BWB60" s="153"/>
      <c r="BWC60" s="153"/>
      <c r="BWD60" s="153"/>
      <c r="BWE60" s="153"/>
      <c r="BWF60" s="153"/>
      <c r="BWG60" s="153"/>
      <c r="BWH60" s="153"/>
      <c r="BWI60" s="153"/>
      <c r="BWJ60" s="153"/>
      <c r="BWK60" s="153"/>
      <c r="BWL60" s="153"/>
      <c r="BWM60" s="153"/>
      <c r="BWN60" s="153"/>
      <c r="BWO60" s="153"/>
      <c r="BWP60" s="153"/>
      <c r="BWQ60" s="153"/>
      <c r="BWR60" s="153"/>
      <c r="BWS60" s="153"/>
      <c r="BWT60" s="153"/>
      <c r="BWU60" s="153"/>
      <c r="BWV60" s="153"/>
      <c r="BWW60" s="153"/>
      <c r="BWX60" s="153"/>
      <c r="BWY60" s="153"/>
      <c r="BWZ60" s="153"/>
      <c r="BXA60" s="153"/>
      <c r="BXB60" s="153"/>
      <c r="BXC60" s="153"/>
      <c r="BXD60" s="153"/>
      <c r="BXE60" s="153"/>
      <c r="BXF60" s="153"/>
      <c r="BXG60" s="153"/>
      <c r="BXH60" s="153"/>
      <c r="BXI60" s="153"/>
      <c r="BXJ60" s="153"/>
      <c r="BXK60" s="153"/>
      <c r="BXL60" s="153"/>
      <c r="BXM60" s="153"/>
      <c r="BXN60" s="153"/>
      <c r="BXO60" s="153"/>
      <c r="BXP60" s="153"/>
      <c r="BXQ60" s="153"/>
      <c r="BXR60" s="153"/>
      <c r="BXS60" s="153"/>
      <c r="BXT60" s="153"/>
      <c r="BXU60" s="153"/>
      <c r="BXV60" s="153"/>
      <c r="BXW60" s="153"/>
      <c r="BXX60" s="153"/>
      <c r="BXY60" s="153"/>
      <c r="BXZ60" s="153"/>
      <c r="BYA60" s="153"/>
      <c r="BYB60" s="153"/>
      <c r="BYC60" s="153"/>
      <c r="BYD60" s="153"/>
      <c r="BYE60" s="153"/>
      <c r="BYF60" s="153"/>
      <c r="BYG60" s="153"/>
      <c r="BYH60" s="153"/>
      <c r="BYI60" s="153"/>
      <c r="BYJ60" s="153"/>
      <c r="BYK60" s="153"/>
      <c r="BYL60" s="153"/>
      <c r="BYM60" s="153"/>
      <c r="BYN60" s="153"/>
      <c r="BYO60" s="153"/>
      <c r="BYP60" s="153"/>
      <c r="BYQ60" s="153"/>
      <c r="BYR60" s="153"/>
      <c r="BYS60" s="153"/>
      <c r="BYT60" s="153"/>
      <c r="BYU60" s="153"/>
      <c r="BYV60" s="153"/>
      <c r="BYW60" s="153"/>
      <c r="BYX60" s="153"/>
      <c r="BYY60" s="153"/>
      <c r="BYZ60" s="153"/>
      <c r="BZA60" s="153"/>
      <c r="BZB60" s="153"/>
      <c r="BZC60" s="153"/>
      <c r="BZD60" s="153"/>
      <c r="BZE60" s="153"/>
      <c r="BZF60" s="153"/>
      <c r="BZG60" s="153"/>
      <c r="BZH60" s="153"/>
      <c r="BZI60" s="153"/>
      <c r="BZJ60" s="153"/>
      <c r="BZK60" s="153"/>
      <c r="BZL60" s="153"/>
      <c r="BZM60" s="153"/>
      <c r="BZN60" s="153"/>
      <c r="BZO60" s="153"/>
      <c r="BZP60" s="153"/>
      <c r="BZQ60" s="153"/>
      <c r="BZR60" s="153"/>
      <c r="BZS60" s="153"/>
      <c r="BZT60" s="153"/>
      <c r="BZU60" s="153"/>
      <c r="BZV60" s="153"/>
      <c r="BZW60" s="153"/>
      <c r="BZX60" s="153"/>
      <c r="BZY60" s="153"/>
      <c r="BZZ60" s="153"/>
      <c r="CAA60" s="153"/>
      <c r="CAB60" s="153"/>
      <c r="CAC60" s="153"/>
      <c r="CAD60" s="153"/>
      <c r="CAE60" s="153"/>
      <c r="CAF60" s="153"/>
      <c r="CAG60" s="153"/>
      <c r="CAH60" s="153"/>
      <c r="CAI60" s="153"/>
      <c r="CAJ60" s="153"/>
      <c r="CAK60" s="153"/>
      <c r="CAL60" s="153"/>
      <c r="CAM60" s="153"/>
      <c r="CAN60" s="153"/>
      <c r="CAO60" s="153"/>
      <c r="CAP60" s="153"/>
      <c r="CAQ60" s="153"/>
      <c r="CAR60" s="153"/>
      <c r="CAS60" s="153"/>
      <c r="CAT60" s="153"/>
      <c r="CAU60" s="153"/>
      <c r="CAV60" s="153"/>
      <c r="CAW60" s="153"/>
      <c r="CAX60" s="153"/>
      <c r="CAY60" s="153"/>
      <c r="CAZ60" s="153"/>
      <c r="CBA60" s="153"/>
      <c r="CBB60" s="153"/>
      <c r="CBC60" s="153"/>
      <c r="CBD60" s="153"/>
      <c r="CBE60" s="153"/>
      <c r="CBF60" s="153"/>
      <c r="CBG60" s="153"/>
      <c r="CBH60" s="153"/>
      <c r="CBI60" s="153"/>
      <c r="CBJ60" s="153"/>
      <c r="CBK60" s="153"/>
      <c r="CBL60" s="153"/>
      <c r="CBM60" s="153"/>
      <c r="CBN60" s="153"/>
      <c r="CBO60" s="153"/>
      <c r="CBP60" s="153"/>
      <c r="CBQ60" s="153"/>
      <c r="CBR60" s="153"/>
      <c r="CBS60" s="153"/>
      <c r="CBT60" s="153"/>
      <c r="CBU60" s="153"/>
      <c r="CBV60" s="153"/>
      <c r="CBW60" s="153"/>
      <c r="CBX60" s="153"/>
      <c r="CBY60" s="153"/>
      <c r="CBZ60" s="153"/>
      <c r="CCA60" s="153"/>
      <c r="CCB60" s="153"/>
      <c r="CCC60" s="153"/>
      <c r="CCD60" s="153"/>
      <c r="CCE60" s="153"/>
      <c r="CCF60" s="153"/>
      <c r="CCG60" s="153"/>
      <c r="CCH60" s="153"/>
      <c r="CCI60" s="153"/>
      <c r="CCJ60" s="153"/>
      <c r="CCK60" s="153"/>
      <c r="CCL60" s="153"/>
      <c r="CCM60" s="153"/>
      <c r="CCN60" s="153"/>
      <c r="CCO60" s="153"/>
      <c r="CCP60" s="153"/>
      <c r="CCQ60" s="153"/>
      <c r="CCR60" s="153"/>
      <c r="CCS60" s="153"/>
      <c r="CCT60" s="153"/>
      <c r="CCU60" s="153"/>
      <c r="CCV60" s="153"/>
      <c r="CCW60" s="153"/>
      <c r="CCX60" s="153"/>
      <c r="CCY60" s="153"/>
      <c r="CCZ60" s="153"/>
      <c r="CDA60" s="153"/>
      <c r="CDB60" s="153"/>
      <c r="CDC60" s="153"/>
      <c r="CDD60" s="153"/>
      <c r="CDE60" s="153"/>
      <c r="CDF60" s="153"/>
      <c r="CDG60" s="153"/>
      <c r="CDH60" s="153"/>
      <c r="CDI60" s="153"/>
      <c r="CDJ60" s="153"/>
      <c r="CDK60" s="153"/>
      <c r="CDL60" s="153"/>
      <c r="CDM60" s="153"/>
      <c r="CDN60" s="153"/>
      <c r="CDO60" s="153"/>
      <c r="CDP60" s="153"/>
      <c r="CDQ60" s="153"/>
      <c r="CDR60" s="153"/>
      <c r="CDS60" s="153"/>
      <c r="CDT60" s="153"/>
      <c r="CDU60" s="153"/>
      <c r="CDV60" s="153"/>
      <c r="CDW60" s="153"/>
      <c r="CDX60" s="153"/>
      <c r="CDY60" s="153"/>
      <c r="CDZ60" s="153"/>
      <c r="CEA60" s="153"/>
      <c r="CEB60" s="153"/>
      <c r="CEC60" s="153"/>
      <c r="CED60" s="153"/>
      <c r="CEE60" s="153"/>
      <c r="CEF60" s="153"/>
      <c r="CEG60" s="153"/>
      <c r="CEH60" s="153"/>
      <c r="CEI60" s="153"/>
      <c r="CEJ60" s="153"/>
      <c r="CEK60" s="153"/>
      <c r="CEL60" s="153"/>
      <c r="CEM60" s="153"/>
      <c r="CEN60" s="153"/>
      <c r="CEO60" s="153"/>
      <c r="CEP60" s="153"/>
      <c r="CEQ60" s="153"/>
      <c r="CER60" s="153"/>
      <c r="CES60" s="153"/>
      <c r="CET60" s="153"/>
      <c r="CEU60" s="153"/>
      <c r="CEV60" s="153"/>
      <c r="CEW60" s="153"/>
      <c r="CEX60" s="153"/>
      <c r="CEY60" s="153"/>
      <c r="CEZ60" s="153"/>
      <c r="CFA60" s="153"/>
      <c r="CFB60" s="153"/>
      <c r="CFC60" s="153"/>
      <c r="CFD60" s="153"/>
      <c r="CFE60" s="153"/>
      <c r="CFF60" s="153"/>
      <c r="CFG60" s="153"/>
      <c r="CFH60" s="153"/>
      <c r="CFI60" s="153"/>
      <c r="CFJ60" s="153"/>
      <c r="CFK60" s="153"/>
      <c r="CFL60" s="153"/>
      <c r="CFM60" s="153"/>
      <c r="CFN60" s="153"/>
      <c r="CFO60" s="153"/>
      <c r="CFP60" s="153"/>
      <c r="CFQ60" s="153"/>
      <c r="CFR60" s="153"/>
      <c r="CFS60" s="153"/>
      <c r="CFT60" s="153"/>
      <c r="CFU60" s="153"/>
      <c r="CFV60" s="153"/>
      <c r="CFW60" s="153"/>
      <c r="CFX60" s="153"/>
      <c r="CFY60" s="153"/>
      <c r="CFZ60" s="153"/>
      <c r="CGA60" s="153"/>
      <c r="CGB60" s="153"/>
      <c r="CGC60" s="153"/>
      <c r="CGD60" s="153"/>
      <c r="CGE60" s="153"/>
      <c r="CGF60" s="153"/>
      <c r="CGG60" s="153"/>
      <c r="CGH60" s="153"/>
      <c r="CGI60" s="153"/>
      <c r="CGJ60" s="153"/>
      <c r="CGK60" s="153"/>
      <c r="CGL60" s="153"/>
      <c r="CGM60" s="153"/>
      <c r="CGN60" s="153"/>
      <c r="CGO60" s="153"/>
      <c r="CGP60" s="153"/>
      <c r="CGQ60" s="153"/>
      <c r="CGR60" s="153"/>
      <c r="CGS60" s="153"/>
      <c r="CGT60" s="153"/>
      <c r="CGU60" s="153"/>
      <c r="CGV60" s="153"/>
      <c r="CGW60" s="153"/>
      <c r="CGX60" s="153"/>
      <c r="CGY60" s="153"/>
      <c r="CGZ60" s="153"/>
      <c r="CHA60" s="153"/>
      <c r="CHB60" s="153"/>
      <c r="CHC60" s="153"/>
      <c r="CHD60" s="153"/>
      <c r="CHE60" s="153"/>
      <c r="CHF60" s="153"/>
      <c r="CHG60" s="153"/>
      <c r="CHH60" s="153"/>
      <c r="CHI60" s="153"/>
      <c r="CHJ60" s="153"/>
      <c r="CHK60" s="153"/>
      <c r="CHL60" s="153"/>
      <c r="CHM60" s="153"/>
      <c r="CHN60" s="153"/>
      <c r="CHO60" s="153"/>
      <c r="CHP60" s="153"/>
      <c r="CHQ60" s="153"/>
      <c r="CHR60" s="153"/>
      <c r="CHS60" s="153"/>
      <c r="CHT60" s="153"/>
      <c r="CHU60" s="153"/>
      <c r="CHV60" s="153"/>
      <c r="CHW60" s="153"/>
      <c r="CHX60" s="153"/>
      <c r="CHY60" s="153"/>
      <c r="CHZ60" s="153"/>
      <c r="CIA60" s="153"/>
      <c r="CIB60" s="153"/>
      <c r="CIC60" s="153"/>
      <c r="CID60" s="153"/>
      <c r="CIE60" s="153"/>
      <c r="CIF60" s="153"/>
      <c r="CIG60" s="153"/>
      <c r="CIH60" s="153"/>
      <c r="CII60" s="153"/>
      <c r="CIJ60" s="153"/>
      <c r="CIK60" s="153"/>
      <c r="CIL60" s="153"/>
      <c r="CIM60" s="153"/>
      <c r="CIN60" s="153"/>
      <c r="CIO60" s="153"/>
      <c r="CIP60" s="153"/>
      <c r="CIQ60" s="153"/>
      <c r="CIR60" s="153"/>
      <c r="CIS60" s="153"/>
      <c r="CIT60" s="153"/>
      <c r="CIU60" s="153"/>
      <c r="CIV60" s="153"/>
      <c r="CIW60" s="153"/>
      <c r="CIX60" s="153"/>
      <c r="CIY60" s="153"/>
      <c r="CIZ60" s="153"/>
      <c r="CJA60" s="153"/>
      <c r="CJB60" s="153"/>
      <c r="CJC60" s="153"/>
      <c r="CJD60" s="153"/>
      <c r="CJE60" s="153"/>
      <c r="CJF60" s="153"/>
      <c r="CJG60" s="153"/>
      <c r="CJH60" s="153"/>
      <c r="CJI60" s="153"/>
      <c r="CJJ60" s="153"/>
      <c r="CJK60" s="153"/>
      <c r="CJL60" s="153"/>
      <c r="CJM60" s="153"/>
      <c r="CJN60" s="153"/>
      <c r="CJO60" s="153"/>
      <c r="CJP60" s="153"/>
      <c r="CJQ60" s="153"/>
      <c r="CJR60" s="153"/>
      <c r="CJS60" s="153"/>
      <c r="CJT60" s="153"/>
      <c r="CJU60" s="153"/>
      <c r="CJV60" s="153"/>
      <c r="CJW60" s="153"/>
      <c r="CJX60" s="153"/>
      <c r="CJY60" s="153"/>
      <c r="CJZ60" s="153"/>
      <c r="CKA60" s="153"/>
      <c r="CKB60" s="153"/>
      <c r="CKC60" s="153"/>
      <c r="CKD60" s="153"/>
      <c r="CKE60" s="153"/>
      <c r="CKF60" s="153"/>
      <c r="CKG60" s="153"/>
      <c r="CKH60" s="153"/>
      <c r="CKI60" s="153"/>
      <c r="CKJ60" s="153"/>
      <c r="CKK60" s="153"/>
      <c r="CKL60" s="153"/>
      <c r="CKM60" s="153"/>
      <c r="CKN60" s="153"/>
      <c r="CKO60" s="153"/>
      <c r="CKP60" s="153"/>
      <c r="CKQ60" s="153"/>
      <c r="CKR60" s="153"/>
      <c r="CKS60" s="153"/>
      <c r="CKT60" s="153"/>
      <c r="CKU60" s="153"/>
      <c r="CKV60" s="153"/>
      <c r="CKW60" s="153"/>
      <c r="CKX60" s="153"/>
      <c r="CKY60" s="153"/>
      <c r="CKZ60" s="153"/>
      <c r="CLA60" s="153"/>
      <c r="CLB60" s="153"/>
      <c r="CLC60" s="153"/>
      <c r="CLD60" s="153"/>
      <c r="CLE60" s="153"/>
      <c r="CLF60" s="153"/>
      <c r="CLG60" s="153"/>
      <c r="CLH60" s="153"/>
      <c r="CLI60" s="153"/>
      <c r="CLJ60" s="153"/>
      <c r="CLK60" s="153"/>
      <c r="CLL60" s="153"/>
      <c r="CLM60" s="153"/>
      <c r="CLN60" s="153"/>
      <c r="CLO60" s="153"/>
      <c r="CLP60" s="153"/>
      <c r="CLQ60" s="153"/>
      <c r="CLR60" s="153"/>
      <c r="CLS60" s="153"/>
      <c r="CLT60" s="153"/>
      <c r="CLU60" s="153"/>
      <c r="CLV60" s="153"/>
      <c r="CLW60" s="153"/>
      <c r="CLX60" s="153"/>
      <c r="CLY60" s="153"/>
      <c r="CLZ60" s="153"/>
      <c r="CMA60" s="153"/>
      <c r="CMB60" s="153"/>
      <c r="CMC60" s="153"/>
      <c r="CMD60" s="153"/>
      <c r="CME60" s="153"/>
      <c r="CMF60" s="153"/>
      <c r="CMG60" s="153"/>
      <c r="CMH60" s="153"/>
      <c r="CMI60" s="153"/>
      <c r="CMJ60" s="153"/>
      <c r="CMK60" s="153"/>
      <c r="CML60" s="153"/>
      <c r="CMM60" s="153"/>
      <c r="CMN60" s="153"/>
      <c r="CMO60" s="153"/>
      <c r="CMP60" s="153"/>
      <c r="CMQ60" s="153"/>
      <c r="CMR60" s="153"/>
      <c r="CMS60" s="153"/>
      <c r="CMT60" s="153"/>
      <c r="CMU60" s="153"/>
      <c r="CMV60" s="153"/>
      <c r="CMW60" s="153"/>
      <c r="CMX60" s="153"/>
      <c r="CMY60" s="153"/>
      <c r="CMZ60" s="153"/>
      <c r="CNA60" s="153"/>
      <c r="CNB60" s="153"/>
      <c r="CNC60" s="153"/>
      <c r="CND60" s="153"/>
      <c r="CNE60" s="153"/>
      <c r="CNF60" s="153"/>
      <c r="CNG60" s="153"/>
      <c r="CNH60" s="153"/>
      <c r="CNI60" s="153"/>
      <c r="CNJ60" s="153"/>
      <c r="CNK60" s="153"/>
      <c r="CNL60" s="153"/>
      <c r="CNM60" s="153"/>
      <c r="CNN60" s="153"/>
      <c r="CNO60" s="153"/>
      <c r="CNP60" s="153"/>
      <c r="CNQ60" s="153"/>
      <c r="CNR60" s="153"/>
      <c r="CNS60" s="153"/>
      <c r="CNT60" s="153"/>
      <c r="CNU60" s="153"/>
      <c r="CNV60" s="153"/>
      <c r="CNW60" s="153"/>
      <c r="CNX60" s="153"/>
      <c r="CNY60" s="153"/>
      <c r="CNZ60" s="153"/>
      <c r="COA60" s="153"/>
      <c r="COB60" s="153"/>
      <c r="COC60" s="153"/>
      <c r="COD60" s="153"/>
      <c r="COE60" s="153"/>
      <c r="COF60" s="153"/>
      <c r="COG60" s="153"/>
      <c r="COH60" s="153"/>
      <c r="COI60" s="153"/>
      <c r="COJ60" s="153"/>
      <c r="COK60" s="153"/>
      <c r="COL60" s="153"/>
      <c r="COM60" s="153"/>
      <c r="CON60" s="153"/>
      <c r="COO60" s="153"/>
      <c r="COP60" s="153"/>
      <c r="COQ60" s="153"/>
      <c r="COR60" s="153"/>
      <c r="COS60" s="153"/>
      <c r="COT60" s="153"/>
      <c r="COU60" s="153"/>
      <c r="COV60" s="153"/>
      <c r="COW60" s="153"/>
      <c r="COX60" s="153"/>
      <c r="COY60" s="153"/>
      <c r="COZ60" s="153"/>
      <c r="CPA60" s="153"/>
      <c r="CPB60" s="153"/>
      <c r="CPC60" s="153"/>
      <c r="CPD60" s="153"/>
      <c r="CPE60" s="153"/>
      <c r="CPF60" s="153"/>
      <c r="CPG60" s="153"/>
      <c r="CPH60" s="153"/>
      <c r="CPI60" s="153"/>
      <c r="CPJ60" s="153"/>
      <c r="CPK60" s="153"/>
      <c r="CPL60" s="153"/>
      <c r="CPM60" s="153"/>
      <c r="CPN60" s="153"/>
      <c r="CPO60" s="153"/>
      <c r="CPP60" s="153"/>
      <c r="CPQ60" s="153"/>
      <c r="CPR60" s="153"/>
      <c r="CPS60" s="153"/>
      <c r="CPT60" s="153"/>
      <c r="CPU60" s="153"/>
      <c r="CPV60" s="153"/>
      <c r="CPW60" s="153"/>
      <c r="CPX60" s="153"/>
      <c r="CPY60" s="153"/>
      <c r="CPZ60" s="153"/>
      <c r="CQA60" s="153"/>
      <c r="CQB60" s="153"/>
      <c r="CQC60" s="153"/>
      <c r="CQD60" s="153"/>
      <c r="CQE60" s="153"/>
      <c r="CQF60" s="153"/>
      <c r="CQG60" s="153"/>
      <c r="CQH60" s="153"/>
      <c r="CQI60" s="153"/>
      <c r="CQJ60" s="153"/>
      <c r="CQK60" s="153"/>
      <c r="CQL60" s="153"/>
      <c r="CQM60" s="153"/>
      <c r="CQN60" s="153"/>
      <c r="CQO60" s="153"/>
      <c r="CQP60" s="153"/>
      <c r="CQQ60" s="153"/>
      <c r="CQR60" s="153"/>
      <c r="CQS60" s="153"/>
      <c r="CQT60" s="153"/>
      <c r="CQU60" s="153"/>
      <c r="CQV60" s="153"/>
      <c r="CQW60" s="153"/>
      <c r="CQX60" s="153"/>
      <c r="CQY60" s="153"/>
      <c r="CQZ60" s="153"/>
      <c r="CRA60" s="153"/>
      <c r="CRB60" s="153"/>
      <c r="CRC60" s="153"/>
      <c r="CRD60" s="153"/>
      <c r="CRE60" s="153"/>
      <c r="CRF60" s="153"/>
      <c r="CRG60" s="153"/>
      <c r="CRH60" s="153"/>
      <c r="CRI60" s="153"/>
      <c r="CRJ60" s="153"/>
      <c r="CRK60" s="153"/>
      <c r="CRL60" s="153"/>
      <c r="CRM60" s="153"/>
      <c r="CRN60" s="153"/>
      <c r="CRO60" s="153"/>
      <c r="CRP60" s="153"/>
      <c r="CRQ60" s="153"/>
      <c r="CRR60" s="153"/>
      <c r="CRS60" s="153"/>
      <c r="CRT60" s="153"/>
      <c r="CRU60" s="153"/>
      <c r="CRV60" s="153"/>
      <c r="CRW60" s="153"/>
      <c r="CRX60" s="153"/>
      <c r="CRY60" s="153"/>
      <c r="CRZ60" s="153"/>
      <c r="CSA60" s="153"/>
      <c r="CSB60" s="153"/>
      <c r="CSC60" s="153"/>
      <c r="CSD60" s="153"/>
      <c r="CSE60" s="153"/>
      <c r="CSF60" s="153"/>
      <c r="CSG60" s="153"/>
      <c r="CSH60" s="153"/>
      <c r="CSI60" s="153"/>
      <c r="CSJ60" s="153"/>
      <c r="CSK60" s="153"/>
      <c r="CSL60" s="153"/>
      <c r="CSM60" s="153"/>
      <c r="CSN60" s="153"/>
      <c r="CSO60" s="153"/>
      <c r="CSP60" s="153"/>
      <c r="CSQ60" s="153"/>
      <c r="CSR60" s="153"/>
      <c r="CSS60" s="153"/>
      <c r="CST60" s="153"/>
      <c r="CSU60" s="153"/>
      <c r="CSV60" s="153"/>
      <c r="CSW60" s="153"/>
      <c r="CSX60" s="153"/>
      <c r="CSY60" s="153"/>
      <c r="CSZ60" s="153"/>
      <c r="CTA60" s="153"/>
      <c r="CTB60" s="153"/>
      <c r="CTC60" s="153"/>
      <c r="CTD60" s="153"/>
      <c r="CTE60" s="153"/>
      <c r="CTF60" s="153"/>
      <c r="CTG60" s="153"/>
      <c r="CTH60" s="153"/>
      <c r="CTI60" s="153"/>
      <c r="CTJ60" s="153"/>
      <c r="CTK60" s="153"/>
      <c r="CTL60" s="153"/>
      <c r="CTM60" s="153"/>
      <c r="CTN60" s="153"/>
      <c r="CTO60" s="153"/>
      <c r="CTP60" s="153"/>
      <c r="CTQ60" s="153"/>
      <c r="CTR60" s="153"/>
      <c r="CTS60" s="153"/>
      <c r="CTT60" s="153"/>
      <c r="CTU60" s="153"/>
      <c r="CTV60" s="153"/>
      <c r="CTW60" s="153"/>
      <c r="CTX60" s="153"/>
      <c r="CTY60" s="153"/>
      <c r="CTZ60" s="153"/>
      <c r="CUA60" s="153"/>
      <c r="CUB60" s="153"/>
      <c r="CUC60" s="153"/>
      <c r="CUD60" s="153"/>
      <c r="CUE60" s="153"/>
      <c r="CUF60" s="153"/>
      <c r="CUG60" s="153"/>
      <c r="CUH60" s="153"/>
      <c r="CUI60" s="153"/>
      <c r="CUJ60" s="153"/>
      <c r="CUK60" s="153"/>
      <c r="CUL60" s="153"/>
      <c r="CUM60" s="153"/>
      <c r="CUN60" s="153"/>
      <c r="CUO60" s="153"/>
      <c r="CUP60" s="153"/>
      <c r="CUQ60" s="153"/>
      <c r="CUR60" s="153"/>
      <c r="CUS60" s="153"/>
      <c r="CUT60" s="153"/>
      <c r="CUU60" s="153"/>
      <c r="CUV60" s="153"/>
      <c r="CUW60" s="153"/>
      <c r="CUX60" s="153"/>
      <c r="CUY60" s="153"/>
      <c r="CUZ60" s="153"/>
      <c r="CVA60" s="153"/>
      <c r="CVB60" s="153"/>
      <c r="CVC60" s="153"/>
      <c r="CVD60" s="153"/>
      <c r="CVE60" s="153"/>
      <c r="CVF60" s="153"/>
      <c r="CVG60" s="153"/>
      <c r="CVH60" s="153"/>
      <c r="CVI60" s="153"/>
      <c r="CVJ60" s="153"/>
      <c r="CVK60" s="153"/>
      <c r="CVL60" s="153"/>
      <c r="CVM60" s="153"/>
      <c r="CVN60" s="153"/>
      <c r="CVO60" s="153"/>
      <c r="CVP60" s="153"/>
      <c r="CVQ60" s="153"/>
      <c r="CVR60" s="153"/>
      <c r="CVS60" s="153"/>
      <c r="CVT60" s="153"/>
      <c r="CVU60" s="153"/>
      <c r="CVV60" s="153"/>
      <c r="CVW60" s="153"/>
      <c r="CVX60" s="153"/>
      <c r="CVY60" s="153"/>
      <c r="CVZ60" s="153"/>
      <c r="CWA60" s="153"/>
      <c r="CWB60" s="153"/>
      <c r="CWC60" s="153"/>
      <c r="CWD60" s="153"/>
      <c r="CWE60" s="153"/>
      <c r="CWF60" s="153"/>
      <c r="CWG60" s="153"/>
      <c r="CWH60" s="153"/>
      <c r="CWI60" s="153"/>
      <c r="CWJ60" s="153"/>
      <c r="CWK60" s="153"/>
      <c r="CWL60" s="153"/>
      <c r="CWM60" s="153"/>
      <c r="CWN60" s="153"/>
      <c r="CWO60" s="153"/>
      <c r="CWP60" s="153"/>
      <c r="CWQ60" s="153"/>
      <c r="CWR60" s="153"/>
      <c r="CWS60" s="153"/>
      <c r="CWT60" s="153"/>
      <c r="CWU60" s="153"/>
      <c r="CWV60" s="153"/>
      <c r="CWW60" s="153"/>
      <c r="CWX60" s="153"/>
      <c r="CWY60" s="153"/>
      <c r="CWZ60" s="153"/>
      <c r="CXA60" s="153"/>
      <c r="CXB60" s="153"/>
      <c r="CXC60" s="153"/>
      <c r="CXD60" s="153"/>
      <c r="CXE60" s="153"/>
      <c r="CXF60" s="153"/>
      <c r="CXG60" s="153"/>
      <c r="CXH60" s="153"/>
      <c r="CXI60" s="153"/>
      <c r="CXJ60" s="153"/>
      <c r="CXK60" s="153"/>
      <c r="CXL60" s="153"/>
      <c r="CXM60" s="153"/>
      <c r="CXN60" s="153"/>
      <c r="CXO60" s="153"/>
      <c r="CXP60" s="153"/>
      <c r="CXQ60" s="153"/>
      <c r="CXR60" s="153"/>
      <c r="CXS60" s="153"/>
      <c r="CXT60" s="153"/>
      <c r="CXU60" s="153"/>
      <c r="CXV60" s="153"/>
      <c r="CXW60" s="153"/>
      <c r="CXX60" s="153"/>
      <c r="CXY60" s="153"/>
      <c r="CXZ60" s="153"/>
      <c r="CYA60" s="153"/>
      <c r="CYB60" s="153"/>
      <c r="CYC60" s="153"/>
      <c r="CYD60" s="153"/>
      <c r="CYE60" s="153"/>
      <c r="CYF60" s="153"/>
      <c r="CYG60" s="153"/>
      <c r="CYH60" s="153"/>
      <c r="CYI60" s="153"/>
      <c r="CYJ60" s="153"/>
      <c r="CYK60" s="153"/>
      <c r="CYL60" s="153"/>
      <c r="CYM60" s="153"/>
      <c r="CYN60" s="153"/>
      <c r="CYO60" s="153"/>
      <c r="CYP60" s="153"/>
      <c r="CYQ60" s="153"/>
      <c r="CYR60" s="153"/>
      <c r="CYS60" s="153"/>
      <c r="CYT60" s="153"/>
      <c r="CYU60" s="153"/>
      <c r="CYV60" s="153"/>
      <c r="CYW60" s="153"/>
      <c r="CYX60" s="153"/>
      <c r="CYY60" s="153"/>
      <c r="CYZ60" s="153"/>
      <c r="CZA60" s="153"/>
      <c r="CZB60" s="153"/>
      <c r="CZC60" s="153"/>
      <c r="CZD60" s="153"/>
      <c r="CZE60" s="153"/>
      <c r="CZF60" s="153"/>
      <c r="CZG60" s="153"/>
      <c r="CZH60" s="153"/>
      <c r="CZI60" s="153"/>
      <c r="CZJ60" s="153"/>
      <c r="CZK60" s="153"/>
      <c r="CZL60" s="153"/>
      <c r="CZM60" s="153"/>
      <c r="CZN60" s="153"/>
      <c r="CZO60" s="153"/>
      <c r="CZP60" s="153"/>
      <c r="CZQ60" s="153"/>
      <c r="CZR60" s="153"/>
      <c r="CZS60" s="153"/>
      <c r="CZT60" s="153"/>
      <c r="CZU60" s="153"/>
      <c r="CZV60" s="153"/>
      <c r="CZW60" s="153"/>
      <c r="CZX60" s="153"/>
      <c r="CZY60" s="153"/>
      <c r="CZZ60" s="153"/>
      <c r="DAA60" s="153"/>
      <c r="DAB60" s="153"/>
      <c r="DAC60" s="153"/>
      <c r="DAD60" s="153"/>
      <c r="DAE60" s="153"/>
      <c r="DAF60" s="153"/>
      <c r="DAG60" s="153"/>
      <c r="DAH60" s="153"/>
      <c r="DAI60" s="153"/>
      <c r="DAJ60" s="153"/>
      <c r="DAK60" s="153"/>
      <c r="DAL60" s="153"/>
      <c r="DAM60" s="153"/>
      <c r="DAN60" s="153"/>
      <c r="DAO60" s="153"/>
      <c r="DAP60" s="153"/>
      <c r="DAQ60" s="153"/>
      <c r="DAR60" s="153"/>
      <c r="DAS60" s="153"/>
      <c r="DAT60" s="153"/>
      <c r="DAU60" s="153"/>
      <c r="DAV60" s="153"/>
      <c r="DAW60" s="153"/>
      <c r="DAX60" s="153"/>
      <c r="DAY60" s="153"/>
      <c r="DAZ60" s="153"/>
      <c r="DBA60" s="153"/>
      <c r="DBB60" s="153"/>
      <c r="DBC60" s="153"/>
      <c r="DBD60" s="153"/>
      <c r="DBE60" s="153"/>
      <c r="DBF60" s="153"/>
      <c r="DBG60" s="153"/>
      <c r="DBH60" s="153"/>
      <c r="DBI60" s="153"/>
      <c r="DBJ60" s="153"/>
      <c r="DBK60" s="153"/>
      <c r="DBL60" s="153"/>
      <c r="DBM60" s="153"/>
      <c r="DBN60" s="153"/>
      <c r="DBO60" s="153"/>
      <c r="DBP60" s="153"/>
      <c r="DBQ60" s="153"/>
      <c r="DBR60" s="153"/>
      <c r="DBS60" s="153"/>
      <c r="DBT60" s="153"/>
      <c r="DBU60" s="153"/>
      <c r="DBV60" s="153"/>
      <c r="DBW60" s="153"/>
      <c r="DBX60" s="153"/>
      <c r="DBY60" s="153"/>
      <c r="DBZ60" s="153"/>
      <c r="DCA60" s="153"/>
      <c r="DCB60" s="153"/>
      <c r="DCC60" s="153"/>
      <c r="DCD60" s="153"/>
      <c r="DCE60" s="153"/>
      <c r="DCF60" s="153"/>
      <c r="DCG60" s="153"/>
      <c r="DCH60" s="153"/>
      <c r="DCI60" s="153"/>
      <c r="DCJ60" s="153"/>
      <c r="DCK60" s="153"/>
      <c r="DCL60" s="153"/>
      <c r="DCM60" s="153"/>
      <c r="DCN60" s="153"/>
      <c r="DCO60" s="153"/>
      <c r="DCP60" s="153"/>
      <c r="DCQ60" s="153"/>
      <c r="DCR60" s="153"/>
      <c r="DCS60" s="153"/>
      <c r="DCT60" s="153"/>
      <c r="DCU60" s="153"/>
      <c r="DCV60" s="153"/>
      <c r="DCW60" s="153"/>
      <c r="DCX60" s="153"/>
      <c r="DCY60" s="153"/>
      <c r="DCZ60" s="153"/>
      <c r="DDA60" s="153"/>
      <c r="DDB60" s="153"/>
      <c r="DDC60" s="153"/>
      <c r="DDD60" s="153"/>
      <c r="DDE60" s="153"/>
      <c r="DDF60" s="153"/>
      <c r="DDG60" s="153"/>
      <c r="DDH60" s="153"/>
      <c r="DDI60" s="153"/>
      <c r="DDJ60" s="153"/>
      <c r="DDK60" s="153"/>
      <c r="DDL60" s="153"/>
      <c r="DDM60" s="153"/>
      <c r="DDN60" s="153"/>
      <c r="DDO60" s="153"/>
      <c r="DDP60" s="153"/>
      <c r="DDQ60" s="153"/>
      <c r="DDR60" s="153"/>
      <c r="DDS60" s="153"/>
      <c r="DDT60" s="153"/>
      <c r="DDU60" s="153"/>
      <c r="DDV60" s="153"/>
      <c r="DDW60" s="153"/>
      <c r="DDX60" s="153"/>
      <c r="DDY60" s="153"/>
      <c r="DDZ60" s="153"/>
      <c r="DEA60" s="153"/>
      <c r="DEB60" s="153"/>
      <c r="DEC60" s="153"/>
      <c r="DED60" s="153"/>
      <c r="DEE60" s="153"/>
      <c r="DEF60" s="153"/>
      <c r="DEG60" s="153"/>
      <c r="DEH60" s="153"/>
      <c r="DEI60" s="153"/>
      <c r="DEJ60" s="153"/>
      <c r="DEK60" s="153"/>
      <c r="DEL60" s="153"/>
      <c r="DEM60" s="153"/>
      <c r="DEN60" s="153"/>
      <c r="DEO60" s="153"/>
      <c r="DEP60" s="153"/>
      <c r="DEQ60" s="153"/>
      <c r="DER60" s="153"/>
      <c r="DES60" s="153"/>
      <c r="DET60" s="153"/>
      <c r="DEU60" s="153"/>
      <c r="DEV60" s="153"/>
      <c r="DEW60" s="153"/>
      <c r="DEX60" s="153"/>
      <c r="DEY60" s="153"/>
      <c r="DEZ60" s="153"/>
      <c r="DFA60" s="153"/>
      <c r="DFB60" s="153"/>
      <c r="DFC60" s="153"/>
      <c r="DFD60" s="153"/>
      <c r="DFE60" s="153"/>
      <c r="DFF60" s="153"/>
      <c r="DFG60" s="153"/>
      <c r="DFH60" s="153"/>
      <c r="DFI60" s="153"/>
      <c r="DFJ60" s="153"/>
      <c r="DFK60" s="153"/>
      <c r="DFL60" s="153"/>
      <c r="DFM60" s="153"/>
      <c r="DFN60" s="153"/>
      <c r="DFO60" s="153"/>
      <c r="DFP60" s="153"/>
      <c r="DFQ60" s="153"/>
      <c r="DFR60" s="153"/>
      <c r="DFS60" s="153"/>
      <c r="DFT60" s="153"/>
      <c r="DFU60" s="153"/>
      <c r="DFV60" s="153"/>
      <c r="DFW60" s="153"/>
      <c r="DFX60" s="153"/>
      <c r="DFY60" s="153"/>
      <c r="DFZ60" s="153"/>
      <c r="DGA60" s="153"/>
      <c r="DGB60" s="153"/>
      <c r="DGC60" s="153"/>
      <c r="DGD60" s="153"/>
      <c r="DGE60" s="153"/>
      <c r="DGF60" s="153"/>
      <c r="DGG60" s="153"/>
      <c r="DGH60" s="153"/>
      <c r="DGI60" s="153"/>
      <c r="DGJ60" s="153"/>
      <c r="DGK60" s="153"/>
      <c r="DGL60" s="153"/>
      <c r="DGM60" s="153"/>
      <c r="DGN60" s="153"/>
      <c r="DGO60" s="153"/>
      <c r="DGP60" s="153"/>
      <c r="DGQ60" s="153"/>
      <c r="DGR60" s="153"/>
      <c r="DGS60" s="153"/>
      <c r="DGT60" s="153"/>
      <c r="DGU60" s="153"/>
      <c r="DGV60" s="153"/>
      <c r="DGW60" s="153"/>
      <c r="DGX60" s="153"/>
      <c r="DGY60" s="153"/>
      <c r="DGZ60" s="153"/>
      <c r="DHA60" s="153"/>
      <c r="DHB60" s="153"/>
      <c r="DHC60" s="153"/>
      <c r="DHD60" s="153"/>
      <c r="DHE60" s="153"/>
      <c r="DHF60" s="153"/>
      <c r="DHG60" s="153"/>
      <c r="DHH60" s="153"/>
      <c r="DHI60" s="153"/>
      <c r="DHJ60" s="153"/>
      <c r="DHK60" s="153"/>
      <c r="DHL60" s="153"/>
      <c r="DHM60" s="153"/>
      <c r="DHN60" s="153"/>
      <c r="DHO60" s="153"/>
      <c r="DHP60" s="153"/>
      <c r="DHQ60" s="153"/>
      <c r="DHR60" s="153"/>
      <c r="DHS60" s="153"/>
      <c r="DHT60" s="153"/>
      <c r="DHU60" s="153"/>
      <c r="DHV60" s="153"/>
      <c r="DHW60" s="153"/>
      <c r="DHX60" s="153"/>
      <c r="DHY60" s="153"/>
      <c r="DHZ60" s="153"/>
      <c r="DIA60" s="153"/>
      <c r="DIB60" s="153"/>
      <c r="DIC60" s="153"/>
      <c r="DID60" s="153"/>
      <c r="DIE60" s="153"/>
      <c r="DIF60" s="153"/>
      <c r="DIG60" s="153"/>
      <c r="DIH60" s="153"/>
      <c r="DII60" s="153"/>
      <c r="DIJ60" s="153"/>
      <c r="DIK60" s="153"/>
      <c r="DIL60" s="153"/>
      <c r="DIM60" s="153"/>
      <c r="DIN60" s="153"/>
      <c r="DIO60" s="153"/>
      <c r="DIP60" s="153"/>
      <c r="DIQ60" s="153"/>
      <c r="DIR60" s="153"/>
      <c r="DIS60" s="153"/>
      <c r="DIT60" s="153"/>
      <c r="DIU60" s="153"/>
      <c r="DIV60" s="153"/>
      <c r="DIW60" s="153"/>
      <c r="DIX60" s="153"/>
      <c r="DIY60" s="153"/>
      <c r="DIZ60" s="153"/>
      <c r="DJA60" s="153"/>
      <c r="DJB60" s="153"/>
      <c r="DJC60" s="153"/>
      <c r="DJD60" s="153"/>
      <c r="DJE60" s="153"/>
      <c r="DJF60" s="153"/>
      <c r="DJG60" s="153"/>
      <c r="DJH60" s="153"/>
      <c r="DJI60" s="153"/>
      <c r="DJJ60" s="153"/>
      <c r="DJK60" s="153"/>
      <c r="DJL60" s="153"/>
      <c r="DJM60" s="153"/>
      <c r="DJN60" s="153"/>
      <c r="DJO60" s="153"/>
      <c r="DJP60" s="153"/>
      <c r="DJQ60" s="153"/>
      <c r="DJR60" s="153"/>
      <c r="DJS60" s="153"/>
      <c r="DJT60" s="153"/>
      <c r="DJU60" s="153"/>
      <c r="DJV60" s="153"/>
      <c r="DJW60" s="153"/>
      <c r="DJX60" s="153"/>
      <c r="DJY60" s="153"/>
      <c r="DJZ60" s="153"/>
      <c r="DKA60" s="153"/>
      <c r="DKB60" s="153"/>
      <c r="DKC60" s="153"/>
      <c r="DKD60" s="153"/>
      <c r="DKE60" s="153"/>
      <c r="DKF60" s="153"/>
      <c r="DKG60" s="153"/>
      <c r="DKH60" s="153"/>
      <c r="DKI60" s="153"/>
      <c r="DKJ60" s="153"/>
      <c r="DKK60" s="153"/>
      <c r="DKL60" s="153"/>
      <c r="DKM60" s="153"/>
      <c r="DKN60" s="153"/>
      <c r="DKO60" s="153"/>
      <c r="DKP60" s="153"/>
      <c r="DKQ60" s="153"/>
      <c r="DKR60" s="153"/>
      <c r="DKS60" s="153"/>
      <c r="DKT60" s="153"/>
      <c r="DKU60" s="153"/>
      <c r="DKV60" s="153"/>
      <c r="DKW60" s="153"/>
      <c r="DKX60" s="153"/>
      <c r="DKY60" s="153"/>
      <c r="DKZ60" s="153"/>
      <c r="DLA60" s="153"/>
      <c r="DLB60" s="153"/>
      <c r="DLC60" s="153"/>
      <c r="DLD60" s="153"/>
      <c r="DLE60" s="153"/>
      <c r="DLF60" s="153"/>
      <c r="DLG60" s="153"/>
      <c r="DLH60" s="153"/>
      <c r="DLI60" s="153"/>
      <c r="DLJ60" s="153"/>
      <c r="DLK60" s="153"/>
      <c r="DLL60" s="153"/>
      <c r="DLM60" s="153"/>
      <c r="DLN60" s="153"/>
      <c r="DLO60" s="153"/>
      <c r="DLP60" s="153"/>
      <c r="DLQ60" s="153"/>
      <c r="DLR60" s="153"/>
      <c r="DLS60" s="153"/>
      <c r="DLT60" s="153"/>
      <c r="DLU60" s="153"/>
      <c r="DLV60" s="153"/>
      <c r="DLW60" s="153"/>
      <c r="DLX60" s="153"/>
      <c r="DLY60" s="153"/>
      <c r="DLZ60" s="153"/>
      <c r="DMA60" s="153"/>
      <c r="DMB60" s="153"/>
      <c r="DMC60" s="153"/>
      <c r="DMD60" s="153"/>
      <c r="DME60" s="153"/>
      <c r="DMF60" s="153"/>
      <c r="DMG60" s="153"/>
      <c r="DMH60" s="153"/>
      <c r="DMI60" s="153"/>
      <c r="DMJ60" s="153"/>
      <c r="DMK60" s="153"/>
      <c r="DML60" s="153"/>
      <c r="DMM60" s="153"/>
      <c r="DMN60" s="153"/>
      <c r="DMO60" s="153"/>
      <c r="DMP60" s="153"/>
      <c r="DMQ60" s="153"/>
      <c r="DMR60" s="153"/>
      <c r="DMS60" s="153"/>
      <c r="DMT60" s="153"/>
      <c r="DMU60" s="153"/>
      <c r="DMV60" s="153"/>
      <c r="DMW60" s="153"/>
      <c r="DMX60" s="153"/>
      <c r="DMY60" s="153"/>
      <c r="DMZ60" s="153"/>
      <c r="DNA60" s="153"/>
      <c r="DNB60" s="153"/>
      <c r="DNC60" s="153"/>
      <c r="DND60" s="153"/>
      <c r="DNE60" s="153"/>
      <c r="DNF60" s="153"/>
      <c r="DNG60" s="153"/>
      <c r="DNH60" s="153"/>
      <c r="DNI60" s="153"/>
      <c r="DNJ60" s="153"/>
      <c r="DNK60" s="153"/>
      <c r="DNL60" s="153"/>
      <c r="DNM60" s="153"/>
      <c r="DNN60" s="153"/>
      <c r="DNO60" s="153"/>
      <c r="DNP60" s="153"/>
      <c r="DNQ60" s="153"/>
      <c r="DNR60" s="153"/>
      <c r="DNS60" s="153"/>
      <c r="DNT60" s="153"/>
      <c r="DNU60" s="153"/>
      <c r="DNV60" s="153"/>
      <c r="DNW60" s="153"/>
      <c r="DNX60" s="153"/>
      <c r="DNY60" s="153"/>
      <c r="DNZ60" s="153"/>
      <c r="DOA60" s="153"/>
      <c r="DOB60" s="153"/>
      <c r="DOC60" s="153"/>
      <c r="DOD60" s="153"/>
      <c r="DOE60" s="153"/>
      <c r="DOF60" s="153"/>
      <c r="DOG60" s="153"/>
      <c r="DOH60" s="153"/>
      <c r="DOI60" s="153"/>
      <c r="DOJ60" s="153"/>
      <c r="DOK60" s="153"/>
      <c r="DOL60" s="153"/>
      <c r="DOM60" s="153"/>
      <c r="DON60" s="153"/>
      <c r="DOO60" s="153"/>
      <c r="DOP60" s="153"/>
      <c r="DOQ60" s="153"/>
      <c r="DOR60" s="153"/>
      <c r="DOS60" s="153"/>
      <c r="DOT60" s="153"/>
      <c r="DOU60" s="153"/>
      <c r="DOV60" s="153"/>
      <c r="DOW60" s="153"/>
      <c r="DOX60" s="153"/>
      <c r="DOY60" s="153"/>
      <c r="DOZ60" s="153"/>
      <c r="DPA60" s="153"/>
      <c r="DPB60" s="153"/>
      <c r="DPC60" s="153"/>
      <c r="DPD60" s="153"/>
      <c r="DPE60" s="153"/>
      <c r="DPF60" s="153"/>
      <c r="DPG60" s="153"/>
      <c r="DPH60" s="153"/>
      <c r="DPI60" s="153"/>
      <c r="DPJ60" s="153"/>
      <c r="DPK60" s="153"/>
      <c r="DPL60" s="153"/>
      <c r="DPM60" s="153"/>
      <c r="DPN60" s="153"/>
      <c r="DPO60" s="153"/>
      <c r="DPP60" s="153"/>
      <c r="DPQ60" s="153"/>
      <c r="DPR60" s="153"/>
      <c r="DPS60" s="153"/>
      <c r="DPT60" s="153"/>
      <c r="DPU60" s="153"/>
      <c r="DPV60" s="153"/>
      <c r="DPW60" s="153"/>
      <c r="DPX60" s="153"/>
      <c r="DPY60" s="153"/>
      <c r="DPZ60" s="153"/>
      <c r="DQA60" s="153"/>
      <c r="DQB60" s="153"/>
      <c r="DQC60" s="153"/>
      <c r="DQD60" s="153"/>
      <c r="DQE60" s="153"/>
      <c r="DQF60" s="153"/>
      <c r="DQG60" s="153"/>
      <c r="DQH60" s="153"/>
      <c r="DQI60" s="153"/>
      <c r="DQJ60" s="153"/>
      <c r="DQK60" s="153"/>
      <c r="DQL60" s="153"/>
      <c r="DQM60" s="153"/>
      <c r="DQN60" s="153"/>
      <c r="DQO60" s="153"/>
      <c r="DQP60" s="153"/>
      <c r="DQQ60" s="153"/>
      <c r="DQR60" s="153"/>
      <c r="DQS60" s="153"/>
      <c r="DQT60" s="153"/>
      <c r="DQU60" s="153"/>
      <c r="DQV60" s="153"/>
      <c r="DQW60" s="153"/>
      <c r="DQX60" s="153"/>
      <c r="DQY60" s="153"/>
      <c r="DQZ60" s="153"/>
      <c r="DRA60" s="153"/>
      <c r="DRB60" s="153"/>
      <c r="DRC60" s="153"/>
      <c r="DRD60" s="153"/>
      <c r="DRE60" s="153"/>
      <c r="DRF60" s="153"/>
      <c r="DRG60" s="153"/>
      <c r="DRH60" s="153"/>
      <c r="DRI60" s="153"/>
      <c r="DRJ60" s="153"/>
      <c r="DRK60" s="153"/>
      <c r="DRL60" s="153"/>
      <c r="DRM60" s="153"/>
      <c r="DRN60" s="153"/>
      <c r="DRO60" s="153"/>
      <c r="DRP60" s="153"/>
      <c r="DRQ60" s="153"/>
      <c r="DRR60" s="153"/>
      <c r="DRS60" s="153"/>
      <c r="DRT60" s="153"/>
      <c r="DRU60" s="153"/>
      <c r="DRV60" s="153"/>
      <c r="DRW60" s="153"/>
      <c r="DRX60" s="153"/>
      <c r="DRY60" s="153"/>
      <c r="DRZ60" s="153"/>
      <c r="DSA60" s="153"/>
      <c r="DSB60" s="153"/>
      <c r="DSC60" s="153"/>
      <c r="DSD60" s="153"/>
      <c r="DSE60" s="153"/>
      <c r="DSF60" s="153"/>
      <c r="DSG60" s="153"/>
      <c r="DSH60" s="153"/>
      <c r="DSI60" s="153"/>
      <c r="DSJ60" s="153"/>
      <c r="DSK60" s="153"/>
      <c r="DSL60" s="153"/>
      <c r="DSM60" s="153"/>
      <c r="DSN60" s="153"/>
      <c r="DSO60" s="153"/>
      <c r="DSP60" s="153"/>
      <c r="DSQ60" s="153"/>
      <c r="DSR60" s="153"/>
      <c r="DSS60" s="153"/>
      <c r="DST60" s="153"/>
      <c r="DSU60" s="153"/>
      <c r="DSV60" s="153"/>
      <c r="DSW60" s="153"/>
      <c r="DSX60" s="153"/>
      <c r="DSY60" s="153"/>
      <c r="DSZ60" s="153"/>
      <c r="DTA60" s="153"/>
      <c r="DTB60" s="153"/>
      <c r="DTC60" s="153"/>
      <c r="DTD60" s="153"/>
      <c r="DTE60" s="153"/>
      <c r="DTF60" s="153"/>
      <c r="DTG60" s="153"/>
      <c r="DTH60" s="153"/>
      <c r="DTI60" s="153"/>
      <c r="DTJ60" s="153"/>
      <c r="DTK60" s="153"/>
      <c r="DTL60" s="153"/>
      <c r="DTM60" s="153"/>
      <c r="DTN60" s="153"/>
      <c r="DTO60" s="153"/>
      <c r="DTP60" s="153"/>
      <c r="DTQ60" s="153"/>
      <c r="DTR60" s="153"/>
      <c r="DTS60" s="153"/>
      <c r="DTT60" s="153"/>
      <c r="DTU60" s="153"/>
      <c r="DTV60" s="153"/>
      <c r="DTW60" s="153"/>
      <c r="DTX60" s="153"/>
      <c r="DTY60" s="153"/>
      <c r="DTZ60" s="153"/>
      <c r="DUA60" s="153"/>
      <c r="DUB60" s="153"/>
      <c r="DUC60" s="153"/>
      <c r="DUD60" s="153"/>
      <c r="DUE60" s="153"/>
      <c r="DUF60" s="153"/>
      <c r="DUG60" s="153"/>
      <c r="DUH60" s="153"/>
      <c r="DUI60" s="153"/>
      <c r="DUJ60" s="153"/>
      <c r="DUK60" s="153"/>
      <c r="DUL60" s="153"/>
      <c r="DUM60" s="153"/>
      <c r="DUN60" s="153"/>
      <c r="DUO60" s="153"/>
      <c r="DUP60" s="153"/>
      <c r="DUQ60" s="153"/>
      <c r="DUR60" s="153"/>
      <c r="DUS60" s="153"/>
      <c r="DUT60" s="153"/>
      <c r="DUU60" s="153"/>
      <c r="DUV60" s="153"/>
      <c r="DUW60" s="153"/>
      <c r="DUX60" s="153"/>
      <c r="DUY60" s="153"/>
      <c r="DUZ60" s="153"/>
      <c r="DVA60" s="153"/>
      <c r="DVB60" s="153"/>
      <c r="DVC60" s="153"/>
      <c r="DVD60" s="153"/>
      <c r="DVE60" s="153"/>
      <c r="DVF60" s="153"/>
      <c r="DVG60" s="153"/>
      <c r="DVH60" s="153"/>
      <c r="DVI60" s="153"/>
      <c r="DVJ60" s="153"/>
      <c r="DVK60" s="153"/>
      <c r="DVL60" s="153"/>
      <c r="DVM60" s="153"/>
      <c r="DVN60" s="153"/>
      <c r="DVO60" s="153"/>
      <c r="DVP60" s="153"/>
      <c r="DVQ60" s="153"/>
      <c r="DVR60" s="153"/>
      <c r="DVS60" s="153"/>
      <c r="DVT60" s="153"/>
      <c r="DVU60" s="153"/>
      <c r="DVV60" s="153"/>
      <c r="DVW60" s="153"/>
      <c r="DVX60" s="153"/>
      <c r="DVY60" s="153"/>
      <c r="DVZ60" s="153"/>
      <c r="DWA60" s="153"/>
      <c r="DWB60" s="153"/>
      <c r="DWC60" s="153"/>
      <c r="DWD60" s="153"/>
      <c r="DWE60" s="153"/>
      <c r="DWF60" s="153"/>
      <c r="DWG60" s="153"/>
      <c r="DWH60" s="153"/>
      <c r="DWI60" s="153"/>
      <c r="DWJ60" s="153"/>
      <c r="DWK60" s="153"/>
      <c r="DWL60" s="153"/>
      <c r="DWM60" s="153"/>
      <c r="DWN60" s="153"/>
      <c r="DWO60" s="153"/>
      <c r="DWP60" s="153"/>
      <c r="DWQ60" s="153"/>
      <c r="DWR60" s="153"/>
      <c r="DWS60" s="153"/>
      <c r="DWT60" s="153"/>
      <c r="DWU60" s="153"/>
      <c r="DWV60" s="153"/>
      <c r="DWW60" s="153"/>
      <c r="DWX60" s="153"/>
      <c r="DWY60" s="153"/>
      <c r="DWZ60" s="153"/>
      <c r="DXA60" s="153"/>
      <c r="DXB60" s="153"/>
      <c r="DXC60" s="153"/>
      <c r="DXD60" s="153"/>
      <c r="DXE60" s="153"/>
      <c r="DXF60" s="153"/>
      <c r="DXG60" s="153"/>
      <c r="DXH60" s="153"/>
      <c r="DXI60" s="153"/>
      <c r="DXJ60" s="153"/>
      <c r="DXK60" s="153"/>
      <c r="DXL60" s="153"/>
      <c r="DXM60" s="153"/>
      <c r="DXN60" s="153"/>
      <c r="DXO60" s="153"/>
      <c r="DXP60" s="153"/>
      <c r="DXQ60" s="153"/>
      <c r="DXR60" s="153"/>
      <c r="DXS60" s="153"/>
      <c r="DXT60" s="153"/>
      <c r="DXU60" s="153"/>
      <c r="DXV60" s="153"/>
      <c r="DXW60" s="153"/>
      <c r="DXX60" s="153"/>
      <c r="DXY60" s="153"/>
      <c r="DXZ60" s="153"/>
      <c r="DYA60" s="153"/>
      <c r="DYB60" s="153"/>
      <c r="DYC60" s="153"/>
      <c r="DYD60" s="153"/>
      <c r="DYE60" s="153"/>
      <c r="DYF60" s="153"/>
      <c r="DYG60" s="153"/>
      <c r="DYH60" s="153"/>
      <c r="DYI60" s="153"/>
      <c r="DYJ60" s="153"/>
      <c r="DYK60" s="153"/>
      <c r="DYL60" s="153"/>
      <c r="DYM60" s="153"/>
      <c r="DYN60" s="153"/>
      <c r="DYO60" s="153"/>
      <c r="DYP60" s="153"/>
      <c r="DYQ60" s="153"/>
      <c r="DYR60" s="153"/>
      <c r="DYS60" s="153"/>
      <c r="DYT60" s="153"/>
      <c r="DYU60" s="153"/>
      <c r="DYV60" s="153"/>
      <c r="DYW60" s="153"/>
      <c r="DYX60" s="153"/>
      <c r="DYY60" s="153"/>
      <c r="DYZ60" s="153"/>
      <c r="DZA60" s="153"/>
      <c r="DZB60" s="153"/>
      <c r="DZC60" s="153"/>
      <c r="DZD60" s="153"/>
      <c r="DZE60" s="153"/>
      <c r="DZF60" s="153"/>
      <c r="DZG60" s="153"/>
      <c r="DZH60" s="153"/>
      <c r="DZI60" s="153"/>
      <c r="DZJ60" s="153"/>
      <c r="DZK60" s="153"/>
      <c r="DZL60" s="153"/>
      <c r="DZM60" s="153"/>
      <c r="DZN60" s="153"/>
      <c r="DZO60" s="153"/>
      <c r="DZP60" s="153"/>
      <c r="DZQ60" s="153"/>
      <c r="DZR60" s="153"/>
      <c r="DZS60" s="153"/>
      <c r="DZT60" s="153"/>
      <c r="DZU60" s="153"/>
      <c r="DZV60" s="153"/>
      <c r="DZW60" s="153"/>
      <c r="DZX60" s="153"/>
      <c r="DZY60" s="153"/>
      <c r="DZZ60" s="153"/>
      <c r="EAA60" s="153"/>
      <c r="EAB60" s="153"/>
      <c r="EAC60" s="153"/>
      <c r="EAD60" s="153"/>
      <c r="EAE60" s="153"/>
      <c r="EAF60" s="153"/>
      <c r="EAG60" s="153"/>
      <c r="EAH60" s="153"/>
      <c r="EAI60" s="153"/>
      <c r="EAJ60" s="153"/>
      <c r="EAK60" s="153"/>
      <c r="EAL60" s="153"/>
      <c r="EAM60" s="153"/>
      <c r="EAN60" s="153"/>
      <c r="EAO60" s="153"/>
      <c r="EAP60" s="153"/>
      <c r="EAQ60" s="153"/>
      <c r="EAR60" s="153"/>
      <c r="EAS60" s="153"/>
      <c r="EAT60" s="153"/>
      <c r="EAU60" s="153"/>
      <c r="EAV60" s="153"/>
      <c r="EAW60" s="153"/>
      <c r="EAX60" s="153"/>
      <c r="EAY60" s="153"/>
      <c r="EAZ60" s="153"/>
      <c r="EBA60" s="153"/>
      <c r="EBB60" s="153"/>
      <c r="EBC60" s="153"/>
      <c r="EBD60" s="153"/>
      <c r="EBE60" s="153"/>
      <c r="EBF60" s="153"/>
      <c r="EBG60" s="153"/>
      <c r="EBH60" s="153"/>
      <c r="EBI60" s="153"/>
      <c r="EBJ60" s="153"/>
      <c r="EBK60" s="153"/>
      <c r="EBL60" s="153"/>
      <c r="EBM60" s="153"/>
      <c r="EBN60" s="153"/>
      <c r="EBO60" s="153"/>
      <c r="EBP60" s="153"/>
      <c r="EBQ60" s="153"/>
      <c r="EBR60" s="153"/>
      <c r="EBS60" s="153"/>
      <c r="EBT60" s="153"/>
      <c r="EBU60" s="153"/>
      <c r="EBV60" s="153"/>
      <c r="EBW60" s="153"/>
      <c r="EBX60" s="153"/>
      <c r="EBY60" s="153"/>
      <c r="EBZ60" s="153"/>
      <c r="ECA60" s="153"/>
      <c r="ECB60" s="153"/>
      <c r="ECC60" s="153"/>
      <c r="ECD60" s="153"/>
      <c r="ECE60" s="153"/>
      <c r="ECF60" s="153"/>
      <c r="ECG60" s="153"/>
      <c r="ECH60" s="153"/>
      <c r="ECI60" s="153"/>
      <c r="ECJ60" s="153"/>
      <c r="ECK60" s="153"/>
      <c r="ECL60" s="153"/>
      <c r="ECM60" s="153"/>
      <c r="ECN60" s="153"/>
      <c r="ECO60" s="153"/>
      <c r="ECP60" s="153"/>
      <c r="ECQ60" s="153"/>
      <c r="ECR60" s="153"/>
      <c r="ECS60" s="153"/>
      <c r="ECT60" s="153"/>
      <c r="ECU60" s="153"/>
      <c r="ECV60" s="153"/>
      <c r="ECW60" s="153"/>
      <c r="ECX60" s="153"/>
      <c r="ECY60" s="153"/>
      <c r="ECZ60" s="153"/>
      <c r="EDA60" s="153"/>
      <c r="EDB60" s="153"/>
      <c r="EDC60" s="153"/>
      <c r="EDD60" s="153"/>
      <c r="EDE60" s="153"/>
      <c r="EDF60" s="153"/>
      <c r="EDG60" s="153"/>
      <c r="EDH60" s="153"/>
      <c r="EDI60" s="153"/>
      <c r="EDJ60" s="153"/>
      <c r="EDK60" s="153"/>
      <c r="EDL60" s="153"/>
      <c r="EDM60" s="153"/>
      <c r="EDN60" s="153"/>
      <c r="EDO60" s="153"/>
      <c r="EDP60" s="153"/>
      <c r="EDQ60" s="153"/>
      <c r="EDR60" s="153"/>
      <c r="EDS60" s="153"/>
      <c r="EDT60" s="153"/>
      <c r="EDU60" s="153"/>
      <c r="EDV60" s="153"/>
      <c r="EDW60" s="153"/>
      <c r="EDX60" s="153"/>
      <c r="EDY60" s="153"/>
      <c r="EDZ60" s="153"/>
      <c r="EEA60" s="153"/>
      <c r="EEB60" s="153"/>
      <c r="EEC60" s="153"/>
      <c r="EED60" s="153"/>
      <c r="EEE60" s="153"/>
      <c r="EEF60" s="153"/>
      <c r="EEG60" s="153"/>
      <c r="EEH60" s="153"/>
      <c r="EEI60" s="153"/>
      <c r="EEJ60" s="153"/>
      <c r="EEK60" s="153"/>
      <c r="EEL60" s="153"/>
      <c r="EEM60" s="153"/>
      <c r="EEN60" s="153"/>
      <c r="EEO60" s="153"/>
      <c r="EEP60" s="153"/>
      <c r="EEQ60" s="153"/>
      <c r="EER60" s="153"/>
      <c r="EES60" s="153"/>
      <c r="EET60" s="153"/>
      <c r="EEU60" s="153"/>
      <c r="EEV60" s="153"/>
      <c r="EEW60" s="153"/>
      <c r="EEX60" s="153"/>
      <c r="EEY60" s="153"/>
      <c r="EEZ60" s="153"/>
      <c r="EFA60" s="153"/>
      <c r="EFB60" s="153"/>
      <c r="EFC60" s="153"/>
      <c r="EFD60" s="153"/>
      <c r="EFE60" s="153"/>
      <c r="EFF60" s="153"/>
      <c r="EFG60" s="153"/>
      <c r="EFH60" s="153"/>
      <c r="EFI60" s="153"/>
      <c r="EFJ60" s="153"/>
      <c r="EFK60" s="153"/>
      <c r="EFL60" s="153"/>
      <c r="EFM60" s="153"/>
      <c r="EFN60" s="153"/>
      <c r="EFO60" s="153"/>
      <c r="EFP60" s="153"/>
      <c r="EFQ60" s="153"/>
      <c r="EFR60" s="153"/>
      <c r="EFS60" s="153"/>
      <c r="EFT60" s="153"/>
      <c r="EFU60" s="153"/>
      <c r="EFV60" s="153"/>
      <c r="EFW60" s="153"/>
      <c r="EFX60" s="153"/>
      <c r="EFY60" s="153"/>
      <c r="EFZ60" s="153"/>
      <c r="EGA60" s="153"/>
      <c r="EGB60" s="153"/>
      <c r="EGC60" s="153"/>
      <c r="EGD60" s="153"/>
      <c r="EGE60" s="153"/>
      <c r="EGF60" s="153"/>
      <c r="EGG60" s="153"/>
      <c r="EGH60" s="153"/>
      <c r="EGI60" s="153"/>
      <c r="EGJ60" s="153"/>
      <c r="EGK60" s="153"/>
      <c r="EGL60" s="153"/>
      <c r="EGM60" s="153"/>
      <c r="EGN60" s="153"/>
      <c r="EGO60" s="153"/>
      <c r="EGP60" s="153"/>
      <c r="EGQ60" s="153"/>
      <c r="EGR60" s="153"/>
      <c r="EGS60" s="153"/>
      <c r="EGT60" s="153"/>
      <c r="EGU60" s="153"/>
      <c r="EGV60" s="153"/>
      <c r="EGW60" s="153"/>
      <c r="EGX60" s="153"/>
      <c r="EGY60" s="153"/>
      <c r="EGZ60" s="153"/>
      <c r="EHA60" s="153"/>
      <c r="EHB60" s="153"/>
      <c r="EHC60" s="153"/>
      <c r="EHD60" s="153"/>
      <c r="EHE60" s="153"/>
      <c r="EHF60" s="153"/>
      <c r="EHG60" s="153"/>
      <c r="EHH60" s="153"/>
      <c r="EHI60" s="153"/>
      <c r="EHJ60" s="153"/>
      <c r="EHK60" s="153"/>
      <c r="EHL60" s="153"/>
      <c r="EHM60" s="153"/>
      <c r="EHN60" s="153"/>
      <c r="EHO60" s="153"/>
      <c r="EHP60" s="153"/>
      <c r="EHQ60" s="153"/>
      <c r="EHR60" s="153"/>
      <c r="EHS60" s="153"/>
      <c r="EHT60" s="153"/>
      <c r="EHU60" s="153"/>
      <c r="EHV60" s="153"/>
      <c r="EHW60" s="153"/>
      <c r="EHX60" s="153"/>
      <c r="EHY60" s="153"/>
      <c r="EHZ60" s="153"/>
      <c r="EIA60" s="153"/>
      <c r="EIB60" s="153"/>
      <c r="EIC60" s="153"/>
      <c r="EID60" s="153"/>
      <c r="EIE60" s="153"/>
      <c r="EIF60" s="153"/>
      <c r="EIG60" s="153"/>
      <c r="EIH60" s="153"/>
      <c r="EII60" s="153"/>
      <c r="EIJ60" s="153"/>
      <c r="EIK60" s="153"/>
      <c r="EIL60" s="153"/>
      <c r="EIM60" s="153"/>
      <c r="EIN60" s="153"/>
      <c r="EIO60" s="153"/>
      <c r="EIP60" s="153"/>
      <c r="EIQ60" s="153"/>
      <c r="EIR60" s="153"/>
      <c r="EIS60" s="153"/>
      <c r="EIT60" s="153"/>
      <c r="EIU60" s="153"/>
      <c r="EIV60" s="153"/>
      <c r="EIW60" s="153"/>
      <c r="EIX60" s="153"/>
      <c r="EIY60" s="153"/>
      <c r="EIZ60" s="153"/>
      <c r="EJA60" s="153"/>
      <c r="EJB60" s="153"/>
      <c r="EJC60" s="153"/>
      <c r="EJD60" s="153"/>
      <c r="EJE60" s="153"/>
      <c r="EJF60" s="153"/>
      <c r="EJG60" s="153"/>
      <c r="EJH60" s="153"/>
      <c r="EJI60" s="153"/>
      <c r="EJJ60" s="153"/>
      <c r="EJK60" s="153"/>
      <c r="EJL60" s="153"/>
      <c r="EJM60" s="153"/>
      <c r="EJN60" s="153"/>
      <c r="EJO60" s="153"/>
      <c r="EJP60" s="153"/>
      <c r="EJQ60" s="153"/>
      <c r="EJR60" s="153"/>
      <c r="EJS60" s="153"/>
      <c r="EJT60" s="153"/>
      <c r="EJU60" s="153"/>
      <c r="EJV60" s="153"/>
      <c r="EJW60" s="153"/>
      <c r="EJX60" s="153"/>
      <c r="EJY60" s="153"/>
      <c r="EJZ60" s="153"/>
      <c r="EKA60" s="153"/>
      <c r="EKB60" s="153"/>
      <c r="EKC60" s="153"/>
      <c r="EKD60" s="153"/>
      <c r="EKE60" s="153"/>
      <c r="EKF60" s="153"/>
      <c r="EKG60" s="153"/>
      <c r="EKH60" s="153"/>
      <c r="EKI60" s="153"/>
      <c r="EKJ60" s="153"/>
      <c r="EKK60" s="153"/>
      <c r="EKL60" s="153"/>
      <c r="EKM60" s="153"/>
      <c r="EKN60" s="153"/>
      <c r="EKO60" s="153"/>
      <c r="EKP60" s="153"/>
      <c r="EKQ60" s="153"/>
      <c r="EKR60" s="153"/>
      <c r="EKS60" s="153"/>
      <c r="EKT60" s="153"/>
      <c r="EKU60" s="153"/>
      <c r="EKV60" s="153"/>
      <c r="EKW60" s="153"/>
      <c r="EKX60" s="153"/>
      <c r="EKY60" s="153"/>
      <c r="EKZ60" s="153"/>
      <c r="ELA60" s="153"/>
      <c r="ELB60" s="153"/>
      <c r="ELC60" s="153"/>
      <c r="ELD60" s="153"/>
      <c r="ELE60" s="153"/>
      <c r="ELF60" s="153"/>
      <c r="ELG60" s="153"/>
      <c r="ELH60" s="153"/>
      <c r="ELI60" s="153"/>
      <c r="ELJ60" s="153"/>
      <c r="ELK60" s="153"/>
      <c r="ELL60" s="153"/>
      <c r="ELM60" s="153"/>
      <c r="ELN60" s="153"/>
      <c r="ELO60" s="153"/>
      <c r="ELP60" s="153"/>
      <c r="ELQ60" s="153"/>
      <c r="ELR60" s="153"/>
      <c r="ELS60" s="153"/>
      <c r="ELT60" s="153"/>
      <c r="ELU60" s="153"/>
      <c r="ELV60" s="153"/>
      <c r="ELW60" s="153"/>
      <c r="ELX60" s="153"/>
      <c r="ELY60" s="153"/>
      <c r="ELZ60" s="153"/>
      <c r="EMA60" s="153"/>
      <c r="EMB60" s="153"/>
      <c r="EMC60" s="153"/>
      <c r="EMD60" s="153"/>
      <c r="EME60" s="153"/>
      <c r="EMF60" s="153"/>
      <c r="EMG60" s="153"/>
      <c r="EMH60" s="153"/>
      <c r="EMI60" s="153"/>
      <c r="EMJ60" s="153"/>
      <c r="EMK60" s="153"/>
      <c r="EML60" s="153"/>
      <c r="EMM60" s="153"/>
      <c r="EMN60" s="153"/>
      <c r="EMO60" s="153"/>
      <c r="EMP60" s="153"/>
      <c r="EMQ60" s="153"/>
      <c r="EMR60" s="153"/>
      <c r="EMS60" s="153"/>
      <c r="EMT60" s="153"/>
      <c r="EMU60" s="153"/>
      <c r="EMV60" s="153"/>
      <c r="EMW60" s="153"/>
      <c r="EMX60" s="153"/>
      <c r="EMY60" s="153"/>
      <c r="EMZ60" s="153"/>
      <c r="ENA60" s="153"/>
      <c r="ENB60" s="153"/>
      <c r="ENC60" s="153"/>
      <c r="END60" s="153"/>
      <c r="ENE60" s="153"/>
      <c r="ENF60" s="153"/>
      <c r="ENG60" s="153"/>
      <c r="ENH60" s="153"/>
      <c r="ENI60" s="153"/>
      <c r="ENJ60" s="153"/>
      <c r="ENK60" s="153"/>
      <c r="ENL60" s="153"/>
      <c r="ENM60" s="153"/>
      <c r="ENN60" s="153"/>
      <c r="ENO60" s="153"/>
      <c r="ENP60" s="153"/>
      <c r="ENQ60" s="153"/>
      <c r="ENR60" s="153"/>
      <c r="ENS60" s="153"/>
      <c r="ENT60" s="153"/>
      <c r="ENU60" s="153"/>
      <c r="ENV60" s="153"/>
      <c r="ENW60" s="153"/>
      <c r="ENX60" s="153"/>
      <c r="ENY60" s="153"/>
      <c r="ENZ60" s="153"/>
      <c r="EOA60" s="153"/>
      <c r="EOB60" s="153"/>
      <c r="EOC60" s="153"/>
      <c r="EOD60" s="153"/>
      <c r="EOE60" s="153"/>
      <c r="EOF60" s="153"/>
      <c r="EOG60" s="153"/>
      <c r="EOH60" s="153"/>
      <c r="EOI60" s="153"/>
      <c r="EOJ60" s="153"/>
      <c r="EOK60" s="153"/>
      <c r="EOL60" s="153"/>
      <c r="EOM60" s="153"/>
      <c r="EON60" s="153"/>
      <c r="EOO60" s="153"/>
      <c r="EOP60" s="153"/>
      <c r="EOQ60" s="153"/>
      <c r="EOR60" s="153"/>
      <c r="EOS60" s="153"/>
      <c r="EOT60" s="153"/>
      <c r="EOU60" s="153"/>
      <c r="EOV60" s="153"/>
      <c r="EOW60" s="153"/>
      <c r="EOX60" s="153"/>
      <c r="EOY60" s="153"/>
      <c r="EOZ60" s="153"/>
      <c r="EPA60" s="153"/>
      <c r="EPB60" s="153"/>
      <c r="EPC60" s="153"/>
      <c r="EPD60" s="153"/>
      <c r="EPE60" s="153"/>
      <c r="EPF60" s="153"/>
      <c r="EPG60" s="153"/>
      <c r="EPH60" s="153"/>
      <c r="EPI60" s="153"/>
      <c r="EPJ60" s="153"/>
      <c r="EPK60" s="153"/>
      <c r="EPL60" s="153"/>
      <c r="EPM60" s="153"/>
      <c r="EPN60" s="153"/>
      <c r="EPO60" s="153"/>
      <c r="EPP60" s="153"/>
      <c r="EPQ60" s="153"/>
      <c r="EPR60" s="153"/>
      <c r="EPS60" s="153"/>
      <c r="EPT60" s="153"/>
      <c r="EPU60" s="153"/>
      <c r="EPV60" s="153"/>
      <c r="EPW60" s="153"/>
      <c r="EPX60" s="153"/>
      <c r="EPY60" s="153"/>
      <c r="EPZ60" s="153"/>
      <c r="EQA60" s="153"/>
      <c r="EQB60" s="153"/>
      <c r="EQC60" s="153"/>
      <c r="EQD60" s="153"/>
      <c r="EQE60" s="153"/>
      <c r="EQF60" s="153"/>
      <c r="EQG60" s="153"/>
      <c r="EQH60" s="153"/>
      <c r="EQI60" s="153"/>
      <c r="EQJ60" s="153"/>
      <c r="EQK60" s="153"/>
      <c r="EQL60" s="153"/>
      <c r="EQM60" s="153"/>
      <c r="EQN60" s="153"/>
      <c r="EQO60" s="153"/>
      <c r="EQP60" s="153"/>
      <c r="EQQ60" s="153"/>
      <c r="EQR60" s="153"/>
      <c r="EQS60" s="153"/>
      <c r="EQT60" s="153"/>
      <c r="EQU60" s="153"/>
      <c r="EQV60" s="153"/>
      <c r="EQW60" s="153"/>
      <c r="EQX60" s="153"/>
      <c r="EQY60" s="153"/>
      <c r="EQZ60" s="153"/>
      <c r="ERA60" s="153"/>
      <c r="ERB60" s="153"/>
      <c r="ERC60" s="153"/>
      <c r="ERD60" s="153"/>
      <c r="ERE60" s="153"/>
      <c r="ERF60" s="153"/>
      <c r="ERG60" s="153"/>
      <c r="ERH60" s="153"/>
      <c r="ERI60" s="153"/>
      <c r="ERJ60" s="153"/>
      <c r="ERK60" s="153"/>
      <c r="ERL60" s="153"/>
      <c r="ERM60" s="153"/>
      <c r="ERN60" s="153"/>
      <c r="ERO60" s="153"/>
      <c r="ERP60" s="153"/>
      <c r="ERQ60" s="153"/>
      <c r="ERR60" s="153"/>
      <c r="ERS60" s="153"/>
      <c r="ERT60" s="153"/>
      <c r="ERU60" s="153"/>
      <c r="ERV60" s="153"/>
      <c r="ERW60" s="153"/>
      <c r="ERX60" s="153"/>
      <c r="ERY60" s="153"/>
      <c r="ERZ60" s="153"/>
      <c r="ESA60" s="153"/>
      <c r="ESB60" s="153"/>
      <c r="ESC60" s="153"/>
      <c r="ESD60" s="153"/>
      <c r="ESE60" s="153"/>
      <c r="ESF60" s="153"/>
      <c r="ESG60" s="153"/>
      <c r="ESH60" s="153"/>
      <c r="ESI60" s="153"/>
      <c r="ESJ60" s="153"/>
      <c r="ESK60" s="153"/>
      <c r="ESL60" s="153"/>
      <c r="ESM60" s="153"/>
      <c r="ESN60" s="153"/>
      <c r="ESO60" s="153"/>
      <c r="ESP60" s="153"/>
      <c r="ESQ60" s="153"/>
      <c r="ESR60" s="153"/>
      <c r="ESS60" s="153"/>
      <c r="EST60" s="153"/>
      <c r="ESU60" s="153"/>
      <c r="ESV60" s="153"/>
      <c r="ESW60" s="153"/>
      <c r="ESX60" s="153"/>
      <c r="ESY60" s="153"/>
      <c r="ESZ60" s="153"/>
      <c r="ETA60" s="153"/>
      <c r="ETB60" s="153"/>
      <c r="ETC60" s="153"/>
      <c r="ETD60" s="153"/>
      <c r="ETE60" s="153"/>
      <c r="ETF60" s="153"/>
      <c r="ETG60" s="153"/>
      <c r="ETH60" s="153"/>
      <c r="ETI60" s="153"/>
      <c r="ETJ60" s="153"/>
      <c r="ETK60" s="153"/>
      <c r="ETL60" s="153"/>
      <c r="ETM60" s="153"/>
      <c r="ETN60" s="153"/>
      <c r="ETO60" s="153"/>
      <c r="ETP60" s="153"/>
      <c r="ETQ60" s="153"/>
      <c r="ETR60" s="153"/>
      <c r="ETS60" s="153"/>
      <c r="ETT60" s="153"/>
      <c r="ETU60" s="153"/>
      <c r="ETV60" s="153"/>
      <c r="ETW60" s="153"/>
      <c r="ETX60" s="153"/>
      <c r="ETY60" s="153"/>
      <c r="ETZ60" s="153"/>
      <c r="EUA60" s="153"/>
      <c r="EUB60" s="153"/>
      <c r="EUC60" s="153"/>
      <c r="EUD60" s="153"/>
      <c r="EUE60" s="153"/>
      <c r="EUF60" s="153"/>
      <c r="EUG60" s="153"/>
      <c r="EUH60" s="153"/>
      <c r="EUI60" s="153"/>
      <c r="EUJ60" s="153"/>
      <c r="EUK60" s="153"/>
      <c r="EUL60" s="153"/>
      <c r="EUM60" s="153"/>
      <c r="EUN60" s="153"/>
      <c r="EUO60" s="153"/>
      <c r="EUP60" s="153"/>
      <c r="EUQ60" s="153"/>
      <c r="EUR60" s="153"/>
      <c r="EUS60" s="153"/>
      <c r="EUT60" s="153"/>
      <c r="EUU60" s="153"/>
      <c r="EUV60" s="153"/>
      <c r="EUW60" s="153"/>
      <c r="EUX60" s="153"/>
      <c r="EUY60" s="153"/>
      <c r="EUZ60" s="153"/>
      <c r="EVA60" s="153"/>
      <c r="EVB60" s="153"/>
      <c r="EVC60" s="153"/>
      <c r="EVD60" s="153"/>
      <c r="EVE60" s="153"/>
      <c r="EVF60" s="153"/>
      <c r="EVG60" s="153"/>
      <c r="EVH60" s="153"/>
      <c r="EVI60" s="153"/>
      <c r="EVJ60" s="153"/>
      <c r="EVK60" s="153"/>
      <c r="EVL60" s="153"/>
      <c r="EVM60" s="153"/>
      <c r="EVN60" s="153"/>
      <c r="EVO60" s="153"/>
      <c r="EVP60" s="153"/>
      <c r="EVQ60" s="153"/>
      <c r="EVR60" s="153"/>
      <c r="EVS60" s="153"/>
      <c r="EVT60" s="153"/>
      <c r="EVU60" s="153"/>
      <c r="EVV60" s="153"/>
      <c r="EVW60" s="153"/>
      <c r="EVX60" s="153"/>
      <c r="EVY60" s="153"/>
      <c r="EVZ60" s="153"/>
      <c r="EWA60" s="153"/>
      <c r="EWB60" s="153"/>
      <c r="EWC60" s="153"/>
      <c r="EWD60" s="153"/>
      <c r="EWE60" s="153"/>
      <c r="EWF60" s="153"/>
      <c r="EWG60" s="153"/>
      <c r="EWH60" s="153"/>
      <c r="EWI60" s="153"/>
      <c r="EWJ60" s="153"/>
      <c r="EWK60" s="153"/>
      <c r="EWL60" s="153"/>
      <c r="EWM60" s="153"/>
      <c r="EWN60" s="153"/>
      <c r="EWO60" s="153"/>
      <c r="EWP60" s="153"/>
      <c r="EWQ60" s="153"/>
      <c r="EWR60" s="153"/>
      <c r="EWS60" s="153"/>
      <c r="EWT60" s="153"/>
      <c r="EWU60" s="153"/>
      <c r="EWV60" s="153"/>
      <c r="EWW60" s="153"/>
      <c r="EWX60" s="153"/>
      <c r="EWY60" s="153"/>
      <c r="EWZ60" s="153"/>
      <c r="EXA60" s="153"/>
      <c r="EXB60" s="153"/>
      <c r="EXC60" s="153"/>
      <c r="EXD60" s="153"/>
      <c r="EXE60" s="153"/>
      <c r="EXF60" s="153"/>
      <c r="EXG60" s="153"/>
      <c r="EXH60" s="153"/>
      <c r="EXI60" s="153"/>
      <c r="EXJ60" s="153"/>
      <c r="EXK60" s="153"/>
      <c r="EXL60" s="153"/>
      <c r="EXM60" s="153"/>
      <c r="EXN60" s="153"/>
      <c r="EXO60" s="153"/>
      <c r="EXP60" s="153"/>
      <c r="EXQ60" s="153"/>
      <c r="EXR60" s="153"/>
      <c r="EXS60" s="153"/>
      <c r="EXT60" s="153"/>
      <c r="EXU60" s="153"/>
      <c r="EXV60" s="153"/>
      <c r="EXW60" s="153"/>
      <c r="EXX60" s="153"/>
      <c r="EXY60" s="153"/>
      <c r="EXZ60" s="153"/>
      <c r="EYA60" s="153"/>
      <c r="EYB60" s="153"/>
      <c r="EYC60" s="153"/>
      <c r="EYD60" s="153"/>
      <c r="EYE60" s="153"/>
      <c r="EYF60" s="153"/>
      <c r="EYG60" s="153"/>
      <c r="EYH60" s="153"/>
      <c r="EYI60" s="153"/>
      <c r="EYJ60" s="153"/>
      <c r="EYK60" s="153"/>
      <c r="EYL60" s="153"/>
      <c r="EYM60" s="153"/>
      <c r="EYN60" s="153"/>
      <c r="EYO60" s="153"/>
      <c r="EYP60" s="153"/>
      <c r="EYQ60" s="153"/>
      <c r="EYR60" s="153"/>
      <c r="EYS60" s="153"/>
      <c r="EYT60" s="153"/>
      <c r="EYU60" s="153"/>
      <c r="EYV60" s="153"/>
      <c r="EYW60" s="153"/>
      <c r="EYX60" s="153"/>
      <c r="EYY60" s="153"/>
      <c r="EYZ60" s="153"/>
      <c r="EZA60" s="153"/>
      <c r="EZB60" s="153"/>
      <c r="EZC60" s="153"/>
      <c r="EZD60" s="153"/>
      <c r="EZE60" s="153"/>
      <c r="EZF60" s="153"/>
      <c r="EZG60" s="153"/>
      <c r="EZH60" s="153"/>
      <c r="EZI60" s="153"/>
      <c r="EZJ60" s="153"/>
      <c r="EZK60" s="153"/>
      <c r="EZL60" s="153"/>
      <c r="EZM60" s="153"/>
      <c r="EZN60" s="153"/>
      <c r="EZO60" s="153"/>
      <c r="EZP60" s="153"/>
      <c r="EZQ60" s="153"/>
      <c r="EZR60" s="153"/>
      <c r="EZS60" s="153"/>
      <c r="EZT60" s="153"/>
      <c r="EZU60" s="153"/>
      <c r="EZV60" s="153"/>
      <c r="EZW60" s="153"/>
      <c r="EZX60" s="153"/>
      <c r="EZY60" s="153"/>
      <c r="EZZ60" s="153"/>
      <c r="FAA60" s="153"/>
      <c r="FAB60" s="153"/>
      <c r="FAC60" s="153"/>
      <c r="FAD60" s="153"/>
      <c r="FAE60" s="153"/>
      <c r="FAF60" s="153"/>
      <c r="FAG60" s="153"/>
      <c r="FAH60" s="153"/>
      <c r="FAI60" s="153"/>
      <c r="FAJ60" s="153"/>
      <c r="FAK60" s="153"/>
      <c r="FAL60" s="153"/>
      <c r="FAM60" s="153"/>
      <c r="FAN60" s="153"/>
      <c r="FAO60" s="153"/>
      <c r="FAP60" s="153"/>
      <c r="FAQ60" s="153"/>
      <c r="FAR60" s="153"/>
      <c r="FAS60" s="153"/>
      <c r="FAT60" s="153"/>
      <c r="FAU60" s="153"/>
      <c r="FAV60" s="153"/>
      <c r="FAW60" s="153"/>
      <c r="FAX60" s="153"/>
      <c r="FAY60" s="153"/>
      <c r="FAZ60" s="153"/>
      <c r="FBA60" s="153"/>
      <c r="FBB60" s="153"/>
      <c r="FBC60" s="153"/>
      <c r="FBD60" s="153"/>
      <c r="FBE60" s="153"/>
      <c r="FBF60" s="153"/>
      <c r="FBG60" s="153"/>
      <c r="FBH60" s="153"/>
      <c r="FBI60" s="153"/>
      <c r="FBJ60" s="153"/>
      <c r="FBK60" s="153"/>
      <c r="FBL60" s="153"/>
      <c r="FBM60" s="153"/>
      <c r="FBN60" s="153"/>
      <c r="FBO60" s="153"/>
      <c r="FBP60" s="153"/>
      <c r="FBQ60" s="153"/>
      <c r="FBR60" s="153"/>
      <c r="FBS60" s="153"/>
      <c r="FBT60" s="153"/>
      <c r="FBU60" s="153"/>
      <c r="FBV60" s="153"/>
      <c r="FBW60" s="153"/>
      <c r="FBX60" s="153"/>
      <c r="FBY60" s="153"/>
      <c r="FBZ60" s="153"/>
      <c r="FCA60" s="153"/>
      <c r="FCB60" s="153"/>
      <c r="FCC60" s="153"/>
      <c r="FCD60" s="153"/>
      <c r="FCE60" s="153"/>
      <c r="FCF60" s="153"/>
      <c r="FCG60" s="153"/>
      <c r="FCH60" s="153"/>
      <c r="FCI60" s="153"/>
      <c r="FCJ60" s="153"/>
      <c r="FCK60" s="153"/>
      <c r="FCL60" s="153"/>
      <c r="FCM60" s="153"/>
      <c r="FCN60" s="153"/>
      <c r="FCO60" s="153"/>
      <c r="FCP60" s="153"/>
      <c r="FCQ60" s="153"/>
      <c r="FCR60" s="153"/>
      <c r="FCS60" s="153"/>
      <c r="FCT60" s="153"/>
      <c r="FCU60" s="153"/>
      <c r="FCV60" s="153"/>
      <c r="FCW60" s="153"/>
      <c r="FCX60" s="153"/>
      <c r="FCY60" s="153"/>
      <c r="FCZ60" s="153"/>
      <c r="FDA60" s="153"/>
      <c r="FDB60" s="153"/>
      <c r="FDC60" s="153"/>
      <c r="FDD60" s="153"/>
      <c r="FDE60" s="153"/>
      <c r="FDF60" s="153"/>
      <c r="FDG60" s="153"/>
      <c r="FDH60" s="153"/>
      <c r="FDI60" s="153"/>
      <c r="FDJ60" s="153"/>
      <c r="FDK60" s="153"/>
      <c r="FDL60" s="153"/>
      <c r="FDM60" s="153"/>
      <c r="FDN60" s="153"/>
      <c r="FDO60" s="153"/>
      <c r="FDP60" s="153"/>
      <c r="FDQ60" s="153"/>
      <c r="FDR60" s="153"/>
      <c r="FDS60" s="153"/>
      <c r="FDT60" s="153"/>
      <c r="FDU60" s="153"/>
      <c r="FDV60" s="153"/>
      <c r="FDW60" s="153"/>
      <c r="FDX60" s="153"/>
      <c r="FDY60" s="153"/>
      <c r="FDZ60" s="153"/>
      <c r="FEA60" s="153"/>
      <c r="FEB60" s="153"/>
      <c r="FEC60" s="153"/>
      <c r="FED60" s="153"/>
      <c r="FEE60" s="153"/>
      <c r="FEF60" s="153"/>
      <c r="FEG60" s="153"/>
      <c r="FEH60" s="153"/>
      <c r="FEI60" s="153"/>
      <c r="FEJ60" s="153"/>
      <c r="FEK60" s="153"/>
      <c r="FEL60" s="153"/>
      <c r="FEM60" s="153"/>
      <c r="FEN60" s="153"/>
      <c r="FEO60" s="153"/>
      <c r="FEP60" s="153"/>
      <c r="FEQ60" s="153"/>
      <c r="FER60" s="153"/>
      <c r="FES60" s="153"/>
      <c r="FET60" s="153"/>
      <c r="FEU60" s="153"/>
      <c r="FEV60" s="153"/>
      <c r="FEW60" s="153"/>
      <c r="FEX60" s="153"/>
      <c r="FEY60" s="153"/>
      <c r="FEZ60" s="153"/>
      <c r="FFA60" s="153"/>
      <c r="FFB60" s="153"/>
      <c r="FFC60" s="153"/>
      <c r="FFD60" s="153"/>
      <c r="FFE60" s="153"/>
      <c r="FFF60" s="153"/>
      <c r="FFG60" s="153"/>
      <c r="FFH60" s="153"/>
      <c r="FFI60" s="153"/>
      <c r="FFJ60" s="153"/>
      <c r="FFK60" s="153"/>
      <c r="FFL60" s="153"/>
      <c r="FFM60" s="153"/>
      <c r="FFN60" s="153"/>
      <c r="FFO60" s="153"/>
      <c r="FFP60" s="153"/>
      <c r="FFQ60" s="153"/>
      <c r="FFR60" s="153"/>
      <c r="FFS60" s="153"/>
      <c r="FFT60" s="153"/>
      <c r="FFU60" s="153"/>
      <c r="FFV60" s="153"/>
      <c r="FFW60" s="153"/>
      <c r="FFX60" s="153"/>
      <c r="FFY60" s="153"/>
      <c r="FFZ60" s="153"/>
      <c r="FGA60" s="153"/>
      <c r="FGB60" s="153"/>
      <c r="FGC60" s="153"/>
      <c r="FGD60" s="153"/>
      <c r="FGE60" s="153"/>
      <c r="FGF60" s="153"/>
      <c r="FGG60" s="153"/>
      <c r="FGH60" s="153"/>
      <c r="FGI60" s="153"/>
      <c r="FGJ60" s="153"/>
      <c r="FGK60" s="153"/>
      <c r="FGL60" s="153"/>
      <c r="FGM60" s="153"/>
      <c r="FGN60" s="153"/>
      <c r="FGO60" s="153"/>
      <c r="FGP60" s="153"/>
      <c r="FGQ60" s="153"/>
      <c r="FGR60" s="153"/>
      <c r="FGS60" s="153"/>
      <c r="FGT60" s="153"/>
      <c r="FGU60" s="153"/>
      <c r="FGV60" s="153"/>
      <c r="FGW60" s="153"/>
      <c r="FGX60" s="153"/>
      <c r="FGY60" s="153"/>
      <c r="FGZ60" s="153"/>
      <c r="FHA60" s="153"/>
      <c r="FHB60" s="153"/>
      <c r="FHC60" s="153"/>
      <c r="FHD60" s="153"/>
      <c r="FHE60" s="153"/>
      <c r="FHF60" s="153"/>
      <c r="FHG60" s="153"/>
      <c r="FHH60" s="153"/>
      <c r="FHI60" s="153"/>
      <c r="FHJ60" s="153"/>
      <c r="FHK60" s="153"/>
      <c r="FHL60" s="153"/>
      <c r="FHM60" s="153"/>
      <c r="FHN60" s="153"/>
      <c r="FHO60" s="153"/>
      <c r="FHP60" s="153"/>
      <c r="FHQ60" s="153"/>
      <c r="FHR60" s="153"/>
      <c r="FHS60" s="153"/>
      <c r="FHT60" s="153"/>
      <c r="FHU60" s="153"/>
      <c r="FHV60" s="153"/>
      <c r="FHW60" s="153"/>
      <c r="FHX60" s="153"/>
      <c r="FHY60" s="153"/>
      <c r="FHZ60" s="153"/>
      <c r="FIA60" s="153"/>
      <c r="FIB60" s="153"/>
      <c r="FIC60" s="153"/>
      <c r="FID60" s="153"/>
      <c r="FIE60" s="153"/>
      <c r="FIF60" s="153"/>
      <c r="FIG60" s="153"/>
      <c r="FIH60" s="153"/>
      <c r="FII60" s="153"/>
      <c r="FIJ60" s="153"/>
      <c r="FIK60" s="153"/>
      <c r="FIL60" s="153"/>
      <c r="FIM60" s="153"/>
      <c r="FIN60" s="153"/>
      <c r="FIO60" s="153"/>
      <c r="FIP60" s="153"/>
      <c r="FIQ60" s="153"/>
      <c r="FIR60" s="153"/>
      <c r="FIS60" s="153"/>
      <c r="FIT60" s="153"/>
      <c r="FIU60" s="153"/>
      <c r="FIV60" s="153"/>
      <c r="FIW60" s="153"/>
      <c r="FIX60" s="153"/>
      <c r="FIY60" s="153"/>
      <c r="FIZ60" s="153"/>
      <c r="FJA60" s="153"/>
      <c r="FJB60" s="153"/>
      <c r="FJC60" s="153"/>
      <c r="FJD60" s="153"/>
      <c r="FJE60" s="153"/>
      <c r="FJF60" s="153"/>
      <c r="FJG60" s="153"/>
      <c r="FJH60" s="153"/>
      <c r="FJI60" s="153"/>
      <c r="FJJ60" s="153"/>
      <c r="FJK60" s="153"/>
      <c r="FJL60" s="153"/>
      <c r="FJM60" s="153"/>
      <c r="FJN60" s="153"/>
      <c r="FJO60" s="153"/>
      <c r="FJP60" s="153"/>
      <c r="FJQ60" s="153"/>
      <c r="FJR60" s="153"/>
      <c r="FJS60" s="153"/>
      <c r="FJT60" s="153"/>
      <c r="FJU60" s="153"/>
      <c r="FJV60" s="153"/>
      <c r="FJW60" s="153"/>
      <c r="FJX60" s="153"/>
      <c r="FJY60" s="153"/>
      <c r="FJZ60" s="153"/>
      <c r="FKA60" s="153"/>
      <c r="FKB60" s="153"/>
      <c r="FKC60" s="153"/>
      <c r="FKD60" s="153"/>
      <c r="FKE60" s="153"/>
      <c r="FKF60" s="153"/>
      <c r="FKG60" s="153"/>
      <c r="FKH60" s="153"/>
      <c r="FKI60" s="153"/>
      <c r="FKJ60" s="153"/>
      <c r="FKK60" s="153"/>
      <c r="FKL60" s="153"/>
      <c r="FKM60" s="153"/>
      <c r="FKN60" s="153"/>
      <c r="FKO60" s="153"/>
      <c r="FKP60" s="153"/>
      <c r="FKQ60" s="153"/>
      <c r="FKR60" s="153"/>
      <c r="FKS60" s="153"/>
      <c r="FKT60" s="153"/>
      <c r="FKU60" s="153"/>
      <c r="FKV60" s="153"/>
      <c r="FKW60" s="153"/>
      <c r="FKX60" s="153"/>
      <c r="FKY60" s="153"/>
      <c r="FKZ60" s="153"/>
      <c r="FLA60" s="153"/>
      <c r="FLB60" s="153"/>
      <c r="FLC60" s="153"/>
      <c r="FLD60" s="153"/>
      <c r="FLE60" s="153"/>
      <c r="FLF60" s="153"/>
      <c r="FLG60" s="153"/>
      <c r="FLH60" s="153"/>
      <c r="FLI60" s="153"/>
      <c r="FLJ60" s="153"/>
      <c r="FLK60" s="153"/>
      <c r="FLL60" s="153"/>
      <c r="FLM60" s="153"/>
      <c r="FLN60" s="153"/>
      <c r="FLO60" s="153"/>
      <c r="FLP60" s="153"/>
      <c r="FLQ60" s="153"/>
      <c r="FLR60" s="153"/>
      <c r="FLS60" s="153"/>
      <c r="FLT60" s="153"/>
      <c r="FLU60" s="153"/>
      <c r="FLV60" s="153"/>
      <c r="FLW60" s="153"/>
      <c r="FLX60" s="153"/>
      <c r="FLY60" s="153"/>
      <c r="FLZ60" s="153"/>
      <c r="FMA60" s="153"/>
      <c r="FMB60" s="153"/>
      <c r="FMC60" s="153"/>
      <c r="FMD60" s="153"/>
      <c r="FME60" s="153"/>
      <c r="FMF60" s="153"/>
      <c r="FMG60" s="153"/>
      <c r="FMH60" s="153"/>
      <c r="FMI60" s="153"/>
      <c r="FMJ60" s="153"/>
      <c r="FMK60" s="153"/>
      <c r="FML60" s="153"/>
      <c r="FMM60" s="153"/>
      <c r="FMN60" s="153"/>
      <c r="FMO60" s="153"/>
      <c r="FMP60" s="153"/>
      <c r="FMQ60" s="153"/>
      <c r="FMR60" s="153"/>
      <c r="FMS60" s="153"/>
      <c r="FMT60" s="153"/>
      <c r="FMU60" s="153"/>
      <c r="FMV60" s="153"/>
      <c r="FMW60" s="153"/>
      <c r="FMX60" s="153"/>
      <c r="FMY60" s="153"/>
      <c r="FMZ60" s="153"/>
      <c r="FNA60" s="153"/>
      <c r="FNB60" s="153"/>
      <c r="FNC60" s="153"/>
      <c r="FND60" s="153"/>
      <c r="FNE60" s="153"/>
      <c r="FNF60" s="153"/>
      <c r="FNG60" s="153"/>
      <c r="FNH60" s="153"/>
      <c r="FNI60" s="153"/>
      <c r="FNJ60" s="153"/>
      <c r="FNK60" s="153"/>
      <c r="FNL60" s="153"/>
      <c r="FNM60" s="153"/>
      <c r="FNN60" s="153"/>
      <c r="FNO60" s="153"/>
      <c r="FNP60" s="153"/>
      <c r="FNQ60" s="153"/>
      <c r="FNR60" s="153"/>
      <c r="FNS60" s="153"/>
      <c r="FNT60" s="153"/>
      <c r="FNU60" s="153"/>
      <c r="FNV60" s="153"/>
      <c r="FNW60" s="153"/>
      <c r="FNX60" s="153"/>
      <c r="FNY60" s="153"/>
      <c r="FNZ60" s="153"/>
      <c r="FOA60" s="153"/>
      <c r="FOB60" s="153"/>
      <c r="FOC60" s="153"/>
      <c r="FOD60" s="153"/>
      <c r="FOE60" s="153"/>
      <c r="FOF60" s="153"/>
      <c r="FOG60" s="153"/>
      <c r="FOH60" s="153"/>
      <c r="FOI60" s="153"/>
      <c r="FOJ60" s="153"/>
      <c r="FOK60" s="153"/>
      <c r="FOL60" s="153"/>
      <c r="FOM60" s="153"/>
      <c r="FON60" s="153"/>
      <c r="FOO60" s="153"/>
      <c r="FOP60" s="153"/>
      <c r="FOQ60" s="153"/>
      <c r="FOR60" s="153"/>
      <c r="FOS60" s="153"/>
      <c r="FOT60" s="153"/>
      <c r="FOU60" s="153"/>
      <c r="FOV60" s="153"/>
      <c r="FOW60" s="153"/>
      <c r="FOX60" s="153"/>
      <c r="FOY60" s="153"/>
      <c r="FOZ60" s="153"/>
      <c r="FPA60" s="153"/>
      <c r="FPB60" s="153"/>
      <c r="FPC60" s="153"/>
      <c r="FPD60" s="153"/>
      <c r="FPE60" s="153"/>
      <c r="FPF60" s="153"/>
      <c r="FPG60" s="153"/>
      <c r="FPH60" s="153"/>
      <c r="FPI60" s="153"/>
      <c r="FPJ60" s="153"/>
      <c r="FPK60" s="153"/>
      <c r="FPL60" s="153"/>
      <c r="FPM60" s="153"/>
      <c r="FPN60" s="153"/>
      <c r="FPO60" s="153"/>
      <c r="FPP60" s="153"/>
      <c r="FPQ60" s="153"/>
      <c r="FPR60" s="153"/>
      <c r="FPS60" s="153"/>
      <c r="FPT60" s="153"/>
      <c r="FPU60" s="153"/>
      <c r="FPV60" s="153"/>
      <c r="FPW60" s="153"/>
      <c r="FPX60" s="153"/>
      <c r="FPY60" s="153"/>
      <c r="FPZ60" s="153"/>
      <c r="FQA60" s="153"/>
      <c r="FQB60" s="153"/>
      <c r="FQC60" s="153"/>
      <c r="FQD60" s="153"/>
      <c r="FQE60" s="153"/>
      <c r="FQF60" s="153"/>
      <c r="FQG60" s="153"/>
      <c r="FQH60" s="153"/>
      <c r="FQI60" s="153"/>
      <c r="FQJ60" s="153"/>
      <c r="FQK60" s="153"/>
      <c r="FQL60" s="153"/>
      <c r="FQM60" s="153"/>
      <c r="FQN60" s="153"/>
      <c r="FQO60" s="153"/>
      <c r="FQP60" s="153"/>
      <c r="FQQ60" s="153"/>
      <c r="FQR60" s="153"/>
      <c r="FQS60" s="153"/>
      <c r="FQT60" s="153"/>
      <c r="FQU60" s="153"/>
      <c r="FQV60" s="153"/>
      <c r="FQW60" s="153"/>
      <c r="FQX60" s="153"/>
      <c r="FQY60" s="153"/>
      <c r="FQZ60" s="153"/>
      <c r="FRA60" s="153"/>
      <c r="FRB60" s="153"/>
      <c r="FRC60" s="153"/>
      <c r="FRD60" s="153"/>
      <c r="FRE60" s="153"/>
      <c r="FRF60" s="153"/>
      <c r="FRG60" s="153"/>
      <c r="FRH60" s="153"/>
      <c r="FRI60" s="153"/>
      <c r="FRJ60" s="153"/>
      <c r="FRK60" s="153"/>
      <c r="FRL60" s="153"/>
      <c r="FRM60" s="153"/>
      <c r="FRN60" s="153"/>
      <c r="FRO60" s="153"/>
      <c r="FRP60" s="153"/>
      <c r="FRQ60" s="153"/>
      <c r="FRR60" s="153"/>
      <c r="FRS60" s="153"/>
      <c r="FRT60" s="153"/>
      <c r="FRU60" s="153"/>
      <c r="FRV60" s="153"/>
      <c r="FRW60" s="153"/>
      <c r="FRX60" s="153"/>
      <c r="FRY60" s="153"/>
      <c r="FRZ60" s="153"/>
      <c r="FSA60" s="153"/>
      <c r="FSB60" s="153"/>
      <c r="FSC60" s="153"/>
      <c r="FSD60" s="153"/>
      <c r="FSE60" s="153"/>
      <c r="FSF60" s="153"/>
      <c r="FSG60" s="153"/>
      <c r="FSH60" s="153"/>
      <c r="FSI60" s="153"/>
      <c r="FSJ60" s="153"/>
      <c r="FSK60" s="153"/>
      <c r="FSL60" s="153"/>
      <c r="FSM60" s="153"/>
      <c r="FSN60" s="153"/>
      <c r="FSO60" s="153"/>
      <c r="FSP60" s="153"/>
      <c r="FSQ60" s="153"/>
      <c r="FSR60" s="153"/>
      <c r="FSS60" s="153"/>
      <c r="FST60" s="153"/>
      <c r="FSU60" s="153"/>
      <c r="FSV60" s="153"/>
      <c r="FSW60" s="153"/>
      <c r="FSX60" s="153"/>
      <c r="FSY60" s="153"/>
      <c r="FSZ60" s="153"/>
      <c r="FTA60" s="153"/>
      <c r="FTB60" s="153"/>
      <c r="FTC60" s="153"/>
      <c r="FTD60" s="153"/>
      <c r="FTE60" s="153"/>
      <c r="FTF60" s="153"/>
      <c r="FTG60" s="153"/>
      <c r="FTH60" s="153"/>
      <c r="FTI60" s="153"/>
      <c r="FTJ60" s="153"/>
      <c r="FTK60" s="153"/>
      <c r="FTL60" s="153"/>
      <c r="FTM60" s="153"/>
      <c r="FTN60" s="153"/>
      <c r="FTO60" s="153"/>
      <c r="FTP60" s="153"/>
      <c r="FTQ60" s="153"/>
      <c r="FTR60" s="153"/>
      <c r="FTS60" s="153"/>
      <c r="FTT60" s="153"/>
      <c r="FTU60" s="153"/>
      <c r="FTV60" s="153"/>
      <c r="FTW60" s="153"/>
      <c r="FTX60" s="153"/>
      <c r="FTY60" s="153"/>
      <c r="FTZ60" s="153"/>
      <c r="FUA60" s="153"/>
      <c r="FUB60" s="153"/>
      <c r="FUC60" s="153"/>
      <c r="FUD60" s="153"/>
      <c r="FUE60" s="153"/>
      <c r="FUF60" s="153"/>
      <c r="FUG60" s="153"/>
      <c r="FUH60" s="153"/>
      <c r="FUI60" s="153"/>
      <c r="FUJ60" s="153"/>
      <c r="FUK60" s="153"/>
      <c r="FUL60" s="153"/>
      <c r="FUM60" s="153"/>
      <c r="FUN60" s="153"/>
      <c r="FUO60" s="153"/>
      <c r="FUP60" s="153"/>
      <c r="FUQ60" s="153"/>
      <c r="FUR60" s="153"/>
      <c r="FUS60" s="153"/>
      <c r="FUT60" s="153"/>
      <c r="FUU60" s="153"/>
      <c r="FUV60" s="153"/>
      <c r="FUW60" s="153"/>
      <c r="FUX60" s="153"/>
      <c r="FUY60" s="153"/>
      <c r="FUZ60" s="153"/>
      <c r="FVA60" s="153"/>
      <c r="FVB60" s="153"/>
      <c r="FVC60" s="153"/>
      <c r="FVD60" s="153"/>
      <c r="FVE60" s="153"/>
      <c r="FVF60" s="153"/>
      <c r="FVG60" s="153"/>
      <c r="FVH60" s="153"/>
      <c r="FVI60" s="153"/>
      <c r="FVJ60" s="153"/>
      <c r="FVK60" s="153"/>
      <c r="FVL60" s="153"/>
      <c r="FVM60" s="153"/>
      <c r="FVN60" s="153"/>
      <c r="FVO60" s="153"/>
      <c r="FVP60" s="153"/>
      <c r="FVQ60" s="153"/>
      <c r="FVR60" s="153"/>
      <c r="FVS60" s="153"/>
      <c r="FVT60" s="153"/>
      <c r="FVU60" s="153"/>
      <c r="FVV60" s="153"/>
      <c r="FVW60" s="153"/>
      <c r="FVX60" s="153"/>
      <c r="FVY60" s="153"/>
      <c r="FVZ60" s="153"/>
      <c r="FWA60" s="153"/>
      <c r="FWB60" s="153"/>
      <c r="FWC60" s="153"/>
      <c r="FWD60" s="153"/>
      <c r="FWE60" s="153"/>
      <c r="FWF60" s="153"/>
      <c r="FWG60" s="153"/>
      <c r="FWH60" s="153"/>
      <c r="FWI60" s="153"/>
      <c r="FWJ60" s="153"/>
      <c r="FWK60" s="153"/>
      <c r="FWL60" s="153"/>
      <c r="FWM60" s="153"/>
      <c r="FWN60" s="153"/>
      <c r="FWO60" s="153"/>
      <c r="FWP60" s="153"/>
      <c r="FWQ60" s="153"/>
      <c r="FWR60" s="153"/>
      <c r="FWS60" s="153"/>
      <c r="FWT60" s="153"/>
      <c r="FWU60" s="153"/>
      <c r="FWV60" s="153"/>
      <c r="FWW60" s="153"/>
      <c r="FWX60" s="153"/>
      <c r="FWY60" s="153"/>
      <c r="FWZ60" s="153"/>
      <c r="FXA60" s="153"/>
      <c r="FXB60" s="153"/>
      <c r="FXC60" s="153"/>
      <c r="FXD60" s="153"/>
      <c r="FXE60" s="153"/>
      <c r="FXF60" s="153"/>
      <c r="FXG60" s="153"/>
      <c r="FXH60" s="153"/>
      <c r="FXI60" s="153"/>
      <c r="FXJ60" s="153"/>
      <c r="FXK60" s="153"/>
      <c r="FXL60" s="153"/>
      <c r="FXM60" s="153"/>
      <c r="FXN60" s="153"/>
      <c r="FXO60" s="153"/>
      <c r="FXP60" s="153"/>
      <c r="FXQ60" s="153"/>
      <c r="FXR60" s="153"/>
      <c r="FXS60" s="153"/>
      <c r="FXT60" s="153"/>
      <c r="FXU60" s="153"/>
      <c r="FXV60" s="153"/>
      <c r="FXW60" s="153"/>
      <c r="FXX60" s="153"/>
      <c r="FXY60" s="153"/>
      <c r="FXZ60" s="153"/>
      <c r="FYA60" s="153"/>
      <c r="FYB60" s="153"/>
      <c r="FYC60" s="153"/>
      <c r="FYD60" s="153"/>
      <c r="FYE60" s="153"/>
      <c r="FYF60" s="153"/>
      <c r="FYG60" s="153"/>
      <c r="FYH60" s="153"/>
      <c r="FYI60" s="153"/>
      <c r="FYJ60" s="153"/>
      <c r="FYK60" s="153"/>
      <c r="FYL60" s="153"/>
      <c r="FYM60" s="153"/>
      <c r="FYN60" s="153"/>
      <c r="FYO60" s="153"/>
      <c r="FYP60" s="153"/>
      <c r="FYQ60" s="153"/>
      <c r="FYR60" s="153"/>
      <c r="FYS60" s="153"/>
      <c r="FYT60" s="153"/>
      <c r="FYU60" s="153"/>
      <c r="FYV60" s="153"/>
      <c r="FYW60" s="153"/>
      <c r="FYX60" s="153"/>
      <c r="FYY60" s="153"/>
      <c r="FYZ60" s="153"/>
      <c r="FZA60" s="153"/>
      <c r="FZB60" s="153"/>
      <c r="FZC60" s="153"/>
      <c r="FZD60" s="153"/>
      <c r="FZE60" s="153"/>
      <c r="FZF60" s="153"/>
      <c r="FZG60" s="153"/>
      <c r="FZH60" s="153"/>
      <c r="FZI60" s="153"/>
      <c r="FZJ60" s="153"/>
      <c r="FZK60" s="153"/>
      <c r="FZL60" s="153"/>
      <c r="FZM60" s="153"/>
      <c r="FZN60" s="153"/>
      <c r="FZO60" s="153"/>
      <c r="FZP60" s="153"/>
      <c r="FZQ60" s="153"/>
      <c r="FZR60" s="153"/>
      <c r="FZS60" s="153"/>
      <c r="FZT60" s="153"/>
      <c r="FZU60" s="153"/>
      <c r="FZV60" s="153"/>
      <c r="FZW60" s="153"/>
      <c r="FZX60" s="153"/>
      <c r="FZY60" s="153"/>
      <c r="FZZ60" s="153"/>
      <c r="GAA60" s="153"/>
      <c r="GAB60" s="153"/>
      <c r="GAC60" s="153"/>
      <c r="GAD60" s="153"/>
      <c r="GAE60" s="153"/>
      <c r="GAF60" s="153"/>
      <c r="GAG60" s="153"/>
      <c r="GAH60" s="153"/>
      <c r="GAI60" s="153"/>
      <c r="GAJ60" s="153"/>
      <c r="GAK60" s="153"/>
      <c r="GAL60" s="153"/>
      <c r="GAM60" s="153"/>
      <c r="GAN60" s="153"/>
      <c r="GAO60" s="153"/>
      <c r="GAP60" s="153"/>
      <c r="GAQ60" s="153"/>
      <c r="GAR60" s="153"/>
      <c r="GAS60" s="153"/>
      <c r="GAT60" s="153"/>
      <c r="GAU60" s="153"/>
      <c r="GAV60" s="153"/>
      <c r="GAW60" s="153"/>
      <c r="GAX60" s="153"/>
      <c r="GAY60" s="153"/>
      <c r="GAZ60" s="153"/>
      <c r="GBA60" s="153"/>
      <c r="GBB60" s="153"/>
      <c r="GBC60" s="153"/>
      <c r="GBD60" s="153"/>
      <c r="GBE60" s="153"/>
      <c r="GBF60" s="153"/>
      <c r="GBG60" s="153"/>
      <c r="GBH60" s="153"/>
      <c r="GBI60" s="153"/>
      <c r="GBJ60" s="153"/>
      <c r="GBK60" s="153"/>
      <c r="GBL60" s="153"/>
      <c r="GBM60" s="153"/>
      <c r="GBN60" s="153"/>
      <c r="GBO60" s="153"/>
      <c r="GBP60" s="153"/>
      <c r="GBQ60" s="153"/>
      <c r="GBR60" s="153"/>
      <c r="GBS60" s="153"/>
      <c r="GBT60" s="153"/>
      <c r="GBU60" s="153"/>
      <c r="GBV60" s="153"/>
      <c r="GBW60" s="153"/>
      <c r="GBX60" s="153"/>
      <c r="GBY60" s="153"/>
      <c r="GBZ60" s="153"/>
      <c r="GCA60" s="153"/>
      <c r="GCB60" s="153"/>
      <c r="GCC60" s="153"/>
      <c r="GCD60" s="153"/>
      <c r="GCE60" s="153"/>
      <c r="GCF60" s="153"/>
      <c r="GCG60" s="153"/>
      <c r="GCH60" s="153"/>
      <c r="GCI60" s="153"/>
      <c r="GCJ60" s="153"/>
      <c r="GCK60" s="153"/>
      <c r="GCL60" s="153"/>
      <c r="GCM60" s="153"/>
      <c r="GCN60" s="153"/>
      <c r="GCO60" s="153"/>
      <c r="GCP60" s="153"/>
      <c r="GCQ60" s="153"/>
      <c r="GCR60" s="153"/>
      <c r="GCS60" s="153"/>
      <c r="GCT60" s="153"/>
      <c r="GCU60" s="153"/>
      <c r="GCV60" s="153"/>
      <c r="GCW60" s="153"/>
      <c r="GCX60" s="153"/>
      <c r="GCY60" s="153"/>
      <c r="GCZ60" s="153"/>
      <c r="GDA60" s="153"/>
      <c r="GDB60" s="153"/>
      <c r="GDC60" s="153"/>
      <c r="GDD60" s="153"/>
      <c r="GDE60" s="153"/>
      <c r="GDF60" s="153"/>
      <c r="GDG60" s="153"/>
      <c r="GDH60" s="153"/>
      <c r="GDI60" s="153"/>
      <c r="GDJ60" s="153"/>
      <c r="GDK60" s="153"/>
      <c r="GDL60" s="153"/>
      <c r="GDM60" s="153"/>
      <c r="GDN60" s="153"/>
      <c r="GDO60" s="153"/>
      <c r="GDP60" s="153"/>
      <c r="GDQ60" s="153"/>
      <c r="GDR60" s="153"/>
      <c r="GDS60" s="153"/>
      <c r="GDT60" s="153"/>
      <c r="GDU60" s="153"/>
      <c r="GDV60" s="153"/>
      <c r="GDW60" s="153"/>
      <c r="GDX60" s="153"/>
      <c r="GDY60" s="153"/>
      <c r="GDZ60" s="153"/>
      <c r="GEA60" s="153"/>
      <c r="GEB60" s="153"/>
      <c r="GEC60" s="153"/>
      <c r="GED60" s="153"/>
      <c r="GEE60" s="153"/>
      <c r="GEF60" s="153"/>
      <c r="GEG60" s="153"/>
      <c r="GEH60" s="153"/>
      <c r="GEI60" s="153"/>
      <c r="GEJ60" s="153"/>
      <c r="GEK60" s="153"/>
      <c r="GEL60" s="153"/>
      <c r="GEM60" s="153"/>
      <c r="GEN60" s="153"/>
      <c r="GEO60" s="153"/>
      <c r="GEP60" s="153"/>
      <c r="GEQ60" s="153"/>
      <c r="GER60" s="153"/>
      <c r="GES60" s="153"/>
      <c r="GET60" s="153"/>
      <c r="GEU60" s="153"/>
      <c r="GEV60" s="153"/>
      <c r="GEW60" s="153"/>
      <c r="GEX60" s="153"/>
      <c r="GEY60" s="153"/>
      <c r="GEZ60" s="153"/>
      <c r="GFA60" s="153"/>
      <c r="GFB60" s="153"/>
      <c r="GFC60" s="153"/>
      <c r="GFD60" s="153"/>
      <c r="GFE60" s="153"/>
      <c r="GFF60" s="153"/>
      <c r="GFG60" s="153"/>
      <c r="GFH60" s="153"/>
      <c r="GFI60" s="153"/>
      <c r="GFJ60" s="153"/>
      <c r="GFK60" s="153"/>
      <c r="GFL60" s="153"/>
      <c r="GFM60" s="153"/>
      <c r="GFN60" s="153"/>
      <c r="GFO60" s="153"/>
      <c r="GFP60" s="153"/>
      <c r="GFQ60" s="153"/>
      <c r="GFR60" s="153"/>
      <c r="GFS60" s="153"/>
      <c r="GFT60" s="153"/>
      <c r="GFU60" s="153"/>
      <c r="GFV60" s="153"/>
      <c r="GFW60" s="153"/>
      <c r="GFX60" s="153"/>
      <c r="GFY60" s="153"/>
      <c r="GFZ60" s="153"/>
      <c r="GGA60" s="153"/>
      <c r="GGB60" s="153"/>
      <c r="GGC60" s="153"/>
      <c r="GGD60" s="153"/>
      <c r="GGE60" s="153"/>
      <c r="GGF60" s="153"/>
      <c r="GGG60" s="153"/>
      <c r="GGH60" s="153"/>
      <c r="GGI60" s="153"/>
      <c r="GGJ60" s="153"/>
      <c r="GGK60" s="153"/>
      <c r="GGL60" s="153"/>
      <c r="GGM60" s="153"/>
      <c r="GGN60" s="153"/>
      <c r="GGO60" s="153"/>
      <c r="GGP60" s="153"/>
      <c r="GGQ60" s="153"/>
      <c r="GGR60" s="153"/>
      <c r="GGS60" s="153"/>
      <c r="GGT60" s="153"/>
      <c r="GGU60" s="153"/>
      <c r="GGV60" s="153"/>
      <c r="GGW60" s="153"/>
      <c r="GGX60" s="153"/>
      <c r="GGY60" s="153"/>
      <c r="GGZ60" s="153"/>
      <c r="GHA60" s="153"/>
      <c r="GHB60" s="153"/>
      <c r="GHC60" s="153"/>
      <c r="GHD60" s="153"/>
      <c r="GHE60" s="153"/>
      <c r="GHF60" s="153"/>
      <c r="GHG60" s="153"/>
      <c r="GHH60" s="153"/>
      <c r="GHI60" s="153"/>
      <c r="GHJ60" s="153"/>
      <c r="GHK60" s="153"/>
      <c r="GHL60" s="153"/>
      <c r="GHM60" s="153"/>
      <c r="GHN60" s="153"/>
      <c r="GHO60" s="153"/>
      <c r="GHP60" s="153"/>
      <c r="GHQ60" s="153"/>
      <c r="GHR60" s="153"/>
      <c r="GHS60" s="153"/>
      <c r="GHT60" s="153"/>
      <c r="GHU60" s="153"/>
      <c r="GHV60" s="153"/>
      <c r="GHW60" s="153"/>
      <c r="GHX60" s="153"/>
      <c r="GHY60" s="153"/>
      <c r="GHZ60" s="153"/>
      <c r="GIA60" s="153"/>
      <c r="GIB60" s="153"/>
      <c r="GIC60" s="153"/>
      <c r="GID60" s="153"/>
      <c r="GIE60" s="153"/>
      <c r="GIF60" s="153"/>
      <c r="GIG60" s="153"/>
      <c r="GIH60" s="153"/>
      <c r="GII60" s="153"/>
      <c r="GIJ60" s="153"/>
      <c r="GIK60" s="153"/>
      <c r="GIL60" s="153"/>
      <c r="GIM60" s="153"/>
      <c r="GIN60" s="153"/>
      <c r="GIO60" s="153"/>
      <c r="GIP60" s="153"/>
      <c r="GIQ60" s="153"/>
      <c r="GIR60" s="153"/>
      <c r="GIS60" s="153"/>
      <c r="GIT60" s="153"/>
      <c r="GIU60" s="153"/>
      <c r="GIV60" s="153"/>
      <c r="GIW60" s="153"/>
      <c r="GIX60" s="153"/>
      <c r="GIY60" s="153"/>
      <c r="GIZ60" s="153"/>
      <c r="GJA60" s="153"/>
      <c r="GJB60" s="153"/>
      <c r="GJC60" s="153"/>
      <c r="GJD60" s="153"/>
      <c r="GJE60" s="153"/>
      <c r="GJF60" s="153"/>
      <c r="GJG60" s="153"/>
      <c r="GJH60" s="153"/>
      <c r="GJI60" s="153"/>
      <c r="GJJ60" s="153"/>
      <c r="GJK60" s="153"/>
      <c r="GJL60" s="153"/>
      <c r="GJM60" s="153"/>
      <c r="GJN60" s="153"/>
      <c r="GJO60" s="153"/>
      <c r="GJP60" s="153"/>
      <c r="GJQ60" s="153"/>
      <c r="GJR60" s="153"/>
      <c r="GJS60" s="153"/>
      <c r="GJT60" s="153"/>
      <c r="GJU60" s="153"/>
      <c r="GJV60" s="153"/>
      <c r="GJW60" s="153"/>
      <c r="GJX60" s="153"/>
      <c r="GJY60" s="153"/>
      <c r="GJZ60" s="153"/>
      <c r="GKA60" s="153"/>
      <c r="GKB60" s="153"/>
      <c r="GKC60" s="153"/>
      <c r="GKD60" s="153"/>
      <c r="GKE60" s="153"/>
      <c r="GKF60" s="153"/>
      <c r="GKG60" s="153"/>
      <c r="GKH60" s="153"/>
      <c r="GKI60" s="153"/>
      <c r="GKJ60" s="153"/>
      <c r="GKK60" s="153"/>
      <c r="GKL60" s="153"/>
      <c r="GKM60" s="153"/>
      <c r="GKN60" s="153"/>
      <c r="GKO60" s="153"/>
      <c r="GKP60" s="153"/>
      <c r="GKQ60" s="153"/>
      <c r="GKR60" s="153"/>
      <c r="GKS60" s="153"/>
      <c r="GKT60" s="153"/>
      <c r="GKU60" s="153"/>
      <c r="GKV60" s="153"/>
      <c r="GKW60" s="153"/>
      <c r="GKX60" s="153"/>
      <c r="GKY60" s="153"/>
      <c r="GKZ60" s="153"/>
      <c r="GLA60" s="153"/>
      <c r="GLB60" s="153"/>
      <c r="GLC60" s="153"/>
      <c r="GLD60" s="153"/>
      <c r="GLE60" s="153"/>
      <c r="GLF60" s="153"/>
      <c r="GLG60" s="153"/>
      <c r="GLH60" s="153"/>
      <c r="GLI60" s="153"/>
      <c r="GLJ60" s="153"/>
      <c r="GLK60" s="153"/>
      <c r="GLL60" s="153"/>
      <c r="GLM60" s="153"/>
      <c r="GLN60" s="153"/>
      <c r="GLO60" s="153"/>
      <c r="GLP60" s="153"/>
      <c r="GLQ60" s="153"/>
      <c r="GLR60" s="153"/>
      <c r="GLS60" s="153"/>
      <c r="GLT60" s="153"/>
      <c r="GLU60" s="153"/>
      <c r="GLV60" s="153"/>
      <c r="GLW60" s="153"/>
      <c r="GLX60" s="153"/>
      <c r="GLY60" s="153"/>
      <c r="GLZ60" s="153"/>
      <c r="GMA60" s="153"/>
      <c r="GMB60" s="153"/>
      <c r="GMC60" s="153"/>
      <c r="GMD60" s="153"/>
      <c r="GME60" s="153"/>
      <c r="GMF60" s="153"/>
      <c r="GMG60" s="153"/>
      <c r="GMH60" s="153"/>
      <c r="GMI60" s="153"/>
      <c r="GMJ60" s="153"/>
      <c r="GMK60" s="153"/>
      <c r="GML60" s="153"/>
      <c r="GMM60" s="153"/>
      <c r="GMN60" s="153"/>
      <c r="GMO60" s="153"/>
      <c r="GMP60" s="153"/>
      <c r="GMQ60" s="153"/>
      <c r="GMR60" s="153"/>
      <c r="GMS60" s="153"/>
      <c r="GMT60" s="153"/>
      <c r="GMU60" s="153"/>
      <c r="GMV60" s="153"/>
      <c r="GMW60" s="153"/>
      <c r="GMX60" s="153"/>
      <c r="GMY60" s="153"/>
      <c r="GMZ60" s="153"/>
      <c r="GNA60" s="153"/>
      <c r="GNB60" s="153"/>
      <c r="GNC60" s="153"/>
      <c r="GND60" s="153"/>
      <c r="GNE60" s="153"/>
      <c r="GNF60" s="153"/>
      <c r="GNG60" s="153"/>
      <c r="GNH60" s="153"/>
      <c r="GNI60" s="153"/>
      <c r="GNJ60" s="153"/>
      <c r="GNK60" s="153"/>
      <c r="GNL60" s="153"/>
      <c r="GNM60" s="153"/>
      <c r="GNN60" s="153"/>
      <c r="GNO60" s="153"/>
      <c r="GNP60" s="153"/>
      <c r="GNQ60" s="153"/>
      <c r="GNR60" s="153"/>
      <c r="GNS60" s="153"/>
      <c r="GNT60" s="153"/>
      <c r="GNU60" s="153"/>
      <c r="GNV60" s="153"/>
      <c r="GNW60" s="153"/>
      <c r="GNX60" s="153"/>
      <c r="GNY60" s="153"/>
      <c r="GNZ60" s="153"/>
      <c r="GOA60" s="153"/>
      <c r="GOB60" s="153"/>
      <c r="GOC60" s="153"/>
      <c r="GOD60" s="153"/>
      <c r="GOE60" s="153"/>
      <c r="GOF60" s="153"/>
      <c r="GOG60" s="153"/>
      <c r="GOH60" s="153"/>
      <c r="GOI60" s="153"/>
      <c r="GOJ60" s="153"/>
      <c r="GOK60" s="153"/>
      <c r="GOL60" s="153"/>
      <c r="GOM60" s="153"/>
      <c r="GON60" s="153"/>
      <c r="GOO60" s="153"/>
      <c r="GOP60" s="153"/>
      <c r="GOQ60" s="153"/>
      <c r="GOR60" s="153"/>
      <c r="GOS60" s="153"/>
      <c r="GOT60" s="153"/>
      <c r="GOU60" s="153"/>
      <c r="GOV60" s="153"/>
      <c r="GOW60" s="153"/>
      <c r="GOX60" s="153"/>
      <c r="GOY60" s="153"/>
      <c r="GOZ60" s="153"/>
      <c r="GPA60" s="153"/>
      <c r="GPB60" s="153"/>
      <c r="GPC60" s="153"/>
      <c r="GPD60" s="153"/>
      <c r="GPE60" s="153"/>
      <c r="GPF60" s="153"/>
      <c r="GPG60" s="153"/>
      <c r="GPH60" s="153"/>
      <c r="GPI60" s="153"/>
      <c r="GPJ60" s="153"/>
      <c r="GPK60" s="153"/>
      <c r="GPL60" s="153"/>
      <c r="GPM60" s="153"/>
      <c r="GPN60" s="153"/>
      <c r="GPO60" s="153"/>
      <c r="GPP60" s="153"/>
      <c r="GPQ60" s="153"/>
      <c r="GPR60" s="153"/>
      <c r="GPS60" s="153"/>
      <c r="GPT60" s="153"/>
      <c r="GPU60" s="153"/>
      <c r="GPV60" s="153"/>
      <c r="GPW60" s="153"/>
      <c r="GPX60" s="153"/>
      <c r="GPY60" s="153"/>
      <c r="GPZ60" s="153"/>
      <c r="GQA60" s="153"/>
      <c r="GQB60" s="153"/>
      <c r="GQC60" s="153"/>
      <c r="GQD60" s="153"/>
      <c r="GQE60" s="153"/>
      <c r="GQF60" s="153"/>
      <c r="GQG60" s="153"/>
      <c r="GQH60" s="153"/>
      <c r="GQI60" s="153"/>
      <c r="GQJ60" s="153"/>
      <c r="GQK60" s="153"/>
      <c r="GQL60" s="153"/>
      <c r="GQM60" s="153"/>
      <c r="GQN60" s="153"/>
      <c r="GQO60" s="153"/>
      <c r="GQP60" s="153"/>
      <c r="GQQ60" s="153"/>
      <c r="GQR60" s="153"/>
      <c r="GQS60" s="153"/>
      <c r="GQT60" s="153"/>
      <c r="GQU60" s="153"/>
      <c r="GQV60" s="153"/>
      <c r="GQW60" s="153"/>
      <c r="GQX60" s="153"/>
      <c r="GQY60" s="153"/>
      <c r="GQZ60" s="153"/>
      <c r="GRA60" s="153"/>
      <c r="GRB60" s="153"/>
      <c r="GRC60" s="153"/>
      <c r="GRD60" s="153"/>
      <c r="GRE60" s="153"/>
      <c r="GRF60" s="153"/>
      <c r="GRG60" s="153"/>
      <c r="GRH60" s="153"/>
      <c r="GRI60" s="153"/>
      <c r="GRJ60" s="153"/>
      <c r="GRK60" s="153"/>
      <c r="GRL60" s="153"/>
      <c r="GRM60" s="153"/>
      <c r="GRN60" s="153"/>
      <c r="GRO60" s="153"/>
      <c r="GRP60" s="153"/>
      <c r="GRQ60" s="153"/>
      <c r="GRR60" s="153"/>
      <c r="GRS60" s="153"/>
      <c r="GRT60" s="153"/>
      <c r="GRU60" s="153"/>
      <c r="GRV60" s="153"/>
      <c r="GRW60" s="153"/>
      <c r="GRX60" s="153"/>
      <c r="GRY60" s="153"/>
      <c r="GRZ60" s="153"/>
      <c r="GSA60" s="153"/>
      <c r="GSB60" s="153"/>
      <c r="GSC60" s="153"/>
      <c r="GSD60" s="153"/>
      <c r="GSE60" s="153"/>
      <c r="GSF60" s="153"/>
      <c r="GSG60" s="153"/>
      <c r="GSH60" s="153"/>
      <c r="GSI60" s="153"/>
      <c r="GSJ60" s="153"/>
      <c r="GSK60" s="153"/>
      <c r="GSL60" s="153"/>
      <c r="GSM60" s="153"/>
      <c r="GSN60" s="153"/>
      <c r="GSO60" s="153"/>
      <c r="GSP60" s="153"/>
      <c r="GSQ60" s="153"/>
      <c r="GSR60" s="153"/>
      <c r="GSS60" s="153"/>
      <c r="GST60" s="153"/>
      <c r="GSU60" s="153"/>
      <c r="GSV60" s="153"/>
      <c r="GSW60" s="153"/>
      <c r="GSX60" s="153"/>
      <c r="GSY60" s="153"/>
      <c r="GSZ60" s="153"/>
      <c r="GTA60" s="153"/>
      <c r="GTB60" s="153"/>
      <c r="GTC60" s="153"/>
      <c r="GTD60" s="153"/>
      <c r="GTE60" s="153"/>
      <c r="GTF60" s="153"/>
      <c r="GTG60" s="153"/>
      <c r="GTH60" s="153"/>
      <c r="GTI60" s="153"/>
      <c r="GTJ60" s="153"/>
      <c r="GTK60" s="153"/>
      <c r="GTL60" s="153"/>
      <c r="GTM60" s="153"/>
      <c r="GTN60" s="153"/>
      <c r="GTO60" s="153"/>
      <c r="GTP60" s="153"/>
      <c r="GTQ60" s="153"/>
      <c r="GTR60" s="153"/>
      <c r="GTS60" s="153"/>
      <c r="GTT60" s="153"/>
      <c r="GTU60" s="153"/>
      <c r="GTV60" s="153"/>
      <c r="GTW60" s="153"/>
      <c r="GTX60" s="153"/>
      <c r="GTY60" s="153"/>
      <c r="GTZ60" s="153"/>
      <c r="GUA60" s="153"/>
      <c r="GUB60" s="153"/>
      <c r="GUC60" s="153"/>
      <c r="GUD60" s="153"/>
      <c r="GUE60" s="153"/>
      <c r="GUF60" s="153"/>
      <c r="GUG60" s="153"/>
      <c r="GUH60" s="153"/>
      <c r="GUI60" s="153"/>
      <c r="GUJ60" s="153"/>
      <c r="GUK60" s="153"/>
      <c r="GUL60" s="153"/>
      <c r="GUM60" s="153"/>
      <c r="GUN60" s="153"/>
      <c r="GUO60" s="153"/>
      <c r="GUP60" s="153"/>
      <c r="GUQ60" s="153"/>
      <c r="GUR60" s="153"/>
      <c r="GUS60" s="153"/>
      <c r="GUT60" s="153"/>
      <c r="GUU60" s="153"/>
      <c r="GUV60" s="153"/>
      <c r="GUW60" s="153"/>
      <c r="GUX60" s="153"/>
      <c r="GUY60" s="153"/>
      <c r="GUZ60" s="153"/>
      <c r="GVA60" s="153"/>
      <c r="GVB60" s="153"/>
      <c r="GVC60" s="153"/>
      <c r="GVD60" s="153"/>
      <c r="GVE60" s="153"/>
      <c r="GVF60" s="153"/>
      <c r="GVG60" s="153"/>
      <c r="GVH60" s="153"/>
      <c r="GVI60" s="153"/>
      <c r="GVJ60" s="153"/>
      <c r="GVK60" s="153"/>
      <c r="GVL60" s="153"/>
      <c r="GVM60" s="153"/>
      <c r="GVN60" s="153"/>
      <c r="GVO60" s="153"/>
      <c r="GVP60" s="153"/>
      <c r="GVQ60" s="153"/>
      <c r="GVR60" s="153"/>
      <c r="GVS60" s="153"/>
      <c r="GVT60" s="153"/>
      <c r="GVU60" s="153"/>
      <c r="GVV60" s="153"/>
      <c r="GVW60" s="153"/>
      <c r="GVX60" s="153"/>
      <c r="GVY60" s="153"/>
      <c r="GVZ60" s="153"/>
      <c r="GWA60" s="153"/>
      <c r="GWB60" s="153"/>
      <c r="GWC60" s="153"/>
      <c r="GWD60" s="153"/>
      <c r="GWE60" s="153"/>
      <c r="GWF60" s="153"/>
      <c r="GWG60" s="153"/>
      <c r="GWH60" s="153"/>
      <c r="GWI60" s="153"/>
      <c r="GWJ60" s="153"/>
      <c r="GWK60" s="153"/>
      <c r="GWL60" s="153"/>
      <c r="GWM60" s="153"/>
      <c r="GWN60" s="153"/>
      <c r="GWO60" s="153"/>
      <c r="GWP60" s="153"/>
      <c r="GWQ60" s="153"/>
      <c r="GWR60" s="153"/>
      <c r="GWS60" s="153"/>
      <c r="GWT60" s="153"/>
      <c r="GWU60" s="153"/>
      <c r="GWV60" s="153"/>
      <c r="GWW60" s="153"/>
      <c r="GWX60" s="153"/>
      <c r="GWY60" s="153"/>
      <c r="GWZ60" s="153"/>
      <c r="GXA60" s="153"/>
      <c r="GXB60" s="153"/>
      <c r="GXC60" s="153"/>
      <c r="GXD60" s="153"/>
      <c r="GXE60" s="153"/>
      <c r="GXF60" s="153"/>
      <c r="GXG60" s="153"/>
      <c r="GXH60" s="153"/>
      <c r="GXI60" s="153"/>
      <c r="GXJ60" s="153"/>
      <c r="GXK60" s="153"/>
      <c r="GXL60" s="153"/>
      <c r="GXM60" s="153"/>
      <c r="GXN60" s="153"/>
      <c r="GXO60" s="153"/>
      <c r="GXP60" s="153"/>
      <c r="GXQ60" s="153"/>
      <c r="GXR60" s="153"/>
      <c r="GXS60" s="153"/>
      <c r="GXT60" s="153"/>
      <c r="GXU60" s="153"/>
      <c r="GXV60" s="153"/>
      <c r="GXW60" s="153"/>
      <c r="GXX60" s="153"/>
      <c r="GXY60" s="153"/>
      <c r="GXZ60" s="153"/>
      <c r="GYA60" s="153"/>
      <c r="GYB60" s="153"/>
      <c r="GYC60" s="153"/>
      <c r="GYD60" s="153"/>
      <c r="GYE60" s="153"/>
      <c r="GYF60" s="153"/>
      <c r="GYG60" s="153"/>
      <c r="GYH60" s="153"/>
      <c r="GYI60" s="153"/>
      <c r="GYJ60" s="153"/>
      <c r="GYK60" s="153"/>
      <c r="GYL60" s="153"/>
      <c r="GYM60" s="153"/>
      <c r="GYN60" s="153"/>
      <c r="GYO60" s="153"/>
      <c r="GYP60" s="153"/>
      <c r="GYQ60" s="153"/>
      <c r="GYR60" s="153"/>
      <c r="GYS60" s="153"/>
      <c r="GYT60" s="153"/>
      <c r="GYU60" s="153"/>
      <c r="GYV60" s="153"/>
      <c r="GYW60" s="153"/>
      <c r="GYX60" s="153"/>
      <c r="GYY60" s="153"/>
      <c r="GYZ60" s="153"/>
      <c r="GZA60" s="153"/>
      <c r="GZB60" s="153"/>
      <c r="GZC60" s="153"/>
      <c r="GZD60" s="153"/>
      <c r="GZE60" s="153"/>
      <c r="GZF60" s="153"/>
      <c r="GZG60" s="153"/>
      <c r="GZH60" s="153"/>
      <c r="GZI60" s="153"/>
      <c r="GZJ60" s="153"/>
      <c r="GZK60" s="153"/>
      <c r="GZL60" s="153"/>
      <c r="GZM60" s="153"/>
      <c r="GZN60" s="153"/>
      <c r="GZO60" s="153"/>
      <c r="GZP60" s="153"/>
      <c r="GZQ60" s="153"/>
      <c r="GZR60" s="153"/>
      <c r="GZS60" s="153"/>
      <c r="GZT60" s="153"/>
      <c r="GZU60" s="153"/>
      <c r="GZV60" s="153"/>
      <c r="GZW60" s="153"/>
      <c r="GZX60" s="153"/>
      <c r="GZY60" s="153"/>
      <c r="GZZ60" s="153"/>
      <c r="HAA60" s="153"/>
      <c r="HAB60" s="153"/>
      <c r="HAC60" s="153"/>
      <c r="HAD60" s="153"/>
      <c r="HAE60" s="153"/>
      <c r="HAF60" s="153"/>
      <c r="HAG60" s="153"/>
      <c r="HAH60" s="153"/>
      <c r="HAI60" s="153"/>
      <c r="HAJ60" s="153"/>
      <c r="HAK60" s="153"/>
      <c r="HAL60" s="153"/>
      <c r="HAM60" s="153"/>
      <c r="HAN60" s="153"/>
      <c r="HAO60" s="153"/>
      <c r="HAP60" s="153"/>
      <c r="HAQ60" s="153"/>
      <c r="HAR60" s="153"/>
      <c r="HAS60" s="153"/>
      <c r="HAT60" s="153"/>
      <c r="HAU60" s="153"/>
      <c r="HAV60" s="153"/>
      <c r="HAW60" s="153"/>
      <c r="HAX60" s="153"/>
      <c r="HAY60" s="153"/>
      <c r="HAZ60" s="153"/>
      <c r="HBA60" s="153"/>
      <c r="HBB60" s="153"/>
      <c r="HBC60" s="153"/>
      <c r="HBD60" s="153"/>
      <c r="HBE60" s="153"/>
      <c r="HBF60" s="153"/>
      <c r="HBG60" s="153"/>
      <c r="HBH60" s="153"/>
      <c r="HBI60" s="153"/>
      <c r="HBJ60" s="153"/>
      <c r="HBK60" s="153"/>
      <c r="HBL60" s="153"/>
      <c r="HBM60" s="153"/>
      <c r="HBN60" s="153"/>
      <c r="HBO60" s="153"/>
      <c r="HBP60" s="153"/>
      <c r="HBQ60" s="153"/>
      <c r="HBR60" s="153"/>
      <c r="HBS60" s="153"/>
      <c r="HBT60" s="153"/>
      <c r="HBU60" s="153"/>
      <c r="HBV60" s="153"/>
      <c r="HBW60" s="153"/>
      <c r="HBX60" s="153"/>
      <c r="HBY60" s="153"/>
      <c r="HBZ60" s="153"/>
      <c r="HCA60" s="153"/>
      <c r="HCB60" s="153"/>
      <c r="HCC60" s="153"/>
      <c r="HCD60" s="153"/>
      <c r="HCE60" s="153"/>
      <c r="HCF60" s="153"/>
      <c r="HCG60" s="153"/>
      <c r="HCH60" s="153"/>
      <c r="HCI60" s="153"/>
      <c r="HCJ60" s="153"/>
      <c r="HCK60" s="153"/>
      <c r="HCL60" s="153"/>
      <c r="HCM60" s="153"/>
      <c r="HCN60" s="153"/>
      <c r="HCO60" s="153"/>
      <c r="HCP60" s="153"/>
      <c r="HCQ60" s="153"/>
      <c r="HCR60" s="153"/>
      <c r="HCS60" s="153"/>
      <c r="HCT60" s="153"/>
      <c r="HCU60" s="153"/>
      <c r="HCV60" s="153"/>
      <c r="HCW60" s="153"/>
      <c r="HCX60" s="153"/>
      <c r="HCY60" s="153"/>
      <c r="HCZ60" s="153"/>
      <c r="HDA60" s="153"/>
      <c r="HDB60" s="153"/>
      <c r="HDC60" s="153"/>
      <c r="HDD60" s="153"/>
      <c r="HDE60" s="153"/>
      <c r="HDF60" s="153"/>
      <c r="HDG60" s="153"/>
      <c r="HDH60" s="153"/>
      <c r="HDI60" s="153"/>
      <c r="HDJ60" s="153"/>
      <c r="HDK60" s="153"/>
      <c r="HDL60" s="153"/>
      <c r="HDM60" s="153"/>
      <c r="HDN60" s="153"/>
      <c r="HDO60" s="153"/>
      <c r="HDP60" s="153"/>
      <c r="HDQ60" s="153"/>
      <c r="HDR60" s="153"/>
      <c r="HDS60" s="153"/>
      <c r="HDT60" s="153"/>
      <c r="HDU60" s="153"/>
      <c r="HDV60" s="153"/>
      <c r="HDW60" s="153"/>
      <c r="HDX60" s="153"/>
      <c r="HDY60" s="153"/>
      <c r="HDZ60" s="153"/>
      <c r="HEA60" s="153"/>
      <c r="HEB60" s="153"/>
      <c r="HEC60" s="153"/>
      <c r="HED60" s="153"/>
      <c r="HEE60" s="153"/>
      <c r="HEF60" s="153"/>
      <c r="HEG60" s="153"/>
      <c r="HEH60" s="153"/>
      <c r="HEI60" s="153"/>
      <c r="HEJ60" s="153"/>
      <c r="HEK60" s="153"/>
      <c r="HEL60" s="153"/>
      <c r="HEM60" s="153"/>
      <c r="HEN60" s="153"/>
      <c r="HEO60" s="153"/>
      <c r="HEP60" s="153"/>
      <c r="HEQ60" s="153"/>
      <c r="HER60" s="153"/>
      <c r="HES60" s="153"/>
      <c r="HET60" s="153"/>
      <c r="HEU60" s="153"/>
      <c r="HEV60" s="153"/>
      <c r="HEW60" s="153"/>
      <c r="HEX60" s="153"/>
      <c r="HEY60" s="153"/>
      <c r="HEZ60" s="153"/>
      <c r="HFA60" s="153"/>
      <c r="HFB60" s="153"/>
      <c r="HFC60" s="153"/>
      <c r="HFD60" s="153"/>
      <c r="HFE60" s="153"/>
      <c r="HFF60" s="153"/>
      <c r="HFG60" s="153"/>
      <c r="HFH60" s="153"/>
      <c r="HFI60" s="153"/>
      <c r="HFJ60" s="153"/>
      <c r="HFK60" s="153"/>
      <c r="HFL60" s="153"/>
      <c r="HFM60" s="153"/>
      <c r="HFN60" s="153"/>
      <c r="HFO60" s="153"/>
      <c r="HFP60" s="153"/>
      <c r="HFQ60" s="153"/>
      <c r="HFR60" s="153"/>
      <c r="HFS60" s="153"/>
      <c r="HFT60" s="153"/>
      <c r="HFU60" s="153"/>
      <c r="HFV60" s="153"/>
      <c r="HFW60" s="153"/>
      <c r="HFX60" s="153"/>
      <c r="HFY60" s="153"/>
      <c r="HFZ60" s="153"/>
      <c r="HGA60" s="153"/>
      <c r="HGB60" s="153"/>
      <c r="HGC60" s="153"/>
      <c r="HGD60" s="153"/>
      <c r="HGE60" s="153"/>
      <c r="HGF60" s="153"/>
      <c r="HGG60" s="153"/>
      <c r="HGH60" s="153"/>
      <c r="HGI60" s="153"/>
      <c r="HGJ60" s="153"/>
      <c r="HGK60" s="153"/>
      <c r="HGL60" s="153"/>
      <c r="HGM60" s="153"/>
      <c r="HGN60" s="153"/>
      <c r="HGO60" s="153"/>
      <c r="HGP60" s="153"/>
      <c r="HGQ60" s="153"/>
      <c r="HGR60" s="153"/>
      <c r="HGS60" s="153"/>
      <c r="HGT60" s="153"/>
      <c r="HGU60" s="153"/>
      <c r="HGV60" s="153"/>
      <c r="HGW60" s="153"/>
      <c r="HGX60" s="153"/>
      <c r="HGY60" s="153"/>
      <c r="HGZ60" s="153"/>
      <c r="HHA60" s="153"/>
      <c r="HHB60" s="153"/>
      <c r="HHC60" s="153"/>
      <c r="HHD60" s="153"/>
      <c r="HHE60" s="153"/>
      <c r="HHF60" s="153"/>
      <c r="HHG60" s="153"/>
      <c r="HHH60" s="153"/>
      <c r="HHI60" s="153"/>
      <c r="HHJ60" s="153"/>
      <c r="HHK60" s="153"/>
      <c r="HHL60" s="153"/>
      <c r="HHM60" s="153"/>
      <c r="HHN60" s="153"/>
      <c r="HHO60" s="153"/>
      <c r="HHP60" s="153"/>
      <c r="HHQ60" s="153"/>
      <c r="HHR60" s="153"/>
      <c r="HHS60" s="153"/>
      <c r="HHT60" s="153"/>
      <c r="HHU60" s="153"/>
      <c r="HHV60" s="153"/>
      <c r="HHW60" s="153"/>
      <c r="HHX60" s="153"/>
      <c r="HHY60" s="153"/>
      <c r="HHZ60" s="153"/>
      <c r="HIA60" s="153"/>
      <c r="HIB60" s="153"/>
      <c r="HIC60" s="153"/>
      <c r="HID60" s="153"/>
      <c r="HIE60" s="153"/>
      <c r="HIF60" s="153"/>
      <c r="HIG60" s="153"/>
      <c r="HIH60" s="153"/>
      <c r="HII60" s="153"/>
      <c r="HIJ60" s="153"/>
      <c r="HIK60" s="153"/>
      <c r="HIL60" s="153"/>
      <c r="HIM60" s="153"/>
      <c r="HIN60" s="153"/>
      <c r="HIO60" s="153"/>
      <c r="HIP60" s="153"/>
      <c r="HIQ60" s="153"/>
      <c r="HIR60" s="153"/>
      <c r="HIS60" s="153"/>
      <c r="HIT60" s="153"/>
      <c r="HIU60" s="153"/>
      <c r="HIV60" s="153"/>
      <c r="HIW60" s="153"/>
      <c r="HIX60" s="153"/>
      <c r="HIY60" s="153"/>
      <c r="HIZ60" s="153"/>
      <c r="HJA60" s="153"/>
      <c r="HJB60" s="153"/>
      <c r="HJC60" s="153"/>
      <c r="HJD60" s="153"/>
      <c r="HJE60" s="153"/>
      <c r="HJF60" s="153"/>
      <c r="HJG60" s="153"/>
      <c r="HJH60" s="153"/>
      <c r="HJI60" s="153"/>
      <c r="HJJ60" s="153"/>
      <c r="HJK60" s="153"/>
      <c r="HJL60" s="153"/>
      <c r="HJM60" s="153"/>
      <c r="HJN60" s="153"/>
      <c r="HJO60" s="153"/>
      <c r="HJP60" s="153"/>
      <c r="HJQ60" s="153"/>
      <c r="HJR60" s="153"/>
      <c r="HJS60" s="153"/>
      <c r="HJT60" s="153"/>
      <c r="HJU60" s="153"/>
      <c r="HJV60" s="153"/>
      <c r="HJW60" s="153"/>
      <c r="HJX60" s="153"/>
      <c r="HJY60" s="153"/>
      <c r="HJZ60" s="153"/>
      <c r="HKA60" s="153"/>
      <c r="HKB60" s="153"/>
      <c r="HKC60" s="153"/>
      <c r="HKD60" s="153"/>
      <c r="HKE60" s="153"/>
      <c r="HKF60" s="153"/>
      <c r="HKG60" s="153"/>
      <c r="HKH60" s="153"/>
      <c r="HKI60" s="153"/>
      <c r="HKJ60" s="153"/>
      <c r="HKK60" s="153"/>
      <c r="HKL60" s="153"/>
      <c r="HKM60" s="153"/>
      <c r="HKN60" s="153"/>
      <c r="HKO60" s="153"/>
      <c r="HKP60" s="153"/>
      <c r="HKQ60" s="153"/>
      <c r="HKR60" s="153"/>
      <c r="HKS60" s="153"/>
      <c r="HKT60" s="153"/>
      <c r="HKU60" s="153"/>
      <c r="HKV60" s="153"/>
      <c r="HKW60" s="153"/>
      <c r="HKX60" s="153"/>
      <c r="HKY60" s="153"/>
      <c r="HKZ60" s="153"/>
      <c r="HLA60" s="153"/>
      <c r="HLB60" s="153"/>
      <c r="HLC60" s="153"/>
      <c r="HLD60" s="153"/>
      <c r="HLE60" s="153"/>
      <c r="HLF60" s="153"/>
      <c r="HLG60" s="153"/>
      <c r="HLH60" s="153"/>
      <c r="HLI60" s="153"/>
      <c r="HLJ60" s="153"/>
      <c r="HLK60" s="153"/>
      <c r="HLL60" s="153"/>
      <c r="HLM60" s="153"/>
      <c r="HLN60" s="153"/>
      <c r="HLO60" s="153"/>
      <c r="HLP60" s="153"/>
      <c r="HLQ60" s="153"/>
      <c r="HLR60" s="153"/>
      <c r="HLS60" s="153"/>
      <c r="HLT60" s="153"/>
      <c r="HLU60" s="153"/>
      <c r="HLV60" s="153"/>
      <c r="HLW60" s="153"/>
      <c r="HLX60" s="153"/>
      <c r="HLY60" s="153"/>
      <c r="HLZ60" s="153"/>
      <c r="HMA60" s="153"/>
      <c r="HMB60" s="153"/>
      <c r="HMC60" s="153"/>
      <c r="HMD60" s="153"/>
      <c r="HME60" s="153"/>
      <c r="HMF60" s="153"/>
      <c r="HMG60" s="153"/>
      <c r="HMH60" s="153"/>
      <c r="HMI60" s="153"/>
      <c r="HMJ60" s="153"/>
      <c r="HMK60" s="153"/>
      <c r="HML60" s="153"/>
      <c r="HMM60" s="153"/>
      <c r="HMN60" s="153"/>
      <c r="HMO60" s="153"/>
      <c r="HMP60" s="153"/>
      <c r="HMQ60" s="153"/>
      <c r="HMR60" s="153"/>
      <c r="HMS60" s="153"/>
      <c r="HMT60" s="153"/>
      <c r="HMU60" s="153"/>
      <c r="HMV60" s="153"/>
      <c r="HMW60" s="153"/>
      <c r="HMX60" s="153"/>
      <c r="HMY60" s="153"/>
      <c r="HMZ60" s="153"/>
      <c r="HNA60" s="153"/>
      <c r="HNB60" s="153"/>
      <c r="HNC60" s="153"/>
      <c r="HND60" s="153"/>
      <c r="HNE60" s="153"/>
      <c r="HNF60" s="153"/>
      <c r="HNG60" s="153"/>
      <c r="HNH60" s="153"/>
      <c r="HNI60" s="153"/>
      <c r="HNJ60" s="153"/>
      <c r="HNK60" s="153"/>
      <c r="HNL60" s="153"/>
      <c r="HNM60" s="153"/>
      <c r="HNN60" s="153"/>
      <c r="HNO60" s="153"/>
      <c r="HNP60" s="153"/>
      <c r="HNQ60" s="153"/>
      <c r="HNR60" s="153"/>
      <c r="HNS60" s="153"/>
      <c r="HNT60" s="153"/>
      <c r="HNU60" s="153"/>
      <c r="HNV60" s="153"/>
      <c r="HNW60" s="153"/>
      <c r="HNX60" s="153"/>
      <c r="HNY60" s="153"/>
      <c r="HNZ60" s="153"/>
      <c r="HOA60" s="153"/>
      <c r="HOB60" s="153"/>
      <c r="HOC60" s="153"/>
      <c r="HOD60" s="153"/>
      <c r="HOE60" s="153"/>
      <c r="HOF60" s="153"/>
      <c r="HOG60" s="153"/>
      <c r="HOH60" s="153"/>
      <c r="HOI60" s="153"/>
      <c r="HOJ60" s="153"/>
      <c r="HOK60" s="153"/>
      <c r="HOL60" s="153"/>
      <c r="HOM60" s="153"/>
      <c r="HON60" s="153"/>
      <c r="HOO60" s="153"/>
      <c r="HOP60" s="153"/>
      <c r="HOQ60" s="153"/>
      <c r="HOR60" s="153"/>
      <c r="HOS60" s="153"/>
      <c r="HOT60" s="153"/>
      <c r="HOU60" s="153"/>
      <c r="HOV60" s="153"/>
      <c r="HOW60" s="153"/>
      <c r="HOX60" s="153"/>
      <c r="HOY60" s="153"/>
      <c r="HOZ60" s="153"/>
      <c r="HPA60" s="153"/>
      <c r="HPB60" s="153"/>
      <c r="HPC60" s="153"/>
      <c r="HPD60" s="153"/>
      <c r="HPE60" s="153"/>
      <c r="HPF60" s="153"/>
      <c r="HPG60" s="153"/>
      <c r="HPH60" s="153"/>
      <c r="HPI60" s="153"/>
      <c r="HPJ60" s="153"/>
      <c r="HPK60" s="153"/>
      <c r="HPL60" s="153"/>
      <c r="HPM60" s="153"/>
      <c r="HPN60" s="153"/>
      <c r="HPO60" s="153"/>
      <c r="HPP60" s="153"/>
      <c r="HPQ60" s="153"/>
      <c r="HPR60" s="153"/>
      <c r="HPS60" s="153"/>
      <c r="HPT60" s="153"/>
      <c r="HPU60" s="153"/>
      <c r="HPV60" s="153"/>
      <c r="HPW60" s="153"/>
      <c r="HPX60" s="153"/>
      <c r="HPY60" s="153"/>
      <c r="HPZ60" s="153"/>
      <c r="HQA60" s="153"/>
      <c r="HQB60" s="153"/>
      <c r="HQC60" s="153"/>
      <c r="HQD60" s="153"/>
      <c r="HQE60" s="153"/>
      <c r="HQF60" s="153"/>
      <c r="HQG60" s="153"/>
      <c r="HQH60" s="153"/>
      <c r="HQI60" s="153"/>
      <c r="HQJ60" s="153"/>
      <c r="HQK60" s="153"/>
      <c r="HQL60" s="153"/>
      <c r="HQM60" s="153"/>
      <c r="HQN60" s="153"/>
      <c r="HQO60" s="153"/>
      <c r="HQP60" s="153"/>
      <c r="HQQ60" s="153"/>
      <c r="HQR60" s="153"/>
      <c r="HQS60" s="153"/>
      <c r="HQT60" s="153"/>
      <c r="HQU60" s="153"/>
      <c r="HQV60" s="153"/>
      <c r="HQW60" s="153"/>
      <c r="HQX60" s="153"/>
      <c r="HQY60" s="153"/>
      <c r="HQZ60" s="153"/>
      <c r="HRA60" s="153"/>
      <c r="HRB60" s="153"/>
      <c r="HRC60" s="153"/>
      <c r="HRD60" s="153"/>
      <c r="HRE60" s="153"/>
      <c r="HRF60" s="153"/>
      <c r="HRG60" s="153"/>
      <c r="HRH60" s="153"/>
      <c r="HRI60" s="153"/>
      <c r="HRJ60" s="153"/>
      <c r="HRK60" s="153"/>
      <c r="HRL60" s="153"/>
      <c r="HRM60" s="153"/>
      <c r="HRN60" s="153"/>
      <c r="HRO60" s="153"/>
      <c r="HRP60" s="153"/>
      <c r="HRQ60" s="153"/>
      <c r="HRR60" s="153"/>
      <c r="HRS60" s="153"/>
      <c r="HRT60" s="153"/>
      <c r="HRU60" s="153"/>
      <c r="HRV60" s="153"/>
      <c r="HRW60" s="153"/>
      <c r="HRX60" s="153"/>
      <c r="HRY60" s="153"/>
      <c r="HRZ60" s="153"/>
      <c r="HSA60" s="153"/>
      <c r="HSB60" s="153"/>
      <c r="HSC60" s="153"/>
      <c r="HSD60" s="153"/>
      <c r="HSE60" s="153"/>
      <c r="HSF60" s="153"/>
      <c r="HSG60" s="153"/>
      <c r="HSH60" s="153"/>
      <c r="HSI60" s="153"/>
      <c r="HSJ60" s="153"/>
      <c r="HSK60" s="153"/>
      <c r="HSL60" s="153"/>
      <c r="HSM60" s="153"/>
      <c r="HSN60" s="153"/>
      <c r="HSO60" s="153"/>
      <c r="HSP60" s="153"/>
      <c r="HSQ60" s="153"/>
      <c r="HSR60" s="153"/>
      <c r="HSS60" s="153"/>
      <c r="HST60" s="153"/>
      <c r="HSU60" s="153"/>
      <c r="HSV60" s="153"/>
      <c r="HSW60" s="153"/>
      <c r="HSX60" s="153"/>
      <c r="HSY60" s="153"/>
      <c r="HSZ60" s="153"/>
      <c r="HTA60" s="153"/>
      <c r="HTB60" s="153"/>
      <c r="HTC60" s="153"/>
      <c r="HTD60" s="153"/>
      <c r="HTE60" s="153"/>
      <c r="HTF60" s="153"/>
      <c r="HTG60" s="153"/>
      <c r="HTH60" s="153"/>
      <c r="HTI60" s="153"/>
      <c r="HTJ60" s="153"/>
      <c r="HTK60" s="153"/>
      <c r="HTL60" s="153"/>
      <c r="HTM60" s="153"/>
      <c r="HTN60" s="153"/>
      <c r="HTO60" s="153"/>
      <c r="HTP60" s="153"/>
      <c r="HTQ60" s="153"/>
      <c r="HTR60" s="153"/>
      <c r="HTS60" s="153"/>
      <c r="HTT60" s="153"/>
      <c r="HTU60" s="153"/>
      <c r="HTV60" s="153"/>
      <c r="HTW60" s="153"/>
      <c r="HTX60" s="153"/>
      <c r="HTY60" s="153"/>
      <c r="HTZ60" s="153"/>
      <c r="HUA60" s="153"/>
      <c r="HUB60" s="153"/>
      <c r="HUC60" s="153"/>
      <c r="HUD60" s="153"/>
      <c r="HUE60" s="153"/>
      <c r="HUF60" s="153"/>
      <c r="HUG60" s="153"/>
      <c r="HUH60" s="153"/>
      <c r="HUI60" s="153"/>
      <c r="HUJ60" s="153"/>
      <c r="HUK60" s="153"/>
      <c r="HUL60" s="153"/>
      <c r="HUM60" s="153"/>
      <c r="HUN60" s="153"/>
      <c r="HUO60" s="153"/>
      <c r="HUP60" s="153"/>
      <c r="HUQ60" s="153"/>
      <c r="HUR60" s="153"/>
      <c r="HUS60" s="153"/>
      <c r="HUT60" s="153"/>
      <c r="HUU60" s="153"/>
      <c r="HUV60" s="153"/>
      <c r="HUW60" s="153"/>
      <c r="HUX60" s="153"/>
      <c r="HUY60" s="153"/>
      <c r="HUZ60" s="153"/>
      <c r="HVA60" s="153"/>
      <c r="HVB60" s="153"/>
      <c r="HVC60" s="153"/>
      <c r="HVD60" s="153"/>
      <c r="HVE60" s="153"/>
      <c r="HVF60" s="153"/>
      <c r="HVG60" s="153"/>
      <c r="HVH60" s="153"/>
      <c r="HVI60" s="153"/>
      <c r="HVJ60" s="153"/>
      <c r="HVK60" s="153"/>
      <c r="HVL60" s="153"/>
      <c r="HVM60" s="153"/>
      <c r="HVN60" s="153"/>
      <c r="HVO60" s="153"/>
      <c r="HVP60" s="153"/>
      <c r="HVQ60" s="153"/>
      <c r="HVR60" s="153"/>
      <c r="HVS60" s="153"/>
      <c r="HVT60" s="153"/>
      <c r="HVU60" s="153"/>
      <c r="HVV60" s="153"/>
      <c r="HVW60" s="153"/>
      <c r="HVX60" s="153"/>
      <c r="HVY60" s="153"/>
      <c r="HVZ60" s="153"/>
      <c r="HWA60" s="153"/>
      <c r="HWB60" s="153"/>
      <c r="HWC60" s="153"/>
      <c r="HWD60" s="153"/>
      <c r="HWE60" s="153"/>
      <c r="HWF60" s="153"/>
      <c r="HWG60" s="153"/>
      <c r="HWH60" s="153"/>
      <c r="HWI60" s="153"/>
      <c r="HWJ60" s="153"/>
      <c r="HWK60" s="153"/>
      <c r="HWL60" s="153"/>
      <c r="HWM60" s="153"/>
      <c r="HWN60" s="153"/>
      <c r="HWO60" s="153"/>
      <c r="HWP60" s="153"/>
      <c r="HWQ60" s="153"/>
      <c r="HWR60" s="153"/>
      <c r="HWS60" s="153"/>
      <c r="HWT60" s="153"/>
      <c r="HWU60" s="153"/>
      <c r="HWV60" s="153"/>
      <c r="HWW60" s="153"/>
      <c r="HWX60" s="153"/>
      <c r="HWY60" s="153"/>
      <c r="HWZ60" s="153"/>
      <c r="HXA60" s="153"/>
      <c r="HXB60" s="153"/>
      <c r="HXC60" s="153"/>
      <c r="HXD60" s="153"/>
      <c r="HXE60" s="153"/>
      <c r="HXF60" s="153"/>
      <c r="HXG60" s="153"/>
      <c r="HXH60" s="153"/>
      <c r="HXI60" s="153"/>
      <c r="HXJ60" s="153"/>
      <c r="HXK60" s="153"/>
      <c r="HXL60" s="153"/>
      <c r="HXM60" s="153"/>
      <c r="HXN60" s="153"/>
      <c r="HXO60" s="153"/>
      <c r="HXP60" s="153"/>
      <c r="HXQ60" s="153"/>
      <c r="HXR60" s="153"/>
      <c r="HXS60" s="153"/>
      <c r="HXT60" s="153"/>
      <c r="HXU60" s="153"/>
      <c r="HXV60" s="153"/>
      <c r="HXW60" s="153"/>
      <c r="HXX60" s="153"/>
      <c r="HXY60" s="153"/>
      <c r="HXZ60" s="153"/>
      <c r="HYA60" s="153"/>
      <c r="HYB60" s="153"/>
      <c r="HYC60" s="153"/>
      <c r="HYD60" s="153"/>
      <c r="HYE60" s="153"/>
      <c r="HYF60" s="153"/>
      <c r="HYG60" s="153"/>
      <c r="HYH60" s="153"/>
      <c r="HYI60" s="153"/>
      <c r="HYJ60" s="153"/>
      <c r="HYK60" s="153"/>
      <c r="HYL60" s="153"/>
      <c r="HYM60" s="153"/>
      <c r="HYN60" s="153"/>
      <c r="HYO60" s="153"/>
      <c r="HYP60" s="153"/>
      <c r="HYQ60" s="153"/>
      <c r="HYR60" s="153"/>
      <c r="HYS60" s="153"/>
      <c r="HYT60" s="153"/>
      <c r="HYU60" s="153"/>
      <c r="HYV60" s="153"/>
      <c r="HYW60" s="153"/>
      <c r="HYX60" s="153"/>
      <c r="HYY60" s="153"/>
      <c r="HYZ60" s="153"/>
      <c r="HZA60" s="153"/>
      <c r="HZB60" s="153"/>
      <c r="HZC60" s="153"/>
      <c r="HZD60" s="153"/>
      <c r="HZE60" s="153"/>
      <c r="HZF60" s="153"/>
      <c r="HZG60" s="153"/>
      <c r="HZH60" s="153"/>
      <c r="HZI60" s="153"/>
      <c r="HZJ60" s="153"/>
      <c r="HZK60" s="153"/>
      <c r="HZL60" s="153"/>
      <c r="HZM60" s="153"/>
      <c r="HZN60" s="153"/>
      <c r="HZO60" s="153"/>
      <c r="HZP60" s="153"/>
      <c r="HZQ60" s="153"/>
      <c r="HZR60" s="153"/>
      <c r="HZS60" s="153"/>
      <c r="HZT60" s="153"/>
      <c r="HZU60" s="153"/>
      <c r="HZV60" s="153"/>
      <c r="HZW60" s="153"/>
      <c r="HZX60" s="153"/>
      <c r="HZY60" s="153"/>
      <c r="HZZ60" s="153"/>
      <c r="IAA60" s="153"/>
      <c r="IAB60" s="153"/>
      <c r="IAC60" s="153"/>
      <c r="IAD60" s="153"/>
      <c r="IAE60" s="153"/>
      <c r="IAF60" s="153"/>
      <c r="IAG60" s="153"/>
      <c r="IAH60" s="153"/>
      <c r="IAI60" s="153"/>
      <c r="IAJ60" s="153"/>
      <c r="IAK60" s="153"/>
      <c r="IAL60" s="153"/>
      <c r="IAM60" s="153"/>
      <c r="IAN60" s="153"/>
      <c r="IAO60" s="153"/>
      <c r="IAP60" s="153"/>
      <c r="IAQ60" s="153"/>
      <c r="IAR60" s="153"/>
      <c r="IAS60" s="153"/>
      <c r="IAT60" s="153"/>
      <c r="IAU60" s="153"/>
      <c r="IAV60" s="153"/>
      <c r="IAW60" s="153"/>
      <c r="IAX60" s="153"/>
      <c r="IAY60" s="153"/>
      <c r="IAZ60" s="153"/>
      <c r="IBA60" s="153"/>
      <c r="IBB60" s="153"/>
      <c r="IBC60" s="153"/>
      <c r="IBD60" s="153"/>
      <c r="IBE60" s="153"/>
      <c r="IBF60" s="153"/>
      <c r="IBG60" s="153"/>
      <c r="IBH60" s="153"/>
      <c r="IBI60" s="153"/>
      <c r="IBJ60" s="153"/>
      <c r="IBK60" s="153"/>
      <c r="IBL60" s="153"/>
      <c r="IBM60" s="153"/>
      <c r="IBN60" s="153"/>
      <c r="IBO60" s="153"/>
      <c r="IBP60" s="153"/>
      <c r="IBQ60" s="153"/>
      <c r="IBR60" s="153"/>
      <c r="IBS60" s="153"/>
      <c r="IBT60" s="153"/>
      <c r="IBU60" s="153"/>
      <c r="IBV60" s="153"/>
      <c r="IBW60" s="153"/>
      <c r="IBX60" s="153"/>
      <c r="IBY60" s="153"/>
      <c r="IBZ60" s="153"/>
      <c r="ICA60" s="153"/>
      <c r="ICB60" s="153"/>
      <c r="ICC60" s="153"/>
      <c r="ICD60" s="153"/>
      <c r="ICE60" s="153"/>
      <c r="ICF60" s="153"/>
      <c r="ICG60" s="153"/>
      <c r="ICH60" s="153"/>
      <c r="ICI60" s="153"/>
      <c r="ICJ60" s="153"/>
      <c r="ICK60" s="153"/>
      <c r="ICL60" s="153"/>
      <c r="ICM60" s="153"/>
      <c r="ICN60" s="153"/>
      <c r="ICO60" s="153"/>
      <c r="ICP60" s="153"/>
      <c r="ICQ60" s="153"/>
      <c r="ICR60" s="153"/>
      <c r="ICS60" s="153"/>
      <c r="ICT60" s="153"/>
      <c r="ICU60" s="153"/>
      <c r="ICV60" s="153"/>
      <c r="ICW60" s="153"/>
      <c r="ICX60" s="153"/>
      <c r="ICY60" s="153"/>
      <c r="ICZ60" s="153"/>
      <c r="IDA60" s="153"/>
      <c r="IDB60" s="153"/>
      <c r="IDC60" s="153"/>
      <c r="IDD60" s="153"/>
      <c r="IDE60" s="153"/>
      <c r="IDF60" s="153"/>
      <c r="IDG60" s="153"/>
      <c r="IDH60" s="153"/>
      <c r="IDI60" s="153"/>
      <c r="IDJ60" s="153"/>
      <c r="IDK60" s="153"/>
      <c r="IDL60" s="153"/>
      <c r="IDM60" s="153"/>
      <c r="IDN60" s="153"/>
      <c r="IDO60" s="153"/>
      <c r="IDP60" s="153"/>
      <c r="IDQ60" s="153"/>
      <c r="IDR60" s="153"/>
      <c r="IDS60" s="153"/>
      <c r="IDT60" s="153"/>
      <c r="IDU60" s="153"/>
      <c r="IDV60" s="153"/>
      <c r="IDW60" s="153"/>
      <c r="IDX60" s="153"/>
      <c r="IDY60" s="153"/>
      <c r="IDZ60" s="153"/>
      <c r="IEA60" s="153"/>
      <c r="IEB60" s="153"/>
      <c r="IEC60" s="153"/>
      <c r="IED60" s="153"/>
      <c r="IEE60" s="153"/>
      <c r="IEF60" s="153"/>
      <c r="IEG60" s="153"/>
      <c r="IEH60" s="153"/>
      <c r="IEI60" s="153"/>
      <c r="IEJ60" s="153"/>
      <c r="IEK60" s="153"/>
      <c r="IEL60" s="153"/>
      <c r="IEM60" s="153"/>
      <c r="IEN60" s="153"/>
      <c r="IEO60" s="153"/>
      <c r="IEP60" s="153"/>
      <c r="IEQ60" s="153"/>
      <c r="IER60" s="153"/>
      <c r="IES60" s="153"/>
      <c r="IET60" s="153"/>
      <c r="IEU60" s="153"/>
      <c r="IEV60" s="153"/>
      <c r="IEW60" s="153"/>
      <c r="IEX60" s="153"/>
      <c r="IEY60" s="153"/>
      <c r="IEZ60" s="153"/>
      <c r="IFA60" s="153"/>
      <c r="IFB60" s="153"/>
      <c r="IFC60" s="153"/>
      <c r="IFD60" s="153"/>
      <c r="IFE60" s="153"/>
      <c r="IFF60" s="153"/>
      <c r="IFG60" s="153"/>
      <c r="IFH60" s="153"/>
      <c r="IFI60" s="153"/>
      <c r="IFJ60" s="153"/>
      <c r="IFK60" s="153"/>
      <c r="IFL60" s="153"/>
      <c r="IFM60" s="153"/>
      <c r="IFN60" s="153"/>
      <c r="IFO60" s="153"/>
      <c r="IFP60" s="153"/>
      <c r="IFQ60" s="153"/>
      <c r="IFR60" s="153"/>
      <c r="IFS60" s="153"/>
      <c r="IFT60" s="153"/>
      <c r="IFU60" s="153"/>
      <c r="IFV60" s="153"/>
      <c r="IFW60" s="153"/>
      <c r="IFX60" s="153"/>
      <c r="IFY60" s="153"/>
      <c r="IFZ60" s="153"/>
      <c r="IGA60" s="153"/>
      <c r="IGB60" s="153"/>
      <c r="IGC60" s="153"/>
      <c r="IGD60" s="153"/>
      <c r="IGE60" s="153"/>
      <c r="IGF60" s="153"/>
      <c r="IGG60" s="153"/>
      <c r="IGH60" s="153"/>
      <c r="IGI60" s="153"/>
      <c r="IGJ60" s="153"/>
      <c r="IGK60" s="153"/>
      <c r="IGL60" s="153"/>
      <c r="IGM60" s="153"/>
      <c r="IGN60" s="153"/>
      <c r="IGO60" s="153"/>
      <c r="IGP60" s="153"/>
      <c r="IGQ60" s="153"/>
      <c r="IGR60" s="153"/>
      <c r="IGS60" s="153"/>
      <c r="IGT60" s="153"/>
      <c r="IGU60" s="153"/>
      <c r="IGV60" s="153"/>
      <c r="IGW60" s="153"/>
      <c r="IGX60" s="153"/>
      <c r="IGY60" s="153"/>
      <c r="IGZ60" s="153"/>
      <c r="IHA60" s="153"/>
      <c r="IHB60" s="153"/>
      <c r="IHC60" s="153"/>
      <c r="IHD60" s="153"/>
      <c r="IHE60" s="153"/>
      <c r="IHF60" s="153"/>
      <c r="IHG60" s="153"/>
      <c r="IHH60" s="153"/>
      <c r="IHI60" s="153"/>
      <c r="IHJ60" s="153"/>
      <c r="IHK60" s="153"/>
      <c r="IHL60" s="153"/>
      <c r="IHM60" s="153"/>
      <c r="IHN60" s="153"/>
      <c r="IHO60" s="153"/>
      <c r="IHP60" s="153"/>
      <c r="IHQ60" s="153"/>
      <c r="IHR60" s="153"/>
      <c r="IHS60" s="153"/>
      <c r="IHT60" s="153"/>
      <c r="IHU60" s="153"/>
      <c r="IHV60" s="153"/>
      <c r="IHW60" s="153"/>
      <c r="IHX60" s="153"/>
      <c r="IHY60" s="153"/>
      <c r="IHZ60" s="153"/>
      <c r="IIA60" s="153"/>
      <c r="IIB60" s="153"/>
      <c r="IIC60" s="153"/>
      <c r="IID60" s="153"/>
      <c r="IIE60" s="153"/>
      <c r="IIF60" s="153"/>
      <c r="IIG60" s="153"/>
      <c r="IIH60" s="153"/>
      <c r="III60" s="153"/>
      <c r="IIJ60" s="153"/>
      <c r="IIK60" s="153"/>
      <c r="IIL60" s="153"/>
      <c r="IIM60" s="153"/>
      <c r="IIN60" s="153"/>
      <c r="IIO60" s="153"/>
      <c r="IIP60" s="153"/>
      <c r="IIQ60" s="153"/>
      <c r="IIR60" s="153"/>
      <c r="IIS60" s="153"/>
      <c r="IIT60" s="153"/>
      <c r="IIU60" s="153"/>
      <c r="IIV60" s="153"/>
      <c r="IIW60" s="153"/>
      <c r="IIX60" s="153"/>
      <c r="IIY60" s="153"/>
      <c r="IIZ60" s="153"/>
      <c r="IJA60" s="153"/>
      <c r="IJB60" s="153"/>
      <c r="IJC60" s="153"/>
      <c r="IJD60" s="153"/>
      <c r="IJE60" s="153"/>
      <c r="IJF60" s="153"/>
      <c r="IJG60" s="153"/>
      <c r="IJH60" s="153"/>
      <c r="IJI60" s="153"/>
      <c r="IJJ60" s="153"/>
      <c r="IJK60" s="153"/>
      <c r="IJL60" s="153"/>
      <c r="IJM60" s="153"/>
      <c r="IJN60" s="153"/>
      <c r="IJO60" s="153"/>
      <c r="IJP60" s="153"/>
      <c r="IJQ60" s="153"/>
      <c r="IJR60" s="153"/>
      <c r="IJS60" s="153"/>
      <c r="IJT60" s="153"/>
      <c r="IJU60" s="153"/>
      <c r="IJV60" s="153"/>
      <c r="IJW60" s="153"/>
      <c r="IJX60" s="153"/>
      <c r="IJY60" s="153"/>
      <c r="IJZ60" s="153"/>
      <c r="IKA60" s="153"/>
      <c r="IKB60" s="153"/>
      <c r="IKC60" s="153"/>
      <c r="IKD60" s="153"/>
      <c r="IKE60" s="153"/>
      <c r="IKF60" s="153"/>
      <c r="IKG60" s="153"/>
      <c r="IKH60" s="153"/>
      <c r="IKI60" s="153"/>
      <c r="IKJ60" s="153"/>
      <c r="IKK60" s="153"/>
      <c r="IKL60" s="153"/>
      <c r="IKM60" s="153"/>
      <c r="IKN60" s="153"/>
      <c r="IKO60" s="153"/>
      <c r="IKP60" s="153"/>
      <c r="IKQ60" s="153"/>
      <c r="IKR60" s="153"/>
      <c r="IKS60" s="153"/>
      <c r="IKT60" s="153"/>
      <c r="IKU60" s="153"/>
      <c r="IKV60" s="153"/>
      <c r="IKW60" s="153"/>
      <c r="IKX60" s="153"/>
      <c r="IKY60" s="153"/>
      <c r="IKZ60" s="153"/>
      <c r="ILA60" s="153"/>
      <c r="ILB60" s="153"/>
      <c r="ILC60" s="153"/>
      <c r="ILD60" s="153"/>
      <c r="ILE60" s="153"/>
      <c r="ILF60" s="153"/>
      <c r="ILG60" s="153"/>
      <c r="ILH60" s="153"/>
      <c r="ILI60" s="153"/>
      <c r="ILJ60" s="153"/>
      <c r="ILK60" s="153"/>
      <c r="ILL60" s="153"/>
      <c r="ILM60" s="153"/>
      <c r="ILN60" s="153"/>
      <c r="ILO60" s="153"/>
      <c r="ILP60" s="153"/>
      <c r="ILQ60" s="153"/>
      <c r="ILR60" s="153"/>
      <c r="ILS60" s="153"/>
      <c r="ILT60" s="153"/>
      <c r="ILU60" s="153"/>
      <c r="ILV60" s="153"/>
      <c r="ILW60" s="153"/>
      <c r="ILX60" s="153"/>
      <c r="ILY60" s="153"/>
      <c r="ILZ60" s="153"/>
      <c r="IMA60" s="153"/>
      <c r="IMB60" s="153"/>
      <c r="IMC60" s="153"/>
      <c r="IMD60" s="153"/>
      <c r="IME60" s="153"/>
      <c r="IMF60" s="153"/>
      <c r="IMG60" s="153"/>
      <c r="IMH60" s="153"/>
      <c r="IMI60" s="153"/>
      <c r="IMJ60" s="153"/>
      <c r="IMK60" s="153"/>
      <c r="IML60" s="153"/>
      <c r="IMM60" s="153"/>
      <c r="IMN60" s="153"/>
      <c r="IMO60" s="153"/>
      <c r="IMP60" s="153"/>
      <c r="IMQ60" s="153"/>
      <c r="IMR60" s="153"/>
      <c r="IMS60" s="153"/>
      <c r="IMT60" s="153"/>
      <c r="IMU60" s="153"/>
      <c r="IMV60" s="153"/>
      <c r="IMW60" s="153"/>
      <c r="IMX60" s="153"/>
      <c r="IMY60" s="153"/>
      <c r="IMZ60" s="153"/>
      <c r="INA60" s="153"/>
      <c r="INB60" s="153"/>
      <c r="INC60" s="153"/>
      <c r="IND60" s="153"/>
      <c r="INE60" s="153"/>
      <c r="INF60" s="153"/>
      <c r="ING60" s="153"/>
      <c r="INH60" s="153"/>
      <c r="INI60" s="153"/>
      <c r="INJ60" s="153"/>
      <c r="INK60" s="153"/>
      <c r="INL60" s="153"/>
      <c r="INM60" s="153"/>
      <c r="INN60" s="153"/>
      <c r="INO60" s="153"/>
      <c r="INP60" s="153"/>
      <c r="INQ60" s="153"/>
      <c r="INR60" s="153"/>
      <c r="INS60" s="153"/>
      <c r="INT60" s="153"/>
      <c r="INU60" s="153"/>
      <c r="INV60" s="153"/>
      <c r="INW60" s="153"/>
      <c r="INX60" s="153"/>
      <c r="INY60" s="153"/>
      <c r="INZ60" s="153"/>
      <c r="IOA60" s="153"/>
      <c r="IOB60" s="153"/>
      <c r="IOC60" s="153"/>
      <c r="IOD60" s="153"/>
      <c r="IOE60" s="153"/>
      <c r="IOF60" s="153"/>
      <c r="IOG60" s="153"/>
      <c r="IOH60" s="153"/>
      <c r="IOI60" s="153"/>
      <c r="IOJ60" s="153"/>
      <c r="IOK60" s="153"/>
      <c r="IOL60" s="153"/>
      <c r="IOM60" s="153"/>
      <c r="ION60" s="153"/>
      <c r="IOO60" s="153"/>
      <c r="IOP60" s="153"/>
      <c r="IOQ60" s="153"/>
      <c r="IOR60" s="153"/>
      <c r="IOS60" s="153"/>
      <c r="IOT60" s="153"/>
      <c r="IOU60" s="153"/>
      <c r="IOV60" s="153"/>
      <c r="IOW60" s="153"/>
      <c r="IOX60" s="153"/>
      <c r="IOY60" s="153"/>
      <c r="IOZ60" s="153"/>
      <c r="IPA60" s="153"/>
      <c r="IPB60" s="153"/>
      <c r="IPC60" s="153"/>
      <c r="IPD60" s="153"/>
      <c r="IPE60" s="153"/>
      <c r="IPF60" s="153"/>
      <c r="IPG60" s="153"/>
      <c r="IPH60" s="153"/>
      <c r="IPI60" s="153"/>
      <c r="IPJ60" s="153"/>
      <c r="IPK60" s="153"/>
      <c r="IPL60" s="153"/>
      <c r="IPM60" s="153"/>
      <c r="IPN60" s="153"/>
      <c r="IPO60" s="153"/>
      <c r="IPP60" s="153"/>
      <c r="IPQ60" s="153"/>
      <c r="IPR60" s="153"/>
      <c r="IPS60" s="153"/>
      <c r="IPT60" s="153"/>
      <c r="IPU60" s="153"/>
      <c r="IPV60" s="153"/>
      <c r="IPW60" s="153"/>
      <c r="IPX60" s="153"/>
      <c r="IPY60" s="153"/>
      <c r="IPZ60" s="153"/>
      <c r="IQA60" s="153"/>
      <c r="IQB60" s="153"/>
      <c r="IQC60" s="153"/>
      <c r="IQD60" s="153"/>
      <c r="IQE60" s="153"/>
      <c r="IQF60" s="153"/>
      <c r="IQG60" s="153"/>
      <c r="IQH60" s="153"/>
      <c r="IQI60" s="153"/>
      <c r="IQJ60" s="153"/>
      <c r="IQK60" s="153"/>
      <c r="IQL60" s="153"/>
      <c r="IQM60" s="153"/>
      <c r="IQN60" s="153"/>
      <c r="IQO60" s="153"/>
      <c r="IQP60" s="153"/>
      <c r="IQQ60" s="153"/>
      <c r="IQR60" s="153"/>
      <c r="IQS60" s="153"/>
      <c r="IQT60" s="153"/>
      <c r="IQU60" s="153"/>
      <c r="IQV60" s="153"/>
      <c r="IQW60" s="153"/>
      <c r="IQX60" s="153"/>
      <c r="IQY60" s="153"/>
      <c r="IQZ60" s="153"/>
      <c r="IRA60" s="153"/>
      <c r="IRB60" s="153"/>
      <c r="IRC60" s="153"/>
      <c r="IRD60" s="153"/>
      <c r="IRE60" s="153"/>
      <c r="IRF60" s="153"/>
      <c r="IRG60" s="153"/>
      <c r="IRH60" s="153"/>
      <c r="IRI60" s="153"/>
      <c r="IRJ60" s="153"/>
      <c r="IRK60" s="153"/>
      <c r="IRL60" s="153"/>
      <c r="IRM60" s="153"/>
      <c r="IRN60" s="153"/>
      <c r="IRO60" s="153"/>
      <c r="IRP60" s="153"/>
      <c r="IRQ60" s="153"/>
      <c r="IRR60" s="153"/>
      <c r="IRS60" s="153"/>
      <c r="IRT60" s="153"/>
      <c r="IRU60" s="153"/>
      <c r="IRV60" s="153"/>
      <c r="IRW60" s="153"/>
      <c r="IRX60" s="153"/>
      <c r="IRY60" s="153"/>
      <c r="IRZ60" s="153"/>
      <c r="ISA60" s="153"/>
      <c r="ISB60" s="153"/>
      <c r="ISC60" s="153"/>
      <c r="ISD60" s="153"/>
      <c r="ISE60" s="153"/>
      <c r="ISF60" s="153"/>
      <c r="ISG60" s="153"/>
      <c r="ISH60" s="153"/>
      <c r="ISI60" s="153"/>
      <c r="ISJ60" s="153"/>
      <c r="ISK60" s="153"/>
      <c r="ISL60" s="153"/>
      <c r="ISM60" s="153"/>
      <c r="ISN60" s="153"/>
      <c r="ISO60" s="153"/>
      <c r="ISP60" s="153"/>
      <c r="ISQ60" s="153"/>
      <c r="ISR60" s="153"/>
      <c r="ISS60" s="153"/>
      <c r="IST60" s="153"/>
      <c r="ISU60" s="153"/>
      <c r="ISV60" s="153"/>
      <c r="ISW60" s="153"/>
      <c r="ISX60" s="153"/>
      <c r="ISY60" s="153"/>
      <c r="ISZ60" s="153"/>
      <c r="ITA60" s="153"/>
      <c r="ITB60" s="153"/>
      <c r="ITC60" s="153"/>
      <c r="ITD60" s="153"/>
      <c r="ITE60" s="153"/>
      <c r="ITF60" s="153"/>
      <c r="ITG60" s="153"/>
      <c r="ITH60" s="153"/>
      <c r="ITI60" s="153"/>
      <c r="ITJ60" s="153"/>
      <c r="ITK60" s="153"/>
      <c r="ITL60" s="153"/>
      <c r="ITM60" s="153"/>
      <c r="ITN60" s="153"/>
      <c r="ITO60" s="153"/>
      <c r="ITP60" s="153"/>
      <c r="ITQ60" s="153"/>
      <c r="ITR60" s="153"/>
      <c r="ITS60" s="153"/>
      <c r="ITT60" s="153"/>
      <c r="ITU60" s="153"/>
      <c r="ITV60" s="153"/>
      <c r="ITW60" s="153"/>
      <c r="ITX60" s="153"/>
      <c r="ITY60" s="153"/>
      <c r="ITZ60" s="153"/>
      <c r="IUA60" s="153"/>
      <c r="IUB60" s="153"/>
      <c r="IUC60" s="153"/>
      <c r="IUD60" s="153"/>
      <c r="IUE60" s="153"/>
      <c r="IUF60" s="153"/>
      <c r="IUG60" s="153"/>
      <c r="IUH60" s="153"/>
      <c r="IUI60" s="153"/>
      <c r="IUJ60" s="153"/>
      <c r="IUK60" s="153"/>
      <c r="IUL60" s="153"/>
      <c r="IUM60" s="153"/>
      <c r="IUN60" s="153"/>
      <c r="IUO60" s="153"/>
      <c r="IUP60" s="153"/>
      <c r="IUQ60" s="153"/>
      <c r="IUR60" s="153"/>
      <c r="IUS60" s="153"/>
      <c r="IUT60" s="153"/>
      <c r="IUU60" s="153"/>
      <c r="IUV60" s="153"/>
      <c r="IUW60" s="153"/>
      <c r="IUX60" s="153"/>
      <c r="IUY60" s="153"/>
      <c r="IUZ60" s="153"/>
      <c r="IVA60" s="153"/>
      <c r="IVB60" s="153"/>
      <c r="IVC60" s="153"/>
      <c r="IVD60" s="153"/>
      <c r="IVE60" s="153"/>
      <c r="IVF60" s="153"/>
      <c r="IVG60" s="153"/>
      <c r="IVH60" s="153"/>
      <c r="IVI60" s="153"/>
      <c r="IVJ60" s="153"/>
      <c r="IVK60" s="153"/>
      <c r="IVL60" s="153"/>
      <c r="IVM60" s="153"/>
      <c r="IVN60" s="153"/>
      <c r="IVO60" s="153"/>
      <c r="IVP60" s="153"/>
      <c r="IVQ60" s="153"/>
      <c r="IVR60" s="153"/>
      <c r="IVS60" s="153"/>
      <c r="IVT60" s="153"/>
      <c r="IVU60" s="153"/>
      <c r="IVV60" s="153"/>
      <c r="IVW60" s="153"/>
      <c r="IVX60" s="153"/>
      <c r="IVY60" s="153"/>
      <c r="IVZ60" s="153"/>
      <c r="IWA60" s="153"/>
      <c r="IWB60" s="153"/>
      <c r="IWC60" s="153"/>
      <c r="IWD60" s="153"/>
      <c r="IWE60" s="153"/>
      <c r="IWF60" s="153"/>
      <c r="IWG60" s="153"/>
      <c r="IWH60" s="153"/>
      <c r="IWI60" s="153"/>
      <c r="IWJ60" s="153"/>
      <c r="IWK60" s="153"/>
      <c r="IWL60" s="153"/>
      <c r="IWM60" s="153"/>
      <c r="IWN60" s="153"/>
      <c r="IWO60" s="153"/>
      <c r="IWP60" s="153"/>
      <c r="IWQ60" s="153"/>
      <c r="IWR60" s="153"/>
      <c r="IWS60" s="153"/>
      <c r="IWT60" s="153"/>
      <c r="IWU60" s="153"/>
      <c r="IWV60" s="153"/>
      <c r="IWW60" s="153"/>
      <c r="IWX60" s="153"/>
      <c r="IWY60" s="153"/>
      <c r="IWZ60" s="153"/>
      <c r="IXA60" s="153"/>
      <c r="IXB60" s="153"/>
      <c r="IXC60" s="153"/>
      <c r="IXD60" s="153"/>
      <c r="IXE60" s="153"/>
      <c r="IXF60" s="153"/>
      <c r="IXG60" s="153"/>
      <c r="IXH60" s="153"/>
      <c r="IXI60" s="153"/>
      <c r="IXJ60" s="153"/>
      <c r="IXK60" s="153"/>
      <c r="IXL60" s="153"/>
      <c r="IXM60" s="153"/>
      <c r="IXN60" s="153"/>
      <c r="IXO60" s="153"/>
      <c r="IXP60" s="153"/>
      <c r="IXQ60" s="153"/>
      <c r="IXR60" s="153"/>
      <c r="IXS60" s="153"/>
      <c r="IXT60" s="153"/>
      <c r="IXU60" s="153"/>
      <c r="IXV60" s="153"/>
      <c r="IXW60" s="153"/>
      <c r="IXX60" s="153"/>
      <c r="IXY60" s="153"/>
      <c r="IXZ60" s="153"/>
      <c r="IYA60" s="153"/>
      <c r="IYB60" s="153"/>
      <c r="IYC60" s="153"/>
      <c r="IYD60" s="153"/>
      <c r="IYE60" s="153"/>
      <c r="IYF60" s="153"/>
      <c r="IYG60" s="153"/>
      <c r="IYH60" s="153"/>
      <c r="IYI60" s="153"/>
      <c r="IYJ60" s="153"/>
      <c r="IYK60" s="153"/>
      <c r="IYL60" s="153"/>
      <c r="IYM60" s="153"/>
      <c r="IYN60" s="153"/>
      <c r="IYO60" s="153"/>
      <c r="IYP60" s="153"/>
      <c r="IYQ60" s="153"/>
      <c r="IYR60" s="153"/>
      <c r="IYS60" s="153"/>
      <c r="IYT60" s="153"/>
      <c r="IYU60" s="153"/>
      <c r="IYV60" s="153"/>
      <c r="IYW60" s="153"/>
      <c r="IYX60" s="153"/>
      <c r="IYY60" s="153"/>
      <c r="IYZ60" s="153"/>
      <c r="IZA60" s="153"/>
      <c r="IZB60" s="153"/>
      <c r="IZC60" s="153"/>
      <c r="IZD60" s="153"/>
      <c r="IZE60" s="153"/>
      <c r="IZF60" s="153"/>
      <c r="IZG60" s="153"/>
      <c r="IZH60" s="153"/>
      <c r="IZI60" s="153"/>
      <c r="IZJ60" s="153"/>
      <c r="IZK60" s="153"/>
      <c r="IZL60" s="153"/>
      <c r="IZM60" s="153"/>
      <c r="IZN60" s="153"/>
      <c r="IZO60" s="153"/>
      <c r="IZP60" s="153"/>
      <c r="IZQ60" s="153"/>
      <c r="IZR60" s="153"/>
      <c r="IZS60" s="153"/>
      <c r="IZT60" s="153"/>
      <c r="IZU60" s="153"/>
      <c r="IZV60" s="153"/>
      <c r="IZW60" s="153"/>
      <c r="IZX60" s="153"/>
      <c r="IZY60" s="153"/>
      <c r="IZZ60" s="153"/>
      <c r="JAA60" s="153"/>
      <c r="JAB60" s="153"/>
      <c r="JAC60" s="153"/>
      <c r="JAD60" s="153"/>
      <c r="JAE60" s="153"/>
      <c r="JAF60" s="153"/>
      <c r="JAG60" s="153"/>
      <c r="JAH60" s="153"/>
      <c r="JAI60" s="153"/>
      <c r="JAJ60" s="153"/>
      <c r="JAK60" s="153"/>
      <c r="JAL60" s="153"/>
      <c r="JAM60" s="153"/>
      <c r="JAN60" s="153"/>
      <c r="JAO60" s="153"/>
      <c r="JAP60" s="153"/>
      <c r="JAQ60" s="153"/>
      <c r="JAR60" s="153"/>
      <c r="JAS60" s="153"/>
      <c r="JAT60" s="153"/>
      <c r="JAU60" s="153"/>
      <c r="JAV60" s="153"/>
      <c r="JAW60" s="153"/>
      <c r="JAX60" s="153"/>
      <c r="JAY60" s="153"/>
      <c r="JAZ60" s="153"/>
      <c r="JBA60" s="153"/>
      <c r="JBB60" s="153"/>
      <c r="JBC60" s="153"/>
      <c r="JBD60" s="153"/>
      <c r="JBE60" s="153"/>
      <c r="JBF60" s="153"/>
      <c r="JBG60" s="153"/>
      <c r="JBH60" s="153"/>
      <c r="JBI60" s="153"/>
      <c r="JBJ60" s="153"/>
      <c r="JBK60" s="153"/>
      <c r="JBL60" s="153"/>
      <c r="JBM60" s="153"/>
      <c r="JBN60" s="153"/>
      <c r="JBO60" s="153"/>
      <c r="JBP60" s="153"/>
      <c r="JBQ60" s="153"/>
      <c r="JBR60" s="153"/>
      <c r="JBS60" s="153"/>
      <c r="JBT60" s="153"/>
      <c r="JBU60" s="153"/>
      <c r="JBV60" s="153"/>
      <c r="JBW60" s="153"/>
      <c r="JBX60" s="153"/>
      <c r="JBY60" s="153"/>
      <c r="JBZ60" s="153"/>
      <c r="JCA60" s="153"/>
      <c r="JCB60" s="153"/>
      <c r="JCC60" s="153"/>
      <c r="JCD60" s="153"/>
      <c r="JCE60" s="153"/>
      <c r="JCF60" s="153"/>
      <c r="JCG60" s="153"/>
      <c r="JCH60" s="153"/>
      <c r="JCI60" s="153"/>
      <c r="JCJ60" s="153"/>
      <c r="JCK60" s="153"/>
      <c r="JCL60" s="153"/>
      <c r="JCM60" s="153"/>
      <c r="JCN60" s="153"/>
      <c r="JCO60" s="153"/>
      <c r="JCP60" s="153"/>
      <c r="JCQ60" s="153"/>
      <c r="JCR60" s="153"/>
      <c r="JCS60" s="153"/>
      <c r="JCT60" s="153"/>
      <c r="JCU60" s="153"/>
      <c r="JCV60" s="153"/>
      <c r="JCW60" s="153"/>
      <c r="JCX60" s="153"/>
      <c r="JCY60" s="153"/>
      <c r="JCZ60" s="153"/>
      <c r="JDA60" s="153"/>
      <c r="JDB60" s="153"/>
      <c r="JDC60" s="153"/>
      <c r="JDD60" s="153"/>
      <c r="JDE60" s="153"/>
      <c r="JDF60" s="153"/>
      <c r="JDG60" s="153"/>
      <c r="JDH60" s="153"/>
      <c r="JDI60" s="153"/>
      <c r="JDJ60" s="153"/>
      <c r="JDK60" s="153"/>
      <c r="JDL60" s="153"/>
      <c r="JDM60" s="153"/>
      <c r="JDN60" s="153"/>
      <c r="JDO60" s="153"/>
      <c r="JDP60" s="153"/>
      <c r="JDQ60" s="153"/>
      <c r="JDR60" s="153"/>
      <c r="JDS60" s="153"/>
      <c r="JDT60" s="153"/>
      <c r="JDU60" s="153"/>
      <c r="JDV60" s="153"/>
      <c r="JDW60" s="153"/>
      <c r="JDX60" s="153"/>
      <c r="JDY60" s="153"/>
      <c r="JDZ60" s="153"/>
      <c r="JEA60" s="153"/>
      <c r="JEB60" s="153"/>
      <c r="JEC60" s="153"/>
      <c r="JED60" s="153"/>
      <c r="JEE60" s="153"/>
      <c r="JEF60" s="153"/>
      <c r="JEG60" s="153"/>
      <c r="JEH60" s="153"/>
      <c r="JEI60" s="153"/>
      <c r="JEJ60" s="153"/>
      <c r="JEK60" s="153"/>
      <c r="JEL60" s="153"/>
      <c r="JEM60" s="153"/>
      <c r="JEN60" s="153"/>
      <c r="JEO60" s="153"/>
      <c r="JEP60" s="153"/>
      <c r="JEQ60" s="153"/>
      <c r="JER60" s="153"/>
      <c r="JES60" s="153"/>
      <c r="JET60" s="153"/>
      <c r="JEU60" s="153"/>
      <c r="JEV60" s="153"/>
      <c r="JEW60" s="153"/>
      <c r="JEX60" s="153"/>
      <c r="JEY60" s="153"/>
      <c r="JEZ60" s="153"/>
      <c r="JFA60" s="153"/>
      <c r="JFB60" s="153"/>
      <c r="JFC60" s="153"/>
      <c r="JFD60" s="153"/>
      <c r="JFE60" s="153"/>
      <c r="JFF60" s="153"/>
      <c r="JFG60" s="153"/>
      <c r="JFH60" s="153"/>
      <c r="JFI60" s="153"/>
      <c r="JFJ60" s="153"/>
      <c r="JFK60" s="153"/>
      <c r="JFL60" s="153"/>
      <c r="JFM60" s="153"/>
      <c r="JFN60" s="153"/>
      <c r="JFO60" s="153"/>
      <c r="JFP60" s="153"/>
      <c r="JFQ60" s="153"/>
      <c r="JFR60" s="153"/>
      <c r="JFS60" s="153"/>
      <c r="JFT60" s="153"/>
      <c r="JFU60" s="153"/>
      <c r="JFV60" s="153"/>
      <c r="JFW60" s="153"/>
      <c r="JFX60" s="153"/>
      <c r="JFY60" s="153"/>
      <c r="JFZ60" s="153"/>
      <c r="JGA60" s="153"/>
      <c r="JGB60" s="153"/>
      <c r="JGC60" s="153"/>
      <c r="JGD60" s="153"/>
      <c r="JGE60" s="153"/>
      <c r="JGF60" s="153"/>
      <c r="JGG60" s="153"/>
      <c r="JGH60" s="153"/>
      <c r="JGI60" s="153"/>
      <c r="JGJ60" s="153"/>
      <c r="JGK60" s="153"/>
      <c r="JGL60" s="153"/>
      <c r="JGM60" s="153"/>
      <c r="JGN60" s="153"/>
      <c r="JGO60" s="153"/>
      <c r="JGP60" s="153"/>
      <c r="JGQ60" s="153"/>
      <c r="JGR60" s="153"/>
      <c r="JGS60" s="153"/>
      <c r="JGT60" s="153"/>
      <c r="JGU60" s="153"/>
      <c r="JGV60" s="153"/>
      <c r="JGW60" s="153"/>
      <c r="JGX60" s="153"/>
      <c r="JGY60" s="153"/>
      <c r="JGZ60" s="153"/>
      <c r="JHA60" s="153"/>
      <c r="JHB60" s="153"/>
      <c r="JHC60" s="153"/>
      <c r="JHD60" s="153"/>
      <c r="JHE60" s="153"/>
      <c r="JHF60" s="153"/>
      <c r="JHG60" s="153"/>
      <c r="JHH60" s="153"/>
      <c r="JHI60" s="153"/>
      <c r="JHJ60" s="153"/>
      <c r="JHK60" s="153"/>
      <c r="JHL60" s="153"/>
      <c r="JHM60" s="153"/>
      <c r="JHN60" s="153"/>
      <c r="JHO60" s="153"/>
      <c r="JHP60" s="153"/>
      <c r="JHQ60" s="153"/>
      <c r="JHR60" s="153"/>
      <c r="JHS60" s="153"/>
      <c r="JHT60" s="153"/>
      <c r="JHU60" s="153"/>
      <c r="JHV60" s="153"/>
      <c r="JHW60" s="153"/>
      <c r="JHX60" s="153"/>
      <c r="JHY60" s="153"/>
      <c r="JHZ60" s="153"/>
      <c r="JIA60" s="153"/>
      <c r="JIB60" s="153"/>
      <c r="JIC60" s="153"/>
      <c r="JID60" s="153"/>
      <c r="JIE60" s="153"/>
      <c r="JIF60" s="153"/>
      <c r="JIG60" s="153"/>
      <c r="JIH60" s="153"/>
      <c r="JII60" s="153"/>
      <c r="JIJ60" s="153"/>
      <c r="JIK60" s="153"/>
      <c r="JIL60" s="153"/>
      <c r="JIM60" s="153"/>
      <c r="JIN60" s="153"/>
      <c r="JIO60" s="153"/>
      <c r="JIP60" s="153"/>
      <c r="JIQ60" s="153"/>
      <c r="JIR60" s="153"/>
      <c r="JIS60" s="153"/>
      <c r="JIT60" s="153"/>
      <c r="JIU60" s="153"/>
      <c r="JIV60" s="153"/>
      <c r="JIW60" s="153"/>
      <c r="JIX60" s="153"/>
      <c r="JIY60" s="153"/>
      <c r="JIZ60" s="153"/>
      <c r="JJA60" s="153"/>
      <c r="JJB60" s="153"/>
      <c r="JJC60" s="153"/>
      <c r="JJD60" s="153"/>
      <c r="JJE60" s="153"/>
      <c r="JJF60" s="153"/>
      <c r="JJG60" s="153"/>
      <c r="JJH60" s="153"/>
      <c r="JJI60" s="153"/>
      <c r="JJJ60" s="153"/>
      <c r="JJK60" s="153"/>
      <c r="JJL60" s="153"/>
      <c r="JJM60" s="153"/>
      <c r="JJN60" s="153"/>
      <c r="JJO60" s="153"/>
      <c r="JJP60" s="153"/>
      <c r="JJQ60" s="153"/>
      <c r="JJR60" s="153"/>
      <c r="JJS60" s="153"/>
      <c r="JJT60" s="153"/>
      <c r="JJU60" s="153"/>
      <c r="JJV60" s="153"/>
      <c r="JJW60" s="153"/>
      <c r="JJX60" s="153"/>
      <c r="JJY60" s="153"/>
      <c r="JJZ60" s="153"/>
      <c r="JKA60" s="153"/>
      <c r="JKB60" s="153"/>
      <c r="JKC60" s="153"/>
      <c r="JKD60" s="153"/>
      <c r="JKE60" s="153"/>
      <c r="JKF60" s="153"/>
      <c r="JKG60" s="153"/>
      <c r="JKH60" s="153"/>
      <c r="JKI60" s="153"/>
      <c r="JKJ60" s="153"/>
      <c r="JKK60" s="153"/>
      <c r="JKL60" s="153"/>
      <c r="JKM60" s="153"/>
      <c r="JKN60" s="153"/>
      <c r="JKO60" s="153"/>
      <c r="JKP60" s="153"/>
      <c r="JKQ60" s="153"/>
      <c r="JKR60" s="153"/>
      <c r="JKS60" s="153"/>
      <c r="JKT60" s="153"/>
      <c r="JKU60" s="153"/>
      <c r="JKV60" s="153"/>
      <c r="JKW60" s="153"/>
      <c r="JKX60" s="153"/>
      <c r="JKY60" s="153"/>
      <c r="JKZ60" s="153"/>
      <c r="JLA60" s="153"/>
      <c r="JLB60" s="153"/>
      <c r="JLC60" s="153"/>
      <c r="JLD60" s="153"/>
      <c r="JLE60" s="153"/>
      <c r="JLF60" s="153"/>
      <c r="JLG60" s="153"/>
      <c r="JLH60" s="153"/>
      <c r="JLI60" s="153"/>
      <c r="JLJ60" s="153"/>
      <c r="JLK60" s="153"/>
      <c r="JLL60" s="153"/>
      <c r="JLM60" s="153"/>
      <c r="JLN60" s="153"/>
      <c r="JLO60" s="153"/>
      <c r="JLP60" s="153"/>
      <c r="JLQ60" s="153"/>
      <c r="JLR60" s="153"/>
      <c r="JLS60" s="153"/>
      <c r="JLT60" s="153"/>
      <c r="JLU60" s="153"/>
      <c r="JLV60" s="153"/>
      <c r="JLW60" s="153"/>
      <c r="JLX60" s="153"/>
      <c r="JLY60" s="153"/>
      <c r="JLZ60" s="153"/>
      <c r="JMA60" s="153"/>
      <c r="JMB60" s="153"/>
      <c r="JMC60" s="153"/>
      <c r="JMD60" s="153"/>
      <c r="JME60" s="153"/>
      <c r="JMF60" s="153"/>
      <c r="JMG60" s="153"/>
      <c r="JMH60" s="153"/>
      <c r="JMI60" s="153"/>
      <c r="JMJ60" s="153"/>
      <c r="JMK60" s="153"/>
      <c r="JML60" s="153"/>
      <c r="JMM60" s="153"/>
      <c r="JMN60" s="153"/>
      <c r="JMO60" s="153"/>
      <c r="JMP60" s="153"/>
      <c r="JMQ60" s="153"/>
      <c r="JMR60" s="153"/>
      <c r="JMS60" s="153"/>
      <c r="JMT60" s="153"/>
      <c r="JMU60" s="153"/>
      <c r="JMV60" s="153"/>
      <c r="JMW60" s="153"/>
      <c r="JMX60" s="153"/>
      <c r="JMY60" s="153"/>
      <c r="JMZ60" s="153"/>
      <c r="JNA60" s="153"/>
      <c r="JNB60" s="153"/>
      <c r="JNC60" s="153"/>
      <c r="JND60" s="153"/>
      <c r="JNE60" s="153"/>
      <c r="JNF60" s="153"/>
      <c r="JNG60" s="153"/>
      <c r="JNH60" s="153"/>
      <c r="JNI60" s="153"/>
      <c r="JNJ60" s="153"/>
      <c r="JNK60" s="153"/>
      <c r="JNL60" s="153"/>
      <c r="JNM60" s="153"/>
      <c r="JNN60" s="153"/>
      <c r="JNO60" s="153"/>
      <c r="JNP60" s="153"/>
      <c r="JNQ60" s="153"/>
      <c r="JNR60" s="153"/>
      <c r="JNS60" s="153"/>
      <c r="JNT60" s="153"/>
      <c r="JNU60" s="153"/>
      <c r="JNV60" s="153"/>
      <c r="JNW60" s="153"/>
      <c r="JNX60" s="153"/>
      <c r="JNY60" s="153"/>
      <c r="JNZ60" s="153"/>
      <c r="JOA60" s="153"/>
      <c r="JOB60" s="153"/>
      <c r="JOC60" s="153"/>
      <c r="JOD60" s="153"/>
      <c r="JOE60" s="153"/>
      <c r="JOF60" s="153"/>
      <c r="JOG60" s="153"/>
      <c r="JOH60" s="153"/>
      <c r="JOI60" s="153"/>
      <c r="JOJ60" s="153"/>
      <c r="JOK60" s="153"/>
      <c r="JOL60" s="153"/>
      <c r="JOM60" s="153"/>
      <c r="JON60" s="153"/>
      <c r="JOO60" s="153"/>
      <c r="JOP60" s="153"/>
      <c r="JOQ60" s="153"/>
      <c r="JOR60" s="153"/>
      <c r="JOS60" s="153"/>
      <c r="JOT60" s="153"/>
      <c r="JOU60" s="153"/>
      <c r="JOV60" s="153"/>
      <c r="JOW60" s="153"/>
      <c r="JOX60" s="153"/>
      <c r="JOY60" s="153"/>
      <c r="JOZ60" s="153"/>
      <c r="JPA60" s="153"/>
      <c r="JPB60" s="153"/>
      <c r="JPC60" s="153"/>
      <c r="JPD60" s="153"/>
      <c r="JPE60" s="153"/>
      <c r="JPF60" s="153"/>
      <c r="JPG60" s="153"/>
      <c r="JPH60" s="153"/>
      <c r="JPI60" s="153"/>
      <c r="JPJ60" s="153"/>
      <c r="JPK60" s="153"/>
      <c r="JPL60" s="153"/>
      <c r="JPM60" s="153"/>
      <c r="JPN60" s="153"/>
      <c r="JPO60" s="153"/>
      <c r="JPP60" s="153"/>
      <c r="JPQ60" s="153"/>
      <c r="JPR60" s="153"/>
      <c r="JPS60" s="153"/>
      <c r="JPT60" s="153"/>
      <c r="JPU60" s="153"/>
      <c r="JPV60" s="153"/>
      <c r="JPW60" s="153"/>
      <c r="JPX60" s="153"/>
      <c r="JPY60" s="153"/>
      <c r="JPZ60" s="153"/>
      <c r="JQA60" s="153"/>
      <c r="JQB60" s="153"/>
      <c r="JQC60" s="153"/>
      <c r="JQD60" s="153"/>
      <c r="JQE60" s="153"/>
      <c r="JQF60" s="153"/>
      <c r="JQG60" s="153"/>
      <c r="JQH60" s="153"/>
      <c r="JQI60" s="153"/>
      <c r="JQJ60" s="153"/>
      <c r="JQK60" s="153"/>
      <c r="JQL60" s="153"/>
      <c r="JQM60" s="153"/>
      <c r="JQN60" s="153"/>
      <c r="JQO60" s="153"/>
      <c r="JQP60" s="153"/>
      <c r="JQQ60" s="153"/>
      <c r="JQR60" s="153"/>
      <c r="JQS60" s="153"/>
      <c r="JQT60" s="153"/>
      <c r="JQU60" s="153"/>
      <c r="JQV60" s="153"/>
      <c r="JQW60" s="153"/>
      <c r="JQX60" s="153"/>
      <c r="JQY60" s="153"/>
      <c r="JQZ60" s="153"/>
      <c r="JRA60" s="153"/>
      <c r="JRB60" s="153"/>
      <c r="JRC60" s="153"/>
      <c r="JRD60" s="153"/>
      <c r="JRE60" s="153"/>
      <c r="JRF60" s="153"/>
      <c r="JRG60" s="153"/>
      <c r="JRH60" s="153"/>
      <c r="JRI60" s="153"/>
      <c r="JRJ60" s="153"/>
      <c r="JRK60" s="153"/>
      <c r="JRL60" s="153"/>
      <c r="JRM60" s="153"/>
      <c r="JRN60" s="153"/>
      <c r="JRO60" s="153"/>
      <c r="JRP60" s="153"/>
      <c r="JRQ60" s="153"/>
      <c r="JRR60" s="153"/>
      <c r="JRS60" s="153"/>
      <c r="JRT60" s="153"/>
      <c r="JRU60" s="153"/>
      <c r="JRV60" s="153"/>
      <c r="JRW60" s="153"/>
      <c r="JRX60" s="153"/>
      <c r="JRY60" s="153"/>
      <c r="JRZ60" s="153"/>
      <c r="JSA60" s="153"/>
      <c r="JSB60" s="153"/>
      <c r="JSC60" s="153"/>
      <c r="JSD60" s="153"/>
      <c r="JSE60" s="153"/>
      <c r="JSF60" s="153"/>
      <c r="JSG60" s="153"/>
      <c r="JSH60" s="153"/>
      <c r="JSI60" s="153"/>
      <c r="JSJ60" s="153"/>
      <c r="JSK60" s="153"/>
      <c r="JSL60" s="153"/>
      <c r="JSM60" s="153"/>
      <c r="JSN60" s="153"/>
      <c r="JSO60" s="153"/>
      <c r="JSP60" s="153"/>
      <c r="JSQ60" s="153"/>
      <c r="JSR60" s="153"/>
      <c r="JSS60" s="153"/>
      <c r="JST60" s="153"/>
      <c r="JSU60" s="153"/>
      <c r="JSV60" s="153"/>
      <c r="JSW60" s="153"/>
      <c r="JSX60" s="153"/>
      <c r="JSY60" s="153"/>
      <c r="JSZ60" s="153"/>
      <c r="JTA60" s="153"/>
      <c r="JTB60" s="153"/>
      <c r="JTC60" s="153"/>
      <c r="JTD60" s="153"/>
      <c r="JTE60" s="153"/>
      <c r="JTF60" s="153"/>
      <c r="JTG60" s="153"/>
      <c r="JTH60" s="153"/>
      <c r="JTI60" s="153"/>
      <c r="JTJ60" s="153"/>
      <c r="JTK60" s="153"/>
      <c r="JTL60" s="153"/>
      <c r="JTM60" s="153"/>
      <c r="JTN60" s="153"/>
      <c r="JTO60" s="153"/>
      <c r="JTP60" s="153"/>
      <c r="JTQ60" s="153"/>
      <c r="JTR60" s="153"/>
      <c r="JTS60" s="153"/>
      <c r="JTT60" s="153"/>
      <c r="JTU60" s="153"/>
      <c r="JTV60" s="153"/>
      <c r="JTW60" s="153"/>
      <c r="JTX60" s="153"/>
      <c r="JTY60" s="153"/>
      <c r="JTZ60" s="153"/>
      <c r="JUA60" s="153"/>
      <c r="JUB60" s="153"/>
      <c r="JUC60" s="153"/>
      <c r="JUD60" s="153"/>
      <c r="JUE60" s="153"/>
      <c r="JUF60" s="153"/>
      <c r="JUG60" s="153"/>
      <c r="JUH60" s="153"/>
      <c r="JUI60" s="153"/>
      <c r="JUJ60" s="153"/>
      <c r="JUK60" s="153"/>
      <c r="JUL60" s="153"/>
      <c r="JUM60" s="153"/>
      <c r="JUN60" s="153"/>
      <c r="JUO60" s="153"/>
      <c r="JUP60" s="153"/>
      <c r="JUQ60" s="153"/>
      <c r="JUR60" s="153"/>
      <c r="JUS60" s="153"/>
      <c r="JUT60" s="153"/>
      <c r="JUU60" s="153"/>
      <c r="JUV60" s="153"/>
      <c r="JUW60" s="153"/>
      <c r="JUX60" s="153"/>
      <c r="JUY60" s="153"/>
      <c r="JUZ60" s="153"/>
      <c r="JVA60" s="153"/>
      <c r="JVB60" s="153"/>
      <c r="JVC60" s="153"/>
      <c r="JVD60" s="153"/>
      <c r="JVE60" s="153"/>
      <c r="JVF60" s="153"/>
      <c r="JVG60" s="153"/>
      <c r="JVH60" s="153"/>
      <c r="JVI60" s="153"/>
      <c r="JVJ60" s="153"/>
      <c r="JVK60" s="153"/>
      <c r="JVL60" s="153"/>
      <c r="JVM60" s="153"/>
      <c r="JVN60" s="153"/>
      <c r="JVO60" s="153"/>
      <c r="JVP60" s="153"/>
      <c r="JVQ60" s="153"/>
      <c r="JVR60" s="153"/>
      <c r="JVS60" s="153"/>
      <c r="JVT60" s="153"/>
      <c r="JVU60" s="153"/>
      <c r="JVV60" s="153"/>
      <c r="JVW60" s="153"/>
      <c r="JVX60" s="153"/>
      <c r="JVY60" s="153"/>
      <c r="JVZ60" s="153"/>
      <c r="JWA60" s="153"/>
      <c r="JWB60" s="153"/>
      <c r="JWC60" s="153"/>
      <c r="JWD60" s="153"/>
      <c r="JWE60" s="153"/>
      <c r="JWF60" s="153"/>
      <c r="JWG60" s="153"/>
      <c r="JWH60" s="153"/>
      <c r="JWI60" s="153"/>
      <c r="JWJ60" s="153"/>
      <c r="JWK60" s="153"/>
      <c r="JWL60" s="153"/>
      <c r="JWM60" s="153"/>
      <c r="JWN60" s="153"/>
      <c r="JWO60" s="153"/>
      <c r="JWP60" s="153"/>
      <c r="JWQ60" s="153"/>
      <c r="JWR60" s="153"/>
      <c r="JWS60" s="153"/>
      <c r="JWT60" s="153"/>
      <c r="JWU60" s="153"/>
      <c r="JWV60" s="153"/>
      <c r="JWW60" s="153"/>
      <c r="JWX60" s="153"/>
      <c r="JWY60" s="153"/>
      <c r="JWZ60" s="153"/>
      <c r="JXA60" s="153"/>
      <c r="JXB60" s="153"/>
      <c r="JXC60" s="153"/>
      <c r="JXD60" s="153"/>
      <c r="JXE60" s="153"/>
      <c r="JXF60" s="153"/>
      <c r="JXG60" s="153"/>
      <c r="JXH60" s="153"/>
      <c r="JXI60" s="153"/>
      <c r="JXJ60" s="153"/>
      <c r="JXK60" s="153"/>
      <c r="JXL60" s="153"/>
      <c r="JXM60" s="153"/>
      <c r="JXN60" s="153"/>
      <c r="JXO60" s="153"/>
      <c r="JXP60" s="153"/>
      <c r="JXQ60" s="153"/>
      <c r="JXR60" s="153"/>
      <c r="JXS60" s="153"/>
      <c r="JXT60" s="153"/>
      <c r="JXU60" s="153"/>
      <c r="JXV60" s="153"/>
      <c r="JXW60" s="153"/>
      <c r="JXX60" s="153"/>
      <c r="JXY60" s="153"/>
      <c r="JXZ60" s="153"/>
      <c r="JYA60" s="153"/>
      <c r="JYB60" s="153"/>
      <c r="JYC60" s="153"/>
      <c r="JYD60" s="153"/>
      <c r="JYE60" s="153"/>
      <c r="JYF60" s="153"/>
      <c r="JYG60" s="153"/>
      <c r="JYH60" s="153"/>
      <c r="JYI60" s="153"/>
      <c r="JYJ60" s="153"/>
      <c r="JYK60" s="153"/>
      <c r="JYL60" s="153"/>
      <c r="JYM60" s="153"/>
      <c r="JYN60" s="153"/>
      <c r="JYO60" s="153"/>
      <c r="JYP60" s="153"/>
      <c r="JYQ60" s="153"/>
      <c r="JYR60" s="153"/>
      <c r="JYS60" s="153"/>
      <c r="JYT60" s="153"/>
      <c r="JYU60" s="153"/>
      <c r="JYV60" s="153"/>
      <c r="JYW60" s="153"/>
      <c r="JYX60" s="153"/>
      <c r="JYY60" s="153"/>
      <c r="JYZ60" s="153"/>
      <c r="JZA60" s="153"/>
      <c r="JZB60" s="153"/>
      <c r="JZC60" s="153"/>
      <c r="JZD60" s="153"/>
      <c r="JZE60" s="153"/>
      <c r="JZF60" s="153"/>
      <c r="JZG60" s="153"/>
      <c r="JZH60" s="153"/>
      <c r="JZI60" s="153"/>
      <c r="JZJ60" s="153"/>
      <c r="JZK60" s="153"/>
      <c r="JZL60" s="153"/>
      <c r="JZM60" s="153"/>
      <c r="JZN60" s="153"/>
      <c r="JZO60" s="153"/>
      <c r="JZP60" s="153"/>
      <c r="JZQ60" s="153"/>
      <c r="JZR60" s="153"/>
      <c r="JZS60" s="153"/>
      <c r="JZT60" s="153"/>
      <c r="JZU60" s="153"/>
      <c r="JZV60" s="153"/>
      <c r="JZW60" s="153"/>
      <c r="JZX60" s="153"/>
      <c r="JZY60" s="153"/>
      <c r="JZZ60" s="153"/>
      <c r="KAA60" s="153"/>
      <c r="KAB60" s="153"/>
      <c r="KAC60" s="153"/>
      <c r="KAD60" s="153"/>
      <c r="KAE60" s="153"/>
      <c r="KAF60" s="153"/>
      <c r="KAG60" s="153"/>
      <c r="KAH60" s="153"/>
      <c r="KAI60" s="153"/>
      <c r="KAJ60" s="153"/>
      <c r="KAK60" s="153"/>
      <c r="KAL60" s="153"/>
      <c r="KAM60" s="153"/>
      <c r="KAN60" s="153"/>
      <c r="KAO60" s="153"/>
      <c r="KAP60" s="153"/>
      <c r="KAQ60" s="153"/>
      <c r="KAR60" s="153"/>
      <c r="KAS60" s="153"/>
      <c r="KAT60" s="153"/>
      <c r="KAU60" s="153"/>
      <c r="KAV60" s="153"/>
      <c r="KAW60" s="153"/>
      <c r="KAX60" s="153"/>
      <c r="KAY60" s="153"/>
      <c r="KAZ60" s="153"/>
      <c r="KBA60" s="153"/>
      <c r="KBB60" s="153"/>
      <c r="KBC60" s="153"/>
      <c r="KBD60" s="153"/>
      <c r="KBE60" s="153"/>
      <c r="KBF60" s="153"/>
      <c r="KBG60" s="153"/>
      <c r="KBH60" s="153"/>
      <c r="KBI60" s="153"/>
      <c r="KBJ60" s="153"/>
      <c r="KBK60" s="153"/>
      <c r="KBL60" s="153"/>
      <c r="KBM60" s="153"/>
      <c r="KBN60" s="153"/>
      <c r="KBO60" s="153"/>
      <c r="KBP60" s="153"/>
      <c r="KBQ60" s="153"/>
      <c r="KBR60" s="153"/>
      <c r="KBS60" s="153"/>
      <c r="KBT60" s="153"/>
      <c r="KBU60" s="153"/>
      <c r="KBV60" s="153"/>
      <c r="KBW60" s="153"/>
      <c r="KBX60" s="153"/>
      <c r="KBY60" s="153"/>
      <c r="KBZ60" s="153"/>
      <c r="KCA60" s="153"/>
      <c r="KCB60" s="153"/>
      <c r="KCC60" s="153"/>
      <c r="KCD60" s="153"/>
      <c r="KCE60" s="153"/>
      <c r="KCF60" s="153"/>
      <c r="KCG60" s="153"/>
      <c r="KCH60" s="153"/>
      <c r="KCI60" s="153"/>
      <c r="KCJ60" s="153"/>
      <c r="KCK60" s="153"/>
      <c r="KCL60" s="153"/>
      <c r="KCM60" s="153"/>
      <c r="KCN60" s="153"/>
      <c r="KCO60" s="153"/>
      <c r="KCP60" s="153"/>
      <c r="KCQ60" s="153"/>
      <c r="KCR60" s="153"/>
      <c r="KCS60" s="153"/>
      <c r="KCT60" s="153"/>
      <c r="KCU60" s="153"/>
      <c r="KCV60" s="153"/>
      <c r="KCW60" s="153"/>
      <c r="KCX60" s="153"/>
      <c r="KCY60" s="153"/>
      <c r="KCZ60" s="153"/>
      <c r="KDA60" s="153"/>
      <c r="KDB60" s="153"/>
      <c r="KDC60" s="153"/>
      <c r="KDD60" s="153"/>
      <c r="KDE60" s="153"/>
      <c r="KDF60" s="153"/>
      <c r="KDG60" s="153"/>
      <c r="KDH60" s="153"/>
      <c r="KDI60" s="153"/>
      <c r="KDJ60" s="153"/>
      <c r="KDK60" s="153"/>
      <c r="KDL60" s="153"/>
      <c r="KDM60" s="153"/>
      <c r="KDN60" s="153"/>
      <c r="KDO60" s="153"/>
      <c r="KDP60" s="153"/>
      <c r="KDQ60" s="153"/>
      <c r="KDR60" s="153"/>
      <c r="KDS60" s="153"/>
      <c r="KDT60" s="153"/>
      <c r="KDU60" s="153"/>
      <c r="KDV60" s="153"/>
      <c r="KDW60" s="153"/>
      <c r="KDX60" s="153"/>
      <c r="KDY60" s="153"/>
      <c r="KDZ60" s="153"/>
      <c r="KEA60" s="153"/>
      <c r="KEB60" s="153"/>
      <c r="KEC60" s="153"/>
      <c r="KED60" s="153"/>
      <c r="KEE60" s="153"/>
      <c r="KEF60" s="153"/>
      <c r="KEG60" s="153"/>
      <c r="KEH60" s="153"/>
      <c r="KEI60" s="153"/>
      <c r="KEJ60" s="153"/>
      <c r="KEK60" s="153"/>
      <c r="KEL60" s="153"/>
      <c r="KEM60" s="153"/>
      <c r="KEN60" s="153"/>
      <c r="KEO60" s="153"/>
      <c r="KEP60" s="153"/>
      <c r="KEQ60" s="153"/>
      <c r="KER60" s="153"/>
      <c r="KES60" s="153"/>
      <c r="KET60" s="153"/>
      <c r="KEU60" s="153"/>
      <c r="KEV60" s="153"/>
      <c r="KEW60" s="153"/>
      <c r="KEX60" s="153"/>
      <c r="KEY60" s="153"/>
      <c r="KEZ60" s="153"/>
      <c r="KFA60" s="153"/>
      <c r="KFB60" s="153"/>
      <c r="KFC60" s="153"/>
      <c r="KFD60" s="153"/>
      <c r="KFE60" s="153"/>
      <c r="KFF60" s="153"/>
      <c r="KFG60" s="153"/>
      <c r="KFH60" s="153"/>
      <c r="KFI60" s="153"/>
      <c r="KFJ60" s="153"/>
      <c r="KFK60" s="153"/>
      <c r="KFL60" s="153"/>
      <c r="KFM60" s="153"/>
      <c r="KFN60" s="153"/>
      <c r="KFO60" s="153"/>
      <c r="KFP60" s="153"/>
      <c r="KFQ60" s="153"/>
      <c r="KFR60" s="153"/>
      <c r="KFS60" s="153"/>
      <c r="KFT60" s="153"/>
      <c r="KFU60" s="153"/>
      <c r="KFV60" s="153"/>
      <c r="KFW60" s="153"/>
      <c r="KFX60" s="153"/>
      <c r="KFY60" s="153"/>
      <c r="KFZ60" s="153"/>
      <c r="KGA60" s="153"/>
      <c r="KGB60" s="153"/>
      <c r="KGC60" s="153"/>
      <c r="KGD60" s="153"/>
      <c r="KGE60" s="153"/>
      <c r="KGF60" s="153"/>
      <c r="KGG60" s="153"/>
      <c r="KGH60" s="153"/>
      <c r="KGI60" s="153"/>
      <c r="KGJ60" s="153"/>
      <c r="KGK60" s="153"/>
      <c r="KGL60" s="153"/>
      <c r="KGM60" s="153"/>
      <c r="KGN60" s="153"/>
      <c r="KGO60" s="153"/>
      <c r="KGP60" s="153"/>
      <c r="KGQ60" s="153"/>
      <c r="KGR60" s="153"/>
      <c r="KGS60" s="153"/>
      <c r="KGT60" s="153"/>
      <c r="KGU60" s="153"/>
      <c r="KGV60" s="153"/>
      <c r="KGW60" s="153"/>
      <c r="KGX60" s="153"/>
      <c r="KGY60" s="153"/>
      <c r="KGZ60" s="153"/>
      <c r="KHA60" s="153"/>
      <c r="KHB60" s="153"/>
      <c r="KHC60" s="153"/>
      <c r="KHD60" s="153"/>
      <c r="KHE60" s="153"/>
      <c r="KHF60" s="153"/>
      <c r="KHG60" s="153"/>
      <c r="KHH60" s="153"/>
      <c r="KHI60" s="153"/>
      <c r="KHJ60" s="153"/>
      <c r="KHK60" s="153"/>
      <c r="KHL60" s="153"/>
      <c r="KHM60" s="153"/>
      <c r="KHN60" s="153"/>
      <c r="KHO60" s="153"/>
      <c r="KHP60" s="153"/>
      <c r="KHQ60" s="153"/>
      <c r="KHR60" s="153"/>
      <c r="KHS60" s="153"/>
      <c r="KHT60" s="153"/>
      <c r="KHU60" s="153"/>
      <c r="KHV60" s="153"/>
      <c r="KHW60" s="153"/>
      <c r="KHX60" s="153"/>
      <c r="KHY60" s="153"/>
      <c r="KHZ60" s="153"/>
      <c r="KIA60" s="153"/>
      <c r="KIB60" s="153"/>
      <c r="KIC60" s="153"/>
      <c r="KID60" s="153"/>
      <c r="KIE60" s="153"/>
      <c r="KIF60" s="153"/>
      <c r="KIG60" s="153"/>
      <c r="KIH60" s="153"/>
      <c r="KII60" s="153"/>
      <c r="KIJ60" s="153"/>
      <c r="KIK60" s="153"/>
      <c r="KIL60" s="153"/>
      <c r="KIM60" s="153"/>
      <c r="KIN60" s="153"/>
      <c r="KIO60" s="153"/>
      <c r="KIP60" s="153"/>
      <c r="KIQ60" s="153"/>
      <c r="KIR60" s="153"/>
      <c r="KIS60" s="153"/>
      <c r="KIT60" s="153"/>
      <c r="KIU60" s="153"/>
      <c r="KIV60" s="153"/>
      <c r="KIW60" s="153"/>
      <c r="KIX60" s="153"/>
      <c r="KIY60" s="153"/>
      <c r="KIZ60" s="153"/>
      <c r="KJA60" s="153"/>
      <c r="KJB60" s="153"/>
      <c r="KJC60" s="153"/>
      <c r="KJD60" s="153"/>
      <c r="KJE60" s="153"/>
      <c r="KJF60" s="153"/>
      <c r="KJG60" s="153"/>
      <c r="KJH60" s="153"/>
      <c r="KJI60" s="153"/>
      <c r="KJJ60" s="153"/>
      <c r="KJK60" s="153"/>
      <c r="KJL60" s="153"/>
      <c r="KJM60" s="153"/>
      <c r="KJN60" s="153"/>
      <c r="KJO60" s="153"/>
      <c r="KJP60" s="153"/>
      <c r="KJQ60" s="153"/>
      <c r="KJR60" s="153"/>
      <c r="KJS60" s="153"/>
      <c r="KJT60" s="153"/>
      <c r="KJU60" s="153"/>
      <c r="KJV60" s="153"/>
      <c r="KJW60" s="153"/>
      <c r="KJX60" s="153"/>
      <c r="KJY60" s="153"/>
      <c r="KJZ60" s="153"/>
      <c r="KKA60" s="153"/>
      <c r="KKB60" s="153"/>
      <c r="KKC60" s="153"/>
      <c r="KKD60" s="153"/>
      <c r="KKE60" s="153"/>
      <c r="KKF60" s="153"/>
      <c r="KKG60" s="153"/>
      <c r="KKH60" s="153"/>
      <c r="KKI60" s="153"/>
      <c r="KKJ60" s="153"/>
      <c r="KKK60" s="153"/>
      <c r="KKL60" s="153"/>
      <c r="KKM60" s="153"/>
      <c r="KKN60" s="153"/>
      <c r="KKO60" s="153"/>
      <c r="KKP60" s="153"/>
      <c r="KKQ60" s="153"/>
      <c r="KKR60" s="153"/>
      <c r="KKS60" s="153"/>
      <c r="KKT60" s="153"/>
      <c r="KKU60" s="153"/>
      <c r="KKV60" s="153"/>
      <c r="KKW60" s="153"/>
      <c r="KKX60" s="153"/>
      <c r="KKY60" s="153"/>
      <c r="KKZ60" s="153"/>
      <c r="KLA60" s="153"/>
      <c r="KLB60" s="153"/>
      <c r="KLC60" s="153"/>
      <c r="KLD60" s="153"/>
      <c r="KLE60" s="153"/>
      <c r="KLF60" s="153"/>
      <c r="KLG60" s="153"/>
      <c r="KLH60" s="153"/>
      <c r="KLI60" s="153"/>
      <c r="KLJ60" s="153"/>
      <c r="KLK60" s="153"/>
      <c r="KLL60" s="153"/>
      <c r="KLM60" s="153"/>
      <c r="KLN60" s="153"/>
      <c r="KLO60" s="153"/>
      <c r="KLP60" s="153"/>
      <c r="KLQ60" s="153"/>
      <c r="KLR60" s="153"/>
      <c r="KLS60" s="153"/>
      <c r="KLT60" s="153"/>
      <c r="KLU60" s="153"/>
      <c r="KLV60" s="153"/>
      <c r="KLW60" s="153"/>
      <c r="KLX60" s="153"/>
      <c r="KLY60" s="153"/>
      <c r="KLZ60" s="153"/>
      <c r="KMA60" s="153"/>
      <c r="KMB60" s="153"/>
      <c r="KMC60" s="153"/>
      <c r="KMD60" s="153"/>
      <c r="KME60" s="153"/>
      <c r="KMF60" s="153"/>
      <c r="KMG60" s="153"/>
      <c r="KMH60" s="153"/>
      <c r="KMI60" s="153"/>
      <c r="KMJ60" s="153"/>
      <c r="KMK60" s="153"/>
      <c r="KML60" s="153"/>
      <c r="KMM60" s="153"/>
      <c r="KMN60" s="153"/>
      <c r="KMO60" s="153"/>
      <c r="KMP60" s="153"/>
      <c r="KMQ60" s="153"/>
      <c r="KMR60" s="153"/>
      <c r="KMS60" s="153"/>
      <c r="KMT60" s="153"/>
      <c r="KMU60" s="153"/>
      <c r="KMV60" s="153"/>
      <c r="KMW60" s="153"/>
      <c r="KMX60" s="153"/>
      <c r="KMY60" s="153"/>
      <c r="KMZ60" s="153"/>
      <c r="KNA60" s="153"/>
      <c r="KNB60" s="153"/>
      <c r="KNC60" s="153"/>
      <c r="KND60" s="153"/>
      <c r="KNE60" s="153"/>
      <c r="KNF60" s="153"/>
      <c r="KNG60" s="153"/>
      <c r="KNH60" s="153"/>
      <c r="KNI60" s="153"/>
      <c r="KNJ60" s="153"/>
      <c r="KNK60" s="153"/>
      <c r="KNL60" s="153"/>
      <c r="KNM60" s="153"/>
      <c r="KNN60" s="153"/>
      <c r="KNO60" s="153"/>
      <c r="KNP60" s="153"/>
      <c r="KNQ60" s="153"/>
      <c r="KNR60" s="153"/>
      <c r="KNS60" s="153"/>
      <c r="KNT60" s="153"/>
      <c r="KNU60" s="153"/>
      <c r="KNV60" s="153"/>
      <c r="KNW60" s="153"/>
      <c r="KNX60" s="153"/>
      <c r="KNY60" s="153"/>
      <c r="KNZ60" s="153"/>
      <c r="KOA60" s="153"/>
      <c r="KOB60" s="153"/>
      <c r="KOC60" s="153"/>
      <c r="KOD60" s="153"/>
      <c r="KOE60" s="153"/>
      <c r="KOF60" s="153"/>
      <c r="KOG60" s="153"/>
      <c r="KOH60" s="153"/>
      <c r="KOI60" s="153"/>
      <c r="KOJ60" s="153"/>
      <c r="KOK60" s="153"/>
      <c r="KOL60" s="153"/>
      <c r="KOM60" s="153"/>
      <c r="KON60" s="153"/>
      <c r="KOO60" s="153"/>
      <c r="KOP60" s="153"/>
      <c r="KOQ60" s="153"/>
      <c r="KOR60" s="153"/>
      <c r="KOS60" s="153"/>
      <c r="KOT60" s="153"/>
      <c r="KOU60" s="153"/>
      <c r="KOV60" s="153"/>
      <c r="KOW60" s="153"/>
      <c r="KOX60" s="153"/>
      <c r="KOY60" s="153"/>
      <c r="KOZ60" s="153"/>
      <c r="KPA60" s="153"/>
      <c r="KPB60" s="153"/>
      <c r="KPC60" s="153"/>
      <c r="KPD60" s="153"/>
      <c r="KPE60" s="153"/>
      <c r="KPF60" s="153"/>
      <c r="KPG60" s="153"/>
      <c r="KPH60" s="153"/>
      <c r="KPI60" s="153"/>
      <c r="KPJ60" s="153"/>
      <c r="KPK60" s="153"/>
      <c r="KPL60" s="153"/>
      <c r="KPM60" s="153"/>
      <c r="KPN60" s="153"/>
      <c r="KPO60" s="153"/>
      <c r="KPP60" s="153"/>
      <c r="KPQ60" s="153"/>
      <c r="KPR60" s="153"/>
      <c r="KPS60" s="153"/>
      <c r="KPT60" s="153"/>
      <c r="KPU60" s="153"/>
      <c r="KPV60" s="153"/>
      <c r="KPW60" s="153"/>
      <c r="KPX60" s="153"/>
      <c r="KPY60" s="153"/>
      <c r="KPZ60" s="153"/>
      <c r="KQA60" s="153"/>
      <c r="KQB60" s="153"/>
      <c r="KQC60" s="153"/>
      <c r="KQD60" s="153"/>
      <c r="KQE60" s="153"/>
      <c r="KQF60" s="153"/>
      <c r="KQG60" s="153"/>
      <c r="KQH60" s="153"/>
      <c r="KQI60" s="153"/>
      <c r="KQJ60" s="153"/>
      <c r="KQK60" s="153"/>
      <c r="KQL60" s="153"/>
      <c r="KQM60" s="153"/>
      <c r="KQN60" s="153"/>
      <c r="KQO60" s="153"/>
      <c r="KQP60" s="153"/>
      <c r="KQQ60" s="153"/>
      <c r="KQR60" s="153"/>
      <c r="KQS60" s="153"/>
      <c r="KQT60" s="153"/>
      <c r="KQU60" s="153"/>
      <c r="KQV60" s="153"/>
      <c r="KQW60" s="153"/>
      <c r="KQX60" s="153"/>
      <c r="KQY60" s="153"/>
      <c r="KQZ60" s="153"/>
      <c r="KRA60" s="153"/>
      <c r="KRB60" s="153"/>
      <c r="KRC60" s="153"/>
      <c r="KRD60" s="153"/>
      <c r="KRE60" s="153"/>
      <c r="KRF60" s="153"/>
      <c r="KRG60" s="153"/>
      <c r="KRH60" s="153"/>
      <c r="KRI60" s="153"/>
      <c r="KRJ60" s="153"/>
      <c r="KRK60" s="153"/>
      <c r="KRL60" s="153"/>
      <c r="KRM60" s="153"/>
      <c r="KRN60" s="153"/>
      <c r="KRO60" s="153"/>
      <c r="KRP60" s="153"/>
      <c r="KRQ60" s="153"/>
      <c r="KRR60" s="153"/>
      <c r="KRS60" s="153"/>
      <c r="KRT60" s="153"/>
      <c r="KRU60" s="153"/>
      <c r="KRV60" s="153"/>
      <c r="KRW60" s="153"/>
      <c r="KRX60" s="153"/>
      <c r="KRY60" s="153"/>
      <c r="KRZ60" s="153"/>
      <c r="KSA60" s="153"/>
      <c r="KSB60" s="153"/>
      <c r="KSC60" s="153"/>
      <c r="KSD60" s="153"/>
      <c r="KSE60" s="153"/>
      <c r="KSF60" s="153"/>
      <c r="KSG60" s="153"/>
      <c r="KSH60" s="153"/>
      <c r="KSI60" s="153"/>
      <c r="KSJ60" s="153"/>
      <c r="KSK60" s="153"/>
      <c r="KSL60" s="153"/>
      <c r="KSM60" s="153"/>
      <c r="KSN60" s="153"/>
      <c r="KSO60" s="153"/>
      <c r="KSP60" s="153"/>
      <c r="KSQ60" s="153"/>
      <c r="KSR60" s="153"/>
      <c r="KSS60" s="153"/>
      <c r="KST60" s="153"/>
      <c r="KSU60" s="153"/>
      <c r="KSV60" s="153"/>
      <c r="KSW60" s="153"/>
      <c r="KSX60" s="153"/>
      <c r="KSY60" s="153"/>
      <c r="KSZ60" s="153"/>
      <c r="KTA60" s="153"/>
      <c r="KTB60" s="153"/>
      <c r="KTC60" s="153"/>
      <c r="KTD60" s="153"/>
      <c r="KTE60" s="153"/>
      <c r="KTF60" s="153"/>
      <c r="KTG60" s="153"/>
      <c r="KTH60" s="153"/>
      <c r="KTI60" s="153"/>
      <c r="KTJ60" s="153"/>
      <c r="KTK60" s="153"/>
      <c r="KTL60" s="153"/>
      <c r="KTM60" s="153"/>
      <c r="KTN60" s="153"/>
      <c r="KTO60" s="153"/>
      <c r="KTP60" s="153"/>
      <c r="KTQ60" s="153"/>
      <c r="KTR60" s="153"/>
      <c r="KTS60" s="153"/>
      <c r="KTT60" s="153"/>
      <c r="KTU60" s="153"/>
      <c r="KTV60" s="153"/>
      <c r="KTW60" s="153"/>
      <c r="KTX60" s="153"/>
      <c r="KTY60" s="153"/>
      <c r="KTZ60" s="153"/>
      <c r="KUA60" s="153"/>
      <c r="KUB60" s="153"/>
      <c r="KUC60" s="153"/>
      <c r="KUD60" s="153"/>
      <c r="KUE60" s="153"/>
      <c r="KUF60" s="153"/>
      <c r="KUG60" s="153"/>
      <c r="KUH60" s="153"/>
      <c r="KUI60" s="153"/>
      <c r="KUJ60" s="153"/>
      <c r="KUK60" s="153"/>
      <c r="KUL60" s="153"/>
      <c r="KUM60" s="153"/>
      <c r="KUN60" s="153"/>
      <c r="KUO60" s="153"/>
      <c r="KUP60" s="153"/>
      <c r="KUQ60" s="153"/>
      <c r="KUR60" s="153"/>
      <c r="KUS60" s="153"/>
      <c r="KUT60" s="153"/>
      <c r="KUU60" s="153"/>
      <c r="KUV60" s="153"/>
      <c r="KUW60" s="153"/>
      <c r="KUX60" s="153"/>
      <c r="KUY60" s="153"/>
      <c r="KUZ60" s="153"/>
      <c r="KVA60" s="153"/>
      <c r="KVB60" s="153"/>
      <c r="KVC60" s="153"/>
      <c r="KVD60" s="153"/>
      <c r="KVE60" s="153"/>
      <c r="KVF60" s="153"/>
      <c r="KVG60" s="153"/>
      <c r="KVH60" s="153"/>
      <c r="KVI60" s="153"/>
      <c r="KVJ60" s="153"/>
      <c r="KVK60" s="153"/>
      <c r="KVL60" s="153"/>
      <c r="KVM60" s="153"/>
      <c r="KVN60" s="153"/>
      <c r="KVO60" s="153"/>
      <c r="KVP60" s="153"/>
      <c r="KVQ60" s="153"/>
      <c r="KVR60" s="153"/>
      <c r="KVS60" s="153"/>
      <c r="KVT60" s="153"/>
      <c r="KVU60" s="153"/>
      <c r="KVV60" s="153"/>
      <c r="KVW60" s="153"/>
      <c r="KVX60" s="153"/>
      <c r="KVY60" s="153"/>
      <c r="KVZ60" s="153"/>
      <c r="KWA60" s="153"/>
      <c r="KWB60" s="153"/>
      <c r="KWC60" s="153"/>
      <c r="KWD60" s="153"/>
      <c r="KWE60" s="153"/>
      <c r="KWF60" s="153"/>
      <c r="KWG60" s="153"/>
      <c r="KWH60" s="153"/>
      <c r="KWI60" s="153"/>
      <c r="KWJ60" s="153"/>
      <c r="KWK60" s="153"/>
      <c r="KWL60" s="153"/>
      <c r="KWM60" s="153"/>
      <c r="KWN60" s="153"/>
      <c r="KWO60" s="153"/>
      <c r="KWP60" s="153"/>
      <c r="KWQ60" s="153"/>
      <c r="KWR60" s="153"/>
      <c r="KWS60" s="153"/>
      <c r="KWT60" s="153"/>
      <c r="KWU60" s="153"/>
      <c r="KWV60" s="153"/>
      <c r="KWW60" s="153"/>
      <c r="KWX60" s="153"/>
      <c r="KWY60" s="153"/>
      <c r="KWZ60" s="153"/>
      <c r="KXA60" s="153"/>
      <c r="KXB60" s="153"/>
      <c r="KXC60" s="153"/>
      <c r="KXD60" s="153"/>
      <c r="KXE60" s="153"/>
      <c r="KXF60" s="153"/>
      <c r="KXG60" s="153"/>
      <c r="KXH60" s="153"/>
      <c r="KXI60" s="153"/>
      <c r="KXJ60" s="153"/>
      <c r="KXK60" s="153"/>
      <c r="KXL60" s="153"/>
      <c r="KXM60" s="153"/>
      <c r="KXN60" s="153"/>
      <c r="KXO60" s="153"/>
      <c r="KXP60" s="153"/>
      <c r="KXQ60" s="153"/>
      <c r="KXR60" s="153"/>
      <c r="KXS60" s="153"/>
      <c r="KXT60" s="153"/>
      <c r="KXU60" s="153"/>
      <c r="KXV60" s="153"/>
      <c r="KXW60" s="153"/>
      <c r="KXX60" s="153"/>
      <c r="KXY60" s="153"/>
      <c r="KXZ60" s="153"/>
      <c r="KYA60" s="153"/>
      <c r="KYB60" s="153"/>
      <c r="KYC60" s="153"/>
      <c r="KYD60" s="153"/>
      <c r="KYE60" s="153"/>
      <c r="KYF60" s="153"/>
      <c r="KYG60" s="153"/>
      <c r="KYH60" s="153"/>
      <c r="KYI60" s="153"/>
      <c r="KYJ60" s="153"/>
      <c r="KYK60" s="153"/>
      <c r="KYL60" s="153"/>
      <c r="KYM60" s="153"/>
      <c r="KYN60" s="153"/>
      <c r="KYO60" s="153"/>
      <c r="KYP60" s="153"/>
      <c r="KYQ60" s="153"/>
      <c r="KYR60" s="153"/>
      <c r="KYS60" s="153"/>
      <c r="KYT60" s="153"/>
      <c r="KYU60" s="153"/>
      <c r="KYV60" s="153"/>
      <c r="KYW60" s="153"/>
      <c r="KYX60" s="153"/>
      <c r="KYY60" s="153"/>
      <c r="KYZ60" s="153"/>
      <c r="KZA60" s="153"/>
      <c r="KZB60" s="153"/>
      <c r="KZC60" s="153"/>
      <c r="KZD60" s="153"/>
      <c r="KZE60" s="153"/>
      <c r="KZF60" s="153"/>
      <c r="KZG60" s="153"/>
      <c r="KZH60" s="153"/>
      <c r="KZI60" s="153"/>
      <c r="KZJ60" s="153"/>
      <c r="KZK60" s="153"/>
      <c r="KZL60" s="153"/>
      <c r="KZM60" s="153"/>
      <c r="KZN60" s="153"/>
      <c r="KZO60" s="153"/>
      <c r="KZP60" s="153"/>
      <c r="KZQ60" s="153"/>
      <c r="KZR60" s="153"/>
      <c r="KZS60" s="153"/>
      <c r="KZT60" s="153"/>
      <c r="KZU60" s="153"/>
      <c r="KZV60" s="153"/>
      <c r="KZW60" s="153"/>
      <c r="KZX60" s="153"/>
      <c r="KZY60" s="153"/>
      <c r="KZZ60" s="153"/>
      <c r="LAA60" s="153"/>
      <c r="LAB60" s="153"/>
      <c r="LAC60" s="153"/>
      <c r="LAD60" s="153"/>
      <c r="LAE60" s="153"/>
      <c r="LAF60" s="153"/>
      <c r="LAG60" s="153"/>
      <c r="LAH60" s="153"/>
      <c r="LAI60" s="153"/>
      <c r="LAJ60" s="153"/>
      <c r="LAK60" s="153"/>
      <c r="LAL60" s="153"/>
      <c r="LAM60" s="153"/>
      <c r="LAN60" s="153"/>
      <c r="LAO60" s="153"/>
      <c r="LAP60" s="153"/>
      <c r="LAQ60" s="153"/>
      <c r="LAR60" s="153"/>
      <c r="LAS60" s="153"/>
      <c r="LAT60" s="153"/>
      <c r="LAU60" s="153"/>
      <c r="LAV60" s="153"/>
      <c r="LAW60" s="153"/>
      <c r="LAX60" s="153"/>
      <c r="LAY60" s="153"/>
      <c r="LAZ60" s="153"/>
      <c r="LBA60" s="153"/>
      <c r="LBB60" s="153"/>
      <c r="LBC60" s="153"/>
      <c r="LBD60" s="153"/>
      <c r="LBE60" s="153"/>
      <c r="LBF60" s="153"/>
      <c r="LBG60" s="153"/>
      <c r="LBH60" s="153"/>
      <c r="LBI60" s="153"/>
      <c r="LBJ60" s="153"/>
      <c r="LBK60" s="153"/>
      <c r="LBL60" s="153"/>
      <c r="LBM60" s="153"/>
      <c r="LBN60" s="153"/>
      <c r="LBO60" s="153"/>
      <c r="LBP60" s="153"/>
      <c r="LBQ60" s="153"/>
      <c r="LBR60" s="153"/>
      <c r="LBS60" s="153"/>
      <c r="LBT60" s="153"/>
      <c r="LBU60" s="153"/>
      <c r="LBV60" s="153"/>
      <c r="LBW60" s="153"/>
      <c r="LBX60" s="153"/>
      <c r="LBY60" s="153"/>
      <c r="LBZ60" s="153"/>
      <c r="LCA60" s="153"/>
      <c r="LCB60" s="153"/>
      <c r="LCC60" s="153"/>
      <c r="LCD60" s="153"/>
      <c r="LCE60" s="153"/>
      <c r="LCF60" s="153"/>
      <c r="LCG60" s="153"/>
      <c r="LCH60" s="153"/>
      <c r="LCI60" s="153"/>
      <c r="LCJ60" s="153"/>
      <c r="LCK60" s="153"/>
      <c r="LCL60" s="153"/>
      <c r="LCM60" s="153"/>
      <c r="LCN60" s="153"/>
      <c r="LCO60" s="153"/>
      <c r="LCP60" s="153"/>
      <c r="LCQ60" s="153"/>
      <c r="LCR60" s="153"/>
      <c r="LCS60" s="153"/>
      <c r="LCT60" s="153"/>
      <c r="LCU60" s="153"/>
      <c r="LCV60" s="153"/>
      <c r="LCW60" s="153"/>
      <c r="LCX60" s="153"/>
      <c r="LCY60" s="153"/>
      <c r="LCZ60" s="153"/>
      <c r="LDA60" s="153"/>
      <c r="LDB60" s="153"/>
      <c r="LDC60" s="153"/>
      <c r="LDD60" s="153"/>
      <c r="LDE60" s="153"/>
      <c r="LDF60" s="153"/>
      <c r="LDG60" s="153"/>
      <c r="LDH60" s="153"/>
      <c r="LDI60" s="153"/>
      <c r="LDJ60" s="153"/>
      <c r="LDK60" s="153"/>
      <c r="LDL60" s="153"/>
      <c r="LDM60" s="153"/>
      <c r="LDN60" s="153"/>
      <c r="LDO60" s="153"/>
      <c r="LDP60" s="153"/>
      <c r="LDQ60" s="153"/>
      <c r="LDR60" s="153"/>
      <c r="LDS60" s="153"/>
      <c r="LDT60" s="153"/>
      <c r="LDU60" s="153"/>
      <c r="LDV60" s="153"/>
      <c r="LDW60" s="153"/>
      <c r="LDX60" s="153"/>
      <c r="LDY60" s="153"/>
      <c r="LDZ60" s="153"/>
      <c r="LEA60" s="153"/>
      <c r="LEB60" s="153"/>
      <c r="LEC60" s="153"/>
      <c r="LED60" s="153"/>
      <c r="LEE60" s="153"/>
      <c r="LEF60" s="153"/>
      <c r="LEG60" s="153"/>
      <c r="LEH60" s="153"/>
      <c r="LEI60" s="153"/>
      <c r="LEJ60" s="153"/>
      <c r="LEK60" s="153"/>
      <c r="LEL60" s="153"/>
      <c r="LEM60" s="153"/>
      <c r="LEN60" s="153"/>
      <c r="LEO60" s="153"/>
      <c r="LEP60" s="153"/>
      <c r="LEQ60" s="153"/>
      <c r="LER60" s="153"/>
      <c r="LES60" s="153"/>
      <c r="LET60" s="153"/>
      <c r="LEU60" s="153"/>
      <c r="LEV60" s="153"/>
      <c r="LEW60" s="153"/>
      <c r="LEX60" s="153"/>
      <c r="LEY60" s="153"/>
      <c r="LEZ60" s="153"/>
      <c r="LFA60" s="153"/>
      <c r="LFB60" s="153"/>
      <c r="LFC60" s="153"/>
      <c r="LFD60" s="153"/>
      <c r="LFE60" s="153"/>
      <c r="LFF60" s="153"/>
      <c r="LFG60" s="153"/>
      <c r="LFH60" s="153"/>
      <c r="LFI60" s="153"/>
      <c r="LFJ60" s="153"/>
      <c r="LFK60" s="153"/>
      <c r="LFL60" s="153"/>
      <c r="LFM60" s="153"/>
      <c r="LFN60" s="153"/>
      <c r="LFO60" s="153"/>
      <c r="LFP60" s="153"/>
      <c r="LFQ60" s="153"/>
      <c r="LFR60" s="153"/>
      <c r="LFS60" s="153"/>
      <c r="LFT60" s="153"/>
      <c r="LFU60" s="153"/>
      <c r="LFV60" s="153"/>
      <c r="LFW60" s="153"/>
      <c r="LFX60" s="153"/>
      <c r="LFY60" s="153"/>
      <c r="LFZ60" s="153"/>
      <c r="LGA60" s="153"/>
      <c r="LGB60" s="153"/>
      <c r="LGC60" s="153"/>
      <c r="LGD60" s="153"/>
      <c r="LGE60" s="153"/>
      <c r="LGF60" s="153"/>
      <c r="LGG60" s="153"/>
      <c r="LGH60" s="153"/>
      <c r="LGI60" s="153"/>
      <c r="LGJ60" s="153"/>
      <c r="LGK60" s="153"/>
      <c r="LGL60" s="153"/>
      <c r="LGM60" s="153"/>
      <c r="LGN60" s="153"/>
      <c r="LGO60" s="153"/>
      <c r="LGP60" s="153"/>
      <c r="LGQ60" s="153"/>
      <c r="LGR60" s="153"/>
      <c r="LGS60" s="153"/>
      <c r="LGT60" s="153"/>
      <c r="LGU60" s="153"/>
      <c r="LGV60" s="153"/>
      <c r="LGW60" s="153"/>
      <c r="LGX60" s="153"/>
      <c r="LGY60" s="153"/>
      <c r="LGZ60" s="153"/>
      <c r="LHA60" s="153"/>
      <c r="LHB60" s="153"/>
      <c r="LHC60" s="153"/>
      <c r="LHD60" s="153"/>
      <c r="LHE60" s="153"/>
      <c r="LHF60" s="153"/>
      <c r="LHG60" s="153"/>
      <c r="LHH60" s="153"/>
      <c r="LHI60" s="153"/>
      <c r="LHJ60" s="153"/>
      <c r="LHK60" s="153"/>
      <c r="LHL60" s="153"/>
      <c r="LHM60" s="153"/>
      <c r="LHN60" s="153"/>
      <c r="LHO60" s="153"/>
      <c r="LHP60" s="153"/>
      <c r="LHQ60" s="153"/>
      <c r="LHR60" s="153"/>
      <c r="LHS60" s="153"/>
      <c r="LHT60" s="153"/>
      <c r="LHU60" s="153"/>
      <c r="LHV60" s="153"/>
      <c r="LHW60" s="153"/>
      <c r="LHX60" s="153"/>
      <c r="LHY60" s="153"/>
      <c r="LHZ60" s="153"/>
      <c r="LIA60" s="153"/>
      <c r="LIB60" s="153"/>
      <c r="LIC60" s="153"/>
      <c r="LID60" s="153"/>
      <c r="LIE60" s="153"/>
      <c r="LIF60" s="153"/>
      <c r="LIG60" s="153"/>
      <c r="LIH60" s="153"/>
      <c r="LII60" s="153"/>
      <c r="LIJ60" s="153"/>
      <c r="LIK60" s="153"/>
      <c r="LIL60" s="153"/>
      <c r="LIM60" s="153"/>
      <c r="LIN60" s="153"/>
      <c r="LIO60" s="153"/>
      <c r="LIP60" s="153"/>
      <c r="LIQ60" s="153"/>
      <c r="LIR60" s="153"/>
      <c r="LIS60" s="153"/>
      <c r="LIT60" s="153"/>
      <c r="LIU60" s="153"/>
      <c r="LIV60" s="153"/>
      <c r="LIW60" s="153"/>
      <c r="LIX60" s="153"/>
      <c r="LIY60" s="153"/>
      <c r="LIZ60" s="153"/>
      <c r="LJA60" s="153"/>
      <c r="LJB60" s="153"/>
      <c r="LJC60" s="153"/>
      <c r="LJD60" s="153"/>
      <c r="LJE60" s="153"/>
      <c r="LJF60" s="153"/>
      <c r="LJG60" s="153"/>
      <c r="LJH60" s="153"/>
      <c r="LJI60" s="153"/>
      <c r="LJJ60" s="153"/>
      <c r="LJK60" s="153"/>
      <c r="LJL60" s="153"/>
      <c r="LJM60" s="153"/>
      <c r="LJN60" s="153"/>
      <c r="LJO60" s="153"/>
      <c r="LJP60" s="153"/>
      <c r="LJQ60" s="153"/>
      <c r="LJR60" s="153"/>
      <c r="LJS60" s="153"/>
      <c r="LJT60" s="153"/>
      <c r="LJU60" s="153"/>
      <c r="LJV60" s="153"/>
      <c r="LJW60" s="153"/>
      <c r="LJX60" s="153"/>
      <c r="LJY60" s="153"/>
      <c r="LJZ60" s="153"/>
      <c r="LKA60" s="153"/>
      <c r="LKB60" s="153"/>
      <c r="LKC60" s="153"/>
      <c r="LKD60" s="153"/>
      <c r="LKE60" s="153"/>
      <c r="LKF60" s="153"/>
      <c r="LKG60" s="153"/>
      <c r="LKH60" s="153"/>
      <c r="LKI60" s="153"/>
      <c r="LKJ60" s="153"/>
      <c r="LKK60" s="153"/>
      <c r="LKL60" s="153"/>
      <c r="LKM60" s="153"/>
      <c r="LKN60" s="153"/>
      <c r="LKO60" s="153"/>
      <c r="LKP60" s="153"/>
      <c r="LKQ60" s="153"/>
      <c r="LKR60" s="153"/>
      <c r="LKS60" s="153"/>
      <c r="LKT60" s="153"/>
      <c r="LKU60" s="153"/>
      <c r="LKV60" s="153"/>
      <c r="LKW60" s="153"/>
      <c r="LKX60" s="153"/>
      <c r="LKY60" s="153"/>
      <c r="LKZ60" s="153"/>
      <c r="LLA60" s="153"/>
      <c r="LLB60" s="153"/>
      <c r="LLC60" s="153"/>
      <c r="LLD60" s="153"/>
      <c r="LLE60" s="153"/>
      <c r="LLF60" s="153"/>
      <c r="LLG60" s="153"/>
      <c r="LLH60" s="153"/>
      <c r="LLI60" s="153"/>
      <c r="LLJ60" s="153"/>
      <c r="LLK60" s="153"/>
      <c r="LLL60" s="153"/>
      <c r="LLM60" s="153"/>
      <c r="LLN60" s="153"/>
      <c r="LLO60" s="153"/>
      <c r="LLP60" s="153"/>
      <c r="LLQ60" s="153"/>
      <c r="LLR60" s="153"/>
      <c r="LLS60" s="153"/>
      <c r="LLT60" s="153"/>
      <c r="LLU60" s="153"/>
      <c r="LLV60" s="153"/>
      <c r="LLW60" s="153"/>
      <c r="LLX60" s="153"/>
      <c r="LLY60" s="153"/>
      <c r="LLZ60" s="153"/>
      <c r="LMA60" s="153"/>
      <c r="LMB60" s="153"/>
      <c r="LMC60" s="153"/>
      <c r="LMD60" s="153"/>
      <c r="LME60" s="153"/>
      <c r="LMF60" s="153"/>
      <c r="LMG60" s="153"/>
      <c r="LMH60" s="153"/>
      <c r="LMI60" s="153"/>
      <c r="LMJ60" s="153"/>
      <c r="LMK60" s="153"/>
      <c r="LML60" s="153"/>
      <c r="LMM60" s="153"/>
      <c r="LMN60" s="153"/>
      <c r="LMO60" s="153"/>
      <c r="LMP60" s="153"/>
      <c r="LMQ60" s="153"/>
      <c r="LMR60" s="153"/>
      <c r="LMS60" s="153"/>
      <c r="LMT60" s="153"/>
      <c r="LMU60" s="153"/>
      <c r="LMV60" s="153"/>
      <c r="LMW60" s="153"/>
      <c r="LMX60" s="153"/>
      <c r="LMY60" s="153"/>
      <c r="LMZ60" s="153"/>
      <c r="LNA60" s="153"/>
      <c r="LNB60" s="153"/>
      <c r="LNC60" s="153"/>
      <c r="LND60" s="153"/>
      <c r="LNE60" s="153"/>
      <c r="LNF60" s="153"/>
      <c r="LNG60" s="153"/>
      <c r="LNH60" s="153"/>
      <c r="LNI60" s="153"/>
      <c r="LNJ60" s="153"/>
      <c r="LNK60" s="153"/>
      <c r="LNL60" s="153"/>
      <c r="LNM60" s="153"/>
      <c r="LNN60" s="153"/>
      <c r="LNO60" s="153"/>
      <c r="LNP60" s="153"/>
      <c r="LNQ60" s="153"/>
      <c r="LNR60" s="153"/>
      <c r="LNS60" s="153"/>
      <c r="LNT60" s="153"/>
      <c r="LNU60" s="153"/>
      <c r="LNV60" s="153"/>
      <c r="LNW60" s="153"/>
      <c r="LNX60" s="153"/>
      <c r="LNY60" s="153"/>
      <c r="LNZ60" s="153"/>
      <c r="LOA60" s="153"/>
      <c r="LOB60" s="153"/>
      <c r="LOC60" s="153"/>
      <c r="LOD60" s="153"/>
      <c r="LOE60" s="153"/>
      <c r="LOF60" s="153"/>
      <c r="LOG60" s="153"/>
      <c r="LOH60" s="153"/>
      <c r="LOI60" s="153"/>
      <c r="LOJ60" s="153"/>
      <c r="LOK60" s="153"/>
      <c r="LOL60" s="153"/>
      <c r="LOM60" s="153"/>
      <c r="LON60" s="153"/>
      <c r="LOO60" s="153"/>
      <c r="LOP60" s="153"/>
      <c r="LOQ60" s="153"/>
      <c r="LOR60" s="153"/>
      <c r="LOS60" s="153"/>
      <c r="LOT60" s="153"/>
      <c r="LOU60" s="153"/>
      <c r="LOV60" s="153"/>
      <c r="LOW60" s="153"/>
      <c r="LOX60" s="153"/>
      <c r="LOY60" s="153"/>
      <c r="LOZ60" s="153"/>
      <c r="LPA60" s="153"/>
      <c r="LPB60" s="153"/>
      <c r="LPC60" s="153"/>
      <c r="LPD60" s="153"/>
      <c r="LPE60" s="153"/>
      <c r="LPF60" s="153"/>
      <c r="LPG60" s="153"/>
      <c r="LPH60" s="153"/>
      <c r="LPI60" s="153"/>
      <c r="LPJ60" s="153"/>
      <c r="LPK60" s="153"/>
      <c r="LPL60" s="153"/>
      <c r="LPM60" s="153"/>
      <c r="LPN60" s="153"/>
      <c r="LPO60" s="153"/>
      <c r="LPP60" s="153"/>
      <c r="LPQ60" s="153"/>
      <c r="LPR60" s="153"/>
      <c r="LPS60" s="153"/>
      <c r="LPT60" s="153"/>
      <c r="LPU60" s="153"/>
      <c r="LPV60" s="153"/>
      <c r="LPW60" s="153"/>
      <c r="LPX60" s="153"/>
      <c r="LPY60" s="153"/>
      <c r="LPZ60" s="153"/>
      <c r="LQA60" s="153"/>
      <c r="LQB60" s="153"/>
      <c r="LQC60" s="153"/>
      <c r="LQD60" s="153"/>
      <c r="LQE60" s="153"/>
      <c r="LQF60" s="153"/>
      <c r="LQG60" s="153"/>
      <c r="LQH60" s="153"/>
      <c r="LQI60" s="153"/>
      <c r="LQJ60" s="153"/>
      <c r="LQK60" s="153"/>
      <c r="LQL60" s="153"/>
      <c r="LQM60" s="153"/>
      <c r="LQN60" s="153"/>
      <c r="LQO60" s="153"/>
      <c r="LQP60" s="153"/>
      <c r="LQQ60" s="153"/>
      <c r="LQR60" s="153"/>
      <c r="LQS60" s="153"/>
      <c r="LQT60" s="153"/>
      <c r="LQU60" s="153"/>
      <c r="LQV60" s="153"/>
      <c r="LQW60" s="153"/>
      <c r="LQX60" s="153"/>
      <c r="LQY60" s="153"/>
      <c r="LQZ60" s="153"/>
      <c r="LRA60" s="153"/>
      <c r="LRB60" s="153"/>
      <c r="LRC60" s="153"/>
      <c r="LRD60" s="153"/>
      <c r="LRE60" s="153"/>
      <c r="LRF60" s="153"/>
      <c r="LRG60" s="153"/>
      <c r="LRH60" s="153"/>
      <c r="LRI60" s="153"/>
      <c r="LRJ60" s="153"/>
      <c r="LRK60" s="153"/>
      <c r="LRL60" s="153"/>
      <c r="LRM60" s="153"/>
      <c r="LRN60" s="153"/>
      <c r="LRO60" s="153"/>
      <c r="LRP60" s="153"/>
      <c r="LRQ60" s="153"/>
      <c r="LRR60" s="153"/>
      <c r="LRS60" s="153"/>
      <c r="LRT60" s="153"/>
      <c r="LRU60" s="153"/>
      <c r="LRV60" s="153"/>
      <c r="LRW60" s="153"/>
      <c r="LRX60" s="153"/>
      <c r="LRY60" s="153"/>
      <c r="LRZ60" s="153"/>
      <c r="LSA60" s="153"/>
      <c r="LSB60" s="153"/>
      <c r="LSC60" s="153"/>
      <c r="LSD60" s="153"/>
      <c r="LSE60" s="153"/>
      <c r="LSF60" s="153"/>
      <c r="LSG60" s="153"/>
      <c r="LSH60" s="153"/>
      <c r="LSI60" s="153"/>
      <c r="LSJ60" s="153"/>
      <c r="LSK60" s="153"/>
      <c r="LSL60" s="153"/>
      <c r="LSM60" s="153"/>
      <c r="LSN60" s="153"/>
      <c r="LSO60" s="153"/>
      <c r="LSP60" s="153"/>
      <c r="LSQ60" s="153"/>
      <c r="LSR60" s="153"/>
      <c r="LSS60" s="153"/>
      <c r="LST60" s="153"/>
      <c r="LSU60" s="153"/>
      <c r="LSV60" s="153"/>
      <c r="LSW60" s="153"/>
      <c r="LSX60" s="153"/>
      <c r="LSY60" s="153"/>
      <c r="LSZ60" s="153"/>
      <c r="LTA60" s="153"/>
      <c r="LTB60" s="153"/>
      <c r="LTC60" s="153"/>
      <c r="LTD60" s="153"/>
      <c r="LTE60" s="153"/>
      <c r="LTF60" s="153"/>
      <c r="LTG60" s="153"/>
      <c r="LTH60" s="153"/>
      <c r="LTI60" s="153"/>
      <c r="LTJ60" s="153"/>
      <c r="LTK60" s="153"/>
      <c r="LTL60" s="153"/>
      <c r="LTM60" s="153"/>
      <c r="LTN60" s="153"/>
      <c r="LTO60" s="153"/>
      <c r="LTP60" s="153"/>
      <c r="LTQ60" s="153"/>
      <c r="LTR60" s="153"/>
      <c r="LTS60" s="153"/>
      <c r="LTT60" s="153"/>
      <c r="LTU60" s="153"/>
      <c r="LTV60" s="153"/>
      <c r="LTW60" s="153"/>
      <c r="LTX60" s="153"/>
      <c r="LTY60" s="153"/>
      <c r="LTZ60" s="153"/>
      <c r="LUA60" s="153"/>
      <c r="LUB60" s="153"/>
      <c r="LUC60" s="153"/>
      <c r="LUD60" s="153"/>
      <c r="LUE60" s="153"/>
      <c r="LUF60" s="153"/>
      <c r="LUG60" s="153"/>
      <c r="LUH60" s="153"/>
      <c r="LUI60" s="153"/>
      <c r="LUJ60" s="153"/>
      <c r="LUK60" s="153"/>
      <c r="LUL60" s="153"/>
      <c r="LUM60" s="153"/>
      <c r="LUN60" s="153"/>
      <c r="LUO60" s="153"/>
      <c r="LUP60" s="153"/>
      <c r="LUQ60" s="153"/>
      <c r="LUR60" s="153"/>
      <c r="LUS60" s="153"/>
      <c r="LUT60" s="153"/>
      <c r="LUU60" s="153"/>
      <c r="LUV60" s="153"/>
      <c r="LUW60" s="153"/>
      <c r="LUX60" s="153"/>
      <c r="LUY60" s="153"/>
      <c r="LUZ60" s="153"/>
      <c r="LVA60" s="153"/>
      <c r="LVB60" s="153"/>
      <c r="LVC60" s="153"/>
      <c r="LVD60" s="153"/>
      <c r="LVE60" s="153"/>
      <c r="LVF60" s="153"/>
      <c r="LVG60" s="153"/>
      <c r="LVH60" s="153"/>
      <c r="LVI60" s="153"/>
      <c r="LVJ60" s="153"/>
      <c r="LVK60" s="153"/>
      <c r="LVL60" s="153"/>
      <c r="LVM60" s="153"/>
      <c r="LVN60" s="153"/>
      <c r="LVO60" s="153"/>
      <c r="LVP60" s="153"/>
      <c r="LVQ60" s="153"/>
      <c r="LVR60" s="153"/>
      <c r="LVS60" s="153"/>
      <c r="LVT60" s="153"/>
      <c r="LVU60" s="153"/>
      <c r="LVV60" s="153"/>
      <c r="LVW60" s="153"/>
      <c r="LVX60" s="153"/>
      <c r="LVY60" s="153"/>
      <c r="LVZ60" s="153"/>
      <c r="LWA60" s="153"/>
      <c r="LWB60" s="153"/>
      <c r="LWC60" s="153"/>
      <c r="LWD60" s="153"/>
      <c r="LWE60" s="153"/>
      <c r="LWF60" s="153"/>
      <c r="LWG60" s="153"/>
      <c r="LWH60" s="153"/>
      <c r="LWI60" s="153"/>
      <c r="LWJ60" s="153"/>
      <c r="LWK60" s="153"/>
      <c r="LWL60" s="153"/>
      <c r="LWM60" s="153"/>
      <c r="LWN60" s="153"/>
      <c r="LWO60" s="153"/>
      <c r="LWP60" s="153"/>
      <c r="LWQ60" s="153"/>
      <c r="LWR60" s="153"/>
      <c r="LWS60" s="153"/>
      <c r="LWT60" s="153"/>
      <c r="LWU60" s="153"/>
      <c r="LWV60" s="153"/>
      <c r="LWW60" s="153"/>
      <c r="LWX60" s="153"/>
      <c r="LWY60" s="153"/>
      <c r="LWZ60" s="153"/>
      <c r="LXA60" s="153"/>
      <c r="LXB60" s="153"/>
      <c r="LXC60" s="153"/>
      <c r="LXD60" s="153"/>
      <c r="LXE60" s="153"/>
      <c r="LXF60" s="153"/>
      <c r="LXG60" s="153"/>
      <c r="LXH60" s="153"/>
      <c r="LXI60" s="153"/>
      <c r="LXJ60" s="153"/>
      <c r="LXK60" s="153"/>
      <c r="LXL60" s="153"/>
      <c r="LXM60" s="153"/>
      <c r="LXN60" s="153"/>
      <c r="LXO60" s="153"/>
      <c r="LXP60" s="153"/>
      <c r="LXQ60" s="153"/>
      <c r="LXR60" s="153"/>
      <c r="LXS60" s="153"/>
      <c r="LXT60" s="153"/>
      <c r="LXU60" s="153"/>
      <c r="LXV60" s="153"/>
      <c r="LXW60" s="153"/>
      <c r="LXX60" s="153"/>
      <c r="LXY60" s="153"/>
      <c r="LXZ60" s="153"/>
      <c r="LYA60" s="153"/>
      <c r="LYB60" s="153"/>
      <c r="LYC60" s="153"/>
      <c r="LYD60" s="153"/>
      <c r="LYE60" s="153"/>
      <c r="LYF60" s="153"/>
      <c r="LYG60" s="153"/>
      <c r="LYH60" s="153"/>
      <c r="LYI60" s="153"/>
      <c r="LYJ60" s="153"/>
      <c r="LYK60" s="153"/>
      <c r="LYL60" s="153"/>
      <c r="LYM60" s="153"/>
      <c r="LYN60" s="153"/>
      <c r="LYO60" s="153"/>
      <c r="LYP60" s="153"/>
      <c r="LYQ60" s="153"/>
      <c r="LYR60" s="153"/>
      <c r="LYS60" s="153"/>
      <c r="LYT60" s="153"/>
      <c r="LYU60" s="153"/>
      <c r="LYV60" s="153"/>
      <c r="LYW60" s="153"/>
      <c r="LYX60" s="153"/>
      <c r="LYY60" s="153"/>
      <c r="LYZ60" s="153"/>
      <c r="LZA60" s="153"/>
      <c r="LZB60" s="153"/>
      <c r="LZC60" s="153"/>
      <c r="LZD60" s="153"/>
      <c r="LZE60" s="153"/>
      <c r="LZF60" s="153"/>
      <c r="LZG60" s="153"/>
      <c r="LZH60" s="153"/>
      <c r="LZI60" s="153"/>
      <c r="LZJ60" s="153"/>
      <c r="LZK60" s="153"/>
      <c r="LZL60" s="153"/>
      <c r="LZM60" s="153"/>
      <c r="LZN60" s="153"/>
      <c r="LZO60" s="153"/>
      <c r="LZP60" s="153"/>
      <c r="LZQ60" s="153"/>
      <c r="LZR60" s="153"/>
      <c r="LZS60" s="153"/>
      <c r="LZT60" s="153"/>
      <c r="LZU60" s="153"/>
      <c r="LZV60" s="153"/>
      <c r="LZW60" s="153"/>
      <c r="LZX60" s="153"/>
      <c r="LZY60" s="153"/>
      <c r="LZZ60" s="153"/>
      <c r="MAA60" s="153"/>
      <c r="MAB60" s="153"/>
      <c r="MAC60" s="153"/>
      <c r="MAD60" s="153"/>
      <c r="MAE60" s="153"/>
      <c r="MAF60" s="153"/>
      <c r="MAG60" s="153"/>
      <c r="MAH60" s="153"/>
      <c r="MAI60" s="153"/>
      <c r="MAJ60" s="153"/>
      <c r="MAK60" s="153"/>
      <c r="MAL60" s="153"/>
      <c r="MAM60" s="153"/>
      <c r="MAN60" s="153"/>
      <c r="MAO60" s="153"/>
      <c r="MAP60" s="153"/>
      <c r="MAQ60" s="153"/>
      <c r="MAR60" s="153"/>
      <c r="MAS60" s="153"/>
      <c r="MAT60" s="153"/>
      <c r="MAU60" s="153"/>
      <c r="MAV60" s="153"/>
      <c r="MAW60" s="153"/>
      <c r="MAX60" s="153"/>
      <c r="MAY60" s="153"/>
      <c r="MAZ60" s="153"/>
      <c r="MBA60" s="153"/>
      <c r="MBB60" s="153"/>
      <c r="MBC60" s="153"/>
      <c r="MBD60" s="153"/>
      <c r="MBE60" s="153"/>
      <c r="MBF60" s="153"/>
      <c r="MBG60" s="153"/>
      <c r="MBH60" s="153"/>
      <c r="MBI60" s="153"/>
      <c r="MBJ60" s="153"/>
      <c r="MBK60" s="153"/>
      <c r="MBL60" s="153"/>
      <c r="MBM60" s="153"/>
      <c r="MBN60" s="153"/>
      <c r="MBO60" s="153"/>
      <c r="MBP60" s="153"/>
      <c r="MBQ60" s="153"/>
      <c r="MBR60" s="153"/>
      <c r="MBS60" s="153"/>
      <c r="MBT60" s="153"/>
      <c r="MBU60" s="153"/>
      <c r="MBV60" s="153"/>
      <c r="MBW60" s="153"/>
      <c r="MBX60" s="153"/>
      <c r="MBY60" s="153"/>
      <c r="MBZ60" s="153"/>
      <c r="MCA60" s="153"/>
      <c r="MCB60" s="153"/>
      <c r="MCC60" s="153"/>
      <c r="MCD60" s="153"/>
      <c r="MCE60" s="153"/>
      <c r="MCF60" s="153"/>
      <c r="MCG60" s="153"/>
      <c r="MCH60" s="153"/>
      <c r="MCI60" s="153"/>
      <c r="MCJ60" s="153"/>
      <c r="MCK60" s="153"/>
      <c r="MCL60" s="153"/>
      <c r="MCM60" s="153"/>
      <c r="MCN60" s="153"/>
      <c r="MCO60" s="153"/>
      <c r="MCP60" s="153"/>
      <c r="MCQ60" s="153"/>
      <c r="MCR60" s="153"/>
      <c r="MCS60" s="153"/>
      <c r="MCT60" s="153"/>
      <c r="MCU60" s="153"/>
      <c r="MCV60" s="153"/>
      <c r="MCW60" s="153"/>
      <c r="MCX60" s="153"/>
      <c r="MCY60" s="153"/>
      <c r="MCZ60" s="153"/>
      <c r="MDA60" s="153"/>
      <c r="MDB60" s="153"/>
      <c r="MDC60" s="153"/>
      <c r="MDD60" s="153"/>
      <c r="MDE60" s="153"/>
      <c r="MDF60" s="153"/>
      <c r="MDG60" s="153"/>
      <c r="MDH60" s="153"/>
      <c r="MDI60" s="153"/>
      <c r="MDJ60" s="153"/>
      <c r="MDK60" s="153"/>
      <c r="MDL60" s="153"/>
      <c r="MDM60" s="153"/>
      <c r="MDN60" s="153"/>
      <c r="MDO60" s="153"/>
      <c r="MDP60" s="153"/>
      <c r="MDQ60" s="153"/>
      <c r="MDR60" s="153"/>
      <c r="MDS60" s="153"/>
      <c r="MDT60" s="153"/>
      <c r="MDU60" s="153"/>
      <c r="MDV60" s="153"/>
      <c r="MDW60" s="153"/>
      <c r="MDX60" s="153"/>
      <c r="MDY60" s="153"/>
      <c r="MDZ60" s="153"/>
      <c r="MEA60" s="153"/>
      <c r="MEB60" s="153"/>
      <c r="MEC60" s="153"/>
      <c r="MED60" s="153"/>
      <c r="MEE60" s="153"/>
      <c r="MEF60" s="153"/>
      <c r="MEG60" s="153"/>
      <c r="MEH60" s="153"/>
      <c r="MEI60" s="153"/>
      <c r="MEJ60" s="153"/>
      <c r="MEK60" s="153"/>
      <c r="MEL60" s="153"/>
      <c r="MEM60" s="153"/>
      <c r="MEN60" s="153"/>
      <c r="MEO60" s="153"/>
      <c r="MEP60" s="153"/>
      <c r="MEQ60" s="153"/>
      <c r="MER60" s="153"/>
      <c r="MES60" s="153"/>
      <c r="MET60" s="153"/>
      <c r="MEU60" s="153"/>
      <c r="MEV60" s="153"/>
      <c r="MEW60" s="153"/>
      <c r="MEX60" s="153"/>
      <c r="MEY60" s="153"/>
      <c r="MEZ60" s="153"/>
      <c r="MFA60" s="153"/>
      <c r="MFB60" s="153"/>
      <c r="MFC60" s="153"/>
      <c r="MFD60" s="153"/>
      <c r="MFE60" s="153"/>
      <c r="MFF60" s="153"/>
      <c r="MFG60" s="153"/>
      <c r="MFH60" s="153"/>
      <c r="MFI60" s="153"/>
      <c r="MFJ60" s="153"/>
      <c r="MFK60" s="153"/>
      <c r="MFL60" s="153"/>
      <c r="MFM60" s="153"/>
      <c r="MFN60" s="153"/>
      <c r="MFO60" s="153"/>
      <c r="MFP60" s="153"/>
      <c r="MFQ60" s="153"/>
      <c r="MFR60" s="153"/>
      <c r="MFS60" s="153"/>
      <c r="MFT60" s="153"/>
      <c r="MFU60" s="153"/>
      <c r="MFV60" s="153"/>
      <c r="MFW60" s="153"/>
      <c r="MFX60" s="153"/>
      <c r="MFY60" s="153"/>
      <c r="MFZ60" s="153"/>
      <c r="MGA60" s="153"/>
      <c r="MGB60" s="153"/>
      <c r="MGC60" s="153"/>
      <c r="MGD60" s="153"/>
      <c r="MGE60" s="153"/>
      <c r="MGF60" s="153"/>
      <c r="MGG60" s="153"/>
      <c r="MGH60" s="153"/>
      <c r="MGI60" s="153"/>
      <c r="MGJ60" s="153"/>
      <c r="MGK60" s="153"/>
      <c r="MGL60" s="153"/>
      <c r="MGM60" s="153"/>
      <c r="MGN60" s="153"/>
      <c r="MGO60" s="153"/>
      <c r="MGP60" s="153"/>
      <c r="MGQ60" s="153"/>
      <c r="MGR60" s="153"/>
      <c r="MGS60" s="153"/>
      <c r="MGT60" s="153"/>
      <c r="MGU60" s="153"/>
      <c r="MGV60" s="153"/>
      <c r="MGW60" s="153"/>
      <c r="MGX60" s="153"/>
      <c r="MGY60" s="153"/>
      <c r="MGZ60" s="153"/>
      <c r="MHA60" s="153"/>
      <c r="MHB60" s="153"/>
      <c r="MHC60" s="153"/>
      <c r="MHD60" s="153"/>
      <c r="MHE60" s="153"/>
      <c r="MHF60" s="153"/>
      <c r="MHG60" s="153"/>
      <c r="MHH60" s="153"/>
      <c r="MHI60" s="153"/>
      <c r="MHJ60" s="153"/>
      <c r="MHK60" s="153"/>
      <c r="MHL60" s="153"/>
      <c r="MHM60" s="153"/>
      <c r="MHN60" s="153"/>
      <c r="MHO60" s="153"/>
      <c r="MHP60" s="153"/>
      <c r="MHQ60" s="153"/>
      <c r="MHR60" s="153"/>
      <c r="MHS60" s="153"/>
      <c r="MHT60" s="153"/>
      <c r="MHU60" s="153"/>
      <c r="MHV60" s="153"/>
      <c r="MHW60" s="153"/>
      <c r="MHX60" s="153"/>
      <c r="MHY60" s="153"/>
      <c r="MHZ60" s="153"/>
      <c r="MIA60" s="153"/>
      <c r="MIB60" s="153"/>
      <c r="MIC60" s="153"/>
      <c r="MID60" s="153"/>
      <c r="MIE60" s="153"/>
      <c r="MIF60" s="153"/>
      <c r="MIG60" s="153"/>
      <c r="MIH60" s="153"/>
      <c r="MII60" s="153"/>
      <c r="MIJ60" s="153"/>
      <c r="MIK60" s="153"/>
      <c r="MIL60" s="153"/>
      <c r="MIM60" s="153"/>
      <c r="MIN60" s="153"/>
      <c r="MIO60" s="153"/>
      <c r="MIP60" s="153"/>
      <c r="MIQ60" s="153"/>
      <c r="MIR60" s="153"/>
      <c r="MIS60" s="153"/>
      <c r="MIT60" s="153"/>
      <c r="MIU60" s="153"/>
      <c r="MIV60" s="153"/>
      <c r="MIW60" s="153"/>
      <c r="MIX60" s="153"/>
      <c r="MIY60" s="153"/>
      <c r="MIZ60" s="153"/>
      <c r="MJA60" s="153"/>
      <c r="MJB60" s="153"/>
      <c r="MJC60" s="153"/>
      <c r="MJD60" s="153"/>
      <c r="MJE60" s="153"/>
      <c r="MJF60" s="153"/>
      <c r="MJG60" s="153"/>
      <c r="MJH60" s="153"/>
      <c r="MJI60" s="153"/>
      <c r="MJJ60" s="153"/>
      <c r="MJK60" s="153"/>
      <c r="MJL60" s="153"/>
      <c r="MJM60" s="153"/>
      <c r="MJN60" s="153"/>
      <c r="MJO60" s="153"/>
      <c r="MJP60" s="153"/>
      <c r="MJQ60" s="153"/>
      <c r="MJR60" s="153"/>
      <c r="MJS60" s="153"/>
      <c r="MJT60" s="153"/>
      <c r="MJU60" s="153"/>
      <c r="MJV60" s="153"/>
      <c r="MJW60" s="153"/>
      <c r="MJX60" s="153"/>
      <c r="MJY60" s="153"/>
      <c r="MJZ60" s="153"/>
      <c r="MKA60" s="153"/>
      <c r="MKB60" s="153"/>
      <c r="MKC60" s="153"/>
      <c r="MKD60" s="153"/>
      <c r="MKE60" s="153"/>
      <c r="MKF60" s="153"/>
      <c r="MKG60" s="153"/>
      <c r="MKH60" s="153"/>
      <c r="MKI60" s="153"/>
      <c r="MKJ60" s="153"/>
      <c r="MKK60" s="153"/>
      <c r="MKL60" s="153"/>
      <c r="MKM60" s="153"/>
      <c r="MKN60" s="153"/>
      <c r="MKO60" s="153"/>
      <c r="MKP60" s="153"/>
      <c r="MKQ60" s="153"/>
      <c r="MKR60" s="153"/>
      <c r="MKS60" s="153"/>
      <c r="MKT60" s="153"/>
      <c r="MKU60" s="153"/>
      <c r="MKV60" s="153"/>
      <c r="MKW60" s="153"/>
      <c r="MKX60" s="153"/>
      <c r="MKY60" s="153"/>
      <c r="MKZ60" s="153"/>
      <c r="MLA60" s="153"/>
      <c r="MLB60" s="153"/>
      <c r="MLC60" s="153"/>
      <c r="MLD60" s="153"/>
      <c r="MLE60" s="153"/>
      <c r="MLF60" s="153"/>
      <c r="MLG60" s="153"/>
      <c r="MLH60" s="153"/>
      <c r="MLI60" s="153"/>
      <c r="MLJ60" s="153"/>
      <c r="MLK60" s="153"/>
      <c r="MLL60" s="153"/>
      <c r="MLM60" s="153"/>
      <c r="MLN60" s="153"/>
      <c r="MLO60" s="153"/>
      <c r="MLP60" s="153"/>
      <c r="MLQ60" s="153"/>
      <c r="MLR60" s="153"/>
      <c r="MLS60" s="153"/>
      <c r="MLT60" s="153"/>
      <c r="MLU60" s="153"/>
      <c r="MLV60" s="153"/>
      <c r="MLW60" s="153"/>
      <c r="MLX60" s="153"/>
      <c r="MLY60" s="153"/>
      <c r="MLZ60" s="153"/>
      <c r="MMA60" s="153"/>
      <c r="MMB60" s="153"/>
      <c r="MMC60" s="153"/>
      <c r="MMD60" s="153"/>
      <c r="MME60" s="153"/>
      <c r="MMF60" s="153"/>
      <c r="MMG60" s="153"/>
      <c r="MMH60" s="153"/>
      <c r="MMI60" s="153"/>
      <c r="MMJ60" s="153"/>
      <c r="MMK60" s="153"/>
      <c r="MML60" s="153"/>
      <c r="MMM60" s="153"/>
      <c r="MMN60" s="153"/>
      <c r="MMO60" s="153"/>
      <c r="MMP60" s="153"/>
      <c r="MMQ60" s="153"/>
      <c r="MMR60" s="153"/>
      <c r="MMS60" s="153"/>
      <c r="MMT60" s="153"/>
      <c r="MMU60" s="153"/>
      <c r="MMV60" s="153"/>
      <c r="MMW60" s="153"/>
      <c r="MMX60" s="153"/>
      <c r="MMY60" s="153"/>
      <c r="MMZ60" s="153"/>
      <c r="MNA60" s="153"/>
      <c r="MNB60" s="153"/>
      <c r="MNC60" s="153"/>
      <c r="MND60" s="153"/>
      <c r="MNE60" s="153"/>
      <c r="MNF60" s="153"/>
      <c r="MNG60" s="153"/>
      <c r="MNH60" s="153"/>
      <c r="MNI60" s="153"/>
      <c r="MNJ60" s="153"/>
      <c r="MNK60" s="153"/>
      <c r="MNL60" s="153"/>
      <c r="MNM60" s="153"/>
      <c r="MNN60" s="153"/>
      <c r="MNO60" s="153"/>
      <c r="MNP60" s="153"/>
      <c r="MNQ60" s="153"/>
      <c r="MNR60" s="153"/>
      <c r="MNS60" s="153"/>
      <c r="MNT60" s="153"/>
      <c r="MNU60" s="153"/>
      <c r="MNV60" s="153"/>
      <c r="MNW60" s="153"/>
      <c r="MNX60" s="153"/>
      <c r="MNY60" s="153"/>
      <c r="MNZ60" s="153"/>
      <c r="MOA60" s="153"/>
      <c r="MOB60" s="153"/>
      <c r="MOC60" s="153"/>
      <c r="MOD60" s="153"/>
      <c r="MOE60" s="153"/>
      <c r="MOF60" s="153"/>
      <c r="MOG60" s="153"/>
      <c r="MOH60" s="153"/>
      <c r="MOI60" s="153"/>
      <c r="MOJ60" s="153"/>
      <c r="MOK60" s="153"/>
      <c r="MOL60" s="153"/>
      <c r="MOM60" s="153"/>
      <c r="MON60" s="153"/>
      <c r="MOO60" s="153"/>
      <c r="MOP60" s="153"/>
      <c r="MOQ60" s="153"/>
      <c r="MOR60" s="153"/>
      <c r="MOS60" s="153"/>
      <c r="MOT60" s="153"/>
      <c r="MOU60" s="153"/>
      <c r="MOV60" s="153"/>
      <c r="MOW60" s="153"/>
      <c r="MOX60" s="153"/>
      <c r="MOY60" s="153"/>
      <c r="MOZ60" s="153"/>
      <c r="MPA60" s="153"/>
      <c r="MPB60" s="153"/>
      <c r="MPC60" s="153"/>
      <c r="MPD60" s="153"/>
      <c r="MPE60" s="153"/>
      <c r="MPF60" s="153"/>
      <c r="MPG60" s="153"/>
      <c r="MPH60" s="153"/>
      <c r="MPI60" s="153"/>
      <c r="MPJ60" s="153"/>
      <c r="MPK60" s="153"/>
      <c r="MPL60" s="153"/>
      <c r="MPM60" s="153"/>
      <c r="MPN60" s="153"/>
      <c r="MPO60" s="153"/>
      <c r="MPP60" s="153"/>
      <c r="MPQ60" s="153"/>
      <c r="MPR60" s="153"/>
      <c r="MPS60" s="153"/>
      <c r="MPT60" s="153"/>
      <c r="MPU60" s="153"/>
      <c r="MPV60" s="153"/>
      <c r="MPW60" s="153"/>
      <c r="MPX60" s="153"/>
      <c r="MPY60" s="153"/>
      <c r="MPZ60" s="153"/>
      <c r="MQA60" s="153"/>
      <c r="MQB60" s="153"/>
      <c r="MQC60" s="153"/>
      <c r="MQD60" s="153"/>
      <c r="MQE60" s="153"/>
      <c r="MQF60" s="153"/>
      <c r="MQG60" s="153"/>
      <c r="MQH60" s="153"/>
      <c r="MQI60" s="153"/>
      <c r="MQJ60" s="153"/>
      <c r="MQK60" s="153"/>
      <c r="MQL60" s="153"/>
      <c r="MQM60" s="153"/>
      <c r="MQN60" s="153"/>
      <c r="MQO60" s="153"/>
      <c r="MQP60" s="153"/>
      <c r="MQQ60" s="153"/>
      <c r="MQR60" s="153"/>
      <c r="MQS60" s="153"/>
      <c r="MQT60" s="153"/>
      <c r="MQU60" s="153"/>
      <c r="MQV60" s="153"/>
      <c r="MQW60" s="153"/>
      <c r="MQX60" s="153"/>
      <c r="MQY60" s="153"/>
      <c r="MQZ60" s="153"/>
      <c r="MRA60" s="153"/>
      <c r="MRB60" s="153"/>
      <c r="MRC60" s="153"/>
      <c r="MRD60" s="153"/>
      <c r="MRE60" s="153"/>
      <c r="MRF60" s="153"/>
      <c r="MRG60" s="153"/>
      <c r="MRH60" s="153"/>
      <c r="MRI60" s="153"/>
      <c r="MRJ60" s="153"/>
      <c r="MRK60" s="153"/>
      <c r="MRL60" s="153"/>
      <c r="MRM60" s="153"/>
      <c r="MRN60" s="153"/>
      <c r="MRO60" s="153"/>
      <c r="MRP60" s="153"/>
      <c r="MRQ60" s="153"/>
      <c r="MRR60" s="153"/>
      <c r="MRS60" s="153"/>
      <c r="MRT60" s="153"/>
      <c r="MRU60" s="153"/>
      <c r="MRV60" s="153"/>
      <c r="MRW60" s="153"/>
      <c r="MRX60" s="153"/>
      <c r="MRY60" s="153"/>
      <c r="MRZ60" s="153"/>
      <c r="MSA60" s="153"/>
      <c r="MSB60" s="153"/>
      <c r="MSC60" s="153"/>
      <c r="MSD60" s="153"/>
      <c r="MSE60" s="153"/>
      <c r="MSF60" s="153"/>
      <c r="MSG60" s="153"/>
      <c r="MSH60" s="153"/>
      <c r="MSI60" s="153"/>
      <c r="MSJ60" s="153"/>
      <c r="MSK60" s="153"/>
      <c r="MSL60" s="153"/>
      <c r="MSM60" s="153"/>
      <c r="MSN60" s="153"/>
      <c r="MSO60" s="153"/>
      <c r="MSP60" s="153"/>
      <c r="MSQ60" s="153"/>
      <c r="MSR60" s="153"/>
      <c r="MSS60" s="153"/>
      <c r="MST60" s="153"/>
      <c r="MSU60" s="153"/>
      <c r="MSV60" s="153"/>
      <c r="MSW60" s="153"/>
      <c r="MSX60" s="153"/>
      <c r="MSY60" s="153"/>
      <c r="MSZ60" s="153"/>
      <c r="MTA60" s="153"/>
      <c r="MTB60" s="153"/>
      <c r="MTC60" s="153"/>
      <c r="MTD60" s="153"/>
      <c r="MTE60" s="153"/>
      <c r="MTF60" s="153"/>
      <c r="MTG60" s="153"/>
      <c r="MTH60" s="153"/>
      <c r="MTI60" s="153"/>
      <c r="MTJ60" s="153"/>
      <c r="MTK60" s="153"/>
      <c r="MTL60" s="153"/>
      <c r="MTM60" s="153"/>
      <c r="MTN60" s="153"/>
      <c r="MTO60" s="153"/>
      <c r="MTP60" s="153"/>
      <c r="MTQ60" s="153"/>
      <c r="MTR60" s="153"/>
      <c r="MTS60" s="153"/>
      <c r="MTT60" s="153"/>
      <c r="MTU60" s="153"/>
      <c r="MTV60" s="153"/>
      <c r="MTW60" s="153"/>
      <c r="MTX60" s="153"/>
      <c r="MTY60" s="153"/>
      <c r="MTZ60" s="153"/>
      <c r="MUA60" s="153"/>
      <c r="MUB60" s="153"/>
      <c r="MUC60" s="153"/>
      <c r="MUD60" s="153"/>
      <c r="MUE60" s="153"/>
      <c r="MUF60" s="153"/>
      <c r="MUG60" s="153"/>
      <c r="MUH60" s="153"/>
      <c r="MUI60" s="153"/>
      <c r="MUJ60" s="153"/>
      <c r="MUK60" s="153"/>
      <c r="MUL60" s="153"/>
      <c r="MUM60" s="153"/>
      <c r="MUN60" s="153"/>
      <c r="MUO60" s="153"/>
      <c r="MUP60" s="153"/>
      <c r="MUQ60" s="153"/>
      <c r="MUR60" s="153"/>
      <c r="MUS60" s="153"/>
      <c r="MUT60" s="153"/>
      <c r="MUU60" s="153"/>
      <c r="MUV60" s="153"/>
      <c r="MUW60" s="153"/>
      <c r="MUX60" s="153"/>
      <c r="MUY60" s="153"/>
      <c r="MUZ60" s="153"/>
      <c r="MVA60" s="153"/>
      <c r="MVB60" s="153"/>
      <c r="MVC60" s="153"/>
      <c r="MVD60" s="153"/>
      <c r="MVE60" s="153"/>
      <c r="MVF60" s="153"/>
      <c r="MVG60" s="153"/>
      <c r="MVH60" s="153"/>
      <c r="MVI60" s="153"/>
      <c r="MVJ60" s="153"/>
      <c r="MVK60" s="153"/>
      <c r="MVL60" s="153"/>
      <c r="MVM60" s="153"/>
      <c r="MVN60" s="153"/>
      <c r="MVO60" s="153"/>
      <c r="MVP60" s="153"/>
      <c r="MVQ60" s="153"/>
      <c r="MVR60" s="153"/>
      <c r="MVS60" s="153"/>
      <c r="MVT60" s="153"/>
      <c r="MVU60" s="153"/>
      <c r="MVV60" s="153"/>
      <c r="MVW60" s="153"/>
      <c r="MVX60" s="153"/>
      <c r="MVY60" s="153"/>
      <c r="MVZ60" s="153"/>
      <c r="MWA60" s="153"/>
      <c r="MWB60" s="153"/>
      <c r="MWC60" s="153"/>
      <c r="MWD60" s="153"/>
      <c r="MWE60" s="153"/>
      <c r="MWF60" s="153"/>
      <c r="MWG60" s="153"/>
      <c r="MWH60" s="153"/>
      <c r="MWI60" s="153"/>
      <c r="MWJ60" s="153"/>
      <c r="MWK60" s="153"/>
      <c r="MWL60" s="153"/>
      <c r="MWM60" s="153"/>
      <c r="MWN60" s="153"/>
      <c r="MWO60" s="153"/>
      <c r="MWP60" s="153"/>
      <c r="MWQ60" s="153"/>
      <c r="MWR60" s="153"/>
      <c r="MWS60" s="153"/>
      <c r="MWT60" s="153"/>
      <c r="MWU60" s="153"/>
      <c r="MWV60" s="153"/>
      <c r="MWW60" s="153"/>
      <c r="MWX60" s="153"/>
      <c r="MWY60" s="153"/>
      <c r="MWZ60" s="153"/>
      <c r="MXA60" s="153"/>
      <c r="MXB60" s="153"/>
      <c r="MXC60" s="153"/>
      <c r="MXD60" s="153"/>
      <c r="MXE60" s="153"/>
      <c r="MXF60" s="153"/>
      <c r="MXG60" s="153"/>
      <c r="MXH60" s="153"/>
      <c r="MXI60" s="153"/>
      <c r="MXJ60" s="153"/>
      <c r="MXK60" s="153"/>
      <c r="MXL60" s="153"/>
      <c r="MXM60" s="153"/>
      <c r="MXN60" s="153"/>
      <c r="MXO60" s="153"/>
      <c r="MXP60" s="153"/>
      <c r="MXQ60" s="153"/>
      <c r="MXR60" s="153"/>
      <c r="MXS60" s="153"/>
      <c r="MXT60" s="153"/>
      <c r="MXU60" s="153"/>
      <c r="MXV60" s="153"/>
      <c r="MXW60" s="153"/>
      <c r="MXX60" s="153"/>
      <c r="MXY60" s="153"/>
      <c r="MXZ60" s="153"/>
      <c r="MYA60" s="153"/>
      <c r="MYB60" s="153"/>
      <c r="MYC60" s="153"/>
      <c r="MYD60" s="153"/>
      <c r="MYE60" s="153"/>
      <c r="MYF60" s="153"/>
      <c r="MYG60" s="153"/>
      <c r="MYH60" s="153"/>
      <c r="MYI60" s="153"/>
      <c r="MYJ60" s="153"/>
      <c r="MYK60" s="153"/>
      <c r="MYL60" s="153"/>
      <c r="MYM60" s="153"/>
      <c r="MYN60" s="153"/>
      <c r="MYO60" s="153"/>
      <c r="MYP60" s="153"/>
      <c r="MYQ60" s="153"/>
      <c r="MYR60" s="153"/>
      <c r="MYS60" s="153"/>
      <c r="MYT60" s="153"/>
      <c r="MYU60" s="153"/>
      <c r="MYV60" s="153"/>
      <c r="MYW60" s="153"/>
      <c r="MYX60" s="153"/>
      <c r="MYY60" s="153"/>
      <c r="MYZ60" s="153"/>
      <c r="MZA60" s="153"/>
      <c r="MZB60" s="153"/>
      <c r="MZC60" s="153"/>
      <c r="MZD60" s="153"/>
      <c r="MZE60" s="153"/>
      <c r="MZF60" s="153"/>
      <c r="MZG60" s="153"/>
      <c r="MZH60" s="153"/>
      <c r="MZI60" s="153"/>
      <c r="MZJ60" s="153"/>
      <c r="MZK60" s="153"/>
      <c r="MZL60" s="153"/>
      <c r="MZM60" s="153"/>
      <c r="MZN60" s="153"/>
      <c r="MZO60" s="153"/>
      <c r="MZP60" s="153"/>
      <c r="MZQ60" s="153"/>
      <c r="MZR60" s="153"/>
      <c r="MZS60" s="153"/>
      <c r="MZT60" s="153"/>
      <c r="MZU60" s="153"/>
      <c r="MZV60" s="153"/>
      <c r="MZW60" s="153"/>
      <c r="MZX60" s="153"/>
      <c r="MZY60" s="153"/>
      <c r="MZZ60" s="153"/>
      <c r="NAA60" s="153"/>
      <c r="NAB60" s="153"/>
      <c r="NAC60" s="153"/>
      <c r="NAD60" s="153"/>
      <c r="NAE60" s="153"/>
      <c r="NAF60" s="153"/>
      <c r="NAG60" s="153"/>
      <c r="NAH60" s="153"/>
      <c r="NAI60" s="153"/>
      <c r="NAJ60" s="153"/>
      <c r="NAK60" s="153"/>
      <c r="NAL60" s="153"/>
      <c r="NAM60" s="153"/>
      <c r="NAN60" s="153"/>
      <c r="NAO60" s="153"/>
      <c r="NAP60" s="153"/>
      <c r="NAQ60" s="153"/>
      <c r="NAR60" s="153"/>
      <c r="NAS60" s="153"/>
      <c r="NAT60" s="153"/>
      <c r="NAU60" s="153"/>
      <c r="NAV60" s="153"/>
      <c r="NAW60" s="153"/>
      <c r="NAX60" s="153"/>
      <c r="NAY60" s="153"/>
      <c r="NAZ60" s="153"/>
      <c r="NBA60" s="153"/>
      <c r="NBB60" s="153"/>
      <c r="NBC60" s="153"/>
      <c r="NBD60" s="153"/>
      <c r="NBE60" s="153"/>
      <c r="NBF60" s="153"/>
      <c r="NBG60" s="153"/>
      <c r="NBH60" s="153"/>
      <c r="NBI60" s="153"/>
      <c r="NBJ60" s="153"/>
      <c r="NBK60" s="153"/>
      <c r="NBL60" s="153"/>
      <c r="NBM60" s="153"/>
      <c r="NBN60" s="153"/>
      <c r="NBO60" s="153"/>
      <c r="NBP60" s="153"/>
      <c r="NBQ60" s="153"/>
      <c r="NBR60" s="153"/>
      <c r="NBS60" s="153"/>
      <c r="NBT60" s="153"/>
      <c r="NBU60" s="153"/>
      <c r="NBV60" s="153"/>
      <c r="NBW60" s="153"/>
      <c r="NBX60" s="153"/>
      <c r="NBY60" s="153"/>
      <c r="NBZ60" s="153"/>
      <c r="NCA60" s="153"/>
      <c r="NCB60" s="153"/>
      <c r="NCC60" s="153"/>
      <c r="NCD60" s="153"/>
      <c r="NCE60" s="153"/>
      <c r="NCF60" s="153"/>
      <c r="NCG60" s="153"/>
      <c r="NCH60" s="153"/>
      <c r="NCI60" s="153"/>
      <c r="NCJ60" s="153"/>
      <c r="NCK60" s="153"/>
      <c r="NCL60" s="153"/>
      <c r="NCM60" s="153"/>
      <c r="NCN60" s="153"/>
      <c r="NCO60" s="153"/>
      <c r="NCP60" s="153"/>
      <c r="NCQ60" s="153"/>
      <c r="NCR60" s="153"/>
      <c r="NCS60" s="153"/>
      <c r="NCT60" s="153"/>
      <c r="NCU60" s="153"/>
      <c r="NCV60" s="153"/>
      <c r="NCW60" s="153"/>
      <c r="NCX60" s="153"/>
      <c r="NCY60" s="153"/>
      <c r="NCZ60" s="153"/>
      <c r="NDA60" s="153"/>
      <c r="NDB60" s="153"/>
      <c r="NDC60" s="153"/>
      <c r="NDD60" s="153"/>
      <c r="NDE60" s="153"/>
      <c r="NDF60" s="153"/>
      <c r="NDG60" s="153"/>
      <c r="NDH60" s="153"/>
      <c r="NDI60" s="153"/>
      <c r="NDJ60" s="153"/>
      <c r="NDK60" s="153"/>
      <c r="NDL60" s="153"/>
      <c r="NDM60" s="153"/>
      <c r="NDN60" s="153"/>
      <c r="NDO60" s="153"/>
      <c r="NDP60" s="153"/>
      <c r="NDQ60" s="153"/>
      <c r="NDR60" s="153"/>
      <c r="NDS60" s="153"/>
      <c r="NDT60" s="153"/>
      <c r="NDU60" s="153"/>
      <c r="NDV60" s="153"/>
      <c r="NDW60" s="153"/>
      <c r="NDX60" s="153"/>
      <c r="NDY60" s="153"/>
      <c r="NDZ60" s="153"/>
      <c r="NEA60" s="153"/>
      <c r="NEB60" s="153"/>
      <c r="NEC60" s="153"/>
      <c r="NED60" s="153"/>
      <c r="NEE60" s="153"/>
      <c r="NEF60" s="153"/>
      <c r="NEG60" s="153"/>
      <c r="NEH60" s="153"/>
      <c r="NEI60" s="153"/>
      <c r="NEJ60" s="153"/>
      <c r="NEK60" s="153"/>
      <c r="NEL60" s="153"/>
      <c r="NEM60" s="153"/>
      <c r="NEN60" s="153"/>
      <c r="NEO60" s="153"/>
      <c r="NEP60" s="153"/>
      <c r="NEQ60" s="153"/>
      <c r="NER60" s="153"/>
      <c r="NES60" s="153"/>
      <c r="NET60" s="153"/>
      <c r="NEU60" s="153"/>
      <c r="NEV60" s="153"/>
      <c r="NEW60" s="153"/>
      <c r="NEX60" s="153"/>
      <c r="NEY60" s="153"/>
      <c r="NEZ60" s="153"/>
      <c r="NFA60" s="153"/>
      <c r="NFB60" s="153"/>
      <c r="NFC60" s="153"/>
      <c r="NFD60" s="153"/>
      <c r="NFE60" s="153"/>
      <c r="NFF60" s="153"/>
      <c r="NFG60" s="153"/>
      <c r="NFH60" s="153"/>
      <c r="NFI60" s="153"/>
      <c r="NFJ60" s="153"/>
      <c r="NFK60" s="153"/>
      <c r="NFL60" s="153"/>
      <c r="NFM60" s="153"/>
      <c r="NFN60" s="153"/>
      <c r="NFO60" s="153"/>
      <c r="NFP60" s="153"/>
      <c r="NFQ60" s="153"/>
      <c r="NFR60" s="153"/>
      <c r="NFS60" s="153"/>
      <c r="NFT60" s="153"/>
      <c r="NFU60" s="153"/>
      <c r="NFV60" s="153"/>
      <c r="NFW60" s="153"/>
      <c r="NFX60" s="153"/>
      <c r="NFY60" s="153"/>
      <c r="NFZ60" s="153"/>
      <c r="NGA60" s="153"/>
      <c r="NGB60" s="153"/>
      <c r="NGC60" s="153"/>
      <c r="NGD60" s="153"/>
      <c r="NGE60" s="153"/>
      <c r="NGF60" s="153"/>
      <c r="NGG60" s="153"/>
      <c r="NGH60" s="153"/>
      <c r="NGI60" s="153"/>
      <c r="NGJ60" s="153"/>
      <c r="NGK60" s="153"/>
      <c r="NGL60" s="153"/>
      <c r="NGM60" s="153"/>
      <c r="NGN60" s="153"/>
      <c r="NGO60" s="153"/>
      <c r="NGP60" s="153"/>
      <c r="NGQ60" s="153"/>
      <c r="NGR60" s="153"/>
      <c r="NGS60" s="153"/>
      <c r="NGT60" s="153"/>
      <c r="NGU60" s="153"/>
      <c r="NGV60" s="153"/>
      <c r="NGW60" s="153"/>
      <c r="NGX60" s="153"/>
      <c r="NGY60" s="153"/>
      <c r="NGZ60" s="153"/>
      <c r="NHA60" s="153"/>
      <c r="NHB60" s="153"/>
      <c r="NHC60" s="153"/>
      <c r="NHD60" s="153"/>
      <c r="NHE60" s="153"/>
      <c r="NHF60" s="153"/>
      <c r="NHG60" s="153"/>
      <c r="NHH60" s="153"/>
      <c r="NHI60" s="153"/>
      <c r="NHJ60" s="153"/>
      <c r="NHK60" s="153"/>
      <c r="NHL60" s="153"/>
      <c r="NHM60" s="153"/>
      <c r="NHN60" s="153"/>
      <c r="NHO60" s="153"/>
      <c r="NHP60" s="153"/>
      <c r="NHQ60" s="153"/>
      <c r="NHR60" s="153"/>
      <c r="NHS60" s="153"/>
      <c r="NHT60" s="153"/>
      <c r="NHU60" s="153"/>
      <c r="NHV60" s="153"/>
      <c r="NHW60" s="153"/>
      <c r="NHX60" s="153"/>
      <c r="NHY60" s="153"/>
      <c r="NHZ60" s="153"/>
      <c r="NIA60" s="153"/>
      <c r="NIB60" s="153"/>
      <c r="NIC60" s="153"/>
      <c r="NID60" s="153"/>
      <c r="NIE60" s="153"/>
      <c r="NIF60" s="153"/>
      <c r="NIG60" s="153"/>
      <c r="NIH60" s="153"/>
      <c r="NII60" s="153"/>
      <c r="NIJ60" s="153"/>
      <c r="NIK60" s="153"/>
      <c r="NIL60" s="153"/>
      <c r="NIM60" s="153"/>
      <c r="NIN60" s="153"/>
      <c r="NIO60" s="153"/>
      <c r="NIP60" s="153"/>
      <c r="NIQ60" s="153"/>
      <c r="NIR60" s="153"/>
      <c r="NIS60" s="153"/>
      <c r="NIT60" s="153"/>
      <c r="NIU60" s="153"/>
      <c r="NIV60" s="153"/>
      <c r="NIW60" s="153"/>
      <c r="NIX60" s="153"/>
      <c r="NIY60" s="153"/>
      <c r="NIZ60" s="153"/>
      <c r="NJA60" s="153"/>
      <c r="NJB60" s="153"/>
      <c r="NJC60" s="153"/>
      <c r="NJD60" s="153"/>
      <c r="NJE60" s="153"/>
      <c r="NJF60" s="153"/>
      <c r="NJG60" s="153"/>
      <c r="NJH60" s="153"/>
      <c r="NJI60" s="153"/>
      <c r="NJJ60" s="153"/>
      <c r="NJK60" s="153"/>
      <c r="NJL60" s="153"/>
      <c r="NJM60" s="153"/>
      <c r="NJN60" s="153"/>
      <c r="NJO60" s="153"/>
      <c r="NJP60" s="153"/>
      <c r="NJQ60" s="153"/>
      <c r="NJR60" s="153"/>
      <c r="NJS60" s="153"/>
      <c r="NJT60" s="153"/>
      <c r="NJU60" s="153"/>
      <c r="NJV60" s="153"/>
      <c r="NJW60" s="153"/>
      <c r="NJX60" s="153"/>
      <c r="NJY60" s="153"/>
      <c r="NJZ60" s="153"/>
      <c r="NKA60" s="153"/>
      <c r="NKB60" s="153"/>
      <c r="NKC60" s="153"/>
      <c r="NKD60" s="153"/>
      <c r="NKE60" s="153"/>
      <c r="NKF60" s="153"/>
      <c r="NKG60" s="153"/>
      <c r="NKH60" s="153"/>
      <c r="NKI60" s="153"/>
      <c r="NKJ60" s="153"/>
      <c r="NKK60" s="153"/>
      <c r="NKL60" s="153"/>
      <c r="NKM60" s="153"/>
      <c r="NKN60" s="153"/>
      <c r="NKO60" s="153"/>
      <c r="NKP60" s="153"/>
      <c r="NKQ60" s="153"/>
      <c r="NKR60" s="153"/>
      <c r="NKS60" s="153"/>
      <c r="NKT60" s="153"/>
      <c r="NKU60" s="153"/>
      <c r="NKV60" s="153"/>
      <c r="NKW60" s="153"/>
      <c r="NKX60" s="153"/>
      <c r="NKY60" s="153"/>
      <c r="NKZ60" s="153"/>
      <c r="NLA60" s="153"/>
      <c r="NLB60" s="153"/>
      <c r="NLC60" s="153"/>
      <c r="NLD60" s="153"/>
      <c r="NLE60" s="153"/>
      <c r="NLF60" s="153"/>
      <c r="NLG60" s="153"/>
      <c r="NLH60" s="153"/>
      <c r="NLI60" s="153"/>
      <c r="NLJ60" s="153"/>
      <c r="NLK60" s="153"/>
      <c r="NLL60" s="153"/>
      <c r="NLM60" s="153"/>
      <c r="NLN60" s="153"/>
      <c r="NLO60" s="153"/>
      <c r="NLP60" s="153"/>
      <c r="NLQ60" s="153"/>
      <c r="NLR60" s="153"/>
      <c r="NLS60" s="153"/>
      <c r="NLT60" s="153"/>
      <c r="NLU60" s="153"/>
      <c r="NLV60" s="153"/>
      <c r="NLW60" s="153"/>
      <c r="NLX60" s="153"/>
      <c r="NLY60" s="153"/>
      <c r="NLZ60" s="153"/>
      <c r="NMA60" s="153"/>
      <c r="NMB60" s="153"/>
      <c r="NMC60" s="153"/>
      <c r="NMD60" s="153"/>
      <c r="NME60" s="153"/>
      <c r="NMF60" s="153"/>
      <c r="NMG60" s="153"/>
      <c r="NMH60" s="153"/>
      <c r="NMI60" s="153"/>
      <c r="NMJ60" s="153"/>
      <c r="NMK60" s="153"/>
      <c r="NML60" s="153"/>
      <c r="NMM60" s="153"/>
      <c r="NMN60" s="153"/>
      <c r="NMO60" s="153"/>
      <c r="NMP60" s="153"/>
      <c r="NMQ60" s="153"/>
      <c r="NMR60" s="153"/>
      <c r="NMS60" s="153"/>
      <c r="NMT60" s="153"/>
      <c r="NMU60" s="153"/>
      <c r="NMV60" s="153"/>
      <c r="NMW60" s="153"/>
      <c r="NMX60" s="153"/>
      <c r="NMY60" s="153"/>
      <c r="NMZ60" s="153"/>
      <c r="NNA60" s="153"/>
      <c r="NNB60" s="153"/>
      <c r="NNC60" s="153"/>
      <c r="NND60" s="153"/>
      <c r="NNE60" s="153"/>
      <c r="NNF60" s="153"/>
      <c r="NNG60" s="153"/>
      <c r="NNH60" s="153"/>
      <c r="NNI60" s="153"/>
      <c r="NNJ60" s="153"/>
      <c r="NNK60" s="153"/>
      <c r="NNL60" s="153"/>
      <c r="NNM60" s="153"/>
      <c r="NNN60" s="153"/>
      <c r="NNO60" s="153"/>
      <c r="NNP60" s="153"/>
      <c r="NNQ60" s="153"/>
      <c r="NNR60" s="153"/>
      <c r="NNS60" s="153"/>
      <c r="NNT60" s="153"/>
      <c r="NNU60" s="153"/>
      <c r="NNV60" s="153"/>
      <c r="NNW60" s="153"/>
      <c r="NNX60" s="153"/>
      <c r="NNY60" s="153"/>
      <c r="NNZ60" s="153"/>
      <c r="NOA60" s="153"/>
      <c r="NOB60" s="153"/>
      <c r="NOC60" s="153"/>
      <c r="NOD60" s="153"/>
      <c r="NOE60" s="153"/>
      <c r="NOF60" s="153"/>
      <c r="NOG60" s="153"/>
      <c r="NOH60" s="153"/>
      <c r="NOI60" s="153"/>
      <c r="NOJ60" s="153"/>
      <c r="NOK60" s="153"/>
      <c r="NOL60" s="153"/>
      <c r="NOM60" s="153"/>
      <c r="NON60" s="153"/>
      <c r="NOO60" s="153"/>
      <c r="NOP60" s="153"/>
      <c r="NOQ60" s="153"/>
      <c r="NOR60" s="153"/>
      <c r="NOS60" s="153"/>
      <c r="NOT60" s="153"/>
      <c r="NOU60" s="153"/>
      <c r="NOV60" s="153"/>
      <c r="NOW60" s="153"/>
      <c r="NOX60" s="153"/>
      <c r="NOY60" s="153"/>
      <c r="NOZ60" s="153"/>
      <c r="NPA60" s="153"/>
      <c r="NPB60" s="153"/>
      <c r="NPC60" s="153"/>
      <c r="NPD60" s="153"/>
      <c r="NPE60" s="153"/>
      <c r="NPF60" s="153"/>
      <c r="NPG60" s="153"/>
      <c r="NPH60" s="153"/>
      <c r="NPI60" s="153"/>
      <c r="NPJ60" s="153"/>
      <c r="NPK60" s="153"/>
      <c r="NPL60" s="153"/>
      <c r="NPM60" s="153"/>
      <c r="NPN60" s="153"/>
      <c r="NPO60" s="153"/>
      <c r="NPP60" s="153"/>
      <c r="NPQ60" s="153"/>
      <c r="NPR60" s="153"/>
      <c r="NPS60" s="153"/>
      <c r="NPT60" s="153"/>
      <c r="NPU60" s="153"/>
      <c r="NPV60" s="153"/>
      <c r="NPW60" s="153"/>
      <c r="NPX60" s="153"/>
      <c r="NPY60" s="153"/>
      <c r="NPZ60" s="153"/>
      <c r="NQA60" s="153"/>
      <c r="NQB60" s="153"/>
      <c r="NQC60" s="153"/>
      <c r="NQD60" s="153"/>
      <c r="NQE60" s="153"/>
      <c r="NQF60" s="153"/>
      <c r="NQG60" s="153"/>
      <c r="NQH60" s="153"/>
      <c r="NQI60" s="153"/>
      <c r="NQJ60" s="153"/>
      <c r="NQK60" s="153"/>
      <c r="NQL60" s="153"/>
      <c r="NQM60" s="153"/>
      <c r="NQN60" s="153"/>
      <c r="NQO60" s="153"/>
      <c r="NQP60" s="153"/>
      <c r="NQQ60" s="153"/>
      <c r="NQR60" s="153"/>
      <c r="NQS60" s="153"/>
      <c r="NQT60" s="153"/>
      <c r="NQU60" s="153"/>
      <c r="NQV60" s="153"/>
      <c r="NQW60" s="153"/>
      <c r="NQX60" s="153"/>
      <c r="NQY60" s="153"/>
      <c r="NQZ60" s="153"/>
      <c r="NRA60" s="153"/>
      <c r="NRB60" s="153"/>
      <c r="NRC60" s="153"/>
      <c r="NRD60" s="153"/>
      <c r="NRE60" s="153"/>
      <c r="NRF60" s="153"/>
      <c r="NRG60" s="153"/>
      <c r="NRH60" s="153"/>
      <c r="NRI60" s="153"/>
      <c r="NRJ60" s="153"/>
      <c r="NRK60" s="153"/>
      <c r="NRL60" s="153"/>
      <c r="NRM60" s="153"/>
      <c r="NRN60" s="153"/>
      <c r="NRO60" s="153"/>
      <c r="NRP60" s="153"/>
      <c r="NRQ60" s="153"/>
      <c r="NRR60" s="153"/>
      <c r="NRS60" s="153"/>
      <c r="NRT60" s="153"/>
      <c r="NRU60" s="153"/>
      <c r="NRV60" s="153"/>
      <c r="NRW60" s="153"/>
      <c r="NRX60" s="153"/>
      <c r="NRY60" s="153"/>
      <c r="NRZ60" s="153"/>
      <c r="NSA60" s="153"/>
      <c r="NSB60" s="153"/>
      <c r="NSC60" s="153"/>
      <c r="NSD60" s="153"/>
      <c r="NSE60" s="153"/>
      <c r="NSF60" s="153"/>
      <c r="NSG60" s="153"/>
      <c r="NSH60" s="153"/>
      <c r="NSI60" s="153"/>
      <c r="NSJ60" s="153"/>
      <c r="NSK60" s="153"/>
      <c r="NSL60" s="153"/>
      <c r="NSM60" s="153"/>
      <c r="NSN60" s="153"/>
      <c r="NSO60" s="153"/>
      <c r="NSP60" s="153"/>
      <c r="NSQ60" s="153"/>
      <c r="NSR60" s="153"/>
      <c r="NSS60" s="153"/>
      <c r="NST60" s="153"/>
      <c r="NSU60" s="153"/>
      <c r="NSV60" s="153"/>
      <c r="NSW60" s="153"/>
      <c r="NSX60" s="153"/>
      <c r="NSY60" s="153"/>
      <c r="NSZ60" s="153"/>
      <c r="NTA60" s="153"/>
      <c r="NTB60" s="153"/>
      <c r="NTC60" s="153"/>
      <c r="NTD60" s="153"/>
      <c r="NTE60" s="153"/>
      <c r="NTF60" s="153"/>
      <c r="NTG60" s="153"/>
      <c r="NTH60" s="153"/>
      <c r="NTI60" s="153"/>
      <c r="NTJ60" s="153"/>
      <c r="NTK60" s="153"/>
      <c r="NTL60" s="153"/>
      <c r="NTM60" s="153"/>
      <c r="NTN60" s="153"/>
      <c r="NTO60" s="153"/>
      <c r="NTP60" s="153"/>
      <c r="NTQ60" s="153"/>
      <c r="NTR60" s="153"/>
      <c r="NTS60" s="153"/>
      <c r="NTT60" s="153"/>
      <c r="NTU60" s="153"/>
      <c r="NTV60" s="153"/>
      <c r="NTW60" s="153"/>
      <c r="NTX60" s="153"/>
      <c r="NTY60" s="153"/>
      <c r="NTZ60" s="153"/>
      <c r="NUA60" s="153"/>
      <c r="NUB60" s="153"/>
      <c r="NUC60" s="153"/>
      <c r="NUD60" s="153"/>
      <c r="NUE60" s="153"/>
      <c r="NUF60" s="153"/>
      <c r="NUG60" s="153"/>
      <c r="NUH60" s="153"/>
      <c r="NUI60" s="153"/>
      <c r="NUJ60" s="153"/>
      <c r="NUK60" s="153"/>
      <c r="NUL60" s="153"/>
      <c r="NUM60" s="153"/>
      <c r="NUN60" s="153"/>
      <c r="NUO60" s="153"/>
      <c r="NUP60" s="153"/>
      <c r="NUQ60" s="153"/>
      <c r="NUR60" s="153"/>
      <c r="NUS60" s="153"/>
      <c r="NUT60" s="153"/>
      <c r="NUU60" s="153"/>
      <c r="NUV60" s="153"/>
      <c r="NUW60" s="153"/>
      <c r="NUX60" s="153"/>
      <c r="NUY60" s="153"/>
      <c r="NUZ60" s="153"/>
      <c r="NVA60" s="153"/>
      <c r="NVB60" s="153"/>
      <c r="NVC60" s="153"/>
      <c r="NVD60" s="153"/>
      <c r="NVE60" s="153"/>
      <c r="NVF60" s="153"/>
      <c r="NVG60" s="153"/>
      <c r="NVH60" s="153"/>
      <c r="NVI60" s="153"/>
      <c r="NVJ60" s="153"/>
      <c r="NVK60" s="153"/>
      <c r="NVL60" s="153"/>
      <c r="NVM60" s="153"/>
      <c r="NVN60" s="153"/>
      <c r="NVO60" s="153"/>
      <c r="NVP60" s="153"/>
      <c r="NVQ60" s="153"/>
      <c r="NVR60" s="153"/>
      <c r="NVS60" s="153"/>
      <c r="NVT60" s="153"/>
      <c r="NVU60" s="153"/>
      <c r="NVV60" s="153"/>
      <c r="NVW60" s="153"/>
      <c r="NVX60" s="153"/>
      <c r="NVY60" s="153"/>
      <c r="NVZ60" s="153"/>
      <c r="NWA60" s="153"/>
      <c r="NWB60" s="153"/>
      <c r="NWC60" s="153"/>
      <c r="NWD60" s="153"/>
      <c r="NWE60" s="153"/>
      <c r="NWF60" s="153"/>
      <c r="NWG60" s="153"/>
      <c r="NWH60" s="153"/>
      <c r="NWI60" s="153"/>
      <c r="NWJ60" s="153"/>
      <c r="NWK60" s="153"/>
      <c r="NWL60" s="153"/>
      <c r="NWM60" s="153"/>
      <c r="NWN60" s="153"/>
      <c r="NWO60" s="153"/>
      <c r="NWP60" s="153"/>
      <c r="NWQ60" s="153"/>
      <c r="NWR60" s="153"/>
      <c r="NWS60" s="153"/>
      <c r="NWT60" s="153"/>
      <c r="NWU60" s="153"/>
      <c r="NWV60" s="153"/>
      <c r="NWW60" s="153"/>
      <c r="NWX60" s="153"/>
      <c r="NWY60" s="153"/>
      <c r="NWZ60" s="153"/>
      <c r="NXA60" s="153"/>
      <c r="NXB60" s="153"/>
      <c r="NXC60" s="153"/>
      <c r="NXD60" s="153"/>
      <c r="NXE60" s="153"/>
      <c r="NXF60" s="153"/>
      <c r="NXG60" s="153"/>
      <c r="NXH60" s="153"/>
      <c r="NXI60" s="153"/>
      <c r="NXJ60" s="153"/>
      <c r="NXK60" s="153"/>
      <c r="NXL60" s="153"/>
      <c r="NXM60" s="153"/>
      <c r="NXN60" s="153"/>
      <c r="NXO60" s="153"/>
      <c r="NXP60" s="153"/>
      <c r="NXQ60" s="153"/>
      <c r="NXR60" s="153"/>
      <c r="NXS60" s="153"/>
      <c r="NXT60" s="153"/>
      <c r="NXU60" s="153"/>
      <c r="NXV60" s="153"/>
      <c r="NXW60" s="153"/>
      <c r="NXX60" s="153"/>
      <c r="NXY60" s="153"/>
      <c r="NXZ60" s="153"/>
      <c r="NYA60" s="153"/>
      <c r="NYB60" s="153"/>
      <c r="NYC60" s="153"/>
      <c r="NYD60" s="153"/>
      <c r="NYE60" s="153"/>
      <c r="NYF60" s="153"/>
      <c r="NYG60" s="153"/>
      <c r="NYH60" s="153"/>
      <c r="NYI60" s="153"/>
      <c r="NYJ60" s="153"/>
      <c r="NYK60" s="153"/>
      <c r="NYL60" s="153"/>
      <c r="NYM60" s="153"/>
      <c r="NYN60" s="153"/>
      <c r="NYO60" s="153"/>
      <c r="NYP60" s="153"/>
      <c r="NYQ60" s="153"/>
      <c r="NYR60" s="153"/>
      <c r="NYS60" s="153"/>
      <c r="NYT60" s="153"/>
      <c r="NYU60" s="153"/>
      <c r="NYV60" s="153"/>
      <c r="NYW60" s="153"/>
      <c r="NYX60" s="153"/>
      <c r="NYY60" s="153"/>
      <c r="NYZ60" s="153"/>
      <c r="NZA60" s="153"/>
      <c r="NZB60" s="153"/>
      <c r="NZC60" s="153"/>
      <c r="NZD60" s="153"/>
      <c r="NZE60" s="153"/>
      <c r="NZF60" s="153"/>
      <c r="NZG60" s="153"/>
      <c r="NZH60" s="153"/>
      <c r="NZI60" s="153"/>
      <c r="NZJ60" s="153"/>
      <c r="NZK60" s="153"/>
      <c r="NZL60" s="153"/>
      <c r="NZM60" s="153"/>
      <c r="NZN60" s="153"/>
      <c r="NZO60" s="153"/>
      <c r="NZP60" s="153"/>
      <c r="NZQ60" s="153"/>
      <c r="NZR60" s="153"/>
      <c r="NZS60" s="153"/>
      <c r="NZT60" s="153"/>
      <c r="NZU60" s="153"/>
      <c r="NZV60" s="153"/>
      <c r="NZW60" s="153"/>
      <c r="NZX60" s="153"/>
      <c r="NZY60" s="153"/>
      <c r="NZZ60" s="153"/>
      <c r="OAA60" s="153"/>
      <c r="OAB60" s="153"/>
      <c r="OAC60" s="153"/>
      <c r="OAD60" s="153"/>
      <c r="OAE60" s="153"/>
      <c r="OAF60" s="153"/>
      <c r="OAG60" s="153"/>
      <c r="OAH60" s="153"/>
      <c r="OAI60" s="153"/>
      <c r="OAJ60" s="153"/>
      <c r="OAK60" s="153"/>
      <c r="OAL60" s="153"/>
      <c r="OAM60" s="153"/>
      <c r="OAN60" s="153"/>
      <c r="OAO60" s="153"/>
      <c r="OAP60" s="153"/>
      <c r="OAQ60" s="153"/>
      <c r="OAR60" s="153"/>
      <c r="OAS60" s="153"/>
      <c r="OAT60" s="153"/>
      <c r="OAU60" s="153"/>
      <c r="OAV60" s="153"/>
      <c r="OAW60" s="153"/>
      <c r="OAX60" s="153"/>
      <c r="OAY60" s="153"/>
      <c r="OAZ60" s="153"/>
      <c r="OBA60" s="153"/>
      <c r="OBB60" s="153"/>
      <c r="OBC60" s="153"/>
      <c r="OBD60" s="153"/>
      <c r="OBE60" s="153"/>
      <c r="OBF60" s="153"/>
      <c r="OBG60" s="153"/>
      <c r="OBH60" s="153"/>
      <c r="OBI60" s="153"/>
      <c r="OBJ60" s="153"/>
      <c r="OBK60" s="153"/>
      <c r="OBL60" s="153"/>
      <c r="OBM60" s="153"/>
      <c r="OBN60" s="153"/>
      <c r="OBO60" s="153"/>
      <c r="OBP60" s="153"/>
      <c r="OBQ60" s="153"/>
      <c r="OBR60" s="153"/>
      <c r="OBS60" s="153"/>
      <c r="OBT60" s="153"/>
      <c r="OBU60" s="153"/>
      <c r="OBV60" s="153"/>
      <c r="OBW60" s="153"/>
      <c r="OBX60" s="153"/>
      <c r="OBY60" s="153"/>
      <c r="OBZ60" s="153"/>
      <c r="OCA60" s="153"/>
      <c r="OCB60" s="153"/>
      <c r="OCC60" s="153"/>
      <c r="OCD60" s="153"/>
      <c r="OCE60" s="153"/>
      <c r="OCF60" s="153"/>
      <c r="OCG60" s="153"/>
      <c r="OCH60" s="153"/>
      <c r="OCI60" s="153"/>
      <c r="OCJ60" s="153"/>
      <c r="OCK60" s="153"/>
      <c r="OCL60" s="153"/>
      <c r="OCM60" s="153"/>
      <c r="OCN60" s="153"/>
      <c r="OCO60" s="153"/>
      <c r="OCP60" s="153"/>
      <c r="OCQ60" s="153"/>
      <c r="OCR60" s="153"/>
      <c r="OCS60" s="153"/>
      <c r="OCT60" s="153"/>
      <c r="OCU60" s="153"/>
      <c r="OCV60" s="153"/>
      <c r="OCW60" s="153"/>
      <c r="OCX60" s="153"/>
      <c r="OCY60" s="153"/>
      <c r="OCZ60" s="153"/>
      <c r="ODA60" s="153"/>
      <c r="ODB60" s="153"/>
      <c r="ODC60" s="153"/>
      <c r="ODD60" s="153"/>
      <c r="ODE60" s="153"/>
      <c r="ODF60" s="153"/>
      <c r="ODG60" s="153"/>
      <c r="ODH60" s="153"/>
      <c r="ODI60" s="153"/>
      <c r="ODJ60" s="153"/>
      <c r="ODK60" s="153"/>
      <c r="ODL60" s="153"/>
      <c r="ODM60" s="153"/>
      <c r="ODN60" s="153"/>
      <c r="ODO60" s="153"/>
      <c r="ODP60" s="153"/>
      <c r="ODQ60" s="153"/>
      <c r="ODR60" s="153"/>
      <c r="ODS60" s="153"/>
      <c r="ODT60" s="153"/>
      <c r="ODU60" s="153"/>
      <c r="ODV60" s="153"/>
      <c r="ODW60" s="153"/>
      <c r="ODX60" s="153"/>
      <c r="ODY60" s="153"/>
      <c r="ODZ60" s="153"/>
      <c r="OEA60" s="153"/>
      <c r="OEB60" s="153"/>
      <c r="OEC60" s="153"/>
      <c r="OED60" s="153"/>
      <c r="OEE60" s="153"/>
      <c r="OEF60" s="153"/>
      <c r="OEG60" s="153"/>
      <c r="OEH60" s="153"/>
      <c r="OEI60" s="153"/>
      <c r="OEJ60" s="153"/>
      <c r="OEK60" s="153"/>
      <c r="OEL60" s="153"/>
      <c r="OEM60" s="153"/>
      <c r="OEN60" s="153"/>
      <c r="OEO60" s="153"/>
      <c r="OEP60" s="153"/>
      <c r="OEQ60" s="153"/>
      <c r="OER60" s="153"/>
      <c r="OES60" s="153"/>
      <c r="OET60" s="153"/>
      <c r="OEU60" s="153"/>
      <c r="OEV60" s="153"/>
      <c r="OEW60" s="153"/>
      <c r="OEX60" s="153"/>
      <c r="OEY60" s="153"/>
      <c r="OEZ60" s="153"/>
      <c r="OFA60" s="153"/>
      <c r="OFB60" s="153"/>
      <c r="OFC60" s="153"/>
      <c r="OFD60" s="153"/>
      <c r="OFE60" s="153"/>
      <c r="OFF60" s="153"/>
      <c r="OFG60" s="153"/>
      <c r="OFH60" s="153"/>
      <c r="OFI60" s="153"/>
      <c r="OFJ60" s="153"/>
      <c r="OFK60" s="153"/>
      <c r="OFL60" s="153"/>
      <c r="OFM60" s="153"/>
      <c r="OFN60" s="153"/>
      <c r="OFO60" s="153"/>
      <c r="OFP60" s="153"/>
      <c r="OFQ60" s="153"/>
      <c r="OFR60" s="153"/>
      <c r="OFS60" s="153"/>
      <c r="OFT60" s="153"/>
      <c r="OFU60" s="153"/>
      <c r="OFV60" s="153"/>
      <c r="OFW60" s="153"/>
      <c r="OFX60" s="153"/>
      <c r="OFY60" s="153"/>
      <c r="OFZ60" s="153"/>
      <c r="OGA60" s="153"/>
      <c r="OGB60" s="153"/>
      <c r="OGC60" s="153"/>
      <c r="OGD60" s="153"/>
      <c r="OGE60" s="153"/>
      <c r="OGF60" s="153"/>
      <c r="OGG60" s="153"/>
      <c r="OGH60" s="153"/>
      <c r="OGI60" s="153"/>
      <c r="OGJ60" s="153"/>
      <c r="OGK60" s="153"/>
      <c r="OGL60" s="153"/>
      <c r="OGM60" s="153"/>
      <c r="OGN60" s="153"/>
      <c r="OGO60" s="153"/>
      <c r="OGP60" s="153"/>
      <c r="OGQ60" s="153"/>
      <c r="OGR60" s="153"/>
      <c r="OGS60" s="153"/>
      <c r="OGT60" s="153"/>
      <c r="OGU60" s="153"/>
      <c r="OGV60" s="153"/>
      <c r="OGW60" s="153"/>
      <c r="OGX60" s="153"/>
      <c r="OGY60" s="153"/>
      <c r="OGZ60" s="153"/>
      <c r="OHA60" s="153"/>
      <c r="OHB60" s="153"/>
      <c r="OHC60" s="153"/>
      <c r="OHD60" s="153"/>
      <c r="OHE60" s="153"/>
      <c r="OHF60" s="153"/>
      <c r="OHG60" s="153"/>
      <c r="OHH60" s="153"/>
      <c r="OHI60" s="153"/>
      <c r="OHJ60" s="153"/>
      <c r="OHK60" s="153"/>
      <c r="OHL60" s="153"/>
      <c r="OHM60" s="153"/>
      <c r="OHN60" s="153"/>
      <c r="OHO60" s="153"/>
      <c r="OHP60" s="153"/>
      <c r="OHQ60" s="153"/>
      <c r="OHR60" s="153"/>
      <c r="OHS60" s="153"/>
      <c r="OHT60" s="153"/>
      <c r="OHU60" s="153"/>
      <c r="OHV60" s="153"/>
      <c r="OHW60" s="153"/>
      <c r="OHX60" s="153"/>
      <c r="OHY60" s="153"/>
      <c r="OHZ60" s="153"/>
      <c r="OIA60" s="153"/>
      <c r="OIB60" s="153"/>
      <c r="OIC60" s="153"/>
      <c r="OID60" s="153"/>
      <c r="OIE60" s="153"/>
      <c r="OIF60" s="153"/>
      <c r="OIG60" s="153"/>
      <c r="OIH60" s="153"/>
      <c r="OII60" s="153"/>
      <c r="OIJ60" s="153"/>
      <c r="OIK60" s="153"/>
      <c r="OIL60" s="153"/>
      <c r="OIM60" s="153"/>
      <c r="OIN60" s="153"/>
      <c r="OIO60" s="153"/>
      <c r="OIP60" s="153"/>
      <c r="OIQ60" s="153"/>
      <c r="OIR60" s="153"/>
      <c r="OIS60" s="153"/>
      <c r="OIT60" s="153"/>
      <c r="OIU60" s="153"/>
      <c r="OIV60" s="153"/>
      <c r="OIW60" s="153"/>
      <c r="OIX60" s="153"/>
      <c r="OIY60" s="153"/>
      <c r="OIZ60" s="153"/>
      <c r="OJA60" s="153"/>
      <c r="OJB60" s="153"/>
      <c r="OJC60" s="153"/>
      <c r="OJD60" s="153"/>
      <c r="OJE60" s="153"/>
      <c r="OJF60" s="153"/>
      <c r="OJG60" s="153"/>
      <c r="OJH60" s="153"/>
      <c r="OJI60" s="153"/>
      <c r="OJJ60" s="153"/>
      <c r="OJK60" s="153"/>
      <c r="OJL60" s="153"/>
      <c r="OJM60" s="153"/>
      <c r="OJN60" s="153"/>
      <c r="OJO60" s="153"/>
      <c r="OJP60" s="153"/>
      <c r="OJQ60" s="153"/>
      <c r="OJR60" s="153"/>
      <c r="OJS60" s="153"/>
      <c r="OJT60" s="153"/>
      <c r="OJU60" s="153"/>
      <c r="OJV60" s="153"/>
      <c r="OJW60" s="153"/>
      <c r="OJX60" s="153"/>
      <c r="OJY60" s="153"/>
      <c r="OJZ60" s="153"/>
      <c r="OKA60" s="153"/>
      <c r="OKB60" s="153"/>
      <c r="OKC60" s="153"/>
      <c r="OKD60" s="153"/>
      <c r="OKE60" s="153"/>
      <c r="OKF60" s="153"/>
      <c r="OKG60" s="153"/>
      <c r="OKH60" s="153"/>
      <c r="OKI60" s="153"/>
      <c r="OKJ60" s="153"/>
      <c r="OKK60" s="153"/>
      <c r="OKL60" s="153"/>
      <c r="OKM60" s="153"/>
      <c r="OKN60" s="153"/>
      <c r="OKO60" s="153"/>
      <c r="OKP60" s="153"/>
      <c r="OKQ60" s="153"/>
      <c r="OKR60" s="153"/>
      <c r="OKS60" s="153"/>
      <c r="OKT60" s="153"/>
      <c r="OKU60" s="153"/>
      <c r="OKV60" s="153"/>
      <c r="OKW60" s="153"/>
      <c r="OKX60" s="153"/>
      <c r="OKY60" s="153"/>
      <c r="OKZ60" s="153"/>
      <c r="OLA60" s="153"/>
      <c r="OLB60" s="153"/>
      <c r="OLC60" s="153"/>
      <c r="OLD60" s="153"/>
      <c r="OLE60" s="153"/>
      <c r="OLF60" s="153"/>
      <c r="OLG60" s="153"/>
      <c r="OLH60" s="153"/>
      <c r="OLI60" s="153"/>
      <c r="OLJ60" s="153"/>
      <c r="OLK60" s="153"/>
      <c r="OLL60" s="153"/>
      <c r="OLM60" s="153"/>
      <c r="OLN60" s="153"/>
      <c r="OLO60" s="153"/>
      <c r="OLP60" s="153"/>
      <c r="OLQ60" s="153"/>
      <c r="OLR60" s="153"/>
      <c r="OLS60" s="153"/>
      <c r="OLT60" s="153"/>
      <c r="OLU60" s="153"/>
      <c r="OLV60" s="153"/>
      <c r="OLW60" s="153"/>
      <c r="OLX60" s="153"/>
      <c r="OLY60" s="153"/>
      <c r="OLZ60" s="153"/>
      <c r="OMA60" s="153"/>
      <c r="OMB60" s="153"/>
      <c r="OMC60" s="153"/>
      <c r="OMD60" s="153"/>
      <c r="OME60" s="153"/>
      <c r="OMF60" s="153"/>
      <c r="OMG60" s="153"/>
      <c r="OMH60" s="153"/>
      <c r="OMI60" s="153"/>
      <c r="OMJ60" s="153"/>
      <c r="OMK60" s="153"/>
      <c r="OML60" s="153"/>
      <c r="OMM60" s="153"/>
      <c r="OMN60" s="153"/>
      <c r="OMO60" s="153"/>
      <c r="OMP60" s="153"/>
      <c r="OMQ60" s="153"/>
      <c r="OMR60" s="153"/>
      <c r="OMS60" s="153"/>
      <c r="OMT60" s="153"/>
      <c r="OMU60" s="153"/>
      <c r="OMV60" s="153"/>
      <c r="OMW60" s="153"/>
      <c r="OMX60" s="153"/>
      <c r="OMY60" s="153"/>
      <c r="OMZ60" s="153"/>
      <c r="ONA60" s="153"/>
      <c r="ONB60" s="153"/>
      <c r="ONC60" s="153"/>
      <c r="OND60" s="153"/>
      <c r="ONE60" s="153"/>
      <c r="ONF60" s="153"/>
      <c r="ONG60" s="153"/>
      <c r="ONH60" s="153"/>
      <c r="ONI60" s="153"/>
      <c r="ONJ60" s="153"/>
      <c r="ONK60" s="153"/>
      <c r="ONL60" s="153"/>
      <c r="ONM60" s="153"/>
      <c r="ONN60" s="153"/>
      <c r="ONO60" s="153"/>
      <c r="ONP60" s="153"/>
      <c r="ONQ60" s="153"/>
      <c r="ONR60" s="153"/>
      <c r="ONS60" s="153"/>
      <c r="ONT60" s="153"/>
      <c r="ONU60" s="153"/>
      <c r="ONV60" s="153"/>
      <c r="ONW60" s="153"/>
      <c r="ONX60" s="153"/>
      <c r="ONY60" s="153"/>
      <c r="ONZ60" s="153"/>
      <c r="OOA60" s="153"/>
      <c r="OOB60" s="153"/>
      <c r="OOC60" s="153"/>
      <c r="OOD60" s="153"/>
      <c r="OOE60" s="153"/>
      <c r="OOF60" s="153"/>
      <c r="OOG60" s="153"/>
      <c r="OOH60" s="153"/>
      <c r="OOI60" s="153"/>
      <c r="OOJ60" s="153"/>
      <c r="OOK60" s="153"/>
      <c r="OOL60" s="153"/>
      <c r="OOM60" s="153"/>
      <c r="OON60" s="153"/>
      <c r="OOO60" s="153"/>
      <c r="OOP60" s="153"/>
      <c r="OOQ60" s="153"/>
      <c r="OOR60" s="153"/>
      <c r="OOS60" s="153"/>
      <c r="OOT60" s="153"/>
      <c r="OOU60" s="153"/>
      <c r="OOV60" s="153"/>
      <c r="OOW60" s="153"/>
      <c r="OOX60" s="153"/>
      <c r="OOY60" s="153"/>
      <c r="OOZ60" s="153"/>
      <c r="OPA60" s="153"/>
      <c r="OPB60" s="153"/>
      <c r="OPC60" s="153"/>
      <c r="OPD60" s="153"/>
      <c r="OPE60" s="153"/>
      <c r="OPF60" s="153"/>
      <c r="OPG60" s="153"/>
      <c r="OPH60" s="153"/>
      <c r="OPI60" s="153"/>
      <c r="OPJ60" s="153"/>
      <c r="OPK60" s="153"/>
      <c r="OPL60" s="153"/>
      <c r="OPM60" s="153"/>
      <c r="OPN60" s="153"/>
      <c r="OPO60" s="153"/>
      <c r="OPP60" s="153"/>
      <c r="OPQ60" s="153"/>
      <c r="OPR60" s="153"/>
      <c r="OPS60" s="153"/>
      <c r="OPT60" s="153"/>
      <c r="OPU60" s="153"/>
      <c r="OPV60" s="153"/>
      <c r="OPW60" s="153"/>
      <c r="OPX60" s="153"/>
      <c r="OPY60" s="153"/>
      <c r="OPZ60" s="153"/>
      <c r="OQA60" s="153"/>
      <c r="OQB60" s="153"/>
      <c r="OQC60" s="153"/>
      <c r="OQD60" s="153"/>
      <c r="OQE60" s="153"/>
      <c r="OQF60" s="153"/>
      <c r="OQG60" s="153"/>
      <c r="OQH60" s="153"/>
      <c r="OQI60" s="153"/>
      <c r="OQJ60" s="153"/>
      <c r="OQK60" s="153"/>
      <c r="OQL60" s="153"/>
      <c r="OQM60" s="153"/>
      <c r="OQN60" s="153"/>
      <c r="OQO60" s="153"/>
      <c r="OQP60" s="153"/>
      <c r="OQQ60" s="153"/>
      <c r="OQR60" s="153"/>
      <c r="OQS60" s="153"/>
      <c r="OQT60" s="153"/>
      <c r="OQU60" s="153"/>
      <c r="OQV60" s="153"/>
      <c r="OQW60" s="153"/>
      <c r="OQX60" s="153"/>
      <c r="OQY60" s="153"/>
      <c r="OQZ60" s="153"/>
      <c r="ORA60" s="153"/>
      <c r="ORB60" s="153"/>
      <c r="ORC60" s="153"/>
      <c r="ORD60" s="153"/>
      <c r="ORE60" s="153"/>
      <c r="ORF60" s="153"/>
      <c r="ORG60" s="153"/>
      <c r="ORH60" s="153"/>
      <c r="ORI60" s="153"/>
      <c r="ORJ60" s="153"/>
      <c r="ORK60" s="153"/>
      <c r="ORL60" s="153"/>
      <c r="ORM60" s="153"/>
      <c r="ORN60" s="153"/>
      <c r="ORO60" s="153"/>
      <c r="ORP60" s="153"/>
      <c r="ORQ60" s="153"/>
      <c r="ORR60" s="153"/>
      <c r="ORS60" s="153"/>
      <c r="ORT60" s="153"/>
      <c r="ORU60" s="153"/>
      <c r="ORV60" s="153"/>
      <c r="ORW60" s="153"/>
      <c r="ORX60" s="153"/>
      <c r="ORY60" s="153"/>
      <c r="ORZ60" s="153"/>
      <c r="OSA60" s="153"/>
      <c r="OSB60" s="153"/>
      <c r="OSC60" s="153"/>
      <c r="OSD60" s="153"/>
      <c r="OSE60" s="153"/>
      <c r="OSF60" s="153"/>
      <c r="OSG60" s="153"/>
      <c r="OSH60" s="153"/>
      <c r="OSI60" s="153"/>
      <c r="OSJ60" s="153"/>
      <c r="OSK60" s="153"/>
      <c r="OSL60" s="153"/>
      <c r="OSM60" s="153"/>
      <c r="OSN60" s="153"/>
      <c r="OSO60" s="153"/>
      <c r="OSP60" s="153"/>
      <c r="OSQ60" s="153"/>
      <c r="OSR60" s="153"/>
      <c r="OSS60" s="153"/>
      <c r="OST60" s="153"/>
      <c r="OSU60" s="153"/>
      <c r="OSV60" s="153"/>
      <c r="OSW60" s="153"/>
      <c r="OSX60" s="153"/>
      <c r="OSY60" s="153"/>
      <c r="OSZ60" s="153"/>
      <c r="OTA60" s="153"/>
      <c r="OTB60" s="153"/>
      <c r="OTC60" s="153"/>
      <c r="OTD60" s="153"/>
      <c r="OTE60" s="153"/>
      <c r="OTF60" s="153"/>
      <c r="OTG60" s="153"/>
      <c r="OTH60" s="153"/>
      <c r="OTI60" s="153"/>
      <c r="OTJ60" s="153"/>
      <c r="OTK60" s="153"/>
      <c r="OTL60" s="153"/>
      <c r="OTM60" s="153"/>
      <c r="OTN60" s="153"/>
      <c r="OTO60" s="153"/>
      <c r="OTP60" s="153"/>
      <c r="OTQ60" s="153"/>
      <c r="OTR60" s="153"/>
      <c r="OTS60" s="153"/>
      <c r="OTT60" s="153"/>
      <c r="OTU60" s="153"/>
      <c r="OTV60" s="153"/>
      <c r="OTW60" s="153"/>
      <c r="OTX60" s="153"/>
      <c r="OTY60" s="153"/>
      <c r="OTZ60" s="153"/>
      <c r="OUA60" s="153"/>
      <c r="OUB60" s="153"/>
      <c r="OUC60" s="153"/>
      <c r="OUD60" s="153"/>
      <c r="OUE60" s="153"/>
      <c r="OUF60" s="153"/>
      <c r="OUG60" s="153"/>
      <c r="OUH60" s="153"/>
      <c r="OUI60" s="153"/>
      <c r="OUJ60" s="153"/>
      <c r="OUK60" s="153"/>
      <c r="OUL60" s="153"/>
      <c r="OUM60" s="153"/>
      <c r="OUN60" s="153"/>
      <c r="OUO60" s="153"/>
      <c r="OUP60" s="153"/>
      <c r="OUQ60" s="153"/>
      <c r="OUR60" s="153"/>
      <c r="OUS60" s="153"/>
      <c r="OUT60" s="153"/>
      <c r="OUU60" s="153"/>
      <c r="OUV60" s="153"/>
      <c r="OUW60" s="153"/>
      <c r="OUX60" s="153"/>
      <c r="OUY60" s="153"/>
      <c r="OUZ60" s="153"/>
      <c r="OVA60" s="153"/>
      <c r="OVB60" s="153"/>
      <c r="OVC60" s="153"/>
      <c r="OVD60" s="153"/>
      <c r="OVE60" s="153"/>
      <c r="OVF60" s="153"/>
      <c r="OVG60" s="153"/>
      <c r="OVH60" s="153"/>
      <c r="OVI60" s="153"/>
      <c r="OVJ60" s="153"/>
      <c r="OVK60" s="153"/>
      <c r="OVL60" s="153"/>
      <c r="OVM60" s="153"/>
      <c r="OVN60" s="153"/>
      <c r="OVO60" s="153"/>
      <c r="OVP60" s="153"/>
      <c r="OVQ60" s="153"/>
      <c r="OVR60" s="153"/>
      <c r="OVS60" s="153"/>
      <c r="OVT60" s="153"/>
      <c r="OVU60" s="153"/>
      <c r="OVV60" s="153"/>
      <c r="OVW60" s="153"/>
      <c r="OVX60" s="153"/>
      <c r="OVY60" s="153"/>
      <c r="OVZ60" s="153"/>
      <c r="OWA60" s="153"/>
      <c r="OWB60" s="153"/>
      <c r="OWC60" s="153"/>
      <c r="OWD60" s="153"/>
      <c r="OWE60" s="153"/>
      <c r="OWF60" s="153"/>
      <c r="OWG60" s="153"/>
      <c r="OWH60" s="153"/>
      <c r="OWI60" s="153"/>
      <c r="OWJ60" s="153"/>
      <c r="OWK60" s="153"/>
      <c r="OWL60" s="153"/>
      <c r="OWM60" s="153"/>
      <c r="OWN60" s="153"/>
      <c r="OWO60" s="153"/>
      <c r="OWP60" s="153"/>
      <c r="OWQ60" s="153"/>
      <c r="OWR60" s="153"/>
      <c r="OWS60" s="153"/>
      <c r="OWT60" s="153"/>
      <c r="OWU60" s="153"/>
      <c r="OWV60" s="153"/>
      <c r="OWW60" s="153"/>
      <c r="OWX60" s="153"/>
      <c r="OWY60" s="153"/>
      <c r="OWZ60" s="153"/>
      <c r="OXA60" s="153"/>
      <c r="OXB60" s="153"/>
      <c r="OXC60" s="153"/>
      <c r="OXD60" s="153"/>
      <c r="OXE60" s="153"/>
      <c r="OXF60" s="153"/>
      <c r="OXG60" s="153"/>
      <c r="OXH60" s="153"/>
      <c r="OXI60" s="153"/>
      <c r="OXJ60" s="153"/>
      <c r="OXK60" s="153"/>
      <c r="OXL60" s="153"/>
      <c r="OXM60" s="153"/>
      <c r="OXN60" s="153"/>
      <c r="OXO60" s="153"/>
      <c r="OXP60" s="153"/>
      <c r="OXQ60" s="153"/>
      <c r="OXR60" s="153"/>
      <c r="OXS60" s="153"/>
      <c r="OXT60" s="153"/>
      <c r="OXU60" s="153"/>
      <c r="OXV60" s="153"/>
      <c r="OXW60" s="153"/>
      <c r="OXX60" s="153"/>
      <c r="OXY60" s="153"/>
      <c r="OXZ60" s="153"/>
      <c r="OYA60" s="153"/>
      <c r="OYB60" s="153"/>
      <c r="OYC60" s="153"/>
      <c r="OYD60" s="153"/>
      <c r="OYE60" s="153"/>
      <c r="OYF60" s="153"/>
      <c r="OYG60" s="153"/>
      <c r="OYH60" s="153"/>
      <c r="OYI60" s="153"/>
      <c r="OYJ60" s="153"/>
      <c r="OYK60" s="153"/>
      <c r="OYL60" s="153"/>
      <c r="OYM60" s="153"/>
      <c r="OYN60" s="153"/>
      <c r="OYO60" s="153"/>
      <c r="OYP60" s="153"/>
      <c r="OYQ60" s="153"/>
      <c r="OYR60" s="153"/>
      <c r="OYS60" s="153"/>
      <c r="OYT60" s="153"/>
      <c r="OYU60" s="153"/>
      <c r="OYV60" s="153"/>
      <c r="OYW60" s="153"/>
      <c r="OYX60" s="153"/>
      <c r="OYY60" s="153"/>
      <c r="OYZ60" s="153"/>
      <c r="OZA60" s="153"/>
      <c r="OZB60" s="153"/>
      <c r="OZC60" s="153"/>
      <c r="OZD60" s="153"/>
      <c r="OZE60" s="153"/>
      <c r="OZF60" s="153"/>
      <c r="OZG60" s="153"/>
      <c r="OZH60" s="153"/>
      <c r="OZI60" s="153"/>
      <c r="OZJ60" s="153"/>
      <c r="OZK60" s="153"/>
      <c r="OZL60" s="153"/>
      <c r="OZM60" s="153"/>
      <c r="OZN60" s="153"/>
      <c r="OZO60" s="153"/>
      <c r="OZP60" s="153"/>
      <c r="OZQ60" s="153"/>
      <c r="OZR60" s="153"/>
      <c r="OZS60" s="153"/>
      <c r="OZT60" s="153"/>
      <c r="OZU60" s="153"/>
      <c r="OZV60" s="153"/>
      <c r="OZW60" s="153"/>
      <c r="OZX60" s="153"/>
      <c r="OZY60" s="153"/>
      <c r="OZZ60" s="153"/>
      <c r="PAA60" s="153"/>
      <c r="PAB60" s="153"/>
      <c r="PAC60" s="153"/>
      <c r="PAD60" s="153"/>
      <c r="PAE60" s="153"/>
      <c r="PAF60" s="153"/>
      <c r="PAG60" s="153"/>
      <c r="PAH60" s="153"/>
      <c r="PAI60" s="153"/>
      <c r="PAJ60" s="153"/>
      <c r="PAK60" s="153"/>
      <c r="PAL60" s="153"/>
      <c r="PAM60" s="153"/>
      <c r="PAN60" s="153"/>
      <c r="PAO60" s="153"/>
      <c r="PAP60" s="153"/>
      <c r="PAQ60" s="153"/>
      <c r="PAR60" s="153"/>
      <c r="PAS60" s="153"/>
      <c r="PAT60" s="153"/>
      <c r="PAU60" s="153"/>
      <c r="PAV60" s="153"/>
      <c r="PAW60" s="153"/>
      <c r="PAX60" s="153"/>
      <c r="PAY60" s="153"/>
      <c r="PAZ60" s="153"/>
      <c r="PBA60" s="153"/>
      <c r="PBB60" s="153"/>
      <c r="PBC60" s="153"/>
      <c r="PBD60" s="153"/>
      <c r="PBE60" s="153"/>
      <c r="PBF60" s="153"/>
      <c r="PBG60" s="153"/>
      <c r="PBH60" s="153"/>
      <c r="PBI60" s="153"/>
      <c r="PBJ60" s="153"/>
      <c r="PBK60" s="153"/>
      <c r="PBL60" s="153"/>
      <c r="PBM60" s="153"/>
      <c r="PBN60" s="153"/>
      <c r="PBO60" s="153"/>
      <c r="PBP60" s="153"/>
      <c r="PBQ60" s="153"/>
      <c r="PBR60" s="153"/>
      <c r="PBS60" s="153"/>
      <c r="PBT60" s="153"/>
      <c r="PBU60" s="153"/>
      <c r="PBV60" s="153"/>
      <c r="PBW60" s="153"/>
      <c r="PBX60" s="153"/>
      <c r="PBY60" s="153"/>
      <c r="PBZ60" s="153"/>
      <c r="PCA60" s="153"/>
      <c r="PCB60" s="153"/>
      <c r="PCC60" s="153"/>
      <c r="PCD60" s="153"/>
      <c r="PCE60" s="153"/>
      <c r="PCF60" s="153"/>
      <c r="PCG60" s="153"/>
      <c r="PCH60" s="153"/>
      <c r="PCI60" s="153"/>
      <c r="PCJ60" s="153"/>
      <c r="PCK60" s="153"/>
      <c r="PCL60" s="153"/>
      <c r="PCM60" s="153"/>
      <c r="PCN60" s="153"/>
      <c r="PCO60" s="153"/>
      <c r="PCP60" s="153"/>
      <c r="PCQ60" s="153"/>
      <c r="PCR60" s="153"/>
      <c r="PCS60" s="153"/>
      <c r="PCT60" s="153"/>
      <c r="PCU60" s="153"/>
      <c r="PCV60" s="153"/>
      <c r="PCW60" s="153"/>
      <c r="PCX60" s="153"/>
      <c r="PCY60" s="153"/>
      <c r="PCZ60" s="153"/>
      <c r="PDA60" s="153"/>
      <c r="PDB60" s="153"/>
      <c r="PDC60" s="153"/>
      <c r="PDD60" s="153"/>
      <c r="PDE60" s="153"/>
      <c r="PDF60" s="153"/>
      <c r="PDG60" s="153"/>
      <c r="PDH60" s="153"/>
      <c r="PDI60" s="153"/>
      <c r="PDJ60" s="153"/>
      <c r="PDK60" s="153"/>
      <c r="PDL60" s="153"/>
      <c r="PDM60" s="153"/>
      <c r="PDN60" s="153"/>
      <c r="PDO60" s="153"/>
      <c r="PDP60" s="153"/>
      <c r="PDQ60" s="153"/>
      <c r="PDR60" s="153"/>
      <c r="PDS60" s="153"/>
      <c r="PDT60" s="153"/>
      <c r="PDU60" s="153"/>
      <c r="PDV60" s="153"/>
      <c r="PDW60" s="153"/>
      <c r="PDX60" s="153"/>
      <c r="PDY60" s="153"/>
      <c r="PDZ60" s="153"/>
      <c r="PEA60" s="153"/>
      <c r="PEB60" s="153"/>
      <c r="PEC60" s="153"/>
      <c r="PED60" s="153"/>
      <c r="PEE60" s="153"/>
      <c r="PEF60" s="153"/>
      <c r="PEG60" s="153"/>
      <c r="PEH60" s="153"/>
      <c r="PEI60" s="153"/>
      <c r="PEJ60" s="153"/>
      <c r="PEK60" s="153"/>
      <c r="PEL60" s="153"/>
      <c r="PEM60" s="153"/>
      <c r="PEN60" s="153"/>
      <c r="PEO60" s="153"/>
      <c r="PEP60" s="153"/>
      <c r="PEQ60" s="153"/>
      <c r="PER60" s="153"/>
      <c r="PES60" s="153"/>
      <c r="PET60" s="153"/>
      <c r="PEU60" s="153"/>
      <c r="PEV60" s="153"/>
      <c r="PEW60" s="153"/>
      <c r="PEX60" s="153"/>
      <c r="PEY60" s="153"/>
      <c r="PEZ60" s="153"/>
      <c r="PFA60" s="153"/>
      <c r="PFB60" s="153"/>
      <c r="PFC60" s="153"/>
      <c r="PFD60" s="153"/>
      <c r="PFE60" s="153"/>
      <c r="PFF60" s="153"/>
      <c r="PFG60" s="153"/>
      <c r="PFH60" s="153"/>
      <c r="PFI60" s="153"/>
      <c r="PFJ60" s="153"/>
      <c r="PFK60" s="153"/>
      <c r="PFL60" s="153"/>
      <c r="PFM60" s="153"/>
      <c r="PFN60" s="153"/>
      <c r="PFO60" s="153"/>
      <c r="PFP60" s="153"/>
      <c r="PFQ60" s="153"/>
      <c r="PFR60" s="153"/>
      <c r="PFS60" s="153"/>
      <c r="PFT60" s="153"/>
      <c r="PFU60" s="153"/>
      <c r="PFV60" s="153"/>
      <c r="PFW60" s="153"/>
      <c r="PFX60" s="153"/>
      <c r="PFY60" s="153"/>
      <c r="PFZ60" s="153"/>
      <c r="PGA60" s="153"/>
      <c r="PGB60" s="153"/>
      <c r="PGC60" s="153"/>
      <c r="PGD60" s="153"/>
      <c r="PGE60" s="153"/>
      <c r="PGF60" s="153"/>
      <c r="PGG60" s="153"/>
      <c r="PGH60" s="153"/>
      <c r="PGI60" s="153"/>
      <c r="PGJ60" s="153"/>
      <c r="PGK60" s="153"/>
      <c r="PGL60" s="153"/>
      <c r="PGM60" s="153"/>
      <c r="PGN60" s="153"/>
      <c r="PGO60" s="153"/>
      <c r="PGP60" s="153"/>
      <c r="PGQ60" s="153"/>
      <c r="PGR60" s="153"/>
      <c r="PGS60" s="153"/>
      <c r="PGT60" s="153"/>
      <c r="PGU60" s="153"/>
      <c r="PGV60" s="153"/>
      <c r="PGW60" s="153"/>
      <c r="PGX60" s="153"/>
      <c r="PGY60" s="153"/>
      <c r="PGZ60" s="153"/>
      <c r="PHA60" s="153"/>
      <c r="PHB60" s="153"/>
      <c r="PHC60" s="153"/>
      <c r="PHD60" s="153"/>
      <c r="PHE60" s="153"/>
      <c r="PHF60" s="153"/>
      <c r="PHG60" s="153"/>
      <c r="PHH60" s="153"/>
      <c r="PHI60" s="153"/>
      <c r="PHJ60" s="153"/>
      <c r="PHK60" s="153"/>
      <c r="PHL60" s="153"/>
      <c r="PHM60" s="153"/>
      <c r="PHN60" s="153"/>
      <c r="PHO60" s="153"/>
      <c r="PHP60" s="153"/>
      <c r="PHQ60" s="153"/>
      <c r="PHR60" s="153"/>
      <c r="PHS60" s="153"/>
      <c r="PHT60" s="153"/>
      <c r="PHU60" s="153"/>
      <c r="PHV60" s="153"/>
      <c r="PHW60" s="153"/>
      <c r="PHX60" s="153"/>
      <c r="PHY60" s="153"/>
      <c r="PHZ60" s="153"/>
      <c r="PIA60" s="153"/>
      <c r="PIB60" s="153"/>
      <c r="PIC60" s="153"/>
      <c r="PID60" s="153"/>
      <c r="PIE60" s="153"/>
      <c r="PIF60" s="153"/>
      <c r="PIG60" s="153"/>
      <c r="PIH60" s="153"/>
      <c r="PII60" s="153"/>
      <c r="PIJ60" s="153"/>
      <c r="PIK60" s="153"/>
      <c r="PIL60" s="153"/>
      <c r="PIM60" s="153"/>
      <c r="PIN60" s="153"/>
      <c r="PIO60" s="153"/>
      <c r="PIP60" s="153"/>
      <c r="PIQ60" s="153"/>
      <c r="PIR60" s="153"/>
      <c r="PIS60" s="153"/>
      <c r="PIT60" s="153"/>
      <c r="PIU60" s="153"/>
      <c r="PIV60" s="153"/>
      <c r="PIW60" s="153"/>
      <c r="PIX60" s="153"/>
      <c r="PIY60" s="153"/>
      <c r="PIZ60" s="153"/>
      <c r="PJA60" s="153"/>
      <c r="PJB60" s="153"/>
      <c r="PJC60" s="153"/>
      <c r="PJD60" s="153"/>
      <c r="PJE60" s="153"/>
      <c r="PJF60" s="153"/>
      <c r="PJG60" s="153"/>
      <c r="PJH60" s="153"/>
      <c r="PJI60" s="153"/>
      <c r="PJJ60" s="153"/>
      <c r="PJK60" s="153"/>
      <c r="PJL60" s="153"/>
      <c r="PJM60" s="153"/>
      <c r="PJN60" s="153"/>
      <c r="PJO60" s="153"/>
      <c r="PJP60" s="153"/>
      <c r="PJQ60" s="153"/>
      <c r="PJR60" s="153"/>
      <c r="PJS60" s="153"/>
      <c r="PJT60" s="153"/>
      <c r="PJU60" s="153"/>
      <c r="PJV60" s="153"/>
      <c r="PJW60" s="153"/>
      <c r="PJX60" s="153"/>
      <c r="PJY60" s="153"/>
      <c r="PJZ60" s="153"/>
      <c r="PKA60" s="153"/>
      <c r="PKB60" s="153"/>
      <c r="PKC60" s="153"/>
      <c r="PKD60" s="153"/>
      <c r="PKE60" s="153"/>
      <c r="PKF60" s="153"/>
      <c r="PKG60" s="153"/>
      <c r="PKH60" s="153"/>
      <c r="PKI60" s="153"/>
      <c r="PKJ60" s="153"/>
      <c r="PKK60" s="153"/>
      <c r="PKL60" s="153"/>
      <c r="PKM60" s="153"/>
      <c r="PKN60" s="153"/>
      <c r="PKO60" s="153"/>
      <c r="PKP60" s="153"/>
      <c r="PKQ60" s="153"/>
      <c r="PKR60" s="153"/>
      <c r="PKS60" s="153"/>
      <c r="PKT60" s="153"/>
      <c r="PKU60" s="153"/>
      <c r="PKV60" s="153"/>
      <c r="PKW60" s="153"/>
      <c r="PKX60" s="153"/>
      <c r="PKY60" s="153"/>
      <c r="PKZ60" s="153"/>
      <c r="PLA60" s="153"/>
      <c r="PLB60" s="153"/>
      <c r="PLC60" s="153"/>
      <c r="PLD60" s="153"/>
      <c r="PLE60" s="153"/>
      <c r="PLF60" s="153"/>
      <c r="PLG60" s="153"/>
      <c r="PLH60" s="153"/>
      <c r="PLI60" s="153"/>
      <c r="PLJ60" s="153"/>
      <c r="PLK60" s="153"/>
      <c r="PLL60" s="153"/>
      <c r="PLM60" s="153"/>
      <c r="PLN60" s="153"/>
      <c r="PLO60" s="153"/>
      <c r="PLP60" s="153"/>
      <c r="PLQ60" s="153"/>
      <c r="PLR60" s="153"/>
      <c r="PLS60" s="153"/>
      <c r="PLT60" s="153"/>
      <c r="PLU60" s="153"/>
      <c r="PLV60" s="153"/>
      <c r="PLW60" s="153"/>
      <c r="PLX60" s="153"/>
      <c r="PLY60" s="153"/>
      <c r="PLZ60" s="153"/>
      <c r="PMA60" s="153"/>
      <c r="PMB60" s="153"/>
      <c r="PMC60" s="153"/>
      <c r="PMD60" s="153"/>
      <c r="PME60" s="153"/>
      <c r="PMF60" s="153"/>
      <c r="PMG60" s="153"/>
      <c r="PMH60" s="153"/>
      <c r="PMI60" s="153"/>
      <c r="PMJ60" s="153"/>
      <c r="PMK60" s="153"/>
      <c r="PML60" s="153"/>
      <c r="PMM60" s="153"/>
      <c r="PMN60" s="153"/>
      <c r="PMO60" s="153"/>
      <c r="PMP60" s="153"/>
      <c r="PMQ60" s="153"/>
      <c r="PMR60" s="153"/>
      <c r="PMS60" s="153"/>
      <c r="PMT60" s="153"/>
      <c r="PMU60" s="153"/>
      <c r="PMV60" s="153"/>
      <c r="PMW60" s="153"/>
      <c r="PMX60" s="153"/>
      <c r="PMY60" s="153"/>
      <c r="PMZ60" s="153"/>
      <c r="PNA60" s="153"/>
      <c r="PNB60" s="153"/>
      <c r="PNC60" s="153"/>
      <c r="PND60" s="153"/>
      <c r="PNE60" s="153"/>
      <c r="PNF60" s="153"/>
      <c r="PNG60" s="153"/>
      <c r="PNH60" s="153"/>
      <c r="PNI60" s="153"/>
      <c r="PNJ60" s="153"/>
      <c r="PNK60" s="153"/>
      <c r="PNL60" s="153"/>
      <c r="PNM60" s="153"/>
      <c r="PNN60" s="153"/>
      <c r="PNO60" s="153"/>
      <c r="PNP60" s="153"/>
      <c r="PNQ60" s="153"/>
      <c r="PNR60" s="153"/>
      <c r="PNS60" s="153"/>
      <c r="PNT60" s="153"/>
      <c r="PNU60" s="153"/>
      <c r="PNV60" s="153"/>
      <c r="PNW60" s="153"/>
      <c r="PNX60" s="153"/>
      <c r="PNY60" s="153"/>
      <c r="PNZ60" s="153"/>
      <c r="POA60" s="153"/>
      <c r="POB60" s="153"/>
      <c r="POC60" s="153"/>
      <c r="POD60" s="153"/>
      <c r="POE60" s="153"/>
      <c r="POF60" s="153"/>
      <c r="POG60" s="153"/>
      <c r="POH60" s="153"/>
      <c r="POI60" s="153"/>
      <c r="POJ60" s="153"/>
      <c r="POK60" s="153"/>
      <c r="POL60" s="153"/>
      <c r="POM60" s="153"/>
      <c r="PON60" s="153"/>
      <c r="POO60" s="153"/>
      <c r="POP60" s="153"/>
      <c r="POQ60" s="153"/>
      <c r="POR60" s="153"/>
      <c r="POS60" s="153"/>
      <c r="POT60" s="153"/>
      <c r="POU60" s="153"/>
      <c r="POV60" s="153"/>
      <c r="POW60" s="153"/>
      <c r="POX60" s="153"/>
      <c r="POY60" s="153"/>
      <c r="POZ60" s="153"/>
      <c r="PPA60" s="153"/>
      <c r="PPB60" s="153"/>
      <c r="PPC60" s="153"/>
      <c r="PPD60" s="153"/>
      <c r="PPE60" s="153"/>
      <c r="PPF60" s="153"/>
      <c r="PPG60" s="153"/>
      <c r="PPH60" s="153"/>
      <c r="PPI60" s="153"/>
      <c r="PPJ60" s="153"/>
      <c r="PPK60" s="153"/>
      <c r="PPL60" s="153"/>
      <c r="PPM60" s="153"/>
      <c r="PPN60" s="153"/>
      <c r="PPO60" s="153"/>
      <c r="PPP60" s="153"/>
      <c r="PPQ60" s="153"/>
      <c r="PPR60" s="153"/>
      <c r="PPS60" s="153"/>
      <c r="PPT60" s="153"/>
      <c r="PPU60" s="153"/>
      <c r="PPV60" s="153"/>
      <c r="PPW60" s="153"/>
      <c r="PPX60" s="153"/>
      <c r="PPY60" s="153"/>
      <c r="PPZ60" s="153"/>
      <c r="PQA60" s="153"/>
      <c r="PQB60" s="153"/>
      <c r="PQC60" s="153"/>
      <c r="PQD60" s="153"/>
      <c r="PQE60" s="153"/>
      <c r="PQF60" s="153"/>
      <c r="PQG60" s="153"/>
      <c r="PQH60" s="153"/>
      <c r="PQI60" s="153"/>
      <c r="PQJ60" s="153"/>
      <c r="PQK60" s="153"/>
      <c r="PQL60" s="153"/>
      <c r="PQM60" s="153"/>
      <c r="PQN60" s="153"/>
      <c r="PQO60" s="153"/>
      <c r="PQP60" s="153"/>
      <c r="PQQ60" s="153"/>
      <c r="PQR60" s="153"/>
      <c r="PQS60" s="153"/>
      <c r="PQT60" s="153"/>
      <c r="PQU60" s="153"/>
      <c r="PQV60" s="153"/>
      <c r="PQW60" s="153"/>
      <c r="PQX60" s="153"/>
      <c r="PQY60" s="153"/>
      <c r="PQZ60" s="153"/>
      <c r="PRA60" s="153"/>
      <c r="PRB60" s="153"/>
      <c r="PRC60" s="153"/>
      <c r="PRD60" s="153"/>
      <c r="PRE60" s="153"/>
      <c r="PRF60" s="153"/>
      <c r="PRG60" s="153"/>
      <c r="PRH60" s="153"/>
      <c r="PRI60" s="153"/>
      <c r="PRJ60" s="153"/>
      <c r="PRK60" s="153"/>
      <c r="PRL60" s="153"/>
      <c r="PRM60" s="153"/>
      <c r="PRN60" s="153"/>
      <c r="PRO60" s="153"/>
      <c r="PRP60" s="153"/>
      <c r="PRQ60" s="153"/>
      <c r="PRR60" s="153"/>
      <c r="PRS60" s="153"/>
      <c r="PRT60" s="153"/>
      <c r="PRU60" s="153"/>
      <c r="PRV60" s="153"/>
      <c r="PRW60" s="153"/>
      <c r="PRX60" s="153"/>
      <c r="PRY60" s="153"/>
      <c r="PRZ60" s="153"/>
      <c r="PSA60" s="153"/>
      <c r="PSB60" s="153"/>
      <c r="PSC60" s="153"/>
      <c r="PSD60" s="153"/>
      <c r="PSE60" s="153"/>
      <c r="PSF60" s="153"/>
      <c r="PSG60" s="153"/>
      <c r="PSH60" s="153"/>
      <c r="PSI60" s="153"/>
      <c r="PSJ60" s="153"/>
      <c r="PSK60" s="153"/>
      <c r="PSL60" s="153"/>
      <c r="PSM60" s="153"/>
      <c r="PSN60" s="153"/>
      <c r="PSO60" s="153"/>
      <c r="PSP60" s="153"/>
      <c r="PSQ60" s="153"/>
      <c r="PSR60" s="153"/>
      <c r="PSS60" s="153"/>
      <c r="PST60" s="153"/>
      <c r="PSU60" s="153"/>
      <c r="PSV60" s="153"/>
      <c r="PSW60" s="153"/>
      <c r="PSX60" s="153"/>
      <c r="PSY60" s="153"/>
      <c r="PSZ60" s="153"/>
      <c r="PTA60" s="153"/>
      <c r="PTB60" s="153"/>
      <c r="PTC60" s="153"/>
      <c r="PTD60" s="153"/>
      <c r="PTE60" s="153"/>
      <c r="PTF60" s="153"/>
      <c r="PTG60" s="153"/>
      <c r="PTH60" s="153"/>
      <c r="PTI60" s="153"/>
      <c r="PTJ60" s="153"/>
      <c r="PTK60" s="153"/>
      <c r="PTL60" s="153"/>
      <c r="PTM60" s="153"/>
      <c r="PTN60" s="153"/>
      <c r="PTO60" s="153"/>
      <c r="PTP60" s="153"/>
      <c r="PTQ60" s="153"/>
      <c r="PTR60" s="153"/>
      <c r="PTS60" s="153"/>
      <c r="PTT60" s="153"/>
      <c r="PTU60" s="153"/>
      <c r="PTV60" s="153"/>
      <c r="PTW60" s="153"/>
      <c r="PTX60" s="153"/>
      <c r="PTY60" s="153"/>
      <c r="PTZ60" s="153"/>
      <c r="PUA60" s="153"/>
      <c r="PUB60" s="153"/>
      <c r="PUC60" s="153"/>
      <c r="PUD60" s="153"/>
      <c r="PUE60" s="153"/>
      <c r="PUF60" s="153"/>
      <c r="PUG60" s="153"/>
      <c r="PUH60" s="153"/>
      <c r="PUI60" s="153"/>
      <c r="PUJ60" s="153"/>
      <c r="PUK60" s="153"/>
      <c r="PUL60" s="153"/>
      <c r="PUM60" s="153"/>
      <c r="PUN60" s="153"/>
      <c r="PUO60" s="153"/>
      <c r="PUP60" s="153"/>
      <c r="PUQ60" s="153"/>
      <c r="PUR60" s="153"/>
      <c r="PUS60" s="153"/>
      <c r="PUT60" s="153"/>
      <c r="PUU60" s="153"/>
      <c r="PUV60" s="153"/>
      <c r="PUW60" s="153"/>
      <c r="PUX60" s="153"/>
      <c r="PUY60" s="153"/>
      <c r="PUZ60" s="153"/>
      <c r="PVA60" s="153"/>
      <c r="PVB60" s="153"/>
      <c r="PVC60" s="153"/>
      <c r="PVD60" s="153"/>
      <c r="PVE60" s="153"/>
      <c r="PVF60" s="153"/>
      <c r="PVG60" s="153"/>
      <c r="PVH60" s="153"/>
      <c r="PVI60" s="153"/>
      <c r="PVJ60" s="153"/>
      <c r="PVK60" s="153"/>
      <c r="PVL60" s="153"/>
      <c r="PVM60" s="153"/>
      <c r="PVN60" s="153"/>
      <c r="PVO60" s="153"/>
      <c r="PVP60" s="153"/>
      <c r="PVQ60" s="153"/>
      <c r="PVR60" s="153"/>
      <c r="PVS60" s="153"/>
      <c r="PVT60" s="153"/>
      <c r="PVU60" s="153"/>
      <c r="PVV60" s="153"/>
      <c r="PVW60" s="153"/>
      <c r="PVX60" s="153"/>
      <c r="PVY60" s="153"/>
      <c r="PVZ60" s="153"/>
      <c r="PWA60" s="153"/>
      <c r="PWB60" s="153"/>
      <c r="PWC60" s="153"/>
      <c r="PWD60" s="153"/>
      <c r="PWE60" s="153"/>
      <c r="PWF60" s="153"/>
      <c r="PWG60" s="153"/>
      <c r="PWH60" s="153"/>
      <c r="PWI60" s="153"/>
      <c r="PWJ60" s="153"/>
      <c r="PWK60" s="153"/>
      <c r="PWL60" s="153"/>
      <c r="PWM60" s="153"/>
      <c r="PWN60" s="153"/>
      <c r="PWO60" s="153"/>
      <c r="PWP60" s="153"/>
      <c r="PWQ60" s="153"/>
      <c r="PWR60" s="153"/>
      <c r="PWS60" s="153"/>
      <c r="PWT60" s="153"/>
      <c r="PWU60" s="153"/>
      <c r="PWV60" s="153"/>
      <c r="PWW60" s="153"/>
      <c r="PWX60" s="153"/>
      <c r="PWY60" s="153"/>
      <c r="PWZ60" s="153"/>
      <c r="PXA60" s="153"/>
      <c r="PXB60" s="153"/>
      <c r="PXC60" s="153"/>
      <c r="PXD60" s="153"/>
      <c r="PXE60" s="153"/>
      <c r="PXF60" s="153"/>
      <c r="PXG60" s="153"/>
      <c r="PXH60" s="153"/>
      <c r="PXI60" s="153"/>
      <c r="PXJ60" s="153"/>
      <c r="PXK60" s="153"/>
      <c r="PXL60" s="153"/>
      <c r="PXM60" s="153"/>
      <c r="PXN60" s="153"/>
      <c r="PXO60" s="153"/>
      <c r="PXP60" s="153"/>
      <c r="PXQ60" s="153"/>
      <c r="PXR60" s="153"/>
      <c r="PXS60" s="153"/>
      <c r="PXT60" s="153"/>
      <c r="PXU60" s="153"/>
      <c r="PXV60" s="153"/>
      <c r="PXW60" s="153"/>
      <c r="PXX60" s="153"/>
      <c r="PXY60" s="153"/>
      <c r="PXZ60" s="153"/>
      <c r="PYA60" s="153"/>
      <c r="PYB60" s="153"/>
      <c r="PYC60" s="153"/>
      <c r="PYD60" s="153"/>
      <c r="PYE60" s="153"/>
      <c r="PYF60" s="153"/>
      <c r="PYG60" s="153"/>
      <c r="PYH60" s="153"/>
      <c r="PYI60" s="153"/>
      <c r="PYJ60" s="153"/>
      <c r="PYK60" s="153"/>
      <c r="PYL60" s="153"/>
      <c r="PYM60" s="153"/>
      <c r="PYN60" s="153"/>
      <c r="PYO60" s="153"/>
      <c r="PYP60" s="153"/>
      <c r="PYQ60" s="153"/>
      <c r="PYR60" s="153"/>
      <c r="PYS60" s="153"/>
      <c r="PYT60" s="153"/>
      <c r="PYU60" s="153"/>
      <c r="PYV60" s="153"/>
      <c r="PYW60" s="153"/>
      <c r="PYX60" s="153"/>
      <c r="PYY60" s="153"/>
      <c r="PYZ60" s="153"/>
      <c r="PZA60" s="153"/>
      <c r="PZB60" s="153"/>
      <c r="PZC60" s="153"/>
      <c r="PZD60" s="153"/>
      <c r="PZE60" s="153"/>
      <c r="PZF60" s="153"/>
      <c r="PZG60" s="153"/>
      <c r="PZH60" s="153"/>
      <c r="PZI60" s="153"/>
      <c r="PZJ60" s="153"/>
      <c r="PZK60" s="153"/>
      <c r="PZL60" s="153"/>
      <c r="PZM60" s="153"/>
      <c r="PZN60" s="153"/>
      <c r="PZO60" s="153"/>
      <c r="PZP60" s="153"/>
      <c r="PZQ60" s="153"/>
      <c r="PZR60" s="153"/>
      <c r="PZS60" s="153"/>
      <c r="PZT60" s="153"/>
      <c r="PZU60" s="153"/>
      <c r="PZV60" s="153"/>
      <c r="PZW60" s="153"/>
      <c r="PZX60" s="153"/>
      <c r="PZY60" s="153"/>
      <c r="PZZ60" s="153"/>
      <c r="QAA60" s="153"/>
      <c r="QAB60" s="153"/>
      <c r="QAC60" s="153"/>
      <c r="QAD60" s="153"/>
      <c r="QAE60" s="153"/>
      <c r="QAF60" s="153"/>
      <c r="QAG60" s="153"/>
      <c r="QAH60" s="153"/>
      <c r="QAI60" s="153"/>
      <c r="QAJ60" s="153"/>
      <c r="QAK60" s="153"/>
      <c r="QAL60" s="153"/>
      <c r="QAM60" s="153"/>
      <c r="QAN60" s="153"/>
      <c r="QAO60" s="153"/>
      <c r="QAP60" s="153"/>
      <c r="QAQ60" s="153"/>
      <c r="QAR60" s="153"/>
      <c r="QAS60" s="153"/>
      <c r="QAT60" s="153"/>
      <c r="QAU60" s="153"/>
      <c r="QAV60" s="153"/>
      <c r="QAW60" s="153"/>
      <c r="QAX60" s="153"/>
      <c r="QAY60" s="153"/>
      <c r="QAZ60" s="153"/>
      <c r="QBA60" s="153"/>
      <c r="QBB60" s="153"/>
      <c r="QBC60" s="153"/>
      <c r="QBD60" s="153"/>
      <c r="QBE60" s="153"/>
      <c r="QBF60" s="153"/>
      <c r="QBG60" s="153"/>
      <c r="QBH60" s="153"/>
      <c r="QBI60" s="153"/>
      <c r="QBJ60" s="153"/>
      <c r="QBK60" s="153"/>
      <c r="QBL60" s="153"/>
      <c r="QBM60" s="153"/>
      <c r="QBN60" s="153"/>
      <c r="QBO60" s="153"/>
      <c r="QBP60" s="153"/>
      <c r="QBQ60" s="153"/>
      <c r="QBR60" s="153"/>
      <c r="QBS60" s="153"/>
      <c r="QBT60" s="153"/>
      <c r="QBU60" s="153"/>
      <c r="QBV60" s="153"/>
      <c r="QBW60" s="153"/>
      <c r="QBX60" s="153"/>
      <c r="QBY60" s="153"/>
      <c r="QBZ60" s="153"/>
      <c r="QCA60" s="153"/>
      <c r="QCB60" s="153"/>
      <c r="QCC60" s="153"/>
      <c r="QCD60" s="153"/>
      <c r="QCE60" s="153"/>
      <c r="QCF60" s="153"/>
      <c r="QCG60" s="153"/>
      <c r="QCH60" s="153"/>
      <c r="QCI60" s="153"/>
      <c r="QCJ60" s="153"/>
      <c r="QCK60" s="153"/>
      <c r="QCL60" s="153"/>
      <c r="QCM60" s="153"/>
      <c r="QCN60" s="153"/>
      <c r="QCO60" s="153"/>
      <c r="QCP60" s="153"/>
      <c r="QCQ60" s="153"/>
      <c r="QCR60" s="153"/>
      <c r="QCS60" s="153"/>
      <c r="QCT60" s="153"/>
      <c r="QCU60" s="153"/>
      <c r="QCV60" s="153"/>
      <c r="QCW60" s="153"/>
      <c r="QCX60" s="153"/>
      <c r="QCY60" s="153"/>
      <c r="QCZ60" s="153"/>
      <c r="QDA60" s="153"/>
      <c r="QDB60" s="153"/>
      <c r="QDC60" s="153"/>
      <c r="QDD60" s="153"/>
      <c r="QDE60" s="153"/>
      <c r="QDF60" s="153"/>
      <c r="QDG60" s="153"/>
      <c r="QDH60" s="153"/>
      <c r="QDI60" s="153"/>
      <c r="QDJ60" s="153"/>
      <c r="QDK60" s="153"/>
      <c r="QDL60" s="153"/>
      <c r="QDM60" s="153"/>
      <c r="QDN60" s="153"/>
      <c r="QDO60" s="153"/>
      <c r="QDP60" s="153"/>
      <c r="QDQ60" s="153"/>
      <c r="QDR60" s="153"/>
      <c r="QDS60" s="153"/>
      <c r="QDT60" s="153"/>
      <c r="QDU60" s="153"/>
      <c r="QDV60" s="153"/>
      <c r="QDW60" s="153"/>
      <c r="QDX60" s="153"/>
      <c r="QDY60" s="153"/>
      <c r="QDZ60" s="153"/>
      <c r="QEA60" s="153"/>
      <c r="QEB60" s="153"/>
      <c r="QEC60" s="153"/>
      <c r="QED60" s="153"/>
      <c r="QEE60" s="153"/>
      <c r="QEF60" s="153"/>
      <c r="QEG60" s="153"/>
      <c r="QEH60" s="153"/>
      <c r="QEI60" s="153"/>
      <c r="QEJ60" s="153"/>
      <c r="QEK60" s="153"/>
      <c r="QEL60" s="153"/>
      <c r="QEM60" s="153"/>
      <c r="QEN60" s="153"/>
      <c r="QEO60" s="153"/>
      <c r="QEP60" s="153"/>
      <c r="QEQ60" s="153"/>
      <c r="QER60" s="153"/>
      <c r="QES60" s="153"/>
      <c r="QET60" s="153"/>
      <c r="QEU60" s="153"/>
      <c r="QEV60" s="153"/>
      <c r="QEW60" s="153"/>
      <c r="QEX60" s="153"/>
      <c r="QEY60" s="153"/>
      <c r="QEZ60" s="153"/>
      <c r="QFA60" s="153"/>
      <c r="QFB60" s="153"/>
      <c r="QFC60" s="153"/>
      <c r="QFD60" s="153"/>
      <c r="QFE60" s="153"/>
      <c r="QFF60" s="153"/>
      <c r="QFG60" s="153"/>
      <c r="QFH60" s="153"/>
      <c r="QFI60" s="153"/>
      <c r="QFJ60" s="153"/>
      <c r="QFK60" s="153"/>
      <c r="QFL60" s="153"/>
      <c r="QFM60" s="153"/>
      <c r="QFN60" s="153"/>
      <c r="QFO60" s="153"/>
      <c r="QFP60" s="153"/>
      <c r="QFQ60" s="153"/>
      <c r="QFR60" s="153"/>
      <c r="QFS60" s="153"/>
      <c r="QFT60" s="153"/>
      <c r="QFU60" s="153"/>
      <c r="QFV60" s="153"/>
      <c r="QFW60" s="153"/>
      <c r="QFX60" s="153"/>
      <c r="QFY60" s="153"/>
      <c r="QFZ60" s="153"/>
      <c r="QGA60" s="153"/>
      <c r="QGB60" s="153"/>
      <c r="QGC60" s="153"/>
      <c r="QGD60" s="153"/>
      <c r="QGE60" s="153"/>
      <c r="QGF60" s="153"/>
      <c r="QGG60" s="153"/>
      <c r="QGH60" s="153"/>
      <c r="QGI60" s="153"/>
      <c r="QGJ60" s="153"/>
      <c r="QGK60" s="153"/>
      <c r="QGL60" s="153"/>
      <c r="QGM60" s="153"/>
      <c r="QGN60" s="153"/>
      <c r="QGO60" s="153"/>
      <c r="QGP60" s="153"/>
      <c r="QGQ60" s="153"/>
      <c r="QGR60" s="153"/>
      <c r="QGS60" s="153"/>
      <c r="QGT60" s="153"/>
      <c r="QGU60" s="153"/>
      <c r="QGV60" s="153"/>
      <c r="QGW60" s="153"/>
      <c r="QGX60" s="153"/>
      <c r="QGY60" s="153"/>
      <c r="QGZ60" s="153"/>
      <c r="QHA60" s="153"/>
      <c r="QHB60" s="153"/>
      <c r="QHC60" s="153"/>
      <c r="QHD60" s="153"/>
      <c r="QHE60" s="153"/>
      <c r="QHF60" s="153"/>
      <c r="QHG60" s="153"/>
      <c r="QHH60" s="153"/>
      <c r="QHI60" s="153"/>
      <c r="QHJ60" s="153"/>
      <c r="QHK60" s="153"/>
      <c r="QHL60" s="153"/>
      <c r="QHM60" s="153"/>
      <c r="QHN60" s="153"/>
      <c r="QHO60" s="153"/>
      <c r="QHP60" s="153"/>
      <c r="QHQ60" s="153"/>
      <c r="QHR60" s="153"/>
      <c r="QHS60" s="153"/>
      <c r="QHT60" s="153"/>
      <c r="QHU60" s="153"/>
      <c r="QHV60" s="153"/>
      <c r="QHW60" s="153"/>
      <c r="QHX60" s="153"/>
      <c r="QHY60" s="153"/>
      <c r="QHZ60" s="153"/>
      <c r="QIA60" s="153"/>
      <c r="QIB60" s="153"/>
      <c r="QIC60" s="153"/>
      <c r="QID60" s="153"/>
      <c r="QIE60" s="153"/>
      <c r="QIF60" s="153"/>
      <c r="QIG60" s="153"/>
      <c r="QIH60" s="153"/>
      <c r="QII60" s="153"/>
      <c r="QIJ60" s="153"/>
      <c r="QIK60" s="153"/>
      <c r="QIL60" s="153"/>
      <c r="QIM60" s="153"/>
      <c r="QIN60" s="153"/>
      <c r="QIO60" s="153"/>
      <c r="QIP60" s="153"/>
      <c r="QIQ60" s="153"/>
      <c r="QIR60" s="153"/>
      <c r="QIS60" s="153"/>
      <c r="QIT60" s="153"/>
      <c r="QIU60" s="153"/>
      <c r="QIV60" s="153"/>
      <c r="QIW60" s="153"/>
      <c r="QIX60" s="153"/>
      <c r="QIY60" s="153"/>
      <c r="QIZ60" s="153"/>
      <c r="QJA60" s="153"/>
      <c r="QJB60" s="153"/>
      <c r="QJC60" s="153"/>
      <c r="QJD60" s="153"/>
      <c r="QJE60" s="153"/>
      <c r="QJF60" s="153"/>
      <c r="QJG60" s="153"/>
      <c r="QJH60" s="153"/>
      <c r="QJI60" s="153"/>
      <c r="QJJ60" s="153"/>
      <c r="QJK60" s="153"/>
      <c r="QJL60" s="153"/>
      <c r="QJM60" s="153"/>
      <c r="QJN60" s="153"/>
      <c r="QJO60" s="153"/>
      <c r="QJP60" s="153"/>
      <c r="QJQ60" s="153"/>
      <c r="QJR60" s="153"/>
      <c r="QJS60" s="153"/>
      <c r="QJT60" s="153"/>
      <c r="QJU60" s="153"/>
      <c r="QJV60" s="153"/>
      <c r="QJW60" s="153"/>
      <c r="QJX60" s="153"/>
      <c r="QJY60" s="153"/>
      <c r="QJZ60" s="153"/>
      <c r="QKA60" s="153"/>
      <c r="QKB60" s="153"/>
      <c r="QKC60" s="153"/>
      <c r="QKD60" s="153"/>
      <c r="QKE60" s="153"/>
      <c r="QKF60" s="153"/>
      <c r="QKG60" s="153"/>
      <c r="QKH60" s="153"/>
      <c r="QKI60" s="153"/>
      <c r="QKJ60" s="153"/>
      <c r="QKK60" s="153"/>
      <c r="QKL60" s="153"/>
      <c r="QKM60" s="153"/>
      <c r="QKN60" s="153"/>
      <c r="QKO60" s="153"/>
      <c r="QKP60" s="153"/>
      <c r="QKQ60" s="153"/>
      <c r="QKR60" s="153"/>
      <c r="QKS60" s="153"/>
      <c r="QKT60" s="153"/>
      <c r="QKU60" s="153"/>
      <c r="QKV60" s="153"/>
      <c r="QKW60" s="153"/>
      <c r="QKX60" s="153"/>
      <c r="QKY60" s="153"/>
      <c r="QKZ60" s="153"/>
      <c r="QLA60" s="153"/>
      <c r="QLB60" s="153"/>
      <c r="QLC60" s="153"/>
      <c r="QLD60" s="153"/>
      <c r="QLE60" s="153"/>
      <c r="QLF60" s="153"/>
      <c r="QLG60" s="153"/>
      <c r="QLH60" s="153"/>
      <c r="QLI60" s="153"/>
      <c r="QLJ60" s="153"/>
      <c r="QLK60" s="153"/>
      <c r="QLL60" s="153"/>
      <c r="QLM60" s="153"/>
      <c r="QLN60" s="153"/>
      <c r="QLO60" s="153"/>
      <c r="QLP60" s="153"/>
      <c r="QLQ60" s="153"/>
      <c r="QLR60" s="153"/>
      <c r="QLS60" s="153"/>
      <c r="QLT60" s="153"/>
      <c r="QLU60" s="153"/>
      <c r="QLV60" s="153"/>
      <c r="QLW60" s="153"/>
      <c r="QLX60" s="153"/>
      <c r="QLY60" s="153"/>
      <c r="QLZ60" s="153"/>
      <c r="QMA60" s="153"/>
      <c r="QMB60" s="153"/>
      <c r="QMC60" s="153"/>
      <c r="QMD60" s="153"/>
      <c r="QME60" s="153"/>
      <c r="QMF60" s="153"/>
      <c r="QMG60" s="153"/>
      <c r="QMH60" s="153"/>
      <c r="QMI60" s="153"/>
      <c r="QMJ60" s="153"/>
      <c r="QMK60" s="153"/>
      <c r="QML60" s="153"/>
      <c r="QMM60" s="153"/>
      <c r="QMN60" s="153"/>
      <c r="QMO60" s="153"/>
      <c r="QMP60" s="153"/>
      <c r="QMQ60" s="153"/>
      <c r="QMR60" s="153"/>
      <c r="QMS60" s="153"/>
      <c r="QMT60" s="153"/>
      <c r="QMU60" s="153"/>
      <c r="QMV60" s="153"/>
      <c r="QMW60" s="153"/>
      <c r="QMX60" s="153"/>
      <c r="QMY60" s="153"/>
      <c r="QMZ60" s="153"/>
      <c r="QNA60" s="153"/>
      <c r="QNB60" s="153"/>
      <c r="QNC60" s="153"/>
      <c r="QND60" s="153"/>
      <c r="QNE60" s="153"/>
      <c r="QNF60" s="153"/>
      <c r="QNG60" s="153"/>
      <c r="QNH60" s="153"/>
      <c r="QNI60" s="153"/>
      <c r="QNJ60" s="153"/>
      <c r="QNK60" s="153"/>
      <c r="QNL60" s="153"/>
      <c r="QNM60" s="153"/>
      <c r="QNN60" s="153"/>
      <c r="QNO60" s="153"/>
      <c r="QNP60" s="153"/>
      <c r="QNQ60" s="153"/>
      <c r="QNR60" s="153"/>
      <c r="QNS60" s="153"/>
      <c r="QNT60" s="153"/>
      <c r="QNU60" s="153"/>
      <c r="QNV60" s="153"/>
      <c r="QNW60" s="153"/>
      <c r="QNX60" s="153"/>
      <c r="QNY60" s="153"/>
      <c r="QNZ60" s="153"/>
      <c r="QOA60" s="153"/>
      <c r="QOB60" s="153"/>
      <c r="QOC60" s="153"/>
      <c r="QOD60" s="153"/>
      <c r="QOE60" s="153"/>
      <c r="QOF60" s="153"/>
      <c r="QOG60" s="153"/>
      <c r="QOH60" s="153"/>
      <c r="QOI60" s="153"/>
      <c r="QOJ60" s="153"/>
      <c r="QOK60" s="153"/>
      <c r="QOL60" s="153"/>
      <c r="QOM60" s="153"/>
      <c r="QON60" s="153"/>
      <c r="QOO60" s="153"/>
      <c r="QOP60" s="153"/>
      <c r="QOQ60" s="153"/>
      <c r="QOR60" s="153"/>
      <c r="QOS60" s="153"/>
      <c r="QOT60" s="153"/>
      <c r="QOU60" s="153"/>
      <c r="QOV60" s="153"/>
      <c r="QOW60" s="153"/>
      <c r="QOX60" s="153"/>
      <c r="QOY60" s="153"/>
      <c r="QOZ60" s="153"/>
      <c r="QPA60" s="153"/>
      <c r="QPB60" s="153"/>
      <c r="QPC60" s="153"/>
      <c r="QPD60" s="153"/>
      <c r="QPE60" s="153"/>
      <c r="QPF60" s="153"/>
      <c r="QPG60" s="153"/>
      <c r="QPH60" s="153"/>
      <c r="QPI60" s="153"/>
      <c r="QPJ60" s="153"/>
      <c r="QPK60" s="153"/>
      <c r="QPL60" s="153"/>
      <c r="QPM60" s="153"/>
      <c r="QPN60" s="153"/>
      <c r="QPO60" s="153"/>
      <c r="QPP60" s="153"/>
      <c r="QPQ60" s="153"/>
      <c r="QPR60" s="153"/>
      <c r="QPS60" s="153"/>
      <c r="QPT60" s="153"/>
      <c r="QPU60" s="153"/>
      <c r="QPV60" s="153"/>
      <c r="QPW60" s="153"/>
      <c r="QPX60" s="153"/>
      <c r="QPY60" s="153"/>
      <c r="QPZ60" s="153"/>
      <c r="QQA60" s="153"/>
      <c r="QQB60" s="153"/>
      <c r="QQC60" s="153"/>
      <c r="QQD60" s="153"/>
      <c r="QQE60" s="153"/>
      <c r="QQF60" s="153"/>
      <c r="QQG60" s="153"/>
      <c r="QQH60" s="153"/>
      <c r="QQI60" s="153"/>
      <c r="QQJ60" s="153"/>
      <c r="QQK60" s="153"/>
      <c r="QQL60" s="153"/>
      <c r="QQM60" s="153"/>
      <c r="QQN60" s="153"/>
      <c r="QQO60" s="153"/>
      <c r="QQP60" s="153"/>
      <c r="QQQ60" s="153"/>
      <c r="QQR60" s="153"/>
      <c r="QQS60" s="153"/>
      <c r="QQT60" s="153"/>
      <c r="QQU60" s="153"/>
      <c r="QQV60" s="153"/>
      <c r="QQW60" s="153"/>
      <c r="QQX60" s="153"/>
      <c r="QQY60" s="153"/>
      <c r="QQZ60" s="153"/>
      <c r="QRA60" s="153"/>
      <c r="QRB60" s="153"/>
      <c r="QRC60" s="153"/>
      <c r="QRD60" s="153"/>
      <c r="QRE60" s="153"/>
      <c r="QRF60" s="153"/>
      <c r="QRG60" s="153"/>
      <c r="QRH60" s="153"/>
      <c r="QRI60" s="153"/>
      <c r="QRJ60" s="153"/>
      <c r="QRK60" s="153"/>
      <c r="QRL60" s="153"/>
      <c r="QRM60" s="153"/>
      <c r="QRN60" s="153"/>
      <c r="QRO60" s="153"/>
      <c r="QRP60" s="153"/>
      <c r="QRQ60" s="153"/>
      <c r="QRR60" s="153"/>
      <c r="QRS60" s="153"/>
      <c r="QRT60" s="153"/>
      <c r="QRU60" s="153"/>
      <c r="QRV60" s="153"/>
      <c r="QRW60" s="153"/>
      <c r="QRX60" s="153"/>
      <c r="QRY60" s="153"/>
      <c r="QRZ60" s="153"/>
      <c r="QSA60" s="153"/>
      <c r="QSB60" s="153"/>
      <c r="QSC60" s="153"/>
      <c r="QSD60" s="153"/>
      <c r="QSE60" s="153"/>
      <c r="QSF60" s="153"/>
      <c r="QSG60" s="153"/>
      <c r="QSH60" s="153"/>
      <c r="QSI60" s="153"/>
      <c r="QSJ60" s="153"/>
      <c r="QSK60" s="153"/>
      <c r="QSL60" s="153"/>
      <c r="QSM60" s="153"/>
      <c r="QSN60" s="153"/>
      <c r="QSO60" s="153"/>
      <c r="QSP60" s="153"/>
      <c r="QSQ60" s="153"/>
      <c r="QSR60" s="153"/>
      <c r="QSS60" s="153"/>
      <c r="QST60" s="153"/>
      <c r="QSU60" s="153"/>
      <c r="QSV60" s="153"/>
      <c r="QSW60" s="153"/>
      <c r="QSX60" s="153"/>
      <c r="QSY60" s="153"/>
      <c r="QSZ60" s="153"/>
      <c r="QTA60" s="153"/>
      <c r="QTB60" s="153"/>
      <c r="QTC60" s="153"/>
      <c r="QTD60" s="153"/>
      <c r="QTE60" s="153"/>
      <c r="QTF60" s="153"/>
      <c r="QTG60" s="153"/>
      <c r="QTH60" s="153"/>
      <c r="QTI60" s="153"/>
      <c r="QTJ60" s="153"/>
      <c r="QTK60" s="153"/>
      <c r="QTL60" s="153"/>
      <c r="QTM60" s="153"/>
      <c r="QTN60" s="153"/>
      <c r="QTO60" s="153"/>
      <c r="QTP60" s="153"/>
      <c r="QTQ60" s="153"/>
      <c r="QTR60" s="153"/>
      <c r="QTS60" s="153"/>
      <c r="QTT60" s="153"/>
      <c r="QTU60" s="153"/>
      <c r="QTV60" s="153"/>
      <c r="QTW60" s="153"/>
      <c r="QTX60" s="153"/>
      <c r="QTY60" s="153"/>
      <c r="QTZ60" s="153"/>
      <c r="QUA60" s="153"/>
      <c r="QUB60" s="153"/>
      <c r="QUC60" s="153"/>
      <c r="QUD60" s="153"/>
      <c r="QUE60" s="153"/>
      <c r="QUF60" s="153"/>
      <c r="QUG60" s="153"/>
      <c r="QUH60" s="153"/>
      <c r="QUI60" s="153"/>
      <c r="QUJ60" s="153"/>
      <c r="QUK60" s="153"/>
      <c r="QUL60" s="153"/>
      <c r="QUM60" s="153"/>
      <c r="QUN60" s="153"/>
      <c r="QUO60" s="153"/>
      <c r="QUP60" s="153"/>
      <c r="QUQ60" s="153"/>
      <c r="QUR60" s="153"/>
      <c r="QUS60" s="153"/>
      <c r="QUT60" s="153"/>
      <c r="QUU60" s="153"/>
      <c r="QUV60" s="153"/>
      <c r="QUW60" s="153"/>
      <c r="QUX60" s="153"/>
      <c r="QUY60" s="153"/>
      <c r="QUZ60" s="153"/>
      <c r="QVA60" s="153"/>
      <c r="QVB60" s="153"/>
      <c r="QVC60" s="153"/>
      <c r="QVD60" s="153"/>
      <c r="QVE60" s="153"/>
      <c r="QVF60" s="153"/>
      <c r="QVG60" s="153"/>
      <c r="QVH60" s="153"/>
      <c r="QVI60" s="153"/>
      <c r="QVJ60" s="153"/>
      <c r="QVK60" s="153"/>
      <c r="QVL60" s="153"/>
      <c r="QVM60" s="153"/>
      <c r="QVN60" s="153"/>
      <c r="QVO60" s="153"/>
      <c r="QVP60" s="153"/>
      <c r="QVQ60" s="153"/>
      <c r="QVR60" s="153"/>
      <c r="QVS60" s="153"/>
      <c r="QVT60" s="153"/>
      <c r="QVU60" s="153"/>
      <c r="QVV60" s="153"/>
      <c r="QVW60" s="153"/>
      <c r="QVX60" s="153"/>
      <c r="QVY60" s="153"/>
      <c r="QVZ60" s="153"/>
      <c r="QWA60" s="153"/>
      <c r="QWB60" s="153"/>
      <c r="QWC60" s="153"/>
      <c r="QWD60" s="153"/>
      <c r="QWE60" s="153"/>
      <c r="QWF60" s="153"/>
      <c r="QWG60" s="153"/>
      <c r="QWH60" s="153"/>
      <c r="QWI60" s="153"/>
      <c r="QWJ60" s="153"/>
      <c r="QWK60" s="153"/>
      <c r="QWL60" s="153"/>
      <c r="QWM60" s="153"/>
      <c r="QWN60" s="153"/>
      <c r="QWO60" s="153"/>
      <c r="QWP60" s="153"/>
      <c r="QWQ60" s="153"/>
      <c r="QWR60" s="153"/>
      <c r="QWS60" s="153"/>
      <c r="QWT60" s="153"/>
      <c r="QWU60" s="153"/>
      <c r="QWV60" s="153"/>
      <c r="QWW60" s="153"/>
      <c r="QWX60" s="153"/>
      <c r="QWY60" s="153"/>
      <c r="QWZ60" s="153"/>
      <c r="QXA60" s="153"/>
      <c r="QXB60" s="153"/>
      <c r="QXC60" s="153"/>
      <c r="QXD60" s="153"/>
      <c r="QXE60" s="153"/>
      <c r="QXF60" s="153"/>
      <c r="QXG60" s="153"/>
      <c r="QXH60" s="153"/>
      <c r="QXI60" s="153"/>
      <c r="QXJ60" s="153"/>
      <c r="QXK60" s="153"/>
      <c r="QXL60" s="153"/>
      <c r="QXM60" s="153"/>
      <c r="QXN60" s="153"/>
      <c r="QXO60" s="153"/>
      <c r="QXP60" s="153"/>
      <c r="QXQ60" s="153"/>
      <c r="QXR60" s="153"/>
      <c r="QXS60" s="153"/>
      <c r="QXT60" s="153"/>
      <c r="QXU60" s="153"/>
      <c r="QXV60" s="153"/>
      <c r="QXW60" s="153"/>
      <c r="QXX60" s="153"/>
      <c r="QXY60" s="153"/>
      <c r="QXZ60" s="153"/>
      <c r="QYA60" s="153"/>
      <c r="QYB60" s="153"/>
      <c r="QYC60" s="153"/>
      <c r="QYD60" s="153"/>
      <c r="QYE60" s="153"/>
      <c r="QYF60" s="153"/>
      <c r="QYG60" s="153"/>
      <c r="QYH60" s="153"/>
      <c r="QYI60" s="153"/>
      <c r="QYJ60" s="153"/>
      <c r="QYK60" s="153"/>
      <c r="QYL60" s="153"/>
      <c r="QYM60" s="153"/>
      <c r="QYN60" s="153"/>
      <c r="QYO60" s="153"/>
      <c r="QYP60" s="153"/>
      <c r="QYQ60" s="153"/>
      <c r="QYR60" s="153"/>
      <c r="QYS60" s="153"/>
      <c r="QYT60" s="153"/>
      <c r="QYU60" s="153"/>
      <c r="QYV60" s="153"/>
      <c r="QYW60" s="153"/>
      <c r="QYX60" s="153"/>
      <c r="QYY60" s="153"/>
      <c r="QYZ60" s="153"/>
      <c r="QZA60" s="153"/>
      <c r="QZB60" s="153"/>
      <c r="QZC60" s="153"/>
      <c r="QZD60" s="153"/>
      <c r="QZE60" s="153"/>
      <c r="QZF60" s="153"/>
      <c r="QZG60" s="153"/>
      <c r="QZH60" s="153"/>
      <c r="QZI60" s="153"/>
      <c r="QZJ60" s="153"/>
      <c r="QZK60" s="153"/>
      <c r="QZL60" s="153"/>
      <c r="QZM60" s="153"/>
      <c r="QZN60" s="153"/>
      <c r="QZO60" s="153"/>
      <c r="QZP60" s="153"/>
      <c r="QZQ60" s="153"/>
      <c r="QZR60" s="153"/>
      <c r="QZS60" s="153"/>
      <c r="QZT60" s="153"/>
      <c r="QZU60" s="153"/>
      <c r="QZV60" s="153"/>
      <c r="QZW60" s="153"/>
      <c r="QZX60" s="153"/>
      <c r="QZY60" s="153"/>
      <c r="QZZ60" s="153"/>
      <c r="RAA60" s="153"/>
      <c r="RAB60" s="153"/>
      <c r="RAC60" s="153"/>
      <c r="RAD60" s="153"/>
      <c r="RAE60" s="153"/>
      <c r="RAF60" s="153"/>
      <c r="RAG60" s="153"/>
      <c r="RAH60" s="153"/>
      <c r="RAI60" s="153"/>
      <c r="RAJ60" s="153"/>
      <c r="RAK60" s="153"/>
      <c r="RAL60" s="153"/>
      <c r="RAM60" s="153"/>
      <c r="RAN60" s="153"/>
      <c r="RAO60" s="153"/>
      <c r="RAP60" s="153"/>
      <c r="RAQ60" s="153"/>
      <c r="RAR60" s="153"/>
      <c r="RAS60" s="153"/>
      <c r="RAT60" s="153"/>
      <c r="RAU60" s="153"/>
      <c r="RAV60" s="153"/>
      <c r="RAW60" s="153"/>
      <c r="RAX60" s="153"/>
      <c r="RAY60" s="153"/>
      <c r="RAZ60" s="153"/>
      <c r="RBA60" s="153"/>
      <c r="RBB60" s="153"/>
      <c r="RBC60" s="153"/>
      <c r="RBD60" s="153"/>
      <c r="RBE60" s="153"/>
      <c r="RBF60" s="153"/>
      <c r="RBG60" s="153"/>
      <c r="RBH60" s="153"/>
      <c r="RBI60" s="153"/>
      <c r="RBJ60" s="153"/>
      <c r="RBK60" s="153"/>
      <c r="RBL60" s="153"/>
      <c r="RBM60" s="153"/>
      <c r="RBN60" s="153"/>
      <c r="RBO60" s="153"/>
      <c r="RBP60" s="153"/>
      <c r="RBQ60" s="153"/>
      <c r="RBR60" s="153"/>
      <c r="RBS60" s="153"/>
      <c r="RBT60" s="153"/>
      <c r="RBU60" s="153"/>
      <c r="RBV60" s="153"/>
      <c r="RBW60" s="153"/>
      <c r="RBX60" s="153"/>
      <c r="RBY60" s="153"/>
      <c r="RBZ60" s="153"/>
      <c r="RCA60" s="153"/>
      <c r="RCB60" s="153"/>
      <c r="RCC60" s="153"/>
      <c r="RCD60" s="153"/>
      <c r="RCE60" s="153"/>
      <c r="RCF60" s="153"/>
      <c r="RCG60" s="153"/>
      <c r="RCH60" s="153"/>
      <c r="RCI60" s="153"/>
      <c r="RCJ60" s="153"/>
      <c r="RCK60" s="153"/>
      <c r="RCL60" s="153"/>
      <c r="RCM60" s="153"/>
      <c r="RCN60" s="153"/>
      <c r="RCO60" s="153"/>
      <c r="RCP60" s="153"/>
      <c r="RCQ60" s="153"/>
      <c r="RCR60" s="153"/>
      <c r="RCS60" s="153"/>
      <c r="RCT60" s="153"/>
      <c r="RCU60" s="153"/>
      <c r="RCV60" s="153"/>
      <c r="RCW60" s="153"/>
      <c r="RCX60" s="153"/>
      <c r="RCY60" s="153"/>
      <c r="RCZ60" s="153"/>
      <c r="RDA60" s="153"/>
      <c r="RDB60" s="153"/>
      <c r="RDC60" s="153"/>
      <c r="RDD60" s="153"/>
      <c r="RDE60" s="153"/>
      <c r="RDF60" s="153"/>
      <c r="RDG60" s="153"/>
      <c r="RDH60" s="153"/>
      <c r="RDI60" s="153"/>
      <c r="RDJ60" s="153"/>
      <c r="RDK60" s="153"/>
      <c r="RDL60" s="153"/>
      <c r="RDM60" s="153"/>
      <c r="RDN60" s="153"/>
      <c r="RDO60" s="153"/>
      <c r="RDP60" s="153"/>
      <c r="RDQ60" s="153"/>
      <c r="RDR60" s="153"/>
      <c r="RDS60" s="153"/>
      <c r="RDT60" s="153"/>
      <c r="RDU60" s="153"/>
      <c r="RDV60" s="153"/>
      <c r="RDW60" s="153"/>
      <c r="RDX60" s="153"/>
      <c r="RDY60" s="153"/>
      <c r="RDZ60" s="153"/>
      <c r="REA60" s="153"/>
      <c r="REB60" s="153"/>
      <c r="REC60" s="153"/>
      <c r="RED60" s="153"/>
      <c r="REE60" s="153"/>
      <c r="REF60" s="153"/>
      <c r="REG60" s="153"/>
      <c r="REH60" s="153"/>
      <c r="REI60" s="153"/>
      <c r="REJ60" s="153"/>
      <c r="REK60" s="153"/>
      <c r="REL60" s="153"/>
      <c r="REM60" s="153"/>
      <c r="REN60" s="153"/>
      <c r="REO60" s="153"/>
      <c r="REP60" s="153"/>
      <c r="REQ60" s="153"/>
      <c r="RER60" s="153"/>
      <c r="RES60" s="153"/>
      <c r="RET60" s="153"/>
      <c r="REU60" s="153"/>
      <c r="REV60" s="153"/>
      <c r="REW60" s="153"/>
      <c r="REX60" s="153"/>
      <c r="REY60" s="153"/>
      <c r="REZ60" s="153"/>
      <c r="RFA60" s="153"/>
      <c r="RFB60" s="153"/>
      <c r="RFC60" s="153"/>
      <c r="RFD60" s="153"/>
      <c r="RFE60" s="153"/>
      <c r="RFF60" s="153"/>
      <c r="RFG60" s="153"/>
      <c r="RFH60" s="153"/>
      <c r="RFI60" s="153"/>
      <c r="RFJ60" s="153"/>
      <c r="RFK60" s="153"/>
      <c r="RFL60" s="153"/>
      <c r="RFM60" s="153"/>
      <c r="RFN60" s="153"/>
      <c r="RFO60" s="153"/>
      <c r="RFP60" s="153"/>
      <c r="RFQ60" s="153"/>
      <c r="RFR60" s="153"/>
      <c r="RFS60" s="153"/>
      <c r="RFT60" s="153"/>
      <c r="RFU60" s="153"/>
      <c r="RFV60" s="153"/>
      <c r="RFW60" s="153"/>
      <c r="RFX60" s="153"/>
      <c r="RFY60" s="153"/>
      <c r="RFZ60" s="153"/>
      <c r="RGA60" s="153"/>
      <c r="RGB60" s="153"/>
      <c r="RGC60" s="153"/>
      <c r="RGD60" s="153"/>
      <c r="RGE60" s="153"/>
      <c r="RGF60" s="153"/>
      <c r="RGG60" s="153"/>
      <c r="RGH60" s="153"/>
      <c r="RGI60" s="153"/>
      <c r="RGJ60" s="153"/>
      <c r="RGK60" s="153"/>
      <c r="RGL60" s="153"/>
      <c r="RGM60" s="153"/>
      <c r="RGN60" s="153"/>
      <c r="RGO60" s="153"/>
      <c r="RGP60" s="153"/>
      <c r="RGQ60" s="153"/>
      <c r="RGR60" s="153"/>
      <c r="RGS60" s="153"/>
      <c r="RGT60" s="153"/>
      <c r="RGU60" s="153"/>
      <c r="RGV60" s="153"/>
      <c r="RGW60" s="153"/>
      <c r="RGX60" s="153"/>
      <c r="RGY60" s="153"/>
      <c r="RGZ60" s="153"/>
      <c r="RHA60" s="153"/>
      <c r="RHB60" s="153"/>
      <c r="RHC60" s="153"/>
      <c r="RHD60" s="153"/>
      <c r="RHE60" s="153"/>
      <c r="RHF60" s="153"/>
      <c r="RHG60" s="153"/>
      <c r="RHH60" s="153"/>
      <c r="RHI60" s="153"/>
      <c r="RHJ60" s="153"/>
      <c r="RHK60" s="153"/>
      <c r="RHL60" s="153"/>
      <c r="RHM60" s="153"/>
      <c r="RHN60" s="153"/>
      <c r="RHO60" s="153"/>
      <c r="RHP60" s="153"/>
      <c r="RHQ60" s="153"/>
      <c r="RHR60" s="153"/>
      <c r="RHS60" s="153"/>
      <c r="RHT60" s="153"/>
      <c r="RHU60" s="153"/>
      <c r="RHV60" s="153"/>
      <c r="RHW60" s="153"/>
      <c r="RHX60" s="153"/>
      <c r="RHY60" s="153"/>
      <c r="RHZ60" s="153"/>
      <c r="RIA60" s="153"/>
      <c r="RIB60" s="153"/>
      <c r="RIC60" s="153"/>
      <c r="RID60" s="153"/>
      <c r="RIE60" s="153"/>
      <c r="RIF60" s="153"/>
      <c r="RIG60" s="153"/>
      <c r="RIH60" s="153"/>
      <c r="RII60" s="153"/>
      <c r="RIJ60" s="153"/>
      <c r="RIK60" s="153"/>
      <c r="RIL60" s="153"/>
      <c r="RIM60" s="153"/>
      <c r="RIN60" s="153"/>
      <c r="RIO60" s="153"/>
      <c r="RIP60" s="153"/>
      <c r="RIQ60" s="153"/>
      <c r="RIR60" s="153"/>
      <c r="RIS60" s="153"/>
      <c r="RIT60" s="153"/>
      <c r="RIU60" s="153"/>
      <c r="RIV60" s="153"/>
      <c r="RIW60" s="153"/>
      <c r="RIX60" s="153"/>
      <c r="RIY60" s="153"/>
      <c r="RIZ60" s="153"/>
      <c r="RJA60" s="153"/>
      <c r="RJB60" s="153"/>
      <c r="RJC60" s="153"/>
      <c r="RJD60" s="153"/>
      <c r="RJE60" s="153"/>
      <c r="RJF60" s="153"/>
      <c r="RJG60" s="153"/>
      <c r="RJH60" s="153"/>
      <c r="RJI60" s="153"/>
      <c r="RJJ60" s="153"/>
      <c r="RJK60" s="153"/>
      <c r="RJL60" s="153"/>
      <c r="RJM60" s="153"/>
      <c r="RJN60" s="153"/>
      <c r="RJO60" s="153"/>
      <c r="RJP60" s="153"/>
      <c r="RJQ60" s="153"/>
      <c r="RJR60" s="153"/>
      <c r="RJS60" s="153"/>
      <c r="RJT60" s="153"/>
      <c r="RJU60" s="153"/>
      <c r="RJV60" s="153"/>
      <c r="RJW60" s="153"/>
      <c r="RJX60" s="153"/>
      <c r="RJY60" s="153"/>
      <c r="RJZ60" s="153"/>
      <c r="RKA60" s="153"/>
      <c r="RKB60" s="153"/>
      <c r="RKC60" s="153"/>
      <c r="RKD60" s="153"/>
      <c r="RKE60" s="153"/>
      <c r="RKF60" s="153"/>
      <c r="RKG60" s="153"/>
      <c r="RKH60" s="153"/>
      <c r="RKI60" s="153"/>
      <c r="RKJ60" s="153"/>
      <c r="RKK60" s="153"/>
      <c r="RKL60" s="153"/>
      <c r="RKM60" s="153"/>
      <c r="RKN60" s="153"/>
      <c r="RKO60" s="153"/>
      <c r="RKP60" s="153"/>
      <c r="RKQ60" s="153"/>
      <c r="RKR60" s="153"/>
      <c r="RKS60" s="153"/>
      <c r="RKT60" s="153"/>
      <c r="RKU60" s="153"/>
      <c r="RKV60" s="153"/>
      <c r="RKW60" s="153"/>
      <c r="RKX60" s="153"/>
      <c r="RKY60" s="153"/>
      <c r="RKZ60" s="153"/>
      <c r="RLA60" s="153"/>
      <c r="RLB60" s="153"/>
      <c r="RLC60" s="153"/>
      <c r="RLD60" s="153"/>
      <c r="RLE60" s="153"/>
      <c r="RLF60" s="153"/>
      <c r="RLG60" s="153"/>
      <c r="RLH60" s="153"/>
      <c r="RLI60" s="153"/>
      <c r="RLJ60" s="153"/>
      <c r="RLK60" s="153"/>
      <c r="RLL60" s="153"/>
      <c r="RLM60" s="153"/>
      <c r="RLN60" s="153"/>
      <c r="RLO60" s="153"/>
      <c r="RLP60" s="153"/>
      <c r="RLQ60" s="153"/>
      <c r="RLR60" s="153"/>
      <c r="RLS60" s="153"/>
      <c r="RLT60" s="153"/>
      <c r="RLU60" s="153"/>
      <c r="RLV60" s="153"/>
      <c r="RLW60" s="153"/>
      <c r="RLX60" s="153"/>
      <c r="RLY60" s="153"/>
      <c r="RLZ60" s="153"/>
      <c r="RMA60" s="153"/>
      <c r="RMB60" s="153"/>
      <c r="RMC60" s="153"/>
      <c r="RMD60" s="153"/>
      <c r="RME60" s="153"/>
      <c r="RMF60" s="153"/>
      <c r="RMG60" s="153"/>
      <c r="RMH60" s="153"/>
      <c r="RMI60" s="153"/>
      <c r="RMJ60" s="153"/>
      <c r="RMK60" s="153"/>
      <c r="RML60" s="153"/>
      <c r="RMM60" s="153"/>
      <c r="RMN60" s="153"/>
      <c r="RMO60" s="153"/>
      <c r="RMP60" s="153"/>
      <c r="RMQ60" s="153"/>
      <c r="RMR60" s="153"/>
      <c r="RMS60" s="153"/>
      <c r="RMT60" s="153"/>
      <c r="RMU60" s="153"/>
      <c r="RMV60" s="153"/>
      <c r="RMW60" s="153"/>
      <c r="RMX60" s="153"/>
      <c r="RMY60" s="153"/>
      <c r="RMZ60" s="153"/>
      <c r="RNA60" s="153"/>
      <c r="RNB60" s="153"/>
      <c r="RNC60" s="153"/>
      <c r="RND60" s="153"/>
      <c r="RNE60" s="153"/>
      <c r="RNF60" s="153"/>
      <c r="RNG60" s="153"/>
      <c r="RNH60" s="153"/>
      <c r="RNI60" s="153"/>
      <c r="RNJ60" s="153"/>
      <c r="RNK60" s="153"/>
      <c r="RNL60" s="153"/>
      <c r="RNM60" s="153"/>
      <c r="RNN60" s="153"/>
      <c r="RNO60" s="153"/>
      <c r="RNP60" s="153"/>
      <c r="RNQ60" s="153"/>
      <c r="RNR60" s="153"/>
      <c r="RNS60" s="153"/>
      <c r="RNT60" s="153"/>
      <c r="RNU60" s="153"/>
      <c r="RNV60" s="153"/>
      <c r="RNW60" s="153"/>
      <c r="RNX60" s="153"/>
      <c r="RNY60" s="153"/>
      <c r="RNZ60" s="153"/>
      <c r="ROA60" s="153"/>
      <c r="ROB60" s="153"/>
      <c r="ROC60" s="153"/>
      <c r="ROD60" s="153"/>
      <c r="ROE60" s="153"/>
      <c r="ROF60" s="153"/>
      <c r="ROG60" s="153"/>
      <c r="ROH60" s="153"/>
      <c r="ROI60" s="153"/>
      <c r="ROJ60" s="153"/>
      <c r="ROK60" s="153"/>
      <c r="ROL60" s="153"/>
      <c r="ROM60" s="153"/>
      <c r="RON60" s="153"/>
      <c r="ROO60" s="153"/>
      <c r="ROP60" s="153"/>
      <c r="ROQ60" s="153"/>
      <c r="ROR60" s="153"/>
      <c r="ROS60" s="153"/>
      <c r="ROT60" s="153"/>
      <c r="ROU60" s="153"/>
      <c r="ROV60" s="153"/>
      <c r="ROW60" s="153"/>
      <c r="ROX60" s="153"/>
      <c r="ROY60" s="153"/>
      <c r="ROZ60" s="153"/>
      <c r="RPA60" s="153"/>
      <c r="RPB60" s="153"/>
      <c r="RPC60" s="153"/>
      <c r="RPD60" s="153"/>
      <c r="RPE60" s="153"/>
      <c r="RPF60" s="153"/>
      <c r="RPG60" s="153"/>
      <c r="RPH60" s="153"/>
      <c r="RPI60" s="153"/>
      <c r="RPJ60" s="153"/>
      <c r="RPK60" s="153"/>
      <c r="RPL60" s="153"/>
      <c r="RPM60" s="153"/>
      <c r="RPN60" s="153"/>
      <c r="RPO60" s="153"/>
      <c r="RPP60" s="153"/>
      <c r="RPQ60" s="153"/>
      <c r="RPR60" s="153"/>
      <c r="RPS60" s="153"/>
      <c r="RPT60" s="153"/>
      <c r="RPU60" s="153"/>
      <c r="RPV60" s="153"/>
      <c r="RPW60" s="153"/>
      <c r="RPX60" s="153"/>
      <c r="RPY60" s="153"/>
      <c r="RPZ60" s="153"/>
      <c r="RQA60" s="153"/>
      <c r="RQB60" s="153"/>
      <c r="RQC60" s="153"/>
      <c r="RQD60" s="153"/>
      <c r="RQE60" s="153"/>
      <c r="RQF60" s="153"/>
      <c r="RQG60" s="153"/>
      <c r="RQH60" s="153"/>
      <c r="RQI60" s="153"/>
      <c r="RQJ60" s="153"/>
      <c r="RQK60" s="153"/>
      <c r="RQL60" s="153"/>
      <c r="RQM60" s="153"/>
      <c r="RQN60" s="153"/>
      <c r="RQO60" s="153"/>
      <c r="RQP60" s="153"/>
      <c r="RQQ60" s="153"/>
      <c r="RQR60" s="153"/>
      <c r="RQS60" s="153"/>
      <c r="RQT60" s="153"/>
      <c r="RQU60" s="153"/>
      <c r="RQV60" s="153"/>
      <c r="RQW60" s="153"/>
      <c r="RQX60" s="153"/>
      <c r="RQY60" s="153"/>
      <c r="RQZ60" s="153"/>
      <c r="RRA60" s="153"/>
      <c r="RRB60" s="153"/>
      <c r="RRC60" s="153"/>
      <c r="RRD60" s="153"/>
      <c r="RRE60" s="153"/>
      <c r="RRF60" s="153"/>
      <c r="RRG60" s="153"/>
      <c r="RRH60" s="153"/>
      <c r="RRI60" s="153"/>
      <c r="RRJ60" s="153"/>
      <c r="RRK60" s="153"/>
      <c r="RRL60" s="153"/>
      <c r="RRM60" s="153"/>
      <c r="RRN60" s="153"/>
      <c r="RRO60" s="153"/>
      <c r="RRP60" s="153"/>
      <c r="RRQ60" s="153"/>
      <c r="RRR60" s="153"/>
      <c r="RRS60" s="153"/>
      <c r="RRT60" s="153"/>
      <c r="RRU60" s="153"/>
      <c r="RRV60" s="153"/>
      <c r="RRW60" s="153"/>
      <c r="RRX60" s="153"/>
      <c r="RRY60" s="153"/>
      <c r="RRZ60" s="153"/>
      <c r="RSA60" s="153"/>
      <c r="RSB60" s="153"/>
      <c r="RSC60" s="153"/>
      <c r="RSD60" s="153"/>
      <c r="RSE60" s="153"/>
      <c r="RSF60" s="153"/>
      <c r="RSG60" s="153"/>
      <c r="RSH60" s="153"/>
      <c r="RSI60" s="153"/>
      <c r="RSJ60" s="153"/>
      <c r="RSK60" s="153"/>
      <c r="RSL60" s="153"/>
      <c r="RSM60" s="153"/>
      <c r="RSN60" s="153"/>
      <c r="RSO60" s="153"/>
      <c r="RSP60" s="153"/>
      <c r="RSQ60" s="153"/>
      <c r="RSR60" s="153"/>
      <c r="RSS60" s="153"/>
      <c r="RST60" s="153"/>
      <c r="RSU60" s="153"/>
      <c r="RSV60" s="153"/>
      <c r="RSW60" s="153"/>
      <c r="RSX60" s="153"/>
      <c r="RSY60" s="153"/>
      <c r="RSZ60" s="153"/>
      <c r="RTA60" s="153"/>
      <c r="RTB60" s="153"/>
      <c r="RTC60" s="153"/>
      <c r="RTD60" s="153"/>
      <c r="RTE60" s="153"/>
      <c r="RTF60" s="153"/>
      <c r="RTG60" s="153"/>
      <c r="RTH60" s="153"/>
      <c r="RTI60" s="153"/>
      <c r="RTJ60" s="153"/>
      <c r="RTK60" s="153"/>
      <c r="RTL60" s="153"/>
      <c r="RTM60" s="153"/>
      <c r="RTN60" s="153"/>
      <c r="RTO60" s="153"/>
      <c r="RTP60" s="153"/>
      <c r="RTQ60" s="153"/>
      <c r="RTR60" s="153"/>
      <c r="RTS60" s="153"/>
      <c r="RTT60" s="153"/>
      <c r="RTU60" s="153"/>
      <c r="RTV60" s="153"/>
      <c r="RTW60" s="153"/>
      <c r="RTX60" s="153"/>
      <c r="RTY60" s="153"/>
      <c r="RTZ60" s="153"/>
      <c r="RUA60" s="153"/>
      <c r="RUB60" s="153"/>
      <c r="RUC60" s="153"/>
      <c r="RUD60" s="153"/>
      <c r="RUE60" s="153"/>
      <c r="RUF60" s="153"/>
      <c r="RUG60" s="153"/>
      <c r="RUH60" s="153"/>
      <c r="RUI60" s="153"/>
      <c r="RUJ60" s="153"/>
      <c r="RUK60" s="153"/>
      <c r="RUL60" s="153"/>
      <c r="RUM60" s="153"/>
      <c r="RUN60" s="153"/>
      <c r="RUO60" s="153"/>
      <c r="RUP60" s="153"/>
      <c r="RUQ60" s="153"/>
      <c r="RUR60" s="153"/>
      <c r="RUS60" s="153"/>
      <c r="RUT60" s="153"/>
      <c r="RUU60" s="153"/>
      <c r="RUV60" s="153"/>
      <c r="RUW60" s="153"/>
      <c r="RUX60" s="153"/>
      <c r="RUY60" s="153"/>
      <c r="RUZ60" s="153"/>
      <c r="RVA60" s="153"/>
      <c r="RVB60" s="153"/>
      <c r="RVC60" s="153"/>
      <c r="RVD60" s="153"/>
      <c r="RVE60" s="153"/>
      <c r="RVF60" s="153"/>
      <c r="RVG60" s="153"/>
      <c r="RVH60" s="153"/>
      <c r="RVI60" s="153"/>
      <c r="RVJ60" s="153"/>
      <c r="RVK60" s="153"/>
      <c r="RVL60" s="153"/>
      <c r="RVM60" s="153"/>
      <c r="RVN60" s="153"/>
      <c r="RVO60" s="153"/>
      <c r="RVP60" s="153"/>
      <c r="RVQ60" s="153"/>
      <c r="RVR60" s="153"/>
      <c r="RVS60" s="153"/>
      <c r="RVT60" s="153"/>
      <c r="RVU60" s="153"/>
      <c r="RVV60" s="153"/>
      <c r="RVW60" s="153"/>
      <c r="RVX60" s="153"/>
      <c r="RVY60" s="153"/>
      <c r="RVZ60" s="153"/>
      <c r="RWA60" s="153"/>
      <c r="RWB60" s="153"/>
      <c r="RWC60" s="153"/>
      <c r="RWD60" s="153"/>
      <c r="RWE60" s="153"/>
      <c r="RWF60" s="153"/>
      <c r="RWG60" s="153"/>
      <c r="RWH60" s="153"/>
      <c r="RWI60" s="153"/>
      <c r="RWJ60" s="153"/>
      <c r="RWK60" s="153"/>
      <c r="RWL60" s="153"/>
      <c r="RWM60" s="153"/>
      <c r="RWN60" s="153"/>
      <c r="RWO60" s="153"/>
      <c r="RWP60" s="153"/>
      <c r="RWQ60" s="153"/>
      <c r="RWR60" s="153"/>
      <c r="RWS60" s="153"/>
      <c r="RWT60" s="153"/>
      <c r="RWU60" s="153"/>
      <c r="RWV60" s="153"/>
      <c r="RWW60" s="153"/>
      <c r="RWX60" s="153"/>
      <c r="RWY60" s="153"/>
      <c r="RWZ60" s="153"/>
      <c r="RXA60" s="153"/>
      <c r="RXB60" s="153"/>
      <c r="RXC60" s="153"/>
      <c r="RXD60" s="153"/>
      <c r="RXE60" s="153"/>
      <c r="RXF60" s="153"/>
      <c r="RXG60" s="153"/>
      <c r="RXH60" s="153"/>
      <c r="RXI60" s="153"/>
      <c r="RXJ60" s="153"/>
      <c r="RXK60" s="153"/>
      <c r="RXL60" s="153"/>
      <c r="RXM60" s="153"/>
      <c r="RXN60" s="153"/>
      <c r="RXO60" s="153"/>
      <c r="RXP60" s="153"/>
      <c r="RXQ60" s="153"/>
      <c r="RXR60" s="153"/>
      <c r="RXS60" s="153"/>
      <c r="RXT60" s="153"/>
      <c r="RXU60" s="153"/>
      <c r="RXV60" s="153"/>
      <c r="RXW60" s="153"/>
      <c r="RXX60" s="153"/>
      <c r="RXY60" s="153"/>
      <c r="RXZ60" s="153"/>
      <c r="RYA60" s="153"/>
      <c r="RYB60" s="153"/>
      <c r="RYC60" s="153"/>
      <c r="RYD60" s="153"/>
      <c r="RYE60" s="153"/>
      <c r="RYF60" s="153"/>
      <c r="RYG60" s="153"/>
      <c r="RYH60" s="153"/>
      <c r="RYI60" s="153"/>
      <c r="RYJ60" s="153"/>
      <c r="RYK60" s="153"/>
      <c r="RYL60" s="153"/>
      <c r="RYM60" s="153"/>
      <c r="RYN60" s="153"/>
      <c r="RYO60" s="153"/>
      <c r="RYP60" s="153"/>
      <c r="RYQ60" s="153"/>
      <c r="RYR60" s="153"/>
      <c r="RYS60" s="153"/>
      <c r="RYT60" s="153"/>
      <c r="RYU60" s="153"/>
      <c r="RYV60" s="153"/>
      <c r="RYW60" s="153"/>
      <c r="RYX60" s="153"/>
      <c r="RYY60" s="153"/>
      <c r="RYZ60" s="153"/>
      <c r="RZA60" s="153"/>
      <c r="RZB60" s="153"/>
      <c r="RZC60" s="153"/>
      <c r="RZD60" s="153"/>
      <c r="RZE60" s="153"/>
      <c r="RZF60" s="153"/>
      <c r="RZG60" s="153"/>
      <c r="RZH60" s="153"/>
      <c r="RZI60" s="153"/>
      <c r="RZJ60" s="153"/>
      <c r="RZK60" s="153"/>
      <c r="RZL60" s="153"/>
      <c r="RZM60" s="153"/>
      <c r="RZN60" s="153"/>
      <c r="RZO60" s="153"/>
      <c r="RZP60" s="153"/>
      <c r="RZQ60" s="153"/>
      <c r="RZR60" s="153"/>
      <c r="RZS60" s="153"/>
      <c r="RZT60" s="153"/>
      <c r="RZU60" s="153"/>
      <c r="RZV60" s="153"/>
      <c r="RZW60" s="153"/>
      <c r="RZX60" s="153"/>
      <c r="RZY60" s="153"/>
      <c r="RZZ60" s="153"/>
      <c r="SAA60" s="153"/>
      <c r="SAB60" s="153"/>
      <c r="SAC60" s="153"/>
      <c r="SAD60" s="153"/>
      <c r="SAE60" s="153"/>
      <c r="SAF60" s="153"/>
      <c r="SAG60" s="153"/>
      <c r="SAH60" s="153"/>
      <c r="SAI60" s="153"/>
      <c r="SAJ60" s="153"/>
      <c r="SAK60" s="153"/>
      <c r="SAL60" s="153"/>
      <c r="SAM60" s="153"/>
      <c r="SAN60" s="153"/>
      <c r="SAO60" s="153"/>
      <c r="SAP60" s="153"/>
      <c r="SAQ60" s="153"/>
      <c r="SAR60" s="153"/>
      <c r="SAS60" s="153"/>
      <c r="SAT60" s="153"/>
      <c r="SAU60" s="153"/>
      <c r="SAV60" s="153"/>
      <c r="SAW60" s="153"/>
      <c r="SAX60" s="153"/>
      <c r="SAY60" s="153"/>
      <c r="SAZ60" s="153"/>
      <c r="SBA60" s="153"/>
      <c r="SBB60" s="153"/>
      <c r="SBC60" s="153"/>
      <c r="SBD60" s="153"/>
      <c r="SBE60" s="153"/>
      <c r="SBF60" s="153"/>
      <c r="SBG60" s="153"/>
      <c r="SBH60" s="153"/>
      <c r="SBI60" s="153"/>
      <c r="SBJ60" s="153"/>
      <c r="SBK60" s="153"/>
      <c r="SBL60" s="153"/>
      <c r="SBM60" s="153"/>
      <c r="SBN60" s="153"/>
      <c r="SBO60" s="153"/>
      <c r="SBP60" s="153"/>
      <c r="SBQ60" s="153"/>
      <c r="SBR60" s="153"/>
      <c r="SBS60" s="153"/>
      <c r="SBT60" s="153"/>
      <c r="SBU60" s="153"/>
      <c r="SBV60" s="153"/>
      <c r="SBW60" s="153"/>
      <c r="SBX60" s="153"/>
      <c r="SBY60" s="153"/>
      <c r="SBZ60" s="153"/>
      <c r="SCA60" s="153"/>
      <c r="SCB60" s="153"/>
      <c r="SCC60" s="153"/>
      <c r="SCD60" s="153"/>
      <c r="SCE60" s="153"/>
      <c r="SCF60" s="153"/>
      <c r="SCG60" s="153"/>
      <c r="SCH60" s="153"/>
      <c r="SCI60" s="153"/>
      <c r="SCJ60" s="153"/>
      <c r="SCK60" s="153"/>
      <c r="SCL60" s="153"/>
      <c r="SCM60" s="153"/>
      <c r="SCN60" s="153"/>
      <c r="SCO60" s="153"/>
      <c r="SCP60" s="153"/>
      <c r="SCQ60" s="153"/>
      <c r="SCR60" s="153"/>
      <c r="SCS60" s="153"/>
      <c r="SCT60" s="153"/>
      <c r="SCU60" s="153"/>
      <c r="SCV60" s="153"/>
      <c r="SCW60" s="153"/>
      <c r="SCX60" s="153"/>
      <c r="SCY60" s="153"/>
      <c r="SCZ60" s="153"/>
      <c r="SDA60" s="153"/>
      <c r="SDB60" s="153"/>
      <c r="SDC60" s="153"/>
      <c r="SDD60" s="153"/>
      <c r="SDE60" s="153"/>
      <c r="SDF60" s="153"/>
      <c r="SDG60" s="153"/>
      <c r="SDH60" s="153"/>
      <c r="SDI60" s="153"/>
      <c r="SDJ60" s="153"/>
      <c r="SDK60" s="153"/>
      <c r="SDL60" s="153"/>
      <c r="SDM60" s="153"/>
      <c r="SDN60" s="153"/>
      <c r="SDO60" s="153"/>
      <c r="SDP60" s="153"/>
      <c r="SDQ60" s="153"/>
      <c r="SDR60" s="153"/>
      <c r="SDS60" s="153"/>
      <c r="SDT60" s="153"/>
      <c r="SDU60" s="153"/>
      <c r="SDV60" s="153"/>
      <c r="SDW60" s="153"/>
      <c r="SDX60" s="153"/>
      <c r="SDY60" s="153"/>
      <c r="SDZ60" s="153"/>
      <c r="SEA60" s="153"/>
      <c r="SEB60" s="153"/>
      <c r="SEC60" s="153"/>
      <c r="SED60" s="153"/>
      <c r="SEE60" s="153"/>
      <c r="SEF60" s="153"/>
      <c r="SEG60" s="153"/>
      <c r="SEH60" s="153"/>
      <c r="SEI60" s="153"/>
      <c r="SEJ60" s="153"/>
      <c r="SEK60" s="153"/>
      <c r="SEL60" s="153"/>
      <c r="SEM60" s="153"/>
      <c r="SEN60" s="153"/>
      <c r="SEO60" s="153"/>
      <c r="SEP60" s="153"/>
      <c r="SEQ60" s="153"/>
      <c r="SER60" s="153"/>
      <c r="SES60" s="153"/>
      <c r="SET60" s="153"/>
      <c r="SEU60" s="153"/>
      <c r="SEV60" s="153"/>
      <c r="SEW60" s="153"/>
      <c r="SEX60" s="153"/>
      <c r="SEY60" s="153"/>
      <c r="SEZ60" s="153"/>
      <c r="SFA60" s="153"/>
      <c r="SFB60" s="153"/>
      <c r="SFC60" s="153"/>
      <c r="SFD60" s="153"/>
      <c r="SFE60" s="153"/>
      <c r="SFF60" s="153"/>
      <c r="SFG60" s="153"/>
      <c r="SFH60" s="153"/>
      <c r="SFI60" s="153"/>
      <c r="SFJ60" s="153"/>
      <c r="SFK60" s="153"/>
      <c r="SFL60" s="153"/>
      <c r="SFM60" s="153"/>
      <c r="SFN60" s="153"/>
      <c r="SFO60" s="153"/>
      <c r="SFP60" s="153"/>
      <c r="SFQ60" s="153"/>
      <c r="SFR60" s="153"/>
      <c r="SFS60" s="153"/>
      <c r="SFT60" s="153"/>
      <c r="SFU60" s="153"/>
      <c r="SFV60" s="153"/>
      <c r="SFW60" s="153"/>
      <c r="SFX60" s="153"/>
      <c r="SFY60" s="153"/>
      <c r="SFZ60" s="153"/>
      <c r="SGA60" s="153"/>
      <c r="SGB60" s="153"/>
      <c r="SGC60" s="153"/>
      <c r="SGD60" s="153"/>
      <c r="SGE60" s="153"/>
      <c r="SGF60" s="153"/>
      <c r="SGG60" s="153"/>
      <c r="SGH60" s="153"/>
      <c r="SGI60" s="153"/>
      <c r="SGJ60" s="153"/>
      <c r="SGK60" s="153"/>
      <c r="SGL60" s="153"/>
      <c r="SGM60" s="153"/>
      <c r="SGN60" s="153"/>
      <c r="SGO60" s="153"/>
      <c r="SGP60" s="153"/>
      <c r="SGQ60" s="153"/>
      <c r="SGR60" s="153"/>
      <c r="SGS60" s="153"/>
      <c r="SGT60" s="153"/>
      <c r="SGU60" s="153"/>
      <c r="SGV60" s="153"/>
      <c r="SGW60" s="153"/>
      <c r="SGX60" s="153"/>
      <c r="SGY60" s="153"/>
      <c r="SGZ60" s="153"/>
      <c r="SHA60" s="153"/>
      <c r="SHB60" s="153"/>
      <c r="SHC60" s="153"/>
      <c r="SHD60" s="153"/>
      <c r="SHE60" s="153"/>
      <c r="SHF60" s="153"/>
      <c r="SHG60" s="153"/>
      <c r="SHH60" s="153"/>
      <c r="SHI60" s="153"/>
      <c r="SHJ60" s="153"/>
      <c r="SHK60" s="153"/>
      <c r="SHL60" s="153"/>
      <c r="SHM60" s="153"/>
      <c r="SHN60" s="153"/>
      <c r="SHO60" s="153"/>
      <c r="SHP60" s="153"/>
      <c r="SHQ60" s="153"/>
      <c r="SHR60" s="153"/>
      <c r="SHS60" s="153"/>
      <c r="SHT60" s="153"/>
      <c r="SHU60" s="153"/>
      <c r="SHV60" s="153"/>
      <c r="SHW60" s="153"/>
      <c r="SHX60" s="153"/>
      <c r="SHY60" s="153"/>
      <c r="SHZ60" s="153"/>
      <c r="SIA60" s="153"/>
      <c r="SIB60" s="153"/>
      <c r="SIC60" s="153"/>
      <c r="SID60" s="153"/>
      <c r="SIE60" s="153"/>
      <c r="SIF60" s="153"/>
      <c r="SIG60" s="153"/>
      <c r="SIH60" s="153"/>
      <c r="SII60" s="153"/>
      <c r="SIJ60" s="153"/>
      <c r="SIK60" s="153"/>
      <c r="SIL60" s="153"/>
      <c r="SIM60" s="153"/>
      <c r="SIN60" s="153"/>
      <c r="SIO60" s="153"/>
      <c r="SIP60" s="153"/>
      <c r="SIQ60" s="153"/>
      <c r="SIR60" s="153"/>
      <c r="SIS60" s="153"/>
      <c r="SIT60" s="153"/>
      <c r="SIU60" s="153"/>
      <c r="SIV60" s="153"/>
      <c r="SIW60" s="153"/>
      <c r="SIX60" s="153"/>
      <c r="SIY60" s="153"/>
      <c r="SIZ60" s="153"/>
      <c r="SJA60" s="153"/>
      <c r="SJB60" s="153"/>
      <c r="SJC60" s="153"/>
      <c r="SJD60" s="153"/>
      <c r="SJE60" s="153"/>
      <c r="SJF60" s="153"/>
      <c r="SJG60" s="153"/>
      <c r="SJH60" s="153"/>
      <c r="SJI60" s="153"/>
      <c r="SJJ60" s="153"/>
      <c r="SJK60" s="153"/>
      <c r="SJL60" s="153"/>
      <c r="SJM60" s="153"/>
      <c r="SJN60" s="153"/>
      <c r="SJO60" s="153"/>
      <c r="SJP60" s="153"/>
      <c r="SJQ60" s="153"/>
      <c r="SJR60" s="153"/>
      <c r="SJS60" s="153"/>
      <c r="SJT60" s="153"/>
      <c r="SJU60" s="153"/>
      <c r="SJV60" s="153"/>
      <c r="SJW60" s="153"/>
      <c r="SJX60" s="153"/>
      <c r="SJY60" s="153"/>
      <c r="SJZ60" s="153"/>
      <c r="SKA60" s="153"/>
      <c r="SKB60" s="153"/>
      <c r="SKC60" s="153"/>
      <c r="SKD60" s="153"/>
      <c r="SKE60" s="153"/>
      <c r="SKF60" s="153"/>
      <c r="SKG60" s="153"/>
      <c r="SKH60" s="153"/>
      <c r="SKI60" s="153"/>
      <c r="SKJ60" s="153"/>
      <c r="SKK60" s="153"/>
      <c r="SKL60" s="153"/>
      <c r="SKM60" s="153"/>
      <c r="SKN60" s="153"/>
      <c r="SKO60" s="153"/>
      <c r="SKP60" s="153"/>
      <c r="SKQ60" s="153"/>
      <c r="SKR60" s="153"/>
      <c r="SKS60" s="153"/>
      <c r="SKT60" s="153"/>
      <c r="SKU60" s="153"/>
      <c r="SKV60" s="153"/>
      <c r="SKW60" s="153"/>
      <c r="SKX60" s="153"/>
      <c r="SKY60" s="153"/>
      <c r="SKZ60" s="153"/>
      <c r="SLA60" s="153"/>
      <c r="SLB60" s="153"/>
      <c r="SLC60" s="153"/>
      <c r="SLD60" s="153"/>
      <c r="SLE60" s="153"/>
      <c r="SLF60" s="153"/>
      <c r="SLG60" s="153"/>
      <c r="SLH60" s="153"/>
      <c r="SLI60" s="153"/>
      <c r="SLJ60" s="153"/>
      <c r="SLK60" s="153"/>
      <c r="SLL60" s="153"/>
      <c r="SLM60" s="153"/>
      <c r="SLN60" s="153"/>
      <c r="SLO60" s="153"/>
      <c r="SLP60" s="153"/>
      <c r="SLQ60" s="153"/>
      <c r="SLR60" s="153"/>
      <c r="SLS60" s="153"/>
      <c r="SLT60" s="153"/>
      <c r="SLU60" s="153"/>
      <c r="SLV60" s="153"/>
      <c r="SLW60" s="153"/>
      <c r="SLX60" s="153"/>
      <c r="SLY60" s="153"/>
      <c r="SLZ60" s="153"/>
      <c r="SMA60" s="153"/>
      <c r="SMB60" s="153"/>
      <c r="SMC60" s="153"/>
      <c r="SMD60" s="153"/>
      <c r="SME60" s="153"/>
      <c r="SMF60" s="153"/>
      <c r="SMG60" s="153"/>
      <c r="SMH60" s="153"/>
      <c r="SMI60" s="153"/>
      <c r="SMJ60" s="153"/>
      <c r="SMK60" s="153"/>
      <c r="SML60" s="153"/>
      <c r="SMM60" s="153"/>
      <c r="SMN60" s="153"/>
      <c r="SMO60" s="153"/>
      <c r="SMP60" s="153"/>
      <c r="SMQ60" s="153"/>
      <c r="SMR60" s="153"/>
      <c r="SMS60" s="153"/>
      <c r="SMT60" s="153"/>
      <c r="SMU60" s="153"/>
      <c r="SMV60" s="153"/>
      <c r="SMW60" s="153"/>
      <c r="SMX60" s="153"/>
      <c r="SMY60" s="153"/>
      <c r="SMZ60" s="153"/>
      <c r="SNA60" s="153"/>
      <c r="SNB60" s="153"/>
      <c r="SNC60" s="153"/>
      <c r="SND60" s="153"/>
      <c r="SNE60" s="153"/>
      <c r="SNF60" s="153"/>
      <c r="SNG60" s="153"/>
      <c r="SNH60" s="153"/>
      <c r="SNI60" s="153"/>
      <c r="SNJ60" s="153"/>
      <c r="SNK60" s="153"/>
      <c r="SNL60" s="153"/>
      <c r="SNM60" s="153"/>
      <c r="SNN60" s="153"/>
      <c r="SNO60" s="153"/>
      <c r="SNP60" s="153"/>
      <c r="SNQ60" s="153"/>
      <c r="SNR60" s="153"/>
      <c r="SNS60" s="153"/>
      <c r="SNT60" s="153"/>
      <c r="SNU60" s="153"/>
      <c r="SNV60" s="153"/>
      <c r="SNW60" s="153"/>
      <c r="SNX60" s="153"/>
      <c r="SNY60" s="153"/>
      <c r="SNZ60" s="153"/>
      <c r="SOA60" s="153"/>
      <c r="SOB60" s="153"/>
      <c r="SOC60" s="153"/>
      <c r="SOD60" s="153"/>
      <c r="SOE60" s="153"/>
      <c r="SOF60" s="153"/>
      <c r="SOG60" s="153"/>
      <c r="SOH60" s="153"/>
      <c r="SOI60" s="153"/>
      <c r="SOJ60" s="153"/>
      <c r="SOK60" s="153"/>
      <c r="SOL60" s="153"/>
      <c r="SOM60" s="153"/>
      <c r="SON60" s="153"/>
      <c r="SOO60" s="153"/>
      <c r="SOP60" s="153"/>
      <c r="SOQ60" s="153"/>
      <c r="SOR60" s="153"/>
      <c r="SOS60" s="153"/>
      <c r="SOT60" s="153"/>
      <c r="SOU60" s="153"/>
      <c r="SOV60" s="153"/>
      <c r="SOW60" s="153"/>
      <c r="SOX60" s="153"/>
      <c r="SOY60" s="153"/>
      <c r="SOZ60" s="153"/>
      <c r="SPA60" s="153"/>
      <c r="SPB60" s="153"/>
      <c r="SPC60" s="153"/>
      <c r="SPD60" s="153"/>
      <c r="SPE60" s="153"/>
      <c r="SPF60" s="153"/>
      <c r="SPG60" s="153"/>
      <c r="SPH60" s="153"/>
      <c r="SPI60" s="153"/>
      <c r="SPJ60" s="153"/>
      <c r="SPK60" s="153"/>
      <c r="SPL60" s="153"/>
      <c r="SPM60" s="153"/>
      <c r="SPN60" s="153"/>
      <c r="SPO60" s="153"/>
      <c r="SPP60" s="153"/>
      <c r="SPQ60" s="153"/>
      <c r="SPR60" s="153"/>
      <c r="SPS60" s="153"/>
      <c r="SPT60" s="153"/>
      <c r="SPU60" s="153"/>
      <c r="SPV60" s="153"/>
      <c r="SPW60" s="153"/>
      <c r="SPX60" s="153"/>
      <c r="SPY60" s="153"/>
      <c r="SPZ60" s="153"/>
      <c r="SQA60" s="153"/>
      <c r="SQB60" s="153"/>
      <c r="SQC60" s="153"/>
      <c r="SQD60" s="153"/>
      <c r="SQE60" s="153"/>
      <c r="SQF60" s="153"/>
      <c r="SQG60" s="153"/>
      <c r="SQH60" s="153"/>
      <c r="SQI60" s="153"/>
      <c r="SQJ60" s="153"/>
      <c r="SQK60" s="153"/>
      <c r="SQL60" s="153"/>
      <c r="SQM60" s="153"/>
      <c r="SQN60" s="153"/>
      <c r="SQO60" s="153"/>
      <c r="SQP60" s="153"/>
      <c r="SQQ60" s="153"/>
      <c r="SQR60" s="153"/>
      <c r="SQS60" s="153"/>
      <c r="SQT60" s="153"/>
      <c r="SQU60" s="153"/>
      <c r="SQV60" s="153"/>
      <c r="SQW60" s="153"/>
      <c r="SQX60" s="153"/>
      <c r="SQY60" s="153"/>
      <c r="SQZ60" s="153"/>
      <c r="SRA60" s="153"/>
      <c r="SRB60" s="153"/>
      <c r="SRC60" s="153"/>
      <c r="SRD60" s="153"/>
      <c r="SRE60" s="153"/>
      <c r="SRF60" s="153"/>
      <c r="SRG60" s="153"/>
      <c r="SRH60" s="153"/>
      <c r="SRI60" s="153"/>
      <c r="SRJ60" s="153"/>
      <c r="SRK60" s="153"/>
      <c r="SRL60" s="153"/>
      <c r="SRM60" s="153"/>
      <c r="SRN60" s="153"/>
      <c r="SRO60" s="153"/>
      <c r="SRP60" s="153"/>
      <c r="SRQ60" s="153"/>
      <c r="SRR60" s="153"/>
      <c r="SRS60" s="153"/>
      <c r="SRT60" s="153"/>
      <c r="SRU60" s="153"/>
      <c r="SRV60" s="153"/>
      <c r="SRW60" s="153"/>
      <c r="SRX60" s="153"/>
      <c r="SRY60" s="153"/>
      <c r="SRZ60" s="153"/>
      <c r="SSA60" s="153"/>
      <c r="SSB60" s="153"/>
      <c r="SSC60" s="153"/>
      <c r="SSD60" s="153"/>
      <c r="SSE60" s="153"/>
      <c r="SSF60" s="153"/>
      <c r="SSG60" s="153"/>
      <c r="SSH60" s="153"/>
      <c r="SSI60" s="153"/>
      <c r="SSJ60" s="153"/>
      <c r="SSK60" s="153"/>
      <c r="SSL60" s="153"/>
      <c r="SSM60" s="153"/>
      <c r="SSN60" s="153"/>
      <c r="SSO60" s="153"/>
      <c r="SSP60" s="153"/>
      <c r="SSQ60" s="153"/>
      <c r="SSR60" s="153"/>
      <c r="SSS60" s="153"/>
      <c r="SST60" s="153"/>
      <c r="SSU60" s="153"/>
      <c r="SSV60" s="153"/>
      <c r="SSW60" s="153"/>
      <c r="SSX60" s="153"/>
      <c r="SSY60" s="153"/>
      <c r="SSZ60" s="153"/>
      <c r="STA60" s="153"/>
      <c r="STB60" s="153"/>
      <c r="STC60" s="153"/>
      <c r="STD60" s="153"/>
      <c r="STE60" s="153"/>
      <c r="STF60" s="153"/>
      <c r="STG60" s="153"/>
      <c r="STH60" s="153"/>
      <c r="STI60" s="153"/>
      <c r="STJ60" s="153"/>
      <c r="STK60" s="153"/>
      <c r="STL60" s="153"/>
      <c r="STM60" s="153"/>
      <c r="STN60" s="153"/>
      <c r="STO60" s="153"/>
      <c r="STP60" s="153"/>
      <c r="STQ60" s="153"/>
      <c r="STR60" s="153"/>
      <c r="STS60" s="153"/>
      <c r="STT60" s="153"/>
      <c r="STU60" s="153"/>
      <c r="STV60" s="153"/>
      <c r="STW60" s="153"/>
      <c r="STX60" s="153"/>
      <c r="STY60" s="153"/>
      <c r="STZ60" s="153"/>
      <c r="SUA60" s="153"/>
      <c r="SUB60" s="153"/>
      <c r="SUC60" s="153"/>
      <c r="SUD60" s="153"/>
      <c r="SUE60" s="153"/>
      <c r="SUF60" s="153"/>
      <c r="SUG60" s="153"/>
      <c r="SUH60" s="153"/>
      <c r="SUI60" s="153"/>
      <c r="SUJ60" s="153"/>
      <c r="SUK60" s="153"/>
      <c r="SUL60" s="153"/>
      <c r="SUM60" s="153"/>
      <c r="SUN60" s="153"/>
      <c r="SUO60" s="153"/>
      <c r="SUP60" s="153"/>
      <c r="SUQ60" s="153"/>
      <c r="SUR60" s="153"/>
      <c r="SUS60" s="153"/>
      <c r="SUT60" s="153"/>
      <c r="SUU60" s="153"/>
      <c r="SUV60" s="153"/>
      <c r="SUW60" s="153"/>
      <c r="SUX60" s="153"/>
      <c r="SUY60" s="153"/>
      <c r="SUZ60" s="153"/>
      <c r="SVA60" s="153"/>
      <c r="SVB60" s="153"/>
      <c r="SVC60" s="153"/>
      <c r="SVD60" s="153"/>
      <c r="SVE60" s="153"/>
      <c r="SVF60" s="153"/>
      <c r="SVG60" s="153"/>
      <c r="SVH60" s="153"/>
      <c r="SVI60" s="153"/>
      <c r="SVJ60" s="153"/>
      <c r="SVK60" s="153"/>
      <c r="SVL60" s="153"/>
      <c r="SVM60" s="153"/>
      <c r="SVN60" s="153"/>
      <c r="SVO60" s="153"/>
      <c r="SVP60" s="153"/>
      <c r="SVQ60" s="153"/>
      <c r="SVR60" s="153"/>
      <c r="SVS60" s="153"/>
      <c r="SVT60" s="153"/>
      <c r="SVU60" s="153"/>
      <c r="SVV60" s="153"/>
      <c r="SVW60" s="153"/>
      <c r="SVX60" s="153"/>
      <c r="SVY60" s="153"/>
      <c r="SVZ60" s="153"/>
      <c r="SWA60" s="153"/>
      <c r="SWB60" s="153"/>
      <c r="SWC60" s="153"/>
      <c r="SWD60" s="153"/>
      <c r="SWE60" s="153"/>
      <c r="SWF60" s="153"/>
      <c r="SWG60" s="153"/>
      <c r="SWH60" s="153"/>
      <c r="SWI60" s="153"/>
      <c r="SWJ60" s="153"/>
      <c r="SWK60" s="153"/>
      <c r="SWL60" s="153"/>
      <c r="SWM60" s="153"/>
      <c r="SWN60" s="153"/>
      <c r="SWO60" s="153"/>
      <c r="SWP60" s="153"/>
      <c r="SWQ60" s="153"/>
      <c r="SWR60" s="153"/>
      <c r="SWS60" s="153"/>
      <c r="SWT60" s="153"/>
      <c r="SWU60" s="153"/>
      <c r="SWV60" s="153"/>
      <c r="SWW60" s="153"/>
      <c r="SWX60" s="153"/>
      <c r="SWY60" s="153"/>
      <c r="SWZ60" s="153"/>
      <c r="SXA60" s="153"/>
      <c r="SXB60" s="153"/>
      <c r="SXC60" s="153"/>
      <c r="SXD60" s="153"/>
      <c r="SXE60" s="153"/>
      <c r="SXF60" s="153"/>
      <c r="SXG60" s="153"/>
      <c r="SXH60" s="153"/>
      <c r="SXI60" s="153"/>
      <c r="SXJ60" s="153"/>
      <c r="SXK60" s="153"/>
      <c r="SXL60" s="153"/>
      <c r="SXM60" s="153"/>
      <c r="SXN60" s="153"/>
      <c r="SXO60" s="153"/>
      <c r="SXP60" s="153"/>
      <c r="SXQ60" s="153"/>
      <c r="SXR60" s="153"/>
      <c r="SXS60" s="153"/>
      <c r="SXT60" s="153"/>
      <c r="SXU60" s="153"/>
      <c r="SXV60" s="153"/>
      <c r="SXW60" s="153"/>
      <c r="SXX60" s="153"/>
      <c r="SXY60" s="153"/>
      <c r="SXZ60" s="153"/>
      <c r="SYA60" s="153"/>
      <c r="SYB60" s="153"/>
      <c r="SYC60" s="153"/>
      <c r="SYD60" s="153"/>
      <c r="SYE60" s="153"/>
      <c r="SYF60" s="153"/>
      <c r="SYG60" s="153"/>
      <c r="SYH60" s="153"/>
      <c r="SYI60" s="153"/>
      <c r="SYJ60" s="153"/>
      <c r="SYK60" s="153"/>
      <c r="SYL60" s="153"/>
      <c r="SYM60" s="153"/>
      <c r="SYN60" s="153"/>
      <c r="SYO60" s="153"/>
      <c r="SYP60" s="153"/>
      <c r="SYQ60" s="153"/>
      <c r="SYR60" s="153"/>
      <c r="SYS60" s="153"/>
      <c r="SYT60" s="153"/>
      <c r="SYU60" s="153"/>
      <c r="SYV60" s="153"/>
      <c r="SYW60" s="153"/>
      <c r="SYX60" s="153"/>
      <c r="SYY60" s="153"/>
      <c r="SYZ60" s="153"/>
      <c r="SZA60" s="153"/>
      <c r="SZB60" s="153"/>
      <c r="SZC60" s="153"/>
      <c r="SZD60" s="153"/>
      <c r="SZE60" s="153"/>
      <c r="SZF60" s="153"/>
      <c r="SZG60" s="153"/>
      <c r="SZH60" s="153"/>
      <c r="SZI60" s="153"/>
      <c r="SZJ60" s="153"/>
      <c r="SZK60" s="153"/>
      <c r="SZL60" s="153"/>
      <c r="SZM60" s="153"/>
      <c r="SZN60" s="153"/>
      <c r="SZO60" s="153"/>
      <c r="SZP60" s="153"/>
      <c r="SZQ60" s="153"/>
      <c r="SZR60" s="153"/>
      <c r="SZS60" s="153"/>
      <c r="SZT60" s="153"/>
      <c r="SZU60" s="153"/>
      <c r="SZV60" s="153"/>
      <c r="SZW60" s="153"/>
      <c r="SZX60" s="153"/>
      <c r="SZY60" s="153"/>
      <c r="SZZ60" s="153"/>
      <c r="TAA60" s="153"/>
      <c r="TAB60" s="153"/>
      <c r="TAC60" s="153"/>
      <c r="TAD60" s="153"/>
      <c r="TAE60" s="153"/>
      <c r="TAF60" s="153"/>
      <c r="TAG60" s="153"/>
      <c r="TAH60" s="153"/>
      <c r="TAI60" s="153"/>
      <c r="TAJ60" s="153"/>
      <c r="TAK60" s="153"/>
      <c r="TAL60" s="153"/>
      <c r="TAM60" s="153"/>
      <c r="TAN60" s="153"/>
      <c r="TAO60" s="153"/>
      <c r="TAP60" s="153"/>
      <c r="TAQ60" s="153"/>
      <c r="TAR60" s="153"/>
      <c r="TAS60" s="153"/>
      <c r="TAT60" s="153"/>
      <c r="TAU60" s="153"/>
      <c r="TAV60" s="153"/>
      <c r="TAW60" s="153"/>
      <c r="TAX60" s="153"/>
      <c r="TAY60" s="153"/>
      <c r="TAZ60" s="153"/>
      <c r="TBA60" s="153"/>
      <c r="TBB60" s="153"/>
      <c r="TBC60" s="153"/>
      <c r="TBD60" s="153"/>
      <c r="TBE60" s="153"/>
      <c r="TBF60" s="153"/>
      <c r="TBG60" s="153"/>
      <c r="TBH60" s="153"/>
      <c r="TBI60" s="153"/>
      <c r="TBJ60" s="153"/>
      <c r="TBK60" s="153"/>
      <c r="TBL60" s="153"/>
      <c r="TBM60" s="153"/>
      <c r="TBN60" s="153"/>
      <c r="TBO60" s="153"/>
      <c r="TBP60" s="153"/>
      <c r="TBQ60" s="153"/>
      <c r="TBR60" s="153"/>
      <c r="TBS60" s="153"/>
      <c r="TBT60" s="153"/>
      <c r="TBU60" s="153"/>
      <c r="TBV60" s="153"/>
      <c r="TBW60" s="153"/>
      <c r="TBX60" s="153"/>
      <c r="TBY60" s="153"/>
      <c r="TBZ60" s="153"/>
      <c r="TCA60" s="153"/>
      <c r="TCB60" s="153"/>
      <c r="TCC60" s="153"/>
      <c r="TCD60" s="153"/>
      <c r="TCE60" s="153"/>
      <c r="TCF60" s="153"/>
      <c r="TCG60" s="153"/>
      <c r="TCH60" s="153"/>
      <c r="TCI60" s="153"/>
      <c r="TCJ60" s="153"/>
      <c r="TCK60" s="153"/>
      <c r="TCL60" s="153"/>
      <c r="TCM60" s="153"/>
      <c r="TCN60" s="153"/>
      <c r="TCO60" s="153"/>
      <c r="TCP60" s="153"/>
      <c r="TCQ60" s="153"/>
      <c r="TCR60" s="153"/>
      <c r="TCS60" s="153"/>
      <c r="TCT60" s="153"/>
      <c r="TCU60" s="153"/>
      <c r="TCV60" s="153"/>
      <c r="TCW60" s="153"/>
      <c r="TCX60" s="153"/>
      <c r="TCY60" s="153"/>
      <c r="TCZ60" s="153"/>
      <c r="TDA60" s="153"/>
      <c r="TDB60" s="153"/>
      <c r="TDC60" s="153"/>
      <c r="TDD60" s="153"/>
      <c r="TDE60" s="153"/>
      <c r="TDF60" s="153"/>
      <c r="TDG60" s="153"/>
      <c r="TDH60" s="153"/>
      <c r="TDI60" s="153"/>
      <c r="TDJ60" s="153"/>
      <c r="TDK60" s="153"/>
      <c r="TDL60" s="153"/>
      <c r="TDM60" s="153"/>
      <c r="TDN60" s="153"/>
      <c r="TDO60" s="153"/>
      <c r="TDP60" s="153"/>
      <c r="TDQ60" s="153"/>
      <c r="TDR60" s="153"/>
      <c r="TDS60" s="153"/>
      <c r="TDT60" s="153"/>
      <c r="TDU60" s="153"/>
      <c r="TDV60" s="153"/>
      <c r="TDW60" s="153"/>
      <c r="TDX60" s="153"/>
      <c r="TDY60" s="153"/>
      <c r="TDZ60" s="153"/>
      <c r="TEA60" s="153"/>
      <c r="TEB60" s="153"/>
      <c r="TEC60" s="153"/>
      <c r="TED60" s="153"/>
      <c r="TEE60" s="153"/>
      <c r="TEF60" s="153"/>
      <c r="TEG60" s="153"/>
      <c r="TEH60" s="153"/>
      <c r="TEI60" s="153"/>
      <c r="TEJ60" s="153"/>
      <c r="TEK60" s="153"/>
      <c r="TEL60" s="153"/>
      <c r="TEM60" s="153"/>
      <c r="TEN60" s="153"/>
      <c r="TEO60" s="153"/>
      <c r="TEP60" s="153"/>
      <c r="TEQ60" s="153"/>
      <c r="TER60" s="153"/>
      <c r="TES60" s="153"/>
      <c r="TET60" s="153"/>
      <c r="TEU60" s="153"/>
      <c r="TEV60" s="153"/>
      <c r="TEW60" s="153"/>
      <c r="TEX60" s="153"/>
      <c r="TEY60" s="153"/>
      <c r="TEZ60" s="153"/>
      <c r="TFA60" s="153"/>
      <c r="TFB60" s="153"/>
      <c r="TFC60" s="153"/>
      <c r="TFD60" s="153"/>
      <c r="TFE60" s="153"/>
      <c r="TFF60" s="153"/>
      <c r="TFG60" s="153"/>
      <c r="TFH60" s="153"/>
      <c r="TFI60" s="153"/>
      <c r="TFJ60" s="153"/>
      <c r="TFK60" s="153"/>
      <c r="TFL60" s="153"/>
      <c r="TFM60" s="153"/>
      <c r="TFN60" s="153"/>
      <c r="TFO60" s="153"/>
      <c r="TFP60" s="153"/>
      <c r="TFQ60" s="153"/>
      <c r="TFR60" s="153"/>
      <c r="TFS60" s="153"/>
      <c r="TFT60" s="153"/>
      <c r="TFU60" s="153"/>
      <c r="TFV60" s="153"/>
      <c r="TFW60" s="153"/>
      <c r="TFX60" s="153"/>
      <c r="TFY60" s="153"/>
      <c r="TFZ60" s="153"/>
      <c r="TGA60" s="153"/>
      <c r="TGB60" s="153"/>
      <c r="TGC60" s="153"/>
      <c r="TGD60" s="153"/>
      <c r="TGE60" s="153"/>
      <c r="TGF60" s="153"/>
      <c r="TGG60" s="153"/>
      <c r="TGH60" s="153"/>
      <c r="TGI60" s="153"/>
      <c r="TGJ60" s="153"/>
      <c r="TGK60" s="153"/>
      <c r="TGL60" s="153"/>
      <c r="TGM60" s="153"/>
      <c r="TGN60" s="153"/>
      <c r="TGO60" s="153"/>
      <c r="TGP60" s="153"/>
      <c r="TGQ60" s="153"/>
      <c r="TGR60" s="153"/>
      <c r="TGS60" s="153"/>
      <c r="TGT60" s="153"/>
      <c r="TGU60" s="153"/>
      <c r="TGV60" s="153"/>
      <c r="TGW60" s="153"/>
      <c r="TGX60" s="153"/>
      <c r="TGY60" s="153"/>
      <c r="TGZ60" s="153"/>
      <c r="THA60" s="153"/>
      <c r="THB60" s="153"/>
      <c r="THC60" s="153"/>
      <c r="THD60" s="153"/>
      <c r="THE60" s="153"/>
      <c r="THF60" s="153"/>
      <c r="THG60" s="153"/>
      <c r="THH60" s="153"/>
      <c r="THI60" s="153"/>
      <c r="THJ60" s="153"/>
      <c r="THK60" s="153"/>
      <c r="THL60" s="153"/>
      <c r="THM60" s="153"/>
      <c r="THN60" s="153"/>
      <c r="THO60" s="153"/>
      <c r="THP60" s="153"/>
      <c r="THQ60" s="153"/>
      <c r="THR60" s="153"/>
      <c r="THS60" s="153"/>
      <c r="THT60" s="153"/>
      <c r="THU60" s="153"/>
      <c r="THV60" s="153"/>
      <c r="THW60" s="153"/>
      <c r="THX60" s="153"/>
      <c r="THY60" s="153"/>
      <c r="THZ60" s="153"/>
      <c r="TIA60" s="153"/>
      <c r="TIB60" s="153"/>
      <c r="TIC60" s="153"/>
      <c r="TID60" s="153"/>
      <c r="TIE60" s="153"/>
      <c r="TIF60" s="153"/>
      <c r="TIG60" s="153"/>
      <c r="TIH60" s="153"/>
      <c r="TII60" s="153"/>
      <c r="TIJ60" s="153"/>
      <c r="TIK60" s="153"/>
      <c r="TIL60" s="153"/>
      <c r="TIM60" s="153"/>
      <c r="TIN60" s="153"/>
      <c r="TIO60" s="153"/>
      <c r="TIP60" s="153"/>
      <c r="TIQ60" s="153"/>
      <c r="TIR60" s="153"/>
      <c r="TIS60" s="153"/>
      <c r="TIT60" s="153"/>
      <c r="TIU60" s="153"/>
      <c r="TIV60" s="153"/>
      <c r="TIW60" s="153"/>
      <c r="TIX60" s="153"/>
      <c r="TIY60" s="153"/>
      <c r="TIZ60" s="153"/>
      <c r="TJA60" s="153"/>
      <c r="TJB60" s="153"/>
      <c r="TJC60" s="153"/>
      <c r="TJD60" s="153"/>
      <c r="TJE60" s="153"/>
      <c r="TJF60" s="153"/>
      <c r="TJG60" s="153"/>
      <c r="TJH60" s="153"/>
      <c r="TJI60" s="153"/>
      <c r="TJJ60" s="153"/>
      <c r="TJK60" s="153"/>
      <c r="TJL60" s="153"/>
      <c r="TJM60" s="153"/>
      <c r="TJN60" s="153"/>
      <c r="TJO60" s="153"/>
      <c r="TJP60" s="153"/>
      <c r="TJQ60" s="153"/>
      <c r="TJR60" s="153"/>
      <c r="TJS60" s="153"/>
      <c r="TJT60" s="153"/>
      <c r="TJU60" s="153"/>
      <c r="TJV60" s="153"/>
      <c r="TJW60" s="153"/>
      <c r="TJX60" s="153"/>
      <c r="TJY60" s="153"/>
      <c r="TJZ60" s="153"/>
      <c r="TKA60" s="153"/>
      <c r="TKB60" s="153"/>
      <c r="TKC60" s="153"/>
      <c r="TKD60" s="153"/>
      <c r="TKE60" s="153"/>
      <c r="TKF60" s="153"/>
      <c r="TKG60" s="153"/>
      <c r="TKH60" s="153"/>
      <c r="TKI60" s="153"/>
      <c r="TKJ60" s="153"/>
      <c r="TKK60" s="153"/>
      <c r="TKL60" s="153"/>
      <c r="TKM60" s="153"/>
      <c r="TKN60" s="153"/>
      <c r="TKO60" s="153"/>
      <c r="TKP60" s="153"/>
      <c r="TKQ60" s="153"/>
      <c r="TKR60" s="153"/>
      <c r="TKS60" s="153"/>
      <c r="TKT60" s="153"/>
      <c r="TKU60" s="153"/>
      <c r="TKV60" s="153"/>
      <c r="TKW60" s="153"/>
      <c r="TKX60" s="153"/>
      <c r="TKY60" s="153"/>
      <c r="TKZ60" s="153"/>
      <c r="TLA60" s="153"/>
      <c r="TLB60" s="153"/>
      <c r="TLC60" s="153"/>
      <c r="TLD60" s="153"/>
      <c r="TLE60" s="153"/>
      <c r="TLF60" s="153"/>
      <c r="TLG60" s="153"/>
      <c r="TLH60" s="153"/>
      <c r="TLI60" s="153"/>
      <c r="TLJ60" s="153"/>
      <c r="TLK60" s="153"/>
      <c r="TLL60" s="153"/>
      <c r="TLM60" s="153"/>
      <c r="TLN60" s="153"/>
      <c r="TLO60" s="153"/>
      <c r="TLP60" s="153"/>
      <c r="TLQ60" s="153"/>
      <c r="TLR60" s="153"/>
      <c r="TLS60" s="153"/>
      <c r="TLT60" s="153"/>
      <c r="TLU60" s="153"/>
      <c r="TLV60" s="153"/>
      <c r="TLW60" s="153"/>
      <c r="TLX60" s="153"/>
      <c r="TLY60" s="153"/>
      <c r="TLZ60" s="153"/>
      <c r="TMA60" s="153"/>
      <c r="TMB60" s="153"/>
      <c r="TMC60" s="153"/>
      <c r="TMD60" s="153"/>
      <c r="TME60" s="153"/>
      <c r="TMF60" s="153"/>
      <c r="TMG60" s="153"/>
      <c r="TMH60" s="153"/>
      <c r="TMI60" s="153"/>
      <c r="TMJ60" s="153"/>
      <c r="TMK60" s="153"/>
      <c r="TML60" s="153"/>
      <c r="TMM60" s="153"/>
      <c r="TMN60" s="153"/>
      <c r="TMO60" s="153"/>
      <c r="TMP60" s="153"/>
      <c r="TMQ60" s="153"/>
      <c r="TMR60" s="153"/>
      <c r="TMS60" s="153"/>
      <c r="TMT60" s="153"/>
      <c r="TMU60" s="153"/>
      <c r="TMV60" s="153"/>
      <c r="TMW60" s="153"/>
      <c r="TMX60" s="153"/>
      <c r="TMY60" s="153"/>
      <c r="TMZ60" s="153"/>
      <c r="TNA60" s="153"/>
      <c r="TNB60" s="153"/>
      <c r="TNC60" s="153"/>
      <c r="TND60" s="153"/>
      <c r="TNE60" s="153"/>
      <c r="TNF60" s="153"/>
      <c r="TNG60" s="153"/>
      <c r="TNH60" s="153"/>
      <c r="TNI60" s="153"/>
      <c r="TNJ60" s="153"/>
      <c r="TNK60" s="153"/>
      <c r="TNL60" s="153"/>
      <c r="TNM60" s="153"/>
      <c r="TNN60" s="153"/>
      <c r="TNO60" s="153"/>
      <c r="TNP60" s="153"/>
      <c r="TNQ60" s="153"/>
      <c r="TNR60" s="153"/>
      <c r="TNS60" s="153"/>
      <c r="TNT60" s="153"/>
      <c r="TNU60" s="153"/>
      <c r="TNV60" s="153"/>
      <c r="TNW60" s="153"/>
      <c r="TNX60" s="153"/>
      <c r="TNY60" s="153"/>
      <c r="TNZ60" s="153"/>
      <c r="TOA60" s="153"/>
      <c r="TOB60" s="153"/>
      <c r="TOC60" s="153"/>
      <c r="TOD60" s="153"/>
      <c r="TOE60" s="153"/>
      <c r="TOF60" s="153"/>
      <c r="TOG60" s="153"/>
      <c r="TOH60" s="153"/>
      <c r="TOI60" s="153"/>
      <c r="TOJ60" s="153"/>
      <c r="TOK60" s="153"/>
      <c r="TOL60" s="153"/>
      <c r="TOM60" s="153"/>
      <c r="TON60" s="153"/>
      <c r="TOO60" s="153"/>
      <c r="TOP60" s="153"/>
      <c r="TOQ60" s="153"/>
      <c r="TOR60" s="153"/>
      <c r="TOS60" s="153"/>
      <c r="TOT60" s="153"/>
      <c r="TOU60" s="153"/>
      <c r="TOV60" s="153"/>
      <c r="TOW60" s="153"/>
      <c r="TOX60" s="153"/>
      <c r="TOY60" s="153"/>
      <c r="TOZ60" s="153"/>
      <c r="TPA60" s="153"/>
      <c r="TPB60" s="153"/>
      <c r="TPC60" s="153"/>
      <c r="TPD60" s="153"/>
      <c r="TPE60" s="153"/>
      <c r="TPF60" s="153"/>
      <c r="TPG60" s="153"/>
      <c r="TPH60" s="153"/>
      <c r="TPI60" s="153"/>
      <c r="TPJ60" s="153"/>
      <c r="TPK60" s="153"/>
      <c r="TPL60" s="153"/>
      <c r="TPM60" s="153"/>
      <c r="TPN60" s="153"/>
      <c r="TPO60" s="153"/>
      <c r="TPP60" s="153"/>
      <c r="TPQ60" s="153"/>
      <c r="TPR60" s="153"/>
      <c r="TPS60" s="153"/>
      <c r="TPT60" s="153"/>
      <c r="TPU60" s="153"/>
      <c r="TPV60" s="153"/>
      <c r="TPW60" s="153"/>
      <c r="TPX60" s="153"/>
      <c r="TPY60" s="153"/>
      <c r="TPZ60" s="153"/>
      <c r="TQA60" s="153"/>
      <c r="TQB60" s="153"/>
      <c r="TQC60" s="153"/>
      <c r="TQD60" s="153"/>
      <c r="TQE60" s="153"/>
      <c r="TQF60" s="153"/>
      <c r="TQG60" s="153"/>
      <c r="TQH60" s="153"/>
      <c r="TQI60" s="153"/>
      <c r="TQJ60" s="153"/>
      <c r="TQK60" s="153"/>
      <c r="TQL60" s="153"/>
      <c r="TQM60" s="153"/>
      <c r="TQN60" s="153"/>
      <c r="TQO60" s="153"/>
      <c r="TQP60" s="153"/>
      <c r="TQQ60" s="153"/>
      <c r="TQR60" s="153"/>
      <c r="TQS60" s="153"/>
      <c r="TQT60" s="153"/>
      <c r="TQU60" s="153"/>
      <c r="TQV60" s="153"/>
      <c r="TQW60" s="153"/>
      <c r="TQX60" s="153"/>
      <c r="TQY60" s="153"/>
      <c r="TQZ60" s="153"/>
      <c r="TRA60" s="153"/>
      <c r="TRB60" s="153"/>
      <c r="TRC60" s="153"/>
      <c r="TRD60" s="153"/>
      <c r="TRE60" s="153"/>
      <c r="TRF60" s="153"/>
      <c r="TRG60" s="153"/>
      <c r="TRH60" s="153"/>
      <c r="TRI60" s="153"/>
      <c r="TRJ60" s="153"/>
      <c r="TRK60" s="153"/>
      <c r="TRL60" s="153"/>
      <c r="TRM60" s="153"/>
      <c r="TRN60" s="153"/>
      <c r="TRO60" s="153"/>
      <c r="TRP60" s="153"/>
      <c r="TRQ60" s="153"/>
      <c r="TRR60" s="153"/>
      <c r="TRS60" s="153"/>
      <c r="TRT60" s="153"/>
      <c r="TRU60" s="153"/>
      <c r="TRV60" s="153"/>
      <c r="TRW60" s="153"/>
      <c r="TRX60" s="153"/>
      <c r="TRY60" s="153"/>
      <c r="TRZ60" s="153"/>
      <c r="TSA60" s="153"/>
      <c r="TSB60" s="153"/>
      <c r="TSC60" s="153"/>
      <c r="TSD60" s="153"/>
      <c r="TSE60" s="153"/>
      <c r="TSF60" s="153"/>
      <c r="TSG60" s="153"/>
      <c r="TSH60" s="153"/>
      <c r="TSI60" s="153"/>
      <c r="TSJ60" s="153"/>
      <c r="TSK60" s="153"/>
      <c r="TSL60" s="153"/>
      <c r="TSM60" s="153"/>
      <c r="TSN60" s="153"/>
      <c r="TSO60" s="153"/>
      <c r="TSP60" s="153"/>
      <c r="TSQ60" s="153"/>
      <c r="TSR60" s="153"/>
      <c r="TSS60" s="153"/>
      <c r="TST60" s="153"/>
      <c r="TSU60" s="153"/>
      <c r="TSV60" s="153"/>
      <c r="TSW60" s="153"/>
      <c r="TSX60" s="153"/>
      <c r="TSY60" s="153"/>
      <c r="TSZ60" s="153"/>
      <c r="TTA60" s="153"/>
      <c r="TTB60" s="153"/>
      <c r="TTC60" s="153"/>
      <c r="TTD60" s="153"/>
      <c r="TTE60" s="153"/>
      <c r="TTF60" s="153"/>
      <c r="TTG60" s="153"/>
      <c r="TTH60" s="153"/>
      <c r="TTI60" s="153"/>
      <c r="TTJ60" s="153"/>
      <c r="TTK60" s="153"/>
      <c r="TTL60" s="153"/>
      <c r="TTM60" s="153"/>
      <c r="TTN60" s="153"/>
      <c r="TTO60" s="153"/>
      <c r="TTP60" s="153"/>
      <c r="TTQ60" s="153"/>
      <c r="TTR60" s="153"/>
      <c r="TTS60" s="153"/>
      <c r="TTT60" s="153"/>
      <c r="TTU60" s="153"/>
      <c r="TTV60" s="153"/>
      <c r="TTW60" s="153"/>
      <c r="TTX60" s="153"/>
      <c r="TTY60" s="153"/>
      <c r="TTZ60" s="153"/>
      <c r="TUA60" s="153"/>
      <c r="TUB60" s="153"/>
      <c r="TUC60" s="153"/>
      <c r="TUD60" s="153"/>
      <c r="TUE60" s="153"/>
      <c r="TUF60" s="153"/>
      <c r="TUG60" s="153"/>
      <c r="TUH60" s="153"/>
      <c r="TUI60" s="153"/>
      <c r="TUJ60" s="153"/>
      <c r="TUK60" s="153"/>
      <c r="TUL60" s="153"/>
      <c r="TUM60" s="153"/>
      <c r="TUN60" s="153"/>
      <c r="TUO60" s="153"/>
      <c r="TUP60" s="153"/>
      <c r="TUQ60" s="153"/>
      <c r="TUR60" s="153"/>
      <c r="TUS60" s="153"/>
      <c r="TUT60" s="153"/>
      <c r="TUU60" s="153"/>
      <c r="TUV60" s="153"/>
      <c r="TUW60" s="153"/>
      <c r="TUX60" s="153"/>
      <c r="TUY60" s="153"/>
      <c r="TUZ60" s="153"/>
      <c r="TVA60" s="153"/>
      <c r="TVB60" s="153"/>
      <c r="TVC60" s="153"/>
      <c r="TVD60" s="153"/>
      <c r="TVE60" s="153"/>
      <c r="TVF60" s="153"/>
      <c r="TVG60" s="153"/>
      <c r="TVH60" s="153"/>
      <c r="TVI60" s="153"/>
      <c r="TVJ60" s="153"/>
      <c r="TVK60" s="153"/>
      <c r="TVL60" s="153"/>
      <c r="TVM60" s="153"/>
      <c r="TVN60" s="153"/>
      <c r="TVO60" s="153"/>
      <c r="TVP60" s="153"/>
      <c r="TVQ60" s="153"/>
      <c r="TVR60" s="153"/>
      <c r="TVS60" s="153"/>
      <c r="TVT60" s="153"/>
      <c r="TVU60" s="153"/>
      <c r="TVV60" s="153"/>
      <c r="TVW60" s="153"/>
      <c r="TVX60" s="153"/>
      <c r="TVY60" s="153"/>
      <c r="TVZ60" s="153"/>
      <c r="TWA60" s="153"/>
      <c r="TWB60" s="153"/>
      <c r="TWC60" s="153"/>
      <c r="TWD60" s="153"/>
      <c r="TWE60" s="153"/>
      <c r="TWF60" s="153"/>
      <c r="TWG60" s="153"/>
      <c r="TWH60" s="153"/>
      <c r="TWI60" s="153"/>
      <c r="TWJ60" s="153"/>
      <c r="TWK60" s="153"/>
      <c r="TWL60" s="153"/>
      <c r="TWM60" s="153"/>
      <c r="TWN60" s="153"/>
      <c r="TWO60" s="153"/>
      <c r="TWP60" s="153"/>
      <c r="TWQ60" s="153"/>
      <c r="TWR60" s="153"/>
      <c r="TWS60" s="153"/>
      <c r="TWT60" s="153"/>
      <c r="TWU60" s="153"/>
      <c r="TWV60" s="153"/>
      <c r="TWW60" s="153"/>
      <c r="TWX60" s="153"/>
      <c r="TWY60" s="153"/>
      <c r="TWZ60" s="153"/>
      <c r="TXA60" s="153"/>
      <c r="TXB60" s="153"/>
      <c r="TXC60" s="153"/>
      <c r="TXD60" s="153"/>
      <c r="TXE60" s="153"/>
      <c r="TXF60" s="153"/>
      <c r="TXG60" s="153"/>
      <c r="TXH60" s="153"/>
      <c r="TXI60" s="153"/>
      <c r="TXJ60" s="153"/>
      <c r="TXK60" s="153"/>
      <c r="TXL60" s="153"/>
      <c r="TXM60" s="153"/>
      <c r="TXN60" s="153"/>
      <c r="TXO60" s="153"/>
      <c r="TXP60" s="153"/>
      <c r="TXQ60" s="153"/>
      <c r="TXR60" s="153"/>
      <c r="TXS60" s="153"/>
      <c r="TXT60" s="153"/>
      <c r="TXU60" s="153"/>
      <c r="TXV60" s="153"/>
      <c r="TXW60" s="153"/>
      <c r="TXX60" s="153"/>
      <c r="TXY60" s="153"/>
      <c r="TXZ60" s="153"/>
      <c r="TYA60" s="153"/>
      <c r="TYB60" s="153"/>
      <c r="TYC60" s="153"/>
      <c r="TYD60" s="153"/>
      <c r="TYE60" s="153"/>
      <c r="TYF60" s="153"/>
      <c r="TYG60" s="153"/>
      <c r="TYH60" s="153"/>
      <c r="TYI60" s="153"/>
      <c r="TYJ60" s="153"/>
      <c r="TYK60" s="153"/>
      <c r="TYL60" s="153"/>
      <c r="TYM60" s="153"/>
      <c r="TYN60" s="153"/>
      <c r="TYO60" s="153"/>
      <c r="TYP60" s="153"/>
      <c r="TYQ60" s="153"/>
      <c r="TYR60" s="153"/>
      <c r="TYS60" s="153"/>
      <c r="TYT60" s="153"/>
      <c r="TYU60" s="153"/>
      <c r="TYV60" s="153"/>
      <c r="TYW60" s="153"/>
      <c r="TYX60" s="153"/>
      <c r="TYY60" s="153"/>
      <c r="TYZ60" s="153"/>
      <c r="TZA60" s="153"/>
      <c r="TZB60" s="153"/>
      <c r="TZC60" s="153"/>
      <c r="TZD60" s="153"/>
      <c r="TZE60" s="153"/>
      <c r="TZF60" s="153"/>
      <c r="TZG60" s="153"/>
      <c r="TZH60" s="153"/>
      <c r="TZI60" s="153"/>
      <c r="TZJ60" s="153"/>
      <c r="TZK60" s="153"/>
      <c r="TZL60" s="153"/>
      <c r="TZM60" s="153"/>
      <c r="TZN60" s="153"/>
      <c r="TZO60" s="153"/>
      <c r="TZP60" s="153"/>
      <c r="TZQ60" s="153"/>
      <c r="TZR60" s="153"/>
      <c r="TZS60" s="153"/>
      <c r="TZT60" s="153"/>
      <c r="TZU60" s="153"/>
      <c r="TZV60" s="153"/>
      <c r="TZW60" s="153"/>
      <c r="TZX60" s="153"/>
      <c r="TZY60" s="153"/>
      <c r="TZZ60" s="153"/>
      <c r="UAA60" s="153"/>
      <c r="UAB60" s="153"/>
      <c r="UAC60" s="153"/>
      <c r="UAD60" s="153"/>
      <c r="UAE60" s="153"/>
      <c r="UAF60" s="153"/>
      <c r="UAG60" s="153"/>
      <c r="UAH60" s="153"/>
      <c r="UAI60" s="153"/>
      <c r="UAJ60" s="153"/>
      <c r="UAK60" s="153"/>
      <c r="UAL60" s="153"/>
      <c r="UAM60" s="153"/>
      <c r="UAN60" s="153"/>
      <c r="UAO60" s="153"/>
      <c r="UAP60" s="153"/>
      <c r="UAQ60" s="153"/>
      <c r="UAR60" s="153"/>
      <c r="UAS60" s="153"/>
      <c r="UAT60" s="153"/>
      <c r="UAU60" s="153"/>
      <c r="UAV60" s="153"/>
      <c r="UAW60" s="153"/>
      <c r="UAX60" s="153"/>
      <c r="UAY60" s="153"/>
      <c r="UAZ60" s="153"/>
      <c r="UBA60" s="153"/>
      <c r="UBB60" s="153"/>
      <c r="UBC60" s="153"/>
      <c r="UBD60" s="153"/>
      <c r="UBE60" s="153"/>
      <c r="UBF60" s="153"/>
      <c r="UBG60" s="153"/>
      <c r="UBH60" s="153"/>
      <c r="UBI60" s="153"/>
      <c r="UBJ60" s="153"/>
      <c r="UBK60" s="153"/>
      <c r="UBL60" s="153"/>
      <c r="UBM60" s="153"/>
      <c r="UBN60" s="153"/>
      <c r="UBO60" s="153"/>
      <c r="UBP60" s="153"/>
      <c r="UBQ60" s="153"/>
      <c r="UBR60" s="153"/>
      <c r="UBS60" s="153"/>
      <c r="UBT60" s="153"/>
      <c r="UBU60" s="153"/>
      <c r="UBV60" s="153"/>
      <c r="UBW60" s="153"/>
      <c r="UBX60" s="153"/>
      <c r="UBY60" s="153"/>
      <c r="UBZ60" s="153"/>
      <c r="UCA60" s="153"/>
      <c r="UCB60" s="153"/>
      <c r="UCC60" s="153"/>
      <c r="UCD60" s="153"/>
      <c r="UCE60" s="153"/>
      <c r="UCF60" s="153"/>
      <c r="UCG60" s="153"/>
      <c r="UCH60" s="153"/>
      <c r="UCI60" s="153"/>
      <c r="UCJ60" s="153"/>
      <c r="UCK60" s="153"/>
      <c r="UCL60" s="153"/>
      <c r="UCM60" s="153"/>
      <c r="UCN60" s="153"/>
      <c r="UCO60" s="153"/>
      <c r="UCP60" s="153"/>
      <c r="UCQ60" s="153"/>
      <c r="UCR60" s="153"/>
      <c r="UCS60" s="153"/>
      <c r="UCT60" s="153"/>
      <c r="UCU60" s="153"/>
      <c r="UCV60" s="153"/>
      <c r="UCW60" s="153"/>
      <c r="UCX60" s="153"/>
      <c r="UCY60" s="153"/>
      <c r="UCZ60" s="153"/>
      <c r="UDA60" s="153"/>
      <c r="UDB60" s="153"/>
      <c r="UDC60" s="153"/>
      <c r="UDD60" s="153"/>
      <c r="UDE60" s="153"/>
      <c r="UDF60" s="153"/>
      <c r="UDG60" s="153"/>
      <c r="UDH60" s="153"/>
      <c r="UDI60" s="153"/>
      <c r="UDJ60" s="153"/>
      <c r="UDK60" s="153"/>
      <c r="UDL60" s="153"/>
      <c r="UDM60" s="153"/>
      <c r="UDN60" s="153"/>
      <c r="UDO60" s="153"/>
      <c r="UDP60" s="153"/>
      <c r="UDQ60" s="153"/>
      <c r="UDR60" s="153"/>
      <c r="UDS60" s="153"/>
      <c r="UDT60" s="153"/>
      <c r="UDU60" s="153"/>
      <c r="UDV60" s="153"/>
      <c r="UDW60" s="153"/>
      <c r="UDX60" s="153"/>
      <c r="UDY60" s="153"/>
      <c r="UDZ60" s="153"/>
      <c r="UEA60" s="153"/>
      <c r="UEB60" s="153"/>
      <c r="UEC60" s="153"/>
      <c r="UED60" s="153"/>
      <c r="UEE60" s="153"/>
      <c r="UEF60" s="153"/>
      <c r="UEG60" s="153"/>
      <c r="UEH60" s="153"/>
      <c r="UEI60" s="153"/>
      <c r="UEJ60" s="153"/>
      <c r="UEK60" s="153"/>
      <c r="UEL60" s="153"/>
      <c r="UEM60" s="153"/>
      <c r="UEN60" s="153"/>
      <c r="UEO60" s="153"/>
      <c r="UEP60" s="153"/>
      <c r="UEQ60" s="153"/>
      <c r="UER60" s="153"/>
      <c r="UES60" s="153"/>
      <c r="UET60" s="153"/>
      <c r="UEU60" s="153"/>
      <c r="UEV60" s="153"/>
      <c r="UEW60" s="153"/>
      <c r="UEX60" s="153"/>
      <c r="UEY60" s="153"/>
      <c r="UEZ60" s="153"/>
      <c r="UFA60" s="153"/>
      <c r="UFB60" s="153"/>
      <c r="UFC60" s="153"/>
      <c r="UFD60" s="153"/>
      <c r="UFE60" s="153"/>
      <c r="UFF60" s="153"/>
      <c r="UFG60" s="153"/>
      <c r="UFH60" s="153"/>
      <c r="UFI60" s="153"/>
      <c r="UFJ60" s="153"/>
      <c r="UFK60" s="153"/>
      <c r="UFL60" s="153"/>
      <c r="UFM60" s="153"/>
      <c r="UFN60" s="153"/>
      <c r="UFO60" s="153"/>
      <c r="UFP60" s="153"/>
      <c r="UFQ60" s="153"/>
      <c r="UFR60" s="153"/>
      <c r="UFS60" s="153"/>
      <c r="UFT60" s="153"/>
      <c r="UFU60" s="153"/>
      <c r="UFV60" s="153"/>
      <c r="UFW60" s="153"/>
      <c r="UFX60" s="153"/>
      <c r="UFY60" s="153"/>
      <c r="UFZ60" s="153"/>
      <c r="UGA60" s="153"/>
      <c r="UGB60" s="153"/>
      <c r="UGC60" s="153"/>
      <c r="UGD60" s="153"/>
      <c r="UGE60" s="153"/>
      <c r="UGF60" s="153"/>
      <c r="UGG60" s="153"/>
      <c r="UGH60" s="153"/>
      <c r="UGI60" s="153"/>
      <c r="UGJ60" s="153"/>
      <c r="UGK60" s="153"/>
      <c r="UGL60" s="153"/>
      <c r="UGM60" s="153"/>
      <c r="UGN60" s="153"/>
      <c r="UGO60" s="153"/>
      <c r="UGP60" s="153"/>
      <c r="UGQ60" s="153"/>
      <c r="UGR60" s="153"/>
      <c r="UGS60" s="153"/>
      <c r="UGT60" s="153"/>
      <c r="UGU60" s="153"/>
      <c r="UGV60" s="153"/>
      <c r="UGW60" s="153"/>
      <c r="UGX60" s="153"/>
      <c r="UGY60" s="153"/>
      <c r="UGZ60" s="153"/>
      <c r="UHA60" s="153"/>
      <c r="UHB60" s="153"/>
      <c r="UHC60" s="153"/>
      <c r="UHD60" s="153"/>
      <c r="UHE60" s="153"/>
      <c r="UHF60" s="153"/>
      <c r="UHG60" s="153"/>
      <c r="UHH60" s="153"/>
      <c r="UHI60" s="153"/>
      <c r="UHJ60" s="153"/>
      <c r="UHK60" s="153"/>
      <c r="UHL60" s="153"/>
      <c r="UHM60" s="153"/>
      <c r="UHN60" s="153"/>
      <c r="UHO60" s="153"/>
      <c r="UHP60" s="153"/>
      <c r="UHQ60" s="153"/>
      <c r="UHR60" s="153"/>
      <c r="UHS60" s="153"/>
      <c r="UHT60" s="153"/>
      <c r="UHU60" s="153"/>
      <c r="UHV60" s="153"/>
      <c r="UHW60" s="153"/>
      <c r="UHX60" s="153"/>
      <c r="UHY60" s="153"/>
      <c r="UHZ60" s="153"/>
      <c r="UIA60" s="153"/>
      <c r="UIB60" s="153"/>
      <c r="UIC60" s="153"/>
      <c r="UID60" s="153"/>
      <c r="UIE60" s="153"/>
      <c r="UIF60" s="153"/>
      <c r="UIG60" s="153"/>
      <c r="UIH60" s="153"/>
      <c r="UII60" s="153"/>
      <c r="UIJ60" s="153"/>
      <c r="UIK60" s="153"/>
      <c r="UIL60" s="153"/>
      <c r="UIM60" s="153"/>
      <c r="UIN60" s="153"/>
      <c r="UIO60" s="153"/>
      <c r="UIP60" s="153"/>
      <c r="UIQ60" s="153"/>
      <c r="UIR60" s="153"/>
      <c r="UIS60" s="153"/>
      <c r="UIT60" s="153"/>
      <c r="UIU60" s="153"/>
      <c r="UIV60" s="153"/>
      <c r="UIW60" s="153"/>
      <c r="UIX60" s="153"/>
      <c r="UIY60" s="153"/>
      <c r="UIZ60" s="153"/>
      <c r="UJA60" s="153"/>
      <c r="UJB60" s="153"/>
      <c r="UJC60" s="153"/>
      <c r="UJD60" s="153"/>
      <c r="UJE60" s="153"/>
      <c r="UJF60" s="153"/>
      <c r="UJG60" s="153"/>
      <c r="UJH60" s="153"/>
      <c r="UJI60" s="153"/>
      <c r="UJJ60" s="153"/>
      <c r="UJK60" s="153"/>
      <c r="UJL60" s="153"/>
      <c r="UJM60" s="153"/>
      <c r="UJN60" s="153"/>
      <c r="UJO60" s="153"/>
      <c r="UJP60" s="153"/>
      <c r="UJQ60" s="153"/>
      <c r="UJR60" s="153"/>
      <c r="UJS60" s="153"/>
      <c r="UJT60" s="153"/>
      <c r="UJU60" s="153"/>
      <c r="UJV60" s="153"/>
      <c r="UJW60" s="153"/>
      <c r="UJX60" s="153"/>
      <c r="UJY60" s="153"/>
      <c r="UJZ60" s="153"/>
      <c r="UKA60" s="153"/>
      <c r="UKB60" s="153"/>
      <c r="UKC60" s="153"/>
      <c r="UKD60" s="153"/>
      <c r="UKE60" s="153"/>
      <c r="UKF60" s="153"/>
      <c r="UKG60" s="153"/>
      <c r="UKH60" s="153"/>
      <c r="UKI60" s="153"/>
      <c r="UKJ60" s="153"/>
      <c r="UKK60" s="153"/>
      <c r="UKL60" s="153"/>
      <c r="UKM60" s="153"/>
      <c r="UKN60" s="153"/>
      <c r="UKO60" s="153"/>
      <c r="UKP60" s="153"/>
      <c r="UKQ60" s="153"/>
      <c r="UKR60" s="153"/>
      <c r="UKS60" s="153"/>
      <c r="UKT60" s="153"/>
      <c r="UKU60" s="153"/>
      <c r="UKV60" s="153"/>
      <c r="UKW60" s="153"/>
      <c r="UKX60" s="153"/>
      <c r="UKY60" s="153"/>
      <c r="UKZ60" s="153"/>
      <c r="ULA60" s="153"/>
      <c r="ULB60" s="153"/>
      <c r="ULC60" s="153"/>
      <c r="ULD60" s="153"/>
      <c r="ULE60" s="153"/>
      <c r="ULF60" s="153"/>
      <c r="ULG60" s="153"/>
      <c r="ULH60" s="153"/>
      <c r="ULI60" s="153"/>
      <c r="ULJ60" s="153"/>
      <c r="ULK60" s="153"/>
      <c r="ULL60" s="153"/>
      <c r="ULM60" s="153"/>
      <c r="ULN60" s="153"/>
      <c r="ULO60" s="153"/>
      <c r="ULP60" s="153"/>
      <c r="ULQ60" s="153"/>
      <c r="ULR60" s="153"/>
      <c r="ULS60" s="153"/>
      <c r="ULT60" s="153"/>
      <c r="ULU60" s="153"/>
      <c r="ULV60" s="153"/>
      <c r="ULW60" s="153"/>
      <c r="ULX60" s="153"/>
      <c r="ULY60" s="153"/>
      <c r="ULZ60" s="153"/>
      <c r="UMA60" s="153"/>
      <c r="UMB60" s="153"/>
      <c r="UMC60" s="153"/>
      <c r="UMD60" s="153"/>
      <c r="UME60" s="153"/>
      <c r="UMF60" s="153"/>
      <c r="UMG60" s="153"/>
      <c r="UMH60" s="153"/>
      <c r="UMI60" s="153"/>
      <c r="UMJ60" s="153"/>
      <c r="UMK60" s="153"/>
      <c r="UML60" s="153"/>
      <c r="UMM60" s="153"/>
      <c r="UMN60" s="153"/>
      <c r="UMO60" s="153"/>
      <c r="UMP60" s="153"/>
      <c r="UMQ60" s="153"/>
      <c r="UMR60" s="153"/>
      <c r="UMS60" s="153"/>
      <c r="UMT60" s="153"/>
      <c r="UMU60" s="153"/>
      <c r="UMV60" s="153"/>
      <c r="UMW60" s="153"/>
      <c r="UMX60" s="153"/>
      <c r="UMY60" s="153"/>
      <c r="UMZ60" s="153"/>
      <c r="UNA60" s="153"/>
      <c r="UNB60" s="153"/>
      <c r="UNC60" s="153"/>
      <c r="UND60" s="153"/>
      <c r="UNE60" s="153"/>
      <c r="UNF60" s="153"/>
      <c r="UNG60" s="153"/>
      <c r="UNH60" s="153"/>
      <c r="UNI60" s="153"/>
      <c r="UNJ60" s="153"/>
      <c r="UNK60" s="153"/>
      <c r="UNL60" s="153"/>
      <c r="UNM60" s="153"/>
      <c r="UNN60" s="153"/>
      <c r="UNO60" s="153"/>
      <c r="UNP60" s="153"/>
      <c r="UNQ60" s="153"/>
      <c r="UNR60" s="153"/>
      <c r="UNS60" s="153"/>
      <c r="UNT60" s="153"/>
      <c r="UNU60" s="153"/>
      <c r="UNV60" s="153"/>
      <c r="UNW60" s="153"/>
      <c r="UNX60" s="153"/>
      <c r="UNY60" s="153"/>
      <c r="UNZ60" s="153"/>
      <c r="UOA60" s="153"/>
      <c r="UOB60" s="153"/>
      <c r="UOC60" s="153"/>
      <c r="UOD60" s="153"/>
      <c r="UOE60" s="153"/>
      <c r="UOF60" s="153"/>
      <c r="UOG60" s="153"/>
      <c r="UOH60" s="153"/>
      <c r="UOI60" s="153"/>
      <c r="UOJ60" s="153"/>
      <c r="UOK60" s="153"/>
      <c r="UOL60" s="153"/>
      <c r="UOM60" s="153"/>
      <c r="UON60" s="153"/>
      <c r="UOO60" s="153"/>
      <c r="UOP60" s="153"/>
      <c r="UOQ60" s="153"/>
      <c r="UOR60" s="153"/>
      <c r="UOS60" s="153"/>
      <c r="UOT60" s="153"/>
      <c r="UOU60" s="153"/>
      <c r="UOV60" s="153"/>
      <c r="UOW60" s="153"/>
      <c r="UOX60" s="153"/>
      <c r="UOY60" s="153"/>
      <c r="UOZ60" s="153"/>
      <c r="UPA60" s="153"/>
      <c r="UPB60" s="153"/>
      <c r="UPC60" s="153"/>
      <c r="UPD60" s="153"/>
      <c r="UPE60" s="153"/>
      <c r="UPF60" s="153"/>
      <c r="UPG60" s="153"/>
      <c r="UPH60" s="153"/>
      <c r="UPI60" s="153"/>
      <c r="UPJ60" s="153"/>
      <c r="UPK60" s="153"/>
      <c r="UPL60" s="153"/>
      <c r="UPM60" s="153"/>
      <c r="UPN60" s="153"/>
      <c r="UPO60" s="153"/>
      <c r="UPP60" s="153"/>
      <c r="UPQ60" s="153"/>
      <c r="UPR60" s="153"/>
      <c r="UPS60" s="153"/>
      <c r="UPT60" s="153"/>
      <c r="UPU60" s="153"/>
      <c r="UPV60" s="153"/>
      <c r="UPW60" s="153"/>
      <c r="UPX60" s="153"/>
      <c r="UPY60" s="153"/>
      <c r="UPZ60" s="153"/>
      <c r="UQA60" s="153"/>
      <c r="UQB60" s="153"/>
      <c r="UQC60" s="153"/>
      <c r="UQD60" s="153"/>
      <c r="UQE60" s="153"/>
      <c r="UQF60" s="153"/>
      <c r="UQG60" s="153"/>
      <c r="UQH60" s="153"/>
      <c r="UQI60" s="153"/>
      <c r="UQJ60" s="153"/>
      <c r="UQK60" s="153"/>
      <c r="UQL60" s="153"/>
      <c r="UQM60" s="153"/>
      <c r="UQN60" s="153"/>
      <c r="UQO60" s="153"/>
      <c r="UQP60" s="153"/>
      <c r="UQQ60" s="153"/>
      <c r="UQR60" s="153"/>
      <c r="UQS60" s="153"/>
      <c r="UQT60" s="153"/>
      <c r="UQU60" s="153"/>
      <c r="UQV60" s="153"/>
      <c r="UQW60" s="153"/>
      <c r="UQX60" s="153"/>
      <c r="UQY60" s="153"/>
      <c r="UQZ60" s="153"/>
      <c r="URA60" s="153"/>
      <c r="URB60" s="153"/>
      <c r="URC60" s="153"/>
      <c r="URD60" s="153"/>
      <c r="URE60" s="153"/>
      <c r="URF60" s="153"/>
      <c r="URG60" s="153"/>
      <c r="URH60" s="153"/>
      <c r="URI60" s="153"/>
      <c r="URJ60" s="153"/>
      <c r="URK60" s="153"/>
      <c r="URL60" s="153"/>
      <c r="URM60" s="153"/>
      <c r="URN60" s="153"/>
      <c r="URO60" s="153"/>
      <c r="URP60" s="153"/>
      <c r="URQ60" s="153"/>
      <c r="URR60" s="153"/>
      <c r="URS60" s="153"/>
      <c r="URT60" s="153"/>
      <c r="URU60" s="153"/>
      <c r="URV60" s="153"/>
      <c r="URW60" s="153"/>
      <c r="URX60" s="153"/>
      <c r="URY60" s="153"/>
      <c r="URZ60" s="153"/>
      <c r="USA60" s="153"/>
      <c r="USB60" s="153"/>
      <c r="USC60" s="153"/>
      <c r="USD60" s="153"/>
      <c r="USE60" s="153"/>
      <c r="USF60" s="153"/>
      <c r="USG60" s="153"/>
      <c r="USH60" s="153"/>
      <c r="USI60" s="153"/>
      <c r="USJ60" s="153"/>
      <c r="USK60" s="153"/>
      <c r="USL60" s="153"/>
      <c r="USM60" s="153"/>
      <c r="USN60" s="153"/>
      <c r="USO60" s="153"/>
      <c r="USP60" s="153"/>
      <c r="USQ60" s="153"/>
      <c r="USR60" s="153"/>
      <c r="USS60" s="153"/>
      <c r="UST60" s="153"/>
      <c r="USU60" s="153"/>
      <c r="USV60" s="153"/>
      <c r="USW60" s="153"/>
      <c r="USX60" s="153"/>
      <c r="USY60" s="153"/>
      <c r="USZ60" s="153"/>
      <c r="UTA60" s="153"/>
      <c r="UTB60" s="153"/>
      <c r="UTC60" s="153"/>
      <c r="UTD60" s="153"/>
      <c r="UTE60" s="153"/>
      <c r="UTF60" s="153"/>
      <c r="UTG60" s="153"/>
      <c r="UTH60" s="153"/>
      <c r="UTI60" s="153"/>
      <c r="UTJ60" s="153"/>
      <c r="UTK60" s="153"/>
      <c r="UTL60" s="153"/>
      <c r="UTM60" s="153"/>
      <c r="UTN60" s="153"/>
      <c r="UTO60" s="153"/>
      <c r="UTP60" s="153"/>
      <c r="UTQ60" s="153"/>
      <c r="UTR60" s="153"/>
      <c r="UTS60" s="153"/>
      <c r="UTT60" s="153"/>
      <c r="UTU60" s="153"/>
      <c r="UTV60" s="153"/>
      <c r="UTW60" s="153"/>
      <c r="UTX60" s="153"/>
      <c r="UTY60" s="153"/>
      <c r="UTZ60" s="153"/>
      <c r="UUA60" s="153"/>
      <c r="UUB60" s="153"/>
      <c r="UUC60" s="153"/>
      <c r="UUD60" s="153"/>
      <c r="UUE60" s="153"/>
      <c r="UUF60" s="153"/>
      <c r="UUG60" s="153"/>
      <c r="UUH60" s="153"/>
      <c r="UUI60" s="153"/>
      <c r="UUJ60" s="153"/>
      <c r="UUK60" s="153"/>
      <c r="UUL60" s="153"/>
      <c r="UUM60" s="153"/>
      <c r="UUN60" s="153"/>
      <c r="UUO60" s="153"/>
      <c r="UUP60" s="153"/>
      <c r="UUQ60" s="153"/>
      <c r="UUR60" s="153"/>
      <c r="UUS60" s="153"/>
      <c r="UUT60" s="153"/>
      <c r="UUU60" s="153"/>
      <c r="UUV60" s="153"/>
      <c r="UUW60" s="153"/>
      <c r="UUX60" s="153"/>
      <c r="UUY60" s="153"/>
      <c r="UUZ60" s="153"/>
      <c r="UVA60" s="153"/>
      <c r="UVB60" s="153"/>
      <c r="UVC60" s="153"/>
      <c r="UVD60" s="153"/>
      <c r="UVE60" s="153"/>
      <c r="UVF60" s="153"/>
      <c r="UVG60" s="153"/>
      <c r="UVH60" s="153"/>
      <c r="UVI60" s="153"/>
      <c r="UVJ60" s="153"/>
      <c r="UVK60" s="153"/>
      <c r="UVL60" s="153"/>
      <c r="UVM60" s="153"/>
      <c r="UVN60" s="153"/>
      <c r="UVO60" s="153"/>
      <c r="UVP60" s="153"/>
      <c r="UVQ60" s="153"/>
      <c r="UVR60" s="153"/>
      <c r="UVS60" s="153"/>
      <c r="UVT60" s="153"/>
      <c r="UVU60" s="153"/>
      <c r="UVV60" s="153"/>
      <c r="UVW60" s="153"/>
      <c r="UVX60" s="153"/>
      <c r="UVY60" s="153"/>
      <c r="UVZ60" s="153"/>
      <c r="UWA60" s="153"/>
      <c r="UWB60" s="153"/>
      <c r="UWC60" s="153"/>
      <c r="UWD60" s="153"/>
      <c r="UWE60" s="153"/>
      <c r="UWF60" s="153"/>
      <c r="UWG60" s="153"/>
      <c r="UWH60" s="153"/>
      <c r="UWI60" s="153"/>
      <c r="UWJ60" s="153"/>
      <c r="UWK60" s="153"/>
      <c r="UWL60" s="153"/>
      <c r="UWM60" s="153"/>
      <c r="UWN60" s="153"/>
      <c r="UWO60" s="153"/>
      <c r="UWP60" s="153"/>
      <c r="UWQ60" s="153"/>
      <c r="UWR60" s="153"/>
      <c r="UWS60" s="153"/>
      <c r="UWT60" s="153"/>
      <c r="UWU60" s="153"/>
      <c r="UWV60" s="153"/>
      <c r="UWW60" s="153"/>
      <c r="UWX60" s="153"/>
      <c r="UWY60" s="153"/>
      <c r="UWZ60" s="153"/>
      <c r="UXA60" s="153"/>
      <c r="UXB60" s="153"/>
      <c r="UXC60" s="153"/>
      <c r="UXD60" s="153"/>
      <c r="UXE60" s="153"/>
      <c r="UXF60" s="153"/>
      <c r="UXG60" s="153"/>
      <c r="UXH60" s="153"/>
      <c r="UXI60" s="153"/>
      <c r="UXJ60" s="153"/>
      <c r="UXK60" s="153"/>
      <c r="UXL60" s="153"/>
      <c r="UXM60" s="153"/>
      <c r="UXN60" s="153"/>
      <c r="UXO60" s="153"/>
      <c r="UXP60" s="153"/>
      <c r="UXQ60" s="153"/>
      <c r="UXR60" s="153"/>
      <c r="UXS60" s="153"/>
      <c r="UXT60" s="153"/>
      <c r="UXU60" s="153"/>
      <c r="UXV60" s="153"/>
      <c r="UXW60" s="153"/>
      <c r="UXX60" s="153"/>
      <c r="UXY60" s="153"/>
      <c r="UXZ60" s="153"/>
      <c r="UYA60" s="153"/>
      <c r="UYB60" s="153"/>
      <c r="UYC60" s="153"/>
      <c r="UYD60" s="153"/>
      <c r="UYE60" s="153"/>
      <c r="UYF60" s="153"/>
      <c r="UYG60" s="153"/>
      <c r="UYH60" s="153"/>
      <c r="UYI60" s="153"/>
      <c r="UYJ60" s="153"/>
      <c r="UYK60" s="153"/>
      <c r="UYL60" s="153"/>
      <c r="UYM60" s="153"/>
      <c r="UYN60" s="153"/>
      <c r="UYO60" s="153"/>
      <c r="UYP60" s="153"/>
      <c r="UYQ60" s="153"/>
      <c r="UYR60" s="153"/>
      <c r="UYS60" s="153"/>
      <c r="UYT60" s="153"/>
      <c r="UYU60" s="153"/>
      <c r="UYV60" s="153"/>
      <c r="UYW60" s="153"/>
      <c r="UYX60" s="153"/>
      <c r="UYY60" s="153"/>
      <c r="UYZ60" s="153"/>
      <c r="UZA60" s="153"/>
      <c r="UZB60" s="153"/>
      <c r="UZC60" s="153"/>
      <c r="UZD60" s="153"/>
      <c r="UZE60" s="153"/>
      <c r="UZF60" s="153"/>
      <c r="UZG60" s="153"/>
      <c r="UZH60" s="153"/>
      <c r="UZI60" s="153"/>
      <c r="UZJ60" s="153"/>
      <c r="UZK60" s="153"/>
      <c r="UZL60" s="153"/>
      <c r="UZM60" s="153"/>
      <c r="UZN60" s="153"/>
      <c r="UZO60" s="153"/>
      <c r="UZP60" s="153"/>
      <c r="UZQ60" s="153"/>
      <c r="UZR60" s="153"/>
      <c r="UZS60" s="153"/>
      <c r="UZT60" s="153"/>
      <c r="UZU60" s="153"/>
      <c r="UZV60" s="153"/>
      <c r="UZW60" s="153"/>
      <c r="UZX60" s="153"/>
      <c r="UZY60" s="153"/>
      <c r="UZZ60" s="153"/>
      <c r="VAA60" s="153"/>
      <c r="VAB60" s="153"/>
      <c r="VAC60" s="153"/>
      <c r="VAD60" s="153"/>
      <c r="VAE60" s="153"/>
      <c r="VAF60" s="153"/>
      <c r="VAG60" s="153"/>
      <c r="VAH60" s="153"/>
      <c r="VAI60" s="153"/>
      <c r="VAJ60" s="153"/>
      <c r="VAK60" s="153"/>
      <c r="VAL60" s="153"/>
      <c r="VAM60" s="153"/>
      <c r="VAN60" s="153"/>
      <c r="VAO60" s="153"/>
      <c r="VAP60" s="153"/>
      <c r="VAQ60" s="153"/>
      <c r="VAR60" s="153"/>
      <c r="VAS60" s="153"/>
      <c r="VAT60" s="153"/>
      <c r="VAU60" s="153"/>
      <c r="VAV60" s="153"/>
      <c r="VAW60" s="153"/>
      <c r="VAX60" s="153"/>
      <c r="VAY60" s="153"/>
      <c r="VAZ60" s="153"/>
      <c r="VBA60" s="153"/>
      <c r="VBB60" s="153"/>
      <c r="VBC60" s="153"/>
      <c r="VBD60" s="153"/>
      <c r="VBE60" s="153"/>
      <c r="VBF60" s="153"/>
      <c r="VBG60" s="153"/>
      <c r="VBH60" s="153"/>
      <c r="VBI60" s="153"/>
      <c r="VBJ60" s="153"/>
      <c r="VBK60" s="153"/>
      <c r="VBL60" s="153"/>
      <c r="VBM60" s="153"/>
      <c r="VBN60" s="153"/>
      <c r="VBO60" s="153"/>
      <c r="VBP60" s="153"/>
      <c r="VBQ60" s="153"/>
      <c r="VBR60" s="153"/>
      <c r="VBS60" s="153"/>
      <c r="VBT60" s="153"/>
      <c r="VBU60" s="153"/>
      <c r="VBV60" s="153"/>
      <c r="VBW60" s="153"/>
      <c r="VBX60" s="153"/>
      <c r="VBY60" s="153"/>
      <c r="VBZ60" s="153"/>
      <c r="VCA60" s="153"/>
      <c r="VCB60" s="153"/>
      <c r="VCC60" s="153"/>
      <c r="VCD60" s="153"/>
      <c r="VCE60" s="153"/>
      <c r="VCF60" s="153"/>
      <c r="VCG60" s="153"/>
      <c r="VCH60" s="153"/>
      <c r="VCI60" s="153"/>
      <c r="VCJ60" s="153"/>
      <c r="VCK60" s="153"/>
      <c r="VCL60" s="153"/>
      <c r="VCM60" s="153"/>
      <c r="VCN60" s="153"/>
      <c r="VCO60" s="153"/>
      <c r="VCP60" s="153"/>
      <c r="VCQ60" s="153"/>
      <c r="VCR60" s="153"/>
      <c r="VCS60" s="153"/>
      <c r="VCT60" s="153"/>
      <c r="VCU60" s="153"/>
      <c r="VCV60" s="153"/>
      <c r="VCW60" s="153"/>
      <c r="VCX60" s="153"/>
      <c r="VCY60" s="153"/>
      <c r="VCZ60" s="153"/>
      <c r="VDA60" s="153"/>
      <c r="VDB60" s="153"/>
      <c r="VDC60" s="153"/>
      <c r="VDD60" s="153"/>
      <c r="VDE60" s="153"/>
      <c r="VDF60" s="153"/>
      <c r="VDG60" s="153"/>
      <c r="VDH60" s="153"/>
      <c r="VDI60" s="153"/>
      <c r="VDJ60" s="153"/>
      <c r="VDK60" s="153"/>
      <c r="VDL60" s="153"/>
      <c r="VDM60" s="153"/>
      <c r="VDN60" s="153"/>
      <c r="VDO60" s="153"/>
      <c r="VDP60" s="153"/>
      <c r="VDQ60" s="153"/>
      <c r="VDR60" s="153"/>
      <c r="VDS60" s="153"/>
      <c r="VDT60" s="153"/>
      <c r="VDU60" s="153"/>
      <c r="VDV60" s="153"/>
      <c r="VDW60" s="153"/>
      <c r="VDX60" s="153"/>
      <c r="VDY60" s="153"/>
      <c r="VDZ60" s="153"/>
      <c r="VEA60" s="153"/>
      <c r="VEB60" s="153"/>
      <c r="VEC60" s="153"/>
      <c r="VED60" s="153"/>
      <c r="VEE60" s="153"/>
      <c r="VEF60" s="153"/>
      <c r="VEG60" s="153"/>
      <c r="VEH60" s="153"/>
      <c r="VEI60" s="153"/>
      <c r="VEJ60" s="153"/>
      <c r="VEK60" s="153"/>
      <c r="VEL60" s="153"/>
      <c r="VEM60" s="153"/>
      <c r="VEN60" s="153"/>
      <c r="VEO60" s="153"/>
      <c r="VEP60" s="153"/>
      <c r="VEQ60" s="153"/>
      <c r="VER60" s="153"/>
      <c r="VES60" s="153"/>
      <c r="VET60" s="153"/>
      <c r="VEU60" s="153"/>
      <c r="VEV60" s="153"/>
      <c r="VEW60" s="153"/>
      <c r="VEX60" s="153"/>
      <c r="VEY60" s="153"/>
      <c r="VEZ60" s="153"/>
      <c r="VFA60" s="153"/>
      <c r="VFB60" s="153"/>
      <c r="VFC60" s="153"/>
      <c r="VFD60" s="153"/>
      <c r="VFE60" s="153"/>
      <c r="VFF60" s="153"/>
      <c r="VFG60" s="153"/>
      <c r="VFH60" s="153"/>
      <c r="VFI60" s="153"/>
      <c r="VFJ60" s="153"/>
      <c r="VFK60" s="153"/>
      <c r="VFL60" s="153"/>
      <c r="VFM60" s="153"/>
      <c r="VFN60" s="153"/>
      <c r="VFO60" s="153"/>
      <c r="VFP60" s="153"/>
      <c r="VFQ60" s="153"/>
      <c r="VFR60" s="153"/>
      <c r="VFS60" s="153"/>
      <c r="VFT60" s="153"/>
      <c r="VFU60" s="153"/>
      <c r="VFV60" s="153"/>
      <c r="VFW60" s="153"/>
      <c r="VFX60" s="153"/>
      <c r="VFY60" s="153"/>
      <c r="VFZ60" s="153"/>
      <c r="VGA60" s="153"/>
      <c r="VGB60" s="153"/>
      <c r="VGC60" s="153"/>
      <c r="VGD60" s="153"/>
      <c r="VGE60" s="153"/>
      <c r="VGF60" s="153"/>
      <c r="VGG60" s="153"/>
      <c r="VGH60" s="153"/>
      <c r="VGI60" s="153"/>
      <c r="VGJ60" s="153"/>
      <c r="VGK60" s="153"/>
      <c r="VGL60" s="153"/>
      <c r="VGM60" s="153"/>
      <c r="VGN60" s="153"/>
      <c r="VGO60" s="153"/>
      <c r="VGP60" s="153"/>
      <c r="VGQ60" s="153"/>
      <c r="VGR60" s="153"/>
      <c r="VGS60" s="153"/>
      <c r="VGT60" s="153"/>
      <c r="VGU60" s="153"/>
      <c r="VGV60" s="153"/>
      <c r="VGW60" s="153"/>
      <c r="VGX60" s="153"/>
      <c r="VGY60" s="153"/>
      <c r="VGZ60" s="153"/>
      <c r="VHA60" s="153"/>
      <c r="VHB60" s="153"/>
      <c r="VHC60" s="153"/>
      <c r="VHD60" s="153"/>
      <c r="VHE60" s="153"/>
      <c r="VHF60" s="153"/>
      <c r="VHG60" s="153"/>
      <c r="VHH60" s="153"/>
      <c r="VHI60" s="153"/>
      <c r="VHJ60" s="153"/>
      <c r="VHK60" s="153"/>
      <c r="VHL60" s="153"/>
      <c r="VHM60" s="153"/>
      <c r="VHN60" s="153"/>
      <c r="VHO60" s="153"/>
      <c r="VHP60" s="153"/>
      <c r="VHQ60" s="153"/>
      <c r="VHR60" s="153"/>
      <c r="VHS60" s="153"/>
      <c r="VHT60" s="153"/>
      <c r="VHU60" s="153"/>
      <c r="VHV60" s="153"/>
      <c r="VHW60" s="153"/>
      <c r="VHX60" s="153"/>
      <c r="VHY60" s="153"/>
      <c r="VHZ60" s="153"/>
      <c r="VIA60" s="153"/>
      <c r="VIB60" s="153"/>
      <c r="VIC60" s="153"/>
      <c r="VID60" s="153"/>
      <c r="VIE60" s="153"/>
      <c r="VIF60" s="153"/>
      <c r="VIG60" s="153"/>
      <c r="VIH60" s="153"/>
      <c r="VII60" s="153"/>
      <c r="VIJ60" s="153"/>
      <c r="VIK60" s="153"/>
      <c r="VIL60" s="153"/>
      <c r="VIM60" s="153"/>
      <c r="VIN60" s="153"/>
      <c r="VIO60" s="153"/>
      <c r="VIP60" s="153"/>
      <c r="VIQ60" s="153"/>
      <c r="VIR60" s="153"/>
      <c r="VIS60" s="153"/>
      <c r="VIT60" s="153"/>
      <c r="VIU60" s="153"/>
      <c r="VIV60" s="153"/>
      <c r="VIW60" s="153"/>
      <c r="VIX60" s="153"/>
      <c r="VIY60" s="153"/>
      <c r="VIZ60" s="153"/>
      <c r="VJA60" s="153"/>
      <c r="VJB60" s="153"/>
      <c r="VJC60" s="153"/>
      <c r="VJD60" s="153"/>
      <c r="VJE60" s="153"/>
      <c r="VJF60" s="153"/>
      <c r="VJG60" s="153"/>
      <c r="VJH60" s="153"/>
      <c r="VJI60" s="153"/>
      <c r="VJJ60" s="153"/>
      <c r="VJK60" s="153"/>
      <c r="VJL60" s="153"/>
      <c r="VJM60" s="153"/>
      <c r="VJN60" s="153"/>
      <c r="VJO60" s="153"/>
      <c r="VJP60" s="153"/>
      <c r="VJQ60" s="153"/>
      <c r="VJR60" s="153"/>
      <c r="VJS60" s="153"/>
      <c r="VJT60" s="153"/>
      <c r="VJU60" s="153"/>
      <c r="VJV60" s="153"/>
      <c r="VJW60" s="153"/>
      <c r="VJX60" s="153"/>
      <c r="VJY60" s="153"/>
      <c r="VJZ60" s="153"/>
      <c r="VKA60" s="153"/>
      <c r="VKB60" s="153"/>
      <c r="VKC60" s="153"/>
      <c r="VKD60" s="153"/>
      <c r="VKE60" s="153"/>
      <c r="VKF60" s="153"/>
      <c r="VKG60" s="153"/>
      <c r="VKH60" s="153"/>
      <c r="VKI60" s="153"/>
      <c r="VKJ60" s="153"/>
      <c r="VKK60" s="153"/>
      <c r="VKL60" s="153"/>
      <c r="VKM60" s="153"/>
      <c r="VKN60" s="153"/>
      <c r="VKO60" s="153"/>
      <c r="VKP60" s="153"/>
      <c r="VKQ60" s="153"/>
      <c r="VKR60" s="153"/>
      <c r="VKS60" s="153"/>
      <c r="VKT60" s="153"/>
      <c r="VKU60" s="153"/>
      <c r="VKV60" s="153"/>
      <c r="VKW60" s="153"/>
      <c r="VKX60" s="153"/>
      <c r="VKY60" s="153"/>
      <c r="VKZ60" s="153"/>
      <c r="VLA60" s="153"/>
      <c r="VLB60" s="153"/>
      <c r="VLC60" s="153"/>
      <c r="VLD60" s="153"/>
      <c r="VLE60" s="153"/>
      <c r="VLF60" s="153"/>
      <c r="VLG60" s="153"/>
      <c r="VLH60" s="153"/>
      <c r="VLI60" s="153"/>
      <c r="VLJ60" s="153"/>
      <c r="VLK60" s="153"/>
      <c r="VLL60" s="153"/>
      <c r="VLM60" s="153"/>
      <c r="VLN60" s="153"/>
      <c r="VLO60" s="153"/>
      <c r="VLP60" s="153"/>
      <c r="VLQ60" s="153"/>
      <c r="VLR60" s="153"/>
      <c r="VLS60" s="153"/>
      <c r="VLT60" s="153"/>
      <c r="VLU60" s="153"/>
      <c r="VLV60" s="153"/>
      <c r="VLW60" s="153"/>
      <c r="VLX60" s="153"/>
      <c r="VLY60" s="153"/>
      <c r="VLZ60" s="153"/>
      <c r="VMA60" s="153"/>
      <c r="VMB60" s="153"/>
      <c r="VMC60" s="153"/>
      <c r="VMD60" s="153"/>
      <c r="VME60" s="153"/>
      <c r="VMF60" s="153"/>
      <c r="VMG60" s="153"/>
      <c r="VMH60" s="153"/>
      <c r="VMI60" s="153"/>
      <c r="VMJ60" s="153"/>
      <c r="VMK60" s="153"/>
      <c r="VML60" s="153"/>
      <c r="VMM60" s="153"/>
      <c r="VMN60" s="153"/>
      <c r="VMO60" s="153"/>
      <c r="VMP60" s="153"/>
      <c r="VMQ60" s="153"/>
      <c r="VMR60" s="153"/>
      <c r="VMS60" s="153"/>
      <c r="VMT60" s="153"/>
      <c r="VMU60" s="153"/>
      <c r="VMV60" s="153"/>
      <c r="VMW60" s="153"/>
      <c r="VMX60" s="153"/>
      <c r="VMY60" s="153"/>
      <c r="VMZ60" s="153"/>
      <c r="VNA60" s="153"/>
      <c r="VNB60" s="153"/>
      <c r="VNC60" s="153"/>
      <c r="VND60" s="153"/>
      <c r="VNE60" s="153"/>
      <c r="VNF60" s="153"/>
      <c r="VNG60" s="153"/>
      <c r="VNH60" s="153"/>
      <c r="VNI60" s="153"/>
      <c r="VNJ60" s="153"/>
      <c r="VNK60" s="153"/>
      <c r="VNL60" s="153"/>
      <c r="VNM60" s="153"/>
      <c r="VNN60" s="153"/>
      <c r="VNO60" s="153"/>
      <c r="VNP60" s="153"/>
      <c r="VNQ60" s="153"/>
      <c r="VNR60" s="153"/>
      <c r="VNS60" s="153"/>
      <c r="VNT60" s="153"/>
      <c r="VNU60" s="153"/>
      <c r="VNV60" s="153"/>
      <c r="VNW60" s="153"/>
      <c r="VNX60" s="153"/>
      <c r="VNY60" s="153"/>
      <c r="VNZ60" s="153"/>
      <c r="VOA60" s="153"/>
      <c r="VOB60" s="153"/>
      <c r="VOC60" s="153"/>
      <c r="VOD60" s="153"/>
      <c r="VOE60" s="153"/>
      <c r="VOF60" s="153"/>
      <c r="VOG60" s="153"/>
      <c r="VOH60" s="153"/>
      <c r="VOI60" s="153"/>
      <c r="VOJ60" s="153"/>
      <c r="VOK60" s="153"/>
      <c r="VOL60" s="153"/>
      <c r="VOM60" s="153"/>
      <c r="VON60" s="153"/>
      <c r="VOO60" s="153"/>
      <c r="VOP60" s="153"/>
      <c r="VOQ60" s="153"/>
      <c r="VOR60" s="153"/>
      <c r="VOS60" s="153"/>
      <c r="VOT60" s="153"/>
      <c r="VOU60" s="153"/>
      <c r="VOV60" s="153"/>
      <c r="VOW60" s="153"/>
      <c r="VOX60" s="153"/>
      <c r="VOY60" s="153"/>
      <c r="VOZ60" s="153"/>
      <c r="VPA60" s="153"/>
      <c r="VPB60" s="153"/>
      <c r="VPC60" s="153"/>
      <c r="VPD60" s="153"/>
      <c r="VPE60" s="153"/>
      <c r="VPF60" s="153"/>
      <c r="VPG60" s="153"/>
      <c r="VPH60" s="153"/>
      <c r="VPI60" s="153"/>
      <c r="VPJ60" s="153"/>
      <c r="VPK60" s="153"/>
      <c r="VPL60" s="153"/>
      <c r="VPM60" s="153"/>
      <c r="VPN60" s="153"/>
      <c r="VPO60" s="153"/>
      <c r="VPP60" s="153"/>
      <c r="VPQ60" s="153"/>
      <c r="VPR60" s="153"/>
      <c r="VPS60" s="153"/>
      <c r="VPT60" s="153"/>
      <c r="VPU60" s="153"/>
      <c r="VPV60" s="153"/>
      <c r="VPW60" s="153"/>
      <c r="VPX60" s="153"/>
      <c r="VPY60" s="153"/>
      <c r="VPZ60" s="153"/>
      <c r="VQA60" s="153"/>
      <c r="VQB60" s="153"/>
      <c r="VQC60" s="153"/>
      <c r="VQD60" s="153"/>
      <c r="VQE60" s="153"/>
      <c r="VQF60" s="153"/>
      <c r="VQG60" s="153"/>
      <c r="VQH60" s="153"/>
      <c r="VQI60" s="153"/>
      <c r="VQJ60" s="153"/>
      <c r="VQK60" s="153"/>
      <c r="VQL60" s="153"/>
      <c r="VQM60" s="153"/>
      <c r="VQN60" s="153"/>
      <c r="VQO60" s="153"/>
      <c r="VQP60" s="153"/>
      <c r="VQQ60" s="153"/>
      <c r="VQR60" s="153"/>
      <c r="VQS60" s="153"/>
      <c r="VQT60" s="153"/>
      <c r="VQU60" s="153"/>
      <c r="VQV60" s="153"/>
      <c r="VQW60" s="153"/>
      <c r="VQX60" s="153"/>
      <c r="VQY60" s="153"/>
      <c r="VQZ60" s="153"/>
      <c r="VRA60" s="153"/>
      <c r="VRB60" s="153"/>
      <c r="VRC60" s="153"/>
      <c r="VRD60" s="153"/>
      <c r="VRE60" s="153"/>
      <c r="VRF60" s="153"/>
      <c r="VRG60" s="153"/>
      <c r="VRH60" s="153"/>
      <c r="VRI60" s="153"/>
      <c r="VRJ60" s="153"/>
      <c r="VRK60" s="153"/>
      <c r="VRL60" s="153"/>
      <c r="VRM60" s="153"/>
      <c r="VRN60" s="153"/>
      <c r="VRO60" s="153"/>
      <c r="VRP60" s="153"/>
      <c r="VRQ60" s="153"/>
      <c r="VRR60" s="153"/>
      <c r="VRS60" s="153"/>
      <c r="VRT60" s="153"/>
      <c r="VRU60" s="153"/>
      <c r="VRV60" s="153"/>
      <c r="VRW60" s="153"/>
      <c r="VRX60" s="153"/>
      <c r="VRY60" s="153"/>
      <c r="VRZ60" s="153"/>
      <c r="VSA60" s="153"/>
      <c r="VSB60" s="153"/>
      <c r="VSC60" s="153"/>
      <c r="VSD60" s="153"/>
      <c r="VSE60" s="153"/>
      <c r="VSF60" s="153"/>
      <c r="VSG60" s="153"/>
      <c r="VSH60" s="153"/>
      <c r="VSI60" s="153"/>
      <c r="VSJ60" s="153"/>
      <c r="VSK60" s="153"/>
      <c r="VSL60" s="153"/>
      <c r="VSM60" s="153"/>
      <c r="VSN60" s="153"/>
      <c r="VSO60" s="153"/>
      <c r="VSP60" s="153"/>
      <c r="VSQ60" s="153"/>
      <c r="VSR60" s="153"/>
      <c r="VSS60" s="153"/>
      <c r="VST60" s="153"/>
      <c r="VSU60" s="153"/>
      <c r="VSV60" s="153"/>
      <c r="VSW60" s="153"/>
      <c r="VSX60" s="153"/>
      <c r="VSY60" s="153"/>
      <c r="VSZ60" s="153"/>
      <c r="VTA60" s="153"/>
      <c r="VTB60" s="153"/>
      <c r="VTC60" s="153"/>
      <c r="VTD60" s="153"/>
      <c r="VTE60" s="153"/>
      <c r="VTF60" s="153"/>
      <c r="VTG60" s="153"/>
      <c r="VTH60" s="153"/>
      <c r="VTI60" s="153"/>
      <c r="VTJ60" s="153"/>
      <c r="VTK60" s="153"/>
      <c r="VTL60" s="153"/>
      <c r="VTM60" s="153"/>
      <c r="VTN60" s="153"/>
      <c r="VTO60" s="153"/>
      <c r="VTP60" s="153"/>
      <c r="VTQ60" s="153"/>
      <c r="VTR60" s="153"/>
      <c r="VTS60" s="153"/>
      <c r="VTT60" s="153"/>
      <c r="VTU60" s="153"/>
      <c r="VTV60" s="153"/>
      <c r="VTW60" s="153"/>
      <c r="VTX60" s="153"/>
      <c r="VTY60" s="153"/>
      <c r="VTZ60" s="153"/>
      <c r="VUA60" s="153"/>
      <c r="VUB60" s="153"/>
      <c r="VUC60" s="153"/>
      <c r="VUD60" s="153"/>
      <c r="VUE60" s="153"/>
      <c r="VUF60" s="153"/>
      <c r="VUG60" s="153"/>
      <c r="VUH60" s="153"/>
      <c r="VUI60" s="153"/>
      <c r="VUJ60" s="153"/>
      <c r="VUK60" s="153"/>
      <c r="VUL60" s="153"/>
      <c r="VUM60" s="153"/>
      <c r="VUN60" s="153"/>
      <c r="VUO60" s="153"/>
      <c r="VUP60" s="153"/>
      <c r="VUQ60" s="153"/>
      <c r="VUR60" s="153"/>
      <c r="VUS60" s="153"/>
      <c r="VUT60" s="153"/>
      <c r="VUU60" s="153"/>
      <c r="VUV60" s="153"/>
      <c r="VUW60" s="153"/>
      <c r="VUX60" s="153"/>
      <c r="VUY60" s="153"/>
      <c r="VUZ60" s="153"/>
      <c r="VVA60" s="153"/>
      <c r="VVB60" s="153"/>
      <c r="VVC60" s="153"/>
      <c r="VVD60" s="153"/>
      <c r="VVE60" s="153"/>
      <c r="VVF60" s="153"/>
      <c r="VVG60" s="153"/>
      <c r="VVH60" s="153"/>
      <c r="VVI60" s="153"/>
      <c r="VVJ60" s="153"/>
      <c r="VVK60" s="153"/>
      <c r="VVL60" s="153"/>
      <c r="VVM60" s="153"/>
      <c r="VVN60" s="153"/>
      <c r="VVO60" s="153"/>
      <c r="VVP60" s="153"/>
      <c r="VVQ60" s="153"/>
      <c r="VVR60" s="153"/>
      <c r="VVS60" s="153"/>
      <c r="VVT60" s="153"/>
      <c r="VVU60" s="153"/>
      <c r="VVV60" s="153"/>
      <c r="VVW60" s="153"/>
      <c r="VVX60" s="153"/>
      <c r="VVY60" s="153"/>
      <c r="VVZ60" s="153"/>
      <c r="VWA60" s="153"/>
      <c r="VWB60" s="153"/>
      <c r="VWC60" s="153"/>
      <c r="VWD60" s="153"/>
      <c r="VWE60" s="153"/>
      <c r="VWF60" s="153"/>
      <c r="VWG60" s="153"/>
      <c r="VWH60" s="153"/>
      <c r="VWI60" s="153"/>
      <c r="VWJ60" s="153"/>
      <c r="VWK60" s="153"/>
      <c r="VWL60" s="153"/>
      <c r="VWM60" s="153"/>
      <c r="VWN60" s="153"/>
      <c r="VWO60" s="153"/>
      <c r="VWP60" s="153"/>
      <c r="VWQ60" s="153"/>
      <c r="VWR60" s="153"/>
      <c r="VWS60" s="153"/>
      <c r="VWT60" s="153"/>
      <c r="VWU60" s="153"/>
      <c r="VWV60" s="153"/>
      <c r="VWW60" s="153"/>
      <c r="VWX60" s="153"/>
      <c r="VWY60" s="153"/>
      <c r="VWZ60" s="153"/>
      <c r="VXA60" s="153"/>
      <c r="VXB60" s="153"/>
      <c r="VXC60" s="153"/>
      <c r="VXD60" s="153"/>
      <c r="VXE60" s="153"/>
      <c r="VXF60" s="153"/>
      <c r="VXG60" s="153"/>
      <c r="VXH60" s="153"/>
      <c r="VXI60" s="153"/>
      <c r="VXJ60" s="153"/>
      <c r="VXK60" s="153"/>
      <c r="VXL60" s="153"/>
      <c r="VXM60" s="153"/>
      <c r="VXN60" s="153"/>
      <c r="VXO60" s="153"/>
      <c r="VXP60" s="153"/>
      <c r="VXQ60" s="153"/>
      <c r="VXR60" s="153"/>
      <c r="VXS60" s="153"/>
      <c r="VXT60" s="153"/>
      <c r="VXU60" s="153"/>
      <c r="VXV60" s="153"/>
      <c r="VXW60" s="153"/>
      <c r="VXX60" s="153"/>
      <c r="VXY60" s="153"/>
      <c r="VXZ60" s="153"/>
      <c r="VYA60" s="153"/>
      <c r="VYB60" s="153"/>
      <c r="VYC60" s="153"/>
      <c r="VYD60" s="153"/>
      <c r="VYE60" s="153"/>
      <c r="VYF60" s="153"/>
      <c r="VYG60" s="153"/>
      <c r="VYH60" s="153"/>
      <c r="VYI60" s="153"/>
      <c r="VYJ60" s="153"/>
      <c r="VYK60" s="153"/>
      <c r="VYL60" s="153"/>
      <c r="VYM60" s="153"/>
      <c r="VYN60" s="153"/>
      <c r="VYO60" s="153"/>
      <c r="VYP60" s="153"/>
      <c r="VYQ60" s="153"/>
      <c r="VYR60" s="153"/>
      <c r="VYS60" s="153"/>
      <c r="VYT60" s="153"/>
      <c r="VYU60" s="153"/>
      <c r="VYV60" s="153"/>
      <c r="VYW60" s="153"/>
      <c r="VYX60" s="153"/>
      <c r="VYY60" s="153"/>
      <c r="VYZ60" s="153"/>
      <c r="VZA60" s="153"/>
      <c r="VZB60" s="153"/>
      <c r="VZC60" s="153"/>
      <c r="VZD60" s="153"/>
      <c r="VZE60" s="153"/>
      <c r="VZF60" s="153"/>
      <c r="VZG60" s="153"/>
      <c r="VZH60" s="153"/>
      <c r="VZI60" s="153"/>
      <c r="VZJ60" s="153"/>
      <c r="VZK60" s="153"/>
      <c r="VZL60" s="153"/>
      <c r="VZM60" s="153"/>
      <c r="VZN60" s="153"/>
      <c r="VZO60" s="153"/>
      <c r="VZP60" s="153"/>
      <c r="VZQ60" s="153"/>
      <c r="VZR60" s="153"/>
      <c r="VZS60" s="153"/>
      <c r="VZT60" s="153"/>
      <c r="VZU60" s="153"/>
      <c r="VZV60" s="153"/>
      <c r="VZW60" s="153"/>
      <c r="VZX60" s="153"/>
      <c r="VZY60" s="153"/>
      <c r="VZZ60" s="153"/>
      <c r="WAA60" s="153"/>
      <c r="WAB60" s="153"/>
      <c r="WAC60" s="153"/>
      <c r="WAD60" s="153"/>
      <c r="WAE60" s="153"/>
      <c r="WAF60" s="153"/>
      <c r="WAG60" s="153"/>
      <c r="WAH60" s="153"/>
      <c r="WAI60" s="153"/>
      <c r="WAJ60" s="153"/>
      <c r="WAK60" s="153"/>
      <c r="WAL60" s="153"/>
      <c r="WAM60" s="153"/>
      <c r="WAN60" s="153"/>
      <c r="WAO60" s="153"/>
      <c r="WAP60" s="153"/>
      <c r="WAQ60" s="153"/>
      <c r="WAR60" s="153"/>
      <c r="WAS60" s="153"/>
      <c r="WAT60" s="153"/>
      <c r="WAU60" s="153"/>
      <c r="WAV60" s="153"/>
      <c r="WAW60" s="153"/>
      <c r="WAX60" s="153"/>
      <c r="WAY60" s="153"/>
      <c r="WAZ60" s="153"/>
      <c r="WBA60" s="153"/>
      <c r="WBB60" s="153"/>
      <c r="WBC60" s="153"/>
      <c r="WBD60" s="153"/>
      <c r="WBE60" s="153"/>
      <c r="WBF60" s="153"/>
      <c r="WBG60" s="153"/>
      <c r="WBH60" s="153"/>
      <c r="WBI60" s="153"/>
      <c r="WBJ60" s="153"/>
      <c r="WBK60" s="153"/>
      <c r="WBL60" s="153"/>
      <c r="WBM60" s="153"/>
      <c r="WBN60" s="153"/>
      <c r="WBO60" s="153"/>
      <c r="WBP60" s="153"/>
      <c r="WBQ60" s="153"/>
      <c r="WBR60" s="153"/>
      <c r="WBS60" s="153"/>
      <c r="WBT60" s="153"/>
      <c r="WBU60" s="153"/>
      <c r="WBV60" s="153"/>
      <c r="WBW60" s="153"/>
      <c r="WBX60" s="153"/>
      <c r="WBY60" s="153"/>
      <c r="WBZ60" s="153"/>
      <c r="WCA60" s="153"/>
      <c r="WCB60" s="153"/>
      <c r="WCC60" s="153"/>
      <c r="WCD60" s="153"/>
      <c r="WCE60" s="153"/>
      <c r="WCF60" s="153"/>
      <c r="WCG60" s="153"/>
      <c r="WCH60" s="153"/>
      <c r="WCI60" s="153"/>
      <c r="WCJ60" s="153"/>
      <c r="WCK60" s="153"/>
      <c r="WCL60" s="153"/>
      <c r="WCM60" s="153"/>
      <c r="WCN60" s="153"/>
      <c r="WCO60" s="153"/>
      <c r="WCP60" s="153"/>
      <c r="WCQ60" s="153"/>
      <c r="WCR60" s="153"/>
      <c r="WCS60" s="153"/>
      <c r="WCT60" s="153"/>
      <c r="WCU60" s="153"/>
      <c r="WCV60" s="153"/>
      <c r="WCW60" s="153"/>
      <c r="WCX60" s="153"/>
      <c r="WCY60" s="153"/>
      <c r="WCZ60" s="153"/>
      <c r="WDA60" s="153"/>
      <c r="WDB60" s="153"/>
      <c r="WDC60" s="153"/>
      <c r="WDD60" s="153"/>
      <c r="WDE60" s="153"/>
      <c r="WDF60" s="153"/>
      <c r="WDG60" s="153"/>
      <c r="WDH60" s="153"/>
      <c r="WDI60" s="153"/>
      <c r="WDJ60" s="153"/>
      <c r="WDK60" s="153"/>
      <c r="WDL60" s="153"/>
      <c r="WDM60" s="153"/>
      <c r="WDN60" s="153"/>
      <c r="WDO60" s="153"/>
      <c r="WDP60" s="153"/>
      <c r="WDQ60" s="153"/>
      <c r="WDR60" s="153"/>
      <c r="WDS60" s="153"/>
      <c r="WDT60" s="153"/>
      <c r="WDU60" s="153"/>
      <c r="WDV60" s="153"/>
      <c r="WDW60" s="153"/>
      <c r="WDX60" s="153"/>
      <c r="WDY60" s="153"/>
      <c r="WDZ60" s="153"/>
      <c r="WEA60" s="153"/>
      <c r="WEB60" s="153"/>
      <c r="WEC60" s="153"/>
      <c r="WED60" s="153"/>
      <c r="WEE60" s="153"/>
      <c r="WEF60" s="153"/>
      <c r="WEG60" s="153"/>
      <c r="WEH60" s="153"/>
      <c r="WEI60" s="153"/>
      <c r="WEJ60" s="153"/>
      <c r="WEK60" s="153"/>
      <c r="WEL60" s="153"/>
      <c r="WEM60" s="153"/>
      <c r="WEN60" s="153"/>
      <c r="WEO60" s="153"/>
      <c r="WEP60" s="153"/>
      <c r="WEQ60" s="153"/>
      <c r="WER60" s="153"/>
      <c r="WES60" s="153"/>
      <c r="WET60" s="153"/>
      <c r="WEU60" s="153"/>
      <c r="WEV60" s="153"/>
      <c r="WEW60" s="153"/>
      <c r="WEX60" s="153"/>
      <c r="WEY60" s="153"/>
      <c r="WEZ60" s="153"/>
      <c r="WFA60" s="153"/>
      <c r="WFB60" s="153"/>
      <c r="WFC60" s="153"/>
      <c r="WFD60" s="153"/>
      <c r="WFE60" s="153"/>
      <c r="WFF60" s="153"/>
      <c r="WFG60" s="153"/>
      <c r="WFH60" s="153"/>
      <c r="WFI60" s="153"/>
      <c r="WFJ60" s="153"/>
      <c r="WFK60" s="153"/>
      <c r="WFL60" s="153"/>
      <c r="WFM60" s="153"/>
      <c r="WFN60" s="153"/>
      <c r="WFO60" s="153"/>
      <c r="WFP60" s="153"/>
      <c r="WFQ60" s="153"/>
      <c r="WFR60" s="153"/>
      <c r="WFS60" s="153"/>
      <c r="WFT60" s="153"/>
      <c r="WFU60" s="153"/>
      <c r="WFV60" s="153"/>
      <c r="WFW60" s="153"/>
      <c r="WFX60" s="153"/>
      <c r="WFY60" s="153"/>
      <c r="WFZ60" s="153"/>
      <c r="WGA60" s="153"/>
      <c r="WGB60" s="153"/>
      <c r="WGC60" s="153"/>
      <c r="WGD60" s="153"/>
      <c r="WGE60" s="153"/>
      <c r="WGF60" s="153"/>
      <c r="WGG60" s="153"/>
      <c r="WGH60" s="153"/>
      <c r="WGI60" s="153"/>
      <c r="WGJ60" s="153"/>
      <c r="WGK60" s="153"/>
      <c r="WGL60" s="153"/>
      <c r="WGM60" s="153"/>
      <c r="WGN60" s="153"/>
      <c r="WGO60" s="153"/>
      <c r="WGP60" s="153"/>
      <c r="WGQ60" s="153"/>
      <c r="WGR60" s="153"/>
      <c r="WGS60" s="153"/>
      <c r="WGT60" s="153"/>
      <c r="WGU60" s="153"/>
      <c r="WGV60" s="153"/>
      <c r="WGW60" s="153"/>
      <c r="WGX60" s="153"/>
      <c r="WGY60" s="153"/>
      <c r="WGZ60" s="153"/>
      <c r="WHA60" s="153"/>
      <c r="WHB60" s="153"/>
      <c r="WHC60" s="153"/>
      <c r="WHD60" s="153"/>
      <c r="WHE60" s="153"/>
      <c r="WHF60" s="153"/>
      <c r="WHG60" s="153"/>
      <c r="WHH60" s="153"/>
      <c r="WHI60" s="153"/>
      <c r="WHJ60" s="153"/>
      <c r="WHK60" s="153"/>
      <c r="WHL60" s="153"/>
      <c r="WHM60" s="153"/>
      <c r="WHN60" s="153"/>
      <c r="WHO60" s="153"/>
      <c r="WHP60" s="153"/>
      <c r="WHQ60" s="153"/>
      <c r="WHR60" s="153"/>
      <c r="WHS60" s="153"/>
      <c r="WHT60" s="153"/>
      <c r="WHU60" s="153"/>
      <c r="WHV60" s="153"/>
      <c r="WHW60" s="153"/>
      <c r="WHX60" s="153"/>
      <c r="WHY60" s="153"/>
      <c r="WHZ60" s="153"/>
      <c r="WIA60" s="153"/>
      <c r="WIB60" s="153"/>
      <c r="WIC60" s="153"/>
      <c r="WID60" s="153"/>
      <c r="WIE60" s="153"/>
      <c r="WIF60" s="153"/>
      <c r="WIG60" s="153"/>
      <c r="WIH60" s="153"/>
      <c r="WII60" s="153"/>
      <c r="WIJ60" s="153"/>
      <c r="WIK60" s="153"/>
      <c r="WIL60" s="153"/>
      <c r="WIM60" s="153"/>
      <c r="WIN60" s="153"/>
      <c r="WIO60" s="153"/>
      <c r="WIP60" s="153"/>
      <c r="WIQ60" s="153"/>
      <c r="WIR60" s="153"/>
      <c r="WIS60" s="153"/>
      <c r="WIT60" s="153"/>
      <c r="WIU60" s="153"/>
      <c r="WIV60" s="153"/>
      <c r="WIW60" s="153"/>
      <c r="WIX60" s="153"/>
      <c r="WIY60" s="153"/>
      <c r="WIZ60" s="153"/>
      <c r="WJA60" s="153"/>
      <c r="WJB60" s="153"/>
      <c r="WJC60" s="153"/>
      <c r="WJD60" s="153"/>
      <c r="WJE60" s="153"/>
      <c r="WJF60" s="153"/>
      <c r="WJG60" s="153"/>
      <c r="WJH60" s="153"/>
      <c r="WJI60" s="153"/>
      <c r="WJJ60" s="153"/>
      <c r="WJK60" s="153"/>
      <c r="WJL60" s="153"/>
      <c r="WJM60" s="153"/>
      <c r="WJN60" s="153"/>
      <c r="WJO60" s="153"/>
      <c r="WJP60" s="153"/>
      <c r="WJQ60" s="153"/>
      <c r="WJR60" s="153"/>
      <c r="WJS60" s="153"/>
      <c r="WJT60" s="153"/>
      <c r="WJU60" s="153"/>
      <c r="WJV60" s="153"/>
      <c r="WJW60" s="153"/>
      <c r="WJX60" s="153"/>
      <c r="WJY60" s="153"/>
      <c r="WJZ60" s="153"/>
      <c r="WKA60" s="153"/>
      <c r="WKB60" s="153"/>
      <c r="WKC60" s="153"/>
      <c r="WKD60" s="153"/>
      <c r="WKE60" s="153"/>
      <c r="WKF60" s="153"/>
      <c r="WKG60" s="153"/>
      <c r="WKH60" s="153"/>
      <c r="WKI60" s="153"/>
      <c r="WKJ60" s="153"/>
      <c r="WKK60" s="153"/>
      <c r="WKL60" s="153"/>
      <c r="WKM60" s="153"/>
      <c r="WKN60" s="153"/>
      <c r="WKO60" s="153"/>
      <c r="WKP60" s="153"/>
      <c r="WKQ60" s="153"/>
      <c r="WKR60" s="153"/>
      <c r="WKS60" s="153"/>
      <c r="WKT60" s="153"/>
      <c r="WKU60" s="153"/>
      <c r="WKV60" s="153"/>
      <c r="WKW60" s="153"/>
      <c r="WKX60" s="153"/>
      <c r="WKY60" s="153"/>
      <c r="WKZ60" s="153"/>
      <c r="WLA60" s="153"/>
      <c r="WLB60" s="153"/>
      <c r="WLC60" s="153"/>
      <c r="WLD60" s="153"/>
      <c r="WLE60" s="153"/>
      <c r="WLF60" s="153"/>
      <c r="WLG60" s="153"/>
      <c r="WLH60" s="153"/>
      <c r="WLI60" s="153"/>
      <c r="WLJ60" s="153"/>
      <c r="WLK60" s="153"/>
      <c r="WLL60" s="153"/>
      <c r="WLM60" s="153"/>
      <c r="WLN60" s="153"/>
      <c r="WLO60" s="153"/>
      <c r="WLP60" s="153"/>
      <c r="WLQ60" s="153"/>
      <c r="WLR60" s="153"/>
      <c r="WLS60" s="153"/>
      <c r="WLT60" s="153"/>
      <c r="WLU60" s="153"/>
      <c r="WLV60" s="153"/>
      <c r="WLW60" s="153"/>
      <c r="WLX60" s="153"/>
      <c r="WLY60" s="153"/>
      <c r="WLZ60" s="153"/>
      <c r="WMA60" s="153"/>
      <c r="WMB60" s="153"/>
      <c r="WMC60" s="153"/>
      <c r="WMD60" s="153"/>
      <c r="WME60" s="153"/>
      <c r="WMF60" s="153"/>
      <c r="WMG60" s="153"/>
      <c r="WMH60" s="153"/>
      <c r="WMI60" s="153"/>
      <c r="WMJ60" s="153"/>
      <c r="WMK60" s="153"/>
      <c r="WML60" s="153"/>
      <c r="WMM60" s="153"/>
      <c r="WMN60" s="153"/>
      <c r="WMO60" s="153"/>
      <c r="WMP60" s="153"/>
      <c r="WMQ60" s="153"/>
      <c r="WMR60" s="153"/>
      <c r="WMS60" s="153"/>
      <c r="WMT60" s="153"/>
      <c r="WMU60" s="153"/>
      <c r="WMV60" s="153"/>
      <c r="WMW60" s="153"/>
      <c r="WMX60" s="153"/>
      <c r="WMY60" s="153"/>
      <c r="WMZ60" s="153"/>
      <c r="WNA60" s="153"/>
      <c r="WNB60" s="153"/>
      <c r="WNC60" s="153"/>
      <c r="WND60" s="153"/>
      <c r="WNE60" s="153"/>
      <c r="WNF60" s="153"/>
      <c r="WNG60" s="153"/>
      <c r="WNH60" s="153"/>
      <c r="WNI60" s="153"/>
      <c r="WNJ60" s="153"/>
      <c r="WNK60" s="153"/>
      <c r="WNL60" s="153"/>
      <c r="WNM60" s="153"/>
      <c r="WNN60" s="153"/>
      <c r="WNO60" s="153"/>
      <c r="WNP60" s="153"/>
      <c r="WNQ60" s="153"/>
      <c r="WNR60" s="153"/>
      <c r="WNS60" s="153"/>
      <c r="WNT60" s="153"/>
      <c r="WNU60" s="153"/>
      <c r="WNV60" s="153"/>
      <c r="WNW60" s="153"/>
      <c r="WNX60" s="153"/>
      <c r="WNY60" s="153"/>
      <c r="WNZ60" s="153"/>
      <c r="WOA60" s="153"/>
      <c r="WOB60" s="153"/>
      <c r="WOC60" s="153"/>
      <c r="WOD60" s="153"/>
      <c r="WOE60" s="153"/>
      <c r="WOF60" s="153"/>
      <c r="WOG60" s="153"/>
      <c r="WOH60" s="153"/>
      <c r="WOI60" s="153"/>
      <c r="WOJ60" s="153"/>
      <c r="WOK60" s="153"/>
      <c r="WOL60" s="153"/>
      <c r="WOM60" s="153"/>
      <c r="WON60" s="153"/>
      <c r="WOO60" s="153"/>
      <c r="WOP60" s="153"/>
      <c r="WOQ60" s="153"/>
      <c r="WOR60" s="153"/>
      <c r="WOS60" s="153"/>
      <c r="WOT60" s="153"/>
      <c r="WOU60" s="153"/>
      <c r="WOV60" s="153"/>
      <c r="WOW60" s="153"/>
      <c r="WOX60" s="153"/>
      <c r="WOY60" s="153"/>
      <c r="WOZ60" s="153"/>
      <c r="WPA60" s="153"/>
      <c r="WPB60" s="153"/>
      <c r="WPC60" s="153"/>
      <c r="WPD60" s="153"/>
      <c r="WPE60" s="153"/>
      <c r="WPF60" s="153"/>
      <c r="WPG60" s="153"/>
      <c r="WPH60" s="153"/>
      <c r="WPI60" s="153"/>
      <c r="WPJ60" s="153"/>
      <c r="WPK60" s="153"/>
      <c r="WPL60" s="153"/>
      <c r="WPM60" s="153"/>
      <c r="WPN60" s="153"/>
      <c r="WPO60" s="153"/>
      <c r="WPP60" s="153"/>
      <c r="WPQ60" s="153"/>
      <c r="WPR60" s="153"/>
      <c r="WPS60" s="153"/>
      <c r="WPT60" s="153"/>
      <c r="WPU60" s="153"/>
      <c r="WPV60" s="153"/>
      <c r="WPW60" s="153"/>
      <c r="WPX60" s="153"/>
      <c r="WPY60" s="153"/>
      <c r="WPZ60" s="153"/>
      <c r="WQA60" s="153"/>
      <c r="WQB60" s="153"/>
      <c r="WQC60" s="153"/>
      <c r="WQD60" s="153"/>
      <c r="WQE60" s="153"/>
      <c r="WQF60" s="153"/>
      <c r="WQG60" s="153"/>
      <c r="WQH60" s="153"/>
      <c r="WQI60" s="153"/>
      <c r="WQJ60" s="153"/>
      <c r="WQK60" s="153"/>
      <c r="WQL60" s="153"/>
      <c r="WQM60" s="153"/>
      <c r="WQN60" s="153"/>
      <c r="WQO60" s="153"/>
      <c r="WQP60" s="153"/>
      <c r="WQQ60" s="153"/>
      <c r="WQR60" s="153"/>
      <c r="WQS60" s="153"/>
      <c r="WQT60" s="153"/>
      <c r="WQU60" s="153"/>
      <c r="WQV60" s="153"/>
      <c r="WQW60" s="153"/>
      <c r="WQX60" s="153"/>
      <c r="WQY60" s="153"/>
      <c r="WQZ60" s="153"/>
      <c r="WRA60" s="153"/>
      <c r="WRB60" s="153"/>
      <c r="WRC60" s="153"/>
      <c r="WRD60" s="153"/>
      <c r="WRE60" s="153"/>
      <c r="WRF60" s="153"/>
      <c r="WRG60" s="153"/>
      <c r="WRH60" s="153"/>
      <c r="WRI60" s="153"/>
      <c r="WRJ60" s="153"/>
      <c r="WRK60" s="153"/>
      <c r="WRL60" s="153"/>
      <c r="WRM60" s="153"/>
      <c r="WRN60" s="153"/>
      <c r="WRO60" s="153"/>
      <c r="WRP60" s="153"/>
      <c r="WRQ60" s="153"/>
      <c r="WRR60" s="153"/>
      <c r="WRS60" s="153"/>
      <c r="WRT60" s="153"/>
      <c r="WRU60" s="153"/>
      <c r="WRV60" s="153"/>
      <c r="WRW60" s="153"/>
      <c r="WRX60" s="153"/>
      <c r="WRY60" s="153"/>
      <c r="WRZ60" s="153"/>
      <c r="WSA60" s="153"/>
      <c r="WSB60" s="153"/>
      <c r="WSC60" s="153"/>
      <c r="WSD60" s="153"/>
      <c r="WSE60" s="153"/>
      <c r="WSF60" s="153"/>
      <c r="WSG60" s="153"/>
      <c r="WSH60" s="153"/>
      <c r="WSI60" s="153"/>
      <c r="WSJ60" s="153"/>
      <c r="WSK60" s="153"/>
      <c r="WSL60" s="153"/>
      <c r="WSM60" s="153"/>
      <c r="WSN60" s="153"/>
      <c r="WSO60" s="153"/>
      <c r="WSP60" s="153"/>
      <c r="WSQ60" s="153"/>
      <c r="WSR60" s="153"/>
      <c r="WSS60" s="153"/>
      <c r="WST60" s="153"/>
      <c r="WSU60" s="153"/>
      <c r="WSV60" s="153"/>
      <c r="WSW60" s="153"/>
      <c r="WSX60" s="153"/>
      <c r="WSY60" s="153"/>
      <c r="WSZ60" s="153"/>
      <c r="WTA60" s="153"/>
      <c r="WTB60" s="153"/>
      <c r="WTC60" s="153"/>
      <c r="WTD60" s="153"/>
      <c r="WTE60" s="153"/>
      <c r="WTF60" s="153"/>
      <c r="WTG60" s="153"/>
      <c r="WTH60" s="153"/>
      <c r="WTI60" s="153"/>
      <c r="WTJ60" s="153"/>
      <c r="WTK60" s="153"/>
      <c r="WTL60" s="153"/>
      <c r="WTM60" s="153"/>
      <c r="WTN60" s="153"/>
      <c r="WTO60" s="153"/>
      <c r="WTP60" s="153"/>
      <c r="WTQ60" s="153"/>
      <c r="WTR60" s="153"/>
      <c r="WTS60" s="153"/>
      <c r="WTT60" s="153"/>
      <c r="WTU60" s="153"/>
      <c r="WTV60" s="153"/>
      <c r="WTW60" s="153"/>
      <c r="WTX60" s="153"/>
      <c r="WTY60" s="153"/>
      <c r="WTZ60" s="153"/>
      <c r="WUA60" s="153"/>
      <c r="WUB60" s="153"/>
      <c r="WUC60" s="153"/>
      <c r="WUD60" s="153"/>
      <c r="WUE60" s="153"/>
      <c r="WUF60" s="153"/>
      <c r="WUG60" s="153"/>
      <c r="WUH60" s="153"/>
      <c r="WUI60" s="153"/>
      <c r="WUJ60" s="153"/>
      <c r="WUK60" s="153"/>
      <c r="WUL60" s="153"/>
      <c r="WUM60" s="153"/>
      <c r="WUN60" s="153"/>
      <c r="WUO60" s="153"/>
      <c r="WUP60" s="153"/>
      <c r="WUQ60" s="153"/>
      <c r="WUR60" s="153"/>
      <c r="WUS60" s="153"/>
      <c r="WUT60" s="153"/>
      <c r="WUU60" s="153"/>
      <c r="WUV60" s="153"/>
      <c r="WUW60" s="153"/>
      <c r="WUX60" s="153"/>
      <c r="WUY60" s="153"/>
      <c r="WUZ60" s="153"/>
      <c r="WVA60" s="153"/>
      <c r="WVB60" s="153"/>
      <c r="WVC60" s="153"/>
      <c r="WVD60" s="153"/>
      <c r="WVE60" s="153"/>
      <c r="WVF60" s="153"/>
      <c r="WVG60" s="153"/>
      <c r="WVH60" s="153"/>
      <c r="WVI60" s="153"/>
      <c r="WVJ60" s="153"/>
      <c r="WVK60" s="153"/>
      <c r="WVL60" s="153"/>
      <c r="WVM60" s="153"/>
      <c r="WVN60" s="153"/>
      <c r="WVO60" s="153"/>
      <c r="WVP60" s="153"/>
      <c r="WVQ60" s="153"/>
      <c r="WVR60" s="153"/>
      <c r="WVS60" s="153"/>
      <c r="WVT60" s="153"/>
      <c r="WVU60" s="153"/>
      <c r="WVV60" s="153"/>
      <c r="WVW60" s="153"/>
      <c r="WVX60" s="153"/>
      <c r="WVY60" s="153"/>
      <c r="WVZ60" s="153"/>
      <c r="WWA60" s="153"/>
      <c r="WWB60" s="153"/>
      <c r="WWC60" s="153"/>
      <c r="WWD60" s="153"/>
      <c r="WWE60" s="153"/>
      <c r="WWF60" s="153"/>
      <c r="WWG60" s="153"/>
      <c r="WWH60" s="153"/>
      <c r="WWI60" s="153"/>
      <c r="WWJ60" s="153"/>
      <c r="WWK60" s="153"/>
      <c r="WWL60" s="153"/>
      <c r="WWM60" s="153"/>
      <c r="WWN60" s="153"/>
      <c r="WWO60" s="153"/>
      <c r="WWP60" s="153"/>
      <c r="WWQ60" s="153"/>
      <c r="WWR60" s="153"/>
      <c r="WWS60" s="153"/>
      <c r="WWT60" s="153"/>
      <c r="WWU60" s="153"/>
      <c r="WWV60" s="153"/>
      <c r="WWW60" s="153"/>
      <c r="WWX60" s="153"/>
      <c r="WWY60" s="153"/>
      <c r="WWZ60" s="153"/>
      <c r="WXA60" s="153"/>
      <c r="WXB60" s="153"/>
      <c r="WXC60" s="153"/>
      <c r="WXD60" s="153"/>
      <c r="WXE60" s="153"/>
      <c r="WXF60" s="153"/>
      <c r="WXG60" s="153"/>
      <c r="WXH60" s="153"/>
      <c r="WXI60" s="153"/>
      <c r="WXJ60" s="153"/>
      <c r="WXK60" s="153"/>
      <c r="WXL60" s="153"/>
      <c r="WXM60" s="153"/>
      <c r="WXN60" s="153"/>
      <c r="WXO60" s="153"/>
      <c r="WXP60" s="153"/>
      <c r="WXQ60" s="153"/>
      <c r="WXR60" s="153"/>
      <c r="WXS60" s="153"/>
      <c r="WXT60" s="153"/>
      <c r="WXU60" s="153"/>
      <c r="WXV60" s="153"/>
      <c r="WXW60" s="153"/>
      <c r="WXX60" s="153"/>
      <c r="WXY60" s="153"/>
      <c r="WXZ60" s="153"/>
      <c r="WYA60" s="153"/>
      <c r="WYB60" s="153"/>
      <c r="WYC60" s="153"/>
      <c r="WYD60" s="153"/>
      <c r="WYE60" s="153"/>
      <c r="WYF60" s="153"/>
      <c r="WYG60" s="153"/>
      <c r="WYH60" s="153"/>
      <c r="WYI60" s="153"/>
      <c r="WYJ60" s="153"/>
      <c r="WYK60" s="153"/>
      <c r="WYL60" s="153"/>
      <c r="WYM60" s="153"/>
      <c r="WYN60" s="153"/>
      <c r="WYO60" s="153"/>
      <c r="WYP60" s="153"/>
      <c r="WYQ60" s="153"/>
      <c r="WYR60" s="153"/>
      <c r="WYS60" s="153"/>
      <c r="WYT60" s="153"/>
      <c r="WYU60" s="153"/>
      <c r="WYV60" s="153"/>
      <c r="WYW60" s="153"/>
      <c r="WYX60" s="153"/>
      <c r="WYY60" s="153"/>
      <c r="WYZ60" s="153"/>
      <c r="WZA60" s="153"/>
      <c r="WZB60" s="153"/>
      <c r="WZC60" s="153"/>
      <c r="WZD60" s="153"/>
      <c r="WZE60" s="153"/>
      <c r="WZF60" s="153"/>
      <c r="WZG60" s="153"/>
      <c r="WZH60" s="153"/>
      <c r="WZI60" s="153"/>
      <c r="WZJ60" s="153"/>
      <c r="WZK60" s="153"/>
      <c r="WZL60" s="153"/>
      <c r="WZM60" s="153"/>
      <c r="WZN60" s="153"/>
      <c r="WZO60" s="153"/>
      <c r="WZP60" s="153"/>
      <c r="WZQ60" s="153"/>
      <c r="WZR60" s="153"/>
      <c r="WZS60" s="153"/>
      <c r="WZT60" s="153"/>
      <c r="WZU60" s="153"/>
      <c r="WZV60" s="153"/>
      <c r="WZW60" s="153"/>
      <c r="WZX60" s="153"/>
      <c r="WZY60" s="153"/>
      <c r="WZZ60" s="153"/>
      <c r="XAA60" s="153"/>
      <c r="XAB60" s="153"/>
      <c r="XAC60" s="153"/>
      <c r="XAD60" s="153"/>
      <c r="XAE60" s="153"/>
      <c r="XAF60" s="153"/>
      <c r="XAG60" s="153"/>
      <c r="XAH60" s="153"/>
      <c r="XAI60" s="153"/>
      <c r="XAJ60" s="153"/>
      <c r="XAK60" s="153"/>
      <c r="XAL60" s="153"/>
      <c r="XAM60" s="153"/>
      <c r="XAN60" s="153"/>
      <c r="XAO60" s="153"/>
      <c r="XAP60" s="153"/>
      <c r="XAQ60" s="153"/>
      <c r="XAR60" s="153"/>
      <c r="XAS60" s="153"/>
      <c r="XAT60" s="153"/>
      <c r="XAU60" s="153"/>
      <c r="XAV60" s="153"/>
      <c r="XAW60" s="153"/>
      <c r="XAX60" s="153"/>
      <c r="XAY60" s="153"/>
      <c r="XAZ60" s="153"/>
      <c r="XBA60" s="153"/>
      <c r="XBB60" s="153"/>
      <c r="XBC60" s="153"/>
      <c r="XBD60" s="153"/>
      <c r="XBE60" s="153"/>
      <c r="XBF60" s="153"/>
      <c r="XBG60" s="153"/>
      <c r="XBH60" s="153"/>
      <c r="XBI60" s="153"/>
      <c r="XBJ60" s="153"/>
      <c r="XBK60" s="153"/>
      <c r="XBL60" s="153"/>
      <c r="XBM60" s="153"/>
      <c r="XBN60" s="153"/>
      <c r="XBO60" s="153"/>
      <c r="XBP60" s="153"/>
      <c r="XBQ60" s="153"/>
      <c r="XBR60" s="153"/>
      <c r="XBS60" s="153"/>
      <c r="XBT60" s="153"/>
      <c r="XBU60" s="153"/>
      <c r="XBV60" s="153"/>
      <c r="XBW60" s="153"/>
      <c r="XBX60" s="153"/>
      <c r="XBY60" s="153"/>
      <c r="XBZ60" s="153"/>
      <c r="XCA60" s="153"/>
      <c r="XCB60" s="153"/>
      <c r="XCC60" s="153"/>
      <c r="XCD60" s="153"/>
      <c r="XCE60" s="153"/>
      <c r="XCF60" s="153"/>
      <c r="XCG60" s="153"/>
      <c r="XCH60" s="153"/>
      <c r="XCI60" s="153"/>
      <c r="XCJ60" s="153"/>
      <c r="XCK60" s="153"/>
      <c r="XCL60" s="153"/>
      <c r="XCM60" s="153"/>
      <c r="XCN60" s="153"/>
      <c r="XCO60" s="153"/>
      <c r="XCP60" s="153"/>
      <c r="XCQ60" s="153"/>
      <c r="XCR60" s="153"/>
      <c r="XCS60" s="153"/>
      <c r="XCT60" s="153"/>
      <c r="XCU60" s="153"/>
      <c r="XCV60" s="153"/>
      <c r="XCW60" s="153"/>
      <c r="XCX60" s="153"/>
      <c r="XCY60" s="153"/>
      <c r="XCZ60" s="153"/>
      <c r="XDA60" s="153"/>
      <c r="XDB60" s="153"/>
      <c r="XDC60" s="153"/>
      <c r="XDD60" s="153"/>
      <c r="XDE60" s="153"/>
      <c r="XDF60" s="153"/>
      <c r="XDG60" s="153"/>
      <c r="XDH60" s="153"/>
      <c r="XDI60" s="153"/>
      <c r="XDJ60" s="153"/>
      <c r="XDK60" s="153"/>
      <c r="XDL60" s="153"/>
      <c r="XDM60" s="153"/>
      <c r="XDN60" s="153"/>
      <c r="XDO60" s="153"/>
      <c r="XDP60" s="153"/>
      <c r="XDQ60" s="153"/>
      <c r="XDR60" s="153"/>
      <c r="XDS60" s="153"/>
      <c r="XDT60" s="153"/>
      <c r="XDU60" s="153"/>
      <c r="XDV60" s="153"/>
      <c r="XDW60" s="153"/>
      <c r="XDX60" s="153"/>
      <c r="XDY60" s="153"/>
      <c r="XDZ60" s="153"/>
      <c r="XEA60" s="153"/>
      <c r="XEB60" s="153"/>
      <c r="XEC60" s="153"/>
      <c r="XED60" s="153"/>
      <c r="XEE60" s="153"/>
      <c r="XEF60" s="153"/>
      <c r="XEG60" s="153"/>
      <c r="XEH60" s="153"/>
      <c r="XEI60" s="153"/>
      <c r="XEJ60" s="153"/>
      <c r="XEK60" s="153"/>
      <c r="XEL60" s="153"/>
      <c r="XEM60" s="153"/>
      <c r="XEN60" s="153"/>
      <c r="XEO60" s="153"/>
      <c r="XEP60" s="153"/>
      <c r="XEQ60" s="153"/>
      <c r="XER60" s="153"/>
      <c r="XES60" s="153"/>
      <c r="XET60" s="153"/>
      <c r="XEU60" s="153"/>
      <c r="XEV60" s="153"/>
      <c r="XEW60" s="153"/>
      <c r="XEX60" s="153"/>
      <c r="XEY60" s="153"/>
      <c r="XEZ60" s="153"/>
      <c r="XFA60" s="153"/>
      <c r="XFB60" s="153"/>
      <c r="XFC60" s="153"/>
      <c r="XFD60" s="153"/>
    </row>
    <row r="61" spans="1:16384" ht="18" customHeight="1">
      <c r="B61" s="158"/>
      <c r="C61" s="162"/>
      <c r="W61" s="157"/>
      <c r="X61" s="156"/>
      <c r="Y61" s="156"/>
      <c r="Z61" s="156"/>
      <c r="AA61" s="156"/>
      <c r="AB61" s="156"/>
      <c r="AC61" s="156"/>
      <c r="AD61" s="156"/>
      <c r="AE61" s="156"/>
      <c r="AF61" s="156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153"/>
      <c r="AY61" s="153"/>
      <c r="AZ61" s="153"/>
      <c r="BA61" s="153"/>
      <c r="BB61" s="153"/>
      <c r="BC61" s="153"/>
      <c r="BD61" s="153"/>
      <c r="BE61" s="153"/>
      <c r="BF61" s="153"/>
      <c r="BG61" s="153"/>
      <c r="BH61" s="153"/>
      <c r="BI61" s="153"/>
      <c r="BJ61" s="153"/>
      <c r="BK61" s="153"/>
      <c r="BL61" s="153"/>
      <c r="BM61" s="153"/>
      <c r="BN61" s="153"/>
      <c r="BO61" s="153"/>
      <c r="BP61" s="153"/>
      <c r="BQ61" s="153"/>
      <c r="BR61" s="153"/>
      <c r="BS61" s="153"/>
      <c r="BT61" s="153"/>
      <c r="BU61" s="153"/>
      <c r="BV61" s="153"/>
      <c r="BW61" s="153"/>
      <c r="BX61" s="153"/>
      <c r="BY61" s="153"/>
      <c r="BZ61" s="153"/>
      <c r="CA61" s="153"/>
      <c r="CB61" s="153"/>
      <c r="CC61" s="153"/>
      <c r="CD61" s="153"/>
      <c r="CE61" s="153"/>
      <c r="CF61" s="153"/>
      <c r="CG61" s="153"/>
      <c r="CH61" s="153"/>
      <c r="CI61" s="153"/>
      <c r="CJ61" s="153"/>
      <c r="CK61" s="153"/>
      <c r="CL61" s="153"/>
      <c r="CM61" s="153"/>
      <c r="CN61" s="153"/>
      <c r="CO61" s="153"/>
      <c r="CP61" s="153"/>
      <c r="CQ61" s="153"/>
      <c r="CR61" s="153"/>
      <c r="CS61" s="153"/>
      <c r="CT61" s="153"/>
      <c r="CU61" s="153"/>
      <c r="CV61" s="153"/>
      <c r="CW61" s="153"/>
      <c r="CX61" s="153"/>
      <c r="CY61" s="153"/>
      <c r="CZ61" s="153"/>
      <c r="DA61" s="153"/>
      <c r="DB61" s="153"/>
      <c r="DC61" s="153"/>
      <c r="DD61" s="153"/>
      <c r="DE61" s="153"/>
      <c r="DF61" s="153"/>
      <c r="DG61" s="153"/>
      <c r="DH61" s="153"/>
      <c r="DI61" s="153"/>
      <c r="DJ61" s="153"/>
      <c r="DK61" s="153"/>
      <c r="DL61" s="153"/>
      <c r="DM61" s="153"/>
      <c r="DN61" s="153"/>
      <c r="DO61" s="153"/>
      <c r="DP61" s="153"/>
      <c r="DQ61" s="153"/>
      <c r="DR61" s="153"/>
      <c r="DS61" s="153"/>
      <c r="DT61" s="153"/>
      <c r="DU61" s="153"/>
      <c r="DV61" s="153"/>
      <c r="DW61" s="153"/>
      <c r="DX61" s="153"/>
      <c r="DY61" s="153"/>
      <c r="DZ61" s="153"/>
      <c r="EA61" s="153"/>
      <c r="EB61" s="153"/>
      <c r="EC61" s="153"/>
      <c r="ED61" s="153"/>
      <c r="EE61" s="153"/>
      <c r="EF61" s="153"/>
      <c r="EG61" s="153"/>
      <c r="EH61" s="153"/>
      <c r="EI61" s="153"/>
      <c r="EJ61" s="153"/>
      <c r="EK61" s="153"/>
      <c r="EL61" s="153"/>
      <c r="EM61" s="153"/>
      <c r="EN61" s="153"/>
      <c r="EO61" s="153"/>
      <c r="EP61" s="153"/>
      <c r="EQ61" s="153"/>
      <c r="ER61" s="153"/>
      <c r="ES61" s="153"/>
      <c r="ET61" s="153"/>
      <c r="EU61" s="153"/>
      <c r="EV61" s="153"/>
      <c r="EW61" s="153"/>
      <c r="EX61" s="153"/>
      <c r="EY61" s="153"/>
      <c r="EZ61" s="153"/>
      <c r="FA61" s="153"/>
      <c r="FB61" s="153"/>
      <c r="FC61" s="153"/>
      <c r="FD61" s="153"/>
      <c r="FE61" s="153"/>
      <c r="FF61" s="153"/>
      <c r="FG61" s="153"/>
      <c r="FH61" s="153"/>
      <c r="FI61" s="153"/>
      <c r="FJ61" s="153"/>
      <c r="FK61" s="153"/>
      <c r="FL61" s="153"/>
      <c r="FM61" s="153"/>
      <c r="FN61" s="153"/>
      <c r="FO61" s="153"/>
      <c r="FP61" s="153"/>
      <c r="FQ61" s="153"/>
      <c r="FR61" s="153"/>
      <c r="FS61" s="153"/>
      <c r="FT61" s="153"/>
      <c r="FU61" s="153"/>
      <c r="FV61" s="153"/>
      <c r="FW61" s="153"/>
      <c r="FX61" s="153"/>
      <c r="FY61" s="153"/>
      <c r="FZ61" s="153"/>
      <c r="GA61" s="153"/>
      <c r="GB61" s="153"/>
      <c r="GC61" s="153"/>
      <c r="GD61" s="153"/>
      <c r="GE61" s="153"/>
      <c r="GF61" s="153"/>
      <c r="GG61" s="153"/>
      <c r="GH61" s="153"/>
      <c r="GI61" s="153"/>
      <c r="GJ61" s="153"/>
      <c r="GK61" s="153"/>
      <c r="GL61" s="153"/>
      <c r="GM61" s="153"/>
      <c r="GN61" s="153"/>
      <c r="GO61" s="153"/>
      <c r="GP61" s="153"/>
      <c r="GQ61" s="153"/>
      <c r="GR61" s="153"/>
      <c r="GS61" s="153"/>
      <c r="GT61" s="153"/>
      <c r="GU61" s="153"/>
      <c r="GV61" s="153"/>
      <c r="GW61" s="153"/>
      <c r="GX61" s="153"/>
      <c r="GY61" s="153"/>
      <c r="GZ61" s="153"/>
      <c r="HA61" s="153"/>
      <c r="HB61" s="153"/>
      <c r="HC61" s="153"/>
      <c r="HD61" s="153"/>
      <c r="HE61" s="153"/>
      <c r="HF61" s="153"/>
      <c r="HG61" s="153"/>
      <c r="HH61" s="153"/>
      <c r="HI61" s="153"/>
      <c r="HJ61" s="153"/>
      <c r="HK61" s="153"/>
      <c r="HL61" s="153"/>
      <c r="HM61" s="153"/>
      <c r="HN61" s="153"/>
      <c r="HO61" s="153"/>
      <c r="HP61" s="153"/>
      <c r="HQ61" s="153"/>
      <c r="HR61" s="153"/>
      <c r="HS61" s="153"/>
      <c r="HT61" s="153"/>
      <c r="HU61" s="153"/>
      <c r="HV61" s="153"/>
      <c r="HW61" s="153"/>
      <c r="HX61" s="153"/>
      <c r="HY61" s="153"/>
      <c r="HZ61" s="153"/>
      <c r="IA61" s="153"/>
      <c r="IB61" s="153"/>
      <c r="IC61" s="153"/>
      <c r="ID61" s="153"/>
      <c r="IE61" s="153"/>
      <c r="IF61" s="153"/>
      <c r="IG61" s="153"/>
      <c r="IH61" s="153"/>
      <c r="II61" s="153"/>
      <c r="IJ61" s="153"/>
      <c r="IK61" s="153"/>
      <c r="IL61" s="153"/>
      <c r="IM61" s="153"/>
      <c r="IN61" s="153"/>
      <c r="IO61" s="153"/>
      <c r="IP61" s="153"/>
      <c r="IQ61" s="153"/>
      <c r="IR61" s="153"/>
      <c r="IS61" s="153"/>
      <c r="IT61" s="153"/>
      <c r="IU61" s="153"/>
      <c r="IV61" s="153"/>
      <c r="IW61" s="153"/>
      <c r="IX61" s="153"/>
      <c r="IY61" s="153"/>
      <c r="IZ61" s="153"/>
      <c r="JA61" s="153"/>
      <c r="JB61" s="153"/>
      <c r="JC61" s="153"/>
      <c r="JD61" s="153"/>
      <c r="JE61" s="153"/>
      <c r="JF61" s="153"/>
      <c r="JG61" s="153"/>
      <c r="JH61" s="153"/>
      <c r="JI61" s="153"/>
      <c r="JJ61" s="153"/>
      <c r="JK61" s="153"/>
      <c r="JL61" s="153"/>
      <c r="JM61" s="153"/>
      <c r="JN61" s="153"/>
      <c r="JO61" s="153"/>
      <c r="JP61" s="153"/>
      <c r="JQ61" s="153"/>
      <c r="JR61" s="153"/>
      <c r="JS61" s="153"/>
      <c r="JT61" s="153"/>
      <c r="JU61" s="153"/>
      <c r="JV61" s="153"/>
      <c r="JW61" s="153"/>
      <c r="JX61" s="153"/>
      <c r="JY61" s="153"/>
      <c r="JZ61" s="153"/>
      <c r="KA61" s="153"/>
      <c r="KB61" s="153"/>
      <c r="KC61" s="153"/>
      <c r="KD61" s="153"/>
      <c r="KE61" s="153"/>
      <c r="KF61" s="153"/>
      <c r="KG61" s="153"/>
      <c r="KH61" s="153"/>
      <c r="KI61" s="153"/>
      <c r="KJ61" s="153"/>
      <c r="KK61" s="153"/>
      <c r="KL61" s="153"/>
      <c r="KM61" s="153"/>
      <c r="KN61" s="153"/>
      <c r="KO61" s="153"/>
      <c r="KP61" s="153"/>
      <c r="KQ61" s="153"/>
      <c r="KR61" s="153"/>
      <c r="KS61" s="153"/>
      <c r="KT61" s="153"/>
      <c r="KU61" s="153"/>
      <c r="KV61" s="153"/>
      <c r="KW61" s="153"/>
      <c r="KX61" s="153"/>
      <c r="KY61" s="153"/>
      <c r="KZ61" s="153"/>
      <c r="LA61" s="153"/>
      <c r="LB61" s="153"/>
      <c r="LC61" s="153"/>
      <c r="LD61" s="153"/>
      <c r="LE61" s="153"/>
      <c r="LF61" s="153"/>
      <c r="LG61" s="153"/>
      <c r="LH61" s="153"/>
      <c r="LI61" s="153"/>
      <c r="LJ61" s="153"/>
      <c r="LK61" s="153"/>
      <c r="LL61" s="153"/>
      <c r="LM61" s="153"/>
      <c r="LN61" s="153"/>
      <c r="LO61" s="153"/>
      <c r="LP61" s="153"/>
      <c r="LQ61" s="153"/>
      <c r="LR61" s="153"/>
      <c r="LS61" s="153"/>
      <c r="LT61" s="153"/>
      <c r="LU61" s="153"/>
      <c r="LV61" s="153"/>
      <c r="LW61" s="153"/>
      <c r="LX61" s="153"/>
      <c r="LY61" s="153"/>
      <c r="LZ61" s="153"/>
      <c r="MA61" s="153"/>
      <c r="MB61" s="153"/>
      <c r="MC61" s="153"/>
      <c r="MD61" s="153"/>
      <c r="ME61" s="153"/>
      <c r="MF61" s="153"/>
      <c r="MG61" s="153"/>
      <c r="MH61" s="153"/>
      <c r="MI61" s="153"/>
      <c r="MJ61" s="153"/>
      <c r="MK61" s="153"/>
      <c r="ML61" s="153"/>
      <c r="MM61" s="153"/>
      <c r="MN61" s="153"/>
      <c r="MO61" s="153"/>
      <c r="MP61" s="153"/>
      <c r="MQ61" s="153"/>
      <c r="MR61" s="153"/>
      <c r="MS61" s="153"/>
      <c r="MT61" s="153"/>
      <c r="MU61" s="153"/>
      <c r="MV61" s="153"/>
      <c r="MW61" s="153"/>
      <c r="MX61" s="153"/>
      <c r="MY61" s="153"/>
      <c r="MZ61" s="153"/>
      <c r="NA61" s="153"/>
      <c r="NB61" s="153"/>
      <c r="NC61" s="153"/>
      <c r="ND61" s="153"/>
      <c r="NE61" s="153"/>
      <c r="NF61" s="153"/>
      <c r="NG61" s="153"/>
      <c r="NH61" s="153"/>
      <c r="NI61" s="153"/>
      <c r="NJ61" s="153"/>
      <c r="NK61" s="153"/>
      <c r="NL61" s="153"/>
      <c r="NM61" s="153"/>
      <c r="NN61" s="153"/>
      <c r="NO61" s="153"/>
      <c r="NP61" s="153"/>
      <c r="NQ61" s="153"/>
      <c r="NR61" s="153"/>
      <c r="NS61" s="153"/>
      <c r="NT61" s="153"/>
      <c r="NU61" s="153"/>
      <c r="NV61" s="153"/>
      <c r="NW61" s="153"/>
      <c r="NX61" s="153"/>
      <c r="NY61" s="153"/>
      <c r="NZ61" s="153"/>
      <c r="OA61" s="153"/>
      <c r="OB61" s="153"/>
      <c r="OC61" s="153"/>
      <c r="OD61" s="153"/>
      <c r="OE61" s="153"/>
      <c r="OF61" s="153"/>
      <c r="OG61" s="153"/>
      <c r="OH61" s="153"/>
      <c r="OI61" s="153"/>
      <c r="OJ61" s="153"/>
      <c r="OK61" s="153"/>
      <c r="OL61" s="153"/>
      <c r="OM61" s="153"/>
      <c r="ON61" s="153"/>
      <c r="OO61" s="153"/>
      <c r="OP61" s="153"/>
      <c r="OQ61" s="153"/>
      <c r="OR61" s="153"/>
      <c r="OS61" s="153"/>
      <c r="OT61" s="153"/>
      <c r="OU61" s="153"/>
      <c r="OV61" s="153"/>
      <c r="OW61" s="153"/>
      <c r="OX61" s="153"/>
      <c r="OY61" s="153"/>
      <c r="OZ61" s="153"/>
      <c r="PA61" s="153"/>
      <c r="PB61" s="153"/>
      <c r="PC61" s="153"/>
      <c r="PD61" s="153"/>
      <c r="PE61" s="153"/>
      <c r="PF61" s="153"/>
      <c r="PG61" s="153"/>
      <c r="PH61" s="153"/>
      <c r="PI61" s="153"/>
      <c r="PJ61" s="153"/>
      <c r="PK61" s="153"/>
      <c r="PL61" s="153"/>
      <c r="PM61" s="153"/>
      <c r="PN61" s="153"/>
      <c r="PO61" s="153"/>
      <c r="PP61" s="153"/>
      <c r="PQ61" s="153"/>
      <c r="PR61" s="153"/>
      <c r="PS61" s="153"/>
      <c r="PT61" s="153"/>
      <c r="PU61" s="153"/>
      <c r="PV61" s="153"/>
      <c r="PW61" s="153"/>
      <c r="PX61" s="153"/>
      <c r="PY61" s="153"/>
      <c r="PZ61" s="153"/>
      <c r="QA61" s="153"/>
      <c r="QB61" s="153"/>
      <c r="QC61" s="153"/>
      <c r="QD61" s="153"/>
      <c r="QE61" s="153"/>
      <c r="QF61" s="153"/>
      <c r="QG61" s="153"/>
      <c r="QH61" s="153"/>
      <c r="QI61" s="153"/>
      <c r="QJ61" s="153"/>
      <c r="QK61" s="153"/>
      <c r="QL61" s="153"/>
      <c r="QM61" s="153"/>
      <c r="QN61" s="153"/>
      <c r="QO61" s="153"/>
      <c r="QP61" s="153"/>
      <c r="QQ61" s="153"/>
      <c r="QR61" s="153"/>
      <c r="QS61" s="153"/>
      <c r="QT61" s="153"/>
      <c r="QU61" s="153"/>
      <c r="QV61" s="153"/>
      <c r="QW61" s="153"/>
      <c r="QX61" s="153"/>
      <c r="QY61" s="153"/>
      <c r="QZ61" s="153"/>
      <c r="RA61" s="153"/>
      <c r="RB61" s="153"/>
      <c r="RC61" s="153"/>
      <c r="RD61" s="153"/>
      <c r="RE61" s="153"/>
      <c r="RF61" s="153"/>
      <c r="RG61" s="153"/>
      <c r="RH61" s="153"/>
      <c r="RI61" s="153"/>
      <c r="RJ61" s="153"/>
      <c r="RK61" s="153"/>
      <c r="RL61" s="153"/>
      <c r="RM61" s="153"/>
      <c r="RN61" s="153"/>
      <c r="RO61" s="153"/>
      <c r="RP61" s="153"/>
      <c r="RQ61" s="153"/>
      <c r="RR61" s="153"/>
      <c r="RS61" s="153"/>
      <c r="RT61" s="153"/>
      <c r="RU61" s="153"/>
      <c r="RV61" s="153"/>
      <c r="RW61" s="153"/>
      <c r="RX61" s="153"/>
      <c r="RY61" s="153"/>
      <c r="RZ61" s="153"/>
      <c r="SA61" s="153"/>
      <c r="SB61" s="153"/>
      <c r="SC61" s="153"/>
      <c r="SD61" s="153"/>
      <c r="SE61" s="153"/>
      <c r="SF61" s="153"/>
      <c r="SG61" s="153"/>
      <c r="SH61" s="153"/>
      <c r="SI61" s="153"/>
      <c r="SJ61" s="153"/>
      <c r="SK61" s="153"/>
      <c r="SL61" s="153"/>
      <c r="SM61" s="153"/>
      <c r="SN61" s="153"/>
      <c r="SO61" s="153"/>
      <c r="SP61" s="153"/>
      <c r="SQ61" s="153"/>
      <c r="SR61" s="153"/>
      <c r="SS61" s="153"/>
      <c r="ST61" s="153"/>
      <c r="SU61" s="153"/>
      <c r="SV61" s="153"/>
      <c r="SW61" s="153"/>
      <c r="SX61" s="153"/>
      <c r="SY61" s="153"/>
      <c r="SZ61" s="153"/>
      <c r="TA61" s="153"/>
      <c r="TB61" s="153"/>
      <c r="TC61" s="153"/>
      <c r="TD61" s="153"/>
      <c r="TE61" s="153"/>
      <c r="TF61" s="153"/>
      <c r="TG61" s="153"/>
      <c r="TH61" s="153"/>
      <c r="TI61" s="153"/>
      <c r="TJ61" s="153"/>
      <c r="TK61" s="153"/>
      <c r="TL61" s="153"/>
      <c r="TM61" s="153"/>
      <c r="TN61" s="153"/>
      <c r="TO61" s="153"/>
      <c r="TP61" s="153"/>
      <c r="TQ61" s="153"/>
      <c r="TR61" s="153"/>
      <c r="TS61" s="153"/>
      <c r="TT61" s="153"/>
      <c r="TU61" s="153"/>
      <c r="TV61" s="153"/>
      <c r="TW61" s="153"/>
      <c r="TX61" s="153"/>
      <c r="TY61" s="153"/>
      <c r="TZ61" s="153"/>
      <c r="UA61" s="153"/>
      <c r="UB61" s="153"/>
      <c r="UC61" s="153"/>
      <c r="UD61" s="153"/>
      <c r="UE61" s="153"/>
      <c r="UF61" s="153"/>
      <c r="UG61" s="153"/>
      <c r="UH61" s="153"/>
      <c r="UI61" s="153"/>
      <c r="UJ61" s="153"/>
      <c r="UK61" s="153"/>
      <c r="UL61" s="153"/>
      <c r="UM61" s="153"/>
      <c r="UN61" s="153"/>
      <c r="UO61" s="153"/>
      <c r="UP61" s="153"/>
      <c r="UQ61" s="153"/>
      <c r="UR61" s="153"/>
      <c r="US61" s="153"/>
      <c r="UT61" s="153"/>
      <c r="UU61" s="153"/>
      <c r="UV61" s="153"/>
      <c r="UW61" s="153"/>
      <c r="UX61" s="153"/>
      <c r="UY61" s="153"/>
      <c r="UZ61" s="153"/>
      <c r="VA61" s="153"/>
      <c r="VB61" s="153"/>
      <c r="VC61" s="153"/>
      <c r="VD61" s="153"/>
      <c r="VE61" s="153"/>
      <c r="VF61" s="153"/>
      <c r="VG61" s="153"/>
      <c r="VH61" s="153"/>
      <c r="VI61" s="153"/>
      <c r="VJ61" s="153"/>
      <c r="VK61" s="153"/>
      <c r="VL61" s="153"/>
      <c r="VM61" s="153"/>
      <c r="VN61" s="153"/>
      <c r="VO61" s="153"/>
      <c r="VP61" s="153"/>
      <c r="VQ61" s="153"/>
      <c r="VR61" s="153"/>
      <c r="VS61" s="153"/>
      <c r="VT61" s="153"/>
      <c r="VU61" s="153"/>
      <c r="VV61" s="153"/>
      <c r="VW61" s="153"/>
      <c r="VX61" s="153"/>
      <c r="VY61" s="153"/>
      <c r="VZ61" s="153"/>
      <c r="WA61" s="153"/>
      <c r="WB61" s="153"/>
      <c r="WC61" s="153"/>
      <c r="WD61" s="153"/>
      <c r="WE61" s="153"/>
      <c r="WF61" s="153"/>
      <c r="WG61" s="153"/>
      <c r="WH61" s="153"/>
      <c r="WI61" s="153"/>
      <c r="WJ61" s="153"/>
      <c r="WK61" s="153"/>
      <c r="WL61" s="153"/>
      <c r="WM61" s="153"/>
      <c r="WN61" s="153"/>
      <c r="WO61" s="153"/>
      <c r="WP61" s="153"/>
      <c r="WQ61" s="153"/>
      <c r="WR61" s="153"/>
      <c r="WS61" s="153"/>
      <c r="WT61" s="153"/>
      <c r="WU61" s="153"/>
      <c r="WV61" s="153"/>
      <c r="WW61" s="153"/>
      <c r="WX61" s="153"/>
      <c r="WY61" s="153"/>
      <c r="WZ61" s="153"/>
      <c r="XA61" s="153"/>
      <c r="XB61" s="153"/>
      <c r="XC61" s="153"/>
      <c r="XD61" s="153"/>
      <c r="XE61" s="153"/>
      <c r="XF61" s="153"/>
      <c r="XG61" s="153"/>
      <c r="XH61" s="153"/>
      <c r="XI61" s="153"/>
      <c r="XJ61" s="153"/>
      <c r="XK61" s="153"/>
      <c r="XL61" s="153"/>
      <c r="XM61" s="153"/>
      <c r="XN61" s="153"/>
      <c r="XO61" s="153"/>
      <c r="XP61" s="153"/>
      <c r="XQ61" s="153"/>
      <c r="XR61" s="153"/>
      <c r="XS61" s="153"/>
      <c r="XT61" s="153"/>
      <c r="XU61" s="153"/>
      <c r="XV61" s="153"/>
      <c r="XW61" s="153"/>
      <c r="XX61" s="153"/>
      <c r="XY61" s="153"/>
      <c r="XZ61" s="153"/>
      <c r="YA61" s="153"/>
      <c r="YB61" s="153"/>
      <c r="YC61" s="153"/>
      <c r="YD61" s="153"/>
      <c r="YE61" s="153"/>
      <c r="YF61" s="153"/>
      <c r="YG61" s="153"/>
      <c r="YH61" s="153"/>
      <c r="YI61" s="153"/>
      <c r="YJ61" s="153"/>
      <c r="YK61" s="153"/>
      <c r="YL61" s="153"/>
      <c r="YM61" s="153"/>
      <c r="YN61" s="153"/>
      <c r="YO61" s="153"/>
      <c r="YP61" s="153"/>
      <c r="YQ61" s="153"/>
      <c r="YR61" s="153"/>
      <c r="YS61" s="153"/>
      <c r="YT61" s="153"/>
      <c r="YU61" s="153"/>
      <c r="YV61" s="153"/>
      <c r="YW61" s="153"/>
      <c r="YX61" s="153"/>
      <c r="YY61" s="153"/>
      <c r="YZ61" s="153"/>
      <c r="ZA61" s="153"/>
      <c r="ZB61" s="153"/>
      <c r="ZC61" s="153"/>
      <c r="ZD61" s="153"/>
      <c r="ZE61" s="153"/>
      <c r="ZF61" s="153"/>
      <c r="ZG61" s="153"/>
      <c r="ZH61" s="153"/>
      <c r="ZI61" s="153"/>
      <c r="ZJ61" s="153"/>
      <c r="ZK61" s="153"/>
      <c r="ZL61" s="153"/>
      <c r="ZM61" s="153"/>
      <c r="ZN61" s="153"/>
      <c r="ZO61" s="153"/>
      <c r="ZP61" s="153"/>
      <c r="ZQ61" s="153"/>
      <c r="ZR61" s="153"/>
      <c r="ZS61" s="153"/>
      <c r="ZT61" s="153"/>
      <c r="ZU61" s="153"/>
      <c r="ZV61" s="153"/>
      <c r="ZW61" s="153"/>
      <c r="ZX61" s="153"/>
      <c r="ZY61" s="153"/>
      <c r="ZZ61" s="153"/>
      <c r="AAA61" s="153"/>
      <c r="AAB61" s="153"/>
      <c r="AAC61" s="153"/>
      <c r="AAD61" s="153"/>
      <c r="AAE61" s="153"/>
      <c r="AAF61" s="153"/>
      <c r="AAG61" s="153"/>
      <c r="AAH61" s="153"/>
      <c r="AAI61" s="153"/>
      <c r="AAJ61" s="153"/>
      <c r="AAK61" s="153"/>
      <c r="AAL61" s="153"/>
      <c r="AAM61" s="153"/>
      <c r="AAN61" s="153"/>
      <c r="AAO61" s="153"/>
      <c r="AAP61" s="153"/>
      <c r="AAQ61" s="153"/>
      <c r="AAR61" s="153"/>
      <c r="AAS61" s="153"/>
      <c r="AAT61" s="153"/>
      <c r="AAU61" s="153"/>
      <c r="AAV61" s="153"/>
      <c r="AAW61" s="153"/>
      <c r="AAX61" s="153"/>
      <c r="AAY61" s="153"/>
      <c r="AAZ61" s="153"/>
      <c r="ABA61" s="153"/>
      <c r="ABB61" s="153"/>
      <c r="ABC61" s="153"/>
      <c r="ABD61" s="153"/>
      <c r="ABE61" s="153"/>
      <c r="ABF61" s="153"/>
      <c r="ABG61" s="153"/>
      <c r="ABH61" s="153"/>
      <c r="ABI61" s="153"/>
      <c r="ABJ61" s="153"/>
      <c r="ABK61" s="153"/>
      <c r="ABL61" s="153"/>
      <c r="ABM61" s="153"/>
      <c r="ABN61" s="153"/>
      <c r="ABO61" s="153"/>
      <c r="ABP61" s="153"/>
      <c r="ABQ61" s="153"/>
      <c r="ABR61" s="153"/>
      <c r="ABS61" s="153"/>
      <c r="ABT61" s="153"/>
      <c r="ABU61" s="153"/>
      <c r="ABV61" s="153"/>
      <c r="ABW61" s="153"/>
      <c r="ABX61" s="153"/>
      <c r="ABY61" s="153"/>
      <c r="ABZ61" s="153"/>
      <c r="ACA61" s="153"/>
      <c r="ACB61" s="153"/>
      <c r="ACC61" s="153"/>
      <c r="ACD61" s="153"/>
      <c r="ACE61" s="153"/>
      <c r="ACF61" s="153"/>
      <c r="ACG61" s="153"/>
      <c r="ACH61" s="153"/>
      <c r="ACI61" s="153"/>
      <c r="ACJ61" s="153"/>
      <c r="ACK61" s="153"/>
      <c r="ACL61" s="153"/>
      <c r="ACM61" s="153"/>
      <c r="ACN61" s="153"/>
      <c r="ACO61" s="153"/>
      <c r="ACP61" s="153"/>
      <c r="ACQ61" s="153"/>
      <c r="ACR61" s="153"/>
      <c r="ACS61" s="153"/>
      <c r="ACT61" s="153"/>
      <c r="ACU61" s="153"/>
      <c r="ACV61" s="153"/>
      <c r="ACW61" s="153"/>
      <c r="ACX61" s="153"/>
      <c r="ACY61" s="153"/>
      <c r="ACZ61" s="153"/>
      <c r="ADA61" s="153"/>
      <c r="ADB61" s="153"/>
      <c r="ADC61" s="153"/>
      <c r="ADD61" s="153"/>
      <c r="ADE61" s="153"/>
      <c r="ADF61" s="153"/>
      <c r="ADG61" s="153"/>
      <c r="ADH61" s="153"/>
      <c r="ADI61" s="153"/>
      <c r="ADJ61" s="153"/>
      <c r="ADK61" s="153"/>
      <c r="ADL61" s="153"/>
      <c r="ADM61" s="153"/>
      <c r="ADN61" s="153"/>
      <c r="ADO61" s="153"/>
      <c r="ADP61" s="153"/>
      <c r="ADQ61" s="153"/>
      <c r="ADR61" s="153"/>
      <c r="ADS61" s="153"/>
      <c r="ADT61" s="153"/>
      <c r="ADU61" s="153"/>
      <c r="ADV61" s="153"/>
      <c r="ADW61" s="153"/>
      <c r="ADX61" s="153"/>
      <c r="ADY61" s="153"/>
      <c r="ADZ61" s="153"/>
      <c r="AEA61" s="153"/>
      <c r="AEB61" s="153"/>
      <c r="AEC61" s="153"/>
      <c r="AED61" s="153"/>
      <c r="AEE61" s="153"/>
      <c r="AEF61" s="153"/>
      <c r="AEG61" s="153"/>
      <c r="AEH61" s="153"/>
      <c r="AEI61" s="153"/>
      <c r="AEJ61" s="153"/>
      <c r="AEK61" s="153"/>
      <c r="AEL61" s="153"/>
      <c r="AEM61" s="153"/>
      <c r="AEN61" s="153"/>
      <c r="AEO61" s="153"/>
      <c r="AEP61" s="153"/>
      <c r="AEQ61" s="153"/>
      <c r="AER61" s="153"/>
      <c r="AES61" s="153"/>
      <c r="AET61" s="153"/>
      <c r="AEU61" s="153"/>
      <c r="AEV61" s="153"/>
      <c r="AEW61" s="153"/>
      <c r="AEX61" s="153"/>
      <c r="AEY61" s="153"/>
      <c r="AEZ61" s="153"/>
      <c r="AFA61" s="153"/>
      <c r="AFB61" s="153"/>
      <c r="AFC61" s="153"/>
      <c r="AFD61" s="153"/>
      <c r="AFE61" s="153"/>
      <c r="AFF61" s="153"/>
      <c r="AFG61" s="153"/>
      <c r="AFH61" s="153"/>
      <c r="AFI61" s="153"/>
      <c r="AFJ61" s="153"/>
      <c r="AFK61" s="153"/>
      <c r="AFL61" s="153"/>
      <c r="AFM61" s="153"/>
      <c r="AFN61" s="153"/>
      <c r="AFO61" s="153"/>
      <c r="AFP61" s="153"/>
      <c r="AFQ61" s="153"/>
      <c r="AFR61" s="153"/>
      <c r="AFS61" s="153"/>
      <c r="AFT61" s="153"/>
      <c r="AFU61" s="153"/>
      <c r="AFV61" s="153"/>
      <c r="AFW61" s="153"/>
      <c r="AFX61" s="153"/>
      <c r="AFY61" s="153"/>
      <c r="AFZ61" s="153"/>
      <c r="AGA61" s="153"/>
      <c r="AGB61" s="153"/>
      <c r="AGC61" s="153"/>
      <c r="AGD61" s="153"/>
      <c r="AGE61" s="153"/>
      <c r="AGF61" s="153"/>
      <c r="AGG61" s="153"/>
      <c r="AGH61" s="153"/>
      <c r="AGI61" s="153"/>
      <c r="AGJ61" s="153"/>
      <c r="AGK61" s="153"/>
      <c r="AGL61" s="153"/>
      <c r="AGM61" s="153"/>
      <c r="AGN61" s="153"/>
      <c r="AGO61" s="153"/>
      <c r="AGP61" s="153"/>
      <c r="AGQ61" s="153"/>
      <c r="AGR61" s="153"/>
      <c r="AGS61" s="153"/>
      <c r="AGT61" s="153"/>
      <c r="AGU61" s="153"/>
      <c r="AGV61" s="153"/>
      <c r="AGW61" s="153"/>
      <c r="AGX61" s="153"/>
      <c r="AGY61" s="153"/>
      <c r="AGZ61" s="153"/>
      <c r="AHA61" s="153"/>
      <c r="AHB61" s="153"/>
      <c r="AHC61" s="153"/>
      <c r="AHD61" s="153"/>
      <c r="AHE61" s="153"/>
      <c r="AHF61" s="153"/>
      <c r="AHG61" s="153"/>
      <c r="AHH61" s="153"/>
      <c r="AHI61" s="153"/>
      <c r="AHJ61" s="153"/>
      <c r="AHK61" s="153"/>
      <c r="AHL61" s="153"/>
      <c r="AHM61" s="153"/>
      <c r="AHN61" s="153"/>
      <c r="AHO61" s="153"/>
      <c r="AHP61" s="153"/>
      <c r="AHQ61" s="153"/>
      <c r="AHR61" s="153"/>
      <c r="AHS61" s="153"/>
      <c r="AHT61" s="153"/>
      <c r="AHU61" s="153"/>
      <c r="AHV61" s="153"/>
      <c r="AHW61" s="153"/>
      <c r="AHX61" s="153"/>
      <c r="AHY61" s="153"/>
      <c r="AHZ61" s="153"/>
      <c r="AIA61" s="153"/>
      <c r="AIB61" s="153"/>
      <c r="AIC61" s="153"/>
      <c r="AID61" s="153"/>
      <c r="AIE61" s="153"/>
      <c r="AIF61" s="153"/>
      <c r="AIG61" s="153"/>
      <c r="AIH61" s="153"/>
      <c r="AII61" s="153"/>
      <c r="AIJ61" s="153"/>
      <c r="AIK61" s="153"/>
      <c r="AIL61" s="153"/>
      <c r="AIM61" s="153"/>
      <c r="AIN61" s="153"/>
      <c r="AIO61" s="153"/>
      <c r="AIP61" s="153"/>
      <c r="AIQ61" s="153"/>
      <c r="AIR61" s="153"/>
      <c r="AIS61" s="153"/>
      <c r="AIT61" s="153"/>
      <c r="AIU61" s="153"/>
      <c r="AIV61" s="153"/>
      <c r="AIW61" s="153"/>
      <c r="AIX61" s="153"/>
      <c r="AIY61" s="153"/>
      <c r="AIZ61" s="153"/>
      <c r="AJA61" s="153"/>
      <c r="AJB61" s="153"/>
      <c r="AJC61" s="153"/>
      <c r="AJD61" s="153"/>
      <c r="AJE61" s="153"/>
      <c r="AJF61" s="153"/>
      <c r="AJG61" s="153"/>
      <c r="AJH61" s="153"/>
      <c r="AJI61" s="153"/>
      <c r="AJJ61" s="153"/>
      <c r="AJK61" s="153"/>
      <c r="AJL61" s="153"/>
      <c r="AJM61" s="153"/>
      <c r="AJN61" s="153"/>
      <c r="AJO61" s="153"/>
      <c r="AJP61" s="153"/>
      <c r="AJQ61" s="153"/>
      <c r="AJR61" s="153"/>
      <c r="AJS61" s="153"/>
      <c r="AJT61" s="153"/>
      <c r="AJU61" s="153"/>
      <c r="AJV61" s="153"/>
      <c r="AJW61" s="153"/>
      <c r="AJX61" s="153"/>
      <c r="AJY61" s="153"/>
      <c r="AJZ61" s="153"/>
      <c r="AKA61" s="153"/>
      <c r="AKB61" s="153"/>
      <c r="AKC61" s="153"/>
      <c r="AKD61" s="153"/>
      <c r="AKE61" s="153"/>
      <c r="AKF61" s="153"/>
      <c r="AKG61" s="153"/>
      <c r="AKH61" s="153"/>
      <c r="AKI61" s="153"/>
      <c r="AKJ61" s="153"/>
      <c r="AKK61" s="153"/>
      <c r="AKL61" s="153"/>
      <c r="AKM61" s="153"/>
      <c r="AKN61" s="153"/>
      <c r="AKO61" s="153"/>
      <c r="AKP61" s="153"/>
      <c r="AKQ61" s="153"/>
      <c r="AKR61" s="153"/>
      <c r="AKS61" s="153"/>
      <c r="AKT61" s="153"/>
      <c r="AKU61" s="153"/>
      <c r="AKV61" s="153"/>
      <c r="AKW61" s="153"/>
      <c r="AKX61" s="153"/>
      <c r="AKY61" s="153"/>
      <c r="AKZ61" s="153"/>
      <c r="ALA61" s="153"/>
      <c r="ALB61" s="153"/>
      <c r="ALC61" s="153"/>
      <c r="ALD61" s="153"/>
      <c r="ALE61" s="153"/>
      <c r="ALF61" s="153"/>
      <c r="ALG61" s="153"/>
      <c r="ALH61" s="153"/>
      <c r="ALI61" s="153"/>
      <c r="ALJ61" s="153"/>
      <c r="ALK61" s="153"/>
      <c r="ALL61" s="153"/>
      <c r="ALM61" s="153"/>
      <c r="ALN61" s="153"/>
      <c r="ALO61" s="153"/>
      <c r="ALP61" s="153"/>
      <c r="ALQ61" s="153"/>
      <c r="ALR61" s="153"/>
      <c r="ALS61" s="153"/>
      <c r="ALT61" s="153"/>
      <c r="ALU61" s="153"/>
      <c r="ALV61" s="153"/>
      <c r="ALW61" s="153"/>
      <c r="ALX61" s="153"/>
      <c r="ALY61" s="153"/>
      <c r="ALZ61" s="153"/>
      <c r="AMA61" s="153"/>
      <c r="AMB61" s="153"/>
      <c r="AMC61" s="153"/>
      <c r="AMD61" s="153"/>
      <c r="AME61" s="153"/>
      <c r="AMF61" s="153"/>
      <c r="AMG61" s="153"/>
      <c r="AMH61" s="153"/>
      <c r="AMI61" s="153"/>
      <c r="AMJ61" s="153"/>
      <c r="AMK61" s="153"/>
      <c r="AML61" s="153"/>
      <c r="AMM61" s="153"/>
      <c r="AMN61" s="153"/>
      <c r="AMO61" s="153"/>
      <c r="AMP61" s="153"/>
      <c r="AMQ61" s="153"/>
      <c r="AMR61" s="153"/>
      <c r="AMS61" s="153"/>
      <c r="AMT61" s="153"/>
      <c r="AMU61" s="153"/>
      <c r="AMV61" s="153"/>
      <c r="AMW61" s="153"/>
      <c r="AMX61" s="153"/>
      <c r="AMY61" s="153"/>
      <c r="AMZ61" s="153"/>
      <c r="ANA61" s="153"/>
      <c r="ANB61" s="153"/>
      <c r="ANC61" s="153"/>
      <c r="AND61" s="153"/>
      <c r="ANE61" s="153"/>
      <c r="ANF61" s="153"/>
      <c r="ANG61" s="153"/>
      <c r="ANH61" s="153"/>
      <c r="ANI61" s="153"/>
      <c r="ANJ61" s="153"/>
      <c r="ANK61" s="153"/>
      <c r="ANL61" s="153"/>
      <c r="ANM61" s="153"/>
      <c r="ANN61" s="153"/>
      <c r="ANO61" s="153"/>
      <c r="ANP61" s="153"/>
      <c r="ANQ61" s="153"/>
      <c r="ANR61" s="153"/>
      <c r="ANS61" s="153"/>
      <c r="ANT61" s="153"/>
      <c r="ANU61" s="153"/>
      <c r="ANV61" s="153"/>
      <c r="ANW61" s="153"/>
      <c r="ANX61" s="153"/>
      <c r="ANY61" s="153"/>
      <c r="ANZ61" s="153"/>
      <c r="AOA61" s="153"/>
      <c r="AOB61" s="153"/>
      <c r="AOC61" s="153"/>
      <c r="AOD61" s="153"/>
      <c r="AOE61" s="153"/>
      <c r="AOF61" s="153"/>
      <c r="AOG61" s="153"/>
      <c r="AOH61" s="153"/>
      <c r="AOI61" s="153"/>
      <c r="AOJ61" s="153"/>
      <c r="AOK61" s="153"/>
      <c r="AOL61" s="153"/>
      <c r="AOM61" s="153"/>
      <c r="AON61" s="153"/>
      <c r="AOO61" s="153"/>
      <c r="AOP61" s="153"/>
      <c r="AOQ61" s="153"/>
      <c r="AOR61" s="153"/>
      <c r="AOS61" s="153"/>
      <c r="AOT61" s="153"/>
      <c r="AOU61" s="153"/>
      <c r="AOV61" s="153"/>
      <c r="AOW61" s="153"/>
      <c r="AOX61" s="153"/>
      <c r="AOY61" s="153"/>
      <c r="AOZ61" s="153"/>
      <c r="APA61" s="153"/>
      <c r="APB61" s="153"/>
      <c r="APC61" s="153"/>
      <c r="APD61" s="153"/>
      <c r="APE61" s="153"/>
      <c r="APF61" s="153"/>
      <c r="APG61" s="153"/>
      <c r="APH61" s="153"/>
      <c r="API61" s="153"/>
      <c r="APJ61" s="153"/>
      <c r="APK61" s="153"/>
      <c r="APL61" s="153"/>
      <c r="APM61" s="153"/>
      <c r="APN61" s="153"/>
      <c r="APO61" s="153"/>
      <c r="APP61" s="153"/>
      <c r="APQ61" s="153"/>
      <c r="APR61" s="153"/>
      <c r="APS61" s="153"/>
      <c r="APT61" s="153"/>
      <c r="APU61" s="153"/>
      <c r="APV61" s="153"/>
      <c r="APW61" s="153"/>
      <c r="APX61" s="153"/>
      <c r="APY61" s="153"/>
      <c r="APZ61" s="153"/>
      <c r="AQA61" s="153"/>
      <c r="AQB61" s="153"/>
      <c r="AQC61" s="153"/>
      <c r="AQD61" s="153"/>
      <c r="AQE61" s="153"/>
      <c r="AQF61" s="153"/>
      <c r="AQG61" s="153"/>
      <c r="AQH61" s="153"/>
      <c r="AQI61" s="153"/>
      <c r="AQJ61" s="153"/>
      <c r="AQK61" s="153"/>
      <c r="AQL61" s="153"/>
      <c r="AQM61" s="153"/>
      <c r="AQN61" s="153"/>
      <c r="AQO61" s="153"/>
      <c r="AQP61" s="153"/>
      <c r="AQQ61" s="153"/>
      <c r="AQR61" s="153"/>
      <c r="AQS61" s="153"/>
      <c r="AQT61" s="153"/>
      <c r="AQU61" s="153"/>
      <c r="AQV61" s="153"/>
      <c r="AQW61" s="153"/>
      <c r="AQX61" s="153"/>
      <c r="AQY61" s="153"/>
      <c r="AQZ61" s="153"/>
      <c r="ARA61" s="153"/>
      <c r="ARB61" s="153"/>
      <c r="ARC61" s="153"/>
      <c r="ARD61" s="153"/>
      <c r="ARE61" s="153"/>
      <c r="ARF61" s="153"/>
      <c r="ARG61" s="153"/>
      <c r="ARH61" s="153"/>
      <c r="ARI61" s="153"/>
      <c r="ARJ61" s="153"/>
      <c r="ARK61" s="153"/>
      <c r="ARL61" s="153"/>
      <c r="ARM61" s="153"/>
      <c r="ARN61" s="153"/>
      <c r="ARO61" s="153"/>
      <c r="ARP61" s="153"/>
      <c r="ARQ61" s="153"/>
      <c r="ARR61" s="153"/>
      <c r="ARS61" s="153"/>
      <c r="ART61" s="153"/>
      <c r="ARU61" s="153"/>
      <c r="ARV61" s="153"/>
      <c r="ARW61" s="153"/>
      <c r="ARX61" s="153"/>
      <c r="ARY61" s="153"/>
      <c r="ARZ61" s="153"/>
      <c r="ASA61" s="153"/>
      <c r="ASB61" s="153"/>
      <c r="ASC61" s="153"/>
      <c r="ASD61" s="153"/>
      <c r="ASE61" s="153"/>
      <c r="ASF61" s="153"/>
      <c r="ASG61" s="153"/>
      <c r="ASH61" s="153"/>
      <c r="ASI61" s="153"/>
      <c r="ASJ61" s="153"/>
      <c r="ASK61" s="153"/>
      <c r="ASL61" s="153"/>
      <c r="ASM61" s="153"/>
      <c r="ASN61" s="153"/>
      <c r="ASO61" s="153"/>
      <c r="ASP61" s="153"/>
      <c r="ASQ61" s="153"/>
      <c r="ASR61" s="153"/>
      <c r="ASS61" s="153"/>
      <c r="AST61" s="153"/>
      <c r="ASU61" s="153"/>
      <c r="ASV61" s="153"/>
      <c r="ASW61" s="153"/>
      <c r="ASX61" s="153"/>
      <c r="ASY61" s="153"/>
      <c r="ASZ61" s="153"/>
      <c r="ATA61" s="153"/>
      <c r="ATB61" s="153"/>
      <c r="ATC61" s="153"/>
      <c r="ATD61" s="153"/>
      <c r="ATE61" s="153"/>
      <c r="ATF61" s="153"/>
      <c r="ATG61" s="153"/>
      <c r="ATH61" s="153"/>
      <c r="ATI61" s="153"/>
      <c r="ATJ61" s="153"/>
      <c r="ATK61" s="153"/>
      <c r="ATL61" s="153"/>
      <c r="ATM61" s="153"/>
      <c r="ATN61" s="153"/>
      <c r="ATO61" s="153"/>
      <c r="ATP61" s="153"/>
      <c r="ATQ61" s="153"/>
      <c r="ATR61" s="153"/>
      <c r="ATS61" s="153"/>
      <c r="ATT61" s="153"/>
      <c r="ATU61" s="153"/>
      <c r="ATV61" s="153"/>
      <c r="ATW61" s="153"/>
      <c r="ATX61" s="153"/>
      <c r="ATY61" s="153"/>
      <c r="ATZ61" s="153"/>
      <c r="AUA61" s="153"/>
      <c r="AUB61" s="153"/>
      <c r="AUC61" s="153"/>
      <c r="AUD61" s="153"/>
      <c r="AUE61" s="153"/>
      <c r="AUF61" s="153"/>
      <c r="AUG61" s="153"/>
      <c r="AUH61" s="153"/>
      <c r="AUI61" s="153"/>
      <c r="AUJ61" s="153"/>
      <c r="AUK61" s="153"/>
      <c r="AUL61" s="153"/>
      <c r="AUM61" s="153"/>
      <c r="AUN61" s="153"/>
      <c r="AUO61" s="153"/>
      <c r="AUP61" s="153"/>
      <c r="AUQ61" s="153"/>
      <c r="AUR61" s="153"/>
      <c r="AUS61" s="153"/>
      <c r="AUT61" s="153"/>
      <c r="AUU61" s="153"/>
      <c r="AUV61" s="153"/>
      <c r="AUW61" s="153"/>
      <c r="AUX61" s="153"/>
      <c r="AUY61" s="153"/>
      <c r="AUZ61" s="153"/>
      <c r="AVA61" s="153"/>
      <c r="AVB61" s="153"/>
      <c r="AVC61" s="153"/>
      <c r="AVD61" s="153"/>
      <c r="AVE61" s="153"/>
      <c r="AVF61" s="153"/>
      <c r="AVG61" s="153"/>
      <c r="AVH61" s="153"/>
      <c r="AVI61" s="153"/>
      <c r="AVJ61" s="153"/>
      <c r="AVK61" s="153"/>
      <c r="AVL61" s="153"/>
      <c r="AVM61" s="153"/>
      <c r="AVN61" s="153"/>
      <c r="AVO61" s="153"/>
      <c r="AVP61" s="153"/>
      <c r="AVQ61" s="153"/>
      <c r="AVR61" s="153"/>
      <c r="AVS61" s="153"/>
      <c r="AVT61" s="153"/>
      <c r="AVU61" s="153"/>
      <c r="AVV61" s="153"/>
      <c r="AVW61" s="153"/>
      <c r="AVX61" s="153"/>
      <c r="AVY61" s="153"/>
      <c r="AVZ61" s="153"/>
      <c r="AWA61" s="153"/>
      <c r="AWB61" s="153"/>
      <c r="AWC61" s="153"/>
      <c r="AWD61" s="153"/>
      <c r="AWE61" s="153"/>
      <c r="AWF61" s="153"/>
      <c r="AWG61" s="153"/>
      <c r="AWH61" s="153"/>
      <c r="AWI61" s="153"/>
      <c r="AWJ61" s="153"/>
      <c r="AWK61" s="153"/>
      <c r="AWL61" s="153"/>
      <c r="AWM61" s="153"/>
      <c r="AWN61" s="153"/>
      <c r="AWO61" s="153"/>
      <c r="AWP61" s="153"/>
      <c r="AWQ61" s="153"/>
      <c r="AWR61" s="153"/>
      <c r="AWS61" s="153"/>
      <c r="AWT61" s="153"/>
      <c r="AWU61" s="153"/>
      <c r="AWV61" s="153"/>
      <c r="AWW61" s="153"/>
      <c r="AWX61" s="153"/>
      <c r="AWY61" s="153"/>
      <c r="AWZ61" s="153"/>
      <c r="AXA61" s="153"/>
      <c r="AXB61" s="153"/>
      <c r="AXC61" s="153"/>
      <c r="AXD61" s="153"/>
      <c r="AXE61" s="153"/>
      <c r="AXF61" s="153"/>
      <c r="AXG61" s="153"/>
      <c r="AXH61" s="153"/>
      <c r="AXI61" s="153"/>
      <c r="AXJ61" s="153"/>
      <c r="AXK61" s="153"/>
      <c r="AXL61" s="153"/>
      <c r="AXM61" s="153"/>
      <c r="AXN61" s="153"/>
      <c r="AXO61" s="153"/>
      <c r="AXP61" s="153"/>
      <c r="AXQ61" s="153"/>
      <c r="AXR61" s="153"/>
      <c r="AXS61" s="153"/>
      <c r="AXT61" s="153"/>
      <c r="AXU61" s="153"/>
      <c r="AXV61" s="153"/>
      <c r="AXW61" s="153"/>
      <c r="AXX61" s="153"/>
      <c r="AXY61" s="153"/>
      <c r="AXZ61" s="153"/>
      <c r="AYA61" s="153"/>
      <c r="AYB61" s="153"/>
      <c r="AYC61" s="153"/>
      <c r="AYD61" s="153"/>
      <c r="AYE61" s="153"/>
      <c r="AYF61" s="153"/>
      <c r="AYG61" s="153"/>
      <c r="AYH61" s="153"/>
      <c r="AYI61" s="153"/>
      <c r="AYJ61" s="153"/>
      <c r="AYK61" s="153"/>
      <c r="AYL61" s="153"/>
      <c r="AYM61" s="153"/>
      <c r="AYN61" s="153"/>
      <c r="AYO61" s="153"/>
      <c r="AYP61" s="153"/>
      <c r="AYQ61" s="153"/>
      <c r="AYR61" s="153"/>
      <c r="AYS61" s="153"/>
      <c r="AYT61" s="153"/>
      <c r="AYU61" s="153"/>
      <c r="AYV61" s="153"/>
      <c r="AYW61" s="153"/>
      <c r="AYX61" s="153"/>
      <c r="AYY61" s="153"/>
      <c r="AYZ61" s="153"/>
      <c r="AZA61" s="153"/>
      <c r="AZB61" s="153"/>
      <c r="AZC61" s="153"/>
      <c r="AZD61" s="153"/>
      <c r="AZE61" s="153"/>
      <c r="AZF61" s="153"/>
      <c r="AZG61" s="153"/>
      <c r="AZH61" s="153"/>
      <c r="AZI61" s="153"/>
      <c r="AZJ61" s="153"/>
      <c r="AZK61" s="153"/>
      <c r="AZL61" s="153"/>
      <c r="AZM61" s="153"/>
      <c r="AZN61" s="153"/>
      <c r="AZO61" s="153"/>
      <c r="AZP61" s="153"/>
      <c r="AZQ61" s="153"/>
      <c r="AZR61" s="153"/>
      <c r="AZS61" s="153"/>
      <c r="AZT61" s="153"/>
      <c r="AZU61" s="153"/>
      <c r="AZV61" s="153"/>
      <c r="AZW61" s="153"/>
      <c r="AZX61" s="153"/>
      <c r="AZY61" s="153"/>
      <c r="AZZ61" s="153"/>
      <c r="BAA61" s="153"/>
      <c r="BAB61" s="153"/>
      <c r="BAC61" s="153"/>
      <c r="BAD61" s="153"/>
      <c r="BAE61" s="153"/>
      <c r="BAF61" s="153"/>
      <c r="BAG61" s="153"/>
      <c r="BAH61" s="153"/>
      <c r="BAI61" s="153"/>
      <c r="BAJ61" s="153"/>
      <c r="BAK61" s="153"/>
      <c r="BAL61" s="153"/>
      <c r="BAM61" s="153"/>
      <c r="BAN61" s="153"/>
      <c r="BAO61" s="153"/>
      <c r="BAP61" s="153"/>
      <c r="BAQ61" s="153"/>
      <c r="BAR61" s="153"/>
      <c r="BAS61" s="153"/>
      <c r="BAT61" s="153"/>
      <c r="BAU61" s="153"/>
      <c r="BAV61" s="153"/>
      <c r="BAW61" s="153"/>
      <c r="BAX61" s="153"/>
      <c r="BAY61" s="153"/>
      <c r="BAZ61" s="153"/>
      <c r="BBA61" s="153"/>
      <c r="BBB61" s="153"/>
      <c r="BBC61" s="153"/>
      <c r="BBD61" s="153"/>
      <c r="BBE61" s="153"/>
      <c r="BBF61" s="153"/>
      <c r="BBG61" s="153"/>
      <c r="BBH61" s="153"/>
      <c r="BBI61" s="153"/>
      <c r="BBJ61" s="153"/>
      <c r="BBK61" s="153"/>
      <c r="BBL61" s="153"/>
      <c r="BBM61" s="153"/>
      <c r="BBN61" s="153"/>
      <c r="BBO61" s="153"/>
      <c r="BBP61" s="153"/>
      <c r="BBQ61" s="153"/>
      <c r="BBR61" s="153"/>
      <c r="BBS61" s="153"/>
      <c r="BBT61" s="153"/>
      <c r="BBU61" s="153"/>
      <c r="BBV61" s="153"/>
      <c r="BBW61" s="153"/>
      <c r="BBX61" s="153"/>
      <c r="BBY61" s="153"/>
      <c r="BBZ61" s="153"/>
      <c r="BCA61" s="153"/>
      <c r="BCB61" s="153"/>
      <c r="BCC61" s="153"/>
      <c r="BCD61" s="153"/>
      <c r="BCE61" s="153"/>
      <c r="BCF61" s="153"/>
      <c r="BCG61" s="153"/>
      <c r="BCH61" s="153"/>
      <c r="BCI61" s="153"/>
      <c r="BCJ61" s="153"/>
      <c r="BCK61" s="153"/>
      <c r="BCL61" s="153"/>
      <c r="BCM61" s="153"/>
      <c r="BCN61" s="153"/>
      <c r="BCO61" s="153"/>
      <c r="BCP61" s="153"/>
      <c r="BCQ61" s="153"/>
      <c r="BCR61" s="153"/>
      <c r="BCS61" s="153"/>
      <c r="BCT61" s="153"/>
      <c r="BCU61" s="153"/>
      <c r="BCV61" s="153"/>
      <c r="BCW61" s="153"/>
      <c r="BCX61" s="153"/>
      <c r="BCY61" s="153"/>
      <c r="BCZ61" s="153"/>
      <c r="BDA61" s="153"/>
      <c r="BDB61" s="153"/>
      <c r="BDC61" s="153"/>
      <c r="BDD61" s="153"/>
      <c r="BDE61" s="153"/>
      <c r="BDF61" s="153"/>
      <c r="BDG61" s="153"/>
      <c r="BDH61" s="153"/>
      <c r="BDI61" s="153"/>
      <c r="BDJ61" s="153"/>
      <c r="BDK61" s="153"/>
      <c r="BDL61" s="153"/>
      <c r="BDM61" s="153"/>
      <c r="BDN61" s="153"/>
      <c r="BDO61" s="153"/>
      <c r="BDP61" s="153"/>
      <c r="BDQ61" s="153"/>
      <c r="BDR61" s="153"/>
      <c r="BDS61" s="153"/>
      <c r="BDT61" s="153"/>
      <c r="BDU61" s="153"/>
      <c r="BDV61" s="153"/>
      <c r="BDW61" s="153"/>
      <c r="BDX61" s="153"/>
      <c r="BDY61" s="153"/>
      <c r="BDZ61" s="153"/>
      <c r="BEA61" s="153"/>
      <c r="BEB61" s="153"/>
      <c r="BEC61" s="153"/>
      <c r="BED61" s="153"/>
      <c r="BEE61" s="153"/>
      <c r="BEF61" s="153"/>
      <c r="BEG61" s="153"/>
      <c r="BEH61" s="153"/>
      <c r="BEI61" s="153"/>
      <c r="BEJ61" s="153"/>
      <c r="BEK61" s="153"/>
      <c r="BEL61" s="153"/>
      <c r="BEM61" s="153"/>
      <c r="BEN61" s="153"/>
      <c r="BEO61" s="153"/>
      <c r="BEP61" s="153"/>
      <c r="BEQ61" s="153"/>
      <c r="BER61" s="153"/>
      <c r="BES61" s="153"/>
      <c r="BET61" s="153"/>
      <c r="BEU61" s="153"/>
      <c r="BEV61" s="153"/>
      <c r="BEW61" s="153"/>
      <c r="BEX61" s="153"/>
      <c r="BEY61" s="153"/>
      <c r="BEZ61" s="153"/>
      <c r="BFA61" s="153"/>
      <c r="BFB61" s="153"/>
      <c r="BFC61" s="153"/>
      <c r="BFD61" s="153"/>
      <c r="BFE61" s="153"/>
      <c r="BFF61" s="153"/>
      <c r="BFG61" s="153"/>
      <c r="BFH61" s="153"/>
      <c r="BFI61" s="153"/>
      <c r="BFJ61" s="153"/>
      <c r="BFK61" s="153"/>
      <c r="BFL61" s="153"/>
      <c r="BFM61" s="153"/>
      <c r="BFN61" s="153"/>
      <c r="BFO61" s="153"/>
      <c r="BFP61" s="153"/>
      <c r="BFQ61" s="153"/>
      <c r="BFR61" s="153"/>
      <c r="BFS61" s="153"/>
      <c r="BFT61" s="153"/>
      <c r="BFU61" s="153"/>
      <c r="BFV61" s="153"/>
      <c r="BFW61" s="153"/>
      <c r="BFX61" s="153"/>
      <c r="BFY61" s="153"/>
      <c r="BFZ61" s="153"/>
      <c r="BGA61" s="153"/>
      <c r="BGB61" s="153"/>
      <c r="BGC61" s="153"/>
      <c r="BGD61" s="153"/>
      <c r="BGE61" s="153"/>
      <c r="BGF61" s="153"/>
      <c r="BGG61" s="153"/>
      <c r="BGH61" s="153"/>
      <c r="BGI61" s="153"/>
      <c r="BGJ61" s="153"/>
      <c r="BGK61" s="153"/>
      <c r="BGL61" s="153"/>
      <c r="BGM61" s="153"/>
      <c r="BGN61" s="153"/>
      <c r="BGO61" s="153"/>
      <c r="BGP61" s="153"/>
      <c r="BGQ61" s="153"/>
      <c r="BGR61" s="153"/>
      <c r="BGS61" s="153"/>
      <c r="BGT61" s="153"/>
      <c r="BGU61" s="153"/>
      <c r="BGV61" s="153"/>
      <c r="BGW61" s="153"/>
      <c r="BGX61" s="153"/>
      <c r="BGY61" s="153"/>
      <c r="BGZ61" s="153"/>
      <c r="BHA61" s="153"/>
      <c r="BHB61" s="153"/>
      <c r="BHC61" s="153"/>
      <c r="BHD61" s="153"/>
      <c r="BHE61" s="153"/>
      <c r="BHF61" s="153"/>
      <c r="BHG61" s="153"/>
      <c r="BHH61" s="153"/>
      <c r="BHI61" s="153"/>
      <c r="BHJ61" s="153"/>
      <c r="BHK61" s="153"/>
      <c r="BHL61" s="153"/>
      <c r="BHM61" s="153"/>
      <c r="BHN61" s="153"/>
      <c r="BHO61" s="153"/>
      <c r="BHP61" s="153"/>
      <c r="BHQ61" s="153"/>
      <c r="BHR61" s="153"/>
      <c r="BHS61" s="153"/>
      <c r="BHT61" s="153"/>
      <c r="BHU61" s="153"/>
      <c r="BHV61" s="153"/>
      <c r="BHW61" s="153"/>
      <c r="BHX61" s="153"/>
      <c r="BHY61" s="153"/>
      <c r="BHZ61" s="153"/>
      <c r="BIA61" s="153"/>
      <c r="BIB61" s="153"/>
      <c r="BIC61" s="153"/>
      <c r="BID61" s="153"/>
      <c r="BIE61" s="153"/>
      <c r="BIF61" s="153"/>
      <c r="BIG61" s="153"/>
      <c r="BIH61" s="153"/>
      <c r="BII61" s="153"/>
      <c r="BIJ61" s="153"/>
      <c r="BIK61" s="153"/>
      <c r="BIL61" s="153"/>
      <c r="BIM61" s="153"/>
      <c r="BIN61" s="153"/>
      <c r="BIO61" s="153"/>
      <c r="BIP61" s="153"/>
      <c r="BIQ61" s="153"/>
      <c r="BIR61" s="153"/>
      <c r="BIS61" s="153"/>
      <c r="BIT61" s="153"/>
      <c r="BIU61" s="153"/>
      <c r="BIV61" s="153"/>
      <c r="BIW61" s="153"/>
      <c r="BIX61" s="153"/>
      <c r="BIY61" s="153"/>
      <c r="BIZ61" s="153"/>
      <c r="BJA61" s="153"/>
      <c r="BJB61" s="153"/>
      <c r="BJC61" s="153"/>
      <c r="BJD61" s="153"/>
      <c r="BJE61" s="153"/>
      <c r="BJF61" s="153"/>
      <c r="BJG61" s="153"/>
      <c r="BJH61" s="153"/>
      <c r="BJI61" s="153"/>
      <c r="BJJ61" s="153"/>
      <c r="BJK61" s="153"/>
      <c r="BJL61" s="153"/>
      <c r="BJM61" s="153"/>
      <c r="BJN61" s="153"/>
      <c r="BJO61" s="153"/>
      <c r="BJP61" s="153"/>
      <c r="BJQ61" s="153"/>
      <c r="BJR61" s="153"/>
      <c r="BJS61" s="153"/>
      <c r="BJT61" s="153"/>
      <c r="BJU61" s="153"/>
      <c r="BJV61" s="153"/>
      <c r="BJW61" s="153"/>
      <c r="BJX61" s="153"/>
      <c r="BJY61" s="153"/>
      <c r="BJZ61" s="153"/>
      <c r="BKA61" s="153"/>
      <c r="BKB61" s="153"/>
      <c r="BKC61" s="153"/>
      <c r="BKD61" s="153"/>
      <c r="BKE61" s="153"/>
      <c r="BKF61" s="153"/>
      <c r="BKG61" s="153"/>
      <c r="BKH61" s="153"/>
      <c r="BKI61" s="153"/>
      <c r="BKJ61" s="153"/>
      <c r="BKK61" s="153"/>
      <c r="BKL61" s="153"/>
      <c r="BKM61" s="153"/>
      <c r="BKN61" s="153"/>
      <c r="BKO61" s="153"/>
      <c r="BKP61" s="153"/>
      <c r="BKQ61" s="153"/>
      <c r="BKR61" s="153"/>
      <c r="BKS61" s="153"/>
      <c r="BKT61" s="153"/>
      <c r="BKU61" s="153"/>
      <c r="BKV61" s="153"/>
      <c r="BKW61" s="153"/>
      <c r="BKX61" s="153"/>
      <c r="BKY61" s="153"/>
      <c r="BKZ61" s="153"/>
      <c r="BLA61" s="153"/>
      <c r="BLB61" s="153"/>
      <c r="BLC61" s="153"/>
      <c r="BLD61" s="153"/>
      <c r="BLE61" s="153"/>
      <c r="BLF61" s="153"/>
      <c r="BLG61" s="153"/>
      <c r="BLH61" s="153"/>
      <c r="BLI61" s="153"/>
      <c r="BLJ61" s="153"/>
      <c r="BLK61" s="153"/>
      <c r="BLL61" s="153"/>
      <c r="BLM61" s="153"/>
      <c r="BLN61" s="153"/>
      <c r="BLO61" s="153"/>
      <c r="BLP61" s="153"/>
      <c r="BLQ61" s="153"/>
      <c r="BLR61" s="153"/>
      <c r="BLS61" s="153"/>
      <c r="BLT61" s="153"/>
      <c r="BLU61" s="153"/>
      <c r="BLV61" s="153"/>
      <c r="BLW61" s="153"/>
      <c r="BLX61" s="153"/>
      <c r="BLY61" s="153"/>
      <c r="BLZ61" s="153"/>
      <c r="BMA61" s="153"/>
      <c r="BMB61" s="153"/>
      <c r="BMC61" s="153"/>
      <c r="BMD61" s="153"/>
      <c r="BME61" s="153"/>
      <c r="BMF61" s="153"/>
      <c r="BMG61" s="153"/>
      <c r="BMH61" s="153"/>
      <c r="BMI61" s="153"/>
      <c r="BMJ61" s="153"/>
      <c r="BMK61" s="153"/>
      <c r="BML61" s="153"/>
      <c r="BMM61" s="153"/>
      <c r="BMN61" s="153"/>
      <c r="BMO61" s="153"/>
      <c r="BMP61" s="153"/>
      <c r="BMQ61" s="153"/>
      <c r="BMR61" s="153"/>
      <c r="BMS61" s="153"/>
      <c r="BMT61" s="153"/>
      <c r="BMU61" s="153"/>
      <c r="BMV61" s="153"/>
      <c r="BMW61" s="153"/>
      <c r="BMX61" s="153"/>
      <c r="BMY61" s="153"/>
      <c r="BMZ61" s="153"/>
      <c r="BNA61" s="153"/>
      <c r="BNB61" s="153"/>
      <c r="BNC61" s="153"/>
      <c r="BND61" s="153"/>
      <c r="BNE61" s="153"/>
      <c r="BNF61" s="153"/>
      <c r="BNG61" s="153"/>
      <c r="BNH61" s="153"/>
      <c r="BNI61" s="153"/>
      <c r="BNJ61" s="153"/>
      <c r="BNK61" s="153"/>
      <c r="BNL61" s="153"/>
      <c r="BNM61" s="153"/>
      <c r="BNN61" s="153"/>
      <c r="BNO61" s="153"/>
      <c r="BNP61" s="153"/>
      <c r="BNQ61" s="153"/>
      <c r="BNR61" s="153"/>
      <c r="BNS61" s="153"/>
      <c r="BNT61" s="153"/>
      <c r="BNU61" s="153"/>
      <c r="BNV61" s="153"/>
      <c r="BNW61" s="153"/>
      <c r="BNX61" s="153"/>
      <c r="BNY61" s="153"/>
      <c r="BNZ61" s="153"/>
      <c r="BOA61" s="153"/>
      <c r="BOB61" s="153"/>
      <c r="BOC61" s="153"/>
      <c r="BOD61" s="153"/>
      <c r="BOE61" s="153"/>
      <c r="BOF61" s="153"/>
      <c r="BOG61" s="153"/>
      <c r="BOH61" s="153"/>
      <c r="BOI61" s="153"/>
      <c r="BOJ61" s="153"/>
      <c r="BOK61" s="153"/>
      <c r="BOL61" s="153"/>
      <c r="BOM61" s="153"/>
      <c r="BON61" s="153"/>
      <c r="BOO61" s="153"/>
      <c r="BOP61" s="153"/>
      <c r="BOQ61" s="153"/>
      <c r="BOR61" s="153"/>
      <c r="BOS61" s="153"/>
      <c r="BOT61" s="153"/>
      <c r="BOU61" s="153"/>
      <c r="BOV61" s="153"/>
      <c r="BOW61" s="153"/>
      <c r="BOX61" s="153"/>
      <c r="BOY61" s="153"/>
      <c r="BOZ61" s="153"/>
      <c r="BPA61" s="153"/>
      <c r="BPB61" s="153"/>
      <c r="BPC61" s="153"/>
      <c r="BPD61" s="153"/>
      <c r="BPE61" s="153"/>
      <c r="BPF61" s="153"/>
      <c r="BPG61" s="153"/>
      <c r="BPH61" s="153"/>
      <c r="BPI61" s="153"/>
      <c r="BPJ61" s="153"/>
      <c r="BPK61" s="153"/>
      <c r="BPL61" s="153"/>
      <c r="BPM61" s="153"/>
      <c r="BPN61" s="153"/>
      <c r="BPO61" s="153"/>
      <c r="BPP61" s="153"/>
      <c r="BPQ61" s="153"/>
      <c r="BPR61" s="153"/>
      <c r="BPS61" s="153"/>
      <c r="BPT61" s="153"/>
      <c r="BPU61" s="153"/>
      <c r="BPV61" s="153"/>
      <c r="BPW61" s="153"/>
      <c r="BPX61" s="153"/>
      <c r="BPY61" s="153"/>
      <c r="BPZ61" s="153"/>
      <c r="BQA61" s="153"/>
      <c r="BQB61" s="153"/>
      <c r="BQC61" s="153"/>
      <c r="BQD61" s="153"/>
      <c r="BQE61" s="153"/>
      <c r="BQF61" s="153"/>
      <c r="BQG61" s="153"/>
      <c r="BQH61" s="153"/>
      <c r="BQI61" s="153"/>
      <c r="BQJ61" s="153"/>
      <c r="BQK61" s="153"/>
      <c r="BQL61" s="153"/>
      <c r="BQM61" s="153"/>
      <c r="BQN61" s="153"/>
      <c r="BQO61" s="153"/>
      <c r="BQP61" s="153"/>
      <c r="BQQ61" s="153"/>
      <c r="BQR61" s="153"/>
      <c r="BQS61" s="153"/>
      <c r="BQT61" s="153"/>
      <c r="BQU61" s="153"/>
      <c r="BQV61" s="153"/>
      <c r="BQW61" s="153"/>
      <c r="BQX61" s="153"/>
      <c r="BQY61" s="153"/>
      <c r="BQZ61" s="153"/>
      <c r="BRA61" s="153"/>
      <c r="BRB61" s="153"/>
      <c r="BRC61" s="153"/>
      <c r="BRD61" s="153"/>
      <c r="BRE61" s="153"/>
      <c r="BRF61" s="153"/>
      <c r="BRG61" s="153"/>
      <c r="BRH61" s="153"/>
      <c r="BRI61" s="153"/>
      <c r="BRJ61" s="153"/>
      <c r="BRK61" s="153"/>
      <c r="BRL61" s="153"/>
      <c r="BRM61" s="153"/>
      <c r="BRN61" s="153"/>
      <c r="BRO61" s="153"/>
      <c r="BRP61" s="153"/>
      <c r="BRQ61" s="153"/>
      <c r="BRR61" s="153"/>
      <c r="BRS61" s="153"/>
      <c r="BRT61" s="153"/>
      <c r="BRU61" s="153"/>
      <c r="BRV61" s="153"/>
      <c r="BRW61" s="153"/>
      <c r="BRX61" s="153"/>
      <c r="BRY61" s="153"/>
      <c r="BRZ61" s="153"/>
      <c r="BSA61" s="153"/>
      <c r="BSB61" s="153"/>
      <c r="BSC61" s="153"/>
      <c r="BSD61" s="153"/>
      <c r="BSE61" s="153"/>
      <c r="BSF61" s="153"/>
      <c r="BSG61" s="153"/>
      <c r="BSH61" s="153"/>
      <c r="BSI61" s="153"/>
      <c r="BSJ61" s="153"/>
      <c r="BSK61" s="153"/>
      <c r="BSL61" s="153"/>
      <c r="BSM61" s="153"/>
      <c r="BSN61" s="153"/>
      <c r="BSO61" s="153"/>
      <c r="BSP61" s="153"/>
      <c r="BSQ61" s="153"/>
      <c r="BSR61" s="153"/>
      <c r="BSS61" s="153"/>
      <c r="BST61" s="153"/>
      <c r="BSU61" s="153"/>
      <c r="BSV61" s="153"/>
      <c r="BSW61" s="153"/>
      <c r="BSX61" s="153"/>
      <c r="BSY61" s="153"/>
      <c r="BSZ61" s="153"/>
      <c r="BTA61" s="153"/>
      <c r="BTB61" s="153"/>
      <c r="BTC61" s="153"/>
      <c r="BTD61" s="153"/>
      <c r="BTE61" s="153"/>
      <c r="BTF61" s="153"/>
      <c r="BTG61" s="153"/>
      <c r="BTH61" s="153"/>
      <c r="BTI61" s="153"/>
      <c r="BTJ61" s="153"/>
      <c r="BTK61" s="153"/>
      <c r="BTL61" s="153"/>
      <c r="BTM61" s="153"/>
      <c r="BTN61" s="153"/>
      <c r="BTO61" s="153"/>
      <c r="BTP61" s="153"/>
      <c r="BTQ61" s="153"/>
      <c r="BTR61" s="153"/>
      <c r="BTS61" s="153"/>
      <c r="BTT61" s="153"/>
      <c r="BTU61" s="153"/>
      <c r="BTV61" s="153"/>
      <c r="BTW61" s="153"/>
      <c r="BTX61" s="153"/>
      <c r="BTY61" s="153"/>
      <c r="BTZ61" s="153"/>
      <c r="BUA61" s="153"/>
      <c r="BUB61" s="153"/>
      <c r="BUC61" s="153"/>
      <c r="BUD61" s="153"/>
      <c r="BUE61" s="153"/>
      <c r="BUF61" s="153"/>
      <c r="BUG61" s="153"/>
      <c r="BUH61" s="153"/>
      <c r="BUI61" s="153"/>
      <c r="BUJ61" s="153"/>
      <c r="BUK61" s="153"/>
      <c r="BUL61" s="153"/>
      <c r="BUM61" s="153"/>
      <c r="BUN61" s="153"/>
      <c r="BUO61" s="153"/>
      <c r="BUP61" s="153"/>
      <c r="BUQ61" s="153"/>
      <c r="BUR61" s="153"/>
      <c r="BUS61" s="153"/>
      <c r="BUT61" s="153"/>
      <c r="BUU61" s="153"/>
      <c r="BUV61" s="153"/>
      <c r="BUW61" s="153"/>
      <c r="BUX61" s="153"/>
      <c r="BUY61" s="153"/>
      <c r="BUZ61" s="153"/>
      <c r="BVA61" s="153"/>
      <c r="BVB61" s="153"/>
      <c r="BVC61" s="153"/>
      <c r="BVD61" s="153"/>
      <c r="BVE61" s="153"/>
      <c r="BVF61" s="153"/>
      <c r="BVG61" s="153"/>
      <c r="BVH61" s="153"/>
      <c r="BVI61" s="153"/>
      <c r="BVJ61" s="153"/>
      <c r="BVK61" s="153"/>
      <c r="BVL61" s="153"/>
      <c r="BVM61" s="153"/>
      <c r="BVN61" s="153"/>
      <c r="BVO61" s="153"/>
      <c r="BVP61" s="153"/>
      <c r="BVQ61" s="153"/>
      <c r="BVR61" s="153"/>
      <c r="BVS61" s="153"/>
      <c r="BVT61" s="153"/>
      <c r="BVU61" s="153"/>
      <c r="BVV61" s="153"/>
      <c r="BVW61" s="153"/>
      <c r="BVX61" s="153"/>
      <c r="BVY61" s="153"/>
      <c r="BVZ61" s="153"/>
      <c r="BWA61" s="153"/>
      <c r="BWB61" s="153"/>
      <c r="BWC61" s="153"/>
      <c r="BWD61" s="153"/>
      <c r="BWE61" s="153"/>
      <c r="BWF61" s="153"/>
      <c r="BWG61" s="153"/>
      <c r="BWH61" s="153"/>
      <c r="BWI61" s="153"/>
      <c r="BWJ61" s="153"/>
      <c r="BWK61" s="153"/>
      <c r="BWL61" s="153"/>
      <c r="BWM61" s="153"/>
      <c r="BWN61" s="153"/>
      <c r="BWO61" s="153"/>
      <c r="BWP61" s="153"/>
      <c r="BWQ61" s="153"/>
      <c r="BWR61" s="153"/>
      <c r="BWS61" s="153"/>
      <c r="BWT61" s="153"/>
      <c r="BWU61" s="153"/>
      <c r="BWV61" s="153"/>
      <c r="BWW61" s="153"/>
      <c r="BWX61" s="153"/>
      <c r="BWY61" s="153"/>
      <c r="BWZ61" s="153"/>
      <c r="BXA61" s="153"/>
      <c r="BXB61" s="153"/>
      <c r="BXC61" s="153"/>
      <c r="BXD61" s="153"/>
      <c r="BXE61" s="153"/>
      <c r="BXF61" s="153"/>
      <c r="BXG61" s="153"/>
      <c r="BXH61" s="153"/>
      <c r="BXI61" s="153"/>
      <c r="BXJ61" s="153"/>
      <c r="BXK61" s="153"/>
      <c r="BXL61" s="153"/>
      <c r="BXM61" s="153"/>
      <c r="BXN61" s="153"/>
      <c r="BXO61" s="153"/>
      <c r="BXP61" s="153"/>
      <c r="BXQ61" s="153"/>
      <c r="BXR61" s="153"/>
      <c r="BXS61" s="153"/>
      <c r="BXT61" s="153"/>
      <c r="BXU61" s="153"/>
      <c r="BXV61" s="153"/>
      <c r="BXW61" s="153"/>
      <c r="BXX61" s="153"/>
      <c r="BXY61" s="153"/>
      <c r="BXZ61" s="153"/>
      <c r="BYA61" s="153"/>
      <c r="BYB61" s="153"/>
      <c r="BYC61" s="153"/>
      <c r="BYD61" s="153"/>
      <c r="BYE61" s="153"/>
      <c r="BYF61" s="153"/>
      <c r="BYG61" s="153"/>
      <c r="BYH61" s="153"/>
      <c r="BYI61" s="153"/>
      <c r="BYJ61" s="153"/>
      <c r="BYK61" s="153"/>
      <c r="BYL61" s="153"/>
      <c r="BYM61" s="153"/>
      <c r="BYN61" s="153"/>
      <c r="BYO61" s="153"/>
      <c r="BYP61" s="153"/>
      <c r="BYQ61" s="153"/>
      <c r="BYR61" s="153"/>
      <c r="BYS61" s="153"/>
      <c r="BYT61" s="153"/>
      <c r="BYU61" s="153"/>
      <c r="BYV61" s="153"/>
      <c r="BYW61" s="153"/>
      <c r="BYX61" s="153"/>
      <c r="BYY61" s="153"/>
      <c r="BYZ61" s="153"/>
      <c r="BZA61" s="153"/>
      <c r="BZB61" s="153"/>
      <c r="BZC61" s="153"/>
      <c r="BZD61" s="153"/>
      <c r="BZE61" s="153"/>
      <c r="BZF61" s="153"/>
      <c r="BZG61" s="153"/>
      <c r="BZH61" s="153"/>
      <c r="BZI61" s="153"/>
      <c r="BZJ61" s="153"/>
      <c r="BZK61" s="153"/>
      <c r="BZL61" s="153"/>
      <c r="BZM61" s="153"/>
      <c r="BZN61" s="153"/>
      <c r="BZO61" s="153"/>
      <c r="BZP61" s="153"/>
      <c r="BZQ61" s="153"/>
      <c r="BZR61" s="153"/>
      <c r="BZS61" s="153"/>
      <c r="BZT61" s="153"/>
      <c r="BZU61" s="153"/>
      <c r="BZV61" s="153"/>
      <c r="BZW61" s="153"/>
      <c r="BZX61" s="153"/>
      <c r="BZY61" s="153"/>
      <c r="BZZ61" s="153"/>
      <c r="CAA61" s="153"/>
      <c r="CAB61" s="153"/>
      <c r="CAC61" s="153"/>
      <c r="CAD61" s="153"/>
      <c r="CAE61" s="153"/>
      <c r="CAF61" s="153"/>
      <c r="CAG61" s="153"/>
      <c r="CAH61" s="153"/>
      <c r="CAI61" s="153"/>
      <c r="CAJ61" s="153"/>
      <c r="CAK61" s="153"/>
      <c r="CAL61" s="153"/>
      <c r="CAM61" s="153"/>
      <c r="CAN61" s="153"/>
      <c r="CAO61" s="153"/>
      <c r="CAP61" s="153"/>
      <c r="CAQ61" s="153"/>
      <c r="CAR61" s="153"/>
      <c r="CAS61" s="153"/>
      <c r="CAT61" s="153"/>
      <c r="CAU61" s="153"/>
      <c r="CAV61" s="153"/>
      <c r="CAW61" s="153"/>
      <c r="CAX61" s="153"/>
      <c r="CAY61" s="153"/>
      <c r="CAZ61" s="153"/>
      <c r="CBA61" s="153"/>
      <c r="CBB61" s="153"/>
      <c r="CBC61" s="153"/>
      <c r="CBD61" s="153"/>
      <c r="CBE61" s="153"/>
      <c r="CBF61" s="153"/>
      <c r="CBG61" s="153"/>
      <c r="CBH61" s="153"/>
      <c r="CBI61" s="153"/>
      <c r="CBJ61" s="153"/>
      <c r="CBK61" s="153"/>
      <c r="CBL61" s="153"/>
      <c r="CBM61" s="153"/>
      <c r="CBN61" s="153"/>
      <c r="CBO61" s="153"/>
      <c r="CBP61" s="153"/>
      <c r="CBQ61" s="153"/>
      <c r="CBR61" s="153"/>
      <c r="CBS61" s="153"/>
      <c r="CBT61" s="153"/>
      <c r="CBU61" s="153"/>
      <c r="CBV61" s="153"/>
      <c r="CBW61" s="153"/>
      <c r="CBX61" s="153"/>
      <c r="CBY61" s="153"/>
      <c r="CBZ61" s="153"/>
      <c r="CCA61" s="153"/>
      <c r="CCB61" s="153"/>
      <c r="CCC61" s="153"/>
      <c r="CCD61" s="153"/>
      <c r="CCE61" s="153"/>
      <c r="CCF61" s="153"/>
      <c r="CCG61" s="153"/>
      <c r="CCH61" s="153"/>
      <c r="CCI61" s="153"/>
      <c r="CCJ61" s="153"/>
      <c r="CCK61" s="153"/>
      <c r="CCL61" s="153"/>
      <c r="CCM61" s="153"/>
      <c r="CCN61" s="153"/>
      <c r="CCO61" s="153"/>
      <c r="CCP61" s="153"/>
      <c r="CCQ61" s="153"/>
      <c r="CCR61" s="153"/>
      <c r="CCS61" s="153"/>
      <c r="CCT61" s="153"/>
      <c r="CCU61" s="153"/>
      <c r="CCV61" s="153"/>
      <c r="CCW61" s="153"/>
      <c r="CCX61" s="153"/>
      <c r="CCY61" s="153"/>
      <c r="CCZ61" s="153"/>
      <c r="CDA61" s="153"/>
      <c r="CDB61" s="153"/>
      <c r="CDC61" s="153"/>
      <c r="CDD61" s="153"/>
      <c r="CDE61" s="153"/>
      <c r="CDF61" s="153"/>
      <c r="CDG61" s="153"/>
      <c r="CDH61" s="153"/>
      <c r="CDI61" s="153"/>
      <c r="CDJ61" s="153"/>
      <c r="CDK61" s="153"/>
      <c r="CDL61" s="153"/>
      <c r="CDM61" s="153"/>
      <c r="CDN61" s="153"/>
      <c r="CDO61" s="153"/>
      <c r="CDP61" s="153"/>
      <c r="CDQ61" s="153"/>
      <c r="CDR61" s="153"/>
      <c r="CDS61" s="153"/>
      <c r="CDT61" s="153"/>
      <c r="CDU61" s="153"/>
      <c r="CDV61" s="153"/>
      <c r="CDW61" s="153"/>
      <c r="CDX61" s="153"/>
      <c r="CDY61" s="153"/>
      <c r="CDZ61" s="153"/>
      <c r="CEA61" s="153"/>
      <c r="CEB61" s="153"/>
      <c r="CEC61" s="153"/>
      <c r="CED61" s="153"/>
      <c r="CEE61" s="153"/>
      <c r="CEF61" s="153"/>
      <c r="CEG61" s="153"/>
      <c r="CEH61" s="153"/>
      <c r="CEI61" s="153"/>
      <c r="CEJ61" s="153"/>
      <c r="CEK61" s="153"/>
      <c r="CEL61" s="153"/>
      <c r="CEM61" s="153"/>
      <c r="CEN61" s="153"/>
      <c r="CEO61" s="153"/>
      <c r="CEP61" s="153"/>
      <c r="CEQ61" s="153"/>
      <c r="CER61" s="153"/>
      <c r="CES61" s="153"/>
      <c r="CET61" s="153"/>
      <c r="CEU61" s="153"/>
      <c r="CEV61" s="153"/>
      <c r="CEW61" s="153"/>
      <c r="CEX61" s="153"/>
      <c r="CEY61" s="153"/>
      <c r="CEZ61" s="153"/>
      <c r="CFA61" s="153"/>
      <c r="CFB61" s="153"/>
      <c r="CFC61" s="153"/>
      <c r="CFD61" s="153"/>
      <c r="CFE61" s="153"/>
      <c r="CFF61" s="153"/>
      <c r="CFG61" s="153"/>
      <c r="CFH61" s="153"/>
      <c r="CFI61" s="153"/>
      <c r="CFJ61" s="153"/>
      <c r="CFK61" s="153"/>
      <c r="CFL61" s="153"/>
      <c r="CFM61" s="153"/>
      <c r="CFN61" s="153"/>
      <c r="CFO61" s="153"/>
      <c r="CFP61" s="153"/>
      <c r="CFQ61" s="153"/>
      <c r="CFR61" s="153"/>
      <c r="CFS61" s="153"/>
      <c r="CFT61" s="153"/>
      <c r="CFU61" s="153"/>
      <c r="CFV61" s="153"/>
      <c r="CFW61" s="153"/>
      <c r="CFX61" s="153"/>
      <c r="CFY61" s="153"/>
      <c r="CFZ61" s="153"/>
      <c r="CGA61" s="153"/>
      <c r="CGB61" s="153"/>
      <c r="CGC61" s="153"/>
      <c r="CGD61" s="153"/>
      <c r="CGE61" s="153"/>
      <c r="CGF61" s="153"/>
      <c r="CGG61" s="153"/>
      <c r="CGH61" s="153"/>
      <c r="CGI61" s="153"/>
      <c r="CGJ61" s="153"/>
      <c r="CGK61" s="153"/>
      <c r="CGL61" s="153"/>
      <c r="CGM61" s="153"/>
      <c r="CGN61" s="153"/>
      <c r="CGO61" s="153"/>
      <c r="CGP61" s="153"/>
      <c r="CGQ61" s="153"/>
      <c r="CGR61" s="153"/>
      <c r="CGS61" s="153"/>
      <c r="CGT61" s="153"/>
      <c r="CGU61" s="153"/>
      <c r="CGV61" s="153"/>
      <c r="CGW61" s="153"/>
      <c r="CGX61" s="153"/>
      <c r="CGY61" s="153"/>
      <c r="CGZ61" s="153"/>
      <c r="CHA61" s="153"/>
      <c r="CHB61" s="153"/>
      <c r="CHC61" s="153"/>
      <c r="CHD61" s="153"/>
      <c r="CHE61" s="153"/>
      <c r="CHF61" s="153"/>
      <c r="CHG61" s="153"/>
      <c r="CHH61" s="153"/>
      <c r="CHI61" s="153"/>
      <c r="CHJ61" s="153"/>
      <c r="CHK61" s="153"/>
      <c r="CHL61" s="153"/>
      <c r="CHM61" s="153"/>
      <c r="CHN61" s="153"/>
      <c r="CHO61" s="153"/>
      <c r="CHP61" s="153"/>
      <c r="CHQ61" s="153"/>
      <c r="CHR61" s="153"/>
      <c r="CHS61" s="153"/>
      <c r="CHT61" s="153"/>
      <c r="CHU61" s="153"/>
      <c r="CHV61" s="153"/>
      <c r="CHW61" s="153"/>
      <c r="CHX61" s="153"/>
      <c r="CHY61" s="153"/>
      <c r="CHZ61" s="153"/>
      <c r="CIA61" s="153"/>
      <c r="CIB61" s="153"/>
      <c r="CIC61" s="153"/>
      <c r="CID61" s="153"/>
      <c r="CIE61" s="153"/>
      <c r="CIF61" s="153"/>
      <c r="CIG61" s="153"/>
      <c r="CIH61" s="153"/>
      <c r="CII61" s="153"/>
      <c r="CIJ61" s="153"/>
      <c r="CIK61" s="153"/>
      <c r="CIL61" s="153"/>
      <c r="CIM61" s="153"/>
      <c r="CIN61" s="153"/>
      <c r="CIO61" s="153"/>
      <c r="CIP61" s="153"/>
      <c r="CIQ61" s="153"/>
      <c r="CIR61" s="153"/>
      <c r="CIS61" s="153"/>
      <c r="CIT61" s="153"/>
      <c r="CIU61" s="153"/>
      <c r="CIV61" s="153"/>
      <c r="CIW61" s="153"/>
      <c r="CIX61" s="153"/>
      <c r="CIY61" s="153"/>
      <c r="CIZ61" s="153"/>
      <c r="CJA61" s="153"/>
      <c r="CJB61" s="153"/>
      <c r="CJC61" s="153"/>
      <c r="CJD61" s="153"/>
      <c r="CJE61" s="153"/>
      <c r="CJF61" s="153"/>
      <c r="CJG61" s="153"/>
      <c r="CJH61" s="153"/>
      <c r="CJI61" s="153"/>
      <c r="CJJ61" s="153"/>
      <c r="CJK61" s="153"/>
      <c r="CJL61" s="153"/>
      <c r="CJM61" s="153"/>
      <c r="CJN61" s="153"/>
      <c r="CJO61" s="153"/>
      <c r="CJP61" s="153"/>
      <c r="CJQ61" s="153"/>
      <c r="CJR61" s="153"/>
      <c r="CJS61" s="153"/>
      <c r="CJT61" s="153"/>
      <c r="CJU61" s="153"/>
      <c r="CJV61" s="153"/>
      <c r="CJW61" s="153"/>
      <c r="CJX61" s="153"/>
      <c r="CJY61" s="153"/>
      <c r="CJZ61" s="153"/>
      <c r="CKA61" s="153"/>
      <c r="CKB61" s="153"/>
      <c r="CKC61" s="153"/>
      <c r="CKD61" s="153"/>
      <c r="CKE61" s="153"/>
      <c r="CKF61" s="153"/>
      <c r="CKG61" s="153"/>
      <c r="CKH61" s="153"/>
      <c r="CKI61" s="153"/>
      <c r="CKJ61" s="153"/>
      <c r="CKK61" s="153"/>
      <c r="CKL61" s="153"/>
      <c r="CKM61" s="153"/>
      <c r="CKN61" s="153"/>
      <c r="CKO61" s="153"/>
      <c r="CKP61" s="153"/>
      <c r="CKQ61" s="153"/>
      <c r="CKR61" s="153"/>
      <c r="CKS61" s="153"/>
      <c r="CKT61" s="153"/>
      <c r="CKU61" s="153"/>
      <c r="CKV61" s="153"/>
      <c r="CKW61" s="153"/>
      <c r="CKX61" s="153"/>
      <c r="CKY61" s="153"/>
      <c r="CKZ61" s="153"/>
      <c r="CLA61" s="153"/>
      <c r="CLB61" s="153"/>
      <c r="CLC61" s="153"/>
      <c r="CLD61" s="153"/>
      <c r="CLE61" s="153"/>
      <c r="CLF61" s="153"/>
      <c r="CLG61" s="153"/>
      <c r="CLH61" s="153"/>
      <c r="CLI61" s="153"/>
      <c r="CLJ61" s="153"/>
      <c r="CLK61" s="153"/>
      <c r="CLL61" s="153"/>
      <c r="CLM61" s="153"/>
      <c r="CLN61" s="153"/>
      <c r="CLO61" s="153"/>
      <c r="CLP61" s="153"/>
      <c r="CLQ61" s="153"/>
      <c r="CLR61" s="153"/>
      <c r="CLS61" s="153"/>
      <c r="CLT61" s="153"/>
      <c r="CLU61" s="153"/>
      <c r="CLV61" s="153"/>
      <c r="CLW61" s="153"/>
      <c r="CLX61" s="153"/>
      <c r="CLY61" s="153"/>
      <c r="CLZ61" s="153"/>
      <c r="CMA61" s="153"/>
      <c r="CMB61" s="153"/>
      <c r="CMC61" s="153"/>
      <c r="CMD61" s="153"/>
      <c r="CME61" s="153"/>
      <c r="CMF61" s="153"/>
      <c r="CMG61" s="153"/>
      <c r="CMH61" s="153"/>
      <c r="CMI61" s="153"/>
      <c r="CMJ61" s="153"/>
      <c r="CMK61" s="153"/>
      <c r="CML61" s="153"/>
      <c r="CMM61" s="153"/>
      <c r="CMN61" s="153"/>
      <c r="CMO61" s="153"/>
      <c r="CMP61" s="153"/>
      <c r="CMQ61" s="153"/>
      <c r="CMR61" s="153"/>
      <c r="CMS61" s="153"/>
      <c r="CMT61" s="153"/>
      <c r="CMU61" s="153"/>
      <c r="CMV61" s="153"/>
      <c r="CMW61" s="153"/>
      <c r="CMX61" s="153"/>
      <c r="CMY61" s="153"/>
      <c r="CMZ61" s="153"/>
      <c r="CNA61" s="153"/>
      <c r="CNB61" s="153"/>
      <c r="CNC61" s="153"/>
      <c r="CND61" s="153"/>
      <c r="CNE61" s="153"/>
      <c r="CNF61" s="153"/>
      <c r="CNG61" s="153"/>
      <c r="CNH61" s="153"/>
      <c r="CNI61" s="153"/>
      <c r="CNJ61" s="153"/>
      <c r="CNK61" s="153"/>
      <c r="CNL61" s="153"/>
      <c r="CNM61" s="153"/>
      <c r="CNN61" s="153"/>
      <c r="CNO61" s="153"/>
      <c r="CNP61" s="153"/>
      <c r="CNQ61" s="153"/>
      <c r="CNR61" s="153"/>
      <c r="CNS61" s="153"/>
      <c r="CNT61" s="153"/>
      <c r="CNU61" s="153"/>
      <c r="CNV61" s="153"/>
      <c r="CNW61" s="153"/>
      <c r="CNX61" s="153"/>
      <c r="CNY61" s="153"/>
      <c r="CNZ61" s="153"/>
      <c r="COA61" s="153"/>
      <c r="COB61" s="153"/>
      <c r="COC61" s="153"/>
      <c r="COD61" s="153"/>
      <c r="COE61" s="153"/>
      <c r="COF61" s="153"/>
      <c r="COG61" s="153"/>
      <c r="COH61" s="153"/>
      <c r="COI61" s="153"/>
      <c r="COJ61" s="153"/>
      <c r="COK61" s="153"/>
      <c r="COL61" s="153"/>
      <c r="COM61" s="153"/>
      <c r="CON61" s="153"/>
      <c r="COO61" s="153"/>
      <c r="COP61" s="153"/>
      <c r="COQ61" s="153"/>
      <c r="COR61" s="153"/>
      <c r="COS61" s="153"/>
      <c r="COT61" s="153"/>
      <c r="COU61" s="153"/>
      <c r="COV61" s="153"/>
      <c r="COW61" s="153"/>
      <c r="COX61" s="153"/>
      <c r="COY61" s="153"/>
      <c r="COZ61" s="153"/>
      <c r="CPA61" s="153"/>
      <c r="CPB61" s="153"/>
      <c r="CPC61" s="153"/>
      <c r="CPD61" s="153"/>
      <c r="CPE61" s="153"/>
      <c r="CPF61" s="153"/>
      <c r="CPG61" s="153"/>
      <c r="CPH61" s="153"/>
      <c r="CPI61" s="153"/>
      <c r="CPJ61" s="153"/>
      <c r="CPK61" s="153"/>
      <c r="CPL61" s="153"/>
      <c r="CPM61" s="153"/>
      <c r="CPN61" s="153"/>
      <c r="CPO61" s="153"/>
      <c r="CPP61" s="153"/>
      <c r="CPQ61" s="153"/>
      <c r="CPR61" s="153"/>
      <c r="CPS61" s="153"/>
      <c r="CPT61" s="153"/>
      <c r="CPU61" s="153"/>
      <c r="CPV61" s="153"/>
      <c r="CPW61" s="153"/>
      <c r="CPX61" s="153"/>
      <c r="CPY61" s="153"/>
      <c r="CPZ61" s="153"/>
      <c r="CQA61" s="153"/>
      <c r="CQB61" s="153"/>
      <c r="CQC61" s="153"/>
      <c r="CQD61" s="153"/>
      <c r="CQE61" s="153"/>
      <c r="CQF61" s="153"/>
      <c r="CQG61" s="153"/>
      <c r="CQH61" s="153"/>
      <c r="CQI61" s="153"/>
      <c r="CQJ61" s="153"/>
      <c r="CQK61" s="153"/>
      <c r="CQL61" s="153"/>
      <c r="CQM61" s="153"/>
      <c r="CQN61" s="153"/>
      <c r="CQO61" s="153"/>
      <c r="CQP61" s="153"/>
      <c r="CQQ61" s="153"/>
      <c r="CQR61" s="153"/>
      <c r="CQS61" s="153"/>
      <c r="CQT61" s="153"/>
      <c r="CQU61" s="153"/>
      <c r="CQV61" s="153"/>
      <c r="CQW61" s="153"/>
      <c r="CQX61" s="153"/>
      <c r="CQY61" s="153"/>
      <c r="CQZ61" s="153"/>
      <c r="CRA61" s="153"/>
      <c r="CRB61" s="153"/>
      <c r="CRC61" s="153"/>
      <c r="CRD61" s="153"/>
      <c r="CRE61" s="153"/>
      <c r="CRF61" s="153"/>
      <c r="CRG61" s="153"/>
      <c r="CRH61" s="153"/>
      <c r="CRI61" s="153"/>
      <c r="CRJ61" s="153"/>
      <c r="CRK61" s="153"/>
      <c r="CRL61" s="153"/>
      <c r="CRM61" s="153"/>
      <c r="CRN61" s="153"/>
      <c r="CRO61" s="153"/>
      <c r="CRP61" s="153"/>
      <c r="CRQ61" s="153"/>
      <c r="CRR61" s="153"/>
      <c r="CRS61" s="153"/>
      <c r="CRT61" s="153"/>
      <c r="CRU61" s="153"/>
      <c r="CRV61" s="153"/>
      <c r="CRW61" s="153"/>
      <c r="CRX61" s="153"/>
      <c r="CRY61" s="153"/>
      <c r="CRZ61" s="153"/>
      <c r="CSA61" s="153"/>
      <c r="CSB61" s="153"/>
      <c r="CSC61" s="153"/>
      <c r="CSD61" s="153"/>
      <c r="CSE61" s="153"/>
      <c r="CSF61" s="153"/>
      <c r="CSG61" s="153"/>
      <c r="CSH61" s="153"/>
      <c r="CSI61" s="153"/>
      <c r="CSJ61" s="153"/>
      <c r="CSK61" s="153"/>
      <c r="CSL61" s="153"/>
      <c r="CSM61" s="153"/>
      <c r="CSN61" s="153"/>
      <c r="CSO61" s="153"/>
      <c r="CSP61" s="153"/>
      <c r="CSQ61" s="153"/>
      <c r="CSR61" s="153"/>
      <c r="CSS61" s="153"/>
      <c r="CST61" s="153"/>
      <c r="CSU61" s="153"/>
      <c r="CSV61" s="153"/>
      <c r="CSW61" s="153"/>
      <c r="CSX61" s="153"/>
      <c r="CSY61" s="153"/>
      <c r="CSZ61" s="153"/>
      <c r="CTA61" s="153"/>
      <c r="CTB61" s="153"/>
      <c r="CTC61" s="153"/>
      <c r="CTD61" s="153"/>
      <c r="CTE61" s="153"/>
      <c r="CTF61" s="153"/>
      <c r="CTG61" s="153"/>
      <c r="CTH61" s="153"/>
      <c r="CTI61" s="153"/>
      <c r="CTJ61" s="153"/>
      <c r="CTK61" s="153"/>
      <c r="CTL61" s="153"/>
      <c r="CTM61" s="153"/>
      <c r="CTN61" s="153"/>
      <c r="CTO61" s="153"/>
      <c r="CTP61" s="153"/>
      <c r="CTQ61" s="153"/>
      <c r="CTR61" s="153"/>
      <c r="CTS61" s="153"/>
      <c r="CTT61" s="153"/>
      <c r="CTU61" s="153"/>
      <c r="CTV61" s="153"/>
      <c r="CTW61" s="153"/>
      <c r="CTX61" s="153"/>
      <c r="CTY61" s="153"/>
      <c r="CTZ61" s="153"/>
      <c r="CUA61" s="153"/>
      <c r="CUB61" s="153"/>
      <c r="CUC61" s="153"/>
      <c r="CUD61" s="153"/>
      <c r="CUE61" s="153"/>
      <c r="CUF61" s="153"/>
      <c r="CUG61" s="153"/>
      <c r="CUH61" s="153"/>
      <c r="CUI61" s="153"/>
      <c r="CUJ61" s="153"/>
      <c r="CUK61" s="153"/>
      <c r="CUL61" s="153"/>
      <c r="CUM61" s="153"/>
      <c r="CUN61" s="153"/>
      <c r="CUO61" s="153"/>
      <c r="CUP61" s="153"/>
      <c r="CUQ61" s="153"/>
      <c r="CUR61" s="153"/>
      <c r="CUS61" s="153"/>
      <c r="CUT61" s="153"/>
      <c r="CUU61" s="153"/>
      <c r="CUV61" s="153"/>
      <c r="CUW61" s="153"/>
      <c r="CUX61" s="153"/>
      <c r="CUY61" s="153"/>
      <c r="CUZ61" s="153"/>
      <c r="CVA61" s="153"/>
      <c r="CVB61" s="153"/>
      <c r="CVC61" s="153"/>
      <c r="CVD61" s="153"/>
      <c r="CVE61" s="153"/>
      <c r="CVF61" s="153"/>
      <c r="CVG61" s="153"/>
      <c r="CVH61" s="153"/>
      <c r="CVI61" s="153"/>
      <c r="CVJ61" s="153"/>
      <c r="CVK61" s="153"/>
      <c r="CVL61" s="153"/>
      <c r="CVM61" s="153"/>
      <c r="CVN61" s="153"/>
      <c r="CVO61" s="153"/>
      <c r="CVP61" s="153"/>
      <c r="CVQ61" s="153"/>
      <c r="CVR61" s="153"/>
      <c r="CVS61" s="153"/>
      <c r="CVT61" s="153"/>
      <c r="CVU61" s="153"/>
      <c r="CVV61" s="153"/>
      <c r="CVW61" s="153"/>
      <c r="CVX61" s="153"/>
      <c r="CVY61" s="153"/>
      <c r="CVZ61" s="153"/>
      <c r="CWA61" s="153"/>
      <c r="CWB61" s="153"/>
      <c r="CWC61" s="153"/>
      <c r="CWD61" s="153"/>
      <c r="CWE61" s="153"/>
      <c r="CWF61" s="153"/>
      <c r="CWG61" s="153"/>
      <c r="CWH61" s="153"/>
      <c r="CWI61" s="153"/>
      <c r="CWJ61" s="153"/>
      <c r="CWK61" s="153"/>
      <c r="CWL61" s="153"/>
      <c r="CWM61" s="153"/>
      <c r="CWN61" s="153"/>
      <c r="CWO61" s="153"/>
      <c r="CWP61" s="153"/>
      <c r="CWQ61" s="153"/>
      <c r="CWR61" s="153"/>
      <c r="CWS61" s="153"/>
      <c r="CWT61" s="153"/>
      <c r="CWU61" s="153"/>
      <c r="CWV61" s="153"/>
      <c r="CWW61" s="153"/>
      <c r="CWX61" s="153"/>
      <c r="CWY61" s="153"/>
      <c r="CWZ61" s="153"/>
      <c r="CXA61" s="153"/>
      <c r="CXB61" s="153"/>
      <c r="CXC61" s="153"/>
      <c r="CXD61" s="153"/>
      <c r="CXE61" s="153"/>
      <c r="CXF61" s="153"/>
      <c r="CXG61" s="153"/>
      <c r="CXH61" s="153"/>
      <c r="CXI61" s="153"/>
      <c r="CXJ61" s="153"/>
      <c r="CXK61" s="153"/>
      <c r="CXL61" s="153"/>
      <c r="CXM61" s="153"/>
      <c r="CXN61" s="153"/>
      <c r="CXO61" s="153"/>
      <c r="CXP61" s="153"/>
      <c r="CXQ61" s="153"/>
      <c r="CXR61" s="153"/>
      <c r="CXS61" s="153"/>
      <c r="CXT61" s="153"/>
      <c r="CXU61" s="153"/>
      <c r="CXV61" s="153"/>
      <c r="CXW61" s="153"/>
      <c r="CXX61" s="153"/>
      <c r="CXY61" s="153"/>
      <c r="CXZ61" s="153"/>
      <c r="CYA61" s="153"/>
      <c r="CYB61" s="153"/>
      <c r="CYC61" s="153"/>
      <c r="CYD61" s="153"/>
      <c r="CYE61" s="153"/>
      <c r="CYF61" s="153"/>
      <c r="CYG61" s="153"/>
      <c r="CYH61" s="153"/>
      <c r="CYI61" s="153"/>
      <c r="CYJ61" s="153"/>
      <c r="CYK61" s="153"/>
      <c r="CYL61" s="153"/>
      <c r="CYM61" s="153"/>
      <c r="CYN61" s="153"/>
      <c r="CYO61" s="153"/>
      <c r="CYP61" s="153"/>
      <c r="CYQ61" s="153"/>
      <c r="CYR61" s="153"/>
      <c r="CYS61" s="153"/>
      <c r="CYT61" s="153"/>
      <c r="CYU61" s="153"/>
      <c r="CYV61" s="153"/>
      <c r="CYW61" s="153"/>
      <c r="CYX61" s="153"/>
      <c r="CYY61" s="153"/>
      <c r="CYZ61" s="153"/>
      <c r="CZA61" s="153"/>
      <c r="CZB61" s="153"/>
      <c r="CZC61" s="153"/>
      <c r="CZD61" s="153"/>
      <c r="CZE61" s="153"/>
      <c r="CZF61" s="153"/>
      <c r="CZG61" s="153"/>
      <c r="CZH61" s="153"/>
      <c r="CZI61" s="153"/>
      <c r="CZJ61" s="153"/>
      <c r="CZK61" s="153"/>
      <c r="CZL61" s="153"/>
      <c r="CZM61" s="153"/>
      <c r="CZN61" s="153"/>
      <c r="CZO61" s="153"/>
      <c r="CZP61" s="153"/>
      <c r="CZQ61" s="153"/>
      <c r="CZR61" s="153"/>
      <c r="CZS61" s="153"/>
      <c r="CZT61" s="153"/>
      <c r="CZU61" s="153"/>
      <c r="CZV61" s="153"/>
      <c r="CZW61" s="153"/>
      <c r="CZX61" s="153"/>
      <c r="CZY61" s="153"/>
      <c r="CZZ61" s="153"/>
      <c r="DAA61" s="153"/>
      <c r="DAB61" s="153"/>
      <c r="DAC61" s="153"/>
      <c r="DAD61" s="153"/>
      <c r="DAE61" s="153"/>
      <c r="DAF61" s="153"/>
      <c r="DAG61" s="153"/>
      <c r="DAH61" s="153"/>
      <c r="DAI61" s="153"/>
      <c r="DAJ61" s="153"/>
      <c r="DAK61" s="153"/>
      <c r="DAL61" s="153"/>
      <c r="DAM61" s="153"/>
      <c r="DAN61" s="153"/>
      <c r="DAO61" s="153"/>
      <c r="DAP61" s="153"/>
      <c r="DAQ61" s="153"/>
      <c r="DAR61" s="153"/>
      <c r="DAS61" s="153"/>
      <c r="DAT61" s="153"/>
      <c r="DAU61" s="153"/>
      <c r="DAV61" s="153"/>
      <c r="DAW61" s="153"/>
      <c r="DAX61" s="153"/>
      <c r="DAY61" s="153"/>
      <c r="DAZ61" s="153"/>
      <c r="DBA61" s="153"/>
      <c r="DBB61" s="153"/>
      <c r="DBC61" s="153"/>
      <c r="DBD61" s="153"/>
      <c r="DBE61" s="153"/>
      <c r="DBF61" s="153"/>
      <c r="DBG61" s="153"/>
      <c r="DBH61" s="153"/>
      <c r="DBI61" s="153"/>
      <c r="DBJ61" s="153"/>
      <c r="DBK61" s="153"/>
      <c r="DBL61" s="153"/>
      <c r="DBM61" s="153"/>
      <c r="DBN61" s="153"/>
      <c r="DBO61" s="153"/>
      <c r="DBP61" s="153"/>
      <c r="DBQ61" s="153"/>
      <c r="DBR61" s="153"/>
      <c r="DBS61" s="153"/>
      <c r="DBT61" s="153"/>
      <c r="DBU61" s="153"/>
      <c r="DBV61" s="153"/>
      <c r="DBW61" s="153"/>
      <c r="DBX61" s="153"/>
      <c r="DBY61" s="153"/>
      <c r="DBZ61" s="153"/>
      <c r="DCA61" s="153"/>
      <c r="DCB61" s="153"/>
      <c r="DCC61" s="153"/>
      <c r="DCD61" s="153"/>
      <c r="DCE61" s="153"/>
      <c r="DCF61" s="153"/>
      <c r="DCG61" s="153"/>
      <c r="DCH61" s="153"/>
      <c r="DCI61" s="153"/>
      <c r="DCJ61" s="153"/>
      <c r="DCK61" s="153"/>
      <c r="DCL61" s="153"/>
      <c r="DCM61" s="153"/>
      <c r="DCN61" s="153"/>
      <c r="DCO61" s="153"/>
      <c r="DCP61" s="153"/>
      <c r="DCQ61" s="153"/>
      <c r="DCR61" s="153"/>
      <c r="DCS61" s="153"/>
      <c r="DCT61" s="153"/>
      <c r="DCU61" s="153"/>
      <c r="DCV61" s="153"/>
      <c r="DCW61" s="153"/>
      <c r="DCX61" s="153"/>
      <c r="DCY61" s="153"/>
      <c r="DCZ61" s="153"/>
      <c r="DDA61" s="153"/>
      <c r="DDB61" s="153"/>
      <c r="DDC61" s="153"/>
      <c r="DDD61" s="153"/>
      <c r="DDE61" s="153"/>
      <c r="DDF61" s="153"/>
      <c r="DDG61" s="153"/>
      <c r="DDH61" s="153"/>
      <c r="DDI61" s="153"/>
      <c r="DDJ61" s="153"/>
      <c r="DDK61" s="153"/>
      <c r="DDL61" s="153"/>
      <c r="DDM61" s="153"/>
      <c r="DDN61" s="153"/>
      <c r="DDO61" s="153"/>
      <c r="DDP61" s="153"/>
      <c r="DDQ61" s="153"/>
      <c r="DDR61" s="153"/>
      <c r="DDS61" s="153"/>
      <c r="DDT61" s="153"/>
      <c r="DDU61" s="153"/>
      <c r="DDV61" s="153"/>
      <c r="DDW61" s="153"/>
      <c r="DDX61" s="153"/>
      <c r="DDY61" s="153"/>
      <c r="DDZ61" s="153"/>
      <c r="DEA61" s="153"/>
      <c r="DEB61" s="153"/>
      <c r="DEC61" s="153"/>
      <c r="DED61" s="153"/>
      <c r="DEE61" s="153"/>
      <c r="DEF61" s="153"/>
      <c r="DEG61" s="153"/>
      <c r="DEH61" s="153"/>
      <c r="DEI61" s="153"/>
      <c r="DEJ61" s="153"/>
      <c r="DEK61" s="153"/>
      <c r="DEL61" s="153"/>
      <c r="DEM61" s="153"/>
      <c r="DEN61" s="153"/>
      <c r="DEO61" s="153"/>
      <c r="DEP61" s="153"/>
      <c r="DEQ61" s="153"/>
      <c r="DER61" s="153"/>
      <c r="DES61" s="153"/>
      <c r="DET61" s="153"/>
      <c r="DEU61" s="153"/>
      <c r="DEV61" s="153"/>
      <c r="DEW61" s="153"/>
      <c r="DEX61" s="153"/>
      <c r="DEY61" s="153"/>
      <c r="DEZ61" s="153"/>
      <c r="DFA61" s="153"/>
      <c r="DFB61" s="153"/>
      <c r="DFC61" s="153"/>
      <c r="DFD61" s="153"/>
      <c r="DFE61" s="153"/>
      <c r="DFF61" s="153"/>
      <c r="DFG61" s="153"/>
      <c r="DFH61" s="153"/>
      <c r="DFI61" s="153"/>
      <c r="DFJ61" s="153"/>
      <c r="DFK61" s="153"/>
      <c r="DFL61" s="153"/>
      <c r="DFM61" s="153"/>
      <c r="DFN61" s="153"/>
      <c r="DFO61" s="153"/>
      <c r="DFP61" s="153"/>
      <c r="DFQ61" s="153"/>
      <c r="DFR61" s="153"/>
      <c r="DFS61" s="153"/>
      <c r="DFT61" s="153"/>
      <c r="DFU61" s="153"/>
      <c r="DFV61" s="153"/>
      <c r="DFW61" s="153"/>
      <c r="DFX61" s="153"/>
      <c r="DFY61" s="153"/>
      <c r="DFZ61" s="153"/>
      <c r="DGA61" s="153"/>
      <c r="DGB61" s="153"/>
      <c r="DGC61" s="153"/>
      <c r="DGD61" s="153"/>
      <c r="DGE61" s="153"/>
      <c r="DGF61" s="153"/>
      <c r="DGG61" s="153"/>
      <c r="DGH61" s="153"/>
      <c r="DGI61" s="153"/>
      <c r="DGJ61" s="153"/>
      <c r="DGK61" s="153"/>
      <c r="DGL61" s="153"/>
      <c r="DGM61" s="153"/>
      <c r="DGN61" s="153"/>
      <c r="DGO61" s="153"/>
      <c r="DGP61" s="153"/>
      <c r="DGQ61" s="153"/>
      <c r="DGR61" s="153"/>
      <c r="DGS61" s="153"/>
      <c r="DGT61" s="153"/>
      <c r="DGU61" s="153"/>
      <c r="DGV61" s="153"/>
      <c r="DGW61" s="153"/>
      <c r="DGX61" s="153"/>
      <c r="DGY61" s="153"/>
      <c r="DGZ61" s="153"/>
      <c r="DHA61" s="153"/>
      <c r="DHB61" s="153"/>
      <c r="DHC61" s="153"/>
      <c r="DHD61" s="153"/>
      <c r="DHE61" s="153"/>
      <c r="DHF61" s="153"/>
      <c r="DHG61" s="153"/>
      <c r="DHH61" s="153"/>
      <c r="DHI61" s="153"/>
      <c r="DHJ61" s="153"/>
      <c r="DHK61" s="153"/>
      <c r="DHL61" s="153"/>
      <c r="DHM61" s="153"/>
      <c r="DHN61" s="153"/>
      <c r="DHO61" s="153"/>
      <c r="DHP61" s="153"/>
      <c r="DHQ61" s="153"/>
      <c r="DHR61" s="153"/>
      <c r="DHS61" s="153"/>
      <c r="DHT61" s="153"/>
      <c r="DHU61" s="153"/>
      <c r="DHV61" s="153"/>
      <c r="DHW61" s="153"/>
      <c r="DHX61" s="153"/>
      <c r="DHY61" s="153"/>
      <c r="DHZ61" s="153"/>
      <c r="DIA61" s="153"/>
      <c r="DIB61" s="153"/>
      <c r="DIC61" s="153"/>
      <c r="DID61" s="153"/>
      <c r="DIE61" s="153"/>
      <c r="DIF61" s="153"/>
      <c r="DIG61" s="153"/>
      <c r="DIH61" s="153"/>
      <c r="DII61" s="153"/>
      <c r="DIJ61" s="153"/>
      <c r="DIK61" s="153"/>
      <c r="DIL61" s="153"/>
      <c r="DIM61" s="153"/>
      <c r="DIN61" s="153"/>
      <c r="DIO61" s="153"/>
      <c r="DIP61" s="153"/>
      <c r="DIQ61" s="153"/>
      <c r="DIR61" s="153"/>
      <c r="DIS61" s="153"/>
      <c r="DIT61" s="153"/>
      <c r="DIU61" s="153"/>
      <c r="DIV61" s="153"/>
      <c r="DIW61" s="153"/>
      <c r="DIX61" s="153"/>
      <c r="DIY61" s="153"/>
      <c r="DIZ61" s="153"/>
      <c r="DJA61" s="153"/>
      <c r="DJB61" s="153"/>
      <c r="DJC61" s="153"/>
      <c r="DJD61" s="153"/>
      <c r="DJE61" s="153"/>
      <c r="DJF61" s="153"/>
      <c r="DJG61" s="153"/>
      <c r="DJH61" s="153"/>
      <c r="DJI61" s="153"/>
      <c r="DJJ61" s="153"/>
      <c r="DJK61" s="153"/>
      <c r="DJL61" s="153"/>
      <c r="DJM61" s="153"/>
      <c r="DJN61" s="153"/>
      <c r="DJO61" s="153"/>
      <c r="DJP61" s="153"/>
      <c r="DJQ61" s="153"/>
      <c r="DJR61" s="153"/>
      <c r="DJS61" s="153"/>
      <c r="DJT61" s="153"/>
      <c r="DJU61" s="153"/>
      <c r="DJV61" s="153"/>
      <c r="DJW61" s="153"/>
      <c r="DJX61" s="153"/>
      <c r="DJY61" s="153"/>
      <c r="DJZ61" s="153"/>
      <c r="DKA61" s="153"/>
      <c r="DKB61" s="153"/>
      <c r="DKC61" s="153"/>
      <c r="DKD61" s="153"/>
      <c r="DKE61" s="153"/>
      <c r="DKF61" s="153"/>
      <c r="DKG61" s="153"/>
      <c r="DKH61" s="153"/>
      <c r="DKI61" s="153"/>
      <c r="DKJ61" s="153"/>
      <c r="DKK61" s="153"/>
      <c r="DKL61" s="153"/>
      <c r="DKM61" s="153"/>
      <c r="DKN61" s="153"/>
      <c r="DKO61" s="153"/>
      <c r="DKP61" s="153"/>
      <c r="DKQ61" s="153"/>
      <c r="DKR61" s="153"/>
      <c r="DKS61" s="153"/>
      <c r="DKT61" s="153"/>
      <c r="DKU61" s="153"/>
      <c r="DKV61" s="153"/>
      <c r="DKW61" s="153"/>
      <c r="DKX61" s="153"/>
      <c r="DKY61" s="153"/>
      <c r="DKZ61" s="153"/>
      <c r="DLA61" s="153"/>
      <c r="DLB61" s="153"/>
      <c r="DLC61" s="153"/>
      <c r="DLD61" s="153"/>
      <c r="DLE61" s="153"/>
      <c r="DLF61" s="153"/>
      <c r="DLG61" s="153"/>
      <c r="DLH61" s="153"/>
      <c r="DLI61" s="153"/>
      <c r="DLJ61" s="153"/>
      <c r="DLK61" s="153"/>
      <c r="DLL61" s="153"/>
      <c r="DLM61" s="153"/>
      <c r="DLN61" s="153"/>
      <c r="DLO61" s="153"/>
      <c r="DLP61" s="153"/>
      <c r="DLQ61" s="153"/>
      <c r="DLR61" s="153"/>
      <c r="DLS61" s="153"/>
      <c r="DLT61" s="153"/>
      <c r="DLU61" s="153"/>
      <c r="DLV61" s="153"/>
      <c r="DLW61" s="153"/>
      <c r="DLX61" s="153"/>
      <c r="DLY61" s="153"/>
      <c r="DLZ61" s="153"/>
      <c r="DMA61" s="153"/>
      <c r="DMB61" s="153"/>
      <c r="DMC61" s="153"/>
      <c r="DMD61" s="153"/>
      <c r="DME61" s="153"/>
      <c r="DMF61" s="153"/>
      <c r="DMG61" s="153"/>
      <c r="DMH61" s="153"/>
      <c r="DMI61" s="153"/>
      <c r="DMJ61" s="153"/>
      <c r="DMK61" s="153"/>
      <c r="DML61" s="153"/>
      <c r="DMM61" s="153"/>
      <c r="DMN61" s="153"/>
      <c r="DMO61" s="153"/>
      <c r="DMP61" s="153"/>
      <c r="DMQ61" s="153"/>
      <c r="DMR61" s="153"/>
      <c r="DMS61" s="153"/>
      <c r="DMT61" s="153"/>
      <c r="DMU61" s="153"/>
      <c r="DMV61" s="153"/>
      <c r="DMW61" s="153"/>
      <c r="DMX61" s="153"/>
      <c r="DMY61" s="153"/>
      <c r="DMZ61" s="153"/>
      <c r="DNA61" s="153"/>
      <c r="DNB61" s="153"/>
      <c r="DNC61" s="153"/>
      <c r="DND61" s="153"/>
      <c r="DNE61" s="153"/>
      <c r="DNF61" s="153"/>
      <c r="DNG61" s="153"/>
      <c r="DNH61" s="153"/>
      <c r="DNI61" s="153"/>
      <c r="DNJ61" s="153"/>
      <c r="DNK61" s="153"/>
      <c r="DNL61" s="153"/>
      <c r="DNM61" s="153"/>
      <c r="DNN61" s="153"/>
      <c r="DNO61" s="153"/>
      <c r="DNP61" s="153"/>
      <c r="DNQ61" s="153"/>
      <c r="DNR61" s="153"/>
      <c r="DNS61" s="153"/>
      <c r="DNT61" s="153"/>
      <c r="DNU61" s="153"/>
      <c r="DNV61" s="153"/>
      <c r="DNW61" s="153"/>
      <c r="DNX61" s="153"/>
      <c r="DNY61" s="153"/>
      <c r="DNZ61" s="153"/>
      <c r="DOA61" s="153"/>
      <c r="DOB61" s="153"/>
      <c r="DOC61" s="153"/>
      <c r="DOD61" s="153"/>
      <c r="DOE61" s="153"/>
      <c r="DOF61" s="153"/>
      <c r="DOG61" s="153"/>
      <c r="DOH61" s="153"/>
      <c r="DOI61" s="153"/>
      <c r="DOJ61" s="153"/>
      <c r="DOK61" s="153"/>
      <c r="DOL61" s="153"/>
      <c r="DOM61" s="153"/>
      <c r="DON61" s="153"/>
      <c r="DOO61" s="153"/>
      <c r="DOP61" s="153"/>
      <c r="DOQ61" s="153"/>
      <c r="DOR61" s="153"/>
      <c r="DOS61" s="153"/>
      <c r="DOT61" s="153"/>
      <c r="DOU61" s="153"/>
      <c r="DOV61" s="153"/>
      <c r="DOW61" s="153"/>
      <c r="DOX61" s="153"/>
      <c r="DOY61" s="153"/>
      <c r="DOZ61" s="153"/>
      <c r="DPA61" s="153"/>
      <c r="DPB61" s="153"/>
      <c r="DPC61" s="153"/>
      <c r="DPD61" s="153"/>
      <c r="DPE61" s="153"/>
      <c r="DPF61" s="153"/>
      <c r="DPG61" s="153"/>
      <c r="DPH61" s="153"/>
      <c r="DPI61" s="153"/>
      <c r="DPJ61" s="153"/>
      <c r="DPK61" s="153"/>
      <c r="DPL61" s="153"/>
      <c r="DPM61" s="153"/>
      <c r="DPN61" s="153"/>
      <c r="DPO61" s="153"/>
      <c r="DPP61" s="153"/>
      <c r="DPQ61" s="153"/>
      <c r="DPR61" s="153"/>
      <c r="DPS61" s="153"/>
      <c r="DPT61" s="153"/>
      <c r="DPU61" s="153"/>
      <c r="DPV61" s="153"/>
      <c r="DPW61" s="153"/>
      <c r="DPX61" s="153"/>
      <c r="DPY61" s="153"/>
      <c r="DPZ61" s="153"/>
      <c r="DQA61" s="153"/>
      <c r="DQB61" s="153"/>
      <c r="DQC61" s="153"/>
      <c r="DQD61" s="153"/>
      <c r="DQE61" s="153"/>
      <c r="DQF61" s="153"/>
      <c r="DQG61" s="153"/>
      <c r="DQH61" s="153"/>
      <c r="DQI61" s="153"/>
      <c r="DQJ61" s="153"/>
      <c r="DQK61" s="153"/>
      <c r="DQL61" s="153"/>
      <c r="DQM61" s="153"/>
      <c r="DQN61" s="153"/>
      <c r="DQO61" s="153"/>
      <c r="DQP61" s="153"/>
      <c r="DQQ61" s="153"/>
      <c r="DQR61" s="153"/>
      <c r="DQS61" s="153"/>
      <c r="DQT61" s="153"/>
      <c r="DQU61" s="153"/>
      <c r="DQV61" s="153"/>
      <c r="DQW61" s="153"/>
      <c r="DQX61" s="153"/>
      <c r="DQY61" s="153"/>
      <c r="DQZ61" s="153"/>
      <c r="DRA61" s="153"/>
      <c r="DRB61" s="153"/>
      <c r="DRC61" s="153"/>
      <c r="DRD61" s="153"/>
      <c r="DRE61" s="153"/>
      <c r="DRF61" s="153"/>
      <c r="DRG61" s="153"/>
      <c r="DRH61" s="153"/>
      <c r="DRI61" s="153"/>
      <c r="DRJ61" s="153"/>
      <c r="DRK61" s="153"/>
      <c r="DRL61" s="153"/>
      <c r="DRM61" s="153"/>
      <c r="DRN61" s="153"/>
      <c r="DRO61" s="153"/>
      <c r="DRP61" s="153"/>
      <c r="DRQ61" s="153"/>
      <c r="DRR61" s="153"/>
      <c r="DRS61" s="153"/>
      <c r="DRT61" s="153"/>
      <c r="DRU61" s="153"/>
      <c r="DRV61" s="153"/>
      <c r="DRW61" s="153"/>
      <c r="DRX61" s="153"/>
      <c r="DRY61" s="153"/>
      <c r="DRZ61" s="153"/>
      <c r="DSA61" s="153"/>
      <c r="DSB61" s="153"/>
      <c r="DSC61" s="153"/>
      <c r="DSD61" s="153"/>
      <c r="DSE61" s="153"/>
      <c r="DSF61" s="153"/>
      <c r="DSG61" s="153"/>
      <c r="DSH61" s="153"/>
      <c r="DSI61" s="153"/>
      <c r="DSJ61" s="153"/>
      <c r="DSK61" s="153"/>
      <c r="DSL61" s="153"/>
      <c r="DSM61" s="153"/>
      <c r="DSN61" s="153"/>
      <c r="DSO61" s="153"/>
      <c r="DSP61" s="153"/>
      <c r="DSQ61" s="153"/>
      <c r="DSR61" s="153"/>
      <c r="DSS61" s="153"/>
      <c r="DST61" s="153"/>
      <c r="DSU61" s="153"/>
      <c r="DSV61" s="153"/>
      <c r="DSW61" s="153"/>
      <c r="DSX61" s="153"/>
      <c r="DSY61" s="153"/>
      <c r="DSZ61" s="153"/>
      <c r="DTA61" s="153"/>
      <c r="DTB61" s="153"/>
      <c r="DTC61" s="153"/>
      <c r="DTD61" s="153"/>
      <c r="DTE61" s="153"/>
      <c r="DTF61" s="153"/>
      <c r="DTG61" s="153"/>
      <c r="DTH61" s="153"/>
      <c r="DTI61" s="153"/>
      <c r="DTJ61" s="153"/>
      <c r="DTK61" s="153"/>
      <c r="DTL61" s="153"/>
      <c r="DTM61" s="153"/>
      <c r="DTN61" s="153"/>
      <c r="DTO61" s="153"/>
      <c r="DTP61" s="153"/>
      <c r="DTQ61" s="153"/>
      <c r="DTR61" s="153"/>
      <c r="DTS61" s="153"/>
      <c r="DTT61" s="153"/>
      <c r="DTU61" s="153"/>
      <c r="DTV61" s="153"/>
      <c r="DTW61" s="153"/>
      <c r="DTX61" s="153"/>
      <c r="DTY61" s="153"/>
      <c r="DTZ61" s="153"/>
      <c r="DUA61" s="153"/>
      <c r="DUB61" s="153"/>
      <c r="DUC61" s="153"/>
      <c r="DUD61" s="153"/>
      <c r="DUE61" s="153"/>
      <c r="DUF61" s="153"/>
      <c r="DUG61" s="153"/>
      <c r="DUH61" s="153"/>
      <c r="DUI61" s="153"/>
      <c r="DUJ61" s="153"/>
      <c r="DUK61" s="153"/>
      <c r="DUL61" s="153"/>
      <c r="DUM61" s="153"/>
      <c r="DUN61" s="153"/>
      <c r="DUO61" s="153"/>
      <c r="DUP61" s="153"/>
      <c r="DUQ61" s="153"/>
      <c r="DUR61" s="153"/>
      <c r="DUS61" s="153"/>
      <c r="DUT61" s="153"/>
      <c r="DUU61" s="153"/>
      <c r="DUV61" s="153"/>
      <c r="DUW61" s="153"/>
      <c r="DUX61" s="153"/>
      <c r="DUY61" s="153"/>
      <c r="DUZ61" s="153"/>
      <c r="DVA61" s="153"/>
      <c r="DVB61" s="153"/>
      <c r="DVC61" s="153"/>
      <c r="DVD61" s="153"/>
      <c r="DVE61" s="153"/>
      <c r="DVF61" s="153"/>
      <c r="DVG61" s="153"/>
      <c r="DVH61" s="153"/>
      <c r="DVI61" s="153"/>
      <c r="DVJ61" s="153"/>
      <c r="DVK61" s="153"/>
      <c r="DVL61" s="153"/>
      <c r="DVM61" s="153"/>
      <c r="DVN61" s="153"/>
      <c r="DVO61" s="153"/>
      <c r="DVP61" s="153"/>
      <c r="DVQ61" s="153"/>
      <c r="DVR61" s="153"/>
      <c r="DVS61" s="153"/>
      <c r="DVT61" s="153"/>
      <c r="DVU61" s="153"/>
      <c r="DVV61" s="153"/>
      <c r="DVW61" s="153"/>
      <c r="DVX61" s="153"/>
      <c r="DVY61" s="153"/>
      <c r="DVZ61" s="153"/>
      <c r="DWA61" s="153"/>
      <c r="DWB61" s="153"/>
      <c r="DWC61" s="153"/>
      <c r="DWD61" s="153"/>
      <c r="DWE61" s="153"/>
      <c r="DWF61" s="153"/>
      <c r="DWG61" s="153"/>
      <c r="DWH61" s="153"/>
      <c r="DWI61" s="153"/>
      <c r="DWJ61" s="153"/>
      <c r="DWK61" s="153"/>
      <c r="DWL61" s="153"/>
      <c r="DWM61" s="153"/>
      <c r="DWN61" s="153"/>
      <c r="DWO61" s="153"/>
      <c r="DWP61" s="153"/>
      <c r="DWQ61" s="153"/>
      <c r="DWR61" s="153"/>
      <c r="DWS61" s="153"/>
      <c r="DWT61" s="153"/>
      <c r="DWU61" s="153"/>
      <c r="DWV61" s="153"/>
      <c r="DWW61" s="153"/>
      <c r="DWX61" s="153"/>
      <c r="DWY61" s="153"/>
      <c r="DWZ61" s="153"/>
      <c r="DXA61" s="153"/>
      <c r="DXB61" s="153"/>
      <c r="DXC61" s="153"/>
      <c r="DXD61" s="153"/>
      <c r="DXE61" s="153"/>
      <c r="DXF61" s="153"/>
      <c r="DXG61" s="153"/>
      <c r="DXH61" s="153"/>
      <c r="DXI61" s="153"/>
      <c r="DXJ61" s="153"/>
      <c r="DXK61" s="153"/>
      <c r="DXL61" s="153"/>
      <c r="DXM61" s="153"/>
      <c r="DXN61" s="153"/>
      <c r="DXO61" s="153"/>
      <c r="DXP61" s="153"/>
      <c r="DXQ61" s="153"/>
      <c r="DXR61" s="153"/>
      <c r="DXS61" s="153"/>
      <c r="DXT61" s="153"/>
      <c r="DXU61" s="153"/>
      <c r="DXV61" s="153"/>
      <c r="DXW61" s="153"/>
      <c r="DXX61" s="153"/>
      <c r="DXY61" s="153"/>
      <c r="DXZ61" s="153"/>
      <c r="DYA61" s="153"/>
      <c r="DYB61" s="153"/>
      <c r="DYC61" s="153"/>
      <c r="DYD61" s="153"/>
      <c r="DYE61" s="153"/>
      <c r="DYF61" s="153"/>
      <c r="DYG61" s="153"/>
      <c r="DYH61" s="153"/>
      <c r="DYI61" s="153"/>
      <c r="DYJ61" s="153"/>
      <c r="DYK61" s="153"/>
      <c r="DYL61" s="153"/>
      <c r="DYM61" s="153"/>
      <c r="DYN61" s="153"/>
      <c r="DYO61" s="153"/>
      <c r="DYP61" s="153"/>
      <c r="DYQ61" s="153"/>
      <c r="DYR61" s="153"/>
      <c r="DYS61" s="153"/>
      <c r="DYT61" s="153"/>
      <c r="DYU61" s="153"/>
      <c r="DYV61" s="153"/>
      <c r="DYW61" s="153"/>
      <c r="DYX61" s="153"/>
      <c r="DYY61" s="153"/>
      <c r="DYZ61" s="153"/>
      <c r="DZA61" s="153"/>
      <c r="DZB61" s="153"/>
      <c r="DZC61" s="153"/>
      <c r="DZD61" s="153"/>
      <c r="DZE61" s="153"/>
      <c r="DZF61" s="153"/>
      <c r="DZG61" s="153"/>
      <c r="DZH61" s="153"/>
      <c r="DZI61" s="153"/>
      <c r="DZJ61" s="153"/>
      <c r="DZK61" s="153"/>
      <c r="DZL61" s="153"/>
      <c r="DZM61" s="153"/>
      <c r="DZN61" s="153"/>
      <c r="DZO61" s="153"/>
      <c r="DZP61" s="153"/>
      <c r="DZQ61" s="153"/>
      <c r="DZR61" s="153"/>
      <c r="DZS61" s="153"/>
      <c r="DZT61" s="153"/>
      <c r="DZU61" s="153"/>
      <c r="DZV61" s="153"/>
      <c r="DZW61" s="153"/>
      <c r="DZX61" s="153"/>
      <c r="DZY61" s="153"/>
      <c r="DZZ61" s="153"/>
      <c r="EAA61" s="153"/>
      <c r="EAB61" s="153"/>
      <c r="EAC61" s="153"/>
      <c r="EAD61" s="153"/>
      <c r="EAE61" s="153"/>
      <c r="EAF61" s="153"/>
      <c r="EAG61" s="153"/>
      <c r="EAH61" s="153"/>
      <c r="EAI61" s="153"/>
      <c r="EAJ61" s="153"/>
      <c r="EAK61" s="153"/>
      <c r="EAL61" s="153"/>
      <c r="EAM61" s="153"/>
      <c r="EAN61" s="153"/>
      <c r="EAO61" s="153"/>
      <c r="EAP61" s="153"/>
      <c r="EAQ61" s="153"/>
      <c r="EAR61" s="153"/>
      <c r="EAS61" s="153"/>
      <c r="EAT61" s="153"/>
      <c r="EAU61" s="153"/>
      <c r="EAV61" s="153"/>
      <c r="EAW61" s="153"/>
      <c r="EAX61" s="153"/>
      <c r="EAY61" s="153"/>
      <c r="EAZ61" s="153"/>
      <c r="EBA61" s="153"/>
      <c r="EBB61" s="153"/>
      <c r="EBC61" s="153"/>
      <c r="EBD61" s="153"/>
      <c r="EBE61" s="153"/>
      <c r="EBF61" s="153"/>
      <c r="EBG61" s="153"/>
      <c r="EBH61" s="153"/>
      <c r="EBI61" s="153"/>
      <c r="EBJ61" s="153"/>
      <c r="EBK61" s="153"/>
      <c r="EBL61" s="153"/>
      <c r="EBM61" s="153"/>
      <c r="EBN61" s="153"/>
      <c r="EBO61" s="153"/>
      <c r="EBP61" s="153"/>
      <c r="EBQ61" s="153"/>
      <c r="EBR61" s="153"/>
      <c r="EBS61" s="153"/>
      <c r="EBT61" s="153"/>
      <c r="EBU61" s="153"/>
      <c r="EBV61" s="153"/>
      <c r="EBW61" s="153"/>
      <c r="EBX61" s="153"/>
      <c r="EBY61" s="153"/>
      <c r="EBZ61" s="153"/>
      <c r="ECA61" s="153"/>
      <c r="ECB61" s="153"/>
      <c r="ECC61" s="153"/>
      <c r="ECD61" s="153"/>
      <c r="ECE61" s="153"/>
      <c r="ECF61" s="153"/>
      <c r="ECG61" s="153"/>
      <c r="ECH61" s="153"/>
      <c r="ECI61" s="153"/>
      <c r="ECJ61" s="153"/>
      <c r="ECK61" s="153"/>
      <c r="ECL61" s="153"/>
      <c r="ECM61" s="153"/>
      <c r="ECN61" s="153"/>
      <c r="ECO61" s="153"/>
      <c r="ECP61" s="153"/>
      <c r="ECQ61" s="153"/>
      <c r="ECR61" s="153"/>
      <c r="ECS61" s="153"/>
      <c r="ECT61" s="153"/>
      <c r="ECU61" s="153"/>
      <c r="ECV61" s="153"/>
      <c r="ECW61" s="153"/>
      <c r="ECX61" s="153"/>
      <c r="ECY61" s="153"/>
      <c r="ECZ61" s="153"/>
      <c r="EDA61" s="153"/>
      <c r="EDB61" s="153"/>
      <c r="EDC61" s="153"/>
      <c r="EDD61" s="153"/>
      <c r="EDE61" s="153"/>
      <c r="EDF61" s="153"/>
      <c r="EDG61" s="153"/>
      <c r="EDH61" s="153"/>
      <c r="EDI61" s="153"/>
      <c r="EDJ61" s="153"/>
      <c r="EDK61" s="153"/>
      <c r="EDL61" s="153"/>
      <c r="EDM61" s="153"/>
      <c r="EDN61" s="153"/>
      <c r="EDO61" s="153"/>
      <c r="EDP61" s="153"/>
      <c r="EDQ61" s="153"/>
      <c r="EDR61" s="153"/>
      <c r="EDS61" s="153"/>
      <c r="EDT61" s="153"/>
      <c r="EDU61" s="153"/>
      <c r="EDV61" s="153"/>
      <c r="EDW61" s="153"/>
      <c r="EDX61" s="153"/>
      <c r="EDY61" s="153"/>
      <c r="EDZ61" s="153"/>
      <c r="EEA61" s="153"/>
      <c r="EEB61" s="153"/>
      <c r="EEC61" s="153"/>
      <c r="EED61" s="153"/>
      <c r="EEE61" s="153"/>
      <c r="EEF61" s="153"/>
      <c r="EEG61" s="153"/>
      <c r="EEH61" s="153"/>
      <c r="EEI61" s="153"/>
      <c r="EEJ61" s="153"/>
      <c r="EEK61" s="153"/>
      <c r="EEL61" s="153"/>
      <c r="EEM61" s="153"/>
      <c r="EEN61" s="153"/>
      <c r="EEO61" s="153"/>
      <c r="EEP61" s="153"/>
      <c r="EEQ61" s="153"/>
      <c r="EER61" s="153"/>
      <c r="EES61" s="153"/>
      <c r="EET61" s="153"/>
      <c r="EEU61" s="153"/>
      <c r="EEV61" s="153"/>
      <c r="EEW61" s="153"/>
      <c r="EEX61" s="153"/>
      <c r="EEY61" s="153"/>
      <c r="EEZ61" s="153"/>
      <c r="EFA61" s="153"/>
      <c r="EFB61" s="153"/>
      <c r="EFC61" s="153"/>
      <c r="EFD61" s="153"/>
      <c r="EFE61" s="153"/>
      <c r="EFF61" s="153"/>
      <c r="EFG61" s="153"/>
      <c r="EFH61" s="153"/>
      <c r="EFI61" s="153"/>
      <c r="EFJ61" s="153"/>
      <c r="EFK61" s="153"/>
      <c r="EFL61" s="153"/>
      <c r="EFM61" s="153"/>
      <c r="EFN61" s="153"/>
      <c r="EFO61" s="153"/>
      <c r="EFP61" s="153"/>
      <c r="EFQ61" s="153"/>
      <c r="EFR61" s="153"/>
      <c r="EFS61" s="153"/>
      <c r="EFT61" s="153"/>
      <c r="EFU61" s="153"/>
      <c r="EFV61" s="153"/>
      <c r="EFW61" s="153"/>
      <c r="EFX61" s="153"/>
      <c r="EFY61" s="153"/>
      <c r="EFZ61" s="153"/>
      <c r="EGA61" s="153"/>
      <c r="EGB61" s="153"/>
      <c r="EGC61" s="153"/>
      <c r="EGD61" s="153"/>
      <c r="EGE61" s="153"/>
      <c r="EGF61" s="153"/>
      <c r="EGG61" s="153"/>
      <c r="EGH61" s="153"/>
      <c r="EGI61" s="153"/>
      <c r="EGJ61" s="153"/>
      <c r="EGK61" s="153"/>
      <c r="EGL61" s="153"/>
      <c r="EGM61" s="153"/>
      <c r="EGN61" s="153"/>
      <c r="EGO61" s="153"/>
      <c r="EGP61" s="153"/>
      <c r="EGQ61" s="153"/>
      <c r="EGR61" s="153"/>
      <c r="EGS61" s="153"/>
      <c r="EGT61" s="153"/>
      <c r="EGU61" s="153"/>
      <c r="EGV61" s="153"/>
      <c r="EGW61" s="153"/>
      <c r="EGX61" s="153"/>
      <c r="EGY61" s="153"/>
      <c r="EGZ61" s="153"/>
      <c r="EHA61" s="153"/>
      <c r="EHB61" s="153"/>
      <c r="EHC61" s="153"/>
      <c r="EHD61" s="153"/>
      <c r="EHE61" s="153"/>
      <c r="EHF61" s="153"/>
      <c r="EHG61" s="153"/>
      <c r="EHH61" s="153"/>
      <c r="EHI61" s="153"/>
      <c r="EHJ61" s="153"/>
      <c r="EHK61" s="153"/>
      <c r="EHL61" s="153"/>
      <c r="EHM61" s="153"/>
      <c r="EHN61" s="153"/>
      <c r="EHO61" s="153"/>
      <c r="EHP61" s="153"/>
      <c r="EHQ61" s="153"/>
      <c r="EHR61" s="153"/>
      <c r="EHS61" s="153"/>
      <c r="EHT61" s="153"/>
      <c r="EHU61" s="153"/>
      <c r="EHV61" s="153"/>
      <c r="EHW61" s="153"/>
      <c r="EHX61" s="153"/>
      <c r="EHY61" s="153"/>
      <c r="EHZ61" s="153"/>
      <c r="EIA61" s="153"/>
      <c r="EIB61" s="153"/>
      <c r="EIC61" s="153"/>
      <c r="EID61" s="153"/>
      <c r="EIE61" s="153"/>
      <c r="EIF61" s="153"/>
      <c r="EIG61" s="153"/>
      <c r="EIH61" s="153"/>
      <c r="EII61" s="153"/>
      <c r="EIJ61" s="153"/>
      <c r="EIK61" s="153"/>
      <c r="EIL61" s="153"/>
      <c r="EIM61" s="153"/>
      <c r="EIN61" s="153"/>
      <c r="EIO61" s="153"/>
      <c r="EIP61" s="153"/>
      <c r="EIQ61" s="153"/>
      <c r="EIR61" s="153"/>
      <c r="EIS61" s="153"/>
      <c r="EIT61" s="153"/>
      <c r="EIU61" s="153"/>
      <c r="EIV61" s="153"/>
      <c r="EIW61" s="153"/>
      <c r="EIX61" s="153"/>
      <c r="EIY61" s="153"/>
      <c r="EIZ61" s="153"/>
      <c r="EJA61" s="153"/>
      <c r="EJB61" s="153"/>
      <c r="EJC61" s="153"/>
      <c r="EJD61" s="153"/>
      <c r="EJE61" s="153"/>
      <c r="EJF61" s="153"/>
      <c r="EJG61" s="153"/>
      <c r="EJH61" s="153"/>
      <c r="EJI61" s="153"/>
      <c r="EJJ61" s="153"/>
      <c r="EJK61" s="153"/>
      <c r="EJL61" s="153"/>
      <c r="EJM61" s="153"/>
      <c r="EJN61" s="153"/>
      <c r="EJO61" s="153"/>
      <c r="EJP61" s="153"/>
      <c r="EJQ61" s="153"/>
      <c r="EJR61" s="153"/>
      <c r="EJS61" s="153"/>
      <c r="EJT61" s="153"/>
      <c r="EJU61" s="153"/>
      <c r="EJV61" s="153"/>
      <c r="EJW61" s="153"/>
      <c r="EJX61" s="153"/>
      <c r="EJY61" s="153"/>
      <c r="EJZ61" s="153"/>
      <c r="EKA61" s="153"/>
      <c r="EKB61" s="153"/>
      <c r="EKC61" s="153"/>
      <c r="EKD61" s="153"/>
      <c r="EKE61" s="153"/>
      <c r="EKF61" s="153"/>
      <c r="EKG61" s="153"/>
      <c r="EKH61" s="153"/>
      <c r="EKI61" s="153"/>
      <c r="EKJ61" s="153"/>
      <c r="EKK61" s="153"/>
      <c r="EKL61" s="153"/>
      <c r="EKM61" s="153"/>
      <c r="EKN61" s="153"/>
      <c r="EKO61" s="153"/>
      <c r="EKP61" s="153"/>
      <c r="EKQ61" s="153"/>
      <c r="EKR61" s="153"/>
      <c r="EKS61" s="153"/>
      <c r="EKT61" s="153"/>
      <c r="EKU61" s="153"/>
      <c r="EKV61" s="153"/>
      <c r="EKW61" s="153"/>
      <c r="EKX61" s="153"/>
      <c r="EKY61" s="153"/>
      <c r="EKZ61" s="153"/>
      <c r="ELA61" s="153"/>
      <c r="ELB61" s="153"/>
      <c r="ELC61" s="153"/>
      <c r="ELD61" s="153"/>
      <c r="ELE61" s="153"/>
      <c r="ELF61" s="153"/>
      <c r="ELG61" s="153"/>
      <c r="ELH61" s="153"/>
      <c r="ELI61" s="153"/>
      <c r="ELJ61" s="153"/>
      <c r="ELK61" s="153"/>
      <c r="ELL61" s="153"/>
      <c r="ELM61" s="153"/>
      <c r="ELN61" s="153"/>
      <c r="ELO61" s="153"/>
      <c r="ELP61" s="153"/>
      <c r="ELQ61" s="153"/>
      <c r="ELR61" s="153"/>
      <c r="ELS61" s="153"/>
      <c r="ELT61" s="153"/>
      <c r="ELU61" s="153"/>
      <c r="ELV61" s="153"/>
      <c r="ELW61" s="153"/>
      <c r="ELX61" s="153"/>
      <c r="ELY61" s="153"/>
      <c r="ELZ61" s="153"/>
      <c r="EMA61" s="153"/>
      <c r="EMB61" s="153"/>
      <c r="EMC61" s="153"/>
      <c r="EMD61" s="153"/>
      <c r="EME61" s="153"/>
      <c r="EMF61" s="153"/>
      <c r="EMG61" s="153"/>
      <c r="EMH61" s="153"/>
      <c r="EMI61" s="153"/>
      <c r="EMJ61" s="153"/>
      <c r="EMK61" s="153"/>
      <c r="EML61" s="153"/>
      <c r="EMM61" s="153"/>
      <c r="EMN61" s="153"/>
      <c r="EMO61" s="153"/>
      <c r="EMP61" s="153"/>
      <c r="EMQ61" s="153"/>
      <c r="EMR61" s="153"/>
      <c r="EMS61" s="153"/>
      <c r="EMT61" s="153"/>
      <c r="EMU61" s="153"/>
      <c r="EMV61" s="153"/>
      <c r="EMW61" s="153"/>
      <c r="EMX61" s="153"/>
      <c r="EMY61" s="153"/>
      <c r="EMZ61" s="153"/>
      <c r="ENA61" s="153"/>
      <c r="ENB61" s="153"/>
      <c r="ENC61" s="153"/>
      <c r="END61" s="153"/>
      <c r="ENE61" s="153"/>
      <c r="ENF61" s="153"/>
      <c r="ENG61" s="153"/>
      <c r="ENH61" s="153"/>
      <c r="ENI61" s="153"/>
      <c r="ENJ61" s="153"/>
      <c r="ENK61" s="153"/>
      <c r="ENL61" s="153"/>
      <c r="ENM61" s="153"/>
      <c r="ENN61" s="153"/>
      <c r="ENO61" s="153"/>
      <c r="ENP61" s="153"/>
      <c r="ENQ61" s="153"/>
      <c r="ENR61" s="153"/>
      <c r="ENS61" s="153"/>
      <c r="ENT61" s="153"/>
      <c r="ENU61" s="153"/>
      <c r="ENV61" s="153"/>
      <c r="ENW61" s="153"/>
      <c r="ENX61" s="153"/>
      <c r="ENY61" s="153"/>
      <c r="ENZ61" s="153"/>
      <c r="EOA61" s="153"/>
      <c r="EOB61" s="153"/>
      <c r="EOC61" s="153"/>
      <c r="EOD61" s="153"/>
      <c r="EOE61" s="153"/>
      <c r="EOF61" s="153"/>
      <c r="EOG61" s="153"/>
      <c r="EOH61" s="153"/>
      <c r="EOI61" s="153"/>
      <c r="EOJ61" s="153"/>
      <c r="EOK61" s="153"/>
      <c r="EOL61" s="153"/>
      <c r="EOM61" s="153"/>
      <c r="EON61" s="153"/>
      <c r="EOO61" s="153"/>
      <c r="EOP61" s="153"/>
      <c r="EOQ61" s="153"/>
      <c r="EOR61" s="153"/>
      <c r="EOS61" s="153"/>
      <c r="EOT61" s="153"/>
      <c r="EOU61" s="153"/>
      <c r="EOV61" s="153"/>
      <c r="EOW61" s="153"/>
      <c r="EOX61" s="153"/>
      <c r="EOY61" s="153"/>
      <c r="EOZ61" s="153"/>
      <c r="EPA61" s="153"/>
      <c r="EPB61" s="153"/>
      <c r="EPC61" s="153"/>
      <c r="EPD61" s="153"/>
      <c r="EPE61" s="153"/>
      <c r="EPF61" s="153"/>
      <c r="EPG61" s="153"/>
      <c r="EPH61" s="153"/>
      <c r="EPI61" s="153"/>
      <c r="EPJ61" s="153"/>
      <c r="EPK61" s="153"/>
      <c r="EPL61" s="153"/>
      <c r="EPM61" s="153"/>
      <c r="EPN61" s="153"/>
      <c r="EPO61" s="153"/>
      <c r="EPP61" s="153"/>
      <c r="EPQ61" s="153"/>
      <c r="EPR61" s="153"/>
      <c r="EPS61" s="153"/>
      <c r="EPT61" s="153"/>
      <c r="EPU61" s="153"/>
      <c r="EPV61" s="153"/>
      <c r="EPW61" s="153"/>
      <c r="EPX61" s="153"/>
      <c r="EPY61" s="153"/>
      <c r="EPZ61" s="153"/>
      <c r="EQA61" s="153"/>
      <c r="EQB61" s="153"/>
      <c r="EQC61" s="153"/>
      <c r="EQD61" s="153"/>
      <c r="EQE61" s="153"/>
      <c r="EQF61" s="153"/>
      <c r="EQG61" s="153"/>
      <c r="EQH61" s="153"/>
      <c r="EQI61" s="153"/>
      <c r="EQJ61" s="153"/>
      <c r="EQK61" s="153"/>
      <c r="EQL61" s="153"/>
      <c r="EQM61" s="153"/>
      <c r="EQN61" s="153"/>
      <c r="EQO61" s="153"/>
      <c r="EQP61" s="153"/>
      <c r="EQQ61" s="153"/>
      <c r="EQR61" s="153"/>
      <c r="EQS61" s="153"/>
      <c r="EQT61" s="153"/>
      <c r="EQU61" s="153"/>
      <c r="EQV61" s="153"/>
      <c r="EQW61" s="153"/>
      <c r="EQX61" s="153"/>
      <c r="EQY61" s="153"/>
      <c r="EQZ61" s="153"/>
      <c r="ERA61" s="153"/>
      <c r="ERB61" s="153"/>
      <c r="ERC61" s="153"/>
      <c r="ERD61" s="153"/>
      <c r="ERE61" s="153"/>
      <c r="ERF61" s="153"/>
      <c r="ERG61" s="153"/>
      <c r="ERH61" s="153"/>
      <c r="ERI61" s="153"/>
      <c r="ERJ61" s="153"/>
      <c r="ERK61" s="153"/>
      <c r="ERL61" s="153"/>
      <c r="ERM61" s="153"/>
      <c r="ERN61" s="153"/>
      <c r="ERO61" s="153"/>
      <c r="ERP61" s="153"/>
      <c r="ERQ61" s="153"/>
      <c r="ERR61" s="153"/>
      <c r="ERS61" s="153"/>
      <c r="ERT61" s="153"/>
      <c r="ERU61" s="153"/>
      <c r="ERV61" s="153"/>
      <c r="ERW61" s="153"/>
      <c r="ERX61" s="153"/>
      <c r="ERY61" s="153"/>
      <c r="ERZ61" s="153"/>
      <c r="ESA61" s="153"/>
      <c r="ESB61" s="153"/>
      <c r="ESC61" s="153"/>
      <c r="ESD61" s="153"/>
      <c r="ESE61" s="153"/>
      <c r="ESF61" s="153"/>
      <c r="ESG61" s="153"/>
      <c r="ESH61" s="153"/>
      <c r="ESI61" s="153"/>
      <c r="ESJ61" s="153"/>
      <c r="ESK61" s="153"/>
      <c r="ESL61" s="153"/>
      <c r="ESM61" s="153"/>
      <c r="ESN61" s="153"/>
      <c r="ESO61" s="153"/>
      <c r="ESP61" s="153"/>
      <c r="ESQ61" s="153"/>
      <c r="ESR61" s="153"/>
      <c r="ESS61" s="153"/>
      <c r="EST61" s="153"/>
      <c r="ESU61" s="153"/>
      <c r="ESV61" s="153"/>
      <c r="ESW61" s="153"/>
      <c r="ESX61" s="153"/>
      <c r="ESY61" s="153"/>
      <c r="ESZ61" s="153"/>
      <c r="ETA61" s="153"/>
      <c r="ETB61" s="153"/>
      <c r="ETC61" s="153"/>
      <c r="ETD61" s="153"/>
      <c r="ETE61" s="153"/>
      <c r="ETF61" s="153"/>
      <c r="ETG61" s="153"/>
      <c r="ETH61" s="153"/>
      <c r="ETI61" s="153"/>
      <c r="ETJ61" s="153"/>
      <c r="ETK61" s="153"/>
      <c r="ETL61" s="153"/>
      <c r="ETM61" s="153"/>
      <c r="ETN61" s="153"/>
      <c r="ETO61" s="153"/>
      <c r="ETP61" s="153"/>
      <c r="ETQ61" s="153"/>
      <c r="ETR61" s="153"/>
      <c r="ETS61" s="153"/>
      <c r="ETT61" s="153"/>
      <c r="ETU61" s="153"/>
      <c r="ETV61" s="153"/>
      <c r="ETW61" s="153"/>
      <c r="ETX61" s="153"/>
      <c r="ETY61" s="153"/>
      <c r="ETZ61" s="153"/>
      <c r="EUA61" s="153"/>
      <c r="EUB61" s="153"/>
      <c r="EUC61" s="153"/>
      <c r="EUD61" s="153"/>
      <c r="EUE61" s="153"/>
      <c r="EUF61" s="153"/>
      <c r="EUG61" s="153"/>
      <c r="EUH61" s="153"/>
      <c r="EUI61" s="153"/>
      <c r="EUJ61" s="153"/>
      <c r="EUK61" s="153"/>
      <c r="EUL61" s="153"/>
      <c r="EUM61" s="153"/>
      <c r="EUN61" s="153"/>
      <c r="EUO61" s="153"/>
      <c r="EUP61" s="153"/>
      <c r="EUQ61" s="153"/>
      <c r="EUR61" s="153"/>
      <c r="EUS61" s="153"/>
      <c r="EUT61" s="153"/>
      <c r="EUU61" s="153"/>
      <c r="EUV61" s="153"/>
      <c r="EUW61" s="153"/>
      <c r="EUX61" s="153"/>
      <c r="EUY61" s="153"/>
      <c r="EUZ61" s="153"/>
      <c r="EVA61" s="153"/>
      <c r="EVB61" s="153"/>
      <c r="EVC61" s="153"/>
      <c r="EVD61" s="153"/>
      <c r="EVE61" s="153"/>
      <c r="EVF61" s="153"/>
      <c r="EVG61" s="153"/>
      <c r="EVH61" s="153"/>
      <c r="EVI61" s="153"/>
      <c r="EVJ61" s="153"/>
      <c r="EVK61" s="153"/>
      <c r="EVL61" s="153"/>
      <c r="EVM61" s="153"/>
      <c r="EVN61" s="153"/>
      <c r="EVO61" s="153"/>
      <c r="EVP61" s="153"/>
      <c r="EVQ61" s="153"/>
      <c r="EVR61" s="153"/>
      <c r="EVS61" s="153"/>
      <c r="EVT61" s="153"/>
      <c r="EVU61" s="153"/>
      <c r="EVV61" s="153"/>
      <c r="EVW61" s="153"/>
      <c r="EVX61" s="153"/>
      <c r="EVY61" s="153"/>
      <c r="EVZ61" s="153"/>
      <c r="EWA61" s="153"/>
      <c r="EWB61" s="153"/>
      <c r="EWC61" s="153"/>
      <c r="EWD61" s="153"/>
      <c r="EWE61" s="153"/>
      <c r="EWF61" s="153"/>
      <c r="EWG61" s="153"/>
      <c r="EWH61" s="153"/>
      <c r="EWI61" s="153"/>
      <c r="EWJ61" s="153"/>
      <c r="EWK61" s="153"/>
      <c r="EWL61" s="153"/>
      <c r="EWM61" s="153"/>
      <c r="EWN61" s="153"/>
      <c r="EWO61" s="153"/>
      <c r="EWP61" s="153"/>
      <c r="EWQ61" s="153"/>
      <c r="EWR61" s="153"/>
      <c r="EWS61" s="153"/>
      <c r="EWT61" s="153"/>
      <c r="EWU61" s="153"/>
      <c r="EWV61" s="153"/>
      <c r="EWW61" s="153"/>
      <c r="EWX61" s="153"/>
      <c r="EWY61" s="153"/>
      <c r="EWZ61" s="153"/>
      <c r="EXA61" s="153"/>
      <c r="EXB61" s="153"/>
      <c r="EXC61" s="153"/>
      <c r="EXD61" s="153"/>
      <c r="EXE61" s="153"/>
      <c r="EXF61" s="153"/>
      <c r="EXG61" s="153"/>
      <c r="EXH61" s="153"/>
      <c r="EXI61" s="153"/>
      <c r="EXJ61" s="153"/>
      <c r="EXK61" s="153"/>
      <c r="EXL61" s="153"/>
      <c r="EXM61" s="153"/>
      <c r="EXN61" s="153"/>
      <c r="EXO61" s="153"/>
      <c r="EXP61" s="153"/>
      <c r="EXQ61" s="153"/>
      <c r="EXR61" s="153"/>
      <c r="EXS61" s="153"/>
      <c r="EXT61" s="153"/>
      <c r="EXU61" s="153"/>
      <c r="EXV61" s="153"/>
      <c r="EXW61" s="153"/>
      <c r="EXX61" s="153"/>
      <c r="EXY61" s="153"/>
      <c r="EXZ61" s="153"/>
      <c r="EYA61" s="153"/>
      <c r="EYB61" s="153"/>
      <c r="EYC61" s="153"/>
      <c r="EYD61" s="153"/>
      <c r="EYE61" s="153"/>
      <c r="EYF61" s="153"/>
      <c r="EYG61" s="153"/>
      <c r="EYH61" s="153"/>
      <c r="EYI61" s="153"/>
      <c r="EYJ61" s="153"/>
      <c r="EYK61" s="153"/>
      <c r="EYL61" s="153"/>
      <c r="EYM61" s="153"/>
      <c r="EYN61" s="153"/>
      <c r="EYO61" s="153"/>
      <c r="EYP61" s="153"/>
      <c r="EYQ61" s="153"/>
      <c r="EYR61" s="153"/>
      <c r="EYS61" s="153"/>
      <c r="EYT61" s="153"/>
      <c r="EYU61" s="153"/>
      <c r="EYV61" s="153"/>
      <c r="EYW61" s="153"/>
      <c r="EYX61" s="153"/>
      <c r="EYY61" s="153"/>
      <c r="EYZ61" s="153"/>
      <c r="EZA61" s="153"/>
      <c r="EZB61" s="153"/>
      <c r="EZC61" s="153"/>
      <c r="EZD61" s="153"/>
      <c r="EZE61" s="153"/>
      <c r="EZF61" s="153"/>
      <c r="EZG61" s="153"/>
      <c r="EZH61" s="153"/>
      <c r="EZI61" s="153"/>
      <c r="EZJ61" s="153"/>
      <c r="EZK61" s="153"/>
      <c r="EZL61" s="153"/>
      <c r="EZM61" s="153"/>
      <c r="EZN61" s="153"/>
      <c r="EZO61" s="153"/>
      <c r="EZP61" s="153"/>
      <c r="EZQ61" s="153"/>
      <c r="EZR61" s="153"/>
      <c r="EZS61" s="153"/>
      <c r="EZT61" s="153"/>
      <c r="EZU61" s="153"/>
      <c r="EZV61" s="153"/>
      <c r="EZW61" s="153"/>
      <c r="EZX61" s="153"/>
      <c r="EZY61" s="153"/>
      <c r="EZZ61" s="153"/>
      <c r="FAA61" s="153"/>
      <c r="FAB61" s="153"/>
      <c r="FAC61" s="153"/>
      <c r="FAD61" s="153"/>
      <c r="FAE61" s="153"/>
      <c r="FAF61" s="153"/>
      <c r="FAG61" s="153"/>
      <c r="FAH61" s="153"/>
      <c r="FAI61" s="153"/>
      <c r="FAJ61" s="153"/>
      <c r="FAK61" s="153"/>
      <c r="FAL61" s="153"/>
      <c r="FAM61" s="153"/>
      <c r="FAN61" s="153"/>
      <c r="FAO61" s="153"/>
      <c r="FAP61" s="153"/>
      <c r="FAQ61" s="153"/>
      <c r="FAR61" s="153"/>
      <c r="FAS61" s="153"/>
      <c r="FAT61" s="153"/>
      <c r="FAU61" s="153"/>
      <c r="FAV61" s="153"/>
      <c r="FAW61" s="153"/>
      <c r="FAX61" s="153"/>
      <c r="FAY61" s="153"/>
      <c r="FAZ61" s="153"/>
      <c r="FBA61" s="153"/>
      <c r="FBB61" s="153"/>
      <c r="FBC61" s="153"/>
      <c r="FBD61" s="153"/>
      <c r="FBE61" s="153"/>
      <c r="FBF61" s="153"/>
      <c r="FBG61" s="153"/>
      <c r="FBH61" s="153"/>
      <c r="FBI61" s="153"/>
      <c r="FBJ61" s="153"/>
      <c r="FBK61" s="153"/>
      <c r="FBL61" s="153"/>
      <c r="FBM61" s="153"/>
      <c r="FBN61" s="153"/>
      <c r="FBO61" s="153"/>
      <c r="FBP61" s="153"/>
      <c r="FBQ61" s="153"/>
      <c r="FBR61" s="153"/>
      <c r="FBS61" s="153"/>
      <c r="FBT61" s="153"/>
      <c r="FBU61" s="153"/>
      <c r="FBV61" s="153"/>
      <c r="FBW61" s="153"/>
      <c r="FBX61" s="153"/>
      <c r="FBY61" s="153"/>
      <c r="FBZ61" s="153"/>
      <c r="FCA61" s="153"/>
      <c r="FCB61" s="153"/>
      <c r="FCC61" s="153"/>
      <c r="FCD61" s="153"/>
      <c r="FCE61" s="153"/>
      <c r="FCF61" s="153"/>
      <c r="FCG61" s="153"/>
      <c r="FCH61" s="153"/>
      <c r="FCI61" s="153"/>
      <c r="FCJ61" s="153"/>
      <c r="FCK61" s="153"/>
      <c r="FCL61" s="153"/>
      <c r="FCM61" s="153"/>
      <c r="FCN61" s="153"/>
      <c r="FCO61" s="153"/>
      <c r="FCP61" s="153"/>
      <c r="FCQ61" s="153"/>
      <c r="FCR61" s="153"/>
      <c r="FCS61" s="153"/>
      <c r="FCT61" s="153"/>
      <c r="FCU61" s="153"/>
      <c r="FCV61" s="153"/>
      <c r="FCW61" s="153"/>
      <c r="FCX61" s="153"/>
      <c r="FCY61" s="153"/>
      <c r="FCZ61" s="153"/>
      <c r="FDA61" s="153"/>
      <c r="FDB61" s="153"/>
      <c r="FDC61" s="153"/>
      <c r="FDD61" s="153"/>
      <c r="FDE61" s="153"/>
      <c r="FDF61" s="153"/>
      <c r="FDG61" s="153"/>
      <c r="FDH61" s="153"/>
      <c r="FDI61" s="153"/>
      <c r="FDJ61" s="153"/>
      <c r="FDK61" s="153"/>
      <c r="FDL61" s="153"/>
      <c r="FDM61" s="153"/>
      <c r="FDN61" s="153"/>
      <c r="FDO61" s="153"/>
      <c r="FDP61" s="153"/>
      <c r="FDQ61" s="153"/>
      <c r="FDR61" s="153"/>
      <c r="FDS61" s="153"/>
      <c r="FDT61" s="153"/>
      <c r="FDU61" s="153"/>
      <c r="FDV61" s="153"/>
      <c r="FDW61" s="153"/>
      <c r="FDX61" s="153"/>
      <c r="FDY61" s="153"/>
      <c r="FDZ61" s="153"/>
      <c r="FEA61" s="153"/>
      <c r="FEB61" s="153"/>
      <c r="FEC61" s="153"/>
      <c r="FED61" s="153"/>
      <c r="FEE61" s="153"/>
      <c r="FEF61" s="153"/>
      <c r="FEG61" s="153"/>
      <c r="FEH61" s="153"/>
      <c r="FEI61" s="153"/>
      <c r="FEJ61" s="153"/>
      <c r="FEK61" s="153"/>
      <c r="FEL61" s="153"/>
      <c r="FEM61" s="153"/>
      <c r="FEN61" s="153"/>
      <c r="FEO61" s="153"/>
      <c r="FEP61" s="153"/>
      <c r="FEQ61" s="153"/>
      <c r="FER61" s="153"/>
      <c r="FES61" s="153"/>
      <c r="FET61" s="153"/>
      <c r="FEU61" s="153"/>
      <c r="FEV61" s="153"/>
      <c r="FEW61" s="153"/>
      <c r="FEX61" s="153"/>
      <c r="FEY61" s="153"/>
      <c r="FEZ61" s="153"/>
      <c r="FFA61" s="153"/>
      <c r="FFB61" s="153"/>
      <c r="FFC61" s="153"/>
      <c r="FFD61" s="153"/>
      <c r="FFE61" s="153"/>
      <c r="FFF61" s="153"/>
      <c r="FFG61" s="153"/>
      <c r="FFH61" s="153"/>
      <c r="FFI61" s="153"/>
      <c r="FFJ61" s="153"/>
      <c r="FFK61" s="153"/>
      <c r="FFL61" s="153"/>
      <c r="FFM61" s="153"/>
      <c r="FFN61" s="153"/>
      <c r="FFO61" s="153"/>
      <c r="FFP61" s="153"/>
      <c r="FFQ61" s="153"/>
      <c r="FFR61" s="153"/>
      <c r="FFS61" s="153"/>
      <c r="FFT61" s="153"/>
      <c r="FFU61" s="153"/>
      <c r="FFV61" s="153"/>
      <c r="FFW61" s="153"/>
      <c r="FFX61" s="153"/>
      <c r="FFY61" s="153"/>
      <c r="FFZ61" s="153"/>
      <c r="FGA61" s="153"/>
      <c r="FGB61" s="153"/>
      <c r="FGC61" s="153"/>
      <c r="FGD61" s="153"/>
      <c r="FGE61" s="153"/>
      <c r="FGF61" s="153"/>
      <c r="FGG61" s="153"/>
      <c r="FGH61" s="153"/>
      <c r="FGI61" s="153"/>
      <c r="FGJ61" s="153"/>
      <c r="FGK61" s="153"/>
      <c r="FGL61" s="153"/>
      <c r="FGM61" s="153"/>
      <c r="FGN61" s="153"/>
      <c r="FGO61" s="153"/>
      <c r="FGP61" s="153"/>
      <c r="FGQ61" s="153"/>
      <c r="FGR61" s="153"/>
      <c r="FGS61" s="153"/>
      <c r="FGT61" s="153"/>
      <c r="FGU61" s="153"/>
      <c r="FGV61" s="153"/>
      <c r="FGW61" s="153"/>
      <c r="FGX61" s="153"/>
      <c r="FGY61" s="153"/>
      <c r="FGZ61" s="153"/>
      <c r="FHA61" s="153"/>
      <c r="FHB61" s="153"/>
      <c r="FHC61" s="153"/>
      <c r="FHD61" s="153"/>
      <c r="FHE61" s="153"/>
      <c r="FHF61" s="153"/>
      <c r="FHG61" s="153"/>
      <c r="FHH61" s="153"/>
      <c r="FHI61" s="153"/>
      <c r="FHJ61" s="153"/>
      <c r="FHK61" s="153"/>
      <c r="FHL61" s="153"/>
      <c r="FHM61" s="153"/>
      <c r="FHN61" s="153"/>
      <c r="FHO61" s="153"/>
      <c r="FHP61" s="153"/>
      <c r="FHQ61" s="153"/>
      <c r="FHR61" s="153"/>
      <c r="FHS61" s="153"/>
      <c r="FHT61" s="153"/>
      <c r="FHU61" s="153"/>
      <c r="FHV61" s="153"/>
      <c r="FHW61" s="153"/>
      <c r="FHX61" s="153"/>
      <c r="FHY61" s="153"/>
      <c r="FHZ61" s="153"/>
      <c r="FIA61" s="153"/>
      <c r="FIB61" s="153"/>
      <c r="FIC61" s="153"/>
      <c r="FID61" s="153"/>
      <c r="FIE61" s="153"/>
      <c r="FIF61" s="153"/>
      <c r="FIG61" s="153"/>
      <c r="FIH61" s="153"/>
      <c r="FII61" s="153"/>
      <c r="FIJ61" s="153"/>
      <c r="FIK61" s="153"/>
      <c r="FIL61" s="153"/>
      <c r="FIM61" s="153"/>
      <c r="FIN61" s="153"/>
      <c r="FIO61" s="153"/>
      <c r="FIP61" s="153"/>
      <c r="FIQ61" s="153"/>
      <c r="FIR61" s="153"/>
      <c r="FIS61" s="153"/>
      <c r="FIT61" s="153"/>
      <c r="FIU61" s="153"/>
      <c r="FIV61" s="153"/>
      <c r="FIW61" s="153"/>
      <c r="FIX61" s="153"/>
      <c r="FIY61" s="153"/>
      <c r="FIZ61" s="153"/>
      <c r="FJA61" s="153"/>
      <c r="FJB61" s="153"/>
      <c r="FJC61" s="153"/>
      <c r="FJD61" s="153"/>
      <c r="FJE61" s="153"/>
      <c r="FJF61" s="153"/>
      <c r="FJG61" s="153"/>
      <c r="FJH61" s="153"/>
      <c r="FJI61" s="153"/>
      <c r="FJJ61" s="153"/>
      <c r="FJK61" s="153"/>
      <c r="FJL61" s="153"/>
      <c r="FJM61" s="153"/>
      <c r="FJN61" s="153"/>
      <c r="FJO61" s="153"/>
      <c r="FJP61" s="153"/>
      <c r="FJQ61" s="153"/>
      <c r="FJR61" s="153"/>
      <c r="FJS61" s="153"/>
      <c r="FJT61" s="153"/>
      <c r="FJU61" s="153"/>
      <c r="FJV61" s="153"/>
      <c r="FJW61" s="153"/>
      <c r="FJX61" s="153"/>
      <c r="FJY61" s="153"/>
      <c r="FJZ61" s="153"/>
      <c r="FKA61" s="153"/>
      <c r="FKB61" s="153"/>
      <c r="FKC61" s="153"/>
      <c r="FKD61" s="153"/>
      <c r="FKE61" s="153"/>
      <c r="FKF61" s="153"/>
      <c r="FKG61" s="153"/>
      <c r="FKH61" s="153"/>
      <c r="FKI61" s="153"/>
      <c r="FKJ61" s="153"/>
      <c r="FKK61" s="153"/>
      <c r="FKL61" s="153"/>
      <c r="FKM61" s="153"/>
      <c r="FKN61" s="153"/>
      <c r="FKO61" s="153"/>
      <c r="FKP61" s="153"/>
      <c r="FKQ61" s="153"/>
      <c r="FKR61" s="153"/>
      <c r="FKS61" s="153"/>
      <c r="FKT61" s="153"/>
      <c r="FKU61" s="153"/>
      <c r="FKV61" s="153"/>
      <c r="FKW61" s="153"/>
      <c r="FKX61" s="153"/>
      <c r="FKY61" s="153"/>
      <c r="FKZ61" s="153"/>
      <c r="FLA61" s="153"/>
      <c r="FLB61" s="153"/>
      <c r="FLC61" s="153"/>
      <c r="FLD61" s="153"/>
      <c r="FLE61" s="153"/>
      <c r="FLF61" s="153"/>
      <c r="FLG61" s="153"/>
      <c r="FLH61" s="153"/>
      <c r="FLI61" s="153"/>
      <c r="FLJ61" s="153"/>
      <c r="FLK61" s="153"/>
      <c r="FLL61" s="153"/>
      <c r="FLM61" s="153"/>
      <c r="FLN61" s="153"/>
      <c r="FLO61" s="153"/>
      <c r="FLP61" s="153"/>
      <c r="FLQ61" s="153"/>
      <c r="FLR61" s="153"/>
      <c r="FLS61" s="153"/>
      <c r="FLT61" s="153"/>
      <c r="FLU61" s="153"/>
      <c r="FLV61" s="153"/>
      <c r="FLW61" s="153"/>
      <c r="FLX61" s="153"/>
      <c r="FLY61" s="153"/>
      <c r="FLZ61" s="153"/>
      <c r="FMA61" s="153"/>
      <c r="FMB61" s="153"/>
      <c r="FMC61" s="153"/>
      <c r="FMD61" s="153"/>
      <c r="FME61" s="153"/>
      <c r="FMF61" s="153"/>
      <c r="FMG61" s="153"/>
      <c r="FMH61" s="153"/>
      <c r="FMI61" s="153"/>
      <c r="FMJ61" s="153"/>
      <c r="FMK61" s="153"/>
      <c r="FML61" s="153"/>
      <c r="FMM61" s="153"/>
      <c r="FMN61" s="153"/>
      <c r="FMO61" s="153"/>
      <c r="FMP61" s="153"/>
      <c r="FMQ61" s="153"/>
      <c r="FMR61" s="153"/>
      <c r="FMS61" s="153"/>
      <c r="FMT61" s="153"/>
      <c r="FMU61" s="153"/>
      <c r="FMV61" s="153"/>
      <c r="FMW61" s="153"/>
      <c r="FMX61" s="153"/>
      <c r="FMY61" s="153"/>
      <c r="FMZ61" s="153"/>
      <c r="FNA61" s="153"/>
      <c r="FNB61" s="153"/>
      <c r="FNC61" s="153"/>
      <c r="FND61" s="153"/>
      <c r="FNE61" s="153"/>
      <c r="FNF61" s="153"/>
      <c r="FNG61" s="153"/>
      <c r="FNH61" s="153"/>
      <c r="FNI61" s="153"/>
      <c r="FNJ61" s="153"/>
      <c r="FNK61" s="153"/>
      <c r="FNL61" s="153"/>
      <c r="FNM61" s="153"/>
      <c r="FNN61" s="153"/>
      <c r="FNO61" s="153"/>
      <c r="FNP61" s="153"/>
      <c r="FNQ61" s="153"/>
      <c r="FNR61" s="153"/>
      <c r="FNS61" s="153"/>
      <c r="FNT61" s="153"/>
      <c r="FNU61" s="153"/>
      <c r="FNV61" s="153"/>
      <c r="FNW61" s="153"/>
      <c r="FNX61" s="153"/>
      <c r="FNY61" s="153"/>
      <c r="FNZ61" s="153"/>
      <c r="FOA61" s="153"/>
      <c r="FOB61" s="153"/>
      <c r="FOC61" s="153"/>
      <c r="FOD61" s="153"/>
      <c r="FOE61" s="153"/>
      <c r="FOF61" s="153"/>
      <c r="FOG61" s="153"/>
      <c r="FOH61" s="153"/>
      <c r="FOI61" s="153"/>
      <c r="FOJ61" s="153"/>
      <c r="FOK61" s="153"/>
      <c r="FOL61" s="153"/>
      <c r="FOM61" s="153"/>
      <c r="FON61" s="153"/>
      <c r="FOO61" s="153"/>
      <c r="FOP61" s="153"/>
      <c r="FOQ61" s="153"/>
      <c r="FOR61" s="153"/>
      <c r="FOS61" s="153"/>
      <c r="FOT61" s="153"/>
      <c r="FOU61" s="153"/>
      <c r="FOV61" s="153"/>
      <c r="FOW61" s="153"/>
      <c r="FOX61" s="153"/>
      <c r="FOY61" s="153"/>
      <c r="FOZ61" s="153"/>
      <c r="FPA61" s="153"/>
      <c r="FPB61" s="153"/>
      <c r="FPC61" s="153"/>
      <c r="FPD61" s="153"/>
      <c r="FPE61" s="153"/>
      <c r="FPF61" s="153"/>
      <c r="FPG61" s="153"/>
      <c r="FPH61" s="153"/>
      <c r="FPI61" s="153"/>
      <c r="FPJ61" s="153"/>
      <c r="FPK61" s="153"/>
      <c r="FPL61" s="153"/>
      <c r="FPM61" s="153"/>
      <c r="FPN61" s="153"/>
      <c r="FPO61" s="153"/>
      <c r="FPP61" s="153"/>
      <c r="FPQ61" s="153"/>
      <c r="FPR61" s="153"/>
      <c r="FPS61" s="153"/>
      <c r="FPT61" s="153"/>
      <c r="FPU61" s="153"/>
      <c r="FPV61" s="153"/>
      <c r="FPW61" s="153"/>
      <c r="FPX61" s="153"/>
      <c r="FPY61" s="153"/>
      <c r="FPZ61" s="153"/>
      <c r="FQA61" s="153"/>
      <c r="FQB61" s="153"/>
      <c r="FQC61" s="153"/>
      <c r="FQD61" s="153"/>
      <c r="FQE61" s="153"/>
      <c r="FQF61" s="153"/>
      <c r="FQG61" s="153"/>
      <c r="FQH61" s="153"/>
      <c r="FQI61" s="153"/>
      <c r="FQJ61" s="153"/>
      <c r="FQK61" s="153"/>
      <c r="FQL61" s="153"/>
      <c r="FQM61" s="153"/>
      <c r="FQN61" s="153"/>
      <c r="FQO61" s="153"/>
      <c r="FQP61" s="153"/>
      <c r="FQQ61" s="153"/>
      <c r="FQR61" s="153"/>
      <c r="FQS61" s="153"/>
      <c r="FQT61" s="153"/>
      <c r="FQU61" s="153"/>
      <c r="FQV61" s="153"/>
      <c r="FQW61" s="153"/>
      <c r="FQX61" s="153"/>
      <c r="FQY61" s="153"/>
      <c r="FQZ61" s="153"/>
      <c r="FRA61" s="153"/>
      <c r="FRB61" s="153"/>
      <c r="FRC61" s="153"/>
      <c r="FRD61" s="153"/>
      <c r="FRE61" s="153"/>
      <c r="FRF61" s="153"/>
      <c r="FRG61" s="153"/>
      <c r="FRH61" s="153"/>
      <c r="FRI61" s="153"/>
      <c r="FRJ61" s="153"/>
      <c r="FRK61" s="153"/>
      <c r="FRL61" s="153"/>
      <c r="FRM61" s="153"/>
      <c r="FRN61" s="153"/>
      <c r="FRO61" s="153"/>
      <c r="FRP61" s="153"/>
      <c r="FRQ61" s="153"/>
      <c r="FRR61" s="153"/>
      <c r="FRS61" s="153"/>
      <c r="FRT61" s="153"/>
      <c r="FRU61" s="153"/>
      <c r="FRV61" s="153"/>
      <c r="FRW61" s="153"/>
      <c r="FRX61" s="153"/>
      <c r="FRY61" s="153"/>
      <c r="FRZ61" s="153"/>
      <c r="FSA61" s="153"/>
      <c r="FSB61" s="153"/>
      <c r="FSC61" s="153"/>
      <c r="FSD61" s="153"/>
      <c r="FSE61" s="153"/>
      <c r="FSF61" s="153"/>
      <c r="FSG61" s="153"/>
      <c r="FSH61" s="153"/>
      <c r="FSI61" s="153"/>
      <c r="FSJ61" s="153"/>
      <c r="FSK61" s="153"/>
      <c r="FSL61" s="153"/>
      <c r="FSM61" s="153"/>
      <c r="FSN61" s="153"/>
      <c r="FSO61" s="153"/>
      <c r="FSP61" s="153"/>
      <c r="FSQ61" s="153"/>
      <c r="FSR61" s="153"/>
      <c r="FSS61" s="153"/>
      <c r="FST61" s="153"/>
      <c r="FSU61" s="153"/>
      <c r="FSV61" s="153"/>
      <c r="FSW61" s="153"/>
      <c r="FSX61" s="153"/>
      <c r="FSY61" s="153"/>
      <c r="FSZ61" s="153"/>
      <c r="FTA61" s="153"/>
      <c r="FTB61" s="153"/>
      <c r="FTC61" s="153"/>
      <c r="FTD61" s="153"/>
      <c r="FTE61" s="153"/>
      <c r="FTF61" s="153"/>
      <c r="FTG61" s="153"/>
      <c r="FTH61" s="153"/>
      <c r="FTI61" s="153"/>
      <c r="FTJ61" s="153"/>
      <c r="FTK61" s="153"/>
      <c r="FTL61" s="153"/>
      <c r="FTM61" s="153"/>
      <c r="FTN61" s="153"/>
      <c r="FTO61" s="153"/>
      <c r="FTP61" s="153"/>
      <c r="FTQ61" s="153"/>
      <c r="FTR61" s="153"/>
      <c r="FTS61" s="153"/>
      <c r="FTT61" s="153"/>
      <c r="FTU61" s="153"/>
      <c r="FTV61" s="153"/>
      <c r="FTW61" s="153"/>
      <c r="FTX61" s="153"/>
      <c r="FTY61" s="153"/>
      <c r="FTZ61" s="153"/>
      <c r="FUA61" s="153"/>
      <c r="FUB61" s="153"/>
      <c r="FUC61" s="153"/>
      <c r="FUD61" s="153"/>
      <c r="FUE61" s="153"/>
      <c r="FUF61" s="153"/>
      <c r="FUG61" s="153"/>
      <c r="FUH61" s="153"/>
      <c r="FUI61" s="153"/>
      <c r="FUJ61" s="153"/>
      <c r="FUK61" s="153"/>
      <c r="FUL61" s="153"/>
      <c r="FUM61" s="153"/>
      <c r="FUN61" s="153"/>
      <c r="FUO61" s="153"/>
      <c r="FUP61" s="153"/>
      <c r="FUQ61" s="153"/>
      <c r="FUR61" s="153"/>
      <c r="FUS61" s="153"/>
      <c r="FUT61" s="153"/>
      <c r="FUU61" s="153"/>
      <c r="FUV61" s="153"/>
      <c r="FUW61" s="153"/>
      <c r="FUX61" s="153"/>
      <c r="FUY61" s="153"/>
      <c r="FUZ61" s="153"/>
      <c r="FVA61" s="153"/>
      <c r="FVB61" s="153"/>
      <c r="FVC61" s="153"/>
      <c r="FVD61" s="153"/>
      <c r="FVE61" s="153"/>
      <c r="FVF61" s="153"/>
      <c r="FVG61" s="153"/>
      <c r="FVH61" s="153"/>
      <c r="FVI61" s="153"/>
      <c r="FVJ61" s="153"/>
      <c r="FVK61" s="153"/>
      <c r="FVL61" s="153"/>
      <c r="FVM61" s="153"/>
      <c r="FVN61" s="153"/>
      <c r="FVO61" s="153"/>
      <c r="FVP61" s="153"/>
      <c r="FVQ61" s="153"/>
      <c r="FVR61" s="153"/>
      <c r="FVS61" s="153"/>
      <c r="FVT61" s="153"/>
      <c r="FVU61" s="153"/>
      <c r="FVV61" s="153"/>
      <c r="FVW61" s="153"/>
      <c r="FVX61" s="153"/>
      <c r="FVY61" s="153"/>
      <c r="FVZ61" s="153"/>
      <c r="FWA61" s="153"/>
      <c r="FWB61" s="153"/>
      <c r="FWC61" s="153"/>
      <c r="FWD61" s="153"/>
      <c r="FWE61" s="153"/>
      <c r="FWF61" s="153"/>
      <c r="FWG61" s="153"/>
      <c r="FWH61" s="153"/>
      <c r="FWI61" s="153"/>
      <c r="FWJ61" s="153"/>
      <c r="FWK61" s="153"/>
      <c r="FWL61" s="153"/>
      <c r="FWM61" s="153"/>
      <c r="FWN61" s="153"/>
      <c r="FWO61" s="153"/>
      <c r="FWP61" s="153"/>
      <c r="FWQ61" s="153"/>
      <c r="FWR61" s="153"/>
      <c r="FWS61" s="153"/>
      <c r="FWT61" s="153"/>
      <c r="FWU61" s="153"/>
      <c r="FWV61" s="153"/>
      <c r="FWW61" s="153"/>
      <c r="FWX61" s="153"/>
      <c r="FWY61" s="153"/>
      <c r="FWZ61" s="153"/>
      <c r="FXA61" s="153"/>
      <c r="FXB61" s="153"/>
      <c r="FXC61" s="153"/>
      <c r="FXD61" s="153"/>
      <c r="FXE61" s="153"/>
      <c r="FXF61" s="153"/>
      <c r="FXG61" s="153"/>
      <c r="FXH61" s="153"/>
      <c r="FXI61" s="153"/>
      <c r="FXJ61" s="153"/>
      <c r="FXK61" s="153"/>
      <c r="FXL61" s="153"/>
      <c r="FXM61" s="153"/>
      <c r="FXN61" s="153"/>
      <c r="FXO61" s="153"/>
      <c r="FXP61" s="153"/>
      <c r="FXQ61" s="153"/>
      <c r="FXR61" s="153"/>
      <c r="FXS61" s="153"/>
      <c r="FXT61" s="153"/>
      <c r="FXU61" s="153"/>
      <c r="FXV61" s="153"/>
      <c r="FXW61" s="153"/>
      <c r="FXX61" s="153"/>
      <c r="FXY61" s="153"/>
      <c r="FXZ61" s="153"/>
      <c r="FYA61" s="153"/>
      <c r="FYB61" s="153"/>
      <c r="FYC61" s="153"/>
      <c r="FYD61" s="153"/>
      <c r="FYE61" s="153"/>
      <c r="FYF61" s="153"/>
      <c r="FYG61" s="153"/>
      <c r="FYH61" s="153"/>
      <c r="FYI61" s="153"/>
      <c r="FYJ61" s="153"/>
      <c r="FYK61" s="153"/>
      <c r="FYL61" s="153"/>
      <c r="FYM61" s="153"/>
      <c r="FYN61" s="153"/>
      <c r="FYO61" s="153"/>
      <c r="FYP61" s="153"/>
      <c r="FYQ61" s="153"/>
      <c r="FYR61" s="153"/>
      <c r="FYS61" s="153"/>
      <c r="FYT61" s="153"/>
      <c r="FYU61" s="153"/>
      <c r="FYV61" s="153"/>
      <c r="FYW61" s="153"/>
      <c r="FYX61" s="153"/>
      <c r="FYY61" s="153"/>
      <c r="FYZ61" s="153"/>
      <c r="FZA61" s="153"/>
      <c r="FZB61" s="153"/>
      <c r="FZC61" s="153"/>
      <c r="FZD61" s="153"/>
      <c r="FZE61" s="153"/>
      <c r="FZF61" s="153"/>
      <c r="FZG61" s="153"/>
      <c r="FZH61" s="153"/>
      <c r="FZI61" s="153"/>
      <c r="FZJ61" s="153"/>
      <c r="FZK61" s="153"/>
      <c r="FZL61" s="153"/>
      <c r="FZM61" s="153"/>
      <c r="FZN61" s="153"/>
      <c r="FZO61" s="153"/>
      <c r="FZP61" s="153"/>
      <c r="FZQ61" s="153"/>
      <c r="FZR61" s="153"/>
      <c r="FZS61" s="153"/>
      <c r="FZT61" s="153"/>
      <c r="FZU61" s="153"/>
      <c r="FZV61" s="153"/>
      <c r="FZW61" s="153"/>
      <c r="FZX61" s="153"/>
      <c r="FZY61" s="153"/>
      <c r="FZZ61" s="153"/>
      <c r="GAA61" s="153"/>
      <c r="GAB61" s="153"/>
      <c r="GAC61" s="153"/>
      <c r="GAD61" s="153"/>
      <c r="GAE61" s="153"/>
      <c r="GAF61" s="153"/>
      <c r="GAG61" s="153"/>
      <c r="GAH61" s="153"/>
      <c r="GAI61" s="153"/>
      <c r="GAJ61" s="153"/>
      <c r="GAK61" s="153"/>
      <c r="GAL61" s="153"/>
      <c r="GAM61" s="153"/>
      <c r="GAN61" s="153"/>
      <c r="GAO61" s="153"/>
      <c r="GAP61" s="153"/>
      <c r="GAQ61" s="153"/>
      <c r="GAR61" s="153"/>
      <c r="GAS61" s="153"/>
      <c r="GAT61" s="153"/>
      <c r="GAU61" s="153"/>
      <c r="GAV61" s="153"/>
      <c r="GAW61" s="153"/>
      <c r="GAX61" s="153"/>
      <c r="GAY61" s="153"/>
      <c r="GAZ61" s="153"/>
      <c r="GBA61" s="153"/>
      <c r="GBB61" s="153"/>
      <c r="GBC61" s="153"/>
      <c r="GBD61" s="153"/>
      <c r="GBE61" s="153"/>
      <c r="GBF61" s="153"/>
      <c r="GBG61" s="153"/>
      <c r="GBH61" s="153"/>
      <c r="GBI61" s="153"/>
      <c r="GBJ61" s="153"/>
      <c r="GBK61" s="153"/>
      <c r="GBL61" s="153"/>
      <c r="GBM61" s="153"/>
      <c r="GBN61" s="153"/>
      <c r="GBO61" s="153"/>
      <c r="GBP61" s="153"/>
      <c r="GBQ61" s="153"/>
      <c r="GBR61" s="153"/>
      <c r="GBS61" s="153"/>
      <c r="GBT61" s="153"/>
      <c r="GBU61" s="153"/>
      <c r="GBV61" s="153"/>
      <c r="GBW61" s="153"/>
      <c r="GBX61" s="153"/>
      <c r="GBY61" s="153"/>
      <c r="GBZ61" s="153"/>
      <c r="GCA61" s="153"/>
      <c r="GCB61" s="153"/>
      <c r="GCC61" s="153"/>
      <c r="GCD61" s="153"/>
      <c r="GCE61" s="153"/>
      <c r="GCF61" s="153"/>
      <c r="GCG61" s="153"/>
      <c r="GCH61" s="153"/>
      <c r="GCI61" s="153"/>
      <c r="GCJ61" s="153"/>
      <c r="GCK61" s="153"/>
      <c r="GCL61" s="153"/>
      <c r="GCM61" s="153"/>
      <c r="GCN61" s="153"/>
      <c r="GCO61" s="153"/>
      <c r="GCP61" s="153"/>
      <c r="GCQ61" s="153"/>
      <c r="GCR61" s="153"/>
      <c r="GCS61" s="153"/>
      <c r="GCT61" s="153"/>
      <c r="GCU61" s="153"/>
      <c r="GCV61" s="153"/>
      <c r="GCW61" s="153"/>
      <c r="GCX61" s="153"/>
      <c r="GCY61" s="153"/>
      <c r="GCZ61" s="153"/>
      <c r="GDA61" s="153"/>
      <c r="GDB61" s="153"/>
      <c r="GDC61" s="153"/>
      <c r="GDD61" s="153"/>
      <c r="GDE61" s="153"/>
      <c r="GDF61" s="153"/>
      <c r="GDG61" s="153"/>
      <c r="GDH61" s="153"/>
      <c r="GDI61" s="153"/>
      <c r="GDJ61" s="153"/>
      <c r="GDK61" s="153"/>
      <c r="GDL61" s="153"/>
      <c r="GDM61" s="153"/>
      <c r="GDN61" s="153"/>
      <c r="GDO61" s="153"/>
      <c r="GDP61" s="153"/>
      <c r="GDQ61" s="153"/>
      <c r="GDR61" s="153"/>
      <c r="GDS61" s="153"/>
      <c r="GDT61" s="153"/>
      <c r="GDU61" s="153"/>
      <c r="GDV61" s="153"/>
      <c r="GDW61" s="153"/>
      <c r="GDX61" s="153"/>
      <c r="GDY61" s="153"/>
      <c r="GDZ61" s="153"/>
      <c r="GEA61" s="153"/>
      <c r="GEB61" s="153"/>
      <c r="GEC61" s="153"/>
      <c r="GED61" s="153"/>
      <c r="GEE61" s="153"/>
      <c r="GEF61" s="153"/>
      <c r="GEG61" s="153"/>
      <c r="GEH61" s="153"/>
      <c r="GEI61" s="153"/>
      <c r="GEJ61" s="153"/>
      <c r="GEK61" s="153"/>
      <c r="GEL61" s="153"/>
      <c r="GEM61" s="153"/>
      <c r="GEN61" s="153"/>
      <c r="GEO61" s="153"/>
      <c r="GEP61" s="153"/>
      <c r="GEQ61" s="153"/>
      <c r="GER61" s="153"/>
      <c r="GES61" s="153"/>
      <c r="GET61" s="153"/>
      <c r="GEU61" s="153"/>
      <c r="GEV61" s="153"/>
      <c r="GEW61" s="153"/>
      <c r="GEX61" s="153"/>
      <c r="GEY61" s="153"/>
      <c r="GEZ61" s="153"/>
      <c r="GFA61" s="153"/>
      <c r="GFB61" s="153"/>
      <c r="GFC61" s="153"/>
      <c r="GFD61" s="153"/>
      <c r="GFE61" s="153"/>
      <c r="GFF61" s="153"/>
      <c r="GFG61" s="153"/>
      <c r="GFH61" s="153"/>
      <c r="GFI61" s="153"/>
      <c r="GFJ61" s="153"/>
      <c r="GFK61" s="153"/>
      <c r="GFL61" s="153"/>
      <c r="GFM61" s="153"/>
      <c r="GFN61" s="153"/>
      <c r="GFO61" s="153"/>
      <c r="GFP61" s="153"/>
      <c r="GFQ61" s="153"/>
      <c r="GFR61" s="153"/>
      <c r="GFS61" s="153"/>
      <c r="GFT61" s="153"/>
      <c r="GFU61" s="153"/>
      <c r="GFV61" s="153"/>
      <c r="GFW61" s="153"/>
      <c r="GFX61" s="153"/>
      <c r="GFY61" s="153"/>
      <c r="GFZ61" s="153"/>
      <c r="GGA61" s="153"/>
      <c r="GGB61" s="153"/>
      <c r="GGC61" s="153"/>
      <c r="GGD61" s="153"/>
      <c r="GGE61" s="153"/>
      <c r="GGF61" s="153"/>
      <c r="GGG61" s="153"/>
      <c r="GGH61" s="153"/>
      <c r="GGI61" s="153"/>
      <c r="GGJ61" s="153"/>
      <c r="GGK61" s="153"/>
      <c r="GGL61" s="153"/>
      <c r="GGM61" s="153"/>
      <c r="GGN61" s="153"/>
      <c r="GGO61" s="153"/>
      <c r="GGP61" s="153"/>
      <c r="GGQ61" s="153"/>
      <c r="GGR61" s="153"/>
      <c r="GGS61" s="153"/>
      <c r="GGT61" s="153"/>
      <c r="GGU61" s="153"/>
      <c r="GGV61" s="153"/>
      <c r="GGW61" s="153"/>
      <c r="GGX61" s="153"/>
      <c r="GGY61" s="153"/>
      <c r="GGZ61" s="153"/>
      <c r="GHA61" s="153"/>
      <c r="GHB61" s="153"/>
      <c r="GHC61" s="153"/>
      <c r="GHD61" s="153"/>
      <c r="GHE61" s="153"/>
      <c r="GHF61" s="153"/>
      <c r="GHG61" s="153"/>
      <c r="GHH61" s="153"/>
      <c r="GHI61" s="153"/>
      <c r="GHJ61" s="153"/>
      <c r="GHK61" s="153"/>
      <c r="GHL61" s="153"/>
      <c r="GHM61" s="153"/>
      <c r="GHN61" s="153"/>
      <c r="GHO61" s="153"/>
      <c r="GHP61" s="153"/>
      <c r="GHQ61" s="153"/>
      <c r="GHR61" s="153"/>
      <c r="GHS61" s="153"/>
      <c r="GHT61" s="153"/>
      <c r="GHU61" s="153"/>
      <c r="GHV61" s="153"/>
      <c r="GHW61" s="153"/>
      <c r="GHX61" s="153"/>
      <c r="GHY61" s="153"/>
      <c r="GHZ61" s="153"/>
      <c r="GIA61" s="153"/>
      <c r="GIB61" s="153"/>
      <c r="GIC61" s="153"/>
      <c r="GID61" s="153"/>
      <c r="GIE61" s="153"/>
      <c r="GIF61" s="153"/>
      <c r="GIG61" s="153"/>
      <c r="GIH61" s="153"/>
      <c r="GII61" s="153"/>
      <c r="GIJ61" s="153"/>
      <c r="GIK61" s="153"/>
      <c r="GIL61" s="153"/>
      <c r="GIM61" s="153"/>
      <c r="GIN61" s="153"/>
      <c r="GIO61" s="153"/>
      <c r="GIP61" s="153"/>
      <c r="GIQ61" s="153"/>
      <c r="GIR61" s="153"/>
      <c r="GIS61" s="153"/>
      <c r="GIT61" s="153"/>
      <c r="GIU61" s="153"/>
      <c r="GIV61" s="153"/>
      <c r="GIW61" s="153"/>
      <c r="GIX61" s="153"/>
      <c r="GIY61" s="153"/>
      <c r="GIZ61" s="153"/>
      <c r="GJA61" s="153"/>
      <c r="GJB61" s="153"/>
      <c r="GJC61" s="153"/>
      <c r="GJD61" s="153"/>
      <c r="GJE61" s="153"/>
      <c r="GJF61" s="153"/>
      <c r="GJG61" s="153"/>
      <c r="GJH61" s="153"/>
      <c r="GJI61" s="153"/>
      <c r="GJJ61" s="153"/>
      <c r="GJK61" s="153"/>
      <c r="GJL61" s="153"/>
      <c r="GJM61" s="153"/>
      <c r="GJN61" s="153"/>
      <c r="GJO61" s="153"/>
      <c r="GJP61" s="153"/>
      <c r="GJQ61" s="153"/>
      <c r="GJR61" s="153"/>
      <c r="GJS61" s="153"/>
      <c r="GJT61" s="153"/>
      <c r="GJU61" s="153"/>
      <c r="GJV61" s="153"/>
      <c r="GJW61" s="153"/>
      <c r="GJX61" s="153"/>
      <c r="GJY61" s="153"/>
      <c r="GJZ61" s="153"/>
      <c r="GKA61" s="153"/>
      <c r="GKB61" s="153"/>
      <c r="GKC61" s="153"/>
      <c r="GKD61" s="153"/>
      <c r="GKE61" s="153"/>
      <c r="GKF61" s="153"/>
      <c r="GKG61" s="153"/>
      <c r="GKH61" s="153"/>
      <c r="GKI61" s="153"/>
      <c r="GKJ61" s="153"/>
      <c r="GKK61" s="153"/>
      <c r="GKL61" s="153"/>
      <c r="GKM61" s="153"/>
      <c r="GKN61" s="153"/>
      <c r="GKO61" s="153"/>
      <c r="GKP61" s="153"/>
      <c r="GKQ61" s="153"/>
      <c r="GKR61" s="153"/>
      <c r="GKS61" s="153"/>
      <c r="GKT61" s="153"/>
      <c r="GKU61" s="153"/>
      <c r="GKV61" s="153"/>
      <c r="GKW61" s="153"/>
      <c r="GKX61" s="153"/>
      <c r="GKY61" s="153"/>
      <c r="GKZ61" s="153"/>
      <c r="GLA61" s="153"/>
      <c r="GLB61" s="153"/>
      <c r="GLC61" s="153"/>
      <c r="GLD61" s="153"/>
      <c r="GLE61" s="153"/>
      <c r="GLF61" s="153"/>
      <c r="GLG61" s="153"/>
      <c r="GLH61" s="153"/>
      <c r="GLI61" s="153"/>
      <c r="GLJ61" s="153"/>
      <c r="GLK61" s="153"/>
      <c r="GLL61" s="153"/>
      <c r="GLM61" s="153"/>
      <c r="GLN61" s="153"/>
      <c r="GLO61" s="153"/>
      <c r="GLP61" s="153"/>
      <c r="GLQ61" s="153"/>
      <c r="GLR61" s="153"/>
      <c r="GLS61" s="153"/>
      <c r="GLT61" s="153"/>
      <c r="GLU61" s="153"/>
      <c r="GLV61" s="153"/>
      <c r="GLW61" s="153"/>
      <c r="GLX61" s="153"/>
      <c r="GLY61" s="153"/>
      <c r="GLZ61" s="153"/>
      <c r="GMA61" s="153"/>
      <c r="GMB61" s="153"/>
      <c r="GMC61" s="153"/>
      <c r="GMD61" s="153"/>
      <c r="GME61" s="153"/>
      <c r="GMF61" s="153"/>
      <c r="GMG61" s="153"/>
      <c r="GMH61" s="153"/>
      <c r="GMI61" s="153"/>
      <c r="GMJ61" s="153"/>
      <c r="GMK61" s="153"/>
      <c r="GML61" s="153"/>
      <c r="GMM61" s="153"/>
      <c r="GMN61" s="153"/>
      <c r="GMO61" s="153"/>
      <c r="GMP61" s="153"/>
      <c r="GMQ61" s="153"/>
      <c r="GMR61" s="153"/>
      <c r="GMS61" s="153"/>
      <c r="GMT61" s="153"/>
      <c r="GMU61" s="153"/>
      <c r="GMV61" s="153"/>
      <c r="GMW61" s="153"/>
      <c r="GMX61" s="153"/>
      <c r="GMY61" s="153"/>
      <c r="GMZ61" s="153"/>
      <c r="GNA61" s="153"/>
      <c r="GNB61" s="153"/>
      <c r="GNC61" s="153"/>
      <c r="GND61" s="153"/>
      <c r="GNE61" s="153"/>
      <c r="GNF61" s="153"/>
      <c r="GNG61" s="153"/>
      <c r="GNH61" s="153"/>
      <c r="GNI61" s="153"/>
      <c r="GNJ61" s="153"/>
      <c r="GNK61" s="153"/>
      <c r="GNL61" s="153"/>
      <c r="GNM61" s="153"/>
      <c r="GNN61" s="153"/>
      <c r="GNO61" s="153"/>
      <c r="GNP61" s="153"/>
      <c r="GNQ61" s="153"/>
      <c r="GNR61" s="153"/>
      <c r="GNS61" s="153"/>
      <c r="GNT61" s="153"/>
      <c r="GNU61" s="153"/>
      <c r="GNV61" s="153"/>
      <c r="GNW61" s="153"/>
      <c r="GNX61" s="153"/>
      <c r="GNY61" s="153"/>
      <c r="GNZ61" s="153"/>
      <c r="GOA61" s="153"/>
      <c r="GOB61" s="153"/>
      <c r="GOC61" s="153"/>
      <c r="GOD61" s="153"/>
      <c r="GOE61" s="153"/>
      <c r="GOF61" s="153"/>
      <c r="GOG61" s="153"/>
      <c r="GOH61" s="153"/>
      <c r="GOI61" s="153"/>
      <c r="GOJ61" s="153"/>
      <c r="GOK61" s="153"/>
      <c r="GOL61" s="153"/>
      <c r="GOM61" s="153"/>
      <c r="GON61" s="153"/>
      <c r="GOO61" s="153"/>
      <c r="GOP61" s="153"/>
      <c r="GOQ61" s="153"/>
      <c r="GOR61" s="153"/>
      <c r="GOS61" s="153"/>
      <c r="GOT61" s="153"/>
      <c r="GOU61" s="153"/>
      <c r="GOV61" s="153"/>
      <c r="GOW61" s="153"/>
      <c r="GOX61" s="153"/>
      <c r="GOY61" s="153"/>
      <c r="GOZ61" s="153"/>
      <c r="GPA61" s="153"/>
      <c r="GPB61" s="153"/>
      <c r="GPC61" s="153"/>
      <c r="GPD61" s="153"/>
      <c r="GPE61" s="153"/>
      <c r="GPF61" s="153"/>
      <c r="GPG61" s="153"/>
      <c r="GPH61" s="153"/>
      <c r="GPI61" s="153"/>
      <c r="GPJ61" s="153"/>
      <c r="GPK61" s="153"/>
      <c r="GPL61" s="153"/>
      <c r="GPM61" s="153"/>
      <c r="GPN61" s="153"/>
      <c r="GPO61" s="153"/>
      <c r="GPP61" s="153"/>
      <c r="GPQ61" s="153"/>
      <c r="GPR61" s="153"/>
      <c r="GPS61" s="153"/>
      <c r="GPT61" s="153"/>
      <c r="GPU61" s="153"/>
      <c r="GPV61" s="153"/>
      <c r="GPW61" s="153"/>
      <c r="GPX61" s="153"/>
      <c r="GPY61" s="153"/>
      <c r="GPZ61" s="153"/>
      <c r="GQA61" s="153"/>
      <c r="GQB61" s="153"/>
      <c r="GQC61" s="153"/>
      <c r="GQD61" s="153"/>
      <c r="GQE61" s="153"/>
      <c r="GQF61" s="153"/>
      <c r="GQG61" s="153"/>
      <c r="GQH61" s="153"/>
      <c r="GQI61" s="153"/>
      <c r="GQJ61" s="153"/>
      <c r="GQK61" s="153"/>
      <c r="GQL61" s="153"/>
      <c r="GQM61" s="153"/>
      <c r="GQN61" s="153"/>
      <c r="GQO61" s="153"/>
      <c r="GQP61" s="153"/>
      <c r="GQQ61" s="153"/>
      <c r="GQR61" s="153"/>
      <c r="GQS61" s="153"/>
      <c r="GQT61" s="153"/>
      <c r="GQU61" s="153"/>
      <c r="GQV61" s="153"/>
      <c r="GQW61" s="153"/>
      <c r="GQX61" s="153"/>
      <c r="GQY61" s="153"/>
      <c r="GQZ61" s="153"/>
      <c r="GRA61" s="153"/>
      <c r="GRB61" s="153"/>
      <c r="GRC61" s="153"/>
      <c r="GRD61" s="153"/>
      <c r="GRE61" s="153"/>
      <c r="GRF61" s="153"/>
      <c r="GRG61" s="153"/>
      <c r="GRH61" s="153"/>
      <c r="GRI61" s="153"/>
      <c r="GRJ61" s="153"/>
      <c r="GRK61" s="153"/>
      <c r="GRL61" s="153"/>
      <c r="GRM61" s="153"/>
      <c r="GRN61" s="153"/>
      <c r="GRO61" s="153"/>
      <c r="GRP61" s="153"/>
      <c r="GRQ61" s="153"/>
      <c r="GRR61" s="153"/>
      <c r="GRS61" s="153"/>
      <c r="GRT61" s="153"/>
      <c r="GRU61" s="153"/>
      <c r="GRV61" s="153"/>
      <c r="GRW61" s="153"/>
      <c r="GRX61" s="153"/>
      <c r="GRY61" s="153"/>
      <c r="GRZ61" s="153"/>
      <c r="GSA61" s="153"/>
      <c r="GSB61" s="153"/>
      <c r="GSC61" s="153"/>
      <c r="GSD61" s="153"/>
      <c r="GSE61" s="153"/>
      <c r="GSF61" s="153"/>
      <c r="GSG61" s="153"/>
      <c r="GSH61" s="153"/>
      <c r="GSI61" s="153"/>
      <c r="GSJ61" s="153"/>
      <c r="GSK61" s="153"/>
      <c r="GSL61" s="153"/>
      <c r="GSM61" s="153"/>
      <c r="GSN61" s="153"/>
      <c r="GSO61" s="153"/>
      <c r="GSP61" s="153"/>
      <c r="GSQ61" s="153"/>
      <c r="GSR61" s="153"/>
      <c r="GSS61" s="153"/>
      <c r="GST61" s="153"/>
      <c r="GSU61" s="153"/>
      <c r="GSV61" s="153"/>
      <c r="GSW61" s="153"/>
      <c r="GSX61" s="153"/>
      <c r="GSY61" s="153"/>
      <c r="GSZ61" s="153"/>
      <c r="GTA61" s="153"/>
      <c r="GTB61" s="153"/>
      <c r="GTC61" s="153"/>
      <c r="GTD61" s="153"/>
      <c r="GTE61" s="153"/>
      <c r="GTF61" s="153"/>
      <c r="GTG61" s="153"/>
      <c r="GTH61" s="153"/>
      <c r="GTI61" s="153"/>
      <c r="GTJ61" s="153"/>
      <c r="GTK61" s="153"/>
      <c r="GTL61" s="153"/>
      <c r="GTM61" s="153"/>
      <c r="GTN61" s="153"/>
      <c r="GTO61" s="153"/>
      <c r="GTP61" s="153"/>
      <c r="GTQ61" s="153"/>
      <c r="GTR61" s="153"/>
      <c r="GTS61" s="153"/>
      <c r="GTT61" s="153"/>
      <c r="GTU61" s="153"/>
      <c r="GTV61" s="153"/>
      <c r="GTW61" s="153"/>
      <c r="GTX61" s="153"/>
      <c r="GTY61" s="153"/>
      <c r="GTZ61" s="153"/>
      <c r="GUA61" s="153"/>
      <c r="GUB61" s="153"/>
      <c r="GUC61" s="153"/>
      <c r="GUD61" s="153"/>
      <c r="GUE61" s="153"/>
      <c r="GUF61" s="153"/>
      <c r="GUG61" s="153"/>
      <c r="GUH61" s="153"/>
      <c r="GUI61" s="153"/>
      <c r="GUJ61" s="153"/>
      <c r="GUK61" s="153"/>
      <c r="GUL61" s="153"/>
      <c r="GUM61" s="153"/>
      <c r="GUN61" s="153"/>
      <c r="GUO61" s="153"/>
      <c r="GUP61" s="153"/>
      <c r="GUQ61" s="153"/>
      <c r="GUR61" s="153"/>
      <c r="GUS61" s="153"/>
      <c r="GUT61" s="153"/>
      <c r="GUU61" s="153"/>
      <c r="GUV61" s="153"/>
      <c r="GUW61" s="153"/>
      <c r="GUX61" s="153"/>
      <c r="GUY61" s="153"/>
      <c r="GUZ61" s="153"/>
      <c r="GVA61" s="153"/>
      <c r="GVB61" s="153"/>
      <c r="GVC61" s="153"/>
      <c r="GVD61" s="153"/>
      <c r="GVE61" s="153"/>
      <c r="GVF61" s="153"/>
      <c r="GVG61" s="153"/>
      <c r="GVH61" s="153"/>
      <c r="GVI61" s="153"/>
      <c r="GVJ61" s="153"/>
      <c r="GVK61" s="153"/>
      <c r="GVL61" s="153"/>
      <c r="GVM61" s="153"/>
      <c r="GVN61" s="153"/>
      <c r="GVO61" s="153"/>
      <c r="GVP61" s="153"/>
      <c r="GVQ61" s="153"/>
      <c r="GVR61" s="153"/>
      <c r="GVS61" s="153"/>
      <c r="GVT61" s="153"/>
      <c r="GVU61" s="153"/>
      <c r="GVV61" s="153"/>
      <c r="GVW61" s="153"/>
      <c r="GVX61" s="153"/>
      <c r="GVY61" s="153"/>
      <c r="GVZ61" s="153"/>
      <c r="GWA61" s="153"/>
      <c r="GWB61" s="153"/>
      <c r="GWC61" s="153"/>
      <c r="GWD61" s="153"/>
      <c r="GWE61" s="153"/>
      <c r="GWF61" s="153"/>
      <c r="GWG61" s="153"/>
      <c r="GWH61" s="153"/>
      <c r="GWI61" s="153"/>
      <c r="GWJ61" s="153"/>
      <c r="GWK61" s="153"/>
      <c r="GWL61" s="153"/>
      <c r="GWM61" s="153"/>
      <c r="GWN61" s="153"/>
      <c r="GWO61" s="153"/>
      <c r="GWP61" s="153"/>
      <c r="GWQ61" s="153"/>
      <c r="GWR61" s="153"/>
      <c r="GWS61" s="153"/>
      <c r="GWT61" s="153"/>
      <c r="GWU61" s="153"/>
      <c r="GWV61" s="153"/>
      <c r="GWW61" s="153"/>
      <c r="GWX61" s="153"/>
      <c r="GWY61" s="153"/>
      <c r="GWZ61" s="153"/>
      <c r="GXA61" s="153"/>
      <c r="GXB61" s="153"/>
      <c r="GXC61" s="153"/>
      <c r="GXD61" s="153"/>
      <c r="GXE61" s="153"/>
      <c r="GXF61" s="153"/>
      <c r="GXG61" s="153"/>
      <c r="GXH61" s="153"/>
      <c r="GXI61" s="153"/>
      <c r="GXJ61" s="153"/>
      <c r="GXK61" s="153"/>
      <c r="GXL61" s="153"/>
      <c r="GXM61" s="153"/>
      <c r="GXN61" s="153"/>
      <c r="GXO61" s="153"/>
      <c r="GXP61" s="153"/>
      <c r="GXQ61" s="153"/>
      <c r="GXR61" s="153"/>
      <c r="GXS61" s="153"/>
      <c r="GXT61" s="153"/>
      <c r="GXU61" s="153"/>
      <c r="GXV61" s="153"/>
      <c r="GXW61" s="153"/>
      <c r="GXX61" s="153"/>
      <c r="GXY61" s="153"/>
      <c r="GXZ61" s="153"/>
      <c r="GYA61" s="153"/>
      <c r="GYB61" s="153"/>
      <c r="GYC61" s="153"/>
      <c r="GYD61" s="153"/>
      <c r="GYE61" s="153"/>
      <c r="GYF61" s="153"/>
      <c r="GYG61" s="153"/>
      <c r="GYH61" s="153"/>
      <c r="GYI61" s="153"/>
      <c r="GYJ61" s="153"/>
      <c r="GYK61" s="153"/>
      <c r="GYL61" s="153"/>
      <c r="GYM61" s="153"/>
      <c r="GYN61" s="153"/>
      <c r="GYO61" s="153"/>
      <c r="GYP61" s="153"/>
      <c r="GYQ61" s="153"/>
      <c r="GYR61" s="153"/>
      <c r="GYS61" s="153"/>
      <c r="GYT61" s="153"/>
      <c r="GYU61" s="153"/>
      <c r="GYV61" s="153"/>
      <c r="GYW61" s="153"/>
      <c r="GYX61" s="153"/>
      <c r="GYY61" s="153"/>
      <c r="GYZ61" s="153"/>
      <c r="GZA61" s="153"/>
      <c r="GZB61" s="153"/>
      <c r="GZC61" s="153"/>
      <c r="GZD61" s="153"/>
      <c r="GZE61" s="153"/>
      <c r="GZF61" s="153"/>
      <c r="GZG61" s="153"/>
      <c r="GZH61" s="153"/>
      <c r="GZI61" s="153"/>
      <c r="GZJ61" s="153"/>
      <c r="GZK61" s="153"/>
      <c r="GZL61" s="153"/>
      <c r="GZM61" s="153"/>
      <c r="GZN61" s="153"/>
      <c r="GZO61" s="153"/>
      <c r="GZP61" s="153"/>
      <c r="GZQ61" s="153"/>
      <c r="GZR61" s="153"/>
      <c r="GZS61" s="153"/>
      <c r="GZT61" s="153"/>
      <c r="GZU61" s="153"/>
      <c r="GZV61" s="153"/>
      <c r="GZW61" s="153"/>
      <c r="GZX61" s="153"/>
      <c r="GZY61" s="153"/>
      <c r="GZZ61" s="153"/>
      <c r="HAA61" s="153"/>
      <c r="HAB61" s="153"/>
      <c r="HAC61" s="153"/>
      <c r="HAD61" s="153"/>
      <c r="HAE61" s="153"/>
      <c r="HAF61" s="153"/>
      <c r="HAG61" s="153"/>
      <c r="HAH61" s="153"/>
      <c r="HAI61" s="153"/>
      <c r="HAJ61" s="153"/>
      <c r="HAK61" s="153"/>
      <c r="HAL61" s="153"/>
      <c r="HAM61" s="153"/>
      <c r="HAN61" s="153"/>
      <c r="HAO61" s="153"/>
      <c r="HAP61" s="153"/>
      <c r="HAQ61" s="153"/>
      <c r="HAR61" s="153"/>
      <c r="HAS61" s="153"/>
      <c r="HAT61" s="153"/>
      <c r="HAU61" s="153"/>
      <c r="HAV61" s="153"/>
      <c r="HAW61" s="153"/>
      <c r="HAX61" s="153"/>
      <c r="HAY61" s="153"/>
      <c r="HAZ61" s="153"/>
      <c r="HBA61" s="153"/>
      <c r="HBB61" s="153"/>
      <c r="HBC61" s="153"/>
      <c r="HBD61" s="153"/>
      <c r="HBE61" s="153"/>
      <c r="HBF61" s="153"/>
      <c r="HBG61" s="153"/>
      <c r="HBH61" s="153"/>
      <c r="HBI61" s="153"/>
      <c r="HBJ61" s="153"/>
      <c r="HBK61" s="153"/>
      <c r="HBL61" s="153"/>
      <c r="HBM61" s="153"/>
      <c r="HBN61" s="153"/>
      <c r="HBO61" s="153"/>
      <c r="HBP61" s="153"/>
      <c r="HBQ61" s="153"/>
      <c r="HBR61" s="153"/>
      <c r="HBS61" s="153"/>
      <c r="HBT61" s="153"/>
      <c r="HBU61" s="153"/>
      <c r="HBV61" s="153"/>
      <c r="HBW61" s="153"/>
      <c r="HBX61" s="153"/>
      <c r="HBY61" s="153"/>
      <c r="HBZ61" s="153"/>
      <c r="HCA61" s="153"/>
      <c r="HCB61" s="153"/>
      <c r="HCC61" s="153"/>
      <c r="HCD61" s="153"/>
      <c r="HCE61" s="153"/>
      <c r="HCF61" s="153"/>
      <c r="HCG61" s="153"/>
      <c r="HCH61" s="153"/>
      <c r="HCI61" s="153"/>
      <c r="HCJ61" s="153"/>
      <c r="HCK61" s="153"/>
      <c r="HCL61" s="153"/>
      <c r="HCM61" s="153"/>
      <c r="HCN61" s="153"/>
      <c r="HCO61" s="153"/>
      <c r="HCP61" s="153"/>
      <c r="HCQ61" s="153"/>
      <c r="HCR61" s="153"/>
      <c r="HCS61" s="153"/>
      <c r="HCT61" s="153"/>
      <c r="HCU61" s="153"/>
      <c r="HCV61" s="153"/>
      <c r="HCW61" s="153"/>
      <c r="HCX61" s="153"/>
      <c r="HCY61" s="153"/>
      <c r="HCZ61" s="153"/>
      <c r="HDA61" s="153"/>
      <c r="HDB61" s="153"/>
      <c r="HDC61" s="153"/>
      <c r="HDD61" s="153"/>
      <c r="HDE61" s="153"/>
      <c r="HDF61" s="153"/>
      <c r="HDG61" s="153"/>
      <c r="HDH61" s="153"/>
      <c r="HDI61" s="153"/>
      <c r="HDJ61" s="153"/>
      <c r="HDK61" s="153"/>
      <c r="HDL61" s="153"/>
      <c r="HDM61" s="153"/>
      <c r="HDN61" s="153"/>
      <c r="HDO61" s="153"/>
      <c r="HDP61" s="153"/>
      <c r="HDQ61" s="153"/>
      <c r="HDR61" s="153"/>
      <c r="HDS61" s="153"/>
      <c r="HDT61" s="153"/>
      <c r="HDU61" s="153"/>
      <c r="HDV61" s="153"/>
      <c r="HDW61" s="153"/>
      <c r="HDX61" s="153"/>
      <c r="HDY61" s="153"/>
      <c r="HDZ61" s="153"/>
      <c r="HEA61" s="153"/>
      <c r="HEB61" s="153"/>
      <c r="HEC61" s="153"/>
      <c r="HED61" s="153"/>
      <c r="HEE61" s="153"/>
      <c r="HEF61" s="153"/>
      <c r="HEG61" s="153"/>
      <c r="HEH61" s="153"/>
      <c r="HEI61" s="153"/>
      <c r="HEJ61" s="153"/>
      <c r="HEK61" s="153"/>
      <c r="HEL61" s="153"/>
      <c r="HEM61" s="153"/>
      <c r="HEN61" s="153"/>
      <c r="HEO61" s="153"/>
      <c r="HEP61" s="153"/>
      <c r="HEQ61" s="153"/>
      <c r="HER61" s="153"/>
      <c r="HES61" s="153"/>
      <c r="HET61" s="153"/>
      <c r="HEU61" s="153"/>
      <c r="HEV61" s="153"/>
      <c r="HEW61" s="153"/>
      <c r="HEX61" s="153"/>
      <c r="HEY61" s="153"/>
      <c r="HEZ61" s="153"/>
      <c r="HFA61" s="153"/>
      <c r="HFB61" s="153"/>
      <c r="HFC61" s="153"/>
      <c r="HFD61" s="153"/>
      <c r="HFE61" s="153"/>
      <c r="HFF61" s="153"/>
      <c r="HFG61" s="153"/>
      <c r="HFH61" s="153"/>
      <c r="HFI61" s="153"/>
      <c r="HFJ61" s="153"/>
      <c r="HFK61" s="153"/>
      <c r="HFL61" s="153"/>
      <c r="HFM61" s="153"/>
      <c r="HFN61" s="153"/>
      <c r="HFO61" s="153"/>
      <c r="HFP61" s="153"/>
      <c r="HFQ61" s="153"/>
      <c r="HFR61" s="153"/>
      <c r="HFS61" s="153"/>
      <c r="HFT61" s="153"/>
      <c r="HFU61" s="153"/>
      <c r="HFV61" s="153"/>
      <c r="HFW61" s="153"/>
      <c r="HFX61" s="153"/>
      <c r="HFY61" s="153"/>
      <c r="HFZ61" s="153"/>
      <c r="HGA61" s="153"/>
      <c r="HGB61" s="153"/>
      <c r="HGC61" s="153"/>
      <c r="HGD61" s="153"/>
      <c r="HGE61" s="153"/>
      <c r="HGF61" s="153"/>
      <c r="HGG61" s="153"/>
      <c r="HGH61" s="153"/>
      <c r="HGI61" s="153"/>
      <c r="HGJ61" s="153"/>
      <c r="HGK61" s="153"/>
      <c r="HGL61" s="153"/>
      <c r="HGM61" s="153"/>
      <c r="HGN61" s="153"/>
      <c r="HGO61" s="153"/>
      <c r="HGP61" s="153"/>
      <c r="HGQ61" s="153"/>
      <c r="HGR61" s="153"/>
      <c r="HGS61" s="153"/>
      <c r="HGT61" s="153"/>
      <c r="HGU61" s="153"/>
      <c r="HGV61" s="153"/>
      <c r="HGW61" s="153"/>
      <c r="HGX61" s="153"/>
      <c r="HGY61" s="153"/>
      <c r="HGZ61" s="153"/>
      <c r="HHA61" s="153"/>
      <c r="HHB61" s="153"/>
      <c r="HHC61" s="153"/>
      <c r="HHD61" s="153"/>
      <c r="HHE61" s="153"/>
      <c r="HHF61" s="153"/>
      <c r="HHG61" s="153"/>
      <c r="HHH61" s="153"/>
      <c r="HHI61" s="153"/>
      <c r="HHJ61" s="153"/>
      <c r="HHK61" s="153"/>
      <c r="HHL61" s="153"/>
      <c r="HHM61" s="153"/>
      <c r="HHN61" s="153"/>
      <c r="HHO61" s="153"/>
      <c r="HHP61" s="153"/>
      <c r="HHQ61" s="153"/>
      <c r="HHR61" s="153"/>
      <c r="HHS61" s="153"/>
      <c r="HHT61" s="153"/>
      <c r="HHU61" s="153"/>
      <c r="HHV61" s="153"/>
      <c r="HHW61" s="153"/>
      <c r="HHX61" s="153"/>
      <c r="HHY61" s="153"/>
      <c r="HHZ61" s="153"/>
      <c r="HIA61" s="153"/>
      <c r="HIB61" s="153"/>
      <c r="HIC61" s="153"/>
      <c r="HID61" s="153"/>
      <c r="HIE61" s="153"/>
      <c r="HIF61" s="153"/>
      <c r="HIG61" s="153"/>
      <c r="HIH61" s="153"/>
      <c r="HII61" s="153"/>
      <c r="HIJ61" s="153"/>
      <c r="HIK61" s="153"/>
      <c r="HIL61" s="153"/>
      <c r="HIM61" s="153"/>
      <c r="HIN61" s="153"/>
      <c r="HIO61" s="153"/>
      <c r="HIP61" s="153"/>
      <c r="HIQ61" s="153"/>
      <c r="HIR61" s="153"/>
      <c r="HIS61" s="153"/>
      <c r="HIT61" s="153"/>
      <c r="HIU61" s="153"/>
      <c r="HIV61" s="153"/>
      <c r="HIW61" s="153"/>
      <c r="HIX61" s="153"/>
      <c r="HIY61" s="153"/>
      <c r="HIZ61" s="153"/>
      <c r="HJA61" s="153"/>
      <c r="HJB61" s="153"/>
      <c r="HJC61" s="153"/>
      <c r="HJD61" s="153"/>
      <c r="HJE61" s="153"/>
      <c r="HJF61" s="153"/>
      <c r="HJG61" s="153"/>
      <c r="HJH61" s="153"/>
      <c r="HJI61" s="153"/>
      <c r="HJJ61" s="153"/>
      <c r="HJK61" s="153"/>
      <c r="HJL61" s="153"/>
      <c r="HJM61" s="153"/>
      <c r="HJN61" s="153"/>
      <c r="HJO61" s="153"/>
      <c r="HJP61" s="153"/>
      <c r="HJQ61" s="153"/>
      <c r="HJR61" s="153"/>
      <c r="HJS61" s="153"/>
      <c r="HJT61" s="153"/>
      <c r="HJU61" s="153"/>
      <c r="HJV61" s="153"/>
      <c r="HJW61" s="153"/>
      <c r="HJX61" s="153"/>
      <c r="HJY61" s="153"/>
      <c r="HJZ61" s="153"/>
      <c r="HKA61" s="153"/>
      <c r="HKB61" s="153"/>
      <c r="HKC61" s="153"/>
      <c r="HKD61" s="153"/>
      <c r="HKE61" s="153"/>
      <c r="HKF61" s="153"/>
      <c r="HKG61" s="153"/>
      <c r="HKH61" s="153"/>
      <c r="HKI61" s="153"/>
      <c r="HKJ61" s="153"/>
      <c r="HKK61" s="153"/>
      <c r="HKL61" s="153"/>
      <c r="HKM61" s="153"/>
      <c r="HKN61" s="153"/>
      <c r="HKO61" s="153"/>
      <c r="HKP61" s="153"/>
      <c r="HKQ61" s="153"/>
      <c r="HKR61" s="153"/>
      <c r="HKS61" s="153"/>
      <c r="HKT61" s="153"/>
      <c r="HKU61" s="153"/>
      <c r="HKV61" s="153"/>
      <c r="HKW61" s="153"/>
      <c r="HKX61" s="153"/>
      <c r="HKY61" s="153"/>
      <c r="HKZ61" s="153"/>
      <c r="HLA61" s="153"/>
      <c r="HLB61" s="153"/>
      <c r="HLC61" s="153"/>
      <c r="HLD61" s="153"/>
      <c r="HLE61" s="153"/>
      <c r="HLF61" s="153"/>
      <c r="HLG61" s="153"/>
      <c r="HLH61" s="153"/>
      <c r="HLI61" s="153"/>
      <c r="HLJ61" s="153"/>
      <c r="HLK61" s="153"/>
      <c r="HLL61" s="153"/>
      <c r="HLM61" s="153"/>
      <c r="HLN61" s="153"/>
      <c r="HLO61" s="153"/>
      <c r="HLP61" s="153"/>
      <c r="HLQ61" s="153"/>
      <c r="HLR61" s="153"/>
      <c r="HLS61" s="153"/>
      <c r="HLT61" s="153"/>
      <c r="HLU61" s="153"/>
      <c r="HLV61" s="153"/>
      <c r="HLW61" s="153"/>
      <c r="HLX61" s="153"/>
      <c r="HLY61" s="153"/>
      <c r="HLZ61" s="153"/>
      <c r="HMA61" s="153"/>
      <c r="HMB61" s="153"/>
      <c r="HMC61" s="153"/>
      <c r="HMD61" s="153"/>
      <c r="HME61" s="153"/>
      <c r="HMF61" s="153"/>
      <c r="HMG61" s="153"/>
      <c r="HMH61" s="153"/>
      <c r="HMI61" s="153"/>
      <c r="HMJ61" s="153"/>
      <c r="HMK61" s="153"/>
      <c r="HML61" s="153"/>
      <c r="HMM61" s="153"/>
      <c r="HMN61" s="153"/>
      <c r="HMO61" s="153"/>
      <c r="HMP61" s="153"/>
      <c r="HMQ61" s="153"/>
      <c r="HMR61" s="153"/>
      <c r="HMS61" s="153"/>
      <c r="HMT61" s="153"/>
      <c r="HMU61" s="153"/>
      <c r="HMV61" s="153"/>
      <c r="HMW61" s="153"/>
      <c r="HMX61" s="153"/>
      <c r="HMY61" s="153"/>
      <c r="HMZ61" s="153"/>
      <c r="HNA61" s="153"/>
      <c r="HNB61" s="153"/>
      <c r="HNC61" s="153"/>
      <c r="HND61" s="153"/>
      <c r="HNE61" s="153"/>
      <c r="HNF61" s="153"/>
      <c r="HNG61" s="153"/>
      <c r="HNH61" s="153"/>
      <c r="HNI61" s="153"/>
      <c r="HNJ61" s="153"/>
      <c r="HNK61" s="153"/>
      <c r="HNL61" s="153"/>
      <c r="HNM61" s="153"/>
      <c r="HNN61" s="153"/>
      <c r="HNO61" s="153"/>
      <c r="HNP61" s="153"/>
      <c r="HNQ61" s="153"/>
      <c r="HNR61" s="153"/>
      <c r="HNS61" s="153"/>
      <c r="HNT61" s="153"/>
      <c r="HNU61" s="153"/>
      <c r="HNV61" s="153"/>
      <c r="HNW61" s="153"/>
      <c r="HNX61" s="153"/>
      <c r="HNY61" s="153"/>
      <c r="HNZ61" s="153"/>
      <c r="HOA61" s="153"/>
      <c r="HOB61" s="153"/>
      <c r="HOC61" s="153"/>
      <c r="HOD61" s="153"/>
      <c r="HOE61" s="153"/>
      <c r="HOF61" s="153"/>
      <c r="HOG61" s="153"/>
      <c r="HOH61" s="153"/>
      <c r="HOI61" s="153"/>
      <c r="HOJ61" s="153"/>
      <c r="HOK61" s="153"/>
      <c r="HOL61" s="153"/>
      <c r="HOM61" s="153"/>
      <c r="HON61" s="153"/>
      <c r="HOO61" s="153"/>
      <c r="HOP61" s="153"/>
      <c r="HOQ61" s="153"/>
      <c r="HOR61" s="153"/>
      <c r="HOS61" s="153"/>
      <c r="HOT61" s="153"/>
      <c r="HOU61" s="153"/>
      <c r="HOV61" s="153"/>
      <c r="HOW61" s="153"/>
      <c r="HOX61" s="153"/>
      <c r="HOY61" s="153"/>
      <c r="HOZ61" s="153"/>
      <c r="HPA61" s="153"/>
      <c r="HPB61" s="153"/>
      <c r="HPC61" s="153"/>
      <c r="HPD61" s="153"/>
      <c r="HPE61" s="153"/>
      <c r="HPF61" s="153"/>
      <c r="HPG61" s="153"/>
      <c r="HPH61" s="153"/>
      <c r="HPI61" s="153"/>
      <c r="HPJ61" s="153"/>
      <c r="HPK61" s="153"/>
      <c r="HPL61" s="153"/>
      <c r="HPM61" s="153"/>
      <c r="HPN61" s="153"/>
      <c r="HPO61" s="153"/>
      <c r="HPP61" s="153"/>
      <c r="HPQ61" s="153"/>
      <c r="HPR61" s="153"/>
      <c r="HPS61" s="153"/>
      <c r="HPT61" s="153"/>
      <c r="HPU61" s="153"/>
      <c r="HPV61" s="153"/>
      <c r="HPW61" s="153"/>
      <c r="HPX61" s="153"/>
      <c r="HPY61" s="153"/>
      <c r="HPZ61" s="153"/>
      <c r="HQA61" s="153"/>
      <c r="HQB61" s="153"/>
      <c r="HQC61" s="153"/>
      <c r="HQD61" s="153"/>
      <c r="HQE61" s="153"/>
      <c r="HQF61" s="153"/>
      <c r="HQG61" s="153"/>
      <c r="HQH61" s="153"/>
      <c r="HQI61" s="153"/>
      <c r="HQJ61" s="153"/>
      <c r="HQK61" s="153"/>
      <c r="HQL61" s="153"/>
      <c r="HQM61" s="153"/>
      <c r="HQN61" s="153"/>
      <c r="HQO61" s="153"/>
      <c r="HQP61" s="153"/>
      <c r="HQQ61" s="153"/>
      <c r="HQR61" s="153"/>
      <c r="HQS61" s="153"/>
      <c r="HQT61" s="153"/>
      <c r="HQU61" s="153"/>
      <c r="HQV61" s="153"/>
      <c r="HQW61" s="153"/>
      <c r="HQX61" s="153"/>
      <c r="HQY61" s="153"/>
      <c r="HQZ61" s="153"/>
      <c r="HRA61" s="153"/>
      <c r="HRB61" s="153"/>
      <c r="HRC61" s="153"/>
      <c r="HRD61" s="153"/>
      <c r="HRE61" s="153"/>
      <c r="HRF61" s="153"/>
      <c r="HRG61" s="153"/>
      <c r="HRH61" s="153"/>
      <c r="HRI61" s="153"/>
      <c r="HRJ61" s="153"/>
      <c r="HRK61" s="153"/>
      <c r="HRL61" s="153"/>
      <c r="HRM61" s="153"/>
      <c r="HRN61" s="153"/>
      <c r="HRO61" s="153"/>
      <c r="HRP61" s="153"/>
      <c r="HRQ61" s="153"/>
      <c r="HRR61" s="153"/>
      <c r="HRS61" s="153"/>
      <c r="HRT61" s="153"/>
      <c r="HRU61" s="153"/>
      <c r="HRV61" s="153"/>
      <c r="HRW61" s="153"/>
      <c r="HRX61" s="153"/>
      <c r="HRY61" s="153"/>
      <c r="HRZ61" s="153"/>
      <c r="HSA61" s="153"/>
      <c r="HSB61" s="153"/>
      <c r="HSC61" s="153"/>
      <c r="HSD61" s="153"/>
      <c r="HSE61" s="153"/>
      <c r="HSF61" s="153"/>
      <c r="HSG61" s="153"/>
      <c r="HSH61" s="153"/>
      <c r="HSI61" s="153"/>
      <c r="HSJ61" s="153"/>
      <c r="HSK61" s="153"/>
      <c r="HSL61" s="153"/>
      <c r="HSM61" s="153"/>
      <c r="HSN61" s="153"/>
      <c r="HSO61" s="153"/>
      <c r="HSP61" s="153"/>
      <c r="HSQ61" s="153"/>
      <c r="HSR61" s="153"/>
      <c r="HSS61" s="153"/>
      <c r="HST61" s="153"/>
      <c r="HSU61" s="153"/>
      <c r="HSV61" s="153"/>
      <c r="HSW61" s="153"/>
      <c r="HSX61" s="153"/>
      <c r="HSY61" s="153"/>
      <c r="HSZ61" s="153"/>
      <c r="HTA61" s="153"/>
      <c r="HTB61" s="153"/>
      <c r="HTC61" s="153"/>
      <c r="HTD61" s="153"/>
      <c r="HTE61" s="153"/>
      <c r="HTF61" s="153"/>
      <c r="HTG61" s="153"/>
      <c r="HTH61" s="153"/>
      <c r="HTI61" s="153"/>
      <c r="HTJ61" s="153"/>
      <c r="HTK61" s="153"/>
      <c r="HTL61" s="153"/>
      <c r="HTM61" s="153"/>
      <c r="HTN61" s="153"/>
      <c r="HTO61" s="153"/>
      <c r="HTP61" s="153"/>
      <c r="HTQ61" s="153"/>
      <c r="HTR61" s="153"/>
      <c r="HTS61" s="153"/>
      <c r="HTT61" s="153"/>
      <c r="HTU61" s="153"/>
      <c r="HTV61" s="153"/>
      <c r="HTW61" s="153"/>
      <c r="HTX61" s="153"/>
      <c r="HTY61" s="153"/>
      <c r="HTZ61" s="153"/>
      <c r="HUA61" s="153"/>
      <c r="HUB61" s="153"/>
      <c r="HUC61" s="153"/>
      <c r="HUD61" s="153"/>
      <c r="HUE61" s="153"/>
      <c r="HUF61" s="153"/>
      <c r="HUG61" s="153"/>
      <c r="HUH61" s="153"/>
      <c r="HUI61" s="153"/>
      <c r="HUJ61" s="153"/>
      <c r="HUK61" s="153"/>
      <c r="HUL61" s="153"/>
      <c r="HUM61" s="153"/>
      <c r="HUN61" s="153"/>
      <c r="HUO61" s="153"/>
      <c r="HUP61" s="153"/>
      <c r="HUQ61" s="153"/>
      <c r="HUR61" s="153"/>
      <c r="HUS61" s="153"/>
      <c r="HUT61" s="153"/>
      <c r="HUU61" s="153"/>
      <c r="HUV61" s="153"/>
      <c r="HUW61" s="153"/>
      <c r="HUX61" s="153"/>
      <c r="HUY61" s="153"/>
      <c r="HUZ61" s="153"/>
      <c r="HVA61" s="153"/>
      <c r="HVB61" s="153"/>
      <c r="HVC61" s="153"/>
      <c r="HVD61" s="153"/>
      <c r="HVE61" s="153"/>
      <c r="HVF61" s="153"/>
      <c r="HVG61" s="153"/>
      <c r="HVH61" s="153"/>
      <c r="HVI61" s="153"/>
      <c r="HVJ61" s="153"/>
      <c r="HVK61" s="153"/>
      <c r="HVL61" s="153"/>
      <c r="HVM61" s="153"/>
      <c r="HVN61" s="153"/>
      <c r="HVO61" s="153"/>
      <c r="HVP61" s="153"/>
      <c r="HVQ61" s="153"/>
      <c r="HVR61" s="153"/>
      <c r="HVS61" s="153"/>
      <c r="HVT61" s="153"/>
      <c r="HVU61" s="153"/>
      <c r="HVV61" s="153"/>
      <c r="HVW61" s="153"/>
      <c r="HVX61" s="153"/>
      <c r="HVY61" s="153"/>
      <c r="HVZ61" s="153"/>
      <c r="HWA61" s="153"/>
      <c r="HWB61" s="153"/>
      <c r="HWC61" s="153"/>
      <c r="HWD61" s="153"/>
      <c r="HWE61" s="153"/>
      <c r="HWF61" s="153"/>
      <c r="HWG61" s="153"/>
      <c r="HWH61" s="153"/>
      <c r="HWI61" s="153"/>
      <c r="HWJ61" s="153"/>
      <c r="HWK61" s="153"/>
      <c r="HWL61" s="153"/>
      <c r="HWM61" s="153"/>
      <c r="HWN61" s="153"/>
      <c r="HWO61" s="153"/>
      <c r="HWP61" s="153"/>
      <c r="HWQ61" s="153"/>
      <c r="HWR61" s="153"/>
      <c r="HWS61" s="153"/>
      <c r="HWT61" s="153"/>
      <c r="HWU61" s="153"/>
      <c r="HWV61" s="153"/>
      <c r="HWW61" s="153"/>
      <c r="HWX61" s="153"/>
      <c r="HWY61" s="153"/>
      <c r="HWZ61" s="153"/>
      <c r="HXA61" s="153"/>
      <c r="HXB61" s="153"/>
      <c r="HXC61" s="153"/>
      <c r="HXD61" s="153"/>
      <c r="HXE61" s="153"/>
      <c r="HXF61" s="153"/>
      <c r="HXG61" s="153"/>
      <c r="HXH61" s="153"/>
      <c r="HXI61" s="153"/>
      <c r="HXJ61" s="153"/>
      <c r="HXK61" s="153"/>
      <c r="HXL61" s="153"/>
      <c r="HXM61" s="153"/>
      <c r="HXN61" s="153"/>
      <c r="HXO61" s="153"/>
      <c r="HXP61" s="153"/>
      <c r="HXQ61" s="153"/>
      <c r="HXR61" s="153"/>
      <c r="HXS61" s="153"/>
      <c r="HXT61" s="153"/>
      <c r="HXU61" s="153"/>
      <c r="HXV61" s="153"/>
      <c r="HXW61" s="153"/>
      <c r="HXX61" s="153"/>
      <c r="HXY61" s="153"/>
      <c r="HXZ61" s="153"/>
      <c r="HYA61" s="153"/>
      <c r="HYB61" s="153"/>
      <c r="HYC61" s="153"/>
      <c r="HYD61" s="153"/>
      <c r="HYE61" s="153"/>
      <c r="HYF61" s="153"/>
      <c r="HYG61" s="153"/>
      <c r="HYH61" s="153"/>
      <c r="HYI61" s="153"/>
      <c r="HYJ61" s="153"/>
      <c r="HYK61" s="153"/>
      <c r="HYL61" s="153"/>
      <c r="HYM61" s="153"/>
      <c r="HYN61" s="153"/>
      <c r="HYO61" s="153"/>
      <c r="HYP61" s="153"/>
      <c r="HYQ61" s="153"/>
      <c r="HYR61" s="153"/>
      <c r="HYS61" s="153"/>
      <c r="HYT61" s="153"/>
      <c r="HYU61" s="153"/>
      <c r="HYV61" s="153"/>
      <c r="HYW61" s="153"/>
      <c r="HYX61" s="153"/>
      <c r="HYY61" s="153"/>
      <c r="HYZ61" s="153"/>
      <c r="HZA61" s="153"/>
      <c r="HZB61" s="153"/>
      <c r="HZC61" s="153"/>
      <c r="HZD61" s="153"/>
      <c r="HZE61" s="153"/>
      <c r="HZF61" s="153"/>
      <c r="HZG61" s="153"/>
      <c r="HZH61" s="153"/>
      <c r="HZI61" s="153"/>
      <c r="HZJ61" s="153"/>
      <c r="HZK61" s="153"/>
      <c r="HZL61" s="153"/>
      <c r="HZM61" s="153"/>
      <c r="HZN61" s="153"/>
      <c r="HZO61" s="153"/>
      <c r="HZP61" s="153"/>
      <c r="HZQ61" s="153"/>
      <c r="HZR61" s="153"/>
      <c r="HZS61" s="153"/>
      <c r="HZT61" s="153"/>
      <c r="HZU61" s="153"/>
      <c r="HZV61" s="153"/>
      <c r="HZW61" s="153"/>
      <c r="HZX61" s="153"/>
      <c r="HZY61" s="153"/>
      <c r="HZZ61" s="153"/>
      <c r="IAA61" s="153"/>
      <c r="IAB61" s="153"/>
      <c r="IAC61" s="153"/>
      <c r="IAD61" s="153"/>
      <c r="IAE61" s="153"/>
      <c r="IAF61" s="153"/>
      <c r="IAG61" s="153"/>
      <c r="IAH61" s="153"/>
      <c r="IAI61" s="153"/>
      <c r="IAJ61" s="153"/>
      <c r="IAK61" s="153"/>
      <c r="IAL61" s="153"/>
      <c r="IAM61" s="153"/>
      <c r="IAN61" s="153"/>
      <c r="IAO61" s="153"/>
      <c r="IAP61" s="153"/>
      <c r="IAQ61" s="153"/>
      <c r="IAR61" s="153"/>
      <c r="IAS61" s="153"/>
      <c r="IAT61" s="153"/>
      <c r="IAU61" s="153"/>
      <c r="IAV61" s="153"/>
      <c r="IAW61" s="153"/>
      <c r="IAX61" s="153"/>
      <c r="IAY61" s="153"/>
      <c r="IAZ61" s="153"/>
      <c r="IBA61" s="153"/>
      <c r="IBB61" s="153"/>
      <c r="IBC61" s="153"/>
      <c r="IBD61" s="153"/>
      <c r="IBE61" s="153"/>
      <c r="IBF61" s="153"/>
      <c r="IBG61" s="153"/>
      <c r="IBH61" s="153"/>
      <c r="IBI61" s="153"/>
      <c r="IBJ61" s="153"/>
      <c r="IBK61" s="153"/>
      <c r="IBL61" s="153"/>
      <c r="IBM61" s="153"/>
      <c r="IBN61" s="153"/>
      <c r="IBO61" s="153"/>
      <c r="IBP61" s="153"/>
      <c r="IBQ61" s="153"/>
      <c r="IBR61" s="153"/>
      <c r="IBS61" s="153"/>
      <c r="IBT61" s="153"/>
      <c r="IBU61" s="153"/>
      <c r="IBV61" s="153"/>
      <c r="IBW61" s="153"/>
      <c r="IBX61" s="153"/>
      <c r="IBY61" s="153"/>
      <c r="IBZ61" s="153"/>
      <c r="ICA61" s="153"/>
      <c r="ICB61" s="153"/>
      <c r="ICC61" s="153"/>
      <c r="ICD61" s="153"/>
      <c r="ICE61" s="153"/>
      <c r="ICF61" s="153"/>
      <c r="ICG61" s="153"/>
      <c r="ICH61" s="153"/>
      <c r="ICI61" s="153"/>
      <c r="ICJ61" s="153"/>
      <c r="ICK61" s="153"/>
      <c r="ICL61" s="153"/>
      <c r="ICM61" s="153"/>
      <c r="ICN61" s="153"/>
      <c r="ICO61" s="153"/>
      <c r="ICP61" s="153"/>
      <c r="ICQ61" s="153"/>
      <c r="ICR61" s="153"/>
      <c r="ICS61" s="153"/>
      <c r="ICT61" s="153"/>
      <c r="ICU61" s="153"/>
      <c r="ICV61" s="153"/>
      <c r="ICW61" s="153"/>
      <c r="ICX61" s="153"/>
      <c r="ICY61" s="153"/>
      <c r="ICZ61" s="153"/>
      <c r="IDA61" s="153"/>
      <c r="IDB61" s="153"/>
      <c r="IDC61" s="153"/>
      <c r="IDD61" s="153"/>
      <c r="IDE61" s="153"/>
      <c r="IDF61" s="153"/>
      <c r="IDG61" s="153"/>
      <c r="IDH61" s="153"/>
      <c r="IDI61" s="153"/>
      <c r="IDJ61" s="153"/>
      <c r="IDK61" s="153"/>
      <c r="IDL61" s="153"/>
      <c r="IDM61" s="153"/>
      <c r="IDN61" s="153"/>
      <c r="IDO61" s="153"/>
      <c r="IDP61" s="153"/>
      <c r="IDQ61" s="153"/>
      <c r="IDR61" s="153"/>
      <c r="IDS61" s="153"/>
      <c r="IDT61" s="153"/>
      <c r="IDU61" s="153"/>
      <c r="IDV61" s="153"/>
      <c r="IDW61" s="153"/>
      <c r="IDX61" s="153"/>
      <c r="IDY61" s="153"/>
      <c r="IDZ61" s="153"/>
      <c r="IEA61" s="153"/>
      <c r="IEB61" s="153"/>
      <c r="IEC61" s="153"/>
      <c r="IED61" s="153"/>
      <c r="IEE61" s="153"/>
      <c r="IEF61" s="153"/>
      <c r="IEG61" s="153"/>
      <c r="IEH61" s="153"/>
      <c r="IEI61" s="153"/>
      <c r="IEJ61" s="153"/>
      <c r="IEK61" s="153"/>
      <c r="IEL61" s="153"/>
      <c r="IEM61" s="153"/>
      <c r="IEN61" s="153"/>
      <c r="IEO61" s="153"/>
      <c r="IEP61" s="153"/>
      <c r="IEQ61" s="153"/>
      <c r="IER61" s="153"/>
      <c r="IES61" s="153"/>
      <c r="IET61" s="153"/>
      <c r="IEU61" s="153"/>
      <c r="IEV61" s="153"/>
      <c r="IEW61" s="153"/>
      <c r="IEX61" s="153"/>
      <c r="IEY61" s="153"/>
      <c r="IEZ61" s="153"/>
      <c r="IFA61" s="153"/>
      <c r="IFB61" s="153"/>
      <c r="IFC61" s="153"/>
      <c r="IFD61" s="153"/>
      <c r="IFE61" s="153"/>
      <c r="IFF61" s="153"/>
      <c r="IFG61" s="153"/>
      <c r="IFH61" s="153"/>
      <c r="IFI61" s="153"/>
      <c r="IFJ61" s="153"/>
      <c r="IFK61" s="153"/>
      <c r="IFL61" s="153"/>
      <c r="IFM61" s="153"/>
      <c r="IFN61" s="153"/>
      <c r="IFO61" s="153"/>
      <c r="IFP61" s="153"/>
      <c r="IFQ61" s="153"/>
      <c r="IFR61" s="153"/>
      <c r="IFS61" s="153"/>
      <c r="IFT61" s="153"/>
      <c r="IFU61" s="153"/>
      <c r="IFV61" s="153"/>
      <c r="IFW61" s="153"/>
      <c r="IFX61" s="153"/>
      <c r="IFY61" s="153"/>
      <c r="IFZ61" s="153"/>
      <c r="IGA61" s="153"/>
      <c r="IGB61" s="153"/>
      <c r="IGC61" s="153"/>
      <c r="IGD61" s="153"/>
      <c r="IGE61" s="153"/>
      <c r="IGF61" s="153"/>
      <c r="IGG61" s="153"/>
      <c r="IGH61" s="153"/>
      <c r="IGI61" s="153"/>
      <c r="IGJ61" s="153"/>
      <c r="IGK61" s="153"/>
      <c r="IGL61" s="153"/>
      <c r="IGM61" s="153"/>
      <c r="IGN61" s="153"/>
      <c r="IGO61" s="153"/>
      <c r="IGP61" s="153"/>
      <c r="IGQ61" s="153"/>
      <c r="IGR61" s="153"/>
      <c r="IGS61" s="153"/>
      <c r="IGT61" s="153"/>
      <c r="IGU61" s="153"/>
      <c r="IGV61" s="153"/>
      <c r="IGW61" s="153"/>
      <c r="IGX61" s="153"/>
      <c r="IGY61" s="153"/>
      <c r="IGZ61" s="153"/>
      <c r="IHA61" s="153"/>
      <c r="IHB61" s="153"/>
      <c r="IHC61" s="153"/>
      <c r="IHD61" s="153"/>
      <c r="IHE61" s="153"/>
      <c r="IHF61" s="153"/>
      <c r="IHG61" s="153"/>
      <c r="IHH61" s="153"/>
      <c r="IHI61" s="153"/>
      <c r="IHJ61" s="153"/>
      <c r="IHK61" s="153"/>
      <c r="IHL61" s="153"/>
      <c r="IHM61" s="153"/>
      <c r="IHN61" s="153"/>
      <c r="IHO61" s="153"/>
      <c r="IHP61" s="153"/>
      <c r="IHQ61" s="153"/>
      <c r="IHR61" s="153"/>
      <c r="IHS61" s="153"/>
      <c r="IHT61" s="153"/>
      <c r="IHU61" s="153"/>
      <c r="IHV61" s="153"/>
      <c r="IHW61" s="153"/>
      <c r="IHX61" s="153"/>
      <c r="IHY61" s="153"/>
      <c r="IHZ61" s="153"/>
      <c r="IIA61" s="153"/>
      <c r="IIB61" s="153"/>
      <c r="IIC61" s="153"/>
      <c r="IID61" s="153"/>
      <c r="IIE61" s="153"/>
      <c r="IIF61" s="153"/>
      <c r="IIG61" s="153"/>
      <c r="IIH61" s="153"/>
      <c r="III61" s="153"/>
      <c r="IIJ61" s="153"/>
      <c r="IIK61" s="153"/>
      <c r="IIL61" s="153"/>
      <c r="IIM61" s="153"/>
      <c r="IIN61" s="153"/>
      <c r="IIO61" s="153"/>
      <c r="IIP61" s="153"/>
      <c r="IIQ61" s="153"/>
      <c r="IIR61" s="153"/>
      <c r="IIS61" s="153"/>
      <c r="IIT61" s="153"/>
      <c r="IIU61" s="153"/>
      <c r="IIV61" s="153"/>
      <c r="IIW61" s="153"/>
      <c r="IIX61" s="153"/>
      <c r="IIY61" s="153"/>
      <c r="IIZ61" s="153"/>
      <c r="IJA61" s="153"/>
      <c r="IJB61" s="153"/>
      <c r="IJC61" s="153"/>
      <c r="IJD61" s="153"/>
      <c r="IJE61" s="153"/>
      <c r="IJF61" s="153"/>
      <c r="IJG61" s="153"/>
      <c r="IJH61" s="153"/>
      <c r="IJI61" s="153"/>
      <c r="IJJ61" s="153"/>
      <c r="IJK61" s="153"/>
      <c r="IJL61" s="153"/>
      <c r="IJM61" s="153"/>
      <c r="IJN61" s="153"/>
      <c r="IJO61" s="153"/>
      <c r="IJP61" s="153"/>
      <c r="IJQ61" s="153"/>
      <c r="IJR61" s="153"/>
      <c r="IJS61" s="153"/>
      <c r="IJT61" s="153"/>
      <c r="IJU61" s="153"/>
      <c r="IJV61" s="153"/>
      <c r="IJW61" s="153"/>
      <c r="IJX61" s="153"/>
      <c r="IJY61" s="153"/>
      <c r="IJZ61" s="153"/>
      <c r="IKA61" s="153"/>
      <c r="IKB61" s="153"/>
      <c r="IKC61" s="153"/>
      <c r="IKD61" s="153"/>
      <c r="IKE61" s="153"/>
      <c r="IKF61" s="153"/>
      <c r="IKG61" s="153"/>
      <c r="IKH61" s="153"/>
      <c r="IKI61" s="153"/>
      <c r="IKJ61" s="153"/>
      <c r="IKK61" s="153"/>
      <c r="IKL61" s="153"/>
      <c r="IKM61" s="153"/>
      <c r="IKN61" s="153"/>
      <c r="IKO61" s="153"/>
      <c r="IKP61" s="153"/>
      <c r="IKQ61" s="153"/>
      <c r="IKR61" s="153"/>
      <c r="IKS61" s="153"/>
      <c r="IKT61" s="153"/>
      <c r="IKU61" s="153"/>
      <c r="IKV61" s="153"/>
      <c r="IKW61" s="153"/>
      <c r="IKX61" s="153"/>
      <c r="IKY61" s="153"/>
      <c r="IKZ61" s="153"/>
      <c r="ILA61" s="153"/>
      <c r="ILB61" s="153"/>
      <c r="ILC61" s="153"/>
      <c r="ILD61" s="153"/>
      <c r="ILE61" s="153"/>
      <c r="ILF61" s="153"/>
      <c r="ILG61" s="153"/>
      <c r="ILH61" s="153"/>
      <c r="ILI61" s="153"/>
      <c r="ILJ61" s="153"/>
      <c r="ILK61" s="153"/>
      <c r="ILL61" s="153"/>
      <c r="ILM61" s="153"/>
      <c r="ILN61" s="153"/>
      <c r="ILO61" s="153"/>
      <c r="ILP61" s="153"/>
      <c r="ILQ61" s="153"/>
      <c r="ILR61" s="153"/>
      <c r="ILS61" s="153"/>
      <c r="ILT61" s="153"/>
      <c r="ILU61" s="153"/>
      <c r="ILV61" s="153"/>
      <c r="ILW61" s="153"/>
      <c r="ILX61" s="153"/>
      <c r="ILY61" s="153"/>
      <c r="ILZ61" s="153"/>
      <c r="IMA61" s="153"/>
      <c r="IMB61" s="153"/>
      <c r="IMC61" s="153"/>
      <c r="IMD61" s="153"/>
      <c r="IME61" s="153"/>
      <c r="IMF61" s="153"/>
      <c r="IMG61" s="153"/>
      <c r="IMH61" s="153"/>
      <c r="IMI61" s="153"/>
      <c r="IMJ61" s="153"/>
      <c r="IMK61" s="153"/>
      <c r="IML61" s="153"/>
      <c r="IMM61" s="153"/>
      <c r="IMN61" s="153"/>
      <c r="IMO61" s="153"/>
      <c r="IMP61" s="153"/>
      <c r="IMQ61" s="153"/>
      <c r="IMR61" s="153"/>
      <c r="IMS61" s="153"/>
      <c r="IMT61" s="153"/>
      <c r="IMU61" s="153"/>
      <c r="IMV61" s="153"/>
      <c r="IMW61" s="153"/>
      <c r="IMX61" s="153"/>
      <c r="IMY61" s="153"/>
      <c r="IMZ61" s="153"/>
      <c r="INA61" s="153"/>
      <c r="INB61" s="153"/>
      <c r="INC61" s="153"/>
      <c r="IND61" s="153"/>
      <c r="INE61" s="153"/>
      <c r="INF61" s="153"/>
      <c r="ING61" s="153"/>
      <c r="INH61" s="153"/>
      <c r="INI61" s="153"/>
      <c r="INJ61" s="153"/>
      <c r="INK61" s="153"/>
      <c r="INL61" s="153"/>
      <c r="INM61" s="153"/>
      <c r="INN61" s="153"/>
      <c r="INO61" s="153"/>
      <c r="INP61" s="153"/>
      <c r="INQ61" s="153"/>
      <c r="INR61" s="153"/>
      <c r="INS61" s="153"/>
      <c r="INT61" s="153"/>
      <c r="INU61" s="153"/>
      <c r="INV61" s="153"/>
      <c r="INW61" s="153"/>
      <c r="INX61" s="153"/>
      <c r="INY61" s="153"/>
      <c r="INZ61" s="153"/>
      <c r="IOA61" s="153"/>
      <c r="IOB61" s="153"/>
      <c r="IOC61" s="153"/>
      <c r="IOD61" s="153"/>
      <c r="IOE61" s="153"/>
      <c r="IOF61" s="153"/>
      <c r="IOG61" s="153"/>
      <c r="IOH61" s="153"/>
      <c r="IOI61" s="153"/>
      <c r="IOJ61" s="153"/>
      <c r="IOK61" s="153"/>
      <c r="IOL61" s="153"/>
      <c r="IOM61" s="153"/>
      <c r="ION61" s="153"/>
      <c r="IOO61" s="153"/>
      <c r="IOP61" s="153"/>
      <c r="IOQ61" s="153"/>
      <c r="IOR61" s="153"/>
      <c r="IOS61" s="153"/>
      <c r="IOT61" s="153"/>
      <c r="IOU61" s="153"/>
      <c r="IOV61" s="153"/>
      <c r="IOW61" s="153"/>
      <c r="IOX61" s="153"/>
      <c r="IOY61" s="153"/>
      <c r="IOZ61" s="153"/>
      <c r="IPA61" s="153"/>
      <c r="IPB61" s="153"/>
      <c r="IPC61" s="153"/>
      <c r="IPD61" s="153"/>
      <c r="IPE61" s="153"/>
      <c r="IPF61" s="153"/>
      <c r="IPG61" s="153"/>
      <c r="IPH61" s="153"/>
      <c r="IPI61" s="153"/>
      <c r="IPJ61" s="153"/>
      <c r="IPK61" s="153"/>
      <c r="IPL61" s="153"/>
      <c r="IPM61" s="153"/>
      <c r="IPN61" s="153"/>
      <c r="IPO61" s="153"/>
      <c r="IPP61" s="153"/>
      <c r="IPQ61" s="153"/>
      <c r="IPR61" s="153"/>
      <c r="IPS61" s="153"/>
      <c r="IPT61" s="153"/>
      <c r="IPU61" s="153"/>
      <c r="IPV61" s="153"/>
      <c r="IPW61" s="153"/>
      <c r="IPX61" s="153"/>
      <c r="IPY61" s="153"/>
      <c r="IPZ61" s="153"/>
      <c r="IQA61" s="153"/>
      <c r="IQB61" s="153"/>
      <c r="IQC61" s="153"/>
      <c r="IQD61" s="153"/>
      <c r="IQE61" s="153"/>
      <c r="IQF61" s="153"/>
      <c r="IQG61" s="153"/>
      <c r="IQH61" s="153"/>
      <c r="IQI61" s="153"/>
      <c r="IQJ61" s="153"/>
      <c r="IQK61" s="153"/>
      <c r="IQL61" s="153"/>
      <c r="IQM61" s="153"/>
      <c r="IQN61" s="153"/>
      <c r="IQO61" s="153"/>
      <c r="IQP61" s="153"/>
      <c r="IQQ61" s="153"/>
      <c r="IQR61" s="153"/>
      <c r="IQS61" s="153"/>
      <c r="IQT61" s="153"/>
      <c r="IQU61" s="153"/>
      <c r="IQV61" s="153"/>
      <c r="IQW61" s="153"/>
      <c r="IQX61" s="153"/>
      <c r="IQY61" s="153"/>
      <c r="IQZ61" s="153"/>
      <c r="IRA61" s="153"/>
      <c r="IRB61" s="153"/>
      <c r="IRC61" s="153"/>
      <c r="IRD61" s="153"/>
      <c r="IRE61" s="153"/>
      <c r="IRF61" s="153"/>
      <c r="IRG61" s="153"/>
      <c r="IRH61" s="153"/>
      <c r="IRI61" s="153"/>
      <c r="IRJ61" s="153"/>
      <c r="IRK61" s="153"/>
      <c r="IRL61" s="153"/>
      <c r="IRM61" s="153"/>
      <c r="IRN61" s="153"/>
      <c r="IRO61" s="153"/>
      <c r="IRP61" s="153"/>
      <c r="IRQ61" s="153"/>
      <c r="IRR61" s="153"/>
      <c r="IRS61" s="153"/>
      <c r="IRT61" s="153"/>
      <c r="IRU61" s="153"/>
      <c r="IRV61" s="153"/>
      <c r="IRW61" s="153"/>
      <c r="IRX61" s="153"/>
      <c r="IRY61" s="153"/>
      <c r="IRZ61" s="153"/>
      <c r="ISA61" s="153"/>
      <c r="ISB61" s="153"/>
      <c r="ISC61" s="153"/>
      <c r="ISD61" s="153"/>
      <c r="ISE61" s="153"/>
      <c r="ISF61" s="153"/>
      <c r="ISG61" s="153"/>
      <c r="ISH61" s="153"/>
      <c r="ISI61" s="153"/>
      <c r="ISJ61" s="153"/>
      <c r="ISK61" s="153"/>
      <c r="ISL61" s="153"/>
      <c r="ISM61" s="153"/>
      <c r="ISN61" s="153"/>
      <c r="ISO61" s="153"/>
      <c r="ISP61" s="153"/>
      <c r="ISQ61" s="153"/>
      <c r="ISR61" s="153"/>
      <c r="ISS61" s="153"/>
      <c r="IST61" s="153"/>
      <c r="ISU61" s="153"/>
      <c r="ISV61" s="153"/>
      <c r="ISW61" s="153"/>
      <c r="ISX61" s="153"/>
      <c r="ISY61" s="153"/>
      <c r="ISZ61" s="153"/>
      <c r="ITA61" s="153"/>
      <c r="ITB61" s="153"/>
      <c r="ITC61" s="153"/>
      <c r="ITD61" s="153"/>
      <c r="ITE61" s="153"/>
      <c r="ITF61" s="153"/>
      <c r="ITG61" s="153"/>
      <c r="ITH61" s="153"/>
      <c r="ITI61" s="153"/>
      <c r="ITJ61" s="153"/>
      <c r="ITK61" s="153"/>
      <c r="ITL61" s="153"/>
      <c r="ITM61" s="153"/>
      <c r="ITN61" s="153"/>
      <c r="ITO61" s="153"/>
      <c r="ITP61" s="153"/>
      <c r="ITQ61" s="153"/>
      <c r="ITR61" s="153"/>
      <c r="ITS61" s="153"/>
      <c r="ITT61" s="153"/>
      <c r="ITU61" s="153"/>
      <c r="ITV61" s="153"/>
      <c r="ITW61" s="153"/>
      <c r="ITX61" s="153"/>
      <c r="ITY61" s="153"/>
      <c r="ITZ61" s="153"/>
      <c r="IUA61" s="153"/>
      <c r="IUB61" s="153"/>
      <c r="IUC61" s="153"/>
      <c r="IUD61" s="153"/>
      <c r="IUE61" s="153"/>
      <c r="IUF61" s="153"/>
      <c r="IUG61" s="153"/>
      <c r="IUH61" s="153"/>
      <c r="IUI61" s="153"/>
      <c r="IUJ61" s="153"/>
      <c r="IUK61" s="153"/>
      <c r="IUL61" s="153"/>
      <c r="IUM61" s="153"/>
      <c r="IUN61" s="153"/>
      <c r="IUO61" s="153"/>
      <c r="IUP61" s="153"/>
      <c r="IUQ61" s="153"/>
      <c r="IUR61" s="153"/>
      <c r="IUS61" s="153"/>
      <c r="IUT61" s="153"/>
      <c r="IUU61" s="153"/>
      <c r="IUV61" s="153"/>
      <c r="IUW61" s="153"/>
      <c r="IUX61" s="153"/>
      <c r="IUY61" s="153"/>
      <c r="IUZ61" s="153"/>
      <c r="IVA61" s="153"/>
      <c r="IVB61" s="153"/>
      <c r="IVC61" s="153"/>
      <c r="IVD61" s="153"/>
      <c r="IVE61" s="153"/>
      <c r="IVF61" s="153"/>
      <c r="IVG61" s="153"/>
      <c r="IVH61" s="153"/>
      <c r="IVI61" s="153"/>
      <c r="IVJ61" s="153"/>
      <c r="IVK61" s="153"/>
      <c r="IVL61" s="153"/>
      <c r="IVM61" s="153"/>
      <c r="IVN61" s="153"/>
      <c r="IVO61" s="153"/>
      <c r="IVP61" s="153"/>
      <c r="IVQ61" s="153"/>
      <c r="IVR61" s="153"/>
      <c r="IVS61" s="153"/>
      <c r="IVT61" s="153"/>
      <c r="IVU61" s="153"/>
      <c r="IVV61" s="153"/>
      <c r="IVW61" s="153"/>
      <c r="IVX61" s="153"/>
      <c r="IVY61" s="153"/>
      <c r="IVZ61" s="153"/>
      <c r="IWA61" s="153"/>
      <c r="IWB61" s="153"/>
      <c r="IWC61" s="153"/>
      <c r="IWD61" s="153"/>
      <c r="IWE61" s="153"/>
      <c r="IWF61" s="153"/>
      <c r="IWG61" s="153"/>
      <c r="IWH61" s="153"/>
      <c r="IWI61" s="153"/>
      <c r="IWJ61" s="153"/>
      <c r="IWK61" s="153"/>
      <c r="IWL61" s="153"/>
      <c r="IWM61" s="153"/>
      <c r="IWN61" s="153"/>
      <c r="IWO61" s="153"/>
      <c r="IWP61" s="153"/>
      <c r="IWQ61" s="153"/>
      <c r="IWR61" s="153"/>
      <c r="IWS61" s="153"/>
      <c r="IWT61" s="153"/>
      <c r="IWU61" s="153"/>
      <c r="IWV61" s="153"/>
      <c r="IWW61" s="153"/>
      <c r="IWX61" s="153"/>
      <c r="IWY61" s="153"/>
      <c r="IWZ61" s="153"/>
      <c r="IXA61" s="153"/>
      <c r="IXB61" s="153"/>
      <c r="IXC61" s="153"/>
      <c r="IXD61" s="153"/>
      <c r="IXE61" s="153"/>
      <c r="IXF61" s="153"/>
      <c r="IXG61" s="153"/>
      <c r="IXH61" s="153"/>
      <c r="IXI61" s="153"/>
      <c r="IXJ61" s="153"/>
      <c r="IXK61" s="153"/>
      <c r="IXL61" s="153"/>
      <c r="IXM61" s="153"/>
      <c r="IXN61" s="153"/>
      <c r="IXO61" s="153"/>
      <c r="IXP61" s="153"/>
      <c r="IXQ61" s="153"/>
      <c r="IXR61" s="153"/>
      <c r="IXS61" s="153"/>
      <c r="IXT61" s="153"/>
      <c r="IXU61" s="153"/>
      <c r="IXV61" s="153"/>
      <c r="IXW61" s="153"/>
      <c r="IXX61" s="153"/>
      <c r="IXY61" s="153"/>
      <c r="IXZ61" s="153"/>
      <c r="IYA61" s="153"/>
      <c r="IYB61" s="153"/>
      <c r="IYC61" s="153"/>
      <c r="IYD61" s="153"/>
      <c r="IYE61" s="153"/>
      <c r="IYF61" s="153"/>
      <c r="IYG61" s="153"/>
      <c r="IYH61" s="153"/>
      <c r="IYI61" s="153"/>
      <c r="IYJ61" s="153"/>
      <c r="IYK61" s="153"/>
      <c r="IYL61" s="153"/>
      <c r="IYM61" s="153"/>
      <c r="IYN61" s="153"/>
      <c r="IYO61" s="153"/>
      <c r="IYP61" s="153"/>
      <c r="IYQ61" s="153"/>
      <c r="IYR61" s="153"/>
      <c r="IYS61" s="153"/>
      <c r="IYT61" s="153"/>
      <c r="IYU61" s="153"/>
      <c r="IYV61" s="153"/>
      <c r="IYW61" s="153"/>
      <c r="IYX61" s="153"/>
      <c r="IYY61" s="153"/>
      <c r="IYZ61" s="153"/>
      <c r="IZA61" s="153"/>
      <c r="IZB61" s="153"/>
      <c r="IZC61" s="153"/>
      <c r="IZD61" s="153"/>
      <c r="IZE61" s="153"/>
      <c r="IZF61" s="153"/>
      <c r="IZG61" s="153"/>
      <c r="IZH61" s="153"/>
      <c r="IZI61" s="153"/>
      <c r="IZJ61" s="153"/>
      <c r="IZK61" s="153"/>
      <c r="IZL61" s="153"/>
      <c r="IZM61" s="153"/>
      <c r="IZN61" s="153"/>
      <c r="IZO61" s="153"/>
      <c r="IZP61" s="153"/>
      <c r="IZQ61" s="153"/>
      <c r="IZR61" s="153"/>
      <c r="IZS61" s="153"/>
      <c r="IZT61" s="153"/>
      <c r="IZU61" s="153"/>
      <c r="IZV61" s="153"/>
      <c r="IZW61" s="153"/>
      <c r="IZX61" s="153"/>
      <c r="IZY61" s="153"/>
      <c r="IZZ61" s="153"/>
      <c r="JAA61" s="153"/>
      <c r="JAB61" s="153"/>
      <c r="JAC61" s="153"/>
      <c r="JAD61" s="153"/>
      <c r="JAE61" s="153"/>
      <c r="JAF61" s="153"/>
      <c r="JAG61" s="153"/>
      <c r="JAH61" s="153"/>
      <c r="JAI61" s="153"/>
      <c r="JAJ61" s="153"/>
      <c r="JAK61" s="153"/>
      <c r="JAL61" s="153"/>
      <c r="JAM61" s="153"/>
      <c r="JAN61" s="153"/>
      <c r="JAO61" s="153"/>
      <c r="JAP61" s="153"/>
      <c r="JAQ61" s="153"/>
      <c r="JAR61" s="153"/>
      <c r="JAS61" s="153"/>
      <c r="JAT61" s="153"/>
      <c r="JAU61" s="153"/>
      <c r="JAV61" s="153"/>
      <c r="JAW61" s="153"/>
      <c r="JAX61" s="153"/>
      <c r="JAY61" s="153"/>
      <c r="JAZ61" s="153"/>
      <c r="JBA61" s="153"/>
      <c r="JBB61" s="153"/>
      <c r="JBC61" s="153"/>
      <c r="JBD61" s="153"/>
      <c r="JBE61" s="153"/>
      <c r="JBF61" s="153"/>
      <c r="JBG61" s="153"/>
      <c r="JBH61" s="153"/>
      <c r="JBI61" s="153"/>
      <c r="JBJ61" s="153"/>
      <c r="JBK61" s="153"/>
      <c r="JBL61" s="153"/>
      <c r="JBM61" s="153"/>
      <c r="JBN61" s="153"/>
      <c r="JBO61" s="153"/>
      <c r="JBP61" s="153"/>
      <c r="JBQ61" s="153"/>
      <c r="JBR61" s="153"/>
      <c r="JBS61" s="153"/>
      <c r="JBT61" s="153"/>
      <c r="JBU61" s="153"/>
      <c r="JBV61" s="153"/>
      <c r="JBW61" s="153"/>
      <c r="JBX61" s="153"/>
      <c r="JBY61" s="153"/>
      <c r="JBZ61" s="153"/>
      <c r="JCA61" s="153"/>
      <c r="JCB61" s="153"/>
      <c r="JCC61" s="153"/>
      <c r="JCD61" s="153"/>
      <c r="JCE61" s="153"/>
      <c r="JCF61" s="153"/>
      <c r="JCG61" s="153"/>
      <c r="JCH61" s="153"/>
      <c r="JCI61" s="153"/>
      <c r="JCJ61" s="153"/>
      <c r="JCK61" s="153"/>
      <c r="JCL61" s="153"/>
      <c r="JCM61" s="153"/>
      <c r="JCN61" s="153"/>
      <c r="JCO61" s="153"/>
      <c r="JCP61" s="153"/>
      <c r="JCQ61" s="153"/>
      <c r="JCR61" s="153"/>
      <c r="JCS61" s="153"/>
      <c r="JCT61" s="153"/>
      <c r="JCU61" s="153"/>
      <c r="JCV61" s="153"/>
      <c r="JCW61" s="153"/>
      <c r="JCX61" s="153"/>
      <c r="JCY61" s="153"/>
      <c r="JCZ61" s="153"/>
      <c r="JDA61" s="153"/>
      <c r="JDB61" s="153"/>
      <c r="JDC61" s="153"/>
      <c r="JDD61" s="153"/>
      <c r="JDE61" s="153"/>
      <c r="JDF61" s="153"/>
      <c r="JDG61" s="153"/>
      <c r="JDH61" s="153"/>
      <c r="JDI61" s="153"/>
      <c r="JDJ61" s="153"/>
      <c r="JDK61" s="153"/>
      <c r="JDL61" s="153"/>
      <c r="JDM61" s="153"/>
      <c r="JDN61" s="153"/>
      <c r="JDO61" s="153"/>
      <c r="JDP61" s="153"/>
      <c r="JDQ61" s="153"/>
      <c r="JDR61" s="153"/>
      <c r="JDS61" s="153"/>
      <c r="JDT61" s="153"/>
      <c r="JDU61" s="153"/>
      <c r="JDV61" s="153"/>
      <c r="JDW61" s="153"/>
      <c r="JDX61" s="153"/>
      <c r="JDY61" s="153"/>
      <c r="JDZ61" s="153"/>
      <c r="JEA61" s="153"/>
      <c r="JEB61" s="153"/>
      <c r="JEC61" s="153"/>
      <c r="JED61" s="153"/>
      <c r="JEE61" s="153"/>
      <c r="JEF61" s="153"/>
      <c r="JEG61" s="153"/>
      <c r="JEH61" s="153"/>
      <c r="JEI61" s="153"/>
      <c r="JEJ61" s="153"/>
      <c r="JEK61" s="153"/>
      <c r="JEL61" s="153"/>
      <c r="JEM61" s="153"/>
      <c r="JEN61" s="153"/>
      <c r="JEO61" s="153"/>
      <c r="JEP61" s="153"/>
      <c r="JEQ61" s="153"/>
      <c r="JER61" s="153"/>
      <c r="JES61" s="153"/>
      <c r="JET61" s="153"/>
      <c r="JEU61" s="153"/>
      <c r="JEV61" s="153"/>
      <c r="JEW61" s="153"/>
      <c r="JEX61" s="153"/>
      <c r="JEY61" s="153"/>
      <c r="JEZ61" s="153"/>
      <c r="JFA61" s="153"/>
      <c r="JFB61" s="153"/>
      <c r="JFC61" s="153"/>
      <c r="JFD61" s="153"/>
      <c r="JFE61" s="153"/>
      <c r="JFF61" s="153"/>
      <c r="JFG61" s="153"/>
      <c r="JFH61" s="153"/>
      <c r="JFI61" s="153"/>
      <c r="JFJ61" s="153"/>
      <c r="JFK61" s="153"/>
      <c r="JFL61" s="153"/>
      <c r="JFM61" s="153"/>
      <c r="JFN61" s="153"/>
      <c r="JFO61" s="153"/>
      <c r="JFP61" s="153"/>
      <c r="JFQ61" s="153"/>
      <c r="JFR61" s="153"/>
      <c r="JFS61" s="153"/>
      <c r="JFT61" s="153"/>
      <c r="JFU61" s="153"/>
      <c r="JFV61" s="153"/>
      <c r="JFW61" s="153"/>
      <c r="JFX61" s="153"/>
      <c r="JFY61" s="153"/>
      <c r="JFZ61" s="153"/>
      <c r="JGA61" s="153"/>
      <c r="JGB61" s="153"/>
      <c r="JGC61" s="153"/>
      <c r="JGD61" s="153"/>
      <c r="JGE61" s="153"/>
      <c r="JGF61" s="153"/>
      <c r="JGG61" s="153"/>
      <c r="JGH61" s="153"/>
      <c r="JGI61" s="153"/>
      <c r="JGJ61" s="153"/>
      <c r="JGK61" s="153"/>
      <c r="JGL61" s="153"/>
      <c r="JGM61" s="153"/>
      <c r="JGN61" s="153"/>
      <c r="JGO61" s="153"/>
      <c r="JGP61" s="153"/>
      <c r="JGQ61" s="153"/>
      <c r="JGR61" s="153"/>
      <c r="JGS61" s="153"/>
      <c r="JGT61" s="153"/>
      <c r="JGU61" s="153"/>
      <c r="JGV61" s="153"/>
      <c r="JGW61" s="153"/>
      <c r="JGX61" s="153"/>
      <c r="JGY61" s="153"/>
      <c r="JGZ61" s="153"/>
      <c r="JHA61" s="153"/>
      <c r="JHB61" s="153"/>
      <c r="JHC61" s="153"/>
      <c r="JHD61" s="153"/>
      <c r="JHE61" s="153"/>
      <c r="JHF61" s="153"/>
      <c r="JHG61" s="153"/>
      <c r="JHH61" s="153"/>
      <c r="JHI61" s="153"/>
      <c r="JHJ61" s="153"/>
      <c r="JHK61" s="153"/>
      <c r="JHL61" s="153"/>
      <c r="JHM61" s="153"/>
      <c r="JHN61" s="153"/>
      <c r="JHO61" s="153"/>
      <c r="JHP61" s="153"/>
      <c r="JHQ61" s="153"/>
      <c r="JHR61" s="153"/>
      <c r="JHS61" s="153"/>
      <c r="JHT61" s="153"/>
      <c r="JHU61" s="153"/>
      <c r="JHV61" s="153"/>
      <c r="JHW61" s="153"/>
      <c r="JHX61" s="153"/>
      <c r="JHY61" s="153"/>
      <c r="JHZ61" s="153"/>
      <c r="JIA61" s="153"/>
      <c r="JIB61" s="153"/>
      <c r="JIC61" s="153"/>
      <c r="JID61" s="153"/>
      <c r="JIE61" s="153"/>
      <c r="JIF61" s="153"/>
      <c r="JIG61" s="153"/>
      <c r="JIH61" s="153"/>
      <c r="JII61" s="153"/>
      <c r="JIJ61" s="153"/>
      <c r="JIK61" s="153"/>
      <c r="JIL61" s="153"/>
      <c r="JIM61" s="153"/>
      <c r="JIN61" s="153"/>
      <c r="JIO61" s="153"/>
      <c r="JIP61" s="153"/>
      <c r="JIQ61" s="153"/>
      <c r="JIR61" s="153"/>
      <c r="JIS61" s="153"/>
      <c r="JIT61" s="153"/>
      <c r="JIU61" s="153"/>
      <c r="JIV61" s="153"/>
      <c r="JIW61" s="153"/>
      <c r="JIX61" s="153"/>
      <c r="JIY61" s="153"/>
      <c r="JIZ61" s="153"/>
      <c r="JJA61" s="153"/>
      <c r="JJB61" s="153"/>
      <c r="JJC61" s="153"/>
      <c r="JJD61" s="153"/>
      <c r="JJE61" s="153"/>
      <c r="JJF61" s="153"/>
      <c r="JJG61" s="153"/>
      <c r="JJH61" s="153"/>
      <c r="JJI61" s="153"/>
      <c r="JJJ61" s="153"/>
      <c r="JJK61" s="153"/>
      <c r="JJL61" s="153"/>
      <c r="JJM61" s="153"/>
      <c r="JJN61" s="153"/>
      <c r="JJO61" s="153"/>
      <c r="JJP61" s="153"/>
      <c r="JJQ61" s="153"/>
      <c r="JJR61" s="153"/>
      <c r="JJS61" s="153"/>
      <c r="JJT61" s="153"/>
      <c r="JJU61" s="153"/>
      <c r="JJV61" s="153"/>
      <c r="JJW61" s="153"/>
      <c r="JJX61" s="153"/>
      <c r="JJY61" s="153"/>
      <c r="JJZ61" s="153"/>
      <c r="JKA61" s="153"/>
      <c r="JKB61" s="153"/>
      <c r="JKC61" s="153"/>
      <c r="JKD61" s="153"/>
      <c r="JKE61" s="153"/>
      <c r="JKF61" s="153"/>
      <c r="JKG61" s="153"/>
      <c r="JKH61" s="153"/>
      <c r="JKI61" s="153"/>
      <c r="JKJ61" s="153"/>
      <c r="JKK61" s="153"/>
      <c r="JKL61" s="153"/>
      <c r="JKM61" s="153"/>
      <c r="JKN61" s="153"/>
      <c r="JKO61" s="153"/>
      <c r="JKP61" s="153"/>
      <c r="JKQ61" s="153"/>
      <c r="JKR61" s="153"/>
      <c r="JKS61" s="153"/>
      <c r="JKT61" s="153"/>
      <c r="JKU61" s="153"/>
      <c r="JKV61" s="153"/>
      <c r="JKW61" s="153"/>
      <c r="JKX61" s="153"/>
      <c r="JKY61" s="153"/>
      <c r="JKZ61" s="153"/>
      <c r="JLA61" s="153"/>
      <c r="JLB61" s="153"/>
      <c r="JLC61" s="153"/>
      <c r="JLD61" s="153"/>
      <c r="JLE61" s="153"/>
      <c r="JLF61" s="153"/>
      <c r="JLG61" s="153"/>
      <c r="JLH61" s="153"/>
      <c r="JLI61" s="153"/>
      <c r="JLJ61" s="153"/>
      <c r="JLK61" s="153"/>
      <c r="JLL61" s="153"/>
      <c r="JLM61" s="153"/>
      <c r="JLN61" s="153"/>
      <c r="JLO61" s="153"/>
      <c r="JLP61" s="153"/>
      <c r="JLQ61" s="153"/>
      <c r="JLR61" s="153"/>
      <c r="JLS61" s="153"/>
      <c r="JLT61" s="153"/>
      <c r="JLU61" s="153"/>
      <c r="JLV61" s="153"/>
      <c r="JLW61" s="153"/>
      <c r="JLX61" s="153"/>
      <c r="JLY61" s="153"/>
      <c r="JLZ61" s="153"/>
      <c r="JMA61" s="153"/>
      <c r="JMB61" s="153"/>
      <c r="JMC61" s="153"/>
      <c r="JMD61" s="153"/>
      <c r="JME61" s="153"/>
      <c r="JMF61" s="153"/>
      <c r="JMG61" s="153"/>
      <c r="JMH61" s="153"/>
      <c r="JMI61" s="153"/>
      <c r="JMJ61" s="153"/>
      <c r="JMK61" s="153"/>
      <c r="JML61" s="153"/>
      <c r="JMM61" s="153"/>
      <c r="JMN61" s="153"/>
      <c r="JMO61" s="153"/>
      <c r="JMP61" s="153"/>
      <c r="JMQ61" s="153"/>
      <c r="JMR61" s="153"/>
      <c r="JMS61" s="153"/>
      <c r="JMT61" s="153"/>
      <c r="JMU61" s="153"/>
      <c r="JMV61" s="153"/>
      <c r="JMW61" s="153"/>
      <c r="JMX61" s="153"/>
      <c r="JMY61" s="153"/>
      <c r="JMZ61" s="153"/>
      <c r="JNA61" s="153"/>
      <c r="JNB61" s="153"/>
      <c r="JNC61" s="153"/>
      <c r="JND61" s="153"/>
      <c r="JNE61" s="153"/>
      <c r="JNF61" s="153"/>
      <c r="JNG61" s="153"/>
      <c r="JNH61" s="153"/>
      <c r="JNI61" s="153"/>
      <c r="JNJ61" s="153"/>
      <c r="JNK61" s="153"/>
      <c r="JNL61" s="153"/>
      <c r="JNM61" s="153"/>
      <c r="JNN61" s="153"/>
      <c r="JNO61" s="153"/>
      <c r="JNP61" s="153"/>
      <c r="JNQ61" s="153"/>
      <c r="JNR61" s="153"/>
      <c r="JNS61" s="153"/>
      <c r="JNT61" s="153"/>
      <c r="JNU61" s="153"/>
      <c r="JNV61" s="153"/>
      <c r="JNW61" s="153"/>
      <c r="JNX61" s="153"/>
      <c r="JNY61" s="153"/>
      <c r="JNZ61" s="153"/>
      <c r="JOA61" s="153"/>
      <c r="JOB61" s="153"/>
      <c r="JOC61" s="153"/>
      <c r="JOD61" s="153"/>
      <c r="JOE61" s="153"/>
      <c r="JOF61" s="153"/>
      <c r="JOG61" s="153"/>
      <c r="JOH61" s="153"/>
      <c r="JOI61" s="153"/>
      <c r="JOJ61" s="153"/>
      <c r="JOK61" s="153"/>
      <c r="JOL61" s="153"/>
      <c r="JOM61" s="153"/>
      <c r="JON61" s="153"/>
      <c r="JOO61" s="153"/>
      <c r="JOP61" s="153"/>
      <c r="JOQ61" s="153"/>
      <c r="JOR61" s="153"/>
      <c r="JOS61" s="153"/>
      <c r="JOT61" s="153"/>
      <c r="JOU61" s="153"/>
      <c r="JOV61" s="153"/>
      <c r="JOW61" s="153"/>
      <c r="JOX61" s="153"/>
      <c r="JOY61" s="153"/>
      <c r="JOZ61" s="153"/>
      <c r="JPA61" s="153"/>
      <c r="JPB61" s="153"/>
      <c r="JPC61" s="153"/>
      <c r="JPD61" s="153"/>
      <c r="JPE61" s="153"/>
      <c r="JPF61" s="153"/>
      <c r="JPG61" s="153"/>
      <c r="JPH61" s="153"/>
      <c r="JPI61" s="153"/>
      <c r="JPJ61" s="153"/>
      <c r="JPK61" s="153"/>
      <c r="JPL61" s="153"/>
      <c r="JPM61" s="153"/>
      <c r="JPN61" s="153"/>
      <c r="JPO61" s="153"/>
      <c r="JPP61" s="153"/>
      <c r="JPQ61" s="153"/>
      <c r="JPR61" s="153"/>
      <c r="JPS61" s="153"/>
      <c r="JPT61" s="153"/>
      <c r="JPU61" s="153"/>
      <c r="JPV61" s="153"/>
      <c r="JPW61" s="153"/>
      <c r="JPX61" s="153"/>
      <c r="JPY61" s="153"/>
      <c r="JPZ61" s="153"/>
      <c r="JQA61" s="153"/>
      <c r="JQB61" s="153"/>
      <c r="JQC61" s="153"/>
      <c r="JQD61" s="153"/>
      <c r="JQE61" s="153"/>
      <c r="JQF61" s="153"/>
      <c r="JQG61" s="153"/>
      <c r="JQH61" s="153"/>
      <c r="JQI61" s="153"/>
      <c r="JQJ61" s="153"/>
      <c r="JQK61" s="153"/>
      <c r="JQL61" s="153"/>
      <c r="JQM61" s="153"/>
      <c r="JQN61" s="153"/>
      <c r="JQO61" s="153"/>
      <c r="JQP61" s="153"/>
      <c r="JQQ61" s="153"/>
      <c r="JQR61" s="153"/>
      <c r="JQS61" s="153"/>
      <c r="JQT61" s="153"/>
      <c r="JQU61" s="153"/>
      <c r="JQV61" s="153"/>
      <c r="JQW61" s="153"/>
      <c r="JQX61" s="153"/>
      <c r="JQY61" s="153"/>
      <c r="JQZ61" s="153"/>
      <c r="JRA61" s="153"/>
      <c r="JRB61" s="153"/>
      <c r="JRC61" s="153"/>
      <c r="JRD61" s="153"/>
      <c r="JRE61" s="153"/>
      <c r="JRF61" s="153"/>
      <c r="JRG61" s="153"/>
      <c r="JRH61" s="153"/>
      <c r="JRI61" s="153"/>
      <c r="JRJ61" s="153"/>
      <c r="JRK61" s="153"/>
      <c r="JRL61" s="153"/>
      <c r="JRM61" s="153"/>
      <c r="JRN61" s="153"/>
      <c r="JRO61" s="153"/>
      <c r="JRP61" s="153"/>
      <c r="JRQ61" s="153"/>
      <c r="JRR61" s="153"/>
      <c r="JRS61" s="153"/>
      <c r="JRT61" s="153"/>
      <c r="JRU61" s="153"/>
      <c r="JRV61" s="153"/>
      <c r="JRW61" s="153"/>
      <c r="JRX61" s="153"/>
      <c r="JRY61" s="153"/>
      <c r="JRZ61" s="153"/>
      <c r="JSA61" s="153"/>
      <c r="JSB61" s="153"/>
      <c r="JSC61" s="153"/>
      <c r="JSD61" s="153"/>
      <c r="JSE61" s="153"/>
      <c r="JSF61" s="153"/>
      <c r="JSG61" s="153"/>
      <c r="JSH61" s="153"/>
      <c r="JSI61" s="153"/>
      <c r="JSJ61" s="153"/>
      <c r="JSK61" s="153"/>
      <c r="JSL61" s="153"/>
      <c r="JSM61" s="153"/>
      <c r="JSN61" s="153"/>
      <c r="JSO61" s="153"/>
      <c r="JSP61" s="153"/>
      <c r="JSQ61" s="153"/>
      <c r="JSR61" s="153"/>
      <c r="JSS61" s="153"/>
      <c r="JST61" s="153"/>
      <c r="JSU61" s="153"/>
      <c r="JSV61" s="153"/>
      <c r="JSW61" s="153"/>
      <c r="JSX61" s="153"/>
      <c r="JSY61" s="153"/>
      <c r="JSZ61" s="153"/>
      <c r="JTA61" s="153"/>
      <c r="JTB61" s="153"/>
      <c r="JTC61" s="153"/>
      <c r="JTD61" s="153"/>
      <c r="JTE61" s="153"/>
      <c r="JTF61" s="153"/>
      <c r="JTG61" s="153"/>
      <c r="JTH61" s="153"/>
      <c r="JTI61" s="153"/>
      <c r="JTJ61" s="153"/>
      <c r="JTK61" s="153"/>
      <c r="JTL61" s="153"/>
      <c r="JTM61" s="153"/>
      <c r="JTN61" s="153"/>
      <c r="JTO61" s="153"/>
      <c r="JTP61" s="153"/>
      <c r="JTQ61" s="153"/>
      <c r="JTR61" s="153"/>
      <c r="JTS61" s="153"/>
      <c r="JTT61" s="153"/>
      <c r="JTU61" s="153"/>
      <c r="JTV61" s="153"/>
      <c r="JTW61" s="153"/>
      <c r="JTX61" s="153"/>
      <c r="JTY61" s="153"/>
      <c r="JTZ61" s="153"/>
      <c r="JUA61" s="153"/>
      <c r="JUB61" s="153"/>
      <c r="JUC61" s="153"/>
      <c r="JUD61" s="153"/>
      <c r="JUE61" s="153"/>
      <c r="JUF61" s="153"/>
      <c r="JUG61" s="153"/>
      <c r="JUH61" s="153"/>
      <c r="JUI61" s="153"/>
      <c r="JUJ61" s="153"/>
      <c r="JUK61" s="153"/>
      <c r="JUL61" s="153"/>
      <c r="JUM61" s="153"/>
      <c r="JUN61" s="153"/>
      <c r="JUO61" s="153"/>
      <c r="JUP61" s="153"/>
      <c r="JUQ61" s="153"/>
      <c r="JUR61" s="153"/>
      <c r="JUS61" s="153"/>
      <c r="JUT61" s="153"/>
      <c r="JUU61" s="153"/>
      <c r="JUV61" s="153"/>
      <c r="JUW61" s="153"/>
      <c r="JUX61" s="153"/>
      <c r="JUY61" s="153"/>
      <c r="JUZ61" s="153"/>
      <c r="JVA61" s="153"/>
      <c r="JVB61" s="153"/>
      <c r="JVC61" s="153"/>
      <c r="JVD61" s="153"/>
      <c r="JVE61" s="153"/>
      <c r="JVF61" s="153"/>
      <c r="JVG61" s="153"/>
      <c r="JVH61" s="153"/>
      <c r="JVI61" s="153"/>
      <c r="JVJ61" s="153"/>
      <c r="JVK61" s="153"/>
      <c r="JVL61" s="153"/>
      <c r="JVM61" s="153"/>
      <c r="JVN61" s="153"/>
      <c r="JVO61" s="153"/>
      <c r="JVP61" s="153"/>
      <c r="JVQ61" s="153"/>
      <c r="JVR61" s="153"/>
      <c r="JVS61" s="153"/>
      <c r="JVT61" s="153"/>
      <c r="JVU61" s="153"/>
      <c r="JVV61" s="153"/>
      <c r="JVW61" s="153"/>
      <c r="JVX61" s="153"/>
      <c r="JVY61" s="153"/>
      <c r="JVZ61" s="153"/>
      <c r="JWA61" s="153"/>
      <c r="JWB61" s="153"/>
      <c r="JWC61" s="153"/>
      <c r="JWD61" s="153"/>
      <c r="JWE61" s="153"/>
      <c r="JWF61" s="153"/>
      <c r="JWG61" s="153"/>
      <c r="JWH61" s="153"/>
      <c r="JWI61" s="153"/>
      <c r="JWJ61" s="153"/>
      <c r="JWK61" s="153"/>
      <c r="JWL61" s="153"/>
      <c r="JWM61" s="153"/>
      <c r="JWN61" s="153"/>
      <c r="JWO61" s="153"/>
      <c r="JWP61" s="153"/>
      <c r="JWQ61" s="153"/>
      <c r="JWR61" s="153"/>
      <c r="JWS61" s="153"/>
      <c r="JWT61" s="153"/>
      <c r="JWU61" s="153"/>
      <c r="JWV61" s="153"/>
      <c r="JWW61" s="153"/>
      <c r="JWX61" s="153"/>
      <c r="JWY61" s="153"/>
      <c r="JWZ61" s="153"/>
      <c r="JXA61" s="153"/>
      <c r="JXB61" s="153"/>
      <c r="JXC61" s="153"/>
      <c r="JXD61" s="153"/>
      <c r="JXE61" s="153"/>
      <c r="JXF61" s="153"/>
      <c r="JXG61" s="153"/>
      <c r="JXH61" s="153"/>
      <c r="JXI61" s="153"/>
      <c r="JXJ61" s="153"/>
      <c r="JXK61" s="153"/>
      <c r="JXL61" s="153"/>
      <c r="JXM61" s="153"/>
      <c r="JXN61" s="153"/>
      <c r="JXO61" s="153"/>
      <c r="JXP61" s="153"/>
      <c r="JXQ61" s="153"/>
      <c r="JXR61" s="153"/>
      <c r="JXS61" s="153"/>
      <c r="JXT61" s="153"/>
      <c r="JXU61" s="153"/>
      <c r="JXV61" s="153"/>
      <c r="JXW61" s="153"/>
      <c r="JXX61" s="153"/>
      <c r="JXY61" s="153"/>
      <c r="JXZ61" s="153"/>
      <c r="JYA61" s="153"/>
      <c r="JYB61" s="153"/>
      <c r="JYC61" s="153"/>
      <c r="JYD61" s="153"/>
      <c r="JYE61" s="153"/>
      <c r="JYF61" s="153"/>
      <c r="JYG61" s="153"/>
      <c r="JYH61" s="153"/>
      <c r="JYI61" s="153"/>
      <c r="JYJ61" s="153"/>
      <c r="JYK61" s="153"/>
      <c r="JYL61" s="153"/>
      <c r="JYM61" s="153"/>
      <c r="JYN61" s="153"/>
      <c r="JYO61" s="153"/>
      <c r="JYP61" s="153"/>
      <c r="JYQ61" s="153"/>
      <c r="JYR61" s="153"/>
      <c r="JYS61" s="153"/>
      <c r="JYT61" s="153"/>
      <c r="JYU61" s="153"/>
      <c r="JYV61" s="153"/>
      <c r="JYW61" s="153"/>
      <c r="JYX61" s="153"/>
      <c r="JYY61" s="153"/>
      <c r="JYZ61" s="153"/>
      <c r="JZA61" s="153"/>
      <c r="JZB61" s="153"/>
      <c r="JZC61" s="153"/>
      <c r="JZD61" s="153"/>
      <c r="JZE61" s="153"/>
      <c r="JZF61" s="153"/>
      <c r="JZG61" s="153"/>
      <c r="JZH61" s="153"/>
      <c r="JZI61" s="153"/>
      <c r="JZJ61" s="153"/>
      <c r="JZK61" s="153"/>
      <c r="JZL61" s="153"/>
      <c r="JZM61" s="153"/>
      <c r="JZN61" s="153"/>
      <c r="JZO61" s="153"/>
      <c r="JZP61" s="153"/>
      <c r="JZQ61" s="153"/>
      <c r="JZR61" s="153"/>
      <c r="JZS61" s="153"/>
      <c r="JZT61" s="153"/>
      <c r="JZU61" s="153"/>
      <c r="JZV61" s="153"/>
      <c r="JZW61" s="153"/>
      <c r="JZX61" s="153"/>
      <c r="JZY61" s="153"/>
      <c r="JZZ61" s="153"/>
      <c r="KAA61" s="153"/>
      <c r="KAB61" s="153"/>
      <c r="KAC61" s="153"/>
      <c r="KAD61" s="153"/>
      <c r="KAE61" s="153"/>
      <c r="KAF61" s="153"/>
      <c r="KAG61" s="153"/>
      <c r="KAH61" s="153"/>
      <c r="KAI61" s="153"/>
      <c r="KAJ61" s="153"/>
      <c r="KAK61" s="153"/>
      <c r="KAL61" s="153"/>
      <c r="KAM61" s="153"/>
      <c r="KAN61" s="153"/>
      <c r="KAO61" s="153"/>
      <c r="KAP61" s="153"/>
      <c r="KAQ61" s="153"/>
      <c r="KAR61" s="153"/>
      <c r="KAS61" s="153"/>
      <c r="KAT61" s="153"/>
      <c r="KAU61" s="153"/>
      <c r="KAV61" s="153"/>
      <c r="KAW61" s="153"/>
      <c r="KAX61" s="153"/>
      <c r="KAY61" s="153"/>
      <c r="KAZ61" s="153"/>
      <c r="KBA61" s="153"/>
      <c r="KBB61" s="153"/>
      <c r="KBC61" s="153"/>
      <c r="KBD61" s="153"/>
      <c r="KBE61" s="153"/>
      <c r="KBF61" s="153"/>
      <c r="KBG61" s="153"/>
      <c r="KBH61" s="153"/>
      <c r="KBI61" s="153"/>
      <c r="KBJ61" s="153"/>
      <c r="KBK61" s="153"/>
      <c r="KBL61" s="153"/>
      <c r="KBM61" s="153"/>
      <c r="KBN61" s="153"/>
      <c r="KBO61" s="153"/>
      <c r="KBP61" s="153"/>
      <c r="KBQ61" s="153"/>
      <c r="KBR61" s="153"/>
      <c r="KBS61" s="153"/>
      <c r="KBT61" s="153"/>
      <c r="KBU61" s="153"/>
      <c r="KBV61" s="153"/>
      <c r="KBW61" s="153"/>
      <c r="KBX61" s="153"/>
      <c r="KBY61" s="153"/>
      <c r="KBZ61" s="153"/>
      <c r="KCA61" s="153"/>
      <c r="KCB61" s="153"/>
      <c r="KCC61" s="153"/>
      <c r="KCD61" s="153"/>
      <c r="KCE61" s="153"/>
      <c r="KCF61" s="153"/>
      <c r="KCG61" s="153"/>
      <c r="KCH61" s="153"/>
      <c r="KCI61" s="153"/>
      <c r="KCJ61" s="153"/>
      <c r="KCK61" s="153"/>
      <c r="KCL61" s="153"/>
      <c r="KCM61" s="153"/>
      <c r="KCN61" s="153"/>
      <c r="KCO61" s="153"/>
      <c r="KCP61" s="153"/>
      <c r="KCQ61" s="153"/>
      <c r="KCR61" s="153"/>
      <c r="KCS61" s="153"/>
      <c r="KCT61" s="153"/>
      <c r="KCU61" s="153"/>
      <c r="KCV61" s="153"/>
      <c r="KCW61" s="153"/>
      <c r="KCX61" s="153"/>
      <c r="KCY61" s="153"/>
      <c r="KCZ61" s="153"/>
      <c r="KDA61" s="153"/>
      <c r="KDB61" s="153"/>
      <c r="KDC61" s="153"/>
      <c r="KDD61" s="153"/>
      <c r="KDE61" s="153"/>
      <c r="KDF61" s="153"/>
      <c r="KDG61" s="153"/>
      <c r="KDH61" s="153"/>
      <c r="KDI61" s="153"/>
      <c r="KDJ61" s="153"/>
      <c r="KDK61" s="153"/>
      <c r="KDL61" s="153"/>
      <c r="KDM61" s="153"/>
      <c r="KDN61" s="153"/>
      <c r="KDO61" s="153"/>
      <c r="KDP61" s="153"/>
      <c r="KDQ61" s="153"/>
      <c r="KDR61" s="153"/>
      <c r="KDS61" s="153"/>
      <c r="KDT61" s="153"/>
      <c r="KDU61" s="153"/>
      <c r="KDV61" s="153"/>
      <c r="KDW61" s="153"/>
      <c r="KDX61" s="153"/>
      <c r="KDY61" s="153"/>
      <c r="KDZ61" s="153"/>
      <c r="KEA61" s="153"/>
      <c r="KEB61" s="153"/>
      <c r="KEC61" s="153"/>
      <c r="KED61" s="153"/>
      <c r="KEE61" s="153"/>
      <c r="KEF61" s="153"/>
      <c r="KEG61" s="153"/>
      <c r="KEH61" s="153"/>
      <c r="KEI61" s="153"/>
      <c r="KEJ61" s="153"/>
      <c r="KEK61" s="153"/>
      <c r="KEL61" s="153"/>
      <c r="KEM61" s="153"/>
      <c r="KEN61" s="153"/>
      <c r="KEO61" s="153"/>
      <c r="KEP61" s="153"/>
      <c r="KEQ61" s="153"/>
      <c r="KER61" s="153"/>
      <c r="KES61" s="153"/>
      <c r="KET61" s="153"/>
      <c r="KEU61" s="153"/>
      <c r="KEV61" s="153"/>
      <c r="KEW61" s="153"/>
      <c r="KEX61" s="153"/>
      <c r="KEY61" s="153"/>
      <c r="KEZ61" s="153"/>
      <c r="KFA61" s="153"/>
      <c r="KFB61" s="153"/>
      <c r="KFC61" s="153"/>
      <c r="KFD61" s="153"/>
      <c r="KFE61" s="153"/>
      <c r="KFF61" s="153"/>
      <c r="KFG61" s="153"/>
      <c r="KFH61" s="153"/>
      <c r="KFI61" s="153"/>
      <c r="KFJ61" s="153"/>
      <c r="KFK61" s="153"/>
      <c r="KFL61" s="153"/>
      <c r="KFM61" s="153"/>
      <c r="KFN61" s="153"/>
      <c r="KFO61" s="153"/>
      <c r="KFP61" s="153"/>
      <c r="KFQ61" s="153"/>
      <c r="KFR61" s="153"/>
      <c r="KFS61" s="153"/>
      <c r="KFT61" s="153"/>
      <c r="KFU61" s="153"/>
      <c r="KFV61" s="153"/>
      <c r="KFW61" s="153"/>
      <c r="KFX61" s="153"/>
      <c r="KFY61" s="153"/>
      <c r="KFZ61" s="153"/>
      <c r="KGA61" s="153"/>
      <c r="KGB61" s="153"/>
      <c r="KGC61" s="153"/>
      <c r="KGD61" s="153"/>
      <c r="KGE61" s="153"/>
      <c r="KGF61" s="153"/>
      <c r="KGG61" s="153"/>
      <c r="KGH61" s="153"/>
      <c r="KGI61" s="153"/>
      <c r="KGJ61" s="153"/>
      <c r="KGK61" s="153"/>
      <c r="KGL61" s="153"/>
      <c r="KGM61" s="153"/>
      <c r="KGN61" s="153"/>
      <c r="KGO61" s="153"/>
      <c r="KGP61" s="153"/>
      <c r="KGQ61" s="153"/>
      <c r="KGR61" s="153"/>
      <c r="KGS61" s="153"/>
      <c r="KGT61" s="153"/>
      <c r="KGU61" s="153"/>
      <c r="KGV61" s="153"/>
      <c r="KGW61" s="153"/>
      <c r="KGX61" s="153"/>
      <c r="KGY61" s="153"/>
      <c r="KGZ61" s="153"/>
      <c r="KHA61" s="153"/>
      <c r="KHB61" s="153"/>
      <c r="KHC61" s="153"/>
      <c r="KHD61" s="153"/>
      <c r="KHE61" s="153"/>
      <c r="KHF61" s="153"/>
      <c r="KHG61" s="153"/>
      <c r="KHH61" s="153"/>
      <c r="KHI61" s="153"/>
      <c r="KHJ61" s="153"/>
      <c r="KHK61" s="153"/>
      <c r="KHL61" s="153"/>
      <c r="KHM61" s="153"/>
      <c r="KHN61" s="153"/>
      <c r="KHO61" s="153"/>
      <c r="KHP61" s="153"/>
      <c r="KHQ61" s="153"/>
      <c r="KHR61" s="153"/>
      <c r="KHS61" s="153"/>
      <c r="KHT61" s="153"/>
      <c r="KHU61" s="153"/>
      <c r="KHV61" s="153"/>
      <c r="KHW61" s="153"/>
      <c r="KHX61" s="153"/>
      <c r="KHY61" s="153"/>
      <c r="KHZ61" s="153"/>
      <c r="KIA61" s="153"/>
      <c r="KIB61" s="153"/>
      <c r="KIC61" s="153"/>
      <c r="KID61" s="153"/>
      <c r="KIE61" s="153"/>
      <c r="KIF61" s="153"/>
      <c r="KIG61" s="153"/>
      <c r="KIH61" s="153"/>
      <c r="KII61" s="153"/>
      <c r="KIJ61" s="153"/>
      <c r="KIK61" s="153"/>
      <c r="KIL61" s="153"/>
      <c r="KIM61" s="153"/>
      <c r="KIN61" s="153"/>
      <c r="KIO61" s="153"/>
      <c r="KIP61" s="153"/>
      <c r="KIQ61" s="153"/>
      <c r="KIR61" s="153"/>
      <c r="KIS61" s="153"/>
      <c r="KIT61" s="153"/>
      <c r="KIU61" s="153"/>
      <c r="KIV61" s="153"/>
      <c r="KIW61" s="153"/>
      <c r="KIX61" s="153"/>
      <c r="KIY61" s="153"/>
      <c r="KIZ61" s="153"/>
      <c r="KJA61" s="153"/>
      <c r="KJB61" s="153"/>
      <c r="KJC61" s="153"/>
      <c r="KJD61" s="153"/>
      <c r="KJE61" s="153"/>
      <c r="KJF61" s="153"/>
      <c r="KJG61" s="153"/>
      <c r="KJH61" s="153"/>
      <c r="KJI61" s="153"/>
      <c r="KJJ61" s="153"/>
      <c r="KJK61" s="153"/>
      <c r="KJL61" s="153"/>
      <c r="KJM61" s="153"/>
      <c r="KJN61" s="153"/>
      <c r="KJO61" s="153"/>
      <c r="KJP61" s="153"/>
      <c r="KJQ61" s="153"/>
      <c r="KJR61" s="153"/>
      <c r="KJS61" s="153"/>
      <c r="KJT61" s="153"/>
      <c r="KJU61" s="153"/>
      <c r="KJV61" s="153"/>
      <c r="KJW61" s="153"/>
      <c r="KJX61" s="153"/>
      <c r="KJY61" s="153"/>
      <c r="KJZ61" s="153"/>
      <c r="KKA61" s="153"/>
      <c r="KKB61" s="153"/>
      <c r="KKC61" s="153"/>
      <c r="KKD61" s="153"/>
      <c r="KKE61" s="153"/>
      <c r="KKF61" s="153"/>
      <c r="KKG61" s="153"/>
      <c r="KKH61" s="153"/>
      <c r="KKI61" s="153"/>
      <c r="KKJ61" s="153"/>
      <c r="KKK61" s="153"/>
      <c r="KKL61" s="153"/>
      <c r="KKM61" s="153"/>
      <c r="KKN61" s="153"/>
      <c r="KKO61" s="153"/>
      <c r="KKP61" s="153"/>
      <c r="KKQ61" s="153"/>
      <c r="KKR61" s="153"/>
      <c r="KKS61" s="153"/>
      <c r="KKT61" s="153"/>
      <c r="KKU61" s="153"/>
      <c r="KKV61" s="153"/>
      <c r="KKW61" s="153"/>
      <c r="KKX61" s="153"/>
      <c r="KKY61" s="153"/>
      <c r="KKZ61" s="153"/>
      <c r="KLA61" s="153"/>
      <c r="KLB61" s="153"/>
      <c r="KLC61" s="153"/>
      <c r="KLD61" s="153"/>
      <c r="KLE61" s="153"/>
      <c r="KLF61" s="153"/>
      <c r="KLG61" s="153"/>
      <c r="KLH61" s="153"/>
      <c r="KLI61" s="153"/>
      <c r="KLJ61" s="153"/>
      <c r="KLK61" s="153"/>
      <c r="KLL61" s="153"/>
      <c r="KLM61" s="153"/>
      <c r="KLN61" s="153"/>
      <c r="KLO61" s="153"/>
      <c r="KLP61" s="153"/>
      <c r="KLQ61" s="153"/>
      <c r="KLR61" s="153"/>
      <c r="KLS61" s="153"/>
      <c r="KLT61" s="153"/>
      <c r="KLU61" s="153"/>
      <c r="KLV61" s="153"/>
      <c r="KLW61" s="153"/>
      <c r="KLX61" s="153"/>
      <c r="KLY61" s="153"/>
      <c r="KLZ61" s="153"/>
      <c r="KMA61" s="153"/>
      <c r="KMB61" s="153"/>
      <c r="KMC61" s="153"/>
      <c r="KMD61" s="153"/>
      <c r="KME61" s="153"/>
      <c r="KMF61" s="153"/>
      <c r="KMG61" s="153"/>
      <c r="KMH61" s="153"/>
      <c r="KMI61" s="153"/>
      <c r="KMJ61" s="153"/>
      <c r="KMK61" s="153"/>
      <c r="KML61" s="153"/>
      <c r="KMM61" s="153"/>
      <c r="KMN61" s="153"/>
      <c r="KMO61" s="153"/>
      <c r="KMP61" s="153"/>
      <c r="KMQ61" s="153"/>
      <c r="KMR61" s="153"/>
      <c r="KMS61" s="153"/>
      <c r="KMT61" s="153"/>
      <c r="KMU61" s="153"/>
      <c r="KMV61" s="153"/>
      <c r="KMW61" s="153"/>
      <c r="KMX61" s="153"/>
      <c r="KMY61" s="153"/>
      <c r="KMZ61" s="153"/>
      <c r="KNA61" s="153"/>
      <c r="KNB61" s="153"/>
      <c r="KNC61" s="153"/>
      <c r="KND61" s="153"/>
      <c r="KNE61" s="153"/>
      <c r="KNF61" s="153"/>
      <c r="KNG61" s="153"/>
      <c r="KNH61" s="153"/>
      <c r="KNI61" s="153"/>
      <c r="KNJ61" s="153"/>
      <c r="KNK61" s="153"/>
      <c r="KNL61" s="153"/>
      <c r="KNM61" s="153"/>
      <c r="KNN61" s="153"/>
      <c r="KNO61" s="153"/>
      <c r="KNP61" s="153"/>
      <c r="KNQ61" s="153"/>
      <c r="KNR61" s="153"/>
      <c r="KNS61" s="153"/>
      <c r="KNT61" s="153"/>
      <c r="KNU61" s="153"/>
      <c r="KNV61" s="153"/>
      <c r="KNW61" s="153"/>
      <c r="KNX61" s="153"/>
      <c r="KNY61" s="153"/>
      <c r="KNZ61" s="153"/>
      <c r="KOA61" s="153"/>
      <c r="KOB61" s="153"/>
      <c r="KOC61" s="153"/>
      <c r="KOD61" s="153"/>
      <c r="KOE61" s="153"/>
      <c r="KOF61" s="153"/>
      <c r="KOG61" s="153"/>
      <c r="KOH61" s="153"/>
      <c r="KOI61" s="153"/>
      <c r="KOJ61" s="153"/>
      <c r="KOK61" s="153"/>
      <c r="KOL61" s="153"/>
      <c r="KOM61" s="153"/>
      <c r="KON61" s="153"/>
      <c r="KOO61" s="153"/>
      <c r="KOP61" s="153"/>
      <c r="KOQ61" s="153"/>
      <c r="KOR61" s="153"/>
      <c r="KOS61" s="153"/>
      <c r="KOT61" s="153"/>
      <c r="KOU61" s="153"/>
      <c r="KOV61" s="153"/>
      <c r="KOW61" s="153"/>
      <c r="KOX61" s="153"/>
      <c r="KOY61" s="153"/>
      <c r="KOZ61" s="153"/>
      <c r="KPA61" s="153"/>
      <c r="KPB61" s="153"/>
      <c r="KPC61" s="153"/>
      <c r="KPD61" s="153"/>
      <c r="KPE61" s="153"/>
      <c r="KPF61" s="153"/>
      <c r="KPG61" s="153"/>
      <c r="KPH61" s="153"/>
      <c r="KPI61" s="153"/>
      <c r="KPJ61" s="153"/>
      <c r="KPK61" s="153"/>
      <c r="KPL61" s="153"/>
      <c r="KPM61" s="153"/>
      <c r="KPN61" s="153"/>
      <c r="KPO61" s="153"/>
      <c r="KPP61" s="153"/>
      <c r="KPQ61" s="153"/>
      <c r="KPR61" s="153"/>
      <c r="KPS61" s="153"/>
      <c r="KPT61" s="153"/>
      <c r="KPU61" s="153"/>
      <c r="KPV61" s="153"/>
      <c r="KPW61" s="153"/>
      <c r="KPX61" s="153"/>
      <c r="KPY61" s="153"/>
      <c r="KPZ61" s="153"/>
      <c r="KQA61" s="153"/>
      <c r="KQB61" s="153"/>
      <c r="KQC61" s="153"/>
      <c r="KQD61" s="153"/>
      <c r="KQE61" s="153"/>
      <c r="KQF61" s="153"/>
      <c r="KQG61" s="153"/>
      <c r="KQH61" s="153"/>
      <c r="KQI61" s="153"/>
      <c r="KQJ61" s="153"/>
      <c r="KQK61" s="153"/>
      <c r="KQL61" s="153"/>
      <c r="KQM61" s="153"/>
      <c r="KQN61" s="153"/>
      <c r="KQO61" s="153"/>
      <c r="KQP61" s="153"/>
      <c r="KQQ61" s="153"/>
      <c r="KQR61" s="153"/>
      <c r="KQS61" s="153"/>
      <c r="KQT61" s="153"/>
      <c r="KQU61" s="153"/>
      <c r="KQV61" s="153"/>
      <c r="KQW61" s="153"/>
      <c r="KQX61" s="153"/>
      <c r="KQY61" s="153"/>
      <c r="KQZ61" s="153"/>
      <c r="KRA61" s="153"/>
      <c r="KRB61" s="153"/>
      <c r="KRC61" s="153"/>
      <c r="KRD61" s="153"/>
      <c r="KRE61" s="153"/>
      <c r="KRF61" s="153"/>
      <c r="KRG61" s="153"/>
      <c r="KRH61" s="153"/>
      <c r="KRI61" s="153"/>
      <c r="KRJ61" s="153"/>
      <c r="KRK61" s="153"/>
      <c r="KRL61" s="153"/>
      <c r="KRM61" s="153"/>
      <c r="KRN61" s="153"/>
      <c r="KRO61" s="153"/>
      <c r="KRP61" s="153"/>
      <c r="KRQ61" s="153"/>
      <c r="KRR61" s="153"/>
      <c r="KRS61" s="153"/>
      <c r="KRT61" s="153"/>
      <c r="KRU61" s="153"/>
      <c r="KRV61" s="153"/>
      <c r="KRW61" s="153"/>
      <c r="KRX61" s="153"/>
      <c r="KRY61" s="153"/>
      <c r="KRZ61" s="153"/>
      <c r="KSA61" s="153"/>
      <c r="KSB61" s="153"/>
      <c r="KSC61" s="153"/>
      <c r="KSD61" s="153"/>
      <c r="KSE61" s="153"/>
      <c r="KSF61" s="153"/>
      <c r="KSG61" s="153"/>
      <c r="KSH61" s="153"/>
      <c r="KSI61" s="153"/>
      <c r="KSJ61" s="153"/>
      <c r="KSK61" s="153"/>
      <c r="KSL61" s="153"/>
      <c r="KSM61" s="153"/>
      <c r="KSN61" s="153"/>
      <c r="KSO61" s="153"/>
      <c r="KSP61" s="153"/>
      <c r="KSQ61" s="153"/>
      <c r="KSR61" s="153"/>
      <c r="KSS61" s="153"/>
      <c r="KST61" s="153"/>
      <c r="KSU61" s="153"/>
      <c r="KSV61" s="153"/>
      <c r="KSW61" s="153"/>
      <c r="KSX61" s="153"/>
      <c r="KSY61" s="153"/>
      <c r="KSZ61" s="153"/>
      <c r="KTA61" s="153"/>
      <c r="KTB61" s="153"/>
      <c r="KTC61" s="153"/>
      <c r="KTD61" s="153"/>
      <c r="KTE61" s="153"/>
      <c r="KTF61" s="153"/>
      <c r="KTG61" s="153"/>
      <c r="KTH61" s="153"/>
      <c r="KTI61" s="153"/>
      <c r="KTJ61" s="153"/>
      <c r="KTK61" s="153"/>
      <c r="KTL61" s="153"/>
      <c r="KTM61" s="153"/>
      <c r="KTN61" s="153"/>
      <c r="KTO61" s="153"/>
      <c r="KTP61" s="153"/>
      <c r="KTQ61" s="153"/>
      <c r="KTR61" s="153"/>
      <c r="KTS61" s="153"/>
      <c r="KTT61" s="153"/>
      <c r="KTU61" s="153"/>
      <c r="KTV61" s="153"/>
      <c r="KTW61" s="153"/>
      <c r="KTX61" s="153"/>
      <c r="KTY61" s="153"/>
      <c r="KTZ61" s="153"/>
      <c r="KUA61" s="153"/>
      <c r="KUB61" s="153"/>
      <c r="KUC61" s="153"/>
      <c r="KUD61" s="153"/>
      <c r="KUE61" s="153"/>
      <c r="KUF61" s="153"/>
      <c r="KUG61" s="153"/>
      <c r="KUH61" s="153"/>
      <c r="KUI61" s="153"/>
      <c r="KUJ61" s="153"/>
      <c r="KUK61" s="153"/>
      <c r="KUL61" s="153"/>
      <c r="KUM61" s="153"/>
      <c r="KUN61" s="153"/>
      <c r="KUO61" s="153"/>
      <c r="KUP61" s="153"/>
      <c r="KUQ61" s="153"/>
      <c r="KUR61" s="153"/>
      <c r="KUS61" s="153"/>
      <c r="KUT61" s="153"/>
      <c r="KUU61" s="153"/>
      <c r="KUV61" s="153"/>
      <c r="KUW61" s="153"/>
      <c r="KUX61" s="153"/>
      <c r="KUY61" s="153"/>
      <c r="KUZ61" s="153"/>
      <c r="KVA61" s="153"/>
      <c r="KVB61" s="153"/>
      <c r="KVC61" s="153"/>
      <c r="KVD61" s="153"/>
      <c r="KVE61" s="153"/>
      <c r="KVF61" s="153"/>
      <c r="KVG61" s="153"/>
      <c r="KVH61" s="153"/>
      <c r="KVI61" s="153"/>
      <c r="KVJ61" s="153"/>
      <c r="KVK61" s="153"/>
      <c r="KVL61" s="153"/>
      <c r="KVM61" s="153"/>
      <c r="KVN61" s="153"/>
      <c r="KVO61" s="153"/>
      <c r="KVP61" s="153"/>
      <c r="KVQ61" s="153"/>
      <c r="KVR61" s="153"/>
      <c r="KVS61" s="153"/>
      <c r="KVT61" s="153"/>
      <c r="KVU61" s="153"/>
      <c r="KVV61" s="153"/>
      <c r="KVW61" s="153"/>
      <c r="KVX61" s="153"/>
      <c r="KVY61" s="153"/>
      <c r="KVZ61" s="153"/>
      <c r="KWA61" s="153"/>
      <c r="KWB61" s="153"/>
      <c r="KWC61" s="153"/>
      <c r="KWD61" s="153"/>
      <c r="KWE61" s="153"/>
      <c r="KWF61" s="153"/>
      <c r="KWG61" s="153"/>
      <c r="KWH61" s="153"/>
      <c r="KWI61" s="153"/>
      <c r="KWJ61" s="153"/>
      <c r="KWK61" s="153"/>
      <c r="KWL61" s="153"/>
      <c r="KWM61" s="153"/>
      <c r="KWN61" s="153"/>
      <c r="KWO61" s="153"/>
      <c r="KWP61" s="153"/>
      <c r="KWQ61" s="153"/>
      <c r="KWR61" s="153"/>
      <c r="KWS61" s="153"/>
      <c r="KWT61" s="153"/>
      <c r="KWU61" s="153"/>
      <c r="KWV61" s="153"/>
      <c r="KWW61" s="153"/>
      <c r="KWX61" s="153"/>
      <c r="KWY61" s="153"/>
      <c r="KWZ61" s="153"/>
      <c r="KXA61" s="153"/>
      <c r="KXB61" s="153"/>
      <c r="KXC61" s="153"/>
      <c r="KXD61" s="153"/>
      <c r="KXE61" s="153"/>
      <c r="KXF61" s="153"/>
      <c r="KXG61" s="153"/>
      <c r="KXH61" s="153"/>
      <c r="KXI61" s="153"/>
      <c r="KXJ61" s="153"/>
      <c r="KXK61" s="153"/>
      <c r="KXL61" s="153"/>
      <c r="KXM61" s="153"/>
      <c r="KXN61" s="153"/>
      <c r="KXO61" s="153"/>
      <c r="KXP61" s="153"/>
      <c r="KXQ61" s="153"/>
      <c r="KXR61" s="153"/>
      <c r="KXS61" s="153"/>
      <c r="KXT61" s="153"/>
      <c r="KXU61" s="153"/>
      <c r="KXV61" s="153"/>
      <c r="KXW61" s="153"/>
      <c r="KXX61" s="153"/>
      <c r="KXY61" s="153"/>
      <c r="KXZ61" s="153"/>
      <c r="KYA61" s="153"/>
      <c r="KYB61" s="153"/>
      <c r="KYC61" s="153"/>
      <c r="KYD61" s="153"/>
      <c r="KYE61" s="153"/>
      <c r="KYF61" s="153"/>
      <c r="KYG61" s="153"/>
      <c r="KYH61" s="153"/>
      <c r="KYI61" s="153"/>
      <c r="KYJ61" s="153"/>
      <c r="KYK61" s="153"/>
      <c r="KYL61" s="153"/>
      <c r="KYM61" s="153"/>
      <c r="KYN61" s="153"/>
      <c r="KYO61" s="153"/>
      <c r="KYP61" s="153"/>
      <c r="KYQ61" s="153"/>
      <c r="KYR61" s="153"/>
      <c r="KYS61" s="153"/>
      <c r="KYT61" s="153"/>
      <c r="KYU61" s="153"/>
      <c r="KYV61" s="153"/>
      <c r="KYW61" s="153"/>
      <c r="KYX61" s="153"/>
      <c r="KYY61" s="153"/>
      <c r="KYZ61" s="153"/>
      <c r="KZA61" s="153"/>
      <c r="KZB61" s="153"/>
      <c r="KZC61" s="153"/>
      <c r="KZD61" s="153"/>
      <c r="KZE61" s="153"/>
      <c r="KZF61" s="153"/>
      <c r="KZG61" s="153"/>
      <c r="KZH61" s="153"/>
      <c r="KZI61" s="153"/>
      <c r="KZJ61" s="153"/>
      <c r="KZK61" s="153"/>
      <c r="KZL61" s="153"/>
      <c r="KZM61" s="153"/>
      <c r="KZN61" s="153"/>
      <c r="KZO61" s="153"/>
      <c r="KZP61" s="153"/>
      <c r="KZQ61" s="153"/>
      <c r="KZR61" s="153"/>
      <c r="KZS61" s="153"/>
      <c r="KZT61" s="153"/>
      <c r="KZU61" s="153"/>
      <c r="KZV61" s="153"/>
      <c r="KZW61" s="153"/>
      <c r="KZX61" s="153"/>
      <c r="KZY61" s="153"/>
      <c r="KZZ61" s="153"/>
      <c r="LAA61" s="153"/>
      <c r="LAB61" s="153"/>
      <c r="LAC61" s="153"/>
      <c r="LAD61" s="153"/>
      <c r="LAE61" s="153"/>
      <c r="LAF61" s="153"/>
      <c r="LAG61" s="153"/>
      <c r="LAH61" s="153"/>
      <c r="LAI61" s="153"/>
      <c r="LAJ61" s="153"/>
      <c r="LAK61" s="153"/>
      <c r="LAL61" s="153"/>
      <c r="LAM61" s="153"/>
      <c r="LAN61" s="153"/>
      <c r="LAO61" s="153"/>
      <c r="LAP61" s="153"/>
      <c r="LAQ61" s="153"/>
      <c r="LAR61" s="153"/>
      <c r="LAS61" s="153"/>
      <c r="LAT61" s="153"/>
      <c r="LAU61" s="153"/>
      <c r="LAV61" s="153"/>
      <c r="LAW61" s="153"/>
      <c r="LAX61" s="153"/>
      <c r="LAY61" s="153"/>
      <c r="LAZ61" s="153"/>
      <c r="LBA61" s="153"/>
      <c r="LBB61" s="153"/>
      <c r="LBC61" s="153"/>
      <c r="LBD61" s="153"/>
      <c r="LBE61" s="153"/>
      <c r="LBF61" s="153"/>
      <c r="LBG61" s="153"/>
      <c r="LBH61" s="153"/>
      <c r="LBI61" s="153"/>
      <c r="LBJ61" s="153"/>
      <c r="LBK61" s="153"/>
      <c r="LBL61" s="153"/>
      <c r="LBM61" s="153"/>
      <c r="LBN61" s="153"/>
      <c r="LBO61" s="153"/>
      <c r="LBP61" s="153"/>
      <c r="LBQ61" s="153"/>
      <c r="LBR61" s="153"/>
      <c r="LBS61" s="153"/>
      <c r="LBT61" s="153"/>
      <c r="LBU61" s="153"/>
      <c r="LBV61" s="153"/>
      <c r="LBW61" s="153"/>
      <c r="LBX61" s="153"/>
      <c r="LBY61" s="153"/>
      <c r="LBZ61" s="153"/>
      <c r="LCA61" s="153"/>
      <c r="LCB61" s="153"/>
      <c r="LCC61" s="153"/>
      <c r="LCD61" s="153"/>
      <c r="LCE61" s="153"/>
      <c r="LCF61" s="153"/>
      <c r="LCG61" s="153"/>
      <c r="LCH61" s="153"/>
      <c r="LCI61" s="153"/>
      <c r="LCJ61" s="153"/>
      <c r="LCK61" s="153"/>
      <c r="LCL61" s="153"/>
      <c r="LCM61" s="153"/>
      <c r="LCN61" s="153"/>
      <c r="LCO61" s="153"/>
      <c r="LCP61" s="153"/>
      <c r="LCQ61" s="153"/>
      <c r="LCR61" s="153"/>
      <c r="LCS61" s="153"/>
      <c r="LCT61" s="153"/>
      <c r="LCU61" s="153"/>
      <c r="LCV61" s="153"/>
      <c r="LCW61" s="153"/>
      <c r="LCX61" s="153"/>
      <c r="LCY61" s="153"/>
      <c r="LCZ61" s="153"/>
      <c r="LDA61" s="153"/>
      <c r="LDB61" s="153"/>
      <c r="LDC61" s="153"/>
      <c r="LDD61" s="153"/>
      <c r="LDE61" s="153"/>
      <c r="LDF61" s="153"/>
      <c r="LDG61" s="153"/>
      <c r="LDH61" s="153"/>
      <c r="LDI61" s="153"/>
      <c r="LDJ61" s="153"/>
      <c r="LDK61" s="153"/>
      <c r="LDL61" s="153"/>
      <c r="LDM61" s="153"/>
      <c r="LDN61" s="153"/>
      <c r="LDO61" s="153"/>
      <c r="LDP61" s="153"/>
      <c r="LDQ61" s="153"/>
      <c r="LDR61" s="153"/>
      <c r="LDS61" s="153"/>
      <c r="LDT61" s="153"/>
      <c r="LDU61" s="153"/>
      <c r="LDV61" s="153"/>
      <c r="LDW61" s="153"/>
      <c r="LDX61" s="153"/>
      <c r="LDY61" s="153"/>
      <c r="LDZ61" s="153"/>
      <c r="LEA61" s="153"/>
      <c r="LEB61" s="153"/>
      <c r="LEC61" s="153"/>
      <c r="LED61" s="153"/>
      <c r="LEE61" s="153"/>
      <c r="LEF61" s="153"/>
      <c r="LEG61" s="153"/>
      <c r="LEH61" s="153"/>
      <c r="LEI61" s="153"/>
      <c r="LEJ61" s="153"/>
      <c r="LEK61" s="153"/>
      <c r="LEL61" s="153"/>
      <c r="LEM61" s="153"/>
      <c r="LEN61" s="153"/>
      <c r="LEO61" s="153"/>
      <c r="LEP61" s="153"/>
      <c r="LEQ61" s="153"/>
      <c r="LER61" s="153"/>
      <c r="LES61" s="153"/>
      <c r="LET61" s="153"/>
      <c r="LEU61" s="153"/>
      <c r="LEV61" s="153"/>
      <c r="LEW61" s="153"/>
      <c r="LEX61" s="153"/>
      <c r="LEY61" s="153"/>
      <c r="LEZ61" s="153"/>
      <c r="LFA61" s="153"/>
      <c r="LFB61" s="153"/>
      <c r="LFC61" s="153"/>
      <c r="LFD61" s="153"/>
      <c r="LFE61" s="153"/>
      <c r="LFF61" s="153"/>
      <c r="LFG61" s="153"/>
      <c r="LFH61" s="153"/>
      <c r="LFI61" s="153"/>
      <c r="LFJ61" s="153"/>
      <c r="LFK61" s="153"/>
      <c r="LFL61" s="153"/>
      <c r="LFM61" s="153"/>
      <c r="LFN61" s="153"/>
      <c r="LFO61" s="153"/>
      <c r="LFP61" s="153"/>
      <c r="LFQ61" s="153"/>
      <c r="LFR61" s="153"/>
      <c r="LFS61" s="153"/>
      <c r="LFT61" s="153"/>
      <c r="LFU61" s="153"/>
      <c r="LFV61" s="153"/>
      <c r="LFW61" s="153"/>
      <c r="LFX61" s="153"/>
      <c r="LFY61" s="153"/>
      <c r="LFZ61" s="153"/>
      <c r="LGA61" s="153"/>
      <c r="LGB61" s="153"/>
      <c r="LGC61" s="153"/>
      <c r="LGD61" s="153"/>
      <c r="LGE61" s="153"/>
      <c r="LGF61" s="153"/>
      <c r="LGG61" s="153"/>
      <c r="LGH61" s="153"/>
      <c r="LGI61" s="153"/>
      <c r="LGJ61" s="153"/>
      <c r="LGK61" s="153"/>
      <c r="LGL61" s="153"/>
      <c r="LGM61" s="153"/>
      <c r="LGN61" s="153"/>
      <c r="LGO61" s="153"/>
      <c r="LGP61" s="153"/>
      <c r="LGQ61" s="153"/>
      <c r="LGR61" s="153"/>
      <c r="LGS61" s="153"/>
      <c r="LGT61" s="153"/>
      <c r="LGU61" s="153"/>
      <c r="LGV61" s="153"/>
      <c r="LGW61" s="153"/>
      <c r="LGX61" s="153"/>
      <c r="LGY61" s="153"/>
      <c r="LGZ61" s="153"/>
      <c r="LHA61" s="153"/>
      <c r="LHB61" s="153"/>
      <c r="LHC61" s="153"/>
      <c r="LHD61" s="153"/>
      <c r="LHE61" s="153"/>
      <c r="LHF61" s="153"/>
      <c r="LHG61" s="153"/>
      <c r="LHH61" s="153"/>
      <c r="LHI61" s="153"/>
      <c r="LHJ61" s="153"/>
      <c r="LHK61" s="153"/>
      <c r="LHL61" s="153"/>
      <c r="LHM61" s="153"/>
      <c r="LHN61" s="153"/>
      <c r="LHO61" s="153"/>
      <c r="LHP61" s="153"/>
      <c r="LHQ61" s="153"/>
      <c r="LHR61" s="153"/>
      <c r="LHS61" s="153"/>
      <c r="LHT61" s="153"/>
      <c r="LHU61" s="153"/>
      <c r="LHV61" s="153"/>
      <c r="LHW61" s="153"/>
      <c r="LHX61" s="153"/>
      <c r="LHY61" s="153"/>
      <c r="LHZ61" s="153"/>
      <c r="LIA61" s="153"/>
      <c r="LIB61" s="153"/>
      <c r="LIC61" s="153"/>
      <c r="LID61" s="153"/>
      <c r="LIE61" s="153"/>
      <c r="LIF61" s="153"/>
      <c r="LIG61" s="153"/>
      <c r="LIH61" s="153"/>
      <c r="LII61" s="153"/>
      <c r="LIJ61" s="153"/>
      <c r="LIK61" s="153"/>
      <c r="LIL61" s="153"/>
      <c r="LIM61" s="153"/>
      <c r="LIN61" s="153"/>
      <c r="LIO61" s="153"/>
      <c r="LIP61" s="153"/>
      <c r="LIQ61" s="153"/>
      <c r="LIR61" s="153"/>
      <c r="LIS61" s="153"/>
      <c r="LIT61" s="153"/>
      <c r="LIU61" s="153"/>
      <c r="LIV61" s="153"/>
      <c r="LIW61" s="153"/>
      <c r="LIX61" s="153"/>
      <c r="LIY61" s="153"/>
      <c r="LIZ61" s="153"/>
      <c r="LJA61" s="153"/>
      <c r="LJB61" s="153"/>
      <c r="LJC61" s="153"/>
      <c r="LJD61" s="153"/>
      <c r="LJE61" s="153"/>
      <c r="LJF61" s="153"/>
      <c r="LJG61" s="153"/>
      <c r="LJH61" s="153"/>
      <c r="LJI61" s="153"/>
      <c r="LJJ61" s="153"/>
      <c r="LJK61" s="153"/>
      <c r="LJL61" s="153"/>
      <c r="LJM61" s="153"/>
      <c r="LJN61" s="153"/>
      <c r="LJO61" s="153"/>
      <c r="LJP61" s="153"/>
      <c r="LJQ61" s="153"/>
      <c r="LJR61" s="153"/>
      <c r="LJS61" s="153"/>
      <c r="LJT61" s="153"/>
      <c r="LJU61" s="153"/>
      <c r="LJV61" s="153"/>
      <c r="LJW61" s="153"/>
      <c r="LJX61" s="153"/>
      <c r="LJY61" s="153"/>
      <c r="LJZ61" s="153"/>
      <c r="LKA61" s="153"/>
      <c r="LKB61" s="153"/>
      <c r="LKC61" s="153"/>
      <c r="LKD61" s="153"/>
      <c r="LKE61" s="153"/>
      <c r="LKF61" s="153"/>
      <c r="LKG61" s="153"/>
      <c r="LKH61" s="153"/>
      <c r="LKI61" s="153"/>
      <c r="LKJ61" s="153"/>
      <c r="LKK61" s="153"/>
      <c r="LKL61" s="153"/>
      <c r="LKM61" s="153"/>
      <c r="LKN61" s="153"/>
      <c r="LKO61" s="153"/>
      <c r="LKP61" s="153"/>
      <c r="LKQ61" s="153"/>
      <c r="LKR61" s="153"/>
      <c r="LKS61" s="153"/>
      <c r="LKT61" s="153"/>
      <c r="LKU61" s="153"/>
      <c r="LKV61" s="153"/>
      <c r="LKW61" s="153"/>
      <c r="LKX61" s="153"/>
      <c r="LKY61" s="153"/>
      <c r="LKZ61" s="153"/>
      <c r="LLA61" s="153"/>
      <c r="LLB61" s="153"/>
      <c r="LLC61" s="153"/>
      <c r="LLD61" s="153"/>
      <c r="LLE61" s="153"/>
      <c r="LLF61" s="153"/>
      <c r="LLG61" s="153"/>
      <c r="LLH61" s="153"/>
      <c r="LLI61" s="153"/>
      <c r="LLJ61" s="153"/>
      <c r="LLK61" s="153"/>
      <c r="LLL61" s="153"/>
      <c r="LLM61" s="153"/>
      <c r="LLN61" s="153"/>
      <c r="LLO61" s="153"/>
      <c r="LLP61" s="153"/>
      <c r="LLQ61" s="153"/>
      <c r="LLR61" s="153"/>
      <c r="LLS61" s="153"/>
      <c r="LLT61" s="153"/>
      <c r="LLU61" s="153"/>
      <c r="LLV61" s="153"/>
      <c r="LLW61" s="153"/>
      <c r="LLX61" s="153"/>
      <c r="LLY61" s="153"/>
      <c r="LLZ61" s="153"/>
      <c r="LMA61" s="153"/>
      <c r="LMB61" s="153"/>
      <c r="LMC61" s="153"/>
      <c r="LMD61" s="153"/>
      <c r="LME61" s="153"/>
      <c r="LMF61" s="153"/>
      <c r="LMG61" s="153"/>
      <c r="LMH61" s="153"/>
      <c r="LMI61" s="153"/>
      <c r="LMJ61" s="153"/>
      <c r="LMK61" s="153"/>
      <c r="LML61" s="153"/>
      <c r="LMM61" s="153"/>
      <c r="LMN61" s="153"/>
      <c r="LMO61" s="153"/>
      <c r="LMP61" s="153"/>
      <c r="LMQ61" s="153"/>
      <c r="LMR61" s="153"/>
      <c r="LMS61" s="153"/>
      <c r="LMT61" s="153"/>
      <c r="LMU61" s="153"/>
      <c r="LMV61" s="153"/>
      <c r="LMW61" s="153"/>
      <c r="LMX61" s="153"/>
      <c r="LMY61" s="153"/>
      <c r="LMZ61" s="153"/>
      <c r="LNA61" s="153"/>
      <c r="LNB61" s="153"/>
      <c r="LNC61" s="153"/>
      <c r="LND61" s="153"/>
      <c r="LNE61" s="153"/>
      <c r="LNF61" s="153"/>
      <c r="LNG61" s="153"/>
      <c r="LNH61" s="153"/>
      <c r="LNI61" s="153"/>
      <c r="LNJ61" s="153"/>
      <c r="LNK61" s="153"/>
      <c r="LNL61" s="153"/>
      <c r="LNM61" s="153"/>
      <c r="LNN61" s="153"/>
      <c r="LNO61" s="153"/>
      <c r="LNP61" s="153"/>
      <c r="LNQ61" s="153"/>
      <c r="LNR61" s="153"/>
      <c r="LNS61" s="153"/>
      <c r="LNT61" s="153"/>
      <c r="LNU61" s="153"/>
      <c r="LNV61" s="153"/>
      <c r="LNW61" s="153"/>
      <c r="LNX61" s="153"/>
      <c r="LNY61" s="153"/>
      <c r="LNZ61" s="153"/>
      <c r="LOA61" s="153"/>
      <c r="LOB61" s="153"/>
      <c r="LOC61" s="153"/>
      <c r="LOD61" s="153"/>
      <c r="LOE61" s="153"/>
      <c r="LOF61" s="153"/>
      <c r="LOG61" s="153"/>
      <c r="LOH61" s="153"/>
      <c r="LOI61" s="153"/>
      <c r="LOJ61" s="153"/>
      <c r="LOK61" s="153"/>
      <c r="LOL61" s="153"/>
      <c r="LOM61" s="153"/>
      <c r="LON61" s="153"/>
      <c r="LOO61" s="153"/>
      <c r="LOP61" s="153"/>
      <c r="LOQ61" s="153"/>
      <c r="LOR61" s="153"/>
      <c r="LOS61" s="153"/>
      <c r="LOT61" s="153"/>
      <c r="LOU61" s="153"/>
      <c r="LOV61" s="153"/>
      <c r="LOW61" s="153"/>
      <c r="LOX61" s="153"/>
      <c r="LOY61" s="153"/>
      <c r="LOZ61" s="153"/>
      <c r="LPA61" s="153"/>
      <c r="LPB61" s="153"/>
      <c r="LPC61" s="153"/>
      <c r="LPD61" s="153"/>
      <c r="LPE61" s="153"/>
      <c r="LPF61" s="153"/>
      <c r="LPG61" s="153"/>
      <c r="LPH61" s="153"/>
      <c r="LPI61" s="153"/>
      <c r="LPJ61" s="153"/>
      <c r="LPK61" s="153"/>
      <c r="LPL61" s="153"/>
      <c r="LPM61" s="153"/>
      <c r="LPN61" s="153"/>
      <c r="LPO61" s="153"/>
      <c r="LPP61" s="153"/>
      <c r="LPQ61" s="153"/>
      <c r="LPR61" s="153"/>
      <c r="LPS61" s="153"/>
      <c r="LPT61" s="153"/>
      <c r="LPU61" s="153"/>
      <c r="LPV61" s="153"/>
      <c r="LPW61" s="153"/>
      <c r="LPX61" s="153"/>
      <c r="LPY61" s="153"/>
      <c r="LPZ61" s="153"/>
      <c r="LQA61" s="153"/>
      <c r="LQB61" s="153"/>
      <c r="LQC61" s="153"/>
      <c r="LQD61" s="153"/>
      <c r="LQE61" s="153"/>
      <c r="LQF61" s="153"/>
      <c r="LQG61" s="153"/>
      <c r="LQH61" s="153"/>
      <c r="LQI61" s="153"/>
      <c r="LQJ61" s="153"/>
      <c r="LQK61" s="153"/>
      <c r="LQL61" s="153"/>
      <c r="LQM61" s="153"/>
      <c r="LQN61" s="153"/>
      <c r="LQO61" s="153"/>
      <c r="LQP61" s="153"/>
      <c r="LQQ61" s="153"/>
      <c r="LQR61" s="153"/>
      <c r="LQS61" s="153"/>
      <c r="LQT61" s="153"/>
      <c r="LQU61" s="153"/>
      <c r="LQV61" s="153"/>
      <c r="LQW61" s="153"/>
      <c r="LQX61" s="153"/>
      <c r="LQY61" s="153"/>
      <c r="LQZ61" s="153"/>
      <c r="LRA61" s="153"/>
      <c r="LRB61" s="153"/>
      <c r="LRC61" s="153"/>
      <c r="LRD61" s="153"/>
      <c r="LRE61" s="153"/>
      <c r="LRF61" s="153"/>
      <c r="LRG61" s="153"/>
      <c r="LRH61" s="153"/>
      <c r="LRI61" s="153"/>
      <c r="LRJ61" s="153"/>
      <c r="LRK61" s="153"/>
      <c r="LRL61" s="153"/>
      <c r="LRM61" s="153"/>
      <c r="LRN61" s="153"/>
      <c r="LRO61" s="153"/>
      <c r="LRP61" s="153"/>
      <c r="LRQ61" s="153"/>
      <c r="LRR61" s="153"/>
      <c r="LRS61" s="153"/>
      <c r="LRT61" s="153"/>
      <c r="LRU61" s="153"/>
      <c r="LRV61" s="153"/>
      <c r="LRW61" s="153"/>
      <c r="LRX61" s="153"/>
      <c r="LRY61" s="153"/>
      <c r="LRZ61" s="153"/>
      <c r="LSA61" s="153"/>
      <c r="LSB61" s="153"/>
      <c r="LSC61" s="153"/>
      <c r="LSD61" s="153"/>
      <c r="LSE61" s="153"/>
      <c r="LSF61" s="153"/>
      <c r="LSG61" s="153"/>
      <c r="LSH61" s="153"/>
      <c r="LSI61" s="153"/>
      <c r="LSJ61" s="153"/>
      <c r="LSK61" s="153"/>
      <c r="LSL61" s="153"/>
      <c r="LSM61" s="153"/>
      <c r="LSN61" s="153"/>
      <c r="LSO61" s="153"/>
      <c r="LSP61" s="153"/>
      <c r="LSQ61" s="153"/>
      <c r="LSR61" s="153"/>
      <c r="LSS61" s="153"/>
      <c r="LST61" s="153"/>
      <c r="LSU61" s="153"/>
      <c r="LSV61" s="153"/>
      <c r="LSW61" s="153"/>
      <c r="LSX61" s="153"/>
      <c r="LSY61" s="153"/>
      <c r="LSZ61" s="153"/>
      <c r="LTA61" s="153"/>
      <c r="LTB61" s="153"/>
      <c r="LTC61" s="153"/>
      <c r="LTD61" s="153"/>
      <c r="LTE61" s="153"/>
      <c r="LTF61" s="153"/>
      <c r="LTG61" s="153"/>
      <c r="LTH61" s="153"/>
      <c r="LTI61" s="153"/>
      <c r="LTJ61" s="153"/>
      <c r="LTK61" s="153"/>
      <c r="LTL61" s="153"/>
      <c r="LTM61" s="153"/>
      <c r="LTN61" s="153"/>
      <c r="LTO61" s="153"/>
      <c r="LTP61" s="153"/>
      <c r="LTQ61" s="153"/>
      <c r="LTR61" s="153"/>
      <c r="LTS61" s="153"/>
      <c r="LTT61" s="153"/>
      <c r="LTU61" s="153"/>
      <c r="LTV61" s="153"/>
      <c r="LTW61" s="153"/>
      <c r="LTX61" s="153"/>
      <c r="LTY61" s="153"/>
      <c r="LTZ61" s="153"/>
      <c r="LUA61" s="153"/>
      <c r="LUB61" s="153"/>
      <c r="LUC61" s="153"/>
      <c r="LUD61" s="153"/>
      <c r="LUE61" s="153"/>
      <c r="LUF61" s="153"/>
      <c r="LUG61" s="153"/>
      <c r="LUH61" s="153"/>
      <c r="LUI61" s="153"/>
      <c r="LUJ61" s="153"/>
      <c r="LUK61" s="153"/>
      <c r="LUL61" s="153"/>
      <c r="LUM61" s="153"/>
      <c r="LUN61" s="153"/>
      <c r="LUO61" s="153"/>
      <c r="LUP61" s="153"/>
      <c r="LUQ61" s="153"/>
      <c r="LUR61" s="153"/>
      <c r="LUS61" s="153"/>
      <c r="LUT61" s="153"/>
      <c r="LUU61" s="153"/>
      <c r="LUV61" s="153"/>
      <c r="LUW61" s="153"/>
      <c r="LUX61" s="153"/>
      <c r="LUY61" s="153"/>
      <c r="LUZ61" s="153"/>
      <c r="LVA61" s="153"/>
      <c r="LVB61" s="153"/>
      <c r="LVC61" s="153"/>
      <c r="LVD61" s="153"/>
      <c r="LVE61" s="153"/>
      <c r="LVF61" s="153"/>
      <c r="LVG61" s="153"/>
      <c r="LVH61" s="153"/>
      <c r="LVI61" s="153"/>
      <c r="LVJ61" s="153"/>
      <c r="LVK61" s="153"/>
      <c r="LVL61" s="153"/>
      <c r="LVM61" s="153"/>
      <c r="LVN61" s="153"/>
      <c r="LVO61" s="153"/>
      <c r="LVP61" s="153"/>
      <c r="LVQ61" s="153"/>
      <c r="LVR61" s="153"/>
      <c r="LVS61" s="153"/>
      <c r="LVT61" s="153"/>
      <c r="LVU61" s="153"/>
      <c r="LVV61" s="153"/>
      <c r="LVW61" s="153"/>
      <c r="LVX61" s="153"/>
      <c r="LVY61" s="153"/>
      <c r="LVZ61" s="153"/>
      <c r="LWA61" s="153"/>
      <c r="LWB61" s="153"/>
      <c r="LWC61" s="153"/>
      <c r="LWD61" s="153"/>
      <c r="LWE61" s="153"/>
      <c r="LWF61" s="153"/>
      <c r="LWG61" s="153"/>
      <c r="LWH61" s="153"/>
      <c r="LWI61" s="153"/>
      <c r="LWJ61" s="153"/>
      <c r="LWK61" s="153"/>
      <c r="LWL61" s="153"/>
      <c r="LWM61" s="153"/>
      <c r="LWN61" s="153"/>
      <c r="LWO61" s="153"/>
      <c r="LWP61" s="153"/>
      <c r="LWQ61" s="153"/>
      <c r="LWR61" s="153"/>
      <c r="LWS61" s="153"/>
      <c r="LWT61" s="153"/>
      <c r="LWU61" s="153"/>
      <c r="LWV61" s="153"/>
      <c r="LWW61" s="153"/>
      <c r="LWX61" s="153"/>
      <c r="LWY61" s="153"/>
      <c r="LWZ61" s="153"/>
      <c r="LXA61" s="153"/>
      <c r="LXB61" s="153"/>
      <c r="LXC61" s="153"/>
      <c r="LXD61" s="153"/>
      <c r="LXE61" s="153"/>
      <c r="LXF61" s="153"/>
      <c r="LXG61" s="153"/>
      <c r="LXH61" s="153"/>
      <c r="LXI61" s="153"/>
      <c r="LXJ61" s="153"/>
      <c r="LXK61" s="153"/>
      <c r="LXL61" s="153"/>
      <c r="LXM61" s="153"/>
      <c r="LXN61" s="153"/>
      <c r="LXO61" s="153"/>
      <c r="LXP61" s="153"/>
      <c r="LXQ61" s="153"/>
      <c r="LXR61" s="153"/>
      <c r="LXS61" s="153"/>
      <c r="LXT61" s="153"/>
      <c r="LXU61" s="153"/>
      <c r="LXV61" s="153"/>
      <c r="LXW61" s="153"/>
      <c r="LXX61" s="153"/>
      <c r="LXY61" s="153"/>
      <c r="LXZ61" s="153"/>
      <c r="LYA61" s="153"/>
      <c r="LYB61" s="153"/>
      <c r="LYC61" s="153"/>
      <c r="LYD61" s="153"/>
      <c r="LYE61" s="153"/>
      <c r="LYF61" s="153"/>
      <c r="LYG61" s="153"/>
      <c r="LYH61" s="153"/>
      <c r="LYI61" s="153"/>
      <c r="LYJ61" s="153"/>
      <c r="LYK61" s="153"/>
      <c r="LYL61" s="153"/>
      <c r="LYM61" s="153"/>
      <c r="LYN61" s="153"/>
      <c r="LYO61" s="153"/>
      <c r="LYP61" s="153"/>
      <c r="LYQ61" s="153"/>
      <c r="LYR61" s="153"/>
      <c r="LYS61" s="153"/>
      <c r="LYT61" s="153"/>
      <c r="LYU61" s="153"/>
      <c r="LYV61" s="153"/>
      <c r="LYW61" s="153"/>
      <c r="LYX61" s="153"/>
      <c r="LYY61" s="153"/>
      <c r="LYZ61" s="153"/>
      <c r="LZA61" s="153"/>
      <c r="LZB61" s="153"/>
      <c r="LZC61" s="153"/>
      <c r="LZD61" s="153"/>
      <c r="LZE61" s="153"/>
      <c r="LZF61" s="153"/>
      <c r="LZG61" s="153"/>
      <c r="LZH61" s="153"/>
      <c r="LZI61" s="153"/>
      <c r="LZJ61" s="153"/>
      <c r="LZK61" s="153"/>
      <c r="LZL61" s="153"/>
      <c r="LZM61" s="153"/>
      <c r="LZN61" s="153"/>
      <c r="LZO61" s="153"/>
      <c r="LZP61" s="153"/>
      <c r="LZQ61" s="153"/>
      <c r="LZR61" s="153"/>
      <c r="LZS61" s="153"/>
      <c r="LZT61" s="153"/>
      <c r="LZU61" s="153"/>
      <c r="LZV61" s="153"/>
      <c r="LZW61" s="153"/>
      <c r="LZX61" s="153"/>
      <c r="LZY61" s="153"/>
      <c r="LZZ61" s="153"/>
      <c r="MAA61" s="153"/>
      <c r="MAB61" s="153"/>
      <c r="MAC61" s="153"/>
      <c r="MAD61" s="153"/>
      <c r="MAE61" s="153"/>
      <c r="MAF61" s="153"/>
      <c r="MAG61" s="153"/>
      <c r="MAH61" s="153"/>
      <c r="MAI61" s="153"/>
      <c r="MAJ61" s="153"/>
      <c r="MAK61" s="153"/>
      <c r="MAL61" s="153"/>
      <c r="MAM61" s="153"/>
      <c r="MAN61" s="153"/>
      <c r="MAO61" s="153"/>
      <c r="MAP61" s="153"/>
      <c r="MAQ61" s="153"/>
      <c r="MAR61" s="153"/>
      <c r="MAS61" s="153"/>
      <c r="MAT61" s="153"/>
      <c r="MAU61" s="153"/>
      <c r="MAV61" s="153"/>
      <c r="MAW61" s="153"/>
      <c r="MAX61" s="153"/>
      <c r="MAY61" s="153"/>
      <c r="MAZ61" s="153"/>
      <c r="MBA61" s="153"/>
      <c r="MBB61" s="153"/>
      <c r="MBC61" s="153"/>
      <c r="MBD61" s="153"/>
      <c r="MBE61" s="153"/>
      <c r="MBF61" s="153"/>
      <c r="MBG61" s="153"/>
      <c r="MBH61" s="153"/>
      <c r="MBI61" s="153"/>
      <c r="MBJ61" s="153"/>
      <c r="MBK61" s="153"/>
      <c r="MBL61" s="153"/>
      <c r="MBM61" s="153"/>
      <c r="MBN61" s="153"/>
      <c r="MBO61" s="153"/>
      <c r="MBP61" s="153"/>
      <c r="MBQ61" s="153"/>
      <c r="MBR61" s="153"/>
      <c r="MBS61" s="153"/>
      <c r="MBT61" s="153"/>
      <c r="MBU61" s="153"/>
      <c r="MBV61" s="153"/>
      <c r="MBW61" s="153"/>
      <c r="MBX61" s="153"/>
      <c r="MBY61" s="153"/>
      <c r="MBZ61" s="153"/>
      <c r="MCA61" s="153"/>
      <c r="MCB61" s="153"/>
      <c r="MCC61" s="153"/>
      <c r="MCD61" s="153"/>
      <c r="MCE61" s="153"/>
      <c r="MCF61" s="153"/>
      <c r="MCG61" s="153"/>
      <c r="MCH61" s="153"/>
      <c r="MCI61" s="153"/>
      <c r="MCJ61" s="153"/>
      <c r="MCK61" s="153"/>
      <c r="MCL61" s="153"/>
      <c r="MCM61" s="153"/>
      <c r="MCN61" s="153"/>
      <c r="MCO61" s="153"/>
      <c r="MCP61" s="153"/>
      <c r="MCQ61" s="153"/>
      <c r="MCR61" s="153"/>
      <c r="MCS61" s="153"/>
      <c r="MCT61" s="153"/>
      <c r="MCU61" s="153"/>
      <c r="MCV61" s="153"/>
      <c r="MCW61" s="153"/>
      <c r="MCX61" s="153"/>
      <c r="MCY61" s="153"/>
      <c r="MCZ61" s="153"/>
      <c r="MDA61" s="153"/>
      <c r="MDB61" s="153"/>
      <c r="MDC61" s="153"/>
      <c r="MDD61" s="153"/>
      <c r="MDE61" s="153"/>
      <c r="MDF61" s="153"/>
      <c r="MDG61" s="153"/>
      <c r="MDH61" s="153"/>
      <c r="MDI61" s="153"/>
      <c r="MDJ61" s="153"/>
      <c r="MDK61" s="153"/>
      <c r="MDL61" s="153"/>
      <c r="MDM61" s="153"/>
      <c r="MDN61" s="153"/>
      <c r="MDO61" s="153"/>
      <c r="MDP61" s="153"/>
      <c r="MDQ61" s="153"/>
      <c r="MDR61" s="153"/>
      <c r="MDS61" s="153"/>
      <c r="MDT61" s="153"/>
      <c r="MDU61" s="153"/>
      <c r="MDV61" s="153"/>
      <c r="MDW61" s="153"/>
      <c r="MDX61" s="153"/>
      <c r="MDY61" s="153"/>
      <c r="MDZ61" s="153"/>
      <c r="MEA61" s="153"/>
      <c r="MEB61" s="153"/>
      <c r="MEC61" s="153"/>
      <c r="MED61" s="153"/>
      <c r="MEE61" s="153"/>
      <c r="MEF61" s="153"/>
      <c r="MEG61" s="153"/>
      <c r="MEH61" s="153"/>
      <c r="MEI61" s="153"/>
      <c r="MEJ61" s="153"/>
      <c r="MEK61" s="153"/>
      <c r="MEL61" s="153"/>
      <c r="MEM61" s="153"/>
      <c r="MEN61" s="153"/>
      <c r="MEO61" s="153"/>
      <c r="MEP61" s="153"/>
      <c r="MEQ61" s="153"/>
      <c r="MER61" s="153"/>
      <c r="MES61" s="153"/>
      <c r="MET61" s="153"/>
      <c r="MEU61" s="153"/>
      <c r="MEV61" s="153"/>
      <c r="MEW61" s="153"/>
      <c r="MEX61" s="153"/>
      <c r="MEY61" s="153"/>
      <c r="MEZ61" s="153"/>
      <c r="MFA61" s="153"/>
      <c r="MFB61" s="153"/>
      <c r="MFC61" s="153"/>
      <c r="MFD61" s="153"/>
      <c r="MFE61" s="153"/>
      <c r="MFF61" s="153"/>
      <c r="MFG61" s="153"/>
      <c r="MFH61" s="153"/>
      <c r="MFI61" s="153"/>
      <c r="MFJ61" s="153"/>
      <c r="MFK61" s="153"/>
      <c r="MFL61" s="153"/>
      <c r="MFM61" s="153"/>
      <c r="MFN61" s="153"/>
      <c r="MFO61" s="153"/>
      <c r="MFP61" s="153"/>
      <c r="MFQ61" s="153"/>
      <c r="MFR61" s="153"/>
      <c r="MFS61" s="153"/>
      <c r="MFT61" s="153"/>
      <c r="MFU61" s="153"/>
      <c r="MFV61" s="153"/>
      <c r="MFW61" s="153"/>
      <c r="MFX61" s="153"/>
      <c r="MFY61" s="153"/>
      <c r="MFZ61" s="153"/>
      <c r="MGA61" s="153"/>
      <c r="MGB61" s="153"/>
      <c r="MGC61" s="153"/>
      <c r="MGD61" s="153"/>
      <c r="MGE61" s="153"/>
      <c r="MGF61" s="153"/>
      <c r="MGG61" s="153"/>
      <c r="MGH61" s="153"/>
      <c r="MGI61" s="153"/>
      <c r="MGJ61" s="153"/>
      <c r="MGK61" s="153"/>
      <c r="MGL61" s="153"/>
      <c r="MGM61" s="153"/>
      <c r="MGN61" s="153"/>
      <c r="MGO61" s="153"/>
      <c r="MGP61" s="153"/>
      <c r="MGQ61" s="153"/>
      <c r="MGR61" s="153"/>
      <c r="MGS61" s="153"/>
      <c r="MGT61" s="153"/>
      <c r="MGU61" s="153"/>
      <c r="MGV61" s="153"/>
      <c r="MGW61" s="153"/>
      <c r="MGX61" s="153"/>
      <c r="MGY61" s="153"/>
      <c r="MGZ61" s="153"/>
      <c r="MHA61" s="153"/>
      <c r="MHB61" s="153"/>
      <c r="MHC61" s="153"/>
      <c r="MHD61" s="153"/>
      <c r="MHE61" s="153"/>
      <c r="MHF61" s="153"/>
      <c r="MHG61" s="153"/>
      <c r="MHH61" s="153"/>
      <c r="MHI61" s="153"/>
      <c r="MHJ61" s="153"/>
      <c r="MHK61" s="153"/>
      <c r="MHL61" s="153"/>
      <c r="MHM61" s="153"/>
      <c r="MHN61" s="153"/>
      <c r="MHO61" s="153"/>
      <c r="MHP61" s="153"/>
      <c r="MHQ61" s="153"/>
      <c r="MHR61" s="153"/>
      <c r="MHS61" s="153"/>
      <c r="MHT61" s="153"/>
      <c r="MHU61" s="153"/>
      <c r="MHV61" s="153"/>
      <c r="MHW61" s="153"/>
      <c r="MHX61" s="153"/>
      <c r="MHY61" s="153"/>
      <c r="MHZ61" s="153"/>
      <c r="MIA61" s="153"/>
      <c r="MIB61" s="153"/>
      <c r="MIC61" s="153"/>
      <c r="MID61" s="153"/>
      <c r="MIE61" s="153"/>
      <c r="MIF61" s="153"/>
      <c r="MIG61" s="153"/>
      <c r="MIH61" s="153"/>
      <c r="MII61" s="153"/>
      <c r="MIJ61" s="153"/>
      <c r="MIK61" s="153"/>
      <c r="MIL61" s="153"/>
      <c r="MIM61" s="153"/>
      <c r="MIN61" s="153"/>
      <c r="MIO61" s="153"/>
      <c r="MIP61" s="153"/>
      <c r="MIQ61" s="153"/>
      <c r="MIR61" s="153"/>
      <c r="MIS61" s="153"/>
      <c r="MIT61" s="153"/>
      <c r="MIU61" s="153"/>
      <c r="MIV61" s="153"/>
      <c r="MIW61" s="153"/>
      <c r="MIX61" s="153"/>
      <c r="MIY61" s="153"/>
      <c r="MIZ61" s="153"/>
      <c r="MJA61" s="153"/>
      <c r="MJB61" s="153"/>
      <c r="MJC61" s="153"/>
      <c r="MJD61" s="153"/>
      <c r="MJE61" s="153"/>
      <c r="MJF61" s="153"/>
      <c r="MJG61" s="153"/>
      <c r="MJH61" s="153"/>
      <c r="MJI61" s="153"/>
      <c r="MJJ61" s="153"/>
      <c r="MJK61" s="153"/>
      <c r="MJL61" s="153"/>
      <c r="MJM61" s="153"/>
      <c r="MJN61" s="153"/>
      <c r="MJO61" s="153"/>
      <c r="MJP61" s="153"/>
      <c r="MJQ61" s="153"/>
      <c r="MJR61" s="153"/>
      <c r="MJS61" s="153"/>
      <c r="MJT61" s="153"/>
      <c r="MJU61" s="153"/>
      <c r="MJV61" s="153"/>
      <c r="MJW61" s="153"/>
      <c r="MJX61" s="153"/>
      <c r="MJY61" s="153"/>
      <c r="MJZ61" s="153"/>
      <c r="MKA61" s="153"/>
      <c r="MKB61" s="153"/>
      <c r="MKC61" s="153"/>
      <c r="MKD61" s="153"/>
      <c r="MKE61" s="153"/>
      <c r="MKF61" s="153"/>
      <c r="MKG61" s="153"/>
      <c r="MKH61" s="153"/>
      <c r="MKI61" s="153"/>
      <c r="MKJ61" s="153"/>
      <c r="MKK61" s="153"/>
      <c r="MKL61" s="153"/>
      <c r="MKM61" s="153"/>
      <c r="MKN61" s="153"/>
      <c r="MKO61" s="153"/>
      <c r="MKP61" s="153"/>
      <c r="MKQ61" s="153"/>
      <c r="MKR61" s="153"/>
      <c r="MKS61" s="153"/>
      <c r="MKT61" s="153"/>
      <c r="MKU61" s="153"/>
      <c r="MKV61" s="153"/>
      <c r="MKW61" s="153"/>
      <c r="MKX61" s="153"/>
      <c r="MKY61" s="153"/>
      <c r="MKZ61" s="153"/>
      <c r="MLA61" s="153"/>
      <c r="MLB61" s="153"/>
      <c r="MLC61" s="153"/>
      <c r="MLD61" s="153"/>
      <c r="MLE61" s="153"/>
      <c r="MLF61" s="153"/>
      <c r="MLG61" s="153"/>
      <c r="MLH61" s="153"/>
      <c r="MLI61" s="153"/>
      <c r="MLJ61" s="153"/>
      <c r="MLK61" s="153"/>
      <c r="MLL61" s="153"/>
      <c r="MLM61" s="153"/>
      <c r="MLN61" s="153"/>
      <c r="MLO61" s="153"/>
      <c r="MLP61" s="153"/>
      <c r="MLQ61" s="153"/>
      <c r="MLR61" s="153"/>
      <c r="MLS61" s="153"/>
      <c r="MLT61" s="153"/>
      <c r="MLU61" s="153"/>
      <c r="MLV61" s="153"/>
      <c r="MLW61" s="153"/>
      <c r="MLX61" s="153"/>
      <c r="MLY61" s="153"/>
      <c r="MLZ61" s="153"/>
      <c r="MMA61" s="153"/>
      <c r="MMB61" s="153"/>
      <c r="MMC61" s="153"/>
      <c r="MMD61" s="153"/>
      <c r="MME61" s="153"/>
      <c r="MMF61" s="153"/>
      <c r="MMG61" s="153"/>
      <c r="MMH61" s="153"/>
      <c r="MMI61" s="153"/>
      <c r="MMJ61" s="153"/>
      <c r="MMK61" s="153"/>
      <c r="MML61" s="153"/>
      <c r="MMM61" s="153"/>
      <c r="MMN61" s="153"/>
      <c r="MMO61" s="153"/>
      <c r="MMP61" s="153"/>
      <c r="MMQ61" s="153"/>
      <c r="MMR61" s="153"/>
      <c r="MMS61" s="153"/>
      <c r="MMT61" s="153"/>
      <c r="MMU61" s="153"/>
      <c r="MMV61" s="153"/>
      <c r="MMW61" s="153"/>
      <c r="MMX61" s="153"/>
      <c r="MMY61" s="153"/>
      <c r="MMZ61" s="153"/>
      <c r="MNA61" s="153"/>
      <c r="MNB61" s="153"/>
      <c r="MNC61" s="153"/>
      <c r="MND61" s="153"/>
      <c r="MNE61" s="153"/>
      <c r="MNF61" s="153"/>
      <c r="MNG61" s="153"/>
      <c r="MNH61" s="153"/>
      <c r="MNI61" s="153"/>
      <c r="MNJ61" s="153"/>
      <c r="MNK61" s="153"/>
      <c r="MNL61" s="153"/>
      <c r="MNM61" s="153"/>
      <c r="MNN61" s="153"/>
      <c r="MNO61" s="153"/>
      <c r="MNP61" s="153"/>
      <c r="MNQ61" s="153"/>
      <c r="MNR61" s="153"/>
      <c r="MNS61" s="153"/>
      <c r="MNT61" s="153"/>
      <c r="MNU61" s="153"/>
      <c r="MNV61" s="153"/>
      <c r="MNW61" s="153"/>
      <c r="MNX61" s="153"/>
      <c r="MNY61" s="153"/>
      <c r="MNZ61" s="153"/>
      <c r="MOA61" s="153"/>
      <c r="MOB61" s="153"/>
      <c r="MOC61" s="153"/>
      <c r="MOD61" s="153"/>
      <c r="MOE61" s="153"/>
      <c r="MOF61" s="153"/>
      <c r="MOG61" s="153"/>
      <c r="MOH61" s="153"/>
      <c r="MOI61" s="153"/>
      <c r="MOJ61" s="153"/>
      <c r="MOK61" s="153"/>
      <c r="MOL61" s="153"/>
      <c r="MOM61" s="153"/>
      <c r="MON61" s="153"/>
      <c r="MOO61" s="153"/>
      <c r="MOP61" s="153"/>
      <c r="MOQ61" s="153"/>
      <c r="MOR61" s="153"/>
      <c r="MOS61" s="153"/>
      <c r="MOT61" s="153"/>
      <c r="MOU61" s="153"/>
      <c r="MOV61" s="153"/>
      <c r="MOW61" s="153"/>
      <c r="MOX61" s="153"/>
      <c r="MOY61" s="153"/>
      <c r="MOZ61" s="153"/>
      <c r="MPA61" s="153"/>
      <c r="MPB61" s="153"/>
      <c r="MPC61" s="153"/>
      <c r="MPD61" s="153"/>
      <c r="MPE61" s="153"/>
      <c r="MPF61" s="153"/>
      <c r="MPG61" s="153"/>
      <c r="MPH61" s="153"/>
      <c r="MPI61" s="153"/>
      <c r="MPJ61" s="153"/>
      <c r="MPK61" s="153"/>
      <c r="MPL61" s="153"/>
      <c r="MPM61" s="153"/>
      <c r="MPN61" s="153"/>
      <c r="MPO61" s="153"/>
      <c r="MPP61" s="153"/>
      <c r="MPQ61" s="153"/>
      <c r="MPR61" s="153"/>
      <c r="MPS61" s="153"/>
      <c r="MPT61" s="153"/>
      <c r="MPU61" s="153"/>
      <c r="MPV61" s="153"/>
      <c r="MPW61" s="153"/>
      <c r="MPX61" s="153"/>
      <c r="MPY61" s="153"/>
      <c r="MPZ61" s="153"/>
      <c r="MQA61" s="153"/>
      <c r="MQB61" s="153"/>
      <c r="MQC61" s="153"/>
      <c r="MQD61" s="153"/>
      <c r="MQE61" s="153"/>
      <c r="MQF61" s="153"/>
      <c r="MQG61" s="153"/>
      <c r="MQH61" s="153"/>
      <c r="MQI61" s="153"/>
      <c r="MQJ61" s="153"/>
      <c r="MQK61" s="153"/>
      <c r="MQL61" s="153"/>
      <c r="MQM61" s="153"/>
      <c r="MQN61" s="153"/>
      <c r="MQO61" s="153"/>
      <c r="MQP61" s="153"/>
      <c r="MQQ61" s="153"/>
      <c r="MQR61" s="153"/>
      <c r="MQS61" s="153"/>
      <c r="MQT61" s="153"/>
      <c r="MQU61" s="153"/>
      <c r="MQV61" s="153"/>
      <c r="MQW61" s="153"/>
      <c r="MQX61" s="153"/>
      <c r="MQY61" s="153"/>
      <c r="MQZ61" s="153"/>
      <c r="MRA61" s="153"/>
      <c r="MRB61" s="153"/>
      <c r="MRC61" s="153"/>
      <c r="MRD61" s="153"/>
      <c r="MRE61" s="153"/>
      <c r="MRF61" s="153"/>
      <c r="MRG61" s="153"/>
      <c r="MRH61" s="153"/>
      <c r="MRI61" s="153"/>
      <c r="MRJ61" s="153"/>
      <c r="MRK61" s="153"/>
      <c r="MRL61" s="153"/>
      <c r="MRM61" s="153"/>
      <c r="MRN61" s="153"/>
      <c r="MRO61" s="153"/>
      <c r="MRP61" s="153"/>
      <c r="MRQ61" s="153"/>
      <c r="MRR61" s="153"/>
      <c r="MRS61" s="153"/>
      <c r="MRT61" s="153"/>
      <c r="MRU61" s="153"/>
      <c r="MRV61" s="153"/>
      <c r="MRW61" s="153"/>
      <c r="MRX61" s="153"/>
      <c r="MRY61" s="153"/>
      <c r="MRZ61" s="153"/>
      <c r="MSA61" s="153"/>
      <c r="MSB61" s="153"/>
      <c r="MSC61" s="153"/>
      <c r="MSD61" s="153"/>
      <c r="MSE61" s="153"/>
      <c r="MSF61" s="153"/>
      <c r="MSG61" s="153"/>
      <c r="MSH61" s="153"/>
      <c r="MSI61" s="153"/>
      <c r="MSJ61" s="153"/>
      <c r="MSK61" s="153"/>
      <c r="MSL61" s="153"/>
      <c r="MSM61" s="153"/>
      <c r="MSN61" s="153"/>
      <c r="MSO61" s="153"/>
      <c r="MSP61" s="153"/>
      <c r="MSQ61" s="153"/>
      <c r="MSR61" s="153"/>
      <c r="MSS61" s="153"/>
      <c r="MST61" s="153"/>
      <c r="MSU61" s="153"/>
      <c r="MSV61" s="153"/>
      <c r="MSW61" s="153"/>
      <c r="MSX61" s="153"/>
      <c r="MSY61" s="153"/>
      <c r="MSZ61" s="153"/>
      <c r="MTA61" s="153"/>
      <c r="MTB61" s="153"/>
      <c r="MTC61" s="153"/>
      <c r="MTD61" s="153"/>
      <c r="MTE61" s="153"/>
      <c r="MTF61" s="153"/>
      <c r="MTG61" s="153"/>
      <c r="MTH61" s="153"/>
      <c r="MTI61" s="153"/>
      <c r="MTJ61" s="153"/>
      <c r="MTK61" s="153"/>
      <c r="MTL61" s="153"/>
      <c r="MTM61" s="153"/>
      <c r="MTN61" s="153"/>
      <c r="MTO61" s="153"/>
      <c r="MTP61" s="153"/>
      <c r="MTQ61" s="153"/>
      <c r="MTR61" s="153"/>
      <c r="MTS61" s="153"/>
      <c r="MTT61" s="153"/>
      <c r="MTU61" s="153"/>
      <c r="MTV61" s="153"/>
      <c r="MTW61" s="153"/>
      <c r="MTX61" s="153"/>
      <c r="MTY61" s="153"/>
      <c r="MTZ61" s="153"/>
      <c r="MUA61" s="153"/>
      <c r="MUB61" s="153"/>
      <c r="MUC61" s="153"/>
      <c r="MUD61" s="153"/>
      <c r="MUE61" s="153"/>
      <c r="MUF61" s="153"/>
      <c r="MUG61" s="153"/>
      <c r="MUH61" s="153"/>
      <c r="MUI61" s="153"/>
      <c r="MUJ61" s="153"/>
      <c r="MUK61" s="153"/>
      <c r="MUL61" s="153"/>
      <c r="MUM61" s="153"/>
      <c r="MUN61" s="153"/>
      <c r="MUO61" s="153"/>
      <c r="MUP61" s="153"/>
      <c r="MUQ61" s="153"/>
      <c r="MUR61" s="153"/>
      <c r="MUS61" s="153"/>
      <c r="MUT61" s="153"/>
      <c r="MUU61" s="153"/>
      <c r="MUV61" s="153"/>
      <c r="MUW61" s="153"/>
      <c r="MUX61" s="153"/>
      <c r="MUY61" s="153"/>
      <c r="MUZ61" s="153"/>
      <c r="MVA61" s="153"/>
      <c r="MVB61" s="153"/>
      <c r="MVC61" s="153"/>
      <c r="MVD61" s="153"/>
      <c r="MVE61" s="153"/>
      <c r="MVF61" s="153"/>
      <c r="MVG61" s="153"/>
      <c r="MVH61" s="153"/>
      <c r="MVI61" s="153"/>
      <c r="MVJ61" s="153"/>
      <c r="MVK61" s="153"/>
      <c r="MVL61" s="153"/>
      <c r="MVM61" s="153"/>
      <c r="MVN61" s="153"/>
      <c r="MVO61" s="153"/>
      <c r="MVP61" s="153"/>
      <c r="MVQ61" s="153"/>
      <c r="MVR61" s="153"/>
      <c r="MVS61" s="153"/>
      <c r="MVT61" s="153"/>
      <c r="MVU61" s="153"/>
      <c r="MVV61" s="153"/>
      <c r="MVW61" s="153"/>
      <c r="MVX61" s="153"/>
      <c r="MVY61" s="153"/>
      <c r="MVZ61" s="153"/>
      <c r="MWA61" s="153"/>
      <c r="MWB61" s="153"/>
      <c r="MWC61" s="153"/>
      <c r="MWD61" s="153"/>
      <c r="MWE61" s="153"/>
      <c r="MWF61" s="153"/>
      <c r="MWG61" s="153"/>
      <c r="MWH61" s="153"/>
      <c r="MWI61" s="153"/>
      <c r="MWJ61" s="153"/>
      <c r="MWK61" s="153"/>
      <c r="MWL61" s="153"/>
      <c r="MWM61" s="153"/>
      <c r="MWN61" s="153"/>
      <c r="MWO61" s="153"/>
      <c r="MWP61" s="153"/>
      <c r="MWQ61" s="153"/>
      <c r="MWR61" s="153"/>
      <c r="MWS61" s="153"/>
      <c r="MWT61" s="153"/>
      <c r="MWU61" s="153"/>
      <c r="MWV61" s="153"/>
      <c r="MWW61" s="153"/>
      <c r="MWX61" s="153"/>
      <c r="MWY61" s="153"/>
      <c r="MWZ61" s="153"/>
      <c r="MXA61" s="153"/>
      <c r="MXB61" s="153"/>
      <c r="MXC61" s="153"/>
      <c r="MXD61" s="153"/>
      <c r="MXE61" s="153"/>
      <c r="MXF61" s="153"/>
      <c r="MXG61" s="153"/>
      <c r="MXH61" s="153"/>
      <c r="MXI61" s="153"/>
      <c r="MXJ61" s="153"/>
      <c r="MXK61" s="153"/>
      <c r="MXL61" s="153"/>
      <c r="MXM61" s="153"/>
      <c r="MXN61" s="153"/>
      <c r="MXO61" s="153"/>
      <c r="MXP61" s="153"/>
      <c r="MXQ61" s="153"/>
      <c r="MXR61" s="153"/>
      <c r="MXS61" s="153"/>
      <c r="MXT61" s="153"/>
      <c r="MXU61" s="153"/>
      <c r="MXV61" s="153"/>
      <c r="MXW61" s="153"/>
      <c r="MXX61" s="153"/>
      <c r="MXY61" s="153"/>
      <c r="MXZ61" s="153"/>
      <c r="MYA61" s="153"/>
      <c r="MYB61" s="153"/>
      <c r="MYC61" s="153"/>
      <c r="MYD61" s="153"/>
      <c r="MYE61" s="153"/>
      <c r="MYF61" s="153"/>
      <c r="MYG61" s="153"/>
      <c r="MYH61" s="153"/>
      <c r="MYI61" s="153"/>
      <c r="MYJ61" s="153"/>
      <c r="MYK61" s="153"/>
      <c r="MYL61" s="153"/>
      <c r="MYM61" s="153"/>
      <c r="MYN61" s="153"/>
      <c r="MYO61" s="153"/>
      <c r="MYP61" s="153"/>
      <c r="MYQ61" s="153"/>
      <c r="MYR61" s="153"/>
      <c r="MYS61" s="153"/>
      <c r="MYT61" s="153"/>
      <c r="MYU61" s="153"/>
      <c r="MYV61" s="153"/>
      <c r="MYW61" s="153"/>
      <c r="MYX61" s="153"/>
      <c r="MYY61" s="153"/>
      <c r="MYZ61" s="153"/>
      <c r="MZA61" s="153"/>
      <c r="MZB61" s="153"/>
      <c r="MZC61" s="153"/>
      <c r="MZD61" s="153"/>
      <c r="MZE61" s="153"/>
      <c r="MZF61" s="153"/>
      <c r="MZG61" s="153"/>
      <c r="MZH61" s="153"/>
      <c r="MZI61" s="153"/>
      <c r="MZJ61" s="153"/>
      <c r="MZK61" s="153"/>
      <c r="MZL61" s="153"/>
      <c r="MZM61" s="153"/>
      <c r="MZN61" s="153"/>
      <c r="MZO61" s="153"/>
      <c r="MZP61" s="153"/>
      <c r="MZQ61" s="153"/>
      <c r="MZR61" s="153"/>
      <c r="MZS61" s="153"/>
      <c r="MZT61" s="153"/>
      <c r="MZU61" s="153"/>
      <c r="MZV61" s="153"/>
      <c r="MZW61" s="153"/>
      <c r="MZX61" s="153"/>
      <c r="MZY61" s="153"/>
      <c r="MZZ61" s="153"/>
      <c r="NAA61" s="153"/>
      <c r="NAB61" s="153"/>
      <c r="NAC61" s="153"/>
      <c r="NAD61" s="153"/>
      <c r="NAE61" s="153"/>
      <c r="NAF61" s="153"/>
      <c r="NAG61" s="153"/>
      <c r="NAH61" s="153"/>
      <c r="NAI61" s="153"/>
      <c r="NAJ61" s="153"/>
      <c r="NAK61" s="153"/>
      <c r="NAL61" s="153"/>
      <c r="NAM61" s="153"/>
      <c r="NAN61" s="153"/>
      <c r="NAO61" s="153"/>
      <c r="NAP61" s="153"/>
      <c r="NAQ61" s="153"/>
      <c r="NAR61" s="153"/>
      <c r="NAS61" s="153"/>
      <c r="NAT61" s="153"/>
      <c r="NAU61" s="153"/>
      <c r="NAV61" s="153"/>
      <c r="NAW61" s="153"/>
      <c r="NAX61" s="153"/>
      <c r="NAY61" s="153"/>
      <c r="NAZ61" s="153"/>
      <c r="NBA61" s="153"/>
      <c r="NBB61" s="153"/>
      <c r="NBC61" s="153"/>
      <c r="NBD61" s="153"/>
      <c r="NBE61" s="153"/>
      <c r="NBF61" s="153"/>
      <c r="NBG61" s="153"/>
      <c r="NBH61" s="153"/>
      <c r="NBI61" s="153"/>
      <c r="NBJ61" s="153"/>
      <c r="NBK61" s="153"/>
      <c r="NBL61" s="153"/>
      <c r="NBM61" s="153"/>
      <c r="NBN61" s="153"/>
      <c r="NBO61" s="153"/>
      <c r="NBP61" s="153"/>
      <c r="NBQ61" s="153"/>
      <c r="NBR61" s="153"/>
      <c r="NBS61" s="153"/>
      <c r="NBT61" s="153"/>
      <c r="NBU61" s="153"/>
      <c r="NBV61" s="153"/>
      <c r="NBW61" s="153"/>
      <c r="NBX61" s="153"/>
      <c r="NBY61" s="153"/>
      <c r="NBZ61" s="153"/>
      <c r="NCA61" s="153"/>
      <c r="NCB61" s="153"/>
      <c r="NCC61" s="153"/>
      <c r="NCD61" s="153"/>
      <c r="NCE61" s="153"/>
      <c r="NCF61" s="153"/>
      <c r="NCG61" s="153"/>
      <c r="NCH61" s="153"/>
      <c r="NCI61" s="153"/>
      <c r="NCJ61" s="153"/>
      <c r="NCK61" s="153"/>
      <c r="NCL61" s="153"/>
      <c r="NCM61" s="153"/>
      <c r="NCN61" s="153"/>
      <c r="NCO61" s="153"/>
      <c r="NCP61" s="153"/>
      <c r="NCQ61" s="153"/>
      <c r="NCR61" s="153"/>
      <c r="NCS61" s="153"/>
      <c r="NCT61" s="153"/>
      <c r="NCU61" s="153"/>
      <c r="NCV61" s="153"/>
      <c r="NCW61" s="153"/>
      <c r="NCX61" s="153"/>
      <c r="NCY61" s="153"/>
      <c r="NCZ61" s="153"/>
      <c r="NDA61" s="153"/>
      <c r="NDB61" s="153"/>
      <c r="NDC61" s="153"/>
      <c r="NDD61" s="153"/>
      <c r="NDE61" s="153"/>
      <c r="NDF61" s="153"/>
      <c r="NDG61" s="153"/>
      <c r="NDH61" s="153"/>
      <c r="NDI61" s="153"/>
      <c r="NDJ61" s="153"/>
      <c r="NDK61" s="153"/>
      <c r="NDL61" s="153"/>
      <c r="NDM61" s="153"/>
      <c r="NDN61" s="153"/>
      <c r="NDO61" s="153"/>
      <c r="NDP61" s="153"/>
      <c r="NDQ61" s="153"/>
      <c r="NDR61" s="153"/>
      <c r="NDS61" s="153"/>
      <c r="NDT61" s="153"/>
      <c r="NDU61" s="153"/>
      <c r="NDV61" s="153"/>
      <c r="NDW61" s="153"/>
      <c r="NDX61" s="153"/>
      <c r="NDY61" s="153"/>
      <c r="NDZ61" s="153"/>
      <c r="NEA61" s="153"/>
      <c r="NEB61" s="153"/>
      <c r="NEC61" s="153"/>
      <c r="NED61" s="153"/>
      <c r="NEE61" s="153"/>
      <c r="NEF61" s="153"/>
      <c r="NEG61" s="153"/>
      <c r="NEH61" s="153"/>
      <c r="NEI61" s="153"/>
      <c r="NEJ61" s="153"/>
      <c r="NEK61" s="153"/>
      <c r="NEL61" s="153"/>
      <c r="NEM61" s="153"/>
      <c r="NEN61" s="153"/>
      <c r="NEO61" s="153"/>
      <c r="NEP61" s="153"/>
      <c r="NEQ61" s="153"/>
      <c r="NER61" s="153"/>
      <c r="NES61" s="153"/>
      <c r="NET61" s="153"/>
      <c r="NEU61" s="153"/>
      <c r="NEV61" s="153"/>
      <c r="NEW61" s="153"/>
      <c r="NEX61" s="153"/>
      <c r="NEY61" s="153"/>
      <c r="NEZ61" s="153"/>
      <c r="NFA61" s="153"/>
      <c r="NFB61" s="153"/>
      <c r="NFC61" s="153"/>
      <c r="NFD61" s="153"/>
      <c r="NFE61" s="153"/>
      <c r="NFF61" s="153"/>
      <c r="NFG61" s="153"/>
      <c r="NFH61" s="153"/>
      <c r="NFI61" s="153"/>
      <c r="NFJ61" s="153"/>
      <c r="NFK61" s="153"/>
      <c r="NFL61" s="153"/>
      <c r="NFM61" s="153"/>
      <c r="NFN61" s="153"/>
      <c r="NFO61" s="153"/>
      <c r="NFP61" s="153"/>
      <c r="NFQ61" s="153"/>
      <c r="NFR61" s="153"/>
      <c r="NFS61" s="153"/>
      <c r="NFT61" s="153"/>
      <c r="NFU61" s="153"/>
      <c r="NFV61" s="153"/>
      <c r="NFW61" s="153"/>
      <c r="NFX61" s="153"/>
      <c r="NFY61" s="153"/>
      <c r="NFZ61" s="153"/>
      <c r="NGA61" s="153"/>
      <c r="NGB61" s="153"/>
      <c r="NGC61" s="153"/>
      <c r="NGD61" s="153"/>
      <c r="NGE61" s="153"/>
      <c r="NGF61" s="153"/>
      <c r="NGG61" s="153"/>
      <c r="NGH61" s="153"/>
      <c r="NGI61" s="153"/>
      <c r="NGJ61" s="153"/>
      <c r="NGK61" s="153"/>
      <c r="NGL61" s="153"/>
      <c r="NGM61" s="153"/>
      <c r="NGN61" s="153"/>
      <c r="NGO61" s="153"/>
      <c r="NGP61" s="153"/>
      <c r="NGQ61" s="153"/>
      <c r="NGR61" s="153"/>
      <c r="NGS61" s="153"/>
      <c r="NGT61" s="153"/>
      <c r="NGU61" s="153"/>
      <c r="NGV61" s="153"/>
      <c r="NGW61" s="153"/>
      <c r="NGX61" s="153"/>
      <c r="NGY61" s="153"/>
      <c r="NGZ61" s="153"/>
      <c r="NHA61" s="153"/>
      <c r="NHB61" s="153"/>
      <c r="NHC61" s="153"/>
      <c r="NHD61" s="153"/>
      <c r="NHE61" s="153"/>
      <c r="NHF61" s="153"/>
      <c r="NHG61" s="153"/>
      <c r="NHH61" s="153"/>
      <c r="NHI61" s="153"/>
      <c r="NHJ61" s="153"/>
      <c r="NHK61" s="153"/>
      <c r="NHL61" s="153"/>
      <c r="NHM61" s="153"/>
      <c r="NHN61" s="153"/>
      <c r="NHO61" s="153"/>
      <c r="NHP61" s="153"/>
      <c r="NHQ61" s="153"/>
      <c r="NHR61" s="153"/>
      <c r="NHS61" s="153"/>
      <c r="NHT61" s="153"/>
      <c r="NHU61" s="153"/>
      <c r="NHV61" s="153"/>
      <c r="NHW61" s="153"/>
      <c r="NHX61" s="153"/>
      <c r="NHY61" s="153"/>
      <c r="NHZ61" s="153"/>
      <c r="NIA61" s="153"/>
      <c r="NIB61" s="153"/>
      <c r="NIC61" s="153"/>
      <c r="NID61" s="153"/>
      <c r="NIE61" s="153"/>
      <c r="NIF61" s="153"/>
      <c r="NIG61" s="153"/>
      <c r="NIH61" s="153"/>
      <c r="NII61" s="153"/>
      <c r="NIJ61" s="153"/>
      <c r="NIK61" s="153"/>
      <c r="NIL61" s="153"/>
      <c r="NIM61" s="153"/>
      <c r="NIN61" s="153"/>
      <c r="NIO61" s="153"/>
      <c r="NIP61" s="153"/>
      <c r="NIQ61" s="153"/>
      <c r="NIR61" s="153"/>
      <c r="NIS61" s="153"/>
      <c r="NIT61" s="153"/>
      <c r="NIU61" s="153"/>
      <c r="NIV61" s="153"/>
      <c r="NIW61" s="153"/>
      <c r="NIX61" s="153"/>
      <c r="NIY61" s="153"/>
      <c r="NIZ61" s="153"/>
      <c r="NJA61" s="153"/>
      <c r="NJB61" s="153"/>
      <c r="NJC61" s="153"/>
      <c r="NJD61" s="153"/>
      <c r="NJE61" s="153"/>
      <c r="NJF61" s="153"/>
      <c r="NJG61" s="153"/>
      <c r="NJH61" s="153"/>
      <c r="NJI61" s="153"/>
      <c r="NJJ61" s="153"/>
      <c r="NJK61" s="153"/>
      <c r="NJL61" s="153"/>
      <c r="NJM61" s="153"/>
      <c r="NJN61" s="153"/>
      <c r="NJO61" s="153"/>
      <c r="NJP61" s="153"/>
      <c r="NJQ61" s="153"/>
      <c r="NJR61" s="153"/>
      <c r="NJS61" s="153"/>
      <c r="NJT61" s="153"/>
      <c r="NJU61" s="153"/>
      <c r="NJV61" s="153"/>
      <c r="NJW61" s="153"/>
      <c r="NJX61" s="153"/>
      <c r="NJY61" s="153"/>
      <c r="NJZ61" s="153"/>
      <c r="NKA61" s="153"/>
      <c r="NKB61" s="153"/>
      <c r="NKC61" s="153"/>
      <c r="NKD61" s="153"/>
      <c r="NKE61" s="153"/>
      <c r="NKF61" s="153"/>
      <c r="NKG61" s="153"/>
      <c r="NKH61" s="153"/>
      <c r="NKI61" s="153"/>
      <c r="NKJ61" s="153"/>
      <c r="NKK61" s="153"/>
      <c r="NKL61" s="153"/>
      <c r="NKM61" s="153"/>
      <c r="NKN61" s="153"/>
      <c r="NKO61" s="153"/>
      <c r="NKP61" s="153"/>
      <c r="NKQ61" s="153"/>
      <c r="NKR61" s="153"/>
      <c r="NKS61" s="153"/>
      <c r="NKT61" s="153"/>
      <c r="NKU61" s="153"/>
      <c r="NKV61" s="153"/>
      <c r="NKW61" s="153"/>
      <c r="NKX61" s="153"/>
      <c r="NKY61" s="153"/>
      <c r="NKZ61" s="153"/>
      <c r="NLA61" s="153"/>
      <c r="NLB61" s="153"/>
      <c r="NLC61" s="153"/>
      <c r="NLD61" s="153"/>
      <c r="NLE61" s="153"/>
      <c r="NLF61" s="153"/>
      <c r="NLG61" s="153"/>
      <c r="NLH61" s="153"/>
      <c r="NLI61" s="153"/>
      <c r="NLJ61" s="153"/>
      <c r="NLK61" s="153"/>
      <c r="NLL61" s="153"/>
      <c r="NLM61" s="153"/>
      <c r="NLN61" s="153"/>
      <c r="NLO61" s="153"/>
      <c r="NLP61" s="153"/>
      <c r="NLQ61" s="153"/>
      <c r="NLR61" s="153"/>
      <c r="NLS61" s="153"/>
      <c r="NLT61" s="153"/>
      <c r="NLU61" s="153"/>
      <c r="NLV61" s="153"/>
      <c r="NLW61" s="153"/>
      <c r="NLX61" s="153"/>
      <c r="NLY61" s="153"/>
      <c r="NLZ61" s="153"/>
      <c r="NMA61" s="153"/>
      <c r="NMB61" s="153"/>
      <c r="NMC61" s="153"/>
      <c r="NMD61" s="153"/>
      <c r="NME61" s="153"/>
      <c r="NMF61" s="153"/>
      <c r="NMG61" s="153"/>
      <c r="NMH61" s="153"/>
      <c r="NMI61" s="153"/>
      <c r="NMJ61" s="153"/>
      <c r="NMK61" s="153"/>
      <c r="NML61" s="153"/>
      <c r="NMM61" s="153"/>
      <c r="NMN61" s="153"/>
      <c r="NMO61" s="153"/>
      <c r="NMP61" s="153"/>
      <c r="NMQ61" s="153"/>
      <c r="NMR61" s="153"/>
      <c r="NMS61" s="153"/>
      <c r="NMT61" s="153"/>
      <c r="NMU61" s="153"/>
      <c r="NMV61" s="153"/>
      <c r="NMW61" s="153"/>
      <c r="NMX61" s="153"/>
      <c r="NMY61" s="153"/>
      <c r="NMZ61" s="153"/>
      <c r="NNA61" s="153"/>
      <c r="NNB61" s="153"/>
      <c r="NNC61" s="153"/>
      <c r="NND61" s="153"/>
      <c r="NNE61" s="153"/>
      <c r="NNF61" s="153"/>
      <c r="NNG61" s="153"/>
      <c r="NNH61" s="153"/>
      <c r="NNI61" s="153"/>
      <c r="NNJ61" s="153"/>
      <c r="NNK61" s="153"/>
      <c r="NNL61" s="153"/>
      <c r="NNM61" s="153"/>
      <c r="NNN61" s="153"/>
      <c r="NNO61" s="153"/>
      <c r="NNP61" s="153"/>
      <c r="NNQ61" s="153"/>
      <c r="NNR61" s="153"/>
      <c r="NNS61" s="153"/>
      <c r="NNT61" s="153"/>
      <c r="NNU61" s="153"/>
      <c r="NNV61" s="153"/>
      <c r="NNW61" s="153"/>
      <c r="NNX61" s="153"/>
      <c r="NNY61" s="153"/>
      <c r="NNZ61" s="153"/>
      <c r="NOA61" s="153"/>
      <c r="NOB61" s="153"/>
      <c r="NOC61" s="153"/>
      <c r="NOD61" s="153"/>
      <c r="NOE61" s="153"/>
      <c r="NOF61" s="153"/>
      <c r="NOG61" s="153"/>
      <c r="NOH61" s="153"/>
      <c r="NOI61" s="153"/>
      <c r="NOJ61" s="153"/>
      <c r="NOK61" s="153"/>
      <c r="NOL61" s="153"/>
      <c r="NOM61" s="153"/>
      <c r="NON61" s="153"/>
      <c r="NOO61" s="153"/>
      <c r="NOP61" s="153"/>
      <c r="NOQ61" s="153"/>
      <c r="NOR61" s="153"/>
      <c r="NOS61" s="153"/>
      <c r="NOT61" s="153"/>
      <c r="NOU61" s="153"/>
      <c r="NOV61" s="153"/>
      <c r="NOW61" s="153"/>
      <c r="NOX61" s="153"/>
      <c r="NOY61" s="153"/>
      <c r="NOZ61" s="153"/>
      <c r="NPA61" s="153"/>
      <c r="NPB61" s="153"/>
      <c r="NPC61" s="153"/>
      <c r="NPD61" s="153"/>
      <c r="NPE61" s="153"/>
      <c r="NPF61" s="153"/>
      <c r="NPG61" s="153"/>
      <c r="NPH61" s="153"/>
      <c r="NPI61" s="153"/>
      <c r="NPJ61" s="153"/>
      <c r="NPK61" s="153"/>
      <c r="NPL61" s="153"/>
      <c r="NPM61" s="153"/>
      <c r="NPN61" s="153"/>
      <c r="NPO61" s="153"/>
      <c r="NPP61" s="153"/>
      <c r="NPQ61" s="153"/>
      <c r="NPR61" s="153"/>
      <c r="NPS61" s="153"/>
      <c r="NPT61" s="153"/>
      <c r="NPU61" s="153"/>
      <c r="NPV61" s="153"/>
      <c r="NPW61" s="153"/>
      <c r="NPX61" s="153"/>
      <c r="NPY61" s="153"/>
      <c r="NPZ61" s="153"/>
      <c r="NQA61" s="153"/>
      <c r="NQB61" s="153"/>
      <c r="NQC61" s="153"/>
      <c r="NQD61" s="153"/>
      <c r="NQE61" s="153"/>
      <c r="NQF61" s="153"/>
      <c r="NQG61" s="153"/>
      <c r="NQH61" s="153"/>
      <c r="NQI61" s="153"/>
      <c r="NQJ61" s="153"/>
      <c r="NQK61" s="153"/>
      <c r="NQL61" s="153"/>
      <c r="NQM61" s="153"/>
      <c r="NQN61" s="153"/>
      <c r="NQO61" s="153"/>
      <c r="NQP61" s="153"/>
      <c r="NQQ61" s="153"/>
      <c r="NQR61" s="153"/>
      <c r="NQS61" s="153"/>
      <c r="NQT61" s="153"/>
      <c r="NQU61" s="153"/>
      <c r="NQV61" s="153"/>
      <c r="NQW61" s="153"/>
      <c r="NQX61" s="153"/>
      <c r="NQY61" s="153"/>
      <c r="NQZ61" s="153"/>
      <c r="NRA61" s="153"/>
      <c r="NRB61" s="153"/>
      <c r="NRC61" s="153"/>
      <c r="NRD61" s="153"/>
      <c r="NRE61" s="153"/>
      <c r="NRF61" s="153"/>
      <c r="NRG61" s="153"/>
      <c r="NRH61" s="153"/>
      <c r="NRI61" s="153"/>
      <c r="NRJ61" s="153"/>
      <c r="NRK61" s="153"/>
      <c r="NRL61" s="153"/>
      <c r="NRM61" s="153"/>
      <c r="NRN61" s="153"/>
      <c r="NRO61" s="153"/>
      <c r="NRP61" s="153"/>
      <c r="NRQ61" s="153"/>
      <c r="NRR61" s="153"/>
      <c r="NRS61" s="153"/>
      <c r="NRT61" s="153"/>
      <c r="NRU61" s="153"/>
      <c r="NRV61" s="153"/>
      <c r="NRW61" s="153"/>
      <c r="NRX61" s="153"/>
      <c r="NRY61" s="153"/>
      <c r="NRZ61" s="153"/>
      <c r="NSA61" s="153"/>
      <c r="NSB61" s="153"/>
      <c r="NSC61" s="153"/>
      <c r="NSD61" s="153"/>
      <c r="NSE61" s="153"/>
      <c r="NSF61" s="153"/>
      <c r="NSG61" s="153"/>
      <c r="NSH61" s="153"/>
      <c r="NSI61" s="153"/>
      <c r="NSJ61" s="153"/>
      <c r="NSK61" s="153"/>
      <c r="NSL61" s="153"/>
      <c r="NSM61" s="153"/>
      <c r="NSN61" s="153"/>
      <c r="NSO61" s="153"/>
      <c r="NSP61" s="153"/>
      <c r="NSQ61" s="153"/>
      <c r="NSR61" s="153"/>
      <c r="NSS61" s="153"/>
      <c r="NST61" s="153"/>
      <c r="NSU61" s="153"/>
      <c r="NSV61" s="153"/>
      <c r="NSW61" s="153"/>
      <c r="NSX61" s="153"/>
      <c r="NSY61" s="153"/>
      <c r="NSZ61" s="153"/>
      <c r="NTA61" s="153"/>
      <c r="NTB61" s="153"/>
      <c r="NTC61" s="153"/>
      <c r="NTD61" s="153"/>
      <c r="NTE61" s="153"/>
      <c r="NTF61" s="153"/>
      <c r="NTG61" s="153"/>
      <c r="NTH61" s="153"/>
      <c r="NTI61" s="153"/>
      <c r="NTJ61" s="153"/>
      <c r="NTK61" s="153"/>
      <c r="NTL61" s="153"/>
      <c r="NTM61" s="153"/>
      <c r="NTN61" s="153"/>
      <c r="NTO61" s="153"/>
      <c r="NTP61" s="153"/>
      <c r="NTQ61" s="153"/>
      <c r="NTR61" s="153"/>
      <c r="NTS61" s="153"/>
      <c r="NTT61" s="153"/>
      <c r="NTU61" s="153"/>
      <c r="NTV61" s="153"/>
      <c r="NTW61" s="153"/>
      <c r="NTX61" s="153"/>
      <c r="NTY61" s="153"/>
      <c r="NTZ61" s="153"/>
      <c r="NUA61" s="153"/>
      <c r="NUB61" s="153"/>
      <c r="NUC61" s="153"/>
      <c r="NUD61" s="153"/>
      <c r="NUE61" s="153"/>
      <c r="NUF61" s="153"/>
      <c r="NUG61" s="153"/>
      <c r="NUH61" s="153"/>
      <c r="NUI61" s="153"/>
      <c r="NUJ61" s="153"/>
      <c r="NUK61" s="153"/>
      <c r="NUL61" s="153"/>
      <c r="NUM61" s="153"/>
      <c r="NUN61" s="153"/>
      <c r="NUO61" s="153"/>
      <c r="NUP61" s="153"/>
      <c r="NUQ61" s="153"/>
      <c r="NUR61" s="153"/>
      <c r="NUS61" s="153"/>
      <c r="NUT61" s="153"/>
      <c r="NUU61" s="153"/>
      <c r="NUV61" s="153"/>
      <c r="NUW61" s="153"/>
      <c r="NUX61" s="153"/>
      <c r="NUY61" s="153"/>
      <c r="NUZ61" s="153"/>
      <c r="NVA61" s="153"/>
      <c r="NVB61" s="153"/>
      <c r="NVC61" s="153"/>
      <c r="NVD61" s="153"/>
      <c r="NVE61" s="153"/>
      <c r="NVF61" s="153"/>
      <c r="NVG61" s="153"/>
      <c r="NVH61" s="153"/>
      <c r="NVI61" s="153"/>
      <c r="NVJ61" s="153"/>
      <c r="NVK61" s="153"/>
      <c r="NVL61" s="153"/>
      <c r="NVM61" s="153"/>
      <c r="NVN61" s="153"/>
      <c r="NVO61" s="153"/>
      <c r="NVP61" s="153"/>
      <c r="NVQ61" s="153"/>
      <c r="NVR61" s="153"/>
      <c r="NVS61" s="153"/>
      <c r="NVT61" s="153"/>
      <c r="NVU61" s="153"/>
      <c r="NVV61" s="153"/>
      <c r="NVW61" s="153"/>
      <c r="NVX61" s="153"/>
      <c r="NVY61" s="153"/>
      <c r="NVZ61" s="153"/>
      <c r="NWA61" s="153"/>
      <c r="NWB61" s="153"/>
      <c r="NWC61" s="153"/>
      <c r="NWD61" s="153"/>
      <c r="NWE61" s="153"/>
      <c r="NWF61" s="153"/>
      <c r="NWG61" s="153"/>
      <c r="NWH61" s="153"/>
      <c r="NWI61" s="153"/>
      <c r="NWJ61" s="153"/>
      <c r="NWK61" s="153"/>
      <c r="NWL61" s="153"/>
      <c r="NWM61" s="153"/>
      <c r="NWN61" s="153"/>
      <c r="NWO61" s="153"/>
      <c r="NWP61" s="153"/>
      <c r="NWQ61" s="153"/>
      <c r="NWR61" s="153"/>
      <c r="NWS61" s="153"/>
      <c r="NWT61" s="153"/>
      <c r="NWU61" s="153"/>
      <c r="NWV61" s="153"/>
      <c r="NWW61" s="153"/>
      <c r="NWX61" s="153"/>
      <c r="NWY61" s="153"/>
      <c r="NWZ61" s="153"/>
      <c r="NXA61" s="153"/>
      <c r="NXB61" s="153"/>
      <c r="NXC61" s="153"/>
      <c r="NXD61" s="153"/>
      <c r="NXE61" s="153"/>
      <c r="NXF61" s="153"/>
      <c r="NXG61" s="153"/>
      <c r="NXH61" s="153"/>
      <c r="NXI61" s="153"/>
      <c r="NXJ61" s="153"/>
      <c r="NXK61" s="153"/>
      <c r="NXL61" s="153"/>
      <c r="NXM61" s="153"/>
      <c r="NXN61" s="153"/>
      <c r="NXO61" s="153"/>
      <c r="NXP61" s="153"/>
      <c r="NXQ61" s="153"/>
      <c r="NXR61" s="153"/>
      <c r="NXS61" s="153"/>
      <c r="NXT61" s="153"/>
      <c r="NXU61" s="153"/>
      <c r="NXV61" s="153"/>
      <c r="NXW61" s="153"/>
      <c r="NXX61" s="153"/>
      <c r="NXY61" s="153"/>
      <c r="NXZ61" s="153"/>
      <c r="NYA61" s="153"/>
      <c r="NYB61" s="153"/>
      <c r="NYC61" s="153"/>
      <c r="NYD61" s="153"/>
      <c r="NYE61" s="153"/>
      <c r="NYF61" s="153"/>
      <c r="NYG61" s="153"/>
      <c r="NYH61" s="153"/>
      <c r="NYI61" s="153"/>
      <c r="NYJ61" s="153"/>
      <c r="NYK61" s="153"/>
      <c r="NYL61" s="153"/>
      <c r="NYM61" s="153"/>
      <c r="NYN61" s="153"/>
      <c r="NYO61" s="153"/>
      <c r="NYP61" s="153"/>
      <c r="NYQ61" s="153"/>
      <c r="NYR61" s="153"/>
      <c r="NYS61" s="153"/>
      <c r="NYT61" s="153"/>
      <c r="NYU61" s="153"/>
      <c r="NYV61" s="153"/>
      <c r="NYW61" s="153"/>
      <c r="NYX61" s="153"/>
      <c r="NYY61" s="153"/>
      <c r="NYZ61" s="153"/>
      <c r="NZA61" s="153"/>
      <c r="NZB61" s="153"/>
      <c r="NZC61" s="153"/>
      <c r="NZD61" s="153"/>
      <c r="NZE61" s="153"/>
      <c r="NZF61" s="153"/>
      <c r="NZG61" s="153"/>
      <c r="NZH61" s="153"/>
      <c r="NZI61" s="153"/>
      <c r="NZJ61" s="153"/>
      <c r="NZK61" s="153"/>
      <c r="NZL61" s="153"/>
      <c r="NZM61" s="153"/>
      <c r="NZN61" s="153"/>
      <c r="NZO61" s="153"/>
      <c r="NZP61" s="153"/>
      <c r="NZQ61" s="153"/>
      <c r="NZR61" s="153"/>
      <c r="NZS61" s="153"/>
      <c r="NZT61" s="153"/>
      <c r="NZU61" s="153"/>
      <c r="NZV61" s="153"/>
      <c r="NZW61" s="153"/>
      <c r="NZX61" s="153"/>
      <c r="NZY61" s="153"/>
      <c r="NZZ61" s="153"/>
      <c r="OAA61" s="153"/>
      <c r="OAB61" s="153"/>
      <c r="OAC61" s="153"/>
      <c r="OAD61" s="153"/>
      <c r="OAE61" s="153"/>
      <c r="OAF61" s="153"/>
      <c r="OAG61" s="153"/>
      <c r="OAH61" s="153"/>
      <c r="OAI61" s="153"/>
      <c r="OAJ61" s="153"/>
      <c r="OAK61" s="153"/>
      <c r="OAL61" s="153"/>
      <c r="OAM61" s="153"/>
      <c r="OAN61" s="153"/>
      <c r="OAO61" s="153"/>
      <c r="OAP61" s="153"/>
      <c r="OAQ61" s="153"/>
      <c r="OAR61" s="153"/>
      <c r="OAS61" s="153"/>
      <c r="OAT61" s="153"/>
      <c r="OAU61" s="153"/>
      <c r="OAV61" s="153"/>
      <c r="OAW61" s="153"/>
      <c r="OAX61" s="153"/>
      <c r="OAY61" s="153"/>
      <c r="OAZ61" s="153"/>
      <c r="OBA61" s="153"/>
      <c r="OBB61" s="153"/>
      <c r="OBC61" s="153"/>
      <c r="OBD61" s="153"/>
      <c r="OBE61" s="153"/>
      <c r="OBF61" s="153"/>
      <c r="OBG61" s="153"/>
      <c r="OBH61" s="153"/>
      <c r="OBI61" s="153"/>
      <c r="OBJ61" s="153"/>
      <c r="OBK61" s="153"/>
      <c r="OBL61" s="153"/>
      <c r="OBM61" s="153"/>
      <c r="OBN61" s="153"/>
      <c r="OBO61" s="153"/>
      <c r="OBP61" s="153"/>
      <c r="OBQ61" s="153"/>
      <c r="OBR61" s="153"/>
      <c r="OBS61" s="153"/>
      <c r="OBT61" s="153"/>
      <c r="OBU61" s="153"/>
      <c r="OBV61" s="153"/>
      <c r="OBW61" s="153"/>
      <c r="OBX61" s="153"/>
      <c r="OBY61" s="153"/>
      <c r="OBZ61" s="153"/>
      <c r="OCA61" s="153"/>
      <c r="OCB61" s="153"/>
      <c r="OCC61" s="153"/>
      <c r="OCD61" s="153"/>
      <c r="OCE61" s="153"/>
      <c r="OCF61" s="153"/>
      <c r="OCG61" s="153"/>
      <c r="OCH61" s="153"/>
      <c r="OCI61" s="153"/>
      <c r="OCJ61" s="153"/>
      <c r="OCK61" s="153"/>
      <c r="OCL61" s="153"/>
      <c r="OCM61" s="153"/>
      <c r="OCN61" s="153"/>
      <c r="OCO61" s="153"/>
      <c r="OCP61" s="153"/>
      <c r="OCQ61" s="153"/>
      <c r="OCR61" s="153"/>
      <c r="OCS61" s="153"/>
      <c r="OCT61" s="153"/>
      <c r="OCU61" s="153"/>
      <c r="OCV61" s="153"/>
      <c r="OCW61" s="153"/>
      <c r="OCX61" s="153"/>
      <c r="OCY61" s="153"/>
      <c r="OCZ61" s="153"/>
      <c r="ODA61" s="153"/>
      <c r="ODB61" s="153"/>
      <c r="ODC61" s="153"/>
      <c r="ODD61" s="153"/>
      <c r="ODE61" s="153"/>
      <c r="ODF61" s="153"/>
      <c r="ODG61" s="153"/>
      <c r="ODH61" s="153"/>
      <c r="ODI61" s="153"/>
      <c r="ODJ61" s="153"/>
      <c r="ODK61" s="153"/>
      <c r="ODL61" s="153"/>
      <c r="ODM61" s="153"/>
      <c r="ODN61" s="153"/>
      <c r="ODO61" s="153"/>
      <c r="ODP61" s="153"/>
      <c r="ODQ61" s="153"/>
      <c r="ODR61" s="153"/>
      <c r="ODS61" s="153"/>
      <c r="ODT61" s="153"/>
      <c r="ODU61" s="153"/>
      <c r="ODV61" s="153"/>
      <c r="ODW61" s="153"/>
      <c r="ODX61" s="153"/>
      <c r="ODY61" s="153"/>
      <c r="ODZ61" s="153"/>
      <c r="OEA61" s="153"/>
      <c r="OEB61" s="153"/>
      <c r="OEC61" s="153"/>
      <c r="OED61" s="153"/>
      <c r="OEE61" s="153"/>
      <c r="OEF61" s="153"/>
      <c r="OEG61" s="153"/>
      <c r="OEH61" s="153"/>
      <c r="OEI61" s="153"/>
      <c r="OEJ61" s="153"/>
      <c r="OEK61" s="153"/>
      <c r="OEL61" s="153"/>
      <c r="OEM61" s="153"/>
      <c r="OEN61" s="153"/>
      <c r="OEO61" s="153"/>
      <c r="OEP61" s="153"/>
      <c r="OEQ61" s="153"/>
      <c r="OER61" s="153"/>
      <c r="OES61" s="153"/>
      <c r="OET61" s="153"/>
      <c r="OEU61" s="153"/>
      <c r="OEV61" s="153"/>
      <c r="OEW61" s="153"/>
      <c r="OEX61" s="153"/>
      <c r="OEY61" s="153"/>
      <c r="OEZ61" s="153"/>
      <c r="OFA61" s="153"/>
      <c r="OFB61" s="153"/>
      <c r="OFC61" s="153"/>
      <c r="OFD61" s="153"/>
      <c r="OFE61" s="153"/>
      <c r="OFF61" s="153"/>
      <c r="OFG61" s="153"/>
      <c r="OFH61" s="153"/>
      <c r="OFI61" s="153"/>
      <c r="OFJ61" s="153"/>
      <c r="OFK61" s="153"/>
      <c r="OFL61" s="153"/>
      <c r="OFM61" s="153"/>
      <c r="OFN61" s="153"/>
      <c r="OFO61" s="153"/>
      <c r="OFP61" s="153"/>
      <c r="OFQ61" s="153"/>
      <c r="OFR61" s="153"/>
      <c r="OFS61" s="153"/>
      <c r="OFT61" s="153"/>
      <c r="OFU61" s="153"/>
      <c r="OFV61" s="153"/>
      <c r="OFW61" s="153"/>
      <c r="OFX61" s="153"/>
      <c r="OFY61" s="153"/>
      <c r="OFZ61" s="153"/>
      <c r="OGA61" s="153"/>
      <c r="OGB61" s="153"/>
      <c r="OGC61" s="153"/>
      <c r="OGD61" s="153"/>
      <c r="OGE61" s="153"/>
      <c r="OGF61" s="153"/>
      <c r="OGG61" s="153"/>
      <c r="OGH61" s="153"/>
      <c r="OGI61" s="153"/>
      <c r="OGJ61" s="153"/>
      <c r="OGK61" s="153"/>
      <c r="OGL61" s="153"/>
      <c r="OGM61" s="153"/>
      <c r="OGN61" s="153"/>
      <c r="OGO61" s="153"/>
      <c r="OGP61" s="153"/>
      <c r="OGQ61" s="153"/>
      <c r="OGR61" s="153"/>
      <c r="OGS61" s="153"/>
      <c r="OGT61" s="153"/>
      <c r="OGU61" s="153"/>
      <c r="OGV61" s="153"/>
      <c r="OGW61" s="153"/>
      <c r="OGX61" s="153"/>
      <c r="OGY61" s="153"/>
      <c r="OGZ61" s="153"/>
      <c r="OHA61" s="153"/>
      <c r="OHB61" s="153"/>
      <c r="OHC61" s="153"/>
      <c r="OHD61" s="153"/>
      <c r="OHE61" s="153"/>
      <c r="OHF61" s="153"/>
      <c r="OHG61" s="153"/>
      <c r="OHH61" s="153"/>
      <c r="OHI61" s="153"/>
      <c r="OHJ61" s="153"/>
      <c r="OHK61" s="153"/>
      <c r="OHL61" s="153"/>
      <c r="OHM61" s="153"/>
      <c r="OHN61" s="153"/>
      <c r="OHO61" s="153"/>
      <c r="OHP61" s="153"/>
      <c r="OHQ61" s="153"/>
      <c r="OHR61" s="153"/>
      <c r="OHS61" s="153"/>
      <c r="OHT61" s="153"/>
      <c r="OHU61" s="153"/>
      <c r="OHV61" s="153"/>
      <c r="OHW61" s="153"/>
      <c r="OHX61" s="153"/>
      <c r="OHY61" s="153"/>
      <c r="OHZ61" s="153"/>
      <c r="OIA61" s="153"/>
      <c r="OIB61" s="153"/>
      <c r="OIC61" s="153"/>
      <c r="OID61" s="153"/>
      <c r="OIE61" s="153"/>
      <c r="OIF61" s="153"/>
      <c r="OIG61" s="153"/>
      <c r="OIH61" s="153"/>
      <c r="OII61" s="153"/>
      <c r="OIJ61" s="153"/>
      <c r="OIK61" s="153"/>
      <c r="OIL61" s="153"/>
      <c r="OIM61" s="153"/>
      <c r="OIN61" s="153"/>
      <c r="OIO61" s="153"/>
      <c r="OIP61" s="153"/>
      <c r="OIQ61" s="153"/>
      <c r="OIR61" s="153"/>
      <c r="OIS61" s="153"/>
      <c r="OIT61" s="153"/>
      <c r="OIU61" s="153"/>
      <c r="OIV61" s="153"/>
      <c r="OIW61" s="153"/>
      <c r="OIX61" s="153"/>
      <c r="OIY61" s="153"/>
      <c r="OIZ61" s="153"/>
      <c r="OJA61" s="153"/>
      <c r="OJB61" s="153"/>
      <c r="OJC61" s="153"/>
      <c r="OJD61" s="153"/>
      <c r="OJE61" s="153"/>
      <c r="OJF61" s="153"/>
      <c r="OJG61" s="153"/>
      <c r="OJH61" s="153"/>
      <c r="OJI61" s="153"/>
      <c r="OJJ61" s="153"/>
      <c r="OJK61" s="153"/>
      <c r="OJL61" s="153"/>
      <c r="OJM61" s="153"/>
      <c r="OJN61" s="153"/>
      <c r="OJO61" s="153"/>
      <c r="OJP61" s="153"/>
      <c r="OJQ61" s="153"/>
      <c r="OJR61" s="153"/>
      <c r="OJS61" s="153"/>
      <c r="OJT61" s="153"/>
      <c r="OJU61" s="153"/>
      <c r="OJV61" s="153"/>
      <c r="OJW61" s="153"/>
      <c r="OJX61" s="153"/>
      <c r="OJY61" s="153"/>
      <c r="OJZ61" s="153"/>
      <c r="OKA61" s="153"/>
      <c r="OKB61" s="153"/>
      <c r="OKC61" s="153"/>
      <c r="OKD61" s="153"/>
      <c r="OKE61" s="153"/>
      <c r="OKF61" s="153"/>
      <c r="OKG61" s="153"/>
      <c r="OKH61" s="153"/>
      <c r="OKI61" s="153"/>
      <c r="OKJ61" s="153"/>
      <c r="OKK61" s="153"/>
      <c r="OKL61" s="153"/>
      <c r="OKM61" s="153"/>
      <c r="OKN61" s="153"/>
      <c r="OKO61" s="153"/>
      <c r="OKP61" s="153"/>
      <c r="OKQ61" s="153"/>
      <c r="OKR61" s="153"/>
      <c r="OKS61" s="153"/>
      <c r="OKT61" s="153"/>
      <c r="OKU61" s="153"/>
      <c r="OKV61" s="153"/>
      <c r="OKW61" s="153"/>
      <c r="OKX61" s="153"/>
      <c r="OKY61" s="153"/>
      <c r="OKZ61" s="153"/>
      <c r="OLA61" s="153"/>
      <c r="OLB61" s="153"/>
      <c r="OLC61" s="153"/>
      <c r="OLD61" s="153"/>
      <c r="OLE61" s="153"/>
      <c r="OLF61" s="153"/>
      <c r="OLG61" s="153"/>
      <c r="OLH61" s="153"/>
      <c r="OLI61" s="153"/>
      <c r="OLJ61" s="153"/>
      <c r="OLK61" s="153"/>
      <c r="OLL61" s="153"/>
      <c r="OLM61" s="153"/>
      <c r="OLN61" s="153"/>
      <c r="OLO61" s="153"/>
      <c r="OLP61" s="153"/>
      <c r="OLQ61" s="153"/>
      <c r="OLR61" s="153"/>
      <c r="OLS61" s="153"/>
      <c r="OLT61" s="153"/>
      <c r="OLU61" s="153"/>
      <c r="OLV61" s="153"/>
      <c r="OLW61" s="153"/>
      <c r="OLX61" s="153"/>
      <c r="OLY61" s="153"/>
      <c r="OLZ61" s="153"/>
      <c r="OMA61" s="153"/>
      <c r="OMB61" s="153"/>
      <c r="OMC61" s="153"/>
      <c r="OMD61" s="153"/>
      <c r="OME61" s="153"/>
      <c r="OMF61" s="153"/>
      <c r="OMG61" s="153"/>
      <c r="OMH61" s="153"/>
      <c r="OMI61" s="153"/>
      <c r="OMJ61" s="153"/>
      <c r="OMK61" s="153"/>
      <c r="OML61" s="153"/>
      <c r="OMM61" s="153"/>
      <c r="OMN61" s="153"/>
      <c r="OMO61" s="153"/>
      <c r="OMP61" s="153"/>
      <c r="OMQ61" s="153"/>
      <c r="OMR61" s="153"/>
      <c r="OMS61" s="153"/>
      <c r="OMT61" s="153"/>
      <c r="OMU61" s="153"/>
      <c r="OMV61" s="153"/>
      <c r="OMW61" s="153"/>
      <c r="OMX61" s="153"/>
      <c r="OMY61" s="153"/>
      <c r="OMZ61" s="153"/>
      <c r="ONA61" s="153"/>
      <c r="ONB61" s="153"/>
      <c r="ONC61" s="153"/>
      <c r="OND61" s="153"/>
      <c r="ONE61" s="153"/>
      <c r="ONF61" s="153"/>
      <c r="ONG61" s="153"/>
      <c r="ONH61" s="153"/>
      <c r="ONI61" s="153"/>
      <c r="ONJ61" s="153"/>
      <c r="ONK61" s="153"/>
      <c r="ONL61" s="153"/>
      <c r="ONM61" s="153"/>
      <c r="ONN61" s="153"/>
      <c r="ONO61" s="153"/>
      <c r="ONP61" s="153"/>
      <c r="ONQ61" s="153"/>
      <c r="ONR61" s="153"/>
      <c r="ONS61" s="153"/>
      <c r="ONT61" s="153"/>
      <c r="ONU61" s="153"/>
      <c r="ONV61" s="153"/>
      <c r="ONW61" s="153"/>
      <c r="ONX61" s="153"/>
      <c r="ONY61" s="153"/>
      <c r="ONZ61" s="153"/>
      <c r="OOA61" s="153"/>
      <c r="OOB61" s="153"/>
      <c r="OOC61" s="153"/>
      <c r="OOD61" s="153"/>
      <c r="OOE61" s="153"/>
      <c r="OOF61" s="153"/>
      <c r="OOG61" s="153"/>
      <c r="OOH61" s="153"/>
      <c r="OOI61" s="153"/>
      <c r="OOJ61" s="153"/>
      <c r="OOK61" s="153"/>
      <c r="OOL61" s="153"/>
      <c r="OOM61" s="153"/>
      <c r="OON61" s="153"/>
      <c r="OOO61" s="153"/>
      <c r="OOP61" s="153"/>
      <c r="OOQ61" s="153"/>
      <c r="OOR61" s="153"/>
      <c r="OOS61" s="153"/>
      <c r="OOT61" s="153"/>
      <c r="OOU61" s="153"/>
      <c r="OOV61" s="153"/>
      <c r="OOW61" s="153"/>
      <c r="OOX61" s="153"/>
      <c r="OOY61" s="153"/>
      <c r="OOZ61" s="153"/>
      <c r="OPA61" s="153"/>
      <c r="OPB61" s="153"/>
      <c r="OPC61" s="153"/>
      <c r="OPD61" s="153"/>
      <c r="OPE61" s="153"/>
      <c r="OPF61" s="153"/>
      <c r="OPG61" s="153"/>
      <c r="OPH61" s="153"/>
      <c r="OPI61" s="153"/>
      <c r="OPJ61" s="153"/>
      <c r="OPK61" s="153"/>
      <c r="OPL61" s="153"/>
      <c r="OPM61" s="153"/>
      <c r="OPN61" s="153"/>
      <c r="OPO61" s="153"/>
      <c r="OPP61" s="153"/>
      <c r="OPQ61" s="153"/>
      <c r="OPR61" s="153"/>
      <c r="OPS61" s="153"/>
      <c r="OPT61" s="153"/>
      <c r="OPU61" s="153"/>
      <c r="OPV61" s="153"/>
      <c r="OPW61" s="153"/>
      <c r="OPX61" s="153"/>
      <c r="OPY61" s="153"/>
      <c r="OPZ61" s="153"/>
      <c r="OQA61" s="153"/>
      <c r="OQB61" s="153"/>
      <c r="OQC61" s="153"/>
      <c r="OQD61" s="153"/>
      <c r="OQE61" s="153"/>
      <c r="OQF61" s="153"/>
      <c r="OQG61" s="153"/>
      <c r="OQH61" s="153"/>
      <c r="OQI61" s="153"/>
      <c r="OQJ61" s="153"/>
      <c r="OQK61" s="153"/>
      <c r="OQL61" s="153"/>
      <c r="OQM61" s="153"/>
      <c r="OQN61" s="153"/>
      <c r="OQO61" s="153"/>
      <c r="OQP61" s="153"/>
      <c r="OQQ61" s="153"/>
      <c r="OQR61" s="153"/>
      <c r="OQS61" s="153"/>
      <c r="OQT61" s="153"/>
      <c r="OQU61" s="153"/>
      <c r="OQV61" s="153"/>
      <c r="OQW61" s="153"/>
      <c r="OQX61" s="153"/>
      <c r="OQY61" s="153"/>
      <c r="OQZ61" s="153"/>
      <c r="ORA61" s="153"/>
      <c r="ORB61" s="153"/>
      <c r="ORC61" s="153"/>
      <c r="ORD61" s="153"/>
      <c r="ORE61" s="153"/>
      <c r="ORF61" s="153"/>
      <c r="ORG61" s="153"/>
      <c r="ORH61" s="153"/>
      <c r="ORI61" s="153"/>
      <c r="ORJ61" s="153"/>
      <c r="ORK61" s="153"/>
      <c r="ORL61" s="153"/>
      <c r="ORM61" s="153"/>
      <c r="ORN61" s="153"/>
      <c r="ORO61" s="153"/>
      <c r="ORP61" s="153"/>
      <c r="ORQ61" s="153"/>
      <c r="ORR61" s="153"/>
      <c r="ORS61" s="153"/>
      <c r="ORT61" s="153"/>
      <c r="ORU61" s="153"/>
      <c r="ORV61" s="153"/>
      <c r="ORW61" s="153"/>
      <c r="ORX61" s="153"/>
      <c r="ORY61" s="153"/>
      <c r="ORZ61" s="153"/>
      <c r="OSA61" s="153"/>
      <c r="OSB61" s="153"/>
      <c r="OSC61" s="153"/>
      <c r="OSD61" s="153"/>
      <c r="OSE61" s="153"/>
      <c r="OSF61" s="153"/>
      <c r="OSG61" s="153"/>
      <c r="OSH61" s="153"/>
      <c r="OSI61" s="153"/>
      <c r="OSJ61" s="153"/>
      <c r="OSK61" s="153"/>
      <c r="OSL61" s="153"/>
      <c r="OSM61" s="153"/>
      <c r="OSN61" s="153"/>
      <c r="OSO61" s="153"/>
      <c r="OSP61" s="153"/>
      <c r="OSQ61" s="153"/>
      <c r="OSR61" s="153"/>
      <c r="OSS61" s="153"/>
      <c r="OST61" s="153"/>
      <c r="OSU61" s="153"/>
      <c r="OSV61" s="153"/>
      <c r="OSW61" s="153"/>
      <c r="OSX61" s="153"/>
      <c r="OSY61" s="153"/>
      <c r="OSZ61" s="153"/>
      <c r="OTA61" s="153"/>
      <c r="OTB61" s="153"/>
      <c r="OTC61" s="153"/>
      <c r="OTD61" s="153"/>
      <c r="OTE61" s="153"/>
      <c r="OTF61" s="153"/>
      <c r="OTG61" s="153"/>
      <c r="OTH61" s="153"/>
      <c r="OTI61" s="153"/>
      <c r="OTJ61" s="153"/>
      <c r="OTK61" s="153"/>
      <c r="OTL61" s="153"/>
      <c r="OTM61" s="153"/>
      <c r="OTN61" s="153"/>
      <c r="OTO61" s="153"/>
      <c r="OTP61" s="153"/>
      <c r="OTQ61" s="153"/>
      <c r="OTR61" s="153"/>
      <c r="OTS61" s="153"/>
      <c r="OTT61" s="153"/>
      <c r="OTU61" s="153"/>
      <c r="OTV61" s="153"/>
      <c r="OTW61" s="153"/>
      <c r="OTX61" s="153"/>
      <c r="OTY61" s="153"/>
      <c r="OTZ61" s="153"/>
      <c r="OUA61" s="153"/>
      <c r="OUB61" s="153"/>
      <c r="OUC61" s="153"/>
      <c r="OUD61" s="153"/>
      <c r="OUE61" s="153"/>
      <c r="OUF61" s="153"/>
      <c r="OUG61" s="153"/>
      <c r="OUH61" s="153"/>
      <c r="OUI61" s="153"/>
      <c r="OUJ61" s="153"/>
      <c r="OUK61" s="153"/>
      <c r="OUL61" s="153"/>
      <c r="OUM61" s="153"/>
      <c r="OUN61" s="153"/>
      <c r="OUO61" s="153"/>
      <c r="OUP61" s="153"/>
      <c r="OUQ61" s="153"/>
      <c r="OUR61" s="153"/>
      <c r="OUS61" s="153"/>
      <c r="OUT61" s="153"/>
      <c r="OUU61" s="153"/>
      <c r="OUV61" s="153"/>
      <c r="OUW61" s="153"/>
      <c r="OUX61" s="153"/>
      <c r="OUY61" s="153"/>
      <c r="OUZ61" s="153"/>
      <c r="OVA61" s="153"/>
      <c r="OVB61" s="153"/>
      <c r="OVC61" s="153"/>
      <c r="OVD61" s="153"/>
      <c r="OVE61" s="153"/>
      <c r="OVF61" s="153"/>
      <c r="OVG61" s="153"/>
      <c r="OVH61" s="153"/>
      <c r="OVI61" s="153"/>
      <c r="OVJ61" s="153"/>
      <c r="OVK61" s="153"/>
      <c r="OVL61" s="153"/>
      <c r="OVM61" s="153"/>
      <c r="OVN61" s="153"/>
      <c r="OVO61" s="153"/>
      <c r="OVP61" s="153"/>
      <c r="OVQ61" s="153"/>
      <c r="OVR61" s="153"/>
      <c r="OVS61" s="153"/>
      <c r="OVT61" s="153"/>
      <c r="OVU61" s="153"/>
      <c r="OVV61" s="153"/>
      <c r="OVW61" s="153"/>
      <c r="OVX61" s="153"/>
      <c r="OVY61" s="153"/>
      <c r="OVZ61" s="153"/>
      <c r="OWA61" s="153"/>
      <c r="OWB61" s="153"/>
      <c r="OWC61" s="153"/>
      <c r="OWD61" s="153"/>
      <c r="OWE61" s="153"/>
      <c r="OWF61" s="153"/>
      <c r="OWG61" s="153"/>
      <c r="OWH61" s="153"/>
      <c r="OWI61" s="153"/>
      <c r="OWJ61" s="153"/>
      <c r="OWK61" s="153"/>
      <c r="OWL61" s="153"/>
      <c r="OWM61" s="153"/>
      <c r="OWN61" s="153"/>
      <c r="OWO61" s="153"/>
      <c r="OWP61" s="153"/>
      <c r="OWQ61" s="153"/>
      <c r="OWR61" s="153"/>
      <c r="OWS61" s="153"/>
      <c r="OWT61" s="153"/>
      <c r="OWU61" s="153"/>
      <c r="OWV61" s="153"/>
      <c r="OWW61" s="153"/>
      <c r="OWX61" s="153"/>
      <c r="OWY61" s="153"/>
      <c r="OWZ61" s="153"/>
      <c r="OXA61" s="153"/>
      <c r="OXB61" s="153"/>
      <c r="OXC61" s="153"/>
      <c r="OXD61" s="153"/>
      <c r="OXE61" s="153"/>
      <c r="OXF61" s="153"/>
      <c r="OXG61" s="153"/>
      <c r="OXH61" s="153"/>
      <c r="OXI61" s="153"/>
      <c r="OXJ61" s="153"/>
      <c r="OXK61" s="153"/>
      <c r="OXL61" s="153"/>
      <c r="OXM61" s="153"/>
      <c r="OXN61" s="153"/>
      <c r="OXO61" s="153"/>
      <c r="OXP61" s="153"/>
      <c r="OXQ61" s="153"/>
      <c r="OXR61" s="153"/>
      <c r="OXS61" s="153"/>
      <c r="OXT61" s="153"/>
      <c r="OXU61" s="153"/>
      <c r="OXV61" s="153"/>
      <c r="OXW61" s="153"/>
      <c r="OXX61" s="153"/>
      <c r="OXY61" s="153"/>
      <c r="OXZ61" s="153"/>
      <c r="OYA61" s="153"/>
      <c r="OYB61" s="153"/>
      <c r="OYC61" s="153"/>
      <c r="OYD61" s="153"/>
      <c r="OYE61" s="153"/>
      <c r="OYF61" s="153"/>
      <c r="OYG61" s="153"/>
      <c r="OYH61" s="153"/>
      <c r="OYI61" s="153"/>
      <c r="OYJ61" s="153"/>
      <c r="OYK61" s="153"/>
      <c r="OYL61" s="153"/>
      <c r="OYM61" s="153"/>
      <c r="OYN61" s="153"/>
      <c r="OYO61" s="153"/>
      <c r="OYP61" s="153"/>
      <c r="OYQ61" s="153"/>
      <c r="OYR61" s="153"/>
      <c r="OYS61" s="153"/>
      <c r="OYT61" s="153"/>
      <c r="OYU61" s="153"/>
      <c r="OYV61" s="153"/>
      <c r="OYW61" s="153"/>
      <c r="OYX61" s="153"/>
      <c r="OYY61" s="153"/>
      <c r="OYZ61" s="153"/>
      <c r="OZA61" s="153"/>
      <c r="OZB61" s="153"/>
      <c r="OZC61" s="153"/>
      <c r="OZD61" s="153"/>
      <c r="OZE61" s="153"/>
      <c r="OZF61" s="153"/>
      <c r="OZG61" s="153"/>
      <c r="OZH61" s="153"/>
      <c r="OZI61" s="153"/>
      <c r="OZJ61" s="153"/>
      <c r="OZK61" s="153"/>
      <c r="OZL61" s="153"/>
      <c r="OZM61" s="153"/>
      <c r="OZN61" s="153"/>
      <c r="OZO61" s="153"/>
      <c r="OZP61" s="153"/>
      <c r="OZQ61" s="153"/>
      <c r="OZR61" s="153"/>
      <c r="OZS61" s="153"/>
      <c r="OZT61" s="153"/>
      <c r="OZU61" s="153"/>
      <c r="OZV61" s="153"/>
      <c r="OZW61" s="153"/>
      <c r="OZX61" s="153"/>
      <c r="OZY61" s="153"/>
      <c r="OZZ61" s="153"/>
      <c r="PAA61" s="153"/>
      <c r="PAB61" s="153"/>
      <c r="PAC61" s="153"/>
      <c r="PAD61" s="153"/>
      <c r="PAE61" s="153"/>
      <c r="PAF61" s="153"/>
      <c r="PAG61" s="153"/>
      <c r="PAH61" s="153"/>
      <c r="PAI61" s="153"/>
      <c r="PAJ61" s="153"/>
      <c r="PAK61" s="153"/>
      <c r="PAL61" s="153"/>
      <c r="PAM61" s="153"/>
      <c r="PAN61" s="153"/>
      <c r="PAO61" s="153"/>
      <c r="PAP61" s="153"/>
      <c r="PAQ61" s="153"/>
      <c r="PAR61" s="153"/>
      <c r="PAS61" s="153"/>
      <c r="PAT61" s="153"/>
      <c r="PAU61" s="153"/>
      <c r="PAV61" s="153"/>
      <c r="PAW61" s="153"/>
      <c r="PAX61" s="153"/>
      <c r="PAY61" s="153"/>
      <c r="PAZ61" s="153"/>
      <c r="PBA61" s="153"/>
      <c r="PBB61" s="153"/>
      <c r="PBC61" s="153"/>
      <c r="PBD61" s="153"/>
      <c r="PBE61" s="153"/>
      <c r="PBF61" s="153"/>
      <c r="PBG61" s="153"/>
      <c r="PBH61" s="153"/>
      <c r="PBI61" s="153"/>
      <c r="PBJ61" s="153"/>
      <c r="PBK61" s="153"/>
      <c r="PBL61" s="153"/>
      <c r="PBM61" s="153"/>
      <c r="PBN61" s="153"/>
      <c r="PBO61" s="153"/>
      <c r="PBP61" s="153"/>
      <c r="PBQ61" s="153"/>
      <c r="PBR61" s="153"/>
      <c r="PBS61" s="153"/>
      <c r="PBT61" s="153"/>
      <c r="PBU61" s="153"/>
      <c r="PBV61" s="153"/>
      <c r="PBW61" s="153"/>
      <c r="PBX61" s="153"/>
      <c r="PBY61" s="153"/>
      <c r="PBZ61" s="153"/>
      <c r="PCA61" s="153"/>
      <c r="PCB61" s="153"/>
      <c r="PCC61" s="153"/>
      <c r="PCD61" s="153"/>
      <c r="PCE61" s="153"/>
      <c r="PCF61" s="153"/>
      <c r="PCG61" s="153"/>
      <c r="PCH61" s="153"/>
      <c r="PCI61" s="153"/>
      <c r="PCJ61" s="153"/>
      <c r="PCK61" s="153"/>
      <c r="PCL61" s="153"/>
      <c r="PCM61" s="153"/>
      <c r="PCN61" s="153"/>
      <c r="PCO61" s="153"/>
      <c r="PCP61" s="153"/>
      <c r="PCQ61" s="153"/>
      <c r="PCR61" s="153"/>
      <c r="PCS61" s="153"/>
      <c r="PCT61" s="153"/>
      <c r="PCU61" s="153"/>
      <c r="PCV61" s="153"/>
      <c r="PCW61" s="153"/>
      <c r="PCX61" s="153"/>
      <c r="PCY61" s="153"/>
      <c r="PCZ61" s="153"/>
      <c r="PDA61" s="153"/>
      <c r="PDB61" s="153"/>
      <c r="PDC61" s="153"/>
      <c r="PDD61" s="153"/>
      <c r="PDE61" s="153"/>
      <c r="PDF61" s="153"/>
      <c r="PDG61" s="153"/>
      <c r="PDH61" s="153"/>
      <c r="PDI61" s="153"/>
      <c r="PDJ61" s="153"/>
      <c r="PDK61" s="153"/>
      <c r="PDL61" s="153"/>
      <c r="PDM61" s="153"/>
      <c r="PDN61" s="153"/>
      <c r="PDO61" s="153"/>
      <c r="PDP61" s="153"/>
      <c r="PDQ61" s="153"/>
      <c r="PDR61" s="153"/>
      <c r="PDS61" s="153"/>
      <c r="PDT61" s="153"/>
      <c r="PDU61" s="153"/>
      <c r="PDV61" s="153"/>
      <c r="PDW61" s="153"/>
      <c r="PDX61" s="153"/>
      <c r="PDY61" s="153"/>
      <c r="PDZ61" s="153"/>
      <c r="PEA61" s="153"/>
      <c r="PEB61" s="153"/>
      <c r="PEC61" s="153"/>
      <c r="PED61" s="153"/>
      <c r="PEE61" s="153"/>
      <c r="PEF61" s="153"/>
      <c r="PEG61" s="153"/>
      <c r="PEH61" s="153"/>
      <c r="PEI61" s="153"/>
      <c r="PEJ61" s="153"/>
      <c r="PEK61" s="153"/>
      <c r="PEL61" s="153"/>
      <c r="PEM61" s="153"/>
      <c r="PEN61" s="153"/>
      <c r="PEO61" s="153"/>
      <c r="PEP61" s="153"/>
      <c r="PEQ61" s="153"/>
      <c r="PER61" s="153"/>
      <c r="PES61" s="153"/>
      <c r="PET61" s="153"/>
      <c r="PEU61" s="153"/>
      <c r="PEV61" s="153"/>
      <c r="PEW61" s="153"/>
      <c r="PEX61" s="153"/>
      <c r="PEY61" s="153"/>
      <c r="PEZ61" s="153"/>
      <c r="PFA61" s="153"/>
      <c r="PFB61" s="153"/>
      <c r="PFC61" s="153"/>
      <c r="PFD61" s="153"/>
      <c r="PFE61" s="153"/>
      <c r="PFF61" s="153"/>
      <c r="PFG61" s="153"/>
      <c r="PFH61" s="153"/>
      <c r="PFI61" s="153"/>
      <c r="PFJ61" s="153"/>
      <c r="PFK61" s="153"/>
      <c r="PFL61" s="153"/>
      <c r="PFM61" s="153"/>
      <c r="PFN61" s="153"/>
      <c r="PFO61" s="153"/>
      <c r="PFP61" s="153"/>
      <c r="PFQ61" s="153"/>
      <c r="PFR61" s="153"/>
      <c r="PFS61" s="153"/>
      <c r="PFT61" s="153"/>
      <c r="PFU61" s="153"/>
      <c r="PFV61" s="153"/>
      <c r="PFW61" s="153"/>
      <c r="PFX61" s="153"/>
      <c r="PFY61" s="153"/>
      <c r="PFZ61" s="153"/>
      <c r="PGA61" s="153"/>
      <c r="PGB61" s="153"/>
      <c r="PGC61" s="153"/>
      <c r="PGD61" s="153"/>
      <c r="PGE61" s="153"/>
      <c r="PGF61" s="153"/>
      <c r="PGG61" s="153"/>
      <c r="PGH61" s="153"/>
      <c r="PGI61" s="153"/>
      <c r="PGJ61" s="153"/>
      <c r="PGK61" s="153"/>
      <c r="PGL61" s="153"/>
      <c r="PGM61" s="153"/>
      <c r="PGN61" s="153"/>
      <c r="PGO61" s="153"/>
      <c r="PGP61" s="153"/>
      <c r="PGQ61" s="153"/>
      <c r="PGR61" s="153"/>
      <c r="PGS61" s="153"/>
      <c r="PGT61" s="153"/>
      <c r="PGU61" s="153"/>
      <c r="PGV61" s="153"/>
      <c r="PGW61" s="153"/>
      <c r="PGX61" s="153"/>
      <c r="PGY61" s="153"/>
      <c r="PGZ61" s="153"/>
      <c r="PHA61" s="153"/>
      <c r="PHB61" s="153"/>
      <c r="PHC61" s="153"/>
      <c r="PHD61" s="153"/>
      <c r="PHE61" s="153"/>
      <c r="PHF61" s="153"/>
      <c r="PHG61" s="153"/>
      <c r="PHH61" s="153"/>
      <c r="PHI61" s="153"/>
      <c r="PHJ61" s="153"/>
      <c r="PHK61" s="153"/>
      <c r="PHL61" s="153"/>
      <c r="PHM61" s="153"/>
      <c r="PHN61" s="153"/>
      <c r="PHO61" s="153"/>
      <c r="PHP61" s="153"/>
      <c r="PHQ61" s="153"/>
      <c r="PHR61" s="153"/>
      <c r="PHS61" s="153"/>
      <c r="PHT61" s="153"/>
      <c r="PHU61" s="153"/>
      <c r="PHV61" s="153"/>
      <c r="PHW61" s="153"/>
      <c r="PHX61" s="153"/>
      <c r="PHY61" s="153"/>
      <c r="PHZ61" s="153"/>
      <c r="PIA61" s="153"/>
      <c r="PIB61" s="153"/>
      <c r="PIC61" s="153"/>
      <c r="PID61" s="153"/>
      <c r="PIE61" s="153"/>
      <c r="PIF61" s="153"/>
      <c r="PIG61" s="153"/>
      <c r="PIH61" s="153"/>
      <c r="PII61" s="153"/>
      <c r="PIJ61" s="153"/>
      <c r="PIK61" s="153"/>
      <c r="PIL61" s="153"/>
      <c r="PIM61" s="153"/>
      <c r="PIN61" s="153"/>
      <c r="PIO61" s="153"/>
      <c r="PIP61" s="153"/>
      <c r="PIQ61" s="153"/>
      <c r="PIR61" s="153"/>
      <c r="PIS61" s="153"/>
      <c r="PIT61" s="153"/>
      <c r="PIU61" s="153"/>
      <c r="PIV61" s="153"/>
      <c r="PIW61" s="153"/>
      <c r="PIX61" s="153"/>
      <c r="PIY61" s="153"/>
      <c r="PIZ61" s="153"/>
      <c r="PJA61" s="153"/>
      <c r="PJB61" s="153"/>
      <c r="PJC61" s="153"/>
      <c r="PJD61" s="153"/>
      <c r="PJE61" s="153"/>
      <c r="PJF61" s="153"/>
      <c r="PJG61" s="153"/>
      <c r="PJH61" s="153"/>
      <c r="PJI61" s="153"/>
      <c r="PJJ61" s="153"/>
      <c r="PJK61" s="153"/>
      <c r="PJL61" s="153"/>
      <c r="PJM61" s="153"/>
      <c r="PJN61" s="153"/>
      <c r="PJO61" s="153"/>
      <c r="PJP61" s="153"/>
      <c r="PJQ61" s="153"/>
      <c r="PJR61" s="153"/>
      <c r="PJS61" s="153"/>
      <c r="PJT61" s="153"/>
      <c r="PJU61" s="153"/>
      <c r="PJV61" s="153"/>
      <c r="PJW61" s="153"/>
      <c r="PJX61" s="153"/>
      <c r="PJY61" s="153"/>
      <c r="PJZ61" s="153"/>
      <c r="PKA61" s="153"/>
      <c r="PKB61" s="153"/>
      <c r="PKC61" s="153"/>
      <c r="PKD61" s="153"/>
      <c r="PKE61" s="153"/>
      <c r="PKF61" s="153"/>
      <c r="PKG61" s="153"/>
      <c r="PKH61" s="153"/>
      <c r="PKI61" s="153"/>
      <c r="PKJ61" s="153"/>
      <c r="PKK61" s="153"/>
      <c r="PKL61" s="153"/>
      <c r="PKM61" s="153"/>
      <c r="PKN61" s="153"/>
      <c r="PKO61" s="153"/>
      <c r="PKP61" s="153"/>
      <c r="PKQ61" s="153"/>
      <c r="PKR61" s="153"/>
      <c r="PKS61" s="153"/>
      <c r="PKT61" s="153"/>
      <c r="PKU61" s="153"/>
      <c r="PKV61" s="153"/>
      <c r="PKW61" s="153"/>
      <c r="PKX61" s="153"/>
      <c r="PKY61" s="153"/>
      <c r="PKZ61" s="153"/>
      <c r="PLA61" s="153"/>
      <c r="PLB61" s="153"/>
      <c r="PLC61" s="153"/>
      <c r="PLD61" s="153"/>
      <c r="PLE61" s="153"/>
      <c r="PLF61" s="153"/>
      <c r="PLG61" s="153"/>
      <c r="PLH61" s="153"/>
      <c r="PLI61" s="153"/>
      <c r="PLJ61" s="153"/>
      <c r="PLK61" s="153"/>
      <c r="PLL61" s="153"/>
      <c r="PLM61" s="153"/>
      <c r="PLN61" s="153"/>
      <c r="PLO61" s="153"/>
      <c r="PLP61" s="153"/>
      <c r="PLQ61" s="153"/>
      <c r="PLR61" s="153"/>
      <c r="PLS61" s="153"/>
      <c r="PLT61" s="153"/>
      <c r="PLU61" s="153"/>
      <c r="PLV61" s="153"/>
      <c r="PLW61" s="153"/>
      <c r="PLX61" s="153"/>
      <c r="PLY61" s="153"/>
      <c r="PLZ61" s="153"/>
      <c r="PMA61" s="153"/>
      <c r="PMB61" s="153"/>
      <c r="PMC61" s="153"/>
      <c r="PMD61" s="153"/>
      <c r="PME61" s="153"/>
      <c r="PMF61" s="153"/>
      <c r="PMG61" s="153"/>
      <c r="PMH61" s="153"/>
      <c r="PMI61" s="153"/>
      <c r="PMJ61" s="153"/>
      <c r="PMK61" s="153"/>
      <c r="PML61" s="153"/>
      <c r="PMM61" s="153"/>
      <c r="PMN61" s="153"/>
      <c r="PMO61" s="153"/>
      <c r="PMP61" s="153"/>
      <c r="PMQ61" s="153"/>
      <c r="PMR61" s="153"/>
      <c r="PMS61" s="153"/>
      <c r="PMT61" s="153"/>
      <c r="PMU61" s="153"/>
      <c r="PMV61" s="153"/>
      <c r="PMW61" s="153"/>
      <c r="PMX61" s="153"/>
      <c r="PMY61" s="153"/>
      <c r="PMZ61" s="153"/>
      <c r="PNA61" s="153"/>
      <c r="PNB61" s="153"/>
      <c r="PNC61" s="153"/>
      <c r="PND61" s="153"/>
      <c r="PNE61" s="153"/>
      <c r="PNF61" s="153"/>
      <c r="PNG61" s="153"/>
      <c r="PNH61" s="153"/>
      <c r="PNI61" s="153"/>
      <c r="PNJ61" s="153"/>
      <c r="PNK61" s="153"/>
      <c r="PNL61" s="153"/>
      <c r="PNM61" s="153"/>
      <c r="PNN61" s="153"/>
      <c r="PNO61" s="153"/>
      <c r="PNP61" s="153"/>
      <c r="PNQ61" s="153"/>
      <c r="PNR61" s="153"/>
      <c r="PNS61" s="153"/>
      <c r="PNT61" s="153"/>
      <c r="PNU61" s="153"/>
      <c r="PNV61" s="153"/>
      <c r="PNW61" s="153"/>
      <c r="PNX61" s="153"/>
      <c r="PNY61" s="153"/>
      <c r="PNZ61" s="153"/>
      <c r="POA61" s="153"/>
      <c r="POB61" s="153"/>
      <c r="POC61" s="153"/>
      <c r="POD61" s="153"/>
      <c r="POE61" s="153"/>
      <c r="POF61" s="153"/>
      <c r="POG61" s="153"/>
      <c r="POH61" s="153"/>
      <c r="POI61" s="153"/>
      <c r="POJ61" s="153"/>
      <c r="POK61" s="153"/>
      <c r="POL61" s="153"/>
      <c r="POM61" s="153"/>
      <c r="PON61" s="153"/>
      <c r="POO61" s="153"/>
      <c r="POP61" s="153"/>
      <c r="POQ61" s="153"/>
      <c r="POR61" s="153"/>
      <c r="POS61" s="153"/>
      <c r="POT61" s="153"/>
      <c r="POU61" s="153"/>
      <c r="POV61" s="153"/>
      <c r="POW61" s="153"/>
      <c r="POX61" s="153"/>
      <c r="POY61" s="153"/>
      <c r="POZ61" s="153"/>
      <c r="PPA61" s="153"/>
      <c r="PPB61" s="153"/>
      <c r="PPC61" s="153"/>
      <c r="PPD61" s="153"/>
      <c r="PPE61" s="153"/>
      <c r="PPF61" s="153"/>
      <c r="PPG61" s="153"/>
      <c r="PPH61" s="153"/>
      <c r="PPI61" s="153"/>
      <c r="PPJ61" s="153"/>
      <c r="PPK61" s="153"/>
      <c r="PPL61" s="153"/>
      <c r="PPM61" s="153"/>
      <c r="PPN61" s="153"/>
      <c r="PPO61" s="153"/>
      <c r="PPP61" s="153"/>
      <c r="PPQ61" s="153"/>
      <c r="PPR61" s="153"/>
      <c r="PPS61" s="153"/>
      <c r="PPT61" s="153"/>
      <c r="PPU61" s="153"/>
      <c r="PPV61" s="153"/>
      <c r="PPW61" s="153"/>
      <c r="PPX61" s="153"/>
      <c r="PPY61" s="153"/>
      <c r="PPZ61" s="153"/>
      <c r="PQA61" s="153"/>
      <c r="PQB61" s="153"/>
      <c r="PQC61" s="153"/>
      <c r="PQD61" s="153"/>
      <c r="PQE61" s="153"/>
      <c r="PQF61" s="153"/>
      <c r="PQG61" s="153"/>
      <c r="PQH61" s="153"/>
      <c r="PQI61" s="153"/>
      <c r="PQJ61" s="153"/>
      <c r="PQK61" s="153"/>
      <c r="PQL61" s="153"/>
      <c r="PQM61" s="153"/>
      <c r="PQN61" s="153"/>
      <c r="PQO61" s="153"/>
      <c r="PQP61" s="153"/>
      <c r="PQQ61" s="153"/>
      <c r="PQR61" s="153"/>
      <c r="PQS61" s="153"/>
      <c r="PQT61" s="153"/>
      <c r="PQU61" s="153"/>
      <c r="PQV61" s="153"/>
      <c r="PQW61" s="153"/>
      <c r="PQX61" s="153"/>
      <c r="PQY61" s="153"/>
      <c r="PQZ61" s="153"/>
      <c r="PRA61" s="153"/>
      <c r="PRB61" s="153"/>
      <c r="PRC61" s="153"/>
      <c r="PRD61" s="153"/>
      <c r="PRE61" s="153"/>
      <c r="PRF61" s="153"/>
      <c r="PRG61" s="153"/>
      <c r="PRH61" s="153"/>
      <c r="PRI61" s="153"/>
      <c r="PRJ61" s="153"/>
      <c r="PRK61" s="153"/>
      <c r="PRL61" s="153"/>
      <c r="PRM61" s="153"/>
      <c r="PRN61" s="153"/>
      <c r="PRO61" s="153"/>
      <c r="PRP61" s="153"/>
      <c r="PRQ61" s="153"/>
      <c r="PRR61" s="153"/>
      <c r="PRS61" s="153"/>
      <c r="PRT61" s="153"/>
      <c r="PRU61" s="153"/>
      <c r="PRV61" s="153"/>
      <c r="PRW61" s="153"/>
      <c r="PRX61" s="153"/>
      <c r="PRY61" s="153"/>
      <c r="PRZ61" s="153"/>
      <c r="PSA61" s="153"/>
      <c r="PSB61" s="153"/>
      <c r="PSC61" s="153"/>
      <c r="PSD61" s="153"/>
      <c r="PSE61" s="153"/>
      <c r="PSF61" s="153"/>
      <c r="PSG61" s="153"/>
      <c r="PSH61" s="153"/>
      <c r="PSI61" s="153"/>
      <c r="PSJ61" s="153"/>
      <c r="PSK61" s="153"/>
      <c r="PSL61" s="153"/>
      <c r="PSM61" s="153"/>
      <c r="PSN61" s="153"/>
      <c r="PSO61" s="153"/>
      <c r="PSP61" s="153"/>
      <c r="PSQ61" s="153"/>
      <c r="PSR61" s="153"/>
      <c r="PSS61" s="153"/>
      <c r="PST61" s="153"/>
      <c r="PSU61" s="153"/>
      <c r="PSV61" s="153"/>
      <c r="PSW61" s="153"/>
      <c r="PSX61" s="153"/>
      <c r="PSY61" s="153"/>
      <c r="PSZ61" s="153"/>
      <c r="PTA61" s="153"/>
      <c r="PTB61" s="153"/>
      <c r="PTC61" s="153"/>
      <c r="PTD61" s="153"/>
      <c r="PTE61" s="153"/>
      <c r="PTF61" s="153"/>
      <c r="PTG61" s="153"/>
      <c r="PTH61" s="153"/>
      <c r="PTI61" s="153"/>
      <c r="PTJ61" s="153"/>
      <c r="PTK61" s="153"/>
      <c r="PTL61" s="153"/>
      <c r="PTM61" s="153"/>
      <c r="PTN61" s="153"/>
      <c r="PTO61" s="153"/>
      <c r="PTP61" s="153"/>
      <c r="PTQ61" s="153"/>
      <c r="PTR61" s="153"/>
      <c r="PTS61" s="153"/>
      <c r="PTT61" s="153"/>
      <c r="PTU61" s="153"/>
      <c r="PTV61" s="153"/>
      <c r="PTW61" s="153"/>
      <c r="PTX61" s="153"/>
      <c r="PTY61" s="153"/>
      <c r="PTZ61" s="153"/>
      <c r="PUA61" s="153"/>
      <c r="PUB61" s="153"/>
      <c r="PUC61" s="153"/>
      <c r="PUD61" s="153"/>
      <c r="PUE61" s="153"/>
      <c r="PUF61" s="153"/>
      <c r="PUG61" s="153"/>
      <c r="PUH61" s="153"/>
      <c r="PUI61" s="153"/>
      <c r="PUJ61" s="153"/>
      <c r="PUK61" s="153"/>
      <c r="PUL61" s="153"/>
      <c r="PUM61" s="153"/>
      <c r="PUN61" s="153"/>
      <c r="PUO61" s="153"/>
      <c r="PUP61" s="153"/>
      <c r="PUQ61" s="153"/>
      <c r="PUR61" s="153"/>
      <c r="PUS61" s="153"/>
      <c r="PUT61" s="153"/>
      <c r="PUU61" s="153"/>
      <c r="PUV61" s="153"/>
      <c r="PUW61" s="153"/>
      <c r="PUX61" s="153"/>
      <c r="PUY61" s="153"/>
      <c r="PUZ61" s="153"/>
      <c r="PVA61" s="153"/>
      <c r="PVB61" s="153"/>
      <c r="PVC61" s="153"/>
      <c r="PVD61" s="153"/>
      <c r="PVE61" s="153"/>
      <c r="PVF61" s="153"/>
      <c r="PVG61" s="153"/>
      <c r="PVH61" s="153"/>
      <c r="PVI61" s="153"/>
      <c r="PVJ61" s="153"/>
      <c r="PVK61" s="153"/>
      <c r="PVL61" s="153"/>
      <c r="PVM61" s="153"/>
      <c r="PVN61" s="153"/>
      <c r="PVO61" s="153"/>
      <c r="PVP61" s="153"/>
      <c r="PVQ61" s="153"/>
      <c r="PVR61" s="153"/>
      <c r="PVS61" s="153"/>
      <c r="PVT61" s="153"/>
      <c r="PVU61" s="153"/>
      <c r="PVV61" s="153"/>
      <c r="PVW61" s="153"/>
      <c r="PVX61" s="153"/>
      <c r="PVY61" s="153"/>
      <c r="PVZ61" s="153"/>
      <c r="PWA61" s="153"/>
      <c r="PWB61" s="153"/>
      <c r="PWC61" s="153"/>
      <c r="PWD61" s="153"/>
      <c r="PWE61" s="153"/>
      <c r="PWF61" s="153"/>
      <c r="PWG61" s="153"/>
      <c r="PWH61" s="153"/>
      <c r="PWI61" s="153"/>
      <c r="PWJ61" s="153"/>
      <c r="PWK61" s="153"/>
      <c r="PWL61" s="153"/>
      <c r="PWM61" s="153"/>
      <c r="PWN61" s="153"/>
      <c r="PWO61" s="153"/>
      <c r="PWP61" s="153"/>
      <c r="PWQ61" s="153"/>
      <c r="PWR61" s="153"/>
      <c r="PWS61" s="153"/>
      <c r="PWT61" s="153"/>
      <c r="PWU61" s="153"/>
      <c r="PWV61" s="153"/>
      <c r="PWW61" s="153"/>
      <c r="PWX61" s="153"/>
      <c r="PWY61" s="153"/>
      <c r="PWZ61" s="153"/>
      <c r="PXA61" s="153"/>
      <c r="PXB61" s="153"/>
      <c r="PXC61" s="153"/>
      <c r="PXD61" s="153"/>
      <c r="PXE61" s="153"/>
      <c r="PXF61" s="153"/>
      <c r="PXG61" s="153"/>
      <c r="PXH61" s="153"/>
      <c r="PXI61" s="153"/>
      <c r="PXJ61" s="153"/>
      <c r="PXK61" s="153"/>
      <c r="PXL61" s="153"/>
      <c r="PXM61" s="153"/>
      <c r="PXN61" s="153"/>
      <c r="PXO61" s="153"/>
      <c r="PXP61" s="153"/>
      <c r="PXQ61" s="153"/>
      <c r="PXR61" s="153"/>
      <c r="PXS61" s="153"/>
      <c r="PXT61" s="153"/>
      <c r="PXU61" s="153"/>
      <c r="PXV61" s="153"/>
      <c r="PXW61" s="153"/>
      <c r="PXX61" s="153"/>
      <c r="PXY61" s="153"/>
      <c r="PXZ61" s="153"/>
      <c r="PYA61" s="153"/>
      <c r="PYB61" s="153"/>
      <c r="PYC61" s="153"/>
      <c r="PYD61" s="153"/>
      <c r="PYE61" s="153"/>
      <c r="PYF61" s="153"/>
      <c r="PYG61" s="153"/>
      <c r="PYH61" s="153"/>
      <c r="PYI61" s="153"/>
      <c r="PYJ61" s="153"/>
      <c r="PYK61" s="153"/>
      <c r="PYL61" s="153"/>
      <c r="PYM61" s="153"/>
      <c r="PYN61" s="153"/>
      <c r="PYO61" s="153"/>
      <c r="PYP61" s="153"/>
      <c r="PYQ61" s="153"/>
      <c r="PYR61" s="153"/>
      <c r="PYS61" s="153"/>
      <c r="PYT61" s="153"/>
      <c r="PYU61" s="153"/>
      <c r="PYV61" s="153"/>
      <c r="PYW61" s="153"/>
      <c r="PYX61" s="153"/>
      <c r="PYY61" s="153"/>
      <c r="PYZ61" s="153"/>
      <c r="PZA61" s="153"/>
      <c r="PZB61" s="153"/>
      <c r="PZC61" s="153"/>
      <c r="PZD61" s="153"/>
      <c r="PZE61" s="153"/>
      <c r="PZF61" s="153"/>
      <c r="PZG61" s="153"/>
      <c r="PZH61" s="153"/>
      <c r="PZI61" s="153"/>
      <c r="PZJ61" s="153"/>
      <c r="PZK61" s="153"/>
      <c r="PZL61" s="153"/>
      <c r="PZM61" s="153"/>
      <c r="PZN61" s="153"/>
      <c r="PZO61" s="153"/>
      <c r="PZP61" s="153"/>
      <c r="PZQ61" s="153"/>
      <c r="PZR61" s="153"/>
      <c r="PZS61" s="153"/>
      <c r="PZT61" s="153"/>
      <c r="PZU61" s="153"/>
      <c r="PZV61" s="153"/>
      <c r="PZW61" s="153"/>
      <c r="PZX61" s="153"/>
      <c r="PZY61" s="153"/>
      <c r="PZZ61" s="153"/>
      <c r="QAA61" s="153"/>
      <c r="QAB61" s="153"/>
      <c r="QAC61" s="153"/>
      <c r="QAD61" s="153"/>
      <c r="QAE61" s="153"/>
      <c r="QAF61" s="153"/>
      <c r="QAG61" s="153"/>
      <c r="QAH61" s="153"/>
      <c r="QAI61" s="153"/>
      <c r="QAJ61" s="153"/>
      <c r="QAK61" s="153"/>
      <c r="QAL61" s="153"/>
      <c r="QAM61" s="153"/>
      <c r="QAN61" s="153"/>
      <c r="QAO61" s="153"/>
      <c r="QAP61" s="153"/>
      <c r="QAQ61" s="153"/>
      <c r="QAR61" s="153"/>
      <c r="QAS61" s="153"/>
      <c r="QAT61" s="153"/>
      <c r="QAU61" s="153"/>
      <c r="QAV61" s="153"/>
      <c r="QAW61" s="153"/>
      <c r="QAX61" s="153"/>
      <c r="QAY61" s="153"/>
      <c r="QAZ61" s="153"/>
      <c r="QBA61" s="153"/>
      <c r="QBB61" s="153"/>
      <c r="QBC61" s="153"/>
      <c r="QBD61" s="153"/>
      <c r="QBE61" s="153"/>
      <c r="QBF61" s="153"/>
      <c r="QBG61" s="153"/>
      <c r="QBH61" s="153"/>
      <c r="QBI61" s="153"/>
      <c r="QBJ61" s="153"/>
      <c r="QBK61" s="153"/>
      <c r="QBL61" s="153"/>
      <c r="QBM61" s="153"/>
      <c r="QBN61" s="153"/>
      <c r="QBO61" s="153"/>
      <c r="QBP61" s="153"/>
      <c r="QBQ61" s="153"/>
      <c r="QBR61" s="153"/>
      <c r="QBS61" s="153"/>
      <c r="QBT61" s="153"/>
      <c r="QBU61" s="153"/>
      <c r="QBV61" s="153"/>
      <c r="QBW61" s="153"/>
      <c r="QBX61" s="153"/>
      <c r="QBY61" s="153"/>
      <c r="QBZ61" s="153"/>
      <c r="QCA61" s="153"/>
      <c r="QCB61" s="153"/>
      <c r="QCC61" s="153"/>
      <c r="QCD61" s="153"/>
      <c r="QCE61" s="153"/>
      <c r="QCF61" s="153"/>
      <c r="QCG61" s="153"/>
      <c r="QCH61" s="153"/>
      <c r="QCI61" s="153"/>
      <c r="QCJ61" s="153"/>
      <c r="QCK61" s="153"/>
      <c r="QCL61" s="153"/>
      <c r="QCM61" s="153"/>
      <c r="QCN61" s="153"/>
      <c r="QCO61" s="153"/>
      <c r="QCP61" s="153"/>
      <c r="QCQ61" s="153"/>
      <c r="QCR61" s="153"/>
      <c r="QCS61" s="153"/>
      <c r="QCT61" s="153"/>
      <c r="QCU61" s="153"/>
      <c r="QCV61" s="153"/>
      <c r="QCW61" s="153"/>
      <c r="QCX61" s="153"/>
      <c r="QCY61" s="153"/>
      <c r="QCZ61" s="153"/>
      <c r="QDA61" s="153"/>
      <c r="QDB61" s="153"/>
      <c r="QDC61" s="153"/>
      <c r="QDD61" s="153"/>
      <c r="QDE61" s="153"/>
      <c r="QDF61" s="153"/>
      <c r="QDG61" s="153"/>
      <c r="QDH61" s="153"/>
      <c r="QDI61" s="153"/>
      <c r="QDJ61" s="153"/>
      <c r="QDK61" s="153"/>
      <c r="QDL61" s="153"/>
      <c r="QDM61" s="153"/>
      <c r="QDN61" s="153"/>
      <c r="QDO61" s="153"/>
      <c r="QDP61" s="153"/>
      <c r="QDQ61" s="153"/>
      <c r="QDR61" s="153"/>
      <c r="QDS61" s="153"/>
      <c r="QDT61" s="153"/>
      <c r="QDU61" s="153"/>
      <c r="QDV61" s="153"/>
      <c r="QDW61" s="153"/>
      <c r="QDX61" s="153"/>
      <c r="QDY61" s="153"/>
      <c r="QDZ61" s="153"/>
      <c r="QEA61" s="153"/>
      <c r="QEB61" s="153"/>
      <c r="QEC61" s="153"/>
      <c r="QED61" s="153"/>
      <c r="QEE61" s="153"/>
      <c r="QEF61" s="153"/>
      <c r="QEG61" s="153"/>
      <c r="QEH61" s="153"/>
      <c r="QEI61" s="153"/>
      <c r="QEJ61" s="153"/>
      <c r="QEK61" s="153"/>
      <c r="QEL61" s="153"/>
      <c r="QEM61" s="153"/>
      <c r="QEN61" s="153"/>
      <c r="QEO61" s="153"/>
      <c r="QEP61" s="153"/>
      <c r="QEQ61" s="153"/>
      <c r="QER61" s="153"/>
      <c r="QES61" s="153"/>
      <c r="QET61" s="153"/>
      <c r="QEU61" s="153"/>
      <c r="QEV61" s="153"/>
      <c r="QEW61" s="153"/>
      <c r="QEX61" s="153"/>
      <c r="QEY61" s="153"/>
      <c r="QEZ61" s="153"/>
      <c r="QFA61" s="153"/>
      <c r="QFB61" s="153"/>
      <c r="QFC61" s="153"/>
      <c r="QFD61" s="153"/>
      <c r="QFE61" s="153"/>
      <c r="QFF61" s="153"/>
      <c r="QFG61" s="153"/>
      <c r="QFH61" s="153"/>
      <c r="QFI61" s="153"/>
      <c r="QFJ61" s="153"/>
      <c r="QFK61" s="153"/>
      <c r="QFL61" s="153"/>
      <c r="QFM61" s="153"/>
      <c r="QFN61" s="153"/>
      <c r="QFO61" s="153"/>
      <c r="QFP61" s="153"/>
      <c r="QFQ61" s="153"/>
      <c r="QFR61" s="153"/>
      <c r="QFS61" s="153"/>
      <c r="QFT61" s="153"/>
      <c r="QFU61" s="153"/>
      <c r="QFV61" s="153"/>
      <c r="QFW61" s="153"/>
      <c r="QFX61" s="153"/>
      <c r="QFY61" s="153"/>
      <c r="QFZ61" s="153"/>
      <c r="QGA61" s="153"/>
      <c r="QGB61" s="153"/>
      <c r="QGC61" s="153"/>
      <c r="QGD61" s="153"/>
      <c r="QGE61" s="153"/>
      <c r="QGF61" s="153"/>
      <c r="QGG61" s="153"/>
      <c r="QGH61" s="153"/>
      <c r="QGI61" s="153"/>
      <c r="QGJ61" s="153"/>
      <c r="QGK61" s="153"/>
      <c r="QGL61" s="153"/>
      <c r="QGM61" s="153"/>
      <c r="QGN61" s="153"/>
      <c r="QGO61" s="153"/>
      <c r="QGP61" s="153"/>
      <c r="QGQ61" s="153"/>
      <c r="QGR61" s="153"/>
      <c r="QGS61" s="153"/>
      <c r="QGT61" s="153"/>
      <c r="QGU61" s="153"/>
      <c r="QGV61" s="153"/>
      <c r="QGW61" s="153"/>
      <c r="QGX61" s="153"/>
      <c r="QGY61" s="153"/>
      <c r="QGZ61" s="153"/>
      <c r="QHA61" s="153"/>
      <c r="QHB61" s="153"/>
      <c r="QHC61" s="153"/>
      <c r="QHD61" s="153"/>
      <c r="QHE61" s="153"/>
      <c r="QHF61" s="153"/>
      <c r="QHG61" s="153"/>
      <c r="QHH61" s="153"/>
      <c r="QHI61" s="153"/>
      <c r="QHJ61" s="153"/>
      <c r="QHK61" s="153"/>
      <c r="QHL61" s="153"/>
      <c r="QHM61" s="153"/>
      <c r="QHN61" s="153"/>
      <c r="QHO61" s="153"/>
      <c r="QHP61" s="153"/>
      <c r="QHQ61" s="153"/>
      <c r="QHR61" s="153"/>
      <c r="QHS61" s="153"/>
      <c r="QHT61" s="153"/>
      <c r="QHU61" s="153"/>
      <c r="QHV61" s="153"/>
      <c r="QHW61" s="153"/>
      <c r="QHX61" s="153"/>
      <c r="QHY61" s="153"/>
      <c r="QHZ61" s="153"/>
      <c r="QIA61" s="153"/>
      <c r="QIB61" s="153"/>
      <c r="QIC61" s="153"/>
      <c r="QID61" s="153"/>
      <c r="QIE61" s="153"/>
      <c r="QIF61" s="153"/>
      <c r="QIG61" s="153"/>
      <c r="QIH61" s="153"/>
      <c r="QII61" s="153"/>
      <c r="QIJ61" s="153"/>
      <c r="QIK61" s="153"/>
      <c r="QIL61" s="153"/>
      <c r="QIM61" s="153"/>
      <c r="QIN61" s="153"/>
      <c r="QIO61" s="153"/>
      <c r="QIP61" s="153"/>
      <c r="QIQ61" s="153"/>
      <c r="QIR61" s="153"/>
      <c r="QIS61" s="153"/>
      <c r="QIT61" s="153"/>
      <c r="QIU61" s="153"/>
      <c r="QIV61" s="153"/>
      <c r="QIW61" s="153"/>
      <c r="QIX61" s="153"/>
      <c r="QIY61" s="153"/>
      <c r="QIZ61" s="153"/>
      <c r="QJA61" s="153"/>
      <c r="QJB61" s="153"/>
      <c r="QJC61" s="153"/>
      <c r="QJD61" s="153"/>
      <c r="QJE61" s="153"/>
      <c r="QJF61" s="153"/>
      <c r="QJG61" s="153"/>
      <c r="QJH61" s="153"/>
      <c r="QJI61" s="153"/>
      <c r="QJJ61" s="153"/>
      <c r="QJK61" s="153"/>
      <c r="QJL61" s="153"/>
      <c r="QJM61" s="153"/>
      <c r="QJN61" s="153"/>
      <c r="QJO61" s="153"/>
      <c r="QJP61" s="153"/>
      <c r="QJQ61" s="153"/>
      <c r="QJR61" s="153"/>
      <c r="QJS61" s="153"/>
      <c r="QJT61" s="153"/>
      <c r="QJU61" s="153"/>
      <c r="QJV61" s="153"/>
      <c r="QJW61" s="153"/>
      <c r="QJX61" s="153"/>
      <c r="QJY61" s="153"/>
      <c r="QJZ61" s="153"/>
      <c r="QKA61" s="153"/>
      <c r="QKB61" s="153"/>
      <c r="QKC61" s="153"/>
      <c r="QKD61" s="153"/>
      <c r="QKE61" s="153"/>
      <c r="QKF61" s="153"/>
      <c r="QKG61" s="153"/>
      <c r="QKH61" s="153"/>
      <c r="QKI61" s="153"/>
      <c r="QKJ61" s="153"/>
      <c r="QKK61" s="153"/>
      <c r="QKL61" s="153"/>
      <c r="QKM61" s="153"/>
      <c r="QKN61" s="153"/>
      <c r="QKO61" s="153"/>
      <c r="QKP61" s="153"/>
      <c r="QKQ61" s="153"/>
      <c r="QKR61" s="153"/>
      <c r="QKS61" s="153"/>
      <c r="QKT61" s="153"/>
      <c r="QKU61" s="153"/>
      <c r="QKV61" s="153"/>
      <c r="QKW61" s="153"/>
      <c r="QKX61" s="153"/>
      <c r="QKY61" s="153"/>
      <c r="QKZ61" s="153"/>
      <c r="QLA61" s="153"/>
      <c r="QLB61" s="153"/>
      <c r="QLC61" s="153"/>
      <c r="QLD61" s="153"/>
      <c r="QLE61" s="153"/>
      <c r="QLF61" s="153"/>
      <c r="QLG61" s="153"/>
      <c r="QLH61" s="153"/>
      <c r="QLI61" s="153"/>
      <c r="QLJ61" s="153"/>
      <c r="QLK61" s="153"/>
      <c r="QLL61" s="153"/>
      <c r="QLM61" s="153"/>
      <c r="QLN61" s="153"/>
      <c r="QLO61" s="153"/>
      <c r="QLP61" s="153"/>
      <c r="QLQ61" s="153"/>
      <c r="QLR61" s="153"/>
      <c r="QLS61" s="153"/>
      <c r="QLT61" s="153"/>
      <c r="QLU61" s="153"/>
      <c r="QLV61" s="153"/>
      <c r="QLW61" s="153"/>
      <c r="QLX61" s="153"/>
      <c r="QLY61" s="153"/>
      <c r="QLZ61" s="153"/>
      <c r="QMA61" s="153"/>
      <c r="QMB61" s="153"/>
      <c r="QMC61" s="153"/>
      <c r="QMD61" s="153"/>
      <c r="QME61" s="153"/>
      <c r="QMF61" s="153"/>
      <c r="QMG61" s="153"/>
      <c r="QMH61" s="153"/>
      <c r="QMI61" s="153"/>
      <c r="QMJ61" s="153"/>
      <c r="QMK61" s="153"/>
      <c r="QML61" s="153"/>
      <c r="QMM61" s="153"/>
      <c r="QMN61" s="153"/>
      <c r="QMO61" s="153"/>
      <c r="QMP61" s="153"/>
      <c r="QMQ61" s="153"/>
      <c r="QMR61" s="153"/>
      <c r="QMS61" s="153"/>
      <c r="QMT61" s="153"/>
      <c r="QMU61" s="153"/>
      <c r="QMV61" s="153"/>
      <c r="QMW61" s="153"/>
      <c r="QMX61" s="153"/>
      <c r="QMY61" s="153"/>
      <c r="QMZ61" s="153"/>
      <c r="QNA61" s="153"/>
      <c r="QNB61" s="153"/>
      <c r="QNC61" s="153"/>
      <c r="QND61" s="153"/>
      <c r="QNE61" s="153"/>
      <c r="QNF61" s="153"/>
      <c r="QNG61" s="153"/>
      <c r="QNH61" s="153"/>
      <c r="QNI61" s="153"/>
      <c r="QNJ61" s="153"/>
      <c r="QNK61" s="153"/>
      <c r="QNL61" s="153"/>
      <c r="QNM61" s="153"/>
      <c r="QNN61" s="153"/>
      <c r="QNO61" s="153"/>
      <c r="QNP61" s="153"/>
      <c r="QNQ61" s="153"/>
      <c r="QNR61" s="153"/>
      <c r="QNS61" s="153"/>
      <c r="QNT61" s="153"/>
      <c r="QNU61" s="153"/>
      <c r="QNV61" s="153"/>
      <c r="QNW61" s="153"/>
      <c r="QNX61" s="153"/>
      <c r="QNY61" s="153"/>
      <c r="QNZ61" s="153"/>
      <c r="QOA61" s="153"/>
      <c r="QOB61" s="153"/>
      <c r="QOC61" s="153"/>
      <c r="QOD61" s="153"/>
      <c r="QOE61" s="153"/>
      <c r="QOF61" s="153"/>
      <c r="QOG61" s="153"/>
      <c r="QOH61" s="153"/>
      <c r="QOI61" s="153"/>
      <c r="QOJ61" s="153"/>
      <c r="QOK61" s="153"/>
      <c r="QOL61" s="153"/>
      <c r="QOM61" s="153"/>
      <c r="QON61" s="153"/>
      <c r="QOO61" s="153"/>
      <c r="QOP61" s="153"/>
      <c r="QOQ61" s="153"/>
      <c r="QOR61" s="153"/>
      <c r="QOS61" s="153"/>
      <c r="QOT61" s="153"/>
      <c r="QOU61" s="153"/>
      <c r="QOV61" s="153"/>
      <c r="QOW61" s="153"/>
      <c r="QOX61" s="153"/>
      <c r="QOY61" s="153"/>
      <c r="QOZ61" s="153"/>
      <c r="QPA61" s="153"/>
      <c r="QPB61" s="153"/>
      <c r="QPC61" s="153"/>
      <c r="QPD61" s="153"/>
      <c r="QPE61" s="153"/>
      <c r="QPF61" s="153"/>
      <c r="QPG61" s="153"/>
      <c r="QPH61" s="153"/>
      <c r="QPI61" s="153"/>
      <c r="QPJ61" s="153"/>
      <c r="QPK61" s="153"/>
      <c r="QPL61" s="153"/>
      <c r="QPM61" s="153"/>
      <c r="QPN61" s="153"/>
      <c r="QPO61" s="153"/>
      <c r="QPP61" s="153"/>
      <c r="QPQ61" s="153"/>
      <c r="QPR61" s="153"/>
      <c r="QPS61" s="153"/>
      <c r="QPT61" s="153"/>
      <c r="QPU61" s="153"/>
      <c r="QPV61" s="153"/>
      <c r="QPW61" s="153"/>
      <c r="QPX61" s="153"/>
      <c r="QPY61" s="153"/>
      <c r="QPZ61" s="153"/>
      <c r="QQA61" s="153"/>
      <c r="QQB61" s="153"/>
      <c r="QQC61" s="153"/>
      <c r="QQD61" s="153"/>
      <c r="QQE61" s="153"/>
      <c r="QQF61" s="153"/>
      <c r="QQG61" s="153"/>
      <c r="QQH61" s="153"/>
      <c r="QQI61" s="153"/>
      <c r="QQJ61" s="153"/>
      <c r="QQK61" s="153"/>
      <c r="QQL61" s="153"/>
      <c r="QQM61" s="153"/>
      <c r="QQN61" s="153"/>
      <c r="QQO61" s="153"/>
      <c r="QQP61" s="153"/>
      <c r="QQQ61" s="153"/>
      <c r="QQR61" s="153"/>
      <c r="QQS61" s="153"/>
      <c r="QQT61" s="153"/>
      <c r="QQU61" s="153"/>
      <c r="QQV61" s="153"/>
      <c r="QQW61" s="153"/>
      <c r="QQX61" s="153"/>
      <c r="QQY61" s="153"/>
      <c r="QQZ61" s="153"/>
      <c r="QRA61" s="153"/>
      <c r="QRB61" s="153"/>
      <c r="QRC61" s="153"/>
      <c r="QRD61" s="153"/>
      <c r="QRE61" s="153"/>
      <c r="QRF61" s="153"/>
      <c r="QRG61" s="153"/>
      <c r="QRH61" s="153"/>
      <c r="QRI61" s="153"/>
      <c r="QRJ61" s="153"/>
      <c r="QRK61" s="153"/>
      <c r="QRL61" s="153"/>
      <c r="QRM61" s="153"/>
      <c r="QRN61" s="153"/>
      <c r="QRO61" s="153"/>
      <c r="QRP61" s="153"/>
      <c r="QRQ61" s="153"/>
      <c r="QRR61" s="153"/>
      <c r="QRS61" s="153"/>
      <c r="QRT61" s="153"/>
      <c r="QRU61" s="153"/>
      <c r="QRV61" s="153"/>
      <c r="QRW61" s="153"/>
      <c r="QRX61" s="153"/>
      <c r="QRY61" s="153"/>
      <c r="QRZ61" s="153"/>
      <c r="QSA61" s="153"/>
      <c r="QSB61" s="153"/>
      <c r="QSC61" s="153"/>
      <c r="QSD61" s="153"/>
      <c r="QSE61" s="153"/>
      <c r="QSF61" s="153"/>
      <c r="QSG61" s="153"/>
      <c r="QSH61" s="153"/>
      <c r="QSI61" s="153"/>
      <c r="QSJ61" s="153"/>
      <c r="QSK61" s="153"/>
      <c r="QSL61" s="153"/>
      <c r="QSM61" s="153"/>
      <c r="QSN61" s="153"/>
      <c r="QSO61" s="153"/>
      <c r="QSP61" s="153"/>
      <c r="QSQ61" s="153"/>
      <c r="QSR61" s="153"/>
      <c r="QSS61" s="153"/>
      <c r="QST61" s="153"/>
      <c r="QSU61" s="153"/>
      <c r="QSV61" s="153"/>
      <c r="QSW61" s="153"/>
      <c r="QSX61" s="153"/>
      <c r="QSY61" s="153"/>
      <c r="QSZ61" s="153"/>
      <c r="QTA61" s="153"/>
      <c r="QTB61" s="153"/>
      <c r="QTC61" s="153"/>
      <c r="QTD61" s="153"/>
      <c r="QTE61" s="153"/>
      <c r="QTF61" s="153"/>
      <c r="QTG61" s="153"/>
      <c r="QTH61" s="153"/>
      <c r="QTI61" s="153"/>
      <c r="QTJ61" s="153"/>
      <c r="QTK61" s="153"/>
      <c r="QTL61" s="153"/>
      <c r="QTM61" s="153"/>
      <c r="QTN61" s="153"/>
      <c r="QTO61" s="153"/>
      <c r="QTP61" s="153"/>
      <c r="QTQ61" s="153"/>
      <c r="QTR61" s="153"/>
      <c r="QTS61" s="153"/>
      <c r="QTT61" s="153"/>
      <c r="QTU61" s="153"/>
      <c r="QTV61" s="153"/>
      <c r="QTW61" s="153"/>
      <c r="QTX61" s="153"/>
      <c r="QTY61" s="153"/>
      <c r="QTZ61" s="153"/>
      <c r="QUA61" s="153"/>
      <c r="QUB61" s="153"/>
      <c r="QUC61" s="153"/>
      <c r="QUD61" s="153"/>
      <c r="QUE61" s="153"/>
      <c r="QUF61" s="153"/>
      <c r="QUG61" s="153"/>
      <c r="QUH61" s="153"/>
      <c r="QUI61" s="153"/>
      <c r="QUJ61" s="153"/>
      <c r="QUK61" s="153"/>
      <c r="QUL61" s="153"/>
      <c r="QUM61" s="153"/>
      <c r="QUN61" s="153"/>
      <c r="QUO61" s="153"/>
      <c r="QUP61" s="153"/>
      <c r="QUQ61" s="153"/>
      <c r="QUR61" s="153"/>
      <c r="QUS61" s="153"/>
      <c r="QUT61" s="153"/>
      <c r="QUU61" s="153"/>
      <c r="QUV61" s="153"/>
      <c r="QUW61" s="153"/>
      <c r="QUX61" s="153"/>
      <c r="QUY61" s="153"/>
      <c r="QUZ61" s="153"/>
      <c r="QVA61" s="153"/>
      <c r="QVB61" s="153"/>
      <c r="QVC61" s="153"/>
      <c r="QVD61" s="153"/>
      <c r="QVE61" s="153"/>
      <c r="QVF61" s="153"/>
      <c r="QVG61" s="153"/>
      <c r="QVH61" s="153"/>
      <c r="QVI61" s="153"/>
      <c r="QVJ61" s="153"/>
      <c r="QVK61" s="153"/>
      <c r="QVL61" s="153"/>
      <c r="QVM61" s="153"/>
      <c r="QVN61" s="153"/>
      <c r="QVO61" s="153"/>
      <c r="QVP61" s="153"/>
      <c r="QVQ61" s="153"/>
      <c r="QVR61" s="153"/>
      <c r="QVS61" s="153"/>
      <c r="QVT61" s="153"/>
      <c r="QVU61" s="153"/>
      <c r="QVV61" s="153"/>
      <c r="QVW61" s="153"/>
      <c r="QVX61" s="153"/>
      <c r="QVY61" s="153"/>
      <c r="QVZ61" s="153"/>
      <c r="QWA61" s="153"/>
      <c r="QWB61" s="153"/>
      <c r="QWC61" s="153"/>
      <c r="QWD61" s="153"/>
      <c r="QWE61" s="153"/>
      <c r="QWF61" s="153"/>
      <c r="QWG61" s="153"/>
      <c r="QWH61" s="153"/>
      <c r="QWI61" s="153"/>
      <c r="QWJ61" s="153"/>
      <c r="QWK61" s="153"/>
      <c r="QWL61" s="153"/>
      <c r="QWM61" s="153"/>
      <c r="QWN61" s="153"/>
      <c r="QWO61" s="153"/>
      <c r="QWP61" s="153"/>
      <c r="QWQ61" s="153"/>
      <c r="QWR61" s="153"/>
      <c r="QWS61" s="153"/>
      <c r="QWT61" s="153"/>
      <c r="QWU61" s="153"/>
      <c r="QWV61" s="153"/>
      <c r="QWW61" s="153"/>
      <c r="QWX61" s="153"/>
      <c r="QWY61" s="153"/>
      <c r="QWZ61" s="153"/>
      <c r="QXA61" s="153"/>
      <c r="QXB61" s="153"/>
      <c r="QXC61" s="153"/>
      <c r="QXD61" s="153"/>
      <c r="QXE61" s="153"/>
      <c r="QXF61" s="153"/>
      <c r="QXG61" s="153"/>
      <c r="QXH61" s="153"/>
      <c r="QXI61" s="153"/>
      <c r="QXJ61" s="153"/>
      <c r="QXK61" s="153"/>
      <c r="QXL61" s="153"/>
      <c r="QXM61" s="153"/>
      <c r="QXN61" s="153"/>
      <c r="QXO61" s="153"/>
      <c r="QXP61" s="153"/>
      <c r="QXQ61" s="153"/>
      <c r="QXR61" s="153"/>
      <c r="QXS61" s="153"/>
      <c r="QXT61" s="153"/>
      <c r="QXU61" s="153"/>
      <c r="QXV61" s="153"/>
      <c r="QXW61" s="153"/>
      <c r="QXX61" s="153"/>
      <c r="QXY61" s="153"/>
      <c r="QXZ61" s="153"/>
      <c r="QYA61" s="153"/>
      <c r="QYB61" s="153"/>
      <c r="QYC61" s="153"/>
      <c r="QYD61" s="153"/>
      <c r="QYE61" s="153"/>
      <c r="QYF61" s="153"/>
      <c r="QYG61" s="153"/>
      <c r="QYH61" s="153"/>
      <c r="QYI61" s="153"/>
      <c r="QYJ61" s="153"/>
      <c r="QYK61" s="153"/>
      <c r="QYL61" s="153"/>
      <c r="QYM61" s="153"/>
      <c r="QYN61" s="153"/>
      <c r="QYO61" s="153"/>
      <c r="QYP61" s="153"/>
      <c r="QYQ61" s="153"/>
      <c r="QYR61" s="153"/>
      <c r="QYS61" s="153"/>
      <c r="QYT61" s="153"/>
      <c r="QYU61" s="153"/>
      <c r="QYV61" s="153"/>
      <c r="QYW61" s="153"/>
      <c r="QYX61" s="153"/>
      <c r="QYY61" s="153"/>
      <c r="QYZ61" s="153"/>
      <c r="QZA61" s="153"/>
      <c r="QZB61" s="153"/>
      <c r="QZC61" s="153"/>
      <c r="QZD61" s="153"/>
      <c r="QZE61" s="153"/>
      <c r="QZF61" s="153"/>
      <c r="QZG61" s="153"/>
      <c r="QZH61" s="153"/>
      <c r="QZI61" s="153"/>
      <c r="QZJ61" s="153"/>
      <c r="QZK61" s="153"/>
      <c r="QZL61" s="153"/>
      <c r="QZM61" s="153"/>
      <c r="QZN61" s="153"/>
      <c r="QZO61" s="153"/>
      <c r="QZP61" s="153"/>
      <c r="QZQ61" s="153"/>
      <c r="QZR61" s="153"/>
      <c r="QZS61" s="153"/>
      <c r="QZT61" s="153"/>
      <c r="QZU61" s="153"/>
      <c r="QZV61" s="153"/>
      <c r="QZW61" s="153"/>
      <c r="QZX61" s="153"/>
      <c r="QZY61" s="153"/>
      <c r="QZZ61" s="153"/>
      <c r="RAA61" s="153"/>
      <c r="RAB61" s="153"/>
      <c r="RAC61" s="153"/>
      <c r="RAD61" s="153"/>
      <c r="RAE61" s="153"/>
      <c r="RAF61" s="153"/>
      <c r="RAG61" s="153"/>
      <c r="RAH61" s="153"/>
      <c r="RAI61" s="153"/>
      <c r="RAJ61" s="153"/>
      <c r="RAK61" s="153"/>
      <c r="RAL61" s="153"/>
      <c r="RAM61" s="153"/>
      <c r="RAN61" s="153"/>
      <c r="RAO61" s="153"/>
      <c r="RAP61" s="153"/>
      <c r="RAQ61" s="153"/>
      <c r="RAR61" s="153"/>
      <c r="RAS61" s="153"/>
      <c r="RAT61" s="153"/>
      <c r="RAU61" s="153"/>
      <c r="RAV61" s="153"/>
      <c r="RAW61" s="153"/>
      <c r="RAX61" s="153"/>
      <c r="RAY61" s="153"/>
      <c r="RAZ61" s="153"/>
      <c r="RBA61" s="153"/>
      <c r="RBB61" s="153"/>
      <c r="RBC61" s="153"/>
      <c r="RBD61" s="153"/>
      <c r="RBE61" s="153"/>
      <c r="RBF61" s="153"/>
      <c r="RBG61" s="153"/>
      <c r="RBH61" s="153"/>
      <c r="RBI61" s="153"/>
      <c r="RBJ61" s="153"/>
      <c r="RBK61" s="153"/>
      <c r="RBL61" s="153"/>
      <c r="RBM61" s="153"/>
      <c r="RBN61" s="153"/>
      <c r="RBO61" s="153"/>
      <c r="RBP61" s="153"/>
      <c r="RBQ61" s="153"/>
      <c r="RBR61" s="153"/>
      <c r="RBS61" s="153"/>
      <c r="RBT61" s="153"/>
      <c r="RBU61" s="153"/>
      <c r="RBV61" s="153"/>
      <c r="RBW61" s="153"/>
      <c r="RBX61" s="153"/>
      <c r="RBY61" s="153"/>
      <c r="RBZ61" s="153"/>
      <c r="RCA61" s="153"/>
      <c r="RCB61" s="153"/>
      <c r="RCC61" s="153"/>
      <c r="RCD61" s="153"/>
      <c r="RCE61" s="153"/>
      <c r="RCF61" s="153"/>
      <c r="RCG61" s="153"/>
      <c r="RCH61" s="153"/>
      <c r="RCI61" s="153"/>
      <c r="RCJ61" s="153"/>
      <c r="RCK61" s="153"/>
      <c r="RCL61" s="153"/>
      <c r="RCM61" s="153"/>
      <c r="RCN61" s="153"/>
      <c r="RCO61" s="153"/>
      <c r="RCP61" s="153"/>
      <c r="RCQ61" s="153"/>
      <c r="RCR61" s="153"/>
      <c r="RCS61" s="153"/>
      <c r="RCT61" s="153"/>
      <c r="RCU61" s="153"/>
      <c r="RCV61" s="153"/>
      <c r="RCW61" s="153"/>
      <c r="RCX61" s="153"/>
      <c r="RCY61" s="153"/>
      <c r="RCZ61" s="153"/>
      <c r="RDA61" s="153"/>
      <c r="RDB61" s="153"/>
      <c r="RDC61" s="153"/>
      <c r="RDD61" s="153"/>
      <c r="RDE61" s="153"/>
      <c r="RDF61" s="153"/>
      <c r="RDG61" s="153"/>
      <c r="RDH61" s="153"/>
      <c r="RDI61" s="153"/>
      <c r="RDJ61" s="153"/>
      <c r="RDK61" s="153"/>
      <c r="RDL61" s="153"/>
      <c r="RDM61" s="153"/>
      <c r="RDN61" s="153"/>
      <c r="RDO61" s="153"/>
      <c r="RDP61" s="153"/>
      <c r="RDQ61" s="153"/>
      <c r="RDR61" s="153"/>
      <c r="RDS61" s="153"/>
      <c r="RDT61" s="153"/>
      <c r="RDU61" s="153"/>
      <c r="RDV61" s="153"/>
      <c r="RDW61" s="153"/>
      <c r="RDX61" s="153"/>
      <c r="RDY61" s="153"/>
      <c r="RDZ61" s="153"/>
      <c r="REA61" s="153"/>
      <c r="REB61" s="153"/>
      <c r="REC61" s="153"/>
      <c r="RED61" s="153"/>
      <c r="REE61" s="153"/>
      <c r="REF61" s="153"/>
      <c r="REG61" s="153"/>
      <c r="REH61" s="153"/>
      <c r="REI61" s="153"/>
      <c r="REJ61" s="153"/>
      <c r="REK61" s="153"/>
      <c r="REL61" s="153"/>
      <c r="REM61" s="153"/>
      <c r="REN61" s="153"/>
      <c r="REO61" s="153"/>
      <c r="REP61" s="153"/>
      <c r="REQ61" s="153"/>
      <c r="RER61" s="153"/>
      <c r="RES61" s="153"/>
      <c r="RET61" s="153"/>
      <c r="REU61" s="153"/>
      <c r="REV61" s="153"/>
      <c r="REW61" s="153"/>
      <c r="REX61" s="153"/>
      <c r="REY61" s="153"/>
      <c r="REZ61" s="153"/>
      <c r="RFA61" s="153"/>
      <c r="RFB61" s="153"/>
      <c r="RFC61" s="153"/>
      <c r="RFD61" s="153"/>
      <c r="RFE61" s="153"/>
      <c r="RFF61" s="153"/>
      <c r="RFG61" s="153"/>
      <c r="RFH61" s="153"/>
      <c r="RFI61" s="153"/>
      <c r="RFJ61" s="153"/>
      <c r="RFK61" s="153"/>
      <c r="RFL61" s="153"/>
      <c r="RFM61" s="153"/>
      <c r="RFN61" s="153"/>
      <c r="RFO61" s="153"/>
      <c r="RFP61" s="153"/>
      <c r="RFQ61" s="153"/>
      <c r="RFR61" s="153"/>
      <c r="RFS61" s="153"/>
      <c r="RFT61" s="153"/>
      <c r="RFU61" s="153"/>
      <c r="RFV61" s="153"/>
      <c r="RFW61" s="153"/>
      <c r="RFX61" s="153"/>
      <c r="RFY61" s="153"/>
      <c r="RFZ61" s="153"/>
      <c r="RGA61" s="153"/>
      <c r="RGB61" s="153"/>
      <c r="RGC61" s="153"/>
      <c r="RGD61" s="153"/>
      <c r="RGE61" s="153"/>
      <c r="RGF61" s="153"/>
      <c r="RGG61" s="153"/>
      <c r="RGH61" s="153"/>
      <c r="RGI61" s="153"/>
      <c r="RGJ61" s="153"/>
      <c r="RGK61" s="153"/>
      <c r="RGL61" s="153"/>
      <c r="RGM61" s="153"/>
      <c r="RGN61" s="153"/>
      <c r="RGO61" s="153"/>
      <c r="RGP61" s="153"/>
      <c r="RGQ61" s="153"/>
      <c r="RGR61" s="153"/>
      <c r="RGS61" s="153"/>
      <c r="RGT61" s="153"/>
      <c r="RGU61" s="153"/>
      <c r="RGV61" s="153"/>
      <c r="RGW61" s="153"/>
      <c r="RGX61" s="153"/>
      <c r="RGY61" s="153"/>
      <c r="RGZ61" s="153"/>
      <c r="RHA61" s="153"/>
      <c r="RHB61" s="153"/>
      <c r="RHC61" s="153"/>
      <c r="RHD61" s="153"/>
      <c r="RHE61" s="153"/>
      <c r="RHF61" s="153"/>
      <c r="RHG61" s="153"/>
      <c r="RHH61" s="153"/>
      <c r="RHI61" s="153"/>
      <c r="RHJ61" s="153"/>
      <c r="RHK61" s="153"/>
      <c r="RHL61" s="153"/>
      <c r="RHM61" s="153"/>
      <c r="RHN61" s="153"/>
      <c r="RHO61" s="153"/>
      <c r="RHP61" s="153"/>
      <c r="RHQ61" s="153"/>
      <c r="RHR61" s="153"/>
      <c r="RHS61" s="153"/>
      <c r="RHT61" s="153"/>
      <c r="RHU61" s="153"/>
      <c r="RHV61" s="153"/>
      <c r="RHW61" s="153"/>
      <c r="RHX61" s="153"/>
      <c r="RHY61" s="153"/>
      <c r="RHZ61" s="153"/>
      <c r="RIA61" s="153"/>
      <c r="RIB61" s="153"/>
      <c r="RIC61" s="153"/>
      <c r="RID61" s="153"/>
      <c r="RIE61" s="153"/>
      <c r="RIF61" s="153"/>
      <c r="RIG61" s="153"/>
      <c r="RIH61" s="153"/>
      <c r="RII61" s="153"/>
      <c r="RIJ61" s="153"/>
      <c r="RIK61" s="153"/>
      <c r="RIL61" s="153"/>
      <c r="RIM61" s="153"/>
      <c r="RIN61" s="153"/>
      <c r="RIO61" s="153"/>
      <c r="RIP61" s="153"/>
      <c r="RIQ61" s="153"/>
      <c r="RIR61" s="153"/>
      <c r="RIS61" s="153"/>
      <c r="RIT61" s="153"/>
      <c r="RIU61" s="153"/>
      <c r="RIV61" s="153"/>
      <c r="RIW61" s="153"/>
      <c r="RIX61" s="153"/>
      <c r="RIY61" s="153"/>
      <c r="RIZ61" s="153"/>
      <c r="RJA61" s="153"/>
      <c r="RJB61" s="153"/>
      <c r="RJC61" s="153"/>
      <c r="RJD61" s="153"/>
      <c r="RJE61" s="153"/>
      <c r="RJF61" s="153"/>
      <c r="RJG61" s="153"/>
      <c r="RJH61" s="153"/>
      <c r="RJI61" s="153"/>
      <c r="RJJ61" s="153"/>
      <c r="RJK61" s="153"/>
      <c r="RJL61" s="153"/>
      <c r="RJM61" s="153"/>
      <c r="RJN61" s="153"/>
      <c r="RJO61" s="153"/>
      <c r="RJP61" s="153"/>
      <c r="RJQ61" s="153"/>
      <c r="RJR61" s="153"/>
      <c r="RJS61" s="153"/>
      <c r="RJT61" s="153"/>
      <c r="RJU61" s="153"/>
      <c r="RJV61" s="153"/>
      <c r="RJW61" s="153"/>
      <c r="RJX61" s="153"/>
      <c r="RJY61" s="153"/>
      <c r="RJZ61" s="153"/>
      <c r="RKA61" s="153"/>
      <c r="RKB61" s="153"/>
      <c r="RKC61" s="153"/>
      <c r="RKD61" s="153"/>
      <c r="RKE61" s="153"/>
      <c r="RKF61" s="153"/>
      <c r="RKG61" s="153"/>
      <c r="RKH61" s="153"/>
      <c r="RKI61" s="153"/>
      <c r="RKJ61" s="153"/>
      <c r="RKK61" s="153"/>
      <c r="RKL61" s="153"/>
      <c r="RKM61" s="153"/>
      <c r="RKN61" s="153"/>
      <c r="RKO61" s="153"/>
      <c r="RKP61" s="153"/>
      <c r="RKQ61" s="153"/>
      <c r="RKR61" s="153"/>
      <c r="RKS61" s="153"/>
      <c r="RKT61" s="153"/>
      <c r="RKU61" s="153"/>
      <c r="RKV61" s="153"/>
      <c r="RKW61" s="153"/>
      <c r="RKX61" s="153"/>
      <c r="RKY61" s="153"/>
      <c r="RKZ61" s="153"/>
      <c r="RLA61" s="153"/>
      <c r="RLB61" s="153"/>
      <c r="RLC61" s="153"/>
      <c r="RLD61" s="153"/>
      <c r="RLE61" s="153"/>
      <c r="RLF61" s="153"/>
      <c r="RLG61" s="153"/>
      <c r="RLH61" s="153"/>
      <c r="RLI61" s="153"/>
      <c r="RLJ61" s="153"/>
      <c r="RLK61" s="153"/>
      <c r="RLL61" s="153"/>
      <c r="RLM61" s="153"/>
      <c r="RLN61" s="153"/>
      <c r="RLO61" s="153"/>
      <c r="RLP61" s="153"/>
      <c r="RLQ61" s="153"/>
      <c r="RLR61" s="153"/>
      <c r="RLS61" s="153"/>
      <c r="RLT61" s="153"/>
      <c r="RLU61" s="153"/>
      <c r="RLV61" s="153"/>
      <c r="RLW61" s="153"/>
      <c r="RLX61" s="153"/>
      <c r="RLY61" s="153"/>
      <c r="RLZ61" s="153"/>
      <c r="RMA61" s="153"/>
      <c r="RMB61" s="153"/>
      <c r="RMC61" s="153"/>
      <c r="RMD61" s="153"/>
      <c r="RME61" s="153"/>
      <c r="RMF61" s="153"/>
      <c r="RMG61" s="153"/>
      <c r="RMH61" s="153"/>
      <c r="RMI61" s="153"/>
      <c r="RMJ61" s="153"/>
      <c r="RMK61" s="153"/>
      <c r="RML61" s="153"/>
      <c r="RMM61" s="153"/>
      <c r="RMN61" s="153"/>
      <c r="RMO61" s="153"/>
      <c r="RMP61" s="153"/>
      <c r="RMQ61" s="153"/>
      <c r="RMR61" s="153"/>
      <c r="RMS61" s="153"/>
      <c r="RMT61" s="153"/>
      <c r="RMU61" s="153"/>
      <c r="RMV61" s="153"/>
      <c r="RMW61" s="153"/>
      <c r="RMX61" s="153"/>
      <c r="RMY61" s="153"/>
      <c r="RMZ61" s="153"/>
      <c r="RNA61" s="153"/>
      <c r="RNB61" s="153"/>
      <c r="RNC61" s="153"/>
      <c r="RND61" s="153"/>
      <c r="RNE61" s="153"/>
      <c r="RNF61" s="153"/>
      <c r="RNG61" s="153"/>
      <c r="RNH61" s="153"/>
      <c r="RNI61" s="153"/>
      <c r="RNJ61" s="153"/>
      <c r="RNK61" s="153"/>
      <c r="RNL61" s="153"/>
      <c r="RNM61" s="153"/>
      <c r="RNN61" s="153"/>
      <c r="RNO61" s="153"/>
      <c r="RNP61" s="153"/>
      <c r="RNQ61" s="153"/>
      <c r="RNR61" s="153"/>
      <c r="RNS61" s="153"/>
      <c r="RNT61" s="153"/>
      <c r="RNU61" s="153"/>
      <c r="RNV61" s="153"/>
      <c r="RNW61" s="153"/>
      <c r="RNX61" s="153"/>
      <c r="RNY61" s="153"/>
      <c r="RNZ61" s="153"/>
      <c r="ROA61" s="153"/>
      <c r="ROB61" s="153"/>
      <c r="ROC61" s="153"/>
      <c r="ROD61" s="153"/>
      <c r="ROE61" s="153"/>
      <c r="ROF61" s="153"/>
      <c r="ROG61" s="153"/>
      <c r="ROH61" s="153"/>
      <c r="ROI61" s="153"/>
      <c r="ROJ61" s="153"/>
      <c r="ROK61" s="153"/>
      <c r="ROL61" s="153"/>
      <c r="ROM61" s="153"/>
      <c r="RON61" s="153"/>
      <c r="ROO61" s="153"/>
      <c r="ROP61" s="153"/>
      <c r="ROQ61" s="153"/>
      <c r="ROR61" s="153"/>
      <c r="ROS61" s="153"/>
      <c r="ROT61" s="153"/>
      <c r="ROU61" s="153"/>
      <c r="ROV61" s="153"/>
      <c r="ROW61" s="153"/>
      <c r="ROX61" s="153"/>
      <c r="ROY61" s="153"/>
      <c r="ROZ61" s="153"/>
      <c r="RPA61" s="153"/>
      <c r="RPB61" s="153"/>
      <c r="RPC61" s="153"/>
      <c r="RPD61" s="153"/>
      <c r="RPE61" s="153"/>
      <c r="RPF61" s="153"/>
      <c r="RPG61" s="153"/>
      <c r="RPH61" s="153"/>
      <c r="RPI61" s="153"/>
      <c r="RPJ61" s="153"/>
      <c r="RPK61" s="153"/>
      <c r="RPL61" s="153"/>
      <c r="RPM61" s="153"/>
      <c r="RPN61" s="153"/>
      <c r="RPO61" s="153"/>
      <c r="RPP61" s="153"/>
      <c r="RPQ61" s="153"/>
      <c r="RPR61" s="153"/>
      <c r="RPS61" s="153"/>
      <c r="RPT61" s="153"/>
      <c r="RPU61" s="153"/>
      <c r="RPV61" s="153"/>
      <c r="RPW61" s="153"/>
      <c r="RPX61" s="153"/>
      <c r="RPY61" s="153"/>
      <c r="RPZ61" s="153"/>
      <c r="RQA61" s="153"/>
      <c r="RQB61" s="153"/>
      <c r="RQC61" s="153"/>
      <c r="RQD61" s="153"/>
      <c r="RQE61" s="153"/>
      <c r="RQF61" s="153"/>
      <c r="RQG61" s="153"/>
      <c r="RQH61" s="153"/>
      <c r="RQI61" s="153"/>
      <c r="RQJ61" s="153"/>
      <c r="RQK61" s="153"/>
      <c r="RQL61" s="153"/>
      <c r="RQM61" s="153"/>
      <c r="RQN61" s="153"/>
      <c r="RQO61" s="153"/>
      <c r="RQP61" s="153"/>
      <c r="RQQ61" s="153"/>
      <c r="RQR61" s="153"/>
      <c r="RQS61" s="153"/>
      <c r="RQT61" s="153"/>
      <c r="RQU61" s="153"/>
      <c r="RQV61" s="153"/>
      <c r="RQW61" s="153"/>
      <c r="RQX61" s="153"/>
      <c r="RQY61" s="153"/>
      <c r="RQZ61" s="153"/>
      <c r="RRA61" s="153"/>
      <c r="RRB61" s="153"/>
      <c r="RRC61" s="153"/>
      <c r="RRD61" s="153"/>
      <c r="RRE61" s="153"/>
      <c r="RRF61" s="153"/>
      <c r="RRG61" s="153"/>
      <c r="RRH61" s="153"/>
      <c r="RRI61" s="153"/>
      <c r="RRJ61" s="153"/>
      <c r="RRK61" s="153"/>
      <c r="RRL61" s="153"/>
      <c r="RRM61" s="153"/>
      <c r="RRN61" s="153"/>
      <c r="RRO61" s="153"/>
      <c r="RRP61" s="153"/>
      <c r="RRQ61" s="153"/>
      <c r="RRR61" s="153"/>
      <c r="RRS61" s="153"/>
      <c r="RRT61" s="153"/>
      <c r="RRU61" s="153"/>
      <c r="RRV61" s="153"/>
      <c r="RRW61" s="153"/>
      <c r="RRX61" s="153"/>
      <c r="RRY61" s="153"/>
      <c r="RRZ61" s="153"/>
      <c r="RSA61" s="153"/>
      <c r="RSB61" s="153"/>
      <c r="RSC61" s="153"/>
      <c r="RSD61" s="153"/>
      <c r="RSE61" s="153"/>
      <c r="RSF61" s="153"/>
      <c r="RSG61" s="153"/>
      <c r="RSH61" s="153"/>
      <c r="RSI61" s="153"/>
      <c r="RSJ61" s="153"/>
      <c r="RSK61" s="153"/>
      <c r="RSL61" s="153"/>
      <c r="RSM61" s="153"/>
      <c r="RSN61" s="153"/>
      <c r="RSO61" s="153"/>
      <c r="RSP61" s="153"/>
      <c r="RSQ61" s="153"/>
      <c r="RSR61" s="153"/>
      <c r="RSS61" s="153"/>
      <c r="RST61" s="153"/>
      <c r="RSU61" s="153"/>
      <c r="RSV61" s="153"/>
      <c r="RSW61" s="153"/>
      <c r="RSX61" s="153"/>
      <c r="RSY61" s="153"/>
      <c r="RSZ61" s="153"/>
      <c r="RTA61" s="153"/>
      <c r="RTB61" s="153"/>
      <c r="RTC61" s="153"/>
      <c r="RTD61" s="153"/>
      <c r="RTE61" s="153"/>
      <c r="RTF61" s="153"/>
      <c r="RTG61" s="153"/>
      <c r="RTH61" s="153"/>
      <c r="RTI61" s="153"/>
      <c r="RTJ61" s="153"/>
      <c r="RTK61" s="153"/>
      <c r="RTL61" s="153"/>
      <c r="RTM61" s="153"/>
      <c r="RTN61" s="153"/>
      <c r="RTO61" s="153"/>
      <c r="RTP61" s="153"/>
      <c r="RTQ61" s="153"/>
      <c r="RTR61" s="153"/>
      <c r="RTS61" s="153"/>
      <c r="RTT61" s="153"/>
      <c r="RTU61" s="153"/>
      <c r="RTV61" s="153"/>
      <c r="RTW61" s="153"/>
      <c r="RTX61" s="153"/>
      <c r="RTY61" s="153"/>
      <c r="RTZ61" s="153"/>
      <c r="RUA61" s="153"/>
      <c r="RUB61" s="153"/>
      <c r="RUC61" s="153"/>
      <c r="RUD61" s="153"/>
      <c r="RUE61" s="153"/>
      <c r="RUF61" s="153"/>
      <c r="RUG61" s="153"/>
      <c r="RUH61" s="153"/>
      <c r="RUI61" s="153"/>
      <c r="RUJ61" s="153"/>
      <c r="RUK61" s="153"/>
      <c r="RUL61" s="153"/>
      <c r="RUM61" s="153"/>
      <c r="RUN61" s="153"/>
      <c r="RUO61" s="153"/>
      <c r="RUP61" s="153"/>
      <c r="RUQ61" s="153"/>
      <c r="RUR61" s="153"/>
      <c r="RUS61" s="153"/>
      <c r="RUT61" s="153"/>
      <c r="RUU61" s="153"/>
      <c r="RUV61" s="153"/>
      <c r="RUW61" s="153"/>
      <c r="RUX61" s="153"/>
      <c r="RUY61" s="153"/>
      <c r="RUZ61" s="153"/>
      <c r="RVA61" s="153"/>
      <c r="RVB61" s="153"/>
      <c r="RVC61" s="153"/>
      <c r="RVD61" s="153"/>
      <c r="RVE61" s="153"/>
      <c r="RVF61" s="153"/>
      <c r="RVG61" s="153"/>
      <c r="RVH61" s="153"/>
      <c r="RVI61" s="153"/>
      <c r="RVJ61" s="153"/>
      <c r="RVK61" s="153"/>
      <c r="RVL61" s="153"/>
      <c r="RVM61" s="153"/>
      <c r="RVN61" s="153"/>
      <c r="RVO61" s="153"/>
      <c r="RVP61" s="153"/>
      <c r="RVQ61" s="153"/>
      <c r="RVR61" s="153"/>
      <c r="RVS61" s="153"/>
      <c r="RVT61" s="153"/>
      <c r="RVU61" s="153"/>
      <c r="RVV61" s="153"/>
      <c r="RVW61" s="153"/>
      <c r="RVX61" s="153"/>
      <c r="RVY61" s="153"/>
      <c r="RVZ61" s="153"/>
      <c r="RWA61" s="153"/>
      <c r="RWB61" s="153"/>
      <c r="RWC61" s="153"/>
      <c r="RWD61" s="153"/>
      <c r="RWE61" s="153"/>
      <c r="RWF61" s="153"/>
      <c r="RWG61" s="153"/>
      <c r="RWH61" s="153"/>
      <c r="RWI61" s="153"/>
      <c r="RWJ61" s="153"/>
      <c r="RWK61" s="153"/>
      <c r="RWL61" s="153"/>
      <c r="RWM61" s="153"/>
      <c r="RWN61" s="153"/>
      <c r="RWO61" s="153"/>
      <c r="RWP61" s="153"/>
      <c r="RWQ61" s="153"/>
      <c r="RWR61" s="153"/>
      <c r="RWS61" s="153"/>
      <c r="RWT61" s="153"/>
      <c r="RWU61" s="153"/>
      <c r="RWV61" s="153"/>
      <c r="RWW61" s="153"/>
      <c r="RWX61" s="153"/>
      <c r="RWY61" s="153"/>
      <c r="RWZ61" s="153"/>
      <c r="RXA61" s="153"/>
      <c r="RXB61" s="153"/>
      <c r="RXC61" s="153"/>
      <c r="RXD61" s="153"/>
      <c r="RXE61" s="153"/>
      <c r="RXF61" s="153"/>
      <c r="RXG61" s="153"/>
      <c r="RXH61" s="153"/>
      <c r="RXI61" s="153"/>
      <c r="RXJ61" s="153"/>
      <c r="RXK61" s="153"/>
      <c r="RXL61" s="153"/>
      <c r="RXM61" s="153"/>
      <c r="RXN61" s="153"/>
      <c r="RXO61" s="153"/>
      <c r="RXP61" s="153"/>
      <c r="RXQ61" s="153"/>
      <c r="RXR61" s="153"/>
      <c r="RXS61" s="153"/>
      <c r="RXT61" s="153"/>
      <c r="RXU61" s="153"/>
      <c r="RXV61" s="153"/>
      <c r="RXW61" s="153"/>
      <c r="RXX61" s="153"/>
      <c r="RXY61" s="153"/>
      <c r="RXZ61" s="153"/>
      <c r="RYA61" s="153"/>
      <c r="RYB61" s="153"/>
      <c r="RYC61" s="153"/>
      <c r="RYD61" s="153"/>
      <c r="RYE61" s="153"/>
      <c r="RYF61" s="153"/>
      <c r="RYG61" s="153"/>
      <c r="RYH61" s="153"/>
      <c r="RYI61" s="153"/>
      <c r="RYJ61" s="153"/>
      <c r="RYK61" s="153"/>
      <c r="RYL61" s="153"/>
      <c r="RYM61" s="153"/>
      <c r="RYN61" s="153"/>
      <c r="RYO61" s="153"/>
      <c r="RYP61" s="153"/>
      <c r="RYQ61" s="153"/>
      <c r="RYR61" s="153"/>
      <c r="RYS61" s="153"/>
      <c r="RYT61" s="153"/>
      <c r="RYU61" s="153"/>
      <c r="RYV61" s="153"/>
      <c r="RYW61" s="153"/>
      <c r="RYX61" s="153"/>
      <c r="RYY61" s="153"/>
      <c r="RYZ61" s="153"/>
      <c r="RZA61" s="153"/>
      <c r="RZB61" s="153"/>
      <c r="RZC61" s="153"/>
      <c r="RZD61" s="153"/>
      <c r="RZE61" s="153"/>
      <c r="RZF61" s="153"/>
      <c r="RZG61" s="153"/>
      <c r="RZH61" s="153"/>
      <c r="RZI61" s="153"/>
      <c r="RZJ61" s="153"/>
      <c r="RZK61" s="153"/>
      <c r="RZL61" s="153"/>
      <c r="RZM61" s="153"/>
      <c r="RZN61" s="153"/>
      <c r="RZO61" s="153"/>
      <c r="RZP61" s="153"/>
      <c r="RZQ61" s="153"/>
      <c r="RZR61" s="153"/>
      <c r="RZS61" s="153"/>
      <c r="RZT61" s="153"/>
      <c r="RZU61" s="153"/>
      <c r="RZV61" s="153"/>
      <c r="RZW61" s="153"/>
      <c r="RZX61" s="153"/>
      <c r="RZY61" s="153"/>
      <c r="RZZ61" s="153"/>
      <c r="SAA61" s="153"/>
      <c r="SAB61" s="153"/>
      <c r="SAC61" s="153"/>
      <c r="SAD61" s="153"/>
      <c r="SAE61" s="153"/>
      <c r="SAF61" s="153"/>
      <c r="SAG61" s="153"/>
      <c r="SAH61" s="153"/>
      <c r="SAI61" s="153"/>
      <c r="SAJ61" s="153"/>
      <c r="SAK61" s="153"/>
      <c r="SAL61" s="153"/>
      <c r="SAM61" s="153"/>
      <c r="SAN61" s="153"/>
      <c r="SAO61" s="153"/>
      <c r="SAP61" s="153"/>
      <c r="SAQ61" s="153"/>
      <c r="SAR61" s="153"/>
      <c r="SAS61" s="153"/>
      <c r="SAT61" s="153"/>
      <c r="SAU61" s="153"/>
      <c r="SAV61" s="153"/>
      <c r="SAW61" s="153"/>
      <c r="SAX61" s="153"/>
      <c r="SAY61" s="153"/>
      <c r="SAZ61" s="153"/>
      <c r="SBA61" s="153"/>
      <c r="SBB61" s="153"/>
      <c r="SBC61" s="153"/>
      <c r="SBD61" s="153"/>
      <c r="SBE61" s="153"/>
      <c r="SBF61" s="153"/>
      <c r="SBG61" s="153"/>
      <c r="SBH61" s="153"/>
      <c r="SBI61" s="153"/>
      <c r="SBJ61" s="153"/>
      <c r="SBK61" s="153"/>
      <c r="SBL61" s="153"/>
      <c r="SBM61" s="153"/>
      <c r="SBN61" s="153"/>
      <c r="SBO61" s="153"/>
      <c r="SBP61" s="153"/>
      <c r="SBQ61" s="153"/>
      <c r="SBR61" s="153"/>
      <c r="SBS61" s="153"/>
      <c r="SBT61" s="153"/>
      <c r="SBU61" s="153"/>
      <c r="SBV61" s="153"/>
      <c r="SBW61" s="153"/>
      <c r="SBX61" s="153"/>
      <c r="SBY61" s="153"/>
      <c r="SBZ61" s="153"/>
      <c r="SCA61" s="153"/>
      <c r="SCB61" s="153"/>
      <c r="SCC61" s="153"/>
      <c r="SCD61" s="153"/>
      <c r="SCE61" s="153"/>
      <c r="SCF61" s="153"/>
      <c r="SCG61" s="153"/>
      <c r="SCH61" s="153"/>
      <c r="SCI61" s="153"/>
      <c r="SCJ61" s="153"/>
      <c r="SCK61" s="153"/>
      <c r="SCL61" s="153"/>
      <c r="SCM61" s="153"/>
      <c r="SCN61" s="153"/>
      <c r="SCO61" s="153"/>
      <c r="SCP61" s="153"/>
      <c r="SCQ61" s="153"/>
      <c r="SCR61" s="153"/>
      <c r="SCS61" s="153"/>
      <c r="SCT61" s="153"/>
      <c r="SCU61" s="153"/>
      <c r="SCV61" s="153"/>
      <c r="SCW61" s="153"/>
      <c r="SCX61" s="153"/>
      <c r="SCY61" s="153"/>
      <c r="SCZ61" s="153"/>
      <c r="SDA61" s="153"/>
      <c r="SDB61" s="153"/>
      <c r="SDC61" s="153"/>
      <c r="SDD61" s="153"/>
      <c r="SDE61" s="153"/>
      <c r="SDF61" s="153"/>
      <c r="SDG61" s="153"/>
      <c r="SDH61" s="153"/>
      <c r="SDI61" s="153"/>
      <c r="SDJ61" s="153"/>
      <c r="SDK61" s="153"/>
      <c r="SDL61" s="153"/>
      <c r="SDM61" s="153"/>
      <c r="SDN61" s="153"/>
      <c r="SDO61" s="153"/>
      <c r="SDP61" s="153"/>
      <c r="SDQ61" s="153"/>
      <c r="SDR61" s="153"/>
      <c r="SDS61" s="153"/>
      <c r="SDT61" s="153"/>
      <c r="SDU61" s="153"/>
      <c r="SDV61" s="153"/>
      <c r="SDW61" s="153"/>
      <c r="SDX61" s="153"/>
      <c r="SDY61" s="153"/>
      <c r="SDZ61" s="153"/>
      <c r="SEA61" s="153"/>
      <c r="SEB61" s="153"/>
      <c r="SEC61" s="153"/>
      <c r="SED61" s="153"/>
      <c r="SEE61" s="153"/>
      <c r="SEF61" s="153"/>
      <c r="SEG61" s="153"/>
      <c r="SEH61" s="153"/>
      <c r="SEI61" s="153"/>
      <c r="SEJ61" s="153"/>
      <c r="SEK61" s="153"/>
      <c r="SEL61" s="153"/>
      <c r="SEM61" s="153"/>
      <c r="SEN61" s="153"/>
      <c r="SEO61" s="153"/>
      <c r="SEP61" s="153"/>
      <c r="SEQ61" s="153"/>
      <c r="SER61" s="153"/>
      <c r="SES61" s="153"/>
      <c r="SET61" s="153"/>
      <c r="SEU61" s="153"/>
      <c r="SEV61" s="153"/>
      <c r="SEW61" s="153"/>
      <c r="SEX61" s="153"/>
      <c r="SEY61" s="153"/>
      <c r="SEZ61" s="153"/>
      <c r="SFA61" s="153"/>
      <c r="SFB61" s="153"/>
      <c r="SFC61" s="153"/>
      <c r="SFD61" s="153"/>
      <c r="SFE61" s="153"/>
      <c r="SFF61" s="153"/>
      <c r="SFG61" s="153"/>
      <c r="SFH61" s="153"/>
      <c r="SFI61" s="153"/>
      <c r="SFJ61" s="153"/>
      <c r="SFK61" s="153"/>
      <c r="SFL61" s="153"/>
      <c r="SFM61" s="153"/>
      <c r="SFN61" s="153"/>
      <c r="SFO61" s="153"/>
      <c r="SFP61" s="153"/>
      <c r="SFQ61" s="153"/>
      <c r="SFR61" s="153"/>
      <c r="SFS61" s="153"/>
      <c r="SFT61" s="153"/>
      <c r="SFU61" s="153"/>
      <c r="SFV61" s="153"/>
      <c r="SFW61" s="153"/>
      <c r="SFX61" s="153"/>
      <c r="SFY61" s="153"/>
      <c r="SFZ61" s="153"/>
      <c r="SGA61" s="153"/>
      <c r="SGB61" s="153"/>
      <c r="SGC61" s="153"/>
      <c r="SGD61" s="153"/>
      <c r="SGE61" s="153"/>
      <c r="SGF61" s="153"/>
      <c r="SGG61" s="153"/>
      <c r="SGH61" s="153"/>
      <c r="SGI61" s="153"/>
      <c r="SGJ61" s="153"/>
      <c r="SGK61" s="153"/>
      <c r="SGL61" s="153"/>
      <c r="SGM61" s="153"/>
      <c r="SGN61" s="153"/>
      <c r="SGO61" s="153"/>
      <c r="SGP61" s="153"/>
      <c r="SGQ61" s="153"/>
      <c r="SGR61" s="153"/>
      <c r="SGS61" s="153"/>
      <c r="SGT61" s="153"/>
      <c r="SGU61" s="153"/>
      <c r="SGV61" s="153"/>
      <c r="SGW61" s="153"/>
      <c r="SGX61" s="153"/>
      <c r="SGY61" s="153"/>
      <c r="SGZ61" s="153"/>
      <c r="SHA61" s="153"/>
      <c r="SHB61" s="153"/>
      <c r="SHC61" s="153"/>
      <c r="SHD61" s="153"/>
      <c r="SHE61" s="153"/>
      <c r="SHF61" s="153"/>
      <c r="SHG61" s="153"/>
      <c r="SHH61" s="153"/>
      <c r="SHI61" s="153"/>
      <c r="SHJ61" s="153"/>
      <c r="SHK61" s="153"/>
      <c r="SHL61" s="153"/>
      <c r="SHM61" s="153"/>
      <c r="SHN61" s="153"/>
      <c r="SHO61" s="153"/>
      <c r="SHP61" s="153"/>
      <c r="SHQ61" s="153"/>
      <c r="SHR61" s="153"/>
      <c r="SHS61" s="153"/>
      <c r="SHT61" s="153"/>
      <c r="SHU61" s="153"/>
      <c r="SHV61" s="153"/>
      <c r="SHW61" s="153"/>
      <c r="SHX61" s="153"/>
      <c r="SHY61" s="153"/>
      <c r="SHZ61" s="153"/>
      <c r="SIA61" s="153"/>
      <c r="SIB61" s="153"/>
      <c r="SIC61" s="153"/>
      <c r="SID61" s="153"/>
      <c r="SIE61" s="153"/>
      <c r="SIF61" s="153"/>
      <c r="SIG61" s="153"/>
      <c r="SIH61" s="153"/>
      <c r="SII61" s="153"/>
      <c r="SIJ61" s="153"/>
      <c r="SIK61" s="153"/>
      <c r="SIL61" s="153"/>
      <c r="SIM61" s="153"/>
      <c r="SIN61" s="153"/>
      <c r="SIO61" s="153"/>
      <c r="SIP61" s="153"/>
      <c r="SIQ61" s="153"/>
      <c r="SIR61" s="153"/>
      <c r="SIS61" s="153"/>
      <c r="SIT61" s="153"/>
      <c r="SIU61" s="153"/>
      <c r="SIV61" s="153"/>
      <c r="SIW61" s="153"/>
      <c r="SIX61" s="153"/>
      <c r="SIY61" s="153"/>
      <c r="SIZ61" s="153"/>
      <c r="SJA61" s="153"/>
      <c r="SJB61" s="153"/>
      <c r="SJC61" s="153"/>
      <c r="SJD61" s="153"/>
      <c r="SJE61" s="153"/>
      <c r="SJF61" s="153"/>
      <c r="SJG61" s="153"/>
      <c r="SJH61" s="153"/>
      <c r="SJI61" s="153"/>
      <c r="SJJ61" s="153"/>
      <c r="SJK61" s="153"/>
      <c r="SJL61" s="153"/>
      <c r="SJM61" s="153"/>
      <c r="SJN61" s="153"/>
      <c r="SJO61" s="153"/>
      <c r="SJP61" s="153"/>
      <c r="SJQ61" s="153"/>
      <c r="SJR61" s="153"/>
      <c r="SJS61" s="153"/>
      <c r="SJT61" s="153"/>
      <c r="SJU61" s="153"/>
      <c r="SJV61" s="153"/>
      <c r="SJW61" s="153"/>
      <c r="SJX61" s="153"/>
      <c r="SJY61" s="153"/>
      <c r="SJZ61" s="153"/>
      <c r="SKA61" s="153"/>
      <c r="SKB61" s="153"/>
      <c r="SKC61" s="153"/>
      <c r="SKD61" s="153"/>
      <c r="SKE61" s="153"/>
      <c r="SKF61" s="153"/>
      <c r="SKG61" s="153"/>
      <c r="SKH61" s="153"/>
      <c r="SKI61" s="153"/>
      <c r="SKJ61" s="153"/>
      <c r="SKK61" s="153"/>
      <c r="SKL61" s="153"/>
      <c r="SKM61" s="153"/>
      <c r="SKN61" s="153"/>
      <c r="SKO61" s="153"/>
      <c r="SKP61" s="153"/>
      <c r="SKQ61" s="153"/>
      <c r="SKR61" s="153"/>
      <c r="SKS61" s="153"/>
      <c r="SKT61" s="153"/>
      <c r="SKU61" s="153"/>
      <c r="SKV61" s="153"/>
      <c r="SKW61" s="153"/>
      <c r="SKX61" s="153"/>
      <c r="SKY61" s="153"/>
      <c r="SKZ61" s="153"/>
      <c r="SLA61" s="153"/>
      <c r="SLB61" s="153"/>
      <c r="SLC61" s="153"/>
      <c r="SLD61" s="153"/>
      <c r="SLE61" s="153"/>
      <c r="SLF61" s="153"/>
      <c r="SLG61" s="153"/>
      <c r="SLH61" s="153"/>
      <c r="SLI61" s="153"/>
      <c r="SLJ61" s="153"/>
      <c r="SLK61" s="153"/>
      <c r="SLL61" s="153"/>
      <c r="SLM61" s="153"/>
      <c r="SLN61" s="153"/>
      <c r="SLO61" s="153"/>
      <c r="SLP61" s="153"/>
      <c r="SLQ61" s="153"/>
      <c r="SLR61" s="153"/>
      <c r="SLS61" s="153"/>
      <c r="SLT61" s="153"/>
      <c r="SLU61" s="153"/>
      <c r="SLV61" s="153"/>
      <c r="SLW61" s="153"/>
      <c r="SLX61" s="153"/>
      <c r="SLY61" s="153"/>
      <c r="SLZ61" s="153"/>
      <c r="SMA61" s="153"/>
      <c r="SMB61" s="153"/>
      <c r="SMC61" s="153"/>
      <c r="SMD61" s="153"/>
      <c r="SME61" s="153"/>
      <c r="SMF61" s="153"/>
      <c r="SMG61" s="153"/>
      <c r="SMH61" s="153"/>
      <c r="SMI61" s="153"/>
      <c r="SMJ61" s="153"/>
      <c r="SMK61" s="153"/>
      <c r="SML61" s="153"/>
      <c r="SMM61" s="153"/>
      <c r="SMN61" s="153"/>
      <c r="SMO61" s="153"/>
      <c r="SMP61" s="153"/>
      <c r="SMQ61" s="153"/>
      <c r="SMR61" s="153"/>
      <c r="SMS61" s="153"/>
      <c r="SMT61" s="153"/>
      <c r="SMU61" s="153"/>
      <c r="SMV61" s="153"/>
      <c r="SMW61" s="153"/>
      <c r="SMX61" s="153"/>
      <c r="SMY61" s="153"/>
      <c r="SMZ61" s="153"/>
      <c r="SNA61" s="153"/>
      <c r="SNB61" s="153"/>
      <c r="SNC61" s="153"/>
      <c r="SND61" s="153"/>
      <c r="SNE61" s="153"/>
      <c r="SNF61" s="153"/>
      <c r="SNG61" s="153"/>
      <c r="SNH61" s="153"/>
      <c r="SNI61" s="153"/>
      <c r="SNJ61" s="153"/>
      <c r="SNK61" s="153"/>
      <c r="SNL61" s="153"/>
      <c r="SNM61" s="153"/>
      <c r="SNN61" s="153"/>
      <c r="SNO61" s="153"/>
      <c r="SNP61" s="153"/>
      <c r="SNQ61" s="153"/>
      <c r="SNR61" s="153"/>
      <c r="SNS61" s="153"/>
      <c r="SNT61" s="153"/>
      <c r="SNU61" s="153"/>
      <c r="SNV61" s="153"/>
      <c r="SNW61" s="153"/>
      <c r="SNX61" s="153"/>
      <c r="SNY61" s="153"/>
      <c r="SNZ61" s="153"/>
      <c r="SOA61" s="153"/>
      <c r="SOB61" s="153"/>
      <c r="SOC61" s="153"/>
      <c r="SOD61" s="153"/>
      <c r="SOE61" s="153"/>
      <c r="SOF61" s="153"/>
      <c r="SOG61" s="153"/>
      <c r="SOH61" s="153"/>
      <c r="SOI61" s="153"/>
      <c r="SOJ61" s="153"/>
      <c r="SOK61" s="153"/>
      <c r="SOL61" s="153"/>
      <c r="SOM61" s="153"/>
      <c r="SON61" s="153"/>
      <c r="SOO61" s="153"/>
      <c r="SOP61" s="153"/>
      <c r="SOQ61" s="153"/>
      <c r="SOR61" s="153"/>
      <c r="SOS61" s="153"/>
      <c r="SOT61" s="153"/>
      <c r="SOU61" s="153"/>
      <c r="SOV61" s="153"/>
      <c r="SOW61" s="153"/>
      <c r="SOX61" s="153"/>
      <c r="SOY61" s="153"/>
      <c r="SOZ61" s="153"/>
      <c r="SPA61" s="153"/>
      <c r="SPB61" s="153"/>
      <c r="SPC61" s="153"/>
      <c r="SPD61" s="153"/>
      <c r="SPE61" s="153"/>
      <c r="SPF61" s="153"/>
      <c r="SPG61" s="153"/>
      <c r="SPH61" s="153"/>
      <c r="SPI61" s="153"/>
      <c r="SPJ61" s="153"/>
      <c r="SPK61" s="153"/>
      <c r="SPL61" s="153"/>
      <c r="SPM61" s="153"/>
      <c r="SPN61" s="153"/>
      <c r="SPO61" s="153"/>
      <c r="SPP61" s="153"/>
      <c r="SPQ61" s="153"/>
      <c r="SPR61" s="153"/>
      <c r="SPS61" s="153"/>
      <c r="SPT61" s="153"/>
      <c r="SPU61" s="153"/>
      <c r="SPV61" s="153"/>
      <c r="SPW61" s="153"/>
      <c r="SPX61" s="153"/>
      <c r="SPY61" s="153"/>
      <c r="SPZ61" s="153"/>
      <c r="SQA61" s="153"/>
      <c r="SQB61" s="153"/>
      <c r="SQC61" s="153"/>
      <c r="SQD61" s="153"/>
      <c r="SQE61" s="153"/>
      <c r="SQF61" s="153"/>
      <c r="SQG61" s="153"/>
      <c r="SQH61" s="153"/>
      <c r="SQI61" s="153"/>
      <c r="SQJ61" s="153"/>
      <c r="SQK61" s="153"/>
      <c r="SQL61" s="153"/>
      <c r="SQM61" s="153"/>
      <c r="SQN61" s="153"/>
      <c r="SQO61" s="153"/>
      <c r="SQP61" s="153"/>
      <c r="SQQ61" s="153"/>
      <c r="SQR61" s="153"/>
      <c r="SQS61" s="153"/>
      <c r="SQT61" s="153"/>
      <c r="SQU61" s="153"/>
      <c r="SQV61" s="153"/>
      <c r="SQW61" s="153"/>
      <c r="SQX61" s="153"/>
      <c r="SQY61" s="153"/>
      <c r="SQZ61" s="153"/>
      <c r="SRA61" s="153"/>
      <c r="SRB61" s="153"/>
      <c r="SRC61" s="153"/>
      <c r="SRD61" s="153"/>
      <c r="SRE61" s="153"/>
      <c r="SRF61" s="153"/>
      <c r="SRG61" s="153"/>
      <c r="SRH61" s="153"/>
      <c r="SRI61" s="153"/>
      <c r="SRJ61" s="153"/>
      <c r="SRK61" s="153"/>
      <c r="SRL61" s="153"/>
      <c r="SRM61" s="153"/>
      <c r="SRN61" s="153"/>
      <c r="SRO61" s="153"/>
      <c r="SRP61" s="153"/>
      <c r="SRQ61" s="153"/>
      <c r="SRR61" s="153"/>
      <c r="SRS61" s="153"/>
      <c r="SRT61" s="153"/>
      <c r="SRU61" s="153"/>
      <c r="SRV61" s="153"/>
      <c r="SRW61" s="153"/>
      <c r="SRX61" s="153"/>
      <c r="SRY61" s="153"/>
      <c r="SRZ61" s="153"/>
      <c r="SSA61" s="153"/>
      <c r="SSB61" s="153"/>
      <c r="SSC61" s="153"/>
      <c r="SSD61" s="153"/>
      <c r="SSE61" s="153"/>
      <c r="SSF61" s="153"/>
      <c r="SSG61" s="153"/>
      <c r="SSH61" s="153"/>
      <c r="SSI61" s="153"/>
      <c r="SSJ61" s="153"/>
      <c r="SSK61" s="153"/>
      <c r="SSL61" s="153"/>
      <c r="SSM61" s="153"/>
      <c r="SSN61" s="153"/>
      <c r="SSO61" s="153"/>
      <c r="SSP61" s="153"/>
      <c r="SSQ61" s="153"/>
      <c r="SSR61" s="153"/>
      <c r="SSS61" s="153"/>
      <c r="SST61" s="153"/>
      <c r="SSU61" s="153"/>
      <c r="SSV61" s="153"/>
      <c r="SSW61" s="153"/>
      <c r="SSX61" s="153"/>
      <c r="SSY61" s="153"/>
      <c r="SSZ61" s="153"/>
      <c r="STA61" s="153"/>
      <c r="STB61" s="153"/>
      <c r="STC61" s="153"/>
      <c r="STD61" s="153"/>
      <c r="STE61" s="153"/>
      <c r="STF61" s="153"/>
      <c r="STG61" s="153"/>
      <c r="STH61" s="153"/>
      <c r="STI61" s="153"/>
      <c r="STJ61" s="153"/>
      <c r="STK61" s="153"/>
      <c r="STL61" s="153"/>
      <c r="STM61" s="153"/>
      <c r="STN61" s="153"/>
      <c r="STO61" s="153"/>
      <c r="STP61" s="153"/>
      <c r="STQ61" s="153"/>
      <c r="STR61" s="153"/>
      <c r="STS61" s="153"/>
      <c r="STT61" s="153"/>
      <c r="STU61" s="153"/>
      <c r="STV61" s="153"/>
      <c r="STW61" s="153"/>
      <c r="STX61" s="153"/>
      <c r="STY61" s="153"/>
      <c r="STZ61" s="153"/>
      <c r="SUA61" s="153"/>
      <c r="SUB61" s="153"/>
      <c r="SUC61" s="153"/>
      <c r="SUD61" s="153"/>
      <c r="SUE61" s="153"/>
      <c r="SUF61" s="153"/>
      <c r="SUG61" s="153"/>
      <c r="SUH61" s="153"/>
      <c r="SUI61" s="153"/>
      <c r="SUJ61" s="153"/>
      <c r="SUK61" s="153"/>
      <c r="SUL61" s="153"/>
      <c r="SUM61" s="153"/>
      <c r="SUN61" s="153"/>
      <c r="SUO61" s="153"/>
      <c r="SUP61" s="153"/>
      <c r="SUQ61" s="153"/>
      <c r="SUR61" s="153"/>
      <c r="SUS61" s="153"/>
      <c r="SUT61" s="153"/>
      <c r="SUU61" s="153"/>
      <c r="SUV61" s="153"/>
      <c r="SUW61" s="153"/>
      <c r="SUX61" s="153"/>
      <c r="SUY61" s="153"/>
      <c r="SUZ61" s="153"/>
      <c r="SVA61" s="153"/>
      <c r="SVB61" s="153"/>
      <c r="SVC61" s="153"/>
      <c r="SVD61" s="153"/>
      <c r="SVE61" s="153"/>
      <c r="SVF61" s="153"/>
      <c r="SVG61" s="153"/>
      <c r="SVH61" s="153"/>
      <c r="SVI61" s="153"/>
      <c r="SVJ61" s="153"/>
      <c r="SVK61" s="153"/>
      <c r="SVL61" s="153"/>
      <c r="SVM61" s="153"/>
      <c r="SVN61" s="153"/>
      <c r="SVO61" s="153"/>
      <c r="SVP61" s="153"/>
      <c r="SVQ61" s="153"/>
      <c r="SVR61" s="153"/>
      <c r="SVS61" s="153"/>
      <c r="SVT61" s="153"/>
      <c r="SVU61" s="153"/>
      <c r="SVV61" s="153"/>
      <c r="SVW61" s="153"/>
      <c r="SVX61" s="153"/>
      <c r="SVY61" s="153"/>
      <c r="SVZ61" s="153"/>
      <c r="SWA61" s="153"/>
      <c r="SWB61" s="153"/>
      <c r="SWC61" s="153"/>
      <c r="SWD61" s="153"/>
      <c r="SWE61" s="153"/>
      <c r="SWF61" s="153"/>
      <c r="SWG61" s="153"/>
      <c r="SWH61" s="153"/>
      <c r="SWI61" s="153"/>
      <c r="SWJ61" s="153"/>
      <c r="SWK61" s="153"/>
      <c r="SWL61" s="153"/>
      <c r="SWM61" s="153"/>
      <c r="SWN61" s="153"/>
      <c r="SWO61" s="153"/>
      <c r="SWP61" s="153"/>
      <c r="SWQ61" s="153"/>
      <c r="SWR61" s="153"/>
      <c r="SWS61" s="153"/>
      <c r="SWT61" s="153"/>
      <c r="SWU61" s="153"/>
      <c r="SWV61" s="153"/>
      <c r="SWW61" s="153"/>
      <c r="SWX61" s="153"/>
      <c r="SWY61" s="153"/>
      <c r="SWZ61" s="153"/>
      <c r="SXA61" s="153"/>
      <c r="SXB61" s="153"/>
      <c r="SXC61" s="153"/>
      <c r="SXD61" s="153"/>
      <c r="SXE61" s="153"/>
      <c r="SXF61" s="153"/>
      <c r="SXG61" s="153"/>
      <c r="SXH61" s="153"/>
      <c r="SXI61" s="153"/>
      <c r="SXJ61" s="153"/>
      <c r="SXK61" s="153"/>
      <c r="SXL61" s="153"/>
      <c r="SXM61" s="153"/>
      <c r="SXN61" s="153"/>
      <c r="SXO61" s="153"/>
      <c r="SXP61" s="153"/>
      <c r="SXQ61" s="153"/>
      <c r="SXR61" s="153"/>
      <c r="SXS61" s="153"/>
      <c r="SXT61" s="153"/>
      <c r="SXU61" s="153"/>
      <c r="SXV61" s="153"/>
      <c r="SXW61" s="153"/>
      <c r="SXX61" s="153"/>
      <c r="SXY61" s="153"/>
      <c r="SXZ61" s="153"/>
      <c r="SYA61" s="153"/>
      <c r="SYB61" s="153"/>
      <c r="SYC61" s="153"/>
      <c r="SYD61" s="153"/>
      <c r="SYE61" s="153"/>
      <c r="SYF61" s="153"/>
      <c r="SYG61" s="153"/>
      <c r="SYH61" s="153"/>
      <c r="SYI61" s="153"/>
      <c r="SYJ61" s="153"/>
      <c r="SYK61" s="153"/>
      <c r="SYL61" s="153"/>
      <c r="SYM61" s="153"/>
      <c r="SYN61" s="153"/>
      <c r="SYO61" s="153"/>
      <c r="SYP61" s="153"/>
      <c r="SYQ61" s="153"/>
      <c r="SYR61" s="153"/>
      <c r="SYS61" s="153"/>
      <c r="SYT61" s="153"/>
      <c r="SYU61" s="153"/>
      <c r="SYV61" s="153"/>
      <c r="SYW61" s="153"/>
      <c r="SYX61" s="153"/>
      <c r="SYY61" s="153"/>
      <c r="SYZ61" s="153"/>
      <c r="SZA61" s="153"/>
      <c r="SZB61" s="153"/>
      <c r="SZC61" s="153"/>
      <c r="SZD61" s="153"/>
      <c r="SZE61" s="153"/>
      <c r="SZF61" s="153"/>
      <c r="SZG61" s="153"/>
      <c r="SZH61" s="153"/>
      <c r="SZI61" s="153"/>
      <c r="SZJ61" s="153"/>
      <c r="SZK61" s="153"/>
      <c r="SZL61" s="153"/>
      <c r="SZM61" s="153"/>
      <c r="SZN61" s="153"/>
      <c r="SZO61" s="153"/>
      <c r="SZP61" s="153"/>
      <c r="SZQ61" s="153"/>
      <c r="SZR61" s="153"/>
      <c r="SZS61" s="153"/>
      <c r="SZT61" s="153"/>
      <c r="SZU61" s="153"/>
      <c r="SZV61" s="153"/>
      <c r="SZW61" s="153"/>
      <c r="SZX61" s="153"/>
      <c r="SZY61" s="153"/>
      <c r="SZZ61" s="153"/>
      <c r="TAA61" s="153"/>
      <c r="TAB61" s="153"/>
      <c r="TAC61" s="153"/>
      <c r="TAD61" s="153"/>
      <c r="TAE61" s="153"/>
      <c r="TAF61" s="153"/>
      <c r="TAG61" s="153"/>
      <c r="TAH61" s="153"/>
      <c r="TAI61" s="153"/>
      <c r="TAJ61" s="153"/>
      <c r="TAK61" s="153"/>
      <c r="TAL61" s="153"/>
      <c r="TAM61" s="153"/>
      <c r="TAN61" s="153"/>
      <c r="TAO61" s="153"/>
      <c r="TAP61" s="153"/>
      <c r="TAQ61" s="153"/>
      <c r="TAR61" s="153"/>
      <c r="TAS61" s="153"/>
      <c r="TAT61" s="153"/>
      <c r="TAU61" s="153"/>
      <c r="TAV61" s="153"/>
      <c r="TAW61" s="153"/>
      <c r="TAX61" s="153"/>
      <c r="TAY61" s="153"/>
      <c r="TAZ61" s="153"/>
      <c r="TBA61" s="153"/>
      <c r="TBB61" s="153"/>
      <c r="TBC61" s="153"/>
      <c r="TBD61" s="153"/>
      <c r="TBE61" s="153"/>
      <c r="TBF61" s="153"/>
      <c r="TBG61" s="153"/>
      <c r="TBH61" s="153"/>
      <c r="TBI61" s="153"/>
      <c r="TBJ61" s="153"/>
      <c r="TBK61" s="153"/>
      <c r="TBL61" s="153"/>
      <c r="TBM61" s="153"/>
      <c r="TBN61" s="153"/>
      <c r="TBO61" s="153"/>
      <c r="TBP61" s="153"/>
      <c r="TBQ61" s="153"/>
      <c r="TBR61" s="153"/>
      <c r="TBS61" s="153"/>
      <c r="TBT61" s="153"/>
      <c r="TBU61" s="153"/>
      <c r="TBV61" s="153"/>
      <c r="TBW61" s="153"/>
      <c r="TBX61" s="153"/>
      <c r="TBY61" s="153"/>
      <c r="TBZ61" s="153"/>
      <c r="TCA61" s="153"/>
      <c r="TCB61" s="153"/>
      <c r="TCC61" s="153"/>
      <c r="TCD61" s="153"/>
      <c r="TCE61" s="153"/>
      <c r="TCF61" s="153"/>
      <c r="TCG61" s="153"/>
      <c r="TCH61" s="153"/>
      <c r="TCI61" s="153"/>
      <c r="TCJ61" s="153"/>
      <c r="TCK61" s="153"/>
      <c r="TCL61" s="153"/>
      <c r="TCM61" s="153"/>
      <c r="TCN61" s="153"/>
      <c r="TCO61" s="153"/>
      <c r="TCP61" s="153"/>
      <c r="TCQ61" s="153"/>
      <c r="TCR61" s="153"/>
      <c r="TCS61" s="153"/>
      <c r="TCT61" s="153"/>
      <c r="TCU61" s="153"/>
      <c r="TCV61" s="153"/>
      <c r="TCW61" s="153"/>
      <c r="TCX61" s="153"/>
      <c r="TCY61" s="153"/>
      <c r="TCZ61" s="153"/>
      <c r="TDA61" s="153"/>
      <c r="TDB61" s="153"/>
      <c r="TDC61" s="153"/>
      <c r="TDD61" s="153"/>
      <c r="TDE61" s="153"/>
      <c r="TDF61" s="153"/>
      <c r="TDG61" s="153"/>
      <c r="TDH61" s="153"/>
      <c r="TDI61" s="153"/>
      <c r="TDJ61" s="153"/>
      <c r="TDK61" s="153"/>
      <c r="TDL61" s="153"/>
      <c r="TDM61" s="153"/>
      <c r="TDN61" s="153"/>
      <c r="TDO61" s="153"/>
      <c r="TDP61" s="153"/>
      <c r="TDQ61" s="153"/>
      <c r="TDR61" s="153"/>
      <c r="TDS61" s="153"/>
      <c r="TDT61" s="153"/>
      <c r="TDU61" s="153"/>
      <c r="TDV61" s="153"/>
      <c r="TDW61" s="153"/>
      <c r="TDX61" s="153"/>
      <c r="TDY61" s="153"/>
      <c r="TDZ61" s="153"/>
      <c r="TEA61" s="153"/>
      <c r="TEB61" s="153"/>
      <c r="TEC61" s="153"/>
      <c r="TED61" s="153"/>
      <c r="TEE61" s="153"/>
      <c r="TEF61" s="153"/>
      <c r="TEG61" s="153"/>
      <c r="TEH61" s="153"/>
      <c r="TEI61" s="153"/>
      <c r="TEJ61" s="153"/>
      <c r="TEK61" s="153"/>
      <c r="TEL61" s="153"/>
      <c r="TEM61" s="153"/>
      <c r="TEN61" s="153"/>
      <c r="TEO61" s="153"/>
      <c r="TEP61" s="153"/>
      <c r="TEQ61" s="153"/>
      <c r="TER61" s="153"/>
      <c r="TES61" s="153"/>
      <c r="TET61" s="153"/>
      <c r="TEU61" s="153"/>
      <c r="TEV61" s="153"/>
      <c r="TEW61" s="153"/>
      <c r="TEX61" s="153"/>
      <c r="TEY61" s="153"/>
      <c r="TEZ61" s="153"/>
      <c r="TFA61" s="153"/>
      <c r="TFB61" s="153"/>
      <c r="TFC61" s="153"/>
      <c r="TFD61" s="153"/>
      <c r="TFE61" s="153"/>
      <c r="TFF61" s="153"/>
      <c r="TFG61" s="153"/>
      <c r="TFH61" s="153"/>
      <c r="TFI61" s="153"/>
      <c r="TFJ61" s="153"/>
      <c r="TFK61" s="153"/>
      <c r="TFL61" s="153"/>
      <c r="TFM61" s="153"/>
      <c r="TFN61" s="153"/>
      <c r="TFO61" s="153"/>
      <c r="TFP61" s="153"/>
      <c r="TFQ61" s="153"/>
      <c r="TFR61" s="153"/>
      <c r="TFS61" s="153"/>
      <c r="TFT61" s="153"/>
      <c r="TFU61" s="153"/>
      <c r="TFV61" s="153"/>
      <c r="TFW61" s="153"/>
      <c r="TFX61" s="153"/>
      <c r="TFY61" s="153"/>
      <c r="TFZ61" s="153"/>
      <c r="TGA61" s="153"/>
      <c r="TGB61" s="153"/>
      <c r="TGC61" s="153"/>
      <c r="TGD61" s="153"/>
      <c r="TGE61" s="153"/>
      <c r="TGF61" s="153"/>
      <c r="TGG61" s="153"/>
      <c r="TGH61" s="153"/>
      <c r="TGI61" s="153"/>
      <c r="TGJ61" s="153"/>
      <c r="TGK61" s="153"/>
      <c r="TGL61" s="153"/>
      <c r="TGM61" s="153"/>
      <c r="TGN61" s="153"/>
      <c r="TGO61" s="153"/>
      <c r="TGP61" s="153"/>
      <c r="TGQ61" s="153"/>
      <c r="TGR61" s="153"/>
      <c r="TGS61" s="153"/>
      <c r="TGT61" s="153"/>
      <c r="TGU61" s="153"/>
      <c r="TGV61" s="153"/>
      <c r="TGW61" s="153"/>
      <c r="TGX61" s="153"/>
      <c r="TGY61" s="153"/>
      <c r="TGZ61" s="153"/>
      <c r="THA61" s="153"/>
      <c r="THB61" s="153"/>
      <c r="THC61" s="153"/>
      <c r="THD61" s="153"/>
      <c r="THE61" s="153"/>
      <c r="THF61" s="153"/>
      <c r="THG61" s="153"/>
      <c r="THH61" s="153"/>
      <c r="THI61" s="153"/>
      <c r="THJ61" s="153"/>
      <c r="THK61" s="153"/>
      <c r="THL61" s="153"/>
      <c r="THM61" s="153"/>
      <c r="THN61" s="153"/>
      <c r="THO61" s="153"/>
      <c r="THP61" s="153"/>
      <c r="THQ61" s="153"/>
      <c r="THR61" s="153"/>
      <c r="THS61" s="153"/>
      <c r="THT61" s="153"/>
      <c r="THU61" s="153"/>
      <c r="THV61" s="153"/>
      <c r="THW61" s="153"/>
      <c r="THX61" s="153"/>
      <c r="THY61" s="153"/>
      <c r="THZ61" s="153"/>
      <c r="TIA61" s="153"/>
      <c r="TIB61" s="153"/>
      <c r="TIC61" s="153"/>
      <c r="TID61" s="153"/>
      <c r="TIE61" s="153"/>
      <c r="TIF61" s="153"/>
      <c r="TIG61" s="153"/>
      <c r="TIH61" s="153"/>
      <c r="TII61" s="153"/>
      <c r="TIJ61" s="153"/>
      <c r="TIK61" s="153"/>
      <c r="TIL61" s="153"/>
      <c r="TIM61" s="153"/>
      <c r="TIN61" s="153"/>
      <c r="TIO61" s="153"/>
      <c r="TIP61" s="153"/>
      <c r="TIQ61" s="153"/>
      <c r="TIR61" s="153"/>
      <c r="TIS61" s="153"/>
      <c r="TIT61" s="153"/>
      <c r="TIU61" s="153"/>
      <c r="TIV61" s="153"/>
      <c r="TIW61" s="153"/>
      <c r="TIX61" s="153"/>
      <c r="TIY61" s="153"/>
      <c r="TIZ61" s="153"/>
      <c r="TJA61" s="153"/>
      <c r="TJB61" s="153"/>
      <c r="TJC61" s="153"/>
      <c r="TJD61" s="153"/>
      <c r="TJE61" s="153"/>
      <c r="TJF61" s="153"/>
      <c r="TJG61" s="153"/>
      <c r="TJH61" s="153"/>
      <c r="TJI61" s="153"/>
      <c r="TJJ61" s="153"/>
      <c r="TJK61" s="153"/>
      <c r="TJL61" s="153"/>
      <c r="TJM61" s="153"/>
      <c r="TJN61" s="153"/>
      <c r="TJO61" s="153"/>
      <c r="TJP61" s="153"/>
      <c r="TJQ61" s="153"/>
      <c r="TJR61" s="153"/>
      <c r="TJS61" s="153"/>
      <c r="TJT61" s="153"/>
      <c r="TJU61" s="153"/>
      <c r="TJV61" s="153"/>
      <c r="TJW61" s="153"/>
      <c r="TJX61" s="153"/>
      <c r="TJY61" s="153"/>
      <c r="TJZ61" s="153"/>
      <c r="TKA61" s="153"/>
      <c r="TKB61" s="153"/>
      <c r="TKC61" s="153"/>
      <c r="TKD61" s="153"/>
      <c r="TKE61" s="153"/>
      <c r="TKF61" s="153"/>
      <c r="TKG61" s="153"/>
      <c r="TKH61" s="153"/>
      <c r="TKI61" s="153"/>
      <c r="TKJ61" s="153"/>
      <c r="TKK61" s="153"/>
      <c r="TKL61" s="153"/>
      <c r="TKM61" s="153"/>
      <c r="TKN61" s="153"/>
      <c r="TKO61" s="153"/>
      <c r="TKP61" s="153"/>
      <c r="TKQ61" s="153"/>
      <c r="TKR61" s="153"/>
      <c r="TKS61" s="153"/>
      <c r="TKT61" s="153"/>
      <c r="TKU61" s="153"/>
      <c r="TKV61" s="153"/>
      <c r="TKW61" s="153"/>
      <c r="TKX61" s="153"/>
      <c r="TKY61" s="153"/>
      <c r="TKZ61" s="153"/>
      <c r="TLA61" s="153"/>
      <c r="TLB61" s="153"/>
      <c r="TLC61" s="153"/>
      <c r="TLD61" s="153"/>
      <c r="TLE61" s="153"/>
      <c r="TLF61" s="153"/>
      <c r="TLG61" s="153"/>
      <c r="TLH61" s="153"/>
      <c r="TLI61" s="153"/>
      <c r="TLJ61" s="153"/>
      <c r="TLK61" s="153"/>
      <c r="TLL61" s="153"/>
      <c r="TLM61" s="153"/>
      <c r="TLN61" s="153"/>
      <c r="TLO61" s="153"/>
      <c r="TLP61" s="153"/>
      <c r="TLQ61" s="153"/>
      <c r="TLR61" s="153"/>
      <c r="TLS61" s="153"/>
      <c r="TLT61" s="153"/>
      <c r="TLU61" s="153"/>
      <c r="TLV61" s="153"/>
      <c r="TLW61" s="153"/>
      <c r="TLX61" s="153"/>
      <c r="TLY61" s="153"/>
      <c r="TLZ61" s="153"/>
      <c r="TMA61" s="153"/>
      <c r="TMB61" s="153"/>
      <c r="TMC61" s="153"/>
      <c r="TMD61" s="153"/>
      <c r="TME61" s="153"/>
      <c r="TMF61" s="153"/>
      <c r="TMG61" s="153"/>
      <c r="TMH61" s="153"/>
      <c r="TMI61" s="153"/>
      <c r="TMJ61" s="153"/>
      <c r="TMK61" s="153"/>
      <c r="TML61" s="153"/>
      <c r="TMM61" s="153"/>
      <c r="TMN61" s="153"/>
      <c r="TMO61" s="153"/>
      <c r="TMP61" s="153"/>
      <c r="TMQ61" s="153"/>
      <c r="TMR61" s="153"/>
      <c r="TMS61" s="153"/>
      <c r="TMT61" s="153"/>
      <c r="TMU61" s="153"/>
      <c r="TMV61" s="153"/>
      <c r="TMW61" s="153"/>
      <c r="TMX61" s="153"/>
      <c r="TMY61" s="153"/>
      <c r="TMZ61" s="153"/>
      <c r="TNA61" s="153"/>
      <c r="TNB61" s="153"/>
      <c r="TNC61" s="153"/>
      <c r="TND61" s="153"/>
      <c r="TNE61" s="153"/>
      <c r="TNF61" s="153"/>
      <c r="TNG61" s="153"/>
      <c r="TNH61" s="153"/>
      <c r="TNI61" s="153"/>
      <c r="TNJ61" s="153"/>
      <c r="TNK61" s="153"/>
      <c r="TNL61" s="153"/>
      <c r="TNM61" s="153"/>
      <c r="TNN61" s="153"/>
      <c r="TNO61" s="153"/>
      <c r="TNP61" s="153"/>
      <c r="TNQ61" s="153"/>
      <c r="TNR61" s="153"/>
      <c r="TNS61" s="153"/>
      <c r="TNT61" s="153"/>
      <c r="TNU61" s="153"/>
      <c r="TNV61" s="153"/>
      <c r="TNW61" s="153"/>
      <c r="TNX61" s="153"/>
      <c r="TNY61" s="153"/>
      <c r="TNZ61" s="153"/>
      <c r="TOA61" s="153"/>
      <c r="TOB61" s="153"/>
      <c r="TOC61" s="153"/>
      <c r="TOD61" s="153"/>
      <c r="TOE61" s="153"/>
      <c r="TOF61" s="153"/>
      <c r="TOG61" s="153"/>
      <c r="TOH61" s="153"/>
      <c r="TOI61" s="153"/>
      <c r="TOJ61" s="153"/>
      <c r="TOK61" s="153"/>
      <c r="TOL61" s="153"/>
      <c r="TOM61" s="153"/>
      <c r="TON61" s="153"/>
      <c r="TOO61" s="153"/>
      <c r="TOP61" s="153"/>
      <c r="TOQ61" s="153"/>
      <c r="TOR61" s="153"/>
      <c r="TOS61" s="153"/>
      <c r="TOT61" s="153"/>
      <c r="TOU61" s="153"/>
      <c r="TOV61" s="153"/>
      <c r="TOW61" s="153"/>
      <c r="TOX61" s="153"/>
      <c r="TOY61" s="153"/>
      <c r="TOZ61" s="153"/>
      <c r="TPA61" s="153"/>
      <c r="TPB61" s="153"/>
      <c r="TPC61" s="153"/>
      <c r="TPD61" s="153"/>
      <c r="TPE61" s="153"/>
      <c r="TPF61" s="153"/>
      <c r="TPG61" s="153"/>
      <c r="TPH61" s="153"/>
      <c r="TPI61" s="153"/>
      <c r="TPJ61" s="153"/>
      <c r="TPK61" s="153"/>
      <c r="TPL61" s="153"/>
      <c r="TPM61" s="153"/>
      <c r="TPN61" s="153"/>
      <c r="TPO61" s="153"/>
      <c r="TPP61" s="153"/>
      <c r="TPQ61" s="153"/>
      <c r="TPR61" s="153"/>
      <c r="TPS61" s="153"/>
      <c r="TPT61" s="153"/>
      <c r="TPU61" s="153"/>
      <c r="TPV61" s="153"/>
      <c r="TPW61" s="153"/>
      <c r="TPX61" s="153"/>
      <c r="TPY61" s="153"/>
      <c r="TPZ61" s="153"/>
      <c r="TQA61" s="153"/>
      <c r="TQB61" s="153"/>
      <c r="TQC61" s="153"/>
      <c r="TQD61" s="153"/>
      <c r="TQE61" s="153"/>
      <c r="TQF61" s="153"/>
      <c r="TQG61" s="153"/>
      <c r="TQH61" s="153"/>
      <c r="TQI61" s="153"/>
      <c r="TQJ61" s="153"/>
      <c r="TQK61" s="153"/>
      <c r="TQL61" s="153"/>
      <c r="TQM61" s="153"/>
      <c r="TQN61" s="153"/>
      <c r="TQO61" s="153"/>
      <c r="TQP61" s="153"/>
      <c r="TQQ61" s="153"/>
      <c r="TQR61" s="153"/>
      <c r="TQS61" s="153"/>
      <c r="TQT61" s="153"/>
      <c r="TQU61" s="153"/>
      <c r="TQV61" s="153"/>
      <c r="TQW61" s="153"/>
      <c r="TQX61" s="153"/>
      <c r="TQY61" s="153"/>
      <c r="TQZ61" s="153"/>
      <c r="TRA61" s="153"/>
      <c r="TRB61" s="153"/>
      <c r="TRC61" s="153"/>
      <c r="TRD61" s="153"/>
      <c r="TRE61" s="153"/>
      <c r="TRF61" s="153"/>
      <c r="TRG61" s="153"/>
      <c r="TRH61" s="153"/>
      <c r="TRI61" s="153"/>
      <c r="TRJ61" s="153"/>
      <c r="TRK61" s="153"/>
      <c r="TRL61" s="153"/>
      <c r="TRM61" s="153"/>
      <c r="TRN61" s="153"/>
      <c r="TRO61" s="153"/>
      <c r="TRP61" s="153"/>
      <c r="TRQ61" s="153"/>
      <c r="TRR61" s="153"/>
      <c r="TRS61" s="153"/>
      <c r="TRT61" s="153"/>
      <c r="TRU61" s="153"/>
      <c r="TRV61" s="153"/>
      <c r="TRW61" s="153"/>
      <c r="TRX61" s="153"/>
      <c r="TRY61" s="153"/>
      <c r="TRZ61" s="153"/>
      <c r="TSA61" s="153"/>
      <c r="TSB61" s="153"/>
      <c r="TSC61" s="153"/>
      <c r="TSD61" s="153"/>
      <c r="TSE61" s="153"/>
      <c r="TSF61" s="153"/>
      <c r="TSG61" s="153"/>
      <c r="TSH61" s="153"/>
      <c r="TSI61" s="153"/>
      <c r="TSJ61" s="153"/>
      <c r="TSK61" s="153"/>
      <c r="TSL61" s="153"/>
      <c r="TSM61" s="153"/>
      <c r="TSN61" s="153"/>
      <c r="TSO61" s="153"/>
      <c r="TSP61" s="153"/>
      <c r="TSQ61" s="153"/>
      <c r="TSR61" s="153"/>
      <c r="TSS61" s="153"/>
      <c r="TST61" s="153"/>
      <c r="TSU61" s="153"/>
      <c r="TSV61" s="153"/>
      <c r="TSW61" s="153"/>
      <c r="TSX61" s="153"/>
      <c r="TSY61" s="153"/>
      <c r="TSZ61" s="153"/>
      <c r="TTA61" s="153"/>
      <c r="TTB61" s="153"/>
      <c r="TTC61" s="153"/>
      <c r="TTD61" s="153"/>
      <c r="TTE61" s="153"/>
      <c r="TTF61" s="153"/>
      <c r="TTG61" s="153"/>
      <c r="TTH61" s="153"/>
      <c r="TTI61" s="153"/>
      <c r="TTJ61" s="153"/>
      <c r="TTK61" s="153"/>
      <c r="TTL61" s="153"/>
      <c r="TTM61" s="153"/>
      <c r="TTN61" s="153"/>
      <c r="TTO61" s="153"/>
      <c r="TTP61" s="153"/>
      <c r="TTQ61" s="153"/>
      <c r="TTR61" s="153"/>
      <c r="TTS61" s="153"/>
      <c r="TTT61" s="153"/>
      <c r="TTU61" s="153"/>
      <c r="TTV61" s="153"/>
      <c r="TTW61" s="153"/>
      <c r="TTX61" s="153"/>
      <c r="TTY61" s="153"/>
      <c r="TTZ61" s="153"/>
      <c r="TUA61" s="153"/>
      <c r="TUB61" s="153"/>
      <c r="TUC61" s="153"/>
      <c r="TUD61" s="153"/>
      <c r="TUE61" s="153"/>
      <c r="TUF61" s="153"/>
      <c r="TUG61" s="153"/>
      <c r="TUH61" s="153"/>
      <c r="TUI61" s="153"/>
      <c r="TUJ61" s="153"/>
      <c r="TUK61" s="153"/>
      <c r="TUL61" s="153"/>
      <c r="TUM61" s="153"/>
      <c r="TUN61" s="153"/>
      <c r="TUO61" s="153"/>
      <c r="TUP61" s="153"/>
      <c r="TUQ61" s="153"/>
      <c r="TUR61" s="153"/>
      <c r="TUS61" s="153"/>
      <c r="TUT61" s="153"/>
      <c r="TUU61" s="153"/>
      <c r="TUV61" s="153"/>
      <c r="TUW61" s="153"/>
      <c r="TUX61" s="153"/>
      <c r="TUY61" s="153"/>
      <c r="TUZ61" s="153"/>
      <c r="TVA61" s="153"/>
      <c r="TVB61" s="153"/>
      <c r="TVC61" s="153"/>
      <c r="TVD61" s="153"/>
      <c r="TVE61" s="153"/>
      <c r="TVF61" s="153"/>
      <c r="TVG61" s="153"/>
      <c r="TVH61" s="153"/>
      <c r="TVI61" s="153"/>
      <c r="TVJ61" s="153"/>
      <c r="TVK61" s="153"/>
      <c r="TVL61" s="153"/>
      <c r="TVM61" s="153"/>
      <c r="TVN61" s="153"/>
      <c r="TVO61" s="153"/>
      <c r="TVP61" s="153"/>
      <c r="TVQ61" s="153"/>
      <c r="TVR61" s="153"/>
      <c r="TVS61" s="153"/>
      <c r="TVT61" s="153"/>
      <c r="TVU61" s="153"/>
      <c r="TVV61" s="153"/>
      <c r="TVW61" s="153"/>
      <c r="TVX61" s="153"/>
      <c r="TVY61" s="153"/>
      <c r="TVZ61" s="153"/>
      <c r="TWA61" s="153"/>
      <c r="TWB61" s="153"/>
      <c r="TWC61" s="153"/>
      <c r="TWD61" s="153"/>
      <c r="TWE61" s="153"/>
      <c r="TWF61" s="153"/>
      <c r="TWG61" s="153"/>
      <c r="TWH61" s="153"/>
      <c r="TWI61" s="153"/>
      <c r="TWJ61" s="153"/>
      <c r="TWK61" s="153"/>
      <c r="TWL61" s="153"/>
      <c r="TWM61" s="153"/>
      <c r="TWN61" s="153"/>
      <c r="TWO61" s="153"/>
      <c r="TWP61" s="153"/>
      <c r="TWQ61" s="153"/>
      <c r="TWR61" s="153"/>
      <c r="TWS61" s="153"/>
      <c r="TWT61" s="153"/>
      <c r="TWU61" s="153"/>
      <c r="TWV61" s="153"/>
      <c r="TWW61" s="153"/>
      <c r="TWX61" s="153"/>
      <c r="TWY61" s="153"/>
      <c r="TWZ61" s="153"/>
      <c r="TXA61" s="153"/>
      <c r="TXB61" s="153"/>
      <c r="TXC61" s="153"/>
      <c r="TXD61" s="153"/>
      <c r="TXE61" s="153"/>
      <c r="TXF61" s="153"/>
      <c r="TXG61" s="153"/>
      <c r="TXH61" s="153"/>
      <c r="TXI61" s="153"/>
      <c r="TXJ61" s="153"/>
      <c r="TXK61" s="153"/>
      <c r="TXL61" s="153"/>
      <c r="TXM61" s="153"/>
      <c r="TXN61" s="153"/>
      <c r="TXO61" s="153"/>
      <c r="TXP61" s="153"/>
      <c r="TXQ61" s="153"/>
      <c r="TXR61" s="153"/>
      <c r="TXS61" s="153"/>
      <c r="TXT61" s="153"/>
      <c r="TXU61" s="153"/>
      <c r="TXV61" s="153"/>
      <c r="TXW61" s="153"/>
      <c r="TXX61" s="153"/>
      <c r="TXY61" s="153"/>
      <c r="TXZ61" s="153"/>
      <c r="TYA61" s="153"/>
      <c r="TYB61" s="153"/>
      <c r="TYC61" s="153"/>
      <c r="TYD61" s="153"/>
      <c r="TYE61" s="153"/>
      <c r="TYF61" s="153"/>
      <c r="TYG61" s="153"/>
      <c r="TYH61" s="153"/>
      <c r="TYI61" s="153"/>
      <c r="TYJ61" s="153"/>
      <c r="TYK61" s="153"/>
      <c r="TYL61" s="153"/>
      <c r="TYM61" s="153"/>
      <c r="TYN61" s="153"/>
      <c r="TYO61" s="153"/>
      <c r="TYP61" s="153"/>
      <c r="TYQ61" s="153"/>
      <c r="TYR61" s="153"/>
      <c r="TYS61" s="153"/>
      <c r="TYT61" s="153"/>
      <c r="TYU61" s="153"/>
      <c r="TYV61" s="153"/>
      <c r="TYW61" s="153"/>
      <c r="TYX61" s="153"/>
      <c r="TYY61" s="153"/>
      <c r="TYZ61" s="153"/>
      <c r="TZA61" s="153"/>
      <c r="TZB61" s="153"/>
      <c r="TZC61" s="153"/>
      <c r="TZD61" s="153"/>
      <c r="TZE61" s="153"/>
      <c r="TZF61" s="153"/>
      <c r="TZG61" s="153"/>
      <c r="TZH61" s="153"/>
      <c r="TZI61" s="153"/>
      <c r="TZJ61" s="153"/>
      <c r="TZK61" s="153"/>
      <c r="TZL61" s="153"/>
      <c r="TZM61" s="153"/>
      <c r="TZN61" s="153"/>
      <c r="TZO61" s="153"/>
      <c r="TZP61" s="153"/>
      <c r="TZQ61" s="153"/>
      <c r="TZR61" s="153"/>
      <c r="TZS61" s="153"/>
      <c r="TZT61" s="153"/>
      <c r="TZU61" s="153"/>
      <c r="TZV61" s="153"/>
      <c r="TZW61" s="153"/>
      <c r="TZX61" s="153"/>
      <c r="TZY61" s="153"/>
      <c r="TZZ61" s="153"/>
      <c r="UAA61" s="153"/>
      <c r="UAB61" s="153"/>
      <c r="UAC61" s="153"/>
      <c r="UAD61" s="153"/>
      <c r="UAE61" s="153"/>
      <c r="UAF61" s="153"/>
      <c r="UAG61" s="153"/>
      <c r="UAH61" s="153"/>
      <c r="UAI61" s="153"/>
      <c r="UAJ61" s="153"/>
      <c r="UAK61" s="153"/>
      <c r="UAL61" s="153"/>
      <c r="UAM61" s="153"/>
      <c r="UAN61" s="153"/>
      <c r="UAO61" s="153"/>
      <c r="UAP61" s="153"/>
      <c r="UAQ61" s="153"/>
      <c r="UAR61" s="153"/>
      <c r="UAS61" s="153"/>
      <c r="UAT61" s="153"/>
      <c r="UAU61" s="153"/>
      <c r="UAV61" s="153"/>
      <c r="UAW61" s="153"/>
      <c r="UAX61" s="153"/>
      <c r="UAY61" s="153"/>
      <c r="UAZ61" s="153"/>
      <c r="UBA61" s="153"/>
      <c r="UBB61" s="153"/>
      <c r="UBC61" s="153"/>
      <c r="UBD61" s="153"/>
      <c r="UBE61" s="153"/>
      <c r="UBF61" s="153"/>
      <c r="UBG61" s="153"/>
      <c r="UBH61" s="153"/>
      <c r="UBI61" s="153"/>
      <c r="UBJ61" s="153"/>
      <c r="UBK61" s="153"/>
      <c r="UBL61" s="153"/>
      <c r="UBM61" s="153"/>
      <c r="UBN61" s="153"/>
      <c r="UBO61" s="153"/>
      <c r="UBP61" s="153"/>
      <c r="UBQ61" s="153"/>
      <c r="UBR61" s="153"/>
      <c r="UBS61" s="153"/>
      <c r="UBT61" s="153"/>
      <c r="UBU61" s="153"/>
      <c r="UBV61" s="153"/>
      <c r="UBW61" s="153"/>
      <c r="UBX61" s="153"/>
      <c r="UBY61" s="153"/>
      <c r="UBZ61" s="153"/>
      <c r="UCA61" s="153"/>
      <c r="UCB61" s="153"/>
      <c r="UCC61" s="153"/>
      <c r="UCD61" s="153"/>
      <c r="UCE61" s="153"/>
      <c r="UCF61" s="153"/>
      <c r="UCG61" s="153"/>
      <c r="UCH61" s="153"/>
      <c r="UCI61" s="153"/>
      <c r="UCJ61" s="153"/>
      <c r="UCK61" s="153"/>
      <c r="UCL61" s="153"/>
      <c r="UCM61" s="153"/>
      <c r="UCN61" s="153"/>
      <c r="UCO61" s="153"/>
      <c r="UCP61" s="153"/>
      <c r="UCQ61" s="153"/>
      <c r="UCR61" s="153"/>
      <c r="UCS61" s="153"/>
      <c r="UCT61" s="153"/>
      <c r="UCU61" s="153"/>
      <c r="UCV61" s="153"/>
      <c r="UCW61" s="153"/>
      <c r="UCX61" s="153"/>
      <c r="UCY61" s="153"/>
      <c r="UCZ61" s="153"/>
      <c r="UDA61" s="153"/>
      <c r="UDB61" s="153"/>
      <c r="UDC61" s="153"/>
      <c r="UDD61" s="153"/>
      <c r="UDE61" s="153"/>
      <c r="UDF61" s="153"/>
      <c r="UDG61" s="153"/>
      <c r="UDH61" s="153"/>
      <c r="UDI61" s="153"/>
      <c r="UDJ61" s="153"/>
      <c r="UDK61" s="153"/>
      <c r="UDL61" s="153"/>
      <c r="UDM61" s="153"/>
      <c r="UDN61" s="153"/>
      <c r="UDO61" s="153"/>
      <c r="UDP61" s="153"/>
      <c r="UDQ61" s="153"/>
      <c r="UDR61" s="153"/>
      <c r="UDS61" s="153"/>
      <c r="UDT61" s="153"/>
      <c r="UDU61" s="153"/>
      <c r="UDV61" s="153"/>
      <c r="UDW61" s="153"/>
      <c r="UDX61" s="153"/>
      <c r="UDY61" s="153"/>
      <c r="UDZ61" s="153"/>
      <c r="UEA61" s="153"/>
      <c r="UEB61" s="153"/>
      <c r="UEC61" s="153"/>
      <c r="UED61" s="153"/>
      <c r="UEE61" s="153"/>
      <c r="UEF61" s="153"/>
      <c r="UEG61" s="153"/>
      <c r="UEH61" s="153"/>
      <c r="UEI61" s="153"/>
      <c r="UEJ61" s="153"/>
      <c r="UEK61" s="153"/>
      <c r="UEL61" s="153"/>
      <c r="UEM61" s="153"/>
      <c r="UEN61" s="153"/>
      <c r="UEO61" s="153"/>
      <c r="UEP61" s="153"/>
      <c r="UEQ61" s="153"/>
      <c r="UER61" s="153"/>
      <c r="UES61" s="153"/>
      <c r="UET61" s="153"/>
      <c r="UEU61" s="153"/>
      <c r="UEV61" s="153"/>
      <c r="UEW61" s="153"/>
      <c r="UEX61" s="153"/>
      <c r="UEY61" s="153"/>
      <c r="UEZ61" s="153"/>
      <c r="UFA61" s="153"/>
      <c r="UFB61" s="153"/>
      <c r="UFC61" s="153"/>
      <c r="UFD61" s="153"/>
      <c r="UFE61" s="153"/>
      <c r="UFF61" s="153"/>
      <c r="UFG61" s="153"/>
      <c r="UFH61" s="153"/>
      <c r="UFI61" s="153"/>
      <c r="UFJ61" s="153"/>
      <c r="UFK61" s="153"/>
      <c r="UFL61" s="153"/>
      <c r="UFM61" s="153"/>
      <c r="UFN61" s="153"/>
      <c r="UFO61" s="153"/>
      <c r="UFP61" s="153"/>
      <c r="UFQ61" s="153"/>
      <c r="UFR61" s="153"/>
      <c r="UFS61" s="153"/>
      <c r="UFT61" s="153"/>
      <c r="UFU61" s="153"/>
      <c r="UFV61" s="153"/>
      <c r="UFW61" s="153"/>
      <c r="UFX61" s="153"/>
      <c r="UFY61" s="153"/>
      <c r="UFZ61" s="153"/>
      <c r="UGA61" s="153"/>
      <c r="UGB61" s="153"/>
      <c r="UGC61" s="153"/>
      <c r="UGD61" s="153"/>
      <c r="UGE61" s="153"/>
      <c r="UGF61" s="153"/>
      <c r="UGG61" s="153"/>
      <c r="UGH61" s="153"/>
      <c r="UGI61" s="153"/>
      <c r="UGJ61" s="153"/>
      <c r="UGK61" s="153"/>
      <c r="UGL61" s="153"/>
      <c r="UGM61" s="153"/>
      <c r="UGN61" s="153"/>
      <c r="UGO61" s="153"/>
      <c r="UGP61" s="153"/>
      <c r="UGQ61" s="153"/>
      <c r="UGR61" s="153"/>
      <c r="UGS61" s="153"/>
      <c r="UGT61" s="153"/>
      <c r="UGU61" s="153"/>
      <c r="UGV61" s="153"/>
      <c r="UGW61" s="153"/>
      <c r="UGX61" s="153"/>
      <c r="UGY61" s="153"/>
      <c r="UGZ61" s="153"/>
      <c r="UHA61" s="153"/>
      <c r="UHB61" s="153"/>
      <c r="UHC61" s="153"/>
      <c r="UHD61" s="153"/>
      <c r="UHE61" s="153"/>
      <c r="UHF61" s="153"/>
      <c r="UHG61" s="153"/>
      <c r="UHH61" s="153"/>
      <c r="UHI61" s="153"/>
      <c r="UHJ61" s="153"/>
      <c r="UHK61" s="153"/>
      <c r="UHL61" s="153"/>
      <c r="UHM61" s="153"/>
      <c r="UHN61" s="153"/>
      <c r="UHO61" s="153"/>
      <c r="UHP61" s="153"/>
      <c r="UHQ61" s="153"/>
      <c r="UHR61" s="153"/>
      <c r="UHS61" s="153"/>
      <c r="UHT61" s="153"/>
      <c r="UHU61" s="153"/>
      <c r="UHV61" s="153"/>
      <c r="UHW61" s="153"/>
      <c r="UHX61" s="153"/>
      <c r="UHY61" s="153"/>
      <c r="UHZ61" s="153"/>
      <c r="UIA61" s="153"/>
      <c r="UIB61" s="153"/>
      <c r="UIC61" s="153"/>
      <c r="UID61" s="153"/>
      <c r="UIE61" s="153"/>
      <c r="UIF61" s="153"/>
      <c r="UIG61" s="153"/>
      <c r="UIH61" s="153"/>
      <c r="UII61" s="153"/>
      <c r="UIJ61" s="153"/>
      <c r="UIK61" s="153"/>
      <c r="UIL61" s="153"/>
      <c r="UIM61" s="153"/>
      <c r="UIN61" s="153"/>
      <c r="UIO61" s="153"/>
      <c r="UIP61" s="153"/>
      <c r="UIQ61" s="153"/>
      <c r="UIR61" s="153"/>
      <c r="UIS61" s="153"/>
      <c r="UIT61" s="153"/>
      <c r="UIU61" s="153"/>
      <c r="UIV61" s="153"/>
      <c r="UIW61" s="153"/>
      <c r="UIX61" s="153"/>
      <c r="UIY61" s="153"/>
      <c r="UIZ61" s="153"/>
      <c r="UJA61" s="153"/>
      <c r="UJB61" s="153"/>
      <c r="UJC61" s="153"/>
      <c r="UJD61" s="153"/>
      <c r="UJE61" s="153"/>
      <c r="UJF61" s="153"/>
      <c r="UJG61" s="153"/>
      <c r="UJH61" s="153"/>
      <c r="UJI61" s="153"/>
      <c r="UJJ61" s="153"/>
      <c r="UJK61" s="153"/>
      <c r="UJL61" s="153"/>
      <c r="UJM61" s="153"/>
      <c r="UJN61" s="153"/>
      <c r="UJO61" s="153"/>
      <c r="UJP61" s="153"/>
      <c r="UJQ61" s="153"/>
      <c r="UJR61" s="153"/>
      <c r="UJS61" s="153"/>
      <c r="UJT61" s="153"/>
      <c r="UJU61" s="153"/>
      <c r="UJV61" s="153"/>
      <c r="UJW61" s="153"/>
      <c r="UJX61" s="153"/>
      <c r="UJY61" s="153"/>
      <c r="UJZ61" s="153"/>
      <c r="UKA61" s="153"/>
      <c r="UKB61" s="153"/>
      <c r="UKC61" s="153"/>
      <c r="UKD61" s="153"/>
      <c r="UKE61" s="153"/>
      <c r="UKF61" s="153"/>
      <c r="UKG61" s="153"/>
      <c r="UKH61" s="153"/>
      <c r="UKI61" s="153"/>
      <c r="UKJ61" s="153"/>
      <c r="UKK61" s="153"/>
      <c r="UKL61" s="153"/>
      <c r="UKM61" s="153"/>
      <c r="UKN61" s="153"/>
      <c r="UKO61" s="153"/>
      <c r="UKP61" s="153"/>
      <c r="UKQ61" s="153"/>
      <c r="UKR61" s="153"/>
      <c r="UKS61" s="153"/>
      <c r="UKT61" s="153"/>
      <c r="UKU61" s="153"/>
      <c r="UKV61" s="153"/>
      <c r="UKW61" s="153"/>
      <c r="UKX61" s="153"/>
      <c r="UKY61" s="153"/>
      <c r="UKZ61" s="153"/>
      <c r="ULA61" s="153"/>
      <c r="ULB61" s="153"/>
      <c r="ULC61" s="153"/>
      <c r="ULD61" s="153"/>
      <c r="ULE61" s="153"/>
      <c r="ULF61" s="153"/>
      <c r="ULG61" s="153"/>
      <c r="ULH61" s="153"/>
      <c r="ULI61" s="153"/>
      <c r="ULJ61" s="153"/>
      <c r="ULK61" s="153"/>
      <c r="ULL61" s="153"/>
      <c r="ULM61" s="153"/>
      <c r="ULN61" s="153"/>
      <c r="ULO61" s="153"/>
      <c r="ULP61" s="153"/>
      <c r="ULQ61" s="153"/>
      <c r="ULR61" s="153"/>
      <c r="ULS61" s="153"/>
      <c r="ULT61" s="153"/>
      <c r="ULU61" s="153"/>
      <c r="ULV61" s="153"/>
      <c r="ULW61" s="153"/>
      <c r="ULX61" s="153"/>
      <c r="ULY61" s="153"/>
      <c r="ULZ61" s="153"/>
      <c r="UMA61" s="153"/>
      <c r="UMB61" s="153"/>
      <c r="UMC61" s="153"/>
      <c r="UMD61" s="153"/>
      <c r="UME61" s="153"/>
      <c r="UMF61" s="153"/>
      <c r="UMG61" s="153"/>
      <c r="UMH61" s="153"/>
      <c r="UMI61" s="153"/>
      <c r="UMJ61" s="153"/>
      <c r="UMK61" s="153"/>
      <c r="UML61" s="153"/>
      <c r="UMM61" s="153"/>
      <c r="UMN61" s="153"/>
      <c r="UMO61" s="153"/>
      <c r="UMP61" s="153"/>
      <c r="UMQ61" s="153"/>
      <c r="UMR61" s="153"/>
      <c r="UMS61" s="153"/>
      <c r="UMT61" s="153"/>
      <c r="UMU61" s="153"/>
      <c r="UMV61" s="153"/>
      <c r="UMW61" s="153"/>
      <c r="UMX61" s="153"/>
      <c r="UMY61" s="153"/>
      <c r="UMZ61" s="153"/>
      <c r="UNA61" s="153"/>
      <c r="UNB61" s="153"/>
      <c r="UNC61" s="153"/>
      <c r="UND61" s="153"/>
      <c r="UNE61" s="153"/>
      <c r="UNF61" s="153"/>
      <c r="UNG61" s="153"/>
      <c r="UNH61" s="153"/>
      <c r="UNI61" s="153"/>
      <c r="UNJ61" s="153"/>
      <c r="UNK61" s="153"/>
      <c r="UNL61" s="153"/>
      <c r="UNM61" s="153"/>
      <c r="UNN61" s="153"/>
      <c r="UNO61" s="153"/>
      <c r="UNP61" s="153"/>
      <c r="UNQ61" s="153"/>
      <c r="UNR61" s="153"/>
      <c r="UNS61" s="153"/>
      <c r="UNT61" s="153"/>
      <c r="UNU61" s="153"/>
      <c r="UNV61" s="153"/>
      <c r="UNW61" s="153"/>
      <c r="UNX61" s="153"/>
      <c r="UNY61" s="153"/>
      <c r="UNZ61" s="153"/>
      <c r="UOA61" s="153"/>
      <c r="UOB61" s="153"/>
      <c r="UOC61" s="153"/>
      <c r="UOD61" s="153"/>
      <c r="UOE61" s="153"/>
      <c r="UOF61" s="153"/>
      <c r="UOG61" s="153"/>
      <c r="UOH61" s="153"/>
      <c r="UOI61" s="153"/>
      <c r="UOJ61" s="153"/>
      <c r="UOK61" s="153"/>
      <c r="UOL61" s="153"/>
      <c r="UOM61" s="153"/>
      <c r="UON61" s="153"/>
      <c r="UOO61" s="153"/>
      <c r="UOP61" s="153"/>
      <c r="UOQ61" s="153"/>
      <c r="UOR61" s="153"/>
      <c r="UOS61" s="153"/>
      <c r="UOT61" s="153"/>
      <c r="UOU61" s="153"/>
      <c r="UOV61" s="153"/>
      <c r="UOW61" s="153"/>
      <c r="UOX61" s="153"/>
      <c r="UOY61" s="153"/>
      <c r="UOZ61" s="153"/>
      <c r="UPA61" s="153"/>
      <c r="UPB61" s="153"/>
      <c r="UPC61" s="153"/>
      <c r="UPD61" s="153"/>
      <c r="UPE61" s="153"/>
      <c r="UPF61" s="153"/>
      <c r="UPG61" s="153"/>
      <c r="UPH61" s="153"/>
      <c r="UPI61" s="153"/>
      <c r="UPJ61" s="153"/>
      <c r="UPK61" s="153"/>
      <c r="UPL61" s="153"/>
      <c r="UPM61" s="153"/>
      <c r="UPN61" s="153"/>
      <c r="UPO61" s="153"/>
      <c r="UPP61" s="153"/>
      <c r="UPQ61" s="153"/>
      <c r="UPR61" s="153"/>
      <c r="UPS61" s="153"/>
      <c r="UPT61" s="153"/>
      <c r="UPU61" s="153"/>
      <c r="UPV61" s="153"/>
      <c r="UPW61" s="153"/>
      <c r="UPX61" s="153"/>
      <c r="UPY61" s="153"/>
      <c r="UPZ61" s="153"/>
      <c r="UQA61" s="153"/>
      <c r="UQB61" s="153"/>
      <c r="UQC61" s="153"/>
      <c r="UQD61" s="153"/>
      <c r="UQE61" s="153"/>
      <c r="UQF61" s="153"/>
      <c r="UQG61" s="153"/>
      <c r="UQH61" s="153"/>
      <c r="UQI61" s="153"/>
      <c r="UQJ61" s="153"/>
      <c r="UQK61" s="153"/>
      <c r="UQL61" s="153"/>
      <c r="UQM61" s="153"/>
      <c r="UQN61" s="153"/>
      <c r="UQO61" s="153"/>
      <c r="UQP61" s="153"/>
      <c r="UQQ61" s="153"/>
      <c r="UQR61" s="153"/>
      <c r="UQS61" s="153"/>
      <c r="UQT61" s="153"/>
      <c r="UQU61" s="153"/>
      <c r="UQV61" s="153"/>
      <c r="UQW61" s="153"/>
      <c r="UQX61" s="153"/>
      <c r="UQY61" s="153"/>
      <c r="UQZ61" s="153"/>
      <c r="URA61" s="153"/>
      <c r="URB61" s="153"/>
      <c r="URC61" s="153"/>
      <c r="URD61" s="153"/>
      <c r="URE61" s="153"/>
      <c r="URF61" s="153"/>
      <c r="URG61" s="153"/>
      <c r="URH61" s="153"/>
      <c r="URI61" s="153"/>
      <c r="URJ61" s="153"/>
      <c r="URK61" s="153"/>
      <c r="URL61" s="153"/>
      <c r="URM61" s="153"/>
      <c r="URN61" s="153"/>
      <c r="URO61" s="153"/>
      <c r="URP61" s="153"/>
      <c r="URQ61" s="153"/>
      <c r="URR61" s="153"/>
      <c r="URS61" s="153"/>
      <c r="URT61" s="153"/>
      <c r="URU61" s="153"/>
      <c r="URV61" s="153"/>
      <c r="URW61" s="153"/>
      <c r="URX61" s="153"/>
      <c r="URY61" s="153"/>
      <c r="URZ61" s="153"/>
      <c r="USA61" s="153"/>
      <c r="USB61" s="153"/>
      <c r="USC61" s="153"/>
      <c r="USD61" s="153"/>
      <c r="USE61" s="153"/>
      <c r="USF61" s="153"/>
      <c r="USG61" s="153"/>
      <c r="USH61" s="153"/>
      <c r="USI61" s="153"/>
      <c r="USJ61" s="153"/>
      <c r="USK61" s="153"/>
      <c r="USL61" s="153"/>
      <c r="USM61" s="153"/>
      <c r="USN61" s="153"/>
      <c r="USO61" s="153"/>
      <c r="USP61" s="153"/>
      <c r="USQ61" s="153"/>
      <c r="USR61" s="153"/>
      <c r="USS61" s="153"/>
      <c r="UST61" s="153"/>
      <c r="USU61" s="153"/>
      <c r="USV61" s="153"/>
      <c r="USW61" s="153"/>
      <c r="USX61" s="153"/>
      <c r="USY61" s="153"/>
      <c r="USZ61" s="153"/>
      <c r="UTA61" s="153"/>
      <c r="UTB61" s="153"/>
      <c r="UTC61" s="153"/>
      <c r="UTD61" s="153"/>
      <c r="UTE61" s="153"/>
      <c r="UTF61" s="153"/>
      <c r="UTG61" s="153"/>
      <c r="UTH61" s="153"/>
      <c r="UTI61" s="153"/>
      <c r="UTJ61" s="153"/>
      <c r="UTK61" s="153"/>
      <c r="UTL61" s="153"/>
      <c r="UTM61" s="153"/>
      <c r="UTN61" s="153"/>
      <c r="UTO61" s="153"/>
      <c r="UTP61" s="153"/>
      <c r="UTQ61" s="153"/>
      <c r="UTR61" s="153"/>
      <c r="UTS61" s="153"/>
      <c r="UTT61" s="153"/>
      <c r="UTU61" s="153"/>
      <c r="UTV61" s="153"/>
      <c r="UTW61" s="153"/>
      <c r="UTX61" s="153"/>
      <c r="UTY61" s="153"/>
      <c r="UTZ61" s="153"/>
      <c r="UUA61" s="153"/>
      <c r="UUB61" s="153"/>
      <c r="UUC61" s="153"/>
      <c r="UUD61" s="153"/>
      <c r="UUE61" s="153"/>
      <c r="UUF61" s="153"/>
      <c r="UUG61" s="153"/>
      <c r="UUH61" s="153"/>
      <c r="UUI61" s="153"/>
      <c r="UUJ61" s="153"/>
      <c r="UUK61" s="153"/>
      <c r="UUL61" s="153"/>
      <c r="UUM61" s="153"/>
      <c r="UUN61" s="153"/>
      <c r="UUO61" s="153"/>
      <c r="UUP61" s="153"/>
      <c r="UUQ61" s="153"/>
      <c r="UUR61" s="153"/>
      <c r="UUS61" s="153"/>
      <c r="UUT61" s="153"/>
      <c r="UUU61" s="153"/>
      <c r="UUV61" s="153"/>
      <c r="UUW61" s="153"/>
      <c r="UUX61" s="153"/>
      <c r="UUY61" s="153"/>
      <c r="UUZ61" s="153"/>
      <c r="UVA61" s="153"/>
      <c r="UVB61" s="153"/>
      <c r="UVC61" s="153"/>
      <c r="UVD61" s="153"/>
      <c r="UVE61" s="153"/>
      <c r="UVF61" s="153"/>
      <c r="UVG61" s="153"/>
      <c r="UVH61" s="153"/>
      <c r="UVI61" s="153"/>
      <c r="UVJ61" s="153"/>
      <c r="UVK61" s="153"/>
      <c r="UVL61" s="153"/>
      <c r="UVM61" s="153"/>
      <c r="UVN61" s="153"/>
      <c r="UVO61" s="153"/>
      <c r="UVP61" s="153"/>
      <c r="UVQ61" s="153"/>
      <c r="UVR61" s="153"/>
      <c r="UVS61" s="153"/>
      <c r="UVT61" s="153"/>
      <c r="UVU61" s="153"/>
      <c r="UVV61" s="153"/>
      <c r="UVW61" s="153"/>
      <c r="UVX61" s="153"/>
      <c r="UVY61" s="153"/>
      <c r="UVZ61" s="153"/>
      <c r="UWA61" s="153"/>
      <c r="UWB61" s="153"/>
      <c r="UWC61" s="153"/>
      <c r="UWD61" s="153"/>
      <c r="UWE61" s="153"/>
      <c r="UWF61" s="153"/>
      <c r="UWG61" s="153"/>
      <c r="UWH61" s="153"/>
      <c r="UWI61" s="153"/>
      <c r="UWJ61" s="153"/>
      <c r="UWK61" s="153"/>
      <c r="UWL61" s="153"/>
      <c r="UWM61" s="153"/>
      <c r="UWN61" s="153"/>
      <c r="UWO61" s="153"/>
      <c r="UWP61" s="153"/>
      <c r="UWQ61" s="153"/>
      <c r="UWR61" s="153"/>
      <c r="UWS61" s="153"/>
      <c r="UWT61" s="153"/>
      <c r="UWU61" s="153"/>
      <c r="UWV61" s="153"/>
      <c r="UWW61" s="153"/>
      <c r="UWX61" s="153"/>
      <c r="UWY61" s="153"/>
      <c r="UWZ61" s="153"/>
      <c r="UXA61" s="153"/>
      <c r="UXB61" s="153"/>
      <c r="UXC61" s="153"/>
      <c r="UXD61" s="153"/>
      <c r="UXE61" s="153"/>
      <c r="UXF61" s="153"/>
      <c r="UXG61" s="153"/>
      <c r="UXH61" s="153"/>
      <c r="UXI61" s="153"/>
      <c r="UXJ61" s="153"/>
      <c r="UXK61" s="153"/>
      <c r="UXL61" s="153"/>
      <c r="UXM61" s="153"/>
      <c r="UXN61" s="153"/>
      <c r="UXO61" s="153"/>
      <c r="UXP61" s="153"/>
      <c r="UXQ61" s="153"/>
      <c r="UXR61" s="153"/>
      <c r="UXS61" s="153"/>
      <c r="UXT61" s="153"/>
      <c r="UXU61" s="153"/>
      <c r="UXV61" s="153"/>
      <c r="UXW61" s="153"/>
      <c r="UXX61" s="153"/>
      <c r="UXY61" s="153"/>
      <c r="UXZ61" s="153"/>
      <c r="UYA61" s="153"/>
      <c r="UYB61" s="153"/>
      <c r="UYC61" s="153"/>
      <c r="UYD61" s="153"/>
      <c r="UYE61" s="153"/>
      <c r="UYF61" s="153"/>
      <c r="UYG61" s="153"/>
      <c r="UYH61" s="153"/>
      <c r="UYI61" s="153"/>
      <c r="UYJ61" s="153"/>
      <c r="UYK61" s="153"/>
      <c r="UYL61" s="153"/>
      <c r="UYM61" s="153"/>
      <c r="UYN61" s="153"/>
      <c r="UYO61" s="153"/>
      <c r="UYP61" s="153"/>
      <c r="UYQ61" s="153"/>
      <c r="UYR61" s="153"/>
      <c r="UYS61" s="153"/>
      <c r="UYT61" s="153"/>
      <c r="UYU61" s="153"/>
      <c r="UYV61" s="153"/>
      <c r="UYW61" s="153"/>
      <c r="UYX61" s="153"/>
      <c r="UYY61" s="153"/>
      <c r="UYZ61" s="153"/>
      <c r="UZA61" s="153"/>
      <c r="UZB61" s="153"/>
      <c r="UZC61" s="153"/>
      <c r="UZD61" s="153"/>
      <c r="UZE61" s="153"/>
      <c r="UZF61" s="153"/>
      <c r="UZG61" s="153"/>
      <c r="UZH61" s="153"/>
      <c r="UZI61" s="153"/>
      <c r="UZJ61" s="153"/>
      <c r="UZK61" s="153"/>
      <c r="UZL61" s="153"/>
      <c r="UZM61" s="153"/>
      <c r="UZN61" s="153"/>
      <c r="UZO61" s="153"/>
      <c r="UZP61" s="153"/>
      <c r="UZQ61" s="153"/>
      <c r="UZR61" s="153"/>
      <c r="UZS61" s="153"/>
      <c r="UZT61" s="153"/>
      <c r="UZU61" s="153"/>
      <c r="UZV61" s="153"/>
      <c r="UZW61" s="153"/>
      <c r="UZX61" s="153"/>
      <c r="UZY61" s="153"/>
      <c r="UZZ61" s="153"/>
      <c r="VAA61" s="153"/>
      <c r="VAB61" s="153"/>
      <c r="VAC61" s="153"/>
      <c r="VAD61" s="153"/>
      <c r="VAE61" s="153"/>
      <c r="VAF61" s="153"/>
      <c r="VAG61" s="153"/>
      <c r="VAH61" s="153"/>
      <c r="VAI61" s="153"/>
      <c r="VAJ61" s="153"/>
      <c r="VAK61" s="153"/>
      <c r="VAL61" s="153"/>
      <c r="VAM61" s="153"/>
      <c r="VAN61" s="153"/>
      <c r="VAO61" s="153"/>
      <c r="VAP61" s="153"/>
      <c r="VAQ61" s="153"/>
      <c r="VAR61" s="153"/>
      <c r="VAS61" s="153"/>
      <c r="VAT61" s="153"/>
      <c r="VAU61" s="153"/>
      <c r="VAV61" s="153"/>
      <c r="VAW61" s="153"/>
      <c r="VAX61" s="153"/>
      <c r="VAY61" s="153"/>
      <c r="VAZ61" s="153"/>
      <c r="VBA61" s="153"/>
      <c r="VBB61" s="153"/>
      <c r="VBC61" s="153"/>
      <c r="VBD61" s="153"/>
      <c r="VBE61" s="153"/>
      <c r="VBF61" s="153"/>
      <c r="VBG61" s="153"/>
      <c r="VBH61" s="153"/>
      <c r="VBI61" s="153"/>
      <c r="VBJ61" s="153"/>
      <c r="VBK61" s="153"/>
      <c r="VBL61" s="153"/>
      <c r="VBM61" s="153"/>
      <c r="VBN61" s="153"/>
      <c r="VBO61" s="153"/>
      <c r="VBP61" s="153"/>
      <c r="VBQ61" s="153"/>
      <c r="VBR61" s="153"/>
      <c r="VBS61" s="153"/>
      <c r="VBT61" s="153"/>
      <c r="VBU61" s="153"/>
      <c r="VBV61" s="153"/>
      <c r="VBW61" s="153"/>
      <c r="VBX61" s="153"/>
      <c r="VBY61" s="153"/>
      <c r="VBZ61" s="153"/>
      <c r="VCA61" s="153"/>
      <c r="VCB61" s="153"/>
      <c r="VCC61" s="153"/>
      <c r="VCD61" s="153"/>
      <c r="VCE61" s="153"/>
      <c r="VCF61" s="153"/>
      <c r="VCG61" s="153"/>
      <c r="VCH61" s="153"/>
      <c r="VCI61" s="153"/>
      <c r="VCJ61" s="153"/>
      <c r="VCK61" s="153"/>
      <c r="VCL61" s="153"/>
      <c r="VCM61" s="153"/>
      <c r="VCN61" s="153"/>
      <c r="VCO61" s="153"/>
      <c r="VCP61" s="153"/>
      <c r="VCQ61" s="153"/>
      <c r="VCR61" s="153"/>
      <c r="VCS61" s="153"/>
      <c r="VCT61" s="153"/>
      <c r="VCU61" s="153"/>
      <c r="VCV61" s="153"/>
      <c r="VCW61" s="153"/>
      <c r="VCX61" s="153"/>
      <c r="VCY61" s="153"/>
      <c r="VCZ61" s="153"/>
      <c r="VDA61" s="153"/>
      <c r="VDB61" s="153"/>
      <c r="VDC61" s="153"/>
      <c r="VDD61" s="153"/>
      <c r="VDE61" s="153"/>
      <c r="VDF61" s="153"/>
      <c r="VDG61" s="153"/>
      <c r="VDH61" s="153"/>
      <c r="VDI61" s="153"/>
      <c r="VDJ61" s="153"/>
      <c r="VDK61" s="153"/>
      <c r="VDL61" s="153"/>
      <c r="VDM61" s="153"/>
      <c r="VDN61" s="153"/>
      <c r="VDO61" s="153"/>
      <c r="VDP61" s="153"/>
      <c r="VDQ61" s="153"/>
      <c r="VDR61" s="153"/>
      <c r="VDS61" s="153"/>
      <c r="VDT61" s="153"/>
      <c r="VDU61" s="153"/>
      <c r="VDV61" s="153"/>
      <c r="VDW61" s="153"/>
      <c r="VDX61" s="153"/>
      <c r="VDY61" s="153"/>
      <c r="VDZ61" s="153"/>
      <c r="VEA61" s="153"/>
      <c r="VEB61" s="153"/>
      <c r="VEC61" s="153"/>
      <c r="VED61" s="153"/>
      <c r="VEE61" s="153"/>
      <c r="VEF61" s="153"/>
      <c r="VEG61" s="153"/>
      <c r="VEH61" s="153"/>
      <c r="VEI61" s="153"/>
      <c r="VEJ61" s="153"/>
      <c r="VEK61" s="153"/>
      <c r="VEL61" s="153"/>
      <c r="VEM61" s="153"/>
      <c r="VEN61" s="153"/>
      <c r="VEO61" s="153"/>
      <c r="VEP61" s="153"/>
      <c r="VEQ61" s="153"/>
      <c r="VER61" s="153"/>
      <c r="VES61" s="153"/>
      <c r="VET61" s="153"/>
      <c r="VEU61" s="153"/>
      <c r="VEV61" s="153"/>
      <c r="VEW61" s="153"/>
      <c r="VEX61" s="153"/>
      <c r="VEY61" s="153"/>
      <c r="VEZ61" s="153"/>
      <c r="VFA61" s="153"/>
      <c r="VFB61" s="153"/>
      <c r="VFC61" s="153"/>
      <c r="VFD61" s="153"/>
      <c r="VFE61" s="153"/>
      <c r="VFF61" s="153"/>
      <c r="VFG61" s="153"/>
      <c r="VFH61" s="153"/>
      <c r="VFI61" s="153"/>
      <c r="VFJ61" s="153"/>
      <c r="VFK61" s="153"/>
      <c r="VFL61" s="153"/>
      <c r="VFM61" s="153"/>
      <c r="VFN61" s="153"/>
      <c r="VFO61" s="153"/>
      <c r="VFP61" s="153"/>
      <c r="VFQ61" s="153"/>
      <c r="VFR61" s="153"/>
      <c r="VFS61" s="153"/>
      <c r="VFT61" s="153"/>
      <c r="VFU61" s="153"/>
      <c r="VFV61" s="153"/>
      <c r="VFW61" s="153"/>
      <c r="VFX61" s="153"/>
      <c r="VFY61" s="153"/>
      <c r="VFZ61" s="153"/>
      <c r="VGA61" s="153"/>
      <c r="VGB61" s="153"/>
      <c r="VGC61" s="153"/>
      <c r="VGD61" s="153"/>
      <c r="VGE61" s="153"/>
      <c r="VGF61" s="153"/>
      <c r="VGG61" s="153"/>
      <c r="VGH61" s="153"/>
      <c r="VGI61" s="153"/>
      <c r="VGJ61" s="153"/>
      <c r="VGK61" s="153"/>
      <c r="VGL61" s="153"/>
      <c r="VGM61" s="153"/>
      <c r="VGN61" s="153"/>
      <c r="VGO61" s="153"/>
      <c r="VGP61" s="153"/>
      <c r="VGQ61" s="153"/>
      <c r="VGR61" s="153"/>
      <c r="VGS61" s="153"/>
      <c r="VGT61" s="153"/>
      <c r="VGU61" s="153"/>
      <c r="VGV61" s="153"/>
      <c r="VGW61" s="153"/>
      <c r="VGX61" s="153"/>
      <c r="VGY61" s="153"/>
      <c r="VGZ61" s="153"/>
      <c r="VHA61" s="153"/>
      <c r="VHB61" s="153"/>
      <c r="VHC61" s="153"/>
      <c r="VHD61" s="153"/>
      <c r="VHE61" s="153"/>
      <c r="VHF61" s="153"/>
      <c r="VHG61" s="153"/>
      <c r="VHH61" s="153"/>
      <c r="VHI61" s="153"/>
      <c r="VHJ61" s="153"/>
      <c r="VHK61" s="153"/>
      <c r="VHL61" s="153"/>
      <c r="VHM61" s="153"/>
      <c r="VHN61" s="153"/>
      <c r="VHO61" s="153"/>
      <c r="VHP61" s="153"/>
      <c r="VHQ61" s="153"/>
      <c r="VHR61" s="153"/>
      <c r="VHS61" s="153"/>
      <c r="VHT61" s="153"/>
      <c r="VHU61" s="153"/>
      <c r="VHV61" s="153"/>
      <c r="VHW61" s="153"/>
      <c r="VHX61" s="153"/>
      <c r="VHY61" s="153"/>
      <c r="VHZ61" s="153"/>
      <c r="VIA61" s="153"/>
      <c r="VIB61" s="153"/>
      <c r="VIC61" s="153"/>
      <c r="VID61" s="153"/>
      <c r="VIE61" s="153"/>
      <c r="VIF61" s="153"/>
      <c r="VIG61" s="153"/>
      <c r="VIH61" s="153"/>
      <c r="VII61" s="153"/>
      <c r="VIJ61" s="153"/>
      <c r="VIK61" s="153"/>
      <c r="VIL61" s="153"/>
      <c r="VIM61" s="153"/>
      <c r="VIN61" s="153"/>
      <c r="VIO61" s="153"/>
      <c r="VIP61" s="153"/>
      <c r="VIQ61" s="153"/>
      <c r="VIR61" s="153"/>
      <c r="VIS61" s="153"/>
      <c r="VIT61" s="153"/>
      <c r="VIU61" s="153"/>
      <c r="VIV61" s="153"/>
      <c r="VIW61" s="153"/>
      <c r="VIX61" s="153"/>
      <c r="VIY61" s="153"/>
      <c r="VIZ61" s="153"/>
      <c r="VJA61" s="153"/>
      <c r="VJB61" s="153"/>
      <c r="VJC61" s="153"/>
      <c r="VJD61" s="153"/>
      <c r="VJE61" s="153"/>
      <c r="VJF61" s="153"/>
      <c r="VJG61" s="153"/>
      <c r="VJH61" s="153"/>
      <c r="VJI61" s="153"/>
      <c r="VJJ61" s="153"/>
      <c r="VJK61" s="153"/>
      <c r="VJL61" s="153"/>
      <c r="VJM61" s="153"/>
      <c r="VJN61" s="153"/>
      <c r="VJO61" s="153"/>
      <c r="VJP61" s="153"/>
      <c r="VJQ61" s="153"/>
      <c r="VJR61" s="153"/>
      <c r="VJS61" s="153"/>
      <c r="VJT61" s="153"/>
      <c r="VJU61" s="153"/>
      <c r="VJV61" s="153"/>
      <c r="VJW61" s="153"/>
      <c r="VJX61" s="153"/>
      <c r="VJY61" s="153"/>
      <c r="VJZ61" s="153"/>
      <c r="VKA61" s="153"/>
      <c r="VKB61" s="153"/>
      <c r="VKC61" s="153"/>
      <c r="VKD61" s="153"/>
      <c r="VKE61" s="153"/>
      <c r="VKF61" s="153"/>
      <c r="VKG61" s="153"/>
      <c r="VKH61" s="153"/>
      <c r="VKI61" s="153"/>
      <c r="VKJ61" s="153"/>
      <c r="VKK61" s="153"/>
      <c r="VKL61" s="153"/>
      <c r="VKM61" s="153"/>
      <c r="VKN61" s="153"/>
      <c r="VKO61" s="153"/>
      <c r="VKP61" s="153"/>
      <c r="VKQ61" s="153"/>
      <c r="VKR61" s="153"/>
      <c r="VKS61" s="153"/>
      <c r="VKT61" s="153"/>
      <c r="VKU61" s="153"/>
      <c r="VKV61" s="153"/>
      <c r="VKW61" s="153"/>
      <c r="VKX61" s="153"/>
      <c r="VKY61" s="153"/>
      <c r="VKZ61" s="153"/>
      <c r="VLA61" s="153"/>
      <c r="VLB61" s="153"/>
      <c r="VLC61" s="153"/>
      <c r="VLD61" s="153"/>
      <c r="VLE61" s="153"/>
      <c r="VLF61" s="153"/>
      <c r="VLG61" s="153"/>
      <c r="VLH61" s="153"/>
      <c r="VLI61" s="153"/>
      <c r="VLJ61" s="153"/>
      <c r="VLK61" s="153"/>
      <c r="VLL61" s="153"/>
      <c r="VLM61" s="153"/>
      <c r="VLN61" s="153"/>
      <c r="VLO61" s="153"/>
      <c r="VLP61" s="153"/>
      <c r="VLQ61" s="153"/>
      <c r="VLR61" s="153"/>
      <c r="VLS61" s="153"/>
      <c r="VLT61" s="153"/>
      <c r="VLU61" s="153"/>
      <c r="VLV61" s="153"/>
      <c r="VLW61" s="153"/>
      <c r="VLX61" s="153"/>
      <c r="VLY61" s="153"/>
      <c r="VLZ61" s="153"/>
      <c r="VMA61" s="153"/>
      <c r="VMB61" s="153"/>
      <c r="VMC61" s="153"/>
      <c r="VMD61" s="153"/>
      <c r="VME61" s="153"/>
      <c r="VMF61" s="153"/>
      <c r="VMG61" s="153"/>
      <c r="VMH61" s="153"/>
      <c r="VMI61" s="153"/>
      <c r="VMJ61" s="153"/>
      <c r="VMK61" s="153"/>
      <c r="VML61" s="153"/>
      <c r="VMM61" s="153"/>
      <c r="VMN61" s="153"/>
      <c r="VMO61" s="153"/>
      <c r="VMP61" s="153"/>
      <c r="VMQ61" s="153"/>
      <c r="VMR61" s="153"/>
      <c r="VMS61" s="153"/>
      <c r="VMT61" s="153"/>
      <c r="VMU61" s="153"/>
      <c r="VMV61" s="153"/>
      <c r="VMW61" s="153"/>
      <c r="VMX61" s="153"/>
      <c r="VMY61" s="153"/>
      <c r="VMZ61" s="153"/>
      <c r="VNA61" s="153"/>
      <c r="VNB61" s="153"/>
      <c r="VNC61" s="153"/>
      <c r="VND61" s="153"/>
      <c r="VNE61" s="153"/>
      <c r="VNF61" s="153"/>
      <c r="VNG61" s="153"/>
      <c r="VNH61" s="153"/>
      <c r="VNI61" s="153"/>
      <c r="VNJ61" s="153"/>
      <c r="VNK61" s="153"/>
      <c r="VNL61" s="153"/>
      <c r="VNM61" s="153"/>
      <c r="VNN61" s="153"/>
      <c r="VNO61" s="153"/>
      <c r="VNP61" s="153"/>
      <c r="VNQ61" s="153"/>
      <c r="VNR61" s="153"/>
      <c r="VNS61" s="153"/>
      <c r="VNT61" s="153"/>
      <c r="VNU61" s="153"/>
      <c r="VNV61" s="153"/>
      <c r="VNW61" s="153"/>
      <c r="VNX61" s="153"/>
      <c r="VNY61" s="153"/>
      <c r="VNZ61" s="153"/>
      <c r="VOA61" s="153"/>
      <c r="VOB61" s="153"/>
      <c r="VOC61" s="153"/>
      <c r="VOD61" s="153"/>
      <c r="VOE61" s="153"/>
      <c r="VOF61" s="153"/>
      <c r="VOG61" s="153"/>
      <c r="VOH61" s="153"/>
      <c r="VOI61" s="153"/>
      <c r="VOJ61" s="153"/>
      <c r="VOK61" s="153"/>
      <c r="VOL61" s="153"/>
      <c r="VOM61" s="153"/>
      <c r="VON61" s="153"/>
      <c r="VOO61" s="153"/>
      <c r="VOP61" s="153"/>
      <c r="VOQ61" s="153"/>
      <c r="VOR61" s="153"/>
      <c r="VOS61" s="153"/>
      <c r="VOT61" s="153"/>
      <c r="VOU61" s="153"/>
      <c r="VOV61" s="153"/>
      <c r="VOW61" s="153"/>
      <c r="VOX61" s="153"/>
      <c r="VOY61" s="153"/>
      <c r="VOZ61" s="153"/>
      <c r="VPA61" s="153"/>
      <c r="VPB61" s="153"/>
      <c r="VPC61" s="153"/>
      <c r="VPD61" s="153"/>
      <c r="VPE61" s="153"/>
      <c r="VPF61" s="153"/>
      <c r="VPG61" s="153"/>
      <c r="VPH61" s="153"/>
      <c r="VPI61" s="153"/>
      <c r="VPJ61" s="153"/>
      <c r="VPK61" s="153"/>
      <c r="VPL61" s="153"/>
      <c r="VPM61" s="153"/>
      <c r="VPN61" s="153"/>
      <c r="VPO61" s="153"/>
      <c r="VPP61" s="153"/>
      <c r="VPQ61" s="153"/>
      <c r="VPR61" s="153"/>
      <c r="VPS61" s="153"/>
      <c r="VPT61" s="153"/>
      <c r="VPU61" s="153"/>
      <c r="VPV61" s="153"/>
      <c r="VPW61" s="153"/>
      <c r="VPX61" s="153"/>
      <c r="VPY61" s="153"/>
      <c r="VPZ61" s="153"/>
      <c r="VQA61" s="153"/>
      <c r="VQB61" s="153"/>
      <c r="VQC61" s="153"/>
      <c r="VQD61" s="153"/>
      <c r="VQE61" s="153"/>
      <c r="VQF61" s="153"/>
      <c r="VQG61" s="153"/>
      <c r="VQH61" s="153"/>
      <c r="VQI61" s="153"/>
      <c r="VQJ61" s="153"/>
      <c r="VQK61" s="153"/>
      <c r="VQL61" s="153"/>
      <c r="VQM61" s="153"/>
      <c r="VQN61" s="153"/>
      <c r="VQO61" s="153"/>
      <c r="VQP61" s="153"/>
      <c r="VQQ61" s="153"/>
      <c r="VQR61" s="153"/>
      <c r="VQS61" s="153"/>
      <c r="VQT61" s="153"/>
      <c r="VQU61" s="153"/>
      <c r="VQV61" s="153"/>
      <c r="VQW61" s="153"/>
      <c r="VQX61" s="153"/>
      <c r="VQY61" s="153"/>
      <c r="VQZ61" s="153"/>
      <c r="VRA61" s="153"/>
      <c r="VRB61" s="153"/>
      <c r="VRC61" s="153"/>
      <c r="VRD61" s="153"/>
      <c r="VRE61" s="153"/>
      <c r="VRF61" s="153"/>
      <c r="VRG61" s="153"/>
      <c r="VRH61" s="153"/>
      <c r="VRI61" s="153"/>
      <c r="VRJ61" s="153"/>
      <c r="VRK61" s="153"/>
      <c r="VRL61" s="153"/>
      <c r="VRM61" s="153"/>
      <c r="VRN61" s="153"/>
      <c r="VRO61" s="153"/>
      <c r="VRP61" s="153"/>
      <c r="VRQ61" s="153"/>
      <c r="VRR61" s="153"/>
      <c r="VRS61" s="153"/>
      <c r="VRT61" s="153"/>
      <c r="VRU61" s="153"/>
      <c r="VRV61" s="153"/>
      <c r="VRW61" s="153"/>
      <c r="VRX61" s="153"/>
      <c r="VRY61" s="153"/>
      <c r="VRZ61" s="153"/>
      <c r="VSA61" s="153"/>
      <c r="VSB61" s="153"/>
      <c r="VSC61" s="153"/>
      <c r="VSD61" s="153"/>
      <c r="VSE61" s="153"/>
      <c r="VSF61" s="153"/>
      <c r="VSG61" s="153"/>
      <c r="VSH61" s="153"/>
      <c r="VSI61" s="153"/>
      <c r="VSJ61" s="153"/>
      <c r="VSK61" s="153"/>
      <c r="VSL61" s="153"/>
      <c r="VSM61" s="153"/>
      <c r="VSN61" s="153"/>
      <c r="VSO61" s="153"/>
      <c r="VSP61" s="153"/>
      <c r="VSQ61" s="153"/>
      <c r="VSR61" s="153"/>
      <c r="VSS61" s="153"/>
      <c r="VST61" s="153"/>
      <c r="VSU61" s="153"/>
      <c r="VSV61" s="153"/>
      <c r="VSW61" s="153"/>
      <c r="VSX61" s="153"/>
      <c r="VSY61" s="153"/>
      <c r="VSZ61" s="153"/>
      <c r="VTA61" s="153"/>
      <c r="VTB61" s="153"/>
      <c r="VTC61" s="153"/>
      <c r="VTD61" s="153"/>
      <c r="VTE61" s="153"/>
      <c r="VTF61" s="153"/>
      <c r="VTG61" s="153"/>
      <c r="VTH61" s="153"/>
      <c r="VTI61" s="153"/>
      <c r="VTJ61" s="153"/>
      <c r="VTK61" s="153"/>
      <c r="VTL61" s="153"/>
      <c r="VTM61" s="153"/>
      <c r="VTN61" s="153"/>
      <c r="VTO61" s="153"/>
      <c r="VTP61" s="153"/>
      <c r="VTQ61" s="153"/>
      <c r="VTR61" s="153"/>
      <c r="VTS61" s="153"/>
      <c r="VTT61" s="153"/>
      <c r="VTU61" s="153"/>
      <c r="VTV61" s="153"/>
      <c r="VTW61" s="153"/>
      <c r="VTX61" s="153"/>
      <c r="VTY61" s="153"/>
      <c r="VTZ61" s="153"/>
      <c r="VUA61" s="153"/>
      <c r="VUB61" s="153"/>
      <c r="VUC61" s="153"/>
      <c r="VUD61" s="153"/>
      <c r="VUE61" s="153"/>
      <c r="VUF61" s="153"/>
      <c r="VUG61" s="153"/>
      <c r="VUH61" s="153"/>
      <c r="VUI61" s="153"/>
      <c r="VUJ61" s="153"/>
      <c r="VUK61" s="153"/>
      <c r="VUL61" s="153"/>
      <c r="VUM61" s="153"/>
      <c r="VUN61" s="153"/>
      <c r="VUO61" s="153"/>
      <c r="VUP61" s="153"/>
      <c r="VUQ61" s="153"/>
      <c r="VUR61" s="153"/>
      <c r="VUS61" s="153"/>
      <c r="VUT61" s="153"/>
      <c r="VUU61" s="153"/>
      <c r="VUV61" s="153"/>
      <c r="VUW61" s="153"/>
      <c r="VUX61" s="153"/>
      <c r="VUY61" s="153"/>
      <c r="VUZ61" s="153"/>
      <c r="VVA61" s="153"/>
      <c r="VVB61" s="153"/>
      <c r="VVC61" s="153"/>
      <c r="VVD61" s="153"/>
      <c r="VVE61" s="153"/>
      <c r="VVF61" s="153"/>
      <c r="VVG61" s="153"/>
      <c r="VVH61" s="153"/>
      <c r="VVI61" s="153"/>
      <c r="VVJ61" s="153"/>
      <c r="VVK61" s="153"/>
      <c r="VVL61" s="153"/>
      <c r="VVM61" s="153"/>
      <c r="VVN61" s="153"/>
      <c r="VVO61" s="153"/>
      <c r="VVP61" s="153"/>
      <c r="VVQ61" s="153"/>
      <c r="VVR61" s="153"/>
      <c r="VVS61" s="153"/>
      <c r="VVT61" s="153"/>
      <c r="VVU61" s="153"/>
      <c r="VVV61" s="153"/>
      <c r="VVW61" s="153"/>
      <c r="VVX61" s="153"/>
      <c r="VVY61" s="153"/>
      <c r="VVZ61" s="153"/>
      <c r="VWA61" s="153"/>
      <c r="VWB61" s="153"/>
      <c r="VWC61" s="153"/>
      <c r="VWD61" s="153"/>
      <c r="VWE61" s="153"/>
      <c r="VWF61" s="153"/>
      <c r="VWG61" s="153"/>
      <c r="VWH61" s="153"/>
      <c r="VWI61" s="153"/>
      <c r="VWJ61" s="153"/>
      <c r="VWK61" s="153"/>
      <c r="VWL61" s="153"/>
      <c r="VWM61" s="153"/>
      <c r="VWN61" s="153"/>
      <c r="VWO61" s="153"/>
      <c r="VWP61" s="153"/>
      <c r="VWQ61" s="153"/>
      <c r="VWR61" s="153"/>
      <c r="VWS61" s="153"/>
      <c r="VWT61" s="153"/>
      <c r="VWU61" s="153"/>
      <c r="VWV61" s="153"/>
      <c r="VWW61" s="153"/>
      <c r="VWX61" s="153"/>
      <c r="VWY61" s="153"/>
      <c r="VWZ61" s="153"/>
      <c r="VXA61" s="153"/>
      <c r="VXB61" s="153"/>
      <c r="VXC61" s="153"/>
      <c r="VXD61" s="153"/>
      <c r="VXE61" s="153"/>
      <c r="VXF61" s="153"/>
      <c r="VXG61" s="153"/>
      <c r="VXH61" s="153"/>
      <c r="VXI61" s="153"/>
      <c r="VXJ61" s="153"/>
      <c r="VXK61" s="153"/>
      <c r="VXL61" s="153"/>
      <c r="VXM61" s="153"/>
      <c r="VXN61" s="153"/>
      <c r="VXO61" s="153"/>
      <c r="VXP61" s="153"/>
      <c r="VXQ61" s="153"/>
      <c r="VXR61" s="153"/>
      <c r="VXS61" s="153"/>
      <c r="VXT61" s="153"/>
      <c r="VXU61" s="153"/>
      <c r="VXV61" s="153"/>
      <c r="VXW61" s="153"/>
      <c r="VXX61" s="153"/>
      <c r="VXY61" s="153"/>
      <c r="VXZ61" s="153"/>
      <c r="VYA61" s="153"/>
      <c r="VYB61" s="153"/>
      <c r="VYC61" s="153"/>
      <c r="VYD61" s="153"/>
      <c r="VYE61" s="153"/>
      <c r="VYF61" s="153"/>
      <c r="VYG61" s="153"/>
      <c r="VYH61" s="153"/>
      <c r="VYI61" s="153"/>
      <c r="VYJ61" s="153"/>
      <c r="VYK61" s="153"/>
      <c r="VYL61" s="153"/>
      <c r="VYM61" s="153"/>
      <c r="VYN61" s="153"/>
      <c r="VYO61" s="153"/>
      <c r="VYP61" s="153"/>
      <c r="VYQ61" s="153"/>
      <c r="VYR61" s="153"/>
      <c r="VYS61" s="153"/>
      <c r="VYT61" s="153"/>
      <c r="VYU61" s="153"/>
      <c r="VYV61" s="153"/>
      <c r="VYW61" s="153"/>
      <c r="VYX61" s="153"/>
      <c r="VYY61" s="153"/>
      <c r="VYZ61" s="153"/>
      <c r="VZA61" s="153"/>
      <c r="VZB61" s="153"/>
      <c r="VZC61" s="153"/>
      <c r="VZD61" s="153"/>
      <c r="VZE61" s="153"/>
      <c r="VZF61" s="153"/>
      <c r="VZG61" s="153"/>
      <c r="VZH61" s="153"/>
      <c r="VZI61" s="153"/>
      <c r="VZJ61" s="153"/>
      <c r="VZK61" s="153"/>
      <c r="VZL61" s="153"/>
      <c r="VZM61" s="153"/>
      <c r="VZN61" s="153"/>
      <c r="VZO61" s="153"/>
      <c r="VZP61" s="153"/>
      <c r="VZQ61" s="153"/>
      <c r="VZR61" s="153"/>
      <c r="VZS61" s="153"/>
      <c r="VZT61" s="153"/>
      <c r="VZU61" s="153"/>
      <c r="VZV61" s="153"/>
      <c r="VZW61" s="153"/>
      <c r="VZX61" s="153"/>
      <c r="VZY61" s="153"/>
      <c r="VZZ61" s="153"/>
      <c r="WAA61" s="153"/>
      <c r="WAB61" s="153"/>
      <c r="WAC61" s="153"/>
      <c r="WAD61" s="153"/>
      <c r="WAE61" s="153"/>
      <c r="WAF61" s="153"/>
      <c r="WAG61" s="153"/>
      <c r="WAH61" s="153"/>
      <c r="WAI61" s="153"/>
      <c r="WAJ61" s="153"/>
      <c r="WAK61" s="153"/>
      <c r="WAL61" s="153"/>
      <c r="WAM61" s="153"/>
      <c r="WAN61" s="153"/>
      <c r="WAO61" s="153"/>
      <c r="WAP61" s="153"/>
      <c r="WAQ61" s="153"/>
      <c r="WAR61" s="153"/>
      <c r="WAS61" s="153"/>
      <c r="WAT61" s="153"/>
      <c r="WAU61" s="153"/>
      <c r="WAV61" s="153"/>
      <c r="WAW61" s="153"/>
      <c r="WAX61" s="153"/>
      <c r="WAY61" s="153"/>
      <c r="WAZ61" s="153"/>
      <c r="WBA61" s="153"/>
      <c r="WBB61" s="153"/>
      <c r="WBC61" s="153"/>
      <c r="WBD61" s="153"/>
      <c r="WBE61" s="153"/>
      <c r="WBF61" s="153"/>
      <c r="WBG61" s="153"/>
      <c r="WBH61" s="153"/>
      <c r="WBI61" s="153"/>
      <c r="WBJ61" s="153"/>
      <c r="WBK61" s="153"/>
      <c r="WBL61" s="153"/>
      <c r="WBM61" s="153"/>
      <c r="WBN61" s="153"/>
      <c r="WBO61" s="153"/>
      <c r="WBP61" s="153"/>
      <c r="WBQ61" s="153"/>
      <c r="WBR61" s="153"/>
      <c r="WBS61" s="153"/>
      <c r="WBT61" s="153"/>
      <c r="WBU61" s="153"/>
      <c r="WBV61" s="153"/>
      <c r="WBW61" s="153"/>
      <c r="WBX61" s="153"/>
      <c r="WBY61" s="153"/>
      <c r="WBZ61" s="153"/>
      <c r="WCA61" s="153"/>
      <c r="WCB61" s="153"/>
      <c r="WCC61" s="153"/>
      <c r="WCD61" s="153"/>
      <c r="WCE61" s="153"/>
      <c r="WCF61" s="153"/>
      <c r="WCG61" s="153"/>
      <c r="WCH61" s="153"/>
      <c r="WCI61" s="153"/>
      <c r="WCJ61" s="153"/>
      <c r="WCK61" s="153"/>
      <c r="WCL61" s="153"/>
      <c r="WCM61" s="153"/>
      <c r="WCN61" s="153"/>
      <c r="WCO61" s="153"/>
      <c r="WCP61" s="153"/>
      <c r="WCQ61" s="153"/>
      <c r="WCR61" s="153"/>
      <c r="WCS61" s="153"/>
      <c r="WCT61" s="153"/>
      <c r="WCU61" s="153"/>
      <c r="WCV61" s="153"/>
      <c r="WCW61" s="153"/>
      <c r="WCX61" s="153"/>
      <c r="WCY61" s="153"/>
      <c r="WCZ61" s="153"/>
      <c r="WDA61" s="153"/>
      <c r="WDB61" s="153"/>
      <c r="WDC61" s="153"/>
      <c r="WDD61" s="153"/>
      <c r="WDE61" s="153"/>
      <c r="WDF61" s="153"/>
      <c r="WDG61" s="153"/>
      <c r="WDH61" s="153"/>
      <c r="WDI61" s="153"/>
      <c r="WDJ61" s="153"/>
      <c r="WDK61" s="153"/>
      <c r="WDL61" s="153"/>
      <c r="WDM61" s="153"/>
      <c r="WDN61" s="153"/>
      <c r="WDO61" s="153"/>
      <c r="WDP61" s="153"/>
      <c r="WDQ61" s="153"/>
      <c r="WDR61" s="153"/>
      <c r="WDS61" s="153"/>
      <c r="WDT61" s="153"/>
      <c r="WDU61" s="153"/>
      <c r="WDV61" s="153"/>
      <c r="WDW61" s="153"/>
      <c r="WDX61" s="153"/>
      <c r="WDY61" s="153"/>
      <c r="WDZ61" s="153"/>
      <c r="WEA61" s="153"/>
      <c r="WEB61" s="153"/>
      <c r="WEC61" s="153"/>
      <c r="WED61" s="153"/>
      <c r="WEE61" s="153"/>
      <c r="WEF61" s="153"/>
      <c r="WEG61" s="153"/>
      <c r="WEH61" s="153"/>
      <c r="WEI61" s="153"/>
      <c r="WEJ61" s="153"/>
      <c r="WEK61" s="153"/>
      <c r="WEL61" s="153"/>
      <c r="WEM61" s="153"/>
      <c r="WEN61" s="153"/>
      <c r="WEO61" s="153"/>
      <c r="WEP61" s="153"/>
      <c r="WEQ61" s="153"/>
      <c r="WER61" s="153"/>
      <c r="WES61" s="153"/>
      <c r="WET61" s="153"/>
      <c r="WEU61" s="153"/>
      <c r="WEV61" s="153"/>
      <c r="WEW61" s="153"/>
      <c r="WEX61" s="153"/>
      <c r="WEY61" s="153"/>
      <c r="WEZ61" s="153"/>
      <c r="WFA61" s="153"/>
      <c r="WFB61" s="153"/>
      <c r="WFC61" s="153"/>
      <c r="WFD61" s="153"/>
      <c r="WFE61" s="153"/>
      <c r="WFF61" s="153"/>
      <c r="WFG61" s="153"/>
      <c r="WFH61" s="153"/>
      <c r="WFI61" s="153"/>
      <c r="WFJ61" s="153"/>
      <c r="WFK61" s="153"/>
      <c r="WFL61" s="153"/>
      <c r="WFM61" s="153"/>
      <c r="WFN61" s="153"/>
      <c r="WFO61" s="153"/>
      <c r="WFP61" s="153"/>
      <c r="WFQ61" s="153"/>
      <c r="WFR61" s="153"/>
      <c r="WFS61" s="153"/>
      <c r="WFT61" s="153"/>
      <c r="WFU61" s="153"/>
      <c r="WFV61" s="153"/>
      <c r="WFW61" s="153"/>
      <c r="WFX61" s="153"/>
      <c r="WFY61" s="153"/>
      <c r="WFZ61" s="153"/>
      <c r="WGA61" s="153"/>
      <c r="WGB61" s="153"/>
      <c r="WGC61" s="153"/>
      <c r="WGD61" s="153"/>
      <c r="WGE61" s="153"/>
      <c r="WGF61" s="153"/>
      <c r="WGG61" s="153"/>
      <c r="WGH61" s="153"/>
      <c r="WGI61" s="153"/>
      <c r="WGJ61" s="153"/>
      <c r="WGK61" s="153"/>
      <c r="WGL61" s="153"/>
      <c r="WGM61" s="153"/>
      <c r="WGN61" s="153"/>
      <c r="WGO61" s="153"/>
      <c r="WGP61" s="153"/>
      <c r="WGQ61" s="153"/>
      <c r="WGR61" s="153"/>
      <c r="WGS61" s="153"/>
      <c r="WGT61" s="153"/>
      <c r="WGU61" s="153"/>
      <c r="WGV61" s="153"/>
      <c r="WGW61" s="153"/>
      <c r="WGX61" s="153"/>
      <c r="WGY61" s="153"/>
      <c r="WGZ61" s="153"/>
      <c r="WHA61" s="153"/>
      <c r="WHB61" s="153"/>
      <c r="WHC61" s="153"/>
      <c r="WHD61" s="153"/>
      <c r="WHE61" s="153"/>
      <c r="WHF61" s="153"/>
      <c r="WHG61" s="153"/>
      <c r="WHH61" s="153"/>
      <c r="WHI61" s="153"/>
      <c r="WHJ61" s="153"/>
      <c r="WHK61" s="153"/>
      <c r="WHL61" s="153"/>
      <c r="WHM61" s="153"/>
      <c r="WHN61" s="153"/>
      <c r="WHO61" s="153"/>
      <c r="WHP61" s="153"/>
      <c r="WHQ61" s="153"/>
      <c r="WHR61" s="153"/>
      <c r="WHS61" s="153"/>
      <c r="WHT61" s="153"/>
      <c r="WHU61" s="153"/>
      <c r="WHV61" s="153"/>
      <c r="WHW61" s="153"/>
      <c r="WHX61" s="153"/>
      <c r="WHY61" s="153"/>
      <c r="WHZ61" s="153"/>
      <c r="WIA61" s="153"/>
      <c r="WIB61" s="153"/>
      <c r="WIC61" s="153"/>
      <c r="WID61" s="153"/>
      <c r="WIE61" s="153"/>
      <c r="WIF61" s="153"/>
      <c r="WIG61" s="153"/>
      <c r="WIH61" s="153"/>
      <c r="WII61" s="153"/>
      <c r="WIJ61" s="153"/>
      <c r="WIK61" s="153"/>
      <c r="WIL61" s="153"/>
      <c r="WIM61" s="153"/>
      <c r="WIN61" s="153"/>
      <c r="WIO61" s="153"/>
      <c r="WIP61" s="153"/>
      <c r="WIQ61" s="153"/>
      <c r="WIR61" s="153"/>
      <c r="WIS61" s="153"/>
      <c r="WIT61" s="153"/>
      <c r="WIU61" s="153"/>
      <c r="WIV61" s="153"/>
      <c r="WIW61" s="153"/>
      <c r="WIX61" s="153"/>
      <c r="WIY61" s="153"/>
      <c r="WIZ61" s="153"/>
      <c r="WJA61" s="153"/>
      <c r="WJB61" s="153"/>
      <c r="WJC61" s="153"/>
      <c r="WJD61" s="153"/>
      <c r="WJE61" s="153"/>
      <c r="WJF61" s="153"/>
      <c r="WJG61" s="153"/>
      <c r="WJH61" s="153"/>
      <c r="WJI61" s="153"/>
      <c r="WJJ61" s="153"/>
      <c r="WJK61" s="153"/>
      <c r="WJL61" s="153"/>
      <c r="WJM61" s="153"/>
      <c r="WJN61" s="153"/>
      <c r="WJO61" s="153"/>
      <c r="WJP61" s="153"/>
      <c r="WJQ61" s="153"/>
      <c r="WJR61" s="153"/>
      <c r="WJS61" s="153"/>
      <c r="WJT61" s="153"/>
      <c r="WJU61" s="153"/>
      <c r="WJV61" s="153"/>
      <c r="WJW61" s="153"/>
      <c r="WJX61" s="153"/>
      <c r="WJY61" s="153"/>
      <c r="WJZ61" s="153"/>
      <c r="WKA61" s="153"/>
      <c r="WKB61" s="153"/>
      <c r="WKC61" s="153"/>
      <c r="WKD61" s="153"/>
      <c r="WKE61" s="153"/>
      <c r="WKF61" s="153"/>
      <c r="WKG61" s="153"/>
      <c r="WKH61" s="153"/>
      <c r="WKI61" s="153"/>
      <c r="WKJ61" s="153"/>
      <c r="WKK61" s="153"/>
      <c r="WKL61" s="153"/>
      <c r="WKM61" s="153"/>
      <c r="WKN61" s="153"/>
      <c r="WKO61" s="153"/>
      <c r="WKP61" s="153"/>
      <c r="WKQ61" s="153"/>
      <c r="WKR61" s="153"/>
      <c r="WKS61" s="153"/>
      <c r="WKT61" s="153"/>
      <c r="WKU61" s="153"/>
      <c r="WKV61" s="153"/>
      <c r="WKW61" s="153"/>
      <c r="WKX61" s="153"/>
      <c r="WKY61" s="153"/>
      <c r="WKZ61" s="153"/>
      <c r="WLA61" s="153"/>
      <c r="WLB61" s="153"/>
      <c r="WLC61" s="153"/>
      <c r="WLD61" s="153"/>
      <c r="WLE61" s="153"/>
      <c r="WLF61" s="153"/>
      <c r="WLG61" s="153"/>
      <c r="WLH61" s="153"/>
      <c r="WLI61" s="153"/>
      <c r="WLJ61" s="153"/>
      <c r="WLK61" s="153"/>
      <c r="WLL61" s="153"/>
      <c r="WLM61" s="153"/>
      <c r="WLN61" s="153"/>
      <c r="WLO61" s="153"/>
      <c r="WLP61" s="153"/>
      <c r="WLQ61" s="153"/>
      <c r="WLR61" s="153"/>
      <c r="WLS61" s="153"/>
      <c r="WLT61" s="153"/>
      <c r="WLU61" s="153"/>
      <c r="WLV61" s="153"/>
      <c r="WLW61" s="153"/>
      <c r="WLX61" s="153"/>
      <c r="WLY61" s="153"/>
      <c r="WLZ61" s="153"/>
      <c r="WMA61" s="153"/>
      <c r="WMB61" s="153"/>
      <c r="WMC61" s="153"/>
      <c r="WMD61" s="153"/>
      <c r="WME61" s="153"/>
      <c r="WMF61" s="153"/>
      <c r="WMG61" s="153"/>
      <c r="WMH61" s="153"/>
      <c r="WMI61" s="153"/>
      <c r="WMJ61" s="153"/>
      <c r="WMK61" s="153"/>
      <c r="WML61" s="153"/>
      <c r="WMM61" s="153"/>
      <c r="WMN61" s="153"/>
      <c r="WMO61" s="153"/>
      <c r="WMP61" s="153"/>
      <c r="WMQ61" s="153"/>
      <c r="WMR61" s="153"/>
      <c r="WMS61" s="153"/>
      <c r="WMT61" s="153"/>
      <c r="WMU61" s="153"/>
      <c r="WMV61" s="153"/>
      <c r="WMW61" s="153"/>
      <c r="WMX61" s="153"/>
      <c r="WMY61" s="153"/>
      <c r="WMZ61" s="153"/>
      <c r="WNA61" s="153"/>
      <c r="WNB61" s="153"/>
      <c r="WNC61" s="153"/>
      <c r="WND61" s="153"/>
      <c r="WNE61" s="153"/>
      <c r="WNF61" s="153"/>
      <c r="WNG61" s="153"/>
      <c r="WNH61" s="153"/>
      <c r="WNI61" s="153"/>
      <c r="WNJ61" s="153"/>
      <c r="WNK61" s="153"/>
      <c r="WNL61" s="153"/>
      <c r="WNM61" s="153"/>
      <c r="WNN61" s="153"/>
      <c r="WNO61" s="153"/>
      <c r="WNP61" s="153"/>
      <c r="WNQ61" s="153"/>
      <c r="WNR61" s="153"/>
      <c r="WNS61" s="153"/>
      <c r="WNT61" s="153"/>
      <c r="WNU61" s="153"/>
      <c r="WNV61" s="153"/>
      <c r="WNW61" s="153"/>
      <c r="WNX61" s="153"/>
      <c r="WNY61" s="153"/>
      <c r="WNZ61" s="153"/>
      <c r="WOA61" s="153"/>
      <c r="WOB61" s="153"/>
      <c r="WOC61" s="153"/>
      <c r="WOD61" s="153"/>
      <c r="WOE61" s="153"/>
      <c r="WOF61" s="153"/>
      <c r="WOG61" s="153"/>
      <c r="WOH61" s="153"/>
      <c r="WOI61" s="153"/>
      <c r="WOJ61" s="153"/>
      <c r="WOK61" s="153"/>
      <c r="WOL61" s="153"/>
      <c r="WOM61" s="153"/>
      <c r="WON61" s="153"/>
      <c r="WOO61" s="153"/>
      <c r="WOP61" s="153"/>
      <c r="WOQ61" s="153"/>
      <c r="WOR61" s="153"/>
      <c r="WOS61" s="153"/>
      <c r="WOT61" s="153"/>
      <c r="WOU61" s="153"/>
      <c r="WOV61" s="153"/>
      <c r="WOW61" s="153"/>
      <c r="WOX61" s="153"/>
      <c r="WOY61" s="153"/>
      <c r="WOZ61" s="153"/>
      <c r="WPA61" s="153"/>
      <c r="WPB61" s="153"/>
      <c r="WPC61" s="153"/>
      <c r="WPD61" s="153"/>
      <c r="WPE61" s="153"/>
      <c r="WPF61" s="153"/>
      <c r="WPG61" s="153"/>
      <c r="WPH61" s="153"/>
      <c r="WPI61" s="153"/>
      <c r="WPJ61" s="153"/>
      <c r="WPK61" s="153"/>
      <c r="WPL61" s="153"/>
      <c r="WPM61" s="153"/>
      <c r="WPN61" s="153"/>
      <c r="WPO61" s="153"/>
      <c r="WPP61" s="153"/>
      <c r="WPQ61" s="153"/>
      <c r="WPR61" s="153"/>
      <c r="WPS61" s="153"/>
      <c r="WPT61" s="153"/>
      <c r="WPU61" s="153"/>
      <c r="WPV61" s="153"/>
      <c r="WPW61" s="153"/>
      <c r="WPX61" s="153"/>
      <c r="WPY61" s="153"/>
      <c r="WPZ61" s="153"/>
      <c r="WQA61" s="153"/>
      <c r="WQB61" s="153"/>
      <c r="WQC61" s="153"/>
      <c r="WQD61" s="153"/>
      <c r="WQE61" s="153"/>
      <c r="WQF61" s="153"/>
      <c r="WQG61" s="153"/>
      <c r="WQH61" s="153"/>
      <c r="WQI61" s="153"/>
      <c r="WQJ61" s="153"/>
      <c r="WQK61" s="153"/>
      <c r="WQL61" s="153"/>
      <c r="WQM61" s="153"/>
      <c r="WQN61" s="153"/>
      <c r="WQO61" s="153"/>
      <c r="WQP61" s="153"/>
      <c r="WQQ61" s="153"/>
      <c r="WQR61" s="153"/>
      <c r="WQS61" s="153"/>
      <c r="WQT61" s="153"/>
      <c r="WQU61" s="153"/>
      <c r="WQV61" s="153"/>
      <c r="WQW61" s="153"/>
      <c r="WQX61" s="153"/>
      <c r="WQY61" s="153"/>
      <c r="WQZ61" s="153"/>
      <c r="WRA61" s="153"/>
      <c r="WRB61" s="153"/>
      <c r="WRC61" s="153"/>
      <c r="WRD61" s="153"/>
      <c r="WRE61" s="153"/>
      <c r="WRF61" s="153"/>
      <c r="WRG61" s="153"/>
      <c r="WRH61" s="153"/>
      <c r="WRI61" s="153"/>
      <c r="WRJ61" s="153"/>
      <c r="WRK61" s="153"/>
      <c r="WRL61" s="153"/>
      <c r="WRM61" s="153"/>
      <c r="WRN61" s="153"/>
      <c r="WRO61" s="153"/>
      <c r="WRP61" s="153"/>
      <c r="WRQ61" s="153"/>
      <c r="WRR61" s="153"/>
      <c r="WRS61" s="153"/>
      <c r="WRT61" s="153"/>
      <c r="WRU61" s="153"/>
      <c r="WRV61" s="153"/>
      <c r="WRW61" s="153"/>
      <c r="WRX61" s="153"/>
      <c r="WRY61" s="153"/>
      <c r="WRZ61" s="153"/>
      <c r="WSA61" s="153"/>
      <c r="WSB61" s="153"/>
      <c r="WSC61" s="153"/>
      <c r="WSD61" s="153"/>
      <c r="WSE61" s="153"/>
      <c r="WSF61" s="153"/>
      <c r="WSG61" s="153"/>
      <c r="WSH61" s="153"/>
      <c r="WSI61" s="153"/>
      <c r="WSJ61" s="153"/>
      <c r="WSK61" s="153"/>
      <c r="WSL61" s="153"/>
      <c r="WSM61" s="153"/>
      <c r="WSN61" s="153"/>
      <c r="WSO61" s="153"/>
      <c r="WSP61" s="153"/>
      <c r="WSQ61" s="153"/>
      <c r="WSR61" s="153"/>
      <c r="WSS61" s="153"/>
      <c r="WST61" s="153"/>
      <c r="WSU61" s="153"/>
      <c r="WSV61" s="153"/>
      <c r="WSW61" s="153"/>
      <c r="WSX61" s="153"/>
      <c r="WSY61" s="153"/>
      <c r="WSZ61" s="153"/>
      <c r="WTA61" s="153"/>
      <c r="WTB61" s="153"/>
      <c r="WTC61" s="153"/>
      <c r="WTD61" s="153"/>
      <c r="WTE61" s="153"/>
      <c r="WTF61" s="153"/>
      <c r="WTG61" s="153"/>
      <c r="WTH61" s="153"/>
      <c r="WTI61" s="153"/>
      <c r="WTJ61" s="153"/>
      <c r="WTK61" s="153"/>
      <c r="WTL61" s="153"/>
      <c r="WTM61" s="153"/>
      <c r="WTN61" s="153"/>
      <c r="WTO61" s="153"/>
      <c r="WTP61" s="153"/>
      <c r="WTQ61" s="153"/>
      <c r="WTR61" s="153"/>
      <c r="WTS61" s="153"/>
      <c r="WTT61" s="153"/>
      <c r="WTU61" s="153"/>
      <c r="WTV61" s="153"/>
      <c r="WTW61" s="153"/>
      <c r="WTX61" s="153"/>
      <c r="WTY61" s="153"/>
      <c r="WTZ61" s="153"/>
      <c r="WUA61" s="153"/>
      <c r="WUB61" s="153"/>
      <c r="WUC61" s="153"/>
      <c r="WUD61" s="153"/>
      <c r="WUE61" s="153"/>
      <c r="WUF61" s="153"/>
      <c r="WUG61" s="153"/>
      <c r="WUH61" s="153"/>
      <c r="WUI61" s="153"/>
      <c r="WUJ61" s="153"/>
      <c r="WUK61" s="153"/>
      <c r="WUL61" s="153"/>
      <c r="WUM61" s="153"/>
      <c r="WUN61" s="153"/>
      <c r="WUO61" s="153"/>
      <c r="WUP61" s="153"/>
      <c r="WUQ61" s="153"/>
      <c r="WUR61" s="153"/>
      <c r="WUS61" s="153"/>
      <c r="WUT61" s="153"/>
      <c r="WUU61" s="153"/>
      <c r="WUV61" s="153"/>
      <c r="WUW61" s="153"/>
      <c r="WUX61" s="153"/>
      <c r="WUY61" s="153"/>
      <c r="WUZ61" s="153"/>
      <c r="WVA61" s="153"/>
      <c r="WVB61" s="153"/>
      <c r="WVC61" s="153"/>
      <c r="WVD61" s="153"/>
      <c r="WVE61" s="153"/>
      <c r="WVF61" s="153"/>
      <c r="WVG61" s="153"/>
      <c r="WVH61" s="153"/>
      <c r="WVI61" s="153"/>
      <c r="WVJ61" s="153"/>
      <c r="WVK61" s="153"/>
      <c r="WVL61" s="153"/>
      <c r="WVM61" s="153"/>
      <c r="WVN61" s="153"/>
      <c r="WVO61" s="153"/>
      <c r="WVP61" s="153"/>
      <c r="WVQ61" s="153"/>
      <c r="WVR61" s="153"/>
      <c r="WVS61" s="153"/>
      <c r="WVT61" s="153"/>
      <c r="WVU61" s="153"/>
      <c r="WVV61" s="153"/>
      <c r="WVW61" s="153"/>
      <c r="WVX61" s="153"/>
      <c r="WVY61" s="153"/>
      <c r="WVZ61" s="153"/>
      <c r="WWA61" s="153"/>
      <c r="WWB61" s="153"/>
      <c r="WWC61" s="153"/>
      <c r="WWD61" s="153"/>
      <c r="WWE61" s="153"/>
      <c r="WWF61" s="153"/>
      <c r="WWG61" s="153"/>
      <c r="WWH61" s="153"/>
      <c r="WWI61" s="153"/>
      <c r="WWJ61" s="153"/>
      <c r="WWK61" s="153"/>
      <c r="WWL61" s="153"/>
      <c r="WWM61" s="153"/>
      <c r="WWN61" s="153"/>
      <c r="WWO61" s="153"/>
      <c r="WWP61" s="153"/>
      <c r="WWQ61" s="153"/>
      <c r="WWR61" s="153"/>
      <c r="WWS61" s="153"/>
      <c r="WWT61" s="153"/>
      <c r="WWU61" s="153"/>
      <c r="WWV61" s="153"/>
      <c r="WWW61" s="153"/>
      <c r="WWX61" s="153"/>
      <c r="WWY61" s="153"/>
      <c r="WWZ61" s="153"/>
      <c r="WXA61" s="153"/>
      <c r="WXB61" s="153"/>
      <c r="WXC61" s="153"/>
      <c r="WXD61" s="153"/>
      <c r="WXE61" s="153"/>
      <c r="WXF61" s="153"/>
      <c r="WXG61" s="153"/>
      <c r="WXH61" s="153"/>
      <c r="WXI61" s="153"/>
      <c r="WXJ61" s="153"/>
      <c r="WXK61" s="153"/>
      <c r="WXL61" s="153"/>
      <c r="WXM61" s="153"/>
      <c r="WXN61" s="153"/>
      <c r="WXO61" s="153"/>
      <c r="WXP61" s="153"/>
      <c r="WXQ61" s="153"/>
      <c r="WXR61" s="153"/>
      <c r="WXS61" s="153"/>
      <c r="WXT61" s="153"/>
      <c r="WXU61" s="153"/>
      <c r="WXV61" s="153"/>
      <c r="WXW61" s="153"/>
      <c r="WXX61" s="153"/>
      <c r="WXY61" s="153"/>
      <c r="WXZ61" s="153"/>
      <c r="WYA61" s="153"/>
      <c r="WYB61" s="153"/>
      <c r="WYC61" s="153"/>
      <c r="WYD61" s="153"/>
      <c r="WYE61" s="153"/>
      <c r="WYF61" s="153"/>
      <c r="WYG61" s="153"/>
      <c r="WYH61" s="153"/>
      <c r="WYI61" s="153"/>
      <c r="WYJ61" s="153"/>
      <c r="WYK61" s="153"/>
      <c r="WYL61" s="153"/>
      <c r="WYM61" s="153"/>
      <c r="WYN61" s="153"/>
      <c r="WYO61" s="153"/>
      <c r="WYP61" s="153"/>
      <c r="WYQ61" s="153"/>
      <c r="WYR61" s="153"/>
      <c r="WYS61" s="153"/>
      <c r="WYT61" s="153"/>
      <c r="WYU61" s="153"/>
      <c r="WYV61" s="153"/>
      <c r="WYW61" s="153"/>
      <c r="WYX61" s="153"/>
      <c r="WYY61" s="153"/>
      <c r="WYZ61" s="153"/>
      <c r="WZA61" s="153"/>
      <c r="WZB61" s="153"/>
      <c r="WZC61" s="153"/>
      <c r="WZD61" s="153"/>
      <c r="WZE61" s="153"/>
      <c r="WZF61" s="153"/>
      <c r="WZG61" s="153"/>
      <c r="WZH61" s="153"/>
      <c r="WZI61" s="153"/>
      <c r="WZJ61" s="153"/>
      <c r="WZK61" s="153"/>
      <c r="WZL61" s="153"/>
      <c r="WZM61" s="153"/>
      <c r="WZN61" s="153"/>
      <c r="WZO61" s="153"/>
      <c r="WZP61" s="153"/>
      <c r="WZQ61" s="153"/>
      <c r="WZR61" s="153"/>
      <c r="WZS61" s="153"/>
      <c r="WZT61" s="153"/>
      <c r="WZU61" s="153"/>
      <c r="WZV61" s="153"/>
      <c r="WZW61" s="153"/>
      <c r="WZX61" s="153"/>
      <c r="WZY61" s="153"/>
      <c r="WZZ61" s="153"/>
      <c r="XAA61" s="153"/>
      <c r="XAB61" s="153"/>
      <c r="XAC61" s="153"/>
      <c r="XAD61" s="153"/>
      <c r="XAE61" s="153"/>
      <c r="XAF61" s="153"/>
      <c r="XAG61" s="153"/>
      <c r="XAH61" s="153"/>
      <c r="XAI61" s="153"/>
      <c r="XAJ61" s="153"/>
      <c r="XAK61" s="153"/>
      <c r="XAL61" s="153"/>
      <c r="XAM61" s="153"/>
      <c r="XAN61" s="153"/>
      <c r="XAO61" s="153"/>
      <c r="XAP61" s="153"/>
      <c r="XAQ61" s="153"/>
      <c r="XAR61" s="153"/>
      <c r="XAS61" s="153"/>
      <c r="XAT61" s="153"/>
      <c r="XAU61" s="153"/>
      <c r="XAV61" s="153"/>
      <c r="XAW61" s="153"/>
      <c r="XAX61" s="153"/>
      <c r="XAY61" s="153"/>
      <c r="XAZ61" s="153"/>
      <c r="XBA61" s="153"/>
      <c r="XBB61" s="153"/>
      <c r="XBC61" s="153"/>
      <c r="XBD61" s="153"/>
      <c r="XBE61" s="153"/>
      <c r="XBF61" s="153"/>
      <c r="XBG61" s="153"/>
      <c r="XBH61" s="153"/>
      <c r="XBI61" s="153"/>
      <c r="XBJ61" s="153"/>
      <c r="XBK61" s="153"/>
      <c r="XBL61" s="153"/>
      <c r="XBM61" s="153"/>
      <c r="XBN61" s="153"/>
      <c r="XBO61" s="153"/>
      <c r="XBP61" s="153"/>
      <c r="XBQ61" s="153"/>
      <c r="XBR61" s="153"/>
      <c r="XBS61" s="153"/>
      <c r="XBT61" s="153"/>
      <c r="XBU61" s="153"/>
      <c r="XBV61" s="153"/>
      <c r="XBW61" s="153"/>
      <c r="XBX61" s="153"/>
      <c r="XBY61" s="153"/>
      <c r="XBZ61" s="153"/>
      <c r="XCA61" s="153"/>
      <c r="XCB61" s="153"/>
      <c r="XCC61" s="153"/>
      <c r="XCD61" s="153"/>
      <c r="XCE61" s="153"/>
      <c r="XCF61" s="153"/>
      <c r="XCG61" s="153"/>
      <c r="XCH61" s="153"/>
      <c r="XCI61" s="153"/>
      <c r="XCJ61" s="153"/>
      <c r="XCK61" s="153"/>
      <c r="XCL61" s="153"/>
      <c r="XCM61" s="153"/>
      <c r="XCN61" s="153"/>
      <c r="XCO61" s="153"/>
      <c r="XCP61" s="153"/>
      <c r="XCQ61" s="153"/>
      <c r="XCR61" s="153"/>
      <c r="XCS61" s="153"/>
      <c r="XCT61" s="153"/>
      <c r="XCU61" s="153"/>
      <c r="XCV61" s="153"/>
      <c r="XCW61" s="153"/>
      <c r="XCX61" s="153"/>
      <c r="XCY61" s="153"/>
      <c r="XCZ61" s="153"/>
      <c r="XDA61" s="153"/>
      <c r="XDB61" s="153"/>
      <c r="XDC61" s="153"/>
      <c r="XDD61" s="153"/>
      <c r="XDE61" s="153"/>
      <c r="XDF61" s="153"/>
      <c r="XDG61" s="153"/>
      <c r="XDH61" s="153"/>
      <c r="XDI61" s="153"/>
      <c r="XDJ61" s="153"/>
      <c r="XDK61" s="153"/>
      <c r="XDL61" s="153"/>
      <c r="XDM61" s="153"/>
      <c r="XDN61" s="153"/>
      <c r="XDO61" s="153"/>
      <c r="XDP61" s="153"/>
      <c r="XDQ61" s="153"/>
      <c r="XDR61" s="153"/>
      <c r="XDS61" s="153"/>
      <c r="XDT61" s="153"/>
      <c r="XDU61" s="153"/>
      <c r="XDV61" s="153"/>
      <c r="XDW61" s="153"/>
      <c r="XDX61" s="153"/>
      <c r="XDY61" s="153"/>
      <c r="XDZ61" s="153"/>
      <c r="XEA61" s="153"/>
      <c r="XEB61" s="153"/>
      <c r="XEC61" s="153"/>
      <c r="XED61" s="153"/>
      <c r="XEE61" s="153"/>
      <c r="XEF61" s="153"/>
      <c r="XEG61" s="153"/>
      <c r="XEH61" s="153"/>
      <c r="XEI61" s="153"/>
      <c r="XEJ61" s="153"/>
      <c r="XEK61" s="153"/>
      <c r="XEL61" s="153"/>
      <c r="XEM61" s="153"/>
      <c r="XEN61" s="153"/>
      <c r="XEO61" s="153"/>
      <c r="XEP61" s="153"/>
      <c r="XEQ61" s="153"/>
      <c r="XER61" s="153"/>
      <c r="XES61" s="153"/>
      <c r="XET61" s="153"/>
      <c r="XEU61" s="153"/>
      <c r="XEV61" s="153"/>
      <c r="XEW61" s="153"/>
      <c r="XEX61" s="153"/>
      <c r="XEY61" s="153"/>
      <c r="XEZ61" s="153"/>
      <c r="XFA61" s="153"/>
      <c r="XFB61" s="153"/>
      <c r="XFC61" s="153"/>
      <c r="XFD61" s="153"/>
    </row>
    <row r="62" spans="1:16384" ht="18" customHeight="1">
      <c r="B62" s="158"/>
      <c r="C62" s="162"/>
      <c r="W62" s="157"/>
      <c r="X62" s="156"/>
      <c r="Y62" s="156"/>
      <c r="Z62" s="156"/>
      <c r="AA62" s="156"/>
      <c r="AB62" s="156"/>
      <c r="AC62" s="156"/>
      <c r="AD62" s="156"/>
      <c r="AE62" s="156"/>
      <c r="AF62" s="156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53"/>
      <c r="AT62" s="153"/>
      <c r="AU62" s="153"/>
      <c r="AV62" s="153"/>
      <c r="AW62" s="153"/>
      <c r="AX62" s="153"/>
      <c r="AY62" s="153"/>
      <c r="AZ62" s="153"/>
      <c r="BA62" s="153"/>
      <c r="BB62" s="153"/>
      <c r="BC62" s="153"/>
      <c r="BD62" s="153"/>
      <c r="BE62" s="153"/>
      <c r="BF62" s="153"/>
      <c r="BG62" s="153"/>
      <c r="BH62" s="153"/>
      <c r="BI62" s="153"/>
      <c r="BJ62" s="153"/>
      <c r="BK62" s="153"/>
      <c r="BL62" s="153"/>
      <c r="BM62" s="153"/>
      <c r="BN62" s="153"/>
      <c r="BO62" s="153"/>
      <c r="BP62" s="153"/>
      <c r="BQ62" s="153"/>
      <c r="BR62" s="153"/>
      <c r="BS62" s="153"/>
      <c r="BT62" s="153"/>
      <c r="BU62" s="153"/>
      <c r="BV62" s="153"/>
      <c r="BW62" s="153"/>
      <c r="BX62" s="153"/>
      <c r="BY62" s="153"/>
      <c r="BZ62" s="153"/>
      <c r="CA62" s="153"/>
      <c r="CB62" s="153"/>
      <c r="CC62" s="153"/>
      <c r="CD62" s="153"/>
      <c r="CE62" s="153"/>
      <c r="CF62" s="153"/>
      <c r="CG62" s="153"/>
      <c r="CH62" s="153"/>
      <c r="CI62" s="153"/>
      <c r="CJ62" s="153"/>
      <c r="CK62" s="153"/>
      <c r="CL62" s="153"/>
      <c r="CM62" s="153"/>
      <c r="CN62" s="153"/>
      <c r="CO62" s="153"/>
      <c r="CP62" s="153"/>
      <c r="CQ62" s="153"/>
      <c r="CR62" s="153"/>
      <c r="CS62" s="153"/>
      <c r="CT62" s="153"/>
      <c r="CU62" s="153"/>
      <c r="CV62" s="153"/>
      <c r="CW62" s="153"/>
      <c r="CX62" s="153"/>
      <c r="CY62" s="153"/>
      <c r="CZ62" s="153"/>
      <c r="DA62" s="153"/>
      <c r="DB62" s="153"/>
      <c r="DC62" s="153"/>
      <c r="DD62" s="153"/>
      <c r="DE62" s="153"/>
      <c r="DF62" s="153"/>
      <c r="DG62" s="153"/>
      <c r="DH62" s="153"/>
      <c r="DI62" s="153"/>
      <c r="DJ62" s="153"/>
      <c r="DK62" s="153"/>
      <c r="DL62" s="153"/>
      <c r="DM62" s="153"/>
      <c r="DN62" s="153"/>
      <c r="DO62" s="153"/>
      <c r="DP62" s="153"/>
      <c r="DQ62" s="153"/>
      <c r="DR62" s="153"/>
      <c r="DS62" s="153"/>
      <c r="DT62" s="153"/>
      <c r="DU62" s="153"/>
      <c r="DV62" s="153"/>
      <c r="DW62" s="153"/>
      <c r="DX62" s="153"/>
      <c r="DY62" s="153"/>
      <c r="DZ62" s="153"/>
      <c r="EA62" s="153"/>
      <c r="EB62" s="153"/>
      <c r="EC62" s="153"/>
      <c r="ED62" s="153"/>
      <c r="EE62" s="153"/>
      <c r="EF62" s="153"/>
      <c r="EG62" s="153"/>
      <c r="EH62" s="153"/>
      <c r="EI62" s="153"/>
      <c r="EJ62" s="153"/>
      <c r="EK62" s="153"/>
      <c r="EL62" s="153"/>
      <c r="EM62" s="153"/>
      <c r="EN62" s="153"/>
      <c r="EO62" s="153"/>
      <c r="EP62" s="153"/>
      <c r="EQ62" s="153"/>
      <c r="ER62" s="153"/>
      <c r="ES62" s="153"/>
      <c r="ET62" s="153"/>
      <c r="EU62" s="153"/>
      <c r="EV62" s="153"/>
      <c r="EW62" s="153"/>
      <c r="EX62" s="153"/>
      <c r="EY62" s="153"/>
      <c r="EZ62" s="153"/>
      <c r="FA62" s="153"/>
      <c r="FB62" s="153"/>
      <c r="FC62" s="153"/>
      <c r="FD62" s="153"/>
      <c r="FE62" s="153"/>
      <c r="FF62" s="153"/>
      <c r="FG62" s="153"/>
      <c r="FH62" s="153"/>
      <c r="FI62" s="153"/>
      <c r="FJ62" s="153"/>
      <c r="FK62" s="153"/>
      <c r="FL62" s="153"/>
      <c r="FM62" s="153"/>
      <c r="FN62" s="153"/>
      <c r="FO62" s="153"/>
      <c r="FP62" s="153"/>
      <c r="FQ62" s="153"/>
      <c r="FR62" s="153"/>
      <c r="FS62" s="153"/>
      <c r="FT62" s="153"/>
      <c r="FU62" s="153"/>
      <c r="FV62" s="153"/>
      <c r="FW62" s="153"/>
      <c r="FX62" s="153"/>
      <c r="FY62" s="153"/>
      <c r="FZ62" s="153"/>
      <c r="GA62" s="153"/>
      <c r="GB62" s="153"/>
      <c r="GC62" s="153"/>
      <c r="GD62" s="153"/>
      <c r="GE62" s="153"/>
      <c r="GF62" s="153"/>
      <c r="GG62" s="153"/>
      <c r="GH62" s="153"/>
      <c r="GI62" s="153"/>
      <c r="GJ62" s="153"/>
      <c r="GK62" s="153"/>
      <c r="GL62" s="153"/>
      <c r="GM62" s="153"/>
      <c r="GN62" s="153"/>
      <c r="GO62" s="153"/>
      <c r="GP62" s="153"/>
      <c r="GQ62" s="153"/>
      <c r="GR62" s="153"/>
      <c r="GS62" s="153"/>
      <c r="GT62" s="153"/>
      <c r="GU62" s="153"/>
      <c r="GV62" s="153"/>
      <c r="GW62" s="153"/>
      <c r="GX62" s="153"/>
      <c r="GY62" s="153"/>
      <c r="GZ62" s="153"/>
      <c r="HA62" s="153"/>
      <c r="HB62" s="153"/>
      <c r="HC62" s="153"/>
      <c r="HD62" s="153"/>
      <c r="HE62" s="153"/>
      <c r="HF62" s="153"/>
      <c r="HG62" s="153"/>
      <c r="HH62" s="153"/>
      <c r="HI62" s="153"/>
      <c r="HJ62" s="153"/>
      <c r="HK62" s="153"/>
      <c r="HL62" s="153"/>
      <c r="HM62" s="153"/>
      <c r="HN62" s="153"/>
      <c r="HO62" s="153"/>
      <c r="HP62" s="153"/>
      <c r="HQ62" s="153"/>
      <c r="HR62" s="153"/>
      <c r="HS62" s="153"/>
      <c r="HT62" s="153"/>
      <c r="HU62" s="153"/>
      <c r="HV62" s="153"/>
      <c r="HW62" s="153"/>
      <c r="HX62" s="153"/>
      <c r="HY62" s="153"/>
      <c r="HZ62" s="153"/>
      <c r="IA62" s="153"/>
      <c r="IB62" s="153"/>
      <c r="IC62" s="153"/>
      <c r="ID62" s="153"/>
      <c r="IE62" s="153"/>
      <c r="IF62" s="153"/>
      <c r="IG62" s="153"/>
      <c r="IH62" s="153"/>
      <c r="II62" s="153"/>
      <c r="IJ62" s="153"/>
      <c r="IK62" s="153"/>
      <c r="IL62" s="153"/>
      <c r="IM62" s="153"/>
      <c r="IN62" s="153"/>
      <c r="IO62" s="153"/>
      <c r="IP62" s="153"/>
      <c r="IQ62" s="153"/>
      <c r="IR62" s="153"/>
      <c r="IS62" s="153"/>
      <c r="IT62" s="153"/>
      <c r="IU62" s="153"/>
      <c r="IV62" s="153"/>
      <c r="IW62" s="153"/>
      <c r="IX62" s="153"/>
      <c r="IY62" s="153"/>
      <c r="IZ62" s="153"/>
      <c r="JA62" s="153"/>
      <c r="JB62" s="153"/>
      <c r="JC62" s="153"/>
      <c r="JD62" s="153"/>
      <c r="JE62" s="153"/>
      <c r="JF62" s="153"/>
      <c r="JG62" s="153"/>
      <c r="JH62" s="153"/>
      <c r="JI62" s="153"/>
      <c r="JJ62" s="153"/>
      <c r="JK62" s="153"/>
      <c r="JL62" s="153"/>
      <c r="JM62" s="153"/>
      <c r="JN62" s="153"/>
      <c r="JO62" s="153"/>
      <c r="JP62" s="153"/>
      <c r="JQ62" s="153"/>
      <c r="JR62" s="153"/>
      <c r="JS62" s="153"/>
      <c r="JT62" s="153"/>
      <c r="JU62" s="153"/>
      <c r="JV62" s="153"/>
      <c r="JW62" s="153"/>
      <c r="JX62" s="153"/>
      <c r="JY62" s="153"/>
      <c r="JZ62" s="153"/>
      <c r="KA62" s="153"/>
      <c r="KB62" s="153"/>
      <c r="KC62" s="153"/>
      <c r="KD62" s="153"/>
      <c r="KE62" s="153"/>
      <c r="KF62" s="153"/>
      <c r="KG62" s="153"/>
      <c r="KH62" s="153"/>
      <c r="KI62" s="153"/>
      <c r="KJ62" s="153"/>
      <c r="KK62" s="153"/>
      <c r="KL62" s="153"/>
      <c r="KM62" s="153"/>
      <c r="KN62" s="153"/>
      <c r="KO62" s="153"/>
      <c r="KP62" s="153"/>
      <c r="KQ62" s="153"/>
      <c r="KR62" s="153"/>
      <c r="KS62" s="153"/>
      <c r="KT62" s="153"/>
      <c r="KU62" s="153"/>
      <c r="KV62" s="153"/>
      <c r="KW62" s="153"/>
      <c r="KX62" s="153"/>
      <c r="KY62" s="153"/>
      <c r="KZ62" s="153"/>
      <c r="LA62" s="153"/>
      <c r="LB62" s="153"/>
      <c r="LC62" s="153"/>
      <c r="LD62" s="153"/>
      <c r="LE62" s="153"/>
      <c r="LF62" s="153"/>
      <c r="LG62" s="153"/>
      <c r="LH62" s="153"/>
      <c r="LI62" s="153"/>
      <c r="LJ62" s="153"/>
      <c r="LK62" s="153"/>
      <c r="LL62" s="153"/>
      <c r="LM62" s="153"/>
      <c r="LN62" s="153"/>
      <c r="LO62" s="153"/>
      <c r="LP62" s="153"/>
      <c r="LQ62" s="153"/>
      <c r="LR62" s="153"/>
      <c r="LS62" s="153"/>
      <c r="LT62" s="153"/>
      <c r="LU62" s="153"/>
      <c r="LV62" s="153"/>
      <c r="LW62" s="153"/>
      <c r="LX62" s="153"/>
      <c r="LY62" s="153"/>
      <c r="LZ62" s="153"/>
      <c r="MA62" s="153"/>
      <c r="MB62" s="153"/>
      <c r="MC62" s="153"/>
      <c r="MD62" s="153"/>
      <c r="ME62" s="153"/>
      <c r="MF62" s="153"/>
      <c r="MG62" s="153"/>
      <c r="MH62" s="153"/>
      <c r="MI62" s="153"/>
      <c r="MJ62" s="153"/>
      <c r="MK62" s="153"/>
      <c r="ML62" s="153"/>
      <c r="MM62" s="153"/>
      <c r="MN62" s="153"/>
      <c r="MO62" s="153"/>
      <c r="MP62" s="153"/>
      <c r="MQ62" s="153"/>
      <c r="MR62" s="153"/>
      <c r="MS62" s="153"/>
      <c r="MT62" s="153"/>
      <c r="MU62" s="153"/>
      <c r="MV62" s="153"/>
      <c r="MW62" s="153"/>
      <c r="MX62" s="153"/>
      <c r="MY62" s="153"/>
      <c r="MZ62" s="153"/>
      <c r="NA62" s="153"/>
      <c r="NB62" s="153"/>
      <c r="NC62" s="153"/>
      <c r="ND62" s="153"/>
      <c r="NE62" s="153"/>
      <c r="NF62" s="153"/>
      <c r="NG62" s="153"/>
      <c r="NH62" s="153"/>
      <c r="NI62" s="153"/>
      <c r="NJ62" s="153"/>
      <c r="NK62" s="153"/>
      <c r="NL62" s="153"/>
      <c r="NM62" s="153"/>
      <c r="NN62" s="153"/>
      <c r="NO62" s="153"/>
      <c r="NP62" s="153"/>
      <c r="NQ62" s="153"/>
      <c r="NR62" s="153"/>
      <c r="NS62" s="153"/>
      <c r="NT62" s="153"/>
      <c r="NU62" s="153"/>
      <c r="NV62" s="153"/>
      <c r="NW62" s="153"/>
      <c r="NX62" s="153"/>
      <c r="NY62" s="153"/>
      <c r="NZ62" s="153"/>
      <c r="OA62" s="153"/>
      <c r="OB62" s="153"/>
      <c r="OC62" s="153"/>
      <c r="OD62" s="153"/>
      <c r="OE62" s="153"/>
      <c r="OF62" s="153"/>
      <c r="OG62" s="153"/>
      <c r="OH62" s="153"/>
      <c r="OI62" s="153"/>
      <c r="OJ62" s="153"/>
      <c r="OK62" s="153"/>
      <c r="OL62" s="153"/>
      <c r="OM62" s="153"/>
      <c r="ON62" s="153"/>
      <c r="OO62" s="153"/>
      <c r="OP62" s="153"/>
      <c r="OQ62" s="153"/>
      <c r="OR62" s="153"/>
      <c r="OS62" s="153"/>
      <c r="OT62" s="153"/>
      <c r="OU62" s="153"/>
      <c r="OV62" s="153"/>
      <c r="OW62" s="153"/>
      <c r="OX62" s="153"/>
      <c r="OY62" s="153"/>
      <c r="OZ62" s="153"/>
      <c r="PA62" s="153"/>
      <c r="PB62" s="153"/>
      <c r="PC62" s="153"/>
      <c r="PD62" s="153"/>
      <c r="PE62" s="153"/>
      <c r="PF62" s="153"/>
      <c r="PG62" s="153"/>
      <c r="PH62" s="153"/>
      <c r="PI62" s="153"/>
      <c r="PJ62" s="153"/>
      <c r="PK62" s="153"/>
      <c r="PL62" s="153"/>
      <c r="PM62" s="153"/>
      <c r="PN62" s="153"/>
      <c r="PO62" s="153"/>
      <c r="PP62" s="153"/>
      <c r="PQ62" s="153"/>
      <c r="PR62" s="153"/>
      <c r="PS62" s="153"/>
      <c r="PT62" s="153"/>
      <c r="PU62" s="153"/>
      <c r="PV62" s="153"/>
      <c r="PW62" s="153"/>
      <c r="PX62" s="153"/>
      <c r="PY62" s="153"/>
      <c r="PZ62" s="153"/>
      <c r="QA62" s="153"/>
      <c r="QB62" s="153"/>
      <c r="QC62" s="153"/>
      <c r="QD62" s="153"/>
      <c r="QE62" s="153"/>
      <c r="QF62" s="153"/>
      <c r="QG62" s="153"/>
      <c r="QH62" s="153"/>
      <c r="QI62" s="153"/>
      <c r="QJ62" s="153"/>
      <c r="QK62" s="153"/>
      <c r="QL62" s="153"/>
      <c r="QM62" s="153"/>
      <c r="QN62" s="153"/>
      <c r="QO62" s="153"/>
      <c r="QP62" s="153"/>
      <c r="QQ62" s="153"/>
      <c r="QR62" s="153"/>
      <c r="QS62" s="153"/>
      <c r="QT62" s="153"/>
      <c r="QU62" s="153"/>
      <c r="QV62" s="153"/>
      <c r="QW62" s="153"/>
      <c r="QX62" s="153"/>
      <c r="QY62" s="153"/>
      <c r="QZ62" s="153"/>
      <c r="RA62" s="153"/>
      <c r="RB62" s="153"/>
      <c r="RC62" s="153"/>
      <c r="RD62" s="153"/>
      <c r="RE62" s="153"/>
      <c r="RF62" s="153"/>
      <c r="RG62" s="153"/>
      <c r="RH62" s="153"/>
      <c r="RI62" s="153"/>
      <c r="RJ62" s="153"/>
      <c r="RK62" s="153"/>
      <c r="RL62" s="153"/>
      <c r="RM62" s="153"/>
      <c r="RN62" s="153"/>
      <c r="RO62" s="153"/>
      <c r="RP62" s="153"/>
      <c r="RQ62" s="153"/>
      <c r="RR62" s="153"/>
      <c r="RS62" s="153"/>
      <c r="RT62" s="153"/>
      <c r="RU62" s="153"/>
      <c r="RV62" s="153"/>
      <c r="RW62" s="153"/>
      <c r="RX62" s="153"/>
      <c r="RY62" s="153"/>
      <c r="RZ62" s="153"/>
      <c r="SA62" s="153"/>
      <c r="SB62" s="153"/>
      <c r="SC62" s="153"/>
      <c r="SD62" s="153"/>
      <c r="SE62" s="153"/>
      <c r="SF62" s="153"/>
      <c r="SG62" s="153"/>
      <c r="SH62" s="153"/>
      <c r="SI62" s="153"/>
      <c r="SJ62" s="153"/>
      <c r="SK62" s="153"/>
      <c r="SL62" s="153"/>
      <c r="SM62" s="153"/>
      <c r="SN62" s="153"/>
      <c r="SO62" s="153"/>
      <c r="SP62" s="153"/>
      <c r="SQ62" s="153"/>
      <c r="SR62" s="153"/>
      <c r="SS62" s="153"/>
      <c r="ST62" s="153"/>
      <c r="SU62" s="153"/>
      <c r="SV62" s="153"/>
      <c r="SW62" s="153"/>
      <c r="SX62" s="153"/>
      <c r="SY62" s="153"/>
      <c r="SZ62" s="153"/>
      <c r="TA62" s="153"/>
      <c r="TB62" s="153"/>
      <c r="TC62" s="153"/>
      <c r="TD62" s="153"/>
      <c r="TE62" s="153"/>
      <c r="TF62" s="153"/>
      <c r="TG62" s="153"/>
      <c r="TH62" s="153"/>
      <c r="TI62" s="153"/>
      <c r="TJ62" s="153"/>
      <c r="TK62" s="153"/>
      <c r="TL62" s="153"/>
      <c r="TM62" s="153"/>
      <c r="TN62" s="153"/>
      <c r="TO62" s="153"/>
      <c r="TP62" s="153"/>
      <c r="TQ62" s="153"/>
      <c r="TR62" s="153"/>
      <c r="TS62" s="153"/>
      <c r="TT62" s="153"/>
      <c r="TU62" s="153"/>
      <c r="TV62" s="153"/>
      <c r="TW62" s="153"/>
      <c r="TX62" s="153"/>
      <c r="TY62" s="153"/>
      <c r="TZ62" s="153"/>
      <c r="UA62" s="153"/>
      <c r="UB62" s="153"/>
      <c r="UC62" s="153"/>
      <c r="UD62" s="153"/>
      <c r="UE62" s="153"/>
      <c r="UF62" s="153"/>
      <c r="UG62" s="153"/>
      <c r="UH62" s="153"/>
      <c r="UI62" s="153"/>
      <c r="UJ62" s="153"/>
      <c r="UK62" s="153"/>
      <c r="UL62" s="153"/>
      <c r="UM62" s="153"/>
      <c r="UN62" s="153"/>
      <c r="UO62" s="153"/>
      <c r="UP62" s="153"/>
      <c r="UQ62" s="153"/>
      <c r="UR62" s="153"/>
      <c r="US62" s="153"/>
      <c r="UT62" s="153"/>
      <c r="UU62" s="153"/>
      <c r="UV62" s="153"/>
      <c r="UW62" s="153"/>
      <c r="UX62" s="153"/>
      <c r="UY62" s="153"/>
      <c r="UZ62" s="153"/>
      <c r="VA62" s="153"/>
      <c r="VB62" s="153"/>
      <c r="VC62" s="153"/>
      <c r="VD62" s="153"/>
      <c r="VE62" s="153"/>
      <c r="VF62" s="153"/>
      <c r="VG62" s="153"/>
      <c r="VH62" s="153"/>
      <c r="VI62" s="153"/>
      <c r="VJ62" s="153"/>
      <c r="VK62" s="153"/>
      <c r="VL62" s="153"/>
      <c r="VM62" s="153"/>
      <c r="VN62" s="153"/>
      <c r="VO62" s="153"/>
      <c r="VP62" s="153"/>
      <c r="VQ62" s="153"/>
      <c r="VR62" s="153"/>
      <c r="VS62" s="153"/>
      <c r="VT62" s="153"/>
      <c r="VU62" s="153"/>
      <c r="VV62" s="153"/>
      <c r="VW62" s="153"/>
      <c r="VX62" s="153"/>
      <c r="VY62" s="153"/>
      <c r="VZ62" s="153"/>
      <c r="WA62" s="153"/>
      <c r="WB62" s="153"/>
      <c r="WC62" s="153"/>
      <c r="WD62" s="153"/>
      <c r="WE62" s="153"/>
      <c r="WF62" s="153"/>
      <c r="WG62" s="153"/>
      <c r="WH62" s="153"/>
      <c r="WI62" s="153"/>
      <c r="WJ62" s="153"/>
      <c r="WK62" s="153"/>
      <c r="WL62" s="153"/>
      <c r="WM62" s="153"/>
      <c r="WN62" s="153"/>
      <c r="WO62" s="153"/>
      <c r="WP62" s="153"/>
      <c r="WQ62" s="153"/>
      <c r="WR62" s="153"/>
      <c r="WS62" s="153"/>
      <c r="WT62" s="153"/>
      <c r="WU62" s="153"/>
      <c r="WV62" s="153"/>
      <c r="WW62" s="153"/>
      <c r="WX62" s="153"/>
      <c r="WY62" s="153"/>
      <c r="WZ62" s="153"/>
      <c r="XA62" s="153"/>
      <c r="XB62" s="153"/>
      <c r="XC62" s="153"/>
      <c r="XD62" s="153"/>
      <c r="XE62" s="153"/>
      <c r="XF62" s="153"/>
      <c r="XG62" s="153"/>
      <c r="XH62" s="153"/>
      <c r="XI62" s="153"/>
      <c r="XJ62" s="153"/>
      <c r="XK62" s="153"/>
      <c r="XL62" s="153"/>
      <c r="XM62" s="153"/>
      <c r="XN62" s="153"/>
      <c r="XO62" s="153"/>
      <c r="XP62" s="153"/>
      <c r="XQ62" s="153"/>
      <c r="XR62" s="153"/>
      <c r="XS62" s="153"/>
      <c r="XT62" s="153"/>
      <c r="XU62" s="153"/>
      <c r="XV62" s="153"/>
      <c r="XW62" s="153"/>
      <c r="XX62" s="153"/>
      <c r="XY62" s="153"/>
      <c r="XZ62" s="153"/>
      <c r="YA62" s="153"/>
      <c r="YB62" s="153"/>
      <c r="YC62" s="153"/>
      <c r="YD62" s="153"/>
      <c r="YE62" s="153"/>
      <c r="YF62" s="153"/>
      <c r="YG62" s="153"/>
      <c r="YH62" s="153"/>
      <c r="YI62" s="153"/>
      <c r="YJ62" s="153"/>
      <c r="YK62" s="153"/>
      <c r="YL62" s="153"/>
      <c r="YM62" s="153"/>
      <c r="YN62" s="153"/>
      <c r="YO62" s="153"/>
      <c r="YP62" s="153"/>
      <c r="YQ62" s="153"/>
      <c r="YR62" s="153"/>
      <c r="YS62" s="153"/>
      <c r="YT62" s="153"/>
      <c r="YU62" s="153"/>
      <c r="YV62" s="153"/>
      <c r="YW62" s="153"/>
      <c r="YX62" s="153"/>
      <c r="YY62" s="153"/>
      <c r="YZ62" s="153"/>
      <c r="ZA62" s="153"/>
      <c r="ZB62" s="153"/>
      <c r="ZC62" s="153"/>
      <c r="ZD62" s="153"/>
      <c r="ZE62" s="153"/>
      <c r="ZF62" s="153"/>
      <c r="ZG62" s="153"/>
      <c r="ZH62" s="153"/>
      <c r="ZI62" s="153"/>
      <c r="ZJ62" s="153"/>
      <c r="ZK62" s="153"/>
      <c r="ZL62" s="153"/>
      <c r="ZM62" s="153"/>
      <c r="ZN62" s="153"/>
      <c r="ZO62" s="153"/>
      <c r="ZP62" s="153"/>
      <c r="ZQ62" s="153"/>
      <c r="ZR62" s="153"/>
      <c r="ZS62" s="153"/>
      <c r="ZT62" s="153"/>
      <c r="ZU62" s="153"/>
      <c r="ZV62" s="153"/>
      <c r="ZW62" s="153"/>
      <c r="ZX62" s="153"/>
      <c r="ZY62" s="153"/>
      <c r="ZZ62" s="153"/>
      <c r="AAA62" s="153"/>
      <c r="AAB62" s="153"/>
      <c r="AAC62" s="153"/>
      <c r="AAD62" s="153"/>
      <c r="AAE62" s="153"/>
      <c r="AAF62" s="153"/>
      <c r="AAG62" s="153"/>
      <c r="AAH62" s="153"/>
      <c r="AAI62" s="153"/>
      <c r="AAJ62" s="153"/>
      <c r="AAK62" s="153"/>
      <c r="AAL62" s="153"/>
      <c r="AAM62" s="153"/>
      <c r="AAN62" s="153"/>
      <c r="AAO62" s="153"/>
      <c r="AAP62" s="153"/>
      <c r="AAQ62" s="153"/>
      <c r="AAR62" s="153"/>
      <c r="AAS62" s="153"/>
      <c r="AAT62" s="153"/>
      <c r="AAU62" s="153"/>
      <c r="AAV62" s="153"/>
      <c r="AAW62" s="153"/>
      <c r="AAX62" s="153"/>
      <c r="AAY62" s="153"/>
      <c r="AAZ62" s="153"/>
      <c r="ABA62" s="153"/>
      <c r="ABB62" s="153"/>
      <c r="ABC62" s="153"/>
      <c r="ABD62" s="153"/>
      <c r="ABE62" s="153"/>
      <c r="ABF62" s="153"/>
      <c r="ABG62" s="153"/>
      <c r="ABH62" s="153"/>
      <c r="ABI62" s="153"/>
      <c r="ABJ62" s="153"/>
      <c r="ABK62" s="153"/>
      <c r="ABL62" s="153"/>
      <c r="ABM62" s="153"/>
      <c r="ABN62" s="153"/>
      <c r="ABO62" s="153"/>
      <c r="ABP62" s="153"/>
      <c r="ABQ62" s="153"/>
      <c r="ABR62" s="153"/>
      <c r="ABS62" s="153"/>
      <c r="ABT62" s="153"/>
      <c r="ABU62" s="153"/>
      <c r="ABV62" s="153"/>
      <c r="ABW62" s="153"/>
      <c r="ABX62" s="153"/>
      <c r="ABY62" s="153"/>
      <c r="ABZ62" s="153"/>
      <c r="ACA62" s="153"/>
      <c r="ACB62" s="153"/>
      <c r="ACC62" s="153"/>
      <c r="ACD62" s="153"/>
      <c r="ACE62" s="153"/>
      <c r="ACF62" s="153"/>
      <c r="ACG62" s="153"/>
      <c r="ACH62" s="153"/>
      <c r="ACI62" s="153"/>
      <c r="ACJ62" s="153"/>
      <c r="ACK62" s="153"/>
      <c r="ACL62" s="153"/>
      <c r="ACM62" s="153"/>
      <c r="ACN62" s="153"/>
      <c r="ACO62" s="153"/>
      <c r="ACP62" s="153"/>
      <c r="ACQ62" s="153"/>
      <c r="ACR62" s="153"/>
      <c r="ACS62" s="153"/>
      <c r="ACT62" s="153"/>
      <c r="ACU62" s="153"/>
      <c r="ACV62" s="153"/>
      <c r="ACW62" s="153"/>
      <c r="ACX62" s="153"/>
      <c r="ACY62" s="153"/>
      <c r="ACZ62" s="153"/>
      <c r="ADA62" s="153"/>
      <c r="ADB62" s="153"/>
      <c r="ADC62" s="153"/>
      <c r="ADD62" s="153"/>
      <c r="ADE62" s="153"/>
      <c r="ADF62" s="153"/>
      <c r="ADG62" s="153"/>
      <c r="ADH62" s="153"/>
      <c r="ADI62" s="153"/>
      <c r="ADJ62" s="153"/>
      <c r="ADK62" s="153"/>
      <c r="ADL62" s="153"/>
      <c r="ADM62" s="153"/>
      <c r="ADN62" s="153"/>
      <c r="ADO62" s="153"/>
      <c r="ADP62" s="153"/>
      <c r="ADQ62" s="153"/>
      <c r="ADR62" s="153"/>
      <c r="ADS62" s="153"/>
      <c r="ADT62" s="153"/>
      <c r="ADU62" s="153"/>
      <c r="ADV62" s="153"/>
      <c r="ADW62" s="153"/>
      <c r="ADX62" s="153"/>
      <c r="ADY62" s="153"/>
      <c r="ADZ62" s="153"/>
      <c r="AEA62" s="153"/>
      <c r="AEB62" s="153"/>
      <c r="AEC62" s="153"/>
      <c r="AED62" s="153"/>
      <c r="AEE62" s="153"/>
      <c r="AEF62" s="153"/>
      <c r="AEG62" s="153"/>
      <c r="AEH62" s="153"/>
      <c r="AEI62" s="153"/>
      <c r="AEJ62" s="153"/>
      <c r="AEK62" s="153"/>
      <c r="AEL62" s="153"/>
      <c r="AEM62" s="153"/>
      <c r="AEN62" s="153"/>
      <c r="AEO62" s="153"/>
      <c r="AEP62" s="153"/>
      <c r="AEQ62" s="153"/>
      <c r="AER62" s="153"/>
      <c r="AES62" s="153"/>
      <c r="AET62" s="153"/>
      <c r="AEU62" s="153"/>
      <c r="AEV62" s="153"/>
      <c r="AEW62" s="153"/>
      <c r="AEX62" s="153"/>
      <c r="AEY62" s="153"/>
      <c r="AEZ62" s="153"/>
      <c r="AFA62" s="153"/>
      <c r="AFB62" s="153"/>
      <c r="AFC62" s="153"/>
      <c r="AFD62" s="153"/>
      <c r="AFE62" s="153"/>
      <c r="AFF62" s="153"/>
      <c r="AFG62" s="153"/>
      <c r="AFH62" s="153"/>
      <c r="AFI62" s="153"/>
      <c r="AFJ62" s="153"/>
      <c r="AFK62" s="153"/>
      <c r="AFL62" s="153"/>
      <c r="AFM62" s="153"/>
      <c r="AFN62" s="153"/>
      <c r="AFO62" s="153"/>
      <c r="AFP62" s="153"/>
      <c r="AFQ62" s="153"/>
      <c r="AFR62" s="153"/>
      <c r="AFS62" s="153"/>
      <c r="AFT62" s="153"/>
      <c r="AFU62" s="153"/>
      <c r="AFV62" s="153"/>
      <c r="AFW62" s="153"/>
      <c r="AFX62" s="153"/>
      <c r="AFY62" s="153"/>
      <c r="AFZ62" s="153"/>
      <c r="AGA62" s="153"/>
      <c r="AGB62" s="153"/>
      <c r="AGC62" s="153"/>
      <c r="AGD62" s="153"/>
      <c r="AGE62" s="153"/>
      <c r="AGF62" s="153"/>
      <c r="AGG62" s="153"/>
      <c r="AGH62" s="153"/>
      <c r="AGI62" s="153"/>
      <c r="AGJ62" s="153"/>
      <c r="AGK62" s="153"/>
      <c r="AGL62" s="153"/>
      <c r="AGM62" s="153"/>
      <c r="AGN62" s="153"/>
      <c r="AGO62" s="153"/>
      <c r="AGP62" s="153"/>
      <c r="AGQ62" s="153"/>
      <c r="AGR62" s="153"/>
      <c r="AGS62" s="153"/>
      <c r="AGT62" s="153"/>
      <c r="AGU62" s="153"/>
      <c r="AGV62" s="153"/>
      <c r="AGW62" s="153"/>
      <c r="AGX62" s="153"/>
      <c r="AGY62" s="153"/>
      <c r="AGZ62" s="153"/>
      <c r="AHA62" s="153"/>
      <c r="AHB62" s="153"/>
      <c r="AHC62" s="153"/>
      <c r="AHD62" s="153"/>
      <c r="AHE62" s="153"/>
      <c r="AHF62" s="153"/>
      <c r="AHG62" s="153"/>
      <c r="AHH62" s="153"/>
      <c r="AHI62" s="153"/>
      <c r="AHJ62" s="153"/>
      <c r="AHK62" s="153"/>
      <c r="AHL62" s="153"/>
      <c r="AHM62" s="153"/>
      <c r="AHN62" s="153"/>
      <c r="AHO62" s="153"/>
      <c r="AHP62" s="153"/>
      <c r="AHQ62" s="153"/>
      <c r="AHR62" s="153"/>
      <c r="AHS62" s="153"/>
      <c r="AHT62" s="153"/>
      <c r="AHU62" s="153"/>
      <c r="AHV62" s="153"/>
      <c r="AHW62" s="153"/>
      <c r="AHX62" s="153"/>
      <c r="AHY62" s="153"/>
      <c r="AHZ62" s="153"/>
      <c r="AIA62" s="153"/>
      <c r="AIB62" s="153"/>
      <c r="AIC62" s="153"/>
      <c r="AID62" s="153"/>
      <c r="AIE62" s="153"/>
      <c r="AIF62" s="153"/>
      <c r="AIG62" s="153"/>
      <c r="AIH62" s="153"/>
      <c r="AII62" s="153"/>
      <c r="AIJ62" s="153"/>
      <c r="AIK62" s="153"/>
      <c r="AIL62" s="153"/>
      <c r="AIM62" s="153"/>
      <c r="AIN62" s="153"/>
      <c r="AIO62" s="153"/>
      <c r="AIP62" s="153"/>
      <c r="AIQ62" s="153"/>
      <c r="AIR62" s="153"/>
      <c r="AIS62" s="153"/>
      <c r="AIT62" s="153"/>
      <c r="AIU62" s="153"/>
      <c r="AIV62" s="153"/>
      <c r="AIW62" s="153"/>
      <c r="AIX62" s="153"/>
      <c r="AIY62" s="153"/>
      <c r="AIZ62" s="153"/>
      <c r="AJA62" s="153"/>
      <c r="AJB62" s="153"/>
      <c r="AJC62" s="153"/>
      <c r="AJD62" s="153"/>
      <c r="AJE62" s="153"/>
      <c r="AJF62" s="153"/>
      <c r="AJG62" s="153"/>
      <c r="AJH62" s="153"/>
      <c r="AJI62" s="153"/>
      <c r="AJJ62" s="153"/>
      <c r="AJK62" s="153"/>
      <c r="AJL62" s="153"/>
      <c r="AJM62" s="153"/>
      <c r="AJN62" s="153"/>
      <c r="AJO62" s="153"/>
      <c r="AJP62" s="153"/>
      <c r="AJQ62" s="153"/>
      <c r="AJR62" s="153"/>
      <c r="AJS62" s="153"/>
      <c r="AJT62" s="153"/>
      <c r="AJU62" s="153"/>
      <c r="AJV62" s="153"/>
      <c r="AJW62" s="153"/>
      <c r="AJX62" s="153"/>
      <c r="AJY62" s="153"/>
      <c r="AJZ62" s="153"/>
      <c r="AKA62" s="153"/>
      <c r="AKB62" s="153"/>
      <c r="AKC62" s="153"/>
      <c r="AKD62" s="153"/>
      <c r="AKE62" s="153"/>
      <c r="AKF62" s="153"/>
      <c r="AKG62" s="153"/>
      <c r="AKH62" s="153"/>
      <c r="AKI62" s="153"/>
      <c r="AKJ62" s="153"/>
      <c r="AKK62" s="153"/>
      <c r="AKL62" s="153"/>
      <c r="AKM62" s="153"/>
      <c r="AKN62" s="153"/>
      <c r="AKO62" s="153"/>
      <c r="AKP62" s="153"/>
      <c r="AKQ62" s="153"/>
      <c r="AKR62" s="153"/>
      <c r="AKS62" s="153"/>
      <c r="AKT62" s="153"/>
      <c r="AKU62" s="153"/>
      <c r="AKV62" s="153"/>
      <c r="AKW62" s="153"/>
      <c r="AKX62" s="153"/>
      <c r="AKY62" s="153"/>
      <c r="AKZ62" s="153"/>
      <c r="ALA62" s="153"/>
      <c r="ALB62" s="153"/>
      <c r="ALC62" s="153"/>
      <c r="ALD62" s="153"/>
      <c r="ALE62" s="153"/>
      <c r="ALF62" s="153"/>
      <c r="ALG62" s="153"/>
      <c r="ALH62" s="153"/>
      <c r="ALI62" s="153"/>
      <c r="ALJ62" s="153"/>
      <c r="ALK62" s="153"/>
      <c r="ALL62" s="153"/>
      <c r="ALM62" s="153"/>
      <c r="ALN62" s="153"/>
      <c r="ALO62" s="153"/>
      <c r="ALP62" s="153"/>
      <c r="ALQ62" s="153"/>
      <c r="ALR62" s="153"/>
      <c r="ALS62" s="153"/>
      <c r="ALT62" s="153"/>
      <c r="ALU62" s="153"/>
      <c r="ALV62" s="153"/>
      <c r="ALW62" s="153"/>
      <c r="ALX62" s="153"/>
      <c r="ALY62" s="153"/>
      <c r="ALZ62" s="153"/>
      <c r="AMA62" s="153"/>
      <c r="AMB62" s="153"/>
      <c r="AMC62" s="153"/>
      <c r="AMD62" s="153"/>
      <c r="AME62" s="153"/>
      <c r="AMF62" s="153"/>
      <c r="AMG62" s="153"/>
      <c r="AMH62" s="153"/>
      <c r="AMI62" s="153"/>
      <c r="AMJ62" s="153"/>
      <c r="AMK62" s="153"/>
      <c r="AML62" s="153"/>
      <c r="AMM62" s="153"/>
      <c r="AMN62" s="153"/>
      <c r="AMO62" s="153"/>
      <c r="AMP62" s="153"/>
      <c r="AMQ62" s="153"/>
      <c r="AMR62" s="153"/>
      <c r="AMS62" s="153"/>
      <c r="AMT62" s="153"/>
      <c r="AMU62" s="153"/>
      <c r="AMV62" s="153"/>
      <c r="AMW62" s="153"/>
      <c r="AMX62" s="153"/>
      <c r="AMY62" s="153"/>
      <c r="AMZ62" s="153"/>
      <c r="ANA62" s="153"/>
      <c r="ANB62" s="153"/>
      <c r="ANC62" s="153"/>
      <c r="AND62" s="153"/>
      <c r="ANE62" s="153"/>
      <c r="ANF62" s="153"/>
      <c r="ANG62" s="153"/>
      <c r="ANH62" s="153"/>
      <c r="ANI62" s="153"/>
      <c r="ANJ62" s="153"/>
      <c r="ANK62" s="153"/>
      <c r="ANL62" s="153"/>
      <c r="ANM62" s="153"/>
      <c r="ANN62" s="153"/>
      <c r="ANO62" s="153"/>
      <c r="ANP62" s="153"/>
      <c r="ANQ62" s="153"/>
      <c r="ANR62" s="153"/>
      <c r="ANS62" s="153"/>
      <c r="ANT62" s="153"/>
      <c r="ANU62" s="153"/>
      <c r="ANV62" s="153"/>
      <c r="ANW62" s="153"/>
      <c r="ANX62" s="153"/>
      <c r="ANY62" s="153"/>
      <c r="ANZ62" s="153"/>
      <c r="AOA62" s="153"/>
      <c r="AOB62" s="153"/>
      <c r="AOC62" s="153"/>
      <c r="AOD62" s="153"/>
      <c r="AOE62" s="153"/>
      <c r="AOF62" s="153"/>
      <c r="AOG62" s="153"/>
      <c r="AOH62" s="153"/>
      <c r="AOI62" s="153"/>
      <c r="AOJ62" s="153"/>
      <c r="AOK62" s="153"/>
      <c r="AOL62" s="153"/>
      <c r="AOM62" s="153"/>
      <c r="AON62" s="153"/>
      <c r="AOO62" s="153"/>
      <c r="AOP62" s="153"/>
      <c r="AOQ62" s="153"/>
      <c r="AOR62" s="153"/>
      <c r="AOS62" s="153"/>
      <c r="AOT62" s="153"/>
      <c r="AOU62" s="153"/>
      <c r="AOV62" s="153"/>
      <c r="AOW62" s="153"/>
      <c r="AOX62" s="153"/>
      <c r="AOY62" s="153"/>
      <c r="AOZ62" s="153"/>
      <c r="APA62" s="153"/>
      <c r="APB62" s="153"/>
      <c r="APC62" s="153"/>
      <c r="APD62" s="153"/>
      <c r="APE62" s="153"/>
      <c r="APF62" s="153"/>
      <c r="APG62" s="153"/>
      <c r="APH62" s="153"/>
      <c r="API62" s="153"/>
      <c r="APJ62" s="153"/>
      <c r="APK62" s="153"/>
      <c r="APL62" s="153"/>
      <c r="APM62" s="153"/>
      <c r="APN62" s="153"/>
      <c r="APO62" s="153"/>
      <c r="APP62" s="153"/>
      <c r="APQ62" s="153"/>
      <c r="APR62" s="153"/>
      <c r="APS62" s="153"/>
      <c r="APT62" s="153"/>
      <c r="APU62" s="153"/>
      <c r="APV62" s="153"/>
      <c r="APW62" s="153"/>
      <c r="APX62" s="153"/>
      <c r="APY62" s="153"/>
      <c r="APZ62" s="153"/>
      <c r="AQA62" s="153"/>
      <c r="AQB62" s="153"/>
      <c r="AQC62" s="153"/>
      <c r="AQD62" s="153"/>
      <c r="AQE62" s="153"/>
      <c r="AQF62" s="153"/>
      <c r="AQG62" s="153"/>
      <c r="AQH62" s="153"/>
      <c r="AQI62" s="153"/>
      <c r="AQJ62" s="153"/>
      <c r="AQK62" s="153"/>
      <c r="AQL62" s="153"/>
      <c r="AQM62" s="153"/>
      <c r="AQN62" s="153"/>
      <c r="AQO62" s="153"/>
      <c r="AQP62" s="153"/>
      <c r="AQQ62" s="153"/>
      <c r="AQR62" s="153"/>
      <c r="AQS62" s="153"/>
      <c r="AQT62" s="153"/>
      <c r="AQU62" s="153"/>
      <c r="AQV62" s="153"/>
      <c r="AQW62" s="153"/>
      <c r="AQX62" s="153"/>
      <c r="AQY62" s="153"/>
      <c r="AQZ62" s="153"/>
      <c r="ARA62" s="153"/>
      <c r="ARB62" s="153"/>
      <c r="ARC62" s="153"/>
      <c r="ARD62" s="153"/>
      <c r="ARE62" s="153"/>
      <c r="ARF62" s="153"/>
      <c r="ARG62" s="153"/>
      <c r="ARH62" s="153"/>
      <c r="ARI62" s="153"/>
      <c r="ARJ62" s="153"/>
      <c r="ARK62" s="153"/>
      <c r="ARL62" s="153"/>
      <c r="ARM62" s="153"/>
      <c r="ARN62" s="153"/>
      <c r="ARO62" s="153"/>
      <c r="ARP62" s="153"/>
      <c r="ARQ62" s="153"/>
      <c r="ARR62" s="153"/>
      <c r="ARS62" s="153"/>
      <c r="ART62" s="153"/>
      <c r="ARU62" s="153"/>
      <c r="ARV62" s="153"/>
      <c r="ARW62" s="153"/>
      <c r="ARX62" s="153"/>
      <c r="ARY62" s="153"/>
      <c r="ARZ62" s="153"/>
      <c r="ASA62" s="153"/>
      <c r="ASB62" s="153"/>
      <c r="ASC62" s="153"/>
      <c r="ASD62" s="153"/>
      <c r="ASE62" s="153"/>
      <c r="ASF62" s="153"/>
      <c r="ASG62" s="153"/>
      <c r="ASH62" s="153"/>
      <c r="ASI62" s="153"/>
      <c r="ASJ62" s="153"/>
      <c r="ASK62" s="153"/>
      <c r="ASL62" s="153"/>
      <c r="ASM62" s="153"/>
      <c r="ASN62" s="153"/>
      <c r="ASO62" s="153"/>
      <c r="ASP62" s="153"/>
      <c r="ASQ62" s="153"/>
      <c r="ASR62" s="153"/>
      <c r="ASS62" s="153"/>
      <c r="AST62" s="153"/>
      <c r="ASU62" s="153"/>
      <c r="ASV62" s="153"/>
      <c r="ASW62" s="153"/>
      <c r="ASX62" s="153"/>
      <c r="ASY62" s="153"/>
      <c r="ASZ62" s="153"/>
      <c r="ATA62" s="153"/>
      <c r="ATB62" s="153"/>
      <c r="ATC62" s="153"/>
      <c r="ATD62" s="153"/>
      <c r="ATE62" s="153"/>
      <c r="ATF62" s="153"/>
      <c r="ATG62" s="153"/>
      <c r="ATH62" s="153"/>
      <c r="ATI62" s="153"/>
      <c r="ATJ62" s="153"/>
      <c r="ATK62" s="153"/>
      <c r="ATL62" s="153"/>
      <c r="ATM62" s="153"/>
      <c r="ATN62" s="153"/>
      <c r="ATO62" s="153"/>
      <c r="ATP62" s="153"/>
      <c r="ATQ62" s="153"/>
      <c r="ATR62" s="153"/>
      <c r="ATS62" s="153"/>
      <c r="ATT62" s="153"/>
      <c r="ATU62" s="153"/>
      <c r="ATV62" s="153"/>
      <c r="ATW62" s="153"/>
      <c r="ATX62" s="153"/>
      <c r="ATY62" s="153"/>
      <c r="ATZ62" s="153"/>
      <c r="AUA62" s="153"/>
      <c r="AUB62" s="153"/>
      <c r="AUC62" s="153"/>
      <c r="AUD62" s="153"/>
      <c r="AUE62" s="153"/>
      <c r="AUF62" s="153"/>
      <c r="AUG62" s="153"/>
      <c r="AUH62" s="153"/>
      <c r="AUI62" s="153"/>
      <c r="AUJ62" s="153"/>
      <c r="AUK62" s="153"/>
      <c r="AUL62" s="153"/>
      <c r="AUM62" s="153"/>
      <c r="AUN62" s="153"/>
      <c r="AUO62" s="153"/>
      <c r="AUP62" s="153"/>
      <c r="AUQ62" s="153"/>
      <c r="AUR62" s="153"/>
      <c r="AUS62" s="153"/>
      <c r="AUT62" s="153"/>
      <c r="AUU62" s="153"/>
      <c r="AUV62" s="153"/>
      <c r="AUW62" s="153"/>
      <c r="AUX62" s="153"/>
      <c r="AUY62" s="153"/>
      <c r="AUZ62" s="153"/>
      <c r="AVA62" s="153"/>
      <c r="AVB62" s="153"/>
      <c r="AVC62" s="153"/>
      <c r="AVD62" s="153"/>
      <c r="AVE62" s="153"/>
      <c r="AVF62" s="153"/>
      <c r="AVG62" s="153"/>
      <c r="AVH62" s="153"/>
      <c r="AVI62" s="153"/>
      <c r="AVJ62" s="153"/>
      <c r="AVK62" s="153"/>
      <c r="AVL62" s="153"/>
      <c r="AVM62" s="153"/>
      <c r="AVN62" s="153"/>
      <c r="AVO62" s="153"/>
      <c r="AVP62" s="153"/>
      <c r="AVQ62" s="153"/>
      <c r="AVR62" s="153"/>
      <c r="AVS62" s="153"/>
      <c r="AVT62" s="153"/>
      <c r="AVU62" s="153"/>
      <c r="AVV62" s="153"/>
      <c r="AVW62" s="153"/>
      <c r="AVX62" s="153"/>
      <c r="AVY62" s="153"/>
      <c r="AVZ62" s="153"/>
      <c r="AWA62" s="153"/>
      <c r="AWB62" s="153"/>
      <c r="AWC62" s="153"/>
      <c r="AWD62" s="153"/>
      <c r="AWE62" s="153"/>
      <c r="AWF62" s="153"/>
      <c r="AWG62" s="153"/>
      <c r="AWH62" s="153"/>
      <c r="AWI62" s="153"/>
      <c r="AWJ62" s="153"/>
      <c r="AWK62" s="153"/>
      <c r="AWL62" s="153"/>
      <c r="AWM62" s="153"/>
      <c r="AWN62" s="153"/>
      <c r="AWO62" s="153"/>
      <c r="AWP62" s="153"/>
      <c r="AWQ62" s="153"/>
      <c r="AWR62" s="153"/>
      <c r="AWS62" s="153"/>
      <c r="AWT62" s="153"/>
      <c r="AWU62" s="153"/>
      <c r="AWV62" s="153"/>
      <c r="AWW62" s="153"/>
      <c r="AWX62" s="153"/>
      <c r="AWY62" s="153"/>
      <c r="AWZ62" s="153"/>
      <c r="AXA62" s="153"/>
      <c r="AXB62" s="153"/>
      <c r="AXC62" s="153"/>
      <c r="AXD62" s="153"/>
      <c r="AXE62" s="153"/>
      <c r="AXF62" s="153"/>
      <c r="AXG62" s="153"/>
      <c r="AXH62" s="153"/>
      <c r="AXI62" s="153"/>
      <c r="AXJ62" s="153"/>
      <c r="AXK62" s="153"/>
      <c r="AXL62" s="153"/>
      <c r="AXM62" s="153"/>
      <c r="AXN62" s="153"/>
      <c r="AXO62" s="153"/>
      <c r="AXP62" s="153"/>
      <c r="AXQ62" s="153"/>
      <c r="AXR62" s="153"/>
      <c r="AXS62" s="153"/>
      <c r="AXT62" s="153"/>
      <c r="AXU62" s="153"/>
      <c r="AXV62" s="153"/>
      <c r="AXW62" s="153"/>
      <c r="AXX62" s="153"/>
      <c r="AXY62" s="153"/>
      <c r="AXZ62" s="153"/>
      <c r="AYA62" s="153"/>
      <c r="AYB62" s="153"/>
      <c r="AYC62" s="153"/>
      <c r="AYD62" s="153"/>
      <c r="AYE62" s="153"/>
      <c r="AYF62" s="153"/>
      <c r="AYG62" s="153"/>
      <c r="AYH62" s="153"/>
      <c r="AYI62" s="153"/>
      <c r="AYJ62" s="153"/>
      <c r="AYK62" s="153"/>
      <c r="AYL62" s="153"/>
      <c r="AYM62" s="153"/>
      <c r="AYN62" s="153"/>
      <c r="AYO62" s="153"/>
      <c r="AYP62" s="153"/>
      <c r="AYQ62" s="153"/>
      <c r="AYR62" s="153"/>
      <c r="AYS62" s="153"/>
      <c r="AYT62" s="153"/>
      <c r="AYU62" s="153"/>
      <c r="AYV62" s="153"/>
      <c r="AYW62" s="153"/>
      <c r="AYX62" s="153"/>
      <c r="AYY62" s="153"/>
      <c r="AYZ62" s="153"/>
      <c r="AZA62" s="153"/>
      <c r="AZB62" s="153"/>
      <c r="AZC62" s="153"/>
      <c r="AZD62" s="153"/>
      <c r="AZE62" s="153"/>
      <c r="AZF62" s="153"/>
      <c r="AZG62" s="153"/>
      <c r="AZH62" s="153"/>
      <c r="AZI62" s="153"/>
      <c r="AZJ62" s="153"/>
      <c r="AZK62" s="153"/>
      <c r="AZL62" s="153"/>
      <c r="AZM62" s="153"/>
      <c r="AZN62" s="153"/>
      <c r="AZO62" s="153"/>
      <c r="AZP62" s="153"/>
      <c r="AZQ62" s="153"/>
      <c r="AZR62" s="153"/>
      <c r="AZS62" s="153"/>
      <c r="AZT62" s="153"/>
      <c r="AZU62" s="153"/>
      <c r="AZV62" s="153"/>
      <c r="AZW62" s="153"/>
      <c r="AZX62" s="153"/>
      <c r="AZY62" s="153"/>
      <c r="AZZ62" s="153"/>
      <c r="BAA62" s="153"/>
      <c r="BAB62" s="153"/>
      <c r="BAC62" s="153"/>
      <c r="BAD62" s="153"/>
      <c r="BAE62" s="153"/>
      <c r="BAF62" s="153"/>
      <c r="BAG62" s="153"/>
      <c r="BAH62" s="153"/>
      <c r="BAI62" s="153"/>
      <c r="BAJ62" s="153"/>
      <c r="BAK62" s="153"/>
      <c r="BAL62" s="153"/>
      <c r="BAM62" s="153"/>
      <c r="BAN62" s="153"/>
      <c r="BAO62" s="153"/>
      <c r="BAP62" s="153"/>
      <c r="BAQ62" s="153"/>
      <c r="BAR62" s="153"/>
      <c r="BAS62" s="153"/>
      <c r="BAT62" s="153"/>
      <c r="BAU62" s="153"/>
      <c r="BAV62" s="153"/>
      <c r="BAW62" s="153"/>
      <c r="BAX62" s="153"/>
      <c r="BAY62" s="153"/>
      <c r="BAZ62" s="153"/>
      <c r="BBA62" s="153"/>
      <c r="BBB62" s="153"/>
      <c r="BBC62" s="153"/>
      <c r="BBD62" s="153"/>
      <c r="BBE62" s="153"/>
      <c r="BBF62" s="153"/>
      <c r="BBG62" s="153"/>
      <c r="BBH62" s="153"/>
      <c r="BBI62" s="153"/>
      <c r="BBJ62" s="153"/>
      <c r="BBK62" s="153"/>
      <c r="BBL62" s="153"/>
      <c r="BBM62" s="153"/>
      <c r="BBN62" s="153"/>
      <c r="BBO62" s="153"/>
      <c r="BBP62" s="153"/>
      <c r="BBQ62" s="153"/>
      <c r="BBR62" s="153"/>
      <c r="BBS62" s="153"/>
      <c r="BBT62" s="153"/>
      <c r="BBU62" s="153"/>
      <c r="BBV62" s="153"/>
      <c r="BBW62" s="153"/>
      <c r="BBX62" s="153"/>
      <c r="BBY62" s="153"/>
      <c r="BBZ62" s="153"/>
      <c r="BCA62" s="153"/>
      <c r="BCB62" s="153"/>
      <c r="BCC62" s="153"/>
      <c r="BCD62" s="153"/>
      <c r="BCE62" s="153"/>
      <c r="BCF62" s="153"/>
      <c r="BCG62" s="153"/>
      <c r="BCH62" s="153"/>
      <c r="BCI62" s="153"/>
      <c r="BCJ62" s="153"/>
      <c r="BCK62" s="153"/>
      <c r="BCL62" s="153"/>
      <c r="BCM62" s="153"/>
      <c r="BCN62" s="153"/>
      <c r="BCO62" s="153"/>
      <c r="BCP62" s="153"/>
      <c r="BCQ62" s="153"/>
      <c r="BCR62" s="153"/>
      <c r="BCS62" s="153"/>
      <c r="BCT62" s="153"/>
      <c r="BCU62" s="153"/>
      <c r="BCV62" s="153"/>
      <c r="BCW62" s="153"/>
      <c r="BCX62" s="153"/>
      <c r="BCY62" s="153"/>
      <c r="BCZ62" s="153"/>
      <c r="BDA62" s="153"/>
      <c r="BDB62" s="153"/>
      <c r="BDC62" s="153"/>
      <c r="BDD62" s="153"/>
      <c r="BDE62" s="153"/>
      <c r="BDF62" s="153"/>
      <c r="BDG62" s="153"/>
      <c r="BDH62" s="153"/>
      <c r="BDI62" s="153"/>
      <c r="BDJ62" s="153"/>
      <c r="BDK62" s="153"/>
      <c r="BDL62" s="153"/>
      <c r="BDM62" s="153"/>
      <c r="BDN62" s="153"/>
      <c r="BDO62" s="153"/>
      <c r="BDP62" s="153"/>
      <c r="BDQ62" s="153"/>
      <c r="BDR62" s="153"/>
      <c r="BDS62" s="153"/>
      <c r="BDT62" s="153"/>
      <c r="BDU62" s="153"/>
      <c r="BDV62" s="153"/>
      <c r="BDW62" s="153"/>
      <c r="BDX62" s="153"/>
      <c r="BDY62" s="153"/>
      <c r="BDZ62" s="153"/>
      <c r="BEA62" s="153"/>
      <c r="BEB62" s="153"/>
      <c r="BEC62" s="153"/>
      <c r="BED62" s="153"/>
      <c r="BEE62" s="153"/>
      <c r="BEF62" s="153"/>
      <c r="BEG62" s="153"/>
      <c r="BEH62" s="153"/>
      <c r="BEI62" s="153"/>
      <c r="BEJ62" s="153"/>
      <c r="BEK62" s="153"/>
      <c r="BEL62" s="153"/>
      <c r="BEM62" s="153"/>
      <c r="BEN62" s="153"/>
      <c r="BEO62" s="153"/>
      <c r="BEP62" s="153"/>
      <c r="BEQ62" s="153"/>
      <c r="BER62" s="153"/>
      <c r="BES62" s="153"/>
      <c r="BET62" s="153"/>
      <c r="BEU62" s="153"/>
      <c r="BEV62" s="153"/>
      <c r="BEW62" s="153"/>
      <c r="BEX62" s="153"/>
      <c r="BEY62" s="153"/>
      <c r="BEZ62" s="153"/>
      <c r="BFA62" s="153"/>
      <c r="BFB62" s="153"/>
      <c r="BFC62" s="153"/>
      <c r="BFD62" s="153"/>
      <c r="BFE62" s="153"/>
      <c r="BFF62" s="153"/>
      <c r="BFG62" s="153"/>
      <c r="BFH62" s="153"/>
      <c r="BFI62" s="153"/>
      <c r="BFJ62" s="153"/>
      <c r="BFK62" s="153"/>
      <c r="BFL62" s="153"/>
      <c r="BFM62" s="153"/>
      <c r="BFN62" s="153"/>
      <c r="BFO62" s="153"/>
      <c r="BFP62" s="153"/>
      <c r="BFQ62" s="153"/>
      <c r="BFR62" s="153"/>
      <c r="BFS62" s="153"/>
      <c r="BFT62" s="153"/>
      <c r="BFU62" s="153"/>
      <c r="BFV62" s="153"/>
      <c r="BFW62" s="153"/>
      <c r="BFX62" s="153"/>
      <c r="BFY62" s="153"/>
      <c r="BFZ62" s="153"/>
      <c r="BGA62" s="153"/>
      <c r="BGB62" s="153"/>
      <c r="BGC62" s="153"/>
      <c r="BGD62" s="153"/>
      <c r="BGE62" s="153"/>
      <c r="BGF62" s="153"/>
      <c r="BGG62" s="153"/>
      <c r="BGH62" s="153"/>
      <c r="BGI62" s="153"/>
      <c r="BGJ62" s="153"/>
      <c r="BGK62" s="153"/>
      <c r="BGL62" s="153"/>
      <c r="BGM62" s="153"/>
      <c r="BGN62" s="153"/>
      <c r="BGO62" s="153"/>
      <c r="BGP62" s="153"/>
      <c r="BGQ62" s="153"/>
      <c r="BGR62" s="153"/>
      <c r="BGS62" s="153"/>
      <c r="BGT62" s="153"/>
      <c r="BGU62" s="153"/>
      <c r="BGV62" s="153"/>
      <c r="BGW62" s="153"/>
      <c r="BGX62" s="153"/>
      <c r="BGY62" s="153"/>
      <c r="BGZ62" s="153"/>
      <c r="BHA62" s="153"/>
      <c r="BHB62" s="153"/>
      <c r="BHC62" s="153"/>
      <c r="BHD62" s="153"/>
      <c r="BHE62" s="153"/>
      <c r="BHF62" s="153"/>
      <c r="BHG62" s="153"/>
      <c r="BHH62" s="153"/>
      <c r="BHI62" s="153"/>
      <c r="BHJ62" s="153"/>
      <c r="BHK62" s="153"/>
      <c r="BHL62" s="153"/>
      <c r="BHM62" s="153"/>
      <c r="BHN62" s="153"/>
      <c r="BHO62" s="153"/>
      <c r="BHP62" s="153"/>
      <c r="BHQ62" s="153"/>
      <c r="BHR62" s="153"/>
      <c r="BHS62" s="153"/>
      <c r="BHT62" s="153"/>
      <c r="BHU62" s="153"/>
      <c r="BHV62" s="153"/>
      <c r="BHW62" s="153"/>
      <c r="BHX62" s="153"/>
      <c r="BHY62" s="153"/>
      <c r="BHZ62" s="153"/>
      <c r="BIA62" s="153"/>
      <c r="BIB62" s="153"/>
      <c r="BIC62" s="153"/>
      <c r="BID62" s="153"/>
      <c r="BIE62" s="153"/>
      <c r="BIF62" s="153"/>
      <c r="BIG62" s="153"/>
      <c r="BIH62" s="153"/>
      <c r="BII62" s="153"/>
      <c r="BIJ62" s="153"/>
      <c r="BIK62" s="153"/>
      <c r="BIL62" s="153"/>
      <c r="BIM62" s="153"/>
      <c r="BIN62" s="153"/>
      <c r="BIO62" s="153"/>
      <c r="BIP62" s="153"/>
      <c r="BIQ62" s="153"/>
      <c r="BIR62" s="153"/>
      <c r="BIS62" s="153"/>
      <c r="BIT62" s="153"/>
      <c r="BIU62" s="153"/>
      <c r="BIV62" s="153"/>
      <c r="BIW62" s="153"/>
      <c r="BIX62" s="153"/>
      <c r="BIY62" s="153"/>
      <c r="BIZ62" s="153"/>
      <c r="BJA62" s="153"/>
      <c r="BJB62" s="153"/>
      <c r="BJC62" s="153"/>
      <c r="BJD62" s="153"/>
      <c r="BJE62" s="153"/>
      <c r="BJF62" s="153"/>
      <c r="BJG62" s="153"/>
      <c r="BJH62" s="153"/>
      <c r="BJI62" s="153"/>
      <c r="BJJ62" s="153"/>
      <c r="BJK62" s="153"/>
      <c r="BJL62" s="153"/>
      <c r="BJM62" s="153"/>
      <c r="BJN62" s="153"/>
      <c r="BJO62" s="153"/>
      <c r="BJP62" s="153"/>
      <c r="BJQ62" s="153"/>
      <c r="BJR62" s="153"/>
      <c r="BJS62" s="153"/>
      <c r="BJT62" s="153"/>
      <c r="BJU62" s="153"/>
      <c r="BJV62" s="153"/>
      <c r="BJW62" s="153"/>
      <c r="BJX62" s="153"/>
      <c r="BJY62" s="153"/>
      <c r="BJZ62" s="153"/>
      <c r="BKA62" s="153"/>
      <c r="BKB62" s="153"/>
      <c r="BKC62" s="153"/>
      <c r="BKD62" s="153"/>
      <c r="BKE62" s="153"/>
      <c r="BKF62" s="153"/>
      <c r="BKG62" s="153"/>
      <c r="BKH62" s="153"/>
      <c r="BKI62" s="153"/>
      <c r="BKJ62" s="153"/>
      <c r="BKK62" s="153"/>
      <c r="BKL62" s="153"/>
      <c r="BKM62" s="153"/>
      <c r="BKN62" s="153"/>
      <c r="BKO62" s="153"/>
      <c r="BKP62" s="153"/>
      <c r="BKQ62" s="153"/>
      <c r="BKR62" s="153"/>
      <c r="BKS62" s="153"/>
      <c r="BKT62" s="153"/>
      <c r="BKU62" s="153"/>
      <c r="BKV62" s="153"/>
      <c r="BKW62" s="153"/>
      <c r="BKX62" s="153"/>
      <c r="BKY62" s="153"/>
      <c r="BKZ62" s="153"/>
      <c r="BLA62" s="153"/>
      <c r="BLB62" s="153"/>
      <c r="BLC62" s="153"/>
      <c r="BLD62" s="153"/>
      <c r="BLE62" s="153"/>
      <c r="BLF62" s="153"/>
      <c r="BLG62" s="153"/>
      <c r="BLH62" s="153"/>
      <c r="BLI62" s="153"/>
      <c r="BLJ62" s="153"/>
      <c r="BLK62" s="153"/>
      <c r="BLL62" s="153"/>
      <c r="BLM62" s="153"/>
      <c r="BLN62" s="153"/>
      <c r="BLO62" s="153"/>
      <c r="BLP62" s="153"/>
      <c r="BLQ62" s="153"/>
      <c r="BLR62" s="153"/>
      <c r="BLS62" s="153"/>
      <c r="BLT62" s="153"/>
      <c r="BLU62" s="153"/>
      <c r="BLV62" s="153"/>
      <c r="BLW62" s="153"/>
      <c r="BLX62" s="153"/>
      <c r="BLY62" s="153"/>
      <c r="BLZ62" s="153"/>
      <c r="BMA62" s="153"/>
      <c r="BMB62" s="153"/>
      <c r="BMC62" s="153"/>
      <c r="BMD62" s="153"/>
      <c r="BME62" s="153"/>
      <c r="BMF62" s="153"/>
      <c r="BMG62" s="153"/>
      <c r="BMH62" s="153"/>
      <c r="BMI62" s="153"/>
      <c r="BMJ62" s="153"/>
      <c r="BMK62" s="153"/>
      <c r="BML62" s="153"/>
      <c r="BMM62" s="153"/>
      <c r="BMN62" s="153"/>
      <c r="BMO62" s="153"/>
      <c r="BMP62" s="153"/>
      <c r="BMQ62" s="153"/>
      <c r="BMR62" s="153"/>
      <c r="BMS62" s="153"/>
      <c r="BMT62" s="153"/>
      <c r="BMU62" s="153"/>
      <c r="BMV62" s="153"/>
      <c r="BMW62" s="153"/>
      <c r="BMX62" s="153"/>
      <c r="BMY62" s="153"/>
      <c r="BMZ62" s="153"/>
      <c r="BNA62" s="153"/>
      <c r="BNB62" s="153"/>
      <c r="BNC62" s="153"/>
      <c r="BND62" s="153"/>
      <c r="BNE62" s="153"/>
      <c r="BNF62" s="153"/>
      <c r="BNG62" s="153"/>
      <c r="BNH62" s="153"/>
      <c r="BNI62" s="153"/>
      <c r="BNJ62" s="153"/>
      <c r="BNK62" s="153"/>
      <c r="BNL62" s="153"/>
      <c r="BNM62" s="153"/>
      <c r="BNN62" s="153"/>
      <c r="BNO62" s="153"/>
      <c r="BNP62" s="153"/>
      <c r="BNQ62" s="153"/>
      <c r="BNR62" s="153"/>
      <c r="BNS62" s="153"/>
      <c r="BNT62" s="153"/>
      <c r="BNU62" s="153"/>
      <c r="BNV62" s="153"/>
      <c r="BNW62" s="153"/>
      <c r="BNX62" s="153"/>
      <c r="BNY62" s="153"/>
      <c r="BNZ62" s="153"/>
      <c r="BOA62" s="153"/>
      <c r="BOB62" s="153"/>
      <c r="BOC62" s="153"/>
      <c r="BOD62" s="153"/>
      <c r="BOE62" s="153"/>
      <c r="BOF62" s="153"/>
      <c r="BOG62" s="153"/>
      <c r="BOH62" s="153"/>
      <c r="BOI62" s="153"/>
      <c r="BOJ62" s="153"/>
      <c r="BOK62" s="153"/>
      <c r="BOL62" s="153"/>
      <c r="BOM62" s="153"/>
      <c r="BON62" s="153"/>
      <c r="BOO62" s="153"/>
      <c r="BOP62" s="153"/>
      <c r="BOQ62" s="153"/>
      <c r="BOR62" s="153"/>
      <c r="BOS62" s="153"/>
      <c r="BOT62" s="153"/>
      <c r="BOU62" s="153"/>
      <c r="BOV62" s="153"/>
      <c r="BOW62" s="153"/>
      <c r="BOX62" s="153"/>
      <c r="BOY62" s="153"/>
      <c r="BOZ62" s="153"/>
      <c r="BPA62" s="153"/>
      <c r="BPB62" s="153"/>
      <c r="BPC62" s="153"/>
      <c r="BPD62" s="153"/>
      <c r="BPE62" s="153"/>
      <c r="BPF62" s="153"/>
      <c r="BPG62" s="153"/>
      <c r="BPH62" s="153"/>
      <c r="BPI62" s="153"/>
      <c r="BPJ62" s="153"/>
      <c r="BPK62" s="153"/>
      <c r="BPL62" s="153"/>
      <c r="BPM62" s="153"/>
      <c r="BPN62" s="153"/>
      <c r="BPO62" s="153"/>
      <c r="BPP62" s="153"/>
      <c r="BPQ62" s="153"/>
      <c r="BPR62" s="153"/>
      <c r="BPS62" s="153"/>
      <c r="BPT62" s="153"/>
      <c r="BPU62" s="153"/>
      <c r="BPV62" s="153"/>
      <c r="BPW62" s="153"/>
      <c r="BPX62" s="153"/>
      <c r="BPY62" s="153"/>
      <c r="BPZ62" s="153"/>
      <c r="BQA62" s="153"/>
      <c r="BQB62" s="153"/>
      <c r="BQC62" s="153"/>
      <c r="BQD62" s="153"/>
      <c r="BQE62" s="153"/>
      <c r="BQF62" s="153"/>
      <c r="BQG62" s="153"/>
      <c r="BQH62" s="153"/>
      <c r="BQI62" s="153"/>
      <c r="BQJ62" s="153"/>
      <c r="BQK62" s="153"/>
      <c r="BQL62" s="153"/>
      <c r="BQM62" s="153"/>
      <c r="BQN62" s="153"/>
      <c r="BQO62" s="153"/>
      <c r="BQP62" s="153"/>
      <c r="BQQ62" s="153"/>
      <c r="BQR62" s="153"/>
      <c r="BQS62" s="153"/>
      <c r="BQT62" s="153"/>
      <c r="BQU62" s="153"/>
      <c r="BQV62" s="153"/>
      <c r="BQW62" s="153"/>
      <c r="BQX62" s="153"/>
      <c r="BQY62" s="153"/>
      <c r="BQZ62" s="153"/>
      <c r="BRA62" s="153"/>
      <c r="BRB62" s="153"/>
      <c r="BRC62" s="153"/>
      <c r="BRD62" s="153"/>
      <c r="BRE62" s="153"/>
      <c r="BRF62" s="153"/>
      <c r="BRG62" s="153"/>
      <c r="BRH62" s="153"/>
      <c r="BRI62" s="153"/>
      <c r="BRJ62" s="153"/>
      <c r="BRK62" s="153"/>
      <c r="BRL62" s="153"/>
      <c r="BRM62" s="153"/>
      <c r="BRN62" s="153"/>
      <c r="BRO62" s="153"/>
      <c r="BRP62" s="153"/>
      <c r="BRQ62" s="153"/>
      <c r="BRR62" s="153"/>
      <c r="BRS62" s="153"/>
      <c r="BRT62" s="153"/>
      <c r="BRU62" s="153"/>
      <c r="BRV62" s="153"/>
      <c r="BRW62" s="153"/>
      <c r="BRX62" s="153"/>
      <c r="BRY62" s="153"/>
      <c r="BRZ62" s="153"/>
      <c r="BSA62" s="153"/>
      <c r="BSB62" s="153"/>
      <c r="BSC62" s="153"/>
      <c r="BSD62" s="153"/>
      <c r="BSE62" s="153"/>
      <c r="BSF62" s="153"/>
      <c r="BSG62" s="153"/>
      <c r="BSH62" s="153"/>
      <c r="BSI62" s="153"/>
      <c r="BSJ62" s="153"/>
      <c r="BSK62" s="153"/>
      <c r="BSL62" s="153"/>
      <c r="BSM62" s="153"/>
      <c r="BSN62" s="153"/>
      <c r="BSO62" s="153"/>
      <c r="BSP62" s="153"/>
      <c r="BSQ62" s="153"/>
      <c r="BSR62" s="153"/>
      <c r="BSS62" s="153"/>
      <c r="BST62" s="153"/>
      <c r="BSU62" s="153"/>
      <c r="BSV62" s="153"/>
      <c r="BSW62" s="153"/>
      <c r="BSX62" s="153"/>
      <c r="BSY62" s="153"/>
      <c r="BSZ62" s="153"/>
      <c r="BTA62" s="153"/>
      <c r="BTB62" s="153"/>
      <c r="BTC62" s="153"/>
      <c r="BTD62" s="153"/>
      <c r="BTE62" s="153"/>
      <c r="BTF62" s="153"/>
      <c r="BTG62" s="153"/>
      <c r="BTH62" s="153"/>
      <c r="BTI62" s="153"/>
      <c r="BTJ62" s="153"/>
      <c r="BTK62" s="153"/>
      <c r="BTL62" s="153"/>
      <c r="BTM62" s="153"/>
      <c r="BTN62" s="153"/>
      <c r="BTO62" s="153"/>
      <c r="BTP62" s="153"/>
      <c r="BTQ62" s="153"/>
      <c r="BTR62" s="153"/>
      <c r="BTS62" s="153"/>
      <c r="BTT62" s="153"/>
      <c r="BTU62" s="153"/>
      <c r="BTV62" s="153"/>
      <c r="BTW62" s="153"/>
      <c r="BTX62" s="153"/>
      <c r="BTY62" s="153"/>
      <c r="BTZ62" s="153"/>
      <c r="BUA62" s="153"/>
      <c r="BUB62" s="153"/>
      <c r="BUC62" s="153"/>
      <c r="BUD62" s="153"/>
      <c r="BUE62" s="153"/>
      <c r="BUF62" s="153"/>
      <c r="BUG62" s="153"/>
      <c r="BUH62" s="153"/>
      <c r="BUI62" s="153"/>
      <c r="BUJ62" s="153"/>
      <c r="BUK62" s="153"/>
      <c r="BUL62" s="153"/>
      <c r="BUM62" s="153"/>
      <c r="BUN62" s="153"/>
      <c r="BUO62" s="153"/>
      <c r="BUP62" s="153"/>
      <c r="BUQ62" s="153"/>
      <c r="BUR62" s="153"/>
      <c r="BUS62" s="153"/>
      <c r="BUT62" s="153"/>
      <c r="BUU62" s="153"/>
      <c r="BUV62" s="153"/>
      <c r="BUW62" s="153"/>
      <c r="BUX62" s="153"/>
      <c r="BUY62" s="153"/>
      <c r="BUZ62" s="153"/>
      <c r="BVA62" s="153"/>
      <c r="BVB62" s="153"/>
      <c r="BVC62" s="153"/>
      <c r="BVD62" s="153"/>
      <c r="BVE62" s="153"/>
      <c r="BVF62" s="153"/>
      <c r="BVG62" s="153"/>
      <c r="BVH62" s="153"/>
      <c r="BVI62" s="153"/>
      <c r="BVJ62" s="153"/>
      <c r="BVK62" s="153"/>
      <c r="BVL62" s="153"/>
      <c r="BVM62" s="153"/>
      <c r="BVN62" s="153"/>
      <c r="BVO62" s="153"/>
      <c r="BVP62" s="153"/>
      <c r="BVQ62" s="153"/>
      <c r="BVR62" s="153"/>
      <c r="BVS62" s="153"/>
      <c r="BVT62" s="153"/>
      <c r="BVU62" s="153"/>
      <c r="BVV62" s="153"/>
      <c r="BVW62" s="153"/>
      <c r="BVX62" s="153"/>
      <c r="BVY62" s="153"/>
      <c r="BVZ62" s="153"/>
      <c r="BWA62" s="153"/>
      <c r="BWB62" s="153"/>
      <c r="BWC62" s="153"/>
      <c r="BWD62" s="153"/>
      <c r="BWE62" s="153"/>
      <c r="BWF62" s="153"/>
      <c r="BWG62" s="153"/>
      <c r="BWH62" s="153"/>
      <c r="BWI62" s="153"/>
      <c r="BWJ62" s="153"/>
      <c r="BWK62" s="153"/>
      <c r="BWL62" s="153"/>
      <c r="BWM62" s="153"/>
      <c r="BWN62" s="153"/>
      <c r="BWO62" s="153"/>
      <c r="BWP62" s="153"/>
      <c r="BWQ62" s="153"/>
      <c r="BWR62" s="153"/>
      <c r="BWS62" s="153"/>
      <c r="BWT62" s="153"/>
      <c r="BWU62" s="153"/>
      <c r="BWV62" s="153"/>
      <c r="BWW62" s="153"/>
      <c r="BWX62" s="153"/>
      <c r="BWY62" s="153"/>
      <c r="BWZ62" s="153"/>
      <c r="BXA62" s="153"/>
      <c r="BXB62" s="153"/>
      <c r="BXC62" s="153"/>
      <c r="BXD62" s="153"/>
      <c r="BXE62" s="153"/>
      <c r="BXF62" s="153"/>
      <c r="BXG62" s="153"/>
      <c r="BXH62" s="153"/>
      <c r="BXI62" s="153"/>
      <c r="BXJ62" s="153"/>
      <c r="BXK62" s="153"/>
      <c r="BXL62" s="153"/>
      <c r="BXM62" s="153"/>
      <c r="BXN62" s="153"/>
      <c r="BXO62" s="153"/>
      <c r="BXP62" s="153"/>
      <c r="BXQ62" s="153"/>
      <c r="BXR62" s="153"/>
      <c r="BXS62" s="153"/>
      <c r="BXT62" s="153"/>
      <c r="BXU62" s="153"/>
      <c r="BXV62" s="153"/>
      <c r="BXW62" s="153"/>
      <c r="BXX62" s="153"/>
      <c r="BXY62" s="153"/>
      <c r="BXZ62" s="153"/>
      <c r="BYA62" s="153"/>
      <c r="BYB62" s="153"/>
      <c r="BYC62" s="153"/>
      <c r="BYD62" s="153"/>
      <c r="BYE62" s="153"/>
      <c r="BYF62" s="153"/>
      <c r="BYG62" s="153"/>
      <c r="BYH62" s="153"/>
      <c r="BYI62" s="153"/>
      <c r="BYJ62" s="153"/>
      <c r="BYK62" s="153"/>
      <c r="BYL62" s="153"/>
      <c r="BYM62" s="153"/>
      <c r="BYN62" s="153"/>
      <c r="BYO62" s="153"/>
      <c r="BYP62" s="153"/>
      <c r="BYQ62" s="153"/>
      <c r="BYR62" s="153"/>
      <c r="BYS62" s="153"/>
      <c r="BYT62" s="153"/>
      <c r="BYU62" s="153"/>
      <c r="BYV62" s="153"/>
      <c r="BYW62" s="153"/>
      <c r="BYX62" s="153"/>
      <c r="BYY62" s="153"/>
      <c r="BYZ62" s="153"/>
      <c r="BZA62" s="153"/>
      <c r="BZB62" s="153"/>
      <c r="BZC62" s="153"/>
      <c r="BZD62" s="153"/>
      <c r="BZE62" s="153"/>
      <c r="BZF62" s="153"/>
      <c r="BZG62" s="153"/>
      <c r="BZH62" s="153"/>
      <c r="BZI62" s="153"/>
      <c r="BZJ62" s="153"/>
      <c r="BZK62" s="153"/>
      <c r="BZL62" s="153"/>
      <c r="BZM62" s="153"/>
      <c r="BZN62" s="153"/>
      <c r="BZO62" s="153"/>
      <c r="BZP62" s="153"/>
      <c r="BZQ62" s="153"/>
      <c r="BZR62" s="153"/>
      <c r="BZS62" s="153"/>
      <c r="BZT62" s="153"/>
      <c r="BZU62" s="153"/>
      <c r="BZV62" s="153"/>
      <c r="BZW62" s="153"/>
      <c r="BZX62" s="153"/>
      <c r="BZY62" s="153"/>
      <c r="BZZ62" s="153"/>
      <c r="CAA62" s="153"/>
      <c r="CAB62" s="153"/>
      <c r="CAC62" s="153"/>
      <c r="CAD62" s="153"/>
      <c r="CAE62" s="153"/>
      <c r="CAF62" s="153"/>
      <c r="CAG62" s="153"/>
      <c r="CAH62" s="153"/>
      <c r="CAI62" s="153"/>
      <c r="CAJ62" s="153"/>
      <c r="CAK62" s="153"/>
      <c r="CAL62" s="153"/>
      <c r="CAM62" s="153"/>
      <c r="CAN62" s="153"/>
      <c r="CAO62" s="153"/>
      <c r="CAP62" s="153"/>
      <c r="CAQ62" s="153"/>
      <c r="CAR62" s="153"/>
      <c r="CAS62" s="153"/>
      <c r="CAT62" s="153"/>
      <c r="CAU62" s="153"/>
      <c r="CAV62" s="153"/>
      <c r="CAW62" s="153"/>
      <c r="CAX62" s="153"/>
      <c r="CAY62" s="153"/>
      <c r="CAZ62" s="153"/>
      <c r="CBA62" s="153"/>
      <c r="CBB62" s="153"/>
      <c r="CBC62" s="153"/>
      <c r="CBD62" s="153"/>
      <c r="CBE62" s="153"/>
      <c r="CBF62" s="153"/>
      <c r="CBG62" s="153"/>
      <c r="CBH62" s="153"/>
      <c r="CBI62" s="153"/>
      <c r="CBJ62" s="153"/>
      <c r="CBK62" s="153"/>
      <c r="CBL62" s="153"/>
      <c r="CBM62" s="153"/>
      <c r="CBN62" s="153"/>
      <c r="CBO62" s="153"/>
      <c r="CBP62" s="153"/>
      <c r="CBQ62" s="153"/>
      <c r="CBR62" s="153"/>
      <c r="CBS62" s="153"/>
      <c r="CBT62" s="153"/>
      <c r="CBU62" s="153"/>
      <c r="CBV62" s="153"/>
      <c r="CBW62" s="153"/>
      <c r="CBX62" s="153"/>
      <c r="CBY62" s="153"/>
      <c r="CBZ62" s="153"/>
      <c r="CCA62" s="153"/>
      <c r="CCB62" s="153"/>
      <c r="CCC62" s="153"/>
      <c r="CCD62" s="153"/>
      <c r="CCE62" s="153"/>
      <c r="CCF62" s="153"/>
      <c r="CCG62" s="153"/>
      <c r="CCH62" s="153"/>
      <c r="CCI62" s="153"/>
      <c r="CCJ62" s="153"/>
      <c r="CCK62" s="153"/>
      <c r="CCL62" s="153"/>
      <c r="CCM62" s="153"/>
      <c r="CCN62" s="153"/>
      <c r="CCO62" s="153"/>
      <c r="CCP62" s="153"/>
      <c r="CCQ62" s="153"/>
      <c r="CCR62" s="153"/>
      <c r="CCS62" s="153"/>
      <c r="CCT62" s="153"/>
      <c r="CCU62" s="153"/>
      <c r="CCV62" s="153"/>
      <c r="CCW62" s="153"/>
      <c r="CCX62" s="153"/>
      <c r="CCY62" s="153"/>
      <c r="CCZ62" s="153"/>
      <c r="CDA62" s="153"/>
      <c r="CDB62" s="153"/>
      <c r="CDC62" s="153"/>
      <c r="CDD62" s="153"/>
      <c r="CDE62" s="153"/>
      <c r="CDF62" s="153"/>
      <c r="CDG62" s="153"/>
      <c r="CDH62" s="153"/>
      <c r="CDI62" s="153"/>
      <c r="CDJ62" s="153"/>
      <c r="CDK62" s="153"/>
      <c r="CDL62" s="153"/>
      <c r="CDM62" s="153"/>
      <c r="CDN62" s="153"/>
      <c r="CDO62" s="153"/>
      <c r="CDP62" s="153"/>
      <c r="CDQ62" s="153"/>
      <c r="CDR62" s="153"/>
      <c r="CDS62" s="153"/>
      <c r="CDT62" s="153"/>
      <c r="CDU62" s="153"/>
      <c r="CDV62" s="153"/>
      <c r="CDW62" s="153"/>
      <c r="CDX62" s="153"/>
      <c r="CDY62" s="153"/>
      <c r="CDZ62" s="153"/>
      <c r="CEA62" s="153"/>
      <c r="CEB62" s="153"/>
      <c r="CEC62" s="153"/>
      <c r="CED62" s="153"/>
      <c r="CEE62" s="153"/>
      <c r="CEF62" s="153"/>
      <c r="CEG62" s="153"/>
      <c r="CEH62" s="153"/>
      <c r="CEI62" s="153"/>
      <c r="CEJ62" s="153"/>
      <c r="CEK62" s="153"/>
      <c r="CEL62" s="153"/>
      <c r="CEM62" s="153"/>
      <c r="CEN62" s="153"/>
      <c r="CEO62" s="153"/>
      <c r="CEP62" s="153"/>
      <c r="CEQ62" s="153"/>
      <c r="CER62" s="153"/>
      <c r="CES62" s="153"/>
      <c r="CET62" s="153"/>
      <c r="CEU62" s="153"/>
      <c r="CEV62" s="153"/>
      <c r="CEW62" s="153"/>
      <c r="CEX62" s="153"/>
      <c r="CEY62" s="153"/>
      <c r="CEZ62" s="153"/>
      <c r="CFA62" s="153"/>
      <c r="CFB62" s="153"/>
      <c r="CFC62" s="153"/>
      <c r="CFD62" s="153"/>
      <c r="CFE62" s="153"/>
      <c r="CFF62" s="153"/>
      <c r="CFG62" s="153"/>
      <c r="CFH62" s="153"/>
      <c r="CFI62" s="153"/>
      <c r="CFJ62" s="153"/>
      <c r="CFK62" s="153"/>
      <c r="CFL62" s="153"/>
      <c r="CFM62" s="153"/>
      <c r="CFN62" s="153"/>
      <c r="CFO62" s="153"/>
      <c r="CFP62" s="153"/>
      <c r="CFQ62" s="153"/>
      <c r="CFR62" s="153"/>
      <c r="CFS62" s="153"/>
      <c r="CFT62" s="153"/>
      <c r="CFU62" s="153"/>
      <c r="CFV62" s="153"/>
      <c r="CFW62" s="153"/>
      <c r="CFX62" s="153"/>
      <c r="CFY62" s="153"/>
      <c r="CFZ62" s="153"/>
      <c r="CGA62" s="153"/>
      <c r="CGB62" s="153"/>
      <c r="CGC62" s="153"/>
      <c r="CGD62" s="153"/>
      <c r="CGE62" s="153"/>
      <c r="CGF62" s="153"/>
      <c r="CGG62" s="153"/>
      <c r="CGH62" s="153"/>
      <c r="CGI62" s="153"/>
      <c r="CGJ62" s="153"/>
      <c r="CGK62" s="153"/>
      <c r="CGL62" s="153"/>
      <c r="CGM62" s="153"/>
      <c r="CGN62" s="153"/>
      <c r="CGO62" s="153"/>
      <c r="CGP62" s="153"/>
      <c r="CGQ62" s="153"/>
      <c r="CGR62" s="153"/>
      <c r="CGS62" s="153"/>
      <c r="CGT62" s="153"/>
      <c r="CGU62" s="153"/>
      <c r="CGV62" s="153"/>
      <c r="CGW62" s="153"/>
      <c r="CGX62" s="153"/>
      <c r="CGY62" s="153"/>
      <c r="CGZ62" s="153"/>
      <c r="CHA62" s="153"/>
      <c r="CHB62" s="153"/>
      <c r="CHC62" s="153"/>
      <c r="CHD62" s="153"/>
      <c r="CHE62" s="153"/>
      <c r="CHF62" s="153"/>
      <c r="CHG62" s="153"/>
      <c r="CHH62" s="153"/>
      <c r="CHI62" s="153"/>
      <c r="CHJ62" s="153"/>
      <c r="CHK62" s="153"/>
      <c r="CHL62" s="153"/>
      <c r="CHM62" s="153"/>
      <c r="CHN62" s="153"/>
      <c r="CHO62" s="153"/>
      <c r="CHP62" s="153"/>
      <c r="CHQ62" s="153"/>
      <c r="CHR62" s="153"/>
      <c r="CHS62" s="153"/>
      <c r="CHT62" s="153"/>
      <c r="CHU62" s="153"/>
      <c r="CHV62" s="153"/>
      <c r="CHW62" s="153"/>
      <c r="CHX62" s="153"/>
      <c r="CHY62" s="153"/>
      <c r="CHZ62" s="153"/>
      <c r="CIA62" s="153"/>
      <c r="CIB62" s="153"/>
      <c r="CIC62" s="153"/>
      <c r="CID62" s="153"/>
      <c r="CIE62" s="153"/>
      <c r="CIF62" s="153"/>
      <c r="CIG62" s="153"/>
      <c r="CIH62" s="153"/>
      <c r="CII62" s="153"/>
      <c r="CIJ62" s="153"/>
      <c r="CIK62" s="153"/>
      <c r="CIL62" s="153"/>
      <c r="CIM62" s="153"/>
      <c r="CIN62" s="153"/>
      <c r="CIO62" s="153"/>
      <c r="CIP62" s="153"/>
      <c r="CIQ62" s="153"/>
      <c r="CIR62" s="153"/>
      <c r="CIS62" s="153"/>
      <c r="CIT62" s="153"/>
      <c r="CIU62" s="153"/>
      <c r="CIV62" s="153"/>
      <c r="CIW62" s="153"/>
      <c r="CIX62" s="153"/>
      <c r="CIY62" s="153"/>
      <c r="CIZ62" s="153"/>
      <c r="CJA62" s="153"/>
      <c r="CJB62" s="153"/>
      <c r="CJC62" s="153"/>
      <c r="CJD62" s="153"/>
      <c r="CJE62" s="153"/>
      <c r="CJF62" s="153"/>
      <c r="CJG62" s="153"/>
      <c r="CJH62" s="153"/>
      <c r="CJI62" s="153"/>
      <c r="CJJ62" s="153"/>
      <c r="CJK62" s="153"/>
      <c r="CJL62" s="153"/>
      <c r="CJM62" s="153"/>
      <c r="CJN62" s="153"/>
      <c r="CJO62" s="153"/>
      <c r="CJP62" s="153"/>
      <c r="CJQ62" s="153"/>
      <c r="CJR62" s="153"/>
      <c r="CJS62" s="153"/>
      <c r="CJT62" s="153"/>
      <c r="CJU62" s="153"/>
      <c r="CJV62" s="153"/>
      <c r="CJW62" s="153"/>
      <c r="CJX62" s="153"/>
      <c r="CJY62" s="153"/>
      <c r="CJZ62" s="153"/>
      <c r="CKA62" s="153"/>
      <c r="CKB62" s="153"/>
      <c r="CKC62" s="153"/>
      <c r="CKD62" s="153"/>
      <c r="CKE62" s="153"/>
      <c r="CKF62" s="153"/>
      <c r="CKG62" s="153"/>
      <c r="CKH62" s="153"/>
      <c r="CKI62" s="153"/>
      <c r="CKJ62" s="153"/>
      <c r="CKK62" s="153"/>
      <c r="CKL62" s="153"/>
      <c r="CKM62" s="153"/>
      <c r="CKN62" s="153"/>
      <c r="CKO62" s="153"/>
      <c r="CKP62" s="153"/>
      <c r="CKQ62" s="153"/>
      <c r="CKR62" s="153"/>
      <c r="CKS62" s="153"/>
      <c r="CKT62" s="153"/>
      <c r="CKU62" s="153"/>
      <c r="CKV62" s="153"/>
      <c r="CKW62" s="153"/>
      <c r="CKX62" s="153"/>
      <c r="CKY62" s="153"/>
      <c r="CKZ62" s="153"/>
      <c r="CLA62" s="153"/>
      <c r="CLB62" s="153"/>
      <c r="CLC62" s="153"/>
      <c r="CLD62" s="153"/>
      <c r="CLE62" s="153"/>
      <c r="CLF62" s="153"/>
      <c r="CLG62" s="153"/>
      <c r="CLH62" s="153"/>
      <c r="CLI62" s="153"/>
      <c r="CLJ62" s="153"/>
      <c r="CLK62" s="153"/>
      <c r="CLL62" s="153"/>
      <c r="CLM62" s="153"/>
      <c r="CLN62" s="153"/>
      <c r="CLO62" s="153"/>
      <c r="CLP62" s="153"/>
      <c r="CLQ62" s="153"/>
      <c r="CLR62" s="153"/>
      <c r="CLS62" s="153"/>
      <c r="CLT62" s="153"/>
      <c r="CLU62" s="153"/>
      <c r="CLV62" s="153"/>
      <c r="CLW62" s="153"/>
      <c r="CLX62" s="153"/>
      <c r="CLY62" s="153"/>
      <c r="CLZ62" s="153"/>
      <c r="CMA62" s="153"/>
      <c r="CMB62" s="153"/>
      <c r="CMC62" s="153"/>
      <c r="CMD62" s="153"/>
      <c r="CME62" s="153"/>
      <c r="CMF62" s="153"/>
      <c r="CMG62" s="153"/>
      <c r="CMH62" s="153"/>
      <c r="CMI62" s="153"/>
      <c r="CMJ62" s="153"/>
      <c r="CMK62" s="153"/>
      <c r="CML62" s="153"/>
      <c r="CMM62" s="153"/>
      <c r="CMN62" s="153"/>
      <c r="CMO62" s="153"/>
      <c r="CMP62" s="153"/>
      <c r="CMQ62" s="153"/>
      <c r="CMR62" s="153"/>
      <c r="CMS62" s="153"/>
      <c r="CMT62" s="153"/>
      <c r="CMU62" s="153"/>
      <c r="CMV62" s="153"/>
      <c r="CMW62" s="153"/>
      <c r="CMX62" s="153"/>
      <c r="CMY62" s="153"/>
      <c r="CMZ62" s="153"/>
      <c r="CNA62" s="153"/>
      <c r="CNB62" s="153"/>
      <c r="CNC62" s="153"/>
      <c r="CND62" s="153"/>
      <c r="CNE62" s="153"/>
      <c r="CNF62" s="153"/>
      <c r="CNG62" s="153"/>
      <c r="CNH62" s="153"/>
      <c r="CNI62" s="153"/>
      <c r="CNJ62" s="153"/>
      <c r="CNK62" s="153"/>
      <c r="CNL62" s="153"/>
      <c r="CNM62" s="153"/>
      <c r="CNN62" s="153"/>
      <c r="CNO62" s="153"/>
      <c r="CNP62" s="153"/>
      <c r="CNQ62" s="153"/>
      <c r="CNR62" s="153"/>
      <c r="CNS62" s="153"/>
      <c r="CNT62" s="153"/>
      <c r="CNU62" s="153"/>
      <c r="CNV62" s="153"/>
      <c r="CNW62" s="153"/>
      <c r="CNX62" s="153"/>
      <c r="CNY62" s="153"/>
      <c r="CNZ62" s="153"/>
      <c r="COA62" s="153"/>
      <c r="COB62" s="153"/>
      <c r="COC62" s="153"/>
      <c r="COD62" s="153"/>
      <c r="COE62" s="153"/>
      <c r="COF62" s="153"/>
      <c r="COG62" s="153"/>
      <c r="COH62" s="153"/>
      <c r="COI62" s="153"/>
      <c r="COJ62" s="153"/>
      <c r="COK62" s="153"/>
      <c r="COL62" s="153"/>
      <c r="COM62" s="153"/>
      <c r="CON62" s="153"/>
      <c r="COO62" s="153"/>
      <c r="COP62" s="153"/>
      <c r="COQ62" s="153"/>
      <c r="COR62" s="153"/>
      <c r="COS62" s="153"/>
      <c r="COT62" s="153"/>
      <c r="COU62" s="153"/>
      <c r="COV62" s="153"/>
      <c r="COW62" s="153"/>
      <c r="COX62" s="153"/>
      <c r="COY62" s="153"/>
      <c r="COZ62" s="153"/>
      <c r="CPA62" s="153"/>
      <c r="CPB62" s="153"/>
      <c r="CPC62" s="153"/>
      <c r="CPD62" s="153"/>
      <c r="CPE62" s="153"/>
      <c r="CPF62" s="153"/>
      <c r="CPG62" s="153"/>
      <c r="CPH62" s="153"/>
      <c r="CPI62" s="153"/>
      <c r="CPJ62" s="153"/>
      <c r="CPK62" s="153"/>
      <c r="CPL62" s="153"/>
      <c r="CPM62" s="153"/>
      <c r="CPN62" s="153"/>
      <c r="CPO62" s="153"/>
      <c r="CPP62" s="153"/>
      <c r="CPQ62" s="153"/>
      <c r="CPR62" s="153"/>
      <c r="CPS62" s="153"/>
      <c r="CPT62" s="153"/>
      <c r="CPU62" s="153"/>
      <c r="CPV62" s="153"/>
      <c r="CPW62" s="153"/>
      <c r="CPX62" s="153"/>
      <c r="CPY62" s="153"/>
      <c r="CPZ62" s="153"/>
      <c r="CQA62" s="153"/>
      <c r="CQB62" s="153"/>
      <c r="CQC62" s="153"/>
      <c r="CQD62" s="153"/>
      <c r="CQE62" s="153"/>
      <c r="CQF62" s="153"/>
      <c r="CQG62" s="153"/>
      <c r="CQH62" s="153"/>
      <c r="CQI62" s="153"/>
      <c r="CQJ62" s="153"/>
      <c r="CQK62" s="153"/>
      <c r="CQL62" s="153"/>
      <c r="CQM62" s="153"/>
      <c r="CQN62" s="153"/>
      <c r="CQO62" s="153"/>
      <c r="CQP62" s="153"/>
      <c r="CQQ62" s="153"/>
      <c r="CQR62" s="153"/>
      <c r="CQS62" s="153"/>
      <c r="CQT62" s="153"/>
      <c r="CQU62" s="153"/>
      <c r="CQV62" s="153"/>
      <c r="CQW62" s="153"/>
      <c r="CQX62" s="153"/>
      <c r="CQY62" s="153"/>
      <c r="CQZ62" s="153"/>
      <c r="CRA62" s="153"/>
      <c r="CRB62" s="153"/>
      <c r="CRC62" s="153"/>
      <c r="CRD62" s="153"/>
      <c r="CRE62" s="153"/>
      <c r="CRF62" s="153"/>
      <c r="CRG62" s="153"/>
      <c r="CRH62" s="153"/>
      <c r="CRI62" s="153"/>
      <c r="CRJ62" s="153"/>
      <c r="CRK62" s="153"/>
      <c r="CRL62" s="153"/>
      <c r="CRM62" s="153"/>
      <c r="CRN62" s="153"/>
      <c r="CRO62" s="153"/>
      <c r="CRP62" s="153"/>
      <c r="CRQ62" s="153"/>
      <c r="CRR62" s="153"/>
      <c r="CRS62" s="153"/>
      <c r="CRT62" s="153"/>
      <c r="CRU62" s="153"/>
      <c r="CRV62" s="153"/>
      <c r="CRW62" s="153"/>
      <c r="CRX62" s="153"/>
      <c r="CRY62" s="153"/>
      <c r="CRZ62" s="153"/>
      <c r="CSA62" s="153"/>
      <c r="CSB62" s="153"/>
      <c r="CSC62" s="153"/>
      <c r="CSD62" s="153"/>
      <c r="CSE62" s="153"/>
      <c r="CSF62" s="153"/>
      <c r="CSG62" s="153"/>
      <c r="CSH62" s="153"/>
      <c r="CSI62" s="153"/>
      <c r="CSJ62" s="153"/>
      <c r="CSK62" s="153"/>
      <c r="CSL62" s="153"/>
      <c r="CSM62" s="153"/>
      <c r="CSN62" s="153"/>
      <c r="CSO62" s="153"/>
      <c r="CSP62" s="153"/>
      <c r="CSQ62" s="153"/>
      <c r="CSR62" s="153"/>
      <c r="CSS62" s="153"/>
      <c r="CST62" s="153"/>
      <c r="CSU62" s="153"/>
      <c r="CSV62" s="153"/>
      <c r="CSW62" s="153"/>
      <c r="CSX62" s="153"/>
      <c r="CSY62" s="153"/>
      <c r="CSZ62" s="153"/>
      <c r="CTA62" s="153"/>
      <c r="CTB62" s="153"/>
      <c r="CTC62" s="153"/>
      <c r="CTD62" s="153"/>
      <c r="CTE62" s="153"/>
      <c r="CTF62" s="153"/>
      <c r="CTG62" s="153"/>
      <c r="CTH62" s="153"/>
      <c r="CTI62" s="153"/>
      <c r="CTJ62" s="153"/>
      <c r="CTK62" s="153"/>
      <c r="CTL62" s="153"/>
      <c r="CTM62" s="153"/>
      <c r="CTN62" s="153"/>
      <c r="CTO62" s="153"/>
      <c r="CTP62" s="153"/>
      <c r="CTQ62" s="153"/>
      <c r="CTR62" s="153"/>
      <c r="CTS62" s="153"/>
      <c r="CTT62" s="153"/>
      <c r="CTU62" s="153"/>
      <c r="CTV62" s="153"/>
      <c r="CTW62" s="153"/>
      <c r="CTX62" s="153"/>
      <c r="CTY62" s="153"/>
      <c r="CTZ62" s="153"/>
      <c r="CUA62" s="153"/>
      <c r="CUB62" s="153"/>
      <c r="CUC62" s="153"/>
      <c r="CUD62" s="153"/>
      <c r="CUE62" s="153"/>
      <c r="CUF62" s="153"/>
      <c r="CUG62" s="153"/>
      <c r="CUH62" s="153"/>
      <c r="CUI62" s="153"/>
      <c r="CUJ62" s="153"/>
      <c r="CUK62" s="153"/>
      <c r="CUL62" s="153"/>
      <c r="CUM62" s="153"/>
      <c r="CUN62" s="153"/>
      <c r="CUO62" s="153"/>
      <c r="CUP62" s="153"/>
      <c r="CUQ62" s="153"/>
      <c r="CUR62" s="153"/>
      <c r="CUS62" s="153"/>
      <c r="CUT62" s="153"/>
      <c r="CUU62" s="153"/>
      <c r="CUV62" s="153"/>
      <c r="CUW62" s="153"/>
      <c r="CUX62" s="153"/>
      <c r="CUY62" s="153"/>
      <c r="CUZ62" s="153"/>
      <c r="CVA62" s="153"/>
      <c r="CVB62" s="153"/>
      <c r="CVC62" s="153"/>
      <c r="CVD62" s="153"/>
      <c r="CVE62" s="153"/>
      <c r="CVF62" s="153"/>
      <c r="CVG62" s="153"/>
      <c r="CVH62" s="153"/>
      <c r="CVI62" s="153"/>
      <c r="CVJ62" s="153"/>
      <c r="CVK62" s="153"/>
      <c r="CVL62" s="153"/>
      <c r="CVM62" s="153"/>
      <c r="CVN62" s="153"/>
      <c r="CVO62" s="153"/>
      <c r="CVP62" s="153"/>
      <c r="CVQ62" s="153"/>
      <c r="CVR62" s="153"/>
      <c r="CVS62" s="153"/>
      <c r="CVT62" s="153"/>
      <c r="CVU62" s="153"/>
      <c r="CVV62" s="153"/>
      <c r="CVW62" s="153"/>
      <c r="CVX62" s="153"/>
      <c r="CVY62" s="153"/>
      <c r="CVZ62" s="153"/>
      <c r="CWA62" s="153"/>
      <c r="CWB62" s="153"/>
      <c r="CWC62" s="153"/>
      <c r="CWD62" s="153"/>
      <c r="CWE62" s="153"/>
      <c r="CWF62" s="153"/>
      <c r="CWG62" s="153"/>
      <c r="CWH62" s="153"/>
      <c r="CWI62" s="153"/>
      <c r="CWJ62" s="153"/>
      <c r="CWK62" s="153"/>
      <c r="CWL62" s="153"/>
      <c r="CWM62" s="153"/>
      <c r="CWN62" s="153"/>
      <c r="CWO62" s="153"/>
      <c r="CWP62" s="153"/>
      <c r="CWQ62" s="153"/>
      <c r="CWR62" s="153"/>
      <c r="CWS62" s="153"/>
      <c r="CWT62" s="153"/>
      <c r="CWU62" s="153"/>
      <c r="CWV62" s="153"/>
      <c r="CWW62" s="153"/>
      <c r="CWX62" s="153"/>
      <c r="CWY62" s="153"/>
      <c r="CWZ62" s="153"/>
      <c r="CXA62" s="153"/>
      <c r="CXB62" s="153"/>
      <c r="CXC62" s="153"/>
      <c r="CXD62" s="153"/>
      <c r="CXE62" s="153"/>
      <c r="CXF62" s="153"/>
      <c r="CXG62" s="153"/>
      <c r="CXH62" s="153"/>
      <c r="CXI62" s="153"/>
      <c r="CXJ62" s="153"/>
      <c r="CXK62" s="153"/>
      <c r="CXL62" s="153"/>
      <c r="CXM62" s="153"/>
      <c r="CXN62" s="153"/>
      <c r="CXO62" s="153"/>
      <c r="CXP62" s="153"/>
      <c r="CXQ62" s="153"/>
      <c r="CXR62" s="153"/>
      <c r="CXS62" s="153"/>
      <c r="CXT62" s="153"/>
      <c r="CXU62" s="153"/>
      <c r="CXV62" s="153"/>
      <c r="CXW62" s="153"/>
      <c r="CXX62" s="153"/>
      <c r="CXY62" s="153"/>
      <c r="CXZ62" s="153"/>
      <c r="CYA62" s="153"/>
      <c r="CYB62" s="153"/>
      <c r="CYC62" s="153"/>
      <c r="CYD62" s="153"/>
      <c r="CYE62" s="153"/>
      <c r="CYF62" s="153"/>
      <c r="CYG62" s="153"/>
      <c r="CYH62" s="153"/>
      <c r="CYI62" s="153"/>
      <c r="CYJ62" s="153"/>
      <c r="CYK62" s="153"/>
      <c r="CYL62" s="153"/>
      <c r="CYM62" s="153"/>
      <c r="CYN62" s="153"/>
      <c r="CYO62" s="153"/>
      <c r="CYP62" s="153"/>
      <c r="CYQ62" s="153"/>
      <c r="CYR62" s="153"/>
      <c r="CYS62" s="153"/>
      <c r="CYT62" s="153"/>
      <c r="CYU62" s="153"/>
      <c r="CYV62" s="153"/>
      <c r="CYW62" s="153"/>
      <c r="CYX62" s="153"/>
      <c r="CYY62" s="153"/>
      <c r="CYZ62" s="153"/>
      <c r="CZA62" s="153"/>
      <c r="CZB62" s="153"/>
      <c r="CZC62" s="153"/>
      <c r="CZD62" s="153"/>
      <c r="CZE62" s="153"/>
      <c r="CZF62" s="153"/>
      <c r="CZG62" s="153"/>
      <c r="CZH62" s="153"/>
      <c r="CZI62" s="153"/>
      <c r="CZJ62" s="153"/>
      <c r="CZK62" s="153"/>
      <c r="CZL62" s="153"/>
      <c r="CZM62" s="153"/>
      <c r="CZN62" s="153"/>
      <c r="CZO62" s="153"/>
      <c r="CZP62" s="153"/>
      <c r="CZQ62" s="153"/>
      <c r="CZR62" s="153"/>
      <c r="CZS62" s="153"/>
      <c r="CZT62" s="153"/>
      <c r="CZU62" s="153"/>
      <c r="CZV62" s="153"/>
      <c r="CZW62" s="153"/>
      <c r="CZX62" s="153"/>
      <c r="CZY62" s="153"/>
      <c r="CZZ62" s="153"/>
      <c r="DAA62" s="153"/>
      <c r="DAB62" s="153"/>
      <c r="DAC62" s="153"/>
      <c r="DAD62" s="153"/>
      <c r="DAE62" s="153"/>
      <c r="DAF62" s="153"/>
      <c r="DAG62" s="153"/>
      <c r="DAH62" s="153"/>
      <c r="DAI62" s="153"/>
      <c r="DAJ62" s="153"/>
      <c r="DAK62" s="153"/>
      <c r="DAL62" s="153"/>
      <c r="DAM62" s="153"/>
      <c r="DAN62" s="153"/>
      <c r="DAO62" s="153"/>
      <c r="DAP62" s="153"/>
      <c r="DAQ62" s="153"/>
      <c r="DAR62" s="153"/>
      <c r="DAS62" s="153"/>
      <c r="DAT62" s="153"/>
      <c r="DAU62" s="153"/>
      <c r="DAV62" s="153"/>
      <c r="DAW62" s="153"/>
      <c r="DAX62" s="153"/>
      <c r="DAY62" s="153"/>
      <c r="DAZ62" s="153"/>
      <c r="DBA62" s="153"/>
      <c r="DBB62" s="153"/>
      <c r="DBC62" s="153"/>
      <c r="DBD62" s="153"/>
      <c r="DBE62" s="153"/>
      <c r="DBF62" s="153"/>
      <c r="DBG62" s="153"/>
      <c r="DBH62" s="153"/>
      <c r="DBI62" s="153"/>
      <c r="DBJ62" s="153"/>
      <c r="DBK62" s="153"/>
      <c r="DBL62" s="153"/>
      <c r="DBM62" s="153"/>
      <c r="DBN62" s="153"/>
      <c r="DBO62" s="153"/>
      <c r="DBP62" s="153"/>
      <c r="DBQ62" s="153"/>
      <c r="DBR62" s="153"/>
      <c r="DBS62" s="153"/>
      <c r="DBT62" s="153"/>
      <c r="DBU62" s="153"/>
      <c r="DBV62" s="153"/>
      <c r="DBW62" s="153"/>
      <c r="DBX62" s="153"/>
      <c r="DBY62" s="153"/>
      <c r="DBZ62" s="153"/>
      <c r="DCA62" s="153"/>
      <c r="DCB62" s="153"/>
      <c r="DCC62" s="153"/>
      <c r="DCD62" s="153"/>
      <c r="DCE62" s="153"/>
      <c r="DCF62" s="153"/>
      <c r="DCG62" s="153"/>
      <c r="DCH62" s="153"/>
      <c r="DCI62" s="153"/>
      <c r="DCJ62" s="153"/>
      <c r="DCK62" s="153"/>
      <c r="DCL62" s="153"/>
      <c r="DCM62" s="153"/>
      <c r="DCN62" s="153"/>
      <c r="DCO62" s="153"/>
      <c r="DCP62" s="153"/>
      <c r="DCQ62" s="153"/>
      <c r="DCR62" s="153"/>
      <c r="DCS62" s="153"/>
      <c r="DCT62" s="153"/>
      <c r="DCU62" s="153"/>
      <c r="DCV62" s="153"/>
      <c r="DCW62" s="153"/>
      <c r="DCX62" s="153"/>
      <c r="DCY62" s="153"/>
      <c r="DCZ62" s="153"/>
      <c r="DDA62" s="153"/>
      <c r="DDB62" s="153"/>
      <c r="DDC62" s="153"/>
      <c r="DDD62" s="153"/>
      <c r="DDE62" s="153"/>
      <c r="DDF62" s="153"/>
      <c r="DDG62" s="153"/>
      <c r="DDH62" s="153"/>
      <c r="DDI62" s="153"/>
      <c r="DDJ62" s="153"/>
      <c r="DDK62" s="153"/>
      <c r="DDL62" s="153"/>
      <c r="DDM62" s="153"/>
      <c r="DDN62" s="153"/>
      <c r="DDO62" s="153"/>
      <c r="DDP62" s="153"/>
      <c r="DDQ62" s="153"/>
      <c r="DDR62" s="153"/>
      <c r="DDS62" s="153"/>
      <c r="DDT62" s="153"/>
      <c r="DDU62" s="153"/>
      <c r="DDV62" s="153"/>
      <c r="DDW62" s="153"/>
      <c r="DDX62" s="153"/>
      <c r="DDY62" s="153"/>
      <c r="DDZ62" s="153"/>
      <c r="DEA62" s="153"/>
      <c r="DEB62" s="153"/>
      <c r="DEC62" s="153"/>
      <c r="DED62" s="153"/>
      <c r="DEE62" s="153"/>
      <c r="DEF62" s="153"/>
      <c r="DEG62" s="153"/>
      <c r="DEH62" s="153"/>
      <c r="DEI62" s="153"/>
      <c r="DEJ62" s="153"/>
      <c r="DEK62" s="153"/>
      <c r="DEL62" s="153"/>
      <c r="DEM62" s="153"/>
      <c r="DEN62" s="153"/>
      <c r="DEO62" s="153"/>
      <c r="DEP62" s="153"/>
      <c r="DEQ62" s="153"/>
      <c r="DER62" s="153"/>
      <c r="DES62" s="153"/>
      <c r="DET62" s="153"/>
      <c r="DEU62" s="153"/>
      <c r="DEV62" s="153"/>
      <c r="DEW62" s="153"/>
      <c r="DEX62" s="153"/>
      <c r="DEY62" s="153"/>
      <c r="DEZ62" s="153"/>
      <c r="DFA62" s="153"/>
      <c r="DFB62" s="153"/>
      <c r="DFC62" s="153"/>
      <c r="DFD62" s="153"/>
      <c r="DFE62" s="153"/>
      <c r="DFF62" s="153"/>
      <c r="DFG62" s="153"/>
      <c r="DFH62" s="153"/>
      <c r="DFI62" s="153"/>
      <c r="DFJ62" s="153"/>
      <c r="DFK62" s="153"/>
      <c r="DFL62" s="153"/>
      <c r="DFM62" s="153"/>
      <c r="DFN62" s="153"/>
      <c r="DFO62" s="153"/>
      <c r="DFP62" s="153"/>
      <c r="DFQ62" s="153"/>
      <c r="DFR62" s="153"/>
      <c r="DFS62" s="153"/>
      <c r="DFT62" s="153"/>
      <c r="DFU62" s="153"/>
      <c r="DFV62" s="153"/>
      <c r="DFW62" s="153"/>
      <c r="DFX62" s="153"/>
      <c r="DFY62" s="153"/>
      <c r="DFZ62" s="153"/>
      <c r="DGA62" s="153"/>
      <c r="DGB62" s="153"/>
      <c r="DGC62" s="153"/>
      <c r="DGD62" s="153"/>
      <c r="DGE62" s="153"/>
      <c r="DGF62" s="153"/>
      <c r="DGG62" s="153"/>
      <c r="DGH62" s="153"/>
      <c r="DGI62" s="153"/>
      <c r="DGJ62" s="153"/>
      <c r="DGK62" s="153"/>
      <c r="DGL62" s="153"/>
      <c r="DGM62" s="153"/>
      <c r="DGN62" s="153"/>
      <c r="DGO62" s="153"/>
      <c r="DGP62" s="153"/>
      <c r="DGQ62" s="153"/>
      <c r="DGR62" s="153"/>
      <c r="DGS62" s="153"/>
      <c r="DGT62" s="153"/>
      <c r="DGU62" s="153"/>
      <c r="DGV62" s="153"/>
      <c r="DGW62" s="153"/>
      <c r="DGX62" s="153"/>
      <c r="DGY62" s="153"/>
      <c r="DGZ62" s="153"/>
      <c r="DHA62" s="153"/>
      <c r="DHB62" s="153"/>
      <c r="DHC62" s="153"/>
      <c r="DHD62" s="153"/>
      <c r="DHE62" s="153"/>
      <c r="DHF62" s="153"/>
      <c r="DHG62" s="153"/>
      <c r="DHH62" s="153"/>
      <c r="DHI62" s="153"/>
      <c r="DHJ62" s="153"/>
      <c r="DHK62" s="153"/>
      <c r="DHL62" s="153"/>
      <c r="DHM62" s="153"/>
      <c r="DHN62" s="153"/>
      <c r="DHO62" s="153"/>
      <c r="DHP62" s="153"/>
      <c r="DHQ62" s="153"/>
      <c r="DHR62" s="153"/>
      <c r="DHS62" s="153"/>
      <c r="DHT62" s="153"/>
      <c r="DHU62" s="153"/>
      <c r="DHV62" s="153"/>
      <c r="DHW62" s="153"/>
      <c r="DHX62" s="153"/>
      <c r="DHY62" s="153"/>
      <c r="DHZ62" s="153"/>
      <c r="DIA62" s="153"/>
      <c r="DIB62" s="153"/>
      <c r="DIC62" s="153"/>
      <c r="DID62" s="153"/>
      <c r="DIE62" s="153"/>
      <c r="DIF62" s="153"/>
      <c r="DIG62" s="153"/>
      <c r="DIH62" s="153"/>
      <c r="DII62" s="153"/>
      <c r="DIJ62" s="153"/>
      <c r="DIK62" s="153"/>
      <c r="DIL62" s="153"/>
      <c r="DIM62" s="153"/>
      <c r="DIN62" s="153"/>
      <c r="DIO62" s="153"/>
      <c r="DIP62" s="153"/>
      <c r="DIQ62" s="153"/>
      <c r="DIR62" s="153"/>
      <c r="DIS62" s="153"/>
      <c r="DIT62" s="153"/>
      <c r="DIU62" s="153"/>
      <c r="DIV62" s="153"/>
      <c r="DIW62" s="153"/>
      <c r="DIX62" s="153"/>
      <c r="DIY62" s="153"/>
      <c r="DIZ62" s="153"/>
      <c r="DJA62" s="153"/>
      <c r="DJB62" s="153"/>
      <c r="DJC62" s="153"/>
      <c r="DJD62" s="153"/>
      <c r="DJE62" s="153"/>
      <c r="DJF62" s="153"/>
      <c r="DJG62" s="153"/>
      <c r="DJH62" s="153"/>
      <c r="DJI62" s="153"/>
      <c r="DJJ62" s="153"/>
      <c r="DJK62" s="153"/>
      <c r="DJL62" s="153"/>
      <c r="DJM62" s="153"/>
      <c r="DJN62" s="153"/>
      <c r="DJO62" s="153"/>
      <c r="DJP62" s="153"/>
      <c r="DJQ62" s="153"/>
      <c r="DJR62" s="153"/>
      <c r="DJS62" s="153"/>
      <c r="DJT62" s="153"/>
      <c r="DJU62" s="153"/>
      <c r="DJV62" s="153"/>
      <c r="DJW62" s="153"/>
      <c r="DJX62" s="153"/>
      <c r="DJY62" s="153"/>
      <c r="DJZ62" s="153"/>
      <c r="DKA62" s="153"/>
      <c r="DKB62" s="153"/>
      <c r="DKC62" s="153"/>
      <c r="DKD62" s="153"/>
      <c r="DKE62" s="153"/>
      <c r="DKF62" s="153"/>
      <c r="DKG62" s="153"/>
      <c r="DKH62" s="153"/>
      <c r="DKI62" s="153"/>
      <c r="DKJ62" s="153"/>
      <c r="DKK62" s="153"/>
      <c r="DKL62" s="153"/>
      <c r="DKM62" s="153"/>
      <c r="DKN62" s="153"/>
      <c r="DKO62" s="153"/>
      <c r="DKP62" s="153"/>
      <c r="DKQ62" s="153"/>
      <c r="DKR62" s="153"/>
      <c r="DKS62" s="153"/>
      <c r="DKT62" s="153"/>
      <c r="DKU62" s="153"/>
      <c r="DKV62" s="153"/>
      <c r="DKW62" s="153"/>
      <c r="DKX62" s="153"/>
      <c r="DKY62" s="153"/>
      <c r="DKZ62" s="153"/>
      <c r="DLA62" s="153"/>
      <c r="DLB62" s="153"/>
      <c r="DLC62" s="153"/>
      <c r="DLD62" s="153"/>
      <c r="DLE62" s="153"/>
      <c r="DLF62" s="153"/>
      <c r="DLG62" s="153"/>
      <c r="DLH62" s="153"/>
      <c r="DLI62" s="153"/>
      <c r="DLJ62" s="153"/>
      <c r="DLK62" s="153"/>
      <c r="DLL62" s="153"/>
      <c r="DLM62" s="153"/>
      <c r="DLN62" s="153"/>
      <c r="DLO62" s="153"/>
      <c r="DLP62" s="153"/>
      <c r="DLQ62" s="153"/>
      <c r="DLR62" s="153"/>
      <c r="DLS62" s="153"/>
      <c r="DLT62" s="153"/>
      <c r="DLU62" s="153"/>
      <c r="DLV62" s="153"/>
      <c r="DLW62" s="153"/>
      <c r="DLX62" s="153"/>
      <c r="DLY62" s="153"/>
      <c r="DLZ62" s="153"/>
      <c r="DMA62" s="153"/>
      <c r="DMB62" s="153"/>
      <c r="DMC62" s="153"/>
      <c r="DMD62" s="153"/>
      <c r="DME62" s="153"/>
      <c r="DMF62" s="153"/>
      <c r="DMG62" s="153"/>
      <c r="DMH62" s="153"/>
      <c r="DMI62" s="153"/>
      <c r="DMJ62" s="153"/>
      <c r="DMK62" s="153"/>
      <c r="DML62" s="153"/>
      <c r="DMM62" s="153"/>
      <c r="DMN62" s="153"/>
      <c r="DMO62" s="153"/>
      <c r="DMP62" s="153"/>
      <c r="DMQ62" s="153"/>
      <c r="DMR62" s="153"/>
      <c r="DMS62" s="153"/>
      <c r="DMT62" s="153"/>
      <c r="DMU62" s="153"/>
      <c r="DMV62" s="153"/>
      <c r="DMW62" s="153"/>
      <c r="DMX62" s="153"/>
      <c r="DMY62" s="153"/>
      <c r="DMZ62" s="153"/>
      <c r="DNA62" s="153"/>
      <c r="DNB62" s="153"/>
      <c r="DNC62" s="153"/>
      <c r="DND62" s="153"/>
      <c r="DNE62" s="153"/>
      <c r="DNF62" s="153"/>
      <c r="DNG62" s="153"/>
      <c r="DNH62" s="153"/>
      <c r="DNI62" s="153"/>
      <c r="DNJ62" s="153"/>
      <c r="DNK62" s="153"/>
      <c r="DNL62" s="153"/>
      <c r="DNM62" s="153"/>
      <c r="DNN62" s="153"/>
      <c r="DNO62" s="153"/>
      <c r="DNP62" s="153"/>
      <c r="DNQ62" s="153"/>
      <c r="DNR62" s="153"/>
      <c r="DNS62" s="153"/>
      <c r="DNT62" s="153"/>
      <c r="DNU62" s="153"/>
      <c r="DNV62" s="153"/>
      <c r="DNW62" s="153"/>
      <c r="DNX62" s="153"/>
      <c r="DNY62" s="153"/>
      <c r="DNZ62" s="153"/>
      <c r="DOA62" s="153"/>
      <c r="DOB62" s="153"/>
      <c r="DOC62" s="153"/>
      <c r="DOD62" s="153"/>
      <c r="DOE62" s="153"/>
      <c r="DOF62" s="153"/>
      <c r="DOG62" s="153"/>
      <c r="DOH62" s="153"/>
      <c r="DOI62" s="153"/>
      <c r="DOJ62" s="153"/>
      <c r="DOK62" s="153"/>
      <c r="DOL62" s="153"/>
      <c r="DOM62" s="153"/>
      <c r="DON62" s="153"/>
      <c r="DOO62" s="153"/>
      <c r="DOP62" s="153"/>
      <c r="DOQ62" s="153"/>
      <c r="DOR62" s="153"/>
      <c r="DOS62" s="153"/>
      <c r="DOT62" s="153"/>
      <c r="DOU62" s="153"/>
      <c r="DOV62" s="153"/>
      <c r="DOW62" s="153"/>
      <c r="DOX62" s="153"/>
      <c r="DOY62" s="153"/>
      <c r="DOZ62" s="153"/>
      <c r="DPA62" s="153"/>
      <c r="DPB62" s="153"/>
      <c r="DPC62" s="153"/>
      <c r="DPD62" s="153"/>
      <c r="DPE62" s="153"/>
      <c r="DPF62" s="153"/>
      <c r="DPG62" s="153"/>
      <c r="DPH62" s="153"/>
      <c r="DPI62" s="153"/>
      <c r="DPJ62" s="153"/>
      <c r="DPK62" s="153"/>
      <c r="DPL62" s="153"/>
      <c r="DPM62" s="153"/>
      <c r="DPN62" s="153"/>
      <c r="DPO62" s="153"/>
      <c r="DPP62" s="153"/>
      <c r="DPQ62" s="153"/>
      <c r="DPR62" s="153"/>
      <c r="DPS62" s="153"/>
      <c r="DPT62" s="153"/>
      <c r="DPU62" s="153"/>
      <c r="DPV62" s="153"/>
      <c r="DPW62" s="153"/>
      <c r="DPX62" s="153"/>
      <c r="DPY62" s="153"/>
      <c r="DPZ62" s="153"/>
      <c r="DQA62" s="153"/>
      <c r="DQB62" s="153"/>
      <c r="DQC62" s="153"/>
      <c r="DQD62" s="153"/>
      <c r="DQE62" s="153"/>
      <c r="DQF62" s="153"/>
      <c r="DQG62" s="153"/>
      <c r="DQH62" s="153"/>
      <c r="DQI62" s="153"/>
      <c r="DQJ62" s="153"/>
      <c r="DQK62" s="153"/>
      <c r="DQL62" s="153"/>
      <c r="DQM62" s="153"/>
      <c r="DQN62" s="153"/>
      <c r="DQO62" s="153"/>
      <c r="DQP62" s="153"/>
      <c r="DQQ62" s="153"/>
      <c r="DQR62" s="153"/>
      <c r="DQS62" s="153"/>
      <c r="DQT62" s="153"/>
      <c r="DQU62" s="153"/>
      <c r="DQV62" s="153"/>
      <c r="DQW62" s="153"/>
      <c r="DQX62" s="153"/>
      <c r="DQY62" s="153"/>
      <c r="DQZ62" s="153"/>
      <c r="DRA62" s="153"/>
      <c r="DRB62" s="153"/>
      <c r="DRC62" s="153"/>
      <c r="DRD62" s="153"/>
      <c r="DRE62" s="153"/>
      <c r="DRF62" s="153"/>
      <c r="DRG62" s="153"/>
      <c r="DRH62" s="153"/>
      <c r="DRI62" s="153"/>
      <c r="DRJ62" s="153"/>
      <c r="DRK62" s="153"/>
      <c r="DRL62" s="153"/>
      <c r="DRM62" s="153"/>
      <c r="DRN62" s="153"/>
      <c r="DRO62" s="153"/>
      <c r="DRP62" s="153"/>
      <c r="DRQ62" s="153"/>
      <c r="DRR62" s="153"/>
      <c r="DRS62" s="153"/>
      <c r="DRT62" s="153"/>
      <c r="DRU62" s="153"/>
      <c r="DRV62" s="153"/>
      <c r="DRW62" s="153"/>
      <c r="DRX62" s="153"/>
      <c r="DRY62" s="153"/>
      <c r="DRZ62" s="153"/>
      <c r="DSA62" s="153"/>
      <c r="DSB62" s="153"/>
      <c r="DSC62" s="153"/>
      <c r="DSD62" s="153"/>
      <c r="DSE62" s="153"/>
      <c r="DSF62" s="153"/>
      <c r="DSG62" s="153"/>
      <c r="DSH62" s="153"/>
      <c r="DSI62" s="153"/>
      <c r="DSJ62" s="153"/>
      <c r="DSK62" s="153"/>
      <c r="DSL62" s="153"/>
      <c r="DSM62" s="153"/>
      <c r="DSN62" s="153"/>
      <c r="DSO62" s="153"/>
      <c r="DSP62" s="153"/>
      <c r="DSQ62" s="153"/>
      <c r="DSR62" s="153"/>
      <c r="DSS62" s="153"/>
      <c r="DST62" s="153"/>
      <c r="DSU62" s="153"/>
      <c r="DSV62" s="153"/>
      <c r="DSW62" s="153"/>
      <c r="DSX62" s="153"/>
      <c r="DSY62" s="153"/>
      <c r="DSZ62" s="153"/>
      <c r="DTA62" s="153"/>
      <c r="DTB62" s="153"/>
      <c r="DTC62" s="153"/>
      <c r="DTD62" s="153"/>
      <c r="DTE62" s="153"/>
      <c r="DTF62" s="153"/>
      <c r="DTG62" s="153"/>
      <c r="DTH62" s="153"/>
      <c r="DTI62" s="153"/>
      <c r="DTJ62" s="153"/>
      <c r="DTK62" s="153"/>
      <c r="DTL62" s="153"/>
      <c r="DTM62" s="153"/>
      <c r="DTN62" s="153"/>
      <c r="DTO62" s="153"/>
      <c r="DTP62" s="153"/>
      <c r="DTQ62" s="153"/>
      <c r="DTR62" s="153"/>
      <c r="DTS62" s="153"/>
      <c r="DTT62" s="153"/>
      <c r="DTU62" s="153"/>
      <c r="DTV62" s="153"/>
      <c r="DTW62" s="153"/>
      <c r="DTX62" s="153"/>
      <c r="DTY62" s="153"/>
      <c r="DTZ62" s="153"/>
      <c r="DUA62" s="153"/>
      <c r="DUB62" s="153"/>
      <c r="DUC62" s="153"/>
      <c r="DUD62" s="153"/>
      <c r="DUE62" s="153"/>
      <c r="DUF62" s="153"/>
      <c r="DUG62" s="153"/>
      <c r="DUH62" s="153"/>
      <c r="DUI62" s="153"/>
      <c r="DUJ62" s="153"/>
      <c r="DUK62" s="153"/>
      <c r="DUL62" s="153"/>
      <c r="DUM62" s="153"/>
      <c r="DUN62" s="153"/>
      <c r="DUO62" s="153"/>
      <c r="DUP62" s="153"/>
      <c r="DUQ62" s="153"/>
      <c r="DUR62" s="153"/>
      <c r="DUS62" s="153"/>
      <c r="DUT62" s="153"/>
      <c r="DUU62" s="153"/>
      <c r="DUV62" s="153"/>
      <c r="DUW62" s="153"/>
      <c r="DUX62" s="153"/>
      <c r="DUY62" s="153"/>
      <c r="DUZ62" s="153"/>
      <c r="DVA62" s="153"/>
      <c r="DVB62" s="153"/>
      <c r="DVC62" s="153"/>
      <c r="DVD62" s="153"/>
      <c r="DVE62" s="153"/>
      <c r="DVF62" s="153"/>
      <c r="DVG62" s="153"/>
      <c r="DVH62" s="153"/>
      <c r="DVI62" s="153"/>
      <c r="DVJ62" s="153"/>
      <c r="DVK62" s="153"/>
      <c r="DVL62" s="153"/>
      <c r="DVM62" s="153"/>
      <c r="DVN62" s="153"/>
      <c r="DVO62" s="153"/>
      <c r="DVP62" s="153"/>
      <c r="DVQ62" s="153"/>
      <c r="DVR62" s="153"/>
      <c r="DVS62" s="153"/>
      <c r="DVT62" s="153"/>
      <c r="DVU62" s="153"/>
      <c r="DVV62" s="153"/>
      <c r="DVW62" s="153"/>
      <c r="DVX62" s="153"/>
      <c r="DVY62" s="153"/>
      <c r="DVZ62" s="153"/>
      <c r="DWA62" s="153"/>
      <c r="DWB62" s="153"/>
      <c r="DWC62" s="153"/>
      <c r="DWD62" s="153"/>
      <c r="DWE62" s="153"/>
      <c r="DWF62" s="153"/>
      <c r="DWG62" s="153"/>
      <c r="DWH62" s="153"/>
      <c r="DWI62" s="153"/>
      <c r="DWJ62" s="153"/>
      <c r="DWK62" s="153"/>
      <c r="DWL62" s="153"/>
      <c r="DWM62" s="153"/>
      <c r="DWN62" s="153"/>
      <c r="DWO62" s="153"/>
      <c r="DWP62" s="153"/>
      <c r="DWQ62" s="153"/>
      <c r="DWR62" s="153"/>
      <c r="DWS62" s="153"/>
      <c r="DWT62" s="153"/>
      <c r="DWU62" s="153"/>
      <c r="DWV62" s="153"/>
      <c r="DWW62" s="153"/>
      <c r="DWX62" s="153"/>
      <c r="DWY62" s="153"/>
      <c r="DWZ62" s="153"/>
      <c r="DXA62" s="153"/>
      <c r="DXB62" s="153"/>
      <c r="DXC62" s="153"/>
      <c r="DXD62" s="153"/>
      <c r="DXE62" s="153"/>
      <c r="DXF62" s="153"/>
      <c r="DXG62" s="153"/>
      <c r="DXH62" s="153"/>
      <c r="DXI62" s="153"/>
      <c r="DXJ62" s="153"/>
      <c r="DXK62" s="153"/>
      <c r="DXL62" s="153"/>
      <c r="DXM62" s="153"/>
      <c r="DXN62" s="153"/>
      <c r="DXO62" s="153"/>
      <c r="DXP62" s="153"/>
      <c r="DXQ62" s="153"/>
      <c r="DXR62" s="153"/>
      <c r="DXS62" s="153"/>
      <c r="DXT62" s="153"/>
      <c r="DXU62" s="153"/>
      <c r="DXV62" s="153"/>
      <c r="DXW62" s="153"/>
      <c r="DXX62" s="153"/>
      <c r="DXY62" s="153"/>
      <c r="DXZ62" s="153"/>
      <c r="DYA62" s="153"/>
      <c r="DYB62" s="153"/>
      <c r="DYC62" s="153"/>
      <c r="DYD62" s="153"/>
      <c r="DYE62" s="153"/>
      <c r="DYF62" s="153"/>
      <c r="DYG62" s="153"/>
      <c r="DYH62" s="153"/>
      <c r="DYI62" s="153"/>
      <c r="DYJ62" s="153"/>
      <c r="DYK62" s="153"/>
      <c r="DYL62" s="153"/>
      <c r="DYM62" s="153"/>
      <c r="DYN62" s="153"/>
      <c r="DYO62" s="153"/>
      <c r="DYP62" s="153"/>
      <c r="DYQ62" s="153"/>
      <c r="DYR62" s="153"/>
      <c r="DYS62" s="153"/>
      <c r="DYT62" s="153"/>
      <c r="DYU62" s="153"/>
      <c r="DYV62" s="153"/>
      <c r="DYW62" s="153"/>
      <c r="DYX62" s="153"/>
      <c r="DYY62" s="153"/>
      <c r="DYZ62" s="153"/>
      <c r="DZA62" s="153"/>
      <c r="DZB62" s="153"/>
      <c r="DZC62" s="153"/>
      <c r="DZD62" s="153"/>
      <c r="DZE62" s="153"/>
      <c r="DZF62" s="153"/>
      <c r="DZG62" s="153"/>
      <c r="DZH62" s="153"/>
      <c r="DZI62" s="153"/>
      <c r="DZJ62" s="153"/>
      <c r="DZK62" s="153"/>
      <c r="DZL62" s="153"/>
      <c r="DZM62" s="153"/>
      <c r="DZN62" s="153"/>
      <c r="DZO62" s="153"/>
      <c r="DZP62" s="153"/>
      <c r="DZQ62" s="153"/>
      <c r="DZR62" s="153"/>
      <c r="DZS62" s="153"/>
      <c r="DZT62" s="153"/>
      <c r="DZU62" s="153"/>
      <c r="DZV62" s="153"/>
      <c r="DZW62" s="153"/>
      <c r="DZX62" s="153"/>
      <c r="DZY62" s="153"/>
      <c r="DZZ62" s="153"/>
      <c r="EAA62" s="153"/>
      <c r="EAB62" s="153"/>
      <c r="EAC62" s="153"/>
      <c r="EAD62" s="153"/>
      <c r="EAE62" s="153"/>
      <c r="EAF62" s="153"/>
      <c r="EAG62" s="153"/>
      <c r="EAH62" s="153"/>
      <c r="EAI62" s="153"/>
      <c r="EAJ62" s="153"/>
      <c r="EAK62" s="153"/>
      <c r="EAL62" s="153"/>
      <c r="EAM62" s="153"/>
      <c r="EAN62" s="153"/>
      <c r="EAO62" s="153"/>
      <c r="EAP62" s="153"/>
      <c r="EAQ62" s="153"/>
      <c r="EAR62" s="153"/>
      <c r="EAS62" s="153"/>
      <c r="EAT62" s="153"/>
      <c r="EAU62" s="153"/>
      <c r="EAV62" s="153"/>
      <c r="EAW62" s="153"/>
      <c r="EAX62" s="153"/>
      <c r="EAY62" s="153"/>
      <c r="EAZ62" s="153"/>
      <c r="EBA62" s="153"/>
      <c r="EBB62" s="153"/>
      <c r="EBC62" s="153"/>
      <c r="EBD62" s="153"/>
      <c r="EBE62" s="153"/>
      <c r="EBF62" s="153"/>
      <c r="EBG62" s="153"/>
      <c r="EBH62" s="153"/>
      <c r="EBI62" s="153"/>
      <c r="EBJ62" s="153"/>
      <c r="EBK62" s="153"/>
      <c r="EBL62" s="153"/>
      <c r="EBM62" s="153"/>
      <c r="EBN62" s="153"/>
      <c r="EBO62" s="153"/>
      <c r="EBP62" s="153"/>
      <c r="EBQ62" s="153"/>
      <c r="EBR62" s="153"/>
      <c r="EBS62" s="153"/>
      <c r="EBT62" s="153"/>
      <c r="EBU62" s="153"/>
      <c r="EBV62" s="153"/>
      <c r="EBW62" s="153"/>
      <c r="EBX62" s="153"/>
      <c r="EBY62" s="153"/>
      <c r="EBZ62" s="153"/>
      <c r="ECA62" s="153"/>
      <c r="ECB62" s="153"/>
      <c r="ECC62" s="153"/>
      <c r="ECD62" s="153"/>
      <c r="ECE62" s="153"/>
      <c r="ECF62" s="153"/>
      <c r="ECG62" s="153"/>
      <c r="ECH62" s="153"/>
      <c r="ECI62" s="153"/>
      <c r="ECJ62" s="153"/>
      <c r="ECK62" s="153"/>
      <c r="ECL62" s="153"/>
      <c r="ECM62" s="153"/>
      <c r="ECN62" s="153"/>
      <c r="ECO62" s="153"/>
      <c r="ECP62" s="153"/>
      <c r="ECQ62" s="153"/>
      <c r="ECR62" s="153"/>
      <c r="ECS62" s="153"/>
      <c r="ECT62" s="153"/>
      <c r="ECU62" s="153"/>
      <c r="ECV62" s="153"/>
      <c r="ECW62" s="153"/>
      <c r="ECX62" s="153"/>
      <c r="ECY62" s="153"/>
      <c r="ECZ62" s="153"/>
      <c r="EDA62" s="153"/>
      <c r="EDB62" s="153"/>
      <c r="EDC62" s="153"/>
      <c r="EDD62" s="153"/>
      <c r="EDE62" s="153"/>
      <c r="EDF62" s="153"/>
      <c r="EDG62" s="153"/>
      <c r="EDH62" s="153"/>
      <c r="EDI62" s="153"/>
      <c r="EDJ62" s="153"/>
      <c r="EDK62" s="153"/>
      <c r="EDL62" s="153"/>
      <c r="EDM62" s="153"/>
      <c r="EDN62" s="153"/>
      <c r="EDO62" s="153"/>
      <c r="EDP62" s="153"/>
      <c r="EDQ62" s="153"/>
      <c r="EDR62" s="153"/>
      <c r="EDS62" s="153"/>
      <c r="EDT62" s="153"/>
      <c r="EDU62" s="153"/>
      <c r="EDV62" s="153"/>
      <c r="EDW62" s="153"/>
      <c r="EDX62" s="153"/>
      <c r="EDY62" s="153"/>
      <c r="EDZ62" s="153"/>
      <c r="EEA62" s="153"/>
      <c r="EEB62" s="153"/>
      <c r="EEC62" s="153"/>
      <c r="EED62" s="153"/>
      <c r="EEE62" s="153"/>
      <c r="EEF62" s="153"/>
      <c r="EEG62" s="153"/>
      <c r="EEH62" s="153"/>
      <c r="EEI62" s="153"/>
      <c r="EEJ62" s="153"/>
      <c r="EEK62" s="153"/>
      <c r="EEL62" s="153"/>
      <c r="EEM62" s="153"/>
      <c r="EEN62" s="153"/>
      <c r="EEO62" s="153"/>
      <c r="EEP62" s="153"/>
      <c r="EEQ62" s="153"/>
      <c r="EER62" s="153"/>
      <c r="EES62" s="153"/>
      <c r="EET62" s="153"/>
      <c r="EEU62" s="153"/>
      <c r="EEV62" s="153"/>
      <c r="EEW62" s="153"/>
      <c r="EEX62" s="153"/>
      <c r="EEY62" s="153"/>
      <c r="EEZ62" s="153"/>
      <c r="EFA62" s="153"/>
      <c r="EFB62" s="153"/>
      <c r="EFC62" s="153"/>
      <c r="EFD62" s="153"/>
      <c r="EFE62" s="153"/>
      <c r="EFF62" s="153"/>
      <c r="EFG62" s="153"/>
      <c r="EFH62" s="153"/>
      <c r="EFI62" s="153"/>
      <c r="EFJ62" s="153"/>
      <c r="EFK62" s="153"/>
      <c r="EFL62" s="153"/>
      <c r="EFM62" s="153"/>
      <c r="EFN62" s="153"/>
      <c r="EFO62" s="153"/>
      <c r="EFP62" s="153"/>
      <c r="EFQ62" s="153"/>
      <c r="EFR62" s="153"/>
      <c r="EFS62" s="153"/>
      <c r="EFT62" s="153"/>
      <c r="EFU62" s="153"/>
      <c r="EFV62" s="153"/>
      <c r="EFW62" s="153"/>
      <c r="EFX62" s="153"/>
      <c r="EFY62" s="153"/>
      <c r="EFZ62" s="153"/>
      <c r="EGA62" s="153"/>
      <c r="EGB62" s="153"/>
      <c r="EGC62" s="153"/>
      <c r="EGD62" s="153"/>
      <c r="EGE62" s="153"/>
      <c r="EGF62" s="153"/>
      <c r="EGG62" s="153"/>
      <c r="EGH62" s="153"/>
      <c r="EGI62" s="153"/>
      <c r="EGJ62" s="153"/>
      <c r="EGK62" s="153"/>
      <c r="EGL62" s="153"/>
      <c r="EGM62" s="153"/>
      <c r="EGN62" s="153"/>
      <c r="EGO62" s="153"/>
      <c r="EGP62" s="153"/>
      <c r="EGQ62" s="153"/>
      <c r="EGR62" s="153"/>
      <c r="EGS62" s="153"/>
      <c r="EGT62" s="153"/>
      <c r="EGU62" s="153"/>
      <c r="EGV62" s="153"/>
      <c r="EGW62" s="153"/>
      <c r="EGX62" s="153"/>
      <c r="EGY62" s="153"/>
      <c r="EGZ62" s="153"/>
      <c r="EHA62" s="153"/>
      <c r="EHB62" s="153"/>
      <c r="EHC62" s="153"/>
      <c r="EHD62" s="153"/>
      <c r="EHE62" s="153"/>
      <c r="EHF62" s="153"/>
      <c r="EHG62" s="153"/>
      <c r="EHH62" s="153"/>
      <c r="EHI62" s="153"/>
      <c r="EHJ62" s="153"/>
      <c r="EHK62" s="153"/>
      <c r="EHL62" s="153"/>
      <c r="EHM62" s="153"/>
      <c r="EHN62" s="153"/>
      <c r="EHO62" s="153"/>
      <c r="EHP62" s="153"/>
      <c r="EHQ62" s="153"/>
      <c r="EHR62" s="153"/>
      <c r="EHS62" s="153"/>
      <c r="EHT62" s="153"/>
      <c r="EHU62" s="153"/>
      <c r="EHV62" s="153"/>
      <c r="EHW62" s="153"/>
      <c r="EHX62" s="153"/>
      <c r="EHY62" s="153"/>
      <c r="EHZ62" s="153"/>
      <c r="EIA62" s="153"/>
      <c r="EIB62" s="153"/>
      <c r="EIC62" s="153"/>
      <c r="EID62" s="153"/>
      <c r="EIE62" s="153"/>
      <c r="EIF62" s="153"/>
      <c r="EIG62" s="153"/>
      <c r="EIH62" s="153"/>
      <c r="EII62" s="153"/>
      <c r="EIJ62" s="153"/>
      <c r="EIK62" s="153"/>
      <c r="EIL62" s="153"/>
      <c r="EIM62" s="153"/>
      <c r="EIN62" s="153"/>
      <c r="EIO62" s="153"/>
      <c r="EIP62" s="153"/>
      <c r="EIQ62" s="153"/>
      <c r="EIR62" s="153"/>
      <c r="EIS62" s="153"/>
      <c r="EIT62" s="153"/>
      <c r="EIU62" s="153"/>
      <c r="EIV62" s="153"/>
      <c r="EIW62" s="153"/>
      <c r="EIX62" s="153"/>
      <c r="EIY62" s="153"/>
      <c r="EIZ62" s="153"/>
      <c r="EJA62" s="153"/>
      <c r="EJB62" s="153"/>
      <c r="EJC62" s="153"/>
      <c r="EJD62" s="153"/>
      <c r="EJE62" s="153"/>
      <c r="EJF62" s="153"/>
      <c r="EJG62" s="153"/>
      <c r="EJH62" s="153"/>
      <c r="EJI62" s="153"/>
      <c r="EJJ62" s="153"/>
      <c r="EJK62" s="153"/>
      <c r="EJL62" s="153"/>
      <c r="EJM62" s="153"/>
      <c r="EJN62" s="153"/>
      <c r="EJO62" s="153"/>
      <c r="EJP62" s="153"/>
      <c r="EJQ62" s="153"/>
      <c r="EJR62" s="153"/>
      <c r="EJS62" s="153"/>
      <c r="EJT62" s="153"/>
      <c r="EJU62" s="153"/>
      <c r="EJV62" s="153"/>
      <c r="EJW62" s="153"/>
      <c r="EJX62" s="153"/>
      <c r="EJY62" s="153"/>
      <c r="EJZ62" s="153"/>
      <c r="EKA62" s="153"/>
      <c r="EKB62" s="153"/>
      <c r="EKC62" s="153"/>
      <c r="EKD62" s="153"/>
      <c r="EKE62" s="153"/>
      <c r="EKF62" s="153"/>
      <c r="EKG62" s="153"/>
      <c r="EKH62" s="153"/>
      <c r="EKI62" s="153"/>
      <c r="EKJ62" s="153"/>
      <c r="EKK62" s="153"/>
      <c r="EKL62" s="153"/>
      <c r="EKM62" s="153"/>
      <c r="EKN62" s="153"/>
      <c r="EKO62" s="153"/>
      <c r="EKP62" s="153"/>
      <c r="EKQ62" s="153"/>
      <c r="EKR62" s="153"/>
      <c r="EKS62" s="153"/>
      <c r="EKT62" s="153"/>
      <c r="EKU62" s="153"/>
      <c r="EKV62" s="153"/>
      <c r="EKW62" s="153"/>
      <c r="EKX62" s="153"/>
      <c r="EKY62" s="153"/>
      <c r="EKZ62" s="153"/>
      <c r="ELA62" s="153"/>
      <c r="ELB62" s="153"/>
      <c r="ELC62" s="153"/>
      <c r="ELD62" s="153"/>
      <c r="ELE62" s="153"/>
      <c r="ELF62" s="153"/>
      <c r="ELG62" s="153"/>
      <c r="ELH62" s="153"/>
      <c r="ELI62" s="153"/>
      <c r="ELJ62" s="153"/>
      <c r="ELK62" s="153"/>
      <c r="ELL62" s="153"/>
      <c r="ELM62" s="153"/>
      <c r="ELN62" s="153"/>
      <c r="ELO62" s="153"/>
      <c r="ELP62" s="153"/>
      <c r="ELQ62" s="153"/>
      <c r="ELR62" s="153"/>
      <c r="ELS62" s="153"/>
      <c r="ELT62" s="153"/>
      <c r="ELU62" s="153"/>
      <c r="ELV62" s="153"/>
      <c r="ELW62" s="153"/>
      <c r="ELX62" s="153"/>
      <c r="ELY62" s="153"/>
      <c r="ELZ62" s="153"/>
      <c r="EMA62" s="153"/>
      <c r="EMB62" s="153"/>
      <c r="EMC62" s="153"/>
      <c r="EMD62" s="153"/>
      <c r="EME62" s="153"/>
      <c r="EMF62" s="153"/>
      <c r="EMG62" s="153"/>
      <c r="EMH62" s="153"/>
      <c r="EMI62" s="153"/>
      <c r="EMJ62" s="153"/>
      <c r="EMK62" s="153"/>
      <c r="EML62" s="153"/>
      <c r="EMM62" s="153"/>
      <c r="EMN62" s="153"/>
      <c r="EMO62" s="153"/>
      <c r="EMP62" s="153"/>
      <c r="EMQ62" s="153"/>
      <c r="EMR62" s="153"/>
      <c r="EMS62" s="153"/>
      <c r="EMT62" s="153"/>
      <c r="EMU62" s="153"/>
      <c r="EMV62" s="153"/>
      <c r="EMW62" s="153"/>
      <c r="EMX62" s="153"/>
      <c r="EMY62" s="153"/>
      <c r="EMZ62" s="153"/>
      <c r="ENA62" s="153"/>
      <c r="ENB62" s="153"/>
      <c r="ENC62" s="153"/>
      <c r="END62" s="153"/>
      <c r="ENE62" s="153"/>
      <c r="ENF62" s="153"/>
      <c r="ENG62" s="153"/>
      <c r="ENH62" s="153"/>
      <c r="ENI62" s="153"/>
      <c r="ENJ62" s="153"/>
      <c r="ENK62" s="153"/>
      <c r="ENL62" s="153"/>
      <c r="ENM62" s="153"/>
      <c r="ENN62" s="153"/>
      <c r="ENO62" s="153"/>
      <c r="ENP62" s="153"/>
      <c r="ENQ62" s="153"/>
      <c r="ENR62" s="153"/>
      <c r="ENS62" s="153"/>
      <c r="ENT62" s="153"/>
      <c r="ENU62" s="153"/>
      <c r="ENV62" s="153"/>
      <c r="ENW62" s="153"/>
      <c r="ENX62" s="153"/>
      <c r="ENY62" s="153"/>
      <c r="ENZ62" s="153"/>
      <c r="EOA62" s="153"/>
      <c r="EOB62" s="153"/>
      <c r="EOC62" s="153"/>
      <c r="EOD62" s="153"/>
      <c r="EOE62" s="153"/>
      <c r="EOF62" s="153"/>
      <c r="EOG62" s="153"/>
      <c r="EOH62" s="153"/>
      <c r="EOI62" s="153"/>
      <c r="EOJ62" s="153"/>
      <c r="EOK62" s="153"/>
      <c r="EOL62" s="153"/>
      <c r="EOM62" s="153"/>
      <c r="EON62" s="153"/>
      <c r="EOO62" s="153"/>
      <c r="EOP62" s="153"/>
      <c r="EOQ62" s="153"/>
      <c r="EOR62" s="153"/>
      <c r="EOS62" s="153"/>
      <c r="EOT62" s="153"/>
      <c r="EOU62" s="153"/>
      <c r="EOV62" s="153"/>
      <c r="EOW62" s="153"/>
      <c r="EOX62" s="153"/>
      <c r="EOY62" s="153"/>
      <c r="EOZ62" s="153"/>
      <c r="EPA62" s="153"/>
      <c r="EPB62" s="153"/>
      <c r="EPC62" s="153"/>
      <c r="EPD62" s="153"/>
      <c r="EPE62" s="153"/>
      <c r="EPF62" s="153"/>
      <c r="EPG62" s="153"/>
      <c r="EPH62" s="153"/>
      <c r="EPI62" s="153"/>
      <c r="EPJ62" s="153"/>
      <c r="EPK62" s="153"/>
      <c r="EPL62" s="153"/>
      <c r="EPM62" s="153"/>
      <c r="EPN62" s="153"/>
      <c r="EPO62" s="153"/>
      <c r="EPP62" s="153"/>
      <c r="EPQ62" s="153"/>
      <c r="EPR62" s="153"/>
      <c r="EPS62" s="153"/>
      <c r="EPT62" s="153"/>
      <c r="EPU62" s="153"/>
      <c r="EPV62" s="153"/>
      <c r="EPW62" s="153"/>
      <c r="EPX62" s="153"/>
      <c r="EPY62" s="153"/>
      <c r="EPZ62" s="153"/>
      <c r="EQA62" s="153"/>
      <c r="EQB62" s="153"/>
      <c r="EQC62" s="153"/>
      <c r="EQD62" s="153"/>
      <c r="EQE62" s="153"/>
      <c r="EQF62" s="153"/>
      <c r="EQG62" s="153"/>
      <c r="EQH62" s="153"/>
      <c r="EQI62" s="153"/>
      <c r="EQJ62" s="153"/>
      <c r="EQK62" s="153"/>
      <c r="EQL62" s="153"/>
      <c r="EQM62" s="153"/>
      <c r="EQN62" s="153"/>
      <c r="EQO62" s="153"/>
      <c r="EQP62" s="153"/>
      <c r="EQQ62" s="153"/>
      <c r="EQR62" s="153"/>
      <c r="EQS62" s="153"/>
      <c r="EQT62" s="153"/>
      <c r="EQU62" s="153"/>
      <c r="EQV62" s="153"/>
      <c r="EQW62" s="153"/>
      <c r="EQX62" s="153"/>
      <c r="EQY62" s="153"/>
      <c r="EQZ62" s="153"/>
      <c r="ERA62" s="153"/>
      <c r="ERB62" s="153"/>
      <c r="ERC62" s="153"/>
      <c r="ERD62" s="153"/>
      <c r="ERE62" s="153"/>
      <c r="ERF62" s="153"/>
      <c r="ERG62" s="153"/>
      <c r="ERH62" s="153"/>
      <c r="ERI62" s="153"/>
      <c r="ERJ62" s="153"/>
      <c r="ERK62" s="153"/>
      <c r="ERL62" s="153"/>
      <c r="ERM62" s="153"/>
      <c r="ERN62" s="153"/>
      <c r="ERO62" s="153"/>
      <c r="ERP62" s="153"/>
      <c r="ERQ62" s="153"/>
      <c r="ERR62" s="153"/>
      <c r="ERS62" s="153"/>
      <c r="ERT62" s="153"/>
      <c r="ERU62" s="153"/>
      <c r="ERV62" s="153"/>
      <c r="ERW62" s="153"/>
      <c r="ERX62" s="153"/>
      <c r="ERY62" s="153"/>
      <c r="ERZ62" s="153"/>
      <c r="ESA62" s="153"/>
      <c r="ESB62" s="153"/>
      <c r="ESC62" s="153"/>
      <c r="ESD62" s="153"/>
      <c r="ESE62" s="153"/>
      <c r="ESF62" s="153"/>
      <c r="ESG62" s="153"/>
      <c r="ESH62" s="153"/>
      <c r="ESI62" s="153"/>
      <c r="ESJ62" s="153"/>
      <c r="ESK62" s="153"/>
      <c r="ESL62" s="153"/>
      <c r="ESM62" s="153"/>
      <c r="ESN62" s="153"/>
      <c r="ESO62" s="153"/>
      <c r="ESP62" s="153"/>
      <c r="ESQ62" s="153"/>
      <c r="ESR62" s="153"/>
      <c r="ESS62" s="153"/>
      <c r="EST62" s="153"/>
      <c r="ESU62" s="153"/>
      <c r="ESV62" s="153"/>
      <c r="ESW62" s="153"/>
      <c r="ESX62" s="153"/>
      <c r="ESY62" s="153"/>
      <c r="ESZ62" s="153"/>
      <c r="ETA62" s="153"/>
      <c r="ETB62" s="153"/>
      <c r="ETC62" s="153"/>
      <c r="ETD62" s="153"/>
      <c r="ETE62" s="153"/>
      <c r="ETF62" s="153"/>
      <c r="ETG62" s="153"/>
      <c r="ETH62" s="153"/>
      <c r="ETI62" s="153"/>
      <c r="ETJ62" s="153"/>
      <c r="ETK62" s="153"/>
      <c r="ETL62" s="153"/>
      <c r="ETM62" s="153"/>
      <c r="ETN62" s="153"/>
      <c r="ETO62" s="153"/>
      <c r="ETP62" s="153"/>
      <c r="ETQ62" s="153"/>
      <c r="ETR62" s="153"/>
      <c r="ETS62" s="153"/>
      <c r="ETT62" s="153"/>
      <c r="ETU62" s="153"/>
      <c r="ETV62" s="153"/>
      <c r="ETW62" s="153"/>
      <c r="ETX62" s="153"/>
      <c r="ETY62" s="153"/>
      <c r="ETZ62" s="153"/>
      <c r="EUA62" s="153"/>
      <c r="EUB62" s="153"/>
      <c r="EUC62" s="153"/>
      <c r="EUD62" s="153"/>
      <c r="EUE62" s="153"/>
      <c r="EUF62" s="153"/>
      <c r="EUG62" s="153"/>
      <c r="EUH62" s="153"/>
      <c r="EUI62" s="153"/>
      <c r="EUJ62" s="153"/>
      <c r="EUK62" s="153"/>
      <c r="EUL62" s="153"/>
      <c r="EUM62" s="153"/>
      <c r="EUN62" s="153"/>
      <c r="EUO62" s="153"/>
      <c r="EUP62" s="153"/>
      <c r="EUQ62" s="153"/>
      <c r="EUR62" s="153"/>
      <c r="EUS62" s="153"/>
      <c r="EUT62" s="153"/>
      <c r="EUU62" s="153"/>
      <c r="EUV62" s="153"/>
      <c r="EUW62" s="153"/>
      <c r="EUX62" s="153"/>
      <c r="EUY62" s="153"/>
      <c r="EUZ62" s="153"/>
      <c r="EVA62" s="153"/>
      <c r="EVB62" s="153"/>
      <c r="EVC62" s="153"/>
      <c r="EVD62" s="153"/>
      <c r="EVE62" s="153"/>
      <c r="EVF62" s="153"/>
      <c r="EVG62" s="153"/>
      <c r="EVH62" s="153"/>
      <c r="EVI62" s="153"/>
      <c r="EVJ62" s="153"/>
      <c r="EVK62" s="153"/>
      <c r="EVL62" s="153"/>
      <c r="EVM62" s="153"/>
      <c r="EVN62" s="153"/>
      <c r="EVO62" s="153"/>
      <c r="EVP62" s="153"/>
      <c r="EVQ62" s="153"/>
      <c r="EVR62" s="153"/>
      <c r="EVS62" s="153"/>
      <c r="EVT62" s="153"/>
      <c r="EVU62" s="153"/>
      <c r="EVV62" s="153"/>
      <c r="EVW62" s="153"/>
      <c r="EVX62" s="153"/>
      <c r="EVY62" s="153"/>
      <c r="EVZ62" s="153"/>
      <c r="EWA62" s="153"/>
      <c r="EWB62" s="153"/>
      <c r="EWC62" s="153"/>
      <c r="EWD62" s="153"/>
      <c r="EWE62" s="153"/>
      <c r="EWF62" s="153"/>
      <c r="EWG62" s="153"/>
      <c r="EWH62" s="153"/>
      <c r="EWI62" s="153"/>
      <c r="EWJ62" s="153"/>
      <c r="EWK62" s="153"/>
      <c r="EWL62" s="153"/>
      <c r="EWM62" s="153"/>
      <c r="EWN62" s="153"/>
      <c r="EWO62" s="153"/>
      <c r="EWP62" s="153"/>
      <c r="EWQ62" s="153"/>
      <c r="EWR62" s="153"/>
      <c r="EWS62" s="153"/>
      <c r="EWT62" s="153"/>
      <c r="EWU62" s="153"/>
      <c r="EWV62" s="153"/>
      <c r="EWW62" s="153"/>
      <c r="EWX62" s="153"/>
      <c r="EWY62" s="153"/>
      <c r="EWZ62" s="153"/>
      <c r="EXA62" s="153"/>
      <c r="EXB62" s="153"/>
      <c r="EXC62" s="153"/>
      <c r="EXD62" s="153"/>
      <c r="EXE62" s="153"/>
      <c r="EXF62" s="153"/>
      <c r="EXG62" s="153"/>
      <c r="EXH62" s="153"/>
      <c r="EXI62" s="153"/>
      <c r="EXJ62" s="153"/>
      <c r="EXK62" s="153"/>
      <c r="EXL62" s="153"/>
      <c r="EXM62" s="153"/>
      <c r="EXN62" s="153"/>
      <c r="EXO62" s="153"/>
      <c r="EXP62" s="153"/>
      <c r="EXQ62" s="153"/>
      <c r="EXR62" s="153"/>
      <c r="EXS62" s="153"/>
      <c r="EXT62" s="153"/>
      <c r="EXU62" s="153"/>
      <c r="EXV62" s="153"/>
      <c r="EXW62" s="153"/>
      <c r="EXX62" s="153"/>
      <c r="EXY62" s="153"/>
      <c r="EXZ62" s="153"/>
      <c r="EYA62" s="153"/>
      <c r="EYB62" s="153"/>
      <c r="EYC62" s="153"/>
      <c r="EYD62" s="153"/>
      <c r="EYE62" s="153"/>
      <c r="EYF62" s="153"/>
      <c r="EYG62" s="153"/>
      <c r="EYH62" s="153"/>
      <c r="EYI62" s="153"/>
      <c r="EYJ62" s="153"/>
      <c r="EYK62" s="153"/>
      <c r="EYL62" s="153"/>
      <c r="EYM62" s="153"/>
      <c r="EYN62" s="153"/>
      <c r="EYO62" s="153"/>
      <c r="EYP62" s="153"/>
      <c r="EYQ62" s="153"/>
      <c r="EYR62" s="153"/>
      <c r="EYS62" s="153"/>
      <c r="EYT62" s="153"/>
      <c r="EYU62" s="153"/>
      <c r="EYV62" s="153"/>
      <c r="EYW62" s="153"/>
      <c r="EYX62" s="153"/>
      <c r="EYY62" s="153"/>
      <c r="EYZ62" s="153"/>
      <c r="EZA62" s="153"/>
      <c r="EZB62" s="153"/>
      <c r="EZC62" s="153"/>
      <c r="EZD62" s="153"/>
      <c r="EZE62" s="153"/>
      <c r="EZF62" s="153"/>
      <c r="EZG62" s="153"/>
      <c r="EZH62" s="153"/>
      <c r="EZI62" s="153"/>
      <c r="EZJ62" s="153"/>
      <c r="EZK62" s="153"/>
      <c r="EZL62" s="153"/>
      <c r="EZM62" s="153"/>
      <c r="EZN62" s="153"/>
      <c r="EZO62" s="153"/>
      <c r="EZP62" s="153"/>
      <c r="EZQ62" s="153"/>
      <c r="EZR62" s="153"/>
      <c r="EZS62" s="153"/>
      <c r="EZT62" s="153"/>
      <c r="EZU62" s="153"/>
      <c r="EZV62" s="153"/>
      <c r="EZW62" s="153"/>
      <c r="EZX62" s="153"/>
      <c r="EZY62" s="153"/>
      <c r="EZZ62" s="153"/>
      <c r="FAA62" s="153"/>
      <c r="FAB62" s="153"/>
      <c r="FAC62" s="153"/>
      <c r="FAD62" s="153"/>
      <c r="FAE62" s="153"/>
      <c r="FAF62" s="153"/>
      <c r="FAG62" s="153"/>
      <c r="FAH62" s="153"/>
      <c r="FAI62" s="153"/>
      <c r="FAJ62" s="153"/>
      <c r="FAK62" s="153"/>
      <c r="FAL62" s="153"/>
      <c r="FAM62" s="153"/>
      <c r="FAN62" s="153"/>
      <c r="FAO62" s="153"/>
      <c r="FAP62" s="153"/>
      <c r="FAQ62" s="153"/>
      <c r="FAR62" s="153"/>
      <c r="FAS62" s="153"/>
      <c r="FAT62" s="153"/>
      <c r="FAU62" s="153"/>
      <c r="FAV62" s="153"/>
      <c r="FAW62" s="153"/>
      <c r="FAX62" s="153"/>
      <c r="FAY62" s="153"/>
      <c r="FAZ62" s="153"/>
      <c r="FBA62" s="153"/>
      <c r="FBB62" s="153"/>
      <c r="FBC62" s="153"/>
      <c r="FBD62" s="153"/>
      <c r="FBE62" s="153"/>
      <c r="FBF62" s="153"/>
      <c r="FBG62" s="153"/>
      <c r="FBH62" s="153"/>
      <c r="FBI62" s="153"/>
      <c r="FBJ62" s="153"/>
      <c r="FBK62" s="153"/>
      <c r="FBL62" s="153"/>
      <c r="FBM62" s="153"/>
      <c r="FBN62" s="153"/>
      <c r="FBO62" s="153"/>
      <c r="FBP62" s="153"/>
      <c r="FBQ62" s="153"/>
      <c r="FBR62" s="153"/>
      <c r="FBS62" s="153"/>
      <c r="FBT62" s="153"/>
      <c r="FBU62" s="153"/>
      <c r="FBV62" s="153"/>
      <c r="FBW62" s="153"/>
      <c r="FBX62" s="153"/>
      <c r="FBY62" s="153"/>
      <c r="FBZ62" s="153"/>
      <c r="FCA62" s="153"/>
      <c r="FCB62" s="153"/>
      <c r="FCC62" s="153"/>
      <c r="FCD62" s="153"/>
      <c r="FCE62" s="153"/>
      <c r="FCF62" s="153"/>
      <c r="FCG62" s="153"/>
      <c r="FCH62" s="153"/>
      <c r="FCI62" s="153"/>
      <c r="FCJ62" s="153"/>
      <c r="FCK62" s="153"/>
      <c r="FCL62" s="153"/>
      <c r="FCM62" s="153"/>
      <c r="FCN62" s="153"/>
      <c r="FCO62" s="153"/>
      <c r="FCP62" s="153"/>
      <c r="FCQ62" s="153"/>
      <c r="FCR62" s="153"/>
      <c r="FCS62" s="153"/>
      <c r="FCT62" s="153"/>
      <c r="FCU62" s="153"/>
      <c r="FCV62" s="153"/>
      <c r="FCW62" s="153"/>
      <c r="FCX62" s="153"/>
      <c r="FCY62" s="153"/>
      <c r="FCZ62" s="153"/>
      <c r="FDA62" s="153"/>
      <c r="FDB62" s="153"/>
      <c r="FDC62" s="153"/>
      <c r="FDD62" s="153"/>
      <c r="FDE62" s="153"/>
      <c r="FDF62" s="153"/>
      <c r="FDG62" s="153"/>
      <c r="FDH62" s="153"/>
      <c r="FDI62" s="153"/>
      <c r="FDJ62" s="153"/>
      <c r="FDK62" s="153"/>
      <c r="FDL62" s="153"/>
      <c r="FDM62" s="153"/>
      <c r="FDN62" s="153"/>
      <c r="FDO62" s="153"/>
      <c r="FDP62" s="153"/>
      <c r="FDQ62" s="153"/>
      <c r="FDR62" s="153"/>
      <c r="FDS62" s="153"/>
      <c r="FDT62" s="153"/>
      <c r="FDU62" s="153"/>
      <c r="FDV62" s="153"/>
      <c r="FDW62" s="153"/>
      <c r="FDX62" s="153"/>
      <c r="FDY62" s="153"/>
      <c r="FDZ62" s="153"/>
      <c r="FEA62" s="153"/>
      <c r="FEB62" s="153"/>
      <c r="FEC62" s="153"/>
      <c r="FED62" s="153"/>
      <c r="FEE62" s="153"/>
      <c r="FEF62" s="153"/>
      <c r="FEG62" s="153"/>
      <c r="FEH62" s="153"/>
      <c r="FEI62" s="153"/>
      <c r="FEJ62" s="153"/>
      <c r="FEK62" s="153"/>
      <c r="FEL62" s="153"/>
      <c r="FEM62" s="153"/>
      <c r="FEN62" s="153"/>
      <c r="FEO62" s="153"/>
      <c r="FEP62" s="153"/>
      <c r="FEQ62" s="153"/>
      <c r="FER62" s="153"/>
      <c r="FES62" s="153"/>
      <c r="FET62" s="153"/>
      <c r="FEU62" s="153"/>
      <c r="FEV62" s="153"/>
      <c r="FEW62" s="153"/>
      <c r="FEX62" s="153"/>
      <c r="FEY62" s="153"/>
      <c r="FEZ62" s="153"/>
      <c r="FFA62" s="153"/>
      <c r="FFB62" s="153"/>
      <c r="FFC62" s="153"/>
      <c r="FFD62" s="153"/>
      <c r="FFE62" s="153"/>
      <c r="FFF62" s="153"/>
      <c r="FFG62" s="153"/>
      <c r="FFH62" s="153"/>
      <c r="FFI62" s="153"/>
      <c r="FFJ62" s="153"/>
      <c r="FFK62" s="153"/>
      <c r="FFL62" s="153"/>
      <c r="FFM62" s="153"/>
      <c r="FFN62" s="153"/>
      <c r="FFO62" s="153"/>
      <c r="FFP62" s="153"/>
      <c r="FFQ62" s="153"/>
      <c r="FFR62" s="153"/>
      <c r="FFS62" s="153"/>
      <c r="FFT62" s="153"/>
      <c r="FFU62" s="153"/>
      <c r="FFV62" s="153"/>
      <c r="FFW62" s="153"/>
      <c r="FFX62" s="153"/>
      <c r="FFY62" s="153"/>
      <c r="FFZ62" s="153"/>
      <c r="FGA62" s="153"/>
      <c r="FGB62" s="153"/>
      <c r="FGC62" s="153"/>
      <c r="FGD62" s="153"/>
      <c r="FGE62" s="153"/>
      <c r="FGF62" s="153"/>
      <c r="FGG62" s="153"/>
      <c r="FGH62" s="153"/>
      <c r="FGI62" s="153"/>
      <c r="FGJ62" s="153"/>
      <c r="FGK62" s="153"/>
      <c r="FGL62" s="153"/>
      <c r="FGM62" s="153"/>
      <c r="FGN62" s="153"/>
      <c r="FGO62" s="153"/>
      <c r="FGP62" s="153"/>
      <c r="FGQ62" s="153"/>
      <c r="FGR62" s="153"/>
      <c r="FGS62" s="153"/>
      <c r="FGT62" s="153"/>
      <c r="FGU62" s="153"/>
      <c r="FGV62" s="153"/>
      <c r="FGW62" s="153"/>
      <c r="FGX62" s="153"/>
      <c r="FGY62" s="153"/>
      <c r="FGZ62" s="153"/>
      <c r="FHA62" s="153"/>
      <c r="FHB62" s="153"/>
      <c r="FHC62" s="153"/>
      <c r="FHD62" s="153"/>
      <c r="FHE62" s="153"/>
      <c r="FHF62" s="153"/>
      <c r="FHG62" s="153"/>
      <c r="FHH62" s="153"/>
      <c r="FHI62" s="153"/>
      <c r="FHJ62" s="153"/>
      <c r="FHK62" s="153"/>
      <c r="FHL62" s="153"/>
      <c r="FHM62" s="153"/>
      <c r="FHN62" s="153"/>
      <c r="FHO62" s="153"/>
      <c r="FHP62" s="153"/>
      <c r="FHQ62" s="153"/>
      <c r="FHR62" s="153"/>
      <c r="FHS62" s="153"/>
      <c r="FHT62" s="153"/>
      <c r="FHU62" s="153"/>
      <c r="FHV62" s="153"/>
      <c r="FHW62" s="153"/>
      <c r="FHX62" s="153"/>
      <c r="FHY62" s="153"/>
      <c r="FHZ62" s="153"/>
      <c r="FIA62" s="153"/>
      <c r="FIB62" s="153"/>
      <c r="FIC62" s="153"/>
      <c r="FID62" s="153"/>
      <c r="FIE62" s="153"/>
      <c r="FIF62" s="153"/>
      <c r="FIG62" s="153"/>
      <c r="FIH62" s="153"/>
      <c r="FII62" s="153"/>
      <c r="FIJ62" s="153"/>
      <c r="FIK62" s="153"/>
      <c r="FIL62" s="153"/>
      <c r="FIM62" s="153"/>
      <c r="FIN62" s="153"/>
      <c r="FIO62" s="153"/>
      <c r="FIP62" s="153"/>
      <c r="FIQ62" s="153"/>
      <c r="FIR62" s="153"/>
      <c r="FIS62" s="153"/>
      <c r="FIT62" s="153"/>
      <c r="FIU62" s="153"/>
      <c r="FIV62" s="153"/>
      <c r="FIW62" s="153"/>
      <c r="FIX62" s="153"/>
      <c r="FIY62" s="153"/>
      <c r="FIZ62" s="153"/>
      <c r="FJA62" s="153"/>
      <c r="FJB62" s="153"/>
      <c r="FJC62" s="153"/>
      <c r="FJD62" s="153"/>
      <c r="FJE62" s="153"/>
      <c r="FJF62" s="153"/>
      <c r="FJG62" s="153"/>
      <c r="FJH62" s="153"/>
      <c r="FJI62" s="153"/>
      <c r="FJJ62" s="153"/>
      <c r="FJK62" s="153"/>
      <c r="FJL62" s="153"/>
      <c r="FJM62" s="153"/>
      <c r="FJN62" s="153"/>
      <c r="FJO62" s="153"/>
      <c r="FJP62" s="153"/>
      <c r="FJQ62" s="153"/>
      <c r="FJR62" s="153"/>
      <c r="FJS62" s="153"/>
      <c r="FJT62" s="153"/>
      <c r="FJU62" s="153"/>
      <c r="FJV62" s="153"/>
      <c r="FJW62" s="153"/>
      <c r="FJX62" s="153"/>
      <c r="FJY62" s="153"/>
      <c r="FJZ62" s="153"/>
      <c r="FKA62" s="153"/>
      <c r="FKB62" s="153"/>
      <c r="FKC62" s="153"/>
      <c r="FKD62" s="153"/>
      <c r="FKE62" s="153"/>
      <c r="FKF62" s="153"/>
      <c r="FKG62" s="153"/>
      <c r="FKH62" s="153"/>
      <c r="FKI62" s="153"/>
      <c r="FKJ62" s="153"/>
      <c r="FKK62" s="153"/>
      <c r="FKL62" s="153"/>
      <c r="FKM62" s="153"/>
      <c r="FKN62" s="153"/>
      <c r="FKO62" s="153"/>
      <c r="FKP62" s="153"/>
      <c r="FKQ62" s="153"/>
      <c r="FKR62" s="153"/>
      <c r="FKS62" s="153"/>
      <c r="FKT62" s="153"/>
      <c r="FKU62" s="153"/>
      <c r="FKV62" s="153"/>
      <c r="FKW62" s="153"/>
      <c r="FKX62" s="153"/>
      <c r="FKY62" s="153"/>
      <c r="FKZ62" s="153"/>
      <c r="FLA62" s="153"/>
      <c r="FLB62" s="153"/>
      <c r="FLC62" s="153"/>
      <c r="FLD62" s="153"/>
      <c r="FLE62" s="153"/>
      <c r="FLF62" s="153"/>
      <c r="FLG62" s="153"/>
      <c r="FLH62" s="153"/>
      <c r="FLI62" s="153"/>
      <c r="FLJ62" s="153"/>
      <c r="FLK62" s="153"/>
      <c r="FLL62" s="153"/>
      <c r="FLM62" s="153"/>
      <c r="FLN62" s="153"/>
      <c r="FLO62" s="153"/>
      <c r="FLP62" s="153"/>
      <c r="FLQ62" s="153"/>
      <c r="FLR62" s="153"/>
      <c r="FLS62" s="153"/>
      <c r="FLT62" s="153"/>
      <c r="FLU62" s="153"/>
      <c r="FLV62" s="153"/>
      <c r="FLW62" s="153"/>
      <c r="FLX62" s="153"/>
      <c r="FLY62" s="153"/>
      <c r="FLZ62" s="153"/>
      <c r="FMA62" s="153"/>
      <c r="FMB62" s="153"/>
      <c r="FMC62" s="153"/>
      <c r="FMD62" s="153"/>
      <c r="FME62" s="153"/>
      <c r="FMF62" s="153"/>
      <c r="FMG62" s="153"/>
      <c r="FMH62" s="153"/>
      <c r="FMI62" s="153"/>
      <c r="FMJ62" s="153"/>
      <c r="FMK62" s="153"/>
      <c r="FML62" s="153"/>
      <c r="FMM62" s="153"/>
      <c r="FMN62" s="153"/>
      <c r="FMO62" s="153"/>
      <c r="FMP62" s="153"/>
      <c r="FMQ62" s="153"/>
      <c r="FMR62" s="153"/>
      <c r="FMS62" s="153"/>
      <c r="FMT62" s="153"/>
      <c r="FMU62" s="153"/>
      <c r="FMV62" s="153"/>
      <c r="FMW62" s="153"/>
      <c r="FMX62" s="153"/>
      <c r="FMY62" s="153"/>
      <c r="FMZ62" s="153"/>
      <c r="FNA62" s="153"/>
      <c r="FNB62" s="153"/>
      <c r="FNC62" s="153"/>
      <c r="FND62" s="153"/>
      <c r="FNE62" s="153"/>
      <c r="FNF62" s="153"/>
      <c r="FNG62" s="153"/>
      <c r="FNH62" s="153"/>
      <c r="FNI62" s="153"/>
      <c r="FNJ62" s="153"/>
      <c r="FNK62" s="153"/>
      <c r="FNL62" s="153"/>
      <c r="FNM62" s="153"/>
      <c r="FNN62" s="153"/>
      <c r="FNO62" s="153"/>
      <c r="FNP62" s="153"/>
      <c r="FNQ62" s="153"/>
      <c r="FNR62" s="153"/>
      <c r="FNS62" s="153"/>
      <c r="FNT62" s="153"/>
      <c r="FNU62" s="153"/>
      <c r="FNV62" s="153"/>
      <c r="FNW62" s="153"/>
      <c r="FNX62" s="153"/>
      <c r="FNY62" s="153"/>
      <c r="FNZ62" s="153"/>
      <c r="FOA62" s="153"/>
      <c r="FOB62" s="153"/>
      <c r="FOC62" s="153"/>
      <c r="FOD62" s="153"/>
      <c r="FOE62" s="153"/>
      <c r="FOF62" s="153"/>
      <c r="FOG62" s="153"/>
      <c r="FOH62" s="153"/>
      <c r="FOI62" s="153"/>
      <c r="FOJ62" s="153"/>
      <c r="FOK62" s="153"/>
      <c r="FOL62" s="153"/>
      <c r="FOM62" s="153"/>
      <c r="FON62" s="153"/>
      <c r="FOO62" s="153"/>
      <c r="FOP62" s="153"/>
      <c r="FOQ62" s="153"/>
      <c r="FOR62" s="153"/>
      <c r="FOS62" s="153"/>
      <c r="FOT62" s="153"/>
      <c r="FOU62" s="153"/>
      <c r="FOV62" s="153"/>
      <c r="FOW62" s="153"/>
      <c r="FOX62" s="153"/>
      <c r="FOY62" s="153"/>
      <c r="FOZ62" s="153"/>
      <c r="FPA62" s="153"/>
      <c r="FPB62" s="153"/>
      <c r="FPC62" s="153"/>
      <c r="FPD62" s="153"/>
      <c r="FPE62" s="153"/>
      <c r="FPF62" s="153"/>
      <c r="FPG62" s="153"/>
      <c r="FPH62" s="153"/>
      <c r="FPI62" s="153"/>
      <c r="FPJ62" s="153"/>
      <c r="FPK62" s="153"/>
      <c r="FPL62" s="153"/>
      <c r="FPM62" s="153"/>
      <c r="FPN62" s="153"/>
      <c r="FPO62" s="153"/>
      <c r="FPP62" s="153"/>
      <c r="FPQ62" s="153"/>
      <c r="FPR62" s="153"/>
      <c r="FPS62" s="153"/>
      <c r="FPT62" s="153"/>
      <c r="FPU62" s="153"/>
      <c r="FPV62" s="153"/>
      <c r="FPW62" s="153"/>
      <c r="FPX62" s="153"/>
      <c r="FPY62" s="153"/>
      <c r="FPZ62" s="153"/>
      <c r="FQA62" s="153"/>
      <c r="FQB62" s="153"/>
      <c r="FQC62" s="153"/>
      <c r="FQD62" s="153"/>
      <c r="FQE62" s="153"/>
      <c r="FQF62" s="153"/>
      <c r="FQG62" s="153"/>
      <c r="FQH62" s="153"/>
      <c r="FQI62" s="153"/>
      <c r="FQJ62" s="153"/>
      <c r="FQK62" s="153"/>
      <c r="FQL62" s="153"/>
      <c r="FQM62" s="153"/>
      <c r="FQN62" s="153"/>
      <c r="FQO62" s="153"/>
      <c r="FQP62" s="153"/>
      <c r="FQQ62" s="153"/>
      <c r="FQR62" s="153"/>
      <c r="FQS62" s="153"/>
      <c r="FQT62" s="153"/>
      <c r="FQU62" s="153"/>
      <c r="FQV62" s="153"/>
      <c r="FQW62" s="153"/>
      <c r="FQX62" s="153"/>
      <c r="FQY62" s="153"/>
      <c r="FQZ62" s="153"/>
      <c r="FRA62" s="153"/>
      <c r="FRB62" s="153"/>
      <c r="FRC62" s="153"/>
      <c r="FRD62" s="153"/>
      <c r="FRE62" s="153"/>
      <c r="FRF62" s="153"/>
      <c r="FRG62" s="153"/>
      <c r="FRH62" s="153"/>
      <c r="FRI62" s="153"/>
      <c r="FRJ62" s="153"/>
      <c r="FRK62" s="153"/>
      <c r="FRL62" s="153"/>
      <c r="FRM62" s="153"/>
      <c r="FRN62" s="153"/>
      <c r="FRO62" s="153"/>
      <c r="FRP62" s="153"/>
      <c r="FRQ62" s="153"/>
      <c r="FRR62" s="153"/>
      <c r="FRS62" s="153"/>
      <c r="FRT62" s="153"/>
      <c r="FRU62" s="153"/>
      <c r="FRV62" s="153"/>
      <c r="FRW62" s="153"/>
      <c r="FRX62" s="153"/>
      <c r="FRY62" s="153"/>
      <c r="FRZ62" s="153"/>
      <c r="FSA62" s="153"/>
      <c r="FSB62" s="153"/>
      <c r="FSC62" s="153"/>
      <c r="FSD62" s="153"/>
      <c r="FSE62" s="153"/>
      <c r="FSF62" s="153"/>
      <c r="FSG62" s="153"/>
      <c r="FSH62" s="153"/>
      <c r="FSI62" s="153"/>
      <c r="FSJ62" s="153"/>
      <c r="FSK62" s="153"/>
      <c r="FSL62" s="153"/>
      <c r="FSM62" s="153"/>
      <c r="FSN62" s="153"/>
      <c r="FSO62" s="153"/>
      <c r="FSP62" s="153"/>
      <c r="FSQ62" s="153"/>
      <c r="FSR62" s="153"/>
      <c r="FSS62" s="153"/>
      <c r="FST62" s="153"/>
      <c r="FSU62" s="153"/>
      <c r="FSV62" s="153"/>
      <c r="FSW62" s="153"/>
      <c r="FSX62" s="153"/>
      <c r="FSY62" s="153"/>
      <c r="FSZ62" s="153"/>
      <c r="FTA62" s="153"/>
      <c r="FTB62" s="153"/>
      <c r="FTC62" s="153"/>
      <c r="FTD62" s="153"/>
      <c r="FTE62" s="153"/>
      <c r="FTF62" s="153"/>
      <c r="FTG62" s="153"/>
      <c r="FTH62" s="153"/>
      <c r="FTI62" s="153"/>
      <c r="FTJ62" s="153"/>
      <c r="FTK62" s="153"/>
      <c r="FTL62" s="153"/>
      <c r="FTM62" s="153"/>
      <c r="FTN62" s="153"/>
      <c r="FTO62" s="153"/>
      <c r="FTP62" s="153"/>
      <c r="FTQ62" s="153"/>
      <c r="FTR62" s="153"/>
      <c r="FTS62" s="153"/>
      <c r="FTT62" s="153"/>
      <c r="FTU62" s="153"/>
      <c r="FTV62" s="153"/>
      <c r="FTW62" s="153"/>
      <c r="FTX62" s="153"/>
      <c r="FTY62" s="153"/>
      <c r="FTZ62" s="153"/>
      <c r="FUA62" s="153"/>
      <c r="FUB62" s="153"/>
      <c r="FUC62" s="153"/>
      <c r="FUD62" s="153"/>
      <c r="FUE62" s="153"/>
      <c r="FUF62" s="153"/>
      <c r="FUG62" s="153"/>
      <c r="FUH62" s="153"/>
      <c r="FUI62" s="153"/>
      <c r="FUJ62" s="153"/>
      <c r="FUK62" s="153"/>
      <c r="FUL62" s="153"/>
      <c r="FUM62" s="153"/>
      <c r="FUN62" s="153"/>
      <c r="FUO62" s="153"/>
      <c r="FUP62" s="153"/>
      <c r="FUQ62" s="153"/>
      <c r="FUR62" s="153"/>
      <c r="FUS62" s="153"/>
      <c r="FUT62" s="153"/>
      <c r="FUU62" s="153"/>
      <c r="FUV62" s="153"/>
      <c r="FUW62" s="153"/>
      <c r="FUX62" s="153"/>
      <c r="FUY62" s="153"/>
      <c r="FUZ62" s="153"/>
      <c r="FVA62" s="153"/>
      <c r="FVB62" s="153"/>
      <c r="FVC62" s="153"/>
      <c r="FVD62" s="153"/>
      <c r="FVE62" s="153"/>
      <c r="FVF62" s="153"/>
      <c r="FVG62" s="153"/>
      <c r="FVH62" s="153"/>
      <c r="FVI62" s="153"/>
      <c r="FVJ62" s="153"/>
      <c r="FVK62" s="153"/>
      <c r="FVL62" s="153"/>
      <c r="FVM62" s="153"/>
      <c r="FVN62" s="153"/>
      <c r="FVO62" s="153"/>
      <c r="FVP62" s="153"/>
      <c r="FVQ62" s="153"/>
      <c r="FVR62" s="153"/>
      <c r="FVS62" s="153"/>
      <c r="FVT62" s="153"/>
      <c r="FVU62" s="153"/>
      <c r="FVV62" s="153"/>
      <c r="FVW62" s="153"/>
      <c r="FVX62" s="153"/>
      <c r="FVY62" s="153"/>
      <c r="FVZ62" s="153"/>
      <c r="FWA62" s="153"/>
      <c r="FWB62" s="153"/>
      <c r="FWC62" s="153"/>
      <c r="FWD62" s="153"/>
      <c r="FWE62" s="153"/>
      <c r="FWF62" s="153"/>
      <c r="FWG62" s="153"/>
      <c r="FWH62" s="153"/>
      <c r="FWI62" s="153"/>
      <c r="FWJ62" s="153"/>
      <c r="FWK62" s="153"/>
      <c r="FWL62" s="153"/>
      <c r="FWM62" s="153"/>
      <c r="FWN62" s="153"/>
      <c r="FWO62" s="153"/>
      <c r="FWP62" s="153"/>
      <c r="FWQ62" s="153"/>
      <c r="FWR62" s="153"/>
      <c r="FWS62" s="153"/>
      <c r="FWT62" s="153"/>
      <c r="FWU62" s="153"/>
      <c r="FWV62" s="153"/>
      <c r="FWW62" s="153"/>
      <c r="FWX62" s="153"/>
      <c r="FWY62" s="153"/>
      <c r="FWZ62" s="153"/>
      <c r="FXA62" s="153"/>
      <c r="FXB62" s="153"/>
      <c r="FXC62" s="153"/>
      <c r="FXD62" s="153"/>
      <c r="FXE62" s="153"/>
      <c r="FXF62" s="153"/>
      <c r="FXG62" s="153"/>
      <c r="FXH62" s="153"/>
      <c r="FXI62" s="153"/>
      <c r="FXJ62" s="153"/>
      <c r="FXK62" s="153"/>
      <c r="FXL62" s="153"/>
      <c r="FXM62" s="153"/>
      <c r="FXN62" s="153"/>
      <c r="FXO62" s="153"/>
      <c r="FXP62" s="153"/>
      <c r="FXQ62" s="153"/>
      <c r="FXR62" s="153"/>
      <c r="FXS62" s="153"/>
      <c r="FXT62" s="153"/>
      <c r="FXU62" s="153"/>
      <c r="FXV62" s="153"/>
      <c r="FXW62" s="153"/>
      <c r="FXX62" s="153"/>
      <c r="FXY62" s="153"/>
      <c r="FXZ62" s="153"/>
      <c r="FYA62" s="153"/>
      <c r="FYB62" s="153"/>
      <c r="FYC62" s="153"/>
      <c r="FYD62" s="153"/>
      <c r="FYE62" s="153"/>
      <c r="FYF62" s="153"/>
      <c r="FYG62" s="153"/>
      <c r="FYH62" s="153"/>
      <c r="FYI62" s="153"/>
      <c r="FYJ62" s="153"/>
      <c r="FYK62" s="153"/>
      <c r="FYL62" s="153"/>
      <c r="FYM62" s="153"/>
      <c r="FYN62" s="153"/>
      <c r="FYO62" s="153"/>
      <c r="FYP62" s="153"/>
      <c r="FYQ62" s="153"/>
      <c r="FYR62" s="153"/>
      <c r="FYS62" s="153"/>
      <c r="FYT62" s="153"/>
      <c r="FYU62" s="153"/>
      <c r="FYV62" s="153"/>
      <c r="FYW62" s="153"/>
      <c r="FYX62" s="153"/>
      <c r="FYY62" s="153"/>
      <c r="FYZ62" s="153"/>
      <c r="FZA62" s="153"/>
      <c r="FZB62" s="153"/>
      <c r="FZC62" s="153"/>
      <c r="FZD62" s="153"/>
      <c r="FZE62" s="153"/>
      <c r="FZF62" s="153"/>
      <c r="FZG62" s="153"/>
      <c r="FZH62" s="153"/>
      <c r="FZI62" s="153"/>
      <c r="FZJ62" s="153"/>
      <c r="FZK62" s="153"/>
      <c r="FZL62" s="153"/>
      <c r="FZM62" s="153"/>
      <c r="FZN62" s="153"/>
      <c r="FZO62" s="153"/>
      <c r="FZP62" s="153"/>
      <c r="FZQ62" s="153"/>
      <c r="FZR62" s="153"/>
      <c r="FZS62" s="153"/>
      <c r="FZT62" s="153"/>
      <c r="FZU62" s="153"/>
      <c r="FZV62" s="153"/>
      <c r="FZW62" s="153"/>
      <c r="FZX62" s="153"/>
      <c r="FZY62" s="153"/>
      <c r="FZZ62" s="153"/>
      <c r="GAA62" s="153"/>
      <c r="GAB62" s="153"/>
      <c r="GAC62" s="153"/>
      <c r="GAD62" s="153"/>
      <c r="GAE62" s="153"/>
      <c r="GAF62" s="153"/>
      <c r="GAG62" s="153"/>
      <c r="GAH62" s="153"/>
      <c r="GAI62" s="153"/>
      <c r="GAJ62" s="153"/>
      <c r="GAK62" s="153"/>
      <c r="GAL62" s="153"/>
      <c r="GAM62" s="153"/>
      <c r="GAN62" s="153"/>
      <c r="GAO62" s="153"/>
      <c r="GAP62" s="153"/>
      <c r="GAQ62" s="153"/>
      <c r="GAR62" s="153"/>
      <c r="GAS62" s="153"/>
      <c r="GAT62" s="153"/>
      <c r="GAU62" s="153"/>
      <c r="GAV62" s="153"/>
      <c r="GAW62" s="153"/>
      <c r="GAX62" s="153"/>
      <c r="GAY62" s="153"/>
      <c r="GAZ62" s="153"/>
      <c r="GBA62" s="153"/>
      <c r="GBB62" s="153"/>
      <c r="GBC62" s="153"/>
      <c r="GBD62" s="153"/>
      <c r="GBE62" s="153"/>
      <c r="GBF62" s="153"/>
      <c r="GBG62" s="153"/>
      <c r="GBH62" s="153"/>
      <c r="GBI62" s="153"/>
      <c r="GBJ62" s="153"/>
      <c r="GBK62" s="153"/>
      <c r="GBL62" s="153"/>
      <c r="GBM62" s="153"/>
      <c r="GBN62" s="153"/>
      <c r="GBO62" s="153"/>
      <c r="GBP62" s="153"/>
      <c r="GBQ62" s="153"/>
      <c r="GBR62" s="153"/>
      <c r="GBS62" s="153"/>
      <c r="GBT62" s="153"/>
      <c r="GBU62" s="153"/>
      <c r="GBV62" s="153"/>
      <c r="GBW62" s="153"/>
      <c r="GBX62" s="153"/>
      <c r="GBY62" s="153"/>
      <c r="GBZ62" s="153"/>
      <c r="GCA62" s="153"/>
      <c r="GCB62" s="153"/>
      <c r="GCC62" s="153"/>
      <c r="GCD62" s="153"/>
      <c r="GCE62" s="153"/>
      <c r="GCF62" s="153"/>
      <c r="GCG62" s="153"/>
      <c r="GCH62" s="153"/>
      <c r="GCI62" s="153"/>
      <c r="GCJ62" s="153"/>
      <c r="GCK62" s="153"/>
      <c r="GCL62" s="153"/>
      <c r="GCM62" s="153"/>
      <c r="GCN62" s="153"/>
      <c r="GCO62" s="153"/>
      <c r="GCP62" s="153"/>
      <c r="GCQ62" s="153"/>
      <c r="GCR62" s="153"/>
      <c r="GCS62" s="153"/>
      <c r="GCT62" s="153"/>
      <c r="GCU62" s="153"/>
      <c r="GCV62" s="153"/>
      <c r="GCW62" s="153"/>
      <c r="GCX62" s="153"/>
      <c r="GCY62" s="153"/>
      <c r="GCZ62" s="153"/>
      <c r="GDA62" s="153"/>
      <c r="GDB62" s="153"/>
      <c r="GDC62" s="153"/>
      <c r="GDD62" s="153"/>
      <c r="GDE62" s="153"/>
      <c r="GDF62" s="153"/>
      <c r="GDG62" s="153"/>
      <c r="GDH62" s="153"/>
      <c r="GDI62" s="153"/>
      <c r="GDJ62" s="153"/>
      <c r="GDK62" s="153"/>
      <c r="GDL62" s="153"/>
      <c r="GDM62" s="153"/>
      <c r="GDN62" s="153"/>
      <c r="GDO62" s="153"/>
      <c r="GDP62" s="153"/>
      <c r="GDQ62" s="153"/>
      <c r="GDR62" s="153"/>
      <c r="GDS62" s="153"/>
      <c r="GDT62" s="153"/>
      <c r="GDU62" s="153"/>
      <c r="GDV62" s="153"/>
      <c r="GDW62" s="153"/>
      <c r="GDX62" s="153"/>
      <c r="GDY62" s="153"/>
      <c r="GDZ62" s="153"/>
      <c r="GEA62" s="153"/>
      <c r="GEB62" s="153"/>
      <c r="GEC62" s="153"/>
      <c r="GED62" s="153"/>
      <c r="GEE62" s="153"/>
      <c r="GEF62" s="153"/>
      <c r="GEG62" s="153"/>
      <c r="GEH62" s="153"/>
      <c r="GEI62" s="153"/>
      <c r="GEJ62" s="153"/>
      <c r="GEK62" s="153"/>
      <c r="GEL62" s="153"/>
      <c r="GEM62" s="153"/>
      <c r="GEN62" s="153"/>
      <c r="GEO62" s="153"/>
      <c r="GEP62" s="153"/>
      <c r="GEQ62" s="153"/>
      <c r="GER62" s="153"/>
      <c r="GES62" s="153"/>
      <c r="GET62" s="153"/>
      <c r="GEU62" s="153"/>
      <c r="GEV62" s="153"/>
      <c r="GEW62" s="153"/>
      <c r="GEX62" s="153"/>
      <c r="GEY62" s="153"/>
      <c r="GEZ62" s="153"/>
      <c r="GFA62" s="153"/>
      <c r="GFB62" s="153"/>
      <c r="GFC62" s="153"/>
      <c r="GFD62" s="153"/>
      <c r="GFE62" s="153"/>
      <c r="GFF62" s="153"/>
      <c r="GFG62" s="153"/>
      <c r="GFH62" s="153"/>
      <c r="GFI62" s="153"/>
      <c r="GFJ62" s="153"/>
      <c r="GFK62" s="153"/>
      <c r="GFL62" s="153"/>
      <c r="GFM62" s="153"/>
      <c r="GFN62" s="153"/>
      <c r="GFO62" s="153"/>
      <c r="GFP62" s="153"/>
      <c r="GFQ62" s="153"/>
      <c r="GFR62" s="153"/>
      <c r="GFS62" s="153"/>
      <c r="GFT62" s="153"/>
      <c r="GFU62" s="153"/>
      <c r="GFV62" s="153"/>
      <c r="GFW62" s="153"/>
      <c r="GFX62" s="153"/>
      <c r="GFY62" s="153"/>
      <c r="GFZ62" s="153"/>
      <c r="GGA62" s="153"/>
      <c r="GGB62" s="153"/>
      <c r="GGC62" s="153"/>
      <c r="GGD62" s="153"/>
      <c r="GGE62" s="153"/>
      <c r="GGF62" s="153"/>
      <c r="GGG62" s="153"/>
      <c r="GGH62" s="153"/>
      <c r="GGI62" s="153"/>
      <c r="GGJ62" s="153"/>
      <c r="GGK62" s="153"/>
      <c r="GGL62" s="153"/>
      <c r="GGM62" s="153"/>
      <c r="GGN62" s="153"/>
      <c r="GGO62" s="153"/>
      <c r="GGP62" s="153"/>
      <c r="GGQ62" s="153"/>
      <c r="GGR62" s="153"/>
      <c r="GGS62" s="153"/>
      <c r="GGT62" s="153"/>
      <c r="GGU62" s="153"/>
      <c r="GGV62" s="153"/>
      <c r="GGW62" s="153"/>
      <c r="GGX62" s="153"/>
      <c r="GGY62" s="153"/>
      <c r="GGZ62" s="153"/>
      <c r="GHA62" s="153"/>
      <c r="GHB62" s="153"/>
      <c r="GHC62" s="153"/>
      <c r="GHD62" s="153"/>
      <c r="GHE62" s="153"/>
      <c r="GHF62" s="153"/>
      <c r="GHG62" s="153"/>
      <c r="GHH62" s="153"/>
      <c r="GHI62" s="153"/>
      <c r="GHJ62" s="153"/>
      <c r="GHK62" s="153"/>
      <c r="GHL62" s="153"/>
      <c r="GHM62" s="153"/>
      <c r="GHN62" s="153"/>
      <c r="GHO62" s="153"/>
      <c r="GHP62" s="153"/>
      <c r="GHQ62" s="153"/>
      <c r="GHR62" s="153"/>
      <c r="GHS62" s="153"/>
      <c r="GHT62" s="153"/>
      <c r="GHU62" s="153"/>
      <c r="GHV62" s="153"/>
      <c r="GHW62" s="153"/>
      <c r="GHX62" s="153"/>
      <c r="GHY62" s="153"/>
      <c r="GHZ62" s="153"/>
      <c r="GIA62" s="153"/>
      <c r="GIB62" s="153"/>
      <c r="GIC62" s="153"/>
      <c r="GID62" s="153"/>
      <c r="GIE62" s="153"/>
      <c r="GIF62" s="153"/>
      <c r="GIG62" s="153"/>
      <c r="GIH62" s="153"/>
      <c r="GII62" s="153"/>
      <c r="GIJ62" s="153"/>
      <c r="GIK62" s="153"/>
      <c r="GIL62" s="153"/>
      <c r="GIM62" s="153"/>
      <c r="GIN62" s="153"/>
      <c r="GIO62" s="153"/>
      <c r="GIP62" s="153"/>
      <c r="GIQ62" s="153"/>
      <c r="GIR62" s="153"/>
      <c r="GIS62" s="153"/>
      <c r="GIT62" s="153"/>
      <c r="GIU62" s="153"/>
      <c r="GIV62" s="153"/>
      <c r="GIW62" s="153"/>
      <c r="GIX62" s="153"/>
      <c r="GIY62" s="153"/>
      <c r="GIZ62" s="153"/>
      <c r="GJA62" s="153"/>
      <c r="GJB62" s="153"/>
      <c r="GJC62" s="153"/>
      <c r="GJD62" s="153"/>
      <c r="GJE62" s="153"/>
      <c r="GJF62" s="153"/>
      <c r="GJG62" s="153"/>
      <c r="GJH62" s="153"/>
      <c r="GJI62" s="153"/>
      <c r="GJJ62" s="153"/>
      <c r="GJK62" s="153"/>
      <c r="GJL62" s="153"/>
      <c r="GJM62" s="153"/>
      <c r="GJN62" s="153"/>
      <c r="GJO62" s="153"/>
      <c r="GJP62" s="153"/>
      <c r="GJQ62" s="153"/>
      <c r="GJR62" s="153"/>
      <c r="GJS62" s="153"/>
      <c r="GJT62" s="153"/>
      <c r="GJU62" s="153"/>
      <c r="GJV62" s="153"/>
      <c r="GJW62" s="153"/>
      <c r="GJX62" s="153"/>
      <c r="GJY62" s="153"/>
      <c r="GJZ62" s="153"/>
      <c r="GKA62" s="153"/>
      <c r="GKB62" s="153"/>
      <c r="GKC62" s="153"/>
      <c r="GKD62" s="153"/>
      <c r="GKE62" s="153"/>
      <c r="GKF62" s="153"/>
      <c r="GKG62" s="153"/>
      <c r="GKH62" s="153"/>
      <c r="GKI62" s="153"/>
      <c r="GKJ62" s="153"/>
      <c r="GKK62" s="153"/>
      <c r="GKL62" s="153"/>
      <c r="GKM62" s="153"/>
      <c r="GKN62" s="153"/>
      <c r="GKO62" s="153"/>
      <c r="GKP62" s="153"/>
      <c r="GKQ62" s="153"/>
      <c r="GKR62" s="153"/>
      <c r="GKS62" s="153"/>
      <c r="GKT62" s="153"/>
      <c r="GKU62" s="153"/>
      <c r="GKV62" s="153"/>
      <c r="GKW62" s="153"/>
      <c r="GKX62" s="153"/>
      <c r="GKY62" s="153"/>
      <c r="GKZ62" s="153"/>
      <c r="GLA62" s="153"/>
      <c r="GLB62" s="153"/>
      <c r="GLC62" s="153"/>
      <c r="GLD62" s="153"/>
      <c r="GLE62" s="153"/>
      <c r="GLF62" s="153"/>
      <c r="GLG62" s="153"/>
      <c r="GLH62" s="153"/>
      <c r="GLI62" s="153"/>
      <c r="GLJ62" s="153"/>
      <c r="GLK62" s="153"/>
      <c r="GLL62" s="153"/>
      <c r="GLM62" s="153"/>
      <c r="GLN62" s="153"/>
      <c r="GLO62" s="153"/>
      <c r="GLP62" s="153"/>
      <c r="GLQ62" s="153"/>
      <c r="GLR62" s="153"/>
      <c r="GLS62" s="153"/>
      <c r="GLT62" s="153"/>
      <c r="GLU62" s="153"/>
      <c r="GLV62" s="153"/>
      <c r="GLW62" s="153"/>
      <c r="GLX62" s="153"/>
      <c r="GLY62" s="153"/>
      <c r="GLZ62" s="153"/>
      <c r="GMA62" s="153"/>
      <c r="GMB62" s="153"/>
      <c r="GMC62" s="153"/>
      <c r="GMD62" s="153"/>
      <c r="GME62" s="153"/>
      <c r="GMF62" s="153"/>
      <c r="GMG62" s="153"/>
      <c r="GMH62" s="153"/>
      <c r="GMI62" s="153"/>
      <c r="GMJ62" s="153"/>
      <c r="GMK62" s="153"/>
      <c r="GML62" s="153"/>
      <c r="GMM62" s="153"/>
      <c r="GMN62" s="153"/>
      <c r="GMO62" s="153"/>
      <c r="GMP62" s="153"/>
      <c r="GMQ62" s="153"/>
      <c r="GMR62" s="153"/>
      <c r="GMS62" s="153"/>
      <c r="GMT62" s="153"/>
      <c r="GMU62" s="153"/>
      <c r="GMV62" s="153"/>
      <c r="GMW62" s="153"/>
      <c r="GMX62" s="153"/>
      <c r="GMY62" s="153"/>
      <c r="GMZ62" s="153"/>
      <c r="GNA62" s="153"/>
      <c r="GNB62" s="153"/>
      <c r="GNC62" s="153"/>
      <c r="GND62" s="153"/>
      <c r="GNE62" s="153"/>
      <c r="GNF62" s="153"/>
      <c r="GNG62" s="153"/>
      <c r="GNH62" s="153"/>
      <c r="GNI62" s="153"/>
      <c r="GNJ62" s="153"/>
      <c r="GNK62" s="153"/>
      <c r="GNL62" s="153"/>
      <c r="GNM62" s="153"/>
      <c r="GNN62" s="153"/>
      <c r="GNO62" s="153"/>
      <c r="GNP62" s="153"/>
      <c r="GNQ62" s="153"/>
      <c r="GNR62" s="153"/>
      <c r="GNS62" s="153"/>
      <c r="GNT62" s="153"/>
      <c r="GNU62" s="153"/>
      <c r="GNV62" s="153"/>
      <c r="GNW62" s="153"/>
      <c r="GNX62" s="153"/>
      <c r="GNY62" s="153"/>
      <c r="GNZ62" s="153"/>
      <c r="GOA62" s="153"/>
      <c r="GOB62" s="153"/>
      <c r="GOC62" s="153"/>
      <c r="GOD62" s="153"/>
      <c r="GOE62" s="153"/>
      <c r="GOF62" s="153"/>
      <c r="GOG62" s="153"/>
      <c r="GOH62" s="153"/>
      <c r="GOI62" s="153"/>
      <c r="GOJ62" s="153"/>
      <c r="GOK62" s="153"/>
      <c r="GOL62" s="153"/>
      <c r="GOM62" s="153"/>
      <c r="GON62" s="153"/>
      <c r="GOO62" s="153"/>
      <c r="GOP62" s="153"/>
      <c r="GOQ62" s="153"/>
      <c r="GOR62" s="153"/>
      <c r="GOS62" s="153"/>
      <c r="GOT62" s="153"/>
      <c r="GOU62" s="153"/>
      <c r="GOV62" s="153"/>
      <c r="GOW62" s="153"/>
      <c r="GOX62" s="153"/>
      <c r="GOY62" s="153"/>
      <c r="GOZ62" s="153"/>
      <c r="GPA62" s="153"/>
      <c r="GPB62" s="153"/>
      <c r="GPC62" s="153"/>
      <c r="GPD62" s="153"/>
      <c r="GPE62" s="153"/>
      <c r="GPF62" s="153"/>
      <c r="GPG62" s="153"/>
      <c r="GPH62" s="153"/>
      <c r="GPI62" s="153"/>
      <c r="GPJ62" s="153"/>
      <c r="GPK62" s="153"/>
      <c r="GPL62" s="153"/>
      <c r="GPM62" s="153"/>
      <c r="GPN62" s="153"/>
      <c r="GPO62" s="153"/>
      <c r="GPP62" s="153"/>
      <c r="GPQ62" s="153"/>
      <c r="GPR62" s="153"/>
      <c r="GPS62" s="153"/>
      <c r="GPT62" s="153"/>
      <c r="GPU62" s="153"/>
      <c r="GPV62" s="153"/>
      <c r="GPW62" s="153"/>
      <c r="GPX62" s="153"/>
      <c r="GPY62" s="153"/>
      <c r="GPZ62" s="153"/>
      <c r="GQA62" s="153"/>
      <c r="GQB62" s="153"/>
      <c r="GQC62" s="153"/>
      <c r="GQD62" s="153"/>
      <c r="GQE62" s="153"/>
      <c r="GQF62" s="153"/>
      <c r="GQG62" s="153"/>
      <c r="GQH62" s="153"/>
      <c r="GQI62" s="153"/>
      <c r="GQJ62" s="153"/>
      <c r="GQK62" s="153"/>
      <c r="GQL62" s="153"/>
      <c r="GQM62" s="153"/>
      <c r="GQN62" s="153"/>
      <c r="GQO62" s="153"/>
      <c r="GQP62" s="153"/>
      <c r="GQQ62" s="153"/>
      <c r="GQR62" s="153"/>
      <c r="GQS62" s="153"/>
      <c r="GQT62" s="153"/>
      <c r="GQU62" s="153"/>
      <c r="GQV62" s="153"/>
      <c r="GQW62" s="153"/>
      <c r="GQX62" s="153"/>
      <c r="GQY62" s="153"/>
      <c r="GQZ62" s="153"/>
      <c r="GRA62" s="153"/>
      <c r="GRB62" s="153"/>
      <c r="GRC62" s="153"/>
      <c r="GRD62" s="153"/>
      <c r="GRE62" s="153"/>
      <c r="GRF62" s="153"/>
      <c r="GRG62" s="153"/>
      <c r="GRH62" s="153"/>
      <c r="GRI62" s="153"/>
      <c r="GRJ62" s="153"/>
      <c r="GRK62" s="153"/>
      <c r="GRL62" s="153"/>
      <c r="GRM62" s="153"/>
      <c r="GRN62" s="153"/>
      <c r="GRO62" s="153"/>
      <c r="GRP62" s="153"/>
      <c r="GRQ62" s="153"/>
      <c r="GRR62" s="153"/>
      <c r="GRS62" s="153"/>
      <c r="GRT62" s="153"/>
      <c r="GRU62" s="153"/>
      <c r="GRV62" s="153"/>
      <c r="GRW62" s="153"/>
      <c r="GRX62" s="153"/>
      <c r="GRY62" s="153"/>
      <c r="GRZ62" s="153"/>
      <c r="GSA62" s="153"/>
      <c r="GSB62" s="153"/>
      <c r="GSC62" s="153"/>
      <c r="GSD62" s="153"/>
      <c r="GSE62" s="153"/>
      <c r="GSF62" s="153"/>
      <c r="GSG62" s="153"/>
      <c r="GSH62" s="153"/>
      <c r="GSI62" s="153"/>
      <c r="GSJ62" s="153"/>
      <c r="GSK62" s="153"/>
      <c r="GSL62" s="153"/>
      <c r="GSM62" s="153"/>
      <c r="GSN62" s="153"/>
      <c r="GSO62" s="153"/>
      <c r="GSP62" s="153"/>
      <c r="GSQ62" s="153"/>
      <c r="GSR62" s="153"/>
      <c r="GSS62" s="153"/>
      <c r="GST62" s="153"/>
      <c r="GSU62" s="153"/>
      <c r="GSV62" s="153"/>
      <c r="GSW62" s="153"/>
      <c r="GSX62" s="153"/>
      <c r="GSY62" s="153"/>
      <c r="GSZ62" s="153"/>
      <c r="GTA62" s="153"/>
      <c r="GTB62" s="153"/>
      <c r="GTC62" s="153"/>
      <c r="GTD62" s="153"/>
      <c r="GTE62" s="153"/>
      <c r="GTF62" s="153"/>
      <c r="GTG62" s="153"/>
      <c r="GTH62" s="153"/>
      <c r="GTI62" s="153"/>
      <c r="GTJ62" s="153"/>
      <c r="GTK62" s="153"/>
      <c r="GTL62" s="153"/>
      <c r="GTM62" s="153"/>
      <c r="GTN62" s="153"/>
      <c r="GTO62" s="153"/>
      <c r="GTP62" s="153"/>
      <c r="GTQ62" s="153"/>
      <c r="GTR62" s="153"/>
      <c r="GTS62" s="153"/>
      <c r="GTT62" s="153"/>
      <c r="GTU62" s="153"/>
      <c r="GTV62" s="153"/>
      <c r="GTW62" s="153"/>
      <c r="GTX62" s="153"/>
      <c r="GTY62" s="153"/>
      <c r="GTZ62" s="153"/>
      <c r="GUA62" s="153"/>
      <c r="GUB62" s="153"/>
      <c r="GUC62" s="153"/>
      <c r="GUD62" s="153"/>
      <c r="GUE62" s="153"/>
      <c r="GUF62" s="153"/>
      <c r="GUG62" s="153"/>
      <c r="GUH62" s="153"/>
      <c r="GUI62" s="153"/>
      <c r="GUJ62" s="153"/>
      <c r="GUK62" s="153"/>
      <c r="GUL62" s="153"/>
      <c r="GUM62" s="153"/>
      <c r="GUN62" s="153"/>
      <c r="GUO62" s="153"/>
      <c r="GUP62" s="153"/>
      <c r="GUQ62" s="153"/>
      <c r="GUR62" s="153"/>
      <c r="GUS62" s="153"/>
      <c r="GUT62" s="153"/>
      <c r="GUU62" s="153"/>
      <c r="GUV62" s="153"/>
      <c r="GUW62" s="153"/>
      <c r="GUX62" s="153"/>
      <c r="GUY62" s="153"/>
      <c r="GUZ62" s="153"/>
      <c r="GVA62" s="153"/>
      <c r="GVB62" s="153"/>
      <c r="GVC62" s="153"/>
      <c r="GVD62" s="153"/>
      <c r="GVE62" s="153"/>
      <c r="GVF62" s="153"/>
      <c r="GVG62" s="153"/>
      <c r="GVH62" s="153"/>
      <c r="GVI62" s="153"/>
      <c r="GVJ62" s="153"/>
      <c r="GVK62" s="153"/>
      <c r="GVL62" s="153"/>
      <c r="GVM62" s="153"/>
      <c r="GVN62" s="153"/>
      <c r="GVO62" s="153"/>
      <c r="GVP62" s="153"/>
      <c r="GVQ62" s="153"/>
      <c r="GVR62" s="153"/>
      <c r="GVS62" s="153"/>
      <c r="GVT62" s="153"/>
      <c r="GVU62" s="153"/>
      <c r="GVV62" s="153"/>
      <c r="GVW62" s="153"/>
      <c r="GVX62" s="153"/>
      <c r="GVY62" s="153"/>
      <c r="GVZ62" s="153"/>
      <c r="GWA62" s="153"/>
      <c r="GWB62" s="153"/>
      <c r="GWC62" s="153"/>
      <c r="GWD62" s="153"/>
      <c r="GWE62" s="153"/>
      <c r="GWF62" s="153"/>
      <c r="GWG62" s="153"/>
      <c r="GWH62" s="153"/>
      <c r="GWI62" s="153"/>
      <c r="GWJ62" s="153"/>
      <c r="GWK62" s="153"/>
      <c r="GWL62" s="153"/>
      <c r="GWM62" s="153"/>
      <c r="GWN62" s="153"/>
      <c r="GWO62" s="153"/>
      <c r="GWP62" s="153"/>
      <c r="GWQ62" s="153"/>
      <c r="GWR62" s="153"/>
      <c r="GWS62" s="153"/>
      <c r="GWT62" s="153"/>
      <c r="GWU62" s="153"/>
      <c r="GWV62" s="153"/>
      <c r="GWW62" s="153"/>
      <c r="GWX62" s="153"/>
      <c r="GWY62" s="153"/>
      <c r="GWZ62" s="153"/>
      <c r="GXA62" s="153"/>
      <c r="GXB62" s="153"/>
      <c r="GXC62" s="153"/>
      <c r="GXD62" s="153"/>
      <c r="GXE62" s="153"/>
      <c r="GXF62" s="153"/>
      <c r="GXG62" s="153"/>
      <c r="GXH62" s="153"/>
      <c r="GXI62" s="153"/>
      <c r="GXJ62" s="153"/>
      <c r="GXK62" s="153"/>
      <c r="GXL62" s="153"/>
      <c r="GXM62" s="153"/>
      <c r="GXN62" s="153"/>
      <c r="GXO62" s="153"/>
      <c r="GXP62" s="153"/>
      <c r="GXQ62" s="153"/>
      <c r="GXR62" s="153"/>
      <c r="GXS62" s="153"/>
      <c r="GXT62" s="153"/>
      <c r="GXU62" s="153"/>
      <c r="GXV62" s="153"/>
      <c r="GXW62" s="153"/>
      <c r="GXX62" s="153"/>
      <c r="GXY62" s="153"/>
      <c r="GXZ62" s="153"/>
      <c r="GYA62" s="153"/>
      <c r="GYB62" s="153"/>
      <c r="GYC62" s="153"/>
      <c r="GYD62" s="153"/>
      <c r="GYE62" s="153"/>
      <c r="GYF62" s="153"/>
      <c r="GYG62" s="153"/>
      <c r="GYH62" s="153"/>
      <c r="GYI62" s="153"/>
      <c r="GYJ62" s="153"/>
      <c r="GYK62" s="153"/>
      <c r="GYL62" s="153"/>
      <c r="GYM62" s="153"/>
      <c r="GYN62" s="153"/>
      <c r="GYO62" s="153"/>
      <c r="GYP62" s="153"/>
      <c r="GYQ62" s="153"/>
      <c r="GYR62" s="153"/>
      <c r="GYS62" s="153"/>
      <c r="GYT62" s="153"/>
      <c r="GYU62" s="153"/>
      <c r="GYV62" s="153"/>
      <c r="GYW62" s="153"/>
      <c r="GYX62" s="153"/>
      <c r="GYY62" s="153"/>
      <c r="GYZ62" s="153"/>
      <c r="GZA62" s="153"/>
      <c r="GZB62" s="153"/>
      <c r="GZC62" s="153"/>
      <c r="GZD62" s="153"/>
      <c r="GZE62" s="153"/>
      <c r="GZF62" s="153"/>
      <c r="GZG62" s="153"/>
      <c r="GZH62" s="153"/>
      <c r="GZI62" s="153"/>
      <c r="GZJ62" s="153"/>
      <c r="GZK62" s="153"/>
      <c r="GZL62" s="153"/>
      <c r="GZM62" s="153"/>
      <c r="GZN62" s="153"/>
      <c r="GZO62" s="153"/>
      <c r="GZP62" s="153"/>
      <c r="GZQ62" s="153"/>
      <c r="GZR62" s="153"/>
      <c r="GZS62" s="153"/>
      <c r="GZT62" s="153"/>
      <c r="GZU62" s="153"/>
      <c r="GZV62" s="153"/>
      <c r="GZW62" s="153"/>
      <c r="GZX62" s="153"/>
      <c r="GZY62" s="153"/>
      <c r="GZZ62" s="153"/>
      <c r="HAA62" s="153"/>
      <c r="HAB62" s="153"/>
      <c r="HAC62" s="153"/>
      <c r="HAD62" s="153"/>
      <c r="HAE62" s="153"/>
      <c r="HAF62" s="153"/>
      <c r="HAG62" s="153"/>
      <c r="HAH62" s="153"/>
      <c r="HAI62" s="153"/>
      <c r="HAJ62" s="153"/>
      <c r="HAK62" s="153"/>
      <c r="HAL62" s="153"/>
      <c r="HAM62" s="153"/>
      <c r="HAN62" s="153"/>
      <c r="HAO62" s="153"/>
      <c r="HAP62" s="153"/>
      <c r="HAQ62" s="153"/>
      <c r="HAR62" s="153"/>
      <c r="HAS62" s="153"/>
      <c r="HAT62" s="153"/>
      <c r="HAU62" s="153"/>
      <c r="HAV62" s="153"/>
      <c r="HAW62" s="153"/>
      <c r="HAX62" s="153"/>
      <c r="HAY62" s="153"/>
      <c r="HAZ62" s="153"/>
      <c r="HBA62" s="153"/>
      <c r="HBB62" s="153"/>
      <c r="HBC62" s="153"/>
      <c r="HBD62" s="153"/>
      <c r="HBE62" s="153"/>
      <c r="HBF62" s="153"/>
      <c r="HBG62" s="153"/>
      <c r="HBH62" s="153"/>
      <c r="HBI62" s="153"/>
      <c r="HBJ62" s="153"/>
      <c r="HBK62" s="153"/>
      <c r="HBL62" s="153"/>
      <c r="HBM62" s="153"/>
      <c r="HBN62" s="153"/>
      <c r="HBO62" s="153"/>
      <c r="HBP62" s="153"/>
      <c r="HBQ62" s="153"/>
      <c r="HBR62" s="153"/>
      <c r="HBS62" s="153"/>
      <c r="HBT62" s="153"/>
      <c r="HBU62" s="153"/>
      <c r="HBV62" s="153"/>
      <c r="HBW62" s="153"/>
      <c r="HBX62" s="153"/>
      <c r="HBY62" s="153"/>
      <c r="HBZ62" s="153"/>
      <c r="HCA62" s="153"/>
      <c r="HCB62" s="153"/>
      <c r="HCC62" s="153"/>
      <c r="HCD62" s="153"/>
      <c r="HCE62" s="153"/>
      <c r="HCF62" s="153"/>
      <c r="HCG62" s="153"/>
      <c r="HCH62" s="153"/>
      <c r="HCI62" s="153"/>
      <c r="HCJ62" s="153"/>
      <c r="HCK62" s="153"/>
      <c r="HCL62" s="153"/>
      <c r="HCM62" s="153"/>
      <c r="HCN62" s="153"/>
      <c r="HCO62" s="153"/>
      <c r="HCP62" s="153"/>
      <c r="HCQ62" s="153"/>
      <c r="HCR62" s="153"/>
      <c r="HCS62" s="153"/>
      <c r="HCT62" s="153"/>
      <c r="HCU62" s="153"/>
      <c r="HCV62" s="153"/>
      <c r="HCW62" s="153"/>
      <c r="HCX62" s="153"/>
      <c r="HCY62" s="153"/>
      <c r="HCZ62" s="153"/>
      <c r="HDA62" s="153"/>
      <c r="HDB62" s="153"/>
      <c r="HDC62" s="153"/>
      <c r="HDD62" s="153"/>
      <c r="HDE62" s="153"/>
      <c r="HDF62" s="153"/>
      <c r="HDG62" s="153"/>
      <c r="HDH62" s="153"/>
      <c r="HDI62" s="153"/>
      <c r="HDJ62" s="153"/>
      <c r="HDK62" s="153"/>
      <c r="HDL62" s="153"/>
      <c r="HDM62" s="153"/>
      <c r="HDN62" s="153"/>
      <c r="HDO62" s="153"/>
      <c r="HDP62" s="153"/>
      <c r="HDQ62" s="153"/>
      <c r="HDR62" s="153"/>
      <c r="HDS62" s="153"/>
      <c r="HDT62" s="153"/>
      <c r="HDU62" s="153"/>
      <c r="HDV62" s="153"/>
      <c r="HDW62" s="153"/>
      <c r="HDX62" s="153"/>
      <c r="HDY62" s="153"/>
      <c r="HDZ62" s="153"/>
      <c r="HEA62" s="153"/>
      <c r="HEB62" s="153"/>
      <c r="HEC62" s="153"/>
      <c r="HED62" s="153"/>
      <c r="HEE62" s="153"/>
      <c r="HEF62" s="153"/>
      <c r="HEG62" s="153"/>
      <c r="HEH62" s="153"/>
      <c r="HEI62" s="153"/>
      <c r="HEJ62" s="153"/>
      <c r="HEK62" s="153"/>
      <c r="HEL62" s="153"/>
      <c r="HEM62" s="153"/>
      <c r="HEN62" s="153"/>
      <c r="HEO62" s="153"/>
      <c r="HEP62" s="153"/>
      <c r="HEQ62" s="153"/>
      <c r="HER62" s="153"/>
      <c r="HES62" s="153"/>
      <c r="HET62" s="153"/>
      <c r="HEU62" s="153"/>
      <c r="HEV62" s="153"/>
      <c r="HEW62" s="153"/>
      <c r="HEX62" s="153"/>
      <c r="HEY62" s="153"/>
      <c r="HEZ62" s="153"/>
      <c r="HFA62" s="153"/>
      <c r="HFB62" s="153"/>
      <c r="HFC62" s="153"/>
      <c r="HFD62" s="153"/>
      <c r="HFE62" s="153"/>
      <c r="HFF62" s="153"/>
      <c r="HFG62" s="153"/>
      <c r="HFH62" s="153"/>
      <c r="HFI62" s="153"/>
      <c r="HFJ62" s="153"/>
      <c r="HFK62" s="153"/>
      <c r="HFL62" s="153"/>
      <c r="HFM62" s="153"/>
      <c r="HFN62" s="153"/>
      <c r="HFO62" s="153"/>
      <c r="HFP62" s="153"/>
      <c r="HFQ62" s="153"/>
      <c r="HFR62" s="153"/>
      <c r="HFS62" s="153"/>
      <c r="HFT62" s="153"/>
      <c r="HFU62" s="153"/>
      <c r="HFV62" s="153"/>
      <c r="HFW62" s="153"/>
      <c r="HFX62" s="153"/>
      <c r="HFY62" s="153"/>
      <c r="HFZ62" s="153"/>
      <c r="HGA62" s="153"/>
      <c r="HGB62" s="153"/>
      <c r="HGC62" s="153"/>
      <c r="HGD62" s="153"/>
      <c r="HGE62" s="153"/>
      <c r="HGF62" s="153"/>
      <c r="HGG62" s="153"/>
      <c r="HGH62" s="153"/>
      <c r="HGI62" s="153"/>
      <c r="HGJ62" s="153"/>
      <c r="HGK62" s="153"/>
      <c r="HGL62" s="153"/>
      <c r="HGM62" s="153"/>
      <c r="HGN62" s="153"/>
      <c r="HGO62" s="153"/>
      <c r="HGP62" s="153"/>
      <c r="HGQ62" s="153"/>
      <c r="HGR62" s="153"/>
      <c r="HGS62" s="153"/>
      <c r="HGT62" s="153"/>
      <c r="HGU62" s="153"/>
      <c r="HGV62" s="153"/>
      <c r="HGW62" s="153"/>
      <c r="HGX62" s="153"/>
      <c r="HGY62" s="153"/>
      <c r="HGZ62" s="153"/>
      <c r="HHA62" s="153"/>
      <c r="HHB62" s="153"/>
      <c r="HHC62" s="153"/>
      <c r="HHD62" s="153"/>
      <c r="HHE62" s="153"/>
      <c r="HHF62" s="153"/>
      <c r="HHG62" s="153"/>
      <c r="HHH62" s="153"/>
      <c r="HHI62" s="153"/>
      <c r="HHJ62" s="153"/>
      <c r="HHK62" s="153"/>
      <c r="HHL62" s="153"/>
      <c r="HHM62" s="153"/>
      <c r="HHN62" s="153"/>
      <c r="HHO62" s="153"/>
      <c r="HHP62" s="153"/>
      <c r="HHQ62" s="153"/>
      <c r="HHR62" s="153"/>
      <c r="HHS62" s="153"/>
      <c r="HHT62" s="153"/>
      <c r="HHU62" s="153"/>
      <c r="HHV62" s="153"/>
      <c r="HHW62" s="153"/>
      <c r="HHX62" s="153"/>
      <c r="HHY62" s="153"/>
      <c r="HHZ62" s="153"/>
      <c r="HIA62" s="153"/>
      <c r="HIB62" s="153"/>
      <c r="HIC62" s="153"/>
      <c r="HID62" s="153"/>
      <c r="HIE62" s="153"/>
      <c r="HIF62" s="153"/>
      <c r="HIG62" s="153"/>
      <c r="HIH62" s="153"/>
      <c r="HII62" s="153"/>
      <c r="HIJ62" s="153"/>
      <c r="HIK62" s="153"/>
      <c r="HIL62" s="153"/>
      <c r="HIM62" s="153"/>
      <c r="HIN62" s="153"/>
      <c r="HIO62" s="153"/>
      <c r="HIP62" s="153"/>
      <c r="HIQ62" s="153"/>
      <c r="HIR62" s="153"/>
      <c r="HIS62" s="153"/>
      <c r="HIT62" s="153"/>
      <c r="HIU62" s="153"/>
      <c r="HIV62" s="153"/>
      <c r="HIW62" s="153"/>
      <c r="HIX62" s="153"/>
      <c r="HIY62" s="153"/>
      <c r="HIZ62" s="153"/>
      <c r="HJA62" s="153"/>
      <c r="HJB62" s="153"/>
      <c r="HJC62" s="153"/>
      <c r="HJD62" s="153"/>
      <c r="HJE62" s="153"/>
      <c r="HJF62" s="153"/>
      <c r="HJG62" s="153"/>
      <c r="HJH62" s="153"/>
      <c r="HJI62" s="153"/>
      <c r="HJJ62" s="153"/>
      <c r="HJK62" s="153"/>
      <c r="HJL62" s="153"/>
      <c r="HJM62" s="153"/>
      <c r="HJN62" s="153"/>
      <c r="HJO62" s="153"/>
      <c r="HJP62" s="153"/>
      <c r="HJQ62" s="153"/>
      <c r="HJR62" s="153"/>
      <c r="HJS62" s="153"/>
      <c r="HJT62" s="153"/>
      <c r="HJU62" s="153"/>
      <c r="HJV62" s="153"/>
      <c r="HJW62" s="153"/>
      <c r="HJX62" s="153"/>
      <c r="HJY62" s="153"/>
      <c r="HJZ62" s="153"/>
      <c r="HKA62" s="153"/>
      <c r="HKB62" s="153"/>
      <c r="HKC62" s="153"/>
      <c r="HKD62" s="153"/>
      <c r="HKE62" s="153"/>
      <c r="HKF62" s="153"/>
      <c r="HKG62" s="153"/>
      <c r="HKH62" s="153"/>
      <c r="HKI62" s="153"/>
      <c r="HKJ62" s="153"/>
      <c r="HKK62" s="153"/>
      <c r="HKL62" s="153"/>
      <c r="HKM62" s="153"/>
      <c r="HKN62" s="153"/>
      <c r="HKO62" s="153"/>
      <c r="HKP62" s="153"/>
      <c r="HKQ62" s="153"/>
      <c r="HKR62" s="153"/>
      <c r="HKS62" s="153"/>
      <c r="HKT62" s="153"/>
      <c r="HKU62" s="153"/>
      <c r="HKV62" s="153"/>
      <c r="HKW62" s="153"/>
      <c r="HKX62" s="153"/>
      <c r="HKY62" s="153"/>
      <c r="HKZ62" s="153"/>
      <c r="HLA62" s="153"/>
      <c r="HLB62" s="153"/>
      <c r="HLC62" s="153"/>
      <c r="HLD62" s="153"/>
      <c r="HLE62" s="153"/>
      <c r="HLF62" s="153"/>
      <c r="HLG62" s="153"/>
      <c r="HLH62" s="153"/>
      <c r="HLI62" s="153"/>
      <c r="HLJ62" s="153"/>
      <c r="HLK62" s="153"/>
      <c r="HLL62" s="153"/>
      <c r="HLM62" s="153"/>
      <c r="HLN62" s="153"/>
      <c r="HLO62" s="153"/>
      <c r="HLP62" s="153"/>
      <c r="HLQ62" s="153"/>
      <c r="HLR62" s="153"/>
      <c r="HLS62" s="153"/>
      <c r="HLT62" s="153"/>
      <c r="HLU62" s="153"/>
      <c r="HLV62" s="153"/>
      <c r="HLW62" s="153"/>
      <c r="HLX62" s="153"/>
      <c r="HLY62" s="153"/>
      <c r="HLZ62" s="153"/>
      <c r="HMA62" s="153"/>
      <c r="HMB62" s="153"/>
      <c r="HMC62" s="153"/>
      <c r="HMD62" s="153"/>
      <c r="HME62" s="153"/>
      <c r="HMF62" s="153"/>
      <c r="HMG62" s="153"/>
      <c r="HMH62" s="153"/>
      <c r="HMI62" s="153"/>
      <c r="HMJ62" s="153"/>
      <c r="HMK62" s="153"/>
      <c r="HML62" s="153"/>
      <c r="HMM62" s="153"/>
      <c r="HMN62" s="153"/>
      <c r="HMO62" s="153"/>
      <c r="HMP62" s="153"/>
      <c r="HMQ62" s="153"/>
      <c r="HMR62" s="153"/>
      <c r="HMS62" s="153"/>
      <c r="HMT62" s="153"/>
      <c r="HMU62" s="153"/>
      <c r="HMV62" s="153"/>
      <c r="HMW62" s="153"/>
      <c r="HMX62" s="153"/>
      <c r="HMY62" s="153"/>
      <c r="HMZ62" s="153"/>
      <c r="HNA62" s="153"/>
      <c r="HNB62" s="153"/>
      <c r="HNC62" s="153"/>
      <c r="HND62" s="153"/>
      <c r="HNE62" s="153"/>
      <c r="HNF62" s="153"/>
      <c r="HNG62" s="153"/>
      <c r="HNH62" s="153"/>
      <c r="HNI62" s="153"/>
      <c r="HNJ62" s="153"/>
      <c r="HNK62" s="153"/>
      <c r="HNL62" s="153"/>
      <c r="HNM62" s="153"/>
      <c r="HNN62" s="153"/>
      <c r="HNO62" s="153"/>
      <c r="HNP62" s="153"/>
      <c r="HNQ62" s="153"/>
      <c r="HNR62" s="153"/>
      <c r="HNS62" s="153"/>
      <c r="HNT62" s="153"/>
      <c r="HNU62" s="153"/>
      <c r="HNV62" s="153"/>
      <c r="HNW62" s="153"/>
      <c r="HNX62" s="153"/>
      <c r="HNY62" s="153"/>
      <c r="HNZ62" s="153"/>
      <c r="HOA62" s="153"/>
      <c r="HOB62" s="153"/>
      <c r="HOC62" s="153"/>
      <c r="HOD62" s="153"/>
      <c r="HOE62" s="153"/>
      <c r="HOF62" s="153"/>
      <c r="HOG62" s="153"/>
      <c r="HOH62" s="153"/>
      <c r="HOI62" s="153"/>
      <c r="HOJ62" s="153"/>
      <c r="HOK62" s="153"/>
      <c r="HOL62" s="153"/>
      <c r="HOM62" s="153"/>
      <c r="HON62" s="153"/>
      <c r="HOO62" s="153"/>
      <c r="HOP62" s="153"/>
      <c r="HOQ62" s="153"/>
      <c r="HOR62" s="153"/>
      <c r="HOS62" s="153"/>
      <c r="HOT62" s="153"/>
      <c r="HOU62" s="153"/>
      <c r="HOV62" s="153"/>
      <c r="HOW62" s="153"/>
      <c r="HOX62" s="153"/>
      <c r="HOY62" s="153"/>
      <c r="HOZ62" s="153"/>
      <c r="HPA62" s="153"/>
      <c r="HPB62" s="153"/>
      <c r="HPC62" s="153"/>
      <c r="HPD62" s="153"/>
      <c r="HPE62" s="153"/>
      <c r="HPF62" s="153"/>
      <c r="HPG62" s="153"/>
      <c r="HPH62" s="153"/>
      <c r="HPI62" s="153"/>
      <c r="HPJ62" s="153"/>
      <c r="HPK62" s="153"/>
      <c r="HPL62" s="153"/>
      <c r="HPM62" s="153"/>
      <c r="HPN62" s="153"/>
      <c r="HPO62" s="153"/>
      <c r="HPP62" s="153"/>
      <c r="HPQ62" s="153"/>
      <c r="HPR62" s="153"/>
      <c r="HPS62" s="153"/>
      <c r="HPT62" s="153"/>
      <c r="HPU62" s="153"/>
      <c r="HPV62" s="153"/>
      <c r="HPW62" s="153"/>
      <c r="HPX62" s="153"/>
      <c r="HPY62" s="153"/>
      <c r="HPZ62" s="153"/>
      <c r="HQA62" s="153"/>
      <c r="HQB62" s="153"/>
      <c r="HQC62" s="153"/>
      <c r="HQD62" s="153"/>
      <c r="HQE62" s="153"/>
      <c r="HQF62" s="153"/>
      <c r="HQG62" s="153"/>
      <c r="HQH62" s="153"/>
      <c r="HQI62" s="153"/>
      <c r="HQJ62" s="153"/>
      <c r="HQK62" s="153"/>
      <c r="HQL62" s="153"/>
      <c r="HQM62" s="153"/>
      <c r="HQN62" s="153"/>
      <c r="HQO62" s="153"/>
      <c r="HQP62" s="153"/>
      <c r="HQQ62" s="153"/>
      <c r="HQR62" s="153"/>
      <c r="HQS62" s="153"/>
      <c r="HQT62" s="153"/>
      <c r="HQU62" s="153"/>
      <c r="HQV62" s="153"/>
      <c r="HQW62" s="153"/>
      <c r="HQX62" s="153"/>
      <c r="HQY62" s="153"/>
      <c r="HQZ62" s="153"/>
      <c r="HRA62" s="153"/>
      <c r="HRB62" s="153"/>
      <c r="HRC62" s="153"/>
      <c r="HRD62" s="153"/>
      <c r="HRE62" s="153"/>
      <c r="HRF62" s="153"/>
      <c r="HRG62" s="153"/>
      <c r="HRH62" s="153"/>
      <c r="HRI62" s="153"/>
      <c r="HRJ62" s="153"/>
      <c r="HRK62" s="153"/>
      <c r="HRL62" s="153"/>
      <c r="HRM62" s="153"/>
      <c r="HRN62" s="153"/>
      <c r="HRO62" s="153"/>
      <c r="HRP62" s="153"/>
      <c r="HRQ62" s="153"/>
      <c r="HRR62" s="153"/>
      <c r="HRS62" s="153"/>
      <c r="HRT62" s="153"/>
      <c r="HRU62" s="153"/>
      <c r="HRV62" s="153"/>
      <c r="HRW62" s="153"/>
      <c r="HRX62" s="153"/>
      <c r="HRY62" s="153"/>
      <c r="HRZ62" s="153"/>
      <c r="HSA62" s="153"/>
      <c r="HSB62" s="153"/>
      <c r="HSC62" s="153"/>
      <c r="HSD62" s="153"/>
      <c r="HSE62" s="153"/>
      <c r="HSF62" s="153"/>
      <c r="HSG62" s="153"/>
      <c r="HSH62" s="153"/>
      <c r="HSI62" s="153"/>
      <c r="HSJ62" s="153"/>
      <c r="HSK62" s="153"/>
      <c r="HSL62" s="153"/>
      <c r="HSM62" s="153"/>
      <c r="HSN62" s="153"/>
      <c r="HSO62" s="153"/>
      <c r="HSP62" s="153"/>
      <c r="HSQ62" s="153"/>
      <c r="HSR62" s="153"/>
      <c r="HSS62" s="153"/>
      <c r="HST62" s="153"/>
      <c r="HSU62" s="153"/>
      <c r="HSV62" s="153"/>
      <c r="HSW62" s="153"/>
      <c r="HSX62" s="153"/>
      <c r="HSY62" s="153"/>
      <c r="HSZ62" s="153"/>
      <c r="HTA62" s="153"/>
      <c r="HTB62" s="153"/>
      <c r="HTC62" s="153"/>
      <c r="HTD62" s="153"/>
      <c r="HTE62" s="153"/>
      <c r="HTF62" s="153"/>
      <c r="HTG62" s="153"/>
      <c r="HTH62" s="153"/>
      <c r="HTI62" s="153"/>
      <c r="HTJ62" s="153"/>
      <c r="HTK62" s="153"/>
      <c r="HTL62" s="153"/>
      <c r="HTM62" s="153"/>
      <c r="HTN62" s="153"/>
      <c r="HTO62" s="153"/>
      <c r="HTP62" s="153"/>
      <c r="HTQ62" s="153"/>
      <c r="HTR62" s="153"/>
      <c r="HTS62" s="153"/>
      <c r="HTT62" s="153"/>
      <c r="HTU62" s="153"/>
      <c r="HTV62" s="153"/>
      <c r="HTW62" s="153"/>
      <c r="HTX62" s="153"/>
      <c r="HTY62" s="153"/>
      <c r="HTZ62" s="153"/>
      <c r="HUA62" s="153"/>
      <c r="HUB62" s="153"/>
      <c r="HUC62" s="153"/>
      <c r="HUD62" s="153"/>
      <c r="HUE62" s="153"/>
      <c r="HUF62" s="153"/>
      <c r="HUG62" s="153"/>
      <c r="HUH62" s="153"/>
      <c r="HUI62" s="153"/>
      <c r="HUJ62" s="153"/>
      <c r="HUK62" s="153"/>
      <c r="HUL62" s="153"/>
      <c r="HUM62" s="153"/>
      <c r="HUN62" s="153"/>
      <c r="HUO62" s="153"/>
      <c r="HUP62" s="153"/>
      <c r="HUQ62" s="153"/>
      <c r="HUR62" s="153"/>
      <c r="HUS62" s="153"/>
      <c r="HUT62" s="153"/>
      <c r="HUU62" s="153"/>
      <c r="HUV62" s="153"/>
      <c r="HUW62" s="153"/>
      <c r="HUX62" s="153"/>
      <c r="HUY62" s="153"/>
      <c r="HUZ62" s="153"/>
      <c r="HVA62" s="153"/>
      <c r="HVB62" s="153"/>
      <c r="HVC62" s="153"/>
      <c r="HVD62" s="153"/>
      <c r="HVE62" s="153"/>
      <c r="HVF62" s="153"/>
      <c r="HVG62" s="153"/>
      <c r="HVH62" s="153"/>
      <c r="HVI62" s="153"/>
      <c r="HVJ62" s="153"/>
      <c r="HVK62" s="153"/>
      <c r="HVL62" s="153"/>
      <c r="HVM62" s="153"/>
      <c r="HVN62" s="153"/>
      <c r="HVO62" s="153"/>
      <c r="HVP62" s="153"/>
      <c r="HVQ62" s="153"/>
      <c r="HVR62" s="153"/>
      <c r="HVS62" s="153"/>
      <c r="HVT62" s="153"/>
      <c r="HVU62" s="153"/>
      <c r="HVV62" s="153"/>
      <c r="HVW62" s="153"/>
      <c r="HVX62" s="153"/>
      <c r="HVY62" s="153"/>
      <c r="HVZ62" s="153"/>
      <c r="HWA62" s="153"/>
      <c r="HWB62" s="153"/>
      <c r="HWC62" s="153"/>
      <c r="HWD62" s="153"/>
      <c r="HWE62" s="153"/>
      <c r="HWF62" s="153"/>
      <c r="HWG62" s="153"/>
      <c r="HWH62" s="153"/>
      <c r="HWI62" s="153"/>
      <c r="HWJ62" s="153"/>
      <c r="HWK62" s="153"/>
      <c r="HWL62" s="153"/>
      <c r="HWM62" s="153"/>
      <c r="HWN62" s="153"/>
      <c r="HWO62" s="153"/>
      <c r="HWP62" s="153"/>
      <c r="HWQ62" s="153"/>
      <c r="HWR62" s="153"/>
      <c r="HWS62" s="153"/>
      <c r="HWT62" s="153"/>
      <c r="HWU62" s="153"/>
      <c r="HWV62" s="153"/>
      <c r="HWW62" s="153"/>
      <c r="HWX62" s="153"/>
      <c r="HWY62" s="153"/>
      <c r="HWZ62" s="153"/>
      <c r="HXA62" s="153"/>
      <c r="HXB62" s="153"/>
      <c r="HXC62" s="153"/>
      <c r="HXD62" s="153"/>
      <c r="HXE62" s="153"/>
      <c r="HXF62" s="153"/>
      <c r="HXG62" s="153"/>
      <c r="HXH62" s="153"/>
      <c r="HXI62" s="153"/>
      <c r="HXJ62" s="153"/>
      <c r="HXK62" s="153"/>
      <c r="HXL62" s="153"/>
      <c r="HXM62" s="153"/>
      <c r="HXN62" s="153"/>
      <c r="HXO62" s="153"/>
      <c r="HXP62" s="153"/>
      <c r="HXQ62" s="153"/>
      <c r="HXR62" s="153"/>
      <c r="HXS62" s="153"/>
      <c r="HXT62" s="153"/>
      <c r="HXU62" s="153"/>
      <c r="HXV62" s="153"/>
      <c r="HXW62" s="153"/>
      <c r="HXX62" s="153"/>
      <c r="HXY62" s="153"/>
      <c r="HXZ62" s="153"/>
      <c r="HYA62" s="153"/>
      <c r="HYB62" s="153"/>
      <c r="HYC62" s="153"/>
      <c r="HYD62" s="153"/>
      <c r="HYE62" s="153"/>
      <c r="HYF62" s="153"/>
      <c r="HYG62" s="153"/>
      <c r="HYH62" s="153"/>
      <c r="HYI62" s="153"/>
      <c r="HYJ62" s="153"/>
      <c r="HYK62" s="153"/>
      <c r="HYL62" s="153"/>
      <c r="HYM62" s="153"/>
      <c r="HYN62" s="153"/>
      <c r="HYO62" s="153"/>
      <c r="HYP62" s="153"/>
      <c r="HYQ62" s="153"/>
      <c r="HYR62" s="153"/>
      <c r="HYS62" s="153"/>
      <c r="HYT62" s="153"/>
      <c r="HYU62" s="153"/>
      <c r="HYV62" s="153"/>
      <c r="HYW62" s="153"/>
      <c r="HYX62" s="153"/>
      <c r="HYY62" s="153"/>
      <c r="HYZ62" s="153"/>
      <c r="HZA62" s="153"/>
      <c r="HZB62" s="153"/>
      <c r="HZC62" s="153"/>
      <c r="HZD62" s="153"/>
      <c r="HZE62" s="153"/>
      <c r="HZF62" s="153"/>
      <c r="HZG62" s="153"/>
      <c r="HZH62" s="153"/>
      <c r="HZI62" s="153"/>
      <c r="HZJ62" s="153"/>
      <c r="HZK62" s="153"/>
      <c r="HZL62" s="153"/>
      <c r="HZM62" s="153"/>
      <c r="HZN62" s="153"/>
      <c r="HZO62" s="153"/>
      <c r="HZP62" s="153"/>
      <c r="HZQ62" s="153"/>
      <c r="HZR62" s="153"/>
      <c r="HZS62" s="153"/>
      <c r="HZT62" s="153"/>
      <c r="HZU62" s="153"/>
      <c r="HZV62" s="153"/>
      <c r="HZW62" s="153"/>
      <c r="HZX62" s="153"/>
      <c r="HZY62" s="153"/>
      <c r="HZZ62" s="153"/>
      <c r="IAA62" s="153"/>
      <c r="IAB62" s="153"/>
      <c r="IAC62" s="153"/>
      <c r="IAD62" s="153"/>
      <c r="IAE62" s="153"/>
      <c r="IAF62" s="153"/>
      <c r="IAG62" s="153"/>
      <c r="IAH62" s="153"/>
      <c r="IAI62" s="153"/>
      <c r="IAJ62" s="153"/>
      <c r="IAK62" s="153"/>
      <c r="IAL62" s="153"/>
      <c r="IAM62" s="153"/>
      <c r="IAN62" s="153"/>
      <c r="IAO62" s="153"/>
      <c r="IAP62" s="153"/>
      <c r="IAQ62" s="153"/>
      <c r="IAR62" s="153"/>
      <c r="IAS62" s="153"/>
      <c r="IAT62" s="153"/>
      <c r="IAU62" s="153"/>
      <c r="IAV62" s="153"/>
      <c r="IAW62" s="153"/>
      <c r="IAX62" s="153"/>
      <c r="IAY62" s="153"/>
      <c r="IAZ62" s="153"/>
      <c r="IBA62" s="153"/>
      <c r="IBB62" s="153"/>
      <c r="IBC62" s="153"/>
      <c r="IBD62" s="153"/>
      <c r="IBE62" s="153"/>
      <c r="IBF62" s="153"/>
      <c r="IBG62" s="153"/>
      <c r="IBH62" s="153"/>
      <c r="IBI62" s="153"/>
      <c r="IBJ62" s="153"/>
      <c r="IBK62" s="153"/>
      <c r="IBL62" s="153"/>
      <c r="IBM62" s="153"/>
      <c r="IBN62" s="153"/>
      <c r="IBO62" s="153"/>
      <c r="IBP62" s="153"/>
      <c r="IBQ62" s="153"/>
      <c r="IBR62" s="153"/>
      <c r="IBS62" s="153"/>
      <c r="IBT62" s="153"/>
      <c r="IBU62" s="153"/>
      <c r="IBV62" s="153"/>
      <c r="IBW62" s="153"/>
      <c r="IBX62" s="153"/>
      <c r="IBY62" s="153"/>
      <c r="IBZ62" s="153"/>
      <c r="ICA62" s="153"/>
      <c r="ICB62" s="153"/>
      <c r="ICC62" s="153"/>
      <c r="ICD62" s="153"/>
      <c r="ICE62" s="153"/>
      <c r="ICF62" s="153"/>
      <c r="ICG62" s="153"/>
      <c r="ICH62" s="153"/>
      <c r="ICI62" s="153"/>
      <c r="ICJ62" s="153"/>
      <c r="ICK62" s="153"/>
      <c r="ICL62" s="153"/>
      <c r="ICM62" s="153"/>
      <c r="ICN62" s="153"/>
      <c r="ICO62" s="153"/>
      <c r="ICP62" s="153"/>
      <c r="ICQ62" s="153"/>
      <c r="ICR62" s="153"/>
      <c r="ICS62" s="153"/>
      <c r="ICT62" s="153"/>
      <c r="ICU62" s="153"/>
      <c r="ICV62" s="153"/>
      <c r="ICW62" s="153"/>
      <c r="ICX62" s="153"/>
      <c r="ICY62" s="153"/>
      <c r="ICZ62" s="153"/>
      <c r="IDA62" s="153"/>
      <c r="IDB62" s="153"/>
      <c r="IDC62" s="153"/>
      <c r="IDD62" s="153"/>
      <c r="IDE62" s="153"/>
      <c r="IDF62" s="153"/>
      <c r="IDG62" s="153"/>
      <c r="IDH62" s="153"/>
      <c r="IDI62" s="153"/>
      <c r="IDJ62" s="153"/>
      <c r="IDK62" s="153"/>
      <c r="IDL62" s="153"/>
      <c r="IDM62" s="153"/>
      <c r="IDN62" s="153"/>
      <c r="IDO62" s="153"/>
      <c r="IDP62" s="153"/>
      <c r="IDQ62" s="153"/>
      <c r="IDR62" s="153"/>
      <c r="IDS62" s="153"/>
      <c r="IDT62" s="153"/>
      <c r="IDU62" s="153"/>
      <c r="IDV62" s="153"/>
      <c r="IDW62" s="153"/>
      <c r="IDX62" s="153"/>
      <c r="IDY62" s="153"/>
      <c r="IDZ62" s="153"/>
      <c r="IEA62" s="153"/>
      <c r="IEB62" s="153"/>
      <c r="IEC62" s="153"/>
      <c r="IED62" s="153"/>
      <c r="IEE62" s="153"/>
      <c r="IEF62" s="153"/>
      <c r="IEG62" s="153"/>
      <c r="IEH62" s="153"/>
      <c r="IEI62" s="153"/>
      <c r="IEJ62" s="153"/>
      <c r="IEK62" s="153"/>
      <c r="IEL62" s="153"/>
      <c r="IEM62" s="153"/>
      <c r="IEN62" s="153"/>
      <c r="IEO62" s="153"/>
      <c r="IEP62" s="153"/>
      <c r="IEQ62" s="153"/>
      <c r="IER62" s="153"/>
      <c r="IES62" s="153"/>
      <c r="IET62" s="153"/>
      <c r="IEU62" s="153"/>
      <c r="IEV62" s="153"/>
      <c r="IEW62" s="153"/>
      <c r="IEX62" s="153"/>
      <c r="IEY62" s="153"/>
      <c r="IEZ62" s="153"/>
      <c r="IFA62" s="153"/>
      <c r="IFB62" s="153"/>
      <c r="IFC62" s="153"/>
      <c r="IFD62" s="153"/>
      <c r="IFE62" s="153"/>
      <c r="IFF62" s="153"/>
      <c r="IFG62" s="153"/>
      <c r="IFH62" s="153"/>
      <c r="IFI62" s="153"/>
      <c r="IFJ62" s="153"/>
      <c r="IFK62" s="153"/>
      <c r="IFL62" s="153"/>
      <c r="IFM62" s="153"/>
      <c r="IFN62" s="153"/>
      <c r="IFO62" s="153"/>
      <c r="IFP62" s="153"/>
      <c r="IFQ62" s="153"/>
      <c r="IFR62" s="153"/>
      <c r="IFS62" s="153"/>
      <c r="IFT62" s="153"/>
      <c r="IFU62" s="153"/>
      <c r="IFV62" s="153"/>
      <c r="IFW62" s="153"/>
      <c r="IFX62" s="153"/>
      <c r="IFY62" s="153"/>
      <c r="IFZ62" s="153"/>
      <c r="IGA62" s="153"/>
      <c r="IGB62" s="153"/>
      <c r="IGC62" s="153"/>
      <c r="IGD62" s="153"/>
      <c r="IGE62" s="153"/>
      <c r="IGF62" s="153"/>
      <c r="IGG62" s="153"/>
      <c r="IGH62" s="153"/>
      <c r="IGI62" s="153"/>
      <c r="IGJ62" s="153"/>
      <c r="IGK62" s="153"/>
      <c r="IGL62" s="153"/>
      <c r="IGM62" s="153"/>
      <c r="IGN62" s="153"/>
      <c r="IGO62" s="153"/>
      <c r="IGP62" s="153"/>
      <c r="IGQ62" s="153"/>
      <c r="IGR62" s="153"/>
      <c r="IGS62" s="153"/>
      <c r="IGT62" s="153"/>
      <c r="IGU62" s="153"/>
      <c r="IGV62" s="153"/>
      <c r="IGW62" s="153"/>
      <c r="IGX62" s="153"/>
      <c r="IGY62" s="153"/>
      <c r="IGZ62" s="153"/>
      <c r="IHA62" s="153"/>
      <c r="IHB62" s="153"/>
      <c r="IHC62" s="153"/>
      <c r="IHD62" s="153"/>
      <c r="IHE62" s="153"/>
      <c r="IHF62" s="153"/>
      <c r="IHG62" s="153"/>
      <c r="IHH62" s="153"/>
      <c r="IHI62" s="153"/>
      <c r="IHJ62" s="153"/>
      <c r="IHK62" s="153"/>
      <c r="IHL62" s="153"/>
      <c r="IHM62" s="153"/>
      <c r="IHN62" s="153"/>
      <c r="IHO62" s="153"/>
      <c r="IHP62" s="153"/>
      <c r="IHQ62" s="153"/>
      <c r="IHR62" s="153"/>
      <c r="IHS62" s="153"/>
      <c r="IHT62" s="153"/>
      <c r="IHU62" s="153"/>
      <c r="IHV62" s="153"/>
      <c r="IHW62" s="153"/>
      <c r="IHX62" s="153"/>
      <c r="IHY62" s="153"/>
      <c r="IHZ62" s="153"/>
      <c r="IIA62" s="153"/>
      <c r="IIB62" s="153"/>
      <c r="IIC62" s="153"/>
      <c r="IID62" s="153"/>
      <c r="IIE62" s="153"/>
      <c r="IIF62" s="153"/>
      <c r="IIG62" s="153"/>
      <c r="IIH62" s="153"/>
      <c r="III62" s="153"/>
      <c r="IIJ62" s="153"/>
      <c r="IIK62" s="153"/>
      <c r="IIL62" s="153"/>
      <c r="IIM62" s="153"/>
      <c r="IIN62" s="153"/>
      <c r="IIO62" s="153"/>
      <c r="IIP62" s="153"/>
      <c r="IIQ62" s="153"/>
      <c r="IIR62" s="153"/>
      <c r="IIS62" s="153"/>
      <c r="IIT62" s="153"/>
      <c r="IIU62" s="153"/>
      <c r="IIV62" s="153"/>
      <c r="IIW62" s="153"/>
      <c r="IIX62" s="153"/>
      <c r="IIY62" s="153"/>
      <c r="IIZ62" s="153"/>
      <c r="IJA62" s="153"/>
      <c r="IJB62" s="153"/>
      <c r="IJC62" s="153"/>
      <c r="IJD62" s="153"/>
      <c r="IJE62" s="153"/>
      <c r="IJF62" s="153"/>
      <c r="IJG62" s="153"/>
      <c r="IJH62" s="153"/>
      <c r="IJI62" s="153"/>
      <c r="IJJ62" s="153"/>
      <c r="IJK62" s="153"/>
      <c r="IJL62" s="153"/>
      <c r="IJM62" s="153"/>
      <c r="IJN62" s="153"/>
      <c r="IJO62" s="153"/>
      <c r="IJP62" s="153"/>
      <c r="IJQ62" s="153"/>
      <c r="IJR62" s="153"/>
      <c r="IJS62" s="153"/>
      <c r="IJT62" s="153"/>
      <c r="IJU62" s="153"/>
      <c r="IJV62" s="153"/>
      <c r="IJW62" s="153"/>
      <c r="IJX62" s="153"/>
      <c r="IJY62" s="153"/>
      <c r="IJZ62" s="153"/>
      <c r="IKA62" s="153"/>
      <c r="IKB62" s="153"/>
      <c r="IKC62" s="153"/>
      <c r="IKD62" s="153"/>
      <c r="IKE62" s="153"/>
      <c r="IKF62" s="153"/>
      <c r="IKG62" s="153"/>
      <c r="IKH62" s="153"/>
      <c r="IKI62" s="153"/>
      <c r="IKJ62" s="153"/>
      <c r="IKK62" s="153"/>
      <c r="IKL62" s="153"/>
      <c r="IKM62" s="153"/>
      <c r="IKN62" s="153"/>
      <c r="IKO62" s="153"/>
      <c r="IKP62" s="153"/>
      <c r="IKQ62" s="153"/>
      <c r="IKR62" s="153"/>
      <c r="IKS62" s="153"/>
      <c r="IKT62" s="153"/>
      <c r="IKU62" s="153"/>
      <c r="IKV62" s="153"/>
      <c r="IKW62" s="153"/>
      <c r="IKX62" s="153"/>
      <c r="IKY62" s="153"/>
      <c r="IKZ62" s="153"/>
      <c r="ILA62" s="153"/>
      <c r="ILB62" s="153"/>
      <c r="ILC62" s="153"/>
      <c r="ILD62" s="153"/>
      <c r="ILE62" s="153"/>
      <c r="ILF62" s="153"/>
      <c r="ILG62" s="153"/>
      <c r="ILH62" s="153"/>
      <c r="ILI62" s="153"/>
      <c r="ILJ62" s="153"/>
      <c r="ILK62" s="153"/>
      <c r="ILL62" s="153"/>
      <c r="ILM62" s="153"/>
      <c r="ILN62" s="153"/>
      <c r="ILO62" s="153"/>
      <c r="ILP62" s="153"/>
      <c r="ILQ62" s="153"/>
      <c r="ILR62" s="153"/>
      <c r="ILS62" s="153"/>
      <c r="ILT62" s="153"/>
      <c r="ILU62" s="153"/>
      <c r="ILV62" s="153"/>
      <c r="ILW62" s="153"/>
      <c r="ILX62" s="153"/>
      <c r="ILY62" s="153"/>
      <c r="ILZ62" s="153"/>
      <c r="IMA62" s="153"/>
      <c r="IMB62" s="153"/>
      <c r="IMC62" s="153"/>
      <c r="IMD62" s="153"/>
      <c r="IME62" s="153"/>
      <c r="IMF62" s="153"/>
      <c r="IMG62" s="153"/>
      <c r="IMH62" s="153"/>
      <c r="IMI62" s="153"/>
      <c r="IMJ62" s="153"/>
      <c r="IMK62" s="153"/>
      <c r="IML62" s="153"/>
      <c r="IMM62" s="153"/>
      <c r="IMN62" s="153"/>
      <c r="IMO62" s="153"/>
      <c r="IMP62" s="153"/>
      <c r="IMQ62" s="153"/>
      <c r="IMR62" s="153"/>
      <c r="IMS62" s="153"/>
      <c r="IMT62" s="153"/>
      <c r="IMU62" s="153"/>
      <c r="IMV62" s="153"/>
      <c r="IMW62" s="153"/>
      <c r="IMX62" s="153"/>
      <c r="IMY62" s="153"/>
      <c r="IMZ62" s="153"/>
      <c r="INA62" s="153"/>
      <c r="INB62" s="153"/>
      <c r="INC62" s="153"/>
      <c r="IND62" s="153"/>
      <c r="INE62" s="153"/>
      <c r="INF62" s="153"/>
      <c r="ING62" s="153"/>
      <c r="INH62" s="153"/>
      <c r="INI62" s="153"/>
      <c r="INJ62" s="153"/>
      <c r="INK62" s="153"/>
      <c r="INL62" s="153"/>
      <c r="INM62" s="153"/>
      <c r="INN62" s="153"/>
      <c r="INO62" s="153"/>
      <c r="INP62" s="153"/>
      <c r="INQ62" s="153"/>
      <c r="INR62" s="153"/>
      <c r="INS62" s="153"/>
      <c r="INT62" s="153"/>
      <c r="INU62" s="153"/>
      <c r="INV62" s="153"/>
      <c r="INW62" s="153"/>
      <c r="INX62" s="153"/>
      <c r="INY62" s="153"/>
      <c r="INZ62" s="153"/>
      <c r="IOA62" s="153"/>
      <c r="IOB62" s="153"/>
      <c r="IOC62" s="153"/>
      <c r="IOD62" s="153"/>
      <c r="IOE62" s="153"/>
      <c r="IOF62" s="153"/>
      <c r="IOG62" s="153"/>
      <c r="IOH62" s="153"/>
      <c r="IOI62" s="153"/>
      <c r="IOJ62" s="153"/>
      <c r="IOK62" s="153"/>
      <c r="IOL62" s="153"/>
      <c r="IOM62" s="153"/>
      <c r="ION62" s="153"/>
      <c r="IOO62" s="153"/>
      <c r="IOP62" s="153"/>
      <c r="IOQ62" s="153"/>
      <c r="IOR62" s="153"/>
      <c r="IOS62" s="153"/>
      <c r="IOT62" s="153"/>
      <c r="IOU62" s="153"/>
      <c r="IOV62" s="153"/>
      <c r="IOW62" s="153"/>
      <c r="IOX62" s="153"/>
      <c r="IOY62" s="153"/>
      <c r="IOZ62" s="153"/>
      <c r="IPA62" s="153"/>
      <c r="IPB62" s="153"/>
      <c r="IPC62" s="153"/>
      <c r="IPD62" s="153"/>
      <c r="IPE62" s="153"/>
      <c r="IPF62" s="153"/>
      <c r="IPG62" s="153"/>
      <c r="IPH62" s="153"/>
      <c r="IPI62" s="153"/>
      <c r="IPJ62" s="153"/>
      <c r="IPK62" s="153"/>
      <c r="IPL62" s="153"/>
      <c r="IPM62" s="153"/>
      <c r="IPN62" s="153"/>
      <c r="IPO62" s="153"/>
      <c r="IPP62" s="153"/>
      <c r="IPQ62" s="153"/>
      <c r="IPR62" s="153"/>
      <c r="IPS62" s="153"/>
      <c r="IPT62" s="153"/>
      <c r="IPU62" s="153"/>
      <c r="IPV62" s="153"/>
      <c r="IPW62" s="153"/>
      <c r="IPX62" s="153"/>
      <c r="IPY62" s="153"/>
      <c r="IPZ62" s="153"/>
      <c r="IQA62" s="153"/>
      <c r="IQB62" s="153"/>
      <c r="IQC62" s="153"/>
      <c r="IQD62" s="153"/>
      <c r="IQE62" s="153"/>
      <c r="IQF62" s="153"/>
      <c r="IQG62" s="153"/>
      <c r="IQH62" s="153"/>
      <c r="IQI62" s="153"/>
      <c r="IQJ62" s="153"/>
      <c r="IQK62" s="153"/>
      <c r="IQL62" s="153"/>
      <c r="IQM62" s="153"/>
      <c r="IQN62" s="153"/>
      <c r="IQO62" s="153"/>
      <c r="IQP62" s="153"/>
      <c r="IQQ62" s="153"/>
      <c r="IQR62" s="153"/>
      <c r="IQS62" s="153"/>
      <c r="IQT62" s="153"/>
      <c r="IQU62" s="153"/>
      <c r="IQV62" s="153"/>
      <c r="IQW62" s="153"/>
      <c r="IQX62" s="153"/>
      <c r="IQY62" s="153"/>
      <c r="IQZ62" s="153"/>
      <c r="IRA62" s="153"/>
      <c r="IRB62" s="153"/>
      <c r="IRC62" s="153"/>
      <c r="IRD62" s="153"/>
      <c r="IRE62" s="153"/>
      <c r="IRF62" s="153"/>
      <c r="IRG62" s="153"/>
      <c r="IRH62" s="153"/>
      <c r="IRI62" s="153"/>
      <c r="IRJ62" s="153"/>
      <c r="IRK62" s="153"/>
      <c r="IRL62" s="153"/>
      <c r="IRM62" s="153"/>
      <c r="IRN62" s="153"/>
      <c r="IRO62" s="153"/>
      <c r="IRP62" s="153"/>
      <c r="IRQ62" s="153"/>
      <c r="IRR62" s="153"/>
      <c r="IRS62" s="153"/>
      <c r="IRT62" s="153"/>
      <c r="IRU62" s="153"/>
      <c r="IRV62" s="153"/>
      <c r="IRW62" s="153"/>
      <c r="IRX62" s="153"/>
      <c r="IRY62" s="153"/>
      <c r="IRZ62" s="153"/>
      <c r="ISA62" s="153"/>
      <c r="ISB62" s="153"/>
      <c r="ISC62" s="153"/>
      <c r="ISD62" s="153"/>
      <c r="ISE62" s="153"/>
      <c r="ISF62" s="153"/>
      <c r="ISG62" s="153"/>
      <c r="ISH62" s="153"/>
      <c r="ISI62" s="153"/>
      <c r="ISJ62" s="153"/>
      <c r="ISK62" s="153"/>
      <c r="ISL62" s="153"/>
      <c r="ISM62" s="153"/>
      <c r="ISN62" s="153"/>
      <c r="ISO62" s="153"/>
      <c r="ISP62" s="153"/>
      <c r="ISQ62" s="153"/>
      <c r="ISR62" s="153"/>
      <c r="ISS62" s="153"/>
      <c r="IST62" s="153"/>
      <c r="ISU62" s="153"/>
      <c r="ISV62" s="153"/>
      <c r="ISW62" s="153"/>
      <c r="ISX62" s="153"/>
      <c r="ISY62" s="153"/>
      <c r="ISZ62" s="153"/>
      <c r="ITA62" s="153"/>
      <c r="ITB62" s="153"/>
      <c r="ITC62" s="153"/>
      <c r="ITD62" s="153"/>
      <c r="ITE62" s="153"/>
      <c r="ITF62" s="153"/>
      <c r="ITG62" s="153"/>
      <c r="ITH62" s="153"/>
      <c r="ITI62" s="153"/>
      <c r="ITJ62" s="153"/>
      <c r="ITK62" s="153"/>
      <c r="ITL62" s="153"/>
      <c r="ITM62" s="153"/>
      <c r="ITN62" s="153"/>
      <c r="ITO62" s="153"/>
      <c r="ITP62" s="153"/>
      <c r="ITQ62" s="153"/>
      <c r="ITR62" s="153"/>
      <c r="ITS62" s="153"/>
      <c r="ITT62" s="153"/>
      <c r="ITU62" s="153"/>
      <c r="ITV62" s="153"/>
      <c r="ITW62" s="153"/>
      <c r="ITX62" s="153"/>
      <c r="ITY62" s="153"/>
      <c r="ITZ62" s="153"/>
      <c r="IUA62" s="153"/>
      <c r="IUB62" s="153"/>
      <c r="IUC62" s="153"/>
      <c r="IUD62" s="153"/>
      <c r="IUE62" s="153"/>
      <c r="IUF62" s="153"/>
      <c r="IUG62" s="153"/>
      <c r="IUH62" s="153"/>
      <c r="IUI62" s="153"/>
      <c r="IUJ62" s="153"/>
      <c r="IUK62" s="153"/>
      <c r="IUL62" s="153"/>
      <c r="IUM62" s="153"/>
      <c r="IUN62" s="153"/>
      <c r="IUO62" s="153"/>
      <c r="IUP62" s="153"/>
      <c r="IUQ62" s="153"/>
      <c r="IUR62" s="153"/>
      <c r="IUS62" s="153"/>
      <c r="IUT62" s="153"/>
      <c r="IUU62" s="153"/>
      <c r="IUV62" s="153"/>
      <c r="IUW62" s="153"/>
      <c r="IUX62" s="153"/>
      <c r="IUY62" s="153"/>
      <c r="IUZ62" s="153"/>
      <c r="IVA62" s="153"/>
      <c r="IVB62" s="153"/>
      <c r="IVC62" s="153"/>
      <c r="IVD62" s="153"/>
      <c r="IVE62" s="153"/>
      <c r="IVF62" s="153"/>
      <c r="IVG62" s="153"/>
      <c r="IVH62" s="153"/>
      <c r="IVI62" s="153"/>
      <c r="IVJ62" s="153"/>
      <c r="IVK62" s="153"/>
      <c r="IVL62" s="153"/>
      <c r="IVM62" s="153"/>
      <c r="IVN62" s="153"/>
      <c r="IVO62" s="153"/>
      <c r="IVP62" s="153"/>
      <c r="IVQ62" s="153"/>
      <c r="IVR62" s="153"/>
      <c r="IVS62" s="153"/>
      <c r="IVT62" s="153"/>
      <c r="IVU62" s="153"/>
      <c r="IVV62" s="153"/>
      <c r="IVW62" s="153"/>
      <c r="IVX62" s="153"/>
      <c r="IVY62" s="153"/>
      <c r="IVZ62" s="153"/>
      <c r="IWA62" s="153"/>
      <c r="IWB62" s="153"/>
      <c r="IWC62" s="153"/>
      <c r="IWD62" s="153"/>
      <c r="IWE62" s="153"/>
      <c r="IWF62" s="153"/>
      <c r="IWG62" s="153"/>
      <c r="IWH62" s="153"/>
      <c r="IWI62" s="153"/>
      <c r="IWJ62" s="153"/>
      <c r="IWK62" s="153"/>
      <c r="IWL62" s="153"/>
      <c r="IWM62" s="153"/>
      <c r="IWN62" s="153"/>
      <c r="IWO62" s="153"/>
      <c r="IWP62" s="153"/>
      <c r="IWQ62" s="153"/>
      <c r="IWR62" s="153"/>
      <c r="IWS62" s="153"/>
      <c r="IWT62" s="153"/>
      <c r="IWU62" s="153"/>
      <c r="IWV62" s="153"/>
      <c r="IWW62" s="153"/>
      <c r="IWX62" s="153"/>
      <c r="IWY62" s="153"/>
      <c r="IWZ62" s="153"/>
      <c r="IXA62" s="153"/>
      <c r="IXB62" s="153"/>
      <c r="IXC62" s="153"/>
      <c r="IXD62" s="153"/>
      <c r="IXE62" s="153"/>
      <c r="IXF62" s="153"/>
      <c r="IXG62" s="153"/>
      <c r="IXH62" s="153"/>
      <c r="IXI62" s="153"/>
      <c r="IXJ62" s="153"/>
      <c r="IXK62" s="153"/>
      <c r="IXL62" s="153"/>
      <c r="IXM62" s="153"/>
      <c r="IXN62" s="153"/>
      <c r="IXO62" s="153"/>
      <c r="IXP62" s="153"/>
      <c r="IXQ62" s="153"/>
      <c r="IXR62" s="153"/>
      <c r="IXS62" s="153"/>
      <c r="IXT62" s="153"/>
      <c r="IXU62" s="153"/>
      <c r="IXV62" s="153"/>
      <c r="IXW62" s="153"/>
      <c r="IXX62" s="153"/>
      <c r="IXY62" s="153"/>
      <c r="IXZ62" s="153"/>
      <c r="IYA62" s="153"/>
      <c r="IYB62" s="153"/>
      <c r="IYC62" s="153"/>
      <c r="IYD62" s="153"/>
      <c r="IYE62" s="153"/>
      <c r="IYF62" s="153"/>
      <c r="IYG62" s="153"/>
      <c r="IYH62" s="153"/>
      <c r="IYI62" s="153"/>
      <c r="IYJ62" s="153"/>
      <c r="IYK62" s="153"/>
      <c r="IYL62" s="153"/>
      <c r="IYM62" s="153"/>
      <c r="IYN62" s="153"/>
      <c r="IYO62" s="153"/>
      <c r="IYP62" s="153"/>
      <c r="IYQ62" s="153"/>
      <c r="IYR62" s="153"/>
      <c r="IYS62" s="153"/>
      <c r="IYT62" s="153"/>
      <c r="IYU62" s="153"/>
      <c r="IYV62" s="153"/>
      <c r="IYW62" s="153"/>
      <c r="IYX62" s="153"/>
      <c r="IYY62" s="153"/>
      <c r="IYZ62" s="153"/>
      <c r="IZA62" s="153"/>
      <c r="IZB62" s="153"/>
      <c r="IZC62" s="153"/>
      <c r="IZD62" s="153"/>
      <c r="IZE62" s="153"/>
      <c r="IZF62" s="153"/>
      <c r="IZG62" s="153"/>
      <c r="IZH62" s="153"/>
      <c r="IZI62" s="153"/>
      <c r="IZJ62" s="153"/>
      <c r="IZK62" s="153"/>
      <c r="IZL62" s="153"/>
      <c r="IZM62" s="153"/>
      <c r="IZN62" s="153"/>
      <c r="IZO62" s="153"/>
      <c r="IZP62" s="153"/>
      <c r="IZQ62" s="153"/>
      <c r="IZR62" s="153"/>
      <c r="IZS62" s="153"/>
      <c r="IZT62" s="153"/>
      <c r="IZU62" s="153"/>
      <c r="IZV62" s="153"/>
      <c r="IZW62" s="153"/>
      <c r="IZX62" s="153"/>
      <c r="IZY62" s="153"/>
      <c r="IZZ62" s="153"/>
      <c r="JAA62" s="153"/>
      <c r="JAB62" s="153"/>
      <c r="JAC62" s="153"/>
      <c r="JAD62" s="153"/>
      <c r="JAE62" s="153"/>
      <c r="JAF62" s="153"/>
      <c r="JAG62" s="153"/>
      <c r="JAH62" s="153"/>
      <c r="JAI62" s="153"/>
      <c r="JAJ62" s="153"/>
      <c r="JAK62" s="153"/>
      <c r="JAL62" s="153"/>
      <c r="JAM62" s="153"/>
      <c r="JAN62" s="153"/>
      <c r="JAO62" s="153"/>
      <c r="JAP62" s="153"/>
      <c r="JAQ62" s="153"/>
      <c r="JAR62" s="153"/>
      <c r="JAS62" s="153"/>
      <c r="JAT62" s="153"/>
      <c r="JAU62" s="153"/>
      <c r="JAV62" s="153"/>
      <c r="JAW62" s="153"/>
      <c r="JAX62" s="153"/>
      <c r="JAY62" s="153"/>
      <c r="JAZ62" s="153"/>
      <c r="JBA62" s="153"/>
      <c r="JBB62" s="153"/>
      <c r="JBC62" s="153"/>
      <c r="JBD62" s="153"/>
      <c r="JBE62" s="153"/>
      <c r="JBF62" s="153"/>
      <c r="JBG62" s="153"/>
      <c r="JBH62" s="153"/>
      <c r="JBI62" s="153"/>
      <c r="JBJ62" s="153"/>
      <c r="JBK62" s="153"/>
      <c r="JBL62" s="153"/>
      <c r="JBM62" s="153"/>
      <c r="JBN62" s="153"/>
      <c r="JBO62" s="153"/>
      <c r="JBP62" s="153"/>
      <c r="JBQ62" s="153"/>
      <c r="JBR62" s="153"/>
      <c r="JBS62" s="153"/>
      <c r="JBT62" s="153"/>
      <c r="JBU62" s="153"/>
      <c r="JBV62" s="153"/>
      <c r="JBW62" s="153"/>
      <c r="JBX62" s="153"/>
      <c r="JBY62" s="153"/>
      <c r="JBZ62" s="153"/>
      <c r="JCA62" s="153"/>
      <c r="JCB62" s="153"/>
      <c r="JCC62" s="153"/>
      <c r="JCD62" s="153"/>
      <c r="JCE62" s="153"/>
      <c r="JCF62" s="153"/>
      <c r="JCG62" s="153"/>
      <c r="JCH62" s="153"/>
      <c r="JCI62" s="153"/>
      <c r="JCJ62" s="153"/>
      <c r="JCK62" s="153"/>
      <c r="JCL62" s="153"/>
      <c r="JCM62" s="153"/>
      <c r="JCN62" s="153"/>
      <c r="JCO62" s="153"/>
      <c r="JCP62" s="153"/>
      <c r="JCQ62" s="153"/>
      <c r="JCR62" s="153"/>
      <c r="JCS62" s="153"/>
      <c r="JCT62" s="153"/>
      <c r="JCU62" s="153"/>
      <c r="JCV62" s="153"/>
      <c r="JCW62" s="153"/>
      <c r="JCX62" s="153"/>
      <c r="JCY62" s="153"/>
      <c r="JCZ62" s="153"/>
      <c r="JDA62" s="153"/>
      <c r="JDB62" s="153"/>
      <c r="JDC62" s="153"/>
      <c r="JDD62" s="153"/>
      <c r="JDE62" s="153"/>
      <c r="JDF62" s="153"/>
      <c r="JDG62" s="153"/>
      <c r="JDH62" s="153"/>
      <c r="JDI62" s="153"/>
      <c r="JDJ62" s="153"/>
      <c r="JDK62" s="153"/>
      <c r="JDL62" s="153"/>
      <c r="JDM62" s="153"/>
      <c r="JDN62" s="153"/>
      <c r="JDO62" s="153"/>
      <c r="JDP62" s="153"/>
      <c r="JDQ62" s="153"/>
      <c r="JDR62" s="153"/>
      <c r="JDS62" s="153"/>
      <c r="JDT62" s="153"/>
      <c r="JDU62" s="153"/>
      <c r="JDV62" s="153"/>
      <c r="JDW62" s="153"/>
      <c r="JDX62" s="153"/>
      <c r="JDY62" s="153"/>
      <c r="JDZ62" s="153"/>
      <c r="JEA62" s="153"/>
      <c r="JEB62" s="153"/>
      <c r="JEC62" s="153"/>
      <c r="JED62" s="153"/>
      <c r="JEE62" s="153"/>
      <c r="JEF62" s="153"/>
      <c r="JEG62" s="153"/>
      <c r="JEH62" s="153"/>
      <c r="JEI62" s="153"/>
      <c r="JEJ62" s="153"/>
      <c r="JEK62" s="153"/>
      <c r="JEL62" s="153"/>
      <c r="JEM62" s="153"/>
      <c r="JEN62" s="153"/>
      <c r="JEO62" s="153"/>
      <c r="JEP62" s="153"/>
      <c r="JEQ62" s="153"/>
      <c r="JER62" s="153"/>
      <c r="JES62" s="153"/>
      <c r="JET62" s="153"/>
      <c r="JEU62" s="153"/>
      <c r="JEV62" s="153"/>
      <c r="JEW62" s="153"/>
      <c r="JEX62" s="153"/>
      <c r="JEY62" s="153"/>
      <c r="JEZ62" s="153"/>
      <c r="JFA62" s="153"/>
      <c r="JFB62" s="153"/>
      <c r="JFC62" s="153"/>
      <c r="JFD62" s="153"/>
      <c r="JFE62" s="153"/>
      <c r="JFF62" s="153"/>
      <c r="JFG62" s="153"/>
      <c r="JFH62" s="153"/>
      <c r="JFI62" s="153"/>
      <c r="JFJ62" s="153"/>
      <c r="JFK62" s="153"/>
      <c r="JFL62" s="153"/>
      <c r="JFM62" s="153"/>
      <c r="JFN62" s="153"/>
      <c r="JFO62" s="153"/>
      <c r="JFP62" s="153"/>
      <c r="JFQ62" s="153"/>
      <c r="JFR62" s="153"/>
      <c r="JFS62" s="153"/>
      <c r="JFT62" s="153"/>
      <c r="JFU62" s="153"/>
      <c r="JFV62" s="153"/>
      <c r="JFW62" s="153"/>
      <c r="JFX62" s="153"/>
      <c r="JFY62" s="153"/>
      <c r="JFZ62" s="153"/>
      <c r="JGA62" s="153"/>
      <c r="JGB62" s="153"/>
      <c r="JGC62" s="153"/>
      <c r="JGD62" s="153"/>
      <c r="JGE62" s="153"/>
      <c r="JGF62" s="153"/>
      <c r="JGG62" s="153"/>
      <c r="JGH62" s="153"/>
      <c r="JGI62" s="153"/>
      <c r="JGJ62" s="153"/>
      <c r="JGK62" s="153"/>
      <c r="JGL62" s="153"/>
      <c r="JGM62" s="153"/>
      <c r="JGN62" s="153"/>
      <c r="JGO62" s="153"/>
      <c r="JGP62" s="153"/>
      <c r="JGQ62" s="153"/>
      <c r="JGR62" s="153"/>
      <c r="JGS62" s="153"/>
      <c r="JGT62" s="153"/>
      <c r="JGU62" s="153"/>
      <c r="JGV62" s="153"/>
      <c r="JGW62" s="153"/>
      <c r="JGX62" s="153"/>
      <c r="JGY62" s="153"/>
      <c r="JGZ62" s="153"/>
      <c r="JHA62" s="153"/>
      <c r="JHB62" s="153"/>
      <c r="JHC62" s="153"/>
      <c r="JHD62" s="153"/>
      <c r="JHE62" s="153"/>
      <c r="JHF62" s="153"/>
      <c r="JHG62" s="153"/>
      <c r="JHH62" s="153"/>
      <c r="JHI62" s="153"/>
      <c r="JHJ62" s="153"/>
      <c r="JHK62" s="153"/>
      <c r="JHL62" s="153"/>
      <c r="JHM62" s="153"/>
      <c r="JHN62" s="153"/>
      <c r="JHO62" s="153"/>
      <c r="JHP62" s="153"/>
      <c r="JHQ62" s="153"/>
      <c r="JHR62" s="153"/>
      <c r="JHS62" s="153"/>
      <c r="JHT62" s="153"/>
      <c r="JHU62" s="153"/>
      <c r="JHV62" s="153"/>
      <c r="JHW62" s="153"/>
      <c r="JHX62" s="153"/>
      <c r="JHY62" s="153"/>
      <c r="JHZ62" s="153"/>
      <c r="JIA62" s="153"/>
      <c r="JIB62" s="153"/>
      <c r="JIC62" s="153"/>
      <c r="JID62" s="153"/>
      <c r="JIE62" s="153"/>
      <c r="JIF62" s="153"/>
      <c r="JIG62" s="153"/>
      <c r="JIH62" s="153"/>
      <c r="JII62" s="153"/>
      <c r="JIJ62" s="153"/>
      <c r="JIK62" s="153"/>
      <c r="JIL62" s="153"/>
      <c r="JIM62" s="153"/>
      <c r="JIN62" s="153"/>
      <c r="JIO62" s="153"/>
      <c r="JIP62" s="153"/>
      <c r="JIQ62" s="153"/>
      <c r="JIR62" s="153"/>
      <c r="JIS62" s="153"/>
      <c r="JIT62" s="153"/>
      <c r="JIU62" s="153"/>
      <c r="JIV62" s="153"/>
      <c r="JIW62" s="153"/>
      <c r="JIX62" s="153"/>
      <c r="JIY62" s="153"/>
      <c r="JIZ62" s="153"/>
      <c r="JJA62" s="153"/>
      <c r="JJB62" s="153"/>
      <c r="JJC62" s="153"/>
      <c r="JJD62" s="153"/>
      <c r="JJE62" s="153"/>
      <c r="JJF62" s="153"/>
      <c r="JJG62" s="153"/>
      <c r="JJH62" s="153"/>
      <c r="JJI62" s="153"/>
      <c r="JJJ62" s="153"/>
      <c r="JJK62" s="153"/>
      <c r="JJL62" s="153"/>
      <c r="JJM62" s="153"/>
      <c r="JJN62" s="153"/>
      <c r="JJO62" s="153"/>
      <c r="JJP62" s="153"/>
      <c r="JJQ62" s="153"/>
      <c r="JJR62" s="153"/>
      <c r="JJS62" s="153"/>
      <c r="JJT62" s="153"/>
      <c r="JJU62" s="153"/>
      <c r="JJV62" s="153"/>
      <c r="JJW62" s="153"/>
      <c r="JJX62" s="153"/>
      <c r="JJY62" s="153"/>
      <c r="JJZ62" s="153"/>
      <c r="JKA62" s="153"/>
      <c r="JKB62" s="153"/>
      <c r="JKC62" s="153"/>
      <c r="JKD62" s="153"/>
      <c r="JKE62" s="153"/>
      <c r="JKF62" s="153"/>
      <c r="JKG62" s="153"/>
      <c r="JKH62" s="153"/>
      <c r="JKI62" s="153"/>
      <c r="JKJ62" s="153"/>
      <c r="JKK62" s="153"/>
      <c r="JKL62" s="153"/>
      <c r="JKM62" s="153"/>
      <c r="JKN62" s="153"/>
      <c r="JKO62" s="153"/>
      <c r="JKP62" s="153"/>
      <c r="JKQ62" s="153"/>
      <c r="JKR62" s="153"/>
      <c r="JKS62" s="153"/>
      <c r="JKT62" s="153"/>
      <c r="JKU62" s="153"/>
      <c r="JKV62" s="153"/>
      <c r="JKW62" s="153"/>
      <c r="JKX62" s="153"/>
      <c r="JKY62" s="153"/>
      <c r="JKZ62" s="153"/>
      <c r="JLA62" s="153"/>
      <c r="JLB62" s="153"/>
      <c r="JLC62" s="153"/>
      <c r="JLD62" s="153"/>
      <c r="JLE62" s="153"/>
      <c r="JLF62" s="153"/>
      <c r="JLG62" s="153"/>
      <c r="JLH62" s="153"/>
      <c r="JLI62" s="153"/>
      <c r="JLJ62" s="153"/>
      <c r="JLK62" s="153"/>
      <c r="JLL62" s="153"/>
      <c r="JLM62" s="153"/>
      <c r="JLN62" s="153"/>
      <c r="JLO62" s="153"/>
      <c r="JLP62" s="153"/>
      <c r="JLQ62" s="153"/>
      <c r="JLR62" s="153"/>
      <c r="JLS62" s="153"/>
      <c r="JLT62" s="153"/>
      <c r="JLU62" s="153"/>
      <c r="JLV62" s="153"/>
      <c r="JLW62" s="153"/>
      <c r="JLX62" s="153"/>
      <c r="JLY62" s="153"/>
      <c r="JLZ62" s="153"/>
      <c r="JMA62" s="153"/>
      <c r="JMB62" s="153"/>
      <c r="JMC62" s="153"/>
      <c r="JMD62" s="153"/>
      <c r="JME62" s="153"/>
      <c r="JMF62" s="153"/>
      <c r="JMG62" s="153"/>
      <c r="JMH62" s="153"/>
      <c r="JMI62" s="153"/>
      <c r="JMJ62" s="153"/>
      <c r="JMK62" s="153"/>
      <c r="JML62" s="153"/>
      <c r="JMM62" s="153"/>
      <c r="JMN62" s="153"/>
      <c r="JMO62" s="153"/>
      <c r="JMP62" s="153"/>
      <c r="JMQ62" s="153"/>
      <c r="JMR62" s="153"/>
      <c r="JMS62" s="153"/>
      <c r="JMT62" s="153"/>
      <c r="JMU62" s="153"/>
      <c r="JMV62" s="153"/>
      <c r="JMW62" s="153"/>
      <c r="JMX62" s="153"/>
      <c r="JMY62" s="153"/>
      <c r="JMZ62" s="153"/>
      <c r="JNA62" s="153"/>
      <c r="JNB62" s="153"/>
      <c r="JNC62" s="153"/>
      <c r="JND62" s="153"/>
      <c r="JNE62" s="153"/>
      <c r="JNF62" s="153"/>
      <c r="JNG62" s="153"/>
      <c r="JNH62" s="153"/>
      <c r="JNI62" s="153"/>
      <c r="JNJ62" s="153"/>
      <c r="JNK62" s="153"/>
      <c r="JNL62" s="153"/>
      <c r="JNM62" s="153"/>
      <c r="JNN62" s="153"/>
      <c r="JNO62" s="153"/>
      <c r="JNP62" s="153"/>
      <c r="JNQ62" s="153"/>
      <c r="JNR62" s="153"/>
      <c r="JNS62" s="153"/>
      <c r="JNT62" s="153"/>
      <c r="JNU62" s="153"/>
      <c r="JNV62" s="153"/>
      <c r="JNW62" s="153"/>
      <c r="JNX62" s="153"/>
      <c r="JNY62" s="153"/>
      <c r="JNZ62" s="153"/>
      <c r="JOA62" s="153"/>
      <c r="JOB62" s="153"/>
      <c r="JOC62" s="153"/>
      <c r="JOD62" s="153"/>
      <c r="JOE62" s="153"/>
      <c r="JOF62" s="153"/>
      <c r="JOG62" s="153"/>
      <c r="JOH62" s="153"/>
      <c r="JOI62" s="153"/>
      <c r="JOJ62" s="153"/>
      <c r="JOK62" s="153"/>
      <c r="JOL62" s="153"/>
      <c r="JOM62" s="153"/>
      <c r="JON62" s="153"/>
      <c r="JOO62" s="153"/>
      <c r="JOP62" s="153"/>
      <c r="JOQ62" s="153"/>
      <c r="JOR62" s="153"/>
      <c r="JOS62" s="153"/>
      <c r="JOT62" s="153"/>
      <c r="JOU62" s="153"/>
      <c r="JOV62" s="153"/>
      <c r="JOW62" s="153"/>
      <c r="JOX62" s="153"/>
      <c r="JOY62" s="153"/>
      <c r="JOZ62" s="153"/>
      <c r="JPA62" s="153"/>
      <c r="JPB62" s="153"/>
      <c r="JPC62" s="153"/>
      <c r="JPD62" s="153"/>
      <c r="JPE62" s="153"/>
      <c r="JPF62" s="153"/>
      <c r="JPG62" s="153"/>
      <c r="JPH62" s="153"/>
      <c r="JPI62" s="153"/>
      <c r="JPJ62" s="153"/>
      <c r="JPK62" s="153"/>
      <c r="JPL62" s="153"/>
      <c r="JPM62" s="153"/>
      <c r="JPN62" s="153"/>
      <c r="JPO62" s="153"/>
      <c r="JPP62" s="153"/>
      <c r="JPQ62" s="153"/>
      <c r="JPR62" s="153"/>
      <c r="JPS62" s="153"/>
      <c r="JPT62" s="153"/>
      <c r="JPU62" s="153"/>
      <c r="JPV62" s="153"/>
      <c r="JPW62" s="153"/>
      <c r="JPX62" s="153"/>
      <c r="JPY62" s="153"/>
      <c r="JPZ62" s="153"/>
      <c r="JQA62" s="153"/>
      <c r="JQB62" s="153"/>
      <c r="JQC62" s="153"/>
      <c r="JQD62" s="153"/>
      <c r="JQE62" s="153"/>
      <c r="JQF62" s="153"/>
      <c r="JQG62" s="153"/>
      <c r="JQH62" s="153"/>
      <c r="JQI62" s="153"/>
      <c r="JQJ62" s="153"/>
      <c r="JQK62" s="153"/>
      <c r="JQL62" s="153"/>
      <c r="JQM62" s="153"/>
      <c r="JQN62" s="153"/>
      <c r="JQO62" s="153"/>
      <c r="JQP62" s="153"/>
      <c r="JQQ62" s="153"/>
      <c r="JQR62" s="153"/>
      <c r="JQS62" s="153"/>
      <c r="JQT62" s="153"/>
      <c r="JQU62" s="153"/>
      <c r="JQV62" s="153"/>
      <c r="JQW62" s="153"/>
      <c r="JQX62" s="153"/>
      <c r="JQY62" s="153"/>
      <c r="JQZ62" s="153"/>
      <c r="JRA62" s="153"/>
      <c r="JRB62" s="153"/>
      <c r="JRC62" s="153"/>
      <c r="JRD62" s="153"/>
      <c r="JRE62" s="153"/>
      <c r="JRF62" s="153"/>
      <c r="JRG62" s="153"/>
      <c r="JRH62" s="153"/>
      <c r="JRI62" s="153"/>
      <c r="JRJ62" s="153"/>
      <c r="JRK62" s="153"/>
      <c r="JRL62" s="153"/>
      <c r="JRM62" s="153"/>
      <c r="JRN62" s="153"/>
      <c r="JRO62" s="153"/>
      <c r="JRP62" s="153"/>
      <c r="JRQ62" s="153"/>
      <c r="JRR62" s="153"/>
      <c r="JRS62" s="153"/>
      <c r="JRT62" s="153"/>
      <c r="JRU62" s="153"/>
      <c r="JRV62" s="153"/>
      <c r="JRW62" s="153"/>
      <c r="JRX62" s="153"/>
      <c r="JRY62" s="153"/>
      <c r="JRZ62" s="153"/>
      <c r="JSA62" s="153"/>
      <c r="JSB62" s="153"/>
      <c r="JSC62" s="153"/>
      <c r="JSD62" s="153"/>
      <c r="JSE62" s="153"/>
      <c r="JSF62" s="153"/>
      <c r="JSG62" s="153"/>
      <c r="JSH62" s="153"/>
      <c r="JSI62" s="153"/>
      <c r="JSJ62" s="153"/>
      <c r="JSK62" s="153"/>
      <c r="JSL62" s="153"/>
      <c r="JSM62" s="153"/>
      <c r="JSN62" s="153"/>
      <c r="JSO62" s="153"/>
      <c r="JSP62" s="153"/>
      <c r="JSQ62" s="153"/>
      <c r="JSR62" s="153"/>
      <c r="JSS62" s="153"/>
      <c r="JST62" s="153"/>
      <c r="JSU62" s="153"/>
      <c r="JSV62" s="153"/>
      <c r="JSW62" s="153"/>
      <c r="JSX62" s="153"/>
      <c r="JSY62" s="153"/>
      <c r="JSZ62" s="153"/>
      <c r="JTA62" s="153"/>
      <c r="JTB62" s="153"/>
      <c r="JTC62" s="153"/>
      <c r="JTD62" s="153"/>
      <c r="JTE62" s="153"/>
      <c r="JTF62" s="153"/>
      <c r="JTG62" s="153"/>
      <c r="JTH62" s="153"/>
      <c r="JTI62" s="153"/>
      <c r="JTJ62" s="153"/>
      <c r="JTK62" s="153"/>
      <c r="JTL62" s="153"/>
      <c r="JTM62" s="153"/>
      <c r="JTN62" s="153"/>
      <c r="JTO62" s="153"/>
      <c r="JTP62" s="153"/>
      <c r="JTQ62" s="153"/>
      <c r="JTR62" s="153"/>
      <c r="JTS62" s="153"/>
      <c r="JTT62" s="153"/>
      <c r="JTU62" s="153"/>
      <c r="JTV62" s="153"/>
      <c r="JTW62" s="153"/>
      <c r="JTX62" s="153"/>
      <c r="JTY62" s="153"/>
      <c r="JTZ62" s="153"/>
      <c r="JUA62" s="153"/>
      <c r="JUB62" s="153"/>
      <c r="JUC62" s="153"/>
      <c r="JUD62" s="153"/>
      <c r="JUE62" s="153"/>
      <c r="JUF62" s="153"/>
      <c r="JUG62" s="153"/>
      <c r="JUH62" s="153"/>
      <c r="JUI62" s="153"/>
      <c r="JUJ62" s="153"/>
      <c r="JUK62" s="153"/>
      <c r="JUL62" s="153"/>
      <c r="JUM62" s="153"/>
      <c r="JUN62" s="153"/>
      <c r="JUO62" s="153"/>
      <c r="JUP62" s="153"/>
      <c r="JUQ62" s="153"/>
      <c r="JUR62" s="153"/>
      <c r="JUS62" s="153"/>
      <c r="JUT62" s="153"/>
      <c r="JUU62" s="153"/>
      <c r="JUV62" s="153"/>
      <c r="JUW62" s="153"/>
      <c r="JUX62" s="153"/>
      <c r="JUY62" s="153"/>
      <c r="JUZ62" s="153"/>
      <c r="JVA62" s="153"/>
      <c r="JVB62" s="153"/>
      <c r="JVC62" s="153"/>
      <c r="JVD62" s="153"/>
      <c r="JVE62" s="153"/>
      <c r="JVF62" s="153"/>
      <c r="JVG62" s="153"/>
      <c r="JVH62" s="153"/>
      <c r="JVI62" s="153"/>
      <c r="JVJ62" s="153"/>
      <c r="JVK62" s="153"/>
      <c r="JVL62" s="153"/>
      <c r="JVM62" s="153"/>
      <c r="JVN62" s="153"/>
      <c r="JVO62" s="153"/>
      <c r="JVP62" s="153"/>
      <c r="JVQ62" s="153"/>
      <c r="JVR62" s="153"/>
      <c r="JVS62" s="153"/>
      <c r="JVT62" s="153"/>
      <c r="JVU62" s="153"/>
      <c r="JVV62" s="153"/>
      <c r="JVW62" s="153"/>
      <c r="JVX62" s="153"/>
      <c r="JVY62" s="153"/>
      <c r="JVZ62" s="153"/>
      <c r="JWA62" s="153"/>
      <c r="JWB62" s="153"/>
      <c r="JWC62" s="153"/>
      <c r="JWD62" s="153"/>
      <c r="JWE62" s="153"/>
      <c r="JWF62" s="153"/>
      <c r="JWG62" s="153"/>
      <c r="JWH62" s="153"/>
      <c r="JWI62" s="153"/>
      <c r="JWJ62" s="153"/>
      <c r="JWK62" s="153"/>
      <c r="JWL62" s="153"/>
      <c r="JWM62" s="153"/>
      <c r="JWN62" s="153"/>
      <c r="JWO62" s="153"/>
      <c r="JWP62" s="153"/>
      <c r="JWQ62" s="153"/>
      <c r="JWR62" s="153"/>
      <c r="JWS62" s="153"/>
      <c r="JWT62" s="153"/>
      <c r="JWU62" s="153"/>
      <c r="JWV62" s="153"/>
      <c r="JWW62" s="153"/>
      <c r="JWX62" s="153"/>
      <c r="JWY62" s="153"/>
      <c r="JWZ62" s="153"/>
      <c r="JXA62" s="153"/>
      <c r="JXB62" s="153"/>
      <c r="JXC62" s="153"/>
      <c r="JXD62" s="153"/>
      <c r="JXE62" s="153"/>
      <c r="JXF62" s="153"/>
      <c r="JXG62" s="153"/>
      <c r="JXH62" s="153"/>
      <c r="JXI62" s="153"/>
      <c r="JXJ62" s="153"/>
      <c r="JXK62" s="153"/>
      <c r="JXL62" s="153"/>
      <c r="JXM62" s="153"/>
      <c r="JXN62" s="153"/>
      <c r="JXO62" s="153"/>
      <c r="JXP62" s="153"/>
      <c r="JXQ62" s="153"/>
      <c r="JXR62" s="153"/>
      <c r="JXS62" s="153"/>
      <c r="JXT62" s="153"/>
      <c r="JXU62" s="153"/>
      <c r="JXV62" s="153"/>
      <c r="JXW62" s="153"/>
      <c r="JXX62" s="153"/>
      <c r="JXY62" s="153"/>
      <c r="JXZ62" s="153"/>
      <c r="JYA62" s="153"/>
      <c r="JYB62" s="153"/>
      <c r="JYC62" s="153"/>
      <c r="JYD62" s="153"/>
      <c r="JYE62" s="153"/>
      <c r="JYF62" s="153"/>
      <c r="JYG62" s="153"/>
      <c r="JYH62" s="153"/>
      <c r="JYI62" s="153"/>
      <c r="JYJ62" s="153"/>
      <c r="JYK62" s="153"/>
      <c r="JYL62" s="153"/>
      <c r="JYM62" s="153"/>
      <c r="JYN62" s="153"/>
      <c r="JYO62" s="153"/>
      <c r="JYP62" s="153"/>
      <c r="JYQ62" s="153"/>
      <c r="JYR62" s="153"/>
      <c r="JYS62" s="153"/>
      <c r="JYT62" s="153"/>
      <c r="JYU62" s="153"/>
      <c r="JYV62" s="153"/>
      <c r="JYW62" s="153"/>
      <c r="JYX62" s="153"/>
      <c r="JYY62" s="153"/>
      <c r="JYZ62" s="153"/>
      <c r="JZA62" s="153"/>
      <c r="JZB62" s="153"/>
      <c r="JZC62" s="153"/>
      <c r="JZD62" s="153"/>
      <c r="JZE62" s="153"/>
      <c r="JZF62" s="153"/>
      <c r="JZG62" s="153"/>
      <c r="JZH62" s="153"/>
      <c r="JZI62" s="153"/>
      <c r="JZJ62" s="153"/>
      <c r="JZK62" s="153"/>
      <c r="JZL62" s="153"/>
      <c r="JZM62" s="153"/>
      <c r="JZN62" s="153"/>
      <c r="JZO62" s="153"/>
      <c r="JZP62" s="153"/>
      <c r="JZQ62" s="153"/>
      <c r="JZR62" s="153"/>
      <c r="JZS62" s="153"/>
      <c r="JZT62" s="153"/>
      <c r="JZU62" s="153"/>
      <c r="JZV62" s="153"/>
      <c r="JZW62" s="153"/>
      <c r="JZX62" s="153"/>
      <c r="JZY62" s="153"/>
      <c r="JZZ62" s="153"/>
      <c r="KAA62" s="153"/>
      <c r="KAB62" s="153"/>
      <c r="KAC62" s="153"/>
      <c r="KAD62" s="153"/>
      <c r="KAE62" s="153"/>
      <c r="KAF62" s="153"/>
      <c r="KAG62" s="153"/>
      <c r="KAH62" s="153"/>
      <c r="KAI62" s="153"/>
      <c r="KAJ62" s="153"/>
      <c r="KAK62" s="153"/>
      <c r="KAL62" s="153"/>
      <c r="KAM62" s="153"/>
      <c r="KAN62" s="153"/>
      <c r="KAO62" s="153"/>
      <c r="KAP62" s="153"/>
      <c r="KAQ62" s="153"/>
      <c r="KAR62" s="153"/>
      <c r="KAS62" s="153"/>
      <c r="KAT62" s="153"/>
      <c r="KAU62" s="153"/>
      <c r="KAV62" s="153"/>
      <c r="KAW62" s="153"/>
      <c r="KAX62" s="153"/>
      <c r="KAY62" s="153"/>
      <c r="KAZ62" s="153"/>
      <c r="KBA62" s="153"/>
      <c r="KBB62" s="153"/>
      <c r="KBC62" s="153"/>
      <c r="KBD62" s="153"/>
      <c r="KBE62" s="153"/>
      <c r="KBF62" s="153"/>
      <c r="KBG62" s="153"/>
      <c r="KBH62" s="153"/>
      <c r="KBI62" s="153"/>
      <c r="KBJ62" s="153"/>
      <c r="KBK62" s="153"/>
      <c r="KBL62" s="153"/>
      <c r="KBM62" s="153"/>
      <c r="KBN62" s="153"/>
      <c r="KBO62" s="153"/>
      <c r="KBP62" s="153"/>
      <c r="KBQ62" s="153"/>
      <c r="KBR62" s="153"/>
      <c r="KBS62" s="153"/>
      <c r="KBT62" s="153"/>
      <c r="KBU62" s="153"/>
      <c r="KBV62" s="153"/>
      <c r="KBW62" s="153"/>
      <c r="KBX62" s="153"/>
      <c r="KBY62" s="153"/>
      <c r="KBZ62" s="153"/>
      <c r="KCA62" s="153"/>
      <c r="KCB62" s="153"/>
      <c r="KCC62" s="153"/>
      <c r="KCD62" s="153"/>
      <c r="KCE62" s="153"/>
      <c r="KCF62" s="153"/>
      <c r="KCG62" s="153"/>
      <c r="KCH62" s="153"/>
      <c r="KCI62" s="153"/>
      <c r="KCJ62" s="153"/>
      <c r="KCK62" s="153"/>
      <c r="KCL62" s="153"/>
      <c r="KCM62" s="153"/>
      <c r="KCN62" s="153"/>
      <c r="KCO62" s="153"/>
      <c r="KCP62" s="153"/>
      <c r="KCQ62" s="153"/>
      <c r="KCR62" s="153"/>
      <c r="KCS62" s="153"/>
      <c r="KCT62" s="153"/>
      <c r="KCU62" s="153"/>
      <c r="KCV62" s="153"/>
      <c r="KCW62" s="153"/>
      <c r="KCX62" s="153"/>
      <c r="KCY62" s="153"/>
      <c r="KCZ62" s="153"/>
      <c r="KDA62" s="153"/>
      <c r="KDB62" s="153"/>
      <c r="KDC62" s="153"/>
      <c r="KDD62" s="153"/>
      <c r="KDE62" s="153"/>
      <c r="KDF62" s="153"/>
      <c r="KDG62" s="153"/>
      <c r="KDH62" s="153"/>
      <c r="KDI62" s="153"/>
      <c r="KDJ62" s="153"/>
      <c r="KDK62" s="153"/>
      <c r="KDL62" s="153"/>
      <c r="KDM62" s="153"/>
      <c r="KDN62" s="153"/>
      <c r="KDO62" s="153"/>
      <c r="KDP62" s="153"/>
      <c r="KDQ62" s="153"/>
      <c r="KDR62" s="153"/>
      <c r="KDS62" s="153"/>
      <c r="KDT62" s="153"/>
      <c r="KDU62" s="153"/>
      <c r="KDV62" s="153"/>
      <c r="KDW62" s="153"/>
      <c r="KDX62" s="153"/>
      <c r="KDY62" s="153"/>
      <c r="KDZ62" s="153"/>
      <c r="KEA62" s="153"/>
      <c r="KEB62" s="153"/>
      <c r="KEC62" s="153"/>
      <c r="KED62" s="153"/>
      <c r="KEE62" s="153"/>
      <c r="KEF62" s="153"/>
      <c r="KEG62" s="153"/>
      <c r="KEH62" s="153"/>
      <c r="KEI62" s="153"/>
      <c r="KEJ62" s="153"/>
      <c r="KEK62" s="153"/>
      <c r="KEL62" s="153"/>
      <c r="KEM62" s="153"/>
      <c r="KEN62" s="153"/>
      <c r="KEO62" s="153"/>
      <c r="KEP62" s="153"/>
      <c r="KEQ62" s="153"/>
      <c r="KER62" s="153"/>
      <c r="KES62" s="153"/>
      <c r="KET62" s="153"/>
      <c r="KEU62" s="153"/>
      <c r="KEV62" s="153"/>
      <c r="KEW62" s="153"/>
      <c r="KEX62" s="153"/>
      <c r="KEY62" s="153"/>
      <c r="KEZ62" s="153"/>
      <c r="KFA62" s="153"/>
      <c r="KFB62" s="153"/>
      <c r="KFC62" s="153"/>
      <c r="KFD62" s="153"/>
      <c r="KFE62" s="153"/>
      <c r="KFF62" s="153"/>
      <c r="KFG62" s="153"/>
      <c r="KFH62" s="153"/>
      <c r="KFI62" s="153"/>
      <c r="KFJ62" s="153"/>
      <c r="KFK62" s="153"/>
      <c r="KFL62" s="153"/>
      <c r="KFM62" s="153"/>
      <c r="KFN62" s="153"/>
      <c r="KFO62" s="153"/>
      <c r="KFP62" s="153"/>
      <c r="KFQ62" s="153"/>
      <c r="KFR62" s="153"/>
      <c r="KFS62" s="153"/>
      <c r="KFT62" s="153"/>
      <c r="KFU62" s="153"/>
      <c r="KFV62" s="153"/>
      <c r="KFW62" s="153"/>
      <c r="KFX62" s="153"/>
      <c r="KFY62" s="153"/>
      <c r="KFZ62" s="153"/>
      <c r="KGA62" s="153"/>
      <c r="KGB62" s="153"/>
      <c r="KGC62" s="153"/>
      <c r="KGD62" s="153"/>
      <c r="KGE62" s="153"/>
      <c r="KGF62" s="153"/>
      <c r="KGG62" s="153"/>
      <c r="KGH62" s="153"/>
      <c r="KGI62" s="153"/>
      <c r="KGJ62" s="153"/>
      <c r="KGK62" s="153"/>
      <c r="KGL62" s="153"/>
      <c r="KGM62" s="153"/>
      <c r="KGN62" s="153"/>
      <c r="KGO62" s="153"/>
      <c r="KGP62" s="153"/>
      <c r="KGQ62" s="153"/>
      <c r="KGR62" s="153"/>
      <c r="KGS62" s="153"/>
      <c r="KGT62" s="153"/>
      <c r="KGU62" s="153"/>
      <c r="KGV62" s="153"/>
      <c r="KGW62" s="153"/>
      <c r="KGX62" s="153"/>
      <c r="KGY62" s="153"/>
      <c r="KGZ62" s="153"/>
      <c r="KHA62" s="153"/>
      <c r="KHB62" s="153"/>
      <c r="KHC62" s="153"/>
      <c r="KHD62" s="153"/>
      <c r="KHE62" s="153"/>
      <c r="KHF62" s="153"/>
      <c r="KHG62" s="153"/>
      <c r="KHH62" s="153"/>
      <c r="KHI62" s="153"/>
      <c r="KHJ62" s="153"/>
      <c r="KHK62" s="153"/>
      <c r="KHL62" s="153"/>
      <c r="KHM62" s="153"/>
      <c r="KHN62" s="153"/>
      <c r="KHO62" s="153"/>
      <c r="KHP62" s="153"/>
      <c r="KHQ62" s="153"/>
      <c r="KHR62" s="153"/>
      <c r="KHS62" s="153"/>
      <c r="KHT62" s="153"/>
      <c r="KHU62" s="153"/>
      <c r="KHV62" s="153"/>
      <c r="KHW62" s="153"/>
      <c r="KHX62" s="153"/>
      <c r="KHY62" s="153"/>
      <c r="KHZ62" s="153"/>
      <c r="KIA62" s="153"/>
      <c r="KIB62" s="153"/>
      <c r="KIC62" s="153"/>
      <c r="KID62" s="153"/>
      <c r="KIE62" s="153"/>
      <c r="KIF62" s="153"/>
      <c r="KIG62" s="153"/>
      <c r="KIH62" s="153"/>
      <c r="KII62" s="153"/>
      <c r="KIJ62" s="153"/>
      <c r="KIK62" s="153"/>
      <c r="KIL62" s="153"/>
      <c r="KIM62" s="153"/>
      <c r="KIN62" s="153"/>
      <c r="KIO62" s="153"/>
      <c r="KIP62" s="153"/>
      <c r="KIQ62" s="153"/>
      <c r="KIR62" s="153"/>
      <c r="KIS62" s="153"/>
      <c r="KIT62" s="153"/>
      <c r="KIU62" s="153"/>
      <c r="KIV62" s="153"/>
      <c r="KIW62" s="153"/>
      <c r="KIX62" s="153"/>
      <c r="KIY62" s="153"/>
      <c r="KIZ62" s="153"/>
      <c r="KJA62" s="153"/>
      <c r="KJB62" s="153"/>
      <c r="KJC62" s="153"/>
      <c r="KJD62" s="153"/>
      <c r="KJE62" s="153"/>
      <c r="KJF62" s="153"/>
      <c r="KJG62" s="153"/>
      <c r="KJH62" s="153"/>
      <c r="KJI62" s="153"/>
      <c r="KJJ62" s="153"/>
      <c r="KJK62" s="153"/>
      <c r="KJL62" s="153"/>
      <c r="KJM62" s="153"/>
      <c r="KJN62" s="153"/>
      <c r="KJO62" s="153"/>
      <c r="KJP62" s="153"/>
      <c r="KJQ62" s="153"/>
      <c r="KJR62" s="153"/>
      <c r="KJS62" s="153"/>
      <c r="KJT62" s="153"/>
      <c r="KJU62" s="153"/>
      <c r="KJV62" s="153"/>
      <c r="KJW62" s="153"/>
      <c r="KJX62" s="153"/>
      <c r="KJY62" s="153"/>
      <c r="KJZ62" s="153"/>
      <c r="KKA62" s="153"/>
      <c r="KKB62" s="153"/>
      <c r="KKC62" s="153"/>
      <c r="KKD62" s="153"/>
      <c r="KKE62" s="153"/>
      <c r="KKF62" s="153"/>
      <c r="KKG62" s="153"/>
      <c r="KKH62" s="153"/>
      <c r="KKI62" s="153"/>
      <c r="KKJ62" s="153"/>
      <c r="KKK62" s="153"/>
      <c r="KKL62" s="153"/>
      <c r="KKM62" s="153"/>
      <c r="KKN62" s="153"/>
      <c r="KKO62" s="153"/>
      <c r="KKP62" s="153"/>
      <c r="KKQ62" s="153"/>
      <c r="KKR62" s="153"/>
      <c r="KKS62" s="153"/>
      <c r="KKT62" s="153"/>
      <c r="KKU62" s="153"/>
      <c r="KKV62" s="153"/>
      <c r="KKW62" s="153"/>
      <c r="KKX62" s="153"/>
      <c r="KKY62" s="153"/>
      <c r="KKZ62" s="153"/>
      <c r="KLA62" s="153"/>
      <c r="KLB62" s="153"/>
      <c r="KLC62" s="153"/>
      <c r="KLD62" s="153"/>
      <c r="KLE62" s="153"/>
      <c r="KLF62" s="153"/>
      <c r="KLG62" s="153"/>
      <c r="KLH62" s="153"/>
      <c r="KLI62" s="153"/>
      <c r="KLJ62" s="153"/>
      <c r="KLK62" s="153"/>
      <c r="KLL62" s="153"/>
      <c r="KLM62" s="153"/>
      <c r="KLN62" s="153"/>
      <c r="KLO62" s="153"/>
      <c r="KLP62" s="153"/>
      <c r="KLQ62" s="153"/>
      <c r="KLR62" s="153"/>
      <c r="KLS62" s="153"/>
      <c r="KLT62" s="153"/>
      <c r="KLU62" s="153"/>
      <c r="KLV62" s="153"/>
      <c r="KLW62" s="153"/>
      <c r="KLX62" s="153"/>
      <c r="KLY62" s="153"/>
      <c r="KLZ62" s="153"/>
      <c r="KMA62" s="153"/>
      <c r="KMB62" s="153"/>
      <c r="KMC62" s="153"/>
      <c r="KMD62" s="153"/>
      <c r="KME62" s="153"/>
      <c r="KMF62" s="153"/>
      <c r="KMG62" s="153"/>
      <c r="KMH62" s="153"/>
      <c r="KMI62" s="153"/>
      <c r="KMJ62" s="153"/>
      <c r="KMK62" s="153"/>
      <c r="KML62" s="153"/>
      <c r="KMM62" s="153"/>
      <c r="KMN62" s="153"/>
      <c r="KMO62" s="153"/>
      <c r="KMP62" s="153"/>
      <c r="KMQ62" s="153"/>
      <c r="KMR62" s="153"/>
      <c r="KMS62" s="153"/>
      <c r="KMT62" s="153"/>
      <c r="KMU62" s="153"/>
      <c r="KMV62" s="153"/>
      <c r="KMW62" s="153"/>
      <c r="KMX62" s="153"/>
      <c r="KMY62" s="153"/>
      <c r="KMZ62" s="153"/>
      <c r="KNA62" s="153"/>
      <c r="KNB62" s="153"/>
      <c r="KNC62" s="153"/>
      <c r="KND62" s="153"/>
      <c r="KNE62" s="153"/>
      <c r="KNF62" s="153"/>
      <c r="KNG62" s="153"/>
      <c r="KNH62" s="153"/>
      <c r="KNI62" s="153"/>
      <c r="KNJ62" s="153"/>
      <c r="KNK62" s="153"/>
      <c r="KNL62" s="153"/>
      <c r="KNM62" s="153"/>
      <c r="KNN62" s="153"/>
      <c r="KNO62" s="153"/>
      <c r="KNP62" s="153"/>
      <c r="KNQ62" s="153"/>
      <c r="KNR62" s="153"/>
      <c r="KNS62" s="153"/>
      <c r="KNT62" s="153"/>
      <c r="KNU62" s="153"/>
      <c r="KNV62" s="153"/>
      <c r="KNW62" s="153"/>
      <c r="KNX62" s="153"/>
      <c r="KNY62" s="153"/>
      <c r="KNZ62" s="153"/>
      <c r="KOA62" s="153"/>
      <c r="KOB62" s="153"/>
      <c r="KOC62" s="153"/>
      <c r="KOD62" s="153"/>
      <c r="KOE62" s="153"/>
      <c r="KOF62" s="153"/>
      <c r="KOG62" s="153"/>
      <c r="KOH62" s="153"/>
      <c r="KOI62" s="153"/>
      <c r="KOJ62" s="153"/>
      <c r="KOK62" s="153"/>
      <c r="KOL62" s="153"/>
      <c r="KOM62" s="153"/>
      <c r="KON62" s="153"/>
      <c r="KOO62" s="153"/>
      <c r="KOP62" s="153"/>
      <c r="KOQ62" s="153"/>
      <c r="KOR62" s="153"/>
      <c r="KOS62" s="153"/>
      <c r="KOT62" s="153"/>
      <c r="KOU62" s="153"/>
      <c r="KOV62" s="153"/>
      <c r="KOW62" s="153"/>
      <c r="KOX62" s="153"/>
      <c r="KOY62" s="153"/>
      <c r="KOZ62" s="153"/>
      <c r="KPA62" s="153"/>
      <c r="KPB62" s="153"/>
      <c r="KPC62" s="153"/>
      <c r="KPD62" s="153"/>
      <c r="KPE62" s="153"/>
      <c r="KPF62" s="153"/>
      <c r="KPG62" s="153"/>
      <c r="KPH62" s="153"/>
      <c r="KPI62" s="153"/>
      <c r="KPJ62" s="153"/>
      <c r="KPK62" s="153"/>
      <c r="KPL62" s="153"/>
      <c r="KPM62" s="153"/>
      <c r="KPN62" s="153"/>
      <c r="KPO62" s="153"/>
      <c r="KPP62" s="153"/>
      <c r="KPQ62" s="153"/>
      <c r="KPR62" s="153"/>
      <c r="KPS62" s="153"/>
      <c r="KPT62" s="153"/>
      <c r="KPU62" s="153"/>
      <c r="KPV62" s="153"/>
      <c r="KPW62" s="153"/>
      <c r="KPX62" s="153"/>
      <c r="KPY62" s="153"/>
      <c r="KPZ62" s="153"/>
      <c r="KQA62" s="153"/>
      <c r="KQB62" s="153"/>
      <c r="KQC62" s="153"/>
      <c r="KQD62" s="153"/>
      <c r="KQE62" s="153"/>
      <c r="KQF62" s="153"/>
      <c r="KQG62" s="153"/>
      <c r="KQH62" s="153"/>
      <c r="KQI62" s="153"/>
      <c r="KQJ62" s="153"/>
      <c r="KQK62" s="153"/>
      <c r="KQL62" s="153"/>
      <c r="KQM62" s="153"/>
      <c r="KQN62" s="153"/>
      <c r="KQO62" s="153"/>
      <c r="KQP62" s="153"/>
      <c r="KQQ62" s="153"/>
      <c r="KQR62" s="153"/>
      <c r="KQS62" s="153"/>
      <c r="KQT62" s="153"/>
      <c r="KQU62" s="153"/>
      <c r="KQV62" s="153"/>
      <c r="KQW62" s="153"/>
      <c r="KQX62" s="153"/>
      <c r="KQY62" s="153"/>
      <c r="KQZ62" s="153"/>
      <c r="KRA62" s="153"/>
      <c r="KRB62" s="153"/>
      <c r="KRC62" s="153"/>
      <c r="KRD62" s="153"/>
      <c r="KRE62" s="153"/>
      <c r="KRF62" s="153"/>
      <c r="KRG62" s="153"/>
      <c r="KRH62" s="153"/>
      <c r="KRI62" s="153"/>
      <c r="KRJ62" s="153"/>
      <c r="KRK62" s="153"/>
      <c r="KRL62" s="153"/>
      <c r="KRM62" s="153"/>
      <c r="KRN62" s="153"/>
      <c r="KRO62" s="153"/>
      <c r="KRP62" s="153"/>
      <c r="KRQ62" s="153"/>
      <c r="KRR62" s="153"/>
      <c r="KRS62" s="153"/>
      <c r="KRT62" s="153"/>
      <c r="KRU62" s="153"/>
      <c r="KRV62" s="153"/>
      <c r="KRW62" s="153"/>
      <c r="KRX62" s="153"/>
      <c r="KRY62" s="153"/>
      <c r="KRZ62" s="153"/>
      <c r="KSA62" s="153"/>
      <c r="KSB62" s="153"/>
      <c r="KSC62" s="153"/>
      <c r="KSD62" s="153"/>
      <c r="KSE62" s="153"/>
      <c r="KSF62" s="153"/>
      <c r="KSG62" s="153"/>
      <c r="KSH62" s="153"/>
      <c r="KSI62" s="153"/>
      <c r="KSJ62" s="153"/>
      <c r="KSK62" s="153"/>
      <c r="KSL62" s="153"/>
      <c r="KSM62" s="153"/>
      <c r="KSN62" s="153"/>
      <c r="KSO62" s="153"/>
      <c r="KSP62" s="153"/>
      <c r="KSQ62" s="153"/>
      <c r="KSR62" s="153"/>
      <c r="KSS62" s="153"/>
      <c r="KST62" s="153"/>
      <c r="KSU62" s="153"/>
      <c r="KSV62" s="153"/>
      <c r="KSW62" s="153"/>
      <c r="KSX62" s="153"/>
      <c r="KSY62" s="153"/>
      <c r="KSZ62" s="153"/>
      <c r="KTA62" s="153"/>
      <c r="KTB62" s="153"/>
      <c r="KTC62" s="153"/>
      <c r="KTD62" s="153"/>
      <c r="KTE62" s="153"/>
      <c r="KTF62" s="153"/>
      <c r="KTG62" s="153"/>
      <c r="KTH62" s="153"/>
      <c r="KTI62" s="153"/>
      <c r="KTJ62" s="153"/>
      <c r="KTK62" s="153"/>
      <c r="KTL62" s="153"/>
      <c r="KTM62" s="153"/>
      <c r="KTN62" s="153"/>
      <c r="KTO62" s="153"/>
      <c r="KTP62" s="153"/>
      <c r="KTQ62" s="153"/>
      <c r="KTR62" s="153"/>
      <c r="KTS62" s="153"/>
      <c r="KTT62" s="153"/>
      <c r="KTU62" s="153"/>
      <c r="KTV62" s="153"/>
      <c r="KTW62" s="153"/>
      <c r="KTX62" s="153"/>
      <c r="KTY62" s="153"/>
      <c r="KTZ62" s="153"/>
      <c r="KUA62" s="153"/>
      <c r="KUB62" s="153"/>
      <c r="KUC62" s="153"/>
      <c r="KUD62" s="153"/>
      <c r="KUE62" s="153"/>
      <c r="KUF62" s="153"/>
      <c r="KUG62" s="153"/>
      <c r="KUH62" s="153"/>
      <c r="KUI62" s="153"/>
      <c r="KUJ62" s="153"/>
      <c r="KUK62" s="153"/>
      <c r="KUL62" s="153"/>
      <c r="KUM62" s="153"/>
      <c r="KUN62" s="153"/>
      <c r="KUO62" s="153"/>
      <c r="KUP62" s="153"/>
      <c r="KUQ62" s="153"/>
      <c r="KUR62" s="153"/>
      <c r="KUS62" s="153"/>
      <c r="KUT62" s="153"/>
      <c r="KUU62" s="153"/>
      <c r="KUV62" s="153"/>
      <c r="KUW62" s="153"/>
      <c r="KUX62" s="153"/>
      <c r="KUY62" s="153"/>
      <c r="KUZ62" s="153"/>
      <c r="KVA62" s="153"/>
      <c r="KVB62" s="153"/>
      <c r="KVC62" s="153"/>
      <c r="KVD62" s="153"/>
      <c r="KVE62" s="153"/>
      <c r="KVF62" s="153"/>
      <c r="KVG62" s="153"/>
      <c r="KVH62" s="153"/>
      <c r="KVI62" s="153"/>
      <c r="KVJ62" s="153"/>
      <c r="KVK62" s="153"/>
      <c r="KVL62" s="153"/>
      <c r="KVM62" s="153"/>
      <c r="KVN62" s="153"/>
      <c r="KVO62" s="153"/>
      <c r="KVP62" s="153"/>
      <c r="KVQ62" s="153"/>
      <c r="KVR62" s="153"/>
      <c r="KVS62" s="153"/>
      <c r="KVT62" s="153"/>
      <c r="KVU62" s="153"/>
      <c r="KVV62" s="153"/>
      <c r="KVW62" s="153"/>
      <c r="KVX62" s="153"/>
      <c r="KVY62" s="153"/>
      <c r="KVZ62" s="153"/>
      <c r="KWA62" s="153"/>
      <c r="KWB62" s="153"/>
      <c r="KWC62" s="153"/>
      <c r="KWD62" s="153"/>
      <c r="KWE62" s="153"/>
      <c r="KWF62" s="153"/>
      <c r="KWG62" s="153"/>
      <c r="KWH62" s="153"/>
      <c r="KWI62" s="153"/>
      <c r="KWJ62" s="153"/>
      <c r="KWK62" s="153"/>
      <c r="KWL62" s="153"/>
      <c r="KWM62" s="153"/>
      <c r="KWN62" s="153"/>
      <c r="KWO62" s="153"/>
      <c r="KWP62" s="153"/>
      <c r="KWQ62" s="153"/>
      <c r="KWR62" s="153"/>
      <c r="KWS62" s="153"/>
      <c r="KWT62" s="153"/>
      <c r="KWU62" s="153"/>
      <c r="KWV62" s="153"/>
      <c r="KWW62" s="153"/>
      <c r="KWX62" s="153"/>
      <c r="KWY62" s="153"/>
      <c r="KWZ62" s="153"/>
      <c r="KXA62" s="153"/>
      <c r="KXB62" s="153"/>
      <c r="KXC62" s="153"/>
      <c r="KXD62" s="153"/>
      <c r="KXE62" s="153"/>
      <c r="KXF62" s="153"/>
      <c r="KXG62" s="153"/>
      <c r="KXH62" s="153"/>
      <c r="KXI62" s="153"/>
      <c r="KXJ62" s="153"/>
      <c r="KXK62" s="153"/>
      <c r="KXL62" s="153"/>
      <c r="KXM62" s="153"/>
      <c r="KXN62" s="153"/>
      <c r="KXO62" s="153"/>
      <c r="KXP62" s="153"/>
      <c r="KXQ62" s="153"/>
      <c r="KXR62" s="153"/>
      <c r="KXS62" s="153"/>
      <c r="KXT62" s="153"/>
      <c r="KXU62" s="153"/>
      <c r="KXV62" s="153"/>
      <c r="KXW62" s="153"/>
      <c r="KXX62" s="153"/>
      <c r="KXY62" s="153"/>
      <c r="KXZ62" s="153"/>
      <c r="KYA62" s="153"/>
      <c r="KYB62" s="153"/>
      <c r="KYC62" s="153"/>
      <c r="KYD62" s="153"/>
      <c r="KYE62" s="153"/>
      <c r="KYF62" s="153"/>
      <c r="KYG62" s="153"/>
      <c r="KYH62" s="153"/>
      <c r="KYI62" s="153"/>
      <c r="KYJ62" s="153"/>
      <c r="KYK62" s="153"/>
      <c r="KYL62" s="153"/>
      <c r="KYM62" s="153"/>
      <c r="KYN62" s="153"/>
      <c r="KYO62" s="153"/>
      <c r="KYP62" s="153"/>
      <c r="KYQ62" s="153"/>
      <c r="KYR62" s="153"/>
      <c r="KYS62" s="153"/>
      <c r="KYT62" s="153"/>
      <c r="KYU62" s="153"/>
      <c r="KYV62" s="153"/>
      <c r="KYW62" s="153"/>
      <c r="KYX62" s="153"/>
      <c r="KYY62" s="153"/>
      <c r="KYZ62" s="153"/>
      <c r="KZA62" s="153"/>
      <c r="KZB62" s="153"/>
      <c r="KZC62" s="153"/>
      <c r="KZD62" s="153"/>
      <c r="KZE62" s="153"/>
      <c r="KZF62" s="153"/>
      <c r="KZG62" s="153"/>
      <c r="KZH62" s="153"/>
      <c r="KZI62" s="153"/>
      <c r="KZJ62" s="153"/>
      <c r="KZK62" s="153"/>
      <c r="KZL62" s="153"/>
      <c r="KZM62" s="153"/>
      <c r="KZN62" s="153"/>
      <c r="KZO62" s="153"/>
      <c r="KZP62" s="153"/>
      <c r="KZQ62" s="153"/>
      <c r="KZR62" s="153"/>
      <c r="KZS62" s="153"/>
      <c r="KZT62" s="153"/>
      <c r="KZU62" s="153"/>
      <c r="KZV62" s="153"/>
      <c r="KZW62" s="153"/>
      <c r="KZX62" s="153"/>
      <c r="KZY62" s="153"/>
      <c r="KZZ62" s="153"/>
      <c r="LAA62" s="153"/>
      <c r="LAB62" s="153"/>
      <c r="LAC62" s="153"/>
      <c r="LAD62" s="153"/>
      <c r="LAE62" s="153"/>
      <c r="LAF62" s="153"/>
      <c r="LAG62" s="153"/>
      <c r="LAH62" s="153"/>
      <c r="LAI62" s="153"/>
      <c r="LAJ62" s="153"/>
      <c r="LAK62" s="153"/>
      <c r="LAL62" s="153"/>
      <c r="LAM62" s="153"/>
      <c r="LAN62" s="153"/>
      <c r="LAO62" s="153"/>
      <c r="LAP62" s="153"/>
      <c r="LAQ62" s="153"/>
      <c r="LAR62" s="153"/>
      <c r="LAS62" s="153"/>
      <c r="LAT62" s="153"/>
      <c r="LAU62" s="153"/>
      <c r="LAV62" s="153"/>
      <c r="LAW62" s="153"/>
      <c r="LAX62" s="153"/>
      <c r="LAY62" s="153"/>
      <c r="LAZ62" s="153"/>
      <c r="LBA62" s="153"/>
      <c r="LBB62" s="153"/>
      <c r="LBC62" s="153"/>
      <c r="LBD62" s="153"/>
      <c r="LBE62" s="153"/>
      <c r="LBF62" s="153"/>
      <c r="LBG62" s="153"/>
      <c r="LBH62" s="153"/>
      <c r="LBI62" s="153"/>
      <c r="LBJ62" s="153"/>
      <c r="LBK62" s="153"/>
      <c r="LBL62" s="153"/>
      <c r="LBM62" s="153"/>
      <c r="LBN62" s="153"/>
      <c r="LBO62" s="153"/>
      <c r="LBP62" s="153"/>
      <c r="LBQ62" s="153"/>
      <c r="LBR62" s="153"/>
      <c r="LBS62" s="153"/>
      <c r="LBT62" s="153"/>
      <c r="LBU62" s="153"/>
      <c r="LBV62" s="153"/>
      <c r="LBW62" s="153"/>
      <c r="LBX62" s="153"/>
      <c r="LBY62" s="153"/>
      <c r="LBZ62" s="153"/>
      <c r="LCA62" s="153"/>
      <c r="LCB62" s="153"/>
      <c r="LCC62" s="153"/>
      <c r="LCD62" s="153"/>
      <c r="LCE62" s="153"/>
      <c r="LCF62" s="153"/>
      <c r="LCG62" s="153"/>
      <c r="LCH62" s="153"/>
      <c r="LCI62" s="153"/>
      <c r="LCJ62" s="153"/>
      <c r="LCK62" s="153"/>
      <c r="LCL62" s="153"/>
      <c r="LCM62" s="153"/>
      <c r="LCN62" s="153"/>
      <c r="LCO62" s="153"/>
      <c r="LCP62" s="153"/>
      <c r="LCQ62" s="153"/>
      <c r="LCR62" s="153"/>
      <c r="LCS62" s="153"/>
      <c r="LCT62" s="153"/>
      <c r="LCU62" s="153"/>
      <c r="LCV62" s="153"/>
      <c r="LCW62" s="153"/>
      <c r="LCX62" s="153"/>
      <c r="LCY62" s="153"/>
      <c r="LCZ62" s="153"/>
      <c r="LDA62" s="153"/>
      <c r="LDB62" s="153"/>
      <c r="LDC62" s="153"/>
      <c r="LDD62" s="153"/>
      <c r="LDE62" s="153"/>
      <c r="LDF62" s="153"/>
      <c r="LDG62" s="153"/>
      <c r="LDH62" s="153"/>
      <c r="LDI62" s="153"/>
      <c r="LDJ62" s="153"/>
      <c r="LDK62" s="153"/>
      <c r="LDL62" s="153"/>
      <c r="LDM62" s="153"/>
      <c r="LDN62" s="153"/>
      <c r="LDO62" s="153"/>
      <c r="LDP62" s="153"/>
      <c r="LDQ62" s="153"/>
      <c r="LDR62" s="153"/>
      <c r="LDS62" s="153"/>
      <c r="LDT62" s="153"/>
      <c r="LDU62" s="153"/>
      <c r="LDV62" s="153"/>
      <c r="LDW62" s="153"/>
      <c r="LDX62" s="153"/>
      <c r="LDY62" s="153"/>
      <c r="LDZ62" s="153"/>
      <c r="LEA62" s="153"/>
      <c r="LEB62" s="153"/>
      <c r="LEC62" s="153"/>
      <c r="LED62" s="153"/>
      <c r="LEE62" s="153"/>
      <c r="LEF62" s="153"/>
      <c r="LEG62" s="153"/>
      <c r="LEH62" s="153"/>
      <c r="LEI62" s="153"/>
      <c r="LEJ62" s="153"/>
      <c r="LEK62" s="153"/>
      <c r="LEL62" s="153"/>
      <c r="LEM62" s="153"/>
      <c r="LEN62" s="153"/>
      <c r="LEO62" s="153"/>
      <c r="LEP62" s="153"/>
      <c r="LEQ62" s="153"/>
      <c r="LER62" s="153"/>
      <c r="LES62" s="153"/>
      <c r="LET62" s="153"/>
      <c r="LEU62" s="153"/>
      <c r="LEV62" s="153"/>
      <c r="LEW62" s="153"/>
      <c r="LEX62" s="153"/>
      <c r="LEY62" s="153"/>
      <c r="LEZ62" s="153"/>
      <c r="LFA62" s="153"/>
      <c r="LFB62" s="153"/>
      <c r="LFC62" s="153"/>
      <c r="LFD62" s="153"/>
      <c r="LFE62" s="153"/>
      <c r="LFF62" s="153"/>
      <c r="LFG62" s="153"/>
      <c r="LFH62" s="153"/>
      <c r="LFI62" s="153"/>
      <c r="LFJ62" s="153"/>
      <c r="LFK62" s="153"/>
      <c r="LFL62" s="153"/>
      <c r="LFM62" s="153"/>
      <c r="LFN62" s="153"/>
      <c r="LFO62" s="153"/>
      <c r="LFP62" s="153"/>
      <c r="LFQ62" s="153"/>
      <c r="LFR62" s="153"/>
      <c r="LFS62" s="153"/>
      <c r="LFT62" s="153"/>
      <c r="LFU62" s="153"/>
      <c r="LFV62" s="153"/>
      <c r="LFW62" s="153"/>
      <c r="LFX62" s="153"/>
      <c r="LFY62" s="153"/>
      <c r="LFZ62" s="153"/>
      <c r="LGA62" s="153"/>
      <c r="LGB62" s="153"/>
      <c r="LGC62" s="153"/>
      <c r="LGD62" s="153"/>
      <c r="LGE62" s="153"/>
      <c r="LGF62" s="153"/>
      <c r="LGG62" s="153"/>
      <c r="LGH62" s="153"/>
      <c r="LGI62" s="153"/>
      <c r="LGJ62" s="153"/>
      <c r="LGK62" s="153"/>
      <c r="LGL62" s="153"/>
      <c r="LGM62" s="153"/>
      <c r="LGN62" s="153"/>
      <c r="LGO62" s="153"/>
      <c r="LGP62" s="153"/>
      <c r="LGQ62" s="153"/>
      <c r="LGR62" s="153"/>
      <c r="LGS62" s="153"/>
      <c r="LGT62" s="153"/>
      <c r="LGU62" s="153"/>
      <c r="LGV62" s="153"/>
      <c r="LGW62" s="153"/>
      <c r="LGX62" s="153"/>
      <c r="LGY62" s="153"/>
      <c r="LGZ62" s="153"/>
      <c r="LHA62" s="153"/>
      <c r="LHB62" s="153"/>
      <c r="LHC62" s="153"/>
      <c r="LHD62" s="153"/>
      <c r="LHE62" s="153"/>
      <c r="LHF62" s="153"/>
      <c r="LHG62" s="153"/>
      <c r="LHH62" s="153"/>
      <c r="LHI62" s="153"/>
      <c r="LHJ62" s="153"/>
      <c r="LHK62" s="153"/>
      <c r="LHL62" s="153"/>
      <c r="LHM62" s="153"/>
      <c r="LHN62" s="153"/>
      <c r="LHO62" s="153"/>
      <c r="LHP62" s="153"/>
      <c r="LHQ62" s="153"/>
      <c r="LHR62" s="153"/>
      <c r="LHS62" s="153"/>
      <c r="LHT62" s="153"/>
      <c r="LHU62" s="153"/>
      <c r="LHV62" s="153"/>
      <c r="LHW62" s="153"/>
      <c r="LHX62" s="153"/>
      <c r="LHY62" s="153"/>
      <c r="LHZ62" s="153"/>
      <c r="LIA62" s="153"/>
      <c r="LIB62" s="153"/>
      <c r="LIC62" s="153"/>
      <c r="LID62" s="153"/>
      <c r="LIE62" s="153"/>
      <c r="LIF62" s="153"/>
      <c r="LIG62" s="153"/>
      <c r="LIH62" s="153"/>
      <c r="LII62" s="153"/>
      <c r="LIJ62" s="153"/>
      <c r="LIK62" s="153"/>
      <c r="LIL62" s="153"/>
      <c r="LIM62" s="153"/>
      <c r="LIN62" s="153"/>
      <c r="LIO62" s="153"/>
      <c r="LIP62" s="153"/>
      <c r="LIQ62" s="153"/>
      <c r="LIR62" s="153"/>
      <c r="LIS62" s="153"/>
      <c r="LIT62" s="153"/>
      <c r="LIU62" s="153"/>
      <c r="LIV62" s="153"/>
      <c r="LIW62" s="153"/>
      <c r="LIX62" s="153"/>
      <c r="LIY62" s="153"/>
      <c r="LIZ62" s="153"/>
      <c r="LJA62" s="153"/>
      <c r="LJB62" s="153"/>
      <c r="LJC62" s="153"/>
      <c r="LJD62" s="153"/>
      <c r="LJE62" s="153"/>
      <c r="LJF62" s="153"/>
      <c r="LJG62" s="153"/>
      <c r="LJH62" s="153"/>
      <c r="LJI62" s="153"/>
      <c r="LJJ62" s="153"/>
      <c r="LJK62" s="153"/>
      <c r="LJL62" s="153"/>
      <c r="LJM62" s="153"/>
      <c r="LJN62" s="153"/>
      <c r="LJO62" s="153"/>
      <c r="LJP62" s="153"/>
      <c r="LJQ62" s="153"/>
      <c r="LJR62" s="153"/>
      <c r="LJS62" s="153"/>
      <c r="LJT62" s="153"/>
      <c r="LJU62" s="153"/>
      <c r="LJV62" s="153"/>
      <c r="LJW62" s="153"/>
      <c r="LJX62" s="153"/>
      <c r="LJY62" s="153"/>
      <c r="LJZ62" s="153"/>
      <c r="LKA62" s="153"/>
      <c r="LKB62" s="153"/>
      <c r="LKC62" s="153"/>
      <c r="LKD62" s="153"/>
      <c r="LKE62" s="153"/>
      <c r="LKF62" s="153"/>
      <c r="LKG62" s="153"/>
      <c r="LKH62" s="153"/>
      <c r="LKI62" s="153"/>
      <c r="LKJ62" s="153"/>
      <c r="LKK62" s="153"/>
      <c r="LKL62" s="153"/>
      <c r="LKM62" s="153"/>
      <c r="LKN62" s="153"/>
      <c r="LKO62" s="153"/>
      <c r="LKP62" s="153"/>
      <c r="LKQ62" s="153"/>
      <c r="LKR62" s="153"/>
      <c r="LKS62" s="153"/>
      <c r="LKT62" s="153"/>
      <c r="LKU62" s="153"/>
      <c r="LKV62" s="153"/>
      <c r="LKW62" s="153"/>
      <c r="LKX62" s="153"/>
      <c r="LKY62" s="153"/>
      <c r="LKZ62" s="153"/>
      <c r="LLA62" s="153"/>
      <c r="LLB62" s="153"/>
      <c r="LLC62" s="153"/>
      <c r="LLD62" s="153"/>
      <c r="LLE62" s="153"/>
      <c r="LLF62" s="153"/>
      <c r="LLG62" s="153"/>
      <c r="LLH62" s="153"/>
      <c r="LLI62" s="153"/>
      <c r="LLJ62" s="153"/>
      <c r="LLK62" s="153"/>
      <c r="LLL62" s="153"/>
      <c r="LLM62" s="153"/>
      <c r="LLN62" s="153"/>
      <c r="LLO62" s="153"/>
      <c r="LLP62" s="153"/>
      <c r="LLQ62" s="153"/>
      <c r="LLR62" s="153"/>
      <c r="LLS62" s="153"/>
      <c r="LLT62" s="153"/>
      <c r="LLU62" s="153"/>
      <c r="LLV62" s="153"/>
      <c r="LLW62" s="153"/>
      <c r="LLX62" s="153"/>
      <c r="LLY62" s="153"/>
      <c r="LLZ62" s="153"/>
      <c r="LMA62" s="153"/>
      <c r="LMB62" s="153"/>
      <c r="LMC62" s="153"/>
      <c r="LMD62" s="153"/>
      <c r="LME62" s="153"/>
      <c r="LMF62" s="153"/>
      <c r="LMG62" s="153"/>
      <c r="LMH62" s="153"/>
      <c r="LMI62" s="153"/>
      <c r="LMJ62" s="153"/>
      <c r="LMK62" s="153"/>
      <c r="LML62" s="153"/>
      <c r="LMM62" s="153"/>
      <c r="LMN62" s="153"/>
      <c r="LMO62" s="153"/>
      <c r="LMP62" s="153"/>
      <c r="LMQ62" s="153"/>
      <c r="LMR62" s="153"/>
      <c r="LMS62" s="153"/>
      <c r="LMT62" s="153"/>
      <c r="LMU62" s="153"/>
      <c r="LMV62" s="153"/>
      <c r="LMW62" s="153"/>
      <c r="LMX62" s="153"/>
      <c r="LMY62" s="153"/>
      <c r="LMZ62" s="153"/>
      <c r="LNA62" s="153"/>
      <c r="LNB62" s="153"/>
      <c r="LNC62" s="153"/>
      <c r="LND62" s="153"/>
      <c r="LNE62" s="153"/>
      <c r="LNF62" s="153"/>
      <c r="LNG62" s="153"/>
      <c r="LNH62" s="153"/>
      <c r="LNI62" s="153"/>
      <c r="LNJ62" s="153"/>
      <c r="LNK62" s="153"/>
      <c r="LNL62" s="153"/>
      <c r="LNM62" s="153"/>
      <c r="LNN62" s="153"/>
      <c r="LNO62" s="153"/>
      <c r="LNP62" s="153"/>
      <c r="LNQ62" s="153"/>
      <c r="LNR62" s="153"/>
      <c r="LNS62" s="153"/>
      <c r="LNT62" s="153"/>
      <c r="LNU62" s="153"/>
      <c r="LNV62" s="153"/>
      <c r="LNW62" s="153"/>
      <c r="LNX62" s="153"/>
      <c r="LNY62" s="153"/>
      <c r="LNZ62" s="153"/>
      <c r="LOA62" s="153"/>
      <c r="LOB62" s="153"/>
      <c r="LOC62" s="153"/>
      <c r="LOD62" s="153"/>
      <c r="LOE62" s="153"/>
      <c r="LOF62" s="153"/>
      <c r="LOG62" s="153"/>
      <c r="LOH62" s="153"/>
      <c r="LOI62" s="153"/>
      <c r="LOJ62" s="153"/>
      <c r="LOK62" s="153"/>
      <c r="LOL62" s="153"/>
      <c r="LOM62" s="153"/>
      <c r="LON62" s="153"/>
      <c r="LOO62" s="153"/>
      <c r="LOP62" s="153"/>
      <c r="LOQ62" s="153"/>
      <c r="LOR62" s="153"/>
      <c r="LOS62" s="153"/>
      <c r="LOT62" s="153"/>
      <c r="LOU62" s="153"/>
      <c r="LOV62" s="153"/>
      <c r="LOW62" s="153"/>
      <c r="LOX62" s="153"/>
      <c r="LOY62" s="153"/>
      <c r="LOZ62" s="153"/>
      <c r="LPA62" s="153"/>
      <c r="LPB62" s="153"/>
      <c r="LPC62" s="153"/>
      <c r="LPD62" s="153"/>
      <c r="LPE62" s="153"/>
      <c r="LPF62" s="153"/>
      <c r="LPG62" s="153"/>
      <c r="LPH62" s="153"/>
      <c r="LPI62" s="153"/>
      <c r="LPJ62" s="153"/>
      <c r="LPK62" s="153"/>
      <c r="LPL62" s="153"/>
      <c r="LPM62" s="153"/>
      <c r="LPN62" s="153"/>
      <c r="LPO62" s="153"/>
      <c r="LPP62" s="153"/>
      <c r="LPQ62" s="153"/>
      <c r="LPR62" s="153"/>
      <c r="LPS62" s="153"/>
      <c r="LPT62" s="153"/>
      <c r="LPU62" s="153"/>
      <c r="LPV62" s="153"/>
      <c r="LPW62" s="153"/>
      <c r="LPX62" s="153"/>
      <c r="LPY62" s="153"/>
      <c r="LPZ62" s="153"/>
      <c r="LQA62" s="153"/>
      <c r="LQB62" s="153"/>
      <c r="LQC62" s="153"/>
      <c r="LQD62" s="153"/>
      <c r="LQE62" s="153"/>
      <c r="LQF62" s="153"/>
      <c r="LQG62" s="153"/>
      <c r="LQH62" s="153"/>
      <c r="LQI62" s="153"/>
      <c r="LQJ62" s="153"/>
      <c r="LQK62" s="153"/>
      <c r="LQL62" s="153"/>
      <c r="LQM62" s="153"/>
      <c r="LQN62" s="153"/>
      <c r="LQO62" s="153"/>
      <c r="LQP62" s="153"/>
      <c r="LQQ62" s="153"/>
      <c r="LQR62" s="153"/>
      <c r="LQS62" s="153"/>
      <c r="LQT62" s="153"/>
      <c r="LQU62" s="153"/>
      <c r="LQV62" s="153"/>
      <c r="LQW62" s="153"/>
      <c r="LQX62" s="153"/>
      <c r="LQY62" s="153"/>
      <c r="LQZ62" s="153"/>
      <c r="LRA62" s="153"/>
      <c r="LRB62" s="153"/>
      <c r="LRC62" s="153"/>
      <c r="LRD62" s="153"/>
      <c r="LRE62" s="153"/>
      <c r="LRF62" s="153"/>
      <c r="LRG62" s="153"/>
      <c r="LRH62" s="153"/>
      <c r="LRI62" s="153"/>
      <c r="LRJ62" s="153"/>
      <c r="LRK62" s="153"/>
      <c r="LRL62" s="153"/>
      <c r="LRM62" s="153"/>
      <c r="LRN62" s="153"/>
      <c r="LRO62" s="153"/>
      <c r="LRP62" s="153"/>
      <c r="LRQ62" s="153"/>
      <c r="LRR62" s="153"/>
      <c r="LRS62" s="153"/>
      <c r="LRT62" s="153"/>
      <c r="LRU62" s="153"/>
      <c r="LRV62" s="153"/>
      <c r="LRW62" s="153"/>
      <c r="LRX62" s="153"/>
      <c r="LRY62" s="153"/>
      <c r="LRZ62" s="153"/>
      <c r="LSA62" s="153"/>
      <c r="LSB62" s="153"/>
      <c r="LSC62" s="153"/>
      <c r="LSD62" s="153"/>
      <c r="LSE62" s="153"/>
      <c r="LSF62" s="153"/>
      <c r="LSG62" s="153"/>
      <c r="LSH62" s="153"/>
      <c r="LSI62" s="153"/>
      <c r="LSJ62" s="153"/>
      <c r="LSK62" s="153"/>
      <c r="LSL62" s="153"/>
      <c r="LSM62" s="153"/>
      <c r="LSN62" s="153"/>
      <c r="LSO62" s="153"/>
      <c r="LSP62" s="153"/>
      <c r="LSQ62" s="153"/>
      <c r="LSR62" s="153"/>
      <c r="LSS62" s="153"/>
      <c r="LST62" s="153"/>
      <c r="LSU62" s="153"/>
      <c r="LSV62" s="153"/>
      <c r="LSW62" s="153"/>
      <c r="LSX62" s="153"/>
      <c r="LSY62" s="153"/>
      <c r="LSZ62" s="153"/>
      <c r="LTA62" s="153"/>
      <c r="LTB62" s="153"/>
      <c r="LTC62" s="153"/>
      <c r="LTD62" s="153"/>
      <c r="LTE62" s="153"/>
      <c r="LTF62" s="153"/>
      <c r="LTG62" s="153"/>
      <c r="LTH62" s="153"/>
      <c r="LTI62" s="153"/>
      <c r="LTJ62" s="153"/>
      <c r="LTK62" s="153"/>
      <c r="LTL62" s="153"/>
      <c r="LTM62" s="153"/>
      <c r="LTN62" s="153"/>
      <c r="LTO62" s="153"/>
      <c r="LTP62" s="153"/>
      <c r="LTQ62" s="153"/>
      <c r="LTR62" s="153"/>
      <c r="LTS62" s="153"/>
      <c r="LTT62" s="153"/>
      <c r="LTU62" s="153"/>
      <c r="LTV62" s="153"/>
      <c r="LTW62" s="153"/>
      <c r="LTX62" s="153"/>
      <c r="LTY62" s="153"/>
      <c r="LTZ62" s="153"/>
      <c r="LUA62" s="153"/>
      <c r="LUB62" s="153"/>
      <c r="LUC62" s="153"/>
      <c r="LUD62" s="153"/>
      <c r="LUE62" s="153"/>
      <c r="LUF62" s="153"/>
      <c r="LUG62" s="153"/>
      <c r="LUH62" s="153"/>
      <c r="LUI62" s="153"/>
      <c r="LUJ62" s="153"/>
      <c r="LUK62" s="153"/>
      <c r="LUL62" s="153"/>
      <c r="LUM62" s="153"/>
      <c r="LUN62" s="153"/>
      <c r="LUO62" s="153"/>
      <c r="LUP62" s="153"/>
      <c r="LUQ62" s="153"/>
      <c r="LUR62" s="153"/>
      <c r="LUS62" s="153"/>
      <c r="LUT62" s="153"/>
      <c r="LUU62" s="153"/>
      <c r="LUV62" s="153"/>
      <c r="LUW62" s="153"/>
      <c r="LUX62" s="153"/>
      <c r="LUY62" s="153"/>
      <c r="LUZ62" s="153"/>
      <c r="LVA62" s="153"/>
      <c r="LVB62" s="153"/>
      <c r="LVC62" s="153"/>
      <c r="LVD62" s="153"/>
      <c r="LVE62" s="153"/>
      <c r="LVF62" s="153"/>
      <c r="LVG62" s="153"/>
      <c r="LVH62" s="153"/>
      <c r="LVI62" s="153"/>
      <c r="LVJ62" s="153"/>
      <c r="LVK62" s="153"/>
      <c r="LVL62" s="153"/>
      <c r="LVM62" s="153"/>
      <c r="LVN62" s="153"/>
      <c r="LVO62" s="153"/>
      <c r="LVP62" s="153"/>
      <c r="LVQ62" s="153"/>
      <c r="LVR62" s="153"/>
      <c r="LVS62" s="153"/>
      <c r="LVT62" s="153"/>
      <c r="LVU62" s="153"/>
      <c r="LVV62" s="153"/>
      <c r="LVW62" s="153"/>
      <c r="LVX62" s="153"/>
      <c r="LVY62" s="153"/>
      <c r="LVZ62" s="153"/>
      <c r="LWA62" s="153"/>
      <c r="LWB62" s="153"/>
      <c r="LWC62" s="153"/>
      <c r="LWD62" s="153"/>
      <c r="LWE62" s="153"/>
      <c r="LWF62" s="153"/>
      <c r="LWG62" s="153"/>
      <c r="LWH62" s="153"/>
      <c r="LWI62" s="153"/>
      <c r="LWJ62" s="153"/>
      <c r="LWK62" s="153"/>
      <c r="LWL62" s="153"/>
      <c r="LWM62" s="153"/>
      <c r="LWN62" s="153"/>
      <c r="LWO62" s="153"/>
      <c r="LWP62" s="153"/>
      <c r="LWQ62" s="153"/>
      <c r="LWR62" s="153"/>
      <c r="LWS62" s="153"/>
      <c r="LWT62" s="153"/>
      <c r="LWU62" s="153"/>
      <c r="LWV62" s="153"/>
      <c r="LWW62" s="153"/>
      <c r="LWX62" s="153"/>
      <c r="LWY62" s="153"/>
      <c r="LWZ62" s="153"/>
      <c r="LXA62" s="153"/>
      <c r="LXB62" s="153"/>
      <c r="LXC62" s="153"/>
      <c r="LXD62" s="153"/>
      <c r="LXE62" s="153"/>
      <c r="LXF62" s="153"/>
      <c r="LXG62" s="153"/>
      <c r="LXH62" s="153"/>
      <c r="LXI62" s="153"/>
      <c r="LXJ62" s="153"/>
      <c r="LXK62" s="153"/>
      <c r="LXL62" s="153"/>
      <c r="LXM62" s="153"/>
      <c r="LXN62" s="153"/>
      <c r="LXO62" s="153"/>
      <c r="LXP62" s="153"/>
      <c r="LXQ62" s="153"/>
      <c r="LXR62" s="153"/>
      <c r="LXS62" s="153"/>
      <c r="LXT62" s="153"/>
      <c r="LXU62" s="153"/>
      <c r="LXV62" s="153"/>
      <c r="LXW62" s="153"/>
      <c r="LXX62" s="153"/>
      <c r="LXY62" s="153"/>
      <c r="LXZ62" s="153"/>
      <c r="LYA62" s="153"/>
      <c r="LYB62" s="153"/>
      <c r="LYC62" s="153"/>
      <c r="LYD62" s="153"/>
      <c r="LYE62" s="153"/>
      <c r="LYF62" s="153"/>
      <c r="LYG62" s="153"/>
      <c r="LYH62" s="153"/>
      <c r="LYI62" s="153"/>
      <c r="LYJ62" s="153"/>
      <c r="LYK62" s="153"/>
      <c r="LYL62" s="153"/>
      <c r="LYM62" s="153"/>
      <c r="LYN62" s="153"/>
      <c r="LYO62" s="153"/>
      <c r="LYP62" s="153"/>
      <c r="LYQ62" s="153"/>
      <c r="LYR62" s="153"/>
      <c r="LYS62" s="153"/>
      <c r="LYT62" s="153"/>
      <c r="LYU62" s="153"/>
      <c r="LYV62" s="153"/>
      <c r="LYW62" s="153"/>
      <c r="LYX62" s="153"/>
      <c r="LYY62" s="153"/>
      <c r="LYZ62" s="153"/>
      <c r="LZA62" s="153"/>
      <c r="LZB62" s="153"/>
      <c r="LZC62" s="153"/>
      <c r="LZD62" s="153"/>
      <c r="LZE62" s="153"/>
      <c r="LZF62" s="153"/>
      <c r="LZG62" s="153"/>
      <c r="LZH62" s="153"/>
      <c r="LZI62" s="153"/>
      <c r="LZJ62" s="153"/>
      <c r="LZK62" s="153"/>
      <c r="LZL62" s="153"/>
      <c r="LZM62" s="153"/>
      <c r="LZN62" s="153"/>
      <c r="LZO62" s="153"/>
      <c r="LZP62" s="153"/>
      <c r="LZQ62" s="153"/>
      <c r="LZR62" s="153"/>
      <c r="LZS62" s="153"/>
      <c r="LZT62" s="153"/>
      <c r="LZU62" s="153"/>
      <c r="LZV62" s="153"/>
      <c r="LZW62" s="153"/>
      <c r="LZX62" s="153"/>
      <c r="LZY62" s="153"/>
      <c r="LZZ62" s="153"/>
      <c r="MAA62" s="153"/>
      <c r="MAB62" s="153"/>
      <c r="MAC62" s="153"/>
      <c r="MAD62" s="153"/>
      <c r="MAE62" s="153"/>
      <c r="MAF62" s="153"/>
      <c r="MAG62" s="153"/>
      <c r="MAH62" s="153"/>
      <c r="MAI62" s="153"/>
      <c r="MAJ62" s="153"/>
      <c r="MAK62" s="153"/>
      <c r="MAL62" s="153"/>
      <c r="MAM62" s="153"/>
      <c r="MAN62" s="153"/>
      <c r="MAO62" s="153"/>
      <c r="MAP62" s="153"/>
      <c r="MAQ62" s="153"/>
      <c r="MAR62" s="153"/>
      <c r="MAS62" s="153"/>
      <c r="MAT62" s="153"/>
      <c r="MAU62" s="153"/>
      <c r="MAV62" s="153"/>
      <c r="MAW62" s="153"/>
      <c r="MAX62" s="153"/>
      <c r="MAY62" s="153"/>
      <c r="MAZ62" s="153"/>
      <c r="MBA62" s="153"/>
      <c r="MBB62" s="153"/>
      <c r="MBC62" s="153"/>
      <c r="MBD62" s="153"/>
      <c r="MBE62" s="153"/>
      <c r="MBF62" s="153"/>
      <c r="MBG62" s="153"/>
      <c r="MBH62" s="153"/>
      <c r="MBI62" s="153"/>
      <c r="MBJ62" s="153"/>
      <c r="MBK62" s="153"/>
      <c r="MBL62" s="153"/>
      <c r="MBM62" s="153"/>
      <c r="MBN62" s="153"/>
      <c r="MBO62" s="153"/>
      <c r="MBP62" s="153"/>
      <c r="MBQ62" s="153"/>
      <c r="MBR62" s="153"/>
      <c r="MBS62" s="153"/>
      <c r="MBT62" s="153"/>
      <c r="MBU62" s="153"/>
      <c r="MBV62" s="153"/>
      <c r="MBW62" s="153"/>
      <c r="MBX62" s="153"/>
      <c r="MBY62" s="153"/>
      <c r="MBZ62" s="153"/>
      <c r="MCA62" s="153"/>
      <c r="MCB62" s="153"/>
      <c r="MCC62" s="153"/>
      <c r="MCD62" s="153"/>
      <c r="MCE62" s="153"/>
      <c r="MCF62" s="153"/>
      <c r="MCG62" s="153"/>
      <c r="MCH62" s="153"/>
      <c r="MCI62" s="153"/>
      <c r="MCJ62" s="153"/>
      <c r="MCK62" s="153"/>
      <c r="MCL62" s="153"/>
      <c r="MCM62" s="153"/>
      <c r="MCN62" s="153"/>
      <c r="MCO62" s="153"/>
      <c r="MCP62" s="153"/>
      <c r="MCQ62" s="153"/>
      <c r="MCR62" s="153"/>
      <c r="MCS62" s="153"/>
      <c r="MCT62" s="153"/>
      <c r="MCU62" s="153"/>
      <c r="MCV62" s="153"/>
      <c r="MCW62" s="153"/>
      <c r="MCX62" s="153"/>
      <c r="MCY62" s="153"/>
      <c r="MCZ62" s="153"/>
      <c r="MDA62" s="153"/>
      <c r="MDB62" s="153"/>
      <c r="MDC62" s="153"/>
      <c r="MDD62" s="153"/>
      <c r="MDE62" s="153"/>
      <c r="MDF62" s="153"/>
      <c r="MDG62" s="153"/>
      <c r="MDH62" s="153"/>
      <c r="MDI62" s="153"/>
      <c r="MDJ62" s="153"/>
      <c r="MDK62" s="153"/>
      <c r="MDL62" s="153"/>
      <c r="MDM62" s="153"/>
      <c r="MDN62" s="153"/>
      <c r="MDO62" s="153"/>
      <c r="MDP62" s="153"/>
      <c r="MDQ62" s="153"/>
      <c r="MDR62" s="153"/>
      <c r="MDS62" s="153"/>
      <c r="MDT62" s="153"/>
      <c r="MDU62" s="153"/>
      <c r="MDV62" s="153"/>
      <c r="MDW62" s="153"/>
      <c r="MDX62" s="153"/>
      <c r="MDY62" s="153"/>
      <c r="MDZ62" s="153"/>
      <c r="MEA62" s="153"/>
      <c r="MEB62" s="153"/>
      <c r="MEC62" s="153"/>
      <c r="MED62" s="153"/>
      <c r="MEE62" s="153"/>
      <c r="MEF62" s="153"/>
      <c r="MEG62" s="153"/>
      <c r="MEH62" s="153"/>
      <c r="MEI62" s="153"/>
      <c r="MEJ62" s="153"/>
      <c r="MEK62" s="153"/>
      <c r="MEL62" s="153"/>
      <c r="MEM62" s="153"/>
      <c r="MEN62" s="153"/>
      <c r="MEO62" s="153"/>
      <c r="MEP62" s="153"/>
      <c r="MEQ62" s="153"/>
      <c r="MER62" s="153"/>
      <c r="MES62" s="153"/>
      <c r="MET62" s="153"/>
      <c r="MEU62" s="153"/>
      <c r="MEV62" s="153"/>
      <c r="MEW62" s="153"/>
      <c r="MEX62" s="153"/>
      <c r="MEY62" s="153"/>
      <c r="MEZ62" s="153"/>
      <c r="MFA62" s="153"/>
      <c r="MFB62" s="153"/>
      <c r="MFC62" s="153"/>
      <c r="MFD62" s="153"/>
      <c r="MFE62" s="153"/>
      <c r="MFF62" s="153"/>
      <c r="MFG62" s="153"/>
      <c r="MFH62" s="153"/>
      <c r="MFI62" s="153"/>
      <c r="MFJ62" s="153"/>
      <c r="MFK62" s="153"/>
      <c r="MFL62" s="153"/>
      <c r="MFM62" s="153"/>
      <c r="MFN62" s="153"/>
      <c r="MFO62" s="153"/>
      <c r="MFP62" s="153"/>
      <c r="MFQ62" s="153"/>
      <c r="MFR62" s="153"/>
      <c r="MFS62" s="153"/>
      <c r="MFT62" s="153"/>
      <c r="MFU62" s="153"/>
      <c r="MFV62" s="153"/>
      <c r="MFW62" s="153"/>
      <c r="MFX62" s="153"/>
      <c r="MFY62" s="153"/>
      <c r="MFZ62" s="153"/>
      <c r="MGA62" s="153"/>
      <c r="MGB62" s="153"/>
      <c r="MGC62" s="153"/>
      <c r="MGD62" s="153"/>
      <c r="MGE62" s="153"/>
      <c r="MGF62" s="153"/>
      <c r="MGG62" s="153"/>
      <c r="MGH62" s="153"/>
      <c r="MGI62" s="153"/>
      <c r="MGJ62" s="153"/>
      <c r="MGK62" s="153"/>
      <c r="MGL62" s="153"/>
      <c r="MGM62" s="153"/>
      <c r="MGN62" s="153"/>
      <c r="MGO62" s="153"/>
      <c r="MGP62" s="153"/>
      <c r="MGQ62" s="153"/>
      <c r="MGR62" s="153"/>
      <c r="MGS62" s="153"/>
      <c r="MGT62" s="153"/>
      <c r="MGU62" s="153"/>
      <c r="MGV62" s="153"/>
      <c r="MGW62" s="153"/>
      <c r="MGX62" s="153"/>
      <c r="MGY62" s="153"/>
      <c r="MGZ62" s="153"/>
      <c r="MHA62" s="153"/>
      <c r="MHB62" s="153"/>
      <c r="MHC62" s="153"/>
      <c r="MHD62" s="153"/>
      <c r="MHE62" s="153"/>
      <c r="MHF62" s="153"/>
      <c r="MHG62" s="153"/>
      <c r="MHH62" s="153"/>
      <c r="MHI62" s="153"/>
      <c r="MHJ62" s="153"/>
      <c r="MHK62" s="153"/>
      <c r="MHL62" s="153"/>
      <c r="MHM62" s="153"/>
      <c r="MHN62" s="153"/>
      <c r="MHO62" s="153"/>
      <c r="MHP62" s="153"/>
      <c r="MHQ62" s="153"/>
      <c r="MHR62" s="153"/>
      <c r="MHS62" s="153"/>
      <c r="MHT62" s="153"/>
      <c r="MHU62" s="153"/>
      <c r="MHV62" s="153"/>
      <c r="MHW62" s="153"/>
      <c r="MHX62" s="153"/>
      <c r="MHY62" s="153"/>
      <c r="MHZ62" s="153"/>
      <c r="MIA62" s="153"/>
      <c r="MIB62" s="153"/>
      <c r="MIC62" s="153"/>
      <c r="MID62" s="153"/>
      <c r="MIE62" s="153"/>
      <c r="MIF62" s="153"/>
      <c r="MIG62" s="153"/>
      <c r="MIH62" s="153"/>
      <c r="MII62" s="153"/>
      <c r="MIJ62" s="153"/>
      <c r="MIK62" s="153"/>
      <c r="MIL62" s="153"/>
      <c r="MIM62" s="153"/>
      <c r="MIN62" s="153"/>
      <c r="MIO62" s="153"/>
      <c r="MIP62" s="153"/>
      <c r="MIQ62" s="153"/>
      <c r="MIR62" s="153"/>
      <c r="MIS62" s="153"/>
      <c r="MIT62" s="153"/>
      <c r="MIU62" s="153"/>
      <c r="MIV62" s="153"/>
      <c r="MIW62" s="153"/>
      <c r="MIX62" s="153"/>
      <c r="MIY62" s="153"/>
      <c r="MIZ62" s="153"/>
      <c r="MJA62" s="153"/>
      <c r="MJB62" s="153"/>
      <c r="MJC62" s="153"/>
      <c r="MJD62" s="153"/>
      <c r="MJE62" s="153"/>
      <c r="MJF62" s="153"/>
      <c r="MJG62" s="153"/>
      <c r="MJH62" s="153"/>
      <c r="MJI62" s="153"/>
      <c r="MJJ62" s="153"/>
      <c r="MJK62" s="153"/>
      <c r="MJL62" s="153"/>
      <c r="MJM62" s="153"/>
      <c r="MJN62" s="153"/>
      <c r="MJO62" s="153"/>
      <c r="MJP62" s="153"/>
      <c r="MJQ62" s="153"/>
      <c r="MJR62" s="153"/>
      <c r="MJS62" s="153"/>
      <c r="MJT62" s="153"/>
      <c r="MJU62" s="153"/>
      <c r="MJV62" s="153"/>
      <c r="MJW62" s="153"/>
      <c r="MJX62" s="153"/>
      <c r="MJY62" s="153"/>
      <c r="MJZ62" s="153"/>
      <c r="MKA62" s="153"/>
      <c r="MKB62" s="153"/>
      <c r="MKC62" s="153"/>
      <c r="MKD62" s="153"/>
      <c r="MKE62" s="153"/>
      <c r="MKF62" s="153"/>
      <c r="MKG62" s="153"/>
      <c r="MKH62" s="153"/>
      <c r="MKI62" s="153"/>
      <c r="MKJ62" s="153"/>
      <c r="MKK62" s="153"/>
      <c r="MKL62" s="153"/>
      <c r="MKM62" s="153"/>
      <c r="MKN62" s="153"/>
      <c r="MKO62" s="153"/>
      <c r="MKP62" s="153"/>
      <c r="MKQ62" s="153"/>
      <c r="MKR62" s="153"/>
      <c r="MKS62" s="153"/>
      <c r="MKT62" s="153"/>
      <c r="MKU62" s="153"/>
      <c r="MKV62" s="153"/>
      <c r="MKW62" s="153"/>
      <c r="MKX62" s="153"/>
      <c r="MKY62" s="153"/>
      <c r="MKZ62" s="153"/>
      <c r="MLA62" s="153"/>
      <c r="MLB62" s="153"/>
      <c r="MLC62" s="153"/>
      <c r="MLD62" s="153"/>
      <c r="MLE62" s="153"/>
      <c r="MLF62" s="153"/>
      <c r="MLG62" s="153"/>
      <c r="MLH62" s="153"/>
      <c r="MLI62" s="153"/>
      <c r="MLJ62" s="153"/>
      <c r="MLK62" s="153"/>
      <c r="MLL62" s="153"/>
      <c r="MLM62" s="153"/>
      <c r="MLN62" s="153"/>
      <c r="MLO62" s="153"/>
      <c r="MLP62" s="153"/>
      <c r="MLQ62" s="153"/>
      <c r="MLR62" s="153"/>
      <c r="MLS62" s="153"/>
      <c r="MLT62" s="153"/>
      <c r="MLU62" s="153"/>
      <c r="MLV62" s="153"/>
      <c r="MLW62" s="153"/>
      <c r="MLX62" s="153"/>
      <c r="MLY62" s="153"/>
      <c r="MLZ62" s="153"/>
      <c r="MMA62" s="153"/>
      <c r="MMB62" s="153"/>
      <c r="MMC62" s="153"/>
      <c r="MMD62" s="153"/>
      <c r="MME62" s="153"/>
      <c r="MMF62" s="153"/>
      <c r="MMG62" s="153"/>
      <c r="MMH62" s="153"/>
      <c r="MMI62" s="153"/>
      <c r="MMJ62" s="153"/>
      <c r="MMK62" s="153"/>
      <c r="MML62" s="153"/>
      <c r="MMM62" s="153"/>
      <c r="MMN62" s="153"/>
      <c r="MMO62" s="153"/>
      <c r="MMP62" s="153"/>
      <c r="MMQ62" s="153"/>
      <c r="MMR62" s="153"/>
      <c r="MMS62" s="153"/>
      <c r="MMT62" s="153"/>
      <c r="MMU62" s="153"/>
      <c r="MMV62" s="153"/>
      <c r="MMW62" s="153"/>
      <c r="MMX62" s="153"/>
      <c r="MMY62" s="153"/>
      <c r="MMZ62" s="153"/>
      <c r="MNA62" s="153"/>
      <c r="MNB62" s="153"/>
      <c r="MNC62" s="153"/>
      <c r="MND62" s="153"/>
      <c r="MNE62" s="153"/>
      <c r="MNF62" s="153"/>
      <c r="MNG62" s="153"/>
      <c r="MNH62" s="153"/>
      <c r="MNI62" s="153"/>
      <c r="MNJ62" s="153"/>
      <c r="MNK62" s="153"/>
      <c r="MNL62" s="153"/>
      <c r="MNM62" s="153"/>
      <c r="MNN62" s="153"/>
      <c r="MNO62" s="153"/>
      <c r="MNP62" s="153"/>
      <c r="MNQ62" s="153"/>
      <c r="MNR62" s="153"/>
      <c r="MNS62" s="153"/>
      <c r="MNT62" s="153"/>
      <c r="MNU62" s="153"/>
      <c r="MNV62" s="153"/>
      <c r="MNW62" s="153"/>
      <c r="MNX62" s="153"/>
      <c r="MNY62" s="153"/>
      <c r="MNZ62" s="153"/>
      <c r="MOA62" s="153"/>
      <c r="MOB62" s="153"/>
      <c r="MOC62" s="153"/>
      <c r="MOD62" s="153"/>
      <c r="MOE62" s="153"/>
      <c r="MOF62" s="153"/>
      <c r="MOG62" s="153"/>
      <c r="MOH62" s="153"/>
      <c r="MOI62" s="153"/>
      <c r="MOJ62" s="153"/>
      <c r="MOK62" s="153"/>
      <c r="MOL62" s="153"/>
      <c r="MOM62" s="153"/>
      <c r="MON62" s="153"/>
      <c r="MOO62" s="153"/>
      <c r="MOP62" s="153"/>
      <c r="MOQ62" s="153"/>
      <c r="MOR62" s="153"/>
      <c r="MOS62" s="153"/>
      <c r="MOT62" s="153"/>
      <c r="MOU62" s="153"/>
      <c r="MOV62" s="153"/>
      <c r="MOW62" s="153"/>
      <c r="MOX62" s="153"/>
      <c r="MOY62" s="153"/>
      <c r="MOZ62" s="153"/>
      <c r="MPA62" s="153"/>
      <c r="MPB62" s="153"/>
      <c r="MPC62" s="153"/>
      <c r="MPD62" s="153"/>
      <c r="MPE62" s="153"/>
      <c r="MPF62" s="153"/>
      <c r="MPG62" s="153"/>
      <c r="MPH62" s="153"/>
      <c r="MPI62" s="153"/>
      <c r="MPJ62" s="153"/>
      <c r="MPK62" s="153"/>
      <c r="MPL62" s="153"/>
      <c r="MPM62" s="153"/>
      <c r="MPN62" s="153"/>
      <c r="MPO62" s="153"/>
      <c r="MPP62" s="153"/>
      <c r="MPQ62" s="153"/>
      <c r="MPR62" s="153"/>
      <c r="MPS62" s="153"/>
      <c r="MPT62" s="153"/>
      <c r="MPU62" s="153"/>
      <c r="MPV62" s="153"/>
      <c r="MPW62" s="153"/>
      <c r="MPX62" s="153"/>
      <c r="MPY62" s="153"/>
      <c r="MPZ62" s="153"/>
      <c r="MQA62" s="153"/>
      <c r="MQB62" s="153"/>
      <c r="MQC62" s="153"/>
      <c r="MQD62" s="153"/>
      <c r="MQE62" s="153"/>
      <c r="MQF62" s="153"/>
      <c r="MQG62" s="153"/>
      <c r="MQH62" s="153"/>
      <c r="MQI62" s="153"/>
      <c r="MQJ62" s="153"/>
      <c r="MQK62" s="153"/>
      <c r="MQL62" s="153"/>
      <c r="MQM62" s="153"/>
      <c r="MQN62" s="153"/>
      <c r="MQO62" s="153"/>
      <c r="MQP62" s="153"/>
      <c r="MQQ62" s="153"/>
      <c r="MQR62" s="153"/>
      <c r="MQS62" s="153"/>
      <c r="MQT62" s="153"/>
      <c r="MQU62" s="153"/>
      <c r="MQV62" s="153"/>
      <c r="MQW62" s="153"/>
      <c r="MQX62" s="153"/>
      <c r="MQY62" s="153"/>
      <c r="MQZ62" s="153"/>
      <c r="MRA62" s="153"/>
      <c r="MRB62" s="153"/>
      <c r="MRC62" s="153"/>
      <c r="MRD62" s="153"/>
      <c r="MRE62" s="153"/>
      <c r="MRF62" s="153"/>
      <c r="MRG62" s="153"/>
      <c r="MRH62" s="153"/>
      <c r="MRI62" s="153"/>
      <c r="MRJ62" s="153"/>
      <c r="MRK62" s="153"/>
      <c r="MRL62" s="153"/>
      <c r="MRM62" s="153"/>
      <c r="MRN62" s="153"/>
      <c r="MRO62" s="153"/>
      <c r="MRP62" s="153"/>
      <c r="MRQ62" s="153"/>
      <c r="MRR62" s="153"/>
      <c r="MRS62" s="153"/>
      <c r="MRT62" s="153"/>
      <c r="MRU62" s="153"/>
      <c r="MRV62" s="153"/>
      <c r="MRW62" s="153"/>
      <c r="MRX62" s="153"/>
      <c r="MRY62" s="153"/>
      <c r="MRZ62" s="153"/>
      <c r="MSA62" s="153"/>
      <c r="MSB62" s="153"/>
      <c r="MSC62" s="153"/>
      <c r="MSD62" s="153"/>
      <c r="MSE62" s="153"/>
      <c r="MSF62" s="153"/>
      <c r="MSG62" s="153"/>
      <c r="MSH62" s="153"/>
      <c r="MSI62" s="153"/>
      <c r="MSJ62" s="153"/>
      <c r="MSK62" s="153"/>
      <c r="MSL62" s="153"/>
      <c r="MSM62" s="153"/>
      <c r="MSN62" s="153"/>
      <c r="MSO62" s="153"/>
      <c r="MSP62" s="153"/>
      <c r="MSQ62" s="153"/>
      <c r="MSR62" s="153"/>
      <c r="MSS62" s="153"/>
      <c r="MST62" s="153"/>
      <c r="MSU62" s="153"/>
      <c r="MSV62" s="153"/>
      <c r="MSW62" s="153"/>
      <c r="MSX62" s="153"/>
      <c r="MSY62" s="153"/>
      <c r="MSZ62" s="153"/>
      <c r="MTA62" s="153"/>
      <c r="MTB62" s="153"/>
      <c r="MTC62" s="153"/>
      <c r="MTD62" s="153"/>
      <c r="MTE62" s="153"/>
      <c r="MTF62" s="153"/>
      <c r="MTG62" s="153"/>
      <c r="MTH62" s="153"/>
      <c r="MTI62" s="153"/>
      <c r="MTJ62" s="153"/>
      <c r="MTK62" s="153"/>
      <c r="MTL62" s="153"/>
      <c r="MTM62" s="153"/>
      <c r="MTN62" s="153"/>
      <c r="MTO62" s="153"/>
      <c r="MTP62" s="153"/>
      <c r="MTQ62" s="153"/>
      <c r="MTR62" s="153"/>
      <c r="MTS62" s="153"/>
      <c r="MTT62" s="153"/>
      <c r="MTU62" s="153"/>
      <c r="MTV62" s="153"/>
      <c r="MTW62" s="153"/>
      <c r="MTX62" s="153"/>
      <c r="MTY62" s="153"/>
      <c r="MTZ62" s="153"/>
      <c r="MUA62" s="153"/>
      <c r="MUB62" s="153"/>
      <c r="MUC62" s="153"/>
      <c r="MUD62" s="153"/>
      <c r="MUE62" s="153"/>
      <c r="MUF62" s="153"/>
      <c r="MUG62" s="153"/>
      <c r="MUH62" s="153"/>
      <c r="MUI62" s="153"/>
      <c r="MUJ62" s="153"/>
      <c r="MUK62" s="153"/>
      <c r="MUL62" s="153"/>
      <c r="MUM62" s="153"/>
      <c r="MUN62" s="153"/>
      <c r="MUO62" s="153"/>
      <c r="MUP62" s="153"/>
      <c r="MUQ62" s="153"/>
      <c r="MUR62" s="153"/>
      <c r="MUS62" s="153"/>
      <c r="MUT62" s="153"/>
      <c r="MUU62" s="153"/>
      <c r="MUV62" s="153"/>
      <c r="MUW62" s="153"/>
      <c r="MUX62" s="153"/>
      <c r="MUY62" s="153"/>
      <c r="MUZ62" s="153"/>
      <c r="MVA62" s="153"/>
      <c r="MVB62" s="153"/>
      <c r="MVC62" s="153"/>
      <c r="MVD62" s="153"/>
      <c r="MVE62" s="153"/>
      <c r="MVF62" s="153"/>
      <c r="MVG62" s="153"/>
      <c r="MVH62" s="153"/>
      <c r="MVI62" s="153"/>
      <c r="MVJ62" s="153"/>
      <c r="MVK62" s="153"/>
      <c r="MVL62" s="153"/>
      <c r="MVM62" s="153"/>
      <c r="MVN62" s="153"/>
      <c r="MVO62" s="153"/>
      <c r="MVP62" s="153"/>
      <c r="MVQ62" s="153"/>
      <c r="MVR62" s="153"/>
      <c r="MVS62" s="153"/>
      <c r="MVT62" s="153"/>
      <c r="MVU62" s="153"/>
      <c r="MVV62" s="153"/>
      <c r="MVW62" s="153"/>
      <c r="MVX62" s="153"/>
      <c r="MVY62" s="153"/>
      <c r="MVZ62" s="153"/>
      <c r="MWA62" s="153"/>
      <c r="MWB62" s="153"/>
      <c r="MWC62" s="153"/>
      <c r="MWD62" s="153"/>
      <c r="MWE62" s="153"/>
      <c r="MWF62" s="153"/>
      <c r="MWG62" s="153"/>
      <c r="MWH62" s="153"/>
      <c r="MWI62" s="153"/>
      <c r="MWJ62" s="153"/>
      <c r="MWK62" s="153"/>
      <c r="MWL62" s="153"/>
      <c r="MWM62" s="153"/>
      <c r="MWN62" s="153"/>
      <c r="MWO62" s="153"/>
      <c r="MWP62" s="153"/>
      <c r="MWQ62" s="153"/>
      <c r="MWR62" s="153"/>
      <c r="MWS62" s="153"/>
      <c r="MWT62" s="153"/>
      <c r="MWU62" s="153"/>
      <c r="MWV62" s="153"/>
      <c r="MWW62" s="153"/>
      <c r="MWX62" s="153"/>
      <c r="MWY62" s="153"/>
      <c r="MWZ62" s="153"/>
      <c r="MXA62" s="153"/>
      <c r="MXB62" s="153"/>
      <c r="MXC62" s="153"/>
      <c r="MXD62" s="153"/>
      <c r="MXE62" s="153"/>
      <c r="MXF62" s="153"/>
      <c r="MXG62" s="153"/>
      <c r="MXH62" s="153"/>
      <c r="MXI62" s="153"/>
      <c r="MXJ62" s="153"/>
      <c r="MXK62" s="153"/>
      <c r="MXL62" s="153"/>
      <c r="MXM62" s="153"/>
      <c r="MXN62" s="153"/>
      <c r="MXO62" s="153"/>
      <c r="MXP62" s="153"/>
      <c r="MXQ62" s="153"/>
      <c r="MXR62" s="153"/>
      <c r="MXS62" s="153"/>
      <c r="MXT62" s="153"/>
      <c r="MXU62" s="153"/>
      <c r="MXV62" s="153"/>
      <c r="MXW62" s="153"/>
      <c r="MXX62" s="153"/>
      <c r="MXY62" s="153"/>
      <c r="MXZ62" s="153"/>
      <c r="MYA62" s="153"/>
      <c r="MYB62" s="153"/>
      <c r="MYC62" s="153"/>
      <c r="MYD62" s="153"/>
      <c r="MYE62" s="153"/>
      <c r="MYF62" s="153"/>
      <c r="MYG62" s="153"/>
      <c r="MYH62" s="153"/>
      <c r="MYI62" s="153"/>
      <c r="MYJ62" s="153"/>
      <c r="MYK62" s="153"/>
      <c r="MYL62" s="153"/>
      <c r="MYM62" s="153"/>
      <c r="MYN62" s="153"/>
      <c r="MYO62" s="153"/>
      <c r="MYP62" s="153"/>
      <c r="MYQ62" s="153"/>
      <c r="MYR62" s="153"/>
      <c r="MYS62" s="153"/>
      <c r="MYT62" s="153"/>
      <c r="MYU62" s="153"/>
      <c r="MYV62" s="153"/>
      <c r="MYW62" s="153"/>
      <c r="MYX62" s="153"/>
      <c r="MYY62" s="153"/>
      <c r="MYZ62" s="153"/>
      <c r="MZA62" s="153"/>
      <c r="MZB62" s="153"/>
      <c r="MZC62" s="153"/>
      <c r="MZD62" s="153"/>
      <c r="MZE62" s="153"/>
      <c r="MZF62" s="153"/>
      <c r="MZG62" s="153"/>
      <c r="MZH62" s="153"/>
      <c r="MZI62" s="153"/>
      <c r="MZJ62" s="153"/>
      <c r="MZK62" s="153"/>
      <c r="MZL62" s="153"/>
      <c r="MZM62" s="153"/>
      <c r="MZN62" s="153"/>
      <c r="MZO62" s="153"/>
      <c r="MZP62" s="153"/>
      <c r="MZQ62" s="153"/>
      <c r="MZR62" s="153"/>
      <c r="MZS62" s="153"/>
      <c r="MZT62" s="153"/>
      <c r="MZU62" s="153"/>
      <c r="MZV62" s="153"/>
      <c r="MZW62" s="153"/>
      <c r="MZX62" s="153"/>
      <c r="MZY62" s="153"/>
      <c r="MZZ62" s="153"/>
      <c r="NAA62" s="153"/>
      <c r="NAB62" s="153"/>
      <c r="NAC62" s="153"/>
      <c r="NAD62" s="153"/>
      <c r="NAE62" s="153"/>
      <c r="NAF62" s="153"/>
      <c r="NAG62" s="153"/>
      <c r="NAH62" s="153"/>
      <c r="NAI62" s="153"/>
      <c r="NAJ62" s="153"/>
      <c r="NAK62" s="153"/>
      <c r="NAL62" s="153"/>
      <c r="NAM62" s="153"/>
      <c r="NAN62" s="153"/>
      <c r="NAO62" s="153"/>
      <c r="NAP62" s="153"/>
      <c r="NAQ62" s="153"/>
      <c r="NAR62" s="153"/>
      <c r="NAS62" s="153"/>
      <c r="NAT62" s="153"/>
      <c r="NAU62" s="153"/>
      <c r="NAV62" s="153"/>
      <c r="NAW62" s="153"/>
      <c r="NAX62" s="153"/>
      <c r="NAY62" s="153"/>
      <c r="NAZ62" s="153"/>
      <c r="NBA62" s="153"/>
      <c r="NBB62" s="153"/>
      <c r="NBC62" s="153"/>
      <c r="NBD62" s="153"/>
      <c r="NBE62" s="153"/>
      <c r="NBF62" s="153"/>
      <c r="NBG62" s="153"/>
      <c r="NBH62" s="153"/>
      <c r="NBI62" s="153"/>
      <c r="NBJ62" s="153"/>
      <c r="NBK62" s="153"/>
      <c r="NBL62" s="153"/>
      <c r="NBM62" s="153"/>
      <c r="NBN62" s="153"/>
      <c r="NBO62" s="153"/>
      <c r="NBP62" s="153"/>
      <c r="NBQ62" s="153"/>
      <c r="NBR62" s="153"/>
      <c r="NBS62" s="153"/>
      <c r="NBT62" s="153"/>
      <c r="NBU62" s="153"/>
      <c r="NBV62" s="153"/>
      <c r="NBW62" s="153"/>
      <c r="NBX62" s="153"/>
      <c r="NBY62" s="153"/>
      <c r="NBZ62" s="153"/>
      <c r="NCA62" s="153"/>
      <c r="NCB62" s="153"/>
      <c r="NCC62" s="153"/>
      <c r="NCD62" s="153"/>
      <c r="NCE62" s="153"/>
      <c r="NCF62" s="153"/>
      <c r="NCG62" s="153"/>
      <c r="NCH62" s="153"/>
      <c r="NCI62" s="153"/>
      <c r="NCJ62" s="153"/>
      <c r="NCK62" s="153"/>
      <c r="NCL62" s="153"/>
      <c r="NCM62" s="153"/>
      <c r="NCN62" s="153"/>
      <c r="NCO62" s="153"/>
      <c r="NCP62" s="153"/>
      <c r="NCQ62" s="153"/>
      <c r="NCR62" s="153"/>
      <c r="NCS62" s="153"/>
      <c r="NCT62" s="153"/>
      <c r="NCU62" s="153"/>
      <c r="NCV62" s="153"/>
      <c r="NCW62" s="153"/>
      <c r="NCX62" s="153"/>
      <c r="NCY62" s="153"/>
      <c r="NCZ62" s="153"/>
      <c r="NDA62" s="153"/>
      <c r="NDB62" s="153"/>
      <c r="NDC62" s="153"/>
      <c r="NDD62" s="153"/>
      <c r="NDE62" s="153"/>
      <c r="NDF62" s="153"/>
      <c r="NDG62" s="153"/>
      <c r="NDH62" s="153"/>
      <c r="NDI62" s="153"/>
      <c r="NDJ62" s="153"/>
      <c r="NDK62" s="153"/>
      <c r="NDL62" s="153"/>
      <c r="NDM62" s="153"/>
      <c r="NDN62" s="153"/>
      <c r="NDO62" s="153"/>
      <c r="NDP62" s="153"/>
      <c r="NDQ62" s="153"/>
      <c r="NDR62" s="153"/>
      <c r="NDS62" s="153"/>
      <c r="NDT62" s="153"/>
      <c r="NDU62" s="153"/>
      <c r="NDV62" s="153"/>
      <c r="NDW62" s="153"/>
      <c r="NDX62" s="153"/>
      <c r="NDY62" s="153"/>
      <c r="NDZ62" s="153"/>
      <c r="NEA62" s="153"/>
      <c r="NEB62" s="153"/>
      <c r="NEC62" s="153"/>
      <c r="NED62" s="153"/>
      <c r="NEE62" s="153"/>
      <c r="NEF62" s="153"/>
      <c r="NEG62" s="153"/>
      <c r="NEH62" s="153"/>
      <c r="NEI62" s="153"/>
      <c r="NEJ62" s="153"/>
      <c r="NEK62" s="153"/>
      <c r="NEL62" s="153"/>
      <c r="NEM62" s="153"/>
      <c r="NEN62" s="153"/>
      <c r="NEO62" s="153"/>
      <c r="NEP62" s="153"/>
      <c r="NEQ62" s="153"/>
      <c r="NER62" s="153"/>
      <c r="NES62" s="153"/>
      <c r="NET62" s="153"/>
      <c r="NEU62" s="153"/>
      <c r="NEV62" s="153"/>
      <c r="NEW62" s="153"/>
      <c r="NEX62" s="153"/>
      <c r="NEY62" s="153"/>
      <c r="NEZ62" s="153"/>
      <c r="NFA62" s="153"/>
      <c r="NFB62" s="153"/>
      <c r="NFC62" s="153"/>
      <c r="NFD62" s="153"/>
      <c r="NFE62" s="153"/>
      <c r="NFF62" s="153"/>
      <c r="NFG62" s="153"/>
      <c r="NFH62" s="153"/>
      <c r="NFI62" s="153"/>
      <c r="NFJ62" s="153"/>
      <c r="NFK62" s="153"/>
      <c r="NFL62" s="153"/>
      <c r="NFM62" s="153"/>
      <c r="NFN62" s="153"/>
      <c r="NFO62" s="153"/>
      <c r="NFP62" s="153"/>
      <c r="NFQ62" s="153"/>
      <c r="NFR62" s="153"/>
      <c r="NFS62" s="153"/>
      <c r="NFT62" s="153"/>
      <c r="NFU62" s="153"/>
      <c r="NFV62" s="153"/>
      <c r="NFW62" s="153"/>
      <c r="NFX62" s="153"/>
      <c r="NFY62" s="153"/>
      <c r="NFZ62" s="153"/>
      <c r="NGA62" s="153"/>
      <c r="NGB62" s="153"/>
      <c r="NGC62" s="153"/>
      <c r="NGD62" s="153"/>
      <c r="NGE62" s="153"/>
      <c r="NGF62" s="153"/>
      <c r="NGG62" s="153"/>
      <c r="NGH62" s="153"/>
      <c r="NGI62" s="153"/>
      <c r="NGJ62" s="153"/>
      <c r="NGK62" s="153"/>
      <c r="NGL62" s="153"/>
      <c r="NGM62" s="153"/>
      <c r="NGN62" s="153"/>
      <c r="NGO62" s="153"/>
      <c r="NGP62" s="153"/>
      <c r="NGQ62" s="153"/>
      <c r="NGR62" s="153"/>
      <c r="NGS62" s="153"/>
      <c r="NGT62" s="153"/>
      <c r="NGU62" s="153"/>
      <c r="NGV62" s="153"/>
      <c r="NGW62" s="153"/>
      <c r="NGX62" s="153"/>
      <c r="NGY62" s="153"/>
      <c r="NGZ62" s="153"/>
      <c r="NHA62" s="153"/>
      <c r="NHB62" s="153"/>
      <c r="NHC62" s="153"/>
      <c r="NHD62" s="153"/>
      <c r="NHE62" s="153"/>
      <c r="NHF62" s="153"/>
      <c r="NHG62" s="153"/>
      <c r="NHH62" s="153"/>
      <c r="NHI62" s="153"/>
      <c r="NHJ62" s="153"/>
      <c r="NHK62" s="153"/>
      <c r="NHL62" s="153"/>
      <c r="NHM62" s="153"/>
      <c r="NHN62" s="153"/>
      <c r="NHO62" s="153"/>
      <c r="NHP62" s="153"/>
      <c r="NHQ62" s="153"/>
      <c r="NHR62" s="153"/>
      <c r="NHS62" s="153"/>
      <c r="NHT62" s="153"/>
      <c r="NHU62" s="153"/>
      <c r="NHV62" s="153"/>
      <c r="NHW62" s="153"/>
      <c r="NHX62" s="153"/>
      <c r="NHY62" s="153"/>
      <c r="NHZ62" s="153"/>
      <c r="NIA62" s="153"/>
      <c r="NIB62" s="153"/>
      <c r="NIC62" s="153"/>
      <c r="NID62" s="153"/>
      <c r="NIE62" s="153"/>
      <c r="NIF62" s="153"/>
      <c r="NIG62" s="153"/>
      <c r="NIH62" s="153"/>
      <c r="NII62" s="153"/>
      <c r="NIJ62" s="153"/>
      <c r="NIK62" s="153"/>
      <c r="NIL62" s="153"/>
      <c r="NIM62" s="153"/>
      <c r="NIN62" s="153"/>
      <c r="NIO62" s="153"/>
      <c r="NIP62" s="153"/>
      <c r="NIQ62" s="153"/>
      <c r="NIR62" s="153"/>
      <c r="NIS62" s="153"/>
      <c r="NIT62" s="153"/>
      <c r="NIU62" s="153"/>
      <c r="NIV62" s="153"/>
      <c r="NIW62" s="153"/>
      <c r="NIX62" s="153"/>
      <c r="NIY62" s="153"/>
      <c r="NIZ62" s="153"/>
      <c r="NJA62" s="153"/>
      <c r="NJB62" s="153"/>
      <c r="NJC62" s="153"/>
      <c r="NJD62" s="153"/>
      <c r="NJE62" s="153"/>
      <c r="NJF62" s="153"/>
      <c r="NJG62" s="153"/>
      <c r="NJH62" s="153"/>
      <c r="NJI62" s="153"/>
      <c r="NJJ62" s="153"/>
      <c r="NJK62" s="153"/>
      <c r="NJL62" s="153"/>
      <c r="NJM62" s="153"/>
      <c r="NJN62" s="153"/>
      <c r="NJO62" s="153"/>
      <c r="NJP62" s="153"/>
      <c r="NJQ62" s="153"/>
      <c r="NJR62" s="153"/>
      <c r="NJS62" s="153"/>
      <c r="NJT62" s="153"/>
      <c r="NJU62" s="153"/>
      <c r="NJV62" s="153"/>
      <c r="NJW62" s="153"/>
      <c r="NJX62" s="153"/>
      <c r="NJY62" s="153"/>
      <c r="NJZ62" s="153"/>
      <c r="NKA62" s="153"/>
      <c r="NKB62" s="153"/>
      <c r="NKC62" s="153"/>
      <c r="NKD62" s="153"/>
      <c r="NKE62" s="153"/>
      <c r="NKF62" s="153"/>
      <c r="NKG62" s="153"/>
      <c r="NKH62" s="153"/>
      <c r="NKI62" s="153"/>
      <c r="NKJ62" s="153"/>
      <c r="NKK62" s="153"/>
      <c r="NKL62" s="153"/>
      <c r="NKM62" s="153"/>
      <c r="NKN62" s="153"/>
      <c r="NKO62" s="153"/>
      <c r="NKP62" s="153"/>
      <c r="NKQ62" s="153"/>
      <c r="NKR62" s="153"/>
      <c r="NKS62" s="153"/>
      <c r="NKT62" s="153"/>
      <c r="NKU62" s="153"/>
      <c r="NKV62" s="153"/>
      <c r="NKW62" s="153"/>
      <c r="NKX62" s="153"/>
      <c r="NKY62" s="153"/>
      <c r="NKZ62" s="153"/>
      <c r="NLA62" s="153"/>
      <c r="NLB62" s="153"/>
      <c r="NLC62" s="153"/>
      <c r="NLD62" s="153"/>
      <c r="NLE62" s="153"/>
      <c r="NLF62" s="153"/>
      <c r="NLG62" s="153"/>
      <c r="NLH62" s="153"/>
      <c r="NLI62" s="153"/>
      <c r="NLJ62" s="153"/>
      <c r="NLK62" s="153"/>
      <c r="NLL62" s="153"/>
      <c r="NLM62" s="153"/>
      <c r="NLN62" s="153"/>
      <c r="NLO62" s="153"/>
      <c r="NLP62" s="153"/>
      <c r="NLQ62" s="153"/>
      <c r="NLR62" s="153"/>
      <c r="NLS62" s="153"/>
      <c r="NLT62" s="153"/>
      <c r="NLU62" s="153"/>
      <c r="NLV62" s="153"/>
      <c r="NLW62" s="153"/>
      <c r="NLX62" s="153"/>
      <c r="NLY62" s="153"/>
      <c r="NLZ62" s="153"/>
      <c r="NMA62" s="153"/>
      <c r="NMB62" s="153"/>
      <c r="NMC62" s="153"/>
      <c r="NMD62" s="153"/>
      <c r="NME62" s="153"/>
      <c r="NMF62" s="153"/>
      <c r="NMG62" s="153"/>
      <c r="NMH62" s="153"/>
      <c r="NMI62" s="153"/>
      <c r="NMJ62" s="153"/>
      <c r="NMK62" s="153"/>
      <c r="NML62" s="153"/>
      <c r="NMM62" s="153"/>
      <c r="NMN62" s="153"/>
      <c r="NMO62" s="153"/>
      <c r="NMP62" s="153"/>
      <c r="NMQ62" s="153"/>
      <c r="NMR62" s="153"/>
      <c r="NMS62" s="153"/>
      <c r="NMT62" s="153"/>
      <c r="NMU62" s="153"/>
      <c r="NMV62" s="153"/>
      <c r="NMW62" s="153"/>
      <c r="NMX62" s="153"/>
      <c r="NMY62" s="153"/>
      <c r="NMZ62" s="153"/>
      <c r="NNA62" s="153"/>
      <c r="NNB62" s="153"/>
      <c r="NNC62" s="153"/>
      <c r="NND62" s="153"/>
      <c r="NNE62" s="153"/>
      <c r="NNF62" s="153"/>
      <c r="NNG62" s="153"/>
      <c r="NNH62" s="153"/>
      <c r="NNI62" s="153"/>
      <c r="NNJ62" s="153"/>
      <c r="NNK62" s="153"/>
      <c r="NNL62" s="153"/>
      <c r="NNM62" s="153"/>
      <c r="NNN62" s="153"/>
      <c r="NNO62" s="153"/>
      <c r="NNP62" s="153"/>
      <c r="NNQ62" s="153"/>
      <c r="NNR62" s="153"/>
      <c r="NNS62" s="153"/>
      <c r="NNT62" s="153"/>
      <c r="NNU62" s="153"/>
      <c r="NNV62" s="153"/>
      <c r="NNW62" s="153"/>
      <c r="NNX62" s="153"/>
      <c r="NNY62" s="153"/>
      <c r="NNZ62" s="153"/>
      <c r="NOA62" s="153"/>
      <c r="NOB62" s="153"/>
      <c r="NOC62" s="153"/>
      <c r="NOD62" s="153"/>
      <c r="NOE62" s="153"/>
      <c r="NOF62" s="153"/>
      <c r="NOG62" s="153"/>
      <c r="NOH62" s="153"/>
      <c r="NOI62" s="153"/>
      <c r="NOJ62" s="153"/>
      <c r="NOK62" s="153"/>
      <c r="NOL62" s="153"/>
      <c r="NOM62" s="153"/>
      <c r="NON62" s="153"/>
      <c r="NOO62" s="153"/>
      <c r="NOP62" s="153"/>
      <c r="NOQ62" s="153"/>
      <c r="NOR62" s="153"/>
      <c r="NOS62" s="153"/>
      <c r="NOT62" s="153"/>
      <c r="NOU62" s="153"/>
      <c r="NOV62" s="153"/>
      <c r="NOW62" s="153"/>
      <c r="NOX62" s="153"/>
      <c r="NOY62" s="153"/>
      <c r="NOZ62" s="153"/>
      <c r="NPA62" s="153"/>
      <c r="NPB62" s="153"/>
      <c r="NPC62" s="153"/>
      <c r="NPD62" s="153"/>
      <c r="NPE62" s="153"/>
      <c r="NPF62" s="153"/>
      <c r="NPG62" s="153"/>
      <c r="NPH62" s="153"/>
      <c r="NPI62" s="153"/>
      <c r="NPJ62" s="153"/>
      <c r="NPK62" s="153"/>
      <c r="NPL62" s="153"/>
      <c r="NPM62" s="153"/>
      <c r="NPN62" s="153"/>
      <c r="NPO62" s="153"/>
      <c r="NPP62" s="153"/>
      <c r="NPQ62" s="153"/>
      <c r="NPR62" s="153"/>
      <c r="NPS62" s="153"/>
      <c r="NPT62" s="153"/>
      <c r="NPU62" s="153"/>
      <c r="NPV62" s="153"/>
      <c r="NPW62" s="153"/>
      <c r="NPX62" s="153"/>
      <c r="NPY62" s="153"/>
      <c r="NPZ62" s="153"/>
      <c r="NQA62" s="153"/>
      <c r="NQB62" s="153"/>
      <c r="NQC62" s="153"/>
      <c r="NQD62" s="153"/>
      <c r="NQE62" s="153"/>
      <c r="NQF62" s="153"/>
      <c r="NQG62" s="153"/>
      <c r="NQH62" s="153"/>
      <c r="NQI62" s="153"/>
      <c r="NQJ62" s="153"/>
      <c r="NQK62" s="153"/>
      <c r="NQL62" s="153"/>
      <c r="NQM62" s="153"/>
      <c r="NQN62" s="153"/>
      <c r="NQO62" s="153"/>
      <c r="NQP62" s="153"/>
      <c r="NQQ62" s="153"/>
      <c r="NQR62" s="153"/>
      <c r="NQS62" s="153"/>
      <c r="NQT62" s="153"/>
      <c r="NQU62" s="153"/>
      <c r="NQV62" s="153"/>
      <c r="NQW62" s="153"/>
      <c r="NQX62" s="153"/>
      <c r="NQY62" s="153"/>
      <c r="NQZ62" s="153"/>
      <c r="NRA62" s="153"/>
      <c r="NRB62" s="153"/>
      <c r="NRC62" s="153"/>
      <c r="NRD62" s="153"/>
      <c r="NRE62" s="153"/>
      <c r="NRF62" s="153"/>
      <c r="NRG62" s="153"/>
      <c r="NRH62" s="153"/>
      <c r="NRI62" s="153"/>
      <c r="NRJ62" s="153"/>
      <c r="NRK62" s="153"/>
      <c r="NRL62" s="153"/>
      <c r="NRM62" s="153"/>
      <c r="NRN62" s="153"/>
      <c r="NRO62" s="153"/>
      <c r="NRP62" s="153"/>
      <c r="NRQ62" s="153"/>
      <c r="NRR62" s="153"/>
      <c r="NRS62" s="153"/>
      <c r="NRT62" s="153"/>
      <c r="NRU62" s="153"/>
      <c r="NRV62" s="153"/>
      <c r="NRW62" s="153"/>
      <c r="NRX62" s="153"/>
      <c r="NRY62" s="153"/>
      <c r="NRZ62" s="153"/>
      <c r="NSA62" s="153"/>
      <c r="NSB62" s="153"/>
      <c r="NSC62" s="153"/>
      <c r="NSD62" s="153"/>
      <c r="NSE62" s="153"/>
      <c r="NSF62" s="153"/>
      <c r="NSG62" s="153"/>
      <c r="NSH62" s="153"/>
      <c r="NSI62" s="153"/>
      <c r="NSJ62" s="153"/>
      <c r="NSK62" s="153"/>
      <c r="NSL62" s="153"/>
      <c r="NSM62" s="153"/>
      <c r="NSN62" s="153"/>
      <c r="NSO62" s="153"/>
      <c r="NSP62" s="153"/>
      <c r="NSQ62" s="153"/>
      <c r="NSR62" s="153"/>
      <c r="NSS62" s="153"/>
      <c r="NST62" s="153"/>
      <c r="NSU62" s="153"/>
      <c r="NSV62" s="153"/>
      <c r="NSW62" s="153"/>
      <c r="NSX62" s="153"/>
      <c r="NSY62" s="153"/>
      <c r="NSZ62" s="153"/>
      <c r="NTA62" s="153"/>
      <c r="NTB62" s="153"/>
      <c r="NTC62" s="153"/>
      <c r="NTD62" s="153"/>
      <c r="NTE62" s="153"/>
      <c r="NTF62" s="153"/>
      <c r="NTG62" s="153"/>
      <c r="NTH62" s="153"/>
      <c r="NTI62" s="153"/>
      <c r="NTJ62" s="153"/>
      <c r="NTK62" s="153"/>
      <c r="NTL62" s="153"/>
      <c r="NTM62" s="153"/>
      <c r="NTN62" s="153"/>
      <c r="NTO62" s="153"/>
      <c r="NTP62" s="153"/>
      <c r="NTQ62" s="153"/>
      <c r="NTR62" s="153"/>
      <c r="NTS62" s="153"/>
      <c r="NTT62" s="153"/>
      <c r="NTU62" s="153"/>
      <c r="NTV62" s="153"/>
      <c r="NTW62" s="153"/>
      <c r="NTX62" s="153"/>
      <c r="NTY62" s="153"/>
      <c r="NTZ62" s="153"/>
      <c r="NUA62" s="153"/>
      <c r="NUB62" s="153"/>
      <c r="NUC62" s="153"/>
      <c r="NUD62" s="153"/>
      <c r="NUE62" s="153"/>
      <c r="NUF62" s="153"/>
      <c r="NUG62" s="153"/>
      <c r="NUH62" s="153"/>
      <c r="NUI62" s="153"/>
      <c r="NUJ62" s="153"/>
      <c r="NUK62" s="153"/>
      <c r="NUL62" s="153"/>
      <c r="NUM62" s="153"/>
      <c r="NUN62" s="153"/>
      <c r="NUO62" s="153"/>
      <c r="NUP62" s="153"/>
      <c r="NUQ62" s="153"/>
      <c r="NUR62" s="153"/>
      <c r="NUS62" s="153"/>
      <c r="NUT62" s="153"/>
      <c r="NUU62" s="153"/>
      <c r="NUV62" s="153"/>
      <c r="NUW62" s="153"/>
      <c r="NUX62" s="153"/>
      <c r="NUY62" s="153"/>
      <c r="NUZ62" s="153"/>
      <c r="NVA62" s="153"/>
      <c r="NVB62" s="153"/>
      <c r="NVC62" s="153"/>
      <c r="NVD62" s="153"/>
      <c r="NVE62" s="153"/>
      <c r="NVF62" s="153"/>
      <c r="NVG62" s="153"/>
      <c r="NVH62" s="153"/>
      <c r="NVI62" s="153"/>
      <c r="NVJ62" s="153"/>
      <c r="NVK62" s="153"/>
      <c r="NVL62" s="153"/>
      <c r="NVM62" s="153"/>
      <c r="NVN62" s="153"/>
      <c r="NVO62" s="153"/>
      <c r="NVP62" s="153"/>
      <c r="NVQ62" s="153"/>
      <c r="NVR62" s="153"/>
      <c r="NVS62" s="153"/>
      <c r="NVT62" s="153"/>
      <c r="NVU62" s="153"/>
      <c r="NVV62" s="153"/>
      <c r="NVW62" s="153"/>
      <c r="NVX62" s="153"/>
      <c r="NVY62" s="153"/>
      <c r="NVZ62" s="153"/>
      <c r="NWA62" s="153"/>
      <c r="NWB62" s="153"/>
      <c r="NWC62" s="153"/>
      <c r="NWD62" s="153"/>
      <c r="NWE62" s="153"/>
      <c r="NWF62" s="153"/>
      <c r="NWG62" s="153"/>
      <c r="NWH62" s="153"/>
      <c r="NWI62" s="153"/>
      <c r="NWJ62" s="153"/>
      <c r="NWK62" s="153"/>
      <c r="NWL62" s="153"/>
      <c r="NWM62" s="153"/>
      <c r="NWN62" s="153"/>
      <c r="NWO62" s="153"/>
      <c r="NWP62" s="153"/>
      <c r="NWQ62" s="153"/>
      <c r="NWR62" s="153"/>
      <c r="NWS62" s="153"/>
      <c r="NWT62" s="153"/>
      <c r="NWU62" s="153"/>
      <c r="NWV62" s="153"/>
      <c r="NWW62" s="153"/>
      <c r="NWX62" s="153"/>
      <c r="NWY62" s="153"/>
      <c r="NWZ62" s="153"/>
      <c r="NXA62" s="153"/>
      <c r="NXB62" s="153"/>
      <c r="NXC62" s="153"/>
      <c r="NXD62" s="153"/>
      <c r="NXE62" s="153"/>
      <c r="NXF62" s="153"/>
      <c r="NXG62" s="153"/>
      <c r="NXH62" s="153"/>
      <c r="NXI62" s="153"/>
      <c r="NXJ62" s="153"/>
      <c r="NXK62" s="153"/>
      <c r="NXL62" s="153"/>
      <c r="NXM62" s="153"/>
      <c r="NXN62" s="153"/>
      <c r="NXO62" s="153"/>
      <c r="NXP62" s="153"/>
      <c r="NXQ62" s="153"/>
      <c r="NXR62" s="153"/>
      <c r="NXS62" s="153"/>
      <c r="NXT62" s="153"/>
      <c r="NXU62" s="153"/>
      <c r="NXV62" s="153"/>
      <c r="NXW62" s="153"/>
      <c r="NXX62" s="153"/>
      <c r="NXY62" s="153"/>
      <c r="NXZ62" s="153"/>
      <c r="NYA62" s="153"/>
      <c r="NYB62" s="153"/>
      <c r="NYC62" s="153"/>
      <c r="NYD62" s="153"/>
      <c r="NYE62" s="153"/>
      <c r="NYF62" s="153"/>
      <c r="NYG62" s="153"/>
      <c r="NYH62" s="153"/>
      <c r="NYI62" s="153"/>
      <c r="NYJ62" s="153"/>
      <c r="NYK62" s="153"/>
      <c r="NYL62" s="153"/>
      <c r="NYM62" s="153"/>
      <c r="NYN62" s="153"/>
      <c r="NYO62" s="153"/>
      <c r="NYP62" s="153"/>
      <c r="NYQ62" s="153"/>
      <c r="NYR62" s="153"/>
      <c r="NYS62" s="153"/>
      <c r="NYT62" s="153"/>
      <c r="NYU62" s="153"/>
      <c r="NYV62" s="153"/>
      <c r="NYW62" s="153"/>
      <c r="NYX62" s="153"/>
      <c r="NYY62" s="153"/>
      <c r="NYZ62" s="153"/>
      <c r="NZA62" s="153"/>
      <c r="NZB62" s="153"/>
      <c r="NZC62" s="153"/>
      <c r="NZD62" s="153"/>
      <c r="NZE62" s="153"/>
      <c r="NZF62" s="153"/>
      <c r="NZG62" s="153"/>
      <c r="NZH62" s="153"/>
      <c r="NZI62" s="153"/>
      <c r="NZJ62" s="153"/>
      <c r="NZK62" s="153"/>
      <c r="NZL62" s="153"/>
      <c r="NZM62" s="153"/>
      <c r="NZN62" s="153"/>
      <c r="NZO62" s="153"/>
      <c r="NZP62" s="153"/>
      <c r="NZQ62" s="153"/>
      <c r="NZR62" s="153"/>
      <c r="NZS62" s="153"/>
      <c r="NZT62" s="153"/>
      <c r="NZU62" s="153"/>
      <c r="NZV62" s="153"/>
      <c r="NZW62" s="153"/>
      <c r="NZX62" s="153"/>
      <c r="NZY62" s="153"/>
      <c r="NZZ62" s="153"/>
      <c r="OAA62" s="153"/>
      <c r="OAB62" s="153"/>
      <c r="OAC62" s="153"/>
      <c r="OAD62" s="153"/>
      <c r="OAE62" s="153"/>
      <c r="OAF62" s="153"/>
      <c r="OAG62" s="153"/>
      <c r="OAH62" s="153"/>
      <c r="OAI62" s="153"/>
      <c r="OAJ62" s="153"/>
      <c r="OAK62" s="153"/>
      <c r="OAL62" s="153"/>
      <c r="OAM62" s="153"/>
      <c r="OAN62" s="153"/>
      <c r="OAO62" s="153"/>
      <c r="OAP62" s="153"/>
      <c r="OAQ62" s="153"/>
      <c r="OAR62" s="153"/>
      <c r="OAS62" s="153"/>
      <c r="OAT62" s="153"/>
      <c r="OAU62" s="153"/>
      <c r="OAV62" s="153"/>
      <c r="OAW62" s="153"/>
      <c r="OAX62" s="153"/>
      <c r="OAY62" s="153"/>
      <c r="OAZ62" s="153"/>
      <c r="OBA62" s="153"/>
      <c r="OBB62" s="153"/>
      <c r="OBC62" s="153"/>
      <c r="OBD62" s="153"/>
      <c r="OBE62" s="153"/>
      <c r="OBF62" s="153"/>
      <c r="OBG62" s="153"/>
      <c r="OBH62" s="153"/>
      <c r="OBI62" s="153"/>
      <c r="OBJ62" s="153"/>
      <c r="OBK62" s="153"/>
      <c r="OBL62" s="153"/>
      <c r="OBM62" s="153"/>
      <c r="OBN62" s="153"/>
      <c r="OBO62" s="153"/>
      <c r="OBP62" s="153"/>
      <c r="OBQ62" s="153"/>
      <c r="OBR62" s="153"/>
      <c r="OBS62" s="153"/>
      <c r="OBT62" s="153"/>
      <c r="OBU62" s="153"/>
      <c r="OBV62" s="153"/>
      <c r="OBW62" s="153"/>
      <c r="OBX62" s="153"/>
      <c r="OBY62" s="153"/>
      <c r="OBZ62" s="153"/>
      <c r="OCA62" s="153"/>
      <c r="OCB62" s="153"/>
      <c r="OCC62" s="153"/>
      <c r="OCD62" s="153"/>
      <c r="OCE62" s="153"/>
      <c r="OCF62" s="153"/>
      <c r="OCG62" s="153"/>
      <c r="OCH62" s="153"/>
      <c r="OCI62" s="153"/>
      <c r="OCJ62" s="153"/>
      <c r="OCK62" s="153"/>
      <c r="OCL62" s="153"/>
      <c r="OCM62" s="153"/>
      <c r="OCN62" s="153"/>
      <c r="OCO62" s="153"/>
      <c r="OCP62" s="153"/>
      <c r="OCQ62" s="153"/>
      <c r="OCR62" s="153"/>
      <c r="OCS62" s="153"/>
      <c r="OCT62" s="153"/>
      <c r="OCU62" s="153"/>
      <c r="OCV62" s="153"/>
      <c r="OCW62" s="153"/>
      <c r="OCX62" s="153"/>
      <c r="OCY62" s="153"/>
      <c r="OCZ62" s="153"/>
      <c r="ODA62" s="153"/>
      <c r="ODB62" s="153"/>
      <c r="ODC62" s="153"/>
      <c r="ODD62" s="153"/>
      <c r="ODE62" s="153"/>
      <c r="ODF62" s="153"/>
      <c r="ODG62" s="153"/>
      <c r="ODH62" s="153"/>
      <c r="ODI62" s="153"/>
      <c r="ODJ62" s="153"/>
      <c r="ODK62" s="153"/>
      <c r="ODL62" s="153"/>
      <c r="ODM62" s="153"/>
      <c r="ODN62" s="153"/>
      <c r="ODO62" s="153"/>
      <c r="ODP62" s="153"/>
      <c r="ODQ62" s="153"/>
      <c r="ODR62" s="153"/>
      <c r="ODS62" s="153"/>
      <c r="ODT62" s="153"/>
      <c r="ODU62" s="153"/>
      <c r="ODV62" s="153"/>
      <c r="ODW62" s="153"/>
      <c r="ODX62" s="153"/>
      <c r="ODY62" s="153"/>
      <c r="ODZ62" s="153"/>
      <c r="OEA62" s="153"/>
      <c r="OEB62" s="153"/>
      <c r="OEC62" s="153"/>
      <c r="OED62" s="153"/>
      <c r="OEE62" s="153"/>
      <c r="OEF62" s="153"/>
      <c r="OEG62" s="153"/>
      <c r="OEH62" s="153"/>
      <c r="OEI62" s="153"/>
      <c r="OEJ62" s="153"/>
      <c r="OEK62" s="153"/>
      <c r="OEL62" s="153"/>
      <c r="OEM62" s="153"/>
      <c r="OEN62" s="153"/>
      <c r="OEO62" s="153"/>
      <c r="OEP62" s="153"/>
      <c r="OEQ62" s="153"/>
      <c r="OER62" s="153"/>
      <c r="OES62" s="153"/>
      <c r="OET62" s="153"/>
      <c r="OEU62" s="153"/>
      <c r="OEV62" s="153"/>
      <c r="OEW62" s="153"/>
      <c r="OEX62" s="153"/>
      <c r="OEY62" s="153"/>
      <c r="OEZ62" s="153"/>
      <c r="OFA62" s="153"/>
      <c r="OFB62" s="153"/>
      <c r="OFC62" s="153"/>
      <c r="OFD62" s="153"/>
      <c r="OFE62" s="153"/>
      <c r="OFF62" s="153"/>
      <c r="OFG62" s="153"/>
      <c r="OFH62" s="153"/>
      <c r="OFI62" s="153"/>
      <c r="OFJ62" s="153"/>
      <c r="OFK62" s="153"/>
      <c r="OFL62" s="153"/>
      <c r="OFM62" s="153"/>
      <c r="OFN62" s="153"/>
      <c r="OFO62" s="153"/>
      <c r="OFP62" s="153"/>
      <c r="OFQ62" s="153"/>
      <c r="OFR62" s="153"/>
      <c r="OFS62" s="153"/>
      <c r="OFT62" s="153"/>
      <c r="OFU62" s="153"/>
      <c r="OFV62" s="153"/>
      <c r="OFW62" s="153"/>
      <c r="OFX62" s="153"/>
      <c r="OFY62" s="153"/>
      <c r="OFZ62" s="153"/>
      <c r="OGA62" s="153"/>
      <c r="OGB62" s="153"/>
      <c r="OGC62" s="153"/>
      <c r="OGD62" s="153"/>
      <c r="OGE62" s="153"/>
      <c r="OGF62" s="153"/>
      <c r="OGG62" s="153"/>
      <c r="OGH62" s="153"/>
      <c r="OGI62" s="153"/>
      <c r="OGJ62" s="153"/>
      <c r="OGK62" s="153"/>
      <c r="OGL62" s="153"/>
      <c r="OGM62" s="153"/>
      <c r="OGN62" s="153"/>
      <c r="OGO62" s="153"/>
      <c r="OGP62" s="153"/>
      <c r="OGQ62" s="153"/>
      <c r="OGR62" s="153"/>
      <c r="OGS62" s="153"/>
      <c r="OGT62" s="153"/>
      <c r="OGU62" s="153"/>
      <c r="OGV62" s="153"/>
      <c r="OGW62" s="153"/>
      <c r="OGX62" s="153"/>
      <c r="OGY62" s="153"/>
      <c r="OGZ62" s="153"/>
      <c r="OHA62" s="153"/>
      <c r="OHB62" s="153"/>
      <c r="OHC62" s="153"/>
      <c r="OHD62" s="153"/>
      <c r="OHE62" s="153"/>
      <c r="OHF62" s="153"/>
      <c r="OHG62" s="153"/>
      <c r="OHH62" s="153"/>
      <c r="OHI62" s="153"/>
      <c r="OHJ62" s="153"/>
      <c r="OHK62" s="153"/>
      <c r="OHL62" s="153"/>
      <c r="OHM62" s="153"/>
      <c r="OHN62" s="153"/>
      <c r="OHO62" s="153"/>
      <c r="OHP62" s="153"/>
      <c r="OHQ62" s="153"/>
      <c r="OHR62" s="153"/>
      <c r="OHS62" s="153"/>
      <c r="OHT62" s="153"/>
      <c r="OHU62" s="153"/>
      <c r="OHV62" s="153"/>
      <c r="OHW62" s="153"/>
      <c r="OHX62" s="153"/>
      <c r="OHY62" s="153"/>
      <c r="OHZ62" s="153"/>
      <c r="OIA62" s="153"/>
      <c r="OIB62" s="153"/>
      <c r="OIC62" s="153"/>
      <c r="OID62" s="153"/>
      <c r="OIE62" s="153"/>
      <c r="OIF62" s="153"/>
      <c r="OIG62" s="153"/>
      <c r="OIH62" s="153"/>
      <c r="OII62" s="153"/>
      <c r="OIJ62" s="153"/>
      <c r="OIK62" s="153"/>
      <c r="OIL62" s="153"/>
      <c r="OIM62" s="153"/>
      <c r="OIN62" s="153"/>
      <c r="OIO62" s="153"/>
      <c r="OIP62" s="153"/>
      <c r="OIQ62" s="153"/>
      <c r="OIR62" s="153"/>
      <c r="OIS62" s="153"/>
      <c r="OIT62" s="153"/>
      <c r="OIU62" s="153"/>
      <c r="OIV62" s="153"/>
      <c r="OIW62" s="153"/>
      <c r="OIX62" s="153"/>
      <c r="OIY62" s="153"/>
      <c r="OIZ62" s="153"/>
      <c r="OJA62" s="153"/>
      <c r="OJB62" s="153"/>
      <c r="OJC62" s="153"/>
      <c r="OJD62" s="153"/>
      <c r="OJE62" s="153"/>
      <c r="OJF62" s="153"/>
      <c r="OJG62" s="153"/>
      <c r="OJH62" s="153"/>
      <c r="OJI62" s="153"/>
      <c r="OJJ62" s="153"/>
      <c r="OJK62" s="153"/>
      <c r="OJL62" s="153"/>
      <c r="OJM62" s="153"/>
      <c r="OJN62" s="153"/>
      <c r="OJO62" s="153"/>
      <c r="OJP62" s="153"/>
      <c r="OJQ62" s="153"/>
      <c r="OJR62" s="153"/>
      <c r="OJS62" s="153"/>
      <c r="OJT62" s="153"/>
      <c r="OJU62" s="153"/>
      <c r="OJV62" s="153"/>
      <c r="OJW62" s="153"/>
      <c r="OJX62" s="153"/>
      <c r="OJY62" s="153"/>
      <c r="OJZ62" s="153"/>
      <c r="OKA62" s="153"/>
      <c r="OKB62" s="153"/>
      <c r="OKC62" s="153"/>
      <c r="OKD62" s="153"/>
      <c r="OKE62" s="153"/>
      <c r="OKF62" s="153"/>
      <c r="OKG62" s="153"/>
      <c r="OKH62" s="153"/>
      <c r="OKI62" s="153"/>
      <c r="OKJ62" s="153"/>
      <c r="OKK62" s="153"/>
      <c r="OKL62" s="153"/>
      <c r="OKM62" s="153"/>
      <c r="OKN62" s="153"/>
      <c r="OKO62" s="153"/>
      <c r="OKP62" s="153"/>
      <c r="OKQ62" s="153"/>
      <c r="OKR62" s="153"/>
      <c r="OKS62" s="153"/>
      <c r="OKT62" s="153"/>
      <c r="OKU62" s="153"/>
      <c r="OKV62" s="153"/>
      <c r="OKW62" s="153"/>
      <c r="OKX62" s="153"/>
      <c r="OKY62" s="153"/>
      <c r="OKZ62" s="153"/>
      <c r="OLA62" s="153"/>
      <c r="OLB62" s="153"/>
      <c r="OLC62" s="153"/>
      <c r="OLD62" s="153"/>
      <c r="OLE62" s="153"/>
      <c r="OLF62" s="153"/>
      <c r="OLG62" s="153"/>
      <c r="OLH62" s="153"/>
      <c r="OLI62" s="153"/>
      <c r="OLJ62" s="153"/>
      <c r="OLK62" s="153"/>
      <c r="OLL62" s="153"/>
      <c r="OLM62" s="153"/>
      <c r="OLN62" s="153"/>
      <c r="OLO62" s="153"/>
      <c r="OLP62" s="153"/>
      <c r="OLQ62" s="153"/>
      <c r="OLR62" s="153"/>
      <c r="OLS62" s="153"/>
      <c r="OLT62" s="153"/>
      <c r="OLU62" s="153"/>
      <c r="OLV62" s="153"/>
      <c r="OLW62" s="153"/>
      <c r="OLX62" s="153"/>
      <c r="OLY62" s="153"/>
      <c r="OLZ62" s="153"/>
      <c r="OMA62" s="153"/>
      <c r="OMB62" s="153"/>
      <c r="OMC62" s="153"/>
      <c r="OMD62" s="153"/>
      <c r="OME62" s="153"/>
      <c r="OMF62" s="153"/>
      <c r="OMG62" s="153"/>
      <c r="OMH62" s="153"/>
      <c r="OMI62" s="153"/>
      <c r="OMJ62" s="153"/>
      <c r="OMK62" s="153"/>
      <c r="OML62" s="153"/>
      <c r="OMM62" s="153"/>
      <c r="OMN62" s="153"/>
      <c r="OMO62" s="153"/>
      <c r="OMP62" s="153"/>
      <c r="OMQ62" s="153"/>
      <c r="OMR62" s="153"/>
      <c r="OMS62" s="153"/>
      <c r="OMT62" s="153"/>
      <c r="OMU62" s="153"/>
      <c r="OMV62" s="153"/>
      <c r="OMW62" s="153"/>
      <c r="OMX62" s="153"/>
      <c r="OMY62" s="153"/>
      <c r="OMZ62" s="153"/>
      <c r="ONA62" s="153"/>
      <c r="ONB62" s="153"/>
      <c r="ONC62" s="153"/>
      <c r="OND62" s="153"/>
      <c r="ONE62" s="153"/>
      <c r="ONF62" s="153"/>
      <c r="ONG62" s="153"/>
      <c r="ONH62" s="153"/>
      <c r="ONI62" s="153"/>
      <c r="ONJ62" s="153"/>
      <c r="ONK62" s="153"/>
      <c r="ONL62" s="153"/>
      <c r="ONM62" s="153"/>
      <c r="ONN62" s="153"/>
      <c r="ONO62" s="153"/>
      <c r="ONP62" s="153"/>
      <c r="ONQ62" s="153"/>
      <c r="ONR62" s="153"/>
      <c r="ONS62" s="153"/>
      <c r="ONT62" s="153"/>
      <c r="ONU62" s="153"/>
      <c r="ONV62" s="153"/>
      <c r="ONW62" s="153"/>
      <c r="ONX62" s="153"/>
      <c r="ONY62" s="153"/>
      <c r="ONZ62" s="153"/>
      <c r="OOA62" s="153"/>
      <c r="OOB62" s="153"/>
      <c r="OOC62" s="153"/>
      <c r="OOD62" s="153"/>
      <c r="OOE62" s="153"/>
      <c r="OOF62" s="153"/>
      <c r="OOG62" s="153"/>
      <c r="OOH62" s="153"/>
      <c r="OOI62" s="153"/>
      <c r="OOJ62" s="153"/>
      <c r="OOK62" s="153"/>
      <c r="OOL62" s="153"/>
      <c r="OOM62" s="153"/>
      <c r="OON62" s="153"/>
      <c r="OOO62" s="153"/>
      <c r="OOP62" s="153"/>
      <c r="OOQ62" s="153"/>
      <c r="OOR62" s="153"/>
      <c r="OOS62" s="153"/>
      <c r="OOT62" s="153"/>
      <c r="OOU62" s="153"/>
      <c r="OOV62" s="153"/>
      <c r="OOW62" s="153"/>
      <c r="OOX62" s="153"/>
      <c r="OOY62" s="153"/>
      <c r="OOZ62" s="153"/>
      <c r="OPA62" s="153"/>
      <c r="OPB62" s="153"/>
      <c r="OPC62" s="153"/>
      <c r="OPD62" s="153"/>
      <c r="OPE62" s="153"/>
      <c r="OPF62" s="153"/>
      <c r="OPG62" s="153"/>
      <c r="OPH62" s="153"/>
      <c r="OPI62" s="153"/>
      <c r="OPJ62" s="153"/>
      <c r="OPK62" s="153"/>
      <c r="OPL62" s="153"/>
      <c r="OPM62" s="153"/>
      <c r="OPN62" s="153"/>
      <c r="OPO62" s="153"/>
      <c r="OPP62" s="153"/>
      <c r="OPQ62" s="153"/>
      <c r="OPR62" s="153"/>
      <c r="OPS62" s="153"/>
      <c r="OPT62" s="153"/>
      <c r="OPU62" s="153"/>
      <c r="OPV62" s="153"/>
      <c r="OPW62" s="153"/>
      <c r="OPX62" s="153"/>
      <c r="OPY62" s="153"/>
      <c r="OPZ62" s="153"/>
      <c r="OQA62" s="153"/>
      <c r="OQB62" s="153"/>
      <c r="OQC62" s="153"/>
      <c r="OQD62" s="153"/>
      <c r="OQE62" s="153"/>
      <c r="OQF62" s="153"/>
      <c r="OQG62" s="153"/>
      <c r="OQH62" s="153"/>
      <c r="OQI62" s="153"/>
      <c r="OQJ62" s="153"/>
      <c r="OQK62" s="153"/>
      <c r="OQL62" s="153"/>
      <c r="OQM62" s="153"/>
      <c r="OQN62" s="153"/>
      <c r="OQO62" s="153"/>
      <c r="OQP62" s="153"/>
      <c r="OQQ62" s="153"/>
      <c r="OQR62" s="153"/>
      <c r="OQS62" s="153"/>
      <c r="OQT62" s="153"/>
      <c r="OQU62" s="153"/>
      <c r="OQV62" s="153"/>
      <c r="OQW62" s="153"/>
      <c r="OQX62" s="153"/>
      <c r="OQY62" s="153"/>
      <c r="OQZ62" s="153"/>
      <c r="ORA62" s="153"/>
      <c r="ORB62" s="153"/>
      <c r="ORC62" s="153"/>
      <c r="ORD62" s="153"/>
      <c r="ORE62" s="153"/>
      <c r="ORF62" s="153"/>
      <c r="ORG62" s="153"/>
      <c r="ORH62" s="153"/>
      <c r="ORI62" s="153"/>
      <c r="ORJ62" s="153"/>
      <c r="ORK62" s="153"/>
      <c r="ORL62" s="153"/>
      <c r="ORM62" s="153"/>
      <c r="ORN62" s="153"/>
      <c r="ORO62" s="153"/>
      <c r="ORP62" s="153"/>
      <c r="ORQ62" s="153"/>
      <c r="ORR62" s="153"/>
      <c r="ORS62" s="153"/>
      <c r="ORT62" s="153"/>
      <c r="ORU62" s="153"/>
      <c r="ORV62" s="153"/>
      <c r="ORW62" s="153"/>
      <c r="ORX62" s="153"/>
      <c r="ORY62" s="153"/>
      <c r="ORZ62" s="153"/>
      <c r="OSA62" s="153"/>
      <c r="OSB62" s="153"/>
      <c r="OSC62" s="153"/>
      <c r="OSD62" s="153"/>
      <c r="OSE62" s="153"/>
      <c r="OSF62" s="153"/>
      <c r="OSG62" s="153"/>
      <c r="OSH62" s="153"/>
      <c r="OSI62" s="153"/>
      <c r="OSJ62" s="153"/>
      <c r="OSK62" s="153"/>
      <c r="OSL62" s="153"/>
      <c r="OSM62" s="153"/>
      <c r="OSN62" s="153"/>
      <c r="OSO62" s="153"/>
      <c r="OSP62" s="153"/>
      <c r="OSQ62" s="153"/>
      <c r="OSR62" s="153"/>
      <c r="OSS62" s="153"/>
      <c r="OST62" s="153"/>
      <c r="OSU62" s="153"/>
      <c r="OSV62" s="153"/>
      <c r="OSW62" s="153"/>
      <c r="OSX62" s="153"/>
      <c r="OSY62" s="153"/>
      <c r="OSZ62" s="153"/>
      <c r="OTA62" s="153"/>
      <c r="OTB62" s="153"/>
      <c r="OTC62" s="153"/>
      <c r="OTD62" s="153"/>
      <c r="OTE62" s="153"/>
      <c r="OTF62" s="153"/>
      <c r="OTG62" s="153"/>
      <c r="OTH62" s="153"/>
      <c r="OTI62" s="153"/>
      <c r="OTJ62" s="153"/>
      <c r="OTK62" s="153"/>
      <c r="OTL62" s="153"/>
      <c r="OTM62" s="153"/>
      <c r="OTN62" s="153"/>
      <c r="OTO62" s="153"/>
      <c r="OTP62" s="153"/>
      <c r="OTQ62" s="153"/>
      <c r="OTR62" s="153"/>
      <c r="OTS62" s="153"/>
      <c r="OTT62" s="153"/>
      <c r="OTU62" s="153"/>
      <c r="OTV62" s="153"/>
      <c r="OTW62" s="153"/>
      <c r="OTX62" s="153"/>
      <c r="OTY62" s="153"/>
      <c r="OTZ62" s="153"/>
      <c r="OUA62" s="153"/>
      <c r="OUB62" s="153"/>
      <c r="OUC62" s="153"/>
      <c r="OUD62" s="153"/>
      <c r="OUE62" s="153"/>
      <c r="OUF62" s="153"/>
      <c r="OUG62" s="153"/>
      <c r="OUH62" s="153"/>
      <c r="OUI62" s="153"/>
      <c r="OUJ62" s="153"/>
      <c r="OUK62" s="153"/>
      <c r="OUL62" s="153"/>
      <c r="OUM62" s="153"/>
      <c r="OUN62" s="153"/>
      <c r="OUO62" s="153"/>
      <c r="OUP62" s="153"/>
      <c r="OUQ62" s="153"/>
      <c r="OUR62" s="153"/>
      <c r="OUS62" s="153"/>
      <c r="OUT62" s="153"/>
      <c r="OUU62" s="153"/>
      <c r="OUV62" s="153"/>
      <c r="OUW62" s="153"/>
      <c r="OUX62" s="153"/>
      <c r="OUY62" s="153"/>
      <c r="OUZ62" s="153"/>
      <c r="OVA62" s="153"/>
      <c r="OVB62" s="153"/>
      <c r="OVC62" s="153"/>
      <c r="OVD62" s="153"/>
      <c r="OVE62" s="153"/>
      <c r="OVF62" s="153"/>
      <c r="OVG62" s="153"/>
      <c r="OVH62" s="153"/>
      <c r="OVI62" s="153"/>
      <c r="OVJ62" s="153"/>
      <c r="OVK62" s="153"/>
      <c r="OVL62" s="153"/>
      <c r="OVM62" s="153"/>
      <c r="OVN62" s="153"/>
      <c r="OVO62" s="153"/>
      <c r="OVP62" s="153"/>
      <c r="OVQ62" s="153"/>
      <c r="OVR62" s="153"/>
      <c r="OVS62" s="153"/>
      <c r="OVT62" s="153"/>
      <c r="OVU62" s="153"/>
      <c r="OVV62" s="153"/>
      <c r="OVW62" s="153"/>
      <c r="OVX62" s="153"/>
      <c r="OVY62" s="153"/>
      <c r="OVZ62" s="153"/>
      <c r="OWA62" s="153"/>
      <c r="OWB62" s="153"/>
      <c r="OWC62" s="153"/>
      <c r="OWD62" s="153"/>
      <c r="OWE62" s="153"/>
      <c r="OWF62" s="153"/>
      <c r="OWG62" s="153"/>
      <c r="OWH62" s="153"/>
      <c r="OWI62" s="153"/>
      <c r="OWJ62" s="153"/>
      <c r="OWK62" s="153"/>
      <c r="OWL62" s="153"/>
      <c r="OWM62" s="153"/>
      <c r="OWN62" s="153"/>
      <c r="OWO62" s="153"/>
      <c r="OWP62" s="153"/>
      <c r="OWQ62" s="153"/>
      <c r="OWR62" s="153"/>
      <c r="OWS62" s="153"/>
      <c r="OWT62" s="153"/>
      <c r="OWU62" s="153"/>
      <c r="OWV62" s="153"/>
      <c r="OWW62" s="153"/>
      <c r="OWX62" s="153"/>
      <c r="OWY62" s="153"/>
      <c r="OWZ62" s="153"/>
      <c r="OXA62" s="153"/>
      <c r="OXB62" s="153"/>
      <c r="OXC62" s="153"/>
      <c r="OXD62" s="153"/>
      <c r="OXE62" s="153"/>
      <c r="OXF62" s="153"/>
      <c r="OXG62" s="153"/>
      <c r="OXH62" s="153"/>
      <c r="OXI62" s="153"/>
      <c r="OXJ62" s="153"/>
      <c r="OXK62" s="153"/>
      <c r="OXL62" s="153"/>
      <c r="OXM62" s="153"/>
      <c r="OXN62" s="153"/>
      <c r="OXO62" s="153"/>
      <c r="OXP62" s="153"/>
      <c r="OXQ62" s="153"/>
      <c r="OXR62" s="153"/>
      <c r="OXS62" s="153"/>
      <c r="OXT62" s="153"/>
      <c r="OXU62" s="153"/>
      <c r="OXV62" s="153"/>
      <c r="OXW62" s="153"/>
      <c r="OXX62" s="153"/>
      <c r="OXY62" s="153"/>
      <c r="OXZ62" s="153"/>
      <c r="OYA62" s="153"/>
      <c r="OYB62" s="153"/>
      <c r="OYC62" s="153"/>
      <c r="OYD62" s="153"/>
      <c r="OYE62" s="153"/>
      <c r="OYF62" s="153"/>
      <c r="OYG62" s="153"/>
      <c r="OYH62" s="153"/>
      <c r="OYI62" s="153"/>
      <c r="OYJ62" s="153"/>
      <c r="OYK62" s="153"/>
      <c r="OYL62" s="153"/>
      <c r="OYM62" s="153"/>
      <c r="OYN62" s="153"/>
      <c r="OYO62" s="153"/>
      <c r="OYP62" s="153"/>
      <c r="OYQ62" s="153"/>
      <c r="OYR62" s="153"/>
      <c r="OYS62" s="153"/>
      <c r="OYT62" s="153"/>
      <c r="OYU62" s="153"/>
      <c r="OYV62" s="153"/>
      <c r="OYW62" s="153"/>
      <c r="OYX62" s="153"/>
      <c r="OYY62" s="153"/>
      <c r="OYZ62" s="153"/>
      <c r="OZA62" s="153"/>
      <c r="OZB62" s="153"/>
      <c r="OZC62" s="153"/>
      <c r="OZD62" s="153"/>
      <c r="OZE62" s="153"/>
      <c r="OZF62" s="153"/>
      <c r="OZG62" s="153"/>
      <c r="OZH62" s="153"/>
      <c r="OZI62" s="153"/>
      <c r="OZJ62" s="153"/>
      <c r="OZK62" s="153"/>
      <c r="OZL62" s="153"/>
      <c r="OZM62" s="153"/>
      <c r="OZN62" s="153"/>
      <c r="OZO62" s="153"/>
      <c r="OZP62" s="153"/>
      <c r="OZQ62" s="153"/>
      <c r="OZR62" s="153"/>
      <c r="OZS62" s="153"/>
      <c r="OZT62" s="153"/>
      <c r="OZU62" s="153"/>
      <c r="OZV62" s="153"/>
      <c r="OZW62" s="153"/>
      <c r="OZX62" s="153"/>
      <c r="OZY62" s="153"/>
      <c r="OZZ62" s="153"/>
      <c r="PAA62" s="153"/>
      <c r="PAB62" s="153"/>
      <c r="PAC62" s="153"/>
      <c r="PAD62" s="153"/>
      <c r="PAE62" s="153"/>
      <c r="PAF62" s="153"/>
      <c r="PAG62" s="153"/>
      <c r="PAH62" s="153"/>
      <c r="PAI62" s="153"/>
      <c r="PAJ62" s="153"/>
      <c r="PAK62" s="153"/>
      <c r="PAL62" s="153"/>
      <c r="PAM62" s="153"/>
      <c r="PAN62" s="153"/>
      <c r="PAO62" s="153"/>
      <c r="PAP62" s="153"/>
      <c r="PAQ62" s="153"/>
      <c r="PAR62" s="153"/>
      <c r="PAS62" s="153"/>
      <c r="PAT62" s="153"/>
      <c r="PAU62" s="153"/>
      <c r="PAV62" s="153"/>
      <c r="PAW62" s="153"/>
      <c r="PAX62" s="153"/>
      <c r="PAY62" s="153"/>
      <c r="PAZ62" s="153"/>
      <c r="PBA62" s="153"/>
      <c r="PBB62" s="153"/>
      <c r="PBC62" s="153"/>
      <c r="PBD62" s="153"/>
      <c r="PBE62" s="153"/>
      <c r="PBF62" s="153"/>
      <c r="PBG62" s="153"/>
      <c r="PBH62" s="153"/>
      <c r="PBI62" s="153"/>
      <c r="PBJ62" s="153"/>
      <c r="PBK62" s="153"/>
      <c r="PBL62" s="153"/>
      <c r="PBM62" s="153"/>
      <c r="PBN62" s="153"/>
      <c r="PBO62" s="153"/>
      <c r="PBP62" s="153"/>
      <c r="PBQ62" s="153"/>
      <c r="PBR62" s="153"/>
      <c r="PBS62" s="153"/>
      <c r="PBT62" s="153"/>
      <c r="PBU62" s="153"/>
      <c r="PBV62" s="153"/>
      <c r="PBW62" s="153"/>
      <c r="PBX62" s="153"/>
      <c r="PBY62" s="153"/>
      <c r="PBZ62" s="153"/>
      <c r="PCA62" s="153"/>
      <c r="PCB62" s="153"/>
      <c r="PCC62" s="153"/>
      <c r="PCD62" s="153"/>
      <c r="PCE62" s="153"/>
      <c r="PCF62" s="153"/>
      <c r="PCG62" s="153"/>
      <c r="PCH62" s="153"/>
      <c r="PCI62" s="153"/>
      <c r="PCJ62" s="153"/>
      <c r="PCK62" s="153"/>
      <c r="PCL62" s="153"/>
      <c r="PCM62" s="153"/>
      <c r="PCN62" s="153"/>
      <c r="PCO62" s="153"/>
      <c r="PCP62" s="153"/>
      <c r="PCQ62" s="153"/>
      <c r="PCR62" s="153"/>
      <c r="PCS62" s="153"/>
      <c r="PCT62" s="153"/>
      <c r="PCU62" s="153"/>
      <c r="PCV62" s="153"/>
      <c r="PCW62" s="153"/>
      <c r="PCX62" s="153"/>
      <c r="PCY62" s="153"/>
      <c r="PCZ62" s="153"/>
      <c r="PDA62" s="153"/>
      <c r="PDB62" s="153"/>
      <c r="PDC62" s="153"/>
      <c r="PDD62" s="153"/>
      <c r="PDE62" s="153"/>
      <c r="PDF62" s="153"/>
      <c r="PDG62" s="153"/>
      <c r="PDH62" s="153"/>
      <c r="PDI62" s="153"/>
      <c r="PDJ62" s="153"/>
      <c r="PDK62" s="153"/>
      <c r="PDL62" s="153"/>
      <c r="PDM62" s="153"/>
      <c r="PDN62" s="153"/>
      <c r="PDO62" s="153"/>
      <c r="PDP62" s="153"/>
      <c r="PDQ62" s="153"/>
      <c r="PDR62" s="153"/>
      <c r="PDS62" s="153"/>
      <c r="PDT62" s="153"/>
      <c r="PDU62" s="153"/>
      <c r="PDV62" s="153"/>
      <c r="PDW62" s="153"/>
      <c r="PDX62" s="153"/>
      <c r="PDY62" s="153"/>
      <c r="PDZ62" s="153"/>
      <c r="PEA62" s="153"/>
      <c r="PEB62" s="153"/>
      <c r="PEC62" s="153"/>
      <c r="PED62" s="153"/>
      <c r="PEE62" s="153"/>
      <c r="PEF62" s="153"/>
      <c r="PEG62" s="153"/>
      <c r="PEH62" s="153"/>
      <c r="PEI62" s="153"/>
      <c r="PEJ62" s="153"/>
      <c r="PEK62" s="153"/>
      <c r="PEL62" s="153"/>
      <c r="PEM62" s="153"/>
      <c r="PEN62" s="153"/>
      <c r="PEO62" s="153"/>
      <c r="PEP62" s="153"/>
      <c r="PEQ62" s="153"/>
      <c r="PER62" s="153"/>
      <c r="PES62" s="153"/>
      <c r="PET62" s="153"/>
      <c r="PEU62" s="153"/>
      <c r="PEV62" s="153"/>
      <c r="PEW62" s="153"/>
      <c r="PEX62" s="153"/>
      <c r="PEY62" s="153"/>
      <c r="PEZ62" s="153"/>
      <c r="PFA62" s="153"/>
      <c r="PFB62" s="153"/>
      <c r="PFC62" s="153"/>
      <c r="PFD62" s="153"/>
      <c r="PFE62" s="153"/>
      <c r="PFF62" s="153"/>
      <c r="PFG62" s="153"/>
      <c r="PFH62" s="153"/>
      <c r="PFI62" s="153"/>
      <c r="PFJ62" s="153"/>
      <c r="PFK62" s="153"/>
      <c r="PFL62" s="153"/>
      <c r="PFM62" s="153"/>
      <c r="PFN62" s="153"/>
      <c r="PFO62" s="153"/>
      <c r="PFP62" s="153"/>
      <c r="PFQ62" s="153"/>
      <c r="PFR62" s="153"/>
      <c r="PFS62" s="153"/>
      <c r="PFT62" s="153"/>
      <c r="PFU62" s="153"/>
      <c r="PFV62" s="153"/>
      <c r="PFW62" s="153"/>
      <c r="PFX62" s="153"/>
      <c r="PFY62" s="153"/>
      <c r="PFZ62" s="153"/>
      <c r="PGA62" s="153"/>
      <c r="PGB62" s="153"/>
      <c r="PGC62" s="153"/>
      <c r="PGD62" s="153"/>
      <c r="PGE62" s="153"/>
      <c r="PGF62" s="153"/>
      <c r="PGG62" s="153"/>
      <c r="PGH62" s="153"/>
      <c r="PGI62" s="153"/>
      <c r="PGJ62" s="153"/>
      <c r="PGK62" s="153"/>
      <c r="PGL62" s="153"/>
      <c r="PGM62" s="153"/>
      <c r="PGN62" s="153"/>
      <c r="PGO62" s="153"/>
      <c r="PGP62" s="153"/>
      <c r="PGQ62" s="153"/>
      <c r="PGR62" s="153"/>
      <c r="PGS62" s="153"/>
      <c r="PGT62" s="153"/>
      <c r="PGU62" s="153"/>
      <c r="PGV62" s="153"/>
      <c r="PGW62" s="153"/>
      <c r="PGX62" s="153"/>
      <c r="PGY62" s="153"/>
      <c r="PGZ62" s="153"/>
      <c r="PHA62" s="153"/>
      <c r="PHB62" s="153"/>
      <c r="PHC62" s="153"/>
      <c r="PHD62" s="153"/>
      <c r="PHE62" s="153"/>
      <c r="PHF62" s="153"/>
      <c r="PHG62" s="153"/>
      <c r="PHH62" s="153"/>
      <c r="PHI62" s="153"/>
      <c r="PHJ62" s="153"/>
      <c r="PHK62" s="153"/>
      <c r="PHL62" s="153"/>
      <c r="PHM62" s="153"/>
      <c r="PHN62" s="153"/>
      <c r="PHO62" s="153"/>
      <c r="PHP62" s="153"/>
      <c r="PHQ62" s="153"/>
      <c r="PHR62" s="153"/>
      <c r="PHS62" s="153"/>
      <c r="PHT62" s="153"/>
      <c r="PHU62" s="153"/>
      <c r="PHV62" s="153"/>
      <c r="PHW62" s="153"/>
      <c r="PHX62" s="153"/>
      <c r="PHY62" s="153"/>
      <c r="PHZ62" s="153"/>
      <c r="PIA62" s="153"/>
      <c r="PIB62" s="153"/>
      <c r="PIC62" s="153"/>
      <c r="PID62" s="153"/>
      <c r="PIE62" s="153"/>
      <c r="PIF62" s="153"/>
      <c r="PIG62" s="153"/>
      <c r="PIH62" s="153"/>
      <c r="PII62" s="153"/>
      <c r="PIJ62" s="153"/>
      <c r="PIK62" s="153"/>
      <c r="PIL62" s="153"/>
      <c r="PIM62" s="153"/>
      <c r="PIN62" s="153"/>
      <c r="PIO62" s="153"/>
      <c r="PIP62" s="153"/>
      <c r="PIQ62" s="153"/>
      <c r="PIR62" s="153"/>
      <c r="PIS62" s="153"/>
      <c r="PIT62" s="153"/>
      <c r="PIU62" s="153"/>
      <c r="PIV62" s="153"/>
      <c r="PIW62" s="153"/>
      <c r="PIX62" s="153"/>
      <c r="PIY62" s="153"/>
      <c r="PIZ62" s="153"/>
      <c r="PJA62" s="153"/>
      <c r="PJB62" s="153"/>
      <c r="PJC62" s="153"/>
      <c r="PJD62" s="153"/>
      <c r="PJE62" s="153"/>
      <c r="PJF62" s="153"/>
      <c r="PJG62" s="153"/>
      <c r="PJH62" s="153"/>
      <c r="PJI62" s="153"/>
      <c r="PJJ62" s="153"/>
      <c r="PJK62" s="153"/>
      <c r="PJL62" s="153"/>
      <c r="PJM62" s="153"/>
      <c r="PJN62" s="153"/>
      <c r="PJO62" s="153"/>
      <c r="PJP62" s="153"/>
      <c r="PJQ62" s="153"/>
      <c r="PJR62" s="153"/>
      <c r="PJS62" s="153"/>
      <c r="PJT62" s="153"/>
      <c r="PJU62" s="153"/>
      <c r="PJV62" s="153"/>
      <c r="PJW62" s="153"/>
      <c r="PJX62" s="153"/>
      <c r="PJY62" s="153"/>
      <c r="PJZ62" s="153"/>
      <c r="PKA62" s="153"/>
      <c r="PKB62" s="153"/>
      <c r="PKC62" s="153"/>
      <c r="PKD62" s="153"/>
      <c r="PKE62" s="153"/>
      <c r="PKF62" s="153"/>
      <c r="PKG62" s="153"/>
      <c r="PKH62" s="153"/>
      <c r="PKI62" s="153"/>
      <c r="PKJ62" s="153"/>
      <c r="PKK62" s="153"/>
      <c r="PKL62" s="153"/>
      <c r="PKM62" s="153"/>
      <c r="PKN62" s="153"/>
      <c r="PKO62" s="153"/>
      <c r="PKP62" s="153"/>
      <c r="PKQ62" s="153"/>
      <c r="PKR62" s="153"/>
      <c r="PKS62" s="153"/>
      <c r="PKT62" s="153"/>
      <c r="PKU62" s="153"/>
      <c r="PKV62" s="153"/>
      <c r="PKW62" s="153"/>
      <c r="PKX62" s="153"/>
      <c r="PKY62" s="153"/>
      <c r="PKZ62" s="153"/>
      <c r="PLA62" s="153"/>
      <c r="PLB62" s="153"/>
      <c r="PLC62" s="153"/>
      <c r="PLD62" s="153"/>
      <c r="PLE62" s="153"/>
      <c r="PLF62" s="153"/>
      <c r="PLG62" s="153"/>
      <c r="PLH62" s="153"/>
      <c r="PLI62" s="153"/>
      <c r="PLJ62" s="153"/>
      <c r="PLK62" s="153"/>
      <c r="PLL62" s="153"/>
      <c r="PLM62" s="153"/>
      <c r="PLN62" s="153"/>
      <c r="PLO62" s="153"/>
      <c r="PLP62" s="153"/>
      <c r="PLQ62" s="153"/>
      <c r="PLR62" s="153"/>
      <c r="PLS62" s="153"/>
      <c r="PLT62" s="153"/>
      <c r="PLU62" s="153"/>
      <c r="PLV62" s="153"/>
      <c r="PLW62" s="153"/>
      <c r="PLX62" s="153"/>
      <c r="PLY62" s="153"/>
      <c r="PLZ62" s="153"/>
      <c r="PMA62" s="153"/>
      <c r="PMB62" s="153"/>
      <c r="PMC62" s="153"/>
      <c r="PMD62" s="153"/>
      <c r="PME62" s="153"/>
      <c r="PMF62" s="153"/>
      <c r="PMG62" s="153"/>
      <c r="PMH62" s="153"/>
      <c r="PMI62" s="153"/>
      <c r="PMJ62" s="153"/>
      <c r="PMK62" s="153"/>
      <c r="PML62" s="153"/>
      <c r="PMM62" s="153"/>
      <c r="PMN62" s="153"/>
      <c r="PMO62" s="153"/>
      <c r="PMP62" s="153"/>
      <c r="PMQ62" s="153"/>
      <c r="PMR62" s="153"/>
      <c r="PMS62" s="153"/>
      <c r="PMT62" s="153"/>
      <c r="PMU62" s="153"/>
      <c r="PMV62" s="153"/>
      <c r="PMW62" s="153"/>
      <c r="PMX62" s="153"/>
      <c r="PMY62" s="153"/>
      <c r="PMZ62" s="153"/>
      <c r="PNA62" s="153"/>
      <c r="PNB62" s="153"/>
      <c r="PNC62" s="153"/>
      <c r="PND62" s="153"/>
      <c r="PNE62" s="153"/>
      <c r="PNF62" s="153"/>
      <c r="PNG62" s="153"/>
      <c r="PNH62" s="153"/>
      <c r="PNI62" s="153"/>
      <c r="PNJ62" s="153"/>
      <c r="PNK62" s="153"/>
      <c r="PNL62" s="153"/>
      <c r="PNM62" s="153"/>
      <c r="PNN62" s="153"/>
      <c r="PNO62" s="153"/>
      <c r="PNP62" s="153"/>
      <c r="PNQ62" s="153"/>
      <c r="PNR62" s="153"/>
      <c r="PNS62" s="153"/>
      <c r="PNT62" s="153"/>
      <c r="PNU62" s="153"/>
      <c r="PNV62" s="153"/>
      <c r="PNW62" s="153"/>
      <c r="PNX62" s="153"/>
      <c r="PNY62" s="153"/>
      <c r="PNZ62" s="153"/>
      <c r="POA62" s="153"/>
      <c r="POB62" s="153"/>
      <c r="POC62" s="153"/>
      <c r="POD62" s="153"/>
      <c r="POE62" s="153"/>
      <c r="POF62" s="153"/>
      <c r="POG62" s="153"/>
      <c r="POH62" s="153"/>
      <c r="POI62" s="153"/>
      <c r="POJ62" s="153"/>
      <c r="POK62" s="153"/>
      <c r="POL62" s="153"/>
      <c r="POM62" s="153"/>
      <c r="PON62" s="153"/>
      <c r="POO62" s="153"/>
      <c r="POP62" s="153"/>
      <c r="POQ62" s="153"/>
      <c r="POR62" s="153"/>
      <c r="POS62" s="153"/>
      <c r="POT62" s="153"/>
      <c r="POU62" s="153"/>
      <c r="POV62" s="153"/>
      <c r="POW62" s="153"/>
      <c r="POX62" s="153"/>
      <c r="POY62" s="153"/>
      <c r="POZ62" s="153"/>
      <c r="PPA62" s="153"/>
      <c r="PPB62" s="153"/>
      <c r="PPC62" s="153"/>
      <c r="PPD62" s="153"/>
      <c r="PPE62" s="153"/>
      <c r="PPF62" s="153"/>
      <c r="PPG62" s="153"/>
      <c r="PPH62" s="153"/>
      <c r="PPI62" s="153"/>
      <c r="PPJ62" s="153"/>
      <c r="PPK62" s="153"/>
      <c r="PPL62" s="153"/>
      <c r="PPM62" s="153"/>
      <c r="PPN62" s="153"/>
      <c r="PPO62" s="153"/>
      <c r="PPP62" s="153"/>
      <c r="PPQ62" s="153"/>
      <c r="PPR62" s="153"/>
      <c r="PPS62" s="153"/>
      <c r="PPT62" s="153"/>
      <c r="PPU62" s="153"/>
      <c r="PPV62" s="153"/>
      <c r="PPW62" s="153"/>
      <c r="PPX62" s="153"/>
      <c r="PPY62" s="153"/>
      <c r="PPZ62" s="153"/>
      <c r="PQA62" s="153"/>
      <c r="PQB62" s="153"/>
      <c r="PQC62" s="153"/>
      <c r="PQD62" s="153"/>
      <c r="PQE62" s="153"/>
      <c r="PQF62" s="153"/>
      <c r="PQG62" s="153"/>
      <c r="PQH62" s="153"/>
      <c r="PQI62" s="153"/>
      <c r="PQJ62" s="153"/>
      <c r="PQK62" s="153"/>
      <c r="PQL62" s="153"/>
      <c r="PQM62" s="153"/>
      <c r="PQN62" s="153"/>
      <c r="PQO62" s="153"/>
      <c r="PQP62" s="153"/>
      <c r="PQQ62" s="153"/>
      <c r="PQR62" s="153"/>
      <c r="PQS62" s="153"/>
      <c r="PQT62" s="153"/>
      <c r="PQU62" s="153"/>
      <c r="PQV62" s="153"/>
      <c r="PQW62" s="153"/>
      <c r="PQX62" s="153"/>
      <c r="PQY62" s="153"/>
      <c r="PQZ62" s="153"/>
      <c r="PRA62" s="153"/>
      <c r="PRB62" s="153"/>
      <c r="PRC62" s="153"/>
      <c r="PRD62" s="153"/>
      <c r="PRE62" s="153"/>
      <c r="PRF62" s="153"/>
      <c r="PRG62" s="153"/>
      <c r="PRH62" s="153"/>
      <c r="PRI62" s="153"/>
      <c r="PRJ62" s="153"/>
      <c r="PRK62" s="153"/>
      <c r="PRL62" s="153"/>
      <c r="PRM62" s="153"/>
      <c r="PRN62" s="153"/>
      <c r="PRO62" s="153"/>
      <c r="PRP62" s="153"/>
      <c r="PRQ62" s="153"/>
      <c r="PRR62" s="153"/>
      <c r="PRS62" s="153"/>
      <c r="PRT62" s="153"/>
      <c r="PRU62" s="153"/>
      <c r="PRV62" s="153"/>
      <c r="PRW62" s="153"/>
      <c r="PRX62" s="153"/>
      <c r="PRY62" s="153"/>
      <c r="PRZ62" s="153"/>
      <c r="PSA62" s="153"/>
      <c r="PSB62" s="153"/>
      <c r="PSC62" s="153"/>
      <c r="PSD62" s="153"/>
      <c r="PSE62" s="153"/>
      <c r="PSF62" s="153"/>
      <c r="PSG62" s="153"/>
      <c r="PSH62" s="153"/>
      <c r="PSI62" s="153"/>
      <c r="PSJ62" s="153"/>
      <c r="PSK62" s="153"/>
      <c r="PSL62" s="153"/>
      <c r="PSM62" s="153"/>
      <c r="PSN62" s="153"/>
      <c r="PSO62" s="153"/>
      <c r="PSP62" s="153"/>
      <c r="PSQ62" s="153"/>
      <c r="PSR62" s="153"/>
      <c r="PSS62" s="153"/>
      <c r="PST62" s="153"/>
      <c r="PSU62" s="153"/>
      <c r="PSV62" s="153"/>
      <c r="PSW62" s="153"/>
      <c r="PSX62" s="153"/>
      <c r="PSY62" s="153"/>
      <c r="PSZ62" s="153"/>
      <c r="PTA62" s="153"/>
      <c r="PTB62" s="153"/>
      <c r="PTC62" s="153"/>
      <c r="PTD62" s="153"/>
      <c r="PTE62" s="153"/>
      <c r="PTF62" s="153"/>
      <c r="PTG62" s="153"/>
      <c r="PTH62" s="153"/>
      <c r="PTI62" s="153"/>
      <c r="PTJ62" s="153"/>
      <c r="PTK62" s="153"/>
      <c r="PTL62" s="153"/>
      <c r="PTM62" s="153"/>
      <c r="PTN62" s="153"/>
      <c r="PTO62" s="153"/>
      <c r="PTP62" s="153"/>
      <c r="PTQ62" s="153"/>
      <c r="PTR62" s="153"/>
      <c r="PTS62" s="153"/>
      <c r="PTT62" s="153"/>
      <c r="PTU62" s="153"/>
      <c r="PTV62" s="153"/>
      <c r="PTW62" s="153"/>
      <c r="PTX62" s="153"/>
      <c r="PTY62" s="153"/>
      <c r="PTZ62" s="153"/>
      <c r="PUA62" s="153"/>
      <c r="PUB62" s="153"/>
      <c r="PUC62" s="153"/>
      <c r="PUD62" s="153"/>
      <c r="PUE62" s="153"/>
      <c r="PUF62" s="153"/>
      <c r="PUG62" s="153"/>
      <c r="PUH62" s="153"/>
      <c r="PUI62" s="153"/>
      <c r="PUJ62" s="153"/>
      <c r="PUK62" s="153"/>
      <c r="PUL62" s="153"/>
      <c r="PUM62" s="153"/>
      <c r="PUN62" s="153"/>
      <c r="PUO62" s="153"/>
      <c r="PUP62" s="153"/>
      <c r="PUQ62" s="153"/>
      <c r="PUR62" s="153"/>
      <c r="PUS62" s="153"/>
      <c r="PUT62" s="153"/>
      <c r="PUU62" s="153"/>
      <c r="PUV62" s="153"/>
      <c r="PUW62" s="153"/>
      <c r="PUX62" s="153"/>
      <c r="PUY62" s="153"/>
      <c r="PUZ62" s="153"/>
      <c r="PVA62" s="153"/>
      <c r="PVB62" s="153"/>
      <c r="PVC62" s="153"/>
      <c r="PVD62" s="153"/>
      <c r="PVE62" s="153"/>
      <c r="PVF62" s="153"/>
      <c r="PVG62" s="153"/>
      <c r="PVH62" s="153"/>
      <c r="PVI62" s="153"/>
      <c r="PVJ62" s="153"/>
      <c r="PVK62" s="153"/>
      <c r="PVL62" s="153"/>
      <c r="PVM62" s="153"/>
      <c r="PVN62" s="153"/>
      <c r="PVO62" s="153"/>
      <c r="PVP62" s="153"/>
      <c r="PVQ62" s="153"/>
      <c r="PVR62" s="153"/>
      <c r="PVS62" s="153"/>
      <c r="PVT62" s="153"/>
      <c r="PVU62" s="153"/>
      <c r="PVV62" s="153"/>
      <c r="PVW62" s="153"/>
      <c r="PVX62" s="153"/>
      <c r="PVY62" s="153"/>
      <c r="PVZ62" s="153"/>
      <c r="PWA62" s="153"/>
      <c r="PWB62" s="153"/>
      <c r="PWC62" s="153"/>
      <c r="PWD62" s="153"/>
      <c r="PWE62" s="153"/>
      <c r="PWF62" s="153"/>
      <c r="PWG62" s="153"/>
      <c r="PWH62" s="153"/>
      <c r="PWI62" s="153"/>
      <c r="PWJ62" s="153"/>
      <c r="PWK62" s="153"/>
      <c r="PWL62" s="153"/>
      <c r="PWM62" s="153"/>
      <c r="PWN62" s="153"/>
      <c r="PWO62" s="153"/>
      <c r="PWP62" s="153"/>
      <c r="PWQ62" s="153"/>
      <c r="PWR62" s="153"/>
      <c r="PWS62" s="153"/>
      <c r="PWT62" s="153"/>
      <c r="PWU62" s="153"/>
      <c r="PWV62" s="153"/>
      <c r="PWW62" s="153"/>
      <c r="PWX62" s="153"/>
      <c r="PWY62" s="153"/>
      <c r="PWZ62" s="153"/>
      <c r="PXA62" s="153"/>
      <c r="PXB62" s="153"/>
      <c r="PXC62" s="153"/>
      <c r="PXD62" s="153"/>
      <c r="PXE62" s="153"/>
      <c r="PXF62" s="153"/>
      <c r="PXG62" s="153"/>
      <c r="PXH62" s="153"/>
      <c r="PXI62" s="153"/>
      <c r="PXJ62" s="153"/>
      <c r="PXK62" s="153"/>
      <c r="PXL62" s="153"/>
      <c r="PXM62" s="153"/>
      <c r="PXN62" s="153"/>
      <c r="PXO62" s="153"/>
      <c r="PXP62" s="153"/>
      <c r="PXQ62" s="153"/>
      <c r="PXR62" s="153"/>
      <c r="PXS62" s="153"/>
      <c r="PXT62" s="153"/>
      <c r="PXU62" s="153"/>
      <c r="PXV62" s="153"/>
      <c r="PXW62" s="153"/>
      <c r="PXX62" s="153"/>
      <c r="PXY62" s="153"/>
      <c r="PXZ62" s="153"/>
      <c r="PYA62" s="153"/>
      <c r="PYB62" s="153"/>
      <c r="PYC62" s="153"/>
      <c r="PYD62" s="153"/>
      <c r="PYE62" s="153"/>
      <c r="PYF62" s="153"/>
      <c r="PYG62" s="153"/>
      <c r="PYH62" s="153"/>
      <c r="PYI62" s="153"/>
      <c r="PYJ62" s="153"/>
      <c r="PYK62" s="153"/>
      <c r="PYL62" s="153"/>
      <c r="PYM62" s="153"/>
      <c r="PYN62" s="153"/>
      <c r="PYO62" s="153"/>
      <c r="PYP62" s="153"/>
      <c r="PYQ62" s="153"/>
      <c r="PYR62" s="153"/>
      <c r="PYS62" s="153"/>
      <c r="PYT62" s="153"/>
      <c r="PYU62" s="153"/>
      <c r="PYV62" s="153"/>
      <c r="PYW62" s="153"/>
      <c r="PYX62" s="153"/>
      <c r="PYY62" s="153"/>
      <c r="PYZ62" s="153"/>
      <c r="PZA62" s="153"/>
      <c r="PZB62" s="153"/>
      <c r="PZC62" s="153"/>
      <c r="PZD62" s="153"/>
      <c r="PZE62" s="153"/>
      <c r="PZF62" s="153"/>
      <c r="PZG62" s="153"/>
      <c r="PZH62" s="153"/>
      <c r="PZI62" s="153"/>
      <c r="PZJ62" s="153"/>
      <c r="PZK62" s="153"/>
      <c r="PZL62" s="153"/>
      <c r="PZM62" s="153"/>
      <c r="PZN62" s="153"/>
      <c r="PZO62" s="153"/>
      <c r="PZP62" s="153"/>
      <c r="PZQ62" s="153"/>
      <c r="PZR62" s="153"/>
      <c r="PZS62" s="153"/>
      <c r="PZT62" s="153"/>
      <c r="PZU62" s="153"/>
      <c r="PZV62" s="153"/>
      <c r="PZW62" s="153"/>
      <c r="PZX62" s="153"/>
      <c r="PZY62" s="153"/>
      <c r="PZZ62" s="153"/>
      <c r="QAA62" s="153"/>
      <c r="QAB62" s="153"/>
      <c r="QAC62" s="153"/>
      <c r="QAD62" s="153"/>
      <c r="QAE62" s="153"/>
      <c r="QAF62" s="153"/>
      <c r="QAG62" s="153"/>
      <c r="QAH62" s="153"/>
      <c r="QAI62" s="153"/>
      <c r="QAJ62" s="153"/>
      <c r="QAK62" s="153"/>
      <c r="QAL62" s="153"/>
      <c r="QAM62" s="153"/>
      <c r="QAN62" s="153"/>
      <c r="QAO62" s="153"/>
      <c r="QAP62" s="153"/>
      <c r="QAQ62" s="153"/>
      <c r="QAR62" s="153"/>
      <c r="QAS62" s="153"/>
      <c r="QAT62" s="153"/>
      <c r="QAU62" s="153"/>
      <c r="QAV62" s="153"/>
      <c r="QAW62" s="153"/>
      <c r="QAX62" s="153"/>
      <c r="QAY62" s="153"/>
      <c r="QAZ62" s="153"/>
      <c r="QBA62" s="153"/>
      <c r="QBB62" s="153"/>
      <c r="QBC62" s="153"/>
      <c r="QBD62" s="153"/>
      <c r="QBE62" s="153"/>
      <c r="QBF62" s="153"/>
      <c r="QBG62" s="153"/>
      <c r="QBH62" s="153"/>
      <c r="QBI62" s="153"/>
      <c r="QBJ62" s="153"/>
      <c r="QBK62" s="153"/>
      <c r="QBL62" s="153"/>
      <c r="QBM62" s="153"/>
      <c r="QBN62" s="153"/>
      <c r="QBO62" s="153"/>
      <c r="QBP62" s="153"/>
      <c r="QBQ62" s="153"/>
      <c r="QBR62" s="153"/>
      <c r="QBS62" s="153"/>
      <c r="QBT62" s="153"/>
      <c r="QBU62" s="153"/>
      <c r="QBV62" s="153"/>
      <c r="QBW62" s="153"/>
      <c r="QBX62" s="153"/>
      <c r="QBY62" s="153"/>
      <c r="QBZ62" s="153"/>
      <c r="QCA62" s="153"/>
      <c r="QCB62" s="153"/>
      <c r="QCC62" s="153"/>
      <c r="QCD62" s="153"/>
      <c r="QCE62" s="153"/>
      <c r="QCF62" s="153"/>
      <c r="QCG62" s="153"/>
      <c r="QCH62" s="153"/>
      <c r="QCI62" s="153"/>
      <c r="QCJ62" s="153"/>
      <c r="QCK62" s="153"/>
      <c r="QCL62" s="153"/>
      <c r="QCM62" s="153"/>
      <c r="QCN62" s="153"/>
      <c r="QCO62" s="153"/>
      <c r="QCP62" s="153"/>
      <c r="QCQ62" s="153"/>
      <c r="QCR62" s="153"/>
      <c r="QCS62" s="153"/>
      <c r="QCT62" s="153"/>
      <c r="QCU62" s="153"/>
      <c r="QCV62" s="153"/>
      <c r="QCW62" s="153"/>
      <c r="QCX62" s="153"/>
      <c r="QCY62" s="153"/>
      <c r="QCZ62" s="153"/>
      <c r="QDA62" s="153"/>
      <c r="QDB62" s="153"/>
      <c r="QDC62" s="153"/>
      <c r="QDD62" s="153"/>
      <c r="QDE62" s="153"/>
      <c r="QDF62" s="153"/>
      <c r="QDG62" s="153"/>
      <c r="QDH62" s="153"/>
      <c r="QDI62" s="153"/>
      <c r="QDJ62" s="153"/>
      <c r="QDK62" s="153"/>
      <c r="QDL62" s="153"/>
      <c r="QDM62" s="153"/>
      <c r="QDN62" s="153"/>
      <c r="QDO62" s="153"/>
      <c r="QDP62" s="153"/>
      <c r="QDQ62" s="153"/>
      <c r="QDR62" s="153"/>
      <c r="QDS62" s="153"/>
      <c r="QDT62" s="153"/>
      <c r="QDU62" s="153"/>
      <c r="QDV62" s="153"/>
      <c r="QDW62" s="153"/>
      <c r="QDX62" s="153"/>
      <c r="QDY62" s="153"/>
      <c r="QDZ62" s="153"/>
      <c r="QEA62" s="153"/>
      <c r="QEB62" s="153"/>
      <c r="QEC62" s="153"/>
      <c r="QED62" s="153"/>
      <c r="QEE62" s="153"/>
      <c r="QEF62" s="153"/>
      <c r="QEG62" s="153"/>
      <c r="QEH62" s="153"/>
      <c r="QEI62" s="153"/>
      <c r="QEJ62" s="153"/>
      <c r="QEK62" s="153"/>
      <c r="QEL62" s="153"/>
      <c r="QEM62" s="153"/>
      <c r="QEN62" s="153"/>
      <c r="QEO62" s="153"/>
      <c r="QEP62" s="153"/>
      <c r="QEQ62" s="153"/>
      <c r="QER62" s="153"/>
      <c r="QES62" s="153"/>
      <c r="QET62" s="153"/>
      <c r="QEU62" s="153"/>
      <c r="QEV62" s="153"/>
      <c r="QEW62" s="153"/>
      <c r="QEX62" s="153"/>
      <c r="QEY62" s="153"/>
      <c r="QEZ62" s="153"/>
      <c r="QFA62" s="153"/>
      <c r="QFB62" s="153"/>
      <c r="QFC62" s="153"/>
      <c r="QFD62" s="153"/>
      <c r="QFE62" s="153"/>
      <c r="QFF62" s="153"/>
      <c r="QFG62" s="153"/>
      <c r="QFH62" s="153"/>
      <c r="QFI62" s="153"/>
      <c r="QFJ62" s="153"/>
      <c r="QFK62" s="153"/>
      <c r="QFL62" s="153"/>
      <c r="QFM62" s="153"/>
      <c r="QFN62" s="153"/>
      <c r="QFO62" s="153"/>
      <c r="QFP62" s="153"/>
      <c r="QFQ62" s="153"/>
      <c r="QFR62" s="153"/>
      <c r="QFS62" s="153"/>
      <c r="QFT62" s="153"/>
      <c r="QFU62" s="153"/>
      <c r="QFV62" s="153"/>
      <c r="QFW62" s="153"/>
      <c r="QFX62" s="153"/>
      <c r="QFY62" s="153"/>
      <c r="QFZ62" s="153"/>
      <c r="QGA62" s="153"/>
      <c r="QGB62" s="153"/>
      <c r="QGC62" s="153"/>
      <c r="QGD62" s="153"/>
      <c r="QGE62" s="153"/>
      <c r="QGF62" s="153"/>
      <c r="QGG62" s="153"/>
      <c r="QGH62" s="153"/>
      <c r="QGI62" s="153"/>
      <c r="QGJ62" s="153"/>
      <c r="QGK62" s="153"/>
      <c r="QGL62" s="153"/>
      <c r="QGM62" s="153"/>
      <c r="QGN62" s="153"/>
      <c r="QGO62" s="153"/>
      <c r="QGP62" s="153"/>
      <c r="QGQ62" s="153"/>
      <c r="QGR62" s="153"/>
      <c r="QGS62" s="153"/>
      <c r="QGT62" s="153"/>
      <c r="QGU62" s="153"/>
      <c r="QGV62" s="153"/>
      <c r="QGW62" s="153"/>
      <c r="QGX62" s="153"/>
      <c r="QGY62" s="153"/>
      <c r="QGZ62" s="153"/>
      <c r="QHA62" s="153"/>
      <c r="QHB62" s="153"/>
      <c r="QHC62" s="153"/>
      <c r="QHD62" s="153"/>
      <c r="QHE62" s="153"/>
      <c r="QHF62" s="153"/>
      <c r="QHG62" s="153"/>
      <c r="QHH62" s="153"/>
      <c r="QHI62" s="153"/>
      <c r="QHJ62" s="153"/>
      <c r="QHK62" s="153"/>
      <c r="QHL62" s="153"/>
      <c r="QHM62" s="153"/>
      <c r="QHN62" s="153"/>
      <c r="QHO62" s="153"/>
      <c r="QHP62" s="153"/>
      <c r="QHQ62" s="153"/>
      <c r="QHR62" s="153"/>
      <c r="QHS62" s="153"/>
      <c r="QHT62" s="153"/>
      <c r="QHU62" s="153"/>
      <c r="QHV62" s="153"/>
      <c r="QHW62" s="153"/>
      <c r="QHX62" s="153"/>
      <c r="QHY62" s="153"/>
      <c r="QHZ62" s="153"/>
      <c r="QIA62" s="153"/>
      <c r="QIB62" s="153"/>
      <c r="QIC62" s="153"/>
      <c r="QID62" s="153"/>
      <c r="QIE62" s="153"/>
      <c r="QIF62" s="153"/>
      <c r="QIG62" s="153"/>
      <c r="QIH62" s="153"/>
      <c r="QII62" s="153"/>
      <c r="QIJ62" s="153"/>
      <c r="QIK62" s="153"/>
      <c r="QIL62" s="153"/>
      <c r="QIM62" s="153"/>
      <c r="QIN62" s="153"/>
      <c r="QIO62" s="153"/>
      <c r="QIP62" s="153"/>
      <c r="QIQ62" s="153"/>
      <c r="QIR62" s="153"/>
      <c r="QIS62" s="153"/>
      <c r="QIT62" s="153"/>
      <c r="QIU62" s="153"/>
      <c r="QIV62" s="153"/>
      <c r="QIW62" s="153"/>
      <c r="QIX62" s="153"/>
      <c r="QIY62" s="153"/>
      <c r="QIZ62" s="153"/>
      <c r="QJA62" s="153"/>
      <c r="QJB62" s="153"/>
      <c r="QJC62" s="153"/>
      <c r="QJD62" s="153"/>
      <c r="QJE62" s="153"/>
      <c r="QJF62" s="153"/>
      <c r="QJG62" s="153"/>
      <c r="QJH62" s="153"/>
      <c r="QJI62" s="153"/>
      <c r="QJJ62" s="153"/>
      <c r="QJK62" s="153"/>
      <c r="QJL62" s="153"/>
      <c r="QJM62" s="153"/>
      <c r="QJN62" s="153"/>
      <c r="QJO62" s="153"/>
      <c r="QJP62" s="153"/>
      <c r="QJQ62" s="153"/>
      <c r="QJR62" s="153"/>
      <c r="QJS62" s="153"/>
      <c r="QJT62" s="153"/>
      <c r="QJU62" s="153"/>
      <c r="QJV62" s="153"/>
      <c r="QJW62" s="153"/>
      <c r="QJX62" s="153"/>
      <c r="QJY62" s="153"/>
      <c r="QJZ62" s="153"/>
      <c r="QKA62" s="153"/>
      <c r="QKB62" s="153"/>
      <c r="QKC62" s="153"/>
      <c r="QKD62" s="153"/>
      <c r="QKE62" s="153"/>
      <c r="QKF62" s="153"/>
      <c r="QKG62" s="153"/>
      <c r="QKH62" s="153"/>
      <c r="QKI62" s="153"/>
      <c r="QKJ62" s="153"/>
      <c r="QKK62" s="153"/>
      <c r="QKL62" s="153"/>
      <c r="QKM62" s="153"/>
      <c r="QKN62" s="153"/>
      <c r="QKO62" s="153"/>
      <c r="QKP62" s="153"/>
      <c r="QKQ62" s="153"/>
      <c r="QKR62" s="153"/>
      <c r="QKS62" s="153"/>
      <c r="QKT62" s="153"/>
      <c r="QKU62" s="153"/>
      <c r="QKV62" s="153"/>
      <c r="QKW62" s="153"/>
      <c r="QKX62" s="153"/>
      <c r="QKY62" s="153"/>
      <c r="QKZ62" s="153"/>
      <c r="QLA62" s="153"/>
      <c r="QLB62" s="153"/>
      <c r="QLC62" s="153"/>
      <c r="QLD62" s="153"/>
      <c r="QLE62" s="153"/>
      <c r="QLF62" s="153"/>
      <c r="QLG62" s="153"/>
      <c r="QLH62" s="153"/>
      <c r="QLI62" s="153"/>
      <c r="QLJ62" s="153"/>
      <c r="QLK62" s="153"/>
      <c r="QLL62" s="153"/>
      <c r="QLM62" s="153"/>
      <c r="QLN62" s="153"/>
      <c r="QLO62" s="153"/>
      <c r="QLP62" s="153"/>
      <c r="QLQ62" s="153"/>
      <c r="QLR62" s="153"/>
      <c r="QLS62" s="153"/>
      <c r="QLT62" s="153"/>
      <c r="QLU62" s="153"/>
      <c r="QLV62" s="153"/>
      <c r="QLW62" s="153"/>
      <c r="QLX62" s="153"/>
      <c r="QLY62" s="153"/>
      <c r="QLZ62" s="153"/>
      <c r="QMA62" s="153"/>
      <c r="QMB62" s="153"/>
      <c r="QMC62" s="153"/>
      <c r="QMD62" s="153"/>
      <c r="QME62" s="153"/>
      <c r="QMF62" s="153"/>
      <c r="QMG62" s="153"/>
      <c r="QMH62" s="153"/>
      <c r="QMI62" s="153"/>
      <c r="QMJ62" s="153"/>
      <c r="QMK62" s="153"/>
      <c r="QML62" s="153"/>
      <c r="QMM62" s="153"/>
      <c r="QMN62" s="153"/>
      <c r="QMO62" s="153"/>
      <c r="QMP62" s="153"/>
      <c r="QMQ62" s="153"/>
      <c r="QMR62" s="153"/>
      <c r="QMS62" s="153"/>
      <c r="QMT62" s="153"/>
      <c r="QMU62" s="153"/>
      <c r="QMV62" s="153"/>
      <c r="QMW62" s="153"/>
      <c r="QMX62" s="153"/>
      <c r="QMY62" s="153"/>
      <c r="QMZ62" s="153"/>
      <c r="QNA62" s="153"/>
      <c r="QNB62" s="153"/>
      <c r="QNC62" s="153"/>
      <c r="QND62" s="153"/>
      <c r="QNE62" s="153"/>
      <c r="QNF62" s="153"/>
      <c r="QNG62" s="153"/>
      <c r="QNH62" s="153"/>
      <c r="QNI62" s="153"/>
      <c r="QNJ62" s="153"/>
      <c r="QNK62" s="153"/>
      <c r="QNL62" s="153"/>
      <c r="QNM62" s="153"/>
      <c r="QNN62" s="153"/>
      <c r="QNO62" s="153"/>
      <c r="QNP62" s="153"/>
      <c r="QNQ62" s="153"/>
      <c r="QNR62" s="153"/>
      <c r="QNS62" s="153"/>
      <c r="QNT62" s="153"/>
      <c r="QNU62" s="153"/>
      <c r="QNV62" s="153"/>
      <c r="QNW62" s="153"/>
      <c r="QNX62" s="153"/>
      <c r="QNY62" s="153"/>
      <c r="QNZ62" s="153"/>
      <c r="QOA62" s="153"/>
      <c r="QOB62" s="153"/>
      <c r="QOC62" s="153"/>
      <c r="QOD62" s="153"/>
      <c r="QOE62" s="153"/>
      <c r="QOF62" s="153"/>
      <c r="QOG62" s="153"/>
      <c r="QOH62" s="153"/>
      <c r="QOI62" s="153"/>
      <c r="QOJ62" s="153"/>
      <c r="QOK62" s="153"/>
      <c r="QOL62" s="153"/>
      <c r="QOM62" s="153"/>
      <c r="QON62" s="153"/>
      <c r="QOO62" s="153"/>
      <c r="QOP62" s="153"/>
      <c r="QOQ62" s="153"/>
      <c r="QOR62" s="153"/>
      <c r="QOS62" s="153"/>
      <c r="QOT62" s="153"/>
      <c r="QOU62" s="153"/>
      <c r="QOV62" s="153"/>
      <c r="QOW62" s="153"/>
      <c r="QOX62" s="153"/>
      <c r="QOY62" s="153"/>
      <c r="QOZ62" s="153"/>
      <c r="QPA62" s="153"/>
      <c r="QPB62" s="153"/>
      <c r="QPC62" s="153"/>
      <c r="QPD62" s="153"/>
      <c r="QPE62" s="153"/>
      <c r="QPF62" s="153"/>
      <c r="QPG62" s="153"/>
      <c r="QPH62" s="153"/>
      <c r="QPI62" s="153"/>
      <c r="QPJ62" s="153"/>
      <c r="QPK62" s="153"/>
      <c r="QPL62" s="153"/>
      <c r="QPM62" s="153"/>
      <c r="QPN62" s="153"/>
      <c r="QPO62" s="153"/>
      <c r="QPP62" s="153"/>
      <c r="QPQ62" s="153"/>
      <c r="QPR62" s="153"/>
      <c r="QPS62" s="153"/>
      <c r="QPT62" s="153"/>
      <c r="QPU62" s="153"/>
      <c r="QPV62" s="153"/>
      <c r="QPW62" s="153"/>
      <c r="QPX62" s="153"/>
      <c r="QPY62" s="153"/>
      <c r="QPZ62" s="153"/>
      <c r="QQA62" s="153"/>
      <c r="QQB62" s="153"/>
      <c r="QQC62" s="153"/>
      <c r="QQD62" s="153"/>
      <c r="QQE62" s="153"/>
      <c r="QQF62" s="153"/>
      <c r="QQG62" s="153"/>
      <c r="QQH62" s="153"/>
      <c r="QQI62" s="153"/>
      <c r="QQJ62" s="153"/>
      <c r="QQK62" s="153"/>
      <c r="QQL62" s="153"/>
      <c r="QQM62" s="153"/>
      <c r="QQN62" s="153"/>
      <c r="QQO62" s="153"/>
      <c r="QQP62" s="153"/>
      <c r="QQQ62" s="153"/>
      <c r="QQR62" s="153"/>
      <c r="QQS62" s="153"/>
      <c r="QQT62" s="153"/>
      <c r="QQU62" s="153"/>
      <c r="QQV62" s="153"/>
      <c r="QQW62" s="153"/>
      <c r="QQX62" s="153"/>
      <c r="QQY62" s="153"/>
      <c r="QQZ62" s="153"/>
      <c r="QRA62" s="153"/>
      <c r="QRB62" s="153"/>
      <c r="QRC62" s="153"/>
      <c r="QRD62" s="153"/>
      <c r="QRE62" s="153"/>
      <c r="QRF62" s="153"/>
      <c r="QRG62" s="153"/>
      <c r="QRH62" s="153"/>
      <c r="QRI62" s="153"/>
      <c r="QRJ62" s="153"/>
      <c r="QRK62" s="153"/>
      <c r="QRL62" s="153"/>
      <c r="QRM62" s="153"/>
      <c r="QRN62" s="153"/>
      <c r="QRO62" s="153"/>
      <c r="QRP62" s="153"/>
      <c r="QRQ62" s="153"/>
      <c r="QRR62" s="153"/>
      <c r="QRS62" s="153"/>
      <c r="QRT62" s="153"/>
      <c r="QRU62" s="153"/>
      <c r="QRV62" s="153"/>
      <c r="QRW62" s="153"/>
      <c r="QRX62" s="153"/>
      <c r="QRY62" s="153"/>
      <c r="QRZ62" s="153"/>
      <c r="QSA62" s="153"/>
      <c r="QSB62" s="153"/>
      <c r="QSC62" s="153"/>
      <c r="QSD62" s="153"/>
      <c r="QSE62" s="153"/>
      <c r="QSF62" s="153"/>
      <c r="QSG62" s="153"/>
      <c r="QSH62" s="153"/>
      <c r="QSI62" s="153"/>
      <c r="QSJ62" s="153"/>
      <c r="QSK62" s="153"/>
      <c r="QSL62" s="153"/>
      <c r="QSM62" s="153"/>
      <c r="QSN62" s="153"/>
      <c r="QSO62" s="153"/>
      <c r="QSP62" s="153"/>
      <c r="QSQ62" s="153"/>
      <c r="QSR62" s="153"/>
      <c r="QSS62" s="153"/>
      <c r="QST62" s="153"/>
      <c r="QSU62" s="153"/>
      <c r="QSV62" s="153"/>
      <c r="QSW62" s="153"/>
      <c r="QSX62" s="153"/>
      <c r="QSY62" s="153"/>
      <c r="QSZ62" s="153"/>
      <c r="QTA62" s="153"/>
      <c r="QTB62" s="153"/>
      <c r="QTC62" s="153"/>
      <c r="QTD62" s="153"/>
      <c r="QTE62" s="153"/>
      <c r="QTF62" s="153"/>
      <c r="QTG62" s="153"/>
      <c r="QTH62" s="153"/>
      <c r="QTI62" s="153"/>
      <c r="QTJ62" s="153"/>
      <c r="QTK62" s="153"/>
      <c r="QTL62" s="153"/>
      <c r="QTM62" s="153"/>
      <c r="QTN62" s="153"/>
      <c r="QTO62" s="153"/>
      <c r="QTP62" s="153"/>
      <c r="QTQ62" s="153"/>
      <c r="QTR62" s="153"/>
      <c r="QTS62" s="153"/>
      <c r="QTT62" s="153"/>
      <c r="QTU62" s="153"/>
      <c r="QTV62" s="153"/>
      <c r="QTW62" s="153"/>
      <c r="QTX62" s="153"/>
      <c r="QTY62" s="153"/>
      <c r="QTZ62" s="153"/>
      <c r="QUA62" s="153"/>
      <c r="QUB62" s="153"/>
      <c r="QUC62" s="153"/>
      <c r="QUD62" s="153"/>
      <c r="QUE62" s="153"/>
      <c r="QUF62" s="153"/>
      <c r="QUG62" s="153"/>
      <c r="QUH62" s="153"/>
      <c r="QUI62" s="153"/>
      <c r="QUJ62" s="153"/>
      <c r="QUK62" s="153"/>
      <c r="QUL62" s="153"/>
      <c r="QUM62" s="153"/>
      <c r="QUN62" s="153"/>
      <c r="QUO62" s="153"/>
      <c r="QUP62" s="153"/>
      <c r="QUQ62" s="153"/>
      <c r="QUR62" s="153"/>
      <c r="QUS62" s="153"/>
      <c r="QUT62" s="153"/>
      <c r="QUU62" s="153"/>
      <c r="QUV62" s="153"/>
      <c r="QUW62" s="153"/>
      <c r="QUX62" s="153"/>
      <c r="QUY62" s="153"/>
      <c r="QUZ62" s="153"/>
      <c r="QVA62" s="153"/>
      <c r="QVB62" s="153"/>
      <c r="QVC62" s="153"/>
      <c r="QVD62" s="153"/>
      <c r="QVE62" s="153"/>
      <c r="QVF62" s="153"/>
      <c r="QVG62" s="153"/>
      <c r="QVH62" s="153"/>
      <c r="QVI62" s="153"/>
      <c r="QVJ62" s="153"/>
      <c r="QVK62" s="153"/>
      <c r="QVL62" s="153"/>
      <c r="QVM62" s="153"/>
      <c r="QVN62" s="153"/>
      <c r="QVO62" s="153"/>
      <c r="QVP62" s="153"/>
      <c r="QVQ62" s="153"/>
      <c r="QVR62" s="153"/>
      <c r="QVS62" s="153"/>
      <c r="QVT62" s="153"/>
      <c r="QVU62" s="153"/>
      <c r="QVV62" s="153"/>
      <c r="QVW62" s="153"/>
      <c r="QVX62" s="153"/>
      <c r="QVY62" s="153"/>
      <c r="QVZ62" s="153"/>
      <c r="QWA62" s="153"/>
      <c r="QWB62" s="153"/>
      <c r="QWC62" s="153"/>
      <c r="QWD62" s="153"/>
      <c r="QWE62" s="153"/>
      <c r="QWF62" s="153"/>
      <c r="QWG62" s="153"/>
      <c r="QWH62" s="153"/>
      <c r="QWI62" s="153"/>
      <c r="QWJ62" s="153"/>
      <c r="QWK62" s="153"/>
      <c r="QWL62" s="153"/>
      <c r="QWM62" s="153"/>
      <c r="QWN62" s="153"/>
      <c r="QWO62" s="153"/>
      <c r="QWP62" s="153"/>
      <c r="QWQ62" s="153"/>
      <c r="QWR62" s="153"/>
      <c r="QWS62" s="153"/>
      <c r="QWT62" s="153"/>
      <c r="QWU62" s="153"/>
      <c r="QWV62" s="153"/>
      <c r="QWW62" s="153"/>
      <c r="QWX62" s="153"/>
      <c r="QWY62" s="153"/>
      <c r="QWZ62" s="153"/>
      <c r="QXA62" s="153"/>
      <c r="QXB62" s="153"/>
      <c r="QXC62" s="153"/>
      <c r="QXD62" s="153"/>
      <c r="QXE62" s="153"/>
      <c r="QXF62" s="153"/>
      <c r="QXG62" s="153"/>
      <c r="QXH62" s="153"/>
      <c r="QXI62" s="153"/>
      <c r="QXJ62" s="153"/>
      <c r="QXK62" s="153"/>
      <c r="QXL62" s="153"/>
      <c r="QXM62" s="153"/>
      <c r="QXN62" s="153"/>
      <c r="QXO62" s="153"/>
      <c r="QXP62" s="153"/>
      <c r="QXQ62" s="153"/>
      <c r="QXR62" s="153"/>
      <c r="QXS62" s="153"/>
      <c r="QXT62" s="153"/>
      <c r="QXU62" s="153"/>
      <c r="QXV62" s="153"/>
      <c r="QXW62" s="153"/>
      <c r="QXX62" s="153"/>
      <c r="QXY62" s="153"/>
      <c r="QXZ62" s="153"/>
      <c r="QYA62" s="153"/>
      <c r="QYB62" s="153"/>
      <c r="QYC62" s="153"/>
      <c r="QYD62" s="153"/>
      <c r="QYE62" s="153"/>
      <c r="QYF62" s="153"/>
      <c r="QYG62" s="153"/>
      <c r="QYH62" s="153"/>
      <c r="QYI62" s="153"/>
      <c r="QYJ62" s="153"/>
      <c r="QYK62" s="153"/>
      <c r="QYL62" s="153"/>
      <c r="QYM62" s="153"/>
      <c r="QYN62" s="153"/>
      <c r="QYO62" s="153"/>
      <c r="QYP62" s="153"/>
      <c r="QYQ62" s="153"/>
      <c r="QYR62" s="153"/>
      <c r="QYS62" s="153"/>
      <c r="QYT62" s="153"/>
      <c r="QYU62" s="153"/>
      <c r="QYV62" s="153"/>
      <c r="QYW62" s="153"/>
      <c r="QYX62" s="153"/>
      <c r="QYY62" s="153"/>
      <c r="QYZ62" s="153"/>
      <c r="QZA62" s="153"/>
      <c r="QZB62" s="153"/>
      <c r="QZC62" s="153"/>
      <c r="QZD62" s="153"/>
      <c r="QZE62" s="153"/>
      <c r="QZF62" s="153"/>
      <c r="QZG62" s="153"/>
      <c r="QZH62" s="153"/>
      <c r="QZI62" s="153"/>
      <c r="QZJ62" s="153"/>
      <c r="QZK62" s="153"/>
      <c r="QZL62" s="153"/>
      <c r="QZM62" s="153"/>
      <c r="QZN62" s="153"/>
      <c r="QZO62" s="153"/>
      <c r="QZP62" s="153"/>
      <c r="QZQ62" s="153"/>
      <c r="QZR62" s="153"/>
      <c r="QZS62" s="153"/>
      <c r="QZT62" s="153"/>
      <c r="QZU62" s="153"/>
      <c r="QZV62" s="153"/>
      <c r="QZW62" s="153"/>
      <c r="QZX62" s="153"/>
      <c r="QZY62" s="153"/>
      <c r="QZZ62" s="153"/>
      <c r="RAA62" s="153"/>
      <c r="RAB62" s="153"/>
      <c r="RAC62" s="153"/>
      <c r="RAD62" s="153"/>
      <c r="RAE62" s="153"/>
      <c r="RAF62" s="153"/>
      <c r="RAG62" s="153"/>
      <c r="RAH62" s="153"/>
      <c r="RAI62" s="153"/>
      <c r="RAJ62" s="153"/>
      <c r="RAK62" s="153"/>
      <c r="RAL62" s="153"/>
      <c r="RAM62" s="153"/>
      <c r="RAN62" s="153"/>
      <c r="RAO62" s="153"/>
      <c r="RAP62" s="153"/>
      <c r="RAQ62" s="153"/>
      <c r="RAR62" s="153"/>
      <c r="RAS62" s="153"/>
      <c r="RAT62" s="153"/>
      <c r="RAU62" s="153"/>
      <c r="RAV62" s="153"/>
      <c r="RAW62" s="153"/>
      <c r="RAX62" s="153"/>
      <c r="RAY62" s="153"/>
      <c r="RAZ62" s="153"/>
      <c r="RBA62" s="153"/>
      <c r="RBB62" s="153"/>
      <c r="RBC62" s="153"/>
      <c r="RBD62" s="153"/>
      <c r="RBE62" s="153"/>
      <c r="RBF62" s="153"/>
      <c r="RBG62" s="153"/>
      <c r="RBH62" s="153"/>
      <c r="RBI62" s="153"/>
      <c r="RBJ62" s="153"/>
      <c r="RBK62" s="153"/>
      <c r="RBL62" s="153"/>
      <c r="RBM62" s="153"/>
      <c r="RBN62" s="153"/>
      <c r="RBO62" s="153"/>
      <c r="RBP62" s="153"/>
      <c r="RBQ62" s="153"/>
      <c r="RBR62" s="153"/>
      <c r="RBS62" s="153"/>
      <c r="RBT62" s="153"/>
      <c r="RBU62" s="153"/>
      <c r="RBV62" s="153"/>
      <c r="RBW62" s="153"/>
      <c r="RBX62" s="153"/>
      <c r="RBY62" s="153"/>
      <c r="RBZ62" s="153"/>
      <c r="RCA62" s="153"/>
      <c r="RCB62" s="153"/>
      <c r="RCC62" s="153"/>
      <c r="RCD62" s="153"/>
      <c r="RCE62" s="153"/>
      <c r="RCF62" s="153"/>
      <c r="RCG62" s="153"/>
      <c r="RCH62" s="153"/>
      <c r="RCI62" s="153"/>
      <c r="RCJ62" s="153"/>
      <c r="RCK62" s="153"/>
      <c r="RCL62" s="153"/>
      <c r="RCM62" s="153"/>
      <c r="RCN62" s="153"/>
      <c r="RCO62" s="153"/>
      <c r="RCP62" s="153"/>
      <c r="RCQ62" s="153"/>
      <c r="RCR62" s="153"/>
      <c r="RCS62" s="153"/>
      <c r="RCT62" s="153"/>
      <c r="RCU62" s="153"/>
      <c r="RCV62" s="153"/>
      <c r="RCW62" s="153"/>
      <c r="RCX62" s="153"/>
      <c r="RCY62" s="153"/>
      <c r="RCZ62" s="153"/>
      <c r="RDA62" s="153"/>
      <c r="RDB62" s="153"/>
      <c r="RDC62" s="153"/>
      <c r="RDD62" s="153"/>
      <c r="RDE62" s="153"/>
      <c r="RDF62" s="153"/>
      <c r="RDG62" s="153"/>
      <c r="RDH62" s="153"/>
      <c r="RDI62" s="153"/>
      <c r="RDJ62" s="153"/>
      <c r="RDK62" s="153"/>
      <c r="RDL62" s="153"/>
      <c r="RDM62" s="153"/>
      <c r="RDN62" s="153"/>
      <c r="RDO62" s="153"/>
      <c r="RDP62" s="153"/>
      <c r="RDQ62" s="153"/>
      <c r="RDR62" s="153"/>
      <c r="RDS62" s="153"/>
      <c r="RDT62" s="153"/>
      <c r="RDU62" s="153"/>
      <c r="RDV62" s="153"/>
      <c r="RDW62" s="153"/>
      <c r="RDX62" s="153"/>
      <c r="RDY62" s="153"/>
      <c r="RDZ62" s="153"/>
      <c r="REA62" s="153"/>
      <c r="REB62" s="153"/>
      <c r="REC62" s="153"/>
      <c r="RED62" s="153"/>
      <c r="REE62" s="153"/>
      <c r="REF62" s="153"/>
      <c r="REG62" s="153"/>
      <c r="REH62" s="153"/>
      <c r="REI62" s="153"/>
      <c r="REJ62" s="153"/>
      <c r="REK62" s="153"/>
      <c r="REL62" s="153"/>
      <c r="REM62" s="153"/>
      <c r="REN62" s="153"/>
      <c r="REO62" s="153"/>
      <c r="REP62" s="153"/>
      <c r="REQ62" s="153"/>
      <c r="RER62" s="153"/>
      <c r="RES62" s="153"/>
      <c r="RET62" s="153"/>
      <c r="REU62" s="153"/>
      <c r="REV62" s="153"/>
      <c r="REW62" s="153"/>
      <c r="REX62" s="153"/>
      <c r="REY62" s="153"/>
      <c r="REZ62" s="153"/>
      <c r="RFA62" s="153"/>
      <c r="RFB62" s="153"/>
      <c r="RFC62" s="153"/>
      <c r="RFD62" s="153"/>
      <c r="RFE62" s="153"/>
      <c r="RFF62" s="153"/>
      <c r="RFG62" s="153"/>
      <c r="RFH62" s="153"/>
      <c r="RFI62" s="153"/>
      <c r="RFJ62" s="153"/>
      <c r="RFK62" s="153"/>
      <c r="RFL62" s="153"/>
      <c r="RFM62" s="153"/>
      <c r="RFN62" s="153"/>
      <c r="RFO62" s="153"/>
      <c r="RFP62" s="153"/>
      <c r="RFQ62" s="153"/>
      <c r="RFR62" s="153"/>
      <c r="RFS62" s="153"/>
      <c r="RFT62" s="153"/>
      <c r="RFU62" s="153"/>
      <c r="RFV62" s="153"/>
      <c r="RFW62" s="153"/>
      <c r="RFX62" s="153"/>
      <c r="RFY62" s="153"/>
      <c r="RFZ62" s="153"/>
      <c r="RGA62" s="153"/>
      <c r="RGB62" s="153"/>
      <c r="RGC62" s="153"/>
      <c r="RGD62" s="153"/>
      <c r="RGE62" s="153"/>
      <c r="RGF62" s="153"/>
      <c r="RGG62" s="153"/>
      <c r="RGH62" s="153"/>
      <c r="RGI62" s="153"/>
      <c r="RGJ62" s="153"/>
      <c r="RGK62" s="153"/>
      <c r="RGL62" s="153"/>
      <c r="RGM62" s="153"/>
      <c r="RGN62" s="153"/>
      <c r="RGO62" s="153"/>
      <c r="RGP62" s="153"/>
      <c r="RGQ62" s="153"/>
      <c r="RGR62" s="153"/>
      <c r="RGS62" s="153"/>
      <c r="RGT62" s="153"/>
      <c r="RGU62" s="153"/>
      <c r="RGV62" s="153"/>
      <c r="RGW62" s="153"/>
      <c r="RGX62" s="153"/>
      <c r="RGY62" s="153"/>
      <c r="RGZ62" s="153"/>
      <c r="RHA62" s="153"/>
      <c r="RHB62" s="153"/>
      <c r="RHC62" s="153"/>
      <c r="RHD62" s="153"/>
      <c r="RHE62" s="153"/>
      <c r="RHF62" s="153"/>
      <c r="RHG62" s="153"/>
      <c r="RHH62" s="153"/>
      <c r="RHI62" s="153"/>
      <c r="RHJ62" s="153"/>
      <c r="RHK62" s="153"/>
      <c r="RHL62" s="153"/>
      <c r="RHM62" s="153"/>
      <c r="RHN62" s="153"/>
      <c r="RHO62" s="153"/>
      <c r="RHP62" s="153"/>
      <c r="RHQ62" s="153"/>
      <c r="RHR62" s="153"/>
      <c r="RHS62" s="153"/>
      <c r="RHT62" s="153"/>
      <c r="RHU62" s="153"/>
      <c r="RHV62" s="153"/>
      <c r="RHW62" s="153"/>
      <c r="RHX62" s="153"/>
      <c r="RHY62" s="153"/>
      <c r="RHZ62" s="153"/>
      <c r="RIA62" s="153"/>
      <c r="RIB62" s="153"/>
      <c r="RIC62" s="153"/>
      <c r="RID62" s="153"/>
      <c r="RIE62" s="153"/>
      <c r="RIF62" s="153"/>
      <c r="RIG62" s="153"/>
      <c r="RIH62" s="153"/>
      <c r="RII62" s="153"/>
      <c r="RIJ62" s="153"/>
      <c r="RIK62" s="153"/>
      <c r="RIL62" s="153"/>
      <c r="RIM62" s="153"/>
      <c r="RIN62" s="153"/>
      <c r="RIO62" s="153"/>
      <c r="RIP62" s="153"/>
      <c r="RIQ62" s="153"/>
      <c r="RIR62" s="153"/>
      <c r="RIS62" s="153"/>
      <c r="RIT62" s="153"/>
      <c r="RIU62" s="153"/>
      <c r="RIV62" s="153"/>
      <c r="RIW62" s="153"/>
      <c r="RIX62" s="153"/>
      <c r="RIY62" s="153"/>
      <c r="RIZ62" s="153"/>
      <c r="RJA62" s="153"/>
      <c r="RJB62" s="153"/>
      <c r="RJC62" s="153"/>
      <c r="RJD62" s="153"/>
      <c r="RJE62" s="153"/>
      <c r="RJF62" s="153"/>
      <c r="RJG62" s="153"/>
      <c r="RJH62" s="153"/>
      <c r="RJI62" s="153"/>
      <c r="RJJ62" s="153"/>
      <c r="RJK62" s="153"/>
      <c r="RJL62" s="153"/>
      <c r="RJM62" s="153"/>
      <c r="RJN62" s="153"/>
      <c r="RJO62" s="153"/>
      <c r="RJP62" s="153"/>
      <c r="RJQ62" s="153"/>
      <c r="RJR62" s="153"/>
      <c r="RJS62" s="153"/>
      <c r="RJT62" s="153"/>
      <c r="RJU62" s="153"/>
      <c r="RJV62" s="153"/>
      <c r="RJW62" s="153"/>
      <c r="RJX62" s="153"/>
      <c r="RJY62" s="153"/>
      <c r="RJZ62" s="153"/>
      <c r="RKA62" s="153"/>
      <c r="RKB62" s="153"/>
      <c r="RKC62" s="153"/>
      <c r="RKD62" s="153"/>
      <c r="RKE62" s="153"/>
      <c r="RKF62" s="153"/>
      <c r="RKG62" s="153"/>
      <c r="RKH62" s="153"/>
      <c r="RKI62" s="153"/>
      <c r="RKJ62" s="153"/>
      <c r="RKK62" s="153"/>
      <c r="RKL62" s="153"/>
      <c r="RKM62" s="153"/>
      <c r="RKN62" s="153"/>
      <c r="RKO62" s="153"/>
      <c r="RKP62" s="153"/>
      <c r="RKQ62" s="153"/>
      <c r="RKR62" s="153"/>
      <c r="RKS62" s="153"/>
      <c r="RKT62" s="153"/>
      <c r="RKU62" s="153"/>
      <c r="RKV62" s="153"/>
      <c r="RKW62" s="153"/>
      <c r="RKX62" s="153"/>
      <c r="RKY62" s="153"/>
      <c r="RKZ62" s="153"/>
      <c r="RLA62" s="153"/>
      <c r="RLB62" s="153"/>
      <c r="RLC62" s="153"/>
      <c r="RLD62" s="153"/>
      <c r="RLE62" s="153"/>
      <c r="RLF62" s="153"/>
      <c r="RLG62" s="153"/>
      <c r="RLH62" s="153"/>
      <c r="RLI62" s="153"/>
      <c r="RLJ62" s="153"/>
      <c r="RLK62" s="153"/>
      <c r="RLL62" s="153"/>
      <c r="RLM62" s="153"/>
      <c r="RLN62" s="153"/>
      <c r="RLO62" s="153"/>
      <c r="RLP62" s="153"/>
      <c r="RLQ62" s="153"/>
      <c r="RLR62" s="153"/>
      <c r="RLS62" s="153"/>
      <c r="RLT62" s="153"/>
      <c r="RLU62" s="153"/>
      <c r="RLV62" s="153"/>
      <c r="RLW62" s="153"/>
      <c r="RLX62" s="153"/>
      <c r="RLY62" s="153"/>
      <c r="RLZ62" s="153"/>
      <c r="RMA62" s="153"/>
      <c r="RMB62" s="153"/>
      <c r="RMC62" s="153"/>
      <c r="RMD62" s="153"/>
      <c r="RME62" s="153"/>
      <c r="RMF62" s="153"/>
      <c r="RMG62" s="153"/>
      <c r="RMH62" s="153"/>
      <c r="RMI62" s="153"/>
      <c r="RMJ62" s="153"/>
      <c r="RMK62" s="153"/>
      <c r="RML62" s="153"/>
      <c r="RMM62" s="153"/>
      <c r="RMN62" s="153"/>
      <c r="RMO62" s="153"/>
      <c r="RMP62" s="153"/>
      <c r="RMQ62" s="153"/>
      <c r="RMR62" s="153"/>
      <c r="RMS62" s="153"/>
      <c r="RMT62" s="153"/>
      <c r="RMU62" s="153"/>
      <c r="RMV62" s="153"/>
      <c r="RMW62" s="153"/>
      <c r="RMX62" s="153"/>
      <c r="RMY62" s="153"/>
      <c r="RMZ62" s="153"/>
      <c r="RNA62" s="153"/>
      <c r="RNB62" s="153"/>
      <c r="RNC62" s="153"/>
      <c r="RND62" s="153"/>
      <c r="RNE62" s="153"/>
      <c r="RNF62" s="153"/>
      <c r="RNG62" s="153"/>
      <c r="RNH62" s="153"/>
      <c r="RNI62" s="153"/>
      <c r="RNJ62" s="153"/>
      <c r="RNK62" s="153"/>
      <c r="RNL62" s="153"/>
      <c r="RNM62" s="153"/>
      <c r="RNN62" s="153"/>
      <c r="RNO62" s="153"/>
      <c r="RNP62" s="153"/>
      <c r="RNQ62" s="153"/>
      <c r="RNR62" s="153"/>
      <c r="RNS62" s="153"/>
      <c r="RNT62" s="153"/>
      <c r="RNU62" s="153"/>
      <c r="RNV62" s="153"/>
      <c r="RNW62" s="153"/>
      <c r="RNX62" s="153"/>
      <c r="RNY62" s="153"/>
      <c r="RNZ62" s="153"/>
      <c r="ROA62" s="153"/>
      <c r="ROB62" s="153"/>
      <c r="ROC62" s="153"/>
      <c r="ROD62" s="153"/>
      <c r="ROE62" s="153"/>
      <c r="ROF62" s="153"/>
      <c r="ROG62" s="153"/>
      <c r="ROH62" s="153"/>
      <c r="ROI62" s="153"/>
      <c r="ROJ62" s="153"/>
      <c r="ROK62" s="153"/>
      <c r="ROL62" s="153"/>
      <c r="ROM62" s="153"/>
      <c r="RON62" s="153"/>
      <c r="ROO62" s="153"/>
      <c r="ROP62" s="153"/>
      <c r="ROQ62" s="153"/>
      <c r="ROR62" s="153"/>
      <c r="ROS62" s="153"/>
      <c r="ROT62" s="153"/>
      <c r="ROU62" s="153"/>
      <c r="ROV62" s="153"/>
      <c r="ROW62" s="153"/>
      <c r="ROX62" s="153"/>
      <c r="ROY62" s="153"/>
      <c r="ROZ62" s="153"/>
      <c r="RPA62" s="153"/>
      <c r="RPB62" s="153"/>
      <c r="RPC62" s="153"/>
      <c r="RPD62" s="153"/>
      <c r="RPE62" s="153"/>
      <c r="RPF62" s="153"/>
      <c r="RPG62" s="153"/>
      <c r="RPH62" s="153"/>
      <c r="RPI62" s="153"/>
      <c r="RPJ62" s="153"/>
      <c r="RPK62" s="153"/>
      <c r="RPL62" s="153"/>
      <c r="RPM62" s="153"/>
      <c r="RPN62" s="153"/>
      <c r="RPO62" s="153"/>
      <c r="RPP62" s="153"/>
      <c r="RPQ62" s="153"/>
      <c r="RPR62" s="153"/>
      <c r="RPS62" s="153"/>
      <c r="RPT62" s="153"/>
      <c r="RPU62" s="153"/>
      <c r="RPV62" s="153"/>
      <c r="RPW62" s="153"/>
      <c r="RPX62" s="153"/>
      <c r="RPY62" s="153"/>
      <c r="RPZ62" s="153"/>
      <c r="RQA62" s="153"/>
      <c r="RQB62" s="153"/>
      <c r="RQC62" s="153"/>
      <c r="RQD62" s="153"/>
      <c r="RQE62" s="153"/>
      <c r="RQF62" s="153"/>
      <c r="RQG62" s="153"/>
      <c r="RQH62" s="153"/>
      <c r="RQI62" s="153"/>
      <c r="RQJ62" s="153"/>
      <c r="RQK62" s="153"/>
      <c r="RQL62" s="153"/>
      <c r="RQM62" s="153"/>
      <c r="RQN62" s="153"/>
      <c r="RQO62" s="153"/>
      <c r="RQP62" s="153"/>
      <c r="RQQ62" s="153"/>
      <c r="RQR62" s="153"/>
      <c r="RQS62" s="153"/>
      <c r="RQT62" s="153"/>
      <c r="RQU62" s="153"/>
      <c r="RQV62" s="153"/>
      <c r="RQW62" s="153"/>
      <c r="RQX62" s="153"/>
      <c r="RQY62" s="153"/>
      <c r="RQZ62" s="153"/>
      <c r="RRA62" s="153"/>
      <c r="RRB62" s="153"/>
      <c r="RRC62" s="153"/>
      <c r="RRD62" s="153"/>
      <c r="RRE62" s="153"/>
      <c r="RRF62" s="153"/>
      <c r="RRG62" s="153"/>
      <c r="RRH62" s="153"/>
      <c r="RRI62" s="153"/>
      <c r="RRJ62" s="153"/>
      <c r="RRK62" s="153"/>
      <c r="RRL62" s="153"/>
      <c r="RRM62" s="153"/>
      <c r="RRN62" s="153"/>
      <c r="RRO62" s="153"/>
      <c r="RRP62" s="153"/>
      <c r="RRQ62" s="153"/>
      <c r="RRR62" s="153"/>
      <c r="RRS62" s="153"/>
      <c r="RRT62" s="153"/>
      <c r="RRU62" s="153"/>
      <c r="RRV62" s="153"/>
      <c r="RRW62" s="153"/>
      <c r="RRX62" s="153"/>
      <c r="RRY62" s="153"/>
      <c r="RRZ62" s="153"/>
      <c r="RSA62" s="153"/>
      <c r="RSB62" s="153"/>
      <c r="RSC62" s="153"/>
      <c r="RSD62" s="153"/>
      <c r="RSE62" s="153"/>
      <c r="RSF62" s="153"/>
      <c r="RSG62" s="153"/>
      <c r="RSH62" s="153"/>
      <c r="RSI62" s="153"/>
      <c r="RSJ62" s="153"/>
      <c r="RSK62" s="153"/>
      <c r="RSL62" s="153"/>
      <c r="RSM62" s="153"/>
      <c r="RSN62" s="153"/>
      <c r="RSO62" s="153"/>
      <c r="RSP62" s="153"/>
      <c r="RSQ62" s="153"/>
      <c r="RSR62" s="153"/>
      <c r="RSS62" s="153"/>
      <c r="RST62" s="153"/>
      <c r="RSU62" s="153"/>
      <c r="RSV62" s="153"/>
      <c r="RSW62" s="153"/>
      <c r="RSX62" s="153"/>
      <c r="RSY62" s="153"/>
      <c r="RSZ62" s="153"/>
      <c r="RTA62" s="153"/>
      <c r="RTB62" s="153"/>
      <c r="RTC62" s="153"/>
      <c r="RTD62" s="153"/>
      <c r="RTE62" s="153"/>
      <c r="RTF62" s="153"/>
      <c r="RTG62" s="153"/>
      <c r="RTH62" s="153"/>
      <c r="RTI62" s="153"/>
      <c r="RTJ62" s="153"/>
      <c r="RTK62" s="153"/>
      <c r="RTL62" s="153"/>
      <c r="RTM62" s="153"/>
      <c r="RTN62" s="153"/>
      <c r="RTO62" s="153"/>
      <c r="RTP62" s="153"/>
      <c r="RTQ62" s="153"/>
      <c r="RTR62" s="153"/>
      <c r="RTS62" s="153"/>
      <c r="RTT62" s="153"/>
      <c r="RTU62" s="153"/>
      <c r="RTV62" s="153"/>
      <c r="RTW62" s="153"/>
      <c r="RTX62" s="153"/>
      <c r="RTY62" s="153"/>
      <c r="RTZ62" s="153"/>
      <c r="RUA62" s="153"/>
      <c r="RUB62" s="153"/>
      <c r="RUC62" s="153"/>
      <c r="RUD62" s="153"/>
      <c r="RUE62" s="153"/>
      <c r="RUF62" s="153"/>
      <c r="RUG62" s="153"/>
      <c r="RUH62" s="153"/>
      <c r="RUI62" s="153"/>
      <c r="RUJ62" s="153"/>
      <c r="RUK62" s="153"/>
      <c r="RUL62" s="153"/>
      <c r="RUM62" s="153"/>
      <c r="RUN62" s="153"/>
      <c r="RUO62" s="153"/>
      <c r="RUP62" s="153"/>
      <c r="RUQ62" s="153"/>
      <c r="RUR62" s="153"/>
      <c r="RUS62" s="153"/>
      <c r="RUT62" s="153"/>
      <c r="RUU62" s="153"/>
      <c r="RUV62" s="153"/>
      <c r="RUW62" s="153"/>
      <c r="RUX62" s="153"/>
      <c r="RUY62" s="153"/>
      <c r="RUZ62" s="153"/>
      <c r="RVA62" s="153"/>
      <c r="RVB62" s="153"/>
      <c r="RVC62" s="153"/>
      <c r="RVD62" s="153"/>
      <c r="RVE62" s="153"/>
      <c r="RVF62" s="153"/>
      <c r="RVG62" s="153"/>
      <c r="RVH62" s="153"/>
      <c r="RVI62" s="153"/>
      <c r="RVJ62" s="153"/>
      <c r="RVK62" s="153"/>
      <c r="RVL62" s="153"/>
      <c r="RVM62" s="153"/>
      <c r="RVN62" s="153"/>
      <c r="RVO62" s="153"/>
      <c r="RVP62" s="153"/>
      <c r="RVQ62" s="153"/>
      <c r="RVR62" s="153"/>
      <c r="RVS62" s="153"/>
      <c r="RVT62" s="153"/>
      <c r="RVU62" s="153"/>
      <c r="RVV62" s="153"/>
      <c r="RVW62" s="153"/>
      <c r="RVX62" s="153"/>
      <c r="RVY62" s="153"/>
      <c r="RVZ62" s="153"/>
      <c r="RWA62" s="153"/>
      <c r="RWB62" s="153"/>
      <c r="RWC62" s="153"/>
      <c r="RWD62" s="153"/>
      <c r="RWE62" s="153"/>
      <c r="RWF62" s="153"/>
      <c r="RWG62" s="153"/>
      <c r="RWH62" s="153"/>
      <c r="RWI62" s="153"/>
      <c r="RWJ62" s="153"/>
      <c r="RWK62" s="153"/>
      <c r="RWL62" s="153"/>
      <c r="RWM62" s="153"/>
      <c r="RWN62" s="153"/>
      <c r="RWO62" s="153"/>
      <c r="RWP62" s="153"/>
      <c r="RWQ62" s="153"/>
      <c r="RWR62" s="153"/>
      <c r="RWS62" s="153"/>
      <c r="RWT62" s="153"/>
      <c r="RWU62" s="153"/>
      <c r="RWV62" s="153"/>
      <c r="RWW62" s="153"/>
      <c r="RWX62" s="153"/>
      <c r="RWY62" s="153"/>
      <c r="RWZ62" s="153"/>
      <c r="RXA62" s="153"/>
      <c r="RXB62" s="153"/>
      <c r="RXC62" s="153"/>
      <c r="RXD62" s="153"/>
      <c r="RXE62" s="153"/>
      <c r="RXF62" s="153"/>
      <c r="RXG62" s="153"/>
      <c r="RXH62" s="153"/>
      <c r="RXI62" s="153"/>
      <c r="RXJ62" s="153"/>
      <c r="RXK62" s="153"/>
      <c r="RXL62" s="153"/>
      <c r="RXM62" s="153"/>
      <c r="RXN62" s="153"/>
      <c r="RXO62" s="153"/>
      <c r="RXP62" s="153"/>
      <c r="RXQ62" s="153"/>
      <c r="RXR62" s="153"/>
      <c r="RXS62" s="153"/>
      <c r="RXT62" s="153"/>
      <c r="RXU62" s="153"/>
      <c r="RXV62" s="153"/>
      <c r="RXW62" s="153"/>
      <c r="RXX62" s="153"/>
      <c r="RXY62" s="153"/>
      <c r="RXZ62" s="153"/>
      <c r="RYA62" s="153"/>
      <c r="RYB62" s="153"/>
      <c r="RYC62" s="153"/>
      <c r="RYD62" s="153"/>
      <c r="RYE62" s="153"/>
      <c r="RYF62" s="153"/>
      <c r="RYG62" s="153"/>
      <c r="RYH62" s="153"/>
      <c r="RYI62" s="153"/>
      <c r="RYJ62" s="153"/>
      <c r="RYK62" s="153"/>
      <c r="RYL62" s="153"/>
      <c r="RYM62" s="153"/>
      <c r="RYN62" s="153"/>
      <c r="RYO62" s="153"/>
      <c r="RYP62" s="153"/>
      <c r="RYQ62" s="153"/>
      <c r="RYR62" s="153"/>
      <c r="RYS62" s="153"/>
      <c r="RYT62" s="153"/>
      <c r="RYU62" s="153"/>
      <c r="RYV62" s="153"/>
      <c r="RYW62" s="153"/>
      <c r="RYX62" s="153"/>
      <c r="RYY62" s="153"/>
      <c r="RYZ62" s="153"/>
      <c r="RZA62" s="153"/>
      <c r="RZB62" s="153"/>
      <c r="RZC62" s="153"/>
      <c r="RZD62" s="153"/>
      <c r="RZE62" s="153"/>
      <c r="RZF62" s="153"/>
      <c r="RZG62" s="153"/>
      <c r="RZH62" s="153"/>
      <c r="RZI62" s="153"/>
      <c r="RZJ62" s="153"/>
      <c r="RZK62" s="153"/>
      <c r="RZL62" s="153"/>
      <c r="RZM62" s="153"/>
      <c r="RZN62" s="153"/>
      <c r="RZO62" s="153"/>
      <c r="RZP62" s="153"/>
      <c r="RZQ62" s="153"/>
      <c r="RZR62" s="153"/>
      <c r="RZS62" s="153"/>
      <c r="RZT62" s="153"/>
      <c r="RZU62" s="153"/>
      <c r="RZV62" s="153"/>
      <c r="RZW62" s="153"/>
      <c r="RZX62" s="153"/>
      <c r="RZY62" s="153"/>
      <c r="RZZ62" s="153"/>
      <c r="SAA62" s="153"/>
      <c r="SAB62" s="153"/>
      <c r="SAC62" s="153"/>
      <c r="SAD62" s="153"/>
      <c r="SAE62" s="153"/>
      <c r="SAF62" s="153"/>
      <c r="SAG62" s="153"/>
      <c r="SAH62" s="153"/>
      <c r="SAI62" s="153"/>
      <c r="SAJ62" s="153"/>
      <c r="SAK62" s="153"/>
      <c r="SAL62" s="153"/>
      <c r="SAM62" s="153"/>
      <c r="SAN62" s="153"/>
      <c r="SAO62" s="153"/>
      <c r="SAP62" s="153"/>
      <c r="SAQ62" s="153"/>
      <c r="SAR62" s="153"/>
      <c r="SAS62" s="153"/>
      <c r="SAT62" s="153"/>
      <c r="SAU62" s="153"/>
      <c r="SAV62" s="153"/>
      <c r="SAW62" s="153"/>
      <c r="SAX62" s="153"/>
      <c r="SAY62" s="153"/>
      <c r="SAZ62" s="153"/>
      <c r="SBA62" s="153"/>
      <c r="SBB62" s="153"/>
      <c r="SBC62" s="153"/>
      <c r="SBD62" s="153"/>
      <c r="SBE62" s="153"/>
      <c r="SBF62" s="153"/>
      <c r="SBG62" s="153"/>
      <c r="SBH62" s="153"/>
      <c r="SBI62" s="153"/>
      <c r="SBJ62" s="153"/>
      <c r="SBK62" s="153"/>
      <c r="SBL62" s="153"/>
      <c r="SBM62" s="153"/>
      <c r="SBN62" s="153"/>
      <c r="SBO62" s="153"/>
      <c r="SBP62" s="153"/>
      <c r="SBQ62" s="153"/>
      <c r="SBR62" s="153"/>
      <c r="SBS62" s="153"/>
      <c r="SBT62" s="153"/>
      <c r="SBU62" s="153"/>
      <c r="SBV62" s="153"/>
      <c r="SBW62" s="153"/>
      <c r="SBX62" s="153"/>
      <c r="SBY62" s="153"/>
      <c r="SBZ62" s="153"/>
      <c r="SCA62" s="153"/>
      <c r="SCB62" s="153"/>
      <c r="SCC62" s="153"/>
      <c r="SCD62" s="153"/>
      <c r="SCE62" s="153"/>
      <c r="SCF62" s="153"/>
      <c r="SCG62" s="153"/>
      <c r="SCH62" s="153"/>
      <c r="SCI62" s="153"/>
      <c r="SCJ62" s="153"/>
      <c r="SCK62" s="153"/>
      <c r="SCL62" s="153"/>
      <c r="SCM62" s="153"/>
      <c r="SCN62" s="153"/>
      <c r="SCO62" s="153"/>
      <c r="SCP62" s="153"/>
      <c r="SCQ62" s="153"/>
      <c r="SCR62" s="153"/>
      <c r="SCS62" s="153"/>
      <c r="SCT62" s="153"/>
      <c r="SCU62" s="153"/>
      <c r="SCV62" s="153"/>
      <c r="SCW62" s="153"/>
      <c r="SCX62" s="153"/>
      <c r="SCY62" s="153"/>
      <c r="SCZ62" s="153"/>
      <c r="SDA62" s="153"/>
      <c r="SDB62" s="153"/>
      <c r="SDC62" s="153"/>
      <c r="SDD62" s="153"/>
      <c r="SDE62" s="153"/>
      <c r="SDF62" s="153"/>
      <c r="SDG62" s="153"/>
      <c r="SDH62" s="153"/>
      <c r="SDI62" s="153"/>
      <c r="SDJ62" s="153"/>
      <c r="SDK62" s="153"/>
      <c r="SDL62" s="153"/>
      <c r="SDM62" s="153"/>
      <c r="SDN62" s="153"/>
      <c r="SDO62" s="153"/>
      <c r="SDP62" s="153"/>
      <c r="SDQ62" s="153"/>
      <c r="SDR62" s="153"/>
      <c r="SDS62" s="153"/>
      <c r="SDT62" s="153"/>
      <c r="SDU62" s="153"/>
      <c r="SDV62" s="153"/>
      <c r="SDW62" s="153"/>
      <c r="SDX62" s="153"/>
      <c r="SDY62" s="153"/>
      <c r="SDZ62" s="153"/>
      <c r="SEA62" s="153"/>
      <c r="SEB62" s="153"/>
      <c r="SEC62" s="153"/>
      <c r="SED62" s="153"/>
      <c r="SEE62" s="153"/>
      <c r="SEF62" s="153"/>
      <c r="SEG62" s="153"/>
      <c r="SEH62" s="153"/>
      <c r="SEI62" s="153"/>
      <c r="SEJ62" s="153"/>
      <c r="SEK62" s="153"/>
      <c r="SEL62" s="153"/>
      <c r="SEM62" s="153"/>
      <c r="SEN62" s="153"/>
      <c r="SEO62" s="153"/>
      <c r="SEP62" s="153"/>
      <c r="SEQ62" s="153"/>
      <c r="SER62" s="153"/>
      <c r="SES62" s="153"/>
      <c r="SET62" s="153"/>
      <c r="SEU62" s="153"/>
      <c r="SEV62" s="153"/>
      <c r="SEW62" s="153"/>
      <c r="SEX62" s="153"/>
      <c r="SEY62" s="153"/>
      <c r="SEZ62" s="153"/>
      <c r="SFA62" s="153"/>
      <c r="SFB62" s="153"/>
      <c r="SFC62" s="153"/>
      <c r="SFD62" s="153"/>
      <c r="SFE62" s="153"/>
      <c r="SFF62" s="153"/>
      <c r="SFG62" s="153"/>
      <c r="SFH62" s="153"/>
      <c r="SFI62" s="153"/>
      <c r="SFJ62" s="153"/>
      <c r="SFK62" s="153"/>
      <c r="SFL62" s="153"/>
      <c r="SFM62" s="153"/>
      <c r="SFN62" s="153"/>
      <c r="SFO62" s="153"/>
      <c r="SFP62" s="153"/>
      <c r="SFQ62" s="153"/>
      <c r="SFR62" s="153"/>
      <c r="SFS62" s="153"/>
      <c r="SFT62" s="153"/>
      <c r="SFU62" s="153"/>
      <c r="SFV62" s="153"/>
      <c r="SFW62" s="153"/>
      <c r="SFX62" s="153"/>
      <c r="SFY62" s="153"/>
      <c r="SFZ62" s="153"/>
      <c r="SGA62" s="153"/>
      <c r="SGB62" s="153"/>
      <c r="SGC62" s="153"/>
      <c r="SGD62" s="153"/>
      <c r="SGE62" s="153"/>
      <c r="SGF62" s="153"/>
      <c r="SGG62" s="153"/>
      <c r="SGH62" s="153"/>
      <c r="SGI62" s="153"/>
      <c r="SGJ62" s="153"/>
      <c r="SGK62" s="153"/>
      <c r="SGL62" s="153"/>
      <c r="SGM62" s="153"/>
      <c r="SGN62" s="153"/>
      <c r="SGO62" s="153"/>
      <c r="SGP62" s="153"/>
      <c r="SGQ62" s="153"/>
      <c r="SGR62" s="153"/>
      <c r="SGS62" s="153"/>
      <c r="SGT62" s="153"/>
      <c r="SGU62" s="153"/>
      <c r="SGV62" s="153"/>
      <c r="SGW62" s="153"/>
      <c r="SGX62" s="153"/>
      <c r="SGY62" s="153"/>
      <c r="SGZ62" s="153"/>
      <c r="SHA62" s="153"/>
      <c r="SHB62" s="153"/>
      <c r="SHC62" s="153"/>
      <c r="SHD62" s="153"/>
      <c r="SHE62" s="153"/>
      <c r="SHF62" s="153"/>
      <c r="SHG62" s="153"/>
      <c r="SHH62" s="153"/>
      <c r="SHI62" s="153"/>
      <c r="SHJ62" s="153"/>
      <c r="SHK62" s="153"/>
      <c r="SHL62" s="153"/>
      <c r="SHM62" s="153"/>
      <c r="SHN62" s="153"/>
      <c r="SHO62" s="153"/>
      <c r="SHP62" s="153"/>
      <c r="SHQ62" s="153"/>
      <c r="SHR62" s="153"/>
      <c r="SHS62" s="153"/>
      <c r="SHT62" s="153"/>
      <c r="SHU62" s="153"/>
      <c r="SHV62" s="153"/>
      <c r="SHW62" s="153"/>
      <c r="SHX62" s="153"/>
      <c r="SHY62" s="153"/>
      <c r="SHZ62" s="153"/>
      <c r="SIA62" s="153"/>
      <c r="SIB62" s="153"/>
      <c r="SIC62" s="153"/>
      <c r="SID62" s="153"/>
      <c r="SIE62" s="153"/>
      <c r="SIF62" s="153"/>
      <c r="SIG62" s="153"/>
      <c r="SIH62" s="153"/>
      <c r="SII62" s="153"/>
      <c r="SIJ62" s="153"/>
      <c r="SIK62" s="153"/>
      <c r="SIL62" s="153"/>
      <c r="SIM62" s="153"/>
      <c r="SIN62" s="153"/>
      <c r="SIO62" s="153"/>
      <c r="SIP62" s="153"/>
      <c r="SIQ62" s="153"/>
      <c r="SIR62" s="153"/>
      <c r="SIS62" s="153"/>
      <c r="SIT62" s="153"/>
      <c r="SIU62" s="153"/>
      <c r="SIV62" s="153"/>
      <c r="SIW62" s="153"/>
      <c r="SIX62" s="153"/>
      <c r="SIY62" s="153"/>
      <c r="SIZ62" s="153"/>
      <c r="SJA62" s="153"/>
      <c r="SJB62" s="153"/>
      <c r="SJC62" s="153"/>
      <c r="SJD62" s="153"/>
      <c r="SJE62" s="153"/>
      <c r="SJF62" s="153"/>
      <c r="SJG62" s="153"/>
      <c r="SJH62" s="153"/>
      <c r="SJI62" s="153"/>
      <c r="SJJ62" s="153"/>
      <c r="SJK62" s="153"/>
      <c r="SJL62" s="153"/>
      <c r="SJM62" s="153"/>
      <c r="SJN62" s="153"/>
      <c r="SJO62" s="153"/>
      <c r="SJP62" s="153"/>
      <c r="SJQ62" s="153"/>
      <c r="SJR62" s="153"/>
      <c r="SJS62" s="153"/>
      <c r="SJT62" s="153"/>
      <c r="SJU62" s="153"/>
      <c r="SJV62" s="153"/>
      <c r="SJW62" s="153"/>
      <c r="SJX62" s="153"/>
      <c r="SJY62" s="153"/>
      <c r="SJZ62" s="153"/>
      <c r="SKA62" s="153"/>
      <c r="SKB62" s="153"/>
      <c r="SKC62" s="153"/>
      <c r="SKD62" s="153"/>
      <c r="SKE62" s="153"/>
      <c r="SKF62" s="153"/>
      <c r="SKG62" s="153"/>
      <c r="SKH62" s="153"/>
      <c r="SKI62" s="153"/>
      <c r="SKJ62" s="153"/>
      <c r="SKK62" s="153"/>
      <c r="SKL62" s="153"/>
      <c r="SKM62" s="153"/>
      <c r="SKN62" s="153"/>
      <c r="SKO62" s="153"/>
      <c r="SKP62" s="153"/>
      <c r="SKQ62" s="153"/>
      <c r="SKR62" s="153"/>
      <c r="SKS62" s="153"/>
      <c r="SKT62" s="153"/>
      <c r="SKU62" s="153"/>
      <c r="SKV62" s="153"/>
      <c r="SKW62" s="153"/>
      <c r="SKX62" s="153"/>
      <c r="SKY62" s="153"/>
      <c r="SKZ62" s="153"/>
      <c r="SLA62" s="153"/>
      <c r="SLB62" s="153"/>
      <c r="SLC62" s="153"/>
      <c r="SLD62" s="153"/>
      <c r="SLE62" s="153"/>
      <c r="SLF62" s="153"/>
      <c r="SLG62" s="153"/>
      <c r="SLH62" s="153"/>
      <c r="SLI62" s="153"/>
      <c r="SLJ62" s="153"/>
      <c r="SLK62" s="153"/>
      <c r="SLL62" s="153"/>
      <c r="SLM62" s="153"/>
      <c r="SLN62" s="153"/>
      <c r="SLO62" s="153"/>
      <c r="SLP62" s="153"/>
      <c r="SLQ62" s="153"/>
      <c r="SLR62" s="153"/>
      <c r="SLS62" s="153"/>
      <c r="SLT62" s="153"/>
      <c r="SLU62" s="153"/>
      <c r="SLV62" s="153"/>
      <c r="SLW62" s="153"/>
      <c r="SLX62" s="153"/>
      <c r="SLY62" s="153"/>
      <c r="SLZ62" s="153"/>
      <c r="SMA62" s="153"/>
      <c r="SMB62" s="153"/>
      <c r="SMC62" s="153"/>
      <c r="SMD62" s="153"/>
      <c r="SME62" s="153"/>
      <c r="SMF62" s="153"/>
      <c r="SMG62" s="153"/>
      <c r="SMH62" s="153"/>
      <c r="SMI62" s="153"/>
      <c r="SMJ62" s="153"/>
      <c r="SMK62" s="153"/>
      <c r="SML62" s="153"/>
      <c r="SMM62" s="153"/>
      <c r="SMN62" s="153"/>
      <c r="SMO62" s="153"/>
      <c r="SMP62" s="153"/>
      <c r="SMQ62" s="153"/>
      <c r="SMR62" s="153"/>
      <c r="SMS62" s="153"/>
      <c r="SMT62" s="153"/>
      <c r="SMU62" s="153"/>
      <c r="SMV62" s="153"/>
      <c r="SMW62" s="153"/>
      <c r="SMX62" s="153"/>
      <c r="SMY62" s="153"/>
      <c r="SMZ62" s="153"/>
      <c r="SNA62" s="153"/>
      <c r="SNB62" s="153"/>
      <c r="SNC62" s="153"/>
      <c r="SND62" s="153"/>
      <c r="SNE62" s="153"/>
      <c r="SNF62" s="153"/>
      <c r="SNG62" s="153"/>
      <c r="SNH62" s="153"/>
      <c r="SNI62" s="153"/>
      <c r="SNJ62" s="153"/>
      <c r="SNK62" s="153"/>
      <c r="SNL62" s="153"/>
      <c r="SNM62" s="153"/>
      <c r="SNN62" s="153"/>
      <c r="SNO62" s="153"/>
      <c r="SNP62" s="153"/>
      <c r="SNQ62" s="153"/>
      <c r="SNR62" s="153"/>
      <c r="SNS62" s="153"/>
      <c r="SNT62" s="153"/>
      <c r="SNU62" s="153"/>
      <c r="SNV62" s="153"/>
      <c r="SNW62" s="153"/>
      <c r="SNX62" s="153"/>
      <c r="SNY62" s="153"/>
      <c r="SNZ62" s="153"/>
      <c r="SOA62" s="153"/>
      <c r="SOB62" s="153"/>
      <c r="SOC62" s="153"/>
      <c r="SOD62" s="153"/>
      <c r="SOE62" s="153"/>
      <c r="SOF62" s="153"/>
      <c r="SOG62" s="153"/>
      <c r="SOH62" s="153"/>
      <c r="SOI62" s="153"/>
      <c r="SOJ62" s="153"/>
      <c r="SOK62" s="153"/>
      <c r="SOL62" s="153"/>
      <c r="SOM62" s="153"/>
      <c r="SON62" s="153"/>
      <c r="SOO62" s="153"/>
      <c r="SOP62" s="153"/>
      <c r="SOQ62" s="153"/>
      <c r="SOR62" s="153"/>
      <c r="SOS62" s="153"/>
      <c r="SOT62" s="153"/>
      <c r="SOU62" s="153"/>
      <c r="SOV62" s="153"/>
      <c r="SOW62" s="153"/>
      <c r="SOX62" s="153"/>
      <c r="SOY62" s="153"/>
      <c r="SOZ62" s="153"/>
      <c r="SPA62" s="153"/>
      <c r="SPB62" s="153"/>
      <c r="SPC62" s="153"/>
      <c r="SPD62" s="153"/>
      <c r="SPE62" s="153"/>
      <c r="SPF62" s="153"/>
      <c r="SPG62" s="153"/>
      <c r="SPH62" s="153"/>
      <c r="SPI62" s="153"/>
      <c r="SPJ62" s="153"/>
      <c r="SPK62" s="153"/>
      <c r="SPL62" s="153"/>
      <c r="SPM62" s="153"/>
      <c r="SPN62" s="153"/>
      <c r="SPO62" s="153"/>
      <c r="SPP62" s="153"/>
      <c r="SPQ62" s="153"/>
      <c r="SPR62" s="153"/>
      <c r="SPS62" s="153"/>
      <c r="SPT62" s="153"/>
      <c r="SPU62" s="153"/>
      <c r="SPV62" s="153"/>
      <c r="SPW62" s="153"/>
      <c r="SPX62" s="153"/>
      <c r="SPY62" s="153"/>
      <c r="SPZ62" s="153"/>
      <c r="SQA62" s="153"/>
      <c r="SQB62" s="153"/>
      <c r="SQC62" s="153"/>
      <c r="SQD62" s="153"/>
      <c r="SQE62" s="153"/>
      <c r="SQF62" s="153"/>
      <c r="SQG62" s="153"/>
      <c r="SQH62" s="153"/>
      <c r="SQI62" s="153"/>
      <c r="SQJ62" s="153"/>
      <c r="SQK62" s="153"/>
      <c r="SQL62" s="153"/>
      <c r="SQM62" s="153"/>
      <c r="SQN62" s="153"/>
      <c r="SQO62" s="153"/>
      <c r="SQP62" s="153"/>
      <c r="SQQ62" s="153"/>
      <c r="SQR62" s="153"/>
      <c r="SQS62" s="153"/>
      <c r="SQT62" s="153"/>
      <c r="SQU62" s="153"/>
      <c r="SQV62" s="153"/>
      <c r="SQW62" s="153"/>
      <c r="SQX62" s="153"/>
      <c r="SQY62" s="153"/>
      <c r="SQZ62" s="153"/>
      <c r="SRA62" s="153"/>
      <c r="SRB62" s="153"/>
      <c r="SRC62" s="153"/>
      <c r="SRD62" s="153"/>
      <c r="SRE62" s="153"/>
      <c r="SRF62" s="153"/>
      <c r="SRG62" s="153"/>
      <c r="SRH62" s="153"/>
      <c r="SRI62" s="153"/>
      <c r="SRJ62" s="153"/>
      <c r="SRK62" s="153"/>
      <c r="SRL62" s="153"/>
      <c r="SRM62" s="153"/>
      <c r="SRN62" s="153"/>
      <c r="SRO62" s="153"/>
      <c r="SRP62" s="153"/>
      <c r="SRQ62" s="153"/>
      <c r="SRR62" s="153"/>
      <c r="SRS62" s="153"/>
      <c r="SRT62" s="153"/>
      <c r="SRU62" s="153"/>
      <c r="SRV62" s="153"/>
      <c r="SRW62" s="153"/>
      <c r="SRX62" s="153"/>
      <c r="SRY62" s="153"/>
      <c r="SRZ62" s="153"/>
      <c r="SSA62" s="153"/>
      <c r="SSB62" s="153"/>
      <c r="SSC62" s="153"/>
      <c r="SSD62" s="153"/>
      <c r="SSE62" s="153"/>
      <c r="SSF62" s="153"/>
      <c r="SSG62" s="153"/>
      <c r="SSH62" s="153"/>
      <c r="SSI62" s="153"/>
      <c r="SSJ62" s="153"/>
      <c r="SSK62" s="153"/>
      <c r="SSL62" s="153"/>
      <c r="SSM62" s="153"/>
      <c r="SSN62" s="153"/>
      <c r="SSO62" s="153"/>
      <c r="SSP62" s="153"/>
      <c r="SSQ62" s="153"/>
      <c r="SSR62" s="153"/>
      <c r="SSS62" s="153"/>
      <c r="SST62" s="153"/>
      <c r="SSU62" s="153"/>
      <c r="SSV62" s="153"/>
      <c r="SSW62" s="153"/>
      <c r="SSX62" s="153"/>
      <c r="SSY62" s="153"/>
      <c r="SSZ62" s="153"/>
      <c r="STA62" s="153"/>
      <c r="STB62" s="153"/>
      <c r="STC62" s="153"/>
      <c r="STD62" s="153"/>
      <c r="STE62" s="153"/>
      <c r="STF62" s="153"/>
      <c r="STG62" s="153"/>
      <c r="STH62" s="153"/>
      <c r="STI62" s="153"/>
      <c r="STJ62" s="153"/>
      <c r="STK62" s="153"/>
      <c r="STL62" s="153"/>
      <c r="STM62" s="153"/>
      <c r="STN62" s="153"/>
      <c r="STO62" s="153"/>
      <c r="STP62" s="153"/>
      <c r="STQ62" s="153"/>
      <c r="STR62" s="153"/>
      <c r="STS62" s="153"/>
      <c r="STT62" s="153"/>
      <c r="STU62" s="153"/>
      <c r="STV62" s="153"/>
      <c r="STW62" s="153"/>
      <c r="STX62" s="153"/>
      <c r="STY62" s="153"/>
      <c r="STZ62" s="153"/>
      <c r="SUA62" s="153"/>
      <c r="SUB62" s="153"/>
      <c r="SUC62" s="153"/>
      <c r="SUD62" s="153"/>
      <c r="SUE62" s="153"/>
      <c r="SUF62" s="153"/>
      <c r="SUG62" s="153"/>
      <c r="SUH62" s="153"/>
      <c r="SUI62" s="153"/>
      <c r="SUJ62" s="153"/>
      <c r="SUK62" s="153"/>
      <c r="SUL62" s="153"/>
      <c r="SUM62" s="153"/>
      <c r="SUN62" s="153"/>
      <c r="SUO62" s="153"/>
      <c r="SUP62" s="153"/>
      <c r="SUQ62" s="153"/>
      <c r="SUR62" s="153"/>
      <c r="SUS62" s="153"/>
      <c r="SUT62" s="153"/>
      <c r="SUU62" s="153"/>
      <c r="SUV62" s="153"/>
      <c r="SUW62" s="153"/>
      <c r="SUX62" s="153"/>
      <c r="SUY62" s="153"/>
      <c r="SUZ62" s="153"/>
      <c r="SVA62" s="153"/>
      <c r="SVB62" s="153"/>
      <c r="SVC62" s="153"/>
      <c r="SVD62" s="153"/>
      <c r="SVE62" s="153"/>
      <c r="SVF62" s="153"/>
      <c r="SVG62" s="153"/>
      <c r="SVH62" s="153"/>
      <c r="SVI62" s="153"/>
      <c r="SVJ62" s="153"/>
      <c r="SVK62" s="153"/>
      <c r="SVL62" s="153"/>
      <c r="SVM62" s="153"/>
      <c r="SVN62" s="153"/>
      <c r="SVO62" s="153"/>
      <c r="SVP62" s="153"/>
      <c r="SVQ62" s="153"/>
      <c r="SVR62" s="153"/>
      <c r="SVS62" s="153"/>
      <c r="SVT62" s="153"/>
      <c r="SVU62" s="153"/>
      <c r="SVV62" s="153"/>
      <c r="SVW62" s="153"/>
      <c r="SVX62" s="153"/>
      <c r="SVY62" s="153"/>
      <c r="SVZ62" s="153"/>
      <c r="SWA62" s="153"/>
      <c r="SWB62" s="153"/>
      <c r="SWC62" s="153"/>
      <c r="SWD62" s="153"/>
      <c r="SWE62" s="153"/>
      <c r="SWF62" s="153"/>
      <c r="SWG62" s="153"/>
      <c r="SWH62" s="153"/>
      <c r="SWI62" s="153"/>
      <c r="SWJ62" s="153"/>
      <c r="SWK62" s="153"/>
      <c r="SWL62" s="153"/>
      <c r="SWM62" s="153"/>
      <c r="SWN62" s="153"/>
      <c r="SWO62" s="153"/>
      <c r="SWP62" s="153"/>
      <c r="SWQ62" s="153"/>
      <c r="SWR62" s="153"/>
      <c r="SWS62" s="153"/>
      <c r="SWT62" s="153"/>
      <c r="SWU62" s="153"/>
      <c r="SWV62" s="153"/>
      <c r="SWW62" s="153"/>
      <c r="SWX62" s="153"/>
      <c r="SWY62" s="153"/>
      <c r="SWZ62" s="153"/>
      <c r="SXA62" s="153"/>
      <c r="SXB62" s="153"/>
      <c r="SXC62" s="153"/>
      <c r="SXD62" s="153"/>
      <c r="SXE62" s="153"/>
      <c r="SXF62" s="153"/>
      <c r="SXG62" s="153"/>
      <c r="SXH62" s="153"/>
      <c r="SXI62" s="153"/>
      <c r="SXJ62" s="153"/>
      <c r="SXK62" s="153"/>
      <c r="SXL62" s="153"/>
      <c r="SXM62" s="153"/>
      <c r="SXN62" s="153"/>
      <c r="SXO62" s="153"/>
      <c r="SXP62" s="153"/>
      <c r="SXQ62" s="153"/>
      <c r="SXR62" s="153"/>
      <c r="SXS62" s="153"/>
      <c r="SXT62" s="153"/>
      <c r="SXU62" s="153"/>
      <c r="SXV62" s="153"/>
      <c r="SXW62" s="153"/>
      <c r="SXX62" s="153"/>
      <c r="SXY62" s="153"/>
      <c r="SXZ62" s="153"/>
      <c r="SYA62" s="153"/>
      <c r="SYB62" s="153"/>
      <c r="SYC62" s="153"/>
      <c r="SYD62" s="153"/>
      <c r="SYE62" s="153"/>
      <c r="SYF62" s="153"/>
      <c r="SYG62" s="153"/>
      <c r="SYH62" s="153"/>
      <c r="SYI62" s="153"/>
      <c r="SYJ62" s="153"/>
      <c r="SYK62" s="153"/>
      <c r="SYL62" s="153"/>
      <c r="SYM62" s="153"/>
      <c r="SYN62" s="153"/>
      <c r="SYO62" s="153"/>
      <c r="SYP62" s="153"/>
      <c r="SYQ62" s="153"/>
      <c r="SYR62" s="153"/>
      <c r="SYS62" s="153"/>
      <c r="SYT62" s="153"/>
      <c r="SYU62" s="153"/>
      <c r="SYV62" s="153"/>
      <c r="SYW62" s="153"/>
      <c r="SYX62" s="153"/>
      <c r="SYY62" s="153"/>
      <c r="SYZ62" s="153"/>
      <c r="SZA62" s="153"/>
      <c r="SZB62" s="153"/>
      <c r="SZC62" s="153"/>
      <c r="SZD62" s="153"/>
      <c r="SZE62" s="153"/>
      <c r="SZF62" s="153"/>
      <c r="SZG62" s="153"/>
      <c r="SZH62" s="153"/>
      <c r="SZI62" s="153"/>
      <c r="SZJ62" s="153"/>
      <c r="SZK62" s="153"/>
      <c r="SZL62" s="153"/>
      <c r="SZM62" s="153"/>
      <c r="SZN62" s="153"/>
      <c r="SZO62" s="153"/>
      <c r="SZP62" s="153"/>
      <c r="SZQ62" s="153"/>
      <c r="SZR62" s="153"/>
      <c r="SZS62" s="153"/>
      <c r="SZT62" s="153"/>
      <c r="SZU62" s="153"/>
      <c r="SZV62" s="153"/>
      <c r="SZW62" s="153"/>
      <c r="SZX62" s="153"/>
      <c r="SZY62" s="153"/>
      <c r="SZZ62" s="153"/>
      <c r="TAA62" s="153"/>
      <c r="TAB62" s="153"/>
      <c r="TAC62" s="153"/>
      <c r="TAD62" s="153"/>
      <c r="TAE62" s="153"/>
      <c r="TAF62" s="153"/>
      <c r="TAG62" s="153"/>
      <c r="TAH62" s="153"/>
      <c r="TAI62" s="153"/>
      <c r="TAJ62" s="153"/>
      <c r="TAK62" s="153"/>
      <c r="TAL62" s="153"/>
      <c r="TAM62" s="153"/>
      <c r="TAN62" s="153"/>
      <c r="TAO62" s="153"/>
      <c r="TAP62" s="153"/>
      <c r="TAQ62" s="153"/>
      <c r="TAR62" s="153"/>
      <c r="TAS62" s="153"/>
      <c r="TAT62" s="153"/>
      <c r="TAU62" s="153"/>
      <c r="TAV62" s="153"/>
      <c r="TAW62" s="153"/>
      <c r="TAX62" s="153"/>
      <c r="TAY62" s="153"/>
      <c r="TAZ62" s="153"/>
      <c r="TBA62" s="153"/>
      <c r="TBB62" s="153"/>
      <c r="TBC62" s="153"/>
      <c r="TBD62" s="153"/>
      <c r="TBE62" s="153"/>
      <c r="TBF62" s="153"/>
      <c r="TBG62" s="153"/>
      <c r="TBH62" s="153"/>
      <c r="TBI62" s="153"/>
      <c r="TBJ62" s="153"/>
      <c r="TBK62" s="153"/>
      <c r="TBL62" s="153"/>
      <c r="TBM62" s="153"/>
      <c r="TBN62" s="153"/>
      <c r="TBO62" s="153"/>
      <c r="TBP62" s="153"/>
      <c r="TBQ62" s="153"/>
      <c r="TBR62" s="153"/>
      <c r="TBS62" s="153"/>
      <c r="TBT62" s="153"/>
      <c r="TBU62" s="153"/>
      <c r="TBV62" s="153"/>
      <c r="TBW62" s="153"/>
      <c r="TBX62" s="153"/>
      <c r="TBY62" s="153"/>
      <c r="TBZ62" s="153"/>
      <c r="TCA62" s="153"/>
      <c r="TCB62" s="153"/>
      <c r="TCC62" s="153"/>
      <c r="TCD62" s="153"/>
      <c r="TCE62" s="153"/>
      <c r="TCF62" s="153"/>
      <c r="TCG62" s="153"/>
      <c r="TCH62" s="153"/>
      <c r="TCI62" s="153"/>
      <c r="TCJ62" s="153"/>
      <c r="TCK62" s="153"/>
      <c r="TCL62" s="153"/>
      <c r="TCM62" s="153"/>
      <c r="TCN62" s="153"/>
      <c r="TCO62" s="153"/>
      <c r="TCP62" s="153"/>
      <c r="TCQ62" s="153"/>
      <c r="TCR62" s="153"/>
      <c r="TCS62" s="153"/>
      <c r="TCT62" s="153"/>
      <c r="TCU62" s="153"/>
      <c r="TCV62" s="153"/>
      <c r="TCW62" s="153"/>
      <c r="TCX62" s="153"/>
      <c r="TCY62" s="153"/>
      <c r="TCZ62" s="153"/>
      <c r="TDA62" s="153"/>
      <c r="TDB62" s="153"/>
      <c r="TDC62" s="153"/>
      <c r="TDD62" s="153"/>
      <c r="TDE62" s="153"/>
      <c r="TDF62" s="153"/>
      <c r="TDG62" s="153"/>
      <c r="TDH62" s="153"/>
      <c r="TDI62" s="153"/>
      <c r="TDJ62" s="153"/>
      <c r="TDK62" s="153"/>
      <c r="TDL62" s="153"/>
      <c r="TDM62" s="153"/>
      <c r="TDN62" s="153"/>
      <c r="TDO62" s="153"/>
      <c r="TDP62" s="153"/>
      <c r="TDQ62" s="153"/>
      <c r="TDR62" s="153"/>
      <c r="TDS62" s="153"/>
      <c r="TDT62" s="153"/>
      <c r="TDU62" s="153"/>
      <c r="TDV62" s="153"/>
      <c r="TDW62" s="153"/>
      <c r="TDX62" s="153"/>
      <c r="TDY62" s="153"/>
      <c r="TDZ62" s="153"/>
      <c r="TEA62" s="153"/>
      <c r="TEB62" s="153"/>
      <c r="TEC62" s="153"/>
      <c r="TED62" s="153"/>
      <c r="TEE62" s="153"/>
      <c r="TEF62" s="153"/>
      <c r="TEG62" s="153"/>
      <c r="TEH62" s="153"/>
      <c r="TEI62" s="153"/>
      <c r="TEJ62" s="153"/>
      <c r="TEK62" s="153"/>
      <c r="TEL62" s="153"/>
      <c r="TEM62" s="153"/>
      <c r="TEN62" s="153"/>
      <c r="TEO62" s="153"/>
      <c r="TEP62" s="153"/>
      <c r="TEQ62" s="153"/>
      <c r="TER62" s="153"/>
      <c r="TES62" s="153"/>
      <c r="TET62" s="153"/>
      <c r="TEU62" s="153"/>
      <c r="TEV62" s="153"/>
      <c r="TEW62" s="153"/>
      <c r="TEX62" s="153"/>
      <c r="TEY62" s="153"/>
      <c r="TEZ62" s="153"/>
      <c r="TFA62" s="153"/>
      <c r="TFB62" s="153"/>
      <c r="TFC62" s="153"/>
      <c r="TFD62" s="153"/>
      <c r="TFE62" s="153"/>
      <c r="TFF62" s="153"/>
      <c r="TFG62" s="153"/>
      <c r="TFH62" s="153"/>
      <c r="TFI62" s="153"/>
      <c r="TFJ62" s="153"/>
      <c r="TFK62" s="153"/>
      <c r="TFL62" s="153"/>
      <c r="TFM62" s="153"/>
      <c r="TFN62" s="153"/>
      <c r="TFO62" s="153"/>
      <c r="TFP62" s="153"/>
      <c r="TFQ62" s="153"/>
      <c r="TFR62" s="153"/>
      <c r="TFS62" s="153"/>
      <c r="TFT62" s="153"/>
      <c r="TFU62" s="153"/>
      <c r="TFV62" s="153"/>
      <c r="TFW62" s="153"/>
      <c r="TFX62" s="153"/>
      <c r="TFY62" s="153"/>
      <c r="TFZ62" s="153"/>
      <c r="TGA62" s="153"/>
      <c r="TGB62" s="153"/>
      <c r="TGC62" s="153"/>
      <c r="TGD62" s="153"/>
      <c r="TGE62" s="153"/>
      <c r="TGF62" s="153"/>
      <c r="TGG62" s="153"/>
      <c r="TGH62" s="153"/>
      <c r="TGI62" s="153"/>
      <c r="TGJ62" s="153"/>
      <c r="TGK62" s="153"/>
      <c r="TGL62" s="153"/>
      <c r="TGM62" s="153"/>
      <c r="TGN62" s="153"/>
      <c r="TGO62" s="153"/>
      <c r="TGP62" s="153"/>
      <c r="TGQ62" s="153"/>
      <c r="TGR62" s="153"/>
      <c r="TGS62" s="153"/>
      <c r="TGT62" s="153"/>
      <c r="TGU62" s="153"/>
      <c r="TGV62" s="153"/>
      <c r="TGW62" s="153"/>
      <c r="TGX62" s="153"/>
      <c r="TGY62" s="153"/>
      <c r="TGZ62" s="153"/>
      <c r="THA62" s="153"/>
      <c r="THB62" s="153"/>
      <c r="THC62" s="153"/>
      <c r="THD62" s="153"/>
      <c r="THE62" s="153"/>
      <c r="THF62" s="153"/>
      <c r="THG62" s="153"/>
      <c r="THH62" s="153"/>
      <c r="THI62" s="153"/>
      <c r="THJ62" s="153"/>
      <c r="THK62" s="153"/>
      <c r="THL62" s="153"/>
      <c r="THM62" s="153"/>
      <c r="THN62" s="153"/>
      <c r="THO62" s="153"/>
      <c r="THP62" s="153"/>
      <c r="THQ62" s="153"/>
      <c r="THR62" s="153"/>
      <c r="THS62" s="153"/>
      <c r="THT62" s="153"/>
      <c r="THU62" s="153"/>
      <c r="THV62" s="153"/>
      <c r="THW62" s="153"/>
      <c r="THX62" s="153"/>
      <c r="THY62" s="153"/>
      <c r="THZ62" s="153"/>
      <c r="TIA62" s="153"/>
      <c r="TIB62" s="153"/>
      <c r="TIC62" s="153"/>
      <c r="TID62" s="153"/>
      <c r="TIE62" s="153"/>
      <c r="TIF62" s="153"/>
      <c r="TIG62" s="153"/>
      <c r="TIH62" s="153"/>
      <c r="TII62" s="153"/>
      <c r="TIJ62" s="153"/>
      <c r="TIK62" s="153"/>
      <c r="TIL62" s="153"/>
      <c r="TIM62" s="153"/>
      <c r="TIN62" s="153"/>
      <c r="TIO62" s="153"/>
      <c r="TIP62" s="153"/>
      <c r="TIQ62" s="153"/>
      <c r="TIR62" s="153"/>
      <c r="TIS62" s="153"/>
      <c r="TIT62" s="153"/>
      <c r="TIU62" s="153"/>
      <c r="TIV62" s="153"/>
      <c r="TIW62" s="153"/>
      <c r="TIX62" s="153"/>
      <c r="TIY62" s="153"/>
      <c r="TIZ62" s="153"/>
      <c r="TJA62" s="153"/>
      <c r="TJB62" s="153"/>
      <c r="TJC62" s="153"/>
      <c r="TJD62" s="153"/>
      <c r="TJE62" s="153"/>
      <c r="TJF62" s="153"/>
      <c r="TJG62" s="153"/>
      <c r="TJH62" s="153"/>
      <c r="TJI62" s="153"/>
      <c r="TJJ62" s="153"/>
      <c r="TJK62" s="153"/>
      <c r="TJL62" s="153"/>
      <c r="TJM62" s="153"/>
      <c r="TJN62" s="153"/>
      <c r="TJO62" s="153"/>
      <c r="TJP62" s="153"/>
      <c r="TJQ62" s="153"/>
      <c r="TJR62" s="153"/>
      <c r="TJS62" s="153"/>
      <c r="TJT62" s="153"/>
      <c r="TJU62" s="153"/>
      <c r="TJV62" s="153"/>
      <c r="TJW62" s="153"/>
      <c r="TJX62" s="153"/>
      <c r="TJY62" s="153"/>
      <c r="TJZ62" s="153"/>
      <c r="TKA62" s="153"/>
      <c r="TKB62" s="153"/>
      <c r="TKC62" s="153"/>
      <c r="TKD62" s="153"/>
      <c r="TKE62" s="153"/>
      <c r="TKF62" s="153"/>
      <c r="TKG62" s="153"/>
      <c r="TKH62" s="153"/>
      <c r="TKI62" s="153"/>
      <c r="TKJ62" s="153"/>
      <c r="TKK62" s="153"/>
      <c r="TKL62" s="153"/>
      <c r="TKM62" s="153"/>
      <c r="TKN62" s="153"/>
      <c r="TKO62" s="153"/>
      <c r="TKP62" s="153"/>
      <c r="TKQ62" s="153"/>
      <c r="TKR62" s="153"/>
      <c r="TKS62" s="153"/>
      <c r="TKT62" s="153"/>
      <c r="TKU62" s="153"/>
      <c r="TKV62" s="153"/>
      <c r="TKW62" s="153"/>
      <c r="TKX62" s="153"/>
      <c r="TKY62" s="153"/>
      <c r="TKZ62" s="153"/>
      <c r="TLA62" s="153"/>
      <c r="TLB62" s="153"/>
      <c r="TLC62" s="153"/>
      <c r="TLD62" s="153"/>
      <c r="TLE62" s="153"/>
      <c r="TLF62" s="153"/>
      <c r="TLG62" s="153"/>
      <c r="TLH62" s="153"/>
      <c r="TLI62" s="153"/>
      <c r="TLJ62" s="153"/>
      <c r="TLK62" s="153"/>
      <c r="TLL62" s="153"/>
      <c r="TLM62" s="153"/>
      <c r="TLN62" s="153"/>
      <c r="TLO62" s="153"/>
      <c r="TLP62" s="153"/>
      <c r="TLQ62" s="153"/>
      <c r="TLR62" s="153"/>
      <c r="TLS62" s="153"/>
      <c r="TLT62" s="153"/>
      <c r="TLU62" s="153"/>
      <c r="TLV62" s="153"/>
      <c r="TLW62" s="153"/>
      <c r="TLX62" s="153"/>
      <c r="TLY62" s="153"/>
      <c r="TLZ62" s="153"/>
      <c r="TMA62" s="153"/>
      <c r="TMB62" s="153"/>
      <c r="TMC62" s="153"/>
      <c r="TMD62" s="153"/>
      <c r="TME62" s="153"/>
      <c r="TMF62" s="153"/>
      <c r="TMG62" s="153"/>
      <c r="TMH62" s="153"/>
      <c r="TMI62" s="153"/>
      <c r="TMJ62" s="153"/>
      <c r="TMK62" s="153"/>
      <c r="TML62" s="153"/>
      <c r="TMM62" s="153"/>
      <c r="TMN62" s="153"/>
      <c r="TMO62" s="153"/>
      <c r="TMP62" s="153"/>
      <c r="TMQ62" s="153"/>
      <c r="TMR62" s="153"/>
      <c r="TMS62" s="153"/>
      <c r="TMT62" s="153"/>
      <c r="TMU62" s="153"/>
      <c r="TMV62" s="153"/>
      <c r="TMW62" s="153"/>
      <c r="TMX62" s="153"/>
      <c r="TMY62" s="153"/>
      <c r="TMZ62" s="153"/>
      <c r="TNA62" s="153"/>
      <c r="TNB62" s="153"/>
      <c r="TNC62" s="153"/>
      <c r="TND62" s="153"/>
      <c r="TNE62" s="153"/>
      <c r="TNF62" s="153"/>
      <c r="TNG62" s="153"/>
      <c r="TNH62" s="153"/>
      <c r="TNI62" s="153"/>
      <c r="TNJ62" s="153"/>
      <c r="TNK62" s="153"/>
      <c r="TNL62" s="153"/>
      <c r="TNM62" s="153"/>
      <c r="TNN62" s="153"/>
      <c r="TNO62" s="153"/>
      <c r="TNP62" s="153"/>
      <c r="TNQ62" s="153"/>
      <c r="TNR62" s="153"/>
      <c r="TNS62" s="153"/>
      <c r="TNT62" s="153"/>
      <c r="TNU62" s="153"/>
      <c r="TNV62" s="153"/>
      <c r="TNW62" s="153"/>
      <c r="TNX62" s="153"/>
      <c r="TNY62" s="153"/>
      <c r="TNZ62" s="153"/>
      <c r="TOA62" s="153"/>
      <c r="TOB62" s="153"/>
      <c r="TOC62" s="153"/>
      <c r="TOD62" s="153"/>
      <c r="TOE62" s="153"/>
      <c r="TOF62" s="153"/>
      <c r="TOG62" s="153"/>
      <c r="TOH62" s="153"/>
      <c r="TOI62" s="153"/>
      <c r="TOJ62" s="153"/>
      <c r="TOK62" s="153"/>
      <c r="TOL62" s="153"/>
      <c r="TOM62" s="153"/>
      <c r="TON62" s="153"/>
      <c r="TOO62" s="153"/>
      <c r="TOP62" s="153"/>
      <c r="TOQ62" s="153"/>
      <c r="TOR62" s="153"/>
      <c r="TOS62" s="153"/>
      <c r="TOT62" s="153"/>
      <c r="TOU62" s="153"/>
      <c r="TOV62" s="153"/>
      <c r="TOW62" s="153"/>
      <c r="TOX62" s="153"/>
      <c r="TOY62" s="153"/>
      <c r="TOZ62" s="153"/>
      <c r="TPA62" s="153"/>
      <c r="TPB62" s="153"/>
      <c r="TPC62" s="153"/>
      <c r="TPD62" s="153"/>
      <c r="TPE62" s="153"/>
      <c r="TPF62" s="153"/>
      <c r="TPG62" s="153"/>
      <c r="TPH62" s="153"/>
      <c r="TPI62" s="153"/>
      <c r="TPJ62" s="153"/>
      <c r="TPK62" s="153"/>
      <c r="TPL62" s="153"/>
      <c r="TPM62" s="153"/>
      <c r="TPN62" s="153"/>
      <c r="TPO62" s="153"/>
      <c r="TPP62" s="153"/>
      <c r="TPQ62" s="153"/>
      <c r="TPR62" s="153"/>
      <c r="TPS62" s="153"/>
      <c r="TPT62" s="153"/>
      <c r="TPU62" s="153"/>
      <c r="TPV62" s="153"/>
      <c r="TPW62" s="153"/>
      <c r="TPX62" s="153"/>
      <c r="TPY62" s="153"/>
      <c r="TPZ62" s="153"/>
      <c r="TQA62" s="153"/>
      <c r="TQB62" s="153"/>
      <c r="TQC62" s="153"/>
      <c r="TQD62" s="153"/>
      <c r="TQE62" s="153"/>
      <c r="TQF62" s="153"/>
      <c r="TQG62" s="153"/>
      <c r="TQH62" s="153"/>
      <c r="TQI62" s="153"/>
      <c r="TQJ62" s="153"/>
      <c r="TQK62" s="153"/>
      <c r="TQL62" s="153"/>
      <c r="TQM62" s="153"/>
      <c r="TQN62" s="153"/>
      <c r="TQO62" s="153"/>
      <c r="TQP62" s="153"/>
      <c r="TQQ62" s="153"/>
      <c r="TQR62" s="153"/>
      <c r="TQS62" s="153"/>
      <c r="TQT62" s="153"/>
      <c r="TQU62" s="153"/>
      <c r="TQV62" s="153"/>
      <c r="TQW62" s="153"/>
      <c r="TQX62" s="153"/>
      <c r="TQY62" s="153"/>
      <c r="TQZ62" s="153"/>
      <c r="TRA62" s="153"/>
      <c r="TRB62" s="153"/>
      <c r="TRC62" s="153"/>
      <c r="TRD62" s="153"/>
      <c r="TRE62" s="153"/>
      <c r="TRF62" s="153"/>
      <c r="TRG62" s="153"/>
      <c r="TRH62" s="153"/>
      <c r="TRI62" s="153"/>
      <c r="TRJ62" s="153"/>
      <c r="TRK62" s="153"/>
      <c r="TRL62" s="153"/>
      <c r="TRM62" s="153"/>
      <c r="TRN62" s="153"/>
      <c r="TRO62" s="153"/>
      <c r="TRP62" s="153"/>
      <c r="TRQ62" s="153"/>
      <c r="TRR62" s="153"/>
      <c r="TRS62" s="153"/>
      <c r="TRT62" s="153"/>
      <c r="TRU62" s="153"/>
      <c r="TRV62" s="153"/>
      <c r="TRW62" s="153"/>
      <c r="TRX62" s="153"/>
      <c r="TRY62" s="153"/>
      <c r="TRZ62" s="153"/>
      <c r="TSA62" s="153"/>
      <c r="TSB62" s="153"/>
      <c r="TSC62" s="153"/>
      <c r="TSD62" s="153"/>
      <c r="TSE62" s="153"/>
      <c r="TSF62" s="153"/>
      <c r="TSG62" s="153"/>
      <c r="TSH62" s="153"/>
      <c r="TSI62" s="153"/>
      <c r="TSJ62" s="153"/>
      <c r="TSK62" s="153"/>
      <c r="TSL62" s="153"/>
      <c r="TSM62" s="153"/>
      <c r="TSN62" s="153"/>
      <c r="TSO62" s="153"/>
      <c r="TSP62" s="153"/>
      <c r="TSQ62" s="153"/>
      <c r="TSR62" s="153"/>
      <c r="TSS62" s="153"/>
      <c r="TST62" s="153"/>
      <c r="TSU62" s="153"/>
      <c r="TSV62" s="153"/>
      <c r="TSW62" s="153"/>
      <c r="TSX62" s="153"/>
      <c r="TSY62" s="153"/>
      <c r="TSZ62" s="153"/>
      <c r="TTA62" s="153"/>
      <c r="TTB62" s="153"/>
      <c r="TTC62" s="153"/>
      <c r="TTD62" s="153"/>
      <c r="TTE62" s="153"/>
      <c r="TTF62" s="153"/>
      <c r="TTG62" s="153"/>
      <c r="TTH62" s="153"/>
      <c r="TTI62" s="153"/>
      <c r="TTJ62" s="153"/>
      <c r="TTK62" s="153"/>
      <c r="TTL62" s="153"/>
      <c r="TTM62" s="153"/>
      <c r="TTN62" s="153"/>
      <c r="TTO62" s="153"/>
      <c r="TTP62" s="153"/>
      <c r="TTQ62" s="153"/>
      <c r="TTR62" s="153"/>
      <c r="TTS62" s="153"/>
      <c r="TTT62" s="153"/>
      <c r="TTU62" s="153"/>
      <c r="TTV62" s="153"/>
      <c r="TTW62" s="153"/>
      <c r="TTX62" s="153"/>
      <c r="TTY62" s="153"/>
      <c r="TTZ62" s="153"/>
      <c r="TUA62" s="153"/>
      <c r="TUB62" s="153"/>
      <c r="TUC62" s="153"/>
      <c r="TUD62" s="153"/>
      <c r="TUE62" s="153"/>
      <c r="TUF62" s="153"/>
      <c r="TUG62" s="153"/>
      <c r="TUH62" s="153"/>
      <c r="TUI62" s="153"/>
      <c r="TUJ62" s="153"/>
      <c r="TUK62" s="153"/>
      <c r="TUL62" s="153"/>
      <c r="TUM62" s="153"/>
      <c r="TUN62" s="153"/>
      <c r="TUO62" s="153"/>
      <c r="TUP62" s="153"/>
      <c r="TUQ62" s="153"/>
      <c r="TUR62" s="153"/>
      <c r="TUS62" s="153"/>
      <c r="TUT62" s="153"/>
      <c r="TUU62" s="153"/>
      <c r="TUV62" s="153"/>
      <c r="TUW62" s="153"/>
      <c r="TUX62" s="153"/>
      <c r="TUY62" s="153"/>
      <c r="TUZ62" s="153"/>
      <c r="TVA62" s="153"/>
      <c r="TVB62" s="153"/>
      <c r="TVC62" s="153"/>
      <c r="TVD62" s="153"/>
      <c r="TVE62" s="153"/>
      <c r="TVF62" s="153"/>
      <c r="TVG62" s="153"/>
      <c r="TVH62" s="153"/>
      <c r="TVI62" s="153"/>
      <c r="TVJ62" s="153"/>
      <c r="TVK62" s="153"/>
      <c r="TVL62" s="153"/>
      <c r="TVM62" s="153"/>
      <c r="TVN62" s="153"/>
      <c r="TVO62" s="153"/>
      <c r="TVP62" s="153"/>
      <c r="TVQ62" s="153"/>
      <c r="TVR62" s="153"/>
      <c r="TVS62" s="153"/>
      <c r="TVT62" s="153"/>
      <c r="TVU62" s="153"/>
      <c r="TVV62" s="153"/>
      <c r="TVW62" s="153"/>
      <c r="TVX62" s="153"/>
      <c r="TVY62" s="153"/>
      <c r="TVZ62" s="153"/>
      <c r="TWA62" s="153"/>
      <c r="TWB62" s="153"/>
      <c r="TWC62" s="153"/>
      <c r="TWD62" s="153"/>
      <c r="TWE62" s="153"/>
      <c r="TWF62" s="153"/>
      <c r="TWG62" s="153"/>
      <c r="TWH62" s="153"/>
      <c r="TWI62" s="153"/>
      <c r="TWJ62" s="153"/>
      <c r="TWK62" s="153"/>
      <c r="TWL62" s="153"/>
      <c r="TWM62" s="153"/>
      <c r="TWN62" s="153"/>
      <c r="TWO62" s="153"/>
      <c r="TWP62" s="153"/>
      <c r="TWQ62" s="153"/>
      <c r="TWR62" s="153"/>
      <c r="TWS62" s="153"/>
      <c r="TWT62" s="153"/>
      <c r="TWU62" s="153"/>
      <c r="TWV62" s="153"/>
      <c r="TWW62" s="153"/>
      <c r="TWX62" s="153"/>
      <c r="TWY62" s="153"/>
      <c r="TWZ62" s="153"/>
      <c r="TXA62" s="153"/>
      <c r="TXB62" s="153"/>
      <c r="TXC62" s="153"/>
      <c r="TXD62" s="153"/>
      <c r="TXE62" s="153"/>
      <c r="TXF62" s="153"/>
      <c r="TXG62" s="153"/>
      <c r="TXH62" s="153"/>
      <c r="TXI62" s="153"/>
      <c r="TXJ62" s="153"/>
      <c r="TXK62" s="153"/>
      <c r="TXL62" s="153"/>
      <c r="TXM62" s="153"/>
      <c r="TXN62" s="153"/>
      <c r="TXO62" s="153"/>
      <c r="TXP62" s="153"/>
      <c r="TXQ62" s="153"/>
      <c r="TXR62" s="153"/>
      <c r="TXS62" s="153"/>
      <c r="TXT62" s="153"/>
      <c r="TXU62" s="153"/>
      <c r="TXV62" s="153"/>
      <c r="TXW62" s="153"/>
      <c r="TXX62" s="153"/>
      <c r="TXY62" s="153"/>
      <c r="TXZ62" s="153"/>
      <c r="TYA62" s="153"/>
      <c r="TYB62" s="153"/>
      <c r="TYC62" s="153"/>
      <c r="TYD62" s="153"/>
      <c r="TYE62" s="153"/>
      <c r="TYF62" s="153"/>
      <c r="TYG62" s="153"/>
      <c r="TYH62" s="153"/>
      <c r="TYI62" s="153"/>
      <c r="TYJ62" s="153"/>
      <c r="TYK62" s="153"/>
      <c r="TYL62" s="153"/>
      <c r="TYM62" s="153"/>
      <c r="TYN62" s="153"/>
      <c r="TYO62" s="153"/>
      <c r="TYP62" s="153"/>
      <c r="TYQ62" s="153"/>
      <c r="TYR62" s="153"/>
      <c r="TYS62" s="153"/>
      <c r="TYT62" s="153"/>
      <c r="TYU62" s="153"/>
      <c r="TYV62" s="153"/>
      <c r="TYW62" s="153"/>
      <c r="TYX62" s="153"/>
      <c r="TYY62" s="153"/>
      <c r="TYZ62" s="153"/>
      <c r="TZA62" s="153"/>
      <c r="TZB62" s="153"/>
      <c r="TZC62" s="153"/>
      <c r="TZD62" s="153"/>
      <c r="TZE62" s="153"/>
      <c r="TZF62" s="153"/>
      <c r="TZG62" s="153"/>
      <c r="TZH62" s="153"/>
      <c r="TZI62" s="153"/>
      <c r="TZJ62" s="153"/>
      <c r="TZK62" s="153"/>
      <c r="TZL62" s="153"/>
      <c r="TZM62" s="153"/>
      <c r="TZN62" s="153"/>
      <c r="TZO62" s="153"/>
      <c r="TZP62" s="153"/>
      <c r="TZQ62" s="153"/>
      <c r="TZR62" s="153"/>
      <c r="TZS62" s="153"/>
      <c r="TZT62" s="153"/>
      <c r="TZU62" s="153"/>
      <c r="TZV62" s="153"/>
      <c r="TZW62" s="153"/>
      <c r="TZX62" s="153"/>
      <c r="TZY62" s="153"/>
      <c r="TZZ62" s="153"/>
      <c r="UAA62" s="153"/>
      <c r="UAB62" s="153"/>
      <c r="UAC62" s="153"/>
      <c r="UAD62" s="153"/>
      <c r="UAE62" s="153"/>
      <c r="UAF62" s="153"/>
      <c r="UAG62" s="153"/>
      <c r="UAH62" s="153"/>
      <c r="UAI62" s="153"/>
      <c r="UAJ62" s="153"/>
      <c r="UAK62" s="153"/>
      <c r="UAL62" s="153"/>
      <c r="UAM62" s="153"/>
      <c r="UAN62" s="153"/>
      <c r="UAO62" s="153"/>
      <c r="UAP62" s="153"/>
      <c r="UAQ62" s="153"/>
      <c r="UAR62" s="153"/>
      <c r="UAS62" s="153"/>
      <c r="UAT62" s="153"/>
      <c r="UAU62" s="153"/>
      <c r="UAV62" s="153"/>
      <c r="UAW62" s="153"/>
      <c r="UAX62" s="153"/>
      <c r="UAY62" s="153"/>
      <c r="UAZ62" s="153"/>
      <c r="UBA62" s="153"/>
      <c r="UBB62" s="153"/>
      <c r="UBC62" s="153"/>
      <c r="UBD62" s="153"/>
      <c r="UBE62" s="153"/>
      <c r="UBF62" s="153"/>
      <c r="UBG62" s="153"/>
      <c r="UBH62" s="153"/>
      <c r="UBI62" s="153"/>
      <c r="UBJ62" s="153"/>
      <c r="UBK62" s="153"/>
      <c r="UBL62" s="153"/>
      <c r="UBM62" s="153"/>
      <c r="UBN62" s="153"/>
      <c r="UBO62" s="153"/>
      <c r="UBP62" s="153"/>
      <c r="UBQ62" s="153"/>
      <c r="UBR62" s="153"/>
      <c r="UBS62" s="153"/>
      <c r="UBT62" s="153"/>
      <c r="UBU62" s="153"/>
      <c r="UBV62" s="153"/>
      <c r="UBW62" s="153"/>
      <c r="UBX62" s="153"/>
      <c r="UBY62" s="153"/>
      <c r="UBZ62" s="153"/>
      <c r="UCA62" s="153"/>
      <c r="UCB62" s="153"/>
      <c r="UCC62" s="153"/>
      <c r="UCD62" s="153"/>
      <c r="UCE62" s="153"/>
      <c r="UCF62" s="153"/>
      <c r="UCG62" s="153"/>
      <c r="UCH62" s="153"/>
      <c r="UCI62" s="153"/>
      <c r="UCJ62" s="153"/>
      <c r="UCK62" s="153"/>
      <c r="UCL62" s="153"/>
      <c r="UCM62" s="153"/>
      <c r="UCN62" s="153"/>
      <c r="UCO62" s="153"/>
      <c r="UCP62" s="153"/>
      <c r="UCQ62" s="153"/>
      <c r="UCR62" s="153"/>
      <c r="UCS62" s="153"/>
      <c r="UCT62" s="153"/>
      <c r="UCU62" s="153"/>
      <c r="UCV62" s="153"/>
      <c r="UCW62" s="153"/>
      <c r="UCX62" s="153"/>
      <c r="UCY62" s="153"/>
      <c r="UCZ62" s="153"/>
      <c r="UDA62" s="153"/>
      <c r="UDB62" s="153"/>
      <c r="UDC62" s="153"/>
      <c r="UDD62" s="153"/>
      <c r="UDE62" s="153"/>
      <c r="UDF62" s="153"/>
      <c r="UDG62" s="153"/>
      <c r="UDH62" s="153"/>
      <c r="UDI62" s="153"/>
      <c r="UDJ62" s="153"/>
      <c r="UDK62" s="153"/>
      <c r="UDL62" s="153"/>
      <c r="UDM62" s="153"/>
      <c r="UDN62" s="153"/>
      <c r="UDO62" s="153"/>
      <c r="UDP62" s="153"/>
      <c r="UDQ62" s="153"/>
      <c r="UDR62" s="153"/>
      <c r="UDS62" s="153"/>
      <c r="UDT62" s="153"/>
      <c r="UDU62" s="153"/>
      <c r="UDV62" s="153"/>
      <c r="UDW62" s="153"/>
      <c r="UDX62" s="153"/>
      <c r="UDY62" s="153"/>
      <c r="UDZ62" s="153"/>
      <c r="UEA62" s="153"/>
      <c r="UEB62" s="153"/>
      <c r="UEC62" s="153"/>
      <c r="UED62" s="153"/>
      <c r="UEE62" s="153"/>
      <c r="UEF62" s="153"/>
      <c r="UEG62" s="153"/>
      <c r="UEH62" s="153"/>
      <c r="UEI62" s="153"/>
      <c r="UEJ62" s="153"/>
      <c r="UEK62" s="153"/>
      <c r="UEL62" s="153"/>
      <c r="UEM62" s="153"/>
      <c r="UEN62" s="153"/>
      <c r="UEO62" s="153"/>
      <c r="UEP62" s="153"/>
      <c r="UEQ62" s="153"/>
      <c r="UER62" s="153"/>
      <c r="UES62" s="153"/>
      <c r="UET62" s="153"/>
      <c r="UEU62" s="153"/>
      <c r="UEV62" s="153"/>
      <c r="UEW62" s="153"/>
      <c r="UEX62" s="153"/>
      <c r="UEY62" s="153"/>
      <c r="UEZ62" s="153"/>
      <c r="UFA62" s="153"/>
      <c r="UFB62" s="153"/>
      <c r="UFC62" s="153"/>
      <c r="UFD62" s="153"/>
      <c r="UFE62" s="153"/>
      <c r="UFF62" s="153"/>
      <c r="UFG62" s="153"/>
      <c r="UFH62" s="153"/>
      <c r="UFI62" s="153"/>
      <c r="UFJ62" s="153"/>
      <c r="UFK62" s="153"/>
      <c r="UFL62" s="153"/>
      <c r="UFM62" s="153"/>
      <c r="UFN62" s="153"/>
      <c r="UFO62" s="153"/>
      <c r="UFP62" s="153"/>
      <c r="UFQ62" s="153"/>
      <c r="UFR62" s="153"/>
      <c r="UFS62" s="153"/>
      <c r="UFT62" s="153"/>
      <c r="UFU62" s="153"/>
      <c r="UFV62" s="153"/>
      <c r="UFW62" s="153"/>
      <c r="UFX62" s="153"/>
      <c r="UFY62" s="153"/>
      <c r="UFZ62" s="153"/>
      <c r="UGA62" s="153"/>
      <c r="UGB62" s="153"/>
      <c r="UGC62" s="153"/>
      <c r="UGD62" s="153"/>
      <c r="UGE62" s="153"/>
      <c r="UGF62" s="153"/>
      <c r="UGG62" s="153"/>
      <c r="UGH62" s="153"/>
      <c r="UGI62" s="153"/>
      <c r="UGJ62" s="153"/>
      <c r="UGK62" s="153"/>
      <c r="UGL62" s="153"/>
      <c r="UGM62" s="153"/>
      <c r="UGN62" s="153"/>
      <c r="UGO62" s="153"/>
      <c r="UGP62" s="153"/>
      <c r="UGQ62" s="153"/>
      <c r="UGR62" s="153"/>
      <c r="UGS62" s="153"/>
      <c r="UGT62" s="153"/>
      <c r="UGU62" s="153"/>
      <c r="UGV62" s="153"/>
      <c r="UGW62" s="153"/>
      <c r="UGX62" s="153"/>
      <c r="UGY62" s="153"/>
      <c r="UGZ62" s="153"/>
      <c r="UHA62" s="153"/>
      <c r="UHB62" s="153"/>
      <c r="UHC62" s="153"/>
      <c r="UHD62" s="153"/>
      <c r="UHE62" s="153"/>
      <c r="UHF62" s="153"/>
      <c r="UHG62" s="153"/>
      <c r="UHH62" s="153"/>
      <c r="UHI62" s="153"/>
      <c r="UHJ62" s="153"/>
      <c r="UHK62" s="153"/>
      <c r="UHL62" s="153"/>
      <c r="UHM62" s="153"/>
      <c r="UHN62" s="153"/>
      <c r="UHO62" s="153"/>
      <c r="UHP62" s="153"/>
      <c r="UHQ62" s="153"/>
      <c r="UHR62" s="153"/>
      <c r="UHS62" s="153"/>
      <c r="UHT62" s="153"/>
      <c r="UHU62" s="153"/>
      <c r="UHV62" s="153"/>
      <c r="UHW62" s="153"/>
      <c r="UHX62" s="153"/>
      <c r="UHY62" s="153"/>
      <c r="UHZ62" s="153"/>
      <c r="UIA62" s="153"/>
      <c r="UIB62" s="153"/>
      <c r="UIC62" s="153"/>
      <c r="UID62" s="153"/>
      <c r="UIE62" s="153"/>
      <c r="UIF62" s="153"/>
      <c r="UIG62" s="153"/>
      <c r="UIH62" s="153"/>
      <c r="UII62" s="153"/>
      <c r="UIJ62" s="153"/>
      <c r="UIK62" s="153"/>
      <c r="UIL62" s="153"/>
      <c r="UIM62" s="153"/>
      <c r="UIN62" s="153"/>
      <c r="UIO62" s="153"/>
      <c r="UIP62" s="153"/>
      <c r="UIQ62" s="153"/>
      <c r="UIR62" s="153"/>
      <c r="UIS62" s="153"/>
      <c r="UIT62" s="153"/>
      <c r="UIU62" s="153"/>
      <c r="UIV62" s="153"/>
      <c r="UIW62" s="153"/>
      <c r="UIX62" s="153"/>
      <c r="UIY62" s="153"/>
      <c r="UIZ62" s="153"/>
      <c r="UJA62" s="153"/>
      <c r="UJB62" s="153"/>
      <c r="UJC62" s="153"/>
      <c r="UJD62" s="153"/>
      <c r="UJE62" s="153"/>
      <c r="UJF62" s="153"/>
      <c r="UJG62" s="153"/>
      <c r="UJH62" s="153"/>
      <c r="UJI62" s="153"/>
      <c r="UJJ62" s="153"/>
      <c r="UJK62" s="153"/>
      <c r="UJL62" s="153"/>
      <c r="UJM62" s="153"/>
      <c r="UJN62" s="153"/>
      <c r="UJO62" s="153"/>
      <c r="UJP62" s="153"/>
      <c r="UJQ62" s="153"/>
      <c r="UJR62" s="153"/>
      <c r="UJS62" s="153"/>
      <c r="UJT62" s="153"/>
      <c r="UJU62" s="153"/>
      <c r="UJV62" s="153"/>
      <c r="UJW62" s="153"/>
      <c r="UJX62" s="153"/>
      <c r="UJY62" s="153"/>
      <c r="UJZ62" s="153"/>
      <c r="UKA62" s="153"/>
      <c r="UKB62" s="153"/>
      <c r="UKC62" s="153"/>
      <c r="UKD62" s="153"/>
      <c r="UKE62" s="153"/>
      <c r="UKF62" s="153"/>
      <c r="UKG62" s="153"/>
      <c r="UKH62" s="153"/>
      <c r="UKI62" s="153"/>
      <c r="UKJ62" s="153"/>
      <c r="UKK62" s="153"/>
      <c r="UKL62" s="153"/>
      <c r="UKM62" s="153"/>
      <c r="UKN62" s="153"/>
      <c r="UKO62" s="153"/>
      <c r="UKP62" s="153"/>
      <c r="UKQ62" s="153"/>
      <c r="UKR62" s="153"/>
      <c r="UKS62" s="153"/>
      <c r="UKT62" s="153"/>
      <c r="UKU62" s="153"/>
      <c r="UKV62" s="153"/>
      <c r="UKW62" s="153"/>
      <c r="UKX62" s="153"/>
      <c r="UKY62" s="153"/>
      <c r="UKZ62" s="153"/>
      <c r="ULA62" s="153"/>
      <c r="ULB62" s="153"/>
      <c r="ULC62" s="153"/>
      <c r="ULD62" s="153"/>
      <c r="ULE62" s="153"/>
      <c r="ULF62" s="153"/>
      <c r="ULG62" s="153"/>
      <c r="ULH62" s="153"/>
      <c r="ULI62" s="153"/>
      <c r="ULJ62" s="153"/>
      <c r="ULK62" s="153"/>
      <c r="ULL62" s="153"/>
      <c r="ULM62" s="153"/>
      <c r="ULN62" s="153"/>
      <c r="ULO62" s="153"/>
      <c r="ULP62" s="153"/>
      <c r="ULQ62" s="153"/>
      <c r="ULR62" s="153"/>
      <c r="ULS62" s="153"/>
      <c r="ULT62" s="153"/>
      <c r="ULU62" s="153"/>
      <c r="ULV62" s="153"/>
      <c r="ULW62" s="153"/>
      <c r="ULX62" s="153"/>
      <c r="ULY62" s="153"/>
      <c r="ULZ62" s="153"/>
      <c r="UMA62" s="153"/>
      <c r="UMB62" s="153"/>
      <c r="UMC62" s="153"/>
      <c r="UMD62" s="153"/>
      <c r="UME62" s="153"/>
      <c r="UMF62" s="153"/>
      <c r="UMG62" s="153"/>
      <c r="UMH62" s="153"/>
      <c r="UMI62" s="153"/>
      <c r="UMJ62" s="153"/>
      <c r="UMK62" s="153"/>
      <c r="UML62" s="153"/>
      <c r="UMM62" s="153"/>
      <c r="UMN62" s="153"/>
      <c r="UMO62" s="153"/>
      <c r="UMP62" s="153"/>
      <c r="UMQ62" s="153"/>
      <c r="UMR62" s="153"/>
      <c r="UMS62" s="153"/>
      <c r="UMT62" s="153"/>
      <c r="UMU62" s="153"/>
      <c r="UMV62" s="153"/>
      <c r="UMW62" s="153"/>
      <c r="UMX62" s="153"/>
      <c r="UMY62" s="153"/>
      <c r="UMZ62" s="153"/>
      <c r="UNA62" s="153"/>
      <c r="UNB62" s="153"/>
      <c r="UNC62" s="153"/>
      <c r="UND62" s="153"/>
      <c r="UNE62" s="153"/>
      <c r="UNF62" s="153"/>
      <c r="UNG62" s="153"/>
      <c r="UNH62" s="153"/>
      <c r="UNI62" s="153"/>
      <c r="UNJ62" s="153"/>
      <c r="UNK62" s="153"/>
      <c r="UNL62" s="153"/>
      <c r="UNM62" s="153"/>
      <c r="UNN62" s="153"/>
      <c r="UNO62" s="153"/>
      <c r="UNP62" s="153"/>
      <c r="UNQ62" s="153"/>
      <c r="UNR62" s="153"/>
      <c r="UNS62" s="153"/>
      <c r="UNT62" s="153"/>
      <c r="UNU62" s="153"/>
      <c r="UNV62" s="153"/>
      <c r="UNW62" s="153"/>
      <c r="UNX62" s="153"/>
      <c r="UNY62" s="153"/>
      <c r="UNZ62" s="153"/>
      <c r="UOA62" s="153"/>
      <c r="UOB62" s="153"/>
      <c r="UOC62" s="153"/>
      <c r="UOD62" s="153"/>
      <c r="UOE62" s="153"/>
      <c r="UOF62" s="153"/>
      <c r="UOG62" s="153"/>
      <c r="UOH62" s="153"/>
      <c r="UOI62" s="153"/>
      <c r="UOJ62" s="153"/>
      <c r="UOK62" s="153"/>
      <c r="UOL62" s="153"/>
      <c r="UOM62" s="153"/>
      <c r="UON62" s="153"/>
      <c r="UOO62" s="153"/>
      <c r="UOP62" s="153"/>
      <c r="UOQ62" s="153"/>
      <c r="UOR62" s="153"/>
      <c r="UOS62" s="153"/>
      <c r="UOT62" s="153"/>
      <c r="UOU62" s="153"/>
      <c r="UOV62" s="153"/>
      <c r="UOW62" s="153"/>
      <c r="UOX62" s="153"/>
      <c r="UOY62" s="153"/>
      <c r="UOZ62" s="153"/>
      <c r="UPA62" s="153"/>
      <c r="UPB62" s="153"/>
      <c r="UPC62" s="153"/>
      <c r="UPD62" s="153"/>
      <c r="UPE62" s="153"/>
      <c r="UPF62" s="153"/>
      <c r="UPG62" s="153"/>
      <c r="UPH62" s="153"/>
      <c r="UPI62" s="153"/>
      <c r="UPJ62" s="153"/>
      <c r="UPK62" s="153"/>
      <c r="UPL62" s="153"/>
      <c r="UPM62" s="153"/>
      <c r="UPN62" s="153"/>
      <c r="UPO62" s="153"/>
      <c r="UPP62" s="153"/>
      <c r="UPQ62" s="153"/>
      <c r="UPR62" s="153"/>
      <c r="UPS62" s="153"/>
      <c r="UPT62" s="153"/>
      <c r="UPU62" s="153"/>
      <c r="UPV62" s="153"/>
      <c r="UPW62" s="153"/>
      <c r="UPX62" s="153"/>
      <c r="UPY62" s="153"/>
      <c r="UPZ62" s="153"/>
      <c r="UQA62" s="153"/>
      <c r="UQB62" s="153"/>
      <c r="UQC62" s="153"/>
      <c r="UQD62" s="153"/>
      <c r="UQE62" s="153"/>
      <c r="UQF62" s="153"/>
      <c r="UQG62" s="153"/>
      <c r="UQH62" s="153"/>
      <c r="UQI62" s="153"/>
      <c r="UQJ62" s="153"/>
      <c r="UQK62" s="153"/>
      <c r="UQL62" s="153"/>
      <c r="UQM62" s="153"/>
      <c r="UQN62" s="153"/>
      <c r="UQO62" s="153"/>
      <c r="UQP62" s="153"/>
      <c r="UQQ62" s="153"/>
      <c r="UQR62" s="153"/>
      <c r="UQS62" s="153"/>
      <c r="UQT62" s="153"/>
      <c r="UQU62" s="153"/>
      <c r="UQV62" s="153"/>
      <c r="UQW62" s="153"/>
      <c r="UQX62" s="153"/>
      <c r="UQY62" s="153"/>
      <c r="UQZ62" s="153"/>
      <c r="URA62" s="153"/>
      <c r="URB62" s="153"/>
      <c r="URC62" s="153"/>
      <c r="URD62" s="153"/>
      <c r="URE62" s="153"/>
      <c r="URF62" s="153"/>
      <c r="URG62" s="153"/>
      <c r="URH62" s="153"/>
      <c r="URI62" s="153"/>
      <c r="URJ62" s="153"/>
      <c r="URK62" s="153"/>
      <c r="URL62" s="153"/>
      <c r="URM62" s="153"/>
      <c r="URN62" s="153"/>
      <c r="URO62" s="153"/>
      <c r="URP62" s="153"/>
      <c r="URQ62" s="153"/>
      <c r="URR62" s="153"/>
      <c r="URS62" s="153"/>
      <c r="URT62" s="153"/>
      <c r="URU62" s="153"/>
      <c r="URV62" s="153"/>
      <c r="URW62" s="153"/>
      <c r="URX62" s="153"/>
      <c r="URY62" s="153"/>
      <c r="URZ62" s="153"/>
      <c r="USA62" s="153"/>
      <c r="USB62" s="153"/>
      <c r="USC62" s="153"/>
      <c r="USD62" s="153"/>
      <c r="USE62" s="153"/>
      <c r="USF62" s="153"/>
      <c r="USG62" s="153"/>
      <c r="USH62" s="153"/>
      <c r="USI62" s="153"/>
      <c r="USJ62" s="153"/>
      <c r="USK62" s="153"/>
      <c r="USL62" s="153"/>
      <c r="USM62" s="153"/>
      <c r="USN62" s="153"/>
      <c r="USO62" s="153"/>
      <c r="USP62" s="153"/>
      <c r="USQ62" s="153"/>
      <c r="USR62" s="153"/>
      <c r="USS62" s="153"/>
      <c r="UST62" s="153"/>
      <c r="USU62" s="153"/>
      <c r="USV62" s="153"/>
      <c r="USW62" s="153"/>
      <c r="USX62" s="153"/>
      <c r="USY62" s="153"/>
      <c r="USZ62" s="153"/>
      <c r="UTA62" s="153"/>
      <c r="UTB62" s="153"/>
      <c r="UTC62" s="153"/>
      <c r="UTD62" s="153"/>
      <c r="UTE62" s="153"/>
      <c r="UTF62" s="153"/>
      <c r="UTG62" s="153"/>
      <c r="UTH62" s="153"/>
      <c r="UTI62" s="153"/>
      <c r="UTJ62" s="153"/>
      <c r="UTK62" s="153"/>
      <c r="UTL62" s="153"/>
      <c r="UTM62" s="153"/>
      <c r="UTN62" s="153"/>
      <c r="UTO62" s="153"/>
      <c r="UTP62" s="153"/>
      <c r="UTQ62" s="153"/>
      <c r="UTR62" s="153"/>
      <c r="UTS62" s="153"/>
      <c r="UTT62" s="153"/>
      <c r="UTU62" s="153"/>
      <c r="UTV62" s="153"/>
      <c r="UTW62" s="153"/>
      <c r="UTX62" s="153"/>
      <c r="UTY62" s="153"/>
      <c r="UTZ62" s="153"/>
      <c r="UUA62" s="153"/>
      <c r="UUB62" s="153"/>
      <c r="UUC62" s="153"/>
      <c r="UUD62" s="153"/>
      <c r="UUE62" s="153"/>
      <c r="UUF62" s="153"/>
      <c r="UUG62" s="153"/>
      <c r="UUH62" s="153"/>
      <c r="UUI62" s="153"/>
      <c r="UUJ62" s="153"/>
      <c r="UUK62" s="153"/>
      <c r="UUL62" s="153"/>
      <c r="UUM62" s="153"/>
      <c r="UUN62" s="153"/>
      <c r="UUO62" s="153"/>
      <c r="UUP62" s="153"/>
      <c r="UUQ62" s="153"/>
      <c r="UUR62" s="153"/>
      <c r="UUS62" s="153"/>
      <c r="UUT62" s="153"/>
      <c r="UUU62" s="153"/>
      <c r="UUV62" s="153"/>
      <c r="UUW62" s="153"/>
      <c r="UUX62" s="153"/>
      <c r="UUY62" s="153"/>
      <c r="UUZ62" s="153"/>
      <c r="UVA62" s="153"/>
      <c r="UVB62" s="153"/>
      <c r="UVC62" s="153"/>
      <c r="UVD62" s="153"/>
      <c r="UVE62" s="153"/>
      <c r="UVF62" s="153"/>
      <c r="UVG62" s="153"/>
      <c r="UVH62" s="153"/>
      <c r="UVI62" s="153"/>
      <c r="UVJ62" s="153"/>
      <c r="UVK62" s="153"/>
      <c r="UVL62" s="153"/>
      <c r="UVM62" s="153"/>
      <c r="UVN62" s="153"/>
      <c r="UVO62" s="153"/>
      <c r="UVP62" s="153"/>
      <c r="UVQ62" s="153"/>
      <c r="UVR62" s="153"/>
      <c r="UVS62" s="153"/>
      <c r="UVT62" s="153"/>
      <c r="UVU62" s="153"/>
      <c r="UVV62" s="153"/>
      <c r="UVW62" s="153"/>
      <c r="UVX62" s="153"/>
      <c r="UVY62" s="153"/>
      <c r="UVZ62" s="153"/>
      <c r="UWA62" s="153"/>
      <c r="UWB62" s="153"/>
      <c r="UWC62" s="153"/>
      <c r="UWD62" s="153"/>
      <c r="UWE62" s="153"/>
      <c r="UWF62" s="153"/>
      <c r="UWG62" s="153"/>
      <c r="UWH62" s="153"/>
      <c r="UWI62" s="153"/>
      <c r="UWJ62" s="153"/>
      <c r="UWK62" s="153"/>
      <c r="UWL62" s="153"/>
      <c r="UWM62" s="153"/>
      <c r="UWN62" s="153"/>
      <c r="UWO62" s="153"/>
      <c r="UWP62" s="153"/>
      <c r="UWQ62" s="153"/>
      <c r="UWR62" s="153"/>
      <c r="UWS62" s="153"/>
      <c r="UWT62" s="153"/>
      <c r="UWU62" s="153"/>
      <c r="UWV62" s="153"/>
      <c r="UWW62" s="153"/>
      <c r="UWX62" s="153"/>
      <c r="UWY62" s="153"/>
      <c r="UWZ62" s="153"/>
      <c r="UXA62" s="153"/>
      <c r="UXB62" s="153"/>
      <c r="UXC62" s="153"/>
      <c r="UXD62" s="153"/>
      <c r="UXE62" s="153"/>
      <c r="UXF62" s="153"/>
      <c r="UXG62" s="153"/>
      <c r="UXH62" s="153"/>
      <c r="UXI62" s="153"/>
      <c r="UXJ62" s="153"/>
      <c r="UXK62" s="153"/>
      <c r="UXL62" s="153"/>
      <c r="UXM62" s="153"/>
      <c r="UXN62" s="153"/>
      <c r="UXO62" s="153"/>
      <c r="UXP62" s="153"/>
      <c r="UXQ62" s="153"/>
      <c r="UXR62" s="153"/>
      <c r="UXS62" s="153"/>
      <c r="UXT62" s="153"/>
      <c r="UXU62" s="153"/>
      <c r="UXV62" s="153"/>
      <c r="UXW62" s="153"/>
      <c r="UXX62" s="153"/>
      <c r="UXY62" s="153"/>
      <c r="UXZ62" s="153"/>
      <c r="UYA62" s="153"/>
      <c r="UYB62" s="153"/>
      <c r="UYC62" s="153"/>
      <c r="UYD62" s="153"/>
      <c r="UYE62" s="153"/>
      <c r="UYF62" s="153"/>
      <c r="UYG62" s="153"/>
      <c r="UYH62" s="153"/>
      <c r="UYI62" s="153"/>
      <c r="UYJ62" s="153"/>
      <c r="UYK62" s="153"/>
      <c r="UYL62" s="153"/>
      <c r="UYM62" s="153"/>
      <c r="UYN62" s="153"/>
      <c r="UYO62" s="153"/>
      <c r="UYP62" s="153"/>
      <c r="UYQ62" s="153"/>
      <c r="UYR62" s="153"/>
      <c r="UYS62" s="153"/>
      <c r="UYT62" s="153"/>
      <c r="UYU62" s="153"/>
      <c r="UYV62" s="153"/>
      <c r="UYW62" s="153"/>
      <c r="UYX62" s="153"/>
      <c r="UYY62" s="153"/>
      <c r="UYZ62" s="153"/>
      <c r="UZA62" s="153"/>
      <c r="UZB62" s="153"/>
      <c r="UZC62" s="153"/>
      <c r="UZD62" s="153"/>
      <c r="UZE62" s="153"/>
      <c r="UZF62" s="153"/>
      <c r="UZG62" s="153"/>
      <c r="UZH62" s="153"/>
      <c r="UZI62" s="153"/>
      <c r="UZJ62" s="153"/>
      <c r="UZK62" s="153"/>
      <c r="UZL62" s="153"/>
      <c r="UZM62" s="153"/>
      <c r="UZN62" s="153"/>
      <c r="UZO62" s="153"/>
      <c r="UZP62" s="153"/>
      <c r="UZQ62" s="153"/>
      <c r="UZR62" s="153"/>
      <c r="UZS62" s="153"/>
      <c r="UZT62" s="153"/>
      <c r="UZU62" s="153"/>
      <c r="UZV62" s="153"/>
      <c r="UZW62" s="153"/>
      <c r="UZX62" s="153"/>
      <c r="UZY62" s="153"/>
      <c r="UZZ62" s="153"/>
      <c r="VAA62" s="153"/>
      <c r="VAB62" s="153"/>
      <c r="VAC62" s="153"/>
      <c r="VAD62" s="153"/>
      <c r="VAE62" s="153"/>
      <c r="VAF62" s="153"/>
      <c r="VAG62" s="153"/>
      <c r="VAH62" s="153"/>
      <c r="VAI62" s="153"/>
      <c r="VAJ62" s="153"/>
      <c r="VAK62" s="153"/>
      <c r="VAL62" s="153"/>
      <c r="VAM62" s="153"/>
      <c r="VAN62" s="153"/>
      <c r="VAO62" s="153"/>
      <c r="VAP62" s="153"/>
      <c r="VAQ62" s="153"/>
      <c r="VAR62" s="153"/>
      <c r="VAS62" s="153"/>
      <c r="VAT62" s="153"/>
      <c r="VAU62" s="153"/>
      <c r="VAV62" s="153"/>
      <c r="VAW62" s="153"/>
      <c r="VAX62" s="153"/>
      <c r="VAY62" s="153"/>
      <c r="VAZ62" s="153"/>
      <c r="VBA62" s="153"/>
      <c r="VBB62" s="153"/>
      <c r="VBC62" s="153"/>
      <c r="VBD62" s="153"/>
      <c r="VBE62" s="153"/>
      <c r="VBF62" s="153"/>
      <c r="VBG62" s="153"/>
      <c r="VBH62" s="153"/>
      <c r="VBI62" s="153"/>
      <c r="VBJ62" s="153"/>
      <c r="VBK62" s="153"/>
      <c r="VBL62" s="153"/>
      <c r="VBM62" s="153"/>
      <c r="VBN62" s="153"/>
      <c r="VBO62" s="153"/>
      <c r="VBP62" s="153"/>
      <c r="VBQ62" s="153"/>
      <c r="VBR62" s="153"/>
      <c r="VBS62" s="153"/>
      <c r="VBT62" s="153"/>
      <c r="VBU62" s="153"/>
      <c r="VBV62" s="153"/>
      <c r="VBW62" s="153"/>
      <c r="VBX62" s="153"/>
      <c r="VBY62" s="153"/>
      <c r="VBZ62" s="153"/>
      <c r="VCA62" s="153"/>
      <c r="VCB62" s="153"/>
      <c r="VCC62" s="153"/>
      <c r="VCD62" s="153"/>
      <c r="VCE62" s="153"/>
      <c r="VCF62" s="153"/>
      <c r="VCG62" s="153"/>
      <c r="VCH62" s="153"/>
      <c r="VCI62" s="153"/>
      <c r="VCJ62" s="153"/>
      <c r="VCK62" s="153"/>
      <c r="VCL62" s="153"/>
      <c r="VCM62" s="153"/>
      <c r="VCN62" s="153"/>
      <c r="VCO62" s="153"/>
      <c r="VCP62" s="153"/>
      <c r="VCQ62" s="153"/>
      <c r="VCR62" s="153"/>
      <c r="VCS62" s="153"/>
      <c r="VCT62" s="153"/>
      <c r="VCU62" s="153"/>
      <c r="VCV62" s="153"/>
      <c r="VCW62" s="153"/>
      <c r="VCX62" s="153"/>
      <c r="VCY62" s="153"/>
      <c r="VCZ62" s="153"/>
      <c r="VDA62" s="153"/>
      <c r="VDB62" s="153"/>
      <c r="VDC62" s="153"/>
      <c r="VDD62" s="153"/>
      <c r="VDE62" s="153"/>
      <c r="VDF62" s="153"/>
      <c r="VDG62" s="153"/>
      <c r="VDH62" s="153"/>
      <c r="VDI62" s="153"/>
      <c r="VDJ62" s="153"/>
      <c r="VDK62" s="153"/>
      <c r="VDL62" s="153"/>
      <c r="VDM62" s="153"/>
      <c r="VDN62" s="153"/>
      <c r="VDO62" s="153"/>
      <c r="VDP62" s="153"/>
      <c r="VDQ62" s="153"/>
      <c r="VDR62" s="153"/>
      <c r="VDS62" s="153"/>
      <c r="VDT62" s="153"/>
      <c r="VDU62" s="153"/>
      <c r="VDV62" s="153"/>
      <c r="VDW62" s="153"/>
      <c r="VDX62" s="153"/>
      <c r="VDY62" s="153"/>
      <c r="VDZ62" s="153"/>
      <c r="VEA62" s="153"/>
      <c r="VEB62" s="153"/>
      <c r="VEC62" s="153"/>
      <c r="VED62" s="153"/>
      <c r="VEE62" s="153"/>
      <c r="VEF62" s="153"/>
      <c r="VEG62" s="153"/>
      <c r="VEH62" s="153"/>
      <c r="VEI62" s="153"/>
      <c r="VEJ62" s="153"/>
      <c r="VEK62" s="153"/>
      <c r="VEL62" s="153"/>
      <c r="VEM62" s="153"/>
      <c r="VEN62" s="153"/>
      <c r="VEO62" s="153"/>
      <c r="VEP62" s="153"/>
      <c r="VEQ62" s="153"/>
      <c r="VER62" s="153"/>
      <c r="VES62" s="153"/>
      <c r="VET62" s="153"/>
      <c r="VEU62" s="153"/>
      <c r="VEV62" s="153"/>
      <c r="VEW62" s="153"/>
      <c r="VEX62" s="153"/>
      <c r="VEY62" s="153"/>
      <c r="VEZ62" s="153"/>
      <c r="VFA62" s="153"/>
      <c r="VFB62" s="153"/>
      <c r="VFC62" s="153"/>
      <c r="VFD62" s="153"/>
      <c r="VFE62" s="153"/>
      <c r="VFF62" s="153"/>
      <c r="VFG62" s="153"/>
      <c r="VFH62" s="153"/>
      <c r="VFI62" s="153"/>
      <c r="VFJ62" s="153"/>
      <c r="VFK62" s="153"/>
      <c r="VFL62" s="153"/>
      <c r="VFM62" s="153"/>
      <c r="VFN62" s="153"/>
      <c r="VFO62" s="153"/>
      <c r="VFP62" s="153"/>
      <c r="VFQ62" s="153"/>
      <c r="VFR62" s="153"/>
      <c r="VFS62" s="153"/>
      <c r="VFT62" s="153"/>
      <c r="VFU62" s="153"/>
      <c r="VFV62" s="153"/>
      <c r="VFW62" s="153"/>
      <c r="VFX62" s="153"/>
      <c r="VFY62" s="153"/>
      <c r="VFZ62" s="153"/>
      <c r="VGA62" s="153"/>
      <c r="VGB62" s="153"/>
      <c r="VGC62" s="153"/>
      <c r="VGD62" s="153"/>
      <c r="VGE62" s="153"/>
      <c r="VGF62" s="153"/>
      <c r="VGG62" s="153"/>
      <c r="VGH62" s="153"/>
      <c r="VGI62" s="153"/>
      <c r="VGJ62" s="153"/>
      <c r="VGK62" s="153"/>
      <c r="VGL62" s="153"/>
      <c r="VGM62" s="153"/>
      <c r="VGN62" s="153"/>
      <c r="VGO62" s="153"/>
      <c r="VGP62" s="153"/>
      <c r="VGQ62" s="153"/>
      <c r="VGR62" s="153"/>
      <c r="VGS62" s="153"/>
      <c r="VGT62" s="153"/>
      <c r="VGU62" s="153"/>
      <c r="VGV62" s="153"/>
      <c r="VGW62" s="153"/>
      <c r="VGX62" s="153"/>
      <c r="VGY62" s="153"/>
      <c r="VGZ62" s="153"/>
      <c r="VHA62" s="153"/>
      <c r="VHB62" s="153"/>
      <c r="VHC62" s="153"/>
      <c r="VHD62" s="153"/>
      <c r="VHE62" s="153"/>
      <c r="VHF62" s="153"/>
      <c r="VHG62" s="153"/>
      <c r="VHH62" s="153"/>
      <c r="VHI62" s="153"/>
      <c r="VHJ62" s="153"/>
      <c r="VHK62" s="153"/>
      <c r="VHL62" s="153"/>
      <c r="VHM62" s="153"/>
      <c r="VHN62" s="153"/>
      <c r="VHO62" s="153"/>
      <c r="VHP62" s="153"/>
      <c r="VHQ62" s="153"/>
      <c r="VHR62" s="153"/>
      <c r="VHS62" s="153"/>
      <c r="VHT62" s="153"/>
      <c r="VHU62" s="153"/>
      <c r="VHV62" s="153"/>
      <c r="VHW62" s="153"/>
      <c r="VHX62" s="153"/>
      <c r="VHY62" s="153"/>
      <c r="VHZ62" s="153"/>
      <c r="VIA62" s="153"/>
      <c r="VIB62" s="153"/>
      <c r="VIC62" s="153"/>
      <c r="VID62" s="153"/>
      <c r="VIE62" s="153"/>
      <c r="VIF62" s="153"/>
      <c r="VIG62" s="153"/>
      <c r="VIH62" s="153"/>
      <c r="VII62" s="153"/>
      <c r="VIJ62" s="153"/>
      <c r="VIK62" s="153"/>
      <c r="VIL62" s="153"/>
      <c r="VIM62" s="153"/>
      <c r="VIN62" s="153"/>
      <c r="VIO62" s="153"/>
      <c r="VIP62" s="153"/>
      <c r="VIQ62" s="153"/>
      <c r="VIR62" s="153"/>
      <c r="VIS62" s="153"/>
      <c r="VIT62" s="153"/>
      <c r="VIU62" s="153"/>
      <c r="VIV62" s="153"/>
      <c r="VIW62" s="153"/>
      <c r="VIX62" s="153"/>
      <c r="VIY62" s="153"/>
      <c r="VIZ62" s="153"/>
      <c r="VJA62" s="153"/>
      <c r="VJB62" s="153"/>
      <c r="VJC62" s="153"/>
      <c r="VJD62" s="153"/>
      <c r="VJE62" s="153"/>
      <c r="VJF62" s="153"/>
      <c r="VJG62" s="153"/>
      <c r="VJH62" s="153"/>
      <c r="VJI62" s="153"/>
      <c r="VJJ62" s="153"/>
      <c r="VJK62" s="153"/>
      <c r="VJL62" s="153"/>
      <c r="VJM62" s="153"/>
      <c r="VJN62" s="153"/>
      <c r="VJO62" s="153"/>
      <c r="VJP62" s="153"/>
      <c r="VJQ62" s="153"/>
      <c r="VJR62" s="153"/>
      <c r="VJS62" s="153"/>
      <c r="VJT62" s="153"/>
      <c r="VJU62" s="153"/>
      <c r="VJV62" s="153"/>
      <c r="VJW62" s="153"/>
      <c r="VJX62" s="153"/>
      <c r="VJY62" s="153"/>
      <c r="VJZ62" s="153"/>
      <c r="VKA62" s="153"/>
      <c r="VKB62" s="153"/>
      <c r="VKC62" s="153"/>
      <c r="VKD62" s="153"/>
      <c r="VKE62" s="153"/>
      <c r="VKF62" s="153"/>
      <c r="VKG62" s="153"/>
      <c r="VKH62" s="153"/>
      <c r="VKI62" s="153"/>
      <c r="VKJ62" s="153"/>
      <c r="VKK62" s="153"/>
      <c r="VKL62" s="153"/>
      <c r="VKM62" s="153"/>
      <c r="VKN62" s="153"/>
      <c r="VKO62" s="153"/>
      <c r="VKP62" s="153"/>
      <c r="VKQ62" s="153"/>
      <c r="VKR62" s="153"/>
      <c r="VKS62" s="153"/>
      <c r="VKT62" s="153"/>
      <c r="VKU62" s="153"/>
      <c r="VKV62" s="153"/>
      <c r="VKW62" s="153"/>
      <c r="VKX62" s="153"/>
      <c r="VKY62" s="153"/>
      <c r="VKZ62" s="153"/>
      <c r="VLA62" s="153"/>
      <c r="VLB62" s="153"/>
      <c r="VLC62" s="153"/>
      <c r="VLD62" s="153"/>
      <c r="VLE62" s="153"/>
      <c r="VLF62" s="153"/>
      <c r="VLG62" s="153"/>
      <c r="VLH62" s="153"/>
      <c r="VLI62" s="153"/>
      <c r="VLJ62" s="153"/>
      <c r="VLK62" s="153"/>
      <c r="VLL62" s="153"/>
      <c r="VLM62" s="153"/>
      <c r="VLN62" s="153"/>
      <c r="VLO62" s="153"/>
      <c r="VLP62" s="153"/>
      <c r="VLQ62" s="153"/>
      <c r="VLR62" s="153"/>
      <c r="VLS62" s="153"/>
      <c r="VLT62" s="153"/>
      <c r="VLU62" s="153"/>
      <c r="VLV62" s="153"/>
      <c r="VLW62" s="153"/>
      <c r="VLX62" s="153"/>
      <c r="VLY62" s="153"/>
      <c r="VLZ62" s="153"/>
      <c r="VMA62" s="153"/>
      <c r="VMB62" s="153"/>
      <c r="VMC62" s="153"/>
      <c r="VMD62" s="153"/>
      <c r="VME62" s="153"/>
      <c r="VMF62" s="153"/>
      <c r="VMG62" s="153"/>
      <c r="VMH62" s="153"/>
      <c r="VMI62" s="153"/>
      <c r="VMJ62" s="153"/>
      <c r="VMK62" s="153"/>
      <c r="VML62" s="153"/>
      <c r="VMM62" s="153"/>
      <c r="VMN62" s="153"/>
      <c r="VMO62" s="153"/>
      <c r="VMP62" s="153"/>
      <c r="VMQ62" s="153"/>
      <c r="VMR62" s="153"/>
      <c r="VMS62" s="153"/>
      <c r="VMT62" s="153"/>
      <c r="VMU62" s="153"/>
      <c r="VMV62" s="153"/>
      <c r="VMW62" s="153"/>
      <c r="VMX62" s="153"/>
      <c r="VMY62" s="153"/>
      <c r="VMZ62" s="153"/>
      <c r="VNA62" s="153"/>
      <c r="VNB62" s="153"/>
      <c r="VNC62" s="153"/>
      <c r="VND62" s="153"/>
      <c r="VNE62" s="153"/>
      <c r="VNF62" s="153"/>
      <c r="VNG62" s="153"/>
      <c r="VNH62" s="153"/>
      <c r="VNI62" s="153"/>
      <c r="VNJ62" s="153"/>
      <c r="VNK62" s="153"/>
      <c r="VNL62" s="153"/>
      <c r="VNM62" s="153"/>
      <c r="VNN62" s="153"/>
      <c r="VNO62" s="153"/>
      <c r="VNP62" s="153"/>
      <c r="VNQ62" s="153"/>
      <c r="VNR62" s="153"/>
      <c r="VNS62" s="153"/>
      <c r="VNT62" s="153"/>
      <c r="VNU62" s="153"/>
      <c r="VNV62" s="153"/>
      <c r="VNW62" s="153"/>
      <c r="VNX62" s="153"/>
      <c r="VNY62" s="153"/>
      <c r="VNZ62" s="153"/>
      <c r="VOA62" s="153"/>
      <c r="VOB62" s="153"/>
      <c r="VOC62" s="153"/>
      <c r="VOD62" s="153"/>
      <c r="VOE62" s="153"/>
      <c r="VOF62" s="153"/>
      <c r="VOG62" s="153"/>
      <c r="VOH62" s="153"/>
      <c r="VOI62" s="153"/>
      <c r="VOJ62" s="153"/>
      <c r="VOK62" s="153"/>
      <c r="VOL62" s="153"/>
      <c r="VOM62" s="153"/>
      <c r="VON62" s="153"/>
      <c r="VOO62" s="153"/>
      <c r="VOP62" s="153"/>
      <c r="VOQ62" s="153"/>
      <c r="VOR62" s="153"/>
      <c r="VOS62" s="153"/>
      <c r="VOT62" s="153"/>
      <c r="VOU62" s="153"/>
      <c r="VOV62" s="153"/>
      <c r="VOW62" s="153"/>
      <c r="VOX62" s="153"/>
      <c r="VOY62" s="153"/>
      <c r="VOZ62" s="153"/>
      <c r="VPA62" s="153"/>
      <c r="VPB62" s="153"/>
      <c r="VPC62" s="153"/>
      <c r="VPD62" s="153"/>
      <c r="VPE62" s="153"/>
      <c r="VPF62" s="153"/>
      <c r="VPG62" s="153"/>
      <c r="VPH62" s="153"/>
      <c r="VPI62" s="153"/>
      <c r="VPJ62" s="153"/>
      <c r="VPK62" s="153"/>
      <c r="VPL62" s="153"/>
      <c r="VPM62" s="153"/>
      <c r="VPN62" s="153"/>
      <c r="VPO62" s="153"/>
      <c r="VPP62" s="153"/>
      <c r="VPQ62" s="153"/>
      <c r="VPR62" s="153"/>
      <c r="VPS62" s="153"/>
      <c r="VPT62" s="153"/>
      <c r="VPU62" s="153"/>
      <c r="VPV62" s="153"/>
      <c r="VPW62" s="153"/>
      <c r="VPX62" s="153"/>
      <c r="VPY62" s="153"/>
      <c r="VPZ62" s="153"/>
      <c r="VQA62" s="153"/>
      <c r="VQB62" s="153"/>
      <c r="VQC62" s="153"/>
      <c r="VQD62" s="153"/>
      <c r="VQE62" s="153"/>
      <c r="VQF62" s="153"/>
      <c r="VQG62" s="153"/>
      <c r="VQH62" s="153"/>
      <c r="VQI62" s="153"/>
      <c r="VQJ62" s="153"/>
      <c r="VQK62" s="153"/>
      <c r="VQL62" s="153"/>
      <c r="VQM62" s="153"/>
      <c r="VQN62" s="153"/>
      <c r="VQO62" s="153"/>
      <c r="VQP62" s="153"/>
      <c r="VQQ62" s="153"/>
      <c r="VQR62" s="153"/>
      <c r="VQS62" s="153"/>
      <c r="VQT62" s="153"/>
      <c r="VQU62" s="153"/>
      <c r="VQV62" s="153"/>
      <c r="VQW62" s="153"/>
      <c r="VQX62" s="153"/>
      <c r="VQY62" s="153"/>
      <c r="VQZ62" s="153"/>
      <c r="VRA62" s="153"/>
      <c r="VRB62" s="153"/>
      <c r="VRC62" s="153"/>
      <c r="VRD62" s="153"/>
      <c r="VRE62" s="153"/>
      <c r="VRF62" s="153"/>
      <c r="VRG62" s="153"/>
      <c r="VRH62" s="153"/>
      <c r="VRI62" s="153"/>
      <c r="VRJ62" s="153"/>
      <c r="VRK62" s="153"/>
      <c r="VRL62" s="153"/>
      <c r="VRM62" s="153"/>
      <c r="VRN62" s="153"/>
      <c r="VRO62" s="153"/>
      <c r="VRP62" s="153"/>
      <c r="VRQ62" s="153"/>
      <c r="VRR62" s="153"/>
      <c r="VRS62" s="153"/>
      <c r="VRT62" s="153"/>
      <c r="VRU62" s="153"/>
      <c r="VRV62" s="153"/>
      <c r="VRW62" s="153"/>
      <c r="VRX62" s="153"/>
      <c r="VRY62" s="153"/>
      <c r="VRZ62" s="153"/>
      <c r="VSA62" s="153"/>
      <c r="VSB62" s="153"/>
      <c r="VSC62" s="153"/>
      <c r="VSD62" s="153"/>
      <c r="VSE62" s="153"/>
      <c r="VSF62" s="153"/>
      <c r="VSG62" s="153"/>
      <c r="VSH62" s="153"/>
      <c r="VSI62" s="153"/>
      <c r="VSJ62" s="153"/>
      <c r="VSK62" s="153"/>
      <c r="VSL62" s="153"/>
      <c r="VSM62" s="153"/>
      <c r="VSN62" s="153"/>
      <c r="VSO62" s="153"/>
      <c r="VSP62" s="153"/>
      <c r="VSQ62" s="153"/>
      <c r="VSR62" s="153"/>
      <c r="VSS62" s="153"/>
      <c r="VST62" s="153"/>
      <c r="VSU62" s="153"/>
      <c r="VSV62" s="153"/>
      <c r="VSW62" s="153"/>
      <c r="VSX62" s="153"/>
      <c r="VSY62" s="153"/>
      <c r="VSZ62" s="153"/>
      <c r="VTA62" s="153"/>
      <c r="VTB62" s="153"/>
      <c r="VTC62" s="153"/>
      <c r="VTD62" s="153"/>
      <c r="VTE62" s="153"/>
      <c r="VTF62" s="153"/>
      <c r="VTG62" s="153"/>
      <c r="VTH62" s="153"/>
      <c r="VTI62" s="153"/>
      <c r="VTJ62" s="153"/>
      <c r="VTK62" s="153"/>
      <c r="VTL62" s="153"/>
      <c r="VTM62" s="153"/>
      <c r="VTN62" s="153"/>
      <c r="VTO62" s="153"/>
      <c r="VTP62" s="153"/>
      <c r="VTQ62" s="153"/>
      <c r="VTR62" s="153"/>
      <c r="VTS62" s="153"/>
      <c r="VTT62" s="153"/>
      <c r="VTU62" s="153"/>
      <c r="VTV62" s="153"/>
      <c r="VTW62" s="153"/>
      <c r="VTX62" s="153"/>
      <c r="VTY62" s="153"/>
      <c r="VTZ62" s="153"/>
      <c r="VUA62" s="153"/>
      <c r="VUB62" s="153"/>
      <c r="VUC62" s="153"/>
      <c r="VUD62" s="153"/>
      <c r="VUE62" s="153"/>
      <c r="VUF62" s="153"/>
      <c r="VUG62" s="153"/>
      <c r="VUH62" s="153"/>
      <c r="VUI62" s="153"/>
      <c r="VUJ62" s="153"/>
      <c r="VUK62" s="153"/>
      <c r="VUL62" s="153"/>
      <c r="VUM62" s="153"/>
      <c r="VUN62" s="153"/>
      <c r="VUO62" s="153"/>
      <c r="VUP62" s="153"/>
      <c r="VUQ62" s="153"/>
      <c r="VUR62" s="153"/>
      <c r="VUS62" s="153"/>
      <c r="VUT62" s="153"/>
      <c r="VUU62" s="153"/>
      <c r="VUV62" s="153"/>
      <c r="VUW62" s="153"/>
      <c r="VUX62" s="153"/>
      <c r="VUY62" s="153"/>
      <c r="VUZ62" s="153"/>
      <c r="VVA62" s="153"/>
      <c r="VVB62" s="153"/>
      <c r="VVC62" s="153"/>
      <c r="VVD62" s="153"/>
      <c r="VVE62" s="153"/>
      <c r="VVF62" s="153"/>
      <c r="VVG62" s="153"/>
      <c r="VVH62" s="153"/>
      <c r="VVI62" s="153"/>
      <c r="VVJ62" s="153"/>
      <c r="VVK62" s="153"/>
      <c r="VVL62" s="153"/>
      <c r="VVM62" s="153"/>
      <c r="VVN62" s="153"/>
      <c r="VVO62" s="153"/>
      <c r="VVP62" s="153"/>
      <c r="VVQ62" s="153"/>
      <c r="VVR62" s="153"/>
      <c r="VVS62" s="153"/>
      <c r="VVT62" s="153"/>
      <c r="VVU62" s="153"/>
      <c r="VVV62" s="153"/>
      <c r="VVW62" s="153"/>
      <c r="VVX62" s="153"/>
      <c r="VVY62" s="153"/>
      <c r="VVZ62" s="153"/>
      <c r="VWA62" s="153"/>
      <c r="VWB62" s="153"/>
      <c r="VWC62" s="153"/>
      <c r="VWD62" s="153"/>
      <c r="VWE62" s="153"/>
      <c r="VWF62" s="153"/>
      <c r="VWG62" s="153"/>
      <c r="VWH62" s="153"/>
      <c r="VWI62" s="153"/>
      <c r="VWJ62" s="153"/>
      <c r="VWK62" s="153"/>
      <c r="VWL62" s="153"/>
      <c r="VWM62" s="153"/>
      <c r="VWN62" s="153"/>
      <c r="VWO62" s="153"/>
      <c r="VWP62" s="153"/>
      <c r="VWQ62" s="153"/>
      <c r="VWR62" s="153"/>
      <c r="VWS62" s="153"/>
      <c r="VWT62" s="153"/>
      <c r="VWU62" s="153"/>
      <c r="VWV62" s="153"/>
      <c r="VWW62" s="153"/>
      <c r="VWX62" s="153"/>
      <c r="VWY62" s="153"/>
      <c r="VWZ62" s="153"/>
      <c r="VXA62" s="153"/>
      <c r="VXB62" s="153"/>
      <c r="VXC62" s="153"/>
      <c r="VXD62" s="153"/>
      <c r="VXE62" s="153"/>
      <c r="VXF62" s="153"/>
      <c r="VXG62" s="153"/>
      <c r="VXH62" s="153"/>
      <c r="VXI62" s="153"/>
      <c r="VXJ62" s="153"/>
      <c r="VXK62" s="153"/>
      <c r="VXL62" s="153"/>
      <c r="VXM62" s="153"/>
      <c r="VXN62" s="153"/>
      <c r="VXO62" s="153"/>
      <c r="VXP62" s="153"/>
      <c r="VXQ62" s="153"/>
      <c r="VXR62" s="153"/>
      <c r="VXS62" s="153"/>
      <c r="VXT62" s="153"/>
      <c r="VXU62" s="153"/>
      <c r="VXV62" s="153"/>
      <c r="VXW62" s="153"/>
      <c r="VXX62" s="153"/>
      <c r="VXY62" s="153"/>
      <c r="VXZ62" s="153"/>
      <c r="VYA62" s="153"/>
      <c r="VYB62" s="153"/>
      <c r="VYC62" s="153"/>
      <c r="VYD62" s="153"/>
      <c r="VYE62" s="153"/>
      <c r="VYF62" s="153"/>
      <c r="VYG62" s="153"/>
      <c r="VYH62" s="153"/>
      <c r="VYI62" s="153"/>
      <c r="VYJ62" s="153"/>
      <c r="VYK62" s="153"/>
      <c r="VYL62" s="153"/>
      <c r="VYM62" s="153"/>
      <c r="VYN62" s="153"/>
      <c r="VYO62" s="153"/>
      <c r="VYP62" s="153"/>
      <c r="VYQ62" s="153"/>
      <c r="VYR62" s="153"/>
      <c r="VYS62" s="153"/>
      <c r="VYT62" s="153"/>
      <c r="VYU62" s="153"/>
      <c r="VYV62" s="153"/>
      <c r="VYW62" s="153"/>
      <c r="VYX62" s="153"/>
      <c r="VYY62" s="153"/>
      <c r="VYZ62" s="153"/>
      <c r="VZA62" s="153"/>
      <c r="VZB62" s="153"/>
      <c r="VZC62" s="153"/>
      <c r="VZD62" s="153"/>
      <c r="VZE62" s="153"/>
      <c r="VZF62" s="153"/>
      <c r="VZG62" s="153"/>
      <c r="VZH62" s="153"/>
      <c r="VZI62" s="153"/>
      <c r="VZJ62" s="153"/>
      <c r="VZK62" s="153"/>
      <c r="VZL62" s="153"/>
      <c r="VZM62" s="153"/>
      <c r="VZN62" s="153"/>
      <c r="VZO62" s="153"/>
      <c r="VZP62" s="153"/>
      <c r="VZQ62" s="153"/>
      <c r="VZR62" s="153"/>
      <c r="VZS62" s="153"/>
      <c r="VZT62" s="153"/>
      <c r="VZU62" s="153"/>
      <c r="VZV62" s="153"/>
      <c r="VZW62" s="153"/>
      <c r="VZX62" s="153"/>
      <c r="VZY62" s="153"/>
      <c r="VZZ62" s="153"/>
      <c r="WAA62" s="153"/>
      <c r="WAB62" s="153"/>
      <c r="WAC62" s="153"/>
      <c r="WAD62" s="153"/>
      <c r="WAE62" s="153"/>
      <c r="WAF62" s="153"/>
      <c r="WAG62" s="153"/>
      <c r="WAH62" s="153"/>
      <c r="WAI62" s="153"/>
      <c r="WAJ62" s="153"/>
      <c r="WAK62" s="153"/>
      <c r="WAL62" s="153"/>
      <c r="WAM62" s="153"/>
      <c r="WAN62" s="153"/>
      <c r="WAO62" s="153"/>
      <c r="WAP62" s="153"/>
      <c r="WAQ62" s="153"/>
      <c r="WAR62" s="153"/>
      <c r="WAS62" s="153"/>
      <c r="WAT62" s="153"/>
      <c r="WAU62" s="153"/>
      <c r="WAV62" s="153"/>
      <c r="WAW62" s="153"/>
      <c r="WAX62" s="153"/>
      <c r="WAY62" s="153"/>
      <c r="WAZ62" s="153"/>
      <c r="WBA62" s="153"/>
      <c r="WBB62" s="153"/>
      <c r="WBC62" s="153"/>
      <c r="WBD62" s="153"/>
      <c r="WBE62" s="153"/>
      <c r="WBF62" s="153"/>
      <c r="WBG62" s="153"/>
      <c r="WBH62" s="153"/>
      <c r="WBI62" s="153"/>
      <c r="WBJ62" s="153"/>
      <c r="WBK62" s="153"/>
      <c r="WBL62" s="153"/>
      <c r="WBM62" s="153"/>
      <c r="WBN62" s="153"/>
      <c r="WBO62" s="153"/>
      <c r="WBP62" s="153"/>
      <c r="WBQ62" s="153"/>
      <c r="WBR62" s="153"/>
      <c r="WBS62" s="153"/>
      <c r="WBT62" s="153"/>
      <c r="WBU62" s="153"/>
      <c r="WBV62" s="153"/>
      <c r="WBW62" s="153"/>
      <c r="WBX62" s="153"/>
      <c r="WBY62" s="153"/>
      <c r="WBZ62" s="153"/>
      <c r="WCA62" s="153"/>
      <c r="WCB62" s="153"/>
      <c r="WCC62" s="153"/>
      <c r="WCD62" s="153"/>
      <c r="WCE62" s="153"/>
      <c r="WCF62" s="153"/>
      <c r="WCG62" s="153"/>
      <c r="WCH62" s="153"/>
      <c r="WCI62" s="153"/>
      <c r="WCJ62" s="153"/>
      <c r="WCK62" s="153"/>
      <c r="WCL62" s="153"/>
      <c r="WCM62" s="153"/>
      <c r="WCN62" s="153"/>
      <c r="WCO62" s="153"/>
      <c r="WCP62" s="153"/>
      <c r="WCQ62" s="153"/>
      <c r="WCR62" s="153"/>
      <c r="WCS62" s="153"/>
      <c r="WCT62" s="153"/>
      <c r="WCU62" s="153"/>
      <c r="WCV62" s="153"/>
      <c r="WCW62" s="153"/>
      <c r="WCX62" s="153"/>
      <c r="WCY62" s="153"/>
      <c r="WCZ62" s="153"/>
      <c r="WDA62" s="153"/>
      <c r="WDB62" s="153"/>
      <c r="WDC62" s="153"/>
      <c r="WDD62" s="153"/>
      <c r="WDE62" s="153"/>
      <c r="WDF62" s="153"/>
      <c r="WDG62" s="153"/>
      <c r="WDH62" s="153"/>
      <c r="WDI62" s="153"/>
      <c r="WDJ62" s="153"/>
      <c r="WDK62" s="153"/>
      <c r="WDL62" s="153"/>
      <c r="WDM62" s="153"/>
      <c r="WDN62" s="153"/>
      <c r="WDO62" s="153"/>
      <c r="WDP62" s="153"/>
      <c r="WDQ62" s="153"/>
      <c r="WDR62" s="153"/>
      <c r="WDS62" s="153"/>
      <c r="WDT62" s="153"/>
      <c r="WDU62" s="153"/>
      <c r="WDV62" s="153"/>
      <c r="WDW62" s="153"/>
      <c r="WDX62" s="153"/>
      <c r="WDY62" s="153"/>
      <c r="WDZ62" s="153"/>
      <c r="WEA62" s="153"/>
      <c r="WEB62" s="153"/>
      <c r="WEC62" s="153"/>
      <c r="WED62" s="153"/>
      <c r="WEE62" s="153"/>
      <c r="WEF62" s="153"/>
      <c r="WEG62" s="153"/>
      <c r="WEH62" s="153"/>
      <c r="WEI62" s="153"/>
      <c r="WEJ62" s="153"/>
      <c r="WEK62" s="153"/>
      <c r="WEL62" s="153"/>
      <c r="WEM62" s="153"/>
      <c r="WEN62" s="153"/>
      <c r="WEO62" s="153"/>
      <c r="WEP62" s="153"/>
      <c r="WEQ62" s="153"/>
      <c r="WER62" s="153"/>
      <c r="WES62" s="153"/>
      <c r="WET62" s="153"/>
      <c r="WEU62" s="153"/>
      <c r="WEV62" s="153"/>
      <c r="WEW62" s="153"/>
      <c r="WEX62" s="153"/>
      <c r="WEY62" s="153"/>
      <c r="WEZ62" s="153"/>
      <c r="WFA62" s="153"/>
      <c r="WFB62" s="153"/>
      <c r="WFC62" s="153"/>
      <c r="WFD62" s="153"/>
      <c r="WFE62" s="153"/>
      <c r="WFF62" s="153"/>
      <c r="WFG62" s="153"/>
      <c r="WFH62" s="153"/>
      <c r="WFI62" s="153"/>
      <c r="WFJ62" s="153"/>
      <c r="WFK62" s="153"/>
      <c r="WFL62" s="153"/>
      <c r="WFM62" s="153"/>
      <c r="WFN62" s="153"/>
      <c r="WFO62" s="153"/>
      <c r="WFP62" s="153"/>
      <c r="WFQ62" s="153"/>
      <c r="WFR62" s="153"/>
      <c r="WFS62" s="153"/>
      <c r="WFT62" s="153"/>
      <c r="WFU62" s="153"/>
      <c r="WFV62" s="153"/>
      <c r="WFW62" s="153"/>
      <c r="WFX62" s="153"/>
      <c r="WFY62" s="153"/>
      <c r="WFZ62" s="153"/>
      <c r="WGA62" s="153"/>
      <c r="WGB62" s="153"/>
      <c r="WGC62" s="153"/>
      <c r="WGD62" s="153"/>
      <c r="WGE62" s="153"/>
      <c r="WGF62" s="153"/>
      <c r="WGG62" s="153"/>
      <c r="WGH62" s="153"/>
      <c r="WGI62" s="153"/>
      <c r="WGJ62" s="153"/>
      <c r="WGK62" s="153"/>
      <c r="WGL62" s="153"/>
      <c r="WGM62" s="153"/>
      <c r="WGN62" s="153"/>
      <c r="WGO62" s="153"/>
      <c r="WGP62" s="153"/>
      <c r="WGQ62" s="153"/>
      <c r="WGR62" s="153"/>
      <c r="WGS62" s="153"/>
      <c r="WGT62" s="153"/>
      <c r="WGU62" s="153"/>
      <c r="WGV62" s="153"/>
      <c r="WGW62" s="153"/>
      <c r="WGX62" s="153"/>
      <c r="WGY62" s="153"/>
      <c r="WGZ62" s="153"/>
      <c r="WHA62" s="153"/>
      <c r="WHB62" s="153"/>
      <c r="WHC62" s="153"/>
      <c r="WHD62" s="153"/>
      <c r="WHE62" s="153"/>
      <c r="WHF62" s="153"/>
      <c r="WHG62" s="153"/>
      <c r="WHH62" s="153"/>
      <c r="WHI62" s="153"/>
      <c r="WHJ62" s="153"/>
      <c r="WHK62" s="153"/>
      <c r="WHL62" s="153"/>
      <c r="WHM62" s="153"/>
      <c r="WHN62" s="153"/>
      <c r="WHO62" s="153"/>
      <c r="WHP62" s="153"/>
      <c r="WHQ62" s="153"/>
      <c r="WHR62" s="153"/>
      <c r="WHS62" s="153"/>
      <c r="WHT62" s="153"/>
      <c r="WHU62" s="153"/>
      <c r="WHV62" s="153"/>
      <c r="WHW62" s="153"/>
      <c r="WHX62" s="153"/>
      <c r="WHY62" s="153"/>
      <c r="WHZ62" s="153"/>
      <c r="WIA62" s="153"/>
      <c r="WIB62" s="153"/>
      <c r="WIC62" s="153"/>
      <c r="WID62" s="153"/>
      <c r="WIE62" s="153"/>
      <c r="WIF62" s="153"/>
      <c r="WIG62" s="153"/>
      <c r="WIH62" s="153"/>
      <c r="WII62" s="153"/>
      <c r="WIJ62" s="153"/>
      <c r="WIK62" s="153"/>
      <c r="WIL62" s="153"/>
      <c r="WIM62" s="153"/>
      <c r="WIN62" s="153"/>
      <c r="WIO62" s="153"/>
      <c r="WIP62" s="153"/>
      <c r="WIQ62" s="153"/>
      <c r="WIR62" s="153"/>
      <c r="WIS62" s="153"/>
      <c r="WIT62" s="153"/>
      <c r="WIU62" s="153"/>
      <c r="WIV62" s="153"/>
      <c r="WIW62" s="153"/>
      <c r="WIX62" s="153"/>
      <c r="WIY62" s="153"/>
      <c r="WIZ62" s="153"/>
      <c r="WJA62" s="153"/>
      <c r="WJB62" s="153"/>
      <c r="WJC62" s="153"/>
      <c r="WJD62" s="153"/>
      <c r="WJE62" s="153"/>
      <c r="WJF62" s="153"/>
      <c r="WJG62" s="153"/>
      <c r="WJH62" s="153"/>
      <c r="WJI62" s="153"/>
      <c r="WJJ62" s="153"/>
      <c r="WJK62" s="153"/>
      <c r="WJL62" s="153"/>
      <c r="WJM62" s="153"/>
      <c r="WJN62" s="153"/>
      <c r="WJO62" s="153"/>
      <c r="WJP62" s="153"/>
      <c r="WJQ62" s="153"/>
      <c r="WJR62" s="153"/>
      <c r="WJS62" s="153"/>
      <c r="WJT62" s="153"/>
      <c r="WJU62" s="153"/>
      <c r="WJV62" s="153"/>
      <c r="WJW62" s="153"/>
      <c r="WJX62" s="153"/>
      <c r="WJY62" s="153"/>
      <c r="WJZ62" s="153"/>
      <c r="WKA62" s="153"/>
      <c r="WKB62" s="153"/>
      <c r="WKC62" s="153"/>
      <c r="WKD62" s="153"/>
      <c r="WKE62" s="153"/>
      <c r="WKF62" s="153"/>
      <c r="WKG62" s="153"/>
      <c r="WKH62" s="153"/>
      <c r="WKI62" s="153"/>
      <c r="WKJ62" s="153"/>
      <c r="WKK62" s="153"/>
      <c r="WKL62" s="153"/>
      <c r="WKM62" s="153"/>
      <c r="WKN62" s="153"/>
      <c r="WKO62" s="153"/>
      <c r="WKP62" s="153"/>
      <c r="WKQ62" s="153"/>
      <c r="WKR62" s="153"/>
      <c r="WKS62" s="153"/>
      <c r="WKT62" s="153"/>
      <c r="WKU62" s="153"/>
      <c r="WKV62" s="153"/>
      <c r="WKW62" s="153"/>
      <c r="WKX62" s="153"/>
      <c r="WKY62" s="153"/>
      <c r="WKZ62" s="153"/>
      <c r="WLA62" s="153"/>
      <c r="WLB62" s="153"/>
      <c r="WLC62" s="153"/>
      <c r="WLD62" s="153"/>
      <c r="WLE62" s="153"/>
      <c r="WLF62" s="153"/>
      <c r="WLG62" s="153"/>
      <c r="WLH62" s="153"/>
      <c r="WLI62" s="153"/>
      <c r="WLJ62" s="153"/>
      <c r="WLK62" s="153"/>
      <c r="WLL62" s="153"/>
      <c r="WLM62" s="153"/>
      <c r="WLN62" s="153"/>
      <c r="WLO62" s="153"/>
      <c r="WLP62" s="153"/>
      <c r="WLQ62" s="153"/>
      <c r="WLR62" s="153"/>
      <c r="WLS62" s="153"/>
      <c r="WLT62" s="153"/>
      <c r="WLU62" s="153"/>
      <c r="WLV62" s="153"/>
      <c r="WLW62" s="153"/>
      <c r="WLX62" s="153"/>
      <c r="WLY62" s="153"/>
      <c r="WLZ62" s="153"/>
      <c r="WMA62" s="153"/>
      <c r="WMB62" s="153"/>
      <c r="WMC62" s="153"/>
      <c r="WMD62" s="153"/>
      <c r="WME62" s="153"/>
      <c r="WMF62" s="153"/>
      <c r="WMG62" s="153"/>
      <c r="WMH62" s="153"/>
      <c r="WMI62" s="153"/>
      <c r="WMJ62" s="153"/>
      <c r="WMK62" s="153"/>
      <c r="WML62" s="153"/>
      <c r="WMM62" s="153"/>
      <c r="WMN62" s="153"/>
      <c r="WMO62" s="153"/>
      <c r="WMP62" s="153"/>
      <c r="WMQ62" s="153"/>
      <c r="WMR62" s="153"/>
      <c r="WMS62" s="153"/>
      <c r="WMT62" s="153"/>
      <c r="WMU62" s="153"/>
      <c r="WMV62" s="153"/>
      <c r="WMW62" s="153"/>
      <c r="WMX62" s="153"/>
      <c r="WMY62" s="153"/>
      <c r="WMZ62" s="153"/>
      <c r="WNA62" s="153"/>
      <c r="WNB62" s="153"/>
      <c r="WNC62" s="153"/>
      <c r="WND62" s="153"/>
      <c r="WNE62" s="153"/>
      <c r="WNF62" s="153"/>
      <c r="WNG62" s="153"/>
      <c r="WNH62" s="153"/>
      <c r="WNI62" s="153"/>
      <c r="WNJ62" s="153"/>
      <c r="WNK62" s="153"/>
      <c r="WNL62" s="153"/>
      <c r="WNM62" s="153"/>
      <c r="WNN62" s="153"/>
      <c r="WNO62" s="153"/>
      <c r="WNP62" s="153"/>
      <c r="WNQ62" s="153"/>
      <c r="WNR62" s="153"/>
      <c r="WNS62" s="153"/>
      <c r="WNT62" s="153"/>
      <c r="WNU62" s="153"/>
      <c r="WNV62" s="153"/>
      <c r="WNW62" s="153"/>
      <c r="WNX62" s="153"/>
      <c r="WNY62" s="153"/>
      <c r="WNZ62" s="153"/>
      <c r="WOA62" s="153"/>
      <c r="WOB62" s="153"/>
      <c r="WOC62" s="153"/>
      <c r="WOD62" s="153"/>
      <c r="WOE62" s="153"/>
      <c r="WOF62" s="153"/>
      <c r="WOG62" s="153"/>
      <c r="WOH62" s="153"/>
      <c r="WOI62" s="153"/>
      <c r="WOJ62" s="153"/>
      <c r="WOK62" s="153"/>
      <c r="WOL62" s="153"/>
      <c r="WOM62" s="153"/>
      <c r="WON62" s="153"/>
      <c r="WOO62" s="153"/>
      <c r="WOP62" s="153"/>
      <c r="WOQ62" s="153"/>
      <c r="WOR62" s="153"/>
      <c r="WOS62" s="153"/>
      <c r="WOT62" s="153"/>
      <c r="WOU62" s="153"/>
      <c r="WOV62" s="153"/>
      <c r="WOW62" s="153"/>
      <c r="WOX62" s="153"/>
      <c r="WOY62" s="153"/>
      <c r="WOZ62" s="153"/>
      <c r="WPA62" s="153"/>
      <c r="WPB62" s="153"/>
      <c r="WPC62" s="153"/>
      <c r="WPD62" s="153"/>
      <c r="WPE62" s="153"/>
      <c r="WPF62" s="153"/>
      <c r="WPG62" s="153"/>
      <c r="WPH62" s="153"/>
      <c r="WPI62" s="153"/>
      <c r="WPJ62" s="153"/>
      <c r="WPK62" s="153"/>
      <c r="WPL62" s="153"/>
      <c r="WPM62" s="153"/>
      <c r="WPN62" s="153"/>
      <c r="WPO62" s="153"/>
      <c r="WPP62" s="153"/>
      <c r="WPQ62" s="153"/>
      <c r="WPR62" s="153"/>
      <c r="WPS62" s="153"/>
      <c r="WPT62" s="153"/>
      <c r="WPU62" s="153"/>
      <c r="WPV62" s="153"/>
      <c r="WPW62" s="153"/>
      <c r="WPX62" s="153"/>
      <c r="WPY62" s="153"/>
      <c r="WPZ62" s="153"/>
      <c r="WQA62" s="153"/>
      <c r="WQB62" s="153"/>
      <c r="WQC62" s="153"/>
      <c r="WQD62" s="153"/>
      <c r="WQE62" s="153"/>
      <c r="WQF62" s="153"/>
      <c r="WQG62" s="153"/>
      <c r="WQH62" s="153"/>
      <c r="WQI62" s="153"/>
      <c r="WQJ62" s="153"/>
      <c r="WQK62" s="153"/>
      <c r="WQL62" s="153"/>
      <c r="WQM62" s="153"/>
      <c r="WQN62" s="153"/>
      <c r="WQO62" s="153"/>
      <c r="WQP62" s="153"/>
      <c r="WQQ62" s="153"/>
      <c r="WQR62" s="153"/>
      <c r="WQS62" s="153"/>
      <c r="WQT62" s="153"/>
      <c r="WQU62" s="153"/>
      <c r="WQV62" s="153"/>
      <c r="WQW62" s="153"/>
      <c r="WQX62" s="153"/>
      <c r="WQY62" s="153"/>
      <c r="WQZ62" s="153"/>
      <c r="WRA62" s="153"/>
      <c r="WRB62" s="153"/>
      <c r="WRC62" s="153"/>
      <c r="WRD62" s="153"/>
      <c r="WRE62" s="153"/>
      <c r="WRF62" s="153"/>
      <c r="WRG62" s="153"/>
      <c r="WRH62" s="153"/>
      <c r="WRI62" s="153"/>
      <c r="WRJ62" s="153"/>
      <c r="WRK62" s="153"/>
      <c r="WRL62" s="153"/>
      <c r="WRM62" s="153"/>
      <c r="WRN62" s="153"/>
      <c r="WRO62" s="153"/>
      <c r="WRP62" s="153"/>
      <c r="WRQ62" s="153"/>
      <c r="WRR62" s="153"/>
      <c r="WRS62" s="153"/>
      <c r="WRT62" s="153"/>
      <c r="WRU62" s="153"/>
      <c r="WRV62" s="153"/>
      <c r="WRW62" s="153"/>
      <c r="WRX62" s="153"/>
      <c r="WRY62" s="153"/>
      <c r="WRZ62" s="153"/>
      <c r="WSA62" s="153"/>
      <c r="WSB62" s="153"/>
      <c r="WSC62" s="153"/>
      <c r="WSD62" s="153"/>
      <c r="WSE62" s="153"/>
      <c r="WSF62" s="153"/>
      <c r="WSG62" s="153"/>
      <c r="WSH62" s="153"/>
      <c r="WSI62" s="153"/>
      <c r="WSJ62" s="153"/>
      <c r="WSK62" s="153"/>
      <c r="WSL62" s="153"/>
      <c r="WSM62" s="153"/>
      <c r="WSN62" s="153"/>
      <c r="WSO62" s="153"/>
      <c r="WSP62" s="153"/>
      <c r="WSQ62" s="153"/>
      <c r="WSR62" s="153"/>
      <c r="WSS62" s="153"/>
      <c r="WST62" s="153"/>
      <c r="WSU62" s="153"/>
      <c r="WSV62" s="153"/>
      <c r="WSW62" s="153"/>
      <c r="WSX62" s="153"/>
      <c r="WSY62" s="153"/>
      <c r="WSZ62" s="153"/>
      <c r="WTA62" s="153"/>
      <c r="WTB62" s="153"/>
      <c r="WTC62" s="153"/>
      <c r="WTD62" s="153"/>
      <c r="WTE62" s="153"/>
      <c r="WTF62" s="153"/>
      <c r="WTG62" s="153"/>
      <c r="WTH62" s="153"/>
      <c r="WTI62" s="153"/>
      <c r="WTJ62" s="153"/>
      <c r="WTK62" s="153"/>
      <c r="WTL62" s="153"/>
      <c r="WTM62" s="153"/>
      <c r="WTN62" s="153"/>
      <c r="WTO62" s="153"/>
      <c r="WTP62" s="153"/>
      <c r="WTQ62" s="153"/>
      <c r="WTR62" s="153"/>
      <c r="WTS62" s="153"/>
      <c r="WTT62" s="153"/>
      <c r="WTU62" s="153"/>
      <c r="WTV62" s="153"/>
      <c r="WTW62" s="153"/>
      <c r="WTX62" s="153"/>
      <c r="WTY62" s="153"/>
      <c r="WTZ62" s="153"/>
      <c r="WUA62" s="153"/>
      <c r="WUB62" s="153"/>
      <c r="WUC62" s="153"/>
      <c r="WUD62" s="153"/>
      <c r="WUE62" s="153"/>
      <c r="WUF62" s="153"/>
      <c r="WUG62" s="153"/>
      <c r="WUH62" s="153"/>
      <c r="WUI62" s="153"/>
      <c r="WUJ62" s="153"/>
      <c r="WUK62" s="153"/>
      <c r="WUL62" s="153"/>
      <c r="WUM62" s="153"/>
      <c r="WUN62" s="153"/>
      <c r="WUO62" s="153"/>
      <c r="WUP62" s="153"/>
      <c r="WUQ62" s="153"/>
      <c r="WUR62" s="153"/>
      <c r="WUS62" s="153"/>
      <c r="WUT62" s="153"/>
      <c r="WUU62" s="153"/>
      <c r="WUV62" s="153"/>
      <c r="WUW62" s="153"/>
      <c r="WUX62" s="153"/>
      <c r="WUY62" s="153"/>
      <c r="WUZ62" s="153"/>
      <c r="WVA62" s="153"/>
      <c r="WVB62" s="153"/>
      <c r="WVC62" s="153"/>
      <c r="WVD62" s="153"/>
      <c r="WVE62" s="153"/>
      <c r="WVF62" s="153"/>
      <c r="WVG62" s="153"/>
      <c r="WVH62" s="153"/>
      <c r="WVI62" s="153"/>
      <c r="WVJ62" s="153"/>
      <c r="WVK62" s="153"/>
      <c r="WVL62" s="153"/>
      <c r="WVM62" s="153"/>
      <c r="WVN62" s="153"/>
      <c r="WVO62" s="153"/>
      <c r="WVP62" s="153"/>
      <c r="WVQ62" s="153"/>
      <c r="WVR62" s="153"/>
      <c r="WVS62" s="153"/>
      <c r="WVT62" s="153"/>
      <c r="WVU62" s="153"/>
      <c r="WVV62" s="153"/>
      <c r="WVW62" s="153"/>
      <c r="WVX62" s="153"/>
      <c r="WVY62" s="153"/>
      <c r="WVZ62" s="153"/>
      <c r="WWA62" s="153"/>
      <c r="WWB62" s="153"/>
      <c r="WWC62" s="153"/>
      <c r="WWD62" s="153"/>
      <c r="WWE62" s="153"/>
      <c r="WWF62" s="153"/>
      <c r="WWG62" s="153"/>
      <c r="WWH62" s="153"/>
      <c r="WWI62" s="153"/>
      <c r="WWJ62" s="153"/>
      <c r="WWK62" s="153"/>
      <c r="WWL62" s="153"/>
      <c r="WWM62" s="153"/>
      <c r="WWN62" s="153"/>
      <c r="WWO62" s="153"/>
      <c r="WWP62" s="153"/>
      <c r="WWQ62" s="153"/>
      <c r="WWR62" s="153"/>
      <c r="WWS62" s="153"/>
      <c r="WWT62" s="153"/>
      <c r="WWU62" s="153"/>
      <c r="WWV62" s="153"/>
      <c r="WWW62" s="153"/>
      <c r="WWX62" s="153"/>
      <c r="WWY62" s="153"/>
      <c r="WWZ62" s="153"/>
      <c r="WXA62" s="153"/>
      <c r="WXB62" s="153"/>
      <c r="WXC62" s="153"/>
      <c r="WXD62" s="153"/>
      <c r="WXE62" s="153"/>
      <c r="WXF62" s="153"/>
      <c r="WXG62" s="153"/>
      <c r="WXH62" s="153"/>
      <c r="WXI62" s="153"/>
      <c r="WXJ62" s="153"/>
      <c r="WXK62" s="153"/>
      <c r="WXL62" s="153"/>
      <c r="WXM62" s="153"/>
      <c r="WXN62" s="153"/>
      <c r="WXO62" s="153"/>
      <c r="WXP62" s="153"/>
      <c r="WXQ62" s="153"/>
      <c r="WXR62" s="153"/>
      <c r="WXS62" s="153"/>
      <c r="WXT62" s="153"/>
      <c r="WXU62" s="153"/>
      <c r="WXV62" s="153"/>
      <c r="WXW62" s="153"/>
      <c r="WXX62" s="153"/>
      <c r="WXY62" s="153"/>
      <c r="WXZ62" s="153"/>
      <c r="WYA62" s="153"/>
      <c r="WYB62" s="153"/>
      <c r="WYC62" s="153"/>
      <c r="WYD62" s="153"/>
      <c r="WYE62" s="153"/>
      <c r="WYF62" s="153"/>
      <c r="WYG62" s="153"/>
      <c r="WYH62" s="153"/>
      <c r="WYI62" s="153"/>
      <c r="WYJ62" s="153"/>
      <c r="WYK62" s="153"/>
      <c r="WYL62" s="153"/>
      <c r="WYM62" s="153"/>
      <c r="WYN62" s="153"/>
      <c r="WYO62" s="153"/>
      <c r="WYP62" s="153"/>
      <c r="WYQ62" s="153"/>
      <c r="WYR62" s="153"/>
      <c r="WYS62" s="153"/>
      <c r="WYT62" s="153"/>
      <c r="WYU62" s="153"/>
      <c r="WYV62" s="153"/>
      <c r="WYW62" s="153"/>
      <c r="WYX62" s="153"/>
      <c r="WYY62" s="153"/>
      <c r="WYZ62" s="153"/>
      <c r="WZA62" s="153"/>
      <c r="WZB62" s="153"/>
      <c r="WZC62" s="153"/>
      <c r="WZD62" s="153"/>
      <c r="WZE62" s="153"/>
      <c r="WZF62" s="153"/>
      <c r="WZG62" s="153"/>
      <c r="WZH62" s="153"/>
      <c r="WZI62" s="153"/>
      <c r="WZJ62" s="153"/>
      <c r="WZK62" s="153"/>
      <c r="WZL62" s="153"/>
      <c r="WZM62" s="153"/>
      <c r="WZN62" s="153"/>
      <c r="WZO62" s="153"/>
      <c r="WZP62" s="153"/>
      <c r="WZQ62" s="153"/>
      <c r="WZR62" s="153"/>
      <c r="WZS62" s="153"/>
      <c r="WZT62" s="153"/>
      <c r="WZU62" s="153"/>
      <c r="WZV62" s="153"/>
      <c r="WZW62" s="153"/>
      <c r="WZX62" s="153"/>
      <c r="WZY62" s="153"/>
      <c r="WZZ62" s="153"/>
      <c r="XAA62" s="153"/>
      <c r="XAB62" s="153"/>
      <c r="XAC62" s="153"/>
      <c r="XAD62" s="153"/>
      <c r="XAE62" s="153"/>
      <c r="XAF62" s="153"/>
      <c r="XAG62" s="153"/>
      <c r="XAH62" s="153"/>
      <c r="XAI62" s="153"/>
      <c r="XAJ62" s="153"/>
      <c r="XAK62" s="153"/>
      <c r="XAL62" s="153"/>
      <c r="XAM62" s="153"/>
      <c r="XAN62" s="153"/>
      <c r="XAO62" s="153"/>
      <c r="XAP62" s="153"/>
      <c r="XAQ62" s="153"/>
      <c r="XAR62" s="153"/>
      <c r="XAS62" s="153"/>
      <c r="XAT62" s="153"/>
      <c r="XAU62" s="153"/>
      <c r="XAV62" s="153"/>
      <c r="XAW62" s="153"/>
      <c r="XAX62" s="153"/>
      <c r="XAY62" s="153"/>
      <c r="XAZ62" s="153"/>
      <c r="XBA62" s="153"/>
      <c r="XBB62" s="153"/>
      <c r="XBC62" s="153"/>
      <c r="XBD62" s="153"/>
      <c r="XBE62" s="153"/>
      <c r="XBF62" s="153"/>
      <c r="XBG62" s="153"/>
      <c r="XBH62" s="153"/>
      <c r="XBI62" s="153"/>
      <c r="XBJ62" s="153"/>
      <c r="XBK62" s="153"/>
      <c r="XBL62" s="153"/>
      <c r="XBM62" s="153"/>
      <c r="XBN62" s="153"/>
      <c r="XBO62" s="153"/>
      <c r="XBP62" s="153"/>
      <c r="XBQ62" s="153"/>
      <c r="XBR62" s="153"/>
      <c r="XBS62" s="153"/>
      <c r="XBT62" s="153"/>
      <c r="XBU62" s="153"/>
      <c r="XBV62" s="153"/>
      <c r="XBW62" s="153"/>
      <c r="XBX62" s="153"/>
      <c r="XBY62" s="153"/>
      <c r="XBZ62" s="153"/>
      <c r="XCA62" s="153"/>
      <c r="XCB62" s="153"/>
      <c r="XCC62" s="153"/>
      <c r="XCD62" s="153"/>
      <c r="XCE62" s="153"/>
      <c r="XCF62" s="153"/>
      <c r="XCG62" s="153"/>
      <c r="XCH62" s="153"/>
      <c r="XCI62" s="153"/>
      <c r="XCJ62" s="153"/>
      <c r="XCK62" s="153"/>
      <c r="XCL62" s="153"/>
      <c r="XCM62" s="153"/>
      <c r="XCN62" s="153"/>
      <c r="XCO62" s="153"/>
      <c r="XCP62" s="153"/>
      <c r="XCQ62" s="153"/>
      <c r="XCR62" s="153"/>
      <c r="XCS62" s="153"/>
      <c r="XCT62" s="153"/>
      <c r="XCU62" s="153"/>
      <c r="XCV62" s="153"/>
      <c r="XCW62" s="153"/>
      <c r="XCX62" s="153"/>
      <c r="XCY62" s="153"/>
      <c r="XCZ62" s="153"/>
      <c r="XDA62" s="153"/>
      <c r="XDB62" s="153"/>
      <c r="XDC62" s="153"/>
      <c r="XDD62" s="153"/>
      <c r="XDE62" s="153"/>
      <c r="XDF62" s="153"/>
      <c r="XDG62" s="153"/>
      <c r="XDH62" s="153"/>
      <c r="XDI62" s="153"/>
      <c r="XDJ62" s="153"/>
      <c r="XDK62" s="153"/>
      <c r="XDL62" s="153"/>
      <c r="XDM62" s="153"/>
      <c r="XDN62" s="153"/>
      <c r="XDO62" s="153"/>
      <c r="XDP62" s="153"/>
      <c r="XDQ62" s="153"/>
      <c r="XDR62" s="153"/>
      <c r="XDS62" s="153"/>
      <c r="XDT62" s="153"/>
      <c r="XDU62" s="153"/>
      <c r="XDV62" s="153"/>
      <c r="XDW62" s="153"/>
      <c r="XDX62" s="153"/>
      <c r="XDY62" s="153"/>
      <c r="XDZ62" s="153"/>
      <c r="XEA62" s="153"/>
      <c r="XEB62" s="153"/>
      <c r="XEC62" s="153"/>
      <c r="XED62" s="153"/>
      <c r="XEE62" s="153"/>
      <c r="XEF62" s="153"/>
      <c r="XEG62" s="153"/>
      <c r="XEH62" s="153"/>
      <c r="XEI62" s="153"/>
      <c r="XEJ62" s="153"/>
      <c r="XEK62" s="153"/>
      <c r="XEL62" s="153"/>
      <c r="XEM62" s="153"/>
      <c r="XEN62" s="153"/>
      <c r="XEO62" s="153"/>
      <c r="XEP62" s="153"/>
      <c r="XEQ62" s="153"/>
      <c r="XER62" s="153"/>
      <c r="XES62" s="153"/>
      <c r="XET62" s="153"/>
      <c r="XEU62" s="153"/>
      <c r="XEV62" s="153"/>
      <c r="XEW62" s="153"/>
      <c r="XEX62" s="153"/>
      <c r="XEY62" s="153"/>
      <c r="XEZ62" s="153"/>
      <c r="XFA62" s="153"/>
      <c r="XFB62" s="153"/>
      <c r="XFC62" s="153"/>
      <c r="XFD62" s="153"/>
    </row>
    <row r="63" spans="1:16384" ht="18" customHeight="1">
      <c r="B63" s="162"/>
      <c r="C63" s="158"/>
      <c r="W63" s="157"/>
      <c r="X63" s="156"/>
      <c r="Y63" s="156"/>
      <c r="Z63" s="156"/>
      <c r="AA63" s="156"/>
      <c r="AB63" s="156"/>
      <c r="AC63" s="156"/>
      <c r="AD63" s="156"/>
      <c r="AE63" s="156"/>
      <c r="AF63" s="156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153"/>
      <c r="AT63" s="153"/>
      <c r="AU63" s="153"/>
      <c r="AV63" s="153"/>
      <c r="AW63" s="153"/>
      <c r="AX63" s="153"/>
      <c r="AY63" s="153"/>
      <c r="AZ63" s="153"/>
      <c r="BA63" s="153"/>
      <c r="BB63" s="153"/>
      <c r="BC63" s="153"/>
      <c r="BD63" s="153"/>
      <c r="BE63" s="153"/>
      <c r="BF63" s="153"/>
      <c r="BG63" s="153"/>
      <c r="BH63" s="153"/>
      <c r="BI63" s="153"/>
      <c r="BJ63" s="153"/>
      <c r="BK63" s="153"/>
      <c r="BL63" s="153"/>
      <c r="BM63" s="153"/>
      <c r="BN63" s="153"/>
      <c r="BO63" s="153"/>
      <c r="BP63" s="153"/>
      <c r="BQ63" s="153"/>
      <c r="BR63" s="153"/>
      <c r="BS63" s="153"/>
      <c r="BT63" s="153"/>
      <c r="BU63" s="153"/>
      <c r="BV63" s="153"/>
      <c r="BW63" s="153"/>
      <c r="BX63" s="153"/>
      <c r="BY63" s="153"/>
      <c r="BZ63" s="153"/>
      <c r="CA63" s="153"/>
      <c r="CB63" s="153"/>
      <c r="CC63" s="153"/>
      <c r="CD63" s="153"/>
      <c r="CE63" s="153"/>
      <c r="CF63" s="153"/>
      <c r="CG63" s="153"/>
      <c r="CH63" s="153"/>
      <c r="CI63" s="153"/>
      <c r="CJ63" s="153"/>
      <c r="CK63" s="153"/>
      <c r="CL63" s="153"/>
      <c r="CM63" s="153"/>
      <c r="CN63" s="153"/>
      <c r="CO63" s="153"/>
      <c r="CP63" s="153"/>
      <c r="CQ63" s="153"/>
      <c r="CR63" s="153"/>
      <c r="CS63" s="153"/>
      <c r="CT63" s="153"/>
      <c r="CU63" s="153"/>
      <c r="CV63" s="153"/>
      <c r="CW63" s="153"/>
      <c r="CX63" s="153"/>
      <c r="CY63" s="153"/>
      <c r="CZ63" s="153"/>
      <c r="DA63" s="153"/>
      <c r="DB63" s="153"/>
      <c r="DC63" s="153"/>
      <c r="DD63" s="153"/>
      <c r="DE63" s="153"/>
      <c r="DF63" s="153"/>
      <c r="DG63" s="153"/>
      <c r="DH63" s="153"/>
      <c r="DI63" s="153"/>
      <c r="DJ63" s="153"/>
      <c r="DK63" s="153"/>
      <c r="DL63" s="153"/>
      <c r="DM63" s="153"/>
      <c r="DN63" s="153"/>
      <c r="DO63" s="153"/>
      <c r="DP63" s="153"/>
      <c r="DQ63" s="153"/>
      <c r="DR63" s="153"/>
      <c r="DS63" s="153"/>
      <c r="DT63" s="153"/>
      <c r="DU63" s="153"/>
      <c r="DV63" s="153"/>
      <c r="DW63" s="153"/>
      <c r="DX63" s="153"/>
      <c r="DY63" s="153"/>
      <c r="DZ63" s="153"/>
      <c r="EA63" s="153"/>
      <c r="EB63" s="153"/>
      <c r="EC63" s="153"/>
      <c r="ED63" s="153"/>
      <c r="EE63" s="153"/>
      <c r="EF63" s="153"/>
      <c r="EG63" s="153"/>
      <c r="EH63" s="153"/>
      <c r="EI63" s="153"/>
      <c r="EJ63" s="153"/>
      <c r="EK63" s="153"/>
      <c r="EL63" s="153"/>
      <c r="EM63" s="153"/>
      <c r="EN63" s="153"/>
      <c r="EO63" s="153"/>
      <c r="EP63" s="153"/>
      <c r="EQ63" s="153"/>
      <c r="ER63" s="153"/>
      <c r="ES63" s="153"/>
      <c r="ET63" s="153"/>
      <c r="EU63" s="153"/>
      <c r="EV63" s="153"/>
      <c r="EW63" s="153"/>
      <c r="EX63" s="153"/>
      <c r="EY63" s="153"/>
      <c r="EZ63" s="153"/>
      <c r="FA63" s="153"/>
      <c r="FB63" s="153"/>
      <c r="FC63" s="153"/>
      <c r="FD63" s="153"/>
      <c r="FE63" s="153"/>
      <c r="FF63" s="153"/>
      <c r="FG63" s="153"/>
      <c r="FH63" s="153"/>
      <c r="FI63" s="153"/>
      <c r="FJ63" s="153"/>
      <c r="FK63" s="153"/>
      <c r="FL63" s="153"/>
      <c r="FM63" s="153"/>
      <c r="FN63" s="153"/>
      <c r="FO63" s="153"/>
      <c r="FP63" s="153"/>
      <c r="FQ63" s="153"/>
      <c r="FR63" s="153"/>
      <c r="FS63" s="153"/>
      <c r="FT63" s="153"/>
      <c r="FU63" s="153"/>
      <c r="FV63" s="153"/>
      <c r="FW63" s="153"/>
      <c r="FX63" s="153"/>
      <c r="FY63" s="153"/>
      <c r="FZ63" s="153"/>
      <c r="GA63" s="153"/>
      <c r="GB63" s="153"/>
      <c r="GC63" s="153"/>
      <c r="GD63" s="153"/>
      <c r="GE63" s="153"/>
      <c r="GF63" s="153"/>
      <c r="GG63" s="153"/>
      <c r="GH63" s="153"/>
      <c r="GI63" s="153"/>
      <c r="GJ63" s="153"/>
      <c r="GK63" s="153"/>
      <c r="GL63" s="153"/>
      <c r="GM63" s="153"/>
      <c r="GN63" s="153"/>
      <c r="GO63" s="153"/>
      <c r="GP63" s="153"/>
      <c r="GQ63" s="153"/>
      <c r="GR63" s="153"/>
      <c r="GS63" s="153"/>
      <c r="GT63" s="153"/>
      <c r="GU63" s="153"/>
      <c r="GV63" s="153"/>
      <c r="GW63" s="153"/>
      <c r="GX63" s="153"/>
      <c r="GY63" s="153"/>
      <c r="GZ63" s="153"/>
      <c r="HA63" s="153"/>
      <c r="HB63" s="153"/>
      <c r="HC63" s="153"/>
      <c r="HD63" s="153"/>
      <c r="HE63" s="153"/>
      <c r="HF63" s="153"/>
      <c r="HG63" s="153"/>
      <c r="HH63" s="153"/>
      <c r="HI63" s="153"/>
      <c r="HJ63" s="153"/>
      <c r="HK63" s="153"/>
      <c r="HL63" s="153"/>
      <c r="HM63" s="153"/>
      <c r="HN63" s="153"/>
      <c r="HO63" s="153"/>
      <c r="HP63" s="153"/>
      <c r="HQ63" s="153"/>
      <c r="HR63" s="153"/>
      <c r="HS63" s="153"/>
      <c r="HT63" s="153"/>
      <c r="HU63" s="153"/>
      <c r="HV63" s="153"/>
      <c r="HW63" s="153"/>
      <c r="HX63" s="153"/>
      <c r="HY63" s="153"/>
      <c r="HZ63" s="153"/>
      <c r="IA63" s="153"/>
      <c r="IB63" s="153"/>
      <c r="IC63" s="153"/>
      <c r="ID63" s="153"/>
      <c r="IE63" s="153"/>
      <c r="IF63" s="153"/>
      <c r="IG63" s="153"/>
      <c r="IH63" s="153"/>
      <c r="II63" s="153"/>
      <c r="IJ63" s="153"/>
      <c r="IK63" s="153"/>
      <c r="IL63" s="153"/>
      <c r="IM63" s="153"/>
      <c r="IN63" s="153"/>
      <c r="IO63" s="153"/>
      <c r="IP63" s="153"/>
      <c r="IQ63" s="153"/>
      <c r="IR63" s="153"/>
      <c r="IS63" s="153"/>
      <c r="IT63" s="153"/>
      <c r="IU63" s="153"/>
      <c r="IV63" s="153"/>
      <c r="IW63" s="153"/>
      <c r="IX63" s="153"/>
      <c r="IY63" s="153"/>
      <c r="IZ63" s="153"/>
      <c r="JA63" s="153"/>
      <c r="JB63" s="153"/>
      <c r="JC63" s="153"/>
      <c r="JD63" s="153"/>
      <c r="JE63" s="153"/>
      <c r="JF63" s="153"/>
      <c r="JG63" s="153"/>
      <c r="JH63" s="153"/>
      <c r="JI63" s="153"/>
      <c r="JJ63" s="153"/>
      <c r="JK63" s="153"/>
      <c r="JL63" s="153"/>
      <c r="JM63" s="153"/>
      <c r="JN63" s="153"/>
      <c r="JO63" s="153"/>
      <c r="JP63" s="153"/>
      <c r="JQ63" s="153"/>
      <c r="JR63" s="153"/>
      <c r="JS63" s="153"/>
      <c r="JT63" s="153"/>
      <c r="JU63" s="153"/>
      <c r="JV63" s="153"/>
      <c r="JW63" s="153"/>
      <c r="JX63" s="153"/>
      <c r="JY63" s="153"/>
      <c r="JZ63" s="153"/>
      <c r="KA63" s="153"/>
      <c r="KB63" s="153"/>
      <c r="KC63" s="153"/>
      <c r="KD63" s="153"/>
      <c r="KE63" s="153"/>
      <c r="KF63" s="153"/>
      <c r="KG63" s="153"/>
      <c r="KH63" s="153"/>
      <c r="KI63" s="153"/>
      <c r="KJ63" s="153"/>
      <c r="KK63" s="153"/>
      <c r="KL63" s="153"/>
      <c r="KM63" s="153"/>
      <c r="KN63" s="153"/>
      <c r="KO63" s="153"/>
      <c r="KP63" s="153"/>
      <c r="KQ63" s="153"/>
      <c r="KR63" s="153"/>
      <c r="KS63" s="153"/>
      <c r="KT63" s="153"/>
      <c r="KU63" s="153"/>
      <c r="KV63" s="153"/>
      <c r="KW63" s="153"/>
      <c r="KX63" s="153"/>
      <c r="KY63" s="153"/>
      <c r="KZ63" s="153"/>
      <c r="LA63" s="153"/>
      <c r="LB63" s="153"/>
      <c r="LC63" s="153"/>
      <c r="LD63" s="153"/>
      <c r="LE63" s="153"/>
      <c r="LF63" s="153"/>
      <c r="LG63" s="153"/>
      <c r="LH63" s="153"/>
      <c r="LI63" s="153"/>
      <c r="LJ63" s="153"/>
      <c r="LK63" s="153"/>
      <c r="LL63" s="153"/>
      <c r="LM63" s="153"/>
      <c r="LN63" s="153"/>
      <c r="LO63" s="153"/>
      <c r="LP63" s="153"/>
      <c r="LQ63" s="153"/>
      <c r="LR63" s="153"/>
      <c r="LS63" s="153"/>
      <c r="LT63" s="153"/>
      <c r="LU63" s="153"/>
      <c r="LV63" s="153"/>
      <c r="LW63" s="153"/>
      <c r="LX63" s="153"/>
      <c r="LY63" s="153"/>
      <c r="LZ63" s="153"/>
      <c r="MA63" s="153"/>
      <c r="MB63" s="153"/>
      <c r="MC63" s="153"/>
      <c r="MD63" s="153"/>
      <c r="ME63" s="153"/>
      <c r="MF63" s="153"/>
      <c r="MG63" s="153"/>
      <c r="MH63" s="153"/>
      <c r="MI63" s="153"/>
      <c r="MJ63" s="153"/>
      <c r="MK63" s="153"/>
      <c r="ML63" s="153"/>
      <c r="MM63" s="153"/>
      <c r="MN63" s="153"/>
      <c r="MO63" s="153"/>
      <c r="MP63" s="153"/>
      <c r="MQ63" s="153"/>
      <c r="MR63" s="153"/>
      <c r="MS63" s="153"/>
      <c r="MT63" s="153"/>
      <c r="MU63" s="153"/>
      <c r="MV63" s="153"/>
      <c r="MW63" s="153"/>
      <c r="MX63" s="153"/>
      <c r="MY63" s="153"/>
      <c r="MZ63" s="153"/>
      <c r="NA63" s="153"/>
      <c r="NB63" s="153"/>
      <c r="NC63" s="153"/>
      <c r="ND63" s="153"/>
      <c r="NE63" s="153"/>
      <c r="NF63" s="153"/>
      <c r="NG63" s="153"/>
      <c r="NH63" s="153"/>
      <c r="NI63" s="153"/>
      <c r="NJ63" s="153"/>
      <c r="NK63" s="153"/>
      <c r="NL63" s="153"/>
      <c r="NM63" s="153"/>
      <c r="NN63" s="153"/>
      <c r="NO63" s="153"/>
      <c r="NP63" s="153"/>
      <c r="NQ63" s="153"/>
      <c r="NR63" s="153"/>
      <c r="NS63" s="153"/>
      <c r="NT63" s="153"/>
      <c r="NU63" s="153"/>
      <c r="NV63" s="153"/>
      <c r="NW63" s="153"/>
      <c r="NX63" s="153"/>
      <c r="NY63" s="153"/>
      <c r="NZ63" s="153"/>
      <c r="OA63" s="153"/>
      <c r="OB63" s="153"/>
      <c r="OC63" s="153"/>
      <c r="OD63" s="153"/>
      <c r="OE63" s="153"/>
      <c r="OF63" s="153"/>
      <c r="OG63" s="153"/>
      <c r="OH63" s="153"/>
      <c r="OI63" s="153"/>
      <c r="OJ63" s="153"/>
      <c r="OK63" s="153"/>
      <c r="OL63" s="153"/>
      <c r="OM63" s="153"/>
      <c r="ON63" s="153"/>
      <c r="OO63" s="153"/>
      <c r="OP63" s="153"/>
      <c r="OQ63" s="153"/>
      <c r="OR63" s="153"/>
      <c r="OS63" s="153"/>
      <c r="OT63" s="153"/>
      <c r="OU63" s="153"/>
      <c r="OV63" s="153"/>
      <c r="OW63" s="153"/>
      <c r="OX63" s="153"/>
      <c r="OY63" s="153"/>
      <c r="OZ63" s="153"/>
      <c r="PA63" s="153"/>
      <c r="PB63" s="153"/>
      <c r="PC63" s="153"/>
      <c r="PD63" s="153"/>
      <c r="PE63" s="153"/>
      <c r="PF63" s="153"/>
      <c r="PG63" s="153"/>
      <c r="PH63" s="153"/>
      <c r="PI63" s="153"/>
      <c r="PJ63" s="153"/>
      <c r="PK63" s="153"/>
      <c r="PL63" s="153"/>
      <c r="PM63" s="153"/>
      <c r="PN63" s="153"/>
      <c r="PO63" s="153"/>
      <c r="PP63" s="153"/>
      <c r="PQ63" s="153"/>
      <c r="PR63" s="153"/>
      <c r="PS63" s="153"/>
      <c r="PT63" s="153"/>
      <c r="PU63" s="153"/>
      <c r="PV63" s="153"/>
      <c r="PW63" s="153"/>
      <c r="PX63" s="153"/>
      <c r="PY63" s="153"/>
      <c r="PZ63" s="153"/>
      <c r="QA63" s="153"/>
      <c r="QB63" s="153"/>
      <c r="QC63" s="153"/>
      <c r="QD63" s="153"/>
      <c r="QE63" s="153"/>
      <c r="QF63" s="153"/>
      <c r="QG63" s="153"/>
      <c r="QH63" s="153"/>
      <c r="QI63" s="153"/>
      <c r="QJ63" s="153"/>
      <c r="QK63" s="153"/>
      <c r="QL63" s="153"/>
      <c r="QM63" s="153"/>
      <c r="QN63" s="153"/>
      <c r="QO63" s="153"/>
      <c r="QP63" s="153"/>
      <c r="QQ63" s="153"/>
      <c r="QR63" s="153"/>
      <c r="QS63" s="153"/>
      <c r="QT63" s="153"/>
      <c r="QU63" s="153"/>
      <c r="QV63" s="153"/>
      <c r="QW63" s="153"/>
      <c r="QX63" s="153"/>
      <c r="QY63" s="153"/>
      <c r="QZ63" s="153"/>
      <c r="RA63" s="153"/>
      <c r="RB63" s="153"/>
      <c r="RC63" s="153"/>
      <c r="RD63" s="153"/>
      <c r="RE63" s="153"/>
      <c r="RF63" s="153"/>
      <c r="RG63" s="153"/>
      <c r="RH63" s="153"/>
      <c r="RI63" s="153"/>
      <c r="RJ63" s="153"/>
      <c r="RK63" s="153"/>
      <c r="RL63" s="153"/>
      <c r="RM63" s="153"/>
      <c r="RN63" s="153"/>
      <c r="RO63" s="153"/>
      <c r="RP63" s="153"/>
      <c r="RQ63" s="153"/>
      <c r="RR63" s="153"/>
      <c r="RS63" s="153"/>
      <c r="RT63" s="153"/>
      <c r="RU63" s="153"/>
      <c r="RV63" s="153"/>
      <c r="RW63" s="153"/>
      <c r="RX63" s="153"/>
      <c r="RY63" s="153"/>
      <c r="RZ63" s="153"/>
      <c r="SA63" s="153"/>
      <c r="SB63" s="153"/>
      <c r="SC63" s="153"/>
      <c r="SD63" s="153"/>
      <c r="SE63" s="153"/>
      <c r="SF63" s="153"/>
      <c r="SG63" s="153"/>
      <c r="SH63" s="153"/>
      <c r="SI63" s="153"/>
      <c r="SJ63" s="153"/>
      <c r="SK63" s="153"/>
      <c r="SL63" s="153"/>
      <c r="SM63" s="153"/>
      <c r="SN63" s="153"/>
      <c r="SO63" s="153"/>
      <c r="SP63" s="153"/>
      <c r="SQ63" s="153"/>
      <c r="SR63" s="153"/>
      <c r="SS63" s="153"/>
      <c r="ST63" s="153"/>
      <c r="SU63" s="153"/>
      <c r="SV63" s="153"/>
      <c r="SW63" s="153"/>
      <c r="SX63" s="153"/>
      <c r="SY63" s="153"/>
      <c r="SZ63" s="153"/>
      <c r="TA63" s="153"/>
      <c r="TB63" s="153"/>
      <c r="TC63" s="153"/>
      <c r="TD63" s="153"/>
      <c r="TE63" s="153"/>
      <c r="TF63" s="153"/>
      <c r="TG63" s="153"/>
      <c r="TH63" s="153"/>
      <c r="TI63" s="153"/>
      <c r="TJ63" s="153"/>
      <c r="TK63" s="153"/>
      <c r="TL63" s="153"/>
      <c r="TM63" s="153"/>
      <c r="TN63" s="153"/>
      <c r="TO63" s="153"/>
      <c r="TP63" s="153"/>
      <c r="TQ63" s="153"/>
      <c r="TR63" s="153"/>
      <c r="TS63" s="153"/>
      <c r="TT63" s="153"/>
      <c r="TU63" s="153"/>
      <c r="TV63" s="153"/>
      <c r="TW63" s="153"/>
      <c r="TX63" s="153"/>
      <c r="TY63" s="153"/>
      <c r="TZ63" s="153"/>
      <c r="UA63" s="153"/>
      <c r="UB63" s="153"/>
      <c r="UC63" s="153"/>
      <c r="UD63" s="153"/>
      <c r="UE63" s="153"/>
      <c r="UF63" s="153"/>
      <c r="UG63" s="153"/>
      <c r="UH63" s="153"/>
      <c r="UI63" s="153"/>
      <c r="UJ63" s="153"/>
      <c r="UK63" s="153"/>
      <c r="UL63" s="153"/>
      <c r="UM63" s="153"/>
      <c r="UN63" s="153"/>
      <c r="UO63" s="153"/>
      <c r="UP63" s="153"/>
      <c r="UQ63" s="153"/>
      <c r="UR63" s="153"/>
      <c r="US63" s="153"/>
      <c r="UT63" s="153"/>
      <c r="UU63" s="153"/>
      <c r="UV63" s="153"/>
      <c r="UW63" s="153"/>
      <c r="UX63" s="153"/>
      <c r="UY63" s="153"/>
      <c r="UZ63" s="153"/>
      <c r="VA63" s="153"/>
      <c r="VB63" s="153"/>
      <c r="VC63" s="153"/>
      <c r="VD63" s="153"/>
      <c r="VE63" s="153"/>
      <c r="VF63" s="153"/>
      <c r="VG63" s="153"/>
      <c r="VH63" s="153"/>
      <c r="VI63" s="153"/>
      <c r="VJ63" s="153"/>
      <c r="VK63" s="153"/>
      <c r="VL63" s="153"/>
      <c r="VM63" s="153"/>
      <c r="VN63" s="153"/>
      <c r="VO63" s="153"/>
      <c r="VP63" s="153"/>
      <c r="VQ63" s="153"/>
      <c r="VR63" s="153"/>
      <c r="VS63" s="153"/>
      <c r="VT63" s="153"/>
      <c r="VU63" s="153"/>
      <c r="VV63" s="153"/>
      <c r="VW63" s="153"/>
      <c r="VX63" s="153"/>
      <c r="VY63" s="153"/>
      <c r="VZ63" s="153"/>
      <c r="WA63" s="153"/>
      <c r="WB63" s="153"/>
      <c r="WC63" s="153"/>
      <c r="WD63" s="153"/>
      <c r="WE63" s="153"/>
      <c r="WF63" s="153"/>
      <c r="WG63" s="153"/>
      <c r="WH63" s="153"/>
      <c r="WI63" s="153"/>
      <c r="WJ63" s="153"/>
      <c r="WK63" s="153"/>
      <c r="WL63" s="153"/>
      <c r="WM63" s="153"/>
      <c r="WN63" s="153"/>
      <c r="WO63" s="153"/>
      <c r="WP63" s="153"/>
      <c r="WQ63" s="153"/>
      <c r="WR63" s="153"/>
      <c r="WS63" s="153"/>
      <c r="WT63" s="153"/>
      <c r="WU63" s="153"/>
      <c r="WV63" s="153"/>
      <c r="WW63" s="153"/>
      <c r="WX63" s="153"/>
      <c r="WY63" s="153"/>
      <c r="WZ63" s="153"/>
      <c r="XA63" s="153"/>
      <c r="XB63" s="153"/>
      <c r="XC63" s="153"/>
      <c r="XD63" s="153"/>
      <c r="XE63" s="153"/>
      <c r="XF63" s="153"/>
      <c r="XG63" s="153"/>
      <c r="XH63" s="153"/>
      <c r="XI63" s="153"/>
      <c r="XJ63" s="153"/>
      <c r="XK63" s="153"/>
      <c r="XL63" s="153"/>
      <c r="XM63" s="153"/>
      <c r="XN63" s="153"/>
      <c r="XO63" s="153"/>
      <c r="XP63" s="153"/>
      <c r="XQ63" s="153"/>
      <c r="XR63" s="153"/>
      <c r="XS63" s="153"/>
      <c r="XT63" s="153"/>
      <c r="XU63" s="153"/>
      <c r="XV63" s="153"/>
      <c r="XW63" s="153"/>
      <c r="XX63" s="153"/>
      <c r="XY63" s="153"/>
      <c r="XZ63" s="153"/>
      <c r="YA63" s="153"/>
      <c r="YB63" s="153"/>
      <c r="YC63" s="153"/>
      <c r="YD63" s="153"/>
      <c r="YE63" s="153"/>
      <c r="YF63" s="153"/>
      <c r="YG63" s="153"/>
      <c r="YH63" s="153"/>
      <c r="YI63" s="153"/>
      <c r="YJ63" s="153"/>
      <c r="YK63" s="153"/>
      <c r="YL63" s="153"/>
      <c r="YM63" s="153"/>
      <c r="YN63" s="153"/>
      <c r="YO63" s="153"/>
      <c r="YP63" s="153"/>
      <c r="YQ63" s="153"/>
      <c r="YR63" s="153"/>
      <c r="YS63" s="153"/>
      <c r="YT63" s="153"/>
      <c r="YU63" s="153"/>
      <c r="YV63" s="153"/>
      <c r="YW63" s="153"/>
      <c r="YX63" s="153"/>
      <c r="YY63" s="153"/>
      <c r="YZ63" s="153"/>
      <c r="ZA63" s="153"/>
      <c r="ZB63" s="153"/>
      <c r="ZC63" s="153"/>
      <c r="ZD63" s="153"/>
      <c r="ZE63" s="153"/>
      <c r="ZF63" s="153"/>
      <c r="ZG63" s="153"/>
      <c r="ZH63" s="153"/>
      <c r="ZI63" s="153"/>
      <c r="ZJ63" s="153"/>
      <c r="ZK63" s="153"/>
      <c r="ZL63" s="153"/>
      <c r="ZM63" s="153"/>
      <c r="ZN63" s="153"/>
      <c r="ZO63" s="153"/>
      <c r="ZP63" s="153"/>
      <c r="ZQ63" s="153"/>
      <c r="ZR63" s="153"/>
      <c r="ZS63" s="153"/>
      <c r="ZT63" s="153"/>
      <c r="ZU63" s="153"/>
      <c r="ZV63" s="153"/>
      <c r="ZW63" s="153"/>
      <c r="ZX63" s="153"/>
      <c r="ZY63" s="153"/>
      <c r="ZZ63" s="153"/>
      <c r="AAA63" s="153"/>
      <c r="AAB63" s="153"/>
      <c r="AAC63" s="153"/>
      <c r="AAD63" s="153"/>
      <c r="AAE63" s="153"/>
      <c r="AAF63" s="153"/>
      <c r="AAG63" s="153"/>
      <c r="AAH63" s="153"/>
      <c r="AAI63" s="153"/>
      <c r="AAJ63" s="153"/>
      <c r="AAK63" s="153"/>
      <c r="AAL63" s="153"/>
      <c r="AAM63" s="153"/>
      <c r="AAN63" s="153"/>
      <c r="AAO63" s="153"/>
      <c r="AAP63" s="153"/>
      <c r="AAQ63" s="153"/>
      <c r="AAR63" s="153"/>
      <c r="AAS63" s="153"/>
      <c r="AAT63" s="153"/>
      <c r="AAU63" s="153"/>
      <c r="AAV63" s="153"/>
      <c r="AAW63" s="153"/>
      <c r="AAX63" s="153"/>
      <c r="AAY63" s="153"/>
      <c r="AAZ63" s="153"/>
      <c r="ABA63" s="153"/>
      <c r="ABB63" s="153"/>
      <c r="ABC63" s="153"/>
      <c r="ABD63" s="153"/>
      <c r="ABE63" s="153"/>
      <c r="ABF63" s="153"/>
      <c r="ABG63" s="153"/>
      <c r="ABH63" s="153"/>
      <c r="ABI63" s="153"/>
      <c r="ABJ63" s="153"/>
      <c r="ABK63" s="153"/>
      <c r="ABL63" s="153"/>
      <c r="ABM63" s="153"/>
      <c r="ABN63" s="153"/>
      <c r="ABO63" s="153"/>
      <c r="ABP63" s="153"/>
      <c r="ABQ63" s="153"/>
      <c r="ABR63" s="153"/>
      <c r="ABS63" s="153"/>
      <c r="ABT63" s="153"/>
      <c r="ABU63" s="153"/>
      <c r="ABV63" s="153"/>
      <c r="ABW63" s="153"/>
      <c r="ABX63" s="153"/>
      <c r="ABY63" s="153"/>
      <c r="ABZ63" s="153"/>
      <c r="ACA63" s="153"/>
      <c r="ACB63" s="153"/>
      <c r="ACC63" s="153"/>
      <c r="ACD63" s="153"/>
      <c r="ACE63" s="153"/>
      <c r="ACF63" s="153"/>
      <c r="ACG63" s="153"/>
      <c r="ACH63" s="153"/>
      <c r="ACI63" s="153"/>
      <c r="ACJ63" s="153"/>
      <c r="ACK63" s="153"/>
      <c r="ACL63" s="153"/>
      <c r="ACM63" s="153"/>
      <c r="ACN63" s="153"/>
      <c r="ACO63" s="153"/>
      <c r="ACP63" s="153"/>
      <c r="ACQ63" s="153"/>
      <c r="ACR63" s="153"/>
      <c r="ACS63" s="153"/>
      <c r="ACT63" s="153"/>
      <c r="ACU63" s="153"/>
      <c r="ACV63" s="153"/>
      <c r="ACW63" s="153"/>
      <c r="ACX63" s="153"/>
      <c r="ACY63" s="153"/>
      <c r="ACZ63" s="153"/>
      <c r="ADA63" s="153"/>
      <c r="ADB63" s="153"/>
      <c r="ADC63" s="153"/>
      <c r="ADD63" s="153"/>
      <c r="ADE63" s="153"/>
      <c r="ADF63" s="153"/>
      <c r="ADG63" s="153"/>
      <c r="ADH63" s="153"/>
      <c r="ADI63" s="153"/>
      <c r="ADJ63" s="153"/>
      <c r="ADK63" s="153"/>
      <c r="ADL63" s="153"/>
      <c r="ADM63" s="153"/>
      <c r="ADN63" s="153"/>
      <c r="ADO63" s="153"/>
      <c r="ADP63" s="153"/>
      <c r="ADQ63" s="153"/>
      <c r="ADR63" s="153"/>
      <c r="ADS63" s="153"/>
      <c r="ADT63" s="153"/>
      <c r="ADU63" s="153"/>
      <c r="ADV63" s="153"/>
      <c r="ADW63" s="153"/>
      <c r="ADX63" s="153"/>
      <c r="ADY63" s="153"/>
      <c r="ADZ63" s="153"/>
      <c r="AEA63" s="153"/>
      <c r="AEB63" s="153"/>
      <c r="AEC63" s="153"/>
      <c r="AED63" s="153"/>
      <c r="AEE63" s="153"/>
      <c r="AEF63" s="153"/>
      <c r="AEG63" s="153"/>
      <c r="AEH63" s="153"/>
      <c r="AEI63" s="153"/>
      <c r="AEJ63" s="153"/>
      <c r="AEK63" s="153"/>
      <c r="AEL63" s="153"/>
      <c r="AEM63" s="153"/>
      <c r="AEN63" s="153"/>
      <c r="AEO63" s="153"/>
      <c r="AEP63" s="153"/>
      <c r="AEQ63" s="153"/>
      <c r="AER63" s="153"/>
      <c r="AES63" s="153"/>
      <c r="AET63" s="153"/>
      <c r="AEU63" s="153"/>
      <c r="AEV63" s="153"/>
      <c r="AEW63" s="153"/>
      <c r="AEX63" s="153"/>
      <c r="AEY63" s="153"/>
      <c r="AEZ63" s="153"/>
      <c r="AFA63" s="153"/>
      <c r="AFB63" s="153"/>
      <c r="AFC63" s="153"/>
      <c r="AFD63" s="153"/>
      <c r="AFE63" s="153"/>
      <c r="AFF63" s="153"/>
      <c r="AFG63" s="153"/>
      <c r="AFH63" s="153"/>
      <c r="AFI63" s="153"/>
      <c r="AFJ63" s="153"/>
      <c r="AFK63" s="153"/>
      <c r="AFL63" s="153"/>
      <c r="AFM63" s="153"/>
      <c r="AFN63" s="153"/>
      <c r="AFO63" s="153"/>
      <c r="AFP63" s="153"/>
      <c r="AFQ63" s="153"/>
      <c r="AFR63" s="153"/>
      <c r="AFS63" s="153"/>
      <c r="AFT63" s="153"/>
      <c r="AFU63" s="153"/>
      <c r="AFV63" s="153"/>
      <c r="AFW63" s="153"/>
      <c r="AFX63" s="153"/>
      <c r="AFY63" s="153"/>
      <c r="AFZ63" s="153"/>
      <c r="AGA63" s="153"/>
      <c r="AGB63" s="153"/>
      <c r="AGC63" s="153"/>
      <c r="AGD63" s="153"/>
      <c r="AGE63" s="153"/>
      <c r="AGF63" s="153"/>
      <c r="AGG63" s="153"/>
      <c r="AGH63" s="153"/>
      <c r="AGI63" s="153"/>
      <c r="AGJ63" s="153"/>
      <c r="AGK63" s="153"/>
      <c r="AGL63" s="153"/>
      <c r="AGM63" s="153"/>
      <c r="AGN63" s="153"/>
      <c r="AGO63" s="153"/>
      <c r="AGP63" s="153"/>
      <c r="AGQ63" s="153"/>
      <c r="AGR63" s="153"/>
      <c r="AGS63" s="153"/>
      <c r="AGT63" s="153"/>
      <c r="AGU63" s="153"/>
      <c r="AGV63" s="153"/>
      <c r="AGW63" s="153"/>
      <c r="AGX63" s="153"/>
      <c r="AGY63" s="153"/>
      <c r="AGZ63" s="153"/>
      <c r="AHA63" s="153"/>
      <c r="AHB63" s="153"/>
      <c r="AHC63" s="153"/>
      <c r="AHD63" s="153"/>
      <c r="AHE63" s="153"/>
      <c r="AHF63" s="153"/>
      <c r="AHG63" s="153"/>
      <c r="AHH63" s="153"/>
      <c r="AHI63" s="153"/>
      <c r="AHJ63" s="153"/>
      <c r="AHK63" s="153"/>
      <c r="AHL63" s="153"/>
      <c r="AHM63" s="153"/>
      <c r="AHN63" s="153"/>
      <c r="AHO63" s="153"/>
      <c r="AHP63" s="153"/>
      <c r="AHQ63" s="153"/>
      <c r="AHR63" s="153"/>
      <c r="AHS63" s="153"/>
      <c r="AHT63" s="153"/>
      <c r="AHU63" s="153"/>
      <c r="AHV63" s="153"/>
      <c r="AHW63" s="153"/>
      <c r="AHX63" s="153"/>
      <c r="AHY63" s="153"/>
      <c r="AHZ63" s="153"/>
      <c r="AIA63" s="153"/>
      <c r="AIB63" s="153"/>
      <c r="AIC63" s="153"/>
      <c r="AID63" s="153"/>
      <c r="AIE63" s="153"/>
      <c r="AIF63" s="153"/>
      <c r="AIG63" s="153"/>
      <c r="AIH63" s="153"/>
      <c r="AII63" s="153"/>
      <c r="AIJ63" s="153"/>
      <c r="AIK63" s="153"/>
      <c r="AIL63" s="153"/>
      <c r="AIM63" s="153"/>
      <c r="AIN63" s="153"/>
      <c r="AIO63" s="153"/>
      <c r="AIP63" s="153"/>
      <c r="AIQ63" s="153"/>
      <c r="AIR63" s="153"/>
      <c r="AIS63" s="153"/>
      <c r="AIT63" s="153"/>
      <c r="AIU63" s="153"/>
      <c r="AIV63" s="153"/>
      <c r="AIW63" s="153"/>
      <c r="AIX63" s="153"/>
      <c r="AIY63" s="153"/>
      <c r="AIZ63" s="153"/>
      <c r="AJA63" s="153"/>
      <c r="AJB63" s="153"/>
      <c r="AJC63" s="153"/>
      <c r="AJD63" s="153"/>
      <c r="AJE63" s="153"/>
      <c r="AJF63" s="153"/>
      <c r="AJG63" s="153"/>
      <c r="AJH63" s="153"/>
      <c r="AJI63" s="153"/>
      <c r="AJJ63" s="153"/>
      <c r="AJK63" s="153"/>
      <c r="AJL63" s="153"/>
      <c r="AJM63" s="153"/>
      <c r="AJN63" s="153"/>
      <c r="AJO63" s="153"/>
      <c r="AJP63" s="153"/>
      <c r="AJQ63" s="153"/>
      <c r="AJR63" s="153"/>
      <c r="AJS63" s="153"/>
      <c r="AJT63" s="153"/>
      <c r="AJU63" s="153"/>
      <c r="AJV63" s="153"/>
      <c r="AJW63" s="153"/>
      <c r="AJX63" s="153"/>
      <c r="AJY63" s="153"/>
      <c r="AJZ63" s="153"/>
      <c r="AKA63" s="153"/>
      <c r="AKB63" s="153"/>
      <c r="AKC63" s="153"/>
      <c r="AKD63" s="153"/>
      <c r="AKE63" s="153"/>
      <c r="AKF63" s="153"/>
      <c r="AKG63" s="153"/>
      <c r="AKH63" s="153"/>
      <c r="AKI63" s="153"/>
      <c r="AKJ63" s="153"/>
      <c r="AKK63" s="153"/>
      <c r="AKL63" s="153"/>
      <c r="AKM63" s="153"/>
      <c r="AKN63" s="153"/>
      <c r="AKO63" s="153"/>
      <c r="AKP63" s="153"/>
      <c r="AKQ63" s="153"/>
      <c r="AKR63" s="153"/>
      <c r="AKS63" s="153"/>
      <c r="AKT63" s="153"/>
      <c r="AKU63" s="153"/>
      <c r="AKV63" s="153"/>
      <c r="AKW63" s="153"/>
      <c r="AKX63" s="153"/>
      <c r="AKY63" s="153"/>
      <c r="AKZ63" s="153"/>
      <c r="ALA63" s="153"/>
      <c r="ALB63" s="153"/>
      <c r="ALC63" s="153"/>
      <c r="ALD63" s="153"/>
      <c r="ALE63" s="153"/>
      <c r="ALF63" s="153"/>
      <c r="ALG63" s="153"/>
      <c r="ALH63" s="153"/>
      <c r="ALI63" s="153"/>
      <c r="ALJ63" s="153"/>
      <c r="ALK63" s="153"/>
      <c r="ALL63" s="153"/>
      <c r="ALM63" s="153"/>
      <c r="ALN63" s="153"/>
      <c r="ALO63" s="153"/>
      <c r="ALP63" s="153"/>
      <c r="ALQ63" s="153"/>
      <c r="ALR63" s="153"/>
      <c r="ALS63" s="153"/>
      <c r="ALT63" s="153"/>
      <c r="ALU63" s="153"/>
      <c r="ALV63" s="153"/>
      <c r="ALW63" s="153"/>
      <c r="ALX63" s="153"/>
      <c r="ALY63" s="153"/>
      <c r="ALZ63" s="153"/>
      <c r="AMA63" s="153"/>
      <c r="AMB63" s="153"/>
      <c r="AMC63" s="153"/>
      <c r="AMD63" s="153"/>
      <c r="AME63" s="153"/>
      <c r="AMF63" s="153"/>
      <c r="AMG63" s="153"/>
      <c r="AMH63" s="153"/>
      <c r="AMI63" s="153"/>
      <c r="AMJ63" s="153"/>
      <c r="AMK63" s="153"/>
      <c r="AML63" s="153"/>
      <c r="AMM63" s="153"/>
      <c r="AMN63" s="153"/>
      <c r="AMO63" s="153"/>
      <c r="AMP63" s="153"/>
      <c r="AMQ63" s="153"/>
      <c r="AMR63" s="153"/>
      <c r="AMS63" s="153"/>
      <c r="AMT63" s="153"/>
      <c r="AMU63" s="153"/>
      <c r="AMV63" s="153"/>
      <c r="AMW63" s="153"/>
      <c r="AMX63" s="153"/>
      <c r="AMY63" s="153"/>
      <c r="AMZ63" s="153"/>
      <c r="ANA63" s="153"/>
      <c r="ANB63" s="153"/>
      <c r="ANC63" s="153"/>
      <c r="AND63" s="153"/>
      <c r="ANE63" s="153"/>
      <c r="ANF63" s="153"/>
      <c r="ANG63" s="153"/>
      <c r="ANH63" s="153"/>
      <c r="ANI63" s="153"/>
      <c r="ANJ63" s="153"/>
      <c r="ANK63" s="153"/>
      <c r="ANL63" s="153"/>
      <c r="ANM63" s="153"/>
      <c r="ANN63" s="153"/>
      <c r="ANO63" s="153"/>
      <c r="ANP63" s="153"/>
      <c r="ANQ63" s="153"/>
      <c r="ANR63" s="153"/>
      <c r="ANS63" s="153"/>
      <c r="ANT63" s="153"/>
      <c r="ANU63" s="153"/>
      <c r="ANV63" s="153"/>
      <c r="ANW63" s="153"/>
      <c r="ANX63" s="153"/>
      <c r="ANY63" s="153"/>
      <c r="ANZ63" s="153"/>
      <c r="AOA63" s="153"/>
      <c r="AOB63" s="153"/>
      <c r="AOC63" s="153"/>
      <c r="AOD63" s="153"/>
      <c r="AOE63" s="153"/>
      <c r="AOF63" s="153"/>
      <c r="AOG63" s="153"/>
      <c r="AOH63" s="153"/>
      <c r="AOI63" s="153"/>
      <c r="AOJ63" s="153"/>
      <c r="AOK63" s="153"/>
      <c r="AOL63" s="153"/>
      <c r="AOM63" s="153"/>
      <c r="AON63" s="153"/>
      <c r="AOO63" s="153"/>
      <c r="AOP63" s="153"/>
      <c r="AOQ63" s="153"/>
      <c r="AOR63" s="153"/>
      <c r="AOS63" s="153"/>
      <c r="AOT63" s="153"/>
      <c r="AOU63" s="153"/>
      <c r="AOV63" s="153"/>
      <c r="AOW63" s="153"/>
      <c r="AOX63" s="153"/>
      <c r="AOY63" s="153"/>
      <c r="AOZ63" s="153"/>
      <c r="APA63" s="153"/>
      <c r="APB63" s="153"/>
      <c r="APC63" s="153"/>
      <c r="APD63" s="153"/>
      <c r="APE63" s="153"/>
      <c r="APF63" s="153"/>
      <c r="APG63" s="153"/>
      <c r="APH63" s="153"/>
      <c r="API63" s="153"/>
      <c r="APJ63" s="153"/>
      <c r="APK63" s="153"/>
      <c r="APL63" s="153"/>
      <c r="APM63" s="153"/>
      <c r="APN63" s="153"/>
      <c r="APO63" s="153"/>
      <c r="APP63" s="153"/>
      <c r="APQ63" s="153"/>
      <c r="APR63" s="153"/>
      <c r="APS63" s="153"/>
      <c r="APT63" s="153"/>
      <c r="APU63" s="153"/>
      <c r="APV63" s="153"/>
      <c r="APW63" s="153"/>
      <c r="APX63" s="153"/>
      <c r="APY63" s="153"/>
      <c r="APZ63" s="153"/>
      <c r="AQA63" s="153"/>
      <c r="AQB63" s="153"/>
      <c r="AQC63" s="153"/>
      <c r="AQD63" s="153"/>
      <c r="AQE63" s="153"/>
      <c r="AQF63" s="153"/>
      <c r="AQG63" s="153"/>
      <c r="AQH63" s="153"/>
      <c r="AQI63" s="153"/>
      <c r="AQJ63" s="153"/>
      <c r="AQK63" s="153"/>
      <c r="AQL63" s="153"/>
      <c r="AQM63" s="153"/>
      <c r="AQN63" s="153"/>
      <c r="AQO63" s="153"/>
      <c r="AQP63" s="153"/>
      <c r="AQQ63" s="153"/>
      <c r="AQR63" s="153"/>
      <c r="AQS63" s="153"/>
      <c r="AQT63" s="153"/>
      <c r="AQU63" s="153"/>
      <c r="AQV63" s="153"/>
      <c r="AQW63" s="153"/>
      <c r="AQX63" s="153"/>
      <c r="AQY63" s="153"/>
      <c r="AQZ63" s="153"/>
      <c r="ARA63" s="153"/>
      <c r="ARB63" s="153"/>
      <c r="ARC63" s="153"/>
      <c r="ARD63" s="153"/>
      <c r="ARE63" s="153"/>
      <c r="ARF63" s="153"/>
      <c r="ARG63" s="153"/>
      <c r="ARH63" s="153"/>
      <c r="ARI63" s="153"/>
      <c r="ARJ63" s="153"/>
      <c r="ARK63" s="153"/>
      <c r="ARL63" s="153"/>
      <c r="ARM63" s="153"/>
      <c r="ARN63" s="153"/>
      <c r="ARO63" s="153"/>
      <c r="ARP63" s="153"/>
      <c r="ARQ63" s="153"/>
      <c r="ARR63" s="153"/>
      <c r="ARS63" s="153"/>
      <c r="ART63" s="153"/>
      <c r="ARU63" s="153"/>
      <c r="ARV63" s="153"/>
      <c r="ARW63" s="153"/>
      <c r="ARX63" s="153"/>
      <c r="ARY63" s="153"/>
      <c r="ARZ63" s="153"/>
      <c r="ASA63" s="153"/>
      <c r="ASB63" s="153"/>
      <c r="ASC63" s="153"/>
      <c r="ASD63" s="153"/>
      <c r="ASE63" s="153"/>
      <c r="ASF63" s="153"/>
      <c r="ASG63" s="153"/>
      <c r="ASH63" s="153"/>
      <c r="ASI63" s="153"/>
      <c r="ASJ63" s="153"/>
      <c r="ASK63" s="153"/>
      <c r="ASL63" s="153"/>
      <c r="ASM63" s="153"/>
      <c r="ASN63" s="153"/>
      <c r="ASO63" s="153"/>
      <c r="ASP63" s="153"/>
      <c r="ASQ63" s="153"/>
      <c r="ASR63" s="153"/>
      <c r="ASS63" s="153"/>
      <c r="AST63" s="153"/>
      <c r="ASU63" s="153"/>
      <c r="ASV63" s="153"/>
      <c r="ASW63" s="153"/>
      <c r="ASX63" s="153"/>
      <c r="ASY63" s="153"/>
      <c r="ASZ63" s="153"/>
      <c r="ATA63" s="153"/>
      <c r="ATB63" s="153"/>
      <c r="ATC63" s="153"/>
      <c r="ATD63" s="153"/>
      <c r="ATE63" s="153"/>
      <c r="ATF63" s="153"/>
      <c r="ATG63" s="153"/>
      <c r="ATH63" s="153"/>
      <c r="ATI63" s="153"/>
      <c r="ATJ63" s="153"/>
      <c r="ATK63" s="153"/>
      <c r="ATL63" s="153"/>
      <c r="ATM63" s="153"/>
      <c r="ATN63" s="153"/>
      <c r="ATO63" s="153"/>
      <c r="ATP63" s="153"/>
      <c r="ATQ63" s="153"/>
      <c r="ATR63" s="153"/>
      <c r="ATS63" s="153"/>
      <c r="ATT63" s="153"/>
      <c r="ATU63" s="153"/>
      <c r="ATV63" s="153"/>
      <c r="ATW63" s="153"/>
      <c r="ATX63" s="153"/>
      <c r="ATY63" s="153"/>
      <c r="ATZ63" s="153"/>
      <c r="AUA63" s="153"/>
      <c r="AUB63" s="153"/>
      <c r="AUC63" s="153"/>
      <c r="AUD63" s="153"/>
      <c r="AUE63" s="153"/>
      <c r="AUF63" s="153"/>
      <c r="AUG63" s="153"/>
      <c r="AUH63" s="153"/>
      <c r="AUI63" s="153"/>
      <c r="AUJ63" s="153"/>
      <c r="AUK63" s="153"/>
      <c r="AUL63" s="153"/>
      <c r="AUM63" s="153"/>
      <c r="AUN63" s="153"/>
      <c r="AUO63" s="153"/>
      <c r="AUP63" s="153"/>
      <c r="AUQ63" s="153"/>
      <c r="AUR63" s="153"/>
      <c r="AUS63" s="153"/>
      <c r="AUT63" s="153"/>
      <c r="AUU63" s="153"/>
      <c r="AUV63" s="153"/>
      <c r="AUW63" s="153"/>
      <c r="AUX63" s="153"/>
      <c r="AUY63" s="153"/>
      <c r="AUZ63" s="153"/>
      <c r="AVA63" s="153"/>
      <c r="AVB63" s="153"/>
      <c r="AVC63" s="153"/>
      <c r="AVD63" s="153"/>
      <c r="AVE63" s="153"/>
      <c r="AVF63" s="153"/>
      <c r="AVG63" s="153"/>
      <c r="AVH63" s="153"/>
      <c r="AVI63" s="153"/>
      <c r="AVJ63" s="153"/>
      <c r="AVK63" s="153"/>
      <c r="AVL63" s="153"/>
      <c r="AVM63" s="153"/>
      <c r="AVN63" s="153"/>
      <c r="AVO63" s="153"/>
      <c r="AVP63" s="153"/>
      <c r="AVQ63" s="153"/>
      <c r="AVR63" s="153"/>
      <c r="AVS63" s="153"/>
      <c r="AVT63" s="153"/>
      <c r="AVU63" s="153"/>
      <c r="AVV63" s="153"/>
      <c r="AVW63" s="153"/>
      <c r="AVX63" s="153"/>
      <c r="AVY63" s="153"/>
      <c r="AVZ63" s="153"/>
      <c r="AWA63" s="153"/>
      <c r="AWB63" s="153"/>
      <c r="AWC63" s="153"/>
      <c r="AWD63" s="153"/>
      <c r="AWE63" s="153"/>
      <c r="AWF63" s="153"/>
      <c r="AWG63" s="153"/>
      <c r="AWH63" s="153"/>
      <c r="AWI63" s="153"/>
      <c r="AWJ63" s="153"/>
      <c r="AWK63" s="153"/>
      <c r="AWL63" s="153"/>
      <c r="AWM63" s="153"/>
      <c r="AWN63" s="153"/>
      <c r="AWO63" s="153"/>
      <c r="AWP63" s="153"/>
      <c r="AWQ63" s="153"/>
      <c r="AWR63" s="153"/>
      <c r="AWS63" s="153"/>
      <c r="AWT63" s="153"/>
      <c r="AWU63" s="153"/>
      <c r="AWV63" s="153"/>
      <c r="AWW63" s="153"/>
      <c r="AWX63" s="153"/>
      <c r="AWY63" s="153"/>
      <c r="AWZ63" s="153"/>
      <c r="AXA63" s="153"/>
      <c r="AXB63" s="153"/>
      <c r="AXC63" s="153"/>
      <c r="AXD63" s="153"/>
      <c r="AXE63" s="153"/>
      <c r="AXF63" s="153"/>
      <c r="AXG63" s="153"/>
      <c r="AXH63" s="153"/>
      <c r="AXI63" s="153"/>
      <c r="AXJ63" s="153"/>
      <c r="AXK63" s="153"/>
      <c r="AXL63" s="153"/>
      <c r="AXM63" s="153"/>
      <c r="AXN63" s="153"/>
      <c r="AXO63" s="153"/>
      <c r="AXP63" s="153"/>
      <c r="AXQ63" s="153"/>
      <c r="AXR63" s="153"/>
      <c r="AXS63" s="153"/>
      <c r="AXT63" s="153"/>
      <c r="AXU63" s="153"/>
      <c r="AXV63" s="153"/>
      <c r="AXW63" s="153"/>
      <c r="AXX63" s="153"/>
      <c r="AXY63" s="153"/>
      <c r="AXZ63" s="153"/>
      <c r="AYA63" s="153"/>
      <c r="AYB63" s="153"/>
      <c r="AYC63" s="153"/>
      <c r="AYD63" s="153"/>
      <c r="AYE63" s="153"/>
      <c r="AYF63" s="153"/>
      <c r="AYG63" s="153"/>
      <c r="AYH63" s="153"/>
      <c r="AYI63" s="153"/>
      <c r="AYJ63" s="153"/>
      <c r="AYK63" s="153"/>
      <c r="AYL63" s="153"/>
      <c r="AYM63" s="153"/>
      <c r="AYN63" s="153"/>
      <c r="AYO63" s="153"/>
      <c r="AYP63" s="153"/>
      <c r="AYQ63" s="153"/>
      <c r="AYR63" s="153"/>
      <c r="AYS63" s="153"/>
      <c r="AYT63" s="153"/>
      <c r="AYU63" s="153"/>
      <c r="AYV63" s="153"/>
      <c r="AYW63" s="153"/>
      <c r="AYX63" s="153"/>
      <c r="AYY63" s="153"/>
      <c r="AYZ63" s="153"/>
      <c r="AZA63" s="153"/>
      <c r="AZB63" s="153"/>
      <c r="AZC63" s="153"/>
      <c r="AZD63" s="153"/>
      <c r="AZE63" s="153"/>
      <c r="AZF63" s="153"/>
      <c r="AZG63" s="153"/>
      <c r="AZH63" s="153"/>
      <c r="AZI63" s="153"/>
      <c r="AZJ63" s="153"/>
      <c r="AZK63" s="153"/>
      <c r="AZL63" s="153"/>
      <c r="AZM63" s="153"/>
      <c r="AZN63" s="153"/>
      <c r="AZO63" s="153"/>
      <c r="AZP63" s="153"/>
      <c r="AZQ63" s="153"/>
      <c r="AZR63" s="153"/>
      <c r="AZS63" s="153"/>
      <c r="AZT63" s="153"/>
      <c r="AZU63" s="153"/>
      <c r="AZV63" s="153"/>
      <c r="AZW63" s="153"/>
      <c r="AZX63" s="153"/>
      <c r="AZY63" s="153"/>
      <c r="AZZ63" s="153"/>
      <c r="BAA63" s="153"/>
      <c r="BAB63" s="153"/>
      <c r="BAC63" s="153"/>
      <c r="BAD63" s="153"/>
      <c r="BAE63" s="153"/>
      <c r="BAF63" s="153"/>
      <c r="BAG63" s="153"/>
      <c r="BAH63" s="153"/>
      <c r="BAI63" s="153"/>
      <c r="BAJ63" s="153"/>
      <c r="BAK63" s="153"/>
      <c r="BAL63" s="153"/>
      <c r="BAM63" s="153"/>
      <c r="BAN63" s="153"/>
      <c r="BAO63" s="153"/>
      <c r="BAP63" s="153"/>
      <c r="BAQ63" s="153"/>
      <c r="BAR63" s="153"/>
      <c r="BAS63" s="153"/>
      <c r="BAT63" s="153"/>
      <c r="BAU63" s="153"/>
      <c r="BAV63" s="153"/>
      <c r="BAW63" s="153"/>
      <c r="BAX63" s="153"/>
      <c r="BAY63" s="153"/>
      <c r="BAZ63" s="153"/>
      <c r="BBA63" s="153"/>
      <c r="BBB63" s="153"/>
      <c r="BBC63" s="153"/>
      <c r="BBD63" s="153"/>
      <c r="BBE63" s="153"/>
      <c r="BBF63" s="153"/>
      <c r="BBG63" s="153"/>
      <c r="BBH63" s="153"/>
      <c r="BBI63" s="153"/>
      <c r="BBJ63" s="153"/>
      <c r="BBK63" s="153"/>
      <c r="BBL63" s="153"/>
      <c r="BBM63" s="153"/>
      <c r="BBN63" s="153"/>
      <c r="BBO63" s="153"/>
      <c r="BBP63" s="153"/>
      <c r="BBQ63" s="153"/>
      <c r="BBR63" s="153"/>
      <c r="BBS63" s="153"/>
      <c r="BBT63" s="153"/>
      <c r="BBU63" s="153"/>
      <c r="BBV63" s="153"/>
      <c r="BBW63" s="153"/>
      <c r="BBX63" s="153"/>
      <c r="BBY63" s="153"/>
      <c r="BBZ63" s="153"/>
      <c r="BCA63" s="153"/>
      <c r="BCB63" s="153"/>
      <c r="BCC63" s="153"/>
      <c r="BCD63" s="153"/>
      <c r="BCE63" s="153"/>
      <c r="BCF63" s="153"/>
      <c r="BCG63" s="153"/>
      <c r="BCH63" s="153"/>
      <c r="BCI63" s="153"/>
      <c r="BCJ63" s="153"/>
      <c r="BCK63" s="153"/>
      <c r="BCL63" s="153"/>
      <c r="BCM63" s="153"/>
      <c r="BCN63" s="153"/>
      <c r="BCO63" s="153"/>
      <c r="BCP63" s="153"/>
      <c r="BCQ63" s="153"/>
      <c r="BCR63" s="153"/>
      <c r="BCS63" s="153"/>
      <c r="BCT63" s="153"/>
      <c r="BCU63" s="153"/>
      <c r="BCV63" s="153"/>
      <c r="BCW63" s="153"/>
      <c r="BCX63" s="153"/>
      <c r="BCY63" s="153"/>
      <c r="BCZ63" s="153"/>
      <c r="BDA63" s="153"/>
      <c r="BDB63" s="153"/>
      <c r="BDC63" s="153"/>
      <c r="BDD63" s="153"/>
      <c r="BDE63" s="153"/>
      <c r="BDF63" s="153"/>
      <c r="BDG63" s="153"/>
      <c r="BDH63" s="153"/>
      <c r="BDI63" s="153"/>
      <c r="BDJ63" s="153"/>
      <c r="BDK63" s="153"/>
      <c r="BDL63" s="153"/>
      <c r="BDM63" s="153"/>
      <c r="BDN63" s="153"/>
      <c r="BDO63" s="153"/>
      <c r="BDP63" s="153"/>
      <c r="BDQ63" s="153"/>
      <c r="BDR63" s="153"/>
      <c r="BDS63" s="153"/>
      <c r="BDT63" s="153"/>
      <c r="BDU63" s="153"/>
      <c r="BDV63" s="153"/>
      <c r="BDW63" s="153"/>
      <c r="BDX63" s="153"/>
      <c r="BDY63" s="153"/>
      <c r="BDZ63" s="153"/>
      <c r="BEA63" s="153"/>
      <c r="BEB63" s="153"/>
      <c r="BEC63" s="153"/>
      <c r="BED63" s="153"/>
      <c r="BEE63" s="153"/>
      <c r="BEF63" s="153"/>
      <c r="BEG63" s="153"/>
      <c r="BEH63" s="153"/>
      <c r="BEI63" s="153"/>
      <c r="BEJ63" s="153"/>
      <c r="BEK63" s="153"/>
      <c r="BEL63" s="153"/>
      <c r="BEM63" s="153"/>
      <c r="BEN63" s="153"/>
      <c r="BEO63" s="153"/>
      <c r="BEP63" s="153"/>
      <c r="BEQ63" s="153"/>
      <c r="BER63" s="153"/>
      <c r="BES63" s="153"/>
      <c r="BET63" s="153"/>
      <c r="BEU63" s="153"/>
      <c r="BEV63" s="153"/>
      <c r="BEW63" s="153"/>
      <c r="BEX63" s="153"/>
      <c r="BEY63" s="153"/>
      <c r="BEZ63" s="153"/>
      <c r="BFA63" s="153"/>
      <c r="BFB63" s="153"/>
      <c r="BFC63" s="153"/>
      <c r="BFD63" s="153"/>
      <c r="BFE63" s="153"/>
      <c r="BFF63" s="153"/>
      <c r="BFG63" s="153"/>
      <c r="BFH63" s="153"/>
      <c r="BFI63" s="153"/>
      <c r="BFJ63" s="153"/>
      <c r="BFK63" s="153"/>
      <c r="BFL63" s="153"/>
      <c r="BFM63" s="153"/>
      <c r="BFN63" s="153"/>
      <c r="BFO63" s="153"/>
      <c r="BFP63" s="153"/>
      <c r="BFQ63" s="153"/>
      <c r="BFR63" s="153"/>
      <c r="BFS63" s="153"/>
      <c r="BFT63" s="153"/>
      <c r="BFU63" s="153"/>
      <c r="BFV63" s="153"/>
      <c r="BFW63" s="153"/>
      <c r="BFX63" s="153"/>
      <c r="BFY63" s="153"/>
      <c r="BFZ63" s="153"/>
      <c r="BGA63" s="153"/>
      <c r="BGB63" s="153"/>
      <c r="BGC63" s="153"/>
      <c r="BGD63" s="153"/>
      <c r="BGE63" s="153"/>
      <c r="BGF63" s="153"/>
      <c r="BGG63" s="153"/>
      <c r="BGH63" s="153"/>
      <c r="BGI63" s="153"/>
      <c r="BGJ63" s="153"/>
      <c r="BGK63" s="153"/>
      <c r="BGL63" s="153"/>
      <c r="BGM63" s="153"/>
      <c r="BGN63" s="153"/>
      <c r="BGO63" s="153"/>
      <c r="BGP63" s="153"/>
      <c r="BGQ63" s="153"/>
      <c r="BGR63" s="153"/>
      <c r="BGS63" s="153"/>
      <c r="BGT63" s="153"/>
      <c r="BGU63" s="153"/>
      <c r="BGV63" s="153"/>
      <c r="BGW63" s="153"/>
      <c r="BGX63" s="153"/>
      <c r="BGY63" s="153"/>
      <c r="BGZ63" s="153"/>
      <c r="BHA63" s="153"/>
      <c r="BHB63" s="153"/>
      <c r="BHC63" s="153"/>
      <c r="BHD63" s="153"/>
      <c r="BHE63" s="153"/>
      <c r="BHF63" s="153"/>
      <c r="BHG63" s="153"/>
      <c r="BHH63" s="153"/>
      <c r="BHI63" s="153"/>
      <c r="BHJ63" s="153"/>
      <c r="BHK63" s="153"/>
      <c r="BHL63" s="153"/>
      <c r="BHM63" s="153"/>
      <c r="BHN63" s="153"/>
      <c r="BHO63" s="153"/>
      <c r="BHP63" s="153"/>
      <c r="BHQ63" s="153"/>
      <c r="BHR63" s="153"/>
      <c r="BHS63" s="153"/>
      <c r="BHT63" s="153"/>
      <c r="BHU63" s="153"/>
      <c r="BHV63" s="153"/>
      <c r="BHW63" s="153"/>
      <c r="BHX63" s="153"/>
      <c r="BHY63" s="153"/>
      <c r="BHZ63" s="153"/>
      <c r="BIA63" s="153"/>
      <c r="BIB63" s="153"/>
      <c r="BIC63" s="153"/>
      <c r="BID63" s="153"/>
      <c r="BIE63" s="153"/>
      <c r="BIF63" s="153"/>
      <c r="BIG63" s="153"/>
      <c r="BIH63" s="153"/>
      <c r="BII63" s="153"/>
      <c r="BIJ63" s="153"/>
      <c r="BIK63" s="153"/>
      <c r="BIL63" s="153"/>
      <c r="BIM63" s="153"/>
      <c r="BIN63" s="153"/>
      <c r="BIO63" s="153"/>
      <c r="BIP63" s="153"/>
      <c r="BIQ63" s="153"/>
      <c r="BIR63" s="153"/>
      <c r="BIS63" s="153"/>
      <c r="BIT63" s="153"/>
      <c r="BIU63" s="153"/>
      <c r="BIV63" s="153"/>
      <c r="BIW63" s="153"/>
      <c r="BIX63" s="153"/>
      <c r="BIY63" s="153"/>
      <c r="BIZ63" s="153"/>
      <c r="BJA63" s="153"/>
      <c r="BJB63" s="153"/>
      <c r="BJC63" s="153"/>
      <c r="BJD63" s="153"/>
      <c r="BJE63" s="153"/>
      <c r="BJF63" s="153"/>
      <c r="BJG63" s="153"/>
      <c r="BJH63" s="153"/>
      <c r="BJI63" s="153"/>
      <c r="BJJ63" s="153"/>
      <c r="BJK63" s="153"/>
      <c r="BJL63" s="153"/>
      <c r="BJM63" s="153"/>
      <c r="BJN63" s="153"/>
      <c r="BJO63" s="153"/>
      <c r="BJP63" s="153"/>
      <c r="BJQ63" s="153"/>
      <c r="BJR63" s="153"/>
      <c r="BJS63" s="153"/>
      <c r="BJT63" s="153"/>
      <c r="BJU63" s="153"/>
      <c r="BJV63" s="153"/>
      <c r="BJW63" s="153"/>
      <c r="BJX63" s="153"/>
      <c r="BJY63" s="153"/>
      <c r="BJZ63" s="153"/>
      <c r="BKA63" s="153"/>
      <c r="BKB63" s="153"/>
      <c r="BKC63" s="153"/>
      <c r="BKD63" s="153"/>
      <c r="BKE63" s="153"/>
      <c r="BKF63" s="153"/>
      <c r="BKG63" s="153"/>
      <c r="BKH63" s="153"/>
      <c r="BKI63" s="153"/>
      <c r="BKJ63" s="153"/>
      <c r="BKK63" s="153"/>
      <c r="BKL63" s="153"/>
      <c r="BKM63" s="153"/>
      <c r="BKN63" s="153"/>
      <c r="BKO63" s="153"/>
      <c r="BKP63" s="153"/>
      <c r="BKQ63" s="153"/>
      <c r="BKR63" s="153"/>
      <c r="BKS63" s="153"/>
      <c r="BKT63" s="153"/>
      <c r="BKU63" s="153"/>
      <c r="BKV63" s="153"/>
      <c r="BKW63" s="153"/>
      <c r="BKX63" s="153"/>
      <c r="BKY63" s="153"/>
      <c r="BKZ63" s="153"/>
      <c r="BLA63" s="153"/>
      <c r="BLB63" s="153"/>
      <c r="BLC63" s="153"/>
      <c r="BLD63" s="153"/>
      <c r="BLE63" s="153"/>
      <c r="BLF63" s="153"/>
      <c r="BLG63" s="153"/>
      <c r="BLH63" s="153"/>
      <c r="BLI63" s="153"/>
      <c r="BLJ63" s="153"/>
      <c r="BLK63" s="153"/>
      <c r="BLL63" s="153"/>
      <c r="BLM63" s="153"/>
      <c r="BLN63" s="153"/>
      <c r="BLO63" s="153"/>
      <c r="BLP63" s="153"/>
      <c r="BLQ63" s="153"/>
      <c r="BLR63" s="153"/>
      <c r="BLS63" s="153"/>
      <c r="BLT63" s="153"/>
      <c r="BLU63" s="153"/>
      <c r="BLV63" s="153"/>
      <c r="BLW63" s="153"/>
      <c r="BLX63" s="153"/>
      <c r="BLY63" s="153"/>
      <c r="BLZ63" s="153"/>
      <c r="BMA63" s="153"/>
      <c r="BMB63" s="153"/>
      <c r="BMC63" s="153"/>
      <c r="BMD63" s="153"/>
      <c r="BME63" s="153"/>
      <c r="BMF63" s="153"/>
      <c r="BMG63" s="153"/>
      <c r="BMH63" s="153"/>
      <c r="BMI63" s="153"/>
      <c r="BMJ63" s="153"/>
      <c r="BMK63" s="153"/>
      <c r="BML63" s="153"/>
      <c r="BMM63" s="153"/>
      <c r="BMN63" s="153"/>
      <c r="BMO63" s="153"/>
      <c r="BMP63" s="153"/>
      <c r="BMQ63" s="153"/>
      <c r="BMR63" s="153"/>
      <c r="BMS63" s="153"/>
      <c r="BMT63" s="153"/>
      <c r="BMU63" s="153"/>
      <c r="BMV63" s="153"/>
      <c r="BMW63" s="153"/>
      <c r="BMX63" s="153"/>
      <c r="BMY63" s="153"/>
      <c r="BMZ63" s="153"/>
      <c r="BNA63" s="153"/>
      <c r="BNB63" s="153"/>
      <c r="BNC63" s="153"/>
      <c r="BND63" s="153"/>
      <c r="BNE63" s="153"/>
      <c r="BNF63" s="153"/>
      <c r="BNG63" s="153"/>
      <c r="BNH63" s="153"/>
      <c r="BNI63" s="153"/>
      <c r="BNJ63" s="153"/>
      <c r="BNK63" s="153"/>
      <c r="BNL63" s="153"/>
      <c r="BNM63" s="153"/>
      <c r="BNN63" s="153"/>
      <c r="BNO63" s="153"/>
      <c r="BNP63" s="153"/>
      <c r="BNQ63" s="153"/>
      <c r="BNR63" s="153"/>
      <c r="BNS63" s="153"/>
      <c r="BNT63" s="153"/>
      <c r="BNU63" s="153"/>
      <c r="BNV63" s="153"/>
      <c r="BNW63" s="153"/>
      <c r="BNX63" s="153"/>
      <c r="BNY63" s="153"/>
      <c r="BNZ63" s="153"/>
      <c r="BOA63" s="153"/>
      <c r="BOB63" s="153"/>
      <c r="BOC63" s="153"/>
      <c r="BOD63" s="153"/>
      <c r="BOE63" s="153"/>
      <c r="BOF63" s="153"/>
      <c r="BOG63" s="153"/>
      <c r="BOH63" s="153"/>
      <c r="BOI63" s="153"/>
      <c r="BOJ63" s="153"/>
      <c r="BOK63" s="153"/>
      <c r="BOL63" s="153"/>
      <c r="BOM63" s="153"/>
      <c r="BON63" s="153"/>
      <c r="BOO63" s="153"/>
      <c r="BOP63" s="153"/>
      <c r="BOQ63" s="153"/>
      <c r="BOR63" s="153"/>
      <c r="BOS63" s="153"/>
      <c r="BOT63" s="153"/>
      <c r="BOU63" s="153"/>
      <c r="BOV63" s="153"/>
      <c r="BOW63" s="153"/>
      <c r="BOX63" s="153"/>
      <c r="BOY63" s="153"/>
      <c r="BOZ63" s="153"/>
      <c r="BPA63" s="153"/>
      <c r="BPB63" s="153"/>
      <c r="BPC63" s="153"/>
      <c r="BPD63" s="153"/>
      <c r="BPE63" s="153"/>
      <c r="BPF63" s="153"/>
      <c r="BPG63" s="153"/>
      <c r="BPH63" s="153"/>
      <c r="BPI63" s="153"/>
      <c r="BPJ63" s="153"/>
      <c r="BPK63" s="153"/>
      <c r="BPL63" s="153"/>
      <c r="BPM63" s="153"/>
      <c r="BPN63" s="153"/>
      <c r="BPO63" s="153"/>
      <c r="BPP63" s="153"/>
      <c r="BPQ63" s="153"/>
      <c r="BPR63" s="153"/>
      <c r="BPS63" s="153"/>
      <c r="BPT63" s="153"/>
      <c r="BPU63" s="153"/>
      <c r="BPV63" s="153"/>
      <c r="BPW63" s="153"/>
      <c r="BPX63" s="153"/>
      <c r="BPY63" s="153"/>
      <c r="BPZ63" s="153"/>
      <c r="BQA63" s="153"/>
      <c r="BQB63" s="153"/>
      <c r="BQC63" s="153"/>
      <c r="BQD63" s="153"/>
      <c r="BQE63" s="153"/>
      <c r="BQF63" s="153"/>
      <c r="BQG63" s="153"/>
      <c r="BQH63" s="153"/>
      <c r="BQI63" s="153"/>
      <c r="BQJ63" s="153"/>
      <c r="BQK63" s="153"/>
      <c r="BQL63" s="153"/>
      <c r="BQM63" s="153"/>
      <c r="BQN63" s="153"/>
      <c r="BQO63" s="153"/>
      <c r="BQP63" s="153"/>
      <c r="BQQ63" s="153"/>
      <c r="BQR63" s="153"/>
      <c r="BQS63" s="153"/>
      <c r="BQT63" s="153"/>
      <c r="BQU63" s="153"/>
      <c r="BQV63" s="153"/>
      <c r="BQW63" s="153"/>
      <c r="BQX63" s="153"/>
      <c r="BQY63" s="153"/>
      <c r="BQZ63" s="153"/>
      <c r="BRA63" s="153"/>
      <c r="BRB63" s="153"/>
      <c r="BRC63" s="153"/>
      <c r="BRD63" s="153"/>
      <c r="BRE63" s="153"/>
      <c r="BRF63" s="153"/>
      <c r="BRG63" s="153"/>
      <c r="BRH63" s="153"/>
      <c r="BRI63" s="153"/>
      <c r="BRJ63" s="153"/>
      <c r="BRK63" s="153"/>
      <c r="BRL63" s="153"/>
      <c r="BRM63" s="153"/>
      <c r="BRN63" s="153"/>
      <c r="BRO63" s="153"/>
      <c r="BRP63" s="153"/>
      <c r="BRQ63" s="153"/>
      <c r="BRR63" s="153"/>
      <c r="BRS63" s="153"/>
      <c r="BRT63" s="153"/>
      <c r="BRU63" s="153"/>
      <c r="BRV63" s="153"/>
      <c r="BRW63" s="153"/>
      <c r="BRX63" s="153"/>
      <c r="BRY63" s="153"/>
      <c r="BRZ63" s="153"/>
      <c r="BSA63" s="153"/>
      <c r="BSB63" s="153"/>
      <c r="BSC63" s="153"/>
      <c r="BSD63" s="153"/>
      <c r="BSE63" s="153"/>
      <c r="BSF63" s="153"/>
      <c r="BSG63" s="153"/>
      <c r="BSH63" s="153"/>
      <c r="BSI63" s="153"/>
      <c r="BSJ63" s="153"/>
      <c r="BSK63" s="153"/>
      <c r="BSL63" s="153"/>
      <c r="BSM63" s="153"/>
      <c r="BSN63" s="153"/>
      <c r="BSO63" s="153"/>
      <c r="BSP63" s="153"/>
      <c r="BSQ63" s="153"/>
      <c r="BSR63" s="153"/>
      <c r="BSS63" s="153"/>
      <c r="BST63" s="153"/>
      <c r="BSU63" s="153"/>
      <c r="BSV63" s="153"/>
      <c r="BSW63" s="153"/>
      <c r="BSX63" s="153"/>
      <c r="BSY63" s="153"/>
      <c r="BSZ63" s="153"/>
      <c r="BTA63" s="153"/>
      <c r="BTB63" s="153"/>
      <c r="BTC63" s="153"/>
      <c r="BTD63" s="153"/>
      <c r="BTE63" s="153"/>
      <c r="BTF63" s="153"/>
      <c r="BTG63" s="153"/>
      <c r="BTH63" s="153"/>
      <c r="BTI63" s="153"/>
      <c r="BTJ63" s="153"/>
      <c r="BTK63" s="153"/>
      <c r="BTL63" s="153"/>
      <c r="BTM63" s="153"/>
      <c r="BTN63" s="153"/>
      <c r="BTO63" s="153"/>
      <c r="BTP63" s="153"/>
      <c r="BTQ63" s="153"/>
      <c r="BTR63" s="153"/>
      <c r="BTS63" s="153"/>
      <c r="BTT63" s="153"/>
      <c r="BTU63" s="153"/>
      <c r="BTV63" s="153"/>
      <c r="BTW63" s="153"/>
      <c r="BTX63" s="153"/>
      <c r="BTY63" s="153"/>
      <c r="BTZ63" s="153"/>
      <c r="BUA63" s="153"/>
      <c r="BUB63" s="153"/>
      <c r="BUC63" s="153"/>
      <c r="BUD63" s="153"/>
      <c r="BUE63" s="153"/>
      <c r="BUF63" s="153"/>
      <c r="BUG63" s="153"/>
      <c r="BUH63" s="153"/>
      <c r="BUI63" s="153"/>
      <c r="BUJ63" s="153"/>
      <c r="BUK63" s="153"/>
      <c r="BUL63" s="153"/>
      <c r="BUM63" s="153"/>
      <c r="BUN63" s="153"/>
      <c r="BUO63" s="153"/>
      <c r="BUP63" s="153"/>
      <c r="BUQ63" s="153"/>
      <c r="BUR63" s="153"/>
      <c r="BUS63" s="153"/>
      <c r="BUT63" s="153"/>
      <c r="BUU63" s="153"/>
      <c r="BUV63" s="153"/>
      <c r="BUW63" s="153"/>
      <c r="BUX63" s="153"/>
      <c r="BUY63" s="153"/>
      <c r="BUZ63" s="153"/>
      <c r="BVA63" s="153"/>
      <c r="BVB63" s="153"/>
      <c r="BVC63" s="153"/>
      <c r="BVD63" s="153"/>
      <c r="BVE63" s="153"/>
      <c r="BVF63" s="153"/>
      <c r="BVG63" s="153"/>
      <c r="BVH63" s="153"/>
      <c r="BVI63" s="153"/>
      <c r="BVJ63" s="153"/>
      <c r="BVK63" s="153"/>
      <c r="BVL63" s="153"/>
      <c r="BVM63" s="153"/>
      <c r="BVN63" s="153"/>
      <c r="BVO63" s="153"/>
      <c r="BVP63" s="153"/>
      <c r="BVQ63" s="153"/>
      <c r="BVR63" s="153"/>
      <c r="BVS63" s="153"/>
      <c r="BVT63" s="153"/>
      <c r="BVU63" s="153"/>
      <c r="BVV63" s="153"/>
      <c r="BVW63" s="153"/>
      <c r="BVX63" s="153"/>
      <c r="BVY63" s="153"/>
      <c r="BVZ63" s="153"/>
      <c r="BWA63" s="153"/>
      <c r="BWB63" s="153"/>
      <c r="BWC63" s="153"/>
      <c r="BWD63" s="153"/>
      <c r="BWE63" s="153"/>
      <c r="BWF63" s="153"/>
      <c r="BWG63" s="153"/>
      <c r="BWH63" s="153"/>
      <c r="BWI63" s="153"/>
      <c r="BWJ63" s="153"/>
      <c r="BWK63" s="153"/>
      <c r="BWL63" s="153"/>
      <c r="BWM63" s="153"/>
      <c r="BWN63" s="153"/>
      <c r="BWO63" s="153"/>
      <c r="BWP63" s="153"/>
      <c r="BWQ63" s="153"/>
      <c r="BWR63" s="153"/>
      <c r="BWS63" s="153"/>
      <c r="BWT63" s="153"/>
      <c r="BWU63" s="153"/>
      <c r="BWV63" s="153"/>
      <c r="BWW63" s="153"/>
      <c r="BWX63" s="153"/>
      <c r="BWY63" s="153"/>
      <c r="BWZ63" s="153"/>
      <c r="BXA63" s="153"/>
      <c r="BXB63" s="153"/>
      <c r="BXC63" s="153"/>
      <c r="BXD63" s="153"/>
      <c r="BXE63" s="153"/>
      <c r="BXF63" s="153"/>
      <c r="BXG63" s="153"/>
      <c r="BXH63" s="153"/>
      <c r="BXI63" s="153"/>
      <c r="BXJ63" s="153"/>
      <c r="BXK63" s="153"/>
      <c r="BXL63" s="153"/>
      <c r="BXM63" s="153"/>
      <c r="BXN63" s="153"/>
      <c r="BXO63" s="153"/>
      <c r="BXP63" s="153"/>
      <c r="BXQ63" s="153"/>
      <c r="BXR63" s="153"/>
      <c r="BXS63" s="153"/>
      <c r="BXT63" s="153"/>
      <c r="BXU63" s="153"/>
      <c r="BXV63" s="153"/>
      <c r="BXW63" s="153"/>
      <c r="BXX63" s="153"/>
      <c r="BXY63" s="153"/>
      <c r="BXZ63" s="153"/>
      <c r="BYA63" s="153"/>
      <c r="BYB63" s="153"/>
      <c r="BYC63" s="153"/>
      <c r="BYD63" s="153"/>
      <c r="BYE63" s="153"/>
      <c r="BYF63" s="153"/>
      <c r="BYG63" s="153"/>
      <c r="BYH63" s="153"/>
      <c r="BYI63" s="153"/>
      <c r="BYJ63" s="153"/>
      <c r="BYK63" s="153"/>
      <c r="BYL63" s="153"/>
      <c r="BYM63" s="153"/>
      <c r="BYN63" s="153"/>
      <c r="BYO63" s="153"/>
      <c r="BYP63" s="153"/>
      <c r="BYQ63" s="153"/>
      <c r="BYR63" s="153"/>
      <c r="BYS63" s="153"/>
      <c r="BYT63" s="153"/>
      <c r="BYU63" s="153"/>
      <c r="BYV63" s="153"/>
      <c r="BYW63" s="153"/>
      <c r="BYX63" s="153"/>
      <c r="BYY63" s="153"/>
      <c r="BYZ63" s="153"/>
      <c r="BZA63" s="153"/>
      <c r="BZB63" s="153"/>
      <c r="BZC63" s="153"/>
      <c r="BZD63" s="153"/>
      <c r="BZE63" s="153"/>
      <c r="BZF63" s="153"/>
      <c r="BZG63" s="153"/>
      <c r="BZH63" s="153"/>
      <c r="BZI63" s="153"/>
      <c r="BZJ63" s="153"/>
      <c r="BZK63" s="153"/>
      <c r="BZL63" s="153"/>
      <c r="BZM63" s="153"/>
      <c r="BZN63" s="153"/>
      <c r="BZO63" s="153"/>
      <c r="BZP63" s="153"/>
      <c r="BZQ63" s="153"/>
      <c r="BZR63" s="153"/>
      <c r="BZS63" s="153"/>
      <c r="BZT63" s="153"/>
      <c r="BZU63" s="153"/>
      <c r="BZV63" s="153"/>
      <c r="BZW63" s="153"/>
      <c r="BZX63" s="153"/>
      <c r="BZY63" s="153"/>
      <c r="BZZ63" s="153"/>
      <c r="CAA63" s="153"/>
      <c r="CAB63" s="153"/>
      <c r="CAC63" s="153"/>
      <c r="CAD63" s="153"/>
      <c r="CAE63" s="153"/>
      <c r="CAF63" s="153"/>
      <c r="CAG63" s="153"/>
      <c r="CAH63" s="153"/>
      <c r="CAI63" s="153"/>
      <c r="CAJ63" s="153"/>
      <c r="CAK63" s="153"/>
      <c r="CAL63" s="153"/>
      <c r="CAM63" s="153"/>
      <c r="CAN63" s="153"/>
      <c r="CAO63" s="153"/>
      <c r="CAP63" s="153"/>
      <c r="CAQ63" s="153"/>
      <c r="CAR63" s="153"/>
      <c r="CAS63" s="153"/>
      <c r="CAT63" s="153"/>
      <c r="CAU63" s="153"/>
      <c r="CAV63" s="153"/>
      <c r="CAW63" s="153"/>
      <c r="CAX63" s="153"/>
      <c r="CAY63" s="153"/>
      <c r="CAZ63" s="153"/>
      <c r="CBA63" s="153"/>
      <c r="CBB63" s="153"/>
      <c r="CBC63" s="153"/>
      <c r="CBD63" s="153"/>
      <c r="CBE63" s="153"/>
      <c r="CBF63" s="153"/>
      <c r="CBG63" s="153"/>
      <c r="CBH63" s="153"/>
      <c r="CBI63" s="153"/>
      <c r="CBJ63" s="153"/>
      <c r="CBK63" s="153"/>
      <c r="CBL63" s="153"/>
      <c r="CBM63" s="153"/>
      <c r="CBN63" s="153"/>
      <c r="CBO63" s="153"/>
      <c r="CBP63" s="153"/>
      <c r="CBQ63" s="153"/>
      <c r="CBR63" s="153"/>
      <c r="CBS63" s="153"/>
      <c r="CBT63" s="153"/>
      <c r="CBU63" s="153"/>
      <c r="CBV63" s="153"/>
      <c r="CBW63" s="153"/>
      <c r="CBX63" s="153"/>
      <c r="CBY63" s="153"/>
      <c r="CBZ63" s="153"/>
      <c r="CCA63" s="153"/>
      <c r="CCB63" s="153"/>
      <c r="CCC63" s="153"/>
      <c r="CCD63" s="153"/>
      <c r="CCE63" s="153"/>
      <c r="CCF63" s="153"/>
      <c r="CCG63" s="153"/>
      <c r="CCH63" s="153"/>
      <c r="CCI63" s="153"/>
      <c r="CCJ63" s="153"/>
      <c r="CCK63" s="153"/>
      <c r="CCL63" s="153"/>
      <c r="CCM63" s="153"/>
      <c r="CCN63" s="153"/>
      <c r="CCO63" s="153"/>
      <c r="CCP63" s="153"/>
      <c r="CCQ63" s="153"/>
      <c r="CCR63" s="153"/>
      <c r="CCS63" s="153"/>
      <c r="CCT63" s="153"/>
      <c r="CCU63" s="153"/>
      <c r="CCV63" s="153"/>
      <c r="CCW63" s="153"/>
      <c r="CCX63" s="153"/>
      <c r="CCY63" s="153"/>
      <c r="CCZ63" s="153"/>
      <c r="CDA63" s="153"/>
      <c r="CDB63" s="153"/>
      <c r="CDC63" s="153"/>
      <c r="CDD63" s="153"/>
      <c r="CDE63" s="153"/>
      <c r="CDF63" s="153"/>
      <c r="CDG63" s="153"/>
      <c r="CDH63" s="153"/>
      <c r="CDI63" s="153"/>
      <c r="CDJ63" s="153"/>
      <c r="CDK63" s="153"/>
      <c r="CDL63" s="153"/>
      <c r="CDM63" s="153"/>
      <c r="CDN63" s="153"/>
      <c r="CDO63" s="153"/>
      <c r="CDP63" s="153"/>
      <c r="CDQ63" s="153"/>
      <c r="CDR63" s="153"/>
      <c r="CDS63" s="153"/>
      <c r="CDT63" s="153"/>
      <c r="CDU63" s="153"/>
      <c r="CDV63" s="153"/>
      <c r="CDW63" s="153"/>
      <c r="CDX63" s="153"/>
      <c r="CDY63" s="153"/>
      <c r="CDZ63" s="153"/>
      <c r="CEA63" s="153"/>
      <c r="CEB63" s="153"/>
      <c r="CEC63" s="153"/>
      <c r="CED63" s="153"/>
      <c r="CEE63" s="153"/>
      <c r="CEF63" s="153"/>
      <c r="CEG63" s="153"/>
      <c r="CEH63" s="153"/>
      <c r="CEI63" s="153"/>
      <c r="CEJ63" s="153"/>
      <c r="CEK63" s="153"/>
      <c r="CEL63" s="153"/>
      <c r="CEM63" s="153"/>
      <c r="CEN63" s="153"/>
      <c r="CEO63" s="153"/>
      <c r="CEP63" s="153"/>
      <c r="CEQ63" s="153"/>
      <c r="CER63" s="153"/>
      <c r="CES63" s="153"/>
      <c r="CET63" s="153"/>
      <c r="CEU63" s="153"/>
      <c r="CEV63" s="153"/>
      <c r="CEW63" s="153"/>
      <c r="CEX63" s="153"/>
      <c r="CEY63" s="153"/>
      <c r="CEZ63" s="153"/>
      <c r="CFA63" s="153"/>
      <c r="CFB63" s="153"/>
      <c r="CFC63" s="153"/>
      <c r="CFD63" s="153"/>
      <c r="CFE63" s="153"/>
      <c r="CFF63" s="153"/>
      <c r="CFG63" s="153"/>
      <c r="CFH63" s="153"/>
      <c r="CFI63" s="153"/>
      <c r="CFJ63" s="153"/>
      <c r="CFK63" s="153"/>
      <c r="CFL63" s="153"/>
      <c r="CFM63" s="153"/>
      <c r="CFN63" s="153"/>
      <c r="CFO63" s="153"/>
      <c r="CFP63" s="153"/>
      <c r="CFQ63" s="153"/>
      <c r="CFR63" s="153"/>
      <c r="CFS63" s="153"/>
      <c r="CFT63" s="153"/>
      <c r="CFU63" s="153"/>
      <c r="CFV63" s="153"/>
      <c r="CFW63" s="153"/>
      <c r="CFX63" s="153"/>
      <c r="CFY63" s="153"/>
      <c r="CFZ63" s="153"/>
      <c r="CGA63" s="153"/>
      <c r="CGB63" s="153"/>
      <c r="CGC63" s="153"/>
      <c r="CGD63" s="153"/>
      <c r="CGE63" s="153"/>
      <c r="CGF63" s="153"/>
      <c r="CGG63" s="153"/>
      <c r="CGH63" s="153"/>
      <c r="CGI63" s="153"/>
      <c r="CGJ63" s="153"/>
      <c r="CGK63" s="153"/>
      <c r="CGL63" s="153"/>
      <c r="CGM63" s="153"/>
      <c r="CGN63" s="153"/>
      <c r="CGO63" s="153"/>
      <c r="CGP63" s="153"/>
      <c r="CGQ63" s="153"/>
      <c r="CGR63" s="153"/>
      <c r="CGS63" s="153"/>
      <c r="CGT63" s="153"/>
      <c r="CGU63" s="153"/>
      <c r="CGV63" s="153"/>
      <c r="CGW63" s="153"/>
      <c r="CGX63" s="153"/>
      <c r="CGY63" s="153"/>
      <c r="CGZ63" s="153"/>
      <c r="CHA63" s="153"/>
      <c r="CHB63" s="153"/>
      <c r="CHC63" s="153"/>
      <c r="CHD63" s="153"/>
      <c r="CHE63" s="153"/>
      <c r="CHF63" s="153"/>
      <c r="CHG63" s="153"/>
      <c r="CHH63" s="153"/>
      <c r="CHI63" s="153"/>
      <c r="CHJ63" s="153"/>
      <c r="CHK63" s="153"/>
      <c r="CHL63" s="153"/>
      <c r="CHM63" s="153"/>
      <c r="CHN63" s="153"/>
      <c r="CHO63" s="153"/>
      <c r="CHP63" s="153"/>
      <c r="CHQ63" s="153"/>
      <c r="CHR63" s="153"/>
      <c r="CHS63" s="153"/>
      <c r="CHT63" s="153"/>
      <c r="CHU63" s="153"/>
      <c r="CHV63" s="153"/>
      <c r="CHW63" s="153"/>
      <c r="CHX63" s="153"/>
      <c r="CHY63" s="153"/>
      <c r="CHZ63" s="153"/>
      <c r="CIA63" s="153"/>
      <c r="CIB63" s="153"/>
      <c r="CIC63" s="153"/>
      <c r="CID63" s="153"/>
      <c r="CIE63" s="153"/>
      <c r="CIF63" s="153"/>
      <c r="CIG63" s="153"/>
      <c r="CIH63" s="153"/>
      <c r="CII63" s="153"/>
      <c r="CIJ63" s="153"/>
      <c r="CIK63" s="153"/>
      <c r="CIL63" s="153"/>
      <c r="CIM63" s="153"/>
      <c r="CIN63" s="153"/>
      <c r="CIO63" s="153"/>
      <c r="CIP63" s="153"/>
      <c r="CIQ63" s="153"/>
      <c r="CIR63" s="153"/>
      <c r="CIS63" s="153"/>
      <c r="CIT63" s="153"/>
      <c r="CIU63" s="153"/>
      <c r="CIV63" s="153"/>
      <c r="CIW63" s="153"/>
      <c r="CIX63" s="153"/>
      <c r="CIY63" s="153"/>
      <c r="CIZ63" s="153"/>
      <c r="CJA63" s="153"/>
      <c r="CJB63" s="153"/>
      <c r="CJC63" s="153"/>
      <c r="CJD63" s="153"/>
      <c r="CJE63" s="153"/>
      <c r="CJF63" s="153"/>
      <c r="CJG63" s="153"/>
      <c r="CJH63" s="153"/>
      <c r="CJI63" s="153"/>
      <c r="CJJ63" s="153"/>
      <c r="CJK63" s="153"/>
      <c r="CJL63" s="153"/>
      <c r="CJM63" s="153"/>
      <c r="CJN63" s="153"/>
      <c r="CJO63" s="153"/>
      <c r="CJP63" s="153"/>
      <c r="CJQ63" s="153"/>
      <c r="CJR63" s="153"/>
      <c r="CJS63" s="153"/>
      <c r="CJT63" s="153"/>
      <c r="CJU63" s="153"/>
      <c r="CJV63" s="153"/>
      <c r="CJW63" s="153"/>
      <c r="CJX63" s="153"/>
      <c r="CJY63" s="153"/>
      <c r="CJZ63" s="153"/>
      <c r="CKA63" s="153"/>
      <c r="CKB63" s="153"/>
      <c r="CKC63" s="153"/>
      <c r="CKD63" s="153"/>
      <c r="CKE63" s="153"/>
      <c r="CKF63" s="153"/>
      <c r="CKG63" s="153"/>
      <c r="CKH63" s="153"/>
      <c r="CKI63" s="153"/>
      <c r="CKJ63" s="153"/>
      <c r="CKK63" s="153"/>
      <c r="CKL63" s="153"/>
      <c r="CKM63" s="153"/>
      <c r="CKN63" s="153"/>
      <c r="CKO63" s="153"/>
      <c r="CKP63" s="153"/>
      <c r="CKQ63" s="153"/>
      <c r="CKR63" s="153"/>
      <c r="CKS63" s="153"/>
      <c r="CKT63" s="153"/>
      <c r="CKU63" s="153"/>
      <c r="CKV63" s="153"/>
      <c r="CKW63" s="153"/>
      <c r="CKX63" s="153"/>
      <c r="CKY63" s="153"/>
      <c r="CKZ63" s="153"/>
      <c r="CLA63" s="153"/>
      <c r="CLB63" s="153"/>
      <c r="CLC63" s="153"/>
      <c r="CLD63" s="153"/>
      <c r="CLE63" s="153"/>
      <c r="CLF63" s="153"/>
      <c r="CLG63" s="153"/>
      <c r="CLH63" s="153"/>
      <c r="CLI63" s="153"/>
      <c r="CLJ63" s="153"/>
      <c r="CLK63" s="153"/>
      <c r="CLL63" s="153"/>
      <c r="CLM63" s="153"/>
      <c r="CLN63" s="153"/>
      <c r="CLO63" s="153"/>
      <c r="CLP63" s="153"/>
      <c r="CLQ63" s="153"/>
      <c r="CLR63" s="153"/>
      <c r="CLS63" s="153"/>
      <c r="CLT63" s="153"/>
      <c r="CLU63" s="153"/>
      <c r="CLV63" s="153"/>
      <c r="CLW63" s="153"/>
      <c r="CLX63" s="153"/>
      <c r="CLY63" s="153"/>
      <c r="CLZ63" s="153"/>
      <c r="CMA63" s="153"/>
      <c r="CMB63" s="153"/>
      <c r="CMC63" s="153"/>
      <c r="CMD63" s="153"/>
      <c r="CME63" s="153"/>
      <c r="CMF63" s="153"/>
      <c r="CMG63" s="153"/>
      <c r="CMH63" s="153"/>
      <c r="CMI63" s="153"/>
      <c r="CMJ63" s="153"/>
      <c r="CMK63" s="153"/>
      <c r="CML63" s="153"/>
      <c r="CMM63" s="153"/>
      <c r="CMN63" s="153"/>
      <c r="CMO63" s="153"/>
      <c r="CMP63" s="153"/>
      <c r="CMQ63" s="153"/>
      <c r="CMR63" s="153"/>
      <c r="CMS63" s="153"/>
      <c r="CMT63" s="153"/>
      <c r="CMU63" s="153"/>
      <c r="CMV63" s="153"/>
      <c r="CMW63" s="153"/>
      <c r="CMX63" s="153"/>
      <c r="CMY63" s="153"/>
      <c r="CMZ63" s="153"/>
      <c r="CNA63" s="153"/>
      <c r="CNB63" s="153"/>
      <c r="CNC63" s="153"/>
      <c r="CND63" s="153"/>
      <c r="CNE63" s="153"/>
      <c r="CNF63" s="153"/>
      <c r="CNG63" s="153"/>
      <c r="CNH63" s="153"/>
      <c r="CNI63" s="153"/>
      <c r="CNJ63" s="153"/>
      <c r="CNK63" s="153"/>
      <c r="CNL63" s="153"/>
      <c r="CNM63" s="153"/>
      <c r="CNN63" s="153"/>
      <c r="CNO63" s="153"/>
      <c r="CNP63" s="153"/>
      <c r="CNQ63" s="153"/>
      <c r="CNR63" s="153"/>
      <c r="CNS63" s="153"/>
      <c r="CNT63" s="153"/>
      <c r="CNU63" s="153"/>
      <c r="CNV63" s="153"/>
      <c r="CNW63" s="153"/>
      <c r="CNX63" s="153"/>
      <c r="CNY63" s="153"/>
      <c r="CNZ63" s="153"/>
      <c r="COA63" s="153"/>
      <c r="COB63" s="153"/>
      <c r="COC63" s="153"/>
      <c r="COD63" s="153"/>
      <c r="COE63" s="153"/>
      <c r="COF63" s="153"/>
      <c r="COG63" s="153"/>
      <c r="COH63" s="153"/>
      <c r="COI63" s="153"/>
      <c r="COJ63" s="153"/>
      <c r="COK63" s="153"/>
      <c r="COL63" s="153"/>
      <c r="COM63" s="153"/>
      <c r="CON63" s="153"/>
      <c r="COO63" s="153"/>
      <c r="COP63" s="153"/>
      <c r="COQ63" s="153"/>
      <c r="COR63" s="153"/>
      <c r="COS63" s="153"/>
      <c r="COT63" s="153"/>
      <c r="COU63" s="153"/>
      <c r="COV63" s="153"/>
      <c r="COW63" s="153"/>
      <c r="COX63" s="153"/>
      <c r="COY63" s="153"/>
      <c r="COZ63" s="153"/>
      <c r="CPA63" s="153"/>
      <c r="CPB63" s="153"/>
      <c r="CPC63" s="153"/>
      <c r="CPD63" s="153"/>
      <c r="CPE63" s="153"/>
      <c r="CPF63" s="153"/>
      <c r="CPG63" s="153"/>
      <c r="CPH63" s="153"/>
      <c r="CPI63" s="153"/>
      <c r="CPJ63" s="153"/>
      <c r="CPK63" s="153"/>
      <c r="CPL63" s="153"/>
      <c r="CPM63" s="153"/>
      <c r="CPN63" s="153"/>
      <c r="CPO63" s="153"/>
      <c r="CPP63" s="153"/>
      <c r="CPQ63" s="153"/>
      <c r="CPR63" s="153"/>
      <c r="CPS63" s="153"/>
      <c r="CPT63" s="153"/>
      <c r="CPU63" s="153"/>
      <c r="CPV63" s="153"/>
      <c r="CPW63" s="153"/>
      <c r="CPX63" s="153"/>
      <c r="CPY63" s="153"/>
      <c r="CPZ63" s="153"/>
      <c r="CQA63" s="153"/>
      <c r="CQB63" s="153"/>
      <c r="CQC63" s="153"/>
      <c r="CQD63" s="153"/>
      <c r="CQE63" s="153"/>
      <c r="CQF63" s="153"/>
      <c r="CQG63" s="153"/>
      <c r="CQH63" s="153"/>
      <c r="CQI63" s="153"/>
      <c r="CQJ63" s="153"/>
      <c r="CQK63" s="153"/>
      <c r="CQL63" s="153"/>
      <c r="CQM63" s="153"/>
      <c r="CQN63" s="153"/>
      <c r="CQO63" s="153"/>
      <c r="CQP63" s="153"/>
      <c r="CQQ63" s="153"/>
      <c r="CQR63" s="153"/>
      <c r="CQS63" s="153"/>
      <c r="CQT63" s="153"/>
      <c r="CQU63" s="153"/>
      <c r="CQV63" s="153"/>
      <c r="CQW63" s="153"/>
      <c r="CQX63" s="153"/>
      <c r="CQY63" s="153"/>
      <c r="CQZ63" s="153"/>
      <c r="CRA63" s="153"/>
      <c r="CRB63" s="153"/>
      <c r="CRC63" s="153"/>
      <c r="CRD63" s="153"/>
      <c r="CRE63" s="153"/>
      <c r="CRF63" s="153"/>
      <c r="CRG63" s="153"/>
      <c r="CRH63" s="153"/>
      <c r="CRI63" s="153"/>
      <c r="CRJ63" s="153"/>
      <c r="CRK63" s="153"/>
      <c r="CRL63" s="153"/>
      <c r="CRM63" s="153"/>
      <c r="CRN63" s="153"/>
      <c r="CRO63" s="153"/>
      <c r="CRP63" s="153"/>
      <c r="CRQ63" s="153"/>
      <c r="CRR63" s="153"/>
      <c r="CRS63" s="153"/>
      <c r="CRT63" s="153"/>
      <c r="CRU63" s="153"/>
      <c r="CRV63" s="153"/>
      <c r="CRW63" s="153"/>
      <c r="CRX63" s="153"/>
      <c r="CRY63" s="153"/>
      <c r="CRZ63" s="153"/>
      <c r="CSA63" s="153"/>
      <c r="CSB63" s="153"/>
      <c r="CSC63" s="153"/>
      <c r="CSD63" s="153"/>
      <c r="CSE63" s="153"/>
      <c r="CSF63" s="153"/>
      <c r="CSG63" s="153"/>
      <c r="CSH63" s="153"/>
      <c r="CSI63" s="153"/>
      <c r="CSJ63" s="153"/>
      <c r="CSK63" s="153"/>
      <c r="CSL63" s="153"/>
      <c r="CSM63" s="153"/>
      <c r="CSN63" s="153"/>
      <c r="CSO63" s="153"/>
      <c r="CSP63" s="153"/>
      <c r="CSQ63" s="153"/>
      <c r="CSR63" s="153"/>
      <c r="CSS63" s="153"/>
      <c r="CST63" s="153"/>
      <c r="CSU63" s="153"/>
      <c r="CSV63" s="153"/>
      <c r="CSW63" s="153"/>
      <c r="CSX63" s="153"/>
      <c r="CSY63" s="153"/>
      <c r="CSZ63" s="153"/>
      <c r="CTA63" s="153"/>
      <c r="CTB63" s="153"/>
      <c r="CTC63" s="153"/>
      <c r="CTD63" s="153"/>
      <c r="CTE63" s="153"/>
      <c r="CTF63" s="153"/>
      <c r="CTG63" s="153"/>
      <c r="CTH63" s="153"/>
      <c r="CTI63" s="153"/>
      <c r="CTJ63" s="153"/>
      <c r="CTK63" s="153"/>
      <c r="CTL63" s="153"/>
      <c r="CTM63" s="153"/>
      <c r="CTN63" s="153"/>
      <c r="CTO63" s="153"/>
      <c r="CTP63" s="153"/>
      <c r="CTQ63" s="153"/>
      <c r="CTR63" s="153"/>
      <c r="CTS63" s="153"/>
      <c r="CTT63" s="153"/>
      <c r="CTU63" s="153"/>
      <c r="CTV63" s="153"/>
      <c r="CTW63" s="153"/>
      <c r="CTX63" s="153"/>
      <c r="CTY63" s="153"/>
      <c r="CTZ63" s="153"/>
      <c r="CUA63" s="153"/>
      <c r="CUB63" s="153"/>
      <c r="CUC63" s="153"/>
      <c r="CUD63" s="153"/>
      <c r="CUE63" s="153"/>
      <c r="CUF63" s="153"/>
      <c r="CUG63" s="153"/>
      <c r="CUH63" s="153"/>
      <c r="CUI63" s="153"/>
      <c r="CUJ63" s="153"/>
      <c r="CUK63" s="153"/>
      <c r="CUL63" s="153"/>
      <c r="CUM63" s="153"/>
      <c r="CUN63" s="153"/>
      <c r="CUO63" s="153"/>
      <c r="CUP63" s="153"/>
      <c r="CUQ63" s="153"/>
      <c r="CUR63" s="153"/>
      <c r="CUS63" s="153"/>
      <c r="CUT63" s="153"/>
      <c r="CUU63" s="153"/>
      <c r="CUV63" s="153"/>
      <c r="CUW63" s="153"/>
      <c r="CUX63" s="153"/>
      <c r="CUY63" s="153"/>
      <c r="CUZ63" s="153"/>
      <c r="CVA63" s="153"/>
      <c r="CVB63" s="153"/>
      <c r="CVC63" s="153"/>
      <c r="CVD63" s="153"/>
      <c r="CVE63" s="153"/>
      <c r="CVF63" s="153"/>
      <c r="CVG63" s="153"/>
      <c r="CVH63" s="153"/>
      <c r="CVI63" s="153"/>
      <c r="CVJ63" s="153"/>
      <c r="CVK63" s="153"/>
      <c r="CVL63" s="153"/>
      <c r="CVM63" s="153"/>
      <c r="CVN63" s="153"/>
      <c r="CVO63" s="153"/>
      <c r="CVP63" s="153"/>
      <c r="CVQ63" s="153"/>
      <c r="CVR63" s="153"/>
      <c r="CVS63" s="153"/>
      <c r="CVT63" s="153"/>
      <c r="CVU63" s="153"/>
      <c r="CVV63" s="153"/>
      <c r="CVW63" s="153"/>
      <c r="CVX63" s="153"/>
      <c r="CVY63" s="153"/>
      <c r="CVZ63" s="153"/>
      <c r="CWA63" s="153"/>
      <c r="CWB63" s="153"/>
      <c r="CWC63" s="153"/>
      <c r="CWD63" s="153"/>
      <c r="CWE63" s="153"/>
      <c r="CWF63" s="153"/>
      <c r="CWG63" s="153"/>
      <c r="CWH63" s="153"/>
      <c r="CWI63" s="153"/>
      <c r="CWJ63" s="153"/>
      <c r="CWK63" s="153"/>
      <c r="CWL63" s="153"/>
      <c r="CWM63" s="153"/>
      <c r="CWN63" s="153"/>
      <c r="CWO63" s="153"/>
      <c r="CWP63" s="153"/>
      <c r="CWQ63" s="153"/>
      <c r="CWR63" s="153"/>
      <c r="CWS63" s="153"/>
      <c r="CWT63" s="153"/>
      <c r="CWU63" s="153"/>
      <c r="CWV63" s="153"/>
      <c r="CWW63" s="153"/>
      <c r="CWX63" s="153"/>
      <c r="CWY63" s="153"/>
      <c r="CWZ63" s="153"/>
      <c r="CXA63" s="153"/>
      <c r="CXB63" s="153"/>
      <c r="CXC63" s="153"/>
      <c r="CXD63" s="153"/>
      <c r="CXE63" s="153"/>
      <c r="CXF63" s="153"/>
      <c r="CXG63" s="153"/>
      <c r="CXH63" s="153"/>
      <c r="CXI63" s="153"/>
      <c r="CXJ63" s="153"/>
      <c r="CXK63" s="153"/>
      <c r="CXL63" s="153"/>
      <c r="CXM63" s="153"/>
      <c r="CXN63" s="153"/>
      <c r="CXO63" s="153"/>
      <c r="CXP63" s="153"/>
      <c r="CXQ63" s="153"/>
      <c r="CXR63" s="153"/>
      <c r="CXS63" s="153"/>
      <c r="CXT63" s="153"/>
      <c r="CXU63" s="153"/>
      <c r="CXV63" s="153"/>
      <c r="CXW63" s="153"/>
      <c r="CXX63" s="153"/>
      <c r="CXY63" s="153"/>
      <c r="CXZ63" s="153"/>
      <c r="CYA63" s="153"/>
      <c r="CYB63" s="153"/>
      <c r="CYC63" s="153"/>
      <c r="CYD63" s="153"/>
      <c r="CYE63" s="153"/>
      <c r="CYF63" s="153"/>
      <c r="CYG63" s="153"/>
      <c r="CYH63" s="153"/>
      <c r="CYI63" s="153"/>
      <c r="CYJ63" s="153"/>
      <c r="CYK63" s="153"/>
      <c r="CYL63" s="153"/>
      <c r="CYM63" s="153"/>
      <c r="CYN63" s="153"/>
      <c r="CYO63" s="153"/>
      <c r="CYP63" s="153"/>
      <c r="CYQ63" s="153"/>
      <c r="CYR63" s="153"/>
      <c r="CYS63" s="153"/>
      <c r="CYT63" s="153"/>
      <c r="CYU63" s="153"/>
      <c r="CYV63" s="153"/>
      <c r="CYW63" s="153"/>
      <c r="CYX63" s="153"/>
      <c r="CYY63" s="153"/>
      <c r="CYZ63" s="153"/>
      <c r="CZA63" s="153"/>
      <c r="CZB63" s="153"/>
      <c r="CZC63" s="153"/>
      <c r="CZD63" s="153"/>
      <c r="CZE63" s="153"/>
      <c r="CZF63" s="153"/>
      <c r="CZG63" s="153"/>
      <c r="CZH63" s="153"/>
      <c r="CZI63" s="153"/>
      <c r="CZJ63" s="153"/>
      <c r="CZK63" s="153"/>
      <c r="CZL63" s="153"/>
      <c r="CZM63" s="153"/>
      <c r="CZN63" s="153"/>
      <c r="CZO63" s="153"/>
      <c r="CZP63" s="153"/>
      <c r="CZQ63" s="153"/>
      <c r="CZR63" s="153"/>
      <c r="CZS63" s="153"/>
      <c r="CZT63" s="153"/>
      <c r="CZU63" s="153"/>
      <c r="CZV63" s="153"/>
      <c r="CZW63" s="153"/>
      <c r="CZX63" s="153"/>
      <c r="CZY63" s="153"/>
      <c r="CZZ63" s="153"/>
      <c r="DAA63" s="153"/>
      <c r="DAB63" s="153"/>
      <c r="DAC63" s="153"/>
      <c r="DAD63" s="153"/>
      <c r="DAE63" s="153"/>
      <c r="DAF63" s="153"/>
      <c r="DAG63" s="153"/>
      <c r="DAH63" s="153"/>
      <c r="DAI63" s="153"/>
      <c r="DAJ63" s="153"/>
      <c r="DAK63" s="153"/>
      <c r="DAL63" s="153"/>
      <c r="DAM63" s="153"/>
      <c r="DAN63" s="153"/>
      <c r="DAO63" s="153"/>
      <c r="DAP63" s="153"/>
      <c r="DAQ63" s="153"/>
      <c r="DAR63" s="153"/>
      <c r="DAS63" s="153"/>
      <c r="DAT63" s="153"/>
      <c r="DAU63" s="153"/>
      <c r="DAV63" s="153"/>
      <c r="DAW63" s="153"/>
      <c r="DAX63" s="153"/>
      <c r="DAY63" s="153"/>
      <c r="DAZ63" s="153"/>
      <c r="DBA63" s="153"/>
      <c r="DBB63" s="153"/>
      <c r="DBC63" s="153"/>
      <c r="DBD63" s="153"/>
      <c r="DBE63" s="153"/>
      <c r="DBF63" s="153"/>
      <c r="DBG63" s="153"/>
      <c r="DBH63" s="153"/>
      <c r="DBI63" s="153"/>
      <c r="DBJ63" s="153"/>
      <c r="DBK63" s="153"/>
      <c r="DBL63" s="153"/>
      <c r="DBM63" s="153"/>
      <c r="DBN63" s="153"/>
      <c r="DBO63" s="153"/>
      <c r="DBP63" s="153"/>
      <c r="DBQ63" s="153"/>
      <c r="DBR63" s="153"/>
      <c r="DBS63" s="153"/>
      <c r="DBT63" s="153"/>
      <c r="DBU63" s="153"/>
      <c r="DBV63" s="153"/>
      <c r="DBW63" s="153"/>
      <c r="DBX63" s="153"/>
      <c r="DBY63" s="153"/>
      <c r="DBZ63" s="153"/>
      <c r="DCA63" s="153"/>
      <c r="DCB63" s="153"/>
      <c r="DCC63" s="153"/>
      <c r="DCD63" s="153"/>
      <c r="DCE63" s="153"/>
      <c r="DCF63" s="153"/>
      <c r="DCG63" s="153"/>
      <c r="DCH63" s="153"/>
      <c r="DCI63" s="153"/>
      <c r="DCJ63" s="153"/>
      <c r="DCK63" s="153"/>
      <c r="DCL63" s="153"/>
      <c r="DCM63" s="153"/>
      <c r="DCN63" s="153"/>
      <c r="DCO63" s="153"/>
      <c r="DCP63" s="153"/>
      <c r="DCQ63" s="153"/>
      <c r="DCR63" s="153"/>
      <c r="DCS63" s="153"/>
      <c r="DCT63" s="153"/>
      <c r="DCU63" s="153"/>
      <c r="DCV63" s="153"/>
      <c r="DCW63" s="153"/>
      <c r="DCX63" s="153"/>
      <c r="DCY63" s="153"/>
      <c r="DCZ63" s="153"/>
      <c r="DDA63" s="153"/>
      <c r="DDB63" s="153"/>
      <c r="DDC63" s="153"/>
      <c r="DDD63" s="153"/>
      <c r="DDE63" s="153"/>
      <c r="DDF63" s="153"/>
      <c r="DDG63" s="153"/>
      <c r="DDH63" s="153"/>
      <c r="DDI63" s="153"/>
      <c r="DDJ63" s="153"/>
      <c r="DDK63" s="153"/>
      <c r="DDL63" s="153"/>
      <c r="DDM63" s="153"/>
      <c r="DDN63" s="153"/>
      <c r="DDO63" s="153"/>
      <c r="DDP63" s="153"/>
      <c r="DDQ63" s="153"/>
      <c r="DDR63" s="153"/>
      <c r="DDS63" s="153"/>
      <c r="DDT63" s="153"/>
      <c r="DDU63" s="153"/>
      <c r="DDV63" s="153"/>
      <c r="DDW63" s="153"/>
      <c r="DDX63" s="153"/>
      <c r="DDY63" s="153"/>
      <c r="DDZ63" s="153"/>
      <c r="DEA63" s="153"/>
      <c r="DEB63" s="153"/>
      <c r="DEC63" s="153"/>
      <c r="DED63" s="153"/>
      <c r="DEE63" s="153"/>
      <c r="DEF63" s="153"/>
      <c r="DEG63" s="153"/>
      <c r="DEH63" s="153"/>
      <c r="DEI63" s="153"/>
      <c r="DEJ63" s="153"/>
      <c r="DEK63" s="153"/>
      <c r="DEL63" s="153"/>
      <c r="DEM63" s="153"/>
      <c r="DEN63" s="153"/>
      <c r="DEO63" s="153"/>
      <c r="DEP63" s="153"/>
      <c r="DEQ63" s="153"/>
      <c r="DER63" s="153"/>
      <c r="DES63" s="153"/>
      <c r="DET63" s="153"/>
      <c r="DEU63" s="153"/>
      <c r="DEV63" s="153"/>
      <c r="DEW63" s="153"/>
      <c r="DEX63" s="153"/>
      <c r="DEY63" s="153"/>
      <c r="DEZ63" s="153"/>
      <c r="DFA63" s="153"/>
      <c r="DFB63" s="153"/>
      <c r="DFC63" s="153"/>
      <c r="DFD63" s="153"/>
      <c r="DFE63" s="153"/>
      <c r="DFF63" s="153"/>
      <c r="DFG63" s="153"/>
      <c r="DFH63" s="153"/>
      <c r="DFI63" s="153"/>
      <c r="DFJ63" s="153"/>
      <c r="DFK63" s="153"/>
      <c r="DFL63" s="153"/>
      <c r="DFM63" s="153"/>
      <c r="DFN63" s="153"/>
      <c r="DFO63" s="153"/>
      <c r="DFP63" s="153"/>
      <c r="DFQ63" s="153"/>
      <c r="DFR63" s="153"/>
      <c r="DFS63" s="153"/>
      <c r="DFT63" s="153"/>
      <c r="DFU63" s="153"/>
      <c r="DFV63" s="153"/>
      <c r="DFW63" s="153"/>
      <c r="DFX63" s="153"/>
      <c r="DFY63" s="153"/>
      <c r="DFZ63" s="153"/>
      <c r="DGA63" s="153"/>
      <c r="DGB63" s="153"/>
      <c r="DGC63" s="153"/>
      <c r="DGD63" s="153"/>
      <c r="DGE63" s="153"/>
      <c r="DGF63" s="153"/>
      <c r="DGG63" s="153"/>
      <c r="DGH63" s="153"/>
      <c r="DGI63" s="153"/>
      <c r="DGJ63" s="153"/>
      <c r="DGK63" s="153"/>
      <c r="DGL63" s="153"/>
      <c r="DGM63" s="153"/>
      <c r="DGN63" s="153"/>
      <c r="DGO63" s="153"/>
      <c r="DGP63" s="153"/>
      <c r="DGQ63" s="153"/>
      <c r="DGR63" s="153"/>
      <c r="DGS63" s="153"/>
      <c r="DGT63" s="153"/>
      <c r="DGU63" s="153"/>
      <c r="DGV63" s="153"/>
      <c r="DGW63" s="153"/>
      <c r="DGX63" s="153"/>
      <c r="DGY63" s="153"/>
      <c r="DGZ63" s="153"/>
      <c r="DHA63" s="153"/>
      <c r="DHB63" s="153"/>
      <c r="DHC63" s="153"/>
      <c r="DHD63" s="153"/>
      <c r="DHE63" s="153"/>
      <c r="DHF63" s="153"/>
      <c r="DHG63" s="153"/>
      <c r="DHH63" s="153"/>
      <c r="DHI63" s="153"/>
      <c r="DHJ63" s="153"/>
      <c r="DHK63" s="153"/>
      <c r="DHL63" s="153"/>
      <c r="DHM63" s="153"/>
      <c r="DHN63" s="153"/>
      <c r="DHO63" s="153"/>
      <c r="DHP63" s="153"/>
      <c r="DHQ63" s="153"/>
      <c r="DHR63" s="153"/>
      <c r="DHS63" s="153"/>
      <c r="DHT63" s="153"/>
      <c r="DHU63" s="153"/>
      <c r="DHV63" s="153"/>
      <c r="DHW63" s="153"/>
      <c r="DHX63" s="153"/>
      <c r="DHY63" s="153"/>
      <c r="DHZ63" s="153"/>
      <c r="DIA63" s="153"/>
      <c r="DIB63" s="153"/>
      <c r="DIC63" s="153"/>
      <c r="DID63" s="153"/>
      <c r="DIE63" s="153"/>
      <c r="DIF63" s="153"/>
      <c r="DIG63" s="153"/>
      <c r="DIH63" s="153"/>
      <c r="DII63" s="153"/>
      <c r="DIJ63" s="153"/>
      <c r="DIK63" s="153"/>
      <c r="DIL63" s="153"/>
      <c r="DIM63" s="153"/>
      <c r="DIN63" s="153"/>
      <c r="DIO63" s="153"/>
      <c r="DIP63" s="153"/>
      <c r="DIQ63" s="153"/>
      <c r="DIR63" s="153"/>
      <c r="DIS63" s="153"/>
      <c r="DIT63" s="153"/>
      <c r="DIU63" s="153"/>
      <c r="DIV63" s="153"/>
      <c r="DIW63" s="153"/>
      <c r="DIX63" s="153"/>
      <c r="DIY63" s="153"/>
      <c r="DIZ63" s="153"/>
      <c r="DJA63" s="153"/>
      <c r="DJB63" s="153"/>
      <c r="DJC63" s="153"/>
      <c r="DJD63" s="153"/>
      <c r="DJE63" s="153"/>
      <c r="DJF63" s="153"/>
      <c r="DJG63" s="153"/>
      <c r="DJH63" s="153"/>
      <c r="DJI63" s="153"/>
      <c r="DJJ63" s="153"/>
      <c r="DJK63" s="153"/>
      <c r="DJL63" s="153"/>
      <c r="DJM63" s="153"/>
      <c r="DJN63" s="153"/>
      <c r="DJO63" s="153"/>
      <c r="DJP63" s="153"/>
      <c r="DJQ63" s="153"/>
      <c r="DJR63" s="153"/>
      <c r="DJS63" s="153"/>
      <c r="DJT63" s="153"/>
      <c r="DJU63" s="153"/>
      <c r="DJV63" s="153"/>
      <c r="DJW63" s="153"/>
      <c r="DJX63" s="153"/>
      <c r="DJY63" s="153"/>
      <c r="DJZ63" s="153"/>
      <c r="DKA63" s="153"/>
      <c r="DKB63" s="153"/>
      <c r="DKC63" s="153"/>
      <c r="DKD63" s="153"/>
      <c r="DKE63" s="153"/>
      <c r="DKF63" s="153"/>
      <c r="DKG63" s="153"/>
      <c r="DKH63" s="153"/>
      <c r="DKI63" s="153"/>
      <c r="DKJ63" s="153"/>
      <c r="DKK63" s="153"/>
      <c r="DKL63" s="153"/>
      <c r="DKM63" s="153"/>
      <c r="DKN63" s="153"/>
      <c r="DKO63" s="153"/>
      <c r="DKP63" s="153"/>
      <c r="DKQ63" s="153"/>
      <c r="DKR63" s="153"/>
      <c r="DKS63" s="153"/>
      <c r="DKT63" s="153"/>
      <c r="DKU63" s="153"/>
      <c r="DKV63" s="153"/>
      <c r="DKW63" s="153"/>
      <c r="DKX63" s="153"/>
      <c r="DKY63" s="153"/>
      <c r="DKZ63" s="153"/>
      <c r="DLA63" s="153"/>
      <c r="DLB63" s="153"/>
      <c r="DLC63" s="153"/>
      <c r="DLD63" s="153"/>
      <c r="DLE63" s="153"/>
      <c r="DLF63" s="153"/>
      <c r="DLG63" s="153"/>
      <c r="DLH63" s="153"/>
      <c r="DLI63" s="153"/>
      <c r="DLJ63" s="153"/>
      <c r="DLK63" s="153"/>
      <c r="DLL63" s="153"/>
      <c r="DLM63" s="153"/>
      <c r="DLN63" s="153"/>
      <c r="DLO63" s="153"/>
      <c r="DLP63" s="153"/>
      <c r="DLQ63" s="153"/>
      <c r="DLR63" s="153"/>
      <c r="DLS63" s="153"/>
      <c r="DLT63" s="153"/>
      <c r="DLU63" s="153"/>
      <c r="DLV63" s="153"/>
      <c r="DLW63" s="153"/>
      <c r="DLX63" s="153"/>
      <c r="DLY63" s="153"/>
      <c r="DLZ63" s="153"/>
      <c r="DMA63" s="153"/>
      <c r="DMB63" s="153"/>
      <c r="DMC63" s="153"/>
      <c r="DMD63" s="153"/>
      <c r="DME63" s="153"/>
      <c r="DMF63" s="153"/>
      <c r="DMG63" s="153"/>
      <c r="DMH63" s="153"/>
      <c r="DMI63" s="153"/>
      <c r="DMJ63" s="153"/>
      <c r="DMK63" s="153"/>
      <c r="DML63" s="153"/>
      <c r="DMM63" s="153"/>
      <c r="DMN63" s="153"/>
      <c r="DMO63" s="153"/>
      <c r="DMP63" s="153"/>
      <c r="DMQ63" s="153"/>
      <c r="DMR63" s="153"/>
      <c r="DMS63" s="153"/>
      <c r="DMT63" s="153"/>
      <c r="DMU63" s="153"/>
      <c r="DMV63" s="153"/>
      <c r="DMW63" s="153"/>
      <c r="DMX63" s="153"/>
      <c r="DMY63" s="153"/>
      <c r="DMZ63" s="153"/>
      <c r="DNA63" s="153"/>
      <c r="DNB63" s="153"/>
      <c r="DNC63" s="153"/>
      <c r="DND63" s="153"/>
      <c r="DNE63" s="153"/>
      <c r="DNF63" s="153"/>
      <c r="DNG63" s="153"/>
      <c r="DNH63" s="153"/>
      <c r="DNI63" s="153"/>
      <c r="DNJ63" s="153"/>
      <c r="DNK63" s="153"/>
      <c r="DNL63" s="153"/>
      <c r="DNM63" s="153"/>
      <c r="DNN63" s="153"/>
      <c r="DNO63" s="153"/>
      <c r="DNP63" s="153"/>
      <c r="DNQ63" s="153"/>
      <c r="DNR63" s="153"/>
      <c r="DNS63" s="153"/>
      <c r="DNT63" s="153"/>
      <c r="DNU63" s="153"/>
      <c r="DNV63" s="153"/>
      <c r="DNW63" s="153"/>
      <c r="DNX63" s="153"/>
      <c r="DNY63" s="153"/>
      <c r="DNZ63" s="153"/>
      <c r="DOA63" s="153"/>
      <c r="DOB63" s="153"/>
      <c r="DOC63" s="153"/>
      <c r="DOD63" s="153"/>
      <c r="DOE63" s="153"/>
      <c r="DOF63" s="153"/>
      <c r="DOG63" s="153"/>
      <c r="DOH63" s="153"/>
      <c r="DOI63" s="153"/>
      <c r="DOJ63" s="153"/>
      <c r="DOK63" s="153"/>
      <c r="DOL63" s="153"/>
      <c r="DOM63" s="153"/>
      <c r="DON63" s="153"/>
      <c r="DOO63" s="153"/>
      <c r="DOP63" s="153"/>
      <c r="DOQ63" s="153"/>
      <c r="DOR63" s="153"/>
      <c r="DOS63" s="153"/>
      <c r="DOT63" s="153"/>
      <c r="DOU63" s="153"/>
      <c r="DOV63" s="153"/>
      <c r="DOW63" s="153"/>
      <c r="DOX63" s="153"/>
      <c r="DOY63" s="153"/>
      <c r="DOZ63" s="153"/>
      <c r="DPA63" s="153"/>
      <c r="DPB63" s="153"/>
      <c r="DPC63" s="153"/>
      <c r="DPD63" s="153"/>
      <c r="DPE63" s="153"/>
      <c r="DPF63" s="153"/>
      <c r="DPG63" s="153"/>
      <c r="DPH63" s="153"/>
      <c r="DPI63" s="153"/>
      <c r="DPJ63" s="153"/>
      <c r="DPK63" s="153"/>
      <c r="DPL63" s="153"/>
      <c r="DPM63" s="153"/>
      <c r="DPN63" s="153"/>
      <c r="DPO63" s="153"/>
      <c r="DPP63" s="153"/>
      <c r="DPQ63" s="153"/>
      <c r="DPR63" s="153"/>
      <c r="DPS63" s="153"/>
      <c r="DPT63" s="153"/>
      <c r="DPU63" s="153"/>
      <c r="DPV63" s="153"/>
      <c r="DPW63" s="153"/>
      <c r="DPX63" s="153"/>
      <c r="DPY63" s="153"/>
      <c r="DPZ63" s="153"/>
      <c r="DQA63" s="153"/>
      <c r="DQB63" s="153"/>
      <c r="DQC63" s="153"/>
      <c r="DQD63" s="153"/>
      <c r="DQE63" s="153"/>
      <c r="DQF63" s="153"/>
      <c r="DQG63" s="153"/>
      <c r="DQH63" s="153"/>
      <c r="DQI63" s="153"/>
      <c r="DQJ63" s="153"/>
      <c r="DQK63" s="153"/>
      <c r="DQL63" s="153"/>
      <c r="DQM63" s="153"/>
      <c r="DQN63" s="153"/>
      <c r="DQO63" s="153"/>
      <c r="DQP63" s="153"/>
      <c r="DQQ63" s="153"/>
      <c r="DQR63" s="153"/>
      <c r="DQS63" s="153"/>
      <c r="DQT63" s="153"/>
      <c r="DQU63" s="153"/>
      <c r="DQV63" s="153"/>
      <c r="DQW63" s="153"/>
      <c r="DQX63" s="153"/>
      <c r="DQY63" s="153"/>
      <c r="DQZ63" s="153"/>
      <c r="DRA63" s="153"/>
      <c r="DRB63" s="153"/>
      <c r="DRC63" s="153"/>
      <c r="DRD63" s="153"/>
      <c r="DRE63" s="153"/>
      <c r="DRF63" s="153"/>
      <c r="DRG63" s="153"/>
      <c r="DRH63" s="153"/>
      <c r="DRI63" s="153"/>
      <c r="DRJ63" s="153"/>
      <c r="DRK63" s="153"/>
      <c r="DRL63" s="153"/>
      <c r="DRM63" s="153"/>
      <c r="DRN63" s="153"/>
      <c r="DRO63" s="153"/>
      <c r="DRP63" s="153"/>
      <c r="DRQ63" s="153"/>
      <c r="DRR63" s="153"/>
      <c r="DRS63" s="153"/>
      <c r="DRT63" s="153"/>
      <c r="DRU63" s="153"/>
      <c r="DRV63" s="153"/>
      <c r="DRW63" s="153"/>
      <c r="DRX63" s="153"/>
      <c r="DRY63" s="153"/>
      <c r="DRZ63" s="153"/>
      <c r="DSA63" s="153"/>
      <c r="DSB63" s="153"/>
      <c r="DSC63" s="153"/>
      <c r="DSD63" s="153"/>
      <c r="DSE63" s="153"/>
      <c r="DSF63" s="153"/>
      <c r="DSG63" s="153"/>
      <c r="DSH63" s="153"/>
      <c r="DSI63" s="153"/>
      <c r="DSJ63" s="153"/>
      <c r="DSK63" s="153"/>
      <c r="DSL63" s="153"/>
      <c r="DSM63" s="153"/>
      <c r="DSN63" s="153"/>
      <c r="DSO63" s="153"/>
      <c r="DSP63" s="153"/>
      <c r="DSQ63" s="153"/>
      <c r="DSR63" s="153"/>
      <c r="DSS63" s="153"/>
      <c r="DST63" s="153"/>
      <c r="DSU63" s="153"/>
      <c r="DSV63" s="153"/>
      <c r="DSW63" s="153"/>
      <c r="DSX63" s="153"/>
      <c r="DSY63" s="153"/>
      <c r="DSZ63" s="153"/>
      <c r="DTA63" s="153"/>
      <c r="DTB63" s="153"/>
      <c r="DTC63" s="153"/>
      <c r="DTD63" s="153"/>
      <c r="DTE63" s="153"/>
      <c r="DTF63" s="153"/>
      <c r="DTG63" s="153"/>
      <c r="DTH63" s="153"/>
      <c r="DTI63" s="153"/>
      <c r="DTJ63" s="153"/>
      <c r="DTK63" s="153"/>
      <c r="DTL63" s="153"/>
      <c r="DTM63" s="153"/>
      <c r="DTN63" s="153"/>
      <c r="DTO63" s="153"/>
      <c r="DTP63" s="153"/>
      <c r="DTQ63" s="153"/>
      <c r="DTR63" s="153"/>
      <c r="DTS63" s="153"/>
      <c r="DTT63" s="153"/>
      <c r="DTU63" s="153"/>
      <c r="DTV63" s="153"/>
      <c r="DTW63" s="153"/>
      <c r="DTX63" s="153"/>
      <c r="DTY63" s="153"/>
      <c r="DTZ63" s="153"/>
      <c r="DUA63" s="153"/>
      <c r="DUB63" s="153"/>
      <c r="DUC63" s="153"/>
      <c r="DUD63" s="153"/>
      <c r="DUE63" s="153"/>
      <c r="DUF63" s="153"/>
      <c r="DUG63" s="153"/>
      <c r="DUH63" s="153"/>
      <c r="DUI63" s="153"/>
      <c r="DUJ63" s="153"/>
      <c r="DUK63" s="153"/>
      <c r="DUL63" s="153"/>
      <c r="DUM63" s="153"/>
      <c r="DUN63" s="153"/>
      <c r="DUO63" s="153"/>
      <c r="DUP63" s="153"/>
      <c r="DUQ63" s="153"/>
      <c r="DUR63" s="153"/>
      <c r="DUS63" s="153"/>
      <c r="DUT63" s="153"/>
      <c r="DUU63" s="153"/>
      <c r="DUV63" s="153"/>
      <c r="DUW63" s="153"/>
      <c r="DUX63" s="153"/>
      <c r="DUY63" s="153"/>
      <c r="DUZ63" s="153"/>
      <c r="DVA63" s="153"/>
      <c r="DVB63" s="153"/>
      <c r="DVC63" s="153"/>
      <c r="DVD63" s="153"/>
      <c r="DVE63" s="153"/>
      <c r="DVF63" s="153"/>
      <c r="DVG63" s="153"/>
      <c r="DVH63" s="153"/>
      <c r="DVI63" s="153"/>
      <c r="DVJ63" s="153"/>
      <c r="DVK63" s="153"/>
      <c r="DVL63" s="153"/>
      <c r="DVM63" s="153"/>
      <c r="DVN63" s="153"/>
      <c r="DVO63" s="153"/>
      <c r="DVP63" s="153"/>
      <c r="DVQ63" s="153"/>
      <c r="DVR63" s="153"/>
      <c r="DVS63" s="153"/>
      <c r="DVT63" s="153"/>
      <c r="DVU63" s="153"/>
      <c r="DVV63" s="153"/>
      <c r="DVW63" s="153"/>
      <c r="DVX63" s="153"/>
      <c r="DVY63" s="153"/>
      <c r="DVZ63" s="153"/>
      <c r="DWA63" s="153"/>
      <c r="DWB63" s="153"/>
      <c r="DWC63" s="153"/>
      <c r="DWD63" s="153"/>
      <c r="DWE63" s="153"/>
      <c r="DWF63" s="153"/>
      <c r="DWG63" s="153"/>
      <c r="DWH63" s="153"/>
      <c r="DWI63" s="153"/>
      <c r="DWJ63" s="153"/>
      <c r="DWK63" s="153"/>
      <c r="DWL63" s="153"/>
      <c r="DWM63" s="153"/>
      <c r="DWN63" s="153"/>
      <c r="DWO63" s="153"/>
      <c r="DWP63" s="153"/>
      <c r="DWQ63" s="153"/>
      <c r="DWR63" s="153"/>
      <c r="DWS63" s="153"/>
      <c r="DWT63" s="153"/>
      <c r="DWU63" s="153"/>
      <c r="DWV63" s="153"/>
      <c r="DWW63" s="153"/>
      <c r="DWX63" s="153"/>
      <c r="DWY63" s="153"/>
      <c r="DWZ63" s="153"/>
      <c r="DXA63" s="153"/>
      <c r="DXB63" s="153"/>
      <c r="DXC63" s="153"/>
      <c r="DXD63" s="153"/>
      <c r="DXE63" s="153"/>
      <c r="DXF63" s="153"/>
      <c r="DXG63" s="153"/>
      <c r="DXH63" s="153"/>
      <c r="DXI63" s="153"/>
      <c r="DXJ63" s="153"/>
      <c r="DXK63" s="153"/>
      <c r="DXL63" s="153"/>
      <c r="DXM63" s="153"/>
      <c r="DXN63" s="153"/>
      <c r="DXO63" s="153"/>
      <c r="DXP63" s="153"/>
      <c r="DXQ63" s="153"/>
      <c r="DXR63" s="153"/>
      <c r="DXS63" s="153"/>
      <c r="DXT63" s="153"/>
      <c r="DXU63" s="153"/>
      <c r="DXV63" s="153"/>
      <c r="DXW63" s="153"/>
      <c r="DXX63" s="153"/>
      <c r="DXY63" s="153"/>
      <c r="DXZ63" s="153"/>
      <c r="DYA63" s="153"/>
      <c r="DYB63" s="153"/>
      <c r="DYC63" s="153"/>
      <c r="DYD63" s="153"/>
      <c r="DYE63" s="153"/>
      <c r="DYF63" s="153"/>
      <c r="DYG63" s="153"/>
      <c r="DYH63" s="153"/>
      <c r="DYI63" s="153"/>
      <c r="DYJ63" s="153"/>
      <c r="DYK63" s="153"/>
      <c r="DYL63" s="153"/>
      <c r="DYM63" s="153"/>
      <c r="DYN63" s="153"/>
      <c r="DYO63" s="153"/>
      <c r="DYP63" s="153"/>
      <c r="DYQ63" s="153"/>
      <c r="DYR63" s="153"/>
      <c r="DYS63" s="153"/>
      <c r="DYT63" s="153"/>
      <c r="DYU63" s="153"/>
      <c r="DYV63" s="153"/>
      <c r="DYW63" s="153"/>
      <c r="DYX63" s="153"/>
      <c r="DYY63" s="153"/>
      <c r="DYZ63" s="153"/>
      <c r="DZA63" s="153"/>
      <c r="DZB63" s="153"/>
      <c r="DZC63" s="153"/>
      <c r="DZD63" s="153"/>
      <c r="DZE63" s="153"/>
      <c r="DZF63" s="153"/>
      <c r="DZG63" s="153"/>
      <c r="DZH63" s="153"/>
      <c r="DZI63" s="153"/>
      <c r="DZJ63" s="153"/>
      <c r="DZK63" s="153"/>
      <c r="DZL63" s="153"/>
      <c r="DZM63" s="153"/>
      <c r="DZN63" s="153"/>
      <c r="DZO63" s="153"/>
      <c r="DZP63" s="153"/>
      <c r="DZQ63" s="153"/>
      <c r="DZR63" s="153"/>
      <c r="DZS63" s="153"/>
      <c r="DZT63" s="153"/>
      <c r="DZU63" s="153"/>
      <c r="DZV63" s="153"/>
      <c r="DZW63" s="153"/>
      <c r="DZX63" s="153"/>
      <c r="DZY63" s="153"/>
      <c r="DZZ63" s="153"/>
      <c r="EAA63" s="153"/>
      <c r="EAB63" s="153"/>
      <c r="EAC63" s="153"/>
      <c r="EAD63" s="153"/>
      <c r="EAE63" s="153"/>
      <c r="EAF63" s="153"/>
      <c r="EAG63" s="153"/>
      <c r="EAH63" s="153"/>
      <c r="EAI63" s="153"/>
      <c r="EAJ63" s="153"/>
      <c r="EAK63" s="153"/>
      <c r="EAL63" s="153"/>
      <c r="EAM63" s="153"/>
      <c r="EAN63" s="153"/>
      <c r="EAO63" s="153"/>
      <c r="EAP63" s="153"/>
      <c r="EAQ63" s="153"/>
      <c r="EAR63" s="153"/>
      <c r="EAS63" s="153"/>
      <c r="EAT63" s="153"/>
      <c r="EAU63" s="153"/>
      <c r="EAV63" s="153"/>
      <c r="EAW63" s="153"/>
      <c r="EAX63" s="153"/>
      <c r="EAY63" s="153"/>
      <c r="EAZ63" s="153"/>
      <c r="EBA63" s="153"/>
      <c r="EBB63" s="153"/>
      <c r="EBC63" s="153"/>
      <c r="EBD63" s="153"/>
      <c r="EBE63" s="153"/>
      <c r="EBF63" s="153"/>
      <c r="EBG63" s="153"/>
      <c r="EBH63" s="153"/>
      <c r="EBI63" s="153"/>
      <c r="EBJ63" s="153"/>
      <c r="EBK63" s="153"/>
      <c r="EBL63" s="153"/>
      <c r="EBM63" s="153"/>
      <c r="EBN63" s="153"/>
      <c r="EBO63" s="153"/>
      <c r="EBP63" s="153"/>
      <c r="EBQ63" s="153"/>
      <c r="EBR63" s="153"/>
      <c r="EBS63" s="153"/>
      <c r="EBT63" s="153"/>
      <c r="EBU63" s="153"/>
      <c r="EBV63" s="153"/>
      <c r="EBW63" s="153"/>
      <c r="EBX63" s="153"/>
      <c r="EBY63" s="153"/>
      <c r="EBZ63" s="153"/>
      <c r="ECA63" s="153"/>
      <c r="ECB63" s="153"/>
      <c r="ECC63" s="153"/>
      <c r="ECD63" s="153"/>
      <c r="ECE63" s="153"/>
      <c r="ECF63" s="153"/>
      <c r="ECG63" s="153"/>
      <c r="ECH63" s="153"/>
      <c r="ECI63" s="153"/>
      <c r="ECJ63" s="153"/>
      <c r="ECK63" s="153"/>
      <c r="ECL63" s="153"/>
      <c r="ECM63" s="153"/>
      <c r="ECN63" s="153"/>
      <c r="ECO63" s="153"/>
      <c r="ECP63" s="153"/>
      <c r="ECQ63" s="153"/>
      <c r="ECR63" s="153"/>
      <c r="ECS63" s="153"/>
      <c r="ECT63" s="153"/>
      <c r="ECU63" s="153"/>
      <c r="ECV63" s="153"/>
      <c r="ECW63" s="153"/>
      <c r="ECX63" s="153"/>
      <c r="ECY63" s="153"/>
      <c r="ECZ63" s="153"/>
      <c r="EDA63" s="153"/>
      <c r="EDB63" s="153"/>
      <c r="EDC63" s="153"/>
      <c r="EDD63" s="153"/>
      <c r="EDE63" s="153"/>
      <c r="EDF63" s="153"/>
      <c r="EDG63" s="153"/>
      <c r="EDH63" s="153"/>
      <c r="EDI63" s="153"/>
      <c r="EDJ63" s="153"/>
      <c r="EDK63" s="153"/>
      <c r="EDL63" s="153"/>
      <c r="EDM63" s="153"/>
      <c r="EDN63" s="153"/>
      <c r="EDO63" s="153"/>
      <c r="EDP63" s="153"/>
      <c r="EDQ63" s="153"/>
      <c r="EDR63" s="153"/>
      <c r="EDS63" s="153"/>
      <c r="EDT63" s="153"/>
      <c r="EDU63" s="153"/>
      <c r="EDV63" s="153"/>
      <c r="EDW63" s="153"/>
      <c r="EDX63" s="153"/>
      <c r="EDY63" s="153"/>
      <c r="EDZ63" s="153"/>
      <c r="EEA63" s="153"/>
      <c r="EEB63" s="153"/>
      <c r="EEC63" s="153"/>
      <c r="EED63" s="153"/>
      <c r="EEE63" s="153"/>
      <c r="EEF63" s="153"/>
      <c r="EEG63" s="153"/>
      <c r="EEH63" s="153"/>
      <c r="EEI63" s="153"/>
      <c r="EEJ63" s="153"/>
      <c r="EEK63" s="153"/>
      <c r="EEL63" s="153"/>
      <c r="EEM63" s="153"/>
      <c r="EEN63" s="153"/>
      <c r="EEO63" s="153"/>
      <c r="EEP63" s="153"/>
      <c r="EEQ63" s="153"/>
      <c r="EER63" s="153"/>
      <c r="EES63" s="153"/>
      <c r="EET63" s="153"/>
      <c r="EEU63" s="153"/>
      <c r="EEV63" s="153"/>
      <c r="EEW63" s="153"/>
      <c r="EEX63" s="153"/>
      <c r="EEY63" s="153"/>
      <c r="EEZ63" s="153"/>
      <c r="EFA63" s="153"/>
      <c r="EFB63" s="153"/>
      <c r="EFC63" s="153"/>
      <c r="EFD63" s="153"/>
      <c r="EFE63" s="153"/>
      <c r="EFF63" s="153"/>
      <c r="EFG63" s="153"/>
      <c r="EFH63" s="153"/>
      <c r="EFI63" s="153"/>
      <c r="EFJ63" s="153"/>
      <c r="EFK63" s="153"/>
      <c r="EFL63" s="153"/>
      <c r="EFM63" s="153"/>
      <c r="EFN63" s="153"/>
      <c r="EFO63" s="153"/>
      <c r="EFP63" s="153"/>
      <c r="EFQ63" s="153"/>
      <c r="EFR63" s="153"/>
      <c r="EFS63" s="153"/>
      <c r="EFT63" s="153"/>
      <c r="EFU63" s="153"/>
      <c r="EFV63" s="153"/>
      <c r="EFW63" s="153"/>
      <c r="EFX63" s="153"/>
      <c r="EFY63" s="153"/>
      <c r="EFZ63" s="153"/>
      <c r="EGA63" s="153"/>
      <c r="EGB63" s="153"/>
      <c r="EGC63" s="153"/>
      <c r="EGD63" s="153"/>
      <c r="EGE63" s="153"/>
      <c r="EGF63" s="153"/>
      <c r="EGG63" s="153"/>
      <c r="EGH63" s="153"/>
      <c r="EGI63" s="153"/>
      <c r="EGJ63" s="153"/>
      <c r="EGK63" s="153"/>
      <c r="EGL63" s="153"/>
      <c r="EGM63" s="153"/>
      <c r="EGN63" s="153"/>
      <c r="EGO63" s="153"/>
      <c r="EGP63" s="153"/>
      <c r="EGQ63" s="153"/>
      <c r="EGR63" s="153"/>
      <c r="EGS63" s="153"/>
      <c r="EGT63" s="153"/>
      <c r="EGU63" s="153"/>
      <c r="EGV63" s="153"/>
      <c r="EGW63" s="153"/>
      <c r="EGX63" s="153"/>
      <c r="EGY63" s="153"/>
      <c r="EGZ63" s="153"/>
      <c r="EHA63" s="153"/>
      <c r="EHB63" s="153"/>
      <c r="EHC63" s="153"/>
      <c r="EHD63" s="153"/>
      <c r="EHE63" s="153"/>
      <c r="EHF63" s="153"/>
      <c r="EHG63" s="153"/>
      <c r="EHH63" s="153"/>
      <c r="EHI63" s="153"/>
      <c r="EHJ63" s="153"/>
      <c r="EHK63" s="153"/>
      <c r="EHL63" s="153"/>
      <c r="EHM63" s="153"/>
      <c r="EHN63" s="153"/>
      <c r="EHO63" s="153"/>
      <c r="EHP63" s="153"/>
      <c r="EHQ63" s="153"/>
      <c r="EHR63" s="153"/>
      <c r="EHS63" s="153"/>
      <c r="EHT63" s="153"/>
      <c r="EHU63" s="153"/>
      <c r="EHV63" s="153"/>
      <c r="EHW63" s="153"/>
      <c r="EHX63" s="153"/>
      <c r="EHY63" s="153"/>
      <c r="EHZ63" s="153"/>
      <c r="EIA63" s="153"/>
      <c r="EIB63" s="153"/>
      <c r="EIC63" s="153"/>
      <c r="EID63" s="153"/>
      <c r="EIE63" s="153"/>
      <c r="EIF63" s="153"/>
      <c r="EIG63" s="153"/>
      <c r="EIH63" s="153"/>
      <c r="EII63" s="153"/>
      <c r="EIJ63" s="153"/>
      <c r="EIK63" s="153"/>
      <c r="EIL63" s="153"/>
      <c r="EIM63" s="153"/>
      <c r="EIN63" s="153"/>
      <c r="EIO63" s="153"/>
      <c r="EIP63" s="153"/>
      <c r="EIQ63" s="153"/>
      <c r="EIR63" s="153"/>
      <c r="EIS63" s="153"/>
      <c r="EIT63" s="153"/>
      <c r="EIU63" s="153"/>
      <c r="EIV63" s="153"/>
      <c r="EIW63" s="153"/>
      <c r="EIX63" s="153"/>
      <c r="EIY63" s="153"/>
      <c r="EIZ63" s="153"/>
      <c r="EJA63" s="153"/>
      <c r="EJB63" s="153"/>
      <c r="EJC63" s="153"/>
      <c r="EJD63" s="153"/>
      <c r="EJE63" s="153"/>
      <c r="EJF63" s="153"/>
      <c r="EJG63" s="153"/>
      <c r="EJH63" s="153"/>
      <c r="EJI63" s="153"/>
      <c r="EJJ63" s="153"/>
      <c r="EJK63" s="153"/>
      <c r="EJL63" s="153"/>
      <c r="EJM63" s="153"/>
      <c r="EJN63" s="153"/>
      <c r="EJO63" s="153"/>
      <c r="EJP63" s="153"/>
      <c r="EJQ63" s="153"/>
      <c r="EJR63" s="153"/>
      <c r="EJS63" s="153"/>
      <c r="EJT63" s="153"/>
      <c r="EJU63" s="153"/>
      <c r="EJV63" s="153"/>
      <c r="EJW63" s="153"/>
      <c r="EJX63" s="153"/>
      <c r="EJY63" s="153"/>
      <c r="EJZ63" s="153"/>
      <c r="EKA63" s="153"/>
      <c r="EKB63" s="153"/>
      <c r="EKC63" s="153"/>
      <c r="EKD63" s="153"/>
      <c r="EKE63" s="153"/>
      <c r="EKF63" s="153"/>
      <c r="EKG63" s="153"/>
      <c r="EKH63" s="153"/>
      <c r="EKI63" s="153"/>
      <c r="EKJ63" s="153"/>
      <c r="EKK63" s="153"/>
      <c r="EKL63" s="153"/>
      <c r="EKM63" s="153"/>
      <c r="EKN63" s="153"/>
      <c r="EKO63" s="153"/>
      <c r="EKP63" s="153"/>
      <c r="EKQ63" s="153"/>
      <c r="EKR63" s="153"/>
      <c r="EKS63" s="153"/>
      <c r="EKT63" s="153"/>
      <c r="EKU63" s="153"/>
      <c r="EKV63" s="153"/>
      <c r="EKW63" s="153"/>
      <c r="EKX63" s="153"/>
      <c r="EKY63" s="153"/>
      <c r="EKZ63" s="153"/>
      <c r="ELA63" s="153"/>
      <c r="ELB63" s="153"/>
      <c r="ELC63" s="153"/>
      <c r="ELD63" s="153"/>
      <c r="ELE63" s="153"/>
      <c r="ELF63" s="153"/>
      <c r="ELG63" s="153"/>
      <c r="ELH63" s="153"/>
      <c r="ELI63" s="153"/>
      <c r="ELJ63" s="153"/>
      <c r="ELK63" s="153"/>
      <c r="ELL63" s="153"/>
      <c r="ELM63" s="153"/>
      <c r="ELN63" s="153"/>
      <c r="ELO63" s="153"/>
      <c r="ELP63" s="153"/>
      <c r="ELQ63" s="153"/>
      <c r="ELR63" s="153"/>
      <c r="ELS63" s="153"/>
      <c r="ELT63" s="153"/>
      <c r="ELU63" s="153"/>
      <c r="ELV63" s="153"/>
      <c r="ELW63" s="153"/>
      <c r="ELX63" s="153"/>
      <c r="ELY63" s="153"/>
      <c r="ELZ63" s="153"/>
      <c r="EMA63" s="153"/>
      <c r="EMB63" s="153"/>
      <c r="EMC63" s="153"/>
      <c r="EMD63" s="153"/>
      <c r="EME63" s="153"/>
      <c r="EMF63" s="153"/>
      <c r="EMG63" s="153"/>
      <c r="EMH63" s="153"/>
      <c r="EMI63" s="153"/>
      <c r="EMJ63" s="153"/>
      <c r="EMK63" s="153"/>
      <c r="EML63" s="153"/>
      <c r="EMM63" s="153"/>
      <c r="EMN63" s="153"/>
      <c r="EMO63" s="153"/>
      <c r="EMP63" s="153"/>
      <c r="EMQ63" s="153"/>
      <c r="EMR63" s="153"/>
      <c r="EMS63" s="153"/>
      <c r="EMT63" s="153"/>
      <c r="EMU63" s="153"/>
      <c r="EMV63" s="153"/>
      <c r="EMW63" s="153"/>
      <c r="EMX63" s="153"/>
      <c r="EMY63" s="153"/>
      <c r="EMZ63" s="153"/>
      <c r="ENA63" s="153"/>
      <c r="ENB63" s="153"/>
      <c r="ENC63" s="153"/>
      <c r="END63" s="153"/>
      <c r="ENE63" s="153"/>
      <c r="ENF63" s="153"/>
      <c r="ENG63" s="153"/>
      <c r="ENH63" s="153"/>
      <c r="ENI63" s="153"/>
      <c r="ENJ63" s="153"/>
      <c r="ENK63" s="153"/>
      <c r="ENL63" s="153"/>
      <c r="ENM63" s="153"/>
      <c r="ENN63" s="153"/>
      <c r="ENO63" s="153"/>
      <c r="ENP63" s="153"/>
      <c r="ENQ63" s="153"/>
      <c r="ENR63" s="153"/>
      <c r="ENS63" s="153"/>
      <c r="ENT63" s="153"/>
      <c r="ENU63" s="153"/>
      <c r="ENV63" s="153"/>
      <c r="ENW63" s="153"/>
      <c r="ENX63" s="153"/>
      <c r="ENY63" s="153"/>
      <c r="ENZ63" s="153"/>
      <c r="EOA63" s="153"/>
      <c r="EOB63" s="153"/>
      <c r="EOC63" s="153"/>
      <c r="EOD63" s="153"/>
      <c r="EOE63" s="153"/>
      <c r="EOF63" s="153"/>
      <c r="EOG63" s="153"/>
      <c r="EOH63" s="153"/>
      <c r="EOI63" s="153"/>
      <c r="EOJ63" s="153"/>
      <c r="EOK63" s="153"/>
      <c r="EOL63" s="153"/>
      <c r="EOM63" s="153"/>
      <c r="EON63" s="153"/>
      <c r="EOO63" s="153"/>
      <c r="EOP63" s="153"/>
      <c r="EOQ63" s="153"/>
      <c r="EOR63" s="153"/>
      <c r="EOS63" s="153"/>
      <c r="EOT63" s="153"/>
      <c r="EOU63" s="153"/>
      <c r="EOV63" s="153"/>
      <c r="EOW63" s="153"/>
      <c r="EOX63" s="153"/>
      <c r="EOY63" s="153"/>
      <c r="EOZ63" s="153"/>
      <c r="EPA63" s="153"/>
      <c r="EPB63" s="153"/>
      <c r="EPC63" s="153"/>
      <c r="EPD63" s="153"/>
      <c r="EPE63" s="153"/>
      <c r="EPF63" s="153"/>
      <c r="EPG63" s="153"/>
      <c r="EPH63" s="153"/>
      <c r="EPI63" s="153"/>
      <c r="EPJ63" s="153"/>
      <c r="EPK63" s="153"/>
      <c r="EPL63" s="153"/>
      <c r="EPM63" s="153"/>
      <c r="EPN63" s="153"/>
      <c r="EPO63" s="153"/>
      <c r="EPP63" s="153"/>
      <c r="EPQ63" s="153"/>
      <c r="EPR63" s="153"/>
      <c r="EPS63" s="153"/>
      <c r="EPT63" s="153"/>
      <c r="EPU63" s="153"/>
      <c r="EPV63" s="153"/>
      <c r="EPW63" s="153"/>
      <c r="EPX63" s="153"/>
      <c r="EPY63" s="153"/>
      <c r="EPZ63" s="153"/>
      <c r="EQA63" s="153"/>
      <c r="EQB63" s="153"/>
      <c r="EQC63" s="153"/>
      <c r="EQD63" s="153"/>
      <c r="EQE63" s="153"/>
      <c r="EQF63" s="153"/>
      <c r="EQG63" s="153"/>
      <c r="EQH63" s="153"/>
      <c r="EQI63" s="153"/>
      <c r="EQJ63" s="153"/>
      <c r="EQK63" s="153"/>
      <c r="EQL63" s="153"/>
      <c r="EQM63" s="153"/>
      <c r="EQN63" s="153"/>
      <c r="EQO63" s="153"/>
      <c r="EQP63" s="153"/>
      <c r="EQQ63" s="153"/>
      <c r="EQR63" s="153"/>
      <c r="EQS63" s="153"/>
      <c r="EQT63" s="153"/>
      <c r="EQU63" s="153"/>
      <c r="EQV63" s="153"/>
      <c r="EQW63" s="153"/>
      <c r="EQX63" s="153"/>
      <c r="EQY63" s="153"/>
      <c r="EQZ63" s="153"/>
      <c r="ERA63" s="153"/>
      <c r="ERB63" s="153"/>
      <c r="ERC63" s="153"/>
      <c r="ERD63" s="153"/>
      <c r="ERE63" s="153"/>
      <c r="ERF63" s="153"/>
      <c r="ERG63" s="153"/>
      <c r="ERH63" s="153"/>
      <c r="ERI63" s="153"/>
      <c r="ERJ63" s="153"/>
      <c r="ERK63" s="153"/>
      <c r="ERL63" s="153"/>
      <c r="ERM63" s="153"/>
      <c r="ERN63" s="153"/>
      <c r="ERO63" s="153"/>
      <c r="ERP63" s="153"/>
      <c r="ERQ63" s="153"/>
      <c r="ERR63" s="153"/>
      <c r="ERS63" s="153"/>
      <c r="ERT63" s="153"/>
      <c r="ERU63" s="153"/>
      <c r="ERV63" s="153"/>
      <c r="ERW63" s="153"/>
      <c r="ERX63" s="153"/>
      <c r="ERY63" s="153"/>
      <c r="ERZ63" s="153"/>
      <c r="ESA63" s="153"/>
      <c r="ESB63" s="153"/>
      <c r="ESC63" s="153"/>
      <c r="ESD63" s="153"/>
      <c r="ESE63" s="153"/>
      <c r="ESF63" s="153"/>
      <c r="ESG63" s="153"/>
      <c r="ESH63" s="153"/>
      <c r="ESI63" s="153"/>
      <c r="ESJ63" s="153"/>
      <c r="ESK63" s="153"/>
      <c r="ESL63" s="153"/>
      <c r="ESM63" s="153"/>
      <c r="ESN63" s="153"/>
      <c r="ESO63" s="153"/>
      <c r="ESP63" s="153"/>
      <c r="ESQ63" s="153"/>
      <c r="ESR63" s="153"/>
      <c r="ESS63" s="153"/>
      <c r="EST63" s="153"/>
      <c r="ESU63" s="153"/>
      <c r="ESV63" s="153"/>
      <c r="ESW63" s="153"/>
      <c r="ESX63" s="153"/>
      <c r="ESY63" s="153"/>
      <c r="ESZ63" s="153"/>
      <c r="ETA63" s="153"/>
      <c r="ETB63" s="153"/>
      <c r="ETC63" s="153"/>
      <c r="ETD63" s="153"/>
      <c r="ETE63" s="153"/>
      <c r="ETF63" s="153"/>
      <c r="ETG63" s="153"/>
      <c r="ETH63" s="153"/>
      <c r="ETI63" s="153"/>
      <c r="ETJ63" s="153"/>
      <c r="ETK63" s="153"/>
      <c r="ETL63" s="153"/>
      <c r="ETM63" s="153"/>
      <c r="ETN63" s="153"/>
      <c r="ETO63" s="153"/>
      <c r="ETP63" s="153"/>
      <c r="ETQ63" s="153"/>
      <c r="ETR63" s="153"/>
      <c r="ETS63" s="153"/>
      <c r="ETT63" s="153"/>
      <c r="ETU63" s="153"/>
      <c r="ETV63" s="153"/>
      <c r="ETW63" s="153"/>
      <c r="ETX63" s="153"/>
      <c r="ETY63" s="153"/>
      <c r="ETZ63" s="153"/>
      <c r="EUA63" s="153"/>
      <c r="EUB63" s="153"/>
      <c r="EUC63" s="153"/>
      <c r="EUD63" s="153"/>
      <c r="EUE63" s="153"/>
      <c r="EUF63" s="153"/>
      <c r="EUG63" s="153"/>
      <c r="EUH63" s="153"/>
      <c r="EUI63" s="153"/>
      <c r="EUJ63" s="153"/>
      <c r="EUK63" s="153"/>
      <c r="EUL63" s="153"/>
      <c r="EUM63" s="153"/>
      <c r="EUN63" s="153"/>
      <c r="EUO63" s="153"/>
      <c r="EUP63" s="153"/>
      <c r="EUQ63" s="153"/>
      <c r="EUR63" s="153"/>
      <c r="EUS63" s="153"/>
      <c r="EUT63" s="153"/>
      <c r="EUU63" s="153"/>
      <c r="EUV63" s="153"/>
      <c r="EUW63" s="153"/>
      <c r="EUX63" s="153"/>
      <c r="EUY63" s="153"/>
      <c r="EUZ63" s="153"/>
      <c r="EVA63" s="153"/>
      <c r="EVB63" s="153"/>
      <c r="EVC63" s="153"/>
      <c r="EVD63" s="153"/>
      <c r="EVE63" s="153"/>
      <c r="EVF63" s="153"/>
      <c r="EVG63" s="153"/>
      <c r="EVH63" s="153"/>
      <c r="EVI63" s="153"/>
      <c r="EVJ63" s="153"/>
      <c r="EVK63" s="153"/>
      <c r="EVL63" s="153"/>
      <c r="EVM63" s="153"/>
      <c r="EVN63" s="153"/>
      <c r="EVO63" s="153"/>
      <c r="EVP63" s="153"/>
      <c r="EVQ63" s="153"/>
      <c r="EVR63" s="153"/>
      <c r="EVS63" s="153"/>
      <c r="EVT63" s="153"/>
      <c r="EVU63" s="153"/>
      <c r="EVV63" s="153"/>
      <c r="EVW63" s="153"/>
      <c r="EVX63" s="153"/>
      <c r="EVY63" s="153"/>
      <c r="EVZ63" s="153"/>
      <c r="EWA63" s="153"/>
      <c r="EWB63" s="153"/>
      <c r="EWC63" s="153"/>
      <c r="EWD63" s="153"/>
      <c r="EWE63" s="153"/>
      <c r="EWF63" s="153"/>
      <c r="EWG63" s="153"/>
      <c r="EWH63" s="153"/>
      <c r="EWI63" s="153"/>
      <c r="EWJ63" s="153"/>
      <c r="EWK63" s="153"/>
      <c r="EWL63" s="153"/>
      <c r="EWM63" s="153"/>
      <c r="EWN63" s="153"/>
      <c r="EWO63" s="153"/>
      <c r="EWP63" s="153"/>
      <c r="EWQ63" s="153"/>
      <c r="EWR63" s="153"/>
      <c r="EWS63" s="153"/>
      <c r="EWT63" s="153"/>
      <c r="EWU63" s="153"/>
      <c r="EWV63" s="153"/>
      <c r="EWW63" s="153"/>
      <c r="EWX63" s="153"/>
      <c r="EWY63" s="153"/>
      <c r="EWZ63" s="153"/>
      <c r="EXA63" s="153"/>
      <c r="EXB63" s="153"/>
      <c r="EXC63" s="153"/>
      <c r="EXD63" s="153"/>
      <c r="EXE63" s="153"/>
      <c r="EXF63" s="153"/>
      <c r="EXG63" s="153"/>
      <c r="EXH63" s="153"/>
      <c r="EXI63" s="153"/>
      <c r="EXJ63" s="153"/>
      <c r="EXK63" s="153"/>
      <c r="EXL63" s="153"/>
      <c r="EXM63" s="153"/>
      <c r="EXN63" s="153"/>
      <c r="EXO63" s="153"/>
      <c r="EXP63" s="153"/>
      <c r="EXQ63" s="153"/>
      <c r="EXR63" s="153"/>
      <c r="EXS63" s="153"/>
      <c r="EXT63" s="153"/>
      <c r="EXU63" s="153"/>
      <c r="EXV63" s="153"/>
      <c r="EXW63" s="153"/>
      <c r="EXX63" s="153"/>
      <c r="EXY63" s="153"/>
      <c r="EXZ63" s="153"/>
      <c r="EYA63" s="153"/>
      <c r="EYB63" s="153"/>
      <c r="EYC63" s="153"/>
      <c r="EYD63" s="153"/>
      <c r="EYE63" s="153"/>
      <c r="EYF63" s="153"/>
      <c r="EYG63" s="153"/>
      <c r="EYH63" s="153"/>
      <c r="EYI63" s="153"/>
      <c r="EYJ63" s="153"/>
      <c r="EYK63" s="153"/>
      <c r="EYL63" s="153"/>
      <c r="EYM63" s="153"/>
      <c r="EYN63" s="153"/>
      <c r="EYO63" s="153"/>
      <c r="EYP63" s="153"/>
      <c r="EYQ63" s="153"/>
      <c r="EYR63" s="153"/>
      <c r="EYS63" s="153"/>
      <c r="EYT63" s="153"/>
      <c r="EYU63" s="153"/>
      <c r="EYV63" s="153"/>
      <c r="EYW63" s="153"/>
      <c r="EYX63" s="153"/>
      <c r="EYY63" s="153"/>
      <c r="EYZ63" s="153"/>
      <c r="EZA63" s="153"/>
      <c r="EZB63" s="153"/>
      <c r="EZC63" s="153"/>
      <c r="EZD63" s="153"/>
      <c r="EZE63" s="153"/>
      <c r="EZF63" s="153"/>
      <c r="EZG63" s="153"/>
      <c r="EZH63" s="153"/>
      <c r="EZI63" s="153"/>
      <c r="EZJ63" s="153"/>
      <c r="EZK63" s="153"/>
      <c r="EZL63" s="153"/>
      <c r="EZM63" s="153"/>
      <c r="EZN63" s="153"/>
      <c r="EZO63" s="153"/>
      <c r="EZP63" s="153"/>
      <c r="EZQ63" s="153"/>
      <c r="EZR63" s="153"/>
      <c r="EZS63" s="153"/>
      <c r="EZT63" s="153"/>
      <c r="EZU63" s="153"/>
      <c r="EZV63" s="153"/>
      <c r="EZW63" s="153"/>
      <c r="EZX63" s="153"/>
      <c r="EZY63" s="153"/>
      <c r="EZZ63" s="153"/>
      <c r="FAA63" s="153"/>
      <c r="FAB63" s="153"/>
      <c r="FAC63" s="153"/>
      <c r="FAD63" s="153"/>
      <c r="FAE63" s="153"/>
      <c r="FAF63" s="153"/>
      <c r="FAG63" s="153"/>
      <c r="FAH63" s="153"/>
      <c r="FAI63" s="153"/>
      <c r="FAJ63" s="153"/>
      <c r="FAK63" s="153"/>
      <c r="FAL63" s="153"/>
      <c r="FAM63" s="153"/>
      <c r="FAN63" s="153"/>
      <c r="FAO63" s="153"/>
      <c r="FAP63" s="153"/>
      <c r="FAQ63" s="153"/>
      <c r="FAR63" s="153"/>
      <c r="FAS63" s="153"/>
      <c r="FAT63" s="153"/>
      <c r="FAU63" s="153"/>
      <c r="FAV63" s="153"/>
      <c r="FAW63" s="153"/>
      <c r="FAX63" s="153"/>
      <c r="FAY63" s="153"/>
      <c r="FAZ63" s="153"/>
      <c r="FBA63" s="153"/>
      <c r="FBB63" s="153"/>
      <c r="FBC63" s="153"/>
      <c r="FBD63" s="153"/>
      <c r="FBE63" s="153"/>
      <c r="FBF63" s="153"/>
      <c r="FBG63" s="153"/>
      <c r="FBH63" s="153"/>
      <c r="FBI63" s="153"/>
      <c r="FBJ63" s="153"/>
      <c r="FBK63" s="153"/>
      <c r="FBL63" s="153"/>
      <c r="FBM63" s="153"/>
      <c r="FBN63" s="153"/>
      <c r="FBO63" s="153"/>
      <c r="FBP63" s="153"/>
      <c r="FBQ63" s="153"/>
      <c r="FBR63" s="153"/>
      <c r="FBS63" s="153"/>
      <c r="FBT63" s="153"/>
      <c r="FBU63" s="153"/>
      <c r="FBV63" s="153"/>
      <c r="FBW63" s="153"/>
      <c r="FBX63" s="153"/>
      <c r="FBY63" s="153"/>
      <c r="FBZ63" s="153"/>
      <c r="FCA63" s="153"/>
      <c r="FCB63" s="153"/>
      <c r="FCC63" s="153"/>
      <c r="FCD63" s="153"/>
      <c r="FCE63" s="153"/>
      <c r="FCF63" s="153"/>
      <c r="FCG63" s="153"/>
      <c r="FCH63" s="153"/>
      <c r="FCI63" s="153"/>
      <c r="FCJ63" s="153"/>
      <c r="FCK63" s="153"/>
      <c r="FCL63" s="153"/>
      <c r="FCM63" s="153"/>
      <c r="FCN63" s="153"/>
      <c r="FCO63" s="153"/>
      <c r="FCP63" s="153"/>
      <c r="FCQ63" s="153"/>
      <c r="FCR63" s="153"/>
      <c r="FCS63" s="153"/>
      <c r="FCT63" s="153"/>
      <c r="FCU63" s="153"/>
      <c r="FCV63" s="153"/>
      <c r="FCW63" s="153"/>
      <c r="FCX63" s="153"/>
      <c r="FCY63" s="153"/>
      <c r="FCZ63" s="153"/>
      <c r="FDA63" s="153"/>
      <c r="FDB63" s="153"/>
      <c r="FDC63" s="153"/>
      <c r="FDD63" s="153"/>
      <c r="FDE63" s="153"/>
      <c r="FDF63" s="153"/>
      <c r="FDG63" s="153"/>
      <c r="FDH63" s="153"/>
      <c r="FDI63" s="153"/>
      <c r="FDJ63" s="153"/>
      <c r="FDK63" s="153"/>
      <c r="FDL63" s="153"/>
      <c r="FDM63" s="153"/>
      <c r="FDN63" s="153"/>
      <c r="FDO63" s="153"/>
      <c r="FDP63" s="153"/>
      <c r="FDQ63" s="153"/>
      <c r="FDR63" s="153"/>
      <c r="FDS63" s="153"/>
      <c r="FDT63" s="153"/>
      <c r="FDU63" s="153"/>
      <c r="FDV63" s="153"/>
      <c r="FDW63" s="153"/>
      <c r="FDX63" s="153"/>
      <c r="FDY63" s="153"/>
      <c r="FDZ63" s="153"/>
      <c r="FEA63" s="153"/>
      <c r="FEB63" s="153"/>
      <c r="FEC63" s="153"/>
      <c r="FED63" s="153"/>
      <c r="FEE63" s="153"/>
      <c r="FEF63" s="153"/>
      <c r="FEG63" s="153"/>
      <c r="FEH63" s="153"/>
      <c r="FEI63" s="153"/>
      <c r="FEJ63" s="153"/>
      <c r="FEK63" s="153"/>
      <c r="FEL63" s="153"/>
      <c r="FEM63" s="153"/>
      <c r="FEN63" s="153"/>
      <c r="FEO63" s="153"/>
      <c r="FEP63" s="153"/>
      <c r="FEQ63" s="153"/>
      <c r="FER63" s="153"/>
      <c r="FES63" s="153"/>
      <c r="FET63" s="153"/>
      <c r="FEU63" s="153"/>
      <c r="FEV63" s="153"/>
      <c r="FEW63" s="153"/>
      <c r="FEX63" s="153"/>
      <c r="FEY63" s="153"/>
      <c r="FEZ63" s="153"/>
      <c r="FFA63" s="153"/>
      <c r="FFB63" s="153"/>
      <c r="FFC63" s="153"/>
      <c r="FFD63" s="153"/>
      <c r="FFE63" s="153"/>
      <c r="FFF63" s="153"/>
      <c r="FFG63" s="153"/>
      <c r="FFH63" s="153"/>
      <c r="FFI63" s="153"/>
      <c r="FFJ63" s="153"/>
      <c r="FFK63" s="153"/>
      <c r="FFL63" s="153"/>
      <c r="FFM63" s="153"/>
      <c r="FFN63" s="153"/>
      <c r="FFO63" s="153"/>
      <c r="FFP63" s="153"/>
      <c r="FFQ63" s="153"/>
      <c r="FFR63" s="153"/>
      <c r="FFS63" s="153"/>
      <c r="FFT63" s="153"/>
      <c r="FFU63" s="153"/>
      <c r="FFV63" s="153"/>
      <c r="FFW63" s="153"/>
      <c r="FFX63" s="153"/>
      <c r="FFY63" s="153"/>
      <c r="FFZ63" s="153"/>
      <c r="FGA63" s="153"/>
      <c r="FGB63" s="153"/>
      <c r="FGC63" s="153"/>
      <c r="FGD63" s="153"/>
      <c r="FGE63" s="153"/>
      <c r="FGF63" s="153"/>
      <c r="FGG63" s="153"/>
      <c r="FGH63" s="153"/>
      <c r="FGI63" s="153"/>
      <c r="FGJ63" s="153"/>
      <c r="FGK63" s="153"/>
      <c r="FGL63" s="153"/>
      <c r="FGM63" s="153"/>
      <c r="FGN63" s="153"/>
      <c r="FGO63" s="153"/>
      <c r="FGP63" s="153"/>
      <c r="FGQ63" s="153"/>
      <c r="FGR63" s="153"/>
      <c r="FGS63" s="153"/>
      <c r="FGT63" s="153"/>
      <c r="FGU63" s="153"/>
      <c r="FGV63" s="153"/>
      <c r="FGW63" s="153"/>
      <c r="FGX63" s="153"/>
      <c r="FGY63" s="153"/>
      <c r="FGZ63" s="153"/>
      <c r="FHA63" s="153"/>
      <c r="FHB63" s="153"/>
      <c r="FHC63" s="153"/>
      <c r="FHD63" s="153"/>
      <c r="FHE63" s="153"/>
      <c r="FHF63" s="153"/>
      <c r="FHG63" s="153"/>
      <c r="FHH63" s="153"/>
      <c r="FHI63" s="153"/>
      <c r="FHJ63" s="153"/>
      <c r="FHK63" s="153"/>
      <c r="FHL63" s="153"/>
      <c r="FHM63" s="153"/>
      <c r="FHN63" s="153"/>
      <c r="FHO63" s="153"/>
      <c r="FHP63" s="153"/>
      <c r="FHQ63" s="153"/>
      <c r="FHR63" s="153"/>
      <c r="FHS63" s="153"/>
      <c r="FHT63" s="153"/>
      <c r="FHU63" s="153"/>
      <c r="FHV63" s="153"/>
      <c r="FHW63" s="153"/>
      <c r="FHX63" s="153"/>
      <c r="FHY63" s="153"/>
      <c r="FHZ63" s="153"/>
      <c r="FIA63" s="153"/>
      <c r="FIB63" s="153"/>
      <c r="FIC63" s="153"/>
      <c r="FID63" s="153"/>
      <c r="FIE63" s="153"/>
      <c r="FIF63" s="153"/>
      <c r="FIG63" s="153"/>
      <c r="FIH63" s="153"/>
      <c r="FII63" s="153"/>
      <c r="FIJ63" s="153"/>
      <c r="FIK63" s="153"/>
      <c r="FIL63" s="153"/>
      <c r="FIM63" s="153"/>
      <c r="FIN63" s="153"/>
      <c r="FIO63" s="153"/>
      <c r="FIP63" s="153"/>
      <c r="FIQ63" s="153"/>
      <c r="FIR63" s="153"/>
      <c r="FIS63" s="153"/>
      <c r="FIT63" s="153"/>
      <c r="FIU63" s="153"/>
      <c r="FIV63" s="153"/>
      <c r="FIW63" s="153"/>
      <c r="FIX63" s="153"/>
      <c r="FIY63" s="153"/>
      <c r="FIZ63" s="153"/>
      <c r="FJA63" s="153"/>
      <c r="FJB63" s="153"/>
      <c r="FJC63" s="153"/>
      <c r="FJD63" s="153"/>
      <c r="FJE63" s="153"/>
      <c r="FJF63" s="153"/>
      <c r="FJG63" s="153"/>
      <c r="FJH63" s="153"/>
      <c r="FJI63" s="153"/>
      <c r="FJJ63" s="153"/>
      <c r="FJK63" s="153"/>
      <c r="FJL63" s="153"/>
      <c r="FJM63" s="153"/>
      <c r="FJN63" s="153"/>
      <c r="FJO63" s="153"/>
      <c r="FJP63" s="153"/>
      <c r="FJQ63" s="153"/>
      <c r="FJR63" s="153"/>
      <c r="FJS63" s="153"/>
      <c r="FJT63" s="153"/>
      <c r="FJU63" s="153"/>
      <c r="FJV63" s="153"/>
      <c r="FJW63" s="153"/>
      <c r="FJX63" s="153"/>
      <c r="FJY63" s="153"/>
      <c r="FJZ63" s="153"/>
      <c r="FKA63" s="153"/>
      <c r="FKB63" s="153"/>
      <c r="FKC63" s="153"/>
      <c r="FKD63" s="153"/>
      <c r="FKE63" s="153"/>
      <c r="FKF63" s="153"/>
      <c r="FKG63" s="153"/>
      <c r="FKH63" s="153"/>
      <c r="FKI63" s="153"/>
      <c r="FKJ63" s="153"/>
      <c r="FKK63" s="153"/>
      <c r="FKL63" s="153"/>
      <c r="FKM63" s="153"/>
      <c r="FKN63" s="153"/>
      <c r="FKO63" s="153"/>
      <c r="FKP63" s="153"/>
      <c r="FKQ63" s="153"/>
      <c r="FKR63" s="153"/>
      <c r="FKS63" s="153"/>
      <c r="FKT63" s="153"/>
      <c r="FKU63" s="153"/>
      <c r="FKV63" s="153"/>
      <c r="FKW63" s="153"/>
      <c r="FKX63" s="153"/>
      <c r="FKY63" s="153"/>
      <c r="FKZ63" s="153"/>
      <c r="FLA63" s="153"/>
      <c r="FLB63" s="153"/>
      <c r="FLC63" s="153"/>
      <c r="FLD63" s="153"/>
      <c r="FLE63" s="153"/>
      <c r="FLF63" s="153"/>
      <c r="FLG63" s="153"/>
      <c r="FLH63" s="153"/>
      <c r="FLI63" s="153"/>
      <c r="FLJ63" s="153"/>
      <c r="FLK63" s="153"/>
      <c r="FLL63" s="153"/>
      <c r="FLM63" s="153"/>
      <c r="FLN63" s="153"/>
      <c r="FLO63" s="153"/>
      <c r="FLP63" s="153"/>
      <c r="FLQ63" s="153"/>
      <c r="FLR63" s="153"/>
      <c r="FLS63" s="153"/>
      <c r="FLT63" s="153"/>
      <c r="FLU63" s="153"/>
      <c r="FLV63" s="153"/>
      <c r="FLW63" s="153"/>
      <c r="FLX63" s="153"/>
      <c r="FLY63" s="153"/>
      <c r="FLZ63" s="153"/>
      <c r="FMA63" s="153"/>
      <c r="FMB63" s="153"/>
      <c r="FMC63" s="153"/>
      <c r="FMD63" s="153"/>
      <c r="FME63" s="153"/>
      <c r="FMF63" s="153"/>
      <c r="FMG63" s="153"/>
      <c r="FMH63" s="153"/>
      <c r="FMI63" s="153"/>
      <c r="FMJ63" s="153"/>
      <c r="FMK63" s="153"/>
      <c r="FML63" s="153"/>
      <c r="FMM63" s="153"/>
      <c r="FMN63" s="153"/>
      <c r="FMO63" s="153"/>
      <c r="FMP63" s="153"/>
      <c r="FMQ63" s="153"/>
      <c r="FMR63" s="153"/>
      <c r="FMS63" s="153"/>
      <c r="FMT63" s="153"/>
      <c r="FMU63" s="153"/>
      <c r="FMV63" s="153"/>
      <c r="FMW63" s="153"/>
      <c r="FMX63" s="153"/>
      <c r="FMY63" s="153"/>
      <c r="FMZ63" s="153"/>
      <c r="FNA63" s="153"/>
      <c r="FNB63" s="153"/>
      <c r="FNC63" s="153"/>
      <c r="FND63" s="153"/>
      <c r="FNE63" s="153"/>
      <c r="FNF63" s="153"/>
      <c r="FNG63" s="153"/>
      <c r="FNH63" s="153"/>
      <c r="FNI63" s="153"/>
      <c r="FNJ63" s="153"/>
      <c r="FNK63" s="153"/>
      <c r="FNL63" s="153"/>
      <c r="FNM63" s="153"/>
      <c r="FNN63" s="153"/>
      <c r="FNO63" s="153"/>
      <c r="FNP63" s="153"/>
      <c r="FNQ63" s="153"/>
      <c r="FNR63" s="153"/>
      <c r="FNS63" s="153"/>
      <c r="FNT63" s="153"/>
      <c r="FNU63" s="153"/>
      <c r="FNV63" s="153"/>
      <c r="FNW63" s="153"/>
      <c r="FNX63" s="153"/>
      <c r="FNY63" s="153"/>
      <c r="FNZ63" s="153"/>
      <c r="FOA63" s="153"/>
      <c r="FOB63" s="153"/>
      <c r="FOC63" s="153"/>
      <c r="FOD63" s="153"/>
      <c r="FOE63" s="153"/>
      <c r="FOF63" s="153"/>
      <c r="FOG63" s="153"/>
      <c r="FOH63" s="153"/>
      <c r="FOI63" s="153"/>
      <c r="FOJ63" s="153"/>
      <c r="FOK63" s="153"/>
      <c r="FOL63" s="153"/>
      <c r="FOM63" s="153"/>
      <c r="FON63" s="153"/>
      <c r="FOO63" s="153"/>
      <c r="FOP63" s="153"/>
      <c r="FOQ63" s="153"/>
      <c r="FOR63" s="153"/>
      <c r="FOS63" s="153"/>
      <c r="FOT63" s="153"/>
      <c r="FOU63" s="153"/>
      <c r="FOV63" s="153"/>
      <c r="FOW63" s="153"/>
      <c r="FOX63" s="153"/>
      <c r="FOY63" s="153"/>
      <c r="FOZ63" s="153"/>
      <c r="FPA63" s="153"/>
      <c r="FPB63" s="153"/>
      <c r="FPC63" s="153"/>
      <c r="FPD63" s="153"/>
      <c r="FPE63" s="153"/>
      <c r="FPF63" s="153"/>
      <c r="FPG63" s="153"/>
      <c r="FPH63" s="153"/>
      <c r="FPI63" s="153"/>
      <c r="FPJ63" s="153"/>
      <c r="FPK63" s="153"/>
      <c r="FPL63" s="153"/>
      <c r="FPM63" s="153"/>
      <c r="FPN63" s="153"/>
      <c r="FPO63" s="153"/>
      <c r="FPP63" s="153"/>
      <c r="FPQ63" s="153"/>
      <c r="FPR63" s="153"/>
      <c r="FPS63" s="153"/>
      <c r="FPT63" s="153"/>
      <c r="FPU63" s="153"/>
      <c r="FPV63" s="153"/>
      <c r="FPW63" s="153"/>
      <c r="FPX63" s="153"/>
      <c r="FPY63" s="153"/>
      <c r="FPZ63" s="153"/>
      <c r="FQA63" s="153"/>
      <c r="FQB63" s="153"/>
      <c r="FQC63" s="153"/>
      <c r="FQD63" s="153"/>
      <c r="FQE63" s="153"/>
      <c r="FQF63" s="153"/>
      <c r="FQG63" s="153"/>
      <c r="FQH63" s="153"/>
      <c r="FQI63" s="153"/>
      <c r="FQJ63" s="153"/>
      <c r="FQK63" s="153"/>
      <c r="FQL63" s="153"/>
      <c r="FQM63" s="153"/>
      <c r="FQN63" s="153"/>
      <c r="FQO63" s="153"/>
      <c r="FQP63" s="153"/>
      <c r="FQQ63" s="153"/>
      <c r="FQR63" s="153"/>
      <c r="FQS63" s="153"/>
      <c r="FQT63" s="153"/>
      <c r="FQU63" s="153"/>
      <c r="FQV63" s="153"/>
      <c r="FQW63" s="153"/>
      <c r="FQX63" s="153"/>
      <c r="FQY63" s="153"/>
      <c r="FQZ63" s="153"/>
      <c r="FRA63" s="153"/>
      <c r="FRB63" s="153"/>
      <c r="FRC63" s="153"/>
      <c r="FRD63" s="153"/>
      <c r="FRE63" s="153"/>
      <c r="FRF63" s="153"/>
      <c r="FRG63" s="153"/>
      <c r="FRH63" s="153"/>
      <c r="FRI63" s="153"/>
      <c r="FRJ63" s="153"/>
      <c r="FRK63" s="153"/>
      <c r="FRL63" s="153"/>
      <c r="FRM63" s="153"/>
      <c r="FRN63" s="153"/>
      <c r="FRO63" s="153"/>
      <c r="FRP63" s="153"/>
      <c r="FRQ63" s="153"/>
      <c r="FRR63" s="153"/>
      <c r="FRS63" s="153"/>
      <c r="FRT63" s="153"/>
      <c r="FRU63" s="153"/>
      <c r="FRV63" s="153"/>
      <c r="FRW63" s="153"/>
      <c r="FRX63" s="153"/>
      <c r="FRY63" s="153"/>
      <c r="FRZ63" s="153"/>
      <c r="FSA63" s="153"/>
      <c r="FSB63" s="153"/>
      <c r="FSC63" s="153"/>
      <c r="FSD63" s="153"/>
      <c r="FSE63" s="153"/>
      <c r="FSF63" s="153"/>
      <c r="FSG63" s="153"/>
      <c r="FSH63" s="153"/>
      <c r="FSI63" s="153"/>
      <c r="FSJ63" s="153"/>
      <c r="FSK63" s="153"/>
      <c r="FSL63" s="153"/>
      <c r="FSM63" s="153"/>
      <c r="FSN63" s="153"/>
      <c r="FSO63" s="153"/>
      <c r="FSP63" s="153"/>
      <c r="FSQ63" s="153"/>
      <c r="FSR63" s="153"/>
      <c r="FSS63" s="153"/>
      <c r="FST63" s="153"/>
      <c r="FSU63" s="153"/>
      <c r="FSV63" s="153"/>
      <c r="FSW63" s="153"/>
      <c r="FSX63" s="153"/>
      <c r="FSY63" s="153"/>
      <c r="FSZ63" s="153"/>
      <c r="FTA63" s="153"/>
      <c r="FTB63" s="153"/>
      <c r="FTC63" s="153"/>
      <c r="FTD63" s="153"/>
      <c r="FTE63" s="153"/>
      <c r="FTF63" s="153"/>
      <c r="FTG63" s="153"/>
      <c r="FTH63" s="153"/>
      <c r="FTI63" s="153"/>
      <c r="FTJ63" s="153"/>
      <c r="FTK63" s="153"/>
      <c r="FTL63" s="153"/>
      <c r="FTM63" s="153"/>
      <c r="FTN63" s="153"/>
      <c r="FTO63" s="153"/>
      <c r="FTP63" s="153"/>
      <c r="FTQ63" s="153"/>
      <c r="FTR63" s="153"/>
      <c r="FTS63" s="153"/>
      <c r="FTT63" s="153"/>
      <c r="FTU63" s="153"/>
      <c r="FTV63" s="153"/>
      <c r="FTW63" s="153"/>
      <c r="FTX63" s="153"/>
      <c r="FTY63" s="153"/>
      <c r="FTZ63" s="153"/>
      <c r="FUA63" s="153"/>
      <c r="FUB63" s="153"/>
      <c r="FUC63" s="153"/>
      <c r="FUD63" s="153"/>
      <c r="FUE63" s="153"/>
      <c r="FUF63" s="153"/>
      <c r="FUG63" s="153"/>
      <c r="FUH63" s="153"/>
      <c r="FUI63" s="153"/>
      <c r="FUJ63" s="153"/>
      <c r="FUK63" s="153"/>
      <c r="FUL63" s="153"/>
      <c r="FUM63" s="153"/>
      <c r="FUN63" s="153"/>
      <c r="FUO63" s="153"/>
      <c r="FUP63" s="153"/>
      <c r="FUQ63" s="153"/>
      <c r="FUR63" s="153"/>
      <c r="FUS63" s="153"/>
      <c r="FUT63" s="153"/>
      <c r="FUU63" s="153"/>
      <c r="FUV63" s="153"/>
      <c r="FUW63" s="153"/>
      <c r="FUX63" s="153"/>
      <c r="FUY63" s="153"/>
      <c r="FUZ63" s="153"/>
      <c r="FVA63" s="153"/>
      <c r="FVB63" s="153"/>
      <c r="FVC63" s="153"/>
      <c r="FVD63" s="153"/>
      <c r="FVE63" s="153"/>
      <c r="FVF63" s="153"/>
      <c r="FVG63" s="153"/>
      <c r="FVH63" s="153"/>
      <c r="FVI63" s="153"/>
      <c r="FVJ63" s="153"/>
      <c r="FVK63" s="153"/>
      <c r="FVL63" s="153"/>
      <c r="FVM63" s="153"/>
      <c r="FVN63" s="153"/>
      <c r="FVO63" s="153"/>
      <c r="FVP63" s="153"/>
      <c r="FVQ63" s="153"/>
      <c r="FVR63" s="153"/>
      <c r="FVS63" s="153"/>
      <c r="FVT63" s="153"/>
      <c r="FVU63" s="153"/>
      <c r="FVV63" s="153"/>
      <c r="FVW63" s="153"/>
      <c r="FVX63" s="153"/>
      <c r="FVY63" s="153"/>
      <c r="FVZ63" s="153"/>
      <c r="FWA63" s="153"/>
      <c r="FWB63" s="153"/>
      <c r="FWC63" s="153"/>
      <c r="FWD63" s="153"/>
      <c r="FWE63" s="153"/>
      <c r="FWF63" s="153"/>
      <c r="FWG63" s="153"/>
      <c r="FWH63" s="153"/>
      <c r="FWI63" s="153"/>
      <c r="FWJ63" s="153"/>
      <c r="FWK63" s="153"/>
      <c r="FWL63" s="153"/>
      <c r="FWM63" s="153"/>
      <c r="FWN63" s="153"/>
      <c r="FWO63" s="153"/>
      <c r="FWP63" s="153"/>
      <c r="FWQ63" s="153"/>
      <c r="FWR63" s="153"/>
      <c r="FWS63" s="153"/>
      <c r="FWT63" s="153"/>
      <c r="FWU63" s="153"/>
      <c r="FWV63" s="153"/>
      <c r="FWW63" s="153"/>
      <c r="FWX63" s="153"/>
      <c r="FWY63" s="153"/>
      <c r="FWZ63" s="153"/>
      <c r="FXA63" s="153"/>
      <c r="FXB63" s="153"/>
      <c r="FXC63" s="153"/>
      <c r="FXD63" s="153"/>
      <c r="FXE63" s="153"/>
      <c r="FXF63" s="153"/>
      <c r="FXG63" s="153"/>
      <c r="FXH63" s="153"/>
      <c r="FXI63" s="153"/>
      <c r="FXJ63" s="153"/>
      <c r="FXK63" s="153"/>
      <c r="FXL63" s="153"/>
      <c r="FXM63" s="153"/>
      <c r="FXN63" s="153"/>
      <c r="FXO63" s="153"/>
      <c r="FXP63" s="153"/>
      <c r="FXQ63" s="153"/>
      <c r="FXR63" s="153"/>
      <c r="FXS63" s="153"/>
      <c r="FXT63" s="153"/>
      <c r="FXU63" s="153"/>
      <c r="FXV63" s="153"/>
      <c r="FXW63" s="153"/>
      <c r="FXX63" s="153"/>
      <c r="FXY63" s="153"/>
      <c r="FXZ63" s="153"/>
      <c r="FYA63" s="153"/>
      <c r="FYB63" s="153"/>
      <c r="FYC63" s="153"/>
      <c r="FYD63" s="153"/>
      <c r="FYE63" s="153"/>
      <c r="FYF63" s="153"/>
      <c r="FYG63" s="153"/>
      <c r="FYH63" s="153"/>
      <c r="FYI63" s="153"/>
      <c r="FYJ63" s="153"/>
      <c r="FYK63" s="153"/>
      <c r="FYL63" s="153"/>
      <c r="FYM63" s="153"/>
      <c r="FYN63" s="153"/>
      <c r="FYO63" s="153"/>
      <c r="FYP63" s="153"/>
      <c r="FYQ63" s="153"/>
      <c r="FYR63" s="153"/>
      <c r="FYS63" s="153"/>
      <c r="FYT63" s="153"/>
      <c r="FYU63" s="153"/>
      <c r="FYV63" s="153"/>
      <c r="FYW63" s="153"/>
      <c r="FYX63" s="153"/>
      <c r="FYY63" s="153"/>
      <c r="FYZ63" s="153"/>
      <c r="FZA63" s="153"/>
      <c r="FZB63" s="153"/>
      <c r="FZC63" s="153"/>
      <c r="FZD63" s="153"/>
      <c r="FZE63" s="153"/>
      <c r="FZF63" s="153"/>
      <c r="FZG63" s="153"/>
      <c r="FZH63" s="153"/>
      <c r="FZI63" s="153"/>
      <c r="FZJ63" s="153"/>
      <c r="FZK63" s="153"/>
      <c r="FZL63" s="153"/>
      <c r="FZM63" s="153"/>
      <c r="FZN63" s="153"/>
      <c r="FZO63" s="153"/>
      <c r="FZP63" s="153"/>
      <c r="FZQ63" s="153"/>
      <c r="FZR63" s="153"/>
      <c r="FZS63" s="153"/>
      <c r="FZT63" s="153"/>
      <c r="FZU63" s="153"/>
      <c r="FZV63" s="153"/>
      <c r="FZW63" s="153"/>
      <c r="FZX63" s="153"/>
      <c r="FZY63" s="153"/>
      <c r="FZZ63" s="153"/>
      <c r="GAA63" s="153"/>
      <c r="GAB63" s="153"/>
      <c r="GAC63" s="153"/>
      <c r="GAD63" s="153"/>
      <c r="GAE63" s="153"/>
      <c r="GAF63" s="153"/>
      <c r="GAG63" s="153"/>
      <c r="GAH63" s="153"/>
      <c r="GAI63" s="153"/>
      <c r="GAJ63" s="153"/>
      <c r="GAK63" s="153"/>
      <c r="GAL63" s="153"/>
      <c r="GAM63" s="153"/>
      <c r="GAN63" s="153"/>
      <c r="GAO63" s="153"/>
      <c r="GAP63" s="153"/>
      <c r="GAQ63" s="153"/>
      <c r="GAR63" s="153"/>
      <c r="GAS63" s="153"/>
      <c r="GAT63" s="153"/>
      <c r="GAU63" s="153"/>
      <c r="GAV63" s="153"/>
      <c r="GAW63" s="153"/>
      <c r="GAX63" s="153"/>
      <c r="GAY63" s="153"/>
      <c r="GAZ63" s="153"/>
      <c r="GBA63" s="153"/>
      <c r="GBB63" s="153"/>
      <c r="GBC63" s="153"/>
      <c r="GBD63" s="153"/>
      <c r="GBE63" s="153"/>
      <c r="GBF63" s="153"/>
      <c r="GBG63" s="153"/>
      <c r="GBH63" s="153"/>
      <c r="GBI63" s="153"/>
      <c r="GBJ63" s="153"/>
      <c r="GBK63" s="153"/>
      <c r="GBL63" s="153"/>
      <c r="GBM63" s="153"/>
      <c r="GBN63" s="153"/>
      <c r="GBO63" s="153"/>
      <c r="GBP63" s="153"/>
      <c r="GBQ63" s="153"/>
      <c r="GBR63" s="153"/>
      <c r="GBS63" s="153"/>
      <c r="GBT63" s="153"/>
      <c r="GBU63" s="153"/>
      <c r="GBV63" s="153"/>
      <c r="GBW63" s="153"/>
      <c r="GBX63" s="153"/>
      <c r="GBY63" s="153"/>
      <c r="GBZ63" s="153"/>
      <c r="GCA63" s="153"/>
      <c r="GCB63" s="153"/>
      <c r="GCC63" s="153"/>
      <c r="GCD63" s="153"/>
      <c r="GCE63" s="153"/>
      <c r="GCF63" s="153"/>
      <c r="GCG63" s="153"/>
      <c r="GCH63" s="153"/>
      <c r="GCI63" s="153"/>
      <c r="GCJ63" s="153"/>
      <c r="GCK63" s="153"/>
      <c r="GCL63" s="153"/>
      <c r="GCM63" s="153"/>
      <c r="GCN63" s="153"/>
      <c r="GCO63" s="153"/>
      <c r="GCP63" s="153"/>
      <c r="GCQ63" s="153"/>
      <c r="GCR63" s="153"/>
      <c r="GCS63" s="153"/>
      <c r="GCT63" s="153"/>
      <c r="GCU63" s="153"/>
      <c r="GCV63" s="153"/>
      <c r="GCW63" s="153"/>
      <c r="GCX63" s="153"/>
      <c r="GCY63" s="153"/>
      <c r="GCZ63" s="153"/>
      <c r="GDA63" s="153"/>
      <c r="GDB63" s="153"/>
      <c r="GDC63" s="153"/>
      <c r="GDD63" s="153"/>
      <c r="GDE63" s="153"/>
      <c r="GDF63" s="153"/>
      <c r="GDG63" s="153"/>
      <c r="GDH63" s="153"/>
      <c r="GDI63" s="153"/>
      <c r="GDJ63" s="153"/>
      <c r="GDK63" s="153"/>
      <c r="GDL63" s="153"/>
      <c r="GDM63" s="153"/>
      <c r="GDN63" s="153"/>
      <c r="GDO63" s="153"/>
      <c r="GDP63" s="153"/>
      <c r="GDQ63" s="153"/>
      <c r="GDR63" s="153"/>
      <c r="GDS63" s="153"/>
      <c r="GDT63" s="153"/>
      <c r="GDU63" s="153"/>
      <c r="GDV63" s="153"/>
      <c r="GDW63" s="153"/>
      <c r="GDX63" s="153"/>
      <c r="GDY63" s="153"/>
      <c r="GDZ63" s="153"/>
      <c r="GEA63" s="153"/>
      <c r="GEB63" s="153"/>
      <c r="GEC63" s="153"/>
      <c r="GED63" s="153"/>
      <c r="GEE63" s="153"/>
      <c r="GEF63" s="153"/>
      <c r="GEG63" s="153"/>
      <c r="GEH63" s="153"/>
      <c r="GEI63" s="153"/>
      <c r="GEJ63" s="153"/>
      <c r="GEK63" s="153"/>
      <c r="GEL63" s="153"/>
      <c r="GEM63" s="153"/>
      <c r="GEN63" s="153"/>
      <c r="GEO63" s="153"/>
      <c r="GEP63" s="153"/>
      <c r="GEQ63" s="153"/>
      <c r="GER63" s="153"/>
      <c r="GES63" s="153"/>
      <c r="GET63" s="153"/>
      <c r="GEU63" s="153"/>
      <c r="GEV63" s="153"/>
      <c r="GEW63" s="153"/>
      <c r="GEX63" s="153"/>
      <c r="GEY63" s="153"/>
      <c r="GEZ63" s="153"/>
      <c r="GFA63" s="153"/>
      <c r="GFB63" s="153"/>
      <c r="GFC63" s="153"/>
      <c r="GFD63" s="153"/>
      <c r="GFE63" s="153"/>
      <c r="GFF63" s="153"/>
      <c r="GFG63" s="153"/>
      <c r="GFH63" s="153"/>
      <c r="GFI63" s="153"/>
      <c r="GFJ63" s="153"/>
      <c r="GFK63" s="153"/>
      <c r="GFL63" s="153"/>
      <c r="GFM63" s="153"/>
      <c r="GFN63" s="153"/>
      <c r="GFO63" s="153"/>
      <c r="GFP63" s="153"/>
      <c r="GFQ63" s="153"/>
      <c r="GFR63" s="153"/>
      <c r="GFS63" s="153"/>
      <c r="GFT63" s="153"/>
      <c r="GFU63" s="153"/>
      <c r="GFV63" s="153"/>
      <c r="GFW63" s="153"/>
      <c r="GFX63" s="153"/>
      <c r="GFY63" s="153"/>
      <c r="GFZ63" s="153"/>
      <c r="GGA63" s="153"/>
      <c r="GGB63" s="153"/>
      <c r="GGC63" s="153"/>
      <c r="GGD63" s="153"/>
      <c r="GGE63" s="153"/>
      <c r="GGF63" s="153"/>
      <c r="GGG63" s="153"/>
      <c r="GGH63" s="153"/>
      <c r="GGI63" s="153"/>
      <c r="GGJ63" s="153"/>
      <c r="GGK63" s="153"/>
      <c r="GGL63" s="153"/>
      <c r="GGM63" s="153"/>
      <c r="GGN63" s="153"/>
      <c r="GGO63" s="153"/>
      <c r="GGP63" s="153"/>
      <c r="GGQ63" s="153"/>
      <c r="GGR63" s="153"/>
      <c r="GGS63" s="153"/>
      <c r="GGT63" s="153"/>
      <c r="GGU63" s="153"/>
      <c r="GGV63" s="153"/>
      <c r="GGW63" s="153"/>
      <c r="GGX63" s="153"/>
      <c r="GGY63" s="153"/>
      <c r="GGZ63" s="153"/>
      <c r="GHA63" s="153"/>
      <c r="GHB63" s="153"/>
      <c r="GHC63" s="153"/>
      <c r="GHD63" s="153"/>
      <c r="GHE63" s="153"/>
      <c r="GHF63" s="153"/>
      <c r="GHG63" s="153"/>
      <c r="GHH63" s="153"/>
      <c r="GHI63" s="153"/>
      <c r="GHJ63" s="153"/>
      <c r="GHK63" s="153"/>
      <c r="GHL63" s="153"/>
      <c r="GHM63" s="153"/>
      <c r="GHN63" s="153"/>
      <c r="GHO63" s="153"/>
      <c r="GHP63" s="153"/>
      <c r="GHQ63" s="153"/>
      <c r="GHR63" s="153"/>
      <c r="GHS63" s="153"/>
      <c r="GHT63" s="153"/>
      <c r="GHU63" s="153"/>
      <c r="GHV63" s="153"/>
      <c r="GHW63" s="153"/>
      <c r="GHX63" s="153"/>
      <c r="GHY63" s="153"/>
      <c r="GHZ63" s="153"/>
      <c r="GIA63" s="153"/>
      <c r="GIB63" s="153"/>
      <c r="GIC63" s="153"/>
      <c r="GID63" s="153"/>
      <c r="GIE63" s="153"/>
      <c r="GIF63" s="153"/>
      <c r="GIG63" s="153"/>
      <c r="GIH63" s="153"/>
      <c r="GII63" s="153"/>
      <c r="GIJ63" s="153"/>
      <c r="GIK63" s="153"/>
      <c r="GIL63" s="153"/>
      <c r="GIM63" s="153"/>
      <c r="GIN63" s="153"/>
      <c r="GIO63" s="153"/>
      <c r="GIP63" s="153"/>
      <c r="GIQ63" s="153"/>
      <c r="GIR63" s="153"/>
      <c r="GIS63" s="153"/>
      <c r="GIT63" s="153"/>
      <c r="GIU63" s="153"/>
      <c r="GIV63" s="153"/>
      <c r="GIW63" s="153"/>
      <c r="GIX63" s="153"/>
      <c r="GIY63" s="153"/>
      <c r="GIZ63" s="153"/>
      <c r="GJA63" s="153"/>
      <c r="GJB63" s="153"/>
      <c r="GJC63" s="153"/>
      <c r="GJD63" s="153"/>
      <c r="GJE63" s="153"/>
      <c r="GJF63" s="153"/>
      <c r="GJG63" s="153"/>
      <c r="GJH63" s="153"/>
      <c r="GJI63" s="153"/>
      <c r="GJJ63" s="153"/>
      <c r="GJK63" s="153"/>
      <c r="GJL63" s="153"/>
      <c r="GJM63" s="153"/>
      <c r="GJN63" s="153"/>
      <c r="GJO63" s="153"/>
      <c r="GJP63" s="153"/>
      <c r="GJQ63" s="153"/>
      <c r="GJR63" s="153"/>
      <c r="GJS63" s="153"/>
      <c r="GJT63" s="153"/>
      <c r="GJU63" s="153"/>
      <c r="GJV63" s="153"/>
      <c r="GJW63" s="153"/>
      <c r="GJX63" s="153"/>
      <c r="GJY63" s="153"/>
      <c r="GJZ63" s="153"/>
      <c r="GKA63" s="153"/>
      <c r="GKB63" s="153"/>
      <c r="GKC63" s="153"/>
      <c r="GKD63" s="153"/>
      <c r="GKE63" s="153"/>
      <c r="GKF63" s="153"/>
      <c r="GKG63" s="153"/>
      <c r="GKH63" s="153"/>
      <c r="GKI63" s="153"/>
      <c r="GKJ63" s="153"/>
      <c r="GKK63" s="153"/>
      <c r="GKL63" s="153"/>
      <c r="GKM63" s="153"/>
      <c r="GKN63" s="153"/>
      <c r="GKO63" s="153"/>
      <c r="GKP63" s="153"/>
      <c r="GKQ63" s="153"/>
      <c r="GKR63" s="153"/>
      <c r="GKS63" s="153"/>
      <c r="GKT63" s="153"/>
      <c r="GKU63" s="153"/>
      <c r="GKV63" s="153"/>
      <c r="GKW63" s="153"/>
      <c r="GKX63" s="153"/>
      <c r="GKY63" s="153"/>
      <c r="GKZ63" s="153"/>
      <c r="GLA63" s="153"/>
      <c r="GLB63" s="153"/>
      <c r="GLC63" s="153"/>
      <c r="GLD63" s="153"/>
      <c r="GLE63" s="153"/>
      <c r="GLF63" s="153"/>
      <c r="GLG63" s="153"/>
      <c r="GLH63" s="153"/>
      <c r="GLI63" s="153"/>
      <c r="GLJ63" s="153"/>
      <c r="GLK63" s="153"/>
      <c r="GLL63" s="153"/>
      <c r="GLM63" s="153"/>
      <c r="GLN63" s="153"/>
      <c r="GLO63" s="153"/>
      <c r="GLP63" s="153"/>
      <c r="GLQ63" s="153"/>
      <c r="GLR63" s="153"/>
      <c r="GLS63" s="153"/>
      <c r="GLT63" s="153"/>
      <c r="GLU63" s="153"/>
      <c r="GLV63" s="153"/>
      <c r="GLW63" s="153"/>
      <c r="GLX63" s="153"/>
      <c r="GLY63" s="153"/>
      <c r="GLZ63" s="153"/>
      <c r="GMA63" s="153"/>
      <c r="GMB63" s="153"/>
      <c r="GMC63" s="153"/>
      <c r="GMD63" s="153"/>
      <c r="GME63" s="153"/>
      <c r="GMF63" s="153"/>
      <c r="GMG63" s="153"/>
      <c r="GMH63" s="153"/>
      <c r="GMI63" s="153"/>
      <c r="GMJ63" s="153"/>
      <c r="GMK63" s="153"/>
      <c r="GML63" s="153"/>
      <c r="GMM63" s="153"/>
      <c r="GMN63" s="153"/>
      <c r="GMO63" s="153"/>
      <c r="GMP63" s="153"/>
      <c r="GMQ63" s="153"/>
      <c r="GMR63" s="153"/>
      <c r="GMS63" s="153"/>
      <c r="GMT63" s="153"/>
      <c r="GMU63" s="153"/>
      <c r="GMV63" s="153"/>
      <c r="GMW63" s="153"/>
      <c r="GMX63" s="153"/>
      <c r="GMY63" s="153"/>
      <c r="GMZ63" s="153"/>
      <c r="GNA63" s="153"/>
      <c r="GNB63" s="153"/>
      <c r="GNC63" s="153"/>
      <c r="GND63" s="153"/>
      <c r="GNE63" s="153"/>
      <c r="GNF63" s="153"/>
      <c r="GNG63" s="153"/>
      <c r="GNH63" s="153"/>
      <c r="GNI63" s="153"/>
      <c r="GNJ63" s="153"/>
      <c r="GNK63" s="153"/>
      <c r="GNL63" s="153"/>
      <c r="GNM63" s="153"/>
      <c r="GNN63" s="153"/>
      <c r="GNO63" s="153"/>
      <c r="GNP63" s="153"/>
      <c r="GNQ63" s="153"/>
      <c r="GNR63" s="153"/>
      <c r="GNS63" s="153"/>
      <c r="GNT63" s="153"/>
      <c r="GNU63" s="153"/>
      <c r="GNV63" s="153"/>
      <c r="GNW63" s="153"/>
      <c r="GNX63" s="153"/>
      <c r="GNY63" s="153"/>
      <c r="GNZ63" s="153"/>
      <c r="GOA63" s="153"/>
      <c r="GOB63" s="153"/>
      <c r="GOC63" s="153"/>
      <c r="GOD63" s="153"/>
      <c r="GOE63" s="153"/>
      <c r="GOF63" s="153"/>
      <c r="GOG63" s="153"/>
      <c r="GOH63" s="153"/>
      <c r="GOI63" s="153"/>
      <c r="GOJ63" s="153"/>
      <c r="GOK63" s="153"/>
      <c r="GOL63" s="153"/>
      <c r="GOM63" s="153"/>
      <c r="GON63" s="153"/>
      <c r="GOO63" s="153"/>
      <c r="GOP63" s="153"/>
      <c r="GOQ63" s="153"/>
      <c r="GOR63" s="153"/>
      <c r="GOS63" s="153"/>
      <c r="GOT63" s="153"/>
      <c r="GOU63" s="153"/>
      <c r="GOV63" s="153"/>
      <c r="GOW63" s="153"/>
      <c r="GOX63" s="153"/>
      <c r="GOY63" s="153"/>
      <c r="GOZ63" s="153"/>
      <c r="GPA63" s="153"/>
      <c r="GPB63" s="153"/>
      <c r="GPC63" s="153"/>
      <c r="GPD63" s="153"/>
      <c r="GPE63" s="153"/>
      <c r="GPF63" s="153"/>
      <c r="GPG63" s="153"/>
      <c r="GPH63" s="153"/>
      <c r="GPI63" s="153"/>
      <c r="GPJ63" s="153"/>
      <c r="GPK63" s="153"/>
      <c r="GPL63" s="153"/>
      <c r="GPM63" s="153"/>
      <c r="GPN63" s="153"/>
      <c r="GPO63" s="153"/>
      <c r="GPP63" s="153"/>
      <c r="GPQ63" s="153"/>
      <c r="GPR63" s="153"/>
      <c r="GPS63" s="153"/>
      <c r="GPT63" s="153"/>
      <c r="GPU63" s="153"/>
      <c r="GPV63" s="153"/>
      <c r="GPW63" s="153"/>
      <c r="GPX63" s="153"/>
      <c r="GPY63" s="153"/>
      <c r="GPZ63" s="153"/>
      <c r="GQA63" s="153"/>
      <c r="GQB63" s="153"/>
      <c r="GQC63" s="153"/>
      <c r="GQD63" s="153"/>
      <c r="GQE63" s="153"/>
      <c r="GQF63" s="153"/>
      <c r="GQG63" s="153"/>
      <c r="GQH63" s="153"/>
      <c r="GQI63" s="153"/>
      <c r="GQJ63" s="153"/>
      <c r="GQK63" s="153"/>
      <c r="GQL63" s="153"/>
      <c r="GQM63" s="153"/>
      <c r="GQN63" s="153"/>
      <c r="GQO63" s="153"/>
      <c r="GQP63" s="153"/>
      <c r="GQQ63" s="153"/>
      <c r="GQR63" s="153"/>
      <c r="GQS63" s="153"/>
      <c r="GQT63" s="153"/>
      <c r="GQU63" s="153"/>
      <c r="GQV63" s="153"/>
      <c r="GQW63" s="153"/>
      <c r="GQX63" s="153"/>
      <c r="GQY63" s="153"/>
      <c r="GQZ63" s="153"/>
      <c r="GRA63" s="153"/>
      <c r="GRB63" s="153"/>
      <c r="GRC63" s="153"/>
      <c r="GRD63" s="153"/>
      <c r="GRE63" s="153"/>
      <c r="GRF63" s="153"/>
      <c r="GRG63" s="153"/>
      <c r="GRH63" s="153"/>
      <c r="GRI63" s="153"/>
      <c r="GRJ63" s="153"/>
      <c r="GRK63" s="153"/>
      <c r="GRL63" s="153"/>
      <c r="GRM63" s="153"/>
      <c r="GRN63" s="153"/>
      <c r="GRO63" s="153"/>
      <c r="GRP63" s="153"/>
      <c r="GRQ63" s="153"/>
      <c r="GRR63" s="153"/>
      <c r="GRS63" s="153"/>
      <c r="GRT63" s="153"/>
      <c r="GRU63" s="153"/>
      <c r="GRV63" s="153"/>
      <c r="GRW63" s="153"/>
      <c r="GRX63" s="153"/>
      <c r="GRY63" s="153"/>
      <c r="GRZ63" s="153"/>
      <c r="GSA63" s="153"/>
      <c r="GSB63" s="153"/>
      <c r="GSC63" s="153"/>
      <c r="GSD63" s="153"/>
      <c r="GSE63" s="153"/>
      <c r="GSF63" s="153"/>
      <c r="GSG63" s="153"/>
      <c r="GSH63" s="153"/>
      <c r="GSI63" s="153"/>
      <c r="GSJ63" s="153"/>
      <c r="GSK63" s="153"/>
      <c r="GSL63" s="153"/>
      <c r="GSM63" s="153"/>
      <c r="GSN63" s="153"/>
      <c r="GSO63" s="153"/>
      <c r="GSP63" s="153"/>
      <c r="GSQ63" s="153"/>
      <c r="GSR63" s="153"/>
      <c r="GSS63" s="153"/>
      <c r="GST63" s="153"/>
      <c r="GSU63" s="153"/>
      <c r="GSV63" s="153"/>
      <c r="GSW63" s="153"/>
      <c r="GSX63" s="153"/>
      <c r="GSY63" s="153"/>
      <c r="GSZ63" s="153"/>
      <c r="GTA63" s="153"/>
      <c r="GTB63" s="153"/>
      <c r="GTC63" s="153"/>
      <c r="GTD63" s="153"/>
      <c r="GTE63" s="153"/>
      <c r="GTF63" s="153"/>
      <c r="GTG63" s="153"/>
      <c r="GTH63" s="153"/>
      <c r="GTI63" s="153"/>
      <c r="GTJ63" s="153"/>
      <c r="GTK63" s="153"/>
      <c r="GTL63" s="153"/>
      <c r="GTM63" s="153"/>
      <c r="GTN63" s="153"/>
      <c r="GTO63" s="153"/>
      <c r="GTP63" s="153"/>
      <c r="GTQ63" s="153"/>
      <c r="GTR63" s="153"/>
      <c r="GTS63" s="153"/>
      <c r="GTT63" s="153"/>
      <c r="GTU63" s="153"/>
      <c r="GTV63" s="153"/>
      <c r="GTW63" s="153"/>
      <c r="GTX63" s="153"/>
      <c r="GTY63" s="153"/>
      <c r="GTZ63" s="153"/>
      <c r="GUA63" s="153"/>
      <c r="GUB63" s="153"/>
      <c r="GUC63" s="153"/>
      <c r="GUD63" s="153"/>
      <c r="GUE63" s="153"/>
      <c r="GUF63" s="153"/>
      <c r="GUG63" s="153"/>
      <c r="GUH63" s="153"/>
      <c r="GUI63" s="153"/>
      <c r="GUJ63" s="153"/>
      <c r="GUK63" s="153"/>
      <c r="GUL63" s="153"/>
      <c r="GUM63" s="153"/>
      <c r="GUN63" s="153"/>
      <c r="GUO63" s="153"/>
      <c r="GUP63" s="153"/>
      <c r="GUQ63" s="153"/>
      <c r="GUR63" s="153"/>
      <c r="GUS63" s="153"/>
      <c r="GUT63" s="153"/>
      <c r="GUU63" s="153"/>
      <c r="GUV63" s="153"/>
      <c r="GUW63" s="153"/>
      <c r="GUX63" s="153"/>
      <c r="GUY63" s="153"/>
      <c r="GUZ63" s="153"/>
      <c r="GVA63" s="153"/>
      <c r="GVB63" s="153"/>
      <c r="GVC63" s="153"/>
      <c r="GVD63" s="153"/>
      <c r="GVE63" s="153"/>
      <c r="GVF63" s="153"/>
      <c r="GVG63" s="153"/>
      <c r="GVH63" s="153"/>
      <c r="GVI63" s="153"/>
      <c r="GVJ63" s="153"/>
      <c r="GVK63" s="153"/>
      <c r="GVL63" s="153"/>
      <c r="GVM63" s="153"/>
      <c r="GVN63" s="153"/>
      <c r="GVO63" s="153"/>
      <c r="GVP63" s="153"/>
      <c r="GVQ63" s="153"/>
      <c r="GVR63" s="153"/>
      <c r="GVS63" s="153"/>
      <c r="GVT63" s="153"/>
      <c r="GVU63" s="153"/>
      <c r="GVV63" s="153"/>
      <c r="GVW63" s="153"/>
      <c r="GVX63" s="153"/>
      <c r="GVY63" s="153"/>
      <c r="GVZ63" s="153"/>
      <c r="GWA63" s="153"/>
      <c r="GWB63" s="153"/>
      <c r="GWC63" s="153"/>
      <c r="GWD63" s="153"/>
      <c r="GWE63" s="153"/>
      <c r="GWF63" s="153"/>
      <c r="GWG63" s="153"/>
      <c r="GWH63" s="153"/>
      <c r="GWI63" s="153"/>
      <c r="GWJ63" s="153"/>
      <c r="GWK63" s="153"/>
      <c r="GWL63" s="153"/>
      <c r="GWM63" s="153"/>
      <c r="GWN63" s="153"/>
      <c r="GWO63" s="153"/>
      <c r="GWP63" s="153"/>
      <c r="GWQ63" s="153"/>
      <c r="GWR63" s="153"/>
      <c r="GWS63" s="153"/>
      <c r="GWT63" s="153"/>
      <c r="GWU63" s="153"/>
      <c r="GWV63" s="153"/>
      <c r="GWW63" s="153"/>
      <c r="GWX63" s="153"/>
      <c r="GWY63" s="153"/>
      <c r="GWZ63" s="153"/>
      <c r="GXA63" s="153"/>
      <c r="GXB63" s="153"/>
      <c r="GXC63" s="153"/>
      <c r="GXD63" s="153"/>
      <c r="GXE63" s="153"/>
      <c r="GXF63" s="153"/>
      <c r="GXG63" s="153"/>
      <c r="GXH63" s="153"/>
      <c r="GXI63" s="153"/>
      <c r="GXJ63" s="153"/>
      <c r="GXK63" s="153"/>
      <c r="GXL63" s="153"/>
      <c r="GXM63" s="153"/>
      <c r="GXN63" s="153"/>
      <c r="GXO63" s="153"/>
      <c r="GXP63" s="153"/>
      <c r="GXQ63" s="153"/>
      <c r="GXR63" s="153"/>
      <c r="GXS63" s="153"/>
      <c r="GXT63" s="153"/>
      <c r="GXU63" s="153"/>
      <c r="GXV63" s="153"/>
      <c r="GXW63" s="153"/>
      <c r="GXX63" s="153"/>
      <c r="GXY63" s="153"/>
      <c r="GXZ63" s="153"/>
      <c r="GYA63" s="153"/>
      <c r="GYB63" s="153"/>
      <c r="GYC63" s="153"/>
      <c r="GYD63" s="153"/>
      <c r="GYE63" s="153"/>
      <c r="GYF63" s="153"/>
      <c r="GYG63" s="153"/>
      <c r="GYH63" s="153"/>
      <c r="GYI63" s="153"/>
      <c r="GYJ63" s="153"/>
      <c r="GYK63" s="153"/>
      <c r="GYL63" s="153"/>
      <c r="GYM63" s="153"/>
      <c r="GYN63" s="153"/>
      <c r="GYO63" s="153"/>
      <c r="GYP63" s="153"/>
      <c r="GYQ63" s="153"/>
      <c r="GYR63" s="153"/>
      <c r="GYS63" s="153"/>
      <c r="GYT63" s="153"/>
      <c r="GYU63" s="153"/>
      <c r="GYV63" s="153"/>
      <c r="GYW63" s="153"/>
      <c r="GYX63" s="153"/>
      <c r="GYY63" s="153"/>
      <c r="GYZ63" s="153"/>
      <c r="GZA63" s="153"/>
      <c r="GZB63" s="153"/>
      <c r="GZC63" s="153"/>
      <c r="GZD63" s="153"/>
      <c r="GZE63" s="153"/>
      <c r="GZF63" s="153"/>
      <c r="GZG63" s="153"/>
      <c r="GZH63" s="153"/>
      <c r="GZI63" s="153"/>
      <c r="GZJ63" s="153"/>
      <c r="GZK63" s="153"/>
      <c r="GZL63" s="153"/>
      <c r="GZM63" s="153"/>
      <c r="GZN63" s="153"/>
      <c r="GZO63" s="153"/>
      <c r="GZP63" s="153"/>
      <c r="GZQ63" s="153"/>
      <c r="GZR63" s="153"/>
      <c r="GZS63" s="153"/>
      <c r="GZT63" s="153"/>
      <c r="GZU63" s="153"/>
      <c r="GZV63" s="153"/>
      <c r="GZW63" s="153"/>
      <c r="GZX63" s="153"/>
      <c r="GZY63" s="153"/>
      <c r="GZZ63" s="153"/>
      <c r="HAA63" s="153"/>
      <c r="HAB63" s="153"/>
      <c r="HAC63" s="153"/>
      <c r="HAD63" s="153"/>
      <c r="HAE63" s="153"/>
      <c r="HAF63" s="153"/>
      <c r="HAG63" s="153"/>
      <c r="HAH63" s="153"/>
      <c r="HAI63" s="153"/>
      <c r="HAJ63" s="153"/>
      <c r="HAK63" s="153"/>
      <c r="HAL63" s="153"/>
      <c r="HAM63" s="153"/>
      <c r="HAN63" s="153"/>
      <c r="HAO63" s="153"/>
      <c r="HAP63" s="153"/>
      <c r="HAQ63" s="153"/>
      <c r="HAR63" s="153"/>
      <c r="HAS63" s="153"/>
      <c r="HAT63" s="153"/>
      <c r="HAU63" s="153"/>
      <c r="HAV63" s="153"/>
      <c r="HAW63" s="153"/>
      <c r="HAX63" s="153"/>
      <c r="HAY63" s="153"/>
      <c r="HAZ63" s="153"/>
      <c r="HBA63" s="153"/>
      <c r="HBB63" s="153"/>
      <c r="HBC63" s="153"/>
      <c r="HBD63" s="153"/>
      <c r="HBE63" s="153"/>
      <c r="HBF63" s="153"/>
      <c r="HBG63" s="153"/>
      <c r="HBH63" s="153"/>
      <c r="HBI63" s="153"/>
      <c r="HBJ63" s="153"/>
      <c r="HBK63" s="153"/>
      <c r="HBL63" s="153"/>
      <c r="HBM63" s="153"/>
      <c r="HBN63" s="153"/>
      <c r="HBO63" s="153"/>
      <c r="HBP63" s="153"/>
      <c r="HBQ63" s="153"/>
      <c r="HBR63" s="153"/>
      <c r="HBS63" s="153"/>
      <c r="HBT63" s="153"/>
      <c r="HBU63" s="153"/>
      <c r="HBV63" s="153"/>
      <c r="HBW63" s="153"/>
      <c r="HBX63" s="153"/>
      <c r="HBY63" s="153"/>
      <c r="HBZ63" s="153"/>
      <c r="HCA63" s="153"/>
      <c r="HCB63" s="153"/>
      <c r="HCC63" s="153"/>
      <c r="HCD63" s="153"/>
      <c r="HCE63" s="153"/>
      <c r="HCF63" s="153"/>
      <c r="HCG63" s="153"/>
      <c r="HCH63" s="153"/>
      <c r="HCI63" s="153"/>
      <c r="HCJ63" s="153"/>
      <c r="HCK63" s="153"/>
      <c r="HCL63" s="153"/>
      <c r="HCM63" s="153"/>
      <c r="HCN63" s="153"/>
      <c r="HCO63" s="153"/>
      <c r="HCP63" s="153"/>
      <c r="HCQ63" s="153"/>
      <c r="HCR63" s="153"/>
      <c r="HCS63" s="153"/>
      <c r="HCT63" s="153"/>
      <c r="HCU63" s="153"/>
      <c r="HCV63" s="153"/>
      <c r="HCW63" s="153"/>
      <c r="HCX63" s="153"/>
      <c r="HCY63" s="153"/>
      <c r="HCZ63" s="153"/>
      <c r="HDA63" s="153"/>
      <c r="HDB63" s="153"/>
      <c r="HDC63" s="153"/>
      <c r="HDD63" s="153"/>
      <c r="HDE63" s="153"/>
      <c r="HDF63" s="153"/>
      <c r="HDG63" s="153"/>
      <c r="HDH63" s="153"/>
      <c r="HDI63" s="153"/>
      <c r="HDJ63" s="153"/>
      <c r="HDK63" s="153"/>
      <c r="HDL63" s="153"/>
      <c r="HDM63" s="153"/>
      <c r="HDN63" s="153"/>
      <c r="HDO63" s="153"/>
      <c r="HDP63" s="153"/>
      <c r="HDQ63" s="153"/>
      <c r="HDR63" s="153"/>
      <c r="HDS63" s="153"/>
      <c r="HDT63" s="153"/>
      <c r="HDU63" s="153"/>
      <c r="HDV63" s="153"/>
      <c r="HDW63" s="153"/>
      <c r="HDX63" s="153"/>
      <c r="HDY63" s="153"/>
      <c r="HDZ63" s="153"/>
      <c r="HEA63" s="153"/>
      <c r="HEB63" s="153"/>
      <c r="HEC63" s="153"/>
      <c r="HED63" s="153"/>
      <c r="HEE63" s="153"/>
      <c r="HEF63" s="153"/>
      <c r="HEG63" s="153"/>
      <c r="HEH63" s="153"/>
      <c r="HEI63" s="153"/>
      <c r="HEJ63" s="153"/>
      <c r="HEK63" s="153"/>
      <c r="HEL63" s="153"/>
      <c r="HEM63" s="153"/>
      <c r="HEN63" s="153"/>
      <c r="HEO63" s="153"/>
      <c r="HEP63" s="153"/>
      <c r="HEQ63" s="153"/>
      <c r="HER63" s="153"/>
      <c r="HES63" s="153"/>
      <c r="HET63" s="153"/>
      <c r="HEU63" s="153"/>
      <c r="HEV63" s="153"/>
      <c r="HEW63" s="153"/>
      <c r="HEX63" s="153"/>
      <c r="HEY63" s="153"/>
      <c r="HEZ63" s="153"/>
      <c r="HFA63" s="153"/>
      <c r="HFB63" s="153"/>
      <c r="HFC63" s="153"/>
      <c r="HFD63" s="153"/>
      <c r="HFE63" s="153"/>
      <c r="HFF63" s="153"/>
      <c r="HFG63" s="153"/>
      <c r="HFH63" s="153"/>
      <c r="HFI63" s="153"/>
      <c r="HFJ63" s="153"/>
      <c r="HFK63" s="153"/>
      <c r="HFL63" s="153"/>
      <c r="HFM63" s="153"/>
      <c r="HFN63" s="153"/>
      <c r="HFO63" s="153"/>
      <c r="HFP63" s="153"/>
      <c r="HFQ63" s="153"/>
      <c r="HFR63" s="153"/>
      <c r="HFS63" s="153"/>
      <c r="HFT63" s="153"/>
      <c r="HFU63" s="153"/>
      <c r="HFV63" s="153"/>
      <c r="HFW63" s="153"/>
      <c r="HFX63" s="153"/>
      <c r="HFY63" s="153"/>
      <c r="HFZ63" s="153"/>
      <c r="HGA63" s="153"/>
      <c r="HGB63" s="153"/>
      <c r="HGC63" s="153"/>
      <c r="HGD63" s="153"/>
      <c r="HGE63" s="153"/>
      <c r="HGF63" s="153"/>
      <c r="HGG63" s="153"/>
      <c r="HGH63" s="153"/>
      <c r="HGI63" s="153"/>
      <c r="HGJ63" s="153"/>
      <c r="HGK63" s="153"/>
      <c r="HGL63" s="153"/>
      <c r="HGM63" s="153"/>
      <c r="HGN63" s="153"/>
      <c r="HGO63" s="153"/>
      <c r="HGP63" s="153"/>
      <c r="HGQ63" s="153"/>
      <c r="HGR63" s="153"/>
      <c r="HGS63" s="153"/>
      <c r="HGT63" s="153"/>
      <c r="HGU63" s="153"/>
      <c r="HGV63" s="153"/>
      <c r="HGW63" s="153"/>
      <c r="HGX63" s="153"/>
      <c r="HGY63" s="153"/>
      <c r="HGZ63" s="153"/>
      <c r="HHA63" s="153"/>
      <c r="HHB63" s="153"/>
      <c r="HHC63" s="153"/>
      <c r="HHD63" s="153"/>
      <c r="HHE63" s="153"/>
      <c r="HHF63" s="153"/>
      <c r="HHG63" s="153"/>
      <c r="HHH63" s="153"/>
      <c r="HHI63" s="153"/>
      <c r="HHJ63" s="153"/>
      <c r="HHK63" s="153"/>
      <c r="HHL63" s="153"/>
      <c r="HHM63" s="153"/>
      <c r="HHN63" s="153"/>
      <c r="HHO63" s="153"/>
      <c r="HHP63" s="153"/>
      <c r="HHQ63" s="153"/>
      <c r="HHR63" s="153"/>
      <c r="HHS63" s="153"/>
      <c r="HHT63" s="153"/>
      <c r="HHU63" s="153"/>
      <c r="HHV63" s="153"/>
      <c r="HHW63" s="153"/>
      <c r="HHX63" s="153"/>
      <c r="HHY63" s="153"/>
      <c r="HHZ63" s="153"/>
      <c r="HIA63" s="153"/>
      <c r="HIB63" s="153"/>
      <c r="HIC63" s="153"/>
      <c r="HID63" s="153"/>
      <c r="HIE63" s="153"/>
      <c r="HIF63" s="153"/>
      <c r="HIG63" s="153"/>
      <c r="HIH63" s="153"/>
      <c r="HII63" s="153"/>
      <c r="HIJ63" s="153"/>
      <c r="HIK63" s="153"/>
      <c r="HIL63" s="153"/>
      <c r="HIM63" s="153"/>
      <c r="HIN63" s="153"/>
      <c r="HIO63" s="153"/>
      <c r="HIP63" s="153"/>
      <c r="HIQ63" s="153"/>
      <c r="HIR63" s="153"/>
      <c r="HIS63" s="153"/>
      <c r="HIT63" s="153"/>
      <c r="HIU63" s="153"/>
      <c r="HIV63" s="153"/>
      <c r="HIW63" s="153"/>
      <c r="HIX63" s="153"/>
      <c r="HIY63" s="153"/>
      <c r="HIZ63" s="153"/>
      <c r="HJA63" s="153"/>
      <c r="HJB63" s="153"/>
      <c r="HJC63" s="153"/>
      <c r="HJD63" s="153"/>
      <c r="HJE63" s="153"/>
      <c r="HJF63" s="153"/>
      <c r="HJG63" s="153"/>
      <c r="HJH63" s="153"/>
      <c r="HJI63" s="153"/>
      <c r="HJJ63" s="153"/>
      <c r="HJK63" s="153"/>
      <c r="HJL63" s="153"/>
      <c r="HJM63" s="153"/>
      <c r="HJN63" s="153"/>
      <c r="HJO63" s="153"/>
      <c r="HJP63" s="153"/>
      <c r="HJQ63" s="153"/>
      <c r="HJR63" s="153"/>
      <c r="HJS63" s="153"/>
      <c r="HJT63" s="153"/>
      <c r="HJU63" s="153"/>
      <c r="HJV63" s="153"/>
      <c r="HJW63" s="153"/>
      <c r="HJX63" s="153"/>
      <c r="HJY63" s="153"/>
      <c r="HJZ63" s="153"/>
      <c r="HKA63" s="153"/>
      <c r="HKB63" s="153"/>
      <c r="HKC63" s="153"/>
      <c r="HKD63" s="153"/>
      <c r="HKE63" s="153"/>
      <c r="HKF63" s="153"/>
      <c r="HKG63" s="153"/>
      <c r="HKH63" s="153"/>
      <c r="HKI63" s="153"/>
      <c r="HKJ63" s="153"/>
      <c r="HKK63" s="153"/>
      <c r="HKL63" s="153"/>
      <c r="HKM63" s="153"/>
      <c r="HKN63" s="153"/>
      <c r="HKO63" s="153"/>
      <c r="HKP63" s="153"/>
      <c r="HKQ63" s="153"/>
      <c r="HKR63" s="153"/>
      <c r="HKS63" s="153"/>
      <c r="HKT63" s="153"/>
      <c r="HKU63" s="153"/>
      <c r="HKV63" s="153"/>
      <c r="HKW63" s="153"/>
      <c r="HKX63" s="153"/>
      <c r="HKY63" s="153"/>
      <c r="HKZ63" s="153"/>
      <c r="HLA63" s="153"/>
      <c r="HLB63" s="153"/>
      <c r="HLC63" s="153"/>
      <c r="HLD63" s="153"/>
      <c r="HLE63" s="153"/>
      <c r="HLF63" s="153"/>
      <c r="HLG63" s="153"/>
      <c r="HLH63" s="153"/>
      <c r="HLI63" s="153"/>
      <c r="HLJ63" s="153"/>
      <c r="HLK63" s="153"/>
      <c r="HLL63" s="153"/>
      <c r="HLM63" s="153"/>
      <c r="HLN63" s="153"/>
      <c r="HLO63" s="153"/>
      <c r="HLP63" s="153"/>
      <c r="HLQ63" s="153"/>
      <c r="HLR63" s="153"/>
      <c r="HLS63" s="153"/>
      <c r="HLT63" s="153"/>
      <c r="HLU63" s="153"/>
      <c r="HLV63" s="153"/>
      <c r="HLW63" s="153"/>
      <c r="HLX63" s="153"/>
      <c r="HLY63" s="153"/>
      <c r="HLZ63" s="153"/>
      <c r="HMA63" s="153"/>
      <c r="HMB63" s="153"/>
      <c r="HMC63" s="153"/>
      <c r="HMD63" s="153"/>
      <c r="HME63" s="153"/>
      <c r="HMF63" s="153"/>
      <c r="HMG63" s="153"/>
      <c r="HMH63" s="153"/>
      <c r="HMI63" s="153"/>
      <c r="HMJ63" s="153"/>
      <c r="HMK63" s="153"/>
      <c r="HML63" s="153"/>
      <c r="HMM63" s="153"/>
      <c r="HMN63" s="153"/>
      <c r="HMO63" s="153"/>
      <c r="HMP63" s="153"/>
      <c r="HMQ63" s="153"/>
      <c r="HMR63" s="153"/>
      <c r="HMS63" s="153"/>
      <c r="HMT63" s="153"/>
      <c r="HMU63" s="153"/>
      <c r="HMV63" s="153"/>
      <c r="HMW63" s="153"/>
      <c r="HMX63" s="153"/>
      <c r="HMY63" s="153"/>
      <c r="HMZ63" s="153"/>
      <c r="HNA63" s="153"/>
      <c r="HNB63" s="153"/>
      <c r="HNC63" s="153"/>
      <c r="HND63" s="153"/>
      <c r="HNE63" s="153"/>
      <c r="HNF63" s="153"/>
      <c r="HNG63" s="153"/>
      <c r="HNH63" s="153"/>
      <c r="HNI63" s="153"/>
      <c r="HNJ63" s="153"/>
      <c r="HNK63" s="153"/>
      <c r="HNL63" s="153"/>
      <c r="HNM63" s="153"/>
      <c r="HNN63" s="153"/>
      <c r="HNO63" s="153"/>
      <c r="HNP63" s="153"/>
      <c r="HNQ63" s="153"/>
      <c r="HNR63" s="153"/>
      <c r="HNS63" s="153"/>
      <c r="HNT63" s="153"/>
      <c r="HNU63" s="153"/>
      <c r="HNV63" s="153"/>
      <c r="HNW63" s="153"/>
      <c r="HNX63" s="153"/>
      <c r="HNY63" s="153"/>
      <c r="HNZ63" s="153"/>
      <c r="HOA63" s="153"/>
      <c r="HOB63" s="153"/>
      <c r="HOC63" s="153"/>
      <c r="HOD63" s="153"/>
      <c r="HOE63" s="153"/>
      <c r="HOF63" s="153"/>
      <c r="HOG63" s="153"/>
      <c r="HOH63" s="153"/>
      <c r="HOI63" s="153"/>
      <c r="HOJ63" s="153"/>
      <c r="HOK63" s="153"/>
      <c r="HOL63" s="153"/>
      <c r="HOM63" s="153"/>
      <c r="HON63" s="153"/>
      <c r="HOO63" s="153"/>
      <c r="HOP63" s="153"/>
      <c r="HOQ63" s="153"/>
      <c r="HOR63" s="153"/>
      <c r="HOS63" s="153"/>
      <c r="HOT63" s="153"/>
      <c r="HOU63" s="153"/>
      <c r="HOV63" s="153"/>
      <c r="HOW63" s="153"/>
      <c r="HOX63" s="153"/>
      <c r="HOY63" s="153"/>
      <c r="HOZ63" s="153"/>
      <c r="HPA63" s="153"/>
      <c r="HPB63" s="153"/>
      <c r="HPC63" s="153"/>
      <c r="HPD63" s="153"/>
      <c r="HPE63" s="153"/>
      <c r="HPF63" s="153"/>
      <c r="HPG63" s="153"/>
      <c r="HPH63" s="153"/>
      <c r="HPI63" s="153"/>
      <c r="HPJ63" s="153"/>
      <c r="HPK63" s="153"/>
      <c r="HPL63" s="153"/>
      <c r="HPM63" s="153"/>
      <c r="HPN63" s="153"/>
      <c r="HPO63" s="153"/>
      <c r="HPP63" s="153"/>
      <c r="HPQ63" s="153"/>
      <c r="HPR63" s="153"/>
      <c r="HPS63" s="153"/>
      <c r="HPT63" s="153"/>
      <c r="HPU63" s="153"/>
      <c r="HPV63" s="153"/>
      <c r="HPW63" s="153"/>
      <c r="HPX63" s="153"/>
      <c r="HPY63" s="153"/>
      <c r="HPZ63" s="153"/>
      <c r="HQA63" s="153"/>
      <c r="HQB63" s="153"/>
      <c r="HQC63" s="153"/>
      <c r="HQD63" s="153"/>
      <c r="HQE63" s="153"/>
      <c r="HQF63" s="153"/>
      <c r="HQG63" s="153"/>
      <c r="HQH63" s="153"/>
      <c r="HQI63" s="153"/>
      <c r="HQJ63" s="153"/>
      <c r="HQK63" s="153"/>
      <c r="HQL63" s="153"/>
      <c r="HQM63" s="153"/>
      <c r="HQN63" s="153"/>
      <c r="HQO63" s="153"/>
      <c r="HQP63" s="153"/>
      <c r="HQQ63" s="153"/>
      <c r="HQR63" s="153"/>
      <c r="HQS63" s="153"/>
      <c r="HQT63" s="153"/>
      <c r="HQU63" s="153"/>
      <c r="HQV63" s="153"/>
      <c r="HQW63" s="153"/>
      <c r="HQX63" s="153"/>
      <c r="HQY63" s="153"/>
      <c r="HQZ63" s="153"/>
      <c r="HRA63" s="153"/>
      <c r="HRB63" s="153"/>
      <c r="HRC63" s="153"/>
      <c r="HRD63" s="153"/>
      <c r="HRE63" s="153"/>
      <c r="HRF63" s="153"/>
      <c r="HRG63" s="153"/>
      <c r="HRH63" s="153"/>
      <c r="HRI63" s="153"/>
      <c r="HRJ63" s="153"/>
      <c r="HRK63" s="153"/>
      <c r="HRL63" s="153"/>
      <c r="HRM63" s="153"/>
      <c r="HRN63" s="153"/>
      <c r="HRO63" s="153"/>
      <c r="HRP63" s="153"/>
      <c r="HRQ63" s="153"/>
      <c r="HRR63" s="153"/>
      <c r="HRS63" s="153"/>
      <c r="HRT63" s="153"/>
      <c r="HRU63" s="153"/>
      <c r="HRV63" s="153"/>
      <c r="HRW63" s="153"/>
      <c r="HRX63" s="153"/>
      <c r="HRY63" s="153"/>
      <c r="HRZ63" s="153"/>
      <c r="HSA63" s="153"/>
      <c r="HSB63" s="153"/>
      <c r="HSC63" s="153"/>
      <c r="HSD63" s="153"/>
      <c r="HSE63" s="153"/>
      <c r="HSF63" s="153"/>
      <c r="HSG63" s="153"/>
      <c r="HSH63" s="153"/>
      <c r="HSI63" s="153"/>
      <c r="HSJ63" s="153"/>
      <c r="HSK63" s="153"/>
      <c r="HSL63" s="153"/>
      <c r="HSM63" s="153"/>
      <c r="HSN63" s="153"/>
      <c r="HSO63" s="153"/>
      <c r="HSP63" s="153"/>
      <c r="HSQ63" s="153"/>
      <c r="HSR63" s="153"/>
      <c r="HSS63" s="153"/>
      <c r="HST63" s="153"/>
      <c r="HSU63" s="153"/>
      <c r="HSV63" s="153"/>
      <c r="HSW63" s="153"/>
      <c r="HSX63" s="153"/>
      <c r="HSY63" s="153"/>
      <c r="HSZ63" s="153"/>
      <c r="HTA63" s="153"/>
      <c r="HTB63" s="153"/>
      <c r="HTC63" s="153"/>
      <c r="HTD63" s="153"/>
      <c r="HTE63" s="153"/>
      <c r="HTF63" s="153"/>
      <c r="HTG63" s="153"/>
      <c r="HTH63" s="153"/>
      <c r="HTI63" s="153"/>
      <c r="HTJ63" s="153"/>
      <c r="HTK63" s="153"/>
      <c r="HTL63" s="153"/>
      <c r="HTM63" s="153"/>
      <c r="HTN63" s="153"/>
      <c r="HTO63" s="153"/>
      <c r="HTP63" s="153"/>
      <c r="HTQ63" s="153"/>
      <c r="HTR63" s="153"/>
      <c r="HTS63" s="153"/>
      <c r="HTT63" s="153"/>
      <c r="HTU63" s="153"/>
      <c r="HTV63" s="153"/>
      <c r="HTW63" s="153"/>
      <c r="HTX63" s="153"/>
      <c r="HTY63" s="153"/>
      <c r="HTZ63" s="153"/>
      <c r="HUA63" s="153"/>
      <c r="HUB63" s="153"/>
      <c r="HUC63" s="153"/>
      <c r="HUD63" s="153"/>
      <c r="HUE63" s="153"/>
      <c r="HUF63" s="153"/>
      <c r="HUG63" s="153"/>
      <c r="HUH63" s="153"/>
      <c r="HUI63" s="153"/>
      <c r="HUJ63" s="153"/>
      <c r="HUK63" s="153"/>
      <c r="HUL63" s="153"/>
      <c r="HUM63" s="153"/>
      <c r="HUN63" s="153"/>
      <c r="HUO63" s="153"/>
      <c r="HUP63" s="153"/>
      <c r="HUQ63" s="153"/>
      <c r="HUR63" s="153"/>
      <c r="HUS63" s="153"/>
      <c r="HUT63" s="153"/>
      <c r="HUU63" s="153"/>
      <c r="HUV63" s="153"/>
      <c r="HUW63" s="153"/>
      <c r="HUX63" s="153"/>
      <c r="HUY63" s="153"/>
      <c r="HUZ63" s="153"/>
      <c r="HVA63" s="153"/>
      <c r="HVB63" s="153"/>
      <c r="HVC63" s="153"/>
      <c r="HVD63" s="153"/>
      <c r="HVE63" s="153"/>
      <c r="HVF63" s="153"/>
      <c r="HVG63" s="153"/>
      <c r="HVH63" s="153"/>
      <c r="HVI63" s="153"/>
      <c r="HVJ63" s="153"/>
      <c r="HVK63" s="153"/>
      <c r="HVL63" s="153"/>
      <c r="HVM63" s="153"/>
      <c r="HVN63" s="153"/>
      <c r="HVO63" s="153"/>
      <c r="HVP63" s="153"/>
      <c r="HVQ63" s="153"/>
      <c r="HVR63" s="153"/>
      <c r="HVS63" s="153"/>
      <c r="HVT63" s="153"/>
      <c r="HVU63" s="153"/>
      <c r="HVV63" s="153"/>
      <c r="HVW63" s="153"/>
      <c r="HVX63" s="153"/>
      <c r="HVY63" s="153"/>
      <c r="HVZ63" s="153"/>
      <c r="HWA63" s="153"/>
      <c r="HWB63" s="153"/>
      <c r="HWC63" s="153"/>
      <c r="HWD63" s="153"/>
      <c r="HWE63" s="153"/>
      <c r="HWF63" s="153"/>
      <c r="HWG63" s="153"/>
      <c r="HWH63" s="153"/>
      <c r="HWI63" s="153"/>
      <c r="HWJ63" s="153"/>
      <c r="HWK63" s="153"/>
      <c r="HWL63" s="153"/>
      <c r="HWM63" s="153"/>
      <c r="HWN63" s="153"/>
      <c r="HWO63" s="153"/>
      <c r="HWP63" s="153"/>
      <c r="HWQ63" s="153"/>
      <c r="HWR63" s="153"/>
      <c r="HWS63" s="153"/>
      <c r="HWT63" s="153"/>
      <c r="HWU63" s="153"/>
      <c r="HWV63" s="153"/>
      <c r="HWW63" s="153"/>
      <c r="HWX63" s="153"/>
      <c r="HWY63" s="153"/>
      <c r="HWZ63" s="153"/>
      <c r="HXA63" s="153"/>
      <c r="HXB63" s="153"/>
      <c r="HXC63" s="153"/>
      <c r="HXD63" s="153"/>
      <c r="HXE63" s="153"/>
      <c r="HXF63" s="153"/>
      <c r="HXG63" s="153"/>
      <c r="HXH63" s="153"/>
      <c r="HXI63" s="153"/>
      <c r="HXJ63" s="153"/>
      <c r="HXK63" s="153"/>
      <c r="HXL63" s="153"/>
      <c r="HXM63" s="153"/>
      <c r="HXN63" s="153"/>
      <c r="HXO63" s="153"/>
      <c r="HXP63" s="153"/>
      <c r="HXQ63" s="153"/>
      <c r="HXR63" s="153"/>
      <c r="HXS63" s="153"/>
      <c r="HXT63" s="153"/>
      <c r="HXU63" s="153"/>
      <c r="HXV63" s="153"/>
      <c r="HXW63" s="153"/>
      <c r="HXX63" s="153"/>
      <c r="HXY63" s="153"/>
      <c r="HXZ63" s="153"/>
      <c r="HYA63" s="153"/>
      <c r="HYB63" s="153"/>
      <c r="HYC63" s="153"/>
      <c r="HYD63" s="153"/>
      <c r="HYE63" s="153"/>
      <c r="HYF63" s="153"/>
      <c r="HYG63" s="153"/>
      <c r="HYH63" s="153"/>
      <c r="HYI63" s="153"/>
      <c r="HYJ63" s="153"/>
      <c r="HYK63" s="153"/>
      <c r="HYL63" s="153"/>
      <c r="HYM63" s="153"/>
      <c r="HYN63" s="153"/>
      <c r="HYO63" s="153"/>
      <c r="HYP63" s="153"/>
      <c r="HYQ63" s="153"/>
      <c r="HYR63" s="153"/>
      <c r="HYS63" s="153"/>
      <c r="HYT63" s="153"/>
      <c r="HYU63" s="153"/>
      <c r="HYV63" s="153"/>
      <c r="HYW63" s="153"/>
      <c r="HYX63" s="153"/>
      <c r="HYY63" s="153"/>
      <c r="HYZ63" s="153"/>
      <c r="HZA63" s="153"/>
      <c r="HZB63" s="153"/>
      <c r="HZC63" s="153"/>
      <c r="HZD63" s="153"/>
      <c r="HZE63" s="153"/>
      <c r="HZF63" s="153"/>
      <c r="HZG63" s="153"/>
      <c r="HZH63" s="153"/>
      <c r="HZI63" s="153"/>
      <c r="HZJ63" s="153"/>
      <c r="HZK63" s="153"/>
      <c r="HZL63" s="153"/>
      <c r="HZM63" s="153"/>
      <c r="HZN63" s="153"/>
      <c r="HZO63" s="153"/>
      <c r="HZP63" s="153"/>
      <c r="HZQ63" s="153"/>
      <c r="HZR63" s="153"/>
      <c r="HZS63" s="153"/>
      <c r="HZT63" s="153"/>
      <c r="HZU63" s="153"/>
      <c r="HZV63" s="153"/>
      <c r="HZW63" s="153"/>
      <c r="HZX63" s="153"/>
      <c r="HZY63" s="153"/>
      <c r="HZZ63" s="153"/>
      <c r="IAA63" s="153"/>
      <c r="IAB63" s="153"/>
      <c r="IAC63" s="153"/>
      <c r="IAD63" s="153"/>
      <c r="IAE63" s="153"/>
      <c r="IAF63" s="153"/>
      <c r="IAG63" s="153"/>
      <c r="IAH63" s="153"/>
      <c r="IAI63" s="153"/>
      <c r="IAJ63" s="153"/>
      <c r="IAK63" s="153"/>
      <c r="IAL63" s="153"/>
      <c r="IAM63" s="153"/>
      <c r="IAN63" s="153"/>
      <c r="IAO63" s="153"/>
      <c r="IAP63" s="153"/>
      <c r="IAQ63" s="153"/>
      <c r="IAR63" s="153"/>
      <c r="IAS63" s="153"/>
      <c r="IAT63" s="153"/>
      <c r="IAU63" s="153"/>
      <c r="IAV63" s="153"/>
      <c r="IAW63" s="153"/>
      <c r="IAX63" s="153"/>
      <c r="IAY63" s="153"/>
      <c r="IAZ63" s="153"/>
      <c r="IBA63" s="153"/>
      <c r="IBB63" s="153"/>
      <c r="IBC63" s="153"/>
      <c r="IBD63" s="153"/>
      <c r="IBE63" s="153"/>
      <c r="IBF63" s="153"/>
      <c r="IBG63" s="153"/>
      <c r="IBH63" s="153"/>
      <c r="IBI63" s="153"/>
      <c r="IBJ63" s="153"/>
      <c r="IBK63" s="153"/>
      <c r="IBL63" s="153"/>
      <c r="IBM63" s="153"/>
      <c r="IBN63" s="153"/>
      <c r="IBO63" s="153"/>
      <c r="IBP63" s="153"/>
      <c r="IBQ63" s="153"/>
      <c r="IBR63" s="153"/>
      <c r="IBS63" s="153"/>
      <c r="IBT63" s="153"/>
      <c r="IBU63" s="153"/>
      <c r="IBV63" s="153"/>
      <c r="IBW63" s="153"/>
      <c r="IBX63" s="153"/>
      <c r="IBY63" s="153"/>
      <c r="IBZ63" s="153"/>
      <c r="ICA63" s="153"/>
      <c r="ICB63" s="153"/>
      <c r="ICC63" s="153"/>
      <c r="ICD63" s="153"/>
      <c r="ICE63" s="153"/>
      <c r="ICF63" s="153"/>
      <c r="ICG63" s="153"/>
      <c r="ICH63" s="153"/>
      <c r="ICI63" s="153"/>
      <c r="ICJ63" s="153"/>
      <c r="ICK63" s="153"/>
      <c r="ICL63" s="153"/>
      <c r="ICM63" s="153"/>
      <c r="ICN63" s="153"/>
      <c r="ICO63" s="153"/>
      <c r="ICP63" s="153"/>
      <c r="ICQ63" s="153"/>
      <c r="ICR63" s="153"/>
      <c r="ICS63" s="153"/>
      <c r="ICT63" s="153"/>
      <c r="ICU63" s="153"/>
      <c r="ICV63" s="153"/>
      <c r="ICW63" s="153"/>
      <c r="ICX63" s="153"/>
      <c r="ICY63" s="153"/>
      <c r="ICZ63" s="153"/>
      <c r="IDA63" s="153"/>
      <c r="IDB63" s="153"/>
      <c r="IDC63" s="153"/>
      <c r="IDD63" s="153"/>
      <c r="IDE63" s="153"/>
      <c r="IDF63" s="153"/>
      <c r="IDG63" s="153"/>
      <c r="IDH63" s="153"/>
      <c r="IDI63" s="153"/>
      <c r="IDJ63" s="153"/>
      <c r="IDK63" s="153"/>
      <c r="IDL63" s="153"/>
      <c r="IDM63" s="153"/>
      <c r="IDN63" s="153"/>
      <c r="IDO63" s="153"/>
      <c r="IDP63" s="153"/>
      <c r="IDQ63" s="153"/>
      <c r="IDR63" s="153"/>
      <c r="IDS63" s="153"/>
      <c r="IDT63" s="153"/>
      <c r="IDU63" s="153"/>
      <c r="IDV63" s="153"/>
      <c r="IDW63" s="153"/>
      <c r="IDX63" s="153"/>
      <c r="IDY63" s="153"/>
      <c r="IDZ63" s="153"/>
      <c r="IEA63" s="153"/>
      <c r="IEB63" s="153"/>
      <c r="IEC63" s="153"/>
      <c r="IED63" s="153"/>
      <c r="IEE63" s="153"/>
      <c r="IEF63" s="153"/>
      <c r="IEG63" s="153"/>
      <c r="IEH63" s="153"/>
      <c r="IEI63" s="153"/>
      <c r="IEJ63" s="153"/>
      <c r="IEK63" s="153"/>
      <c r="IEL63" s="153"/>
      <c r="IEM63" s="153"/>
      <c r="IEN63" s="153"/>
      <c r="IEO63" s="153"/>
      <c r="IEP63" s="153"/>
      <c r="IEQ63" s="153"/>
      <c r="IER63" s="153"/>
      <c r="IES63" s="153"/>
      <c r="IET63" s="153"/>
      <c r="IEU63" s="153"/>
      <c r="IEV63" s="153"/>
      <c r="IEW63" s="153"/>
      <c r="IEX63" s="153"/>
      <c r="IEY63" s="153"/>
      <c r="IEZ63" s="153"/>
      <c r="IFA63" s="153"/>
      <c r="IFB63" s="153"/>
      <c r="IFC63" s="153"/>
      <c r="IFD63" s="153"/>
      <c r="IFE63" s="153"/>
      <c r="IFF63" s="153"/>
      <c r="IFG63" s="153"/>
      <c r="IFH63" s="153"/>
      <c r="IFI63" s="153"/>
      <c r="IFJ63" s="153"/>
      <c r="IFK63" s="153"/>
      <c r="IFL63" s="153"/>
      <c r="IFM63" s="153"/>
      <c r="IFN63" s="153"/>
      <c r="IFO63" s="153"/>
      <c r="IFP63" s="153"/>
      <c r="IFQ63" s="153"/>
      <c r="IFR63" s="153"/>
      <c r="IFS63" s="153"/>
      <c r="IFT63" s="153"/>
      <c r="IFU63" s="153"/>
      <c r="IFV63" s="153"/>
      <c r="IFW63" s="153"/>
      <c r="IFX63" s="153"/>
      <c r="IFY63" s="153"/>
      <c r="IFZ63" s="153"/>
      <c r="IGA63" s="153"/>
      <c r="IGB63" s="153"/>
      <c r="IGC63" s="153"/>
      <c r="IGD63" s="153"/>
      <c r="IGE63" s="153"/>
      <c r="IGF63" s="153"/>
      <c r="IGG63" s="153"/>
      <c r="IGH63" s="153"/>
      <c r="IGI63" s="153"/>
      <c r="IGJ63" s="153"/>
      <c r="IGK63" s="153"/>
      <c r="IGL63" s="153"/>
      <c r="IGM63" s="153"/>
      <c r="IGN63" s="153"/>
      <c r="IGO63" s="153"/>
      <c r="IGP63" s="153"/>
      <c r="IGQ63" s="153"/>
      <c r="IGR63" s="153"/>
      <c r="IGS63" s="153"/>
      <c r="IGT63" s="153"/>
      <c r="IGU63" s="153"/>
      <c r="IGV63" s="153"/>
      <c r="IGW63" s="153"/>
      <c r="IGX63" s="153"/>
      <c r="IGY63" s="153"/>
      <c r="IGZ63" s="153"/>
      <c r="IHA63" s="153"/>
      <c r="IHB63" s="153"/>
      <c r="IHC63" s="153"/>
      <c r="IHD63" s="153"/>
      <c r="IHE63" s="153"/>
      <c r="IHF63" s="153"/>
      <c r="IHG63" s="153"/>
      <c r="IHH63" s="153"/>
      <c r="IHI63" s="153"/>
      <c r="IHJ63" s="153"/>
      <c r="IHK63" s="153"/>
      <c r="IHL63" s="153"/>
      <c r="IHM63" s="153"/>
      <c r="IHN63" s="153"/>
      <c r="IHO63" s="153"/>
      <c r="IHP63" s="153"/>
      <c r="IHQ63" s="153"/>
      <c r="IHR63" s="153"/>
      <c r="IHS63" s="153"/>
      <c r="IHT63" s="153"/>
      <c r="IHU63" s="153"/>
      <c r="IHV63" s="153"/>
      <c r="IHW63" s="153"/>
      <c r="IHX63" s="153"/>
      <c r="IHY63" s="153"/>
      <c r="IHZ63" s="153"/>
      <c r="IIA63" s="153"/>
      <c r="IIB63" s="153"/>
      <c r="IIC63" s="153"/>
      <c r="IID63" s="153"/>
      <c r="IIE63" s="153"/>
      <c r="IIF63" s="153"/>
      <c r="IIG63" s="153"/>
      <c r="IIH63" s="153"/>
      <c r="III63" s="153"/>
      <c r="IIJ63" s="153"/>
      <c r="IIK63" s="153"/>
      <c r="IIL63" s="153"/>
      <c r="IIM63" s="153"/>
      <c r="IIN63" s="153"/>
      <c r="IIO63" s="153"/>
      <c r="IIP63" s="153"/>
      <c r="IIQ63" s="153"/>
      <c r="IIR63" s="153"/>
      <c r="IIS63" s="153"/>
      <c r="IIT63" s="153"/>
      <c r="IIU63" s="153"/>
      <c r="IIV63" s="153"/>
      <c r="IIW63" s="153"/>
      <c r="IIX63" s="153"/>
      <c r="IIY63" s="153"/>
      <c r="IIZ63" s="153"/>
      <c r="IJA63" s="153"/>
      <c r="IJB63" s="153"/>
      <c r="IJC63" s="153"/>
      <c r="IJD63" s="153"/>
      <c r="IJE63" s="153"/>
      <c r="IJF63" s="153"/>
      <c r="IJG63" s="153"/>
      <c r="IJH63" s="153"/>
      <c r="IJI63" s="153"/>
      <c r="IJJ63" s="153"/>
      <c r="IJK63" s="153"/>
      <c r="IJL63" s="153"/>
      <c r="IJM63" s="153"/>
      <c r="IJN63" s="153"/>
      <c r="IJO63" s="153"/>
      <c r="IJP63" s="153"/>
      <c r="IJQ63" s="153"/>
      <c r="IJR63" s="153"/>
      <c r="IJS63" s="153"/>
      <c r="IJT63" s="153"/>
      <c r="IJU63" s="153"/>
      <c r="IJV63" s="153"/>
      <c r="IJW63" s="153"/>
      <c r="IJX63" s="153"/>
      <c r="IJY63" s="153"/>
      <c r="IJZ63" s="153"/>
      <c r="IKA63" s="153"/>
      <c r="IKB63" s="153"/>
      <c r="IKC63" s="153"/>
      <c r="IKD63" s="153"/>
      <c r="IKE63" s="153"/>
      <c r="IKF63" s="153"/>
      <c r="IKG63" s="153"/>
      <c r="IKH63" s="153"/>
      <c r="IKI63" s="153"/>
      <c r="IKJ63" s="153"/>
      <c r="IKK63" s="153"/>
      <c r="IKL63" s="153"/>
      <c r="IKM63" s="153"/>
      <c r="IKN63" s="153"/>
      <c r="IKO63" s="153"/>
      <c r="IKP63" s="153"/>
      <c r="IKQ63" s="153"/>
      <c r="IKR63" s="153"/>
      <c r="IKS63" s="153"/>
      <c r="IKT63" s="153"/>
      <c r="IKU63" s="153"/>
      <c r="IKV63" s="153"/>
      <c r="IKW63" s="153"/>
      <c r="IKX63" s="153"/>
      <c r="IKY63" s="153"/>
      <c r="IKZ63" s="153"/>
      <c r="ILA63" s="153"/>
      <c r="ILB63" s="153"/>
      <c r="ILC63" s="153"/>
      <c r="ILD63" s="153"/>
      <c r="ILE63" s="153"/>
      <c r="ILF63" s="153"/>
      <c r="ILG63" s="153"/>
      <c r="ILH63" s="153"/>
      <c r="ILI63" s="153"/>
      <c r="ILJ63" s="153"/>
      <c r="ILK63" s="153"/>
      <c r="ILL63" s="153"/>
      <c r="ILM63" s="153"/>
      <c r="ILN63" s="153"/>
      <c r="ILO63" s="153"/>
      <c r="ILP63" s="153"/>
      <c r="ILQ63" s="153"/>
      <c r="ILR63" s="153"/>
      <c r="ILS63" s="153"/>
      <c r="ILT63" s="153"/>
      <c r="ILU63" s="153"/>
      <c r="ILV63" s="153"/>
      <c r="ILW63" s="153"/>
      <c r="ILX63" s="153"/>
      <c r="ILY63" s="153"/>
      <c r="ILZ63" s="153"/>
      <c r="IMA63" s="153"/>
      <c r="IMB63" s="153"/>
      <c r="IMC63" s="153"/>
      <c r="IMD63" s="153"/>
      <c r="IME63" s="153"/>
      <c r="IMF63" s="153"/>
      <c r="IMG63" s="153"/>
      <c r="IMH63" s="153"/>
      <c r="IMI63" s="153"/>
      <c r="IMJ63" s="153"/>
      <c r="IMK63" s="153"/>
      <c r="IML63" s="153"/>
      <c r="IMM63" s="153"/>
      <c r="IMN63" s="153"/>
      <c r="IMO63" s="153"/>
      <c r="IMP63" s="153"/>
      <c r="IMQ63" s="153"/>
      <c r="IMR63" s="153"/>
      <c r="IMS63" s="153"/>
      <c r="IMT63" s="153"/>
      <c r="IMU63" s="153"/>
      <c r="IMV63" s="153"/>
      <c r="IMW63" s="153"/>
      <c r="IMX63" s="153"/>
      <c r="IMY63" s="153"/>
      <c r="IMZ63" s="153"/>
      <c r="INA63" s="153"/>
      <c r="INB63" s="153"/>
      <c r="INC63" s="153"/>
      <c r="IND63" s="153"/>
      <c r="INE63" s="153"/>
      <c r="INF63" s="153"/>
      <c r="ING63" s="153"/>
      <c r="INH63" s="153"/>
      <c r="INI63" s="153"/>
      <c r="INJ63" s="153"/>
      <c r="INK63" s="153"/>
      <c r="INL63" s="153"/>
      <c r="INM63" s="153"/>
      <c r="INN63" s="153"/>
      <c r="INO63" s="153"/>
      <c r="INP63" s="153"/>
      <c r="INQ63" s="153"/>
      <c r="INR63" s="153"/>
      <c r="INS63" s="153"/>
      <c r="INT63" s="153"/>
      <c r="INU63" s="153"/>
      <c r="INV63" s="153"/>
      <c r="INW63" s="153"/>
      <c r="INX63" s="153"/>
      <c r="INY63" s="153"/>
      <c r="INZ63" s="153"/>
      <c r="IOA63" s="153"/>
      <c r="IOB63" s="153"/>
      <c r="IOC63" s="153"/>
      <c r="IOD63" s="153"/>
      <c r="IOE63" s="153"/>
      <c r="IOF63" s="153"/>
      <c r="IOG63" s="153"/>
      <c r="IOH63" s="153"/>
      <c r="IOI63" s="153"/>
      <c r="IOJ63" s="153"/>
      <c r="IOK63" s="153"/>
      <c r="IOL63" s="153"/>
      <c r="IOM63" s="153"/>
      <c r="ION63" s="153"/>
      <c r="IOO63" s="153"/>
      <c r="IOP63" s="153"/>
      <c r="IOQ63" s="153"/>
      <c r="IOR63" s="153"/>
      <c r="IOS63" s="153"/>
      <c r="IOT63" s="153"/>
      <c r="IOU63" s="153"/>
      <c r="IOV63" s="153"/>
      <c r="IOW63" s="153"/>
      <c r="IOX63" s="153"/>
      <c r="IOY63" s="153"/>
      <c r="IOZ63" s="153"/>
      <c r="IPA63" s="153"/>
      <c r="IPB63" s="153"/>
      <c r="IPC63" s="153"/>
      <c r="IPD63" s="153"/>
      <c r="IPE63" s="153"/>
      <c r="IPF63" s="153"/>
      <c r="IPG63" s="153"/>
      <c r="IPH63" s="153"/>
      <c r="IPI63" s="153"/>
      <c r="IPJ63" s="153"/>
      <c r="IPK63" s="153"/>
      <c r="IPL63" s="153"/>
      <c r="IPM63" s="153"/>
      <c r="IPN63" s="153"/>
      <c r="IPO63" s="153"/>
      <c r="IPP63" s="153"/>
      <c r="IPQ63" s="153"/>
      <c r="IPR63" s="153"/>
      <c r="IPS63" s="153"/>
      <c r="IPT63" s="153"/>
      <c r="IPU63" s="153"/>
      <c r="IPV63" s="153"/>
      <c r="IPW63" s="153"/>
      <c r="IPX63" s="153"/>
      <c r="IPY63" s="153"/>
      <c r="IPZ63" s="153"/>
      <c r="IQA63" s="153"/>
      <c r="IQB63" s="153"/>
      <c r="IQC63" s="153"/>
      <c r="IQD63" s="153"/>
      <c r="IQE63" s="153"/>
      <c r="IQF63" s="153"/>
      <c r="IQG63" s="153"/>
      <c r="IQH63" s="153"/>
      <c r="IQI63" s="153"/>
      <c r="IQJ63" s="153"/>
      <c r="IQK63" s="153"/>
      <c r="IQL63" s="153"/>
      <c r="IQM63" s="153"/>
      <c r="IQN63" s="153"/>
      <c r="IQO63" s="153"/>
      <c r="IQP63" s="153"/>
      <c r="IQQ63" s="153"/>
      <c r="IQR63" s="153"/>
      <c r="IQS63" s="153"/>
      <c r="IQT63" s="153"/>
      <c r="IQU63" s="153"/>
      <c r="IQV63" s="153"/>
      <c r="IQW63" s="153"/>
      <c r="IQX63" s="153"/>
      <c r="IQY63" s="153"/>
      <c r="IQZ63" s="153"/>
      <c r="IRA63" s="153"/>
      <c r="IRB63" s="153"/>
      <c r="IRC63" s="153"/>
      <c r="IRD63" s="153"/>
      <c r="IRE63" s="153"/>
      <c r="IRF63" s="153"/>
      <c r="IRG63" s="153"/>
      <c r="IRH63" s="153"/>
      <c r="IRI63" s="153"/>
      <c r="IRJ63" s="153"/>
      <c r="IRK63" s="153"/>
      <c r="IRL63" s="153"/>
      <c r="IRM63" s="153"/>
      <c r="IRN63" s="153"/>
      <c r="IRO63" s="153"/>
      <c r="IRP63" s="153"/>
      <c r="IRQ63" s="153"/>
      <c r="IRR63" s="153"/>
      <c r="IRS63" s="153"/>
      <c r="IRT63" s="153"/>
      <c r="IRU63" s="153"/>
      <c r="IRV63" s="153"/>
      <c r="IRW63" s="153"/>
      <c r="IRX63" s="153"/>
      <c r="IRY63" s="153"/>
      <c r="IRZ63" s="153"/>
      <c r="ISA63" s="153"/>
      <c r="ISB63" s="153"/>
      <c r="ISC63" s="153"/>
      <c r="ISD63" s="153"/>
      <c r="ISE63" s="153"/>
      <c r="ISF63" s="153"/>
      <c r="ISG63" s="153"/>
      <c r="ISH63" s="153"/>
      <c r="ISI63" s="153"/>
      <c r="ISJ63" s="153"/>
      <c r="ISK63" s="153"/>
      <c r="ISL63" s="153"/>
      <c r="ISM63" s="153"/>
      <c r="ISN63" s="153"/>
      <c r="ISO63" s="153"/>
      <c r="ISP63" s="153"/>
      <c r="ISQ63" s="153"/>
      <c r="ISR63" s="153"/>
      <c r="ISS63" s="153"/>
      <c r="IST63" s="153"/>
      <c r="ISU63" s="153"/>
      <c r="ISV63" s="153"/>
      <c r="ISW63" s="153"/>
      <c r="ISX63" s="153"/>
      <c r="ISY63" s="153"/>
      <c r="ISZ63" s="153"/>
      <c r="ITA63" s="153"/>
      <c r="ITB63" s="153"/>
      <c r="ITC63" s="153"/>
      <c r="ITD63" s="153"/>
      <c r="ITE63" s="153"/>
      <c r="ITF63" s="153"/>
      <c r="ITG63" s="153"/>
      <c r="ITH63" s="153"/>
      <c r="ITI63" s="153"/>
      <c r="ITJ63" s="153"/>
      <c r="ITK63" s="153"/>
      <c r="ITL63" s="153"/>
      <c r="ITM63" s="153"/>
      <c r="ITN63" s="153"/>
      <c r="ITO63" s="153"/>
      <c r="ITP63" s="153"/>
      <c r="ITQ63" s="153"/>
      <c r="ITR63" s="153"/>
      <c r="ITS63" s="153"/>
      <c r="ITT63" s="153"/>
      <c r="ITU63" s="153"/>
      <c r="ITV63" s="153"/>
      <c r="ITW63" s="153"/>
      <c r="ITX63" s="153"/>
      <c r="ITY63" s="153"/>
      <c r="ITZ63" s="153"/>
      <c r="IUA63" s="153"/>
      <c r="IUB63" s="153"/>
      <c r="IUC63" s="153"/>
      <c r="IUD63" s="153"/>
      <c r="IUE63" s="153"/>
      <c r="IUF63" s="153"/>
      <c r="IUG63" s="153"/>
      <c r="IUH63" s="153"/>
      <c r="IUI63" s="153"/>
      <c r="IUJ63" s="153"/>
      <c r="IUK63" s="153"/>
      <c r="IUL63" s="153"/>
      <c r="IUM63" s="153"/>
      <c r="IUN63" s="153"/>
      <c r="IUO63" s="153"/>
      <c r="IUP63" s="153"/>
      <c r="IUQ63" s="153"/>
      <c r="IUR63" s="153"/>
      <c r="IUS63" s="153"/>
      <c r="IUT63" s="153"/>
      <c r="IUU63" s="153"/>
      <c r="IUV63" s="153"/>
      <c r="IUW63" s="153"/>
      <c r="IUX63" s="153"/>
      <c r="IUY63" s="153"/>
      <c r="IUZ63" s="153"/>
      <c r="IVA63" s="153"/>
      <c r="IVB63" s="153"/>
      <c r="IVC63" s="153"/>
      <c r="IVD63" s="153"/>
      <c r="IVE63" s="153"/>
      <c r="IVF63" s="153"/>
      <c r="IVG63" s="153"/>
      <c r="IVH63" s="153"/>
      <c r="IVI63" s="153"/>
      <c r="IVJ63" s="153"/>
      <c r="IVK63" s="153"/>
      <c r="IVL63" s="153"/>
      <c r="IVM63" s="153"/>
      <c r="IVN63" s="153"/>
      <c r="IVO63" s="153"/>
      <c r="IVP63" s="153"/>
      <c r="IVQ63" s="153"/>
      <c r="IVR63" s="153"/>
      <c r="IVS63" s="153"/>
      <c r="IVT63" s="153"/>
      <c r="IVU63" s="153"/>
      <c r="IVV63" s="153"/>
      <c r="IVW63" s="153"/>
      <c r="IVX63" s="153"/>
      <c r="IVY63" s="153"/>
      <c r="IVZ63" s="153"/>
      <c r="IWA63" s="153"/>
      <c r="IWB63" s="153"/>
      <c r="IWC63" s="153"/>
      <c r="IWD63" s="153"/>
      <c r="IWE63" s="153"/>
      <c r="IWF63" s="153"/>
      <c r="IWG63" s="153"/>
      <c r="IWH63" s="153"/>
      <c r="IWI63" s="153"/>
      <c r="IWJ63" s="153"/>
      <c r="IWK63" s="153"/>
      <c r="IWL63" s="153"/>
      <c r="IWM63" s="153"/>
      <c r="IWN63" s="153"/>
      <c r="IWO63" s="153"/>
      <c r="IWP63" s="153"/>
      <c r="IWQ63" s="153"/>
      <c r="IWR63" s="153"/>
      <c r="IWS63" s="153"/>
      <c r="IWT63" s="153"/>
      <c r="IWU63" s="153"/>
      <c r="IWV63" s="153"/>
      <c r="IWW63" s="153"/>
      <c r="IWX63" s="153"/>
      <c r="IWY63" s="153"/>
      <c r="IWZ63" s="153"/>
      <c r="IXA63" s="153"/>
      <c r="IXB63" s="153"/>
      <c r="IXC63" s="153"/>
      <c r="IXD63" s="153"/>
      <c r="IXE63" s="153"/>
      <c r="IXF63" s="153"/>
      <c r="IXG63" s="153"/>
      <c r="IXH63" s="153"/>
      <c r="IXI63" s="153"/>
      <c r="IXJ63" s="153"/>
      <c r="IXK63" s="153"/>
      <c r="IXL63" s="153"/>
      <c r="IXM63" s="153"/>
      <c r="IXN63" s="153"/>
      <c r="IXO63" s="153"/>
      <c r="IXP63" s="153"/>
      <c r="IXQ63" s="153"/>
      <c r="IXR63" s="153"/>
      <c r="IXS63" s="153"/>
      <c r="IXT63" s="153"/>
      <c r="IXU63" s="153"/>
      <c r="IXV63" s="153"/>
      <c r="IXW63" s="153"/>
      <c r="IXX63" s="153"/>
      <c r="IXY63" s="153"/>
      <c r="IXZ63" s="153"/>
      <c r="IYA63" s="153"/>
      <c r="IYB63" s="153"/>
      <c r="IYC63" s="153"/>
      <c r="IYD63" s="153"/>
      <c r="IYE63" s="153"/>
      <c r="IYF63" s="153"/>
      <c r="IYG63" s="153"/>
      <c r="IYH63" s="153"/>
      <c r="IYI63" s="153"/>
      <c r="IYJ63" s="153"/>
      <c r="IYK63" s="153"/>
      <c r="IYL63" s="153"/>
      <c r="IYM63" s="153"/>
      <c r="IYN63" s="153"/>
      <c r="IYO63" s="153"/>
      <c r="IYP63" s="153"/>
      <c r="IYQ63" s="153"/>
      <c r="IYR63" s="153"/>
      <c r="IYS63" s="153"/>
      <c r="IYT63" s="153"/>
      <c r="IYU63" s="153"/>
      <c r="IYV63" s="153"/>
      <c r="IYW63" s="153"/>
      <c r="IYX63" s="153"/>
      <c r="IYY63" s="153"/>
      <c r="IYZ63" s="153"/>
      <c r="IZA63" s="153"/>
      <c r="IZB63" s="153"/>
      <c r="IZC63" s="153"/>
      <c r="IZD63" s="153"/>
      <c r="IZE63" s="153"/>
      <c r="IZF63" s="153"/>
      <c r="IZG63" s="153"/>
      <c r="IZH63" s="153"/>
      <c r="IZI63" s="153"/>
      <c r="IZJ63" s="153"/>
      <c r="IZK63" s="153"/>
      <c r="IZL63" s="153"/>
      <c r="IZM63" s="153"/>
      <c r="IZN63" s="153"/>
      <c r="IZO63" s="153"/>
      <c r="IZP63" s="153"/>
      <c r="IZQ63" s="153"/>
      <c r="IZR63" s="153"/>
      <c r="IZS63" s="153"/>
      <c r="IZT63" s="153"/>
      <c r="IZU63" s="153"/>
      <c r="IZV63" s="153"/>
      <c r="IZW63" s="153"/>
      <c r="IZX63" s="153"/>
      <c r="IZY63" s="153"/>
      <c r="IZZ63" s="153"/>
      <c r="JAA63" s="153"/>
      <c r="JAB63" s="153"/>
      <c r="JAC63" s="153"/>
      <c r="JAD63" s="153"/>
      <c r="JAE63" s="153"/>
      <c r="JAF63" s="153"/>
      <c r="JAG63" s="153"/>
      <c r="JAH63" s="153"/>
      <c r="JAI63" s="153"/>
      <c r="JAJ63" s="153"/>
      <c r="JAK63" s="153"/>
      <c r="JAL63" s="153"/>
      <c r="JAM63" s="153"/>
      <c r="JAN63" s="153"/>
      <c r="JAO63" s="153"/>
      <c r="JAP63" s="153"/>
      <c r="JAQ63" s="153"/>
      <c r="JAR63" s="153"/>
      <c r="JAS63" s="153"/>
      <c r="JAT63" s="153"/>
      <c r="JAU63" s="153"/>
      <c r="JAV63" s="153"/>
      <c r="JAW63" s="153"/>
      <c r="JAX63" s="153"/>
      <c r="JAY63" s="153"/>
      <c r="JAZ63" s="153"/>
      <c r="JBA63" s="153"/>
      <c r="JBB63" s="153"/>
      <c r="JBC63" s="153"/>
      <c r="JBD63" s="153"/>
      <c r="JBE63" s="153"/>
      <c r="JBF63" s="153"/>
      <c r="JBG63" s="153"/>
      <c r="JBH63" s="153"/>
      <c r="JBI63" s="153"/>
      <c r="JBJ63" s="153"/>
      <c r="JBK63" s="153"/>
      <c r="JBL63" s="153"/>
      <c r="JBM63" s="153"/>
      <c r="JBN63" s="153"/>
      <c r="JBO63" s="153"/>
      <c r="JBP63" s="153"/>
      <c r="JBQ63" s="153"/>
      <c r="JBR63" s="153"/>
      <c r="JBS63" s="153"/>
      <c r="JBT63" s="153"/>
      <c r="JBU63" s="153"/>
      <c r="JBV63" s="153"/>
      <c r="JBW63" s="153"/>
      <c r="JBX63" s="153"/>
      <c r="JBY63" s="153"/>
      <c r="JBZ63" s="153"/>
      <c r="JCA63" s="153"/>
      <c r="JCB63" s="153"/>
      <c r="JCC63" s="153"/>
      <c r="JCD63" s="153"/>
      <c r="JCE63" s="153"/>
      <c r="JCF63" s="153"/>
      <c r="JCG63" s="153"/>
      <c r="JCH63" s="153"/>
      <c r="JCI63" s="153"/>
      <c r="JCJ63" s="153"/>
      <c r="JCK63" s="153"/>
      <c r="JCL63" s="153"/>
      <c r="JCM63" s="153"/>
      <c r="JCN63" s="153"/>
      <c r="JCO63" s="153"/>
      <c r="JCP63" s="153"/>
      <c r="JCQ63" s="153"/>
      <c r="JCR63" s="153"/>
      <c r="JCS63" s="153"/>
      <c r="JCT63" s="153"/>
      <c r="JCU63" s="153"/>
      <c r="JCV63" s="153"/>
      <c r="JCW63" s="153"/>
      <c r="JCX63" s="153"/>
      <c r="JCY63" s="153"/>
      <c r="JCZ63" s="153"/>
      <c r="JDA63" s="153"/>
      <c r="JDB63" s="153"/>
      <c r="JDC63" s="153"/>
      <c r="JDD63" s="153"/>
      <c r="JDE63" s="153"/>
      <c r="JDF63" s="153"/>
      <c r="JDG63" s="153"/>
      <c r="JDH63" s="153"/>
      <c r="JDI63" s="153"/>
      <c r="JDJ63" s="153"/>
      <c r="JDK63" s="153"/>
      <c r="JDL63" s="153"/>
      <c r="JDM63" s="153"/>
      <c r="JDN63" s="153"/>
      <c r="JDO63" s="153"/>
      <c r="JDP63" s="153"/>
      <c r="JDQ63" s="153"/>
      <c r="JDR63" s="153"/>
      <c r="JDS63" s="153"/>
      <c r="JDT63" s="153"/>
      <c r="JDU63" s="153"/>
      <c r="JDV63" s="153"/>
      <c r="JDW63" s="153"/>
      <c r="JDX63" s="153"/>
      <c r="JDY63" s="153"/>
      <c r="JDZ63" s="153"/>
      <c r="JEA63" s="153"/>
      <c r="JEB63" s="153"/>
      <c r="JEC63" s="153"/>
      <c r="JED63" s="153"/>
      <c r="JEE63" s="153"/>
      <c r="JEF63" s="153"/>
      <c r="JEG63" s="153"/>
      <c r="JEH63" s="153"/>
      <c r="JEI63" s="153"/>
      <c r="JEJ63" s="153"/>
      <c r="JEK63" s="153"/>
      <c r="JEL63" s="153"/>
      <c r="JEM63" s="153"/>
      <c r="JEN63" s="153"/>
      <c r="JEO63" s="153"/>
      <c r="JEP63" s="153"/>
      <c r="JEQ63" s="153"/>
      <c r="JER63" s="153"/>
      <c r="JES63" s="153"/>
      <c r="JET63" s="153"/>
      <c r="JEU63" s="153"/>
      <c r="JEV63" s="153"/>
      <c r="JEW63" s="153"/>
      <c r="JEX63" s="153"/>
      <c r="JEY63" s="153"/>
      <c r="JEZ63" s="153"/>
      <c r="JFA63" s="153"/>
      <c r="JFB63" s="153"/>
      <c r="JFC63" s="153"/>
      <c r="JFD63" s="153"/>
      <c r="JFE63" s="153"/>
      <c r="JFF63" s="153"/>
      <c r="JFG63" s="153"/>
      <c r="JFH63" s="153"/>
      <c r="JFI63" s="153"/>
      <c r="JFJ63" s="153"/>
      <c r="JFK63" s="153"/>
      <c r="JFL63" s="153"/>
      <c r="JFM63" s="153"/>
      <c r="JFN63" s="153"/>
      <c r="JFO63" s="153"/>
      <c r="JFP63" s="153"/>
      <c r="JFQ63" s="153"/>
      <c r="JFR63" s="153"/>
      <c r="JFS63" s="153"/>
      <c r="JFT63" s="153"/>
      <c r="JFU63" s="153"/>
      <c r="JFV63" s="153"/>
      <c r="JFW63" s="153"/>
      <c r="JFX63" s="153"/>
      <c r="JFY63" s="153"/>
      <c r="JFZ63" s="153"/>
      <c r="JGA63" s="153"/>
      <c r="JGB63" s="153"/>
      <c r="JGC63" s="153"/>
      <c r="JGD63" s="153"/>
      <c r="JGE63" s="153"/>
      <c r="JGF63" s="153"/>
      <c r="JGG63" s="153"/>
      <c r="JGH63" s="153"/>
      <c r="JGI63" s="153"/>
      <c r="JGJ63" s="153"/>
      <c r="JGK63" s="153"/>
      <c r="JGL63" s="153"/>
      <c r="JGM63" s="153"/>
      <c r="JGN63" s="153"/>
      <c r="JGO63" s="153"/>
      <c r="JGP63" s="153"/>
      <c r="JGQ63" s="153"/>
      <c r="JGR63" s="153"/>
      <c r="JGS63" s="153"/>
      <c r="JGT63" s="153"/>
      <c r="JGU63" s="153"/>
      <c r="JGV63" s="153"/>
      <c r="JGW63" s="153"/>
      <c r="JGX63" s="153"/>
      <c r="JGY63" s="153"/>
      <c r="JGZ63" s="153"/>
      <c r="JHA63" s="153"/>
      <c r="JHB63" s="153"/>
      <c r="JHC63" s="153"/>
      <c r="JHD63" s="153"/>
      <c r="JHE63" s="153"/>
      <c r="JHF63" s="153"/>
      <c r="JHG63" s="153"/>
      <c r="JHH63" s="153"/>
      <c r="JHI63" s="153"/>
      <c r="JHJ63" s="153"/>
      <c r="JHK63" s="153"/>
      <c r="JHL63" s="153"/>
      <c r="JHM63" s="153"/>
      <c r="JHN63" s="153"/>
      <c r="JHO63" s="153"/>
      <c r="JHP63" s="153"/>
      <c r="JHQ63" s="153"/>
      <c r="JHR63" s="153"/>
      <c r="JHS63" s="153"/>
      <c r="JHT63" s="153"/>
      <c r="JHU63" s="153"/>
      <c r="JHV63" s="153"/>
      <c r="JHW63" s="153"/>
      <c r="JHX63" s="153"/>
      <c r="JHY63" s="153"/>
      <c r="JHZ63" s="153"/>
      <c r="JIA63" s="153"/>
      <c r="JIB63" s="153"/>
      <c r="JIC63" s="153"/>
      <c r="JID63" s="153"/>
      <c r="JIE63" s="153"/>
      <c r="JIF63" s="153"/>
      <c r="JIG63" s="153"/>
      <c r="JIH63" s="153"/>
      <c r="JII63" s="153"/>
      <c r="JIJ63" s="153"/>
      <c r="JIK63" s="153"/>
      <c r="JIL63" s="153"/>
      <c r="JIM63" s="153"/>
      <c r="JIN63" s="153"/>
      <c r="JIO63" s="153"/>
      <c r="JIP63" s="153"/>
      <c r="JIQ63" s="153"/>
      <c r="JIR63" s="153"/>
      <c r="JIS63" s="153"/>
      <c r="JIT63" s="153"/>
      <c r="JIU63" s="153"/>
      <c r="JIV63" s="153"/>
      <c r="JIW63" s="153"/>
      <c r="JIX63" s="153"/>
      <c r="JIY63" s="153"/>
      <c r="JIZ63" s="153"/>
      <c r="JJA63" s="153"/>
      <c r="JJB63" s="153"/>
      <c r="JJC63" s="153"/>
      <c r="JJD63" s="153"/>
      <c r="JJE63" s="153"/>
      <c r="JJF63" s="153"/>
      <c r="JJG63" s="153"/>
      <c r="JJH63" s="153"/>
      <c r="JJI63" s="153"/>
      <c r="JJJ63" s="153"/>
      <c r="JJK63" s="153"/>
      <c r="JJL63" s="153"/>
      <c r="JJM63" s="153"/>
      <c r="JJN63" s="153"/>
      <c r="JJO63" s="153"/>
      <c r="JJP63" s="153"/>
      <c r="JJQ63" s="153"/>
      <c r="JJR63" s="153"/>
      <c r="JJS63" s="153"/>
      <c r="JJT63" s="153"/>
      <c r="JJU63" s="153"/>
      <c r="JJV63" s="153"/>
      <c r="JJW63" s="153"/>
      <c r="JJX63" s="153"/>
      <c r="JJY63" s="153"/>
      <c r="JJZ63" s="153"/>
      <c r="JKA63" s="153"/>
      <c r="JKB63" s="153"/>
      <c r="JKC63" s="153"/>
      <c r="JKD63" s="153"/>
      <c r="JKE63" s="153"/>
      <c r="JKF63" s="153"/>
      <c r="JKG63" s="153"/>
      <c r="JKH63" s="153"/>
      <c r="JKI63" s="153"/>
      <c r="JKJ63" s="153"/>
      <c r="JKK63" s="153"/>
      <c r="JKL63" s="153"/>
      <c r="JKM63" s="153"/>
      <c r="JKN63" s="153"/>
      <c r="JKO63" s="153"/>
      <c r="JKP63" s="153"/>
      <c r="JKQ63" s="153"/>
      <c r="JKR63" s="153"/>
      <c r="JKS63" s="153"/>
      <c r="JKT63" s="153"/>
      <c r="JKU63" s="153"/>
      <c r="JKV63" s="153"/>
      <c r="JKW63" s="153"/>
      <c r="JKX63" s="153"/>
      <c r="JKY63" s="153"/>
      <c r="JKZ63" s="153"/>
      <c r="JLA63" s="153"/>
      <c r="JLB63" s="153"/>
      <c r="JLC63" s="153"/>
      <c r="JLD63" s="153"/>
      <c r="JLE63" s="153"/>
      <c r="JLF63" s="153"/>
      <c r="JLG63" s="153"/>
      <c r="JLH63" s="153"/>
      <c r="JLI63" s="153"/>
      <c r="JLJ63" s="153"/>
      <c r="JLK63" s="153"/>
      <c r="JLL63" s="153"/>
      <c r="JLM63" s="153"/>
      <c r="JLN63" s="153"/>
      <c r="JLO63" s="153"/>
      <c r="JLP63" s="153"/>
      <c r="JLQ63" s="153"/>
      <c r="JLR63" s="153"/>
      <c r="JLS63" s="153"/>
      <c r="JLT63" s="153"/>
      <c r="JLU63" s="153"/>
      <c r="JLV63" s="153"/>
      <c r="JLW63" s="153"/>
      <c r="JLX63" s="153"/>
      <c r="JLY63" s="153"/>
      <c r="JLZ63" s="153"/>
      <c r="JMA63" s="153"/>
      <c r="JMB63" s="153"/>
      <c r="JMC63" s="153"/>
      <c r="JMD63" s="153"/>
      <c r="JME63" s="153"/>
      <c r="JMF63" s="153"/>
      <c r="JMG63" s="153"/>
      <c r="JMH63" s="153"/>
      <c r="JMI63" s="153"/>
      <c r="JMJ63" s="153"/>
      <c r="JMK63" s="153"/>
      <c r="JML63" s="153"/>
      <c r="JMM63" s="153"/>
      <c r="JMN63" s="153"/>
      <c r="JMO63" s="153"/>
      <c r="JMP63" s="153"/>
      <c r="JMQ63" s="153"/>
      <c r="JMR63" s="153"/>
      <c r="JMS63" s="153"/>
      <c r="JMT63" s="153"/>
      <c r="JMU63" s="153"/>
      <c r="JMV63" s="153"/>
      <c r="JMW63" s="153"/>
      <c r="JMX63" s="153"/>
      <c r="JMY63" s="153"/>
      <c r="JMZ63" s="153"/>
      <c r="JNA63" s="153"/>
      <c r="JNB63" s="153"/>
      <c r="JNC63" s="153"/>
      <c r="JND63" s="153"/>
      <c r="JNE63" s="153"/>
      <c r="JNF63" s="153"/>
      <c r="JNG63" s="153"/>
      <c r="JNH63" s="153"/>
      <c r="JNI63" s="153"/>
      <c r="JNJ63" s="153"/>
      <c r="JNK63" s="153"/>
      <c r="JNL63" s="153"/>
      <c r="JNM63" s="153"/>
      <c r="JNN63" s="153"/>
      <c r="JNO63" s="153"/>
      <c r="JNP63" s="153"/>
      <c r="JNQ63" s="153"/>
      <c r="JNR63" s="153"/>
      <c r="JNS63" s="153"/>
      <c r="JNT63" s="153"/>
      <c r="JNU63" s="153"/>
      <c r="JNV63" s="153"/>
      <c r="JNW63" s="153"/>
      <c r="JNX63" s="153"/>
      <c r="JNY63" s="153"/>
      <c r="JNZ63" s="153"/>
      <c r="JOA63" s="153"/>
      <c r="JOB63" s="153"/>
      <c r="JOC63" s="153"/>
      <c r="JOD63" s="153"/>
      <c r="JOE63" s="153"/>
      <c r="JOF63" s="153"/>
      <c r="JOG63" s="153"/>
      <c r="JOH63" s="153"/>
      <c r="JOI63" s="153"/>
      <c r="JOJ63" s="153"/>
      <c r="JOK63" s="153"/>
      <c r="JOL63" s="153"/>
      <c r="JOM63" s="153"/>
      <c r="JON63" s="153"/>
      <c r="JOO63" s="153"/>
      <c r="JOP63" s="153"/>
      <c r="JOQ63" s="153"/>
      <c r="JOR63" s="153"/>
      <c r="JOS63" s="153"/>
      <c r="JOT63" s="153"/>
      <c r="JOU63" s="153"/>
      <c r="JOV63" s="153"/>
      <c r="JOW63" s="153"/>
      <c r="JOX63" s="153"/>
      <c r="JOY63" s="153"/>
      <c r="JOZ63" s="153"/>
      <c r="JPA63" s="153"/>
      <c r="JPB63" s="153"/>
      <c r="JPC63" s="153"/>
      <c r="JPD63" s="153"/>
      <c r="JPE63" s="153"/>
      <c r="JPF63" s="153"/>
      <c r="JPG63" s="153"/>
      <c r="JPH63" s="153"/>
      <c r="JPI63" s="153"/>
      <c r="JPJ63" s="153"/>
      <c r="JPK63" s="153"/>
      <c r="JPL63" s="153"/>
      <c r="JPM63" s="153"/>
      <c r="JPN63" s="153"/>
      <c r="JPO63" s="153"/>
      <c r="JPP63" s="153"/>
      <c r="JPQ63" s="153"/>
      <c r="JPR63" s="153"/>
      <c r="JPS63" s="153"/>
      <c r="JPT63" s="153"/>
      <c r="JPU63" s="153"/>
      <c r="JPV63" s="153"/>
      <c r="JPW63" s="153"/>
      <c r="JPX63" s="153"/>
      <c r="JPY63" s="153"/>
      <c r="JPZ63" s="153"/>
      <c r="JQA63" s="153"/>
      <c r="JQB63" s="153"/>
      <c r="JQC63" s="153"/>
      <c r="JQD63" s="153"/>
      <c r="JQE63" s="153"/>
      <c r="JQF63" s="153"/>
      <c r="JQG63" s="153"/>
      <c r="JQH63" s="153"/>
      <c r="JQI63" s="153"/>
      <c r="JQJ63" s="153"/>
      <c r="JQK63" s="153"/>
      <c r="JQL63" s="153"/>
      <c r="JQM63" s="153"/>
      <c r="JQN63" s="153"/>
      <c r="JQO63" s="153"/>
      <c r="JQP63" s="153"/>
      <c r="JQQ63" s="153"/>
      <c r="JQR63" s="153"/>
      <c r="JQS63" s="153"/>
      <c r="JQT63" s="153"/>
      <c r="JQU63" s="153"/>
      <c r="JQV63" s="153"/>
      <c r="JQW63" s="153"/>
      <c r="JQX63" s="153"/>
      <c r="JQY63" s="153"/>
      <c r="JQZ63" s="153"/>
      <c r="JRA63" s="153"/>
      <c r="JRB63" s="153"/>
      <c r="JRC63" s="153"/>
      <c r="JRD63" s="153"/>
      <c r="JRE63" s="153"/>
      <c r="JRF63" s="153"/>
      <c r="JRG63" s="153"/>
      <c r="JRH63" s="153"/>
      <c r="JRI63" s="153"/>
      <c r="JRJ63" s="153"/>
      <c r="JRK63" s="153"/>
      <c r="JRL63" s="153"/>
      <c r="JRM63" s="153"/>
      <c r="JRN63" s="153"/>
      <c r="JRO63" s="153"/>
      <c r="JRP63" s="153"/>
      <c r="JRQ63" s="153"/>
      <c r="JRR63" s="153"/>
      <c r="JRS63" s="153"/>
      <c r="JRT63" s="153"/>
      <c r="JRU63" s="153"/>
      <c r="JRV63" s="153"/>
      <c r="JRW63" s="153"/>
      <c r="JRX63" s="153"/>
      <c r="JRY63" s="153"/>
      <c r="JRZ63" s="153"/>
      <c r="JSA63" s="153"/>
      <c r="JSB63" s="153"/>
      <c r="JSC63" s="153"/>
      <c r="JSD63" s="153"/>
      <c r="JSE63" s="153"/>
      <c r="JSF63" s="153"/>
      <c r="JSG63" s="153"/>
      <c r="JSH63" s="153"/>
      <c r="JSI63" s="153"/>
      <c r="JSJ63" s="153"/>
      <c r="JSK63" s="153"/>
      <c r="JSL63" s="153"/>
      <c r="JSM63" s="153"/>
      <c r="JSN63" s="153"/>
      <c r="JSO63" s="153"/>
      <c r="JSP63" s="153"/>
      <c r="JSQ63" s="153"/>
      <c r="JSR63" s="153"/>
      <c r="JSS63" s="153"/>
      <c r="JST63" s="153"/>
      <c r="JSU63" s="153"/>
      <c r="JSV63" s="153"/>
      <c r="JSW63" s="153"/>
      <c r="JSX63" s="153"/>
      <c r="JSY63" s="153"/>
      <c r="JSZ63" s="153"/>
      <c r="JTA63" s="153"/>
      <c r="JTB63" s="153"/>
      <c r="JTC63" s="153"/>
      <c r="JTD63" s="153"/>
      <c r="JTE63" s="153"/>
      <c r="JTF63" s="153"/>
      <c r="JTG63" s="153"/>
      <c r="JTH63" s="153"/>
      <c r="JTI63" s="153"/>
      <c r="JTJ63" s="153"/>
      <c r="JTK63" s="153"/>
      <c r="JTL63" s="153"/>
      <c r="JTM63" s="153"/>
      <c r="JTN63" s="153"/>
      <c r="JTO63" s="153"/>
      <c r="JTP63" s="153"/>
      <c r="JTQ63" s="153"/>
      <c r="JTR63" s="153"/>
      <c r="JTS63" s="153"/>
      <c r="JTT63" s="153"/>
      <c r="JTU63" s="153"/>
      <c r="JTV63" s="153"/>
      <c r="JTW63" s="153"/>
      <c r="JTX63" s="153"/>
      <c r="JTY63" s="153"/>
      <c r="JTZ63" s="153"/>
      <c r="JUA63" s="153"/>
      <c r="JUB63" s="153"/>
      <c r="JUC63" s="153"/>
      <c r="JUD63" s="153"/>
      <c r="JUE63" s="153"/>
      <c r="JUF63" s="153"/>
      <c r="JUG63" s="153"/>
      <c r="JUH63" s="153"/>
      <c r="JUI63" s="153"/>
      <c r="JUJ63" s="153"/>
      <c r="JUK63" s="153"/>
      <c r="JUL63" s="153"/>
      <c r="JUM63" s="153"/>
      <c r="JUN63" s="153"/>
      <c r="JUO63" s="153"/>
      <c r="JUP63" s="153"/>
      <c r="JUQ63" s="153"/>
      <c r="JUR63" s="153"/>
      <c r="JUS63" s="153"/>
      <c r="JUT63" s="153"/>
      <c r="JUU63" s="153"/>
      <c r="JUV63" s="153"/>
      <c r="JUW63" s="153"/>
      <c r="JUX63" s="153"/>
      <c r="JUY63" s="153"/>
      <c r="JUZ63" s="153"/>
      <c r="JVA63" s="153"/>
      <c r="JVB63" s="153"/>
      <c r="JVC63" s="153"/>
      <c r="JVD63" s="153"/>
      <c r="JVE63" s="153"/>
      <c r="JVF63" s="153"/>
      <c r="JVG63" s="153"/>
      <c r="JVH63" s="153"/>
      <c r="JVI63" s="153"/>
      <c r="JVJ63" s="153"/>
      <c r="JVK63" s="153"/>
      <c r="JVL63" s="153"/>
      <c r="JVM63" s="153"/>
      <c r="JVN63" s="153"/>
      <c r="JVO63" s="153"/>
      <c r="JVP63" s="153"/>
      <c r="JVQ63" s="153"/>
      <c r="JVR63" s="153"/>
      <c r="JVS63" s="153"/>
      <c r="JVT63" s="153"/>
      <c r="JVU63" s="153"/>
      <c r="JVV63" s="153"/>
      <c r="JVW63" s="153"/>
      <c r="JVX63" s="153"/>
      <c r="JVY63" s="153"/>
      <c r="JVZ63" s="153"/>
      <c r="JWA63" s="153"/>
      <c r="JWB63" s="153"/>
      <c r="JWC63" s="153"/>
      <c r="JWD63" s="153"/>
      <c r="JWE63" s="153"/>
      <c r="JWF63" s="153"/>
      <c r="JWG63" s="153"/>
      <c r="JWH63" s="153"/>
      <c r="JWI63" s="153"/>
      <c r="JWJ63" s="153"/>
      <c r="JWK63" s="153"/>
      <c r="JWL63" s="153"/>
      <c r="JWM63" s="153"/>
      <c r="JWN63" s="153"/>
      <c r="JWO63" s="153"/>
      <c r="JWP63" s="153"/>
      <c r="JWQ63" s="153"/>
      <c r="JWR63" s="153"/>
      <c r="JWS63" s="153"/>
      <c r="JWT63" s="153"/>
      <c r="JWU63" s="153"/>
      <c r="JWV63" s="153"/>
      <c r="JWW63" s="153"/>
      <c r="JWX63" s="153"/>
      <c r="JWY63" s="153"/>
      <c r="JWZ63" s="153"/>
      <c r="JXA63" s="153"/>
      <c r="JXB63" s="153"/>
      <c r="JXC63" s="153"/>
      <c r="JXD63" s="153"/>
      <c r="JXE63" s="153"/>
      <c r="JXF63" s="153"/>
      <c r="JXG63" s="153"/>
      <c r="JXH63" s="153"/>
      <c r="JXI63" s="153"/>
      <c r="JXJ63" s="153"/>
      <c r="JXK63" s="153"/>
      <c r="JXL63" s="153"/>
      <c r="JXM63" s="153"/>
      <c r="JXN63" s="153"/>
      <c r="JXO63" s="153"/>
      <c r="JXP63" s="153"/>
      <c r="JXQ63" s="153"/>
      <c r="JXR63" s="153"/>
      <c r="JXS63" s="153"/>
      <c r="JXT63" s="153"/>
      <c r="JXU63" s="153"/>
      <c r="JXV63" s="153"/>
      <c r="JXW63" s="153"/>
      <c r="JXX63" s="153"/>
      <c r="JXY63" s="153"/>
      <c r="JXZ63" s="153"/>
      <c r="JYA63" s="153"/>
      <c r="JYB63" s="153"/>
      <c r="JYC63" s="153"/>
      <c r="JYD63" s="153"/>
      <c r="JYE63" s="153"/>
      <c r="JYF63" s="153"/>
      <c r="JYG63" s="153"/>
      <c r="JYH63" s="153"/>
      <c r="JYI63" s="153"/>
      <c r="JYJ63" s="153"/>
      <c r="JYK63" s="153"/>
      <c r="JYL63" s="153"/>
      <c r="JYM63" s="153"/>
      <c r="JYN63" s="153"/>
      <c r="JYO63" s="153"/>
      <c r="JYP63" s="153"/>
      <c r="JYQ63" s="153"/>
      <c r="JYR63" s="153"/>
      <c r="JYS63" s="153"/>
      <c r="JYT63" s="153"/>
      <c r="JYU63" s="153"/>
      <c r="JYV63" s="153"/>
      <c r="JYW63" s="153"/>
      <c r="JYX63" s="153"/>
      <c r="JYY63" s="153"/>
      <c r="JYZ63" s="153"/>
      <c r="JZA63" s="153"/>
      <c r="JZB63" s="153"/>
      <c r="JZC63" s="153"/>
      <c r="JZD63" s="153"/>
      <c r="JZE63" s="153"/>
      <c r="JZF63" s="153"/>
      <c r="JZG63" s="153"/>
      <c r="JZH63" s="153"/>
      <c r="JZI63" s="153"/>
      <c r="JZJ63" s="153"/>
      <c r="JZK63" s="153"/>
      <c r="JZL63" s="153"/>
      <c r="JZM63" s="153"/>
      <c r="JZN63" s="153"/>
      <c r="JZO63" s="153"/>
      <c r="JZP63" s="153"/>
      <c r="JZQ63" s="153"/>
      <c r="JZR63" s="153"/>
      <c r="JZS63" s="153"/>
      <c r="JZT63" s="153"/>
      <c r="JZU63" s="153"/>
      <c r="JZV63" s="153"/>
      <c r="JZW63" s="153"/>
      <c r="JZX63" s="153"/>
      <c r="JZY63" s="153"/>
      <c r="JZZ63" s="153"/>
      <c r="KAA63" s="153"/>
      <c r="KAB63" s="153"/>
      <c r="KAC63" s="153"/>
      <c r="KAD63" s="153"/>
      <c r="KAE63" s="153"/>
      <c r="KAF63" s="153"/>
      <c r="KAG63" s="153"/>
      <c r="KAH63" s="153"/>
      <c r="KAI63" s="153"/>
      <c r="KAJ63" s="153"/>
      <c r="KAK63" s="153"/>
      <c r="KAL63" s="153"/>
      <c r="KAM63" s="153"/>
      <c r="KAN63" s="153"/>
      <c r="KAO63" s="153"/>
      <c r="KAP63" s="153"/>
      <c r="KAQ63" s="153"/>
      <c r="KAR63" s="153"/>
      <c r="KAS63" s="153"/>
      <c r="KAT63" s="153"/>
      <c r="KAU63" s="153"/>
      <c r="KAV63" s="153"/>
      <c r="KAW63" s="153"/>
      <c r="KAX63" s="153"/>
      <c r="KAY63" s="153"/>
      <c r="KAZ63" s="153"/>
      <c r="KBA63" s="153"/>
      <c r="KBB63" s="153"/>
      <c r="KBC63" s="153"/>
      <c r="KBD63" s="153"/>
      <c r="KBE63" s="153"/>
      <c r="KBF63" s="153"/>
      <c r="KBG63" s="153"/>
      <c r="KBH63" s="153"/>
      <c r="KBI63" s="153"/>
      <c r="KBJ63" s="153"/>
      <c r="KBK63" s="153"/>
      <c r="KBL63" s="153"/>
      <c r="KBM63" s="153"/>
      <c r="KBN63" s="153"/>
      <c r="KBO63" s="153"/>
      <c r="KBP63" s="153"/>
      <c r="KBQ63" s="153"/>
      <c r="KBR63" s="153"/>
      <c r="KBS63" s="153"/>
      <c r="KBT63" s="153"/>
      <c r="KBU63" s="153"/>
      <c r="KBV63" s="153"/>
      <c r="KBW63" s="153"/>
      <c r="KBX63" s="153"/>
      <c r="KBY63" s="153"/>
      <c r="KBZ63" s="153"/>
      <c r="KCA63" s="153"/>
      <c r="KCB63" s="153"/>
      <c r="KCC63" s="153"/>
      <c r="KCD63" s="153"/>
      <c r="KCE63" s="153"/>
      <c r="KCF63" s="153"/>
      <c r="KCG63" s="153"/>
      <c r="KCH63" s="153"/>
      <c r="KCI63" s="153"/>
      <c r="KCJ63" s="153"/>
      <c r="KCK63" s="153"/>
      <c r="KCL63" s="153"/>
      <c r="KCM63" s="153"/>
      <c r="KCN63" s="153"/>
      <c r="KCO63" s="153"/>
      <c r="KCP63" s="153"/>
      <c r="KCQ63" s="153"/>
      <c r="KCR63" s="153"/>
      <c r="KCS63" s="153"/>
      <c r="KCT63" s="153"/>
      <c r="KCU63" s="153"/>
      <c r="KCV63" s="153"/>
      <c r="KCW63" s="153"/>
      <c r="KCX63" s="153"/>
      <c r="KCY63" s="153"/>
      <c r="KCZ63" s="153"/>
      <c r="KDA63" s="153"/>
      <c r="KDB63" s="153"/>
      <c r="KDC63" s="153"/>
      <c r="KDD63" s="153"/>
      <c r="KDE63" s="153"/>
      <c r="KDF63" s="153"/>
      <c r="KDG63" s="153"/>
      <c r="KDH63" s="153"/>
      <c r="KDI63" s="153"/>
      <c r="KDJ63" s="153"/>
      <c r="KDK63" s="153"/>
      <c r="KDL63" s="153"/>
      <c r="KDM63" s="153"/>
      <c r="KDN63" s="153"/>
      <c r="KDO63" s="153"/>
      <c r="KDP63" s="153"/>
      <c r="KDQ63" s="153"/>
      <c r="KDR63" s="153"/>
      <c r="KDS63" s="153"/>
      <c r="KDT63" s="153"/>
      <c r="KDU63" s="153"/>
      <c r="KDV63" s="153"/>
      <c r="KDW63" s="153"/>
      <c r="KDX63" s="153"/>
      <c r="KDY63" s="153"/>
      <c r="KDZ63" s="153"/>
      <c r="KEA63" s="153"/>
      <c r="KEB63" s="153"/>
      <c r="KEC63" s="153"/>
      <c r="KED63" s="153"/>
      <c r="KEE63" s="153"/>
      <c r="KEF63" s="153"/>
      <c r="KEG63" s="153"/>
      <c r="KEH63" s="153"/>
      <c r="KEI63" s="153"/>
      <c r="KEJ63" s="153"/>
      <c r="KEK63" s="153"/>
      <c r="KEL63" s="153"/>
      <c r="KEM63" s="153"/>
      <c r="KEN63" s="153"/>
      <c r="KEO63" s="153"/>
      <c r="KEP63" s="153"/>
      <c r="KEQ63" s="153"/>
      <c r="KER63" s="153"/>
      <c r="KES63" s="153"/>
      <c r="KET63" s="153"/>
      <c r="KEU63" s="153"/>
      <c r="KEV63" s="153"/>
      <c r="KEW63" s="153"/>
      <c r="KEX63" s="153"/>
      <c r="KEY63" s="153"/>
      <c r="KEZ63" s="153"/>
      <c r="KFA63" s="153"/>
      <c r="KFB63" s="153"/>
      <c r="KFC63" s="153"/>
      <c r="KFD63" s="153"/>
      <c r="KFE63" s="153"/>
      <c r="KFF63" s="153"/>
      <c r="KFG63" s="153"/>
      <c r="KFH63" s="153"/>
      <c r="KFI63" s="153"/>
      <c r="KFJ63" s="153"/>
      <c r="KFK63" s="153"/>
      <c r="KFL63" s="153"/>
      <c r="KFM63" s="153"/>
      <c r="KFN63" s="153"/>
      <c r="KFO63" s="153"/>
      <c r="KFP63" s="153"/>
      <c r="KFQ63" s="153"/>
      <c r="KFR63" s="153"/>
      <c r="KFS63" s="153"/>
      <c r="KFT63" s="153"/>
      <c r="KFU63" s="153"/>
      <c r="KFV63" s="153"/>
      <c r="KFW63" s="153"/>
      <c r="KFX63" s="153"/>
      <c r="KFY63" s="153"/>
      <c r="KFZ63" s="153"/>
      <c r="KGA63" s="153"/>
      <c r="KGB63" s="153"/>
      <c r="KGC63" s="153"/>
      <c r="KGD63" s="153"/>
      <c r="KGE63" s="153"/>
      <c r="KGF63" s="153"/>
      <c r="KGG63" s="153"/>
      <c r="KGH63" s="153"/>
      <c r="KGI63" s="153"/>
      <c r="KGJ63" s="153"/>
      <c r="KGK63" s="153"/>
      <c r="KGL63" s="153"/>
      <c r="KGM63" s="153"/>
      <c r="KGN63" s="153"/>
      <c r="KGO63" s="153"/>
      <c r="KGP63" s="153"/>
      <c r="KGQ63" s="153"/>
      <c r="KGR63" s="153"/>
      <c r="KGS63" s="153"/>
      <c r="KGT63" s="153"/>
      <c r="KGU63" s="153"/>
      <c r="KGV63" s="153"/>
      <c r="KGW63" s="153"/>
      <c r="KGX63" s="153"/>
      <c r="KGY63" s="153"/>
      <c r="KGZ63" s="153"/>
      <c r="KHA63" s="153"/>
      <c r="KHB63" s="153"/>
      <c r="KHC63" s="153"/>
      <c r="KHD63" s="153"/>
      <c r="KHE63" s="153"/>
      <c r="KHF63" s="153"/>
      <c r="KHG63" s="153"/>
      <c r="KHH63" s="153"/>
      <c r="KHI63" s="153"/>
      <c r="KHJ63" s="153"/>
      <c r="KHK63" s="153"/>
      <c r="KHL63" s="153"/>
      <c r="KHM63" s="153"/>
      <c r="KHN63" s="153"/>
      <c r="KHO63" s="153"/>
      <c r="KHP63" s="153"/>
      <c r="KHQ63" s="153"/>
      <c r="KHR63" s="153"/>
      <c r="KHS63" s="153"/>
      <c r="KHT63" s="153"/>
      <c r="KHU63" s="153"/>
      <c r="KHV63" s="153"/>
      <c r="KHW63" s="153"/>
      <c r="KHX63" s="153"/>
      <c r="KHY63" s="153"/>
      <c r="KHZ63" s="153"/>
      <c r="KIA63" s="153"/>
      <c r="KIB63" s="153"/>
      <c r="KIC63" s="153"/>
      <c r="KID63" s="153"/>
      <c r="KIE63" s="153"/>
      <c r="KIF63" s="153"/>
      <c r="KIG63" s="153"/>
      <c r="KIH63" s="153"/>
      <c r="KII63" s="153"/>
      <c r="KIJ63" s="153"/>
      <c r="KIK63" s="153"/>
      <c r="KIL63" s="153"/>
      <c r="KIM63" s="153"/>
      <c r="KIN63" s="153"/>
      <c r="KIO63" s="153"/>
      <c r="KIP63" s="153"/>
      <c r="KIQ63" s="153"/>
      <c r="KIR63" s="153"/>
      <c r="KIS63" s="153"/>
      <c r="KIT63" s="153"/>
      <c r="KIU63" s="153"/>
      <c r="KIV63" s="153"/>
      <c r="KIW63" s="153"/>
      <c r="KIX63" s="153"/>
      <c r="KIY63" s="153"/>
      <c r="KIZ63" s="153"/>
      <c r="KJA63" s="153"/>
      <c r="KJB63" s="153"/>
      <c r="KJC63" s="153"/>
      <c r="KJD63" s="153"/>
      <c r="KJE63" s="153"/>
      <c r="KJF63" s="153"/>
      <c r="KJG63" s="153"/>
      <c r="KJH63" s="153"/>
      <c r="KJI63" s="153"/>
      <c r="KJJ63" s="153"/>
      <c r="KJK63" s="153"/>
      <c r="KJL63" s="153"/>
      <c r="KJM63" s="153"/>
      <c r="KJN63" s="153"/>
      <c r="KJO63" s="153"/>
      <c r="KJP63" s="153"/>
      <c r="KJQ63" s="153"/>
      <c r="KJR63" s="153"/>
      <c r="KJS63" s="153"/>
      <c r="KJT63" s="153"/>
      <c r="KJU63" s="153"/>
      <c r="KJV63" s="153"/>
      <c r="KJW63" s="153"/>
      <c r="KJX63" s="153"/>
      <c r="KJY63" s="153"/>
      <c r="KJZ63" s="153"/>
      <c r="KKA63" s="153"/>
      <c r="KKB63" s="153"/>
      <c r="KKC63" s="153"/>
      <c r="KKD63" s="153"/>
      <c r="KKE63" s="153"/>
      <c r="KKF63" s="153"/>
      <c r="KKG63" s="153"/>
      <c r="KKH63" s="153"/>
      <c r="KKI63" s="153"/>
      <c r="KKJ63" s="153"/>
      <c r="KKK63" s="153"/>
      <c r="KKL63" s="153"/>
      <c r="KKM63" s="153"/>
      <c r="KKN63" s="153"/>
      <c r="KKO63" s="153"/>
      <c r="KKP63" s="153"/>
      <c r="KKQ63" s="153"/>
      <c r="KKR63" s="153"/>
      <c r="KKS63" s="153"/>
      <c r="KKT63" s="153"/>
      <c r="KKU63" s="153"/>
      <c r="KKV63" s="153"/>
      <c r="KKW63" s="153"/>
      <c r="KKX63" s="153"/>
      <c r="KKY63" s="153"/>
      <c r="KKZ63" s="153"/>
      <c r="KLA63" s="153"/>
      <c r="KLB63" s="153"/>
      <c r="KLC63" s="153"/>
      <c r="KLD63" s="153"/>
      <c r="KLE63" s="153"/>
      <c r="KLF63" s="153"/>
      <c r="KLG63" s="153"/>
      <c r="KLH63" s="153"/>
      <c r="KLI63" s="153"/>
      <c r="KLJ63" s="153"/>
      <c r="KLK63" s="153"/>
      <c r="KLL63" s="153"/>
      <c r="KLM63" s="153"/>
      <c r="KLN63" s="153"/>
      <c r="KLO63" s="153"/>
      <c r="KLP63" s="153"/>
      <c r="KLQ63" s="153"/>
      <c r="KLR63" s="153"/>
      <c r="KLS63" s="153"/>
      <c r="KLT63" s="153"/>
      <c r="KLU63" s="153"/>
      <c r="KLV63" s="153"/>
      <c r="KLW63" s="153"/>
      <c r="KLX63" s="153"/>
      <c r="KLY63" s="153"/>
      <c r="KLZ63" s="153"/>
      <c r="KMA63" s="153"/>
      <c r="KMB63" s="153"/>
      <c r="KMC63" s="153"/>
      <c r="KMD63" s="153"/>
      <c r="KME63" s="153"/>
      <c r="KMF63" s="153"/>
      <c r="KMG63" s="153"/>
      <c r="KMH63" s="153"/>
      <c r="KMI63" s="153"/>
      <c r="KMJ63" s="153"/>
      <c r="KMK63" s="153"/>
      <c r="KML63" s="153"/>
      <c r="KMM63" s="153"/>
      <c r="KMN63" s="153"/>
      <c r="KMO63" s="153"/>
      <c r="KMP63" s="153"/>
      <c r="KMQ63" s="153"/>
      <c r="KMR63" s="153"/>
      <c r="KMS63" s="153"/>
      <c r="KMT63" s="153"/>
      <c r="KMU63" s="153"/>
      <c r="KMV63" s="153"/>
      <c r="KMW63" s="153"/>
      <c r="KMX63" s="153"/>
      <c r="KMY63" s="153"/>
      <c r="KMZ63" s="153"/>
      <c r="KNA63" s="153"/>
      <c r="KNB63" s="153"/>
      <c r="KNC63" s="153"/>
      <c r="KND63" s="153"/>
      <c r="KNE63" s="153"/>
      <c r="KNF63" s="153"/>
      <c r="KNG63" s="153"/>
      <c r="KNH63" s="153"/>
      <c r="KNI63" s="153"/>
      <c r="KNJ63" s="153"/>
      <c r="KNK63" s="153"/>
      <c r="KNL63" s="153"/>
      <c r="KNM63" s="153"/>
      <c r="KNN63" s="153"/>
      <c r="KNO63" s="153"/>
      <c r="KNP63" s="153"/>
      <c r="KNQ63" s="153"/>
      <c r="KNR63" s="153"/>
      <c r="KNS63" s="153"/>
      <c r="KNT63" s="153"/>
      <c r="KNU63" s="153"/>
      <c r="KNV63" s="153"/>
      <c r="KNW63" s="153"/>
      <c r="KNX63" s="153"/>
      <c r="KNY63" s="153"/>
      <c r="KNZ63" s="153"/>
      <c r="KOA63" s="153"/>
      <c r="KOB63" s="153"/>
      <c r="KOC63" s="153"/>
      <c r="KOD63" s="153"/>
      <c r="KOE63" s="153"/>
      <c r="KOF63" s="153"/>
      <c r="KOG63" s="153"/>
      <c r="KOH63" s="153"/>
      <c r="KOI63" s="153"/>
      <c r="KOJ63" s="153"/>
      <c r="KOK63" s="153"/>
      <c r="KOL63" s="153"/>
      <c r="KOM63" s="153"/>
      <c r="KON63" s="153"/>
      <c r="KOO63" s="153"/>
      <c r="KOP63" s="153"/>
      <c r="KOQ63" s="153"/>
      <c r="KOR63" s="153"/>
      <c r="KOS63" s="153"/>
      <c r="KOT63" s="153"/>
      <c r="KOU63" s="153"/>
      <c r="KOV63" s="153"/>
      <c r="KOW63" s="153"/>
      <c r="KOX63" s="153"/>
      <c r="KOY63" s="153"/>
      <c r="KOZ63" s="153"/>
      <c r="KPA63" s="153"/>
      <c r="KPB63" s="153"/>
      <c r="KPC63" s="153"/>
      <c r="KPD63" s="153"/>
      <c r="KPE63" s="153"/>
      <c r="KPF63" s="153"/>
      <c r="KPG63" s="153"/>
      <c r="KPH63" s="153"/>
      <c r="KPI63" s="153"/>
      <c r="KPJ63" s="153"/>
      <c r="KPK63" s="153"/>
      <c r="KPL63" s="153"/>
      <c r="KPM63" s="153"/>
      <c r="KPN63" s="153"/>
      <c r="KPO63" s="153"/>
      <c r="KPP63" s="153"/>
      <c r="KPQ63" s="153"/>
      <c r="KPR63" s="153"/>
      <c r="KPS63" s="153"/>
      <c r="KPT63" s="153"/>
      <c r="KPU63" s="153"/>
      <c r="KPV63" s="153"/>
      <c r="KPW63" s="153"/>
      <c r="KPX63" s="153"/>
      <c r="KPY63" s="153"/>
      <c r="KPZ63" s="153"/>
      <c r="KQA63" s="153"/>
      <c r="KQB63" s="153"/>
      <c r="KQC63" s="153"/>
      <c r="KQD63" s="153"/>
      <c r="KQE63" s="153"/>
      <c r="KQF63" s="153"/>
      <c r="KQG63" s="153"/>
      <c r="KQH63" s="153"/>
      <c r="KQI63" s="153"/>
      <c r="KQJ63" s="153"/>
      <c r="KQK63" s="153"/>
      <c r="KQL63" s="153"/>
      <c r="KQM63" s="153"/>
      <c r="KQN63" s="153"/>
      <c r="KQO63" s="153"/>
      <c r="KQP63" s="153"/>
      <c r="KQQ63" s="153"/>
      <c r="KQR63" s="153"/>
      <c r="KQS63" s="153"/>
      <c r="KQT63" s="153"/>
      <c r="KQU63" s="153"/>
      <c r="KQV63" s="153"/>
      <c r="KQW63" s="153"/>
      <c r="KQX63" s="153"/>
      <c r="KQY63" s="153"/>
      <c r="KQZ63" s="153"/>
      <c r="KRA63" s="153"/>
      <c r="KRB63" s="153"/>
      <c r="KRC63" s="153"/>
      <c r="KRD63" s="153"/>
      <c r="KRE63" s="153"/>
      <c r="KRF63" s="153"/>
      <c r="KRG63" s="153"/>
      <c r="KRH63" s="153"/>
      <c r="KRI63" s="153"/>
      <c r="KRJ63" s="153"/>
      <c r="KRK63" s="153"/>
      <c r="KRL63" s="153"/>
      <c r="KRM63" s="153"/>
      <c r="KRN63" s="153"/>
      <c r="KRO63" s="153"/>
      <c r="KRP63" s="153"/>
      <c r="KRQ63" s="153"/>
      <c r="KRR63" s="153"/>
      <c r="KRS63" s="153"/>
      <c r="KRT63" s="153"/>
      <c r="KRU63" s="153"/>
      <c r="KRV63" s="153"/>
      <c r="KRW63" s="153"/>
      <c r="KRX63" s="153"/>
      <c r="KRY63" s="153"/>
      <c r="KRZ63" s="153"/>
      <c r="KSA63" s="153"/>
      <c r="KSB63" s="153"/>
      <c r="KSC63" s="153"/>
      <c r="KSD63" s="153"/>
      <c r="KSE63" s="153"/>
      <c r="KSF63" s="153"/>
      <c r="KSG63" s="153"/>
      <c r="KSH63" s="153"/>
      <c r="KSI63" s="153"/>
      <c r="KSJ63" s="153"/>
      <c r="KSK63" s="153"/>
      <c r="KSL63" s="153"/>
      <c r="KSM63" s="153"/>
      <c r="KSN63" s="153"/>
      <c r="KSO63" s="153"/>
      <c r="KSP63" s="153"/>
      <c r="KSQ63" s="153"/>
      <c r="KSR63" s="153"/>
      <c r="KSS63" s="153"/>
      <c r="KST63" s="153"/>
      <c r="KSU63" s="153"/>
      <c r="KSV63" s="153"/>
      <c r="KSW63" s="153"/>
      <c r="KSX63" s="153"/>
      <c r="KSY63" s="153"/>
      <c r="KSZ63" s="153"/>
      <c r="KTA63" s="153"/>
      <c r="KTB63" s="153"/>
      <c r="KTC63" s="153"/>
      <c r="KTD63" s="153"/>
      <c r="KTE63" s="153"/>
      <c r="KTF63" s="153"/>
      <c r="KTG63" s="153"/>
      <c r="KTH63" s="153"/>
      <c r="KTI63" s="153"/>
      <c r="KTJ63" s="153"/>
      <c r="KTK63" s="153"/>
      <c r="KTL63" s="153"/>
      <c r="KTM63" s="153"/>
      <c r="KTN63" s="153"/>
      <c r="KTO63" s="153"/>
      <c r="KTP63" s="153"/>
      <c r="KTQ63" s="153"/>
      <c r="KTR63" s="153"/>
      <c r="KTS63" s="153"/>
      <c r="KTT63" s="153"/>
      <c r="KTU63" s="153"/>
      <c r="KTV63" s="153"/>
      <c r="KTW63" s="153"/>
      <c r="KTX63" s="153"/>
      <c r="KTY63" s="153"/>
      <c r="KTZ63" s="153"/>
      <c r="KUA63" s="153"/>
      <c r="KUB63" s="153"/>
      <c r="KUC63" s="153"/>
      <c r="KUD63" s="153"/>
      <c r="KUE63" s="153"/>
      <c r="KUF63" s="153"/>
      <c r="KUG63" s="153"/>
      <c r="KUH63" s="153"/>
      <c r="KUI63" s="153"/>
      <c r="KUJ63" s="153"/>
      <c r="KUK63" s="153"/>
      <c r="KUL63" s="153"/>
      <c r="KUM63" s="153"/>
      <c r="KUN63" s="153"/>
      <c r="KUO63" s="153"/>
      <c r="KUP63" s="153"/>
      <c r="KUQ63" s="153"/>
      <c r="KUR63" s="153"/>
      <c r="KUS63" s="153"/>
      <c r="KUT63" s="153"/>
      <c r="KUU63" s="153"/>
      <c r="KUV63" s="153"/>
      <c r="KUW63" s="153"/>
      <c r="KUX63" s="153"/>
      <c r="KUY63" s="153"/>
      <c r="KUZ63" s="153"/>
      <c r="KVA63" s="153"/>
      <c r="KVB63" s="153"/>
      <c r="KVC63" s="153"/>
      <c r="KVD63" s="153"/>
      <c r="KVE63" s="153"/>
      <c r="KVF63" s="153"/>
      <c r="KVG63" s="153"/>
      <c r="KVH63" s="153"/>
      <c r="KVI63" s="153"/>
      <c r="KVJ63" s="153"/>
      <c r="KVK63" s="153"/>
      <c r="KVL63" s="153"/>
      <c r="KVM63" s="153"/>
      <c r="KVN63" s="153"/>
      <c r="KVO63" s="153"/>
      <c r="KVP63" s="153"/>
      <c r="KVQ63" s="153"/>
      <c r="KVR63" s="153"/>
      <c r="KVS63" s="153"/>
      <c r="KVT63" s="153"/>
      <c r="KVU63" s="153"/>
      <c r="KVV63" s="153"/>
      <c r="KVW63" s="153"/>
      <c r="KVX63" s="153"/>
      <c r="KVY63" s="153"/>
      <c r="KVZ63" s="153"/>
      <c r="KWA63" s="153"/>
      <c r="KWB63" s="153"/>
      <c r="KWC63" s="153"/>
      <c r="KWD63" s="153"/>
      <c r="KWE63" s="153"/>
      <c r="KWF63" s="153"/>
      <c r="KWG63" s="153"/>
      <c r="KWH63" s="153"/>
      <c r="KWI63" s="153"/>
      <c r="KWJ63" s="153"/>
      <c r="KWK63" s="153"/>
      <c r="KWL63" s="153"/>
      <c r="KWM63" s="153"/>
      <c r="KWN63" s="153"/>
      <c r="KWO63" s="153"/>
      <c r="KWP63" s="153"/>
      <c r="KWQ63" s="153"/>
      <c r="KWR63" s="153"/>
      <c r="KWS63" s="153"/>
      <c r="KWT63" s="153"/>
      <c r="KWU63" s="153"/>
      <c r="KWV63" s="153"/>
      <c r="KWW63" s="153"/>
      <c r="KWX63" s="153"/>
      <c r="KWY63" s="153"/>
      <c r="KWZ63" s="153"/>
      <c r="KXA63" s="153"/>
      <c r="KXB63" s="153"/>
      <c r="KXC63" s="153"/>
      <c r="KXD63" s="153"/>
      <c r="KXE63" s="153"/>
      <c r="KXF63" s="153"/>
      <c r="KXG63" s="153"/>
      <c r="KXH63" s="153"/>
      <c r="KXI63" s="153"/>
      <c r="KXJ63" s="153"/>
      <c r="KXK63" s="153"/>
      <c r="KXL63" s="153"/>
      <c r="KXM63" s="153"/>
      <c r="KXN63" s="153"/>
      <c r="KXO63" s="153"/>
      <c r="KXP63" s="153"/>
      <c r="KXQ63" s="153"/>
      <c r="KXR63" s="153"/>
      <c r="KXS63" s="153"/>
      <c r="KXT63" s="153"/>
      <c r="KXU63" s="153"/>
      <c r="KXV63" s="153"/>
      <c r="KXW63" s="153"/>
      <c r="KXX63" s="153"/>
      <c r="KXY63" s="153"/>
      <c r="KXZ63" s="153"/>
      <c r="KYA63" s="153"/>
      <c r="KYB63" s="153"/>
      <c r="KYC63" s="153"/>
      <c r="KYD63" s="153"/>
      <c r="KYE63" s="153"/>
      <c r="KYF63" s="153"/>
      <c r="KYG63" s="153"/>
      <c r="KYH63" s="153"/>
      <c r="KYI63" s="153"/>
      <c r="KYJ63" s="153"/>
      <c r="KYK63" s="153"/>
      <c r="KYL63" s="153"/>
      <c r="KYM63" s="153"/>
      <c r="KYN63" s="153"/>
      <c r="KYO63" s="153"/>
      <c r="KYP63" s="153"/>
      <c r="KYQ63" s="153"/>
      <c r="KYR63" s="153"/>
      <c r="KYS63" s="153"/>
      <c r="KYT63" s="153"/>
      <c r="KYU63" s="153"/>
      <c r="KYV63" s="153"/>
      <c r="KYW63" s="153"/>
      <c r="KYX63" s="153"/>
      <c r="KYY63" s="153"/>
      <c r="KYZ63" s="153"/>
      <c r="KZA63" s="153"/>
      <c r="KZB63" s="153"/>
      <c r="KZC63" s="153"/>
      <c r="KZD63" s="153"/>
      <c r="KZE63" s="153"/>
      <c r="KZF63" s="153"/>
      <c r="KZG63" s="153"/>
      <c r="KZH63" s="153"/>
      <c r="KZI63" s="153"/>
      <c r="KZJ63" s="153"/>
      <c r="KZK63" s="153"/>
      <c r="KZL63" s="153"/>
      <c r="KZM63" s="153"/>
      <c r="KZN63" s="153"/>
      <c r="KZO63" s="153"/>
      <c r="KZP63" s="153"/>
      <c r="KZQ63" s="153"/>
      <c r="KZR63" s="153"/>
      <c r="KZS63" s="153"/>
      <c r="KZT63" s="153"/>
      <c r="KZU63" s="153"/>
      <c r="KZV63" s="153"/>
      <c r="KZW63" s="153"/>
      <c r="KZX63" s="153"/>
      <c r="KZY63" s="153"/>
      <c r="KZZ63" s="153"/>
      <c r="LAA63" s="153"/>
      <c r="LAB63" s="153"/>
      <c r="LAC63" s="153"/>
      <c r="LAD63" s="153"/>
      <c r="LAE63" s="153"/>
      <c r="LAF63" s="153"/>
      <c r="LAG63" s="153"/>
      <c r="LAH63" s="153"/>
      <c r="LAI63" s="153"/>
      <c r="LAJ63" s="153"/>
      <c r="LAK63" s="153"/>
      <c r="LAL63" s="153"/>
      <c r="LAM63" s="153"/>
      <c r="LAN63" s="153"/>
      <c r="LAO63" s="153"/>
      <c r="LAP63" s="153"/>
      <c r="LAQ63" s="153"/>
      <c r="LAR63" s="153"/>
      <c r="LAS63" s="153"/>
      <c r="LAT63" s="153"/>
      <c r="LAU63" s="153"/>
      <c r="LAV63" s="153"/>
      <c r="LAW63" s="153"/>
      <c r="LAX63" s="153"/>
      <c r="LAY63" s="153"/>
      <c r="LAZ63" s="153"/>
      <c r="LBA63" s="153"/>
      <c r="LBB63" s="153"/>
      <c r="LBC63" s="153"/>
      <c r="LBD63" s="153"/>
      <c r="LBE63" s="153"/>
      <c r="LBF63" s="153"/>
      <c r="LBG63" s="153"/>
      <c r="LBH63" s="153"/>
      <c r="LBI63" s="153"/>
      <c r="LBJ63" s="153"/>
      <c r="LBK63" s="153"/>
      <c r="LBL63" s="153"/>
      <c r="LBM63" s="153"/>
      <c r="LBN63" s="153"/>
      <c r="LBO63" s="153"/>
      <c r="LBP63" s="153"/>
      <c r="LBQ63" s="153"/>
      <c r="LBR63" s="153"/>
      <c r="LBS63" s="153"/>
      <c r="LBT63" s="153"/>
      <c r="LBU63" s="153"/>
      <c r="LBV63" s="153"/>
      <c r="LBW63" s="153"/>
      <c r="LBX63" s="153"/>
      <c r="LBY63" s="153"/>
      <c r="LBZ63" s="153"/>
      <c r="LCA63" s="153"/>
      <c r="LCB63" s="153"/>
      <c r="LCC63" s="153"/>
      <c r="LCD63" s="153"/>
      <c r="LCE63" s="153"/>
      <c r="LCF63" s="153"/>
      <c r="LCG63" s="153"/>
      <c r="LCH63" s="153"/>
      <c r="LCI63" s="153"/>
      <c r="LCJ63" s="153"/>
      <c r="LCK63" s="153"/>
      <c r="LCL63" s="153"/>
      <c r="LCM63" s="153"/>
      <c r="LCN63" s="153"/>
      <c r="LCO63" s="153"/>
      <c r="LCP63" s="153"/>
      <c r="LCQ63" s="153"/>
      <c r="LCR63" s="153"/>
      <c r="LCS63" s="153"/>
      <c r="LCT63" s="153"/>
      <c r="LCU63" s="153"/>
      <c r="LCV63" s="153"/>
      <c r="LCW63" s="153"/>
      <c r="LCX63" s="153"/>
      <c r="LCY63" s="153"/>
      <c r="LCZ63" s="153"/>
      <c r="LDA63" s="153"/>
      <c r="LDB63" s="153"/>
      <c r="LDC63" s="153"/>
      <c r="LDD63" s="153"/>
      <c r="LDE63" s="153"/>
      <c r="LDF63" s="153"/>
      <c r="LDG63" s="153"/>
      <c r="LDH63" s="153"/>
      <c r="LDI63" s="153"/>
      <c r="LDJ63" s="153"/>
      <c r="LDK63" s="153"/>
      <c r="LDL63" s="153"/>
      <c r="LDM63" s="153"/>
      <c r="LDN63" s="153"/>
      <c r="LDO63" s="153"/>
      <c r="LDP63" s="153"/>
      <c r="LDQ63" s="153"/>
      <c r="LDR63" s="153"/>
      <c r="LDS63" s="153"/>
      <c r="LDT63" s="153"/>
      <c r="LDU63" s="153"/>
      <c r="LDV63" s="153"/>
      <c r="LDW63" s="153"/>
      <c r="LDX63" s="153"/>
      <c r="LDY63" s="153"/>
      <c r="LDZ63" s="153"/>
      <c r="LEA63" s="153"/>
      <c r="LEB63" s="153"/>
      <c r="LEC63" s="153"/>
      <c r="LED63" s="153"/>
      <c r="LEE63" s="153"/>
      <c r="LEF63" s="153"/>
      <c r="LEG63" s="153"/>
      <c r="LEH63" s="153"/>
      <c r="LEI63" s="153"/>
      <c r="LEJ63" s="153"/>
      <c r="LEK63" s="153"/>
      <c r="LEL63" s="153"/>
      <c r="LEM63" s="153"/>
      <c r="LEN63" s="153"/>
      <c r="LEO63" s="153"/>
      <c r="LEP63" s="153"/>
      <c r="LEQ63" s="153"/>
      <c r="LER63" s="153"/>
      <c r="LES63" s="153"/>
      <c r="LET63" s="153"/>
      <c r="LEU63" s="153"/>
      <c r="LEV63" s="153"/>
      <c r="LEW63" s="153"/>
      <c r="LEX63" s="153"/>
      <c r="LEY63" s="153"/>
      <c r="LEZ63" s="153"/>
      <c r="LFA63" s="153"/>
      <c r="LFB63" s="153"/>
      <c r="LFC63" s="153"/>
      <c r="LFD63" s="153"/>
      <c r="LFE63" s="153"/>
      <c r="LFF63" s="153"/>
      <c r="LFG63" s="153"/>
      <c r="LFH63" s="153"/>
      <c r="LFI63" s="153"/>
      <c r="LFJ63" s="153"/>
      <c r="LFK63" s="153"/>
      <c r="LFL63" s="153"/>
      <c r="LFM63" s="153"/>
      <c r="LFN63" s="153"/>
      <c r="LFO63" s="153"/>
      <c r="LFP63" s="153"/>
      <c r="LFQ63" s="153"/>
      <c r="LFR63" s="153"/>
      <c r="LFS63" s="153"/>
      <c r="LFT63" s="153"/>
      <c r="LFU63" s="153"/>
      <c r="LFV63" s="153"/>
      <c r="LFW63" s="153"/>
      <c r="LFX63" s="153"/>
      <c r="LFY63" s="153"/>
      <c r="LFZ63" s="153"/>
      <c r="LGA63" s="153"/>
      <c r="LGB63" s="153"/>
      <c r="LGC63" s="153"/>
      <c r="LGD63" s="153"/>
      <c r="LGE63" s="153"/>
      <c r="LGF63" s="153"/>
      <c r="LGG63" s="153"/>
      <c r="LGH63" s="153"/>
      <c r="LGI63" s="153"/>
      <c r="LGJ63" s="153"/>
      <c r="LGK63" s="153"/>
      <c r="LGL63" s="153"/>
      <c r="LGM63" s="153"/>
      <c r="LGN63" s="153"/>
      <c r="LGO63" s="153"/>
      <c r="LGP63" s="153"/>
      <c r="LGQ63" s="153"/>
      <c r="LGR63" s="153"/>
      <c r="LGS63" s="153"/>
      <c r="LGT63" s="153"/>
      <c r="LGU63" s="153"/>
      <c r="LGV63" s="153"/>
      <c r="LGW63" s="153"/>
      <c r="LGX63" s="153"/>
      <c r="LGY63" s="153"/>
      <c r="LGZ63" s="153"/>
      <c r="LHA63" s="153"/>
      <c r="LHB63" s="153"/>
      <c r="LHC63" s="153"/>
      <c r="LHD63" s="153"/>
      <c r="LHE63" s="153"/>
      <c r="LHF63" s="153"/>
      <c r="LHG63" s="153"/>
      <c r="LHH63" s="153"/>
      <c r="LHI63" s="153"/>
      <c r="LHJ63" s="153"/>
      <c r="LHK63" s="153"/>
      <c r="LHL63" s="153"/>
      <c r="LHM63" s="153"/>
      <c r="LHN63" s="153"/>
      <c r="LHO63" s="153"/>
      <c r="LHP63" s="153"/>
      <c r="LHQ63" s="153"/>
      <c r="LHR63" s="153"/>
      <c r="LHS63" s="153"/>
      <c r="LHT63" s="153"/>
      <c r="LHU63" s="153"/>
      <c r="LHV63" s="153"/>
      <c r="LHW63" s="153"/>
      <c r="LHX63" s="153"/>
      <c r="LHY63" s="153"/>
      <c r="LHZ63" s="153"/>
      <c r="LIA63" s="153"/>
      <c r="LIB63" s="153"/>
      <c r="LIC63" s="153"/>
      <c r="LID63" s="153"/>
      <c r="LIE63" s="153"/>
      <c r="LIF63" s="153"/>
      <c r="LIG63" s="153"/>
      <c r="LIH63" s="153"/>
      <c r="LII63" s="153"/>
      <c r="LIJ63" s="153"/>
      <c r="LIK63" s="153"/>
      <c r="LIL63" s="153"/>
      <c r="LIM63" s="153"/>
      <c r="LIN63" s="153"/>
      <c r="LIO63" s="153"/>
      <c r="LIP63" s="153"/>
      <c r="LIQ63" s="153"/>
      <c r="LIR63" s="153"/>
      <c r="LIS63" s="153"/>
      <c r="LIT63" s="153"/>
      <c r="LIU63" s="153"/>
      <c r="LIV63" s="153"/>
      <c r="LIW63" s="153"/>
      <c r="LIX63" s="153"/>
      <c r="LIY63" s="153"/>
      <c r="LIZ63" s="153"/>
      <c r="LJA63" s="153"/>
      <c r="LJB63" s="153"/>
      <c r="LJC63" s="153"/>
      <c r="LJD63" s="153"/>
      <c r="LJE63" s="153"/>
      <c r="LJF63" s="153"/>
      <c r="LJG63" s="153"/>
      <c r="LJH63" s="153"/>
      <c r="LJI63" s="153"/>
      <c r="LJJ63" s="153"/>
      <c r="LJK63" s="153"/>
      <c r="LJL63" s="153"/>
      <c r="LJM63" s="153"/>
      <c r="LJN63" s="153"/>
      <c r="LJO63" s="153"/>
      <c r="LJP63" s="153"/>
      <c r="LJQ63" s="153"/>
      <c r="LJR63" s="153"/>
      <c r="LJS63" s="153"/>
      <c r="LJT63" s="153"/>
      <c r="LJU63" s="153"/>
      <c r="LJV63" s="153"/>
      <c r="LJW63" s="153"/>
      <c r="LJX63" s="153"/>
      <c r="LJY63" s="153"/>
      <c r="LJZ63" s="153"/>
      <c r="LKA63" s="153"/>
      <c r="LKB63" s="153"/>
      <c r="LKC63" s="153"/>
      <c r="LKD63" s="153"/>
      <c r="LKE63" s="153"/>
      <c r="LKF63" s="153"/>
      <c r="LKG63" s="153"/>
      <c r="LKH63" s="153"/>
      <c r="LKI63" s="153"/>
      <c r="LKJ63" s="153"/>
      <c r="LKK63" s="153"/>
      <c r="LKL63" s="153"/>
      <c r="LKM63" s="153"/>
      <c r="LKN63" s="153"/>
      <c r="LKO63" s="153"/>
      <c r="LKP63" s="153"/>
      <c r="LKQ63" s="153"/>
      <c r="LKR63" s="153"/>
      <c r="LKS63" s="153"/>
      <c r="LKT63" s="153"/>
      <c r="LKU63" s="153"/>
      <c r="LKV63" s="153"/>
      <c r="LKW63" s="153"/>
      <c r="LKX63" s="153"/>
      <c r="LKY63" s="153"/>
      <c r="LKZ63" s="153"/>
      <c r="LLA63" s="153"/>
      <c r="LLB63" s="153"/>
      <c r="LLC63" s="153"/>
      <c r="LLD63" s="153"/>
      <c r="LLE63" s="153"/>
      <c r="LLF63" s="153"/>
      <c r="LLG63" s="153"/>
      <c r="LLH63" s="153"/>
      <c r="LLI63" s="153"/>
      <c r="LLJ63" s="153"/>
      <c r="LLK63" s="153"/>
      <c r="LLL63" s="153"/>
      <c r="LLM63" s="153"/>
      <c r="LLN63" s="153"/>
      <c r="LLO63" s="153"/>
      <c r="LLP63" s="153"/>
      <c r="LLQ63" s="153"/>
      <c r="LLR63" s="153"/>
      <c r="LLS63" s="153"/>
      <c r="LLT63" s="153"/>
      <c r="LLU63" s="153"/>
      <c r="LLV63" s="153"/>
      <c r="LLW63" s="153"/>
      <c r="LLX63" s="153"/>
      <c r="LLY63" s="153"/>
      <c r="LLZ63" s="153"/>
      <c r="LMA63" s="153"/>
      <c r="LMB63" s="153"/>
      <c r="LMC63" s="153"/>
      <c r="LMD63" s="153"/>
      <c r="LME63" s="153"/>
      <c r="LMF63" s="153"/>
      <c r="LMG63" s="153"/>
      <c r="LMH63" s="153"/>
      <c r="LMI63" s="153"/>
      <c r="LMJ63" s="153"/>
      <c r="LMK63" s="153"/>
      <c r="LML63" s="153"/>
      <c r="LMM63" s="153"/>
      <c r="LMN63" s="153"/>
      <c r="LMO63" s="153"/>
      <c r="LMP63" s="153"/>
      <c r="LMQ63" s="153"/>
      <c r="LMR63" s="153"/>
      <c r="LMS63" s="153"/>
      <c r="LMT63" s="153"/>
      <c r="LMU63" s="153"/>
      <c r="LMV63" s="153"/>
      <c r="LMW63" s="153"/>
      <c r="LMX63" s="153"/>
      <c r="LMY63" s="153"/>
      <c r="LMZ63" s="153"/>
      <c r="LNA63" s="153"/>
      <c r="LNB63" s="153"/>
      <c r="LNC63" s="153"/>
      <c r="LND63" s="153"/>
      <c r="LNE63" s="153"/>
      <c r="LNF63" s="153"/>
      <c r="LNG63" s="153"/>
      <c r="LNH63" s="153"/>
      <c r="LNI63" s="153"/>
      <c r="LNJ63" s="153"/>
      <c r="LNK63" s="153"/>
      <c r="LNL63" s="153"/>
      <c r="LNM63" s="153"/>
      <c r="LNN63" s="153"/>
      <c r="LNO63" s="153"/>
      <c r="LNP63" s="153"/>
      <c r="LNQ63" s="153"/>
      <c r="LNR63" s="153"/>
      <c r="LNS63" s="153"/>
      <c r="LNT63" s="153"/>
      <c r="LNU63" s="153"/>
      <c r="LNV63" s="153"/>
      <c r="LNW63" s="153"/>
      <c r="LNX63" s="153"/>
      <c r="LNY63" s="153"/>
      <c r="LNZ63" s="153"/>
      <c r="LOA63" s="153"/>
      <c r="LOB63" s="153"/>
      <c r="LOC63" s="153"/>
      <c r="LOD63" s="153"/>
      <c r="LOE63" s="153"/>
      <c r="LOF63" s="153"/>
      <c r="LOG63" s="153"/>
      <c r="LOH63" s="153"/>
      <c r="LOI63" s="153"/>
      <c r="LOJ63" s="153"/>
      <c r="LOK63" s="153"/>
      <c r="LOL63" s="153"/>
      <c r="LOM63" s="153"/>
      <c r="LON63" s="153"/>
      <c r="LOO63" s="153"/>
      <c r="LOP63" s="153"/>
      <c r="LOQ63" s="153"/>
      <c r="LOR63" s="153"/>
      <c r="LOS63" s="153"/>
      <c r="LOT63" s="153"/>
      <c r="LOU63" s="153"/>
      <c r="LOV63" s="153"/>
      <c r="LOW63" s="153"/>
      <c r="LOX63" s="153"/>
      <c r="LOY63" s="153"/>
      <c r="LOZ63" s="153"/>
      <c r="LPA63" s="153"/>
      <c r="LPB63" s="153"/>
      <c r="LPC63" s="153"/>
      <c r="LPD63" s="153"/>
      <c r="LPE63" s="153"/>
      <c r="LPF63" s="153"/>
      <c r="LPG63" s="153"/>
      <c r="LPH63" s="153"/>
      <c r="LPI63" s="153"/>
      <c r="LPJ63" s="153"/>
      <c r="LPK63" s="153"/>
      <c r="LPL63" s="153"/>
      <c r="LPM63" s="153"/>
      <c r="LPN63" s="153"/>
      <c r="LPO63" s="153"/>
      <c r="LPP63" s="153"/>
      <c r="LPQ63" s="153"/>
      <c r="LPR63" s="153"/>
      <c r="LPS63" s="153"/>
      <c r="LPT63" s="153"/>
      <c r="LPU63" s="153"/>
      <c r="LPV63" s="153"/>
      <c r="LPW63" s="153"/>
      <c r="LPX63" s="153"/>
      <c r="LPY63" s="153"/>
      <c r="LPZ63" s="153"/>
      <c r="LQA63" s="153"/>
      <c r="LQB63" s="153"/>
      <c r="LQC63" s="153"/>
      <c r="LQD63" s="153"/>
      <c r="LQE63" s="153"/>
      <c r="LQF63" s="153"/>
      <c r="LQG63" s="153"/>
      <c r="LQH63" s="153"/>
      <c r="LQI63" s="153"/>
      <c r="LQJ63" s="153"/>
      <c r="LQK63" s="153"/>
      <c r="LQL63" s="153"/>
      <c r="LQM63" s="153"/>
      <c r="LQN63" s="153"/>
      <c r="LQO63" s="153"/>
      <c r="LQP63" s="153"/>
      <c r="LQQ63" s="153"/>
      <c r="LQR63" s="153"/>
      <c r="LQS63" s="153"/>
      <c r="LQT63" s="153"/>
      <c r="LQU63" s="153"/>
      <c r="LQV63" s="153"/>
      <c r="LQW63" s="153"/>
      <c r="LQX63" s="153"/>
      <c r="LQY63" s="153"/>
      <c r="LQZ63" s="153"/>
      <c r="LRA63" s="153"/>
      <c r="LRB63" s="153"/>
      <c r="LRC63" s="153"/>
      <c r="LRD63" s="153"/>
      <c r="LRE63" s="153"/>
      <c r="LRF63" s="153"/>
      <c r="LRG63" s="153"/>
      <c r="LRH63" s="153"/>
      <c r="LRI63" s="153"/>
      <c r="LRJ63" s="153"/>
      <c r="LRK63" s="153"/>
      <c r="LRL63" s="153"/>
      <c r="LRM63" s="153"/>
      <c r="LRN63" s="153"/>
      <c r="LRO63" s="153"/>
      <c r="LRP63" s="153"/>
      <c r="LRQ63" s="153"/>
      <c r="LRR63" s="153"/>
      <c r="LRS63" s="153"/>
      <c r="LRT63" s="153"/>
      <c r="LRU63" s="153"/>
      <c r="LRV63" s="153"/>
      <c r="LRW63" s="153"/>
      <c r="LRX63" s="153"/>
      <c r="LRY63" s="153"/>
      <c r="LRZ63" s="153"/>
      <c r="LSA63" s="153"/>
      <c r="LSB63" s="153"/>
      <c r="LSC63" s="153"/>
      <c r="LSD63" s="153"/>
      <c r="LSE63" s="153"/>
      <c r="LSF63" s="153"/>
      <c r="LSG63" s="153"/>
      <c r="LSH63" s="153"/>
      <c r="LSI63" s="153"/>
      <c r="LSJ63" s="153"/>
      <c r="LSK63" s="153"/>
      <c r="LSL63" s="153"/>
      <c r="LSM63" s="153"/>
      <c r="LSN63" s="153"/>
      <c r="LSO63" s="153"/>
      <c r="LSP63" s="153"/>
      <c r="LSQ63" s="153"/>
      <c r="LSR63" s="153"/>
      <c r="LSS63" s="153"/>
      <c r="LST63" s="153"/>
      <c r="LSU63" s="153"/>
      <c r="LSV63" s="153"/>
      <c r="LSW63" s="153"/>
      <c r="LSX63" s="153"/>
      <c r="LSY63" s="153"/>
      <c r="LSZ63" s="153"/>
      <c r="LTA63" s="153"/>
      <c r="LTB63" s="153"/>
      <c r="LTC63" s="153"/>
      <c r="LTD63" s="153"/>
      <c r="LTE63" s="153"/>
      <c r="LTF63" s="153"/>
      <c r="LTG63" s="153"/>
      <c r="LTH63" s="153"/>
      <c r="LTI63" s="153"/>
      <c r="LTJ63" s="153"/>
      <c r="LTK63" s="153"/>
      <c r="LTL63" s="153"/>
      <c r="LTM63" s="153"/>
      <c r="LTN63" s="153"/>
      <c r="LTO63" s="153"/>
      <c r="LTP63" s="153"/>
      <c r="LTQ63" s="153"/>
      <c r="LTR63" s="153"/>
      <c r="LTS63" s="153"/>
      <c r="LTT63" s="153"/>
      <c r="LTU63" s="153"/>
      <c r="LTV63" s="153"/>
      <c r="LTW63" s="153"/>
      <c r="LTX63" s="153"/>
      <c r="LTY63" s="153"/>
      <c r="LTZ63" s="153"/>
      <c r="LUA63" s="153"/>
      <c r="LUB63" s="153"/>
      <c r="LUC63" s="153"/>
      <c r="LUD63" s="153"/>
      <c r="LUE63" s="153"/>
      <c r="LUF63" s="153"/>
      <c r="LUG63" s="153"/>
      <c r="LUH63" s="153"/>
      <c r="LUI63" s="153"/>
      <c r="LUJ63" s="153"/>
      <c r="LUK63" s="153"/>
      <c r="LUL63" s="153"/>
      <c r="LUM63" s="153"/>
      <c r="LUN63" s="153"/>
      <c r="LUO63" s="153"/>
      <c r="LUP63" s="153"/>
      <c r="LUQ63" s="153"/>
      <c r="LUR63" s="153"/>
      <c r="LUS63" s="153"/>
      <c r="LUT63" s="153"/>
      <c r="LUU63" s="153"/>
      <c r="LUV63" s="153"/>
      <c r="LUW63" s="153"/>
      <c r="LUX63" s="153"/>
      <c r="LUY63" s="153"/>
      <c r="LUZ63" s="153"/>
      <c r="LVA63" s="153"/>
      <c r="LVB63" s="153"/>
      <c r="LVC63" s="153"/>
      <c r="LVD63" s="153"/>
      <c r="LVE63" s="153"/>
      <c r="LVF63" s="153"/>
      <c r="LVG63" s="153"/>
      <c r="LVH63" s="153"/>
      <c r="LVI63" s="153"/>
      <c r="LVJ63" s="153"/>
      <c r="LVK63" s="153"/>
      <c r="LVL63" s="153"/>
      <c r="LVM63" s="153"/>
      <c r="LVN63" s="153"/>
      <c r="LVO63" s="153"/>
      <c r="LVP63" s="153"/>
      <c r="LVQ63" s="153"/>
      <c r="LVR63" s="153"/>
      <c r="LVS63" s="153"/>
      <c r="LVT63" s="153"/>
      <c r="LVU63" s="153"/>
      <c r="LVV63" s="153"/>
      <c r="LVW63" s="153"/>
      <c r="LVX63" s="153"/>
      <c r="LVY63" s="153"/>
      <c r="LVZ63" s="153"/>
      <c r="LWA63" s="153"/>
      <c r="LWB63" s="153"/>
      <c r="LWC63" s="153"/>
      <c r="LWD63" s="153"/>
      <c r="LWE63" s="153"/>
      <c r="LWF63" s="153"/>
      <c r="LWG63" s="153"/>
      <c r="LWH63" s="153"/>
      <c r="LWI63" s="153"/>
      <c r="LWJ63" s="153"/>
      <c r="LWK63" s="153"/>
      <c r="LWL63" s="153"/>
      <c r="LWM63" s="153"/>
      <c r="LWN63" s="153"/>
      <c r="LWO63" s="153"/>
      <c r="LWP63" s="153"/>
      <c r="LWQ63" s="153"/>
      <c r="LWR63" s="153"/>
      <c r="LWS63" s="153"/>
      <c r="LWT63" s="153"/>
      <c r="LWU63" s="153"/>
      <c r="LWV63" s="153"/>
      <c r="LWW63" s="153"/>
      <c r="LWX63" s="153"/>
      <c r="LWY63" s="153"/>
      <c r="LWZ63" s="153"/>
      <c r="LXA63" s="153"/>
      <c r="LXB63" s="153"/>
      <c r="LXC63" s="153"/>
      <c r="LXD63" s="153"/>
      <c r="LXE63" s="153"/>
      <c r="LXF63" s="153"/>
      <c r="LXG63" s="153"/>
      <c r="LXH63" s="153"/>
      <c r="LXI63" s="153"/>
      <c r="LXJ63" s="153"/>
      <c r="LXK63" s="153"/>
      <c r="LXL63" s="153"/>
      <c r="LXM63" s="153"/>
      <c r="LXN63" s="153"/>
      <c r="LXO63" s="153"/>
      <c r="LXP63" s="153"/>
      <c r="LXQ63" s="153"/>
      <c r="LXR63" s="153"/>
      <c r="LXS63" s="153"/>
      <c r="LXT63" s="153"/>
      <c r="LXU63" s="153"/>
      <c r="LXV63" s="153"/>
      <c r="LXW63" s="153"/>
      <c r="LXX63" s="153"/>
      <c r="LXY63" s="153"/>
      <c r="LXZ63" s="153"/>
      <c r="LYA63" s="153"/>
      <c r="LYB63" s="153"/>
      <c r="LYC63" s="153"/>
      <c r="LYD63" s="153"/>
      <c r="LYE63" s="153"/>
      <c r="LYF63" s="153"/>
      <c r="LYG63" s="153"/>
      <c r="LYH63" s="153"/>
      <c r="LYI63" s="153"/>
      <c r="LYJ63" s="153"/>
      <c r="LYK63" s="153"/>
      <c r="LYL63" s="153"/>
      <c r="LYM63" s="153"/>
      <c r="LYN63" s="153"/>
      <c r="LYO63" s="153"/>
      <c r="LYP63" s="153"/>
      <c r="LYQ63" s="153"/>
      <c r="LYR63" s="153"/>
      <c r="LYS63" s="153"/>
      <c r="LYT63" s="153"/>
      <c r="LYU63" s="153"/>
      <c r="LYV63" s="153"/>
      <c r="LYW63" s="153"/>
      <c r="LYX63" s="153"/>
      <c r="LYY63" s="153"/>
      <c r="LYZ63" s="153"/>
      <c r="LZA63" s="153"/>
      <c r="LZB63" s="153"/>
      <c r="LZC63" s="153"/>
      <c r="LZD63" s="153"/>
      <c r="LZE63" s="153"/>
      <c r="LZF63" s="153"/>
      <c r="LZG63" s="153"/>
      <c r="LZH63" s="153"/>
      <c r="LZI63" s="153"/>
      <c r="LZJ63" s="153"/>
      <c r="LZK63" s="153"/>
      <c r="LZL63" s="153"/>
      <c r="LZM63" s="153"/>
      <c r="LZN63" s="153"/>
      <c r="LZO63" s="153"/>
      <c r="LZP63" s="153"/>
      <c r="LZQ63" s="153"/>
      <c r="LZR63" s="153"/>
      <c r="LZS63" s="153"/>
      <c r="LZT63" s="153"/>
      <c r="LZU63" s="153"/>
      <c r="LZV63" s="153"/>
      <c r="LZW63" s="153"/>
      <c r="LZX63" s="153"/>
      <c r="LZY63" s="153"/>
      <c r="LZZ63" s="153"/>
      <c r="MAA63" s="153"/>
      <c r="MAB63" s="153"/>
      <c r="MAC63" s="153"/>
      <c r="MAD63" s="153"/>
      <c r="MAE63" s="153"/>
      <c r="MAF63" s="153"/>
      <c r="MAG63" s="153"/>
      <c r="MAH63" s="153"/>
      <c r="MAI63" s="153"/>
      <c r="MAJ63" s="153"/>
      <c r="MAK63" s="153"/>
      <c r="MAL63" s="153"/>
      <c r="MAM63" s="153"/>
      <c r="MAN63" s="153"/>
      <c r="MAO63" s="153"/>
      <c r="MAP63" s="153"/>
      <c r="MAQ63" s="153"/>
      <c r="MAR63" s="153"/>
      <c r="MAS63" s="153"/>
      <c r="MAT63" s="153"/>
      <c r="MAU63" s="153"/>
      <c r="MAV63" s="153"/>
      <c r="MAW63" s="153"/>
      <c r="MAX63" s="153"/>
      <c r="MAY63" s="153"/>
      <c r="MAZ63" s="153"/>
      <c r="MBA63" s="153"/>
      <c r="MBB63" s="153"/>
      <c r="MBC63" s="153"/>
      <c r="MBD63" s="153"/>
      <c r="MBE63" s="153"/>
      <c r="MBF63" s="153"/>
      <c r="MBG63" s="153"/>
      <c r="MBH63" s="153"/>
      <c r="MBI63" s="153"/>
      <c r="MBJ63" s="153"/>
      <c r="MBK63" s="153"/>
      <c r="MBL63" s="153"/>
      <c r="MBM63" s="153"/>
      <c r="MBN63" s="153"/>
      <c r="MBO63" s="153"/>
      <c r="MBP63" s="153"/>
      <c r="MBQ63" s="153"/>
      <c r="MBR63" s="153"/>
      <c r="MBS63" s="153"/>
      <c r="MBT63" s="153"/>
      <c r="MBU63" s="153"/>
      <c r="MBV63" s="153"/>
      <c r="MBW63" s="153"/>
      <c r="MBX63" s="153"/>
      <c r="MBY63" s="153"/>
      <c r="MBZ63" s="153"/>
      <c r="MCA63" s="153"/>
      <c r="MCB63" s="153"/>
      <c r="MCC63" s="153"/>
      <c r="MCD63" s="153"/>
      <c r="MCE63" s="153"/>
      <c r="MCF63" s="153"/>
      <c r="MCG63" s="153"/>
      <c r="MCH63" s="153"/>
      <c r="MCI63" s="153"/>
      <c r="MCJ63" s="153"/>
      <c r="MCK63" s="153"/>
      <c r="MCL63" s="153"/>
      <c r="MCM63" s="153"/>
      <c r="MCN63" s="153"/>
      <c r="MCO63" s="153"/>
      <c r="MCP63" s="153"/>
      <c r="MCQ63" s="153"/>
      <c r="MCR63" s="153"/>
      <c r="MCS63" s="153"/>
      <c r="MCT63" s="153"/>
      <c r="MCU63" s="153"/>
      <c r="MCV63" s="153"/>
      <c r="MCW63" s="153"/>
      <c r="MCX63" s="153"/>
      <c r="MCY63" s="153"/>
      <c r="MCZ63" s="153"/>
      <c r="MDA63" s="153"/>
      <c r="MDB63" s="153"/>
      <c r="MDC63" s="153"/>
      <c r="MDD63" s="153"/>
      <c r="MDE63" s="153"/>
      <c r="MDF63" s="153"/>
      <c r="MDG63" s="153"/>
      <c r="MDH63" s="153"/>
      <c r="MDI63" s="153"/>
      <c r="MDJ63" s="153"/>
      <c r="MDK63" s="153"/>
      <c r="MDL63" s="153"/>
      <c r="MDM63" s="153"/>
      <c r="MDN63" s="153"/>
      <c r="MDO63" s="153"/>
      <c r="MDP63" s="153"/>
      <c r="MDQ63" s="153"/>
      <c r="MDR63" s="153"/>
      <c r="MDS63" s="153"/>
      <c r="MDT63" s="153"/>
      <c r="MDU63" s="153"/>
      <c r="MDV63" s="153"/>
      <c r="MDW63" s="153"/>
      <c r="MDX63" s="153"/>
      <c r="MDY63" s="153"/>
      <c r="MDZ63" s="153"/>
      <c r="MEA63" s="153"/>
      <c r="MEB63" s="153"/>
      <c r="MEC63" s="153"/>
      <c r="MED63" s="153"/>
      <c r="MEE63" s="153"/>
      <c r="MEF63" s="153"/>
      <c r="MEG63" s="153"/>
      <c r="MEH63" s="153"/>
      <c r="MEI63" s="153"/>
      <c r="MEJ63" s="153"/>
      <c r="MEK63" s="153"/>
      <c r="MEL63" s="153"/>
      <c r="MEM63" s="153"/>
      <c r="MEN63" s="153"/>
      <c r="MEO63" s="153"/>
      <c r="MEP63" s="153"/>
      <c r="MEQ63" s="153"/>
      <c r="MER63" s="153"/>
      <c r="MES63" s="153"/>
      <c r="MET63" s="153"/>
      <c r="MEU63" s="153"/>
      <c r="MEV63" s="153"/>
      <c r="MEW63" s="153"/>
      <c r="MEX63" s="153"/>
      <c r="MEY63" s="153"/>
      <c r="MEZ63" s="153"/>
      <c r="MFA63" s="153"/>
      <c r="MFB63" s="153"/>
      <c r="MFC63" s="153"/>
      <c r="MFD63" s="153"/>
      <c r="MFE63" s="153"/>
      <c r="MFF63" s="153"/>
      <c r="MFG63" s="153"/>
      <c r="MFH63" s="153"/>
      <c r="MFI63" s="153"/>
      <c r="MFJ63" s="153"/>
      <c r="MFK63" s="153"/>
      <c r="MFL63" s="153"/>
      <c r="MFM63" s="153"/>
      <c r="MFN63" s="153"/>
      <c r="MFO63" s="153"/>
      <c r="MFP63" s="153"/>
      <c r="MFQ63" s="153"/>
      <c r="MFR63" s="153"/>
      <c r="MFS63" s="153"/>
      <c r="MFT63" s="153"/>
      <c r="MFU63" s="153"/>
      <c r="MFV63" s="153"/>
      <c r="MFW63" s="153"/>
      <c r="MFX63" s="153"/>
      <c r="MFY63" s="153"/>
      <c r="MFZ63" s="153"/>
      <c r="MGA63" s="153"/>
      <c r="MGB63" s="153"/>
      <c r="MGC63" s="153"/>
      <c r="MGD63" s="153"/>
      <c r="MGE63" s="153"/>
      <c r="MGF63" s="153"/>
      <c r="MGG63" s="153"/>
      <c r="MGH63" s="153"/>
      <c r="MGI63" s="153"/>
      <c r="MGJ63" s="153"/>
      <c r="MGK63" s="153"/>
      <c r="MGL63" s="153"/>
      <c r="MGM63" s="153"/>
      <c r="MGN63" s="153"/>
      <c r="MGO63" s="153"/>
      <c r="MGP63" s="153"/>
      <c r="MGQ63" s="153"/>
      <c r="MGR63" s="153"/>
      <c r="MGS63" s="153"/>
      <c r="MGT63" s="153"/>
      <c r="MGU63" s="153"/>
      <c r="MGV63" s="153"/>
      <c r="MGW63" s="153"/>
      <c r="MGX63" s="153"/>
      <c r="MGY63" s="153"/>
      <c r="MGZ63" s="153"/>
      <c r="MHA63" s="153"/>
      <c r="MHB63" s="153"/>
      <c r="MHC63" s="153"/>
      <c r="MHD63" s="153"/>
      <c r="MHE63" s="153"/>
      <c r="MHF63" s="153"/>
      <c r="MHG63" s="153"/>
      <c r="MHH63" s="153"/>
      <c r="MHI63" s="153"/>
      <c r="MHJ63" s="153"/>
      <c r="MHK63" s="153"/>
      <c r="MHL63" s="153"/>
      <c r="MHM63" s="153"/>
      <c r="MHN63" s="153"/>
      <c r="MHO63" s="153"/>
      <c r="MHP63" s="153"/>
      <c r="MHQ63" s="153"/>
      <c r="MHR63" s="153"/>
      <c r="MHS63" s="153"/>
      <c r="MHT63" s="153"/>
      <c r="MHU63" s="153"/>
      <c r="MHV63" s="153"/>
      <c r="MHW63" s="153"/>
      <c r="MHX63" s="153"/>
      <c r="MHY63" s="153"/>
      <c r="MHZ63" s="153"/>
      <c r="MIA63" s="153"/>
      <c r="MIB63" s="153"/>
      <c r="MIC63" s="153"/>
      <c r="MID63" s="153"/>
      <c r="MIE63" s="153"/>
      <c r="MIF63" s="153"/>
      <c r="MIG63" s="153"/>
      <c r="MIH63" s="153"/>
      <c r="MII63" s="153"/>
      <c r="MIJ63" s="153"/>
      <c r="MIK63" s="153"/>
      <c r="MIL63" s="153"/>
      <c r="MIM63" s="153"/>
      <c r="MIN63" s="153"/>
      <c r="MIO63" s="153"/>
      <c r="MIP63" s="153"/>
      <c r="MIQ63" s="153"/>
      <c r="MIR63" s="153"/>
      <c r="MIS63" s="153"/>
      <c r="MIT63" s="153"/>
      <c r="MIU63" s="153"/>
      <c r="MIV63" s="153"/>
      <c r="MIW63" s="153"/>
      <c r="MIX63" s="153"/>
      <c r="MIY63" s="153"/>
      <c r="MIZ63" s="153"/>
      <c r="MJA63" s="153"/>
      <c r="MJB63" s="153"/>
      <c r="MJC63" s="153"/>
      <c r="MJD63" s="153"/>
      <c r="MJE63" s="153"/>
      <c r="MJF63" s="153"/>
      <c r="MJG63" s="153"/>
      <c r="MJH63" s="153"/>
      <c r="MJI63" s="153"/>
      <c r="MJJ63" s="153"/>
      <c r="MJK63" s="153"/>
      <c r="MJL63" s="153"/>
      <c r="MJM63" s="153"/>
      <c r="MJN63" s="153"/>
      <c r="MJO63" s="153"/>
      <c r="MJP63" s="153"/>
      <c r="MJQ63" s="153"/>
      <c r="MJR63" s="153"/>
      <c r="MJS63" s="153"/>
      <c r="MJT63" s="153"/>
      <c r="MJU63" s="153"/>
      <c r="MJV63" s="153"/>
      <c r="MJW63" s="153"/>
      <c r="MJX63" s="153"/>
      <c r="MJY63" s="153"/>
      <c r="MJZ63" s="153"/>
      <c r="MKA63" s="153"/>
      <c r="MKB63" s="153"/>
      <c r="MKC63" s="153"/>
      <c r="MKD63" s="153"/>
      <c r="MKE63" s="153"/>
      <c r="MKF63" s="153"/>
      <c r="MKG63" s="153"/>
      <c r="MKH63" s="153"/>
      <c r="MKI63" s="153"/>
      <c r="MKJ63" s="153"/>
      <c r="MKK63" s="153"/>
      <c r="MKL63" s="153"/>
      <c r="MKM63" s="153"/>
      <c r="MKN63" s="153"/>
      <c r="MKO63" s="153"/>
      <c r="MKP63" s="153"/>
      <c r="MKQ63" s="153"/>
      <c r="MKR63" s="153"/>
      <c r="MKS63" s="153"/>
      <c r="MKT63" s="153"/>
      <c r="MKU63" s="153"/>
      <c r="MKV63" s="153"/>
      <c r="MKW63" s="153"/>
      <c r="MKX63" s="153"/>
      <c r="MKY63" s="153"/>
      <c r="MKZ63" s="153"/>
      <c r="MLA63" s="153"/>
      <c r="MLB63" s="153"/>
      <c r="MLC63" s="153"/>
      <c r="MLD63" s="153"/>
      <c r="MLE63" s="153"/>
      <c r="MLF63" s="153"/>
      <c r="MLG63" s="153"/>
      <c r="MLH63" s="153"/>
      <c r="MLI63" s="153"/>
      <c r="MLJ63" s="153"/>
      <c r="MLK63" s="153"/>
      <c r="MLL63" s="153"/>
      <c r="MLM63" s="153"/>
      <c r="MLN63" s="153"/>
      <c r="MLO63" s="153"/>
      <c r="MLP63" s="153"/>
      <c r="MLQ63" s="153"/>
      <c r="MLR63" s="153"/>
      <c r="MLS63" s="153"/>
      <c r="MLT63" s="153"/>
      <c r="MLU63" s="153"/>
      <c r="MLV63" s="153"/>
      <c r="MLW63" s="153"/>
      <c r="MLX63" s="153"/>
      <c r="MLY63" s="153"/>
      <c r="MLZ63" s="153"/>
      <c r="MMA63" s="153"/>
      <c r="MMB63" s="153"/>
      <c r="MMC63" s="153"/>
      <c r="MMD63" s="153"/>
      <c r="MME63" s="153"/>
      <c r="MMF63" s="153"/>
      <c r="MMG63" s="153"/>
      <c r="MMH63" s="153"/>
      <c r="MMI63" s="153"/>
      <c r="MMJ63" s="153"/>
      <c r="MMK63" s="153"/>
      <c r="MML63" s="153"/>
      <c r="MMM63" s="153"/>
      <c r="MMN63" s="153"/>
      <c r="MMO63" s="153"/>
      <c r="MMP63" s="153"/>
      <c r="MMQ63" s="153"/>
      <c r="MMR63" s="153"/>
      <c r="MMS63" s="153"/>
      <c r="MMT63" s="153"/>
      <c r="MMU63" s="153"/>
      <c r="MMV63" s="153"/>
      <c r="MMW63" s="153"/>
      <c r="MMX63" s="153"/>
      <c r="MMY63" s="153"/>
      <c r="MMZ63" s="153"/>
      <c r="MNA63" s="153"/>
      <c r="MNB63" s="153"/>
      <c r="MNC63" s="153"/>
      <c r="MND63" s="153"/>
      <c r="MNE63" s="153"/>
      <c r="MNF63" s="153"/>
      <c r="MNG63" s="153"/>
      <c r="MNH63" s="153"/>
      <c r="MNI63" s="153"/>
      <c r="MNJ63" s="153"/>
      <c r="MNK63" s="153"/>
      <c r="MNL63" s="153"/>
      <c r="MNM63" s="153"/>
      <c r="MNN63" s="153"/>
      <c r="MNO63" s="153"/>
      <c r="MNP63" s="153"/>
      <c r="MNQ63" s="153"/>
      <c r="MNR63" s="153"/>
      <c r="MNS63" s="153"/>
      <c r="MNT63" s="153"/>
      <c r="MNU63" s="153"/>
      <c r="MNV63" s="153"/>
      <c r="MNW63" s="153"/>
      <c r="MNX63" s="153"/>
      <c r="MNY63" s="153"/>
      <c r="MNZ63" s="153"/>
      <c r="MOA63" s="153"/>
      <c r="MOB63" s="153"/>
      <c r="MOC63" s="153"/>
      <c r="MOD63" s="153"/>
      <c r="MOE63" s="153"/>
      <c r="MOF63" s="153"/>
      <c r="MOG63" s="153"/>
      <c r="MOH63" s="153"/>
      <c r="MOI63" s="153"/>
      <c r="MOJ63" s="153"/>
      <c r="MOK63" s="153"/>
      <c r="MOL63" s="153"/>
      <c r="MOM63" s="153"/>
      <c r="MON63" s="153"/>
      <c r="MOO63" s="153"/>
      <c r="MOP63" s="153"/>
      <c r="MOQ63" s="153"/>
      <c r="MOR63" s="153"/>
      <c r="MOS63" s="153"/>
      <c r="MOT63" s="153"/>
      <c r="MOU63" s="153"/>
      <c r="MOV63" s="153"/>
      <c r="MOW63" s="153"/>
      <c r="MOX63" s="153"/>
      <c r="MOY63" s="153"/>
      <c r="MOZ63" s="153"/>
      <c r="MPA63" s="153"/>
      <c r="MPB63" s="153"/>
      <c r="MPC63" s="153"/>
      <c r="MPD63" s="153"/>
      <c r="MPE63" s="153"/>
      <c r="MPF63" s="153"/>
      <c r="MPG63" s="153"/>
      <c r="MPH63" s="153"/>
      <c r="MPI63" s="153"/>
      <c r="MPJ63" s="153"/>
      <c r="MPK63" s="153"/>
      <c r="MPL63" s="153"/>
      <c r="MPM63" s="153"/>
      <c r="MPN63" s="153"/>
      <c r="MPO63" s="153"/>
      <c r="MPP63" s="153"/>
      <c r="MPQ63" s="153"/>
      <c r="MPR63" s="153"/>
      <c r="MPS63" s="153"/>
      <c r="MPT63" s="153"/>
      <c r="MPU63" s="153"/>
      <c r="MPV63" s="153"/>
      <c r="MPW63" s="153"/>
      <c r="MPX63" s="153"/>
      <c r="MPY63" s="153"/>
      <c r="MPZ63" s="153"/>
      <c r="MQA63" s="153"/>
      <c r="MQB63" s="153"/>
      <c r="MQC63" s="153"/>
      <c r="MQD63" s="153"/>
      <c r="MQE63" s="153"/>
      <c r="MQF63" s="153"/>
      <c r="MQG63" s="153"/>
      <c r="MQH63" s="153"/>
      <c r="MQI63" s="153"/>
      <c r="MQJ63" s="153"/>
      <c r="MQK63" s="153"/>
      <c r="MQL63" s="153"/>
      <c r="MQM63" s="153"/>
      <c r="MQN63" s="153"/>
      <c r="MQO63" s="153"/>
      <c r="MQP63" s="153"/>
      <c r="MQQ63" s="153"/>
      <c r="MQR63" s="153"/>
      <c r="MQS63" s="153"/>
      <c r="MQT63" s="153"/>
      <c r="MQU63" s="153"/>
      <c r="MQV63" s="153"/>
      <c r="MQW63" s="153"/>
      <c r="MQX63" s="153"/>
      <c r="MQY63" s="153"/>
      <c r="MQZ63" s="153"/>
      <c r="MRA63" s="153"/>
      <c r="MRB63" s="153"/>
      <c r="MRC63" s="153"/>
      <c r="MRD63" s="153"/>
      <c r="MRE63" s="153"/>
      <c r="MRF63" s="153"/>
      <c r="MRG63" s="153"/>
      <c r="MRH63" s="153"/>
      <c r="MRI63" s="153"/>
      <c r="MRJ63" s="153"/>
      <c r="MRK63" s="153"/>
      <c r="MRL63" s="153"/>
      <c r="MRM63" s="153"/>
      <c r="MRN63" s="153"/>
      <c r="MRO63" s="153"/>
      <c r="MRP63" s="153"/>
      <c r="MRQ63" s="153"/>
      <c r="MRR63" s="153"/>
      <c r="MRS63" s="153"/>
      <c r="MRT63" s="153"/>
      <c r="MRU63" s="153"/>
      <c r="MRV63" s="153"/>
      <c r="MRW63" s="153"/>
      <c r="MRX63" s="153"/>
      <c r="MRY63" s="153"/>
      <c r="MRZ63" s="153"/>
      <c r="MSA63" s="153"/>
      <c r="MSB63" s="153"/>
      <c r="MSC63" s="153"/>
      <c r="MSD63" s="153"/>
      <c r="MSE63" s="153"/>
      <c r="MSF63" s="153"/>
      <c r="MSG63" s="153"/>
      <c r="MSH63" s="153"/>
      <c r="MSI63" s="153"/>
      <c r="MSJ63" s="153"/>
      <c r="MSK63" s="153"/>
      <c r="MSL63" s="153"/>
      <c r="MSM63" s="153"/>
      <c r="MSN63" s="153"/>
      <c r="MSO63" s="153"/>
      <c r="MSP63" s="153"/>
      <c r="MSQ63" s="153"/>
      <c r="MSR63" s="153"/>
      <c r="MSS63" s="153"/>
      <c r="MST63" s="153"/>
      <c r="MSU63" s="153"/>
      <c r="MSV63" s="153"/>
      <c r="MSW63" s="153"/>
      <c r="MSX63" s="153"/>
      <c r="MSY63" s="153"/>
      <c r="MSZ63" s="153"/>
      <c r="MTA63" s="153"/>
      <c r="MTB63" s="153"/>
      <c r="MTC63" s="153"/>
      <c r="MTD63" s="153"/>
      <c r="MTE63" s="153"/>
      <c r="MTF63" s="153"/>
      <c r="MTG63" s="153"/>
      <c r="MTH63" s="153"/>
      <c r="MTI63" s="153"/>
      <c r="MTJ63" s="153"/>
      <c r="MTK63" s="153"/>
      <c r="MTL63" s="153"/>
      <c r="MTM63" s="153"/>
      <c r="MTN63" s="153"/>
      <c r="MTO63" s="153"/>
      <c r="MTP63" s="153"/>
      <c r="MTQ63" s="153"/>
      <c r="MTR63" s="153"/>
      <c r="MTS63" s="153"/>
      <c r="MTT63" s="153"/>
      <c r="MTU63" s="153"/>
      <c r="MTV63" s="153"/>
      <c r="MTW63" s="153"/>
      <c r="MTX63" s="153"/>
      <c r="MTY63" s="153"/>
      <c r="MTZ63" s="153"/>
      <c r="MUA63" s="153"/>
      <c r="MUB63" s="153"/>
      <c r="MUC63" s="153"/>
      <c r="MUD63" s="153"/>
      <c r="MUE63" s="153"/>
      <c r="MUF63" s="153"/>
      <c r="MUG63" s="153"/>
      <c r="MUH63" s="153"/>
      <c r="MUI63" s="153"/>
      <c r="MUJ63" s="153"/>
      <c r="MUK63" s="153"/>
      <c r="MUL63" s="153"/>
      <c r="MUM63" s="153"/>
      <c r="MUN63" s="153"/>
      <c r="MUO63" s="153"/>
      <c r="MUP63" s="153"/>
      <c r="MUQ63" s="153"/>
      <c r="MUR63" s="153"/>
      <c r="MUS63" s="153"/>
      <c r="MUT63" s="153"/>
      <c r="MUU63" s="153"/>
      <c r="MUV63" s="153"/>
      <c r="MUW63" s="153"/>
      <c r="MUX63" s="153"/>
      <c r="MUY63" s="153"/>
      <c r="MUZ63" s="153"/>
      <c r="MVA63" s="153"/>
      <c r="MVB63" s="153"/>
      <c r="MVC63" s="153"/>
      <c r="MVD63" s="153"/>
      <c r="MVE63" s="153"/>
      <c r="MVF63" s="153"/>
      <c r="MVG63" s="153"/>
      <c r="MVH63" s="153"/>
      <c r="MVI63" s="153"/>
      <c r="MVJ63" s="153"/>
      <c r="MVK63" s="153"/>
      <c r="MVL63" s="153"/>
      <c r="MVM63" s="153"/>
      <c r="MVN63" s="153"/>
      <c r="MVO63" s="153"/>
      <c r="MVP63" s="153"/>
      <c r="MVQ63" s="153"/>
      <c r="MVR63" s="153"/>
      <c r="MVS63" s="153"/>
      <c r="MVT63" s="153"/>
      <c r="MVU63" s="153"/>
      <c r="MVV63" s="153"/>
      <c r="MVW63" s="153"/>
      <c r="MVX63" s="153"/>
      <c r="MVY63" s="153"/>
      <c r="MVZ63" s="153"/>
      <c r="MWA63" s="153"/>
      <c r="MWB63" s="153"/>
      <c r="MWC63" s="153"/>
      <c r="MWD63" s="153"/>
      <c r="MWE63" s="153"/>
      <c r="MWF63" s="153"/>
      <c r="MWG63" s="153"/>
      <c r="MWH63" s="153"/>
      <c r="MWI63" s="153"/>
      <c r="MWJ63" s="153"/>
      <c r="MWK63" s="153"/>
      <c r="MWL63" s="153"/>
      <c r="MWM63" s="153"/>
      <c r="MWN63" s="153"/>
      <c r="MWO63" s="153"/>
      <c r="MWP63" s="153"/>
      <c r="MWQ63" s="153"/>
      <c r="MWR63" s="153"/>
      <c r="MWS63" s="153"/>
      <c r="MWT63" s="153"/>
      <c r="MWU63" s="153"/>
      <c r="MWV63" s="153"/>
      <c r="MWW63" s="153"/>
      <c r="MWX63" s="153"/>
      <c r="MWY63" s="153"/>
      <c r="MWZ63" s="153"/>
      <c r="MXA63" s="153"/>
      <c r="MXB63" s="153"/>
      <c r="MXC63" s="153"/>
      <c r="MXD63" s="153"/>
      <c r="MXE63" s="153"/>
      <c r="MXF63" s="153"/>
      <c r="MXG63" s="153"/>
      <c r="MXH63" s="153"/>
      <c r="MXI63" s="153"/>
      <c r="MXJ63" s="153"/>
      <c r="MXK63" s="153"/>
      <c r="MXL63" s="153"/>
      <c r="MXM63" s="153"/>
      <c r="MXN63" s="153"/>
      <c r="MXO63" s="153"/>
      <c r="MXP63" s="153"/>
      <c r="MXQ63" s="153"/>
      <c r="MXR63" s="153"/>
      <c r="MXS63" s="153"/>
      <c r="MXT63" s="153"/>
      <c r="MXU63" s="153"/>
      <c r="MXV63" s="153"/>
      <c r="MXW63" s="153"/>
      <c r="MXX63" s="153"/>
      <c r="MXY63" s="153"/>
      <c r="MXZ63" s="153"/>
      <c r="MYA63" s="153"/>
      <c r="MYB63" s="153"/>
      <c r="MYC63" s="153"/>
      <c r="MYD63" s="153"/>
      <c r="MYE63" s="153"/>
      <c r="MYF63" s="153"/>
      <c r="MYG63" s="153"/>
      <c r="MYH63" s="153"/>
      <c r="MYI63" s="153"/>
      <c r="MYJ63" s="153"/>
      <c r="MYK63" s="153"/>
      <c r="MYL63" s="153"/>
      <c r="MYM63" s="153"/>
      <c r="MYN63" s="153"/>
      <c r="MYO63" s="153"/>
      <c r="MYP63" s="153"/>
      <c r="MYQ63" s="153"/>
      <c r="MYR63" s="153"/>
      <c r="MYS63" s="153"/>
      <c r="MYT63" s="153"/>
      <c r="MYU63" s="153"/>
      <c r="MYV63" s="153"/>
      <c r="MYW63" s="153"/>
      <c r="MYX63" s="153"/>
      <c r="MYY63" s="153"/>
      <c r="MYZ63" s="153"/>
      <c r="MZA63" s="153"/>
      <c r="MZB63" s="153"/>
      <c r="MZC63" s="153"/>
      <c r="MZD63" s="153"/>
      <c r="MZE63" s="153"/>
      <c r="MZF63" s="153"/>
      <c r="MZG63" s="153"/>
      <c r="MZH63" s="153"/>
      <c r="MZI63" s="153"/>
      <c r="MZJ63" s="153"/>
      <c r="MZK63" s="153"/>
      <c r="MZL63" s="153"/>
      <c r="MZM63" s="153"/>
      <c r="MZN63" s="153"/>
      <c r="MZO63" s="153"/>
      <c r="MZP63" s="153"/>
      <c r="MZQ63" s="153"/>
      <c r="MZR63" s="153"/>
      <c r="MZS63" s="153"/>
      <c r="MZT63" s="153"/>
      <c r="MZU63" s="153"/>
      <c r="MZV63" s="153"/>
      <c r="MZW63" s="153"/>
      <c r="MZX63" s="153"/>
      <c r="MZY63" s="153"/>
      <c r="MZZ63" s="153"/>
      <c r="NAA63" s="153"/>
      <c r="NAB63" s="153"/>
      <c r="NAC63" s="153"/>
      <c r="NAD63" s="153"/>
      <c r="NAE63" s="153"/>
      <c r="NAF63" s="153"/>
      <c r="NAG63" s="153"/>
      <c r="NAH63" s="153"/>
      <c r="NAI63" s="153"/>
      <c r="NAJ63" s="153"/>
      <c r="NAK63" s="153"/>
      <c r="NAL63" s="153"/>
      <c r="NAM63" s="153"/>
      <c r="NAN63" s="153"/>
      <c r="NAO63" s="153"/>
      <c r="NAP63" s="153"/>
      <c r="NAQ63" s="153"/>
      <c r="NAR63" s="153"/>
      <c r="NAS63" s="153"/>
      <c r="NAT63" s="153"/>
      <c r="NAU63" s="153"/>
      <c r="NAV63" s="153"/>
      <c r="NAW63" s="153"/>
      <c r="NAX63" s="153"/>
      <c r="NAY63" s="153"/>
      <c r="NAZ63" s="153"/>
      <c r="NBA63" s="153"/>
      <c r="NBB63" s="153"/>
      <c r="NBC63" s="153"/>
      <c r="NBD63" s="153"/>
      <c r="NBE63" s="153"/>
      <c r="NBF63" s="153"/>
      <c r="NBG63" s="153"/>
      <c r="NBH63" s="153"/>
      <c r="NBI63" s="153"/>
      <c r="NBJ63" s="153"/>
      <c r="NBK63" s="153"/>
      <c r="NBL63" s="153"/>
      <c r="NBM63" s="153"/>
      <c r="NBN63" s="153"/>
      <c r="NBO63" s="153"/>
      <c r="NBP63" s="153"/>
      <c r="NBQ63" s="153"/>
      <c r="NBR63" s="153"/>
      <c r="NBS63" s="153"/>
      <c r="NBT63" s="153"/>
      <c r="NBU63" s="153"/>
      <c r="NBV63" s="153"/>
      <c r="NBW63" s="153"/>
      <c r="NBX63" s="153"/>
      <c r="NBY63" s="153"/>
      <c r="NBZ63" s="153"/>
      <c r="NCA63" s="153"/>
      <c r="NCB63" s="153"/>
      <c r="NCC63" s="153"/>
      <c r="NCD63" s="153"/>
      <c r="NCE63" s="153"/>
      <c r="NCF63" s="153"/>
      <c r="NCG63" s="153"/>
      <c r="NCH63" s="153"/>
      <c r="NCI63" s="153"/>
      <c r="NCJ63" s="153"/>
      <c r="NCK63" s="153"/>
      <c r="NCL63" s="153"/>
      <c r="NCM63" s="153"/>
      <c r="NCN63" s="153"/>
      <c r="NCO63" s="153"/>
      <c r="NCP63" s="153"/>
      <c r="NCQ63" s="153"/>
      <c r="NCR63" s="153"/>
      <c r="NCS63" s="153"/>
      <c r="NCT63" s="153"/>
      <c r="NCU63" s="153"/>
      <c r="NCV63" s="153"/>
      <c r="NCW63" s="153"/>
      <c r="NCX63" s="153"/>
      <c r="NCY63" s="153"/>
      <c r="NCZ63" s="153"/>
      <c r="NDA63" s="153"/>
      <c r="NDB63" s="153"/>
      <c r="NDC63" s="153"/>
      <c r="NDD63" s="153"/>
      <c r="NDE63" s="153"/>
      <c r="NDF63" s="153"/>
      <c r="NDG63" s="153"/>
      <c r="NDH63" s="153"/>
      <c r="NDI63" s="153"/>
      <c r="NDJ63" s="153"/>
      <c r="NDK63" s="153"/>
      <c r="NDL63" s="153"/>
      <c r="NDM63" s="153"/>
      <c r="NDN63" s="153"/>
      <c r="NDO63" s="153"/>
      <c r="NDP63" s="153"/>
      <c r="NDQ63" s="153"/>
      <c r="NDR63" s="153"/>
      <c r="NDS63" s="153"/>
      <c r="NDT63" s="153"/>
      <c r="NDU63" s="153"/>
      <c r="NDV63" s="153"/>
      <c r="NDW63" s="153"/>
      <c r="NDX63" s="153"/>
      <c r="NDY63" s="153"/>
      <c r="NDZ63" s="153"/>
      <c r="NEA63" s="153"/>
      <c r="NEB63" s="153"/>
      <c r="NEC63" s="153"/>
      <c r="NED63" s="153"/>
      <c r="NEE63" s="153"/>
      <c r="NEF63" s="153"/>
      <c r="NEG63" s="153"/>
      <c r="NEH63" s="153"/>
      <c r="NEI63" s="153"/>
      <c r="NEJ63" s="153"/>
      <c r="NEK63" s="153"/>
      <c r="NEL63" s="153"/>
      <c r="NEM63" s="153"/>
      <c r="NEN63" s="153"/>
      <c r="NEO63" s="153"/>
      <c r="NEP63" s="153"/>
      <c r="NEQ63" s="153"/>
      <c r="NER63" s="153"/>
      <c r="NES63" s="153"/>
      <c r="NET63" s="153"/>
      <c r="NEU63" s="153"/>
      <c r="NEV63" s="153"/>
      <c r="NEW63" s="153"/>
      <c r="NEX63" s="153"/>
      <c r="NEY63" s="153"/>
      <c r="NEZ63" s="153"/>
      <c r="NFA63" s="153"/>
      <c r="NFB63" s="153"/>
      <c r="NFC63" s="153"/>
      <c r="NFD63" s="153"/>
      <c r="NFE63" s="153"/>
      <c r="NFF63" s="153"/>
      <c r="NFG63" s="153"/>
      <c r="NFH63" s="153"/>
      <c r="NFI63" s="153"/>
      <c r="NFJ63" s="153"/>
      <c r="NFK63" s="153"/>
      <c r="NFL63" s="153"/>
      <c r="NFM63" s="153"/>
      <c r="NFN63" s="153"/>
      <c r="NFO63" s="153"/>
      <c r="NFP63" s="153"/>
      <c r="NFQ63" s="153"/>
      <c r="NFR63" s="153"/>
      <c r="NFS63" s="153"/>
      <c r="NFT63" s="153"/>
      <c r="NFU63" s="153"/>
      <c r="NFV63" s="153"/>
      <c r="NFW63" s="153"/>
      <c r="NFX63" s="153"/>
      <c r="NFY63" s="153"/>
      <c r="NFZ63" s="153"/>
      <c r="NGA63" s="153"/>
      <c r="NGB63" s="153"/>
      <c r="NGC63" s="153"/>
      <c r="NGD63" s="153"/>
      <c r="NGE63" s="153"/>
      <c r="NGF63" s="153"/>
      <c r="NGG63" s="153"/>
      <c r="NGH63" s="153"/>
      <c r="NGI63" s="153"/>
      <c r="NGJ63" s="153"/>
      <c r="NGK63" s="153"/>
      <c r="NGL63" s="153"/>
      <c r="NGM63" s="153"/>
      <c r="NGN63" s="153"/>
      <c r="NGO63" s="153"/>
      <c r="NGP63" s="153"/>
      <c r="NGQ63" s="153"/>
      <c r="NGR63" s="153"/>
      <c r="NGS63" s="153"/>
      <c r="NGT63" s="153"/>
      <c r="NGU63" s="153"/>
      <c r="NGV63" s="153"/>
      <c r="NGW63" s="153"/>
      <c r="NGX63" s="153"/>
      <c r="NGY63" s="153"/>
      <c r="NGZ63" s="153"/>
      <c r="NHA63" s="153"/>
      <c r="NHB63" s="153"/>
      <c r="NHC63" s="153"/>
      <c r="NHD63" s="153"/>
      <c r="NHE63" s="153"/>
      <c r="NHF63" s="153"/>
      <c r="NHG63" s="153"/>
      <c r="NHH63" s="153"/>
      <c r="NHI63" s="153"/>
      <c r="NHJ63" s="153"/>
      <c r="NHK63" s="153"/>
      <c r="NHL63" s="153"/>
      <c r="NHM63" s="153"/>
      <c r="NHN63" s="153"/>
      <c r="NHO63" s="153"/>
      <c r="NHP63" s="153"/>
      <c r="NHQ63" s="153"/>
      <c r="NHR63" s="153"/>
      <c r="NHS63" s="153"/>
      <c r="NHT63" s="153"/>
      <c r="NHU63" s="153"/>
      <c r="NHV63" s="153"/>
      <c r="NHW63" s="153"/>
      <c r="NHX63" s="153"/>
      <c r="NHY63" s="153"/>
      <c r="NHZ63" s="153"/>
      <c r="NIA63" s="153"/>
      <c r="NIB63" s="153"/>
      <c r="NIC63" s="153"/>
      <c r="NID63" s="153"/>
      <c r="NIE63" s="153"/>
      <c r="NIF63" s="153"/>
      <c r="NIG63" s="153"/>
      <c r="NIH63" s="153"/>
      <c r="NII63" s="153"/>
      <c r="NIJ63" s="153"/>
      <c r="NIK63" s="153"/>
      <c r="NIL63" s="153"/>
      <c r="NIM63" s="153"/>
      <c r="NIN63" s="153"/>
      <c r="NIO63" s="153"/>
      <c r="NIP63" s="153"/>
      <c r="NIQ63" s="153"/>
      <c r="NIR63" s="153"/>
      <c r="NIS63" s="153"/>
      <c r="NIT63" s="153"/>
      <c r="NIU63" s="153"/>
      <c r="NIV63" s="153"/>
      <c r="NIW63" s="153"/>
      <c r="NIX63" s="153"/>
      <c r="NIY63" s="153"/>
      <c r="NIZ63" s="153"/>
      <c r="NJA63" s="153"/>
      <c r="NJB63" s="153"/>
      <c r="NJC63" s="153"/>
      <c r="NJD63" s="153"/>
      <c r="NJE63" s="153"/>
      <c r="NJF63" s="153"/>
      <c r="NJG63" s="153"/>
      <c r="NJH63" s="153"/>
      <c r="NJI63" s="153"/>
      <c r="NJJ63" s="153"/>
      <c r="NJK63" s="153"/>
      <c r="NJL63" s="153"/>
      <c r="NJM63" s="153"/>
      <c r="NJN63" s="153"/>
      <c r="NJO63" s="153"/>
      <c r="NJP63" s="153"/>
      <c r="NJQ63" s="153"/>
      <c r="NJR63" s="153"/>
      <c r="NJS63" s="153"/>
      <c r="NJT63" s="153"/>
      <c r="NJU63" s="153"/>
      <c r="NJV63" s="153"/>
      <c r="NJW63" s="153"/>
      <c r="NJX63" s="153"/>
      <c r="NJY63" s="153"/>
      <c r="NJZ63" s="153"/>
      <c r="NKA63" s="153"/>
      <c r="NKB63" s="153"/>
      <c r="NKC63" s="153"/>
      <c r="NKD63" s="153"/>
      <c r="NKE63" s="153"/>
      <c r="NKF63" s="153"/>
      <c r="NKG63" s="153"/>
      <c r="NKH63" s="153"/>
      <c r="NKI63" s="153"/>
      <c r="NKJ63" s="153"/>
      <c r="NKK63" s="153"/>
      <c r="NKL63" s="153"/>
      <c r="NKM63" s="153"/>
      <c r="NKN63" s="153"/>
      <c r="NKO63" s="153"/>
      <c r="NKP63" s="153"/>
      <c r="NKQ63" s="153"/>
      <c r="NKR63" s="153"/>
      <c r="NKS63" s="153"/>
      <c r="NKT63" s="153"/>
      <c r="NKU63" s="153"/>
      <c r="NKV63" s="153"/>
      <c r="NKW63" s="153"/>
      <c r="NKX63" s="153"/>
      <c r="NKY63" s="153"/>
      <c r="NKZ63" s="153"/>
      <c r="NLA63" s="153"/>
      <c r="NLB63" s="153"/>
      <c r="NLC63" s="153"/>
      <c r="NLD63" s="153"/>
      <c r="NLE63" s="153"/>
      <c r="NLF63" s="153"/>
      <c r="NLG63" s="153"/>
      <c r="NLH63" s="153"/>
      <c r="NLI63" s="153"/>
      <c r="NLJ63" s="153"/>
      <c r="NLK63" s="153"/>
      <c r="NLL63" s="153"/>
      <c r="NLM63" s="153"/>
      <c r="NLN63" s="153"/>
      <c r="NLO63" s="153"/>
      <c r="NLP63" s="153"/>
      <c r="NLQ63" s="153"/>
      <c r="NLR63" s="153"/>
      <c r="NLS63" s="153"/>
      <c r="NLT63" s="153"/>
      <c r="NLU63" s="153"/>
      <c r="NLV63" s="153"/>
      <c r="NLW63" s="153"/>
      <c r="NLX63" s="153"/>
      <c r="NLY63" s="153"/>
      <c r="NLZ63" s="153"/>
      <c r="NMA63" s="153"/>
      <c r="NMB63" s="153"/>
      <c r="NMC63" s="153"/>
      <c r="NMD63" s="153"/>
      <c r="NME63" s="153"/>
      <c r="NMF63" s="153"/>
      <c r="NMG63" s="153"/>
      <c r="NMH63" s="153"/>
      <c r="NMI63" s="153"/>
      <c r="NMJ63" s="153"/>
      <c r="NMK63" s="153"/>
      <c r="NML63" s="153"/>
      <c r="NMM63" s="153"/>
      <c r="NMN63" s="153"/>
      <c r="NMO63" s="153"/>
      <c r="NMP63" s="153"/>
      <c r="NMQ63" s="153"/>
      <c r="NMR63" s="153"/>
      <c r="NMS63" s="153"/>
      <c r="NMT63" s="153"/>
      <c r="NMU63" s="153"/>
      <c r="NMV63" s="153"/>
      <c r="NMW63" s="153"/>
      <c r="NMX63" s="153"/>
      <c r="NMY63" s="153"/>
      <c r="NMZ63" s="153"/>
      <c r="NNA63" s="153"/>
      <c r="NNB63" s="153"/>
      <c r="NNC63" s="153"/>
      <c r="NND63" s="153"/>
      <c r="NNE63" s="153"/>
      <c r="NNF63" s="153"/>
      <c r="NNG63" s="153"/>
      <c r="NNH63" s="153"/>
      <c r="NNI63" s="153"/>
      <c r="NNJ63" s="153"/>
      <c r="NNK63" s="153"/>
      <c r="NNL63" s="153"/>
      <c r="NNM63" s="153"/>
      <c r="NNN63" s="153"/>
      <c r="NNO63" s="153"/>
      <c r="NNP63" s="153"/>
      <c r="NNQ63" s="153"/>
      <c r="NNR63" s="153"/>
      <c r="NNS63" s="153"/>
      <c r="NNT63" s="153"/>
      <c r="NNU63" s="153"/>
      <c r="NNV63" s="153"/>
      <c r="NNW63" s="153"/>
      <c r="NNX63" s="153"/>
      <c r="NNY63" s="153"/>
      <c r="NNZ63" s="153"/>
      <c r="NOA63" s="153"/>
      <c r="NOB63" s="153"/>
      <c r="NOC63" s="153"/>
      <c r="NOD63" s="153"/>
      <c r="NOE63" s="153"/>
      <c r="NOF63" s="153"/>
      <c r="NOG63" s="153"/>
      <c r="NOH63" s="153"/>
      <c r="NOI63" s="153"/>
      <c r="NOJ63" s="153"/>
      <c r="NOK63" s="153"/>
      <c r="NOL63" s="153"/>
      <c r="NOM63" s="153"/>
      <c r="NON63" s="153"/>
      <c r="NOO63" s="153"/>
      <c r="NOP63" s="153"/>
      <c r="NOQ63" s="153"/>
      <c r="NOR63" s="153"/>
      <c r="NOS63" s="153"/>
      <c r="NOT63" s="153"/>
      <c r="NOU63" s="153"/>
      <c r="NOV63" s="153"/>
      <c r="NOW63" s="153"/>
      <c r="NOX63" s="153"/>
      <c r="NOY63" s="153"/>
      <c r="NOZ63" s="153"/>
      <c r="NPA63" s="153"/>
      <c r="NPB63" s="153"/>
      <c r="NPC63" s="153"/>
      <c r="NPD63" s="153"/>
      <c r="NPE63" s="153"/>
      <c r="NPF63" s="153"/>
      <c r="NPG63" s="153"/>
      <c r="NPH63" s="153"/>
      <c r="NPI63" s="153"/>
      <c r="NPJ63" s="153"/>
      <c r="NPK63" s="153"/>
      <c r="NPL63" s="153"/>
      <c r="NPM63" s="153"/>
      <c r="NPN63" s="153"/>
      <c r="NPO63" s="153"/>
      <c r="NPP63" s="153"/>
      <c r="NPQ63" s="153"/>
      <c r="NPR63" s="153"/>
      <c r="NPS63" s="153"/>
      <c r="NPT63" s="153"/>
      <c r="NPU63" s="153"/>
      <c r="NPV63" s="153"/>
      <c r="NPW63" s="153"/>
      <c r="NPX63" s="153"/>
      <c r="NPY63" s="153"/>
      <c r="NPZ63" s="153"/>
      <c r="NQA63" s="153"/>
      <c r="NQB63" s="153"/>
      <c r="NQC63" s="153"/>
      <c r="NQD63" s="153"/>
      <c r="NQE63" s="153"/>
      <c r="NQF63" s="153"/>
      <c r="NQG63" s="153"/>
      <c r="NQH63" s="153"/>
      <c r="NQI63" s="153"/>
      <c r="NQJ63" s="153"/>
      <c r="NQK63" s="153"/>
      <c r="NQL63" s="153"/>
      <c r="NQM63" s="153"/>
      <c r="NQN63" s="153"/>
      <c r="NQO63" s="153"/>
      <c r="NQP63" s="153"/>
      <c r="NQQ63" s="153"/>
      <c r="NQR63" s="153"/>
      <c r="NQS63" s="153"/>
      <c r="NQT63" s="153"/>
      <c r="NQU63" s="153"/>
      <c r="NQV63" s="153"/>
      <c r="NQW63" s="153"/>
      <c r="NQX63" s="153"/>
      <c r="NQY63" s="153"/>
      <c r="NQZ63" s="153"/>
      <c r="NRA63" s="153"/>
      <c r="NRB63" s="153"/>
      <c r="NRC63" s="153"/>
      <c r="NRD63" s="153"/>
      <c r="NRE63" s="153"/>
      <c r="NRF63" s="153"/>
      <c r="NRG63" s="153"/>
      <c r="NRH63" s="153"/>
      <c r="NRI63" s="153"/>
      <c r="NRJ63" s="153"/>
      <c r="NRK63" s="153"/>
      <c r="NRL63" s="153"/>
      <c r="NRM63" s="153"/>
      <c r="NRN63" s="153"/>
      <c r="NRO63" s="153"/>
      <c r="NRP63" s="153"/>
      <c r="NRQ63" s="153"/>
      <c r="NRR63" s="153"/>
      <c r="NRS63" s="153"/>
      <c r="NRT63" s="153"/>
      <c r="NRU63" s="153"/>
      <c r="NRV63" s="153"/>
      <c r="NRW63" s="153"/>
      <c r="NRX63" s="153"/>
      <c r="NRY63" s="153"/>
      <c r="NRZ63" s="153"/>
      <c r="NSA63" s="153"/>
      <c r="NSB63" s="153"/>
      <c r="NSC63" s="153"/>
      <c r="NSD63" s="153"/>
      <c r="NSE63" s="153"/>
      <c r="NSF63" s="153"/>
      <c r="NSG63" s="153"/>
      <c r="NSH63" s="153"/>
      <c r="NSI63" s="153"/>
      <c r="NSJ63" s="153"/>
      <c r="NSK63" s="153"/>
      <c r="NSL63" s="153"/>
      <c r="NSM63" s="153"/>
      <c r="NSN63" s="153"/>
      <c r="NSO63" s="153"/>
      <c r="NSP63" s="153"/>
      <c r="NSQ63" s="153"/>
      <c r="NSR63" s="153"/>
      <c r="NSS63" s="153"/>
      <c r="NST63" s="153"/>
      <c r="NSU63" s="153"/>
      <c r="NSV63" s="153"/>
      <c r="NSW63" s="153"/>
      <c r="NSX63" s="153"/>
      <c r="NSY63" s="153"/>
      <c r="NSZ63" s="153"/>
      <c r="NTA63" s="153"/>
      <c r="NTB63" s="153"/>
      <c r="NTC63" s="153"/>
      <c r="NTD63" s="153"/>
      <c r="NTE63" s="153"/>
      <c r="NTF63" s="153"/>
      <c r="NTG63" s="153"/>
      <c r="NTH63" s="153"/>
      <c r="NTI63" s="153"/>
      <c r="NTJ63" s="153"/>
      <c r="NTK63" s="153"/>
      <c r="NTL63" s="153"/>
      <c r="NTM63" s="153"/>
      <c r="NTN63" s="153"/>
      <c r="NTO63" s="153"/>
      <c r="NTP63" s="153"/>
      <c r="NTQ63" s="153"/>
      <c r="NTR63" s="153"/>
      <c r="NTS63" s="153"/>
      <c r="NTT63" s="153"/>
      <c r="NTU63" s="153"/>
      <c r="NTV63" s="153"/>
      <c r="NTW63" s="153"/>
      <c r="NTX63" s="153"/>
      <c r="NTY63" s="153"/>
      <c r="NTZ63" s="153"/>
      <c r="NUA63" s="153"/>
      <c r="NUB63" s="153"/>
      <c r="NUC63" s="153"/>
      <c r="NUD63" s="153"/>
      <c r="NUE63" s="153"/>
      <c r="NUF63" s="153"/>
      <c r="NUG63" s="153"/>
      <c r="NUH63" s="153"/>
      <c r="NUI63" s="153"/>
      <c r="NUJ63" s="153"/>
      <c r="NUK63" s="153"/>
      <c r="NUL63" s="153"/>
      <c r="NUM63" s="153"/>
      <c r="NUN63" s="153"/>
      <c r="NUO63" s="153"/>
      <c r="NUP63" s="153"/>
      <c r="NUQ63" s="153"/>
      <c r="NUR63" s="153"/>
      <c r="NUS63" s="153"/>
      <c r="NUT63" s="153"/>
      <c r="NUU63" s="153"/>
      <c r="NUV63" s="153"/>
      <c r="NUW63" s="153"/>
      <c r="NUX63" s="153"/>
      <c r="NUY63" s="153"/>
      <c r="NUZ63" s="153"/>
      <c r="NVA63" s="153"/>
      <c r="NVB63" s="153"/>
      <c r="NVC63" s="153"/>
      <c r="NVD63" s="153"/>
      <c r="NVE63" s="153"/>
      <c r="NVF63" s="153"/>
      <c r="NVG63" s="153"/>
      <c r="NVH63" s="153"/>
      <c r="NVI63" s="153"/>
      <c r="NVJ63" s="153"/>
      <c r="NVK63" s="153"/>
      <c r="NVL63" s="153"/>
      <c r="NVM63" s="153"/>
      <c r="NVN63" s="153"/>
      <c r="NVO63" s="153"/>
      <c r="NVP63" s="153"/>
      <c r="NVQ63" s="153"/>
      <c r="NVR63" s="153"/>
      <c r="NVS63" s="153"/>
      <c r="NVT63" s="153"/>
      <c r="NVU63" s="153"/>
      <c r="NVV63" s="153"/>
      <c r="NVW63" s="153"/>
      <c r="NVX63" s="153"/>
      <c r="NVY63" s="153"/>
      <c r="NVZ63" s="153"/>
      <c r="NWA63" s="153"/>
      <c r="NWB63" s="153"/>
      <c r="NWC63" s="153"/>
      <c r="NWD63" s="153"/>
      <c r="NWE63" s="153"/>
      <c r="NWF63" s="153"/>
      <c r="NWG63" s="153"/>
      <c r="NWH63" s="153"/>
      <c r="NWI63" s="153"/>
      <c r="NWJ63" s="153"/>
      <c r="NWK63" s="153"/>
      <c r="NWL63" s="153"/>
      <c r="NWM63" s="153"/>
      <c r="NWN63" s="153"/>
      <c r="NWO63" s="153"/>
      <c r="NWP63" s="153"/>
      <c r="NWQ63" s="153"/>
      <c r="NWR63" s="153"/>
      <c r="NWS63" s="153"/>
      <c r="NWT63" s="153"/>
      <c r="NWU63" s="153"/>
      <c r="NWV63" s="153"/>
      <c r="NWW63" s="153"/>
      <c r="NWX63" s="153"/>
      <c r="NWY63" s="153"/>
      <c r="NWZ63" s="153"/>
      <c r="NXA63" s="153"/>
      <c r="NXB63" s="153"/>
      <c r="NXC63" s="153"/>
      <c r="NXD63" s="153"/>
      <c r="NXE63" s="153"/>
      <c r="NXF63" s="153"/>
      <c r="NXG63" s="153"/>
      <c r="NXH63" s="153"/>
      <c r="NXI63" s="153"/>
      <c r="NXJ63" s="153"/>
      <c r="NXK63" s="153"/>
      <c r="NXL63" s="153"/>
      <c r="NXM63" s="153"/>
      <c r="NXN63" s="153"/>
      <c r="NXO63" s="153"/>
      <c r="NXP63" s="153"/>
      <c r="NXQ63" s="153"/>
      <c r="NXR63" s="153"/>
      <c r="NXS63" s="153"/>
      <c r="NXT63" s="153"/>
      <c r="NXU63" s="153"/>
      <c r="NXV63" s="153"/>
      <c r="NXW63" s="153"/>
      <c r="NXX63" s="153"/>
      <c r="NXY63" s="153"/>
      <c r="NXZ63" s="153"/>
      <c r="NYA63" s="153"/>
      <c r="NYB63" s="153"/>
      <c r="NYC63" s="153"/>
      <c r="NYD63" s="153"/>
      <c r="NYE63" s="153"/>
      <c r="NYF63" s="153"/>
      <c r="NYG63" s="153"/>
      <c r="NYH63" s="153"/>
      <c r="NYI63" s="153"/>
      <c r="NYJ63" s="153"/>
      <c r="NYK63" s="153"/>
      <c r="NYL63" s="153"/>
      <c r="NYM63" s="153"/>
      <c r="NYN63" s="153"/>
      <c r="NYO63" s="153"/>
      <c r="NYP63" s="153"/>
      <c r="NYQ63" s="153"/>
      <c r="NYR63" s="153"/>
      <c r="NYS63" s="153"/>
      <c r="NYT63" s="153"/>
      <c r="NYU63" s="153"/>
      <c r="NYV63" s="153"/>
      <c r="NYW63" s="153"/>
      <c r="NYX63" s="153"/>
      <c r="NYY63" s="153"/>
      <c r="NYZ63" s="153"/>
      <c r="NZA63" s="153"/>
      <c r="NZB63" s="153"/>
      <c r="NZC63" s="153"/>
      <c r="NZD63" s="153"/>
      <c r="NZE63" s="153"/>
      <c r="NZF63" s="153"/>
      <c r="NZG63" s="153"/>
      <c r="NZH63" s="153"/>
      <c r="NZI63" s="153"/>
      <c r="NZJ63" s="153"/>
      <c r="NZK63" s="153"/>
      <c r="NZL63" s="153"/>
      <c r="NZM63" s="153"/>
      <c r="NZN63" s="153"/>
      <c r="NZO63" s="153"/>
      <c r="NZP63" s="153"/>
      <c r="NZQ63" s="153"/>
      <c r="NZR63" s="153"/>
      <c r="NZS63" s="153"/>
      <c r="NZT63" s="153"/>
      <c r="NZU63" s="153"/>
      <c r="NZV63" s="153"/>
      <c r="NZW63" s="153"/>
      <c r="NZX63" s="153"/>
      <c r="NZY63" s="153"/>
      <c r="NZZ63" s="153"/>
      <c r="OAA63" s="153"/>
      <c r="OAB63" s="153"/>
      <c r="OAC63" s="153"/>
      <c r="OAD63" s="153"/>
      <c r="OAE63" s="153"/>
      <c r="OAF63" s="153"/>
      <c r="OAG63" s="153"/>
      <c r="OAH63" s="153"/>
      <c r="OAI63" s="153"/>
      <c r="OAJ63" s="153"/>
      <c r="OAK63" s="153"/>
      <c r="OAL63" s="153"/>
      <c r="OAM63" s="153"/>
      <c r="OAN63" s="153"/>
      <c r="OAO63" s="153"/>
      <c r="OAP63" s="153"/>
      <c r="OAQ63" s="153"/>
      <c r="OAR63" s="153"/>
      <c r="OAS63" s="153"/>
      <c r="OAT63" s="153"/>
      <c r="OAU63" s="153"/>
      <c r="OAV63" s="153"/>
      <c r="OAW63" s="153"/>
      <c r="OAX63" s="153"/>
      <c r="OAY63" s="153"/>
      <c r="OAZ63" s="153"/>
      <c r="OBA63" s="153"/>
      <c r="OBB63" s="153"/>
      <c r="OBC63" s="153"/>
      <c r="OBD63" s="153"/>
      <c r="OBE63" s="153"/>
      <c r="OBF63" s="153"/>
      <c r="OBG63" s="153"/>
      <c r="OBH63" s="153"/>
      <c r="OBI63" s="153"/>
      <c r="OBJ63" s="153"/>
      <c r="OBK63" s="153"/>
      <c r="OBL63" s="153"/>
      <c r="OBM63" s="153"/>
      <c r="OBN63" s="153"/>
      <c r="OBO63" s="153"/>
      <c r="OBP63" s="153"/>
      <c r="OBQ63" s="153"/>
      <c r="OBR63" s="153"/>
      <c r="OBS63" s="153"/>
      <c r="OBT63" s="153"/>
      <c r="OBU63" s="153"/>
      <c r="OBV63" s="153"/>
      <c r="OBW63" s="153"/>
      <c r="OBX63" s="153"/>
      <c r="OBY63" s="153"/>
      <c r="OBZ63" s="153"/>
      <c r="OCA63" s="153"/>
      <c r="OCB63" s="153"/>
      <c r="OCC63" s="153"/>
      <c r="OCD63" s="153"/>
      <c r="OCE63" s="153"/>
      <c r="OCF63" s="153"/>
      <c r="OCG63" s="153"/>
      <c r="OCH63" s="153"/>
      <c r="OCI63" s="153"/>
      <c r="OCJ63" s="153"/>
      <c r="OCK63" s="153"/>
      <c r="OCL63" s="153"/>
      <c r="OCM63" s="153"/>
      <c r="OCN63" s="153"/>
      <c r="OCO63" s="153"/>
      <c r="OCP63" s="153"/>
      <c r="OCQ63" s="153"/>
      <c r="OCR63" s="153"/>
      <c r="OCS63" s="153"/>
      <c r="OCT63" s="153"/>
      <c r="OCU63" s="153"/>
      <c r="OCV63" s="153"/>
      <c r="OCW63" s="153"/>
      <c r="OCX63" s="153"/>
      <c r="OCY63" s="153"/>
      <c r="OCZ63" s="153"/>
      <c r="ODA63" s="153"/>
      <c r="ODB63" s="153"/>
      <c r="ODC63" s="153"/>
      <c r="ODD63" s="153"/>
      <c r="ODE63" s="153"/>
      <c r="ODF63" s="153"/>
      <c r="ODG63" s="153"/>
      <c r="ODH63" s="153"/>
      <c r="ODI63" s="153"/>
      <c r="ODJ63" s="153"/>
      <c r="ODK63" s="153"/>
      <c r="ODL63" s="153"/>
      <c r="ODM63" s="153"/>
      <c r="ODN63" s="153"/>
      <c r="ODO63" s="153"/>
      <c r="ODP63" s="153"/>
      <c r="ODQ63" s="153"/>
      <c r="ODR63" s="153"/>
      <c r="ODS63" s="153"/>
      <c r="ODT63" s="153"/>
      <c r="ODU63" s="153"/>
      <c r="ODV63" s="153"/>
      <c r="ODW63" s="153"/>
      <c r="ODX63" s="153"/>
      <c r="ODY63" s="153"/>
      <c r="ODZ63" s="153"/>
      <c r="OEA63" s="153"/>
      <c r="OEB63" s="153"/>
      <c r="OEC63" s="153"/>
      <c r="OED63" s="153"/>
      <c r="OEE63" s="153"/>
      <c r="OEF63" s="153"/>
      <c r="OEG63" s="153"/>
      <c r="OEH63" s="153"/>
      <c r="OEI63" s="153"/>
      <c r="OEJ63" s="153"/>
      <c r="OEK63" s="153"/>
      <c r="OEL63" s="153"/>
      <c r="OEM63" s="153"/>
      <c r="OEN63" s="153"/>
      <c r="OEO63" s="153"/>
      <c r="OEP63" s="153"/>
      <c r="OEQ63" s="153"/>
      <c r="OER63" s="153"/>
      <c r="OES63" s="153"/>
      <c r="OET63" s="153"/>
      <c r="OEU63" s="153"/>
      <c r="OEV63" s="153"/>
      <c r="OEW63" s="153"/>
      <c r="OEX63" s="153"/>
      <c r="OEY63" s="153"/>
      <c r="OEZ63" s="153"/>
      <c r="OFA63" s="153"/>
      <c r="OFB63" s="153"/>
      <c r="OFC63" s="153"/>
      <c r="OFD63" s="153"/>
      <c r="OFE63" s="153"/>
      <c r="OFF63" s="153"/>
      <c r="OFG63" s="153"/>
      <c r="OFH63" s="153"/>
      <c r="OFI63" s="153"/>
      <c r="OFJ63" s="153"/>
      <c r="OFK63" s="153"/>
      <c r="OFL63" s="153"/>
      <c r="OFM63" s="153"/>
      <c r="OFN63" s="153"/>
      <c r="OFO63" s="153"/>
      <c r="OFP63" s="153"/>
      <c r="OFQ63" s="153"/>
      <c r="OFR63" s="153"/>
      <c r="OFS63" s="153"/>
      <c r="OFT63" s="153"/>
      <c r="OFU63" s="153"/>
      <c r="OFV63" s="153"/>
      <c r="OFW63" s="153"/>
      <c r="OFX63" s="153"/>
      <c r="OFY63" s="153"/>
      <c r="OFZ63" s="153"/>
      <c r="OGA63" s="153"/>
      <c r="OGB63" s="153"/>
      <c r="OGC63" s="153"/>
      <c r="OGD63" s="153"/>
      <c r="OGE63" s="153"/>
      <c r="OGF63" s="153"/>
      <c r="OGG63" s="153"/>
      <c r="OGH63" s="153"/>
      <c r="OGI63" s="153"/>
      <c r="OGJ63" s="153"/>
      <c r="OGK63" s="153"/>
      <c r="OGL63" s="153"/>
      <c r="OGM63" s="153"/>
      <c r="OGN63" s="153"/>
      <c r="OGO63" s="153"/>
      <c r="OGP63" s="153"/>
      <c r="OGQ63" s="153"/>
      <c r="OGR63" s="153"/>
      <c r="OGS63" s="153"/>
      <c r="OGT63" s="153"/>
      <c r="OGU63" s="153"/>
      <c r="OGV63" s="153"/>
      <c r="OGW63" s="153"/>
      <c r="OGX63" s="153"/>
      <c r="OGY63" s="153"/>
      <c r="OGZ63" s="153"/>
      <c r="OHA63" s="153"/>
      <c r="OHB63" s="153"/>
      <c r="OHC63" s="153"/>
      <c r="OHD63" s="153"/>
      <c r="OHE63" s="153"/>
      <c r="OHF63" s="153"/>
      <c r="OHG63" s="153"/>
      <c r="OHH63" s="153"/>
      <c r="OHI63" s="153"/>
      <c r="OHJ63" s="153"/>
      <c r="OHK63" s="153"/>
      <c r="OHL63" s="153"/>
      <c r="OHM63" s="153"/>
      <c r="OHN63" s="153"/>
      <c r="OHO63" s="153"/>
      <c r="OHP63" s="153"/>
      <c r="OHQ63" s="153"/>
      <c r="OHR63" s="153"/>
      <c r="OHS63" s="153"/>
      <c r="OHT63" s="153"/>
      <c r="OHU63" s="153"/>
      <c r="OHV63" s="153"/>
      <c r="OHW63" s="153"/>
      <c r="OHX63" s="153"/>
      <c r="OHY63" s="153"/>
      <c r="OHZ63" s="153"/>
      <c r="OIA63" s="153"/>
      <c r="OIB63" s="153"/>
      <c r="OIC63" s="153"/>
      <c r="OID63" s="153"/>
      <c r="OIE63" s="153"/>
      <c r="OIF63" s="153"/>
      <c r="OIG63" s="153"/>
      <c r="OIH63" s="153"/>
      <c r="OII63" s="153"/>
      <c r="OIJ63" s="153"/>
      <c r="OIK63" s="153"/>
      <c r="OIL63" s="153"/>
      <c r="OIM63" s="153"/>
      <c r="OIN63" s="153"/>
      <c r="OIO63" s="153"/>
      <c r="OIP63" s="153"/>
      <c r="OIQ63" s="153"/>
      <c r="OIR63" s="153"/>
      <c r="OIS63" s="153"/>
      <c r="OIT63" s="153"/>
      <c r="OIU63" s="153"/>
      <c r="OIV63" s="153"/>
      <c r="OIW63" s="153"/>
      <c r="OIX63" s="153"/>
      <c r="OIY63" s="153"/>
      <c r="OIZ63" s="153"/>
      <c r="OJA63" s="153"/>
      <c r="OJB63" s="153"/>
      <c r="OJC63" s="153"/>
      <c r="OJD63" s="153"/>
      <c r="OJE63" s="153"/>
      <c r="OJF63" s="153"/>
      <c r="OJG63" s="153"/>
      <c r="OJH63" s="153"/>
      <c r="OJI63" s="153"/>
      <c r="OJJ63" s="153"/>
      <c r="OJK63" s="153"/>
      <c r="OJL63" s="153"/>
      <c r="OJM63" s="153"/>
      <c r="OJN63" s="153"/>
      <c r="OJO63" s="153"/>
      <c r="OJP63" s="153"/>
      <c r="OJQ63" s="153"/>
      <c r="OJR63" s="153"/>
      <c r="OJS63" s="153"/>
      <c r="OJT63" s="153"/>
      <c r="OJU63" s="153"/>
      <c r="OJV63" s="153"/>
      <c r="OJW63" s="153"/>
      <c r="OJX63" s="153"/>
      <c r="OJY63" s="153"/>
      <c r="OJZ63" s="153"/>
      <c r="OKA63" s="153"/>
      <c r="OKB63" s="153"/>
      <c r="OKC63" s="153"/>
      <c r="OKD63" s="153"/>
      <c r="OKE63" s="153"/>
      <c r="OKF63" s="153"/>
      <c r="OKG63" s="153"/>
      <c r="OKH63" s="153"/>
      <c r="OKI63" s="153"/>
      <c r="OKJ63" s="153"/>
      <c r="OKK63" s="153"/>
      <c r="OKL63" s="153"/>
      <c r="OKM63" s="153"/>
      <c r="OKN63" s="153"/>
      <c r="OKO63" s="153"/>
      <c r="OKP63" s="153"/>
      <c r="OKQ63" s="153"/>
      <c r="OKR63" s="153"/>
      <c r="OKS63" s="153"/>
      <c r="OKT63" s="153"/>
      <c r="OKU63" s="153"/>
      <c r="OKV63" s="153"/>
      <c r="OKW63" s="153"/>
      <c r="OKX63" s="153"/>
      <c r="OKY63" s="153"/>
      <c r="OKZ63" s="153"/>
      <c r="OLA63" s="153"/>
      <c r="OLB63" s="153"/>
      <c r="OLC63" s="153"/>
      <c r="OLD63" s="153"/>
      <c r="OLE63" s="153"/>
      <c r="OLF63" s="153"/>
      <c r="OLG63" s="153"/>
      <c r="OLH63" s="153"/>
      <c r="OLI63" s="153"/>
      <c r="OLJ63" s="153"/>
      <c r="OLK63" s="153"/>
      <c r="OLL63" s="153"/>
      <c r="OLM63" s="153"/>
      <c r="OLN63" s="153"/>
      <c r="OLO63" s="153"/>
      <c r="OLP63" s="153"/>
      <c r="OLQ63" s="153"/>
      <c r="OLR63" s="153"/>
      <c r="OLS63" s="153"/>
      <c r="OLT63" s="153"/>
      <c r="OLU63" s="153"/>
      <c r="OLV63" s="153"/>
      <c r="OLW63" s="153"/>
      <c r="OLX63" s="153"/>
      <c r="OLY63" s="153"/>
      <c r="OLZ63" s="153"/>
      <c r="OMA63" s="153"/>
      <c r="OMB63" s="153"/>
      <c r="OMC63" s="153"/>
      <c r="OMD63" s="153"/>
      <c r="OME63" s="153"/>
      <c r="OMF63" s="153"/>
      <c r="OMG63" s="153"/>
      <c r="OMH63" s="153"/>
      <c r="OMI63" s="153"/>
      <c r="OMJ63" s="153"/>
      <c r="OMK63" s="153"/>
      <c r="OML63" s="153"/>
      <c r="OMM63" s="153"/>
      <c r="OMN63" s="153"/>
      <c r="OMO63" s="153"/>
      <c r="OMP63" s="153"/>
      <c r="OMQ63" s="153"/>
      <c r="OMR63" s="153"/>
      <c r="OMS63" s="153"/>
      <c r="OMT63" s="153"/>
      <c r="OMU63" s="153"/>
      <c r="OMV63" s="153"/>
      <c r="OMW63" s="153"/>
      <c r="OMX63" s="153"/>
      <c r="OMY63" s="153"/>
      <c r="OMZ63" s="153"/>
      <c r="ONA63" s="153"/>
      <c r="ONB63" s="153"/>
      <c r="ONC63" s="153"/>
      <c r="OND63" s="153"/>
      <c r="ONE63" s="153"/>
      <c r="ONF63" s="153"/>
      <c r="ONG63" s="153"/>
      <c r="ONH63" s="153"/>
      <c r="ONI63" s="153"/>
      <c r="ONJ63" s="153"/>
      <c r="ONK63" s="153"/>
      <c r="ONL63" s="153"/>
      <c r="ONM63" s="153"/>
      <c r="ONN63" s="153"/>
      <c r="ONO63" s="153"/>
      <c r="ONP63" s="153"/>
      <c r="ONQ63" s="153"/>
      <c r="ONR63" s="153"/>
      <c r="ONS63" s="153"/>
      <c r="ONT63" s="153"/>
      <c r="ONU63" s="153"/>
      <c r="ONV63" s="153"/>
      <c r="ONW63" s="153"/>
      <c r="ONX63" s="153"/>
      <c r="ONY63" s="153"/>
      <c r="ONZ63" s="153"/>
      <c r="OOA63" s="153"/>
      <c r="OOB63" s="153"/>
      <c r="OOC63" s="153"/>
      <c r="OOD63" s="153"/>
      <c r="OOE63" s="153"/>
      <c r="OOF63" s="153"/>
      <c r="OOG63" s="153"/>
      <c r="OOH63" s="153"/>
      <c r="OOI63" s="153"/>
      <c r="OOJ63" s="153"/>
      <c r="OOK63" s="153"/>
      <c r="OOL63" s="153"/>
      <c r="OOM63" s="153"/>
      <c r="OON63" s="153"/>
      <c r="OOO63" s="153"/>
      <c r="OOP63" s="153"/>
      <c r="OOQ63" s="153"/>
      <c r="OOR63" s="153"/>
      <c r="OOS63" s="153"/>
      <c r="OOT63" s="153"/>
      <c r="OOU63" s="153"/>
      <c r="OOV63" s="153"/>
      <c r="OOW63" s="153"/>
      <c r="OOX63" s="153"/>
      <c r="OOY63" s="153"/>
      <c r="OOZ63" s="153"/>
      <c r="OPA63" s="153"/>
      <c r="OPB63" s="153"/>
      <c r="OPC63" s="153"/>
      <c r="OPD63" s="153"/>
      <c r="OPE63" s="153"/>
      <c r="OPF63" s="153"/>
      <c r="OPG63" s="153"/>
      <c r="OPH63" s="153"/>
      <c r="OPI63" s="153"/>
      <c r="OPJ63" s="153"/>
      <c r="OPK63" s="153"/>
      <c r="OPL63" s="153"/>
      <c r="OPM63" s="153"/>
      <c r="OPN63" s="153"/>
      <c r="OPO63" s="153"/>
      <c r="OPP63" s="153"/>
      <c r="OPQ63" s="153"/>
      <c r="OPR63" s="153"/>
      <c r="OPS63" s="153"/>
      <c r="OPT63" s="153"/>
      <c r="OPU63" s="153"/>
      <c r="OPV63" s="153"/>
      <c r="OPW63" s="153"/>
      <c r="OPX63" s="153"/>
      <c r="OPY63" s="153"/>
      <c r="OPZ63" s="153"/>
      <c r="OQA63" s="153"/>
      <c r="OQB63" s="153"/>
      <c r="OQC63" s="153"/>
      <c r="OQD63" s="153"/>
      <c r="OQE63" s="153"/>
      <c r="OQF63" s="153"/>
      <c r="OQG63" s="153"/>
      <c r="OQH63" s="153"/>
      <c r="OQI63" s="153"/>
      <c r="OQJ63" s="153"/>
      <c r="OQK63" s="153"/>
      <c r="OQL63" s="153"/>
      <c r="OQM63" s="153"/>
      <c r="OQN63" s="153"/>
      <c r="OQO63" s="153"/>
      <c r="OQP63" s="153"/>
      <c r="OQQ63" s="153"/>
      <c r="OQR63" s="153"/>
      <c r="OQS63" s="153"/>
      <c r="OQT63" s="153"/>
      <c r="OQU63" s="153"/>
      <c r="OQV63" s="153"/>
      <c r="OQW63" s="153"/>
      <c r="OQX63" s="153"/>
      <c r="OQY63" s="153"/>
      <c r="OQZ63" s="153"/>
      <c r="ORA63" s="153"/>
      <c r="ORB63" s="153"/>
      <c r="ORC63" s="153"/>
      <c r="ORD63" s="153"/>
      <c r="ORE63" s="153"/>
      <c r="ORF63" s="153"/>
      <c r="ORG63" s="153"/>
      <c r="ORH63" s="153"/>
      <c r="ORI63" s="153"/>
      <c r="ORJ63" s="153"/>
      <c r="ORK63" s="153"/>
      <c r="ORL63" s="153"/>
      <c r="ORM63" s="153"/>
      <c r="ORN63" s="153"/>
      <c r="ORO63" s="153"/>
      <c r="ORP63" s="153"/>
      <c r="ORQ63" s="153"/>
      <c r="ORR63" s="153"/>
      <c r="ORS63" s="153"/>
      <c r="ORT63" s="153"/>
      <c r="ORU63" s="153"/>
      <c r="ORV63" s="153"/>
      <c r="ORW63" s="153"/>
      <c r="ORX63" s="153"/>
      <c r="ORY63" s="153"/>
      <c r="ORZ63" s="153"/>
      <c r="OSA63" s="153"/>
      <c r="OSB63" s="153"/>
      <c r="OSC63" s="153"/>
      <c r="OSD63" s="153"/>
      <c r="OSE63" s="153"/>
      <c r="OSF63" s="153"/>
      <c r="OSG63" s="153"/>
      <c r="OSH63" s="153"/>
      <c r="OSI63" s="153"/>
      <c r="OSJ63" s="153"/>
      <c r="OSK63" s="153"/>
      <c r="OSL63" s="153"/>
      <c r="OSM63" s="153"/>
      <c r="OSN63" s="153"/>
      <c r="OSO63" s="153"/>
      <c r="OSP63" s="153"/>
      <c r="OSQ63" s="153"/>
      <c r="OSR63" s="153"/>
      <c r="OSS63" s="153"/>
      <c r="OST63" s="153"/>
      <c r="OSU63" s="153"/>
      <c r="OSV63" s="153"/>
      <c r="OSW63" s="153"/>
      <c r="OSX63" s="153"/>
      <c r="OSY63" s="153"/>
      <c r="OSZ63" s="153"/>
      <c r="OTA63" s="153"/>
      <c r="OTB63" s="153"/>
      <c r="OTC63" s="153"/>
      <c r="OTD63" s="153"/>
      <c r="OTE63" s="153"/>
      <c r="OTF63" s="153"/>
      <c r="OTG63" s="153"/>
      <c r="OTH63" s="153"/>
      <c r="OTI63" s="153"/>
      <c r="OTJ63" s="153"/>
      <c r="OTK63" s="153"/>
      <c r="OTL63" s="153"/>
      <c r="OTM63" s="153"/>
      <c r="OTN63" s="153"/>
      <c r="OTO63" s="153"/>
      <c r="OTP63" s="153"/>
      <c r="OTQ63" s="153"/>
      <c r="OTR63" s="153"/>
      <c r="OTS63" s="153"/>
      <c r="OTT63" s="153"/>
      <c r="OTU63" s="153"/>
      <c r="OTV63" s="153"/>
      <c r="OTW63" s="153"/>
      <c r="OTX63" s="153"/>
      <c r="OTY63" s="153"/>
      <c r="OTZ63" s="153"/>
      <c r="OUA63" s="153"/>
      <c r="OUB63" s="153"/>
      <c r="OUC63" s="153"/>
      <c r="OUD63" s="153"/>
      <c r="OUE63" s="153"/>
      <c r="OUF63" s="153"/>
      <c r="OUG63" s="153"/>
      <c r="OUH63" s="153"/>
      <c r="OUI63" s="153"/>
      <c r="OUJ63" s="153"/>
      <c r="OUK63" s="153"/>
      <c r="OUL63" s="153"/>
      <c r="OUM63" s="153"/>
      <c r="OUN63" s="153"/>
      <c r="OUO63" s="153"/>
      <c r="OUP63" s="153"/>
      <c r="OUQ63" s="153"/>
      <c r="OUR63" s="153"/>
      <c r="OUS63" s="153"/>
      <c r="OUT63" s="153"/>
      <c r="OUU63" s="153"/>
      <c r="OUV63" s="153"/>
      <c r="OUW63" s="153"/>
      <c r="OUX63" s="153"/>
      <c r="OUY63" s="153"/>
      <c r="OUZ63" s="153"/>
      <c r="OVA63" s="153"/>
      <c r="OVB63" s="153"/>
      <c r="OVC63" s="153"/>
      <c r="OVD63" s="153"/>
      <c r="OVE63" s="153"/>
      <c r="OVF63" s="153"/>
      <c r="OVG63" s="153"/>
      <c r="OVH63" s="153"/>
      <c r="OVI63" s="153"/>
      <c r="OVJ63" s="153"/>
      <c r="OVK63" s="153"/>
      <c r="OVL63" s="153"/>
      <c r="OVM63" s="153"/>
      <c r="OVN63" s="153"/>
      <c r="OVO63" s="153"/>
      <c r="OVP63" s="153"/>
      <c r="OVQ63" s="153"/>
      <c r="OVR63" s="153"/>
      <c r="OVS63" s="153"/>
      <c r="OVT63" s="153"/>
      <c r="OVU63" s="153"/>
      <c r="OVV63" s="153"/>
      <c r="OVW63" s="153"/>
      <c r="OVX63" s="153"/>
      <c r="OVY63" s="153"/>
      <c r="OVZ63" s="153"/>
      <c r="OWA63" s="153"/>
      <c r="OWB63" s="153"/>
      <c r="OWC63" s="153"/>
      <c r="OWD63" s="153"/>
      <c r="OWE63" s="153"/>
      <c r="OWF63" s="153"/>
      <c r="OWG63" s="153"/>
      <c r="OWH63" s="153"/>
      <c r="OWI63" s="153"/>
      <c r="OWJ63" s="153"/>
      <c r="OWK63" s="153"/>
      <c r="OWL63" s="153"/>
      <c r="OWM63" s="153"/>
      <c r="OWN63" s="153"/>
      <c r="OWO63" s="153"/>
      <c r="OWP63" s="153"/>
      <c r="OWQ63" s="153"/>
      <c r="OWR63" s="153"/>
      <c r="OWS63" s="153"/>
      <c r="OWT63" s="153"/>
      <c r="OWU63" s="153"/>
      <c r="OWV63" s="153"/>
      <c r="OWW63" s="153"/>
      <c r="OWX63" s="153"/>
      <c r="OWY63" s="153"/>
      <c r="OWZ63" s="153"/>
      <c r="OXA63" s="153"/>
      <c r="OXB63" s="153"/>
      <c r="OXC63" s="153"/>
      <c r="OXD63" s="153"/>
      <c r="OXE63" s="153"/>
      <c r="OXF63" s="153"/>
      <c r="OXG63" s="153"/>
      <c r="OXH63" s="153"/>
      <c r="OXI63" s="153"/>
      <c r="OXJ63" s="153"/>
      <c r="OXK63" s="153"/>
      <c r="OXL63" s="153"/>
      <c r="OXM63" s="153"/>
      <c r="OXN63" s="153"/>
      <c r="OXO63" s="153"/>
      <c r="OXP63" s="153"/>
      <c r="OXQ63" s="153"/>
      <c r="OXR63" s="153"/>
      <c r="OXS63" s="153"/>
      <c r="OXT63" s="153"/>
      <c r="OXU63" s="153"/>
      <c r="OXV63" s="153"/>
      <c r="OXW63" s="153"/>
      <c r="OXX63" s="153"/>
      <c r="OXY63" s="153"/>
      <c r="OXZ63" s="153"/>
      <c r="OYA63" s="153"/>
      <c r="OYB63" s="153"/>
      <c r="OYC63" s="153"/>
      <c r="OYD63" s="153"/>
      <c r="OYE63" s="153"/>
      <c r="OYF63" s="153"/>
      <c r="OYG63" s="153"/>
      <c r="OYH63" s="153"/>
      <c r="OYI63" s="153"/>
      <c r="OYJ63" s="153"/>
      <c r="OYK63" s="153"/>
      <c r="OYL63" s="153"/>
      <c r="OYM63" s="153"/>
      <c r="OYN63" s="153"/>
      <c r="OYO63" s="153"/>
      <c r="OYP63" s="153"/>
      <c r="OYQ63" s="153"/>
      <c r="OYR63" s="153"/>
      <c r="OYS63" s="153"/>
      <c r="OYT63" s="153"/>
      <c r="OYU63" s="153"/>
      <c r="OYV63" s="153"/>
      <c r="OYW63" s="153"/>
      <c r="OYX63" s="153"/>
      <c r="OYY63" s="153"/>
      <c r="OYZ63" s="153"/>
      <c r="OZA63" s="153"/>
      <c r="OZB63" s="153"/>
      <c r="OZC63" s="153"/>
      <c r="OZD63" s="153"/>
      <c r="OZE63" s="153"/>
      <c r="OZF63" s="153"/>
      <c r="OZG63" s="153"/>
      <c r="OZH63" s="153"/>
      <c r="OZI63" s="153"/>
      <c r="OZJ63" s="153"/>
      <c r="OZK63" s="153"/>
      <c r="OZL63" s="153"/>
      <c r="OZM63" s="153"/>
      <c r="OZN63" s="153"/>
      <c r="OZO63" s="153"/>
      <c r="OZP63" s="153"/>
      <c r="OZQ63" s="153"/>
      <c r="OZR63" s="153"/>
      <c r="OZS63" s="153"/>
      <c r="OZT63" s="153"/>
      <c r="OZU63" s="153"/>
      <c r="OZV63" s="153"/>
      <c r="OZW63" s="153"/>
      <c r="OZX63" s="153"/>
      <c r="OZY63" s="153"/>
      <c r="OZZ63" s="153"/>
      <c r="PAA63" s="153"/>
      <c r="PAB63" s="153"/>
      <c r="PAC63" s="153"/>
      <c r="PAD63" s="153"/>
      <c r="PAE63" s="153"/>
      <c r="PAF63" s="153"/>
      <c r="PAG63" s="153"/>
      <c r="PAH63" s="153"/>
      <c r="PAI63" s="153"/>
      <c r="PAJ63" s="153"/>
      <c r="PAK63" s="153"/>
      <c r="PAL63" s="153"/>
      <c r="PAM63" s="153"/>
      <c r="PAN63" s="153"/>
      <c r="PAO63" s="153"/>
      <c r="PAP63" s="153"/>
      <c r="PAQ63" s="153"/>
      <c r="PAR63" s="153"/>
      <c r="PAS63" s="153"/>
      <c r="PAT63" s="153"/>
      <c r="PAU63" s="153"/>
      <c r="PAV63" s="153"/>
      <c r="PAW63" s="153"/>
      <c r="PAX63" s="153"/>
      <c r="PAY63" s="153"/>
      <c r="PAZ63" s="153"/>
      <c r="PBA63" s="153"/>
      <c r="PBB63" s="153"/>
      <c r="PBC63" s="153"/>
      <c r="PBD63" s="153"/>
      <c r="PBE63" s="153"/>
      <c r="PBF63" s="153"/>
      <c r="PBG63" s="153"/>
      <c r="PBH63" s="153"/>
      <c r="PBI63" s="153"/>
      <c r="PBJ63" s="153"/>
      <c r="PBK63" s="153"/>
      <c r="PBL63" s="153"/>
      <c r="PBM63" s="153"/>
      <c r="PBN63" s="153"/>
      <c r="PBO63" s="153"/>
      <c r="PBP63" s="153"/>
      <c r="PBQ63" s="153"/>
      <c r="PBR63" s="153"/>
      <c r="PBS63" s="153"/>
      <c r="PBT63" s="153"/>
      <c r="PBU63" s="153"/>
      <c r="PBV63" s="153"/>
      <c r="PBW63" s="153"/>
      <c r="PBX63" s="153"/>
      <c r="PBY63" s="153"/>
      <c r="PBZ63" s="153"/>
      <c r="PCA63" s="153"/>
      <c r="PCB63" s="153"/>
      <c r="PCC63" s="153"/>
      <c r="PCD63" s="153"/>
      <c r="PCE63" s="153"/>
      <c r="PCF63" s="153"/>
      <c r="PCG63" s="153"/>
      <c r="PCH63" s="153"/>
      <c r="PCI63" s="153"/>
      <c r="PCJ63" s="153"/>
      <c r="PCK63" s="153"/>
      <c r="PCL63" s="153"/>
      <c r="PCM63" s="153"/>
      <c r="PCN63" s="153"/>
      <c r="PCO63" s="153"/>
      <c r="PCP63" s="153"/>
      <c r="PCQ63" s="153"/>
      <c r="PCR63" s="153"/>
      <c r="PCS63" s="153"/>
      <c r="PCT63" s="153"/>
      <c r="PCU63" s="153"/>
      <c r="PCV63" s="153"/>
      <c r="PCW63" s="153"/>
      <c r="PCX63" s="153"/>
      <c r="PCY63" s="153"/>
      <c r="PCZ63" s="153"/>
      <c r="PDA63" s="153"/>
      <c r="PDB63" s="153"/>
      <c r="PDC63" s="153"/>
      <c r="PDD63" s="153"/>
      <c r="PDE63" s="153"/>
      <c r="PDF63" s="153"/>
      <c r="PDG63" s="153"/>
      <c r="PDH63" s="153"/>
      <c r="PDI63" s="153"/>
      <c r="PDJ63" s="153"/>
      <c r="PDK63" s="153"/>
      <c r="PDL63" s="153"/>
      <c r="PDM63" s="153"/>
      <c r="PDN63" s="153"/>
      <c r="PDO63" s="153"/>
      <c r="PDP63" s="153"/>
      <c r="PDQ63" s="153"/>
      <c r="PDR63" s="153"/>
      <c r="PDS63" s="153"/>
      <c r="PDT63" s="153"/>
      <c r="PDU63" s="153"/>
      <c r="PDV63" s="153"/>
      <c r="PDW63" s="153"/>
      <c r="PDX63" s="153"/>
      <c r="PDY63" s="153"/>
      <c r="PDZ63" s="153"/>
      <c r="PEA63" s="153"/>
      <c r="PEB63" s="153"/>
      <c r="PEC63" s="153"/>
      <c r="PED63" s="153"/>
      <c r="PEE63" s="153"/>
      <c r="PEF63" s="153"/>
      <c r="PEG63" s="153"/>
      <c r="PEH63" s="153"/>
      <c r="PEI63" s="153"/>
      <c r="PEJ63" s="153"/>
      <c r="PEK63" s="153"/>
      <c r="PEL63" s="153"/>
      <c r="PEM63" s="153"/>
      <c r="PEN63" s="153"/>
      <c r="PEO63" s="153"/>
      <c r="PEP63" s="153"/>
      <c r="PEQ63" s="153"/>
      <c r="PER63" s="153"/>
      <c r="PES63" s="153"/>
      <c r="PET63" s="153"/>
      <c r="PEU63" s="153"/>
      <c r="PEV63" s="153"/>
      <c r="PEW63" s="153"/>
      <c r="PEX63" s="153"/>
      <c r="PEY63" s="153"/>
      <c r="PEZ63" s="153"/>
      <c r="PFA63" s="153"/>
      <c r="PFB63" s="153"/>
      <c r="PFC63" s="153"/>
      <c r="PFD63" s="153"/>
      <c r="PFE63" s="153"/>
      <c r="PFF63" s="153"/>
      <c r="PFG63" s="153"/>
      <c r="PFH63" s="153"/>
      <c r="PFI63" s="153"/>
      <c r="PFJ63" s="153"/>
      <c r="PFK63" s="153"/>
      <c r="PFL63" s="153"/>
      <c r="PFM63" s="153"/>
      <c r="PFN63" s="153"/>
      <c r="PFO63" s="153"/>
      <c r="PFP63" s="153"/>
      <c r="PFQ63" s="153"/>
      <c r="PFR63" s="153"/>
      <c r="PFS63" s="153"/>
      <c r="PFT63" s="153"/>
      <c r="PFU63" s="153"/>
      <c r="PFV63" s="153"/>
      <c r="PFW63" s="153"/>
      <c r="PFX63" s="153"/>
      <c r="PFY63" s="153"/>
      <c r="PFZ63" s="153"/>
      <c r="PGA63" s="153"/>
      <c r="PGB63" s="153"/>
      <c r="PGC63" s="153"/>
      <c r="PGD63" s="153"/>
      <c r="PGE63" s="153"/>
      <c r="PGF63" s="153"/>
      <c r="PGG63" s="153"/>
      <c r="PGH63" s="153"/>
      <c r="PGI63" s="153"/>
      <c r="PGJ63" s="153"/>
      <c r="PGK63" s="153"/>
      <c r="PGL63" s="153"/>
      <c r="PGM63" s="153"/>
      <c r="PGN63" s="153"/>
      <c r="PGO63" s="153"/>
      <c r="PGP63" s="153"/>
      <c r="PGQ63" s="153"/>
      <c r="PGR63" s="153"/>
      <c r="PGS63" s="153"/>
      <c r="PGT63" s="153"/>
      <c r="PGU63" s="153"/>
      <c r="PGV63" s="153"/>
      <c r="PGW63" s="153"/>
      <c r="PGX63" s="153"/>
      <c r="PGY63" s="153"/>
      <c r="PGZ63" s="153"/>
      <c r="PHA63" s="153"/>
      <c r="PHB63" s="153"/>
      <c r="PHC63" s="153"/>
      <c r="PHD63" s="153"/>
      <c r="PHE63" s="153"/>
      <c r="PHF63" s="153"/>
      <c r="PHG63" s="153"/>
      <c r="PHH63" s="153"/>
      <c r="PHI63" s="153"/>
      <c r="PHJ63" s="153"/>
      <c r="PHK63" s="153"/>
      <c r="PHL63" s="153"/>
      <c r="PHM63" s="153"/>
      <c r="PHN63" s="153"/>
      <c r="PHO63" s="153"/>
      <c r="PHP63" s="153"/>
      <c r="PHQ63" s="153"/>
      <c r="PHR63" s="153"/>
      <c r="PHS63" s="153"/>
      <c r="PHT63" s="153"/>
      <c r="PHU63" s="153"/>
      <c r="PHV63" s="153"/>
      <c r="PHW63" s="153"/>
      <c r="PHX63" s="153"/>
      <c r="PHY63" s="153"/>
      <c r="PHZ63" s="153"/>
      <c r="PIA63" s="153"/>
      <c r="PIB63" s="153"/>
      <c r="PIC63" s="153"/>
      <c r="PID63" s="153"/>
      <c r="PIE63" s="153"/>
      <c r="PIF63" s="153"/>
      <c r="PIG63" s="153"/>
      <c r="PIH63" s="153"/>
      <c r="PII63" s="153"/>
      <c r="PIJ63" s="153"/>
      <c r="PIK63" s="153"/>
      <c r="PIL63" s="153"/>
      <c r="PIM63" s="153"/>
      <c r="PIN63" s="153"/>
      <c r="PIO63" s="153"/>
      <c r="PIP63" s="153"/>
      <c r="PIQ63" s="153"/>
      <c r="PIR63" s="153"/>
      <c r="PIS63" s="153"/>
      <c r="PIT63" s="153"/>
      <c r="PIU63" s="153"/>
      <c r="PIV63" s="153"/>
      <c r="PIW63" s="153"/>
      <c r="PIX63" s="153"/>
      <c r="PIY63" s="153"/>
      <c r="PIZ63" s="153"/>
      <c r="PJA63" s="153"/>
      <c r="PJB63" s="153"/>
      <c r="PJC63" s="153"/>
      <c r="PJD63" s="153"/>
      <c r="PJE63" s="153"/>
      <c r="PJF63" s="153"/>
      <c r="PJG63" s="153"/>
      <c r="PJH63" s="153"/>
      <c r="PJI63" s="153"/>
      <c r="PJJ63" s="153"/>
      <c r="PJK63" s="153"/>
      <c r="PJL63" s="153"/>
      <c r="PJM63" s="153"/>
      <c r="PJN63" s="153"/>
      <c r="PJO63" s="153"/>
      <c r="PJP63" s="153"/>
      <c r="PJQ63" s="153"/>
      <c r="PJR63" s="153"/>
      <c r="PJS63" s="153"/>
      <c r="PJT63" s="153"/>
      <c r="PJU63" s="153"/>
      <c r="PJV63" s="153"/>
      <c r="PJW63" s="153"/>
      <c r="PJX63" s="153"/>
      <c r="PJY63" s="153"/>
      <c r="PJZ63" s="153"/>
      <c r="PKA63" s="153"/>
      <c r="PKB63" s="153"/>
      <c r="PKC63" s="153"/>
      <c r="PKD63" s="153"/>
      <c r="PKE63" s="153"/>
      <c r="PKF63" s="153"/>
      <c r="PKG63" s="153"/>
      <c r="PKH63" s="153"/>
      <c r="PKI63" s="153"/>
      <c r="PKJ63" s="153"/>
      <c r="PKK63" s="153"/>
      <c r="PKL63" s="153"/>
      <c r="PKM63" s="153"/>
      <c r="PKN63" s="153"/>
      <c r="PKO63" s="153"/>
      <c r="PKP63" s="153"/>
      <c r="PKQ63" s="153"/>
      <c r="PKR63" s="153"/>
      <c r="PKS63" s="153"/>
      <c r="PKT63" s="153"/>
      <c r="PKU63" s="153"/>
      <c r="PKV63" s="153"/>
      <c r="PKW63" s="153"/>
      <c r="PKX63" s="153"/>
      <c r="PKY63" s="153"/>
      <c r="PKZ63" s="153"/>
      <c r="PLA63" s="153"/>
      <c r="PLB63" s="153"/>
      <c r="PLC63" s="153"/>
      <c r="PLD63" s="153"/>
      <c r="PLE63" s="153"/>
      <c r="PLF63" s="153"/>
      <c r="PLG63" s="153"/>
      <c r="PLH63" s="153"/>
      <c r="PLI63" s="153"/>
      <c r="PLJ63" s="153"/>
      <c r="PLK63" s="153"/>
      <c r="PLL63" s="153"/>
      <c r="PLM63" s="153"/>
      <c r="PLN63" s="153"/>
      <c r="PLO63" s="153"/>
      <c r="PLP63" s="153"/>
      <c r="PLQ63" s="153"/>
      <c r="PLR63" s="153"/>
      <c r="PLS63" s="153"/>
      <c r="PLT63" s="153"/>
      <c r="PLU63" s="153"/>
      <c r="PLV63" s="153"/>
      <c r="PLW63" s="153"/>
      <c r="PLX63" s="153"/>
      <c r="PLY63" s="153"/>
      <c r="PLZ63" s="153"/>
      <c r="PMA63" s="153"/>
      <c r="PMB63" s="153"/>
      <c r="PMC63" s="153"/>
      <c r="PMD63" s="153"/>
      <c r="PME63" s="153"/>
      <c r="PMF63" s="153"/>
      <c r="PMG63" s="153"/>
      <c r="PMH63" s="153"/>
      <c r="PMI63" s="153"/>
      <c r="PMJ63" s="153"/>
      <c r="PMK63" s="153"/>
      <c r="PML63" s="153"/>
      <c r="PMM63" s="153"/>
      <c r="PMN63" s="153"/>
      <c r="PMO63" s="153"/>
      <c r="PMP63" s="153"/>
      <c r="PMQ63" s="153"/>
      <c r="PMR63" s="153"/>
      <c r="PMS63" s="153"/>
      <c r="PMT63" s="153"/>
      <c r="PMU63" s="153"/>
      <c r="PMV63" s="153"/>
      <c r="PMW63" s="153"/>
      <c r="PMX63" s="153"/>
      <c r="PMY63" s="153"/>
      <c r="PMZ63" s="153"/>
      <c r="PNA63" s="153"/>
      <c r="PNB63" s="153"/>
      <c r="PNC63" s="153"/>
      <c r="PND63" s="153"/>
      <c r="PNE63" s="153"/>
      <c r="PNF63" s="153"/>
      <c r="PNG63" s="153"/>
      <c r="PNH63" s="153"/>
      <c r="PNI63" s="153"/>
      <c r="PNJ63" s="153"/>
      <c r="PNK63" s="153"/>
      <c r="PNL63" s="153"/>
      <c r="PNM63" s="153"/>
      <c r="PNN63" s="153"/>
      <c r="PNO63" s="153"/>
      <c r="PNP63" s="153"/>
      <c r="PNQ63" s="153"/>
      <c r="PNR63" s="153"/>
      <c r="PNS63" s="153"/>
      <c r="PNT63" s="153"/>
      <c r="PNU63" s="153"/>
      <c r="PNV63" s="153"/>
      <c r="PNW63" s="153"/>
      <c r="PNX63" s="153"/>
      <c r="PNY63" s="153"/>
      <c r="PNZ63" s="153"/>
      <c r="POA63" s="153"/>
      <c r="POB63" s="153"/>
      <c r="POC63" s="153"/>
      <c r="POD63" s="153"/>
      <c r="POE63" s="153"/>
      <c r="POF63" s="153"/>
      <c r="POG63" s="153"/>
      <c r="POH63" s="153"/>
      <c r="POI63" s="153"/>
      <c r="POJ63" s="153"/>
      <c r="POK63" s="153"/>
      <c r="POL63" s="153"/>
      <c r="POM63" s="153"/>
      <c r="PON63" s="153"/>
      <c r="POO63" s="153"/>
      <c r="POP63" s="153"/>
      <c r="POQ63" s="153"/>
      <c r="POR63" s="153"/>
      <c r="POS63" s="153"/>
      <c r="POT63" s="153"/>
      <c r="POU63" s="153"/>
      <c r="POV63" s="153"/>
      <c r="POW63" s="153"/>
      <c r="POX63" s="153"/>
      <c r="POY63" s="153"/>
      <c r="POZ63" s="153"/>
      <c r="PPA63" s="153"/>
      <c r="PPB63" s="153"/>
      <c r="PPC63" s="153"/>
      <c r="PPD63" s="153"/>
      <c r="PPE63" s="153"/>
      <c r="PPF63" s="153"/>
      <c r="PPG63" s="153"/>
      <c r="PPH63" s="153"/>
      <c r="PPI63" s="153"/>
      <c r="PPJ63" s="153"/>
      <c r="PPK63" s="153"/>
      <c r="PPL63" s="153"/>
      <c r="PPM63" s="153"/>
      <c r="PPN63" s="153"/>
      <c r="PPO63" s="153"/>
      <c r="PPP63" s="153"/>
      <c r="PPQ63" s="153"/>
      <c r="PPR63" s="153"/>
      <c r="PPS63" s="153"/>
      <c r="PPT63" s="153"/>
      <c r="PPU63" s="153"/>
      <c r="PPV63" s="153"/>
      <c r="PPW63" s="153"/>
      <c r="PPX63" s="153"/>
      <c r="PPY63" s="153"/>
      <c r="PPZ63" s="153"/>
      <c r="PQA63" s="153"/>
      <c r="PQB63" s="153"/>
      <c r="PQC63" s="153"/>
      <c r="PQD63" s="153"/>
      <c r="PQE63" s="153"/>
      <c r="PQF63" s="153"/>
      <c r="PQG63" s="153"/>
      <c r="PQH63" s="153"/>
      <c r="PQI63" s="153"/>
      <c r="PQJ63" s="153"/>
      <c r="PQK63" s="153"/>
      <c r="PQL63" s="153"/>
      <c r="PQM63" s="153"/>
      <c r="PQN63" s="153"/>
      <c r="PQO63" s="153"/>
      <c r="PQP63" s="153"/>
      <c r="PQQ63" s="153"/>
      <c r="PQR63" s="153"/>
      <c r="PQS63" s="153"/>
      <c r="PQT63" s="153"/>
      <c r="PQU63" s="153"/>
      <c r="PQV63" s="153"/>
      <c r="PQW63" s="153"/>
      <c r="PQX63" s="153"/>
      <c r="PQY63" s="153"/>
      <c r="PQZ63" s="153"/>
      <c r="PRA63" s="153"/>
      <c r="PRB63" s="153"/>
      <c r="PRC63" s="153"/>
      <c r="PRD63" s="153"/>
      <c r="PRE63" s="153"/>
      <c r="PRF63" s="153"/>
      <c r="PRG63" s="153"/>
      <c r="PRH63" s="153"/>
      <c r="PRI63" s="153"/>
      <c r="PRJ63" s="153"/>
      <c r="PRK63" s="153"/>
      <c r="PRL63" s="153"/>
      <c r="PRM63" s="153"/>
      <c r="PRN63" s="153"/>
      <c r="PRO63" s="153"/>
      <c r="PRP63" s="153"/>
      <c r="PRQ63" s="153"/>
      <c r="PRR63" s="153"/>
      <c r="PRS63" s="153"/>
      <c r="PRT63" s="153"/>
      <c r="PRU63" s="153"/>
      <c r="PRV63" s="153"/>
      <c r="PRW63" s="153"/>
      <c r="PRX63" s="153"/>
      <c r="PRY63" s="153"/>
      <c r="PRZ63" s="153"/>
      <c r="PSA63" s="153"/>
      <c r="PSB63" s="153"/>
      <c r="PSC63" s="153"/>
      <c r="PSD63" s="153"/>
      <c r="PSE63" s="153"/>
      <c r="PSF63" s="153"/>
      <c r="PSG63" s="153"/>
      <c r="PSH63" s="153"/>
      <c r="PSI63" s="153"/>
      <c r="PSJ63" s="153"/>
      <c r="PSK63" s="153"/>
      <c r="PSL63" s="153"/>
      <c r="PSM63" s="153"/>
      <c r="PSN63" s="153"/>
      <c r="PSO63" s="153"/>
      <c r="PSP63" s="153"/>
      <c r="PSQ63" s="153"/>
      <c r="PSR63" s="153"/>
      <c r="PSS63" s="153"/>
      <c r="PST63" s="153"/>
      <c r="PSU63" s="153"/>
      <c r="PSV63" s="153"/>
      <c r="PSW63" s="153"/>
      <c r="PSX63" s="153"/>
      <c r="PSY63" s="153"/>
      <c r="PSZ63" s="153"/>
      <c r="PTA63" s="153"/>
      <c r="PTB63" s="153"/>
      <c r="PTC63" s="153"/>
      <c r="PTD63" s="153"/>
      <c r="PTE63" s="153"/>
      <c r="PTF63" s="153"/>
      <c r="PTG63" s="153"/>
      <c r="PTH63" s="153"/>
      <c r="PTI63" s="153"/>
      <c r="PTJ63" s="153"/>
      <c r="PTK63" s="153"/>
      <c r="PTL63" s="153"/>
      <c r="PTM63" s="153"/>
      <c r="PTN63" s="153"/>
      <c r="PTO63" s="153"/>
      <c r="PTP63" s="153"/>
      <c r="PTQ63" s="153"/>
      <c r="PTR63" s="153"/>
      <c r="PTS63" s="153"/>
      <c r="PTT63" s="153"/>
      <c r="PTU63" s="153"/>
      <c r="PTV63" s="153"/>
      <c r="PTW63" s="153"/>
      <c r="PTX63" s="153"/>
      <c r="PTY63" s="153"/>
      <c r="PTZ63" s="153"/>
      <c r="PUA63" s="153"/>
      <c r="PUB63" s="153"/>
      <c r="PUC63" s="153"/>
      <c r="PUD63" s="153"/>
      <c r="PUE63" s="153"/>
      <c r="PUF63" s="153"/>
      <c r="PUG63" s="153"/>
      <c r="PUH63" s="153"/>
      <c r="PUI63" s="153"/>
      <c r="PUJ63" s="153"/>
      <c r="PUK63" s="153"/>
      <c r="PUL63" s="153"/>
      <c r="PUM63" s="153"/>
      <c r="PUN63" s="153"/>
      <c r="PUO63" s="153"/>
      <c r="PUP63" s="153"/>
      <c r="PUQ63" s="153"/>
      <c r="PUR63" s="153"/>
      <c r="PUS63" s="153"/>
      <c r="PUT63" s="153"/>
      <c r="PUU63" s="153"/>
      <c r="PUV63" s="153"/>
      <c r="PUW63" s="153"/>
      <c r="PUX63" s="153"/>
      <c r="PUY63" s="153"/>
      <c r="PUZ63" s="153"/>
      <c r="PVA63" s="153"/>
      <c r="PVB63" s="153"/>
      <c r="PVC63" s="153"/>
      <c r="PVD63" s="153"/>
      <c r="PVE63" s="153"/>
      <c r="PVF63" s="153"/>
      <c r="PVG63" s="153"/>
      <c r="PVH63" s="153"/>
      <c r="PVI63" s="153"/>
      <c r="PVJ63" s="153"/>
      <c r="PVK63" s="153"/>
      <c r="PVL63" s="153"/>
      <c r="PVM63" s="153"/>
      <c r="PVN63" s="153"/>
      <c r="PVO63" s="153"/>
      <c r="PVP63" s="153"/>
      <c r="PVQ63" s="153"/>
      <c r="PVR63" s="153"/>
      <c r="PVS63" s="153"/>
      <c r="PVT63" s="153"/>
      <c r="PVU63" s="153"/>
      <c r="PVV63" s="153"/>
      <c r="PVW63" s="153"/>
      <c r="PVX63" s="153"/>
      <c r="PVY63" s="153"/>
      <c r="PVZ63" s="153"/>
      <c r="PWA63" s="153"/>
      <c r="PWB63" s="153"/>
      <c r="PWC63" s="153"/>
      <c r="PWD63" s="153"/>
      <c r="PWE63" s="153"/>
      <c r="PWF63" s="153"/>
      <c r="PWG63" s="153"/>
      <c r="PWH63" s="153"/>
      <c r="PWI63" s="153"/>
      <c r="PWJ63" s="153"/>
      <c r="PWK63" s="153"/>
      <c r="PWL63" s="153"/>
      <c r="PWM63" s="153"/>
      <c r="PWN63" s="153"/>
      <c r="PWO63" s="153"/>
      <c r="PWP63" s="153"/>
      <c r="PWQ63" s="153"/>
      <c r="PWR63" s="153"/>
      <c r="PWS63" s="153"/>
      <c r="PWT63" s="153"/>
      <c r="PWU63" s="153"/>
      <c r="PWV63" s="153"/>
      <c r="PWW63" s="153"/>
      <c r="PWX63" s="153"/>
      <c r="PWY63" s="153"/>
      <c r="PWZ63" s="153"/>
      <c r="PXA63" s="153"/>
      <c r="PXB63" s="153"/>
      <c r="PXC63" s="153"/>
      <c r="PXD63" s="153"/>
      <c r="PXE63" s="153"/>
      <c r="PXF63" s="153"/>
      <c r="PXG63" s="153"/>
      <c r="PXH63" s="153"/>
      <c r="PXI63" s="153"/>
      <c r="PXJ63" s="153"/>
      <c r="PXK63" s="153"/>
      <c r="PXL63" s="153"/>
      <c r="PXM63" s="153"/>
      <c r="PXN63" s="153"/>
      <c r="PXO63" s="153"/>
      <c r="PXP63" s="153"/>
      <c r="PXQ63" s="153"/>
      <c r="PXR63" s="153"/>
      <c r="PXS63" s="153"/>
      <c r="PXT63" s="153"/>
      <c r="PXU63" s="153"/>
      <c r="PXV63" s="153"/>
      <c r="PXW63" s="153"/>
      <c r="PXX63" s="153"/>
      <c r="PXY63" s="153"/>
      <c r="PXZ63" s="153"/>
      <c r="PYA63" s="153"/>
      <c r="PYB63" s="153"/>
      <c r="PYC63" s="153"/>
      <c r="PYD63" s="153"/>
      <c r="PYE63" s="153"/>
      <c r="PYF63" s="153"/>
      <c r="PYG63" s="153"/>
      <c r="PYH63" s="153"/>
      <c r="PYI63" s="153"/>
      <c r="PYJ63" s="153"/>
      <c r="PYK63" s="153"/>
      <c r="PYL63" s="153"/>
      <c r="PYM63" s="153"/>
      <c r="PYN63" s="153"/>
      <c r="PYO63" s="153"/>
      <c r="PYP63" s="153"/>
      <c r="PYQ63" s="153"/>
      <c r="PYR63" s="153"/>
      <c r="PYS63" s="153"/>
      <c r="PYT63" s="153"/>
      <c r="PYU63" s="153"/>
      <c r="PYV63" s="153"/>
      <c r="PYW63" s="153"/>
      <c r="PYX63" s="153"/>
      <c r="PYY63" s="153"/>
      <c r="PYZ63" s="153"/>
      <c r="PZA63" s="153"/>
      <c r="PZB63" s="153"/>
      <c r="PZC63" s="153"/>
      <c r="PZD63" s="153"/>
      <c r="PZE63" s="153"/>
      <c r="PZF63" s="153"/>
      <c r="PZG63" s="153"/>
      <c r="PZH63" s="153"/>
      <c r="PZI63" s="153"/>
      <c r="PZJ63" s="153"/>
      <c r="PZK63" s="153"/>
      <c r="PZL63" s="153"/>
      <c r="PZM63" s="153"/>
      <c r="PZN63" s="153"/>
      <c r="PZO63" s="153"/>
      <c r="PZP63" s="153"/>
      <c r="PZQ63" s="153"/>
      <c r="PZR63" s="153"/>
      <c r="PZS63" s="153"/>
      <c r="PZT63" s="153"/>
      <c r="PZU63" s="153"/>
      <c r="PZV63" s="153"/>
      <c r="PZW63" s="153"/>
      <c r="PZX63" s="153"/>
      <c r="PZY63" s="153"/>
      <c r="PZZ63" s="153"/>
      <c r="QAA63" s="153"/>
      <c r="QAB63" s="153"/>
      <c r="QAC63" s="153"/>
      <c r="QAD63" s="153"/>
      <c r="QAE63" s="153"/>
      <c r="QAF63" s="153"/>
      <c r="QAG63" s="153"/>
      <c r="QAH63" s="153"/>
      <c r="QAI63" s="153"/>
      <c r="QAJ63" s="153"/>
      <c r="QAK63" s="153"/>
      <c r="QAL63" s="153"/>
      <c r="QAM63" s="153"/>
      <c r="QAN63" s="153"/>
      <c r="QAO63" s="153"/>
      <c r="QAP63" s="153"/>
      <c r="QAQ63" s="153"/>
      <c r="QAR63" s="153"/>
      <c r="QAS63" s="153"/>
      <c r="QAT63" s="153"/>
      <c r="QAU63" s="153"/>
      <c r="QAV63" s="153"/>
      <c r="QAW63" s="153"/>
      <c r="QAX63" s="153"/>
      <c r="QAY63" s="153"/>
      <c r="QAZ63" s="153"/>
      <c r="QBA63" s="153"/>
      <c r="QBB63" s="153"/>
      <c r="QBC63" s="153"/>
      <c r="QBD63" s="153"/>
      <c r="QBE63" s="153"/>
      <c r="QBF63" s="153"/>
      <c r="QBG63" s="153"/>
      <c r="QBH63" s="153"/>
      <c r="QBI63" s="153"/>
      <c r="QBJ63" s="153"/>
      <c r="QBK63" s="153"/>
      <c r="QBL63" s="153"/>
      <c r="QBM63" s="153"/>
      <c r="QBN63" s="153"/>
      <c r="QBO63" s="153"/>
      <c r="QBP63" s="153"/>
      <c r="QBQ63" s="153"/>
      <c r="QBR63" s="153"/>
      <c r="QBS63" s="153"/>
      <c r="QBT63" s="153"/>
      <c r="QBU63" s="153"/>
      <c r="QBV63" s="153"/>
      <c r="QBW63" s="153"/>
      <c r="QBX63" s="153"/>
      <c r="QBY63" s="153"/>
      <c r="QBZ63" s="153"/>
      <c r="QCA63" s="153"/>
      <c r="QCB63" s="153"/>
      <c r="QCC63" s="153"/>
      <c r="QCD63" s="153"/>
      <c r="QCE63" s="153"/>
      <c r="QCF63" s="153"/>
      <c r="QCG63" s="153"/>
      <c r="QCH63" s="153"/>
      <c r="QCI63" s="153"/>
      <c r="QCJ63" s="153"/>
      <c r="QCK63" s="153"/>
      <c r="QCL63" s="153"/>
      <c r="QCM63" s="153"/>
      <c r="QCN63" s="153"/>
      <c r="QCO63" s="153"/>
      <c r="QCP63" s="153"/>
      <c r="QCQ63" s="153"/>
      <c r="QCR63" s="153"/>
      <c r="QCS63" s="153"/>
      <c r="QCT63" s="153"/>
      <c r="QCU63" s="153"/>
      <c r="QCV63" s="153"/>
      <c r="QCW63" s="153"/>
      <c r="QCX63" s="153"/>
      <c r="QCY63" s="153"/>
      <c r="QCZ63" s="153"/>
      <c r="QDA63" s="153"/>
      <c r="QDB63" s="153"/>
      <c r="QDC63" s="153"/>
      <c r="QDD63" s="153"/>
      <c r="QDE63" s="153"/>
      <c r="QDF63" s="153"/>
      <c r="QDG63" s="153"/>
      <c r="QDH63" s="153"/>
      <c r="QDI63" s="153"/>
      <c r="QDJ63" s="153"/>
      <c r="QDK63" s="153"/>
      <c r="QDL63" s="153"/>
      <c r="QDM63" s="153"/>
      <c r="QDN63" s="153"/>
      <c r="QDO63" s="153"/>
      <c r="QDP63" s="153"/>
      <c r="QDQ63" s="153"/>
      <c r="QDR63" s="153"/>
      <c r="QDS63" s="153"/>
      <c r="QDT63" s="153"/>
      <c r="QDU63" s="153"/>
      <c r="QDV63" s="153"/>
      <c r="QDW63" s="153"/>
      <c r="QDX63" s="153"/>
      <c r="QDY63" s="153"/>
      <c r="QDZ63" s="153"/>
      <c r="QEA63" s="153"/>
      <c r="QEB63" s="153"/>
      <c r="QEC63" s="153"/>
      <c r="QED63" s="153"/>
      <c r="QEE63" s="153"/>
      <c r="QEF63" s="153"/>
      <c r="QEG63" s="153"/>
      <c r="QEH63" s="153"/>
      <c r="QEI63" s="153"/>
      <c r="QEJ63" s="153"/>
      <c r="QEK63" s="153"/>
      <c r="QEL63" s="153"/>
      <c r="QEM63" s="153"/>
      <c r="QEN63" s="153"/>
      <c r="QEO63" s="153"/>
      <c r="QEP63" s="153"/>
      <c r="QEQ63" s="153"/>
      <c r="QER63" s="153"/>
      <c r="QES63" s="153"/>
      <c r="QET63" s="153"/>
      <c r="QEU63" s="153"/>
      <c r="QEV63" s="153"/>
      <c r="QEW63" s="153"/>
      <c r="QEX63" s="153"/>
      <c r="QEY63" s="153"/>
      <c r="QEZ63" s="153"/>
      <c r="QFA63" s="153"/>
      <c r="QFB63" s="153"/>
      <c r="QFC63" s="153"/>
      <c r="QFD63" s="153"/>
      <c r="QFE63" s="153"/>
      <c r="QFF63" s="153"/>
      <c r="QFG63" s="153"/>
      <c r="QFH63" s="153"/>
      <c r="QFI63" s="153"/>
      <c r="QFJ63" s="153"/>
      <c r="QFK63" s="153"/>
      <c r="QFL63" s="153"/>
      <c r="QFM63" s="153"/>
      <c r="QFN63" s="153"/>
      <c r="QFO63" s="153"/>
      <c r="QFP63" s="153"/>
      <c r="QFQ63" s="153"/>
      <c r="QFR63" s="153"/>
      <c r="QFS63" s="153"/>
      <c r="QFT63" s="153"/>
      <c r="QFU63" s="153"/>
      <c r="QFV63" s="153"/>
      <c r="QFW63" s="153"/>
      <c r="QFX63" s="153"/>
      <c r="QFY63" s="153"/>
      <c r="QFZ63" s="153"/>
      <c r="QGA63" s="153"/>
      <c r="QGB63" s="153"/>
      <c r="QGC63" s="153"/>
      <c r="QGD63" s="153"/>
      <c r="QGE63" s="153"/>
      <c r="QGF63" s="153"/>
      <c r="QGG63" s="153"/>
      <c r="QGH63" s="153"/>
      <c r="QGI63" s="153"/>
      <c r="QGJ63" s="153"/>
      <c r="QGK63" s="153"/>
      <c r="QGL63" s="153"/>
      <c r="QGM63" s="153"/>
      <c r="QGN63" s="153"/>
      <c r="QGO63" s="153"/>
      <c r="QGP63" s="153"/>
      <c r="QGQ63" s="153"/>
      <c r="QGR63" s="153"/>
      <c r="QGS63" s="153"/>
      <c r="QGT63" s="153"/>
      <c r="QGU63" s="153"/>
      <c r="QGV63" s="153"/>
      <c r="QGW63" s="153"/>
      <c r="QGX63" s="153"/>
      <c r="QGY63" s="153"/>
      <c r="QGZ63" s="153"/>
      <c r="QHA63" s="153"/>
      <c r="QHB63" s="153"/>
      <c r="QHC63" s="153"/>
      <c r="QHD63" s="153"/>
      <c r="QHE63" s="153"/>
      <c r="QHF63" s="153"/>
      <c r="QHG63" s="153"/>
      <c r="QHH63" s="153"/>
      <c r="QHI63" s="153"/>
      <c r="QHJ63" s="153"/>
      <c r="QHK63" s="153"/>
      <c r="QHL63" s="153"/>
      <c r="QHM63" s="153"/>
      <c r="QHN63" s="153"/>
      <c r="QHO63" s="153"/>
      <c r="QHP63" s="153"/>
      <c r="QHQ63" s="153"/>
      <c r="QHR63" s="153"/>
      <c r="QHS63" s="153"/>
      <c r="QHT63" s="153"/>
      <c r="QHU63" s="153"/>
      <c r="QHV63" s="153"/>
      <c r="QHW63" s="153"/>
      <c r="QHX63" s="153"/>
      <c r="QHY63" s="153"/>
      <c r="QHZ63" s="153"/>
      <c r="QIA63" s="153"/>
      <c r="QIB63" s="153"/>
      <c r="QIC63" s="153"/>
      <c r="QID63" s="153"/>
      <c r="QIE63" s="153"/>
      <c r="QIF63" s="153"/>
      <c r="QIG63" s="153"/>
      <c r="QIH63" s="153"/>
      <c r="QII63" s="153"/>
      <c r="QIJ63" s="153"/>
      <c r="QIK63" s="153"/>
      <c r="QIL63" s="153"/>
      <c r="QIM63" s="153"/>
      <c r="QIN63" s="153"/>
      <c r="QIO63" s="153"/>
      <c r="QIP63" s="153"/>
      <c r="QIQ63" s="153"/>
      <c r="QIR63" s="153"/>
      <c r="QIS63" s="153"/>
      <c r="QIT63" s="153"/>
      <c r="QIU63" s="153"/>
      <c r="QIV63" s="153"/>
      <c r="QIW63" s="153"/>
      <c r="QIX63" s="153"/>
      <c r="QIY63" s="153"/>
      <c r="QIZ63" s="153"/>
      <c r="QJA63" s="153"/>
      <c r="QJB63" s="153"/>
      <c r="QJC63" s="153"/>
      <c r="QJD63" s="153"/>
      <c r="QJE63" s="153"/>
      <c r="QJF63" s="153"/>
      <c r="QJG63" s="153"/>
      <c r="QJH63" s="153"/>
      <c r="QJI63" s="153"/>
      <c r="QJJ63" s="153"/>
      <c r="QJK63" s="153"/>
      <c r="QJL63" s="153"/>
      <c r="QJM63" s="153"/>
      <c r="QJN63" s="153"/>
      <c r="QJO63" s="153"/>
      <c r="QJP63" s="153"/>
      <c r="QJQ63" s="153"/>
      <c r="QJR63" s="153"/>
      <c r="QJS63" s="153"/>
      <c r="QJT63" s="153"/>
      <c r="QJU63" s="153"/>
      <c r="QJV63" s="153"/>
      <c r="QJW63" s="153"/>
      <c r="QJX63" s="153"/>
      <c r="QJY63" s="153"/>
      <c r="QJZ63" s="153"/>
      <c r="QKA63" s="153"/>
      <c r="QKB63" s="153"/>
      <c r="QKC63" s="153"/>
      <c r="QKD63" s="153"/>
      <c r="QKE63" s="153"/>
      <c r="QKF63" s="153"/>
      <c r="QKG63" s="153"/>
      <c r="QKH63" s="153"/>
      <c r="QKI63" s="153"/>
      <c r="QKJ63" s="153"/>
      <c r="QKK63" s="153"/>
      <c r="QKL63" s="153"/>
      <c r="QKM63" s="153"/>
      <c r="QKN63" s="153"/>
      <c r="QKO63" s="153"/>
      <c r="QKP63" s="153"/>
      <c r="QKQ63" s="153"/>
      <c r="QKR63" s="153"/>
      <c r="QKS63" s="153"/>
      <c r="QKT63" s="153"/>
      <c r="QKU63" s="153"/>
      <c r="QKV63" s="153"/>
      <c r="QKW63" s="153"/>
      <c r="QKX63" s="153"/>
      <c r="QKY63" s="153"/>
      <c r="QKZ63" s="153"/>
      <c r="QLA63" s="153"/>
      <c r="QLB63" s="153"/>
      <c r="QLC63" s="153"/>
      <c r="QLD63" s="153"/>
      <c r="QLE63" s="153"/>
      <c r="QLF63" s="153"/>
      <c r="QLG63" s="153"/>
      <c r="QLH63" s="153"/>
      <c r="QLI63" s="153"/>
      <c r="QLJ63" s="153"/>
      <c r="QLK63" s="153"/>
      <c r="QLL63" s="153"/>
      <c r="QLM63" s="153"/>
      <c r="QLN63" s="153"/>
      <c r="QLO63" s="153"/>
      <c r="QLP63" s="153"/>
      <c r="QLQ63" s="153"/>
      <c r="QLR63" s="153"/>
      <c r="QLS63" s="153"/>
      <c r="QLT63" s="153"/>
      <c r="QLU63" s="153"/>
      <c r="QLV63" s="153"/>
      <c r="QLW63" s="153"/>
      <c r="QLX63" s="153"/>
      <c r="QLY63" s="153"/>
      <c r="QLZ63" s="153"/>
      <c r="QMA63" s="153"/>
      <c r="QMB63" s="153"/>
      <c r="QMC63" s="153"/>
      <c r="QMD63" s="153"/>
      <c r="QME63" s="153"/>
      <c r="QMF63" s="153"/>
      <c r="QMG63" s="153"/>
      <c r="QMH63" s="153"/>
      <c r="QMI63" s="153"/>
      <c r="QMJ63" s="153"/>
      <c r="QMK63" s="153"/>
      <c r="QML63" s="153"/>
      <c r="QMM63" s="153"/>
      <c r="QMN63" s="153"/>
      <c r="QMO63" s="153"/>
      <c r="QMP63" s="153"/>
      <c r="QMQ63" s="153"/>
      <c r="QMR63" s="153"/>
      <c r="QMS63" s="153"/>
      <c r="QMT63" s="153"/>
      <c r="QMU63" s="153"/>
      <c r="QMV63" s="153"/>
      <c r="QMW63" s="153"/>
      <c r="QMX63" s="153"/>
      <c r="QMY63" s="153"/>
      <c r="QMZ63" s="153"/>
      <c r="QNA63" s="153"/>
      <c r="QNB63" s="153"/>
      <c r="QNC63" s="153"/>
      <c r="QND63" s="153"/>
      <c r="QNE63" s="153"/>
      <c r="QNF63" s="153"/>
      <c r="QNG63" s="153"/>
      <c r="QNH63" s="153"/>
      <c r="QNI63" s="153"/>
      <c r="QNJ63" s="153"/>
      <c r="QNK63" s="153"/>
      <c r="QNL63" s="153"/>
      <c r="QNM63" s="153"/>
      <c r="QNN63" s="153"/>
      <c r="QNO63" s="153"/>
      <c r="QNP63" s="153"/>
      <c r="QNQ63" s="153"/>
      <c r="QNR63" s="153"/>
      <c r="QNS63" s="153"/>
      <c r="QNT63" s="153"/>
      <c r="QNU63" s="153"/>
      <c r="QNV63" s="153"/>
      <c r="QNW63" s="153"/>
      <c r="QNX63" s="153"/>
      <c r="QNY63" s="153"/>
      <c r="QNZ63" s="153"/>
      <c r="QOA63" s="153"/>
      <c r="QOB63" s="153"/>
      <c r="QOC63" s="153"/>
      <c r="QOD63" s="153"/>
      <c r="QOE63" s="153"/>
      <c r="QOF63" s="153"/>
      <c r="QOG63" s="153"/>
      <c r="QOH63" s="153"/>
      <c r="QOI63" s="153"/>
      <c r="QOJ63" s="153"/>
      <c r="QOK63" s="153"/>
      <c r="QOL63" s="153"/>
      <c r="QOM63" s="153"/>
      <c r="QON63" s="153"/>
      <c r="QOO63" s="153"/>
      <c r="QOP63" s="153"/>
      <c r="QOQ63" s="153"/>
      <c r="QOR63" s="153"/>
      <c r="QOS63" s="153"/>
      <c r="QOT63" s="153"/>
      <c r="QOU63" s="153"/>
      <c r="QOV63" s="153"/>
      <c r="QOW63" s="153"/>
      <c r="QOX63" s="153"/>
      <c r="QOY63" s="153"/>
      <c r="QOZ63" s="153"/>
      <c r="QPA63" s="153"/>
      <c r="QPB63" s="153"/>
      <c r="QPC63" s="153"/>
      <c r="QPD63" s="153"/>
      <c r="QPE63" s="153"/>
      <c r="QPF63" s="153"/>
      <c r="QPG63" s="153"/>
      <c r="QPH63" s="153"/>
      <c r="QPI63" s="153"/>
      <c r="QPJ63" s="153"/>
      <c r="QPK63" s="153"/>
      <c r="QPL63" s="153"/>
      <c r="QPM63" s="153"/>
      <c r="QPN63" s="153"/>
      <c r="QPO63" s="153"/>
      <c r="QPP63" s="153"/>
      <c r="QPQ63" s="153"/>
      <c r="QPR63" s="153"/>
      <c r="QPS63" s="153"/>
      <c r="QPT63" s="153"/>
      <c r="QPU63" s="153"/>
      <c r="QPV63" s="153"/>
      <c r="QPW63" s="153"/>
      <c r="QPX63" s="153"/>
      <c r="QPY63" s="153"/>
      <c r="QPZ63" s="153"/>
      <c r="QQA63" s="153"/>
      <c r="QQB63" s="153"/>
      <c r="QQC63" s="153"/>
      <c r="QQD63" s="153"/>
      <c r="QQE63" s="153"/>
      <c r="QQF63" s="153"/>
      <c r="QQG63" s="153"/>
      <c r="QQH63" s="153"/>
      <c r="QQI63" s="153"/>
      <c r="QQJ63" s="153"/>
      <c r="QQK63" s="153"/>
      <c r="QQL63" s="153"/>
      <c r="QQM63" s="153"/>
      <c r="QQN63" s="153"/>
      <c r="QQO63" s="153"/>
      <c r="QQP63" s="153"/>
      <c r="QQQ63" s="153"/>
      <c r="QQR63" s="153"/>
      <c r="QQS63" s="153"/>
      <c r="QQT63" s="153"/>
      <c r="QQU63" s="153"/>
      <c r="QQV63" s="153"/>
      <c r="QQW63" s="153"/>
      <c r="QQX63" s="153"/>
      <c r="QQY63" s="153"/>
      <c r="QQZ63" s="153"/>
      <c r="QRA63" s="153"/>
      <c r="QRB63" s="153"/>
      <c r="QRC63" s="153"/>
      <c r="QRD63" s="153"/>
      <c r="QRE63" s="153"/>
      <c r="QRF63" s="153"/>
      <c r="QRG63" s="153"/>
      <c r="QRH63" s="153"/>
      <c r="QRI63" s="153"/>
      <c r="QRJ63" s="153"/>
      <c r="QRK63" s="153"/>
      <c r="QRL63" s="153"/>
      <c r="QRM63" s="153"/>
      <c r="QRN63" s="153"/>
      <c r="QRO63" s="153"/>
      <c r="QRP63" s="153"/>
      <c r="QRQ63" s="153"/>
      <c r="QRR63" s="153"/>
      <c r="QRS63" s="153"/>
      <c r="QRT63" s="153"/>
      <c r="QRU63" s="153"/>
      <c r="QRV63" s="153"/>
      <c r="QRW63" s="153"/>
      <c r="QRX63" s="153"/>
      <c r="QRY63" s="153"/>
      <c r="QRZ63" s="153"/>
      <c r="QSA63" s="153"/>
      <c r="QSB63" s="153"/>
      <c r="QSC63" s="153"/>
      <c r="QSD63" s="153"/>
      <c r="QSE63" s="153"/>
      <c r="QSF63" s="153"/>
      <c r="QSG63" s="153"/>
      <c r="QSH63" s="153"/>
      <c r="QSI63" s="153"/>
      <c r="QSJ63" s="153"/>
      <c r="QSK63" s="153"/>
      <c r="QSL63" s="153"/>
      <c r="QSM63" s="153"/>
      <c r="QSN63" s="153"/>
      <c r="QSO63" s="153"/>
      <c r="QSP63" s="153"/>
      <c r="QSQ63" s="153"/>
      <c r="QSR63" s="153"/>
      <c r="QSS63" s="153"/>
      <c r="QST63" s="153"/>
      <c r="QSU63" s="153"/>
      <c r="QSV63" s="153"/>
      <c r="QSW63" s="153"/>
      <c r="QSX63" s="153"/>
      <c r="QSY63" s="153"/>
      <c r="QSZ63" s="153"/>
      <c r="QTA63" s="153"/>
      <c r="QTB63" s="153"/>
      <c r="QTC63" s="153"/>
      <c r="QTD63" s="153"/>
      <c r="QTE63" s="153"/>
      <c r="QTF63" s="153"/>
      <c r="QTG63" s="153"/>
      <c r="QTH63" s="153"/>
      <c r="QTI63" s="153"/>
      <c r="QTJ63" s="153"/>
      <c r="QTK63" s="153"/>
      <c r="QTL63" s="153"/>
      <c r="QTM63" s="153"/>
      <c r="QTN63" s="153"/>
      <c r="QTO63" s="153"/>
      <c r="QTP63" s="153"/>
      <c r="QTQ63" s="153"/>
      <c r="QTR63" s="153"/>
      <c r="QTS63" s="153"/>
      <c r="QTT63" s="153"/>
      <c r="QTU63" s="153"/>
      <c r="QTV63" s="153"/>
      <c r="QTW63" s="153"/>
      <c r="QTX63" s="153"/>
      <c r="QTY63" s="153"/>
      <c r="QTZ63" s="153"/>
      <c r="QUA63" s="153"/>
      <c r="QUB63" s="153"/>
      <c r="QUC63" s="153"/>
      <c r="QUD63" s="153"/>
      <c r="QUE63" s="153"/>
      <c r="QUF63" s="153"/>
      <c r="QUG63" s="153"/>
      <c r="QUH63" s="153"/>
      <c r="QUI63" s="153"/>
      <c r="QUJ63" s="153"/>
      <c r="QUK63" s="153"/>
      <c r="QUL63" s="153"/>
      <c r="QUM63" s="153"/>
      <c r="QUN63" s="153"/>
      <c r="QUO63" s="153"/>
      <c r="QUP63" s="153"/>
      <c r="QUQ63" s="153"/>
      <c r="QUR63" s="153"/>
      <c r="QUS63" s="153"/>
      <c r="QUT63" s="153"/>
      <c r="QUU63" s="153"/>
      <c r="QUV63" s="153"/>
      <c r="QUW63" s="153"/>
      <c r="QUX63" s="153"/>
      <c r="QUY63" s="153"/>
      <c r="QUZ63" s="153"/>
      <c r="QVA63" s="153"/>
      <c r="QVB63" s="153"/>
      <c r="QVC63" s="153"/>
      <c r="QVD63" s="153"/>
      <c r="QVE63" s="153"/>
      <c r="QVF63" s="153"/>
      <c r="QVG63" s="153"/>
      <c r="QVH63" s="153"/>
      <c r="QVI63" s="153"/>
      <c r="QVJ63" s="153"/>
      <c r="QVK63" s="153"/>
      <c r="QVL63" s="153"/>
      <c r="QVM63" s="153"/>
      <c r="QVN63" s="153"/>
      <c r="QVO63" s="153"/>
      <c r="QVP63" s="153"/>
      <c r="QVQ63" s="153"/>
      <c r="QVR63" s="153"/>
      <c r="QVS63" s="153"/>
      <c r="QVT63" s="153"/>
      <c r="QVU63" s="153"/>
      <c r="QVV63" s="153"/>
      <c r="QVW63" s="153"/>
      <c r="QVX63" s="153"/>
      <c r="QVY63" s="153"/>
      <c r="QVZ63" s="153"/>
      <c r="QWA63" s="153"/>
      <c r="QWB63" s="153"/>
      <c r="QWC63" s="153"/>
      <c r="QWD63" s="153"/>
      <c r="QWE63" s="153"/>
      <c r="QWF63" s="153"/>
      <c r="QWG63" s="153"/>
      <c r="QWH63" s="153"/>
      <c r="QWI63" s="153"/>
      <c r="QWJ63" s="153"/>
      <c r="QWK63" s="153"/>
      <c r="QWL63" s="153"/>
      <c r="QWM63" s="153"/>
      <c r="QWN63" s="153"/>
      <c r="QWO63" s="153"/>
      <c r="QWP63" s="153"/>
      <c r="QWQ63" s="153"/>
      <c r="QWR63" s="153"/>
      <c r="QWS63" s="153"/>
      <c r="QWT63" s="153"/>
      <c r="QWU63" s="153"/>
      <c r="QWV63" s="153"/>
      <c r="QWW63" s="153"/>
      <c r="QWX63" s="153"/>
      <c r="QWY63" s="153"/>
      <c r="QWZ63" s="153"/>
      <c r="QXA63" s="153"/>
      <c r="QXB63" s="153"/>
      <c r="QXC63" s="153"/>
      <c r="QXD63" s="153"/>
      <c r="QXE63" s="153"/>
      <c r="QXF63" s="153"/>
      <c r="QXG63" s="153"/>
      <c r="QXH63" s="153"/>
      <c r="QXI63" s="153"/>
      <c r="QXJ63" s="153"/>
      <c r="QXK63" s="153"/>
      <c r="QXL63" s="153"/>
      <c r="QXM63" s="153"/>
      <c r="QXN63" s="153"/>
      <c r="QXO63" s="153"/>
      <c r="QXP63" s="153"/>
      <c r="QXQ63" s="153"/>
      <c r="QXR63" s="153"/>
      <c r="QXS63" s="153"/>
      <c r="QXT63" s="153"/>
      <c r="QXU63" s="153"/>
      <c r="QXV63" s="153"/>
      <c r="QXW63" s="153"/>
      <c r="QXX63" s="153"/>
      <c r="QXY63" s="153"/>
      <c r="QXZ63" s="153"/>
      <c r="QYA63" s="153"/>
      <c r="QYB63" s="153"/>
      <c r="QYC63" s="153"/>
      <c r="QYD63" s="153"/>
      <c r="QYE63" s="153"/>
      <c r="QYF63" s="153"/>
      <c r="QYG63" s="153"/>
      <c r="QYH63" s="153"/>
      <c r="QYI63" s="153"/>
      <c r="QYJ63" s="153"/>
      <c r="QYK63" s="153"/>
      <c r="QYL63" s="153"/>
      <c r="QYM63" s="153"/>
      <c r="QYN63" s="153"/>
      <c r="QYO63" s="153"/>
      <c r="QYP63" s="153"/>
      <c r="QYQ63" s="153"/>
      <c r="QYR63" s="153"/>
      <c r="QYS63" s="153"/>
      <c r="QYT63" s="153"/>
      <c r="QYU63" s="153"/>
      <c r="QYV63" s="153"/>
      <c r="QYW63" s="153"/>
      <c r="QYX63" s="153"/>
      <c r="QYY63" s="153"/>
      <c r="QYZ63" s="153"/>
      <c r="QZA63" s="153"/>
      <c r="QZB63" s="153"/>
      <c r="QZC63" s="153"/>
      <c r="QZD63" s="153"/>
      <c r="QZE63" s="153"/>
      <c r="QZF63" s="153"/>
      <c r="QZG63" s="153"/>
      <c r="QZH63" s="153"/>
      <c r="QZI63" s="153"/>
      <c r="QZJ63" s="153"/>
      <c r="QZK63" s="153"/>
      <c r="QZL63" s="153"/>
      <c r="QZM63" s="153"/>
      <c r="QZN63" s="153"/>
      <c r="QZO63" s="153"/>
      <c r="QZP63" s="153"/>
      <c r="QZQ63" s="153"/>
      <c r="QZR63" s="153"/>
      <c r="QZS63" s="153"/>
      <c r="QZT63" s="153"/>
      <c r="QZU63" s="153"/>
      <c r="QZV63" s="153"/>
      <c r="QZW63" s="153"/>
      <c r="QZX63" s="153"/>
      <c r="QZY63" s="153"/>
      <c r="QZZ63" s="153"/>
      <c r="RAA63" s="153"/>
      <c r="RAB63" s="153"/>
      <c r="RAC63" s="153"/>
      <c r="RAD63" s="153"/>
      <c r="RAE63" s="153"/>
      <c r="RAF63" s="153"/>
      <c r="RAG63" s="153"/>
      <c r="RAH63" s="153"/>
      <c r="RAI63" s="153"/>
      <c r="RAJ63" s="153"/>
      <c r="RAK63" s="153"/>
      <c r="RAL63" s="153"/>
      <c r="RAM63" s="153"/>
      <c r="RAN63" s="153"/>
      <c r="RAO63" s="153"/>
      <c r="RAP63" s="153"/>
      <c r="RAQ63" s="153"/>
      <c r="RAR63" s="153"/>
      <c r="RAS63" s="153"/>
      <c r="RAT63" s="153"/>
      <c r="RAU63" s="153"/>
      <c r="RAV63" s="153"/>
      <c r="RAW63" s="153"/>
      <c r="RAX63" s="153"/>
      <c r="RAY63" s="153"/>
      <c r="RAZ63" s="153"/>
      <c r="RBA63" s="153"/>
      <c r="RBB63" s="153"/>
      <c r="RBC63" s="153"/>
      <c r="RBD63" s="153"/>
      <c r="RBE63" s="153"/>
      <c r="RBF63" s="153"/>
      <c r="RBG63" s="153"/>
      <c r="RBH63" s="153"/>
      <c r="RBI63" s="153"/>
      <c r="RBJ63" s="153"/>
      <c r="RBK63" s="153"/>
      <c r="RBL63" s="153"/>
      <c r="RBM63" s="153"/>
      <c r="RBN63" s="153"/>
      <c r="RBO63" s="153"/>
      <c r="RBP63" s="153"/>
      <c r="RBQ63" s="153"/>
      <c r="RBR63" s="153"/>
      <c r="RBS63" s="153"/>
      <c r="RBT63" s="153"/>
      <c r="RBU63" s="153"/>
      <c r="RBV63" s="153"/>
      <c r="RBW63" s="153"/>
      <c r="RBX63" s="153"/>
      <c r="RBY63" s="153"/>
      <c r="RBZ63" s="153"/>
      <c r="RCA63" s="153"/>
      <c r="RCB63" s="153"/>
      <c r="RCC63" s="153"/>
      <c r="RCD63" s="153"/>
      <c r="RCE63" s="153"/>
      <c r="RCF63" s="153"/>
      <c r="RCG63" s="153"/>
      <c r="RCH63" s="153"/>
      <c r="RCI63" s="153"/>
      <c r="RCJ63" s="153"/>
      <c r="RCK63" s="153"/>
      <c r="RCL63" s="153"/>
      <c r="RCM63" s="153"/>
      <c r="RCN63" s="153"/>
      <c r="RCO63" s="153"/>
      <c r="RCP63" s="153"/>
      <c r="RCQ63" s="153"/>
      <c r="RCR63" s="153"/>
      <c r="RCS63" s="153"/>
      <c r="RCT63" s="153"/>
      <c r="RCU63" s="153"/>
      <c r="RCV63" s="153"/>
      <c r="RCW63" s="153"/>
      <c r="RCX63" s="153"/>
      <c r="RCY63" s="153"/>
      <c r="RCZ63" s="153"/>
      <c r="RDA63" s="153"/>
      <c r="RDB63" s="153"/>
      <c r="RDC63" s="153"/>
      <c r="RDD63" s="153"/>
      <c r="RDE63" s="153"/>
      <c r="RDF63" s="153"/>
      <c r="RDG63" s="153"/>
      <c r="RDH63" s="153"/>
      <c r="RDI63" s="153"/>
      <c r="RDJ63" s="153"/>
      <c r="RDK63" s="153"/>
      <c r="RDL63" s="153"/>
      <c r="RDM63" s="153"/>
      <c r="RDN63" s="153"/>
      <c r="RDO63" s="153"/>
      <c r="RDP63" s="153"/>
      <c r="RDQ63" s="153"/>
      <c r="RDR63" s="153"/>
      <c r="RDS63" s="153"/>
      <c r="RDT63" s="153"/>
      <c r="RDU63" s="153"/>
      <c r="RDV63" s="153"/>
      <c r="RDW63" s="153"/>
      <c r="RDX63" s="153"/>
      <c r="RDY63" s="153"/>
      <c r="RDZ63" s="153"/>
      <c r="REA63" s="153"/>
      <c r="REB63" s="153"/>
      <c r="REC63" s="153"/>
      <c r="RED63" s="153"/>
      <c r="REE63" s="153"/>
      <c r="REF63" s="153"/>
      <c r="REG63" s="153"/>
      <c r="REH63" s="153"/>
      <c r="REI63" s="153"/>
      <c r="REJ63" s="153"/>
      <c r="REK63" s="153"/>
      <c r="REL63" s="153"/>
      <c r="REM63" s="153"/>
      <c r="REN63" s="153"/>
      <c r="REO63" s="153"/>
      <c r="REP63" s="153"/>
      <c r="REQ63" s="153"/>
      <c r="RER63" s="153"/>
      <c r="RES63" s="153"/>
      <c r="RET63" s="153"/>
      <c r="REU63" s="153"/>
      <c r="REV63" s="153"/>
      <c r="REW63" s="153"/>
      <c r="REX63" s="153"/>
      <c r="REY63" s="153"/>
      <c r="REZ63" s="153"/>
      <c r="RFA63" s="153"/>
      <c r="RFB63" s="153"/>
      <c r="RFC63" s="153"/>
      <c r="RFD63" s="153"/>
      <c r="RFE63" s="153"/>
      <c r="RFF63" s="153"/>
      <c r="RFG63" s="153"/>
      <c r="RFH63" s="153"/>
      <c r="RFI63" s="153"/>
      <c r="RFJ63" s="153"/>
      <c r="RFK63" s="153"/>
      <c r="RFL63" s="153"/>
      <c r="RFM63" s="153"/>
      <c r="RFN63" s="153"/>
      <c r="RFO63" s="153"/>
      <c r="RFP63" s="153"/>
      <c r="RFQ63" s="153"/>
      <c r="RFR63" s="153"/>
      <c r="RFS63" s="153"/>
      <c r="RFT63" s="153"/>
      <c r="RFU63" s="153"/>
      <c r="RFV63" s="153"/>
      <c r="RFW63" s="153"/>
      <c r="RFX63" s="153"/>
      <c r="RFY63" s="153"/>
      <c r="RFZ63" s="153"/>
      <c r="RGA63" s="153"/>
      <c r="RGB63" s="153"/>
      <c r="RGC63" s="153"/>
      <c r="RGD63" s="153"/>
      <c r="RGE63" s="153"/>
      <c r="RGF63" s="153"/>
      <c r="RGG63" s="153"/>
      <c r="RGH63" s="153"/>
      <c r="RGI63" s="153"/>
      <c r="RGJ63" s="153"/>
      <c r="RGK63" s="153"/>
      <c r="RGL63" s="153"/>
      <c r="RGM63" s="153"/>
      <c r="RGN63" s="153"/>
      <c r="RGO63" s="153"/>
      <c r="RGP63" s="153"/>
      <c r="RGQ63" s="153"/>
      <c r="RGR63" s="153"/>
      <c r="RGS63" s="153"/>
      <c r="RGT63" s="153"/>
      <c r="RGU63" s="153"/>
      <c r="RGV63" s="153"/>
      <c r="RGW63" s="153"/>
      <c r="RGX63" s="153"/>
      <c r="RGY63" s="153"/>
      <c r="RGZ63" s="153"/>
      <c r="RHA63" s="153"/>
      <c r="RHB63" s="153"/>
      <c r="RHC63" s="153"/>
      <c r="RHD63" s="153"/>
      <c r="RHE63" s="153"/>
      <c r="RHF63" s="153"/>
      <c r="RHG63" s="153"/>
      <c r="RHH63" s="153"/>
      <c r="RHI63" s="153"/>
      <c r="RHJ63" s="153"/>
      <c r="RHK63" s="153"/>
      <c r="RHL63" s="153"/>
      <c r="RHM63" s="153"/>
      <c r="RHN63" s="153"/>
      <c r="RHO63" s="153"/>
      <c r="RHP63" s="153"/>
      <c r="RHQ63" s="153"/>
      <c r="RHR63" s="153"/>
      <c r="RHS63" s="153"/>
      <c r="RHT63" s="153"/>
      <c r="RHU63" s="153"/>
      <c r="RHV63" s="153"/>
      <c r="RHW63" s="153"/>
      <c r="RHX63" s="153"/>
      <c r="RHY63" s="153"/>
      <c r="RHZ63" s="153"/>
      <c r="RIA63" s="153"/>
      <c r="RIB63" s="153"/>
      <c r="RIC63" s="153"/>
      <c r="RID63" s="153"/>
      <c r="RIE63" s="153"/>
      <c r="RIF63" s="153"/>
      <c r="RIG63" s="153"/>
      <c r="RIH63" s="153"/>
      <c r="RII63" s="153"/>
      <c r="RIJ63" s="153"/>
      <c r="RIK63" s="153"/>
      <c r="RIL63" s="153"/>
      <c r="RIM63" s="153"/>
      <c r="RIN63" s="153"/>
      <c r="RIO63" s="153"/>
      <c r="RIP63" s="153"/>
      <c r="RIQ63" s="153"/>
      <c r="RIR63" s="153"/>
      <c r="RIS63" s="153"/>
      <c r="RIT63" s="153"/>
      <c r="RIU63" s="153"/>
      <c r="RIV63" s="153"/>
      <c r="RIW63" s="153"/>
      <c r="RIX63" s="153"/>
      <c r="RIY63" s="153"/>
      <c r="RIZ63" s="153"/>
      <c r="RJA63" s="153"/>
      <c r="RJB63" s="153"/>
      <c r="RJC63" s="153"/>
      <c r="RJD63" s="153"/>
      <c r="RJE63" s="153"/>
      <c r="RJF63" s="153"/>
      <c r="RJG63" s="153"/>
      <c r="RJH63" s="153"/>
      <c r="RJI63" s="153"/>
      <c r="RJJ63" s="153"/>
      <c r="RJK63" s="153"/>
      <c r="RJL63" s="153"/>
      <c r="RJM63" s="153"/>
      <c r="RJN63" s="153"/>
      <c r="RJO63" s="153"/>
      <c r="RJP63" s="153"/>
      <c r="RJQ63" s="153"/>
      <c r="RJR63" s="153"/>
      <c r="RJS63" s="153"/>
      <c r="RJT63" s="153"/>
      <c r="RJU63" s="153"/>
      <c r="RJV63" s="153"/>
      <c r="RJW63" s="153"/>
      <c r="RJX63" s="153"/>
      <c r="RJY63" s="153"/>
      <c r="RJZ63" s="153"/>
      <c r="RKA63" s="153"/>
      <c r="RKB63" s="153"/>
      <c r="RKC63" s="153"/>
      <c r="RKD63" s="153"/>
      <c r="RKE63" s="153"/>
      <c r="RKF63" s="153"/>
      <c r="RKG63" s="153"/>
      <c r="RKH63" s="153"/>
      <c r="RKI63" s="153"/>
      <c r="RKJ63" s="153"/>
      <c r="RKK63" s="153"/>
      <c r="RKL63" s="153"/>
      <c r="RKM63" s="153"/>
      <c r="RKN63" s="153"/>
      <c r="RKO63" s="153"/>
      <c r="RKP63" s="153"/>
      <c r="RKQ63" s="153"/>
      <c r="RKR63" s="153"/>
      <c r="RKS63" s="153"/>
      <c r="RKT63" s="153"/>
      <c r="RKU63" s="153"/>
      <c r="RKV63" s="153"/>
      <c r="RKW63" s="153"/>
      <c r="RKX63" s="153"/>
      <c r="RKY63" s="153"/>
      <c r="RKZ63" s="153"/>
      <c r="RLA63" s="153"/>
      <c r="RLB63" s="153"/>
      <c r="RLC63" s="153"/>
      <c r="RLD63" s="153"/>
      <c r="RLE63" s="153"/>
      <c r="RLF63" s="153"/>
      <c r="RLG63" s="153"/>
      <c r="RLH63" s="153"/>
      <c r="RLI63" s="153"/>
      <c r="RLJ63" s="153"/>
      <c r="RLK63" s="153"/>
      <c r="RLL63" s="153"/>
      <c r="RLM63" s="153"/>
      <c r="RLN63" s="153"/>
      <c r="RLO63" s="153"/>
      <c r="RLP63" s="153"/>
      <c r="RLQ63" s="153"/>
      <c r="RLR63" s="153"/>
      <c r="RLS63" s="153"/>
      <c r="RLT63" s="153"/>
      <c r="RLU63" s="153"/>
      <c r="RLV63" s="153"/>
      <c r="RLW63" s="153"/>
      <c r="RLX63" s="153"/>
      <c r="RLY63" s="153"/>
      <c r="RLZ63" s="153"/>
      <c r="RMA63" s="153"/>
      <c r="RMB63" s="153"/>
      <c r="RMC63" s="153"/>
      <c r="RMD63" s="153"/>
      <c r="RME63" s="153"/>
      <c r="RMF63" s="153"/>
      <c r="RMG63" s="153"/>
      <c r="RMH63" s="153"/>
      <c r="RMI63" s="153"/>
      <c r="RMJ63" s="153"/>
      <c r="RMK63" s="153"/>
      <c r="RML63" s="153"/>
      <c r="RMM63" s="153"/>
      <c r="RMN63" s="153"/>
      <c r="RMO63" s="153"/>
      <c r="RMP63" s="153"/>
      <c r="RMQ63" s="153"/>
      <c r="RMR63" s="153"/>
      <c r="RMS63" s="153"/>
      <c r="RMT63" s="153"/>
      <c r="RMU63" s="153"/>
      <c r="RMV63" s="153"/>
      <c r="RMW63" s="153"/>
      <c r="RMX63" s="153"/>
      <c r="RMY63" s="153"/>
      <c r="RMZ63" s="153"/>
      <c r="RNA63" s="153"/>
      <c r="RNB63" s="153"/>
      <c r="RNC63" s="153"/>
      <c r="RND63" s="153"/>
      <c r="RNE63" s="153"/>
      <c r="RNF63" s="153"/>
      <c r="RNG63" s="153"/>
      <c r="RNH63" s="153"/>
      <c r="RNI63" s="153"/>
      <c r="RNJ63" s="153"/>
      <c r="RNK63" s="153"/>
      <c r="RNL63" s="153"/>
      <c r="RNM63" s="153"/>
      <c r="RNN63" s="153"/>
      <c r="RNO63" s="153"/>
      <c r="RNP63" s="153"/>
      <c r="RNQ63" s="153"/>
      <c r="RNR63" s="153"/>
      <c r="RNS63" s="153"/>
      <c r="RNT63" s="153"/>
      <c r="RNU63" s="153"/>
      <c r="RNV63" s="153"/>
      <c r="RNW63" s="153"/>
      <c r="RNX63" s="153"/>
      <c r="RNY63" s="153"/>
      <c r="RNZ63" s="153"/>
      <c r="ROA63" s="153"/>
      <c r="ROB63" s="153"/>
      <c r="ROC63" s="153"/>
      <c r="ROD63" s="153"/>
      <c r="ROE63" s="153"/>
      <c r="ROF63" s="153"/>
      <c r="ROG63" s="153"/>
      <c r="ROH63" s="153"/>
      <c r="ROI63" s="153"/>
      <c r="ROJ63" s="153"/>
      <c r="ROK63" s="153"/>
      <c r="ROL63" s="153"/>
      <c r="ROM63" s="153"/>
      <c r="RON63" s="153"/>
      <c r="ROO63" s="153"/>
      <c r="ROP63" s="153"/>
      <c r="ROQ63" s="153"/>
      <c r="ROR63" s="153"/>
      <c r="ROS63" s="153"/>
      <c r="ROT63" s="153"/>
      <c r="ROU63" s="153"/>
      <c r="ROV63" s="153"/>
      <c r="ROW63" s="153"/>
      <c r="ROX63" s="153"/>
      <c r="ROY63" s="153"/>
      <c r="ROZ63" s="153"/>
      <c r="RPA63" s="153"/>
      <c r="RPB63" s="153"/>
      <c r="RPC63" s="153"/>
      <c r="RPD63" s="153"/>
      <c r="RPE63" s="153"/>
      <c r="RPF63" s="153"/>
      <c r="RPG63" s="153"/>
      <c r="RPH63" s="153"/>
      <c r="RPI63" s="153"/>
      <c r="RPJ63" s="153"/>
      <c r="RPK63" s="153"/>
      <c r="RPL63" s="153"/>
      <c r="RPM63" s="153"/>
      <c r="RPN63" s="153"/>
      <c r="RPO63" s="153"/>
      <c r="RPP63" s="153"/>
      <c r="RPQ63" s="153"/>
      <c r="RPR63" s="153"/>
      <c r="RPS63" s="153"/>
      <c r="RPT63" s="153"/>
      <c r="RPU63" s="153"/>
      <c r="RPV63" s="153"/>
      <c r="RPW63" s="153"/>
      <c r="RPX63" s="153"/>
      <c r="RPY63" s="153"/>
      <c r="RPZ63" s="153"/>
      <c r="RQA63" s="153"/>
      <c r="RQB63" s="153"/>
      <c r="RQC63" s="153"/>
      <c r="RQD63" s="153"/>
      <c r="RQE63" s="153"/>
      <c r="RQF63" s="153"/>
      <c r="RQG63" s="153"/>
      <c r="RQH63" s="153"/>
      <c r="RQI63" s="153"/>
      <c r="RQJ63" s="153"/>
      <c r="RQK63" s="153"/>
      <c r="RQL63" s="153"/>
      <c r="RQM63" s="153"/>
      <c r="RQN63" s="153"/>
      <c r="RQO63" s="153"/>
      <c r="RQP63" s="153"/>
      <c r="RQQ63" s="153"/>
      <c r="RQR63" s="153"/>
      <c r="RQS63" s="153"/>
      <c r="RQT63" s="153"/>
      <c r="RQU63" s="153"/>
      <c r="RQV63" s="153"/>
      <c r="RQW63" s="153"/>
      <c r="RQX63" s="153"/>
      <c r="RQY63" s="153"/>
      <c r="RQZ63" s="153"/>
      <c r="RRA63" s="153"/>
      <c r="RRB63" s="153"/>
      <c r="RRC63" s="153"/>
      <c r="RRD63" s="153"/>
      <c r="RRE63" s="153"/>
      <c r="RRF63" s="153"/>
      <c r="RRG63" s="153"/>
      <c r="RRH63" s="153"/>
      <c r="RRI63" s="153"/>
      <c r="RRJ63" s="153"/>
      <c r="RRK63" s="153"/>
      <c r="RRL63" s="153"/>
      <c r="RRM63" s="153"/>
      <c r="RRN63" s="153"/>
      <c r="RRO63" s="153"/>
      <c r="RRP63" s="153"/>
      <c r="RRQ63" s="153"/>
      <c r="RRR63" s="153"/>
      <c r="RRS63" s="153"/>
      <c r="RRT63" s="153"/>
      <c r="RRU63" s="153"/>
      <c r="RRV63" s="153"/>
      <c r="RRW63" s="153"/>
      <c r="RRX63" s="153"/>
      <c r="RRY63" s="153"/>
      <c r="RRZ63" s="153"/>
      <c r="RSA63" s="153"/>
      <c r="RSB63" s="153"/>
      <c r="RSC63" s="153"/>
      <c r="RSD63" s="153"/>
      <c r="RSE63" s="153"/>
      <c r="RSF63" s="153"/>
      <c r="RSG63" s="153"/>
      <c r="RSH63" s="153"/>
      <c r="RSI63" s="153"/>
      <c r="RSJ63" s="153"/>
      <c r="RSK63" s="153"/>
      <c r="RSL63" s="153"/>
      <c r="RSM63" s="153"/>
      <c r="RSN63" s="153"/>
      <c r="RSO63" s="153"/>
      <c r="RSP63" s="153"/>
      <c r="RSQ63" s="153"/>
      <c r="RSR63" s="153"/>
      <c r="RSS63" s="153"/>
      <c r="RST63" s="153"/>
      <c r="RSU63" s="153"/>
      <c r="RSV63" s="153"/>
      <c r="RSW63" s="153"/>
      <c r="RSX63" s="153"/>
      <c r="RSY63" s="153"/>
      <c r="RSZ63" s="153"/>
      <c r="RTA63" s="153"/>
      <c r="RTB63" s="153"/>
      <c r="RTC63" s="153"/>
      <c r="RTD63" s="153"/>
      <c r="RTE63" s="153"/>
      <c r="RTF63" s="153"/>
      <c r="RTG63" s="153"/>
      <c r="RTH63" s="153"/>
      <c r="RTI63" s="153"/>
      <c r="RTJ63" s="153"/>
      <c r="RTK63" s="153"/>
      <c r="RTL63" s="153"/>
      <c r="RTM63" s="153"/>
      <c r="RTN63" s="153"/>
      <c r="RTO63" s="153"/>
      <c r="RTP63" s="153"/>
      <c r="RTQ63" s="153"/>
      <c r="RTR63" s="153"/>
      <c r="RTS63" s="153"/>
      <c r="RTT63" s="153"/>
      <c r="RTU63" s="153"/>
      <c r="RTV63" s="153"/>
      <c r="RTW63" s="153"/>
      <c r="RTX63" s="153"/>
      <c r="RTY63" s="153"/>
      <c r="RTZ63" s="153"/>
      <c r="RUA63" s="153"/>
      <c r="RUB63" s="153"/>
      <c r="RUC63" s="153"/>
      <c r="RUD63" s="153"/>
      <c r="RUE63" s="153"/>
      <c r="RUF63" s="153"/>
      <c r="RUG63" s="153"/>
      <c r="RUH63" s="153"/>
      <c r="RUI63" s="153"/>
      <c r="RUJ63" s="153"/>
      <c r="RUK63" s="153"/>
      <c r="RUL63" s="153"/>
      <c r="RUM63" s="153"/>
      <c r="RUN63" s="153"/>
      <c r="RUO63" s="153"/>
      <c r="RUP63" s="153"/>
      <c r="RUQ63" s="153"/>
      <c r="RUR63" s="153"/>
      <c r="RUS63" s="153"/>
      <c r="RUT63" s="153"/>
      <c r="RUU63" s="153"/>
      <c r="RUV63" s="153"/>
      <c r="RUW63" s="153"/>
      <c r="RUX63" s="153"/>
      <c r="RUY63" s="153"/>
      <c r="RUZ63" s="153"/>
      <c r="RVA63" s="153"/>
      <c r="RVB63" s="153"/>
      <c r="RVC63" s="153"/>
      <c r="RVD63" s="153"/>
      <c r="RVE63" s="153"/>
      <c r="RVF63" s="153"/>
      <c r="RVG63" s="153"/>
      <c r="RVH63" s="153"/>
      <c r="RVI63" s="153"/>
      <c r="RVJ63" s="153"/>
      <c r="RVK63" s="153"/>
      <c r="RVL63" s="153"/>
      <c r="RVM63" s="153"/>
      <c r="RVN63" s="153"/>
      <c r="RVO63" s="153"/>
      <c r="RVP63" s="153"/>
      <c r="RVQ63" s="153"/>
      <c r="RVR63" s="153"/>
      <c r="RVS63" s="153"/>
      <c r="RVT63" s="153"/>
      <c r="RVU63" s="153"/>
      <c r="RVV63" s="153"/>
      <c r="RVW63" s="153"/>
      <c r="RVX63" s="153"/>
      <c r="RVY63" s="153"/>
      <c r="RVZ63" s="153"/>
      <c r="RWA63" s="153"/>
      <c r="RWB63" s="153"/>
      <c r="RWC63" s="153"/>
      <c r="RWD63" s="153"/>
      <c r="RWE63" s="153"/>
      <c r="RWF63" s="153"/>
      <c r="RWG63" s="153"/>
      <c r="RWH63" s="153"/>
      <c r="RWI63" s="153"/>
      <c r="RWJ63" s="153"/>
      <c r="RWK63" s="153"/>
      <c r="RWL63" s="153"/>
      <c r="RWM63" s="153"/>
      <c r="RWN63" s="153"/>
      <c r="RWO63" s="153"/>
      <c r="RWP63" s="153"/>
      <c r="RWQ63" s="153"/>
      <c r="RWR63" s="153"/>
      <c r="RWS63" s="153"/>
      <c r="RWT63" s="153"/>
      <c r="RWU63" s="153"/>
      <c r="RWV63" s="153"/>
      <c r="RWW63" s="153"/>
      <c r="RWX63" s="153"/>
      <c r="RWY63" s="153"/>
      <c r="RWZ63" s="153"/>
      <c r="RXA63" s="153"/>
      <c r="RXB63" s="153"/>
      <c r="RXC63" s="153"/>
      <c r="RXD63" s="153"/>
      <c r="RXE63" s="153"/>
      <c r="RXF63" s="153"/>
      <c r="RXG63" s="153"/>
      <c r="RXH63" s="153"/>
      <c r="RXI63" s="153"/>
      <c r="RXJ63" s="153"/>
      <c r="RXK63" s="153"/>
      <c r="RXL63" s="153"/>
      <c r="RXM63" s="153"/>
      <c r="RXN63" s="153"/>
      <c r="RXO63" s="153"/>
      <c r="RXP63" s="153"/>
      <c r="RXQ63" s="153"/>
      <c r="RXR63" s="153"/>
      <c r="RXS63" s="153"/>
      <c r="RXT63" s="153"/>
      <c r="RXU63" s="153"/>
      <c r="RXV63" s="153"/>
      <c r="RXW63" s="153"/>
      <c r="RXX63" s="153"/>
      <c r="RXY63" s="153"/>
      <c r="RXZ63" s="153"/>
      <c r="RYA63" s="153"/>
      <c r="RYB63" s="153"/>
      <c r="RYC63" s="153"/>
      <c r="RYD63" s="153"/>
      <c r="RYE63" s="153"/>
      <c r="RYF63" s="153"/>
      <c r="RYG63" s="153"/>
      <c r="RYH63" s="153"/>
      <c r="RYI63" s="153"/>
      <c r="RYJ63" s="153"/>
      <c r="RYK63" s="153"/>
      <c r="RYL63" s="153"/>
      <c r="RYM63" s="153"/>
      <c r="RYN63" s="153"/>
      <c r="RYO63" s="153"/>
      <c r="RYP63" s="153"/>
      <c r="RYQ63" s="153"/>
      <c r="RYR63" s="153"/>
      <c r="RYS63" s="153"/>
      <c r="RYT63" s="153"/>
      <c r="RYU63" s="153"/>
      <c r="RYV63" s="153"/>
      <c r="RYW63" s="153"/>
      <c r="RYX63" s="153"/>
      <c r="RYY63" s="153"/>
      <c r="RYZ63" s="153"/>
      <c r="RZA63" s="153"/>
      <c r="RZB63" s="153"/>
      <c r="RZC63" s="153"/>
      <c r="RZD63" s="153"/>
      <c r="RZE63" s="153"/>
      <c r="RZF63" s="153"/>
      <c r="RZG63" s="153"/>
      <c r="RZH63" s="153"/>
      <c r="RZI63" s="153"/>
      <c r="RZJ63" s="153"/>
      <c r="RZK63" s="153"/>
      <c r="RZL63" s="153"/>
      <c r="RZM63" s="153"/>
      <c r="RZN63" s="153"/>
      <c r="RZO63" s="153"/>
      <c r="RZP63" s="153"/>
      <c r="RZQ63" s="153"/>
      <c r="RZR63" s="153"/>
      <c r="RZS63" s="153"/>
      <c r="RZT63" s="153"/>
      <c r="RZU63" s="153"/>
      <c r="RZV63" s="153"/>
      <c r="RZW63" s="153"/>
      <c r="RZX63" s="153"/>
      <c r="RZY63" s="153"/>
      <c r="RZZ63" s="153"/>
      <c r="SAA63" s="153"/>
      <c r="SAB63" s="153"/>
      <c r="SAC63" s="153"/>
      <c r="SAD63" s="153"/>
      <c r="SAE63" s="153"/>
      <c r="SAF63" s="153"/>
      <c r="SAG63" s="153"/>
      <c r="SAH63" s="153"/>
      <c r="SAI63" s="153"/>
      <c r="SAJ63" s="153"/>
      <c r="SAK63" s="153"/>
      <c r="SAL63" s="153"/>
      <c r="SAM63" s="153"/>
      <c r="SAN63" s="153"/>
      <c r="SAO63" s="153"/>
      <c r="SAP63" s="153"/>
      <c r="SAQ63" s="153"/>
      <c r="SAR63" s="153"/>
      <c r="SAS63" s="153"/>
      <c r="SAT63" s="153"/>
      <c r="SAU63" s="153"/>
      <c r="SAV63" s="153"/>
      <c r="SAW63" s="153"/>
      <c r="SAX63" s="153"/>
      <c r="SAY63" s="153"/>
      <c r="SAZ63" s="153"/>
      <c r="SBA63" s="153"/>
      <c r="SBB63" s="153"/>
      <c r="SBC63" s="153"/>
      <c r="SBD63" s="153"/>
      <c r="SBE63" s="153"/>
      <c r="SBF63" s="153"/>
      <c r="SBG63" s="153"/>
      <c r="SBH63" s="153"/>
      <c r="SBI63" s="153"/>
      <c r="SBJ63" s="153"/>
      <c r="SBK63" s="153"/>
      <c r="SBL63" s="153"/>
      <c r="SBM63" s="153"/>
      <c r="SBN63" s="153"/>
      <c r="SBO63" s="153"/>
      <c r="SBP63" s="153"/>
      <c r="SBQ63" s="153"/>
      <c r="SBR63" s="153"/>
      <c r="SBS63" s="153"/>
      <c r="SBT63" s="153"/>
      <c r="SBU63" s="153"/>
      <c r="SBV63" s="153"/>
      <c r="SBW63" s="153"/>
      <c r="SBX63" s="153"/>
      <c r="SBY63" s="153"/>
      <c r="SBZ63" s="153"/>
      <c r="SCA63" s="153"/>
      <c r="SCB63" s="153"/>
      <c r="SCC63" s="153"/>
      <c r="SCD63" s="153"/>
      <c r="SCE63" s="153"/>
      <c r="SCF63" s="153"/>
      <c r="SCG63" s="153"/>
      <c r="SCH63" s="153"/>
      <c r="SCI63" s="153"/>
      <c r="SCJ63" s="153"/>
      <c r="SCK63" s="153"/>
      <c r="SCL63" s="153"/>
      <c r="SCM63" s="153"/>
      <c r="SCN63" s="153"/>
      <c r="SCO63" s="153"/>
      <c r="SCP63" s="153"/>
      <c r="SCQ63" s="153"/>
      <c r="SCR63" s="153"/>
      <c r="SCS63" s="153"/>
      <c r="SCT63" s="153"/>
      <c r="SCU63" s="153"/>
      <c r="SCV63" s="153"/>
      <c r="SCW63" s="153"/>
      <c r="SCX63" s="153"/>
      <c r="SCY63" s="153"/>
      <c r="SCZ63" s="153"/>
      <c r="SDA63" s="153"/>
      <c r="SDB63" s="153"/>
      <c r="SDC63" s="153"/>
      <c r="SDD63" s="153"/>
      <c r="SDE63" s="153"/>
      <c r="SDF63" s="153"/>
      <c r="SDG63" s="153"/>
      <c r="SDH63" s="153"/>
      <c r="SDI63" s="153"/>
      <c r="SDJ63" s="153"/>
      <c r="SDK63" s="153"/>
      <c r="SDL63" s="153"/>
      <c r="SDM63" s="153"/>
      <c r="SDN63" s="153"/>
      <c r="SDO63" s="153"/>
      <c r="SDP63" s="153"/>
      <c r="SDQ63" s="153"/>
      <c r="SDR63" s="153"/>
      <c r="SDS63" s="153"/>
      <c r="SDT63" s="153"/>
      <c r="SDU63" s="153"/>
      <c r="SDV63" s="153"/>
      <c r="SDW63" s="153"/>
      <c r="SDX63" s="153"/>
      <c r="SDY63" s="153"/>
      <c r="SDZ63" s="153"/>
      <c r="SEA63" s="153"/>
      <c r="SEB63" s="153"/>
      <c r="SEC63" s="153"/>
      <c r="SED63" s="153"/>
      <c r="SEE63" s="153"/>
      <c r="SEF63" s="153"/>
      <c r="SEG63" s="153"/>
      <c r="SEH63" s="153"/>
      <c r="SEI63" s="153"/>
      <c r="SEJ63" s="153"/>
      <c r="SEK63" s="153"/>
      <c r="SEL63" s="153"/>
      <c r="SEM63" s="153"/>
      <c r="SEN63" s="153"/>
      <c r="SEO63" s="153"/>
      <c r="SEP63" s="153"/>
      <c r="SEQ63" s="153"/>
      <c r="SER63" s="153"/>
      <c r="SES63" s="153"/>
      <c r="SET63" s="153"/>
      <c r="SEU63" s="153"/>
      <c r="SEV63" s="153"/>
      <c r="SEW63" s="153"/>
      <c r="SEX63" s="153"/>
      <c r="SEY63" s="153"/>
      <c r="SEZ63" s="153"/>
      <c r="SFA63" s="153"/>
      <c r="SFB63" s="153"/>
      <c r="SFC63" s="153"/>
      <c r="SFD63" s="153"/>
      <c r="SFE63" s="153"/>
      <c r="SFF63" s="153"/>
      <c r="SFG63" s="153"/>
      <c r="SFH63" s="153"/>
      <c r="SFI63" s="153"/>
      <c r="SFJ63" s="153"/>
      <c r="SFK63" s="153"/>
      <c r="SFL63" s="153"/>
      <c r="SFM63" s="153"/>
      <c r="SFN63" s="153"/>
      <c r="SFO63" s="153"/>
      <c r="SFP63" s="153"/>
      <c r="SFQ63" s="153"/>
      <c r="SFR63" s="153"/>
      <c r="SFS63" s="153"/>
      <c r="SFT63" s="153"/>
      <c r="SFU63" s="153"/>
      <c r="SFV63" s="153"/>
      <c r="SFW63" s="153"/>
      <c r="SFX63" s="153"/>
      <c r="SFY63" s="153"/>
      <c r="SFZ63" s="153"/>
      <c r="SGA63" s="153"/>
      <c r="SGB63" s="153"/>
      <c r="SGC63" s="153"/>
      <c r="SGD63" s="153"/>
      <c r="SGE63" s="153"/>
      <c r="SGF63" s="153"/>
      <c r="SGG63" s="153"/>
      <c r="SGH63" s="153"/>
      <c r="SGI63" s="153"/>
      <c r="SGJ63" s="153"/>
      <c r="SGK63" s="153"/>
      <c r="SGL63" s="153"/>
      <c r="SGM63" s="153"/>
      <c r="SGN63" s="153"/>
      <c r="SGO63" s="153"/>
      <c r="SGP63" s="153"/>
      <c r="SGQ63" s="153"/>
      <c r="SGR63" s="153"/>
      <c r="SGS63" s="153"/>
      <c r="SGT63" s="153"/>
      <c r="SGU63" s="153"/>
      <c r="SGV63" s="153"/>
      <c r="SGW63" s="153"/>
      <c r="SGX63" s="153"/>
      <c r="SGY63" s="153"/>
      <c r="SGZ63" s="153"/>
      <c r="SHA63" s="153"/>
      <c r="SHB63" s="153"/>
      <c r="SHC63" s="153"/>
      <c r="SHD63" s="153"/>
      <c r="SHE63" s="153"/>
      <c r="SHF63" s="153"/>
      <c r="SHG63" s="153"/>
      <c r="SHH63" s="153"/>
      <c r="SHI63" s="153"/>
      <c r="SHJ63" s="153"/>
      <c r="SHK63" s="153"/>
      <c r="SHL63" s="153"/>
      <c r="SHM63" s="153"/>
      <c r="SHN63" s="153"/>
      <c r="SHO63" s="153"/>
      <c r="SHP63" s="153"/>
      <c r="SHQ63" s="153"/>
      <c r="SHR63" s="153"/>
      <c r="SHS63" s="153"/>
      <c r="SHT63" s="153"/>
      <c r="SHU63" s="153"/>
      <c r="SHV63" s="153"/>
      <c r="SHW63" s="153"/>
      <c r="SHX63" s="153"/>
      <c r="SHY63" s="153"/>
      <c r="SHZ63" s="153"/>
      <c r="SIA63" s="153"/>
      <c r="SIB63" s="153"/>
      <c r="SIC63" s="153"/>
      <c r="SID63" s="153"/>
      <c r="SIE63" s="153"/>
      <c r="SIF63" s="153"/>
      <c r="SIG63" s="153"/>
      <c r="SIH63" s="153"/>
      <c r="SII63" s="153"/>
      <c r="SIJ63" s="153"/>
      <c r="SIK63" s="153"/>
      <c r="SIL63" s="153"/>
      <c r="SIM63" s="153"/>
      <c r="SIN63" s="153"/>
      <c r="SIO63" s="153"/>
      <c r="SIP63" s="153"/>
      <c r="SIQ63" s="153"/>
      <c r="SIR63" s="153"/>
      <c r="SIS63" s="153"/>
      <c r="SIT63" s="153"/>
      <c r="SIU63" s="153"/>
      <c r="SIV63" s="153"/>
      <c r="SIW63" s="153"/>
      <c r="SIX63" s="153"/>
      <c r="SIY63" s="153"/>
      <c r="SIZ63" s="153"/>
      <c r="SJA63" s="153"/>
      <c r="SJB63" s="153"/>
      <c r="SJC63" s="153"/>
      <c r="SJD63" s="153"/>
      <c r="SJE63" s="153"/>
      <c r="SJF63" s="153"/>
      <c r="SJG63" s="153"/>
      <c r="SJH63" s="153"/>
      <c r="SJI63" s="153"/>
      <c r="SJJ63" s="153"/>
      <c r="SJK63" s="153"/>
      <c r="SJL63" s="153"/>
      <c r="SJM63" s="153"/>
      <c r="SJN63" s="153"/>
      <c r="SJO63" s="153"/>
      <c r="SJP63" s="153"/>
      <c r="SJQ63" s="153"/>
      <c r="SJR63" s="153"/>
      <c r="SJS63" s="153"/>
      <c r="SJT63" s="153"/>
      <c r="SJU63" s="153"/>
      <c r="SJV63" s="153"/>
      <c r="SJW63" s="153"/>
      <c r="SJX63" s="153"/>
      <c r="SJY63" s="153"/>
      <c r="SJZ63" s="153"/>
      <c r="SKA63" s="153"/>
      <c r="SKB63" s="153"/>
      <c r="SKC63" s="153"/>
      <c r="SKD63" s="153"/>
      <c r="SKE63" s="153"/>
      <c r="SKF63" s="153"/>
      <c r="SKG63" s="153"/>
      <c r="SKH63" s="153"/>
      <c r="SKI63" s="153"/>
      <c r="SKJ63" s="153"/>
      <c r="SKK63" s="153"/>
      <c r="SKL63" s="153"/>
      <c r="SKM63" s="153"/>
      <c r="SKN63" s="153"/>
      <c r="SKO63" s="153"/>
      <c r="SKP63" s="153"/>
      <c r="SKQ63" s="153"/>
      <c r="SKR63" s="153"/>
      <c r="SKS63" s="153"/>
      <c r="SKT63" s="153"/>
      <c r="SKU63" s="153"/>
      <c r="SKV63" s="153"/>
      <c r="SKW63" s="153"/>
      <c r="SKX63" s="153"/>
      <c r="SKY63" s="153"/>
      <c r="SKZ63" s="153"/>
      <c r="SLA63" s="153"/>
      <c r="SLB63" s="153"/>
      <c r="SLC63" s="153"/>
      <c r="SLD63" s="153"/>
      <c r="SLE63" s="153"/>
      <c r="SLF63" s="153"/>
      <c r="SLG63" s="153"/>
      <c r="SLH63" s="153"/>
      <c r="SLI63" s="153"/>
      <c r="SLJ63" s="153"/>
      <c r="SLK63" s="153"/>
      <c r="SLL63" s="153"/>
      <c r="SLM63" s="153"/>
      <c r="SLN63" s="153"/>
      <c r="SLO63" s="153"/>
      <c r="SLP63" s="153"/>
      <c r="SLQ63" s="153"/>
      <c r="SLR63" s="153"/>
      <c r="SLS63" s="153"/>
      <c r="SLT63" s="153"/>
      <c r="SLU63" s="153"/>
      <c r="SLV63" s="153"/>
      <c r="SLW63" s="153"/>
      <c r="SLX63" s="153"/>
      <c r="SLY63" s="153"/>
      <c r="SLZ63" s="153"/>
      <c r="SMA63" s="153"/>
      <c r="SMB63" s="153"/>
      <c r="SMC63" s="153"/>
      <c r="SMD63" s="153"/>
      <c r="SME63" s="153"/>
      <c r="SMF63" s="153"/>
      <c r="SMG63" s="153"/>
      <c r="SMH63" s="153"/>
      <c r="SMI63" s="153"/>
      <c r="SMJ63" s="153"/>
      <c r="SMK63" s="153"/>
      <c r="SML63" s="153"/>
      <c r="SMM63" s="153"/>
      <c r="SMN63" s="153"/>
      <c r="SMO63" s="153"/>
      <c r="SMP63" s="153"/>
      <c r="SMQ63" s="153"/>
      <c r="SMR63" s="153"/>
      <c r="SMS63" s="153"/>
      <c r="SMT63" s="153"/>
      <c r="SMU63" s="153"/>
      <c r="SMV63" s="153"/>
      <c r="SMW63" s="153"/>
      <c r="SMX63" s="153"/>
      <c r="SMY63" s="153"/>
      <c r="SMZ63" s="153"/>
      <c r="SNA63" s="153"/>
      <c r="SNB63" s="153"/>
      <c r="SNC63" s="153"/>
      <c r="SND63" s="153"/>
      <c r="SNE63" s="153"/>
      <c r="SNF63" s="153"/>
      <c r="SNG63" s="153"/>
      <c r="SNH63" s="153"/>
      <c r="SNI63" s="153"/>
      <c r="SNJ63" s="153"/>
      <c r="SNK63" s="153"/>
      <c r="SNL63" s="153"/>
      <c r="SNM63" s="153"/>
      <c r="SNN63" s="153"/>
      <c r="SNO63" s="153"/>
      <c r="SNP63" s="153"/>
      <c r="SNQ63" s="153"/>
      <c r="SNR63" s="153"/>
      <c r="SNS63" s="153"/>
      <c r="SNT63" s="153"/>
      <c r="SNU63" s="153"/>
      <c r="SNV63" s="153"/>
      <c r="SNW63" s="153"/>
      <c r="SNX63" s="153"/>
      <c r="SNY63" s="153"/>
      <c r="SNZ63" s="153"/>
      <c r="SOA63" s="153"/>
      <c r="SOB63" s="153"/>
      <c r="SOC63" s="153"/>
      <c r="SOD63" s="153"/>
      <c r="SOE63" s="153"/>
      <c r="SOF63" s="153"/>
      <c r="SOG63" s="153"/>
      <c r="SOH63" s="153"/>
      <c r="SOI63" s="153"/>
      <c r="SOJ63" s="153"/>
      <c r="SOK63" s="153"/>
      <c r="SOL63" s="153"/>
      <c r="SOM63" s="153"/>
      <c r="SON63" s="153"/>
      <c r="SOO63" s="153"/>
      <c r="SOP63" s="153"/>
      <c r="SOQ63" s="153"/>
      <c r="SOR63" s="153"/>
      <c r="SOS63" s="153"/>
      <c r="SOT63" s="153"/>
      <c r="SOU63" s="153"/>
      <c r="SOV63" s="153"/>
      <c r="SOW63" s="153"/>
      <c r="SOX63" s="153"/>
      <c r="SOY63" s="153"/>
      <c r="SOZ63" s="153"/>
      <c r="SPA63" s="153"/>
      <c r="SPB63" s="153"/>
      <c r="SPC63" s="153"/>
      <c r="SPD63" s="153"/>
      <c r="SPE63" s="153"/>
      <c r="SPF63" s="153"/>
      <c r="SPG63" s="153"/>
      <c r="SPH63" s="153"/>
      <c r="SPI63" s="153"/>
      <c r="SPJ63" s="153"/>
      <c r="SPK63" s="153"/>
      <c r="SPL63" s="153"/>
      <c r="SPM63" s="153"/>
      <c r="SPN63" s="153"/>
      <c r="SPO63" s="153"/>
      <c r="SPP63" s="153"/>
      <c r="SPQ63" s="153"/>
      <c r="SPR63" s="153"/>
      <c r="SPS63" s="153"/>
      <c r="SPT63" s="153"/>
      <c r="SPU63" s="153"/>
      <c r="SPV63" s="153"/>
      <c r="SPW63" s="153"/>
      <c r="SPX63" s="153"/>
      <c r="SPY63" s="153"/>
      <c r="SPZ63" s="153"/>
      <c r="SQA63" s="153"/>
      <c r="SQB63" s="153"/>
      <c r="SQC63" s="153"/>
      <c r="SQD63" s="153"/>
      <c r="SQE63" s="153"/>
      <c r="SQF63" s="153"/>
      <c r="SQG63" s="153"/>
      <c r="SQH63" s="153"/>
      <c r="SQI63" s="153"/>
      <c r="SQJ63" s="153"/>
      <c r="SQK63" s="153"/>
      <c r="SQL63" s="153"/>
      <c r="SQM63" s="153"/>
      <c r="SQN63" s="153"/>
      <c r="SQO63" s="153"/>
      <c r="SQP63" s="153"/>
      <c r="SQQ63" s="153"/>
      <c r="SQR63" s="153"/>
      <c r="SQS63" s="153"/>
      <c r="SQT63" s="153"/>
      <c r="SQU63" s="153"/>
      <c r="SQV63" s="153"/>
      <c r="SQW63" s="153"/>
      <c r="SQX63" s="153"/>
      <c r="SQY63" s="153"/>
      <c r="SQZ63" s="153"/>
      <c r="SRA63" s="153"/>
      <c r="SRB63" s="153"/>
      <c r="SRC63" s="153"/>
      <c r="SRD63" s="153"/>
      <c r="SRE63" s="153"/>
      <c r="SRF63" s="153"/>
      <c r="SRG63" s="153"/>
      <c r="SRH63" s="153"/>
      <c r="SRI63" s="153"/>
      <c r="SRJ63" s="153"/>
      <c r="SRK63" s="153"/>
      <c r="SRL63" s="153"/>
      <c r="SRM63" s="153"/>
      <c r="SRN63" s="153"/>
      <c r="SRO63" s="153"/>
      <c r="SRP63" s="153"/>
      <c r="SRQ63" s="153"/>
      <c r="SRR63" s="153"/>
      <c r="SRS63" s="153"/>
      <c r="SRT63" s="153"/>
      <c r="SRU63" s="153"/>
      <c r="SRV63" s="153"/>
      <c r="SRW63" s="153"/>
      <c r="SRX63" s="153"/>
      <c r="SRY63" s="153"/>
      <c r="SRZ63" s="153"/>
      <c r="SSA63" s="153"/>
      <c r="SSB63" s="153"/>
      <c r="SSC63" s="153"/>
      <c r="SSD63" s="153"/>
      <c r="SSE63" s="153"/>
      <c r="SSF63" s="153"/>
      <c r="SSG63" s="153"/>
      <c r="SSH63" s="153"/>
      <c r="SSI63" s="153"/>
      <c r="SSJ63" s="153"/>
      <c r="SSK63" s="153"/>
      <c r="SSL63" s="153"/>
      <c r="SSM63" s="153"/>
      <c r="SSN63" s="153"/>
      <c r="SSO63" s="153"/>
      <c r="SSP63" s="153"/>
      <c r="SSQ63" s="153"/>
      <c r="SSR63" s="153"/>
      <c r="SSS63" s="153"/>
      <c r="SST63" s="153"/>
      <c r="SSU63" s="153"/>
      <c r="SSV63" s="153"/>
      <c r="SSW63" s="153"/>
      <c r="SSX63" s="153"/>
      <c r="SSY63" s="153"/>
      <c r="SSZ63" s="153"/>
      <c r="STA63" s="153"/>
      <c r="STB63" s="153"/>
      <c r="STC63" s="153"/>
      <c r="STD63" s="153"/>
      <c r="STE63" s="153"/>
      <c r="STF63" s="153"/>
      <c r="STG63" s="153"/>
      <c r="STH63" s="153"/>
      <c r="STI63" s="153"/>
      <c r="STJ63" s="153"/>
      <c r="STK63" s="153"/>
      <c r="STL63" s="153"/>
      <c r="STM63" s="153"/>
      <c r="STN63" s="153"/>
      <c r="STO63" s="153"/>
      <c r="STP63" s="153"/>
      <c r="STQ63" s="153"/>
      <c r="STR63" s="153"/>
      <c r="STS63" s="153"/>
      <c r="STT63" s="153"/>
      <c r="STU63" s="153"/>
      <c r="STV63" s="153"/>
      <c r="STW63" s="153"/>
      <c r="STX63" s="153"/>
      <c r="STY63" s="153"/>
      <c r="STZ63" s="153"/>
      <c r="SUA63" s="153"/>
      <c r="SUB63" s="153"/>
      <c r="SUC63" s="153"/>
      <c r="SUD63" s="153"/>
      <c r="SUE63" s="153"/>
      <c r="SUF63" s="153"/>
      <c r="SUG63" s="153"/>
      <c r="SUH63" s="153"/>
      <c r="SUI63" s="153"/>
      <c r="SUJ63" s="153"/>
      <c r="SUK63" s="153"/>
      <c r="SUL63" s="153"/>
      <c r="SUM63" s="153"/>
      <c r="SUN63" s="153"/>
      <c r="SUO63" s="153"/>
      <c r="SUP63" s="153"/>
      <c r="SUQ63" s="153"/>
      <c r="SUR63" s="153"/>
      <c r="SUS63" s="153"/>
      <c r="SUT63" s="153"/>
      <c r="SUU63" s="153"/>
      <c r="SUV63" s="153"/>
      <c r="SUW63" s="153"/>
      <c r="SUX63" s="153"/>
      <c r="SUY63" s="153"/>
      <c r="SUZ63" s="153"/>
      <c r="SVA63" s="153"/>
      <c r="SVB63" s="153"/>
      <c r="SVC63" s="153"/>
      <c r="SVD63" s="153"/>
      <c r="SVE63" s="153"/>
      <c r="SVF63" s="153"/>
      <c r="SVG63" s="153"/>
      <c r="SVH63" s="153"/>
      <c r="SVI63" s="153"/>
      <c r="SVJ63" s="153"/>
      <c r="SVK63" s="153"/>
      <c r="SVL63" s="153"/>
      <c r="SVM63" s="153"/>
      <c r="SVN63" s="153"/>
      <c r="SVO63" s="153"/>
      <c r="SVP63" s="153"/>
      <c r="SVQ63" s="153"/>
      <c r="SVR63" s="153"/>
      <c r="SVS63" s="153"/>
      <c r="SVT63" s="153"/>
      <c r="SVU63" s="153"/>
      <c r="SVV63" s="153"/>
      <c r="SVW63" s="153"/>
      <c r="SVX63" s="153"/>
      <c r="SVY63" s="153"/>
      <c r="SVZ63" s="153"/>
      <c r="SWA63" s="153"/>
      <c r="SWB63" s="153"/>
      <c r="SWC63" s="153"/>
      <c r="SWD63" s="153"/>
      <c r="SWE63" s="153"/>
      <c r="SWF63" s="153"/>
      <c r="SWG63" s="153"/>
      <c r="SWH63" s="153"/>
      <c r="SWI63" s="153"/>
      <c r="SWJ63" s="153"/>
      <c r="SWK63" s="153"/>
      <c r="SWL63" s="153"/>
      <c r="SWM63" s="153"/>
      <c r="SWN63" s="153"/>
      <c r="SWO63" s="153"/>
      <c r="SWP63" s="153"/>
      <c r="SWQ63" s="153"/>
      <c r="SWR63" s="153"/>
      <c r="SWS63" s="153"/>
      <c r="SWT63" s="153"/>
      <c r="SWU63" s="153"/>
      <c r="SWV63" s="153"/>
      <c r="SWW63" s="153"/>
      <c r="SWX63" s="153"/>
      <c r="SWY63" s="153"/>
      <c r="SWZ63" s="153"/>
      <c r="SXA63" s="153"/>
      <c r="SXB63" s="153"/>
      <c r="SXC63" s="153"/>
      <c r="SXD63" s="153"/>
      <c r="SXE63" s="153"/>
      <c r="SXF63" s="153"/>
      <c r="SXG63" s="153"/>
      <c r="SXH63" s="153"/>
      <c r="SXI63" s="153"/>
      <c r="SXJ63" s="153"/>
      <c r="SXK63" s="153"/>
      <c r="SXL63" s="153"/>
      <c r="SXM63" s="153"/>
      <c r="SXN63" s="153"/>
      <c r="SXO63" s="153"/>
      <c r="SXP63" s="153"/>
      <c r="SXQ63" s="153"/>
      <c r="SXR63" s="153"/>
      <c r="SXS63" s="153"/>
      <c r="SXT63" s="153"/>
      <c r="SXU63" s="153"/>
      <c r="SXV63" s="153"/>
      <c r="SXW63" s="153"/>
      <c r="SXX63" s="153"/>
      <c r="SXY63" s="153"/>
      <c r="SXZ63" s="153"/>
      <c r="SYA63" s="153"/>
      <c r="SYB63" s="153"/>
      <c r="SYC63" s="153"/>
      <c r="SYD63" s="153"/>
      <c r="SYE63" s="153"/>
      <c r="SYF63" s="153"/>
      <c r="SYG63" s="153"/>
      <c r="SYH63" s="153"/>
      <c r="SYI63" s="153"/>
      <c r="SYJ63" s="153"/>
      <c r="SYK63" s="153"/>
      <c r="SYL63" s="153"/>
      <c r="SYM63" s="153"/>
      <c r="SYN63" s="153"/>
      <c r="SYO63" s="153"/>
      <c r="SYP63" s="153"/>
      <c r="SYQ63" s="153"/>
      <c r="SYR63" s="153"/>
      <c r="SYS63" s="153"/>
      <c r="SYT63" s="153"/>
      <c r="SYU63" s="153"/>
      <c r="SYV63" s="153"/>
      <c r="SYW63" s="153"/>
      <c r="SYX63" s="153"/>
      <c r="SYY63" s="153"/>
      <c r="SYZ63" s="153"/>
      <c r="SZA63" s="153"/>
      <c r="SZB63" s="153"/>
      <c r="SZC63" s="153"/>
      <c r="SZD63" s="153"/>
      <c r="SZE63" s="153"/>
      <c r="SZF63" s="153"/>
      <c r="SZG63" s="153"/>
      <c r="SZH63" s="153"/>
      <c r="SZI63" s="153"/>
      <c r="SZJ63" s="153"/>
      <c r="SZK63" s="153"/>
      <c r="SZL63" s="153"/>
      <c r="SZM63" s="153"/>
      <c r="SZN63" s="153"/>
      <c r="SZO63" s="153"/>
      <c r="SZP63" s="153"/>
      <c r="SZQ63" s="153"/>
      <c r="SZR63" s="153"/>
      <c r="SZS63" s="153"/>
      <c r="SZT63" s="153"/>
      <c r="SZU63" s="153"/>
      <c r="SZV63" s="153"/>
      <c r="SZW63" s="153"/>
      <c r="SZX63" s="153"/>
      <c r="SZY63" s="153"/>
      <c r="SZZ63" s="153"/>
      <c r="TAA63" s="153"/>
      <c r="TAB63" s="153"/>
      <c r="TAC63" s="153"/>
      <c r="TAD63" s="153"/>
      <c r="TAE63" s="153"/>
      <c r="TAF63" s="153"/>
      <c r="TAG63" s="153"/>
      <c r="TAH63" s="153"/>
      <c r="TAI63" s="153"/>
      <c r="TAJ63" s="153"/>
      <c r="TAK63" s="153"/>
      <c r="TAL63" s="153"/>
      <c r="TAM63" s="153"/>
      <c r="TAN63" s="153"/>
      <c r="TAO63" s="153"/>
      <c r="TAP63" s="153"/>
      <c r="TAQ63" s="153"/>
      <c r="TAR63" s="153"/>
      <c r="TAS63" s="153"/>
      <c r="TAT63" s="153"/>
      <c r="TAU63" s="153"/>
      <c r="TAV63" s="153"/>
      <c r="TAW63" s="153"/>
      <c r="TAX63" s="153"/>
      <c r="TAY63" s="153"/>
      <c r="TAZ63" s="153"/>
      <c r="TBA63" s="153"/>
      <c r="TBB63" s="153"/>
      <c r="TBC63" s="153"/>
      <c r="TBD63" s="153"/>
      <c r="TBE63" s="153"/>
      <c r="TBF63" s="153"/>
      <c r="TBG63" s="153"/>
      <c r="TBH63" s="153"/>
      <c r="TBI63" s="153"/>
      <c r="TBJ63" s="153"/>
      <c r="TBK63" s="153"/>
      <c r="TBL63" s="153"/>
      <c r="TBM63" s="153"/>
      <c r="TBN63" s="153"/>
      <c r="TBO63" s="153"/>
      <c r="TBP63" s="153"/>
      <c r="TBQ63" s="153"/>
      <c r="TBR63" s="153"/>
      <c r="TBS63" s="153"/>
      <c r="TBT63" s="153"/>
      <c r="TBU63" s="153"/>
      <c r="TBV63" s="153"/>
      <c r="TBW63" s="153"/>
      <c r="TBX63" s="153"/>
      <c r="TBY63" s="153"/>
      <c r="TBZ63" s="153"/>
      <c r="TCA63" s="153"/>
      <c r="TCB63" s="153"/>
      <c r="TCC63" s="153"/>
      <c r="TCD63" s="153"/>
      <c r="TCE63" s="153"/>
      <c r="TCF63" s="153"/>
      <c r="TCG63" s="153"/>
      <c r="TCH63" s="153"/>
      <c r="TCI63" s="153"/>
      <c r="TCJ63" s="153"/>
      <c r="TCK63" s="153"/>
      <c r="TCL63" s="153"/>
      <c r="TCM63" s="153"/>
      <c r="TCN63" s="153"/>
      <c r="TCO63" s="153"/>
      <c r="TCP63" s="153"/>
      <c r="TCQ63" s="153"/>
      <c r="TCR63" s="153"/>
      <c r="TCS63" s="153"/>
      <c r="TCT63" s="153"/>
      <c r="TCU63" s="153"/>
      <c r="TCV63" s="153"/>
      <c r="TCW63" s="153"/>
      <c r="TCX63" s="153"/>
      <c r="TCY63" s="153"/>
      <c r="TCZ63" s="153"/>
      <c r="TDA63" s="153"/>
      <c r="TDB63" s="153"/>
      <c r="TDC63" s="153"/>
      <c r="TDD63" s="153"/>
      <c r="TDE63" s="153"/>
      <c r="TDF63" s="153"/>
      <c r="TDG63" s="153"/>
      <c r="TDH63" s="153"/>
      <c r="TDI63" s="153"/>
      <c r="TDJ63" s="153"/>
      <c r="TDK63" s="153"/>
      <c r="TDL63" s="153"/>
      <c r="TDM63" s="153"/>
      <c r="TDN63" s="153"/>
      <c r="TDO63" s="153"/>
      <c r="TDP63" s="153"/>
      <c r="TDQ63" s="153"/>
      <c r="TDR63" s="153"/>
      <c r="TDS63" s="153"/>
      <c r="TDT63" s="153"/>
      <c r="TDU63" s="153"/>
      <c r="TDV63" s="153"/>
      <c r="TDW63" s="153"/>
      <c r="TDX63" s="153"/>
      <c r="TDY63" s="153"/>
      <c r="TDZ63" s="153"/>
      <c r="TEA63" s="153"/>
      <c r="TEB63" s="153"/>
      <c r="TEC63" s="153"/>
      <c r="TED63" s="153"/>
      <c r="TEE63" s="153"/>
      <c r="TEF63" s="153"/>
      <c r="TEG63" s="153"/>
      <c r="TEH63" s="153"/>
      <c r="TEI63" s="153"/>
      <c r="TEJ63" s="153"/>
      <c r="TEK63" s="153"/>
      <c r="TEL63" s="153"/>
      <c r="TEM63" s="153"/>
      <c r="TEN63" s="153"/>
      <c r="TEO63" s="153"/>
      <c r="TEP63" s="153"/>
      <c r="TEQ63" s="153"/>
      <c r="TER63" s="153"/>
      <c r="TES63" s="153"/>
      <c r="TET63" s="153"/>
      <c r="TEU63" s="153"/>
      <c r="TEV63" s="153"/>
      <c r="TEW63" s="153"/>
      <c r="TEX63" s="153"/>
      <c r="TEY63" s="153"/>
      <c r="TEZ63" s="153"/>
      <c r="TFA63" s="153"/>
      <c r="TFB63" s="153"/>
      <c r="TFC63" s="153"/>
      <c r="TFD63" s="153"/>
      <c r="TFE63" s="153"/>
      <c r="TFF63" s="153"/>
      <c r="TFG63" s="153"/>
      <c r="TFH63" s="153"/>
      <c r="TFI63" s="153"/>
      <c r="TFJ63" s="153"/>
      <c r="TFK63" s="153"/>
      <c r="TFL63" s="153"/>
      <c r="TFM63" s="153"/>
      <c r="TFN63" s="153"/>
      <c r="TFO63" s="153"/>
      <c r="TFP63" s="153"/>
      <c r="TFQ63" s="153"/>
      <c r="TFR63" s="153"/>
      <c r="TFS63" s="153"/>
      <c r="TFT63" s="153"/>
      <c r="TFU63" s="153"/>
      <c r="TFV63" s="153"/>
      <c r="TFW63" s="153"/>
      <c r="TFX63" s="153"/>
      <c r="TFY63" s="153"/>
      <c r="TFZ63" s="153"/>
      <c r="TGA63" s="153"/>
      <c r="TGB63" s="153"/>
      <c r="TGC63" s="153"/>
      <c r="TGD63" s="153"/>
      <c r="TGE63" s="153"/>
      <c r="TGF63" s="153"/>
      <c r="TGG63" s="153"/>
      <c r="TGH63" s="153"/>
      <c r="TGI63" s="153"/>
      <c r="TGJ63" s="153"/>
      <c r="TGK63" s="153"/>
      <c r="TGL63" s="153"/>
      <c r="TGM63" s="153"/>
      <c r="TGN63" s="153"/>
      <c r="TGO63" s="153"/>
      <c r="TGP63" s="153"/>
      <c r="TGQ63" s="153"/>
      <c r="TGR63" s="153"/>
      <c r="TGS63" s="153"/>
      <c r="TGT63" s="153"/>
      <c r="TGU63" s="153"/>
      <c r="TGV63" s="153"/>
      <c r="TGW63" s="153"/>
      <c r="TGX63" s="153"/>
      <c r="TGY63" s="153"/>
      <c r="TGZ63" s="153"/>
      <c r="THA63" s="153"/>
      <c r="THB63" s="153"/>
      <c r="THC63" s="153"/>
      <c r="THD63" s="153"/>
      <c r="THE63" s="153"/>
      <c r="THF63" s="153"/>
      <c r="THG63" s="153"/>
      <c r="THH63" s="153"/>
      <c r="THI63" s="153"/>
      <c r="THJ63" s="153"/>
      <c r="THK63" s="153"/>
      <c r="THL63" s="153"/>
      <c r="THM63" s="153"/>
      <c r="THN63" s="153"/>
      <c r="THO63" s="153"/>
      <c r="THP63" s="153"/>
      <c r="THQ63" s="153"/>
      <c r="THR63" s="153"/>
      <c r="THS63" s="153"/>
      <c r="THT63" s="153"/>
      <c r="THU63" s="153"/>
      <c r="THV63" s="153"/>
      <c r="THW63" s="153"/>
      <c r="THX63" s="153"/>
      <c r="THY63" s="153"/>
      <c r="THZ63" s="153"/>
      <c r="TIA63" s="153"/>
      <c r="TIB63" s="153"/>
      <c r="TIC63" s="153"/>
      <c r="TID63" s="153"/>
      <c r="TIE63" s="153"/>
      <c r="TIF63" s="153"/>
      <c r="TIG63" s="153"/>
      <c r="TIH63" s="153"/>
      <c r="TII63" s="153"/>
      <c r="TIJ63" s="153"/>
      <c r="TIK63" s="153"/>
      <c r="TIL63" s="153"/>
      <c r="TIM63" s="153"/>
      <c r="TIN63" s="153"/>
      <c r="TIO63" s="153"/>
      <c r="TIP63" s="153"/>
      <c r="TIQ63" s="153"/>
      <c r="TIR63" s="153"/>
      <c r="TIS63" s="153"/>
      <c r="TIT63" s="153"/>
      <c r="TIU63" s="153"/>
      <c r="TIV63" s="153"/>
      <c r="TIW63" s="153"/>
      <c r="TIX63" s="153"/>
      <c r="TIY63" s="153"/>
      <c r="TIZ63" s="153"/>
      <c r="TJA63" s="153"/>
      <c r="TJB63" s="153"/>
      <c r="TJC63" s="153"/>
      <c r="TJD63" s="153"/>
      <c r="TJE63" s="153"/>
      <c r="TJF63" s="153"/>
      <c r="TJG63" s="153"/>
      <c r="TJH63" s="153"/>
      <c r="TJI63" s="153"/>
      <c r="TJJ63" s="153"/>
      <c r="TJK63" s="153"/>
      <c r="TJL63" s="153"/>
      <c r="TJM63" s="153"/>
      <c r="TJN63" s="153"/>
      <c r="TJO63" s="153"/>
      <c r="TJP63" s="153"/>
      <c r="TJQ63" s="153"/>
      <c r="TJR63" s="153"/>
      <c r="TJS63" s="153"/>
      <c r="TJT63" s="153"/>
      <c r="TJU63" s="153"/>
      <c r="TJV63" s="153"/>
      <c r="TJW63" s="153"/>
      <c r="TJX63" s="153"/>
      <c r="TJY63" s="153"/>
      <c r="TJZ63" s="153"/>
      <c r="TKA63" s="153"/>
      <c r="TKB63" s="153"/>
      <c r="TKC63" s="153"/>
      <c r="TKD63" s="153"/>
      <c r="TKE63" s="153"/>
      <c r="TKF63" s="153"/>
      <c r="TKG63" s="153"/>
      <c r="TKH63" s="153"/>
      <c r="TKI63" s="153"/>
      <c r="TKJ63" s="153"/>
      <c r="TKK63" s="153"/>
      <c r="TKL63" s="153"/>
      <c r="TKM63" s="153"/>
      <c r="TKN63" s="153"/>
      <c r="TKO63" s="153"/>
      <c r="TKP63" s="153"/>
      <c r="TKQ63" s="153"/>
      <c r="TKR63" s="153"/>
      <c r="TKS63" s="153"/>
      <c r="TKT63" s="153"/>
      <c r="TKU63" s="153"/>
      <c r="TKV63" s="153"/>
      <c r="TKW63" s="153"/>
      <c r="TKX63" s="153"/>
      <c r="TKY63" s="153"/>
      <c r="TKZ63" s="153"/>
      <c r="TLA63" s="153"/>
      <c r="TLB63" s="153"/>
      <c r="TLC63" s="153"/>
      <c r="TLD63" s="153"/>
      <c r="TLE63" s="153"/>
      <c r="TLF63" s="153"/>
      <c r="TLG63" s="153"/>
      <c r="TLH63" s="153"/>
      <c r="TLI63" s="153"/>
      <c r="TLJ63" s="153"/>
      <c r="TLK63" s="153"/>
      <c r="TLL63" s="153"/>
      <c r="TLM63" s="153"/>
      <c r="TLN63" s="153"/>
      <c r="TLO63" s="153"/>
      <c r="TLP63" s="153"/>
      <c r="TLQ63" s="153"/>
      <c r="TLR63" s="153"/>
      <c r="TLS63" s="153"/>
      <c r="TLT63" s="153"/>
      <c r="TLU63" s="153"/>
      <c r="TLV63" s="153"/>
      <c r="TLW63" s="153"/>
      <c r="TLX63" s="153"/>
      <c r="TLY63" s="153"/>
      <c r="TLZ63" s="153"/>
      <c r="TMA63" s="153"/>
      <c r="TMB63" s="153"/>
      <c r="TMC63" s="153"/>
      <c r="TMD63" s="153"/>
      <c r="TME63" s="153"/>
      <c r="TMF63" s="153"/>
      <c r="TMG63" s="153"/>
      <c r="TMH63" s="153"/>
      <c r="TMI63" s="153"/>
      <c r="TMJ63" s="153"/>
      <c r="TMK63" s="153"/>
      <c r="TML63" s="153"/>
      <c r="TMM63" s="153"/>
      <c r="TMN63" s="153"/>
      <c r="TMO63" s="153"/>
      <c r="TMP63" s="153"/>
      <c r="TMQ63" s="153"/>
      <c r="TMR63" s="153"/>
      <c r="TMS63" s="153"/>
      <c r="TMT63" s="153"/>
      <c r="TMU63" s="153"/>
      <c r="TMV63" s="153"/>
      <c r="TMW63" s="153"/>
      <c r="TMX63" s="153"/>
      <c r="TMY63" s="153"/>
      <c r="TMZ63" s="153"/>
      <c r="TNA63" s="153"/>
      <c r="TNB63" s="153"/>
      <c r="TNC63" s="153"/>
      <c r="TND63" s="153"/>
      <c r="TNE63" s="153"/>
      <c r="TNF63" s="153"/>
      <c r="TNG63" s="153"/>
      <c r="TNH63" s="153"/>
      <c r="TNI63" s="153"/>
      <c r="TNJ63" s="153"/>
      <c r="TNK63" s="153"/>
      <c r="TNL63" s="153"/>
      <c r="TNM63" s="153"/>
      <c r="TNN63" s="153"/>
      <c r="TNO63" s="153"/>
      <c r="TNP63" s="153"/>
      <c r="TNQ63" s="153"/>
      <c r="TNR63" s="153"/>
      <c r="TNS63" s="153"/>
      <c r="TNT63" s="153"/>
      <c r="TNU63" s="153"/>
      <c r="TNV63" s="153"/>
      <c r="TNW63" s="153"/>
      <c r="TNX63" s="153"/>
      <c r="TNY63" s="153"/>
      <c r="TNZ63" s="153"/>
      <c r="TOA63" s="153"/>
      <c r="TOB63" s="153"/>
      <c r="TOC63" s="153"/>
      <c r="TOD63" s="153"/>
      <c r="TOE63" s="153"/>
      <c r="TOF63" s="153"/>
      <c r="TOG63" s="153"/>
      <c r="TOH63" s="153"/>
      <c r="TOI63" s="153"/>
      <c r="TOJ63" s="153"/>
      <c r="TOK63" s="153"/>
      <c r="TOL63" s="153"/>
      <c r="TOM63" s="153"/>
      <c r="TON63" s="153"/>
      <c r="TOO63" s="153"/>
      <c r="TOP63" s="153"/>
      <c r="TOQ63" s="153"/>
      <c r="TOR63" s="153"/>
      <c r="TOS63" s="153"/>
      <c r="TOT63" s="153"/>
      <c r="TOU63" s="153"/>
      <c r="TOV63" s="153"/>
      <c r="TOW63" s="153"/>
      <c r="TOX63" s="153"/>
      <c r="TOY63" s="153"/>
      <c r="TOZ63" s="153"/>
      <c r="TPA63" s="153"/>
      <c r="TPB63" s="153"/>
      <c r="TPC63" s="153"/>
      <c r="TPD63" s="153"/>
      <c r="TPE63" s="153"/>
      <c r="TPF63" s="153"/>
      <c r="TPG63" s="153"/>
      <c r="TPH63" s="153"/>
      <c r="TPI63" s="153"/>
      <c r="TPJ63" s="153"/>
      <c r="TPK63" s="153"/>
      <c r="TPL63" s="153"/>
      <c r="TPM63" s="153"/>
      <c r="TPN63" s="153"/>
      <c r="TPO63" s="153"/>
      <c r="TPP63" s="153"/>
      <c r="TPQ63" s="153"/>
      <c r="TPR63" s="153"/>
      <c r="TPS63" s="153"/>
      <c r="TPT63" s="153"/>
      <c r="TPU63" s="153"/>
      <c r="TPV63" s="153"/>
      <c r="TPW63" s="153"/>
      <c r="TPX63" s="153"/>
      <c r="TPY63" s="153"/>
      <c r="TPZ63" s="153"/>
      <c r="TQA63" s="153"/>
      <c r="TQB63" s="153"/>
      <c r="TQC63" s="153"/>
      <c r="TQD63" s="153"/>
      <c r="TQE63" s="153"/>
      <c r="TQF63" s="153"/>
      <c r="TQG63" s="153"/>
      <c r="TQH63" s="153"/>
      <c r="TQI63" s="153"/>
      <c r="TQJ63" s="153"/>
      <c r="TQK63" s="153"/>
      <c r="TQL63" s="153"/>
      <c r="TQM63" s="153"/>
      <c r="TQN63" s="153"/>
      <c r="TQO63" s="153"/>
      <c r="TQP63" s="153"/>
      <c r="TQQ63" s="153"/>
      <c r="TQR63" s="153"/>
      <c r="TQS63" s="153"/>
      <c r="TQT63" s="153"/>
      <c r="TQU63" s="153"/>
      <c r="TQV63" s="153"/>
      <c r="TQW63" s="153"/>
      <c r="TQX63" s="153"/>
      <c r="TQY63" s="153"/>
      <c r="TQZ63" s="153"/>
      <c r="TRA63" s="153"/>
      <c r="TRB63" s="153"/>
      <c r="TRC63" s="153"/>
      <c r="TRD63" s="153"/>
      <c r="TRE63" s="153"/>
      <c r="TRF63" s="153"/>
      <c r="TRG63" s="153"/>
      <c r="TRH63" s="153"/>
      <c r="TRI63" s="153"/>
      <c r="TRJ63" s="153"/>
      <c r="TRK63" s="153"/>
      <c r="TRL63" s="153"/>
      <c r="TRM63" s="153"/>
      <c r="TRN63" s="153"/>
      <c r="TRO63" s="153"/>
      <c r="TRP63" s="153"/>
      <c r="TRQ63" s="153"/>
      <c r="TRR63" s="153"/>
      <c r="TRS63" s="153"/>
      <c r="TRT63" s="153"/>
      <c r="TRU63" s="153"/>
      <c r="TRV63" s="153"/>
      <c r="TRW63" s="153"/>
      <c r="TRX63" s="153"/>
      <c r="TRY63" s="153"/>
      <c r="TRZ63" s="153"/>
      <c r="TSA63" s="153"/>
      <c r="TSB63" s="153"/>
      <c r="TSC63" s="153"/>
      <c r="TSD63" s="153"/>
      <c r="TSE63" s="153"/>
      <c r="TSF63" s="153"/>
      <c r="TSG63" s="153"/>
      <c r="TSH63" s="153"/>
      <c r="TSI63" s="153"/>
      <c r="TSJ63" s="153"/>
      <c r="TSK63" s="153"/>
      <c r="TSL63" s="153"/>
      <c r="TSM63" s="153"/>
      <c r="TSN63" s="153"/>
      <c r="TSO63" s="153"/>
      <c r="TSP63" s="153"/>
      <c r="TSQ63" s="153"/>
      <c r="TSR63" s="153"/>
      <c r="TSS63" s="153"/>
      <c r="TST63" s="153"/>
      <c r="TSU63" s="153"/>
      <c r="TSV63" s="153"/>
      <c r="TSW63" s="153"/>
      <c r="TSX63" s="153"/>
      <c r="TSY63" s="153"/>
      <c r="TSZ63" s="153"/>
      <c r="TTA63" s="153"/>
      <c r="TTB63" s="153"/>
      <c r="TTC63" s="153"/>
      <c r="TTD63" s="153"/>
      <c r="TTE63" s="153"/>
      <c r="TTF63" s="153"/>
      <c r="TTG63" s="153"/>
      <c r="TTH63" s="153"/>
      <c r="TTI63" s="153"/>
      <c r="TTJ63" s="153"/>
      <c r="TTK63" s="153"/>
      <c r="TTL63" s="153"/>
      <c r="TTM63" s="153"/>
      <c r="TTN63" s="153"/>
      <c r="TTO63" s="153"/>
      <c r="TTP63" s="153"/>
      <c r="TTQ63" s="153"/>
      <c r="TTR63" s="153"/>
      <c r="TTS63" s="153"/>
      <c r="TTT63" s="153"/>
      <c r="TTU63" s="153"/>
      <c r="TTV63" s="153"/>
      <c r="TTW63" s="153"/>
      <c r="TTX63" s="153"/>
      <c r="TTY63" s="153"/>
      <c r="TTZ63" s="153"/>
      <c r="TUA63" s="153"/>
      <c r="TUB63" s="153"/>
      <c r="TUC63" s="153"/>
      <c r="TUD63" s="153"/>
      <c r="TUE63" s="153"/>
      <c r="TUF63" s="153"/>
      <c r="TUG63" s="153"/>
      <c r="TUH63" s="153"/>
      <c r="TUI63" s="153"/>
      <c r="TUJ63" s="153"/>
      <c r="TUK63" s="153"/>
      <c r="TUL63" s="153"/>
      <c r="TUM63" s="153"/>
      <c r="TUN63" s="153"/>
      <c r="TUO63" s="153"/>
      <c r="TUP63" s="153"/>
      <c r="TUQ63" s="153"/>
      <c r="TUR63" s="153"/>
      <c r="TUS63" s="153"/>
      <c r="TUT63" s="153"/>
      <c r="TUU63" s="153"/>
      <c r="TUV63" s="153"/>
      <c r="TUW63" s="153"/>
      <c r="TUX63" s="153"/>
      <c r="TUY63" s="153"/>
      <c r="TUZ63" s="153"/>
      <c r="TVA63" s="153"/>
      <c r="TVB63" s="153"/>
      <c r="TVC63" s="153"/>
      <c r="TVD63" s="153"/>
      <c r="TVE63" s="153"/>
      <c r="TVF63" s="153"/>
      <c r="TVG63" s="153"/>
      <c r="TVH63" s="153"/>
      <c r="TVI63" s="153"/>
      <c r="TVJ63" s="153"/>
      <c r="TVK63" s="153"/>
      <c r="TVL63" s="153"/>
      <c r="TVM63" s="153"/>
      <c r="TVN63" s="153"/>
      <c r="TVO63" s="153"/>
      <c r="TVP63" s="153"/>
      <c r="TVQ63" s="153"/>
      <c r="TVR63" s="153"/>
      <c r="TVS63" s="153"/>
      <c r="TVT63" s="153"/>
      <c r="TVU63" s="153"/>
      <c r="TVV63" s="153"/>
      <c r="TVW63" s="153"/>
      <c r="TVX63" s="153"/>
      <c r="TVY63" s="153"/>
      <c r="TVZ63" s="153"/>
      <c r="TWA63" s="153"/>
      <c r="TWB63" s="153"/>
      <c r="TWC63" s="153"/>
      <c r="TWD63" s="153"/>
      <c r="TWE63" s="153"/>
      <c r="TWF63" s="153"/>
      <c r="TWG63" s="153"/>
      <c r="TWH63" s="153"/>
      <c r="TWI63" s="153"/>
      <c r="TWJ63" s="153"/>
      <c r="TWK63" s="153"/>
      <c r="TWL63" s="153"/>
      <c r="TWM63" s="153"/>
      <c r="TWN63" s="153"/>
      <c r="TWO63" s="153"/>
      <c r="TWP63" s="153"/>
      <c r="TWQ63" s="153"/>
      <c r="TWR63" s="153"/>
      <c r="TWS63" s="153"/>
      <c r="TWT63" s="153"/>
      <c r="TWU63" s="153"/>
      <c r="TWV63" s="153"/>
      <c r="TWW63" s="153"/>
      <c r="TWX63" s="153"/>
      <c r="TWY63" s="153"/>
      <c r="TWZ63" s="153"/>
      <c r="TXA63" s="153"/>
      <c r="TXB63" s="153"/>
      <c r="TXC63" s="153"/>
      <c r="TXD63" s="153"/>
      <c r="TXE63" s="153"/>
      <c r="TXF63" s="153"/>
      <c r="TXG63" s="153"/>
      <c r="TXH63" s="153"/>
      <c r="TXI63" s="153"/>
      <c r="TXJ63" s="153"/>
      <c r="TXK63" s="153"/>
      <c r="TXL63" s="153"/>
      <c r="TXM63" s="153"/>
      <c r="TXN63" s="153"/>
      <c r="TXO63" s="153"/>
      <c r="TXP63" s="153"/>
      <c r="TXQ63" s="153"/>
      <c r="TXR63" s="153"/>
      <c r="TXS63" s="153"/>
      <c r="TXT63" s="153"/>
      <c r="TXU63" s="153"/>
      <c r="TXV63" s="153"/>
      <c r="TXW63" s="153"/>
      <c r="TXX63" s="153"/>
      <c r="TXY63" s="153"/>
      <c r="TXZ63" s="153"/>
      <c r="TYA63" s="153"/>
      <c r="TYB63" s="153"/>
      <c r="TYC63" s="153"/>
      <c r="TYD63" s="153"/>
      <c r="TYE63" s="153"/>
      <c r="TYF63" s="153"/>
      <c r="TYG63" s="153"/>
      <c r="TYH63" s="153"/>
      <c r="TYI63" s="153"/>
      <c r="TYJ63" s="153"/>
      <c r="TYK63" s="153"/>
      <c r="TYL63" s="153"/>
      <c r="TYM63" s="153"/>
      <c r="TYN63" s="153"/>
      <c r="TYO63" s="153"/>
      <c r="TYP63" s="153"/>
      <c r="TYQ63" s="153"/>
      <c r="TYR63" s="153"/>
      <c r="TYS63" s="153"/>
      <c r="TYT63" s="153"/>
      <c r="TYU63" s="153"/>
      <c r="TYV63" s="153"/>
      <c r="TYW63" s="153"/>
      <c r="TYX63" s="153"/>
      <c r="TYY63" s="153"/>
      <c r="TYZ63" s="153"/>
      <c r="TZA63" s="153"/>
      <c r="TZB63" s="153"/>
      <c r="TZC63" s="153"/>
      <c r="TZD63" s="153"/>
      <c r="TZE63" s="153"/>
      <c r="TZF63" s="153"/>
      <c r="TZG63" s="153"/>
      <c r="TZH63" s="153"/>
      <c r="TZI63" s="153"/>
      <c r="TZJ63" s="153"/>
      <c r="TZK63" s="153"/>
      <c r="TZL63" s="153"/>
      <c r="TZM63" s="153"/>
      <c r="TZN63" s="153"/>
      <c r="TZO63" s="153"/>
      <c r="TZP63" s="153"/>
      <c r="TZQ63" s="153"/>
      <c r="TZR63" s="153"/>
      <c r="TZS63" s="153"/>
      <c r="TZT63" s="153"/>
      <c r="TZU63" s="153"/>
      <c r="TZV63" s="153"/>
      <c r="TZW63" s="153"/>
      <c r="TZX63" s="153"/>
      <c r="TZY63" s="153"/>
      <c r="TZZ63" s="153"/>
      <c r="UAA63" s="153"/>
      <c r="UAB63" s="153"/>
      <c r="UAC63" s="153"/>
      <c r="UAD63" s="153"/>
      <c r="UAE63" s="153"/>
      <c r="UAF63" s="153"/>
      <c r="UAG63" s="153"/>
      <c r="UAH63" s="153"/>
      <c r="UAI63" s="153"/>
      <c r="UAJ63" s="153"/>
      <c r="UAK63" s="153"/>
      <c r="UAL63" s="153"/>
      <c r="UAM63" s="153"/>
      <c r="UAN63" s="153"/>
      <c r="UAO63" s="153"/>
      <c r="UAP63" s="153"/>
      <c r="UAQ63" s="153"/>
      <c r="UAR63" s="153"/>
      <c r="UAS63" s="153"/>
      <c r="UAT63" s="153"/>
      <c r="UAU63" s="153"/>
      <c r="UAV63" s="153"/>
      <c r="UAW63" s="153"/>
      <c r="UAX63" s="153"/>
      <c r="UAY63" s="153"/>
      <c r="UAZ63" s="153"/>
      <c r="UBA63" s="153"/>
      <c r="UBB63" s="153"/>
      <c r="UBC63" s="153"/>
      <c r="UBD63" s="153"/>
      <c r="UBE63" s="153"/>
      <c r="UBF63" s="153"/>
      <c r="UBG63" s="153"/>
      <c r="UBH63" s="153"/>
      <c r="UBI63" s="153"/>
      <c r="UBJ63" s="153"/>
      <c r="UBK63" s="153"/>
      <c r="UBL63" s="153"/>
      <c r="UBM63" s="153"/>
      <c r="UBN63" s="153"/>
      <c r="UBO63" s="153"/>
      <c r="UBP63" s="153"/>
      <c r="UBQ63" s="153"/>
      <c r="UBR63" s="153"/>
      <c r="UBS63" s="153"/>
      <c r="UBT63" s="153"/>
      <c r="UBU63" s="153"/>
      <c r="UBV63" s="153"/>
      <c r="UBW63" s="153"/>
      <c r="UBX63" s="153"/>
      <c r="UBY63" s="153"/>
      <c r="UBZ63" s="153"/>
      <c r="UCA63" s="153"/>
      <c r="UCB63" s="153"/>
      <c r="UCC63" s="153"/>
      <c r="UCD63" s="153"/>
      <c r="UCE63" s="153"/>
      <c r="UCF63" s="153"/>
      <c r="UCG63" s="153"/>
      <c r="UCH63" s="153"/>
      <c r="UCI63" s="153"/>
      <c r="UCJ63" s="153"/>
      <c r="UCK63" s="153"/>
      <c r="UCL63" s="153"/>
      <c r="UCM63" s="153"/>
      <c r="UCN63" s="153"/>
      <c r="UCO63" s="153"/>
      <c r="UCP63" s="153"/>
      <c r="UCQ63" s="153"/>
      <c r="UCR63" s="153"/>
      <c r="UCS63" s="153"/>
      <c r="UCT63" s="153"/>
      <c r="UCU63" s="153"/>
      <c r="UCV63" s="153"/>
      <c r="UCW63" s="153"/>
      <c r="UCX63" s="153"/>
      <c r="UCY63" s="153"/>
      <c r="UCZ63" s="153"/>
      <c r="UDA63" s="153"/>
      <c r="UDB63" s="153"/>
      <c r="UDC63" s="153"/>
      <c r="UDD63" s="153"/>
      <c r="UDE63" s="153"/>
      <c r="UDF63" s="153"/>
      <c r="UDG63" s="153"/>
      <c r="UDH63" s="153"/>
      <c r="UDI63" s="153"/>
      <c r="UDJ63" s="153"/>
      <c r="UDK63" s="153"/>
      <c r="UDL63" s="153"/>
      <c r="UDM63" s="153"/>
      <c r="UDN63" s="153"/>
      <c r="UDO63" s="153"/>
      <c r="UDP63" s="153"/>
      <c r="UDQ63" s="153"/>
      <c r="UDR63" s="153"/>
      <c r="UDS63" s="153"/>
      <c r="UDT63" s="153"/>
      <c r="UDU63" s="153"/>
      <c r="UDV63" s="153"/>
      <c r="UDW63" s="153"/>
      <c r="UDX63" s="153"/>
      <c r="UDY63" s="153"/>
      <c r="UDZ63" s="153"/>
      <c r="UEA63" s="153"/>
      <c r="UEB63" s="153"/>
      <c r="UEC63" s="153"/>
      <c r="UED63" s="153"/>
      <c r="UEE63" s="153"/>
      <c r="UEF63" s="153"/>
      <c r="UEG63" s="153"/>
      <c r="UEH63" s="153"/>
      <c r="UEI63" s="153"/>
      <c r="UEJ63" s="153"/>
      <c r="UEK63" s="153"/>
      <c r="UEL63" s="153"/>
      <c r="UEM63" s="153"/>
      <c r="UEN63" s="153"/>
      <c r="UEO63" s="153"/>
      <c r="UEP63" s="153"/>
      <c r="UEQ63" s="153"/>
      <c r="UER63" s="153"/>
      <c r="UES63" s="153"/>
      <c r="UET63" s="153"/>
      <c r="UEU63" s="153"/>
      <c r="UEV63" s="153"/>
      <c r="UEW63" s="153"/>
      <c r="UEX63" s="153"/>
      <c r="UEY63" s="153"/>
      <c r="UEZ63" s="153"/>
      <c r="UFA63" s="153"/>
      <c r="UFB63" s="153"/>
      <c r="UFC63" s="153"/>
      <c r="UFD63" s="153"/>
      <c r="UFE63" s="153"/>
      <c r="UFF63" s="153"/>
      <c r="UFG63" s="153"/>
      <c r="UFH63" s="153"/>
      <c r="UFI63" s="153"/>
      <c r="UFJ63" s="153"/>
      <c r="UFK63" s="153"/>
      <c r="UFL63" s="153"/>
      <c r="UFM63" s="153"/>
      <c r="UFN63" s="153"/>
      <c r="UFO63" s="153"/>
      <c r="UFP63" s="153"/>
      <c r="UFQ63" s="153"/>
      <c r="UFR63" s="153"/>
      <c r="UFS63" s="153"/>
      <c r="UFT63" s="153"/>
      <c r="UFU63" s="153"/>
      <c r="UFV63" s="153"/>
      <c r="UFW63" s="153"/>
      <c r="UFX63" s="153"/>
      <c r="UFY63" s="153"/>
      <c r="UFZ63" s="153"/>
      <c r="UGA63" s="153"/>
      <c r="UGB63" s="153"/>
      <c r="UGC63" s="153"/>
      <c r="UGD63" s="153"/>
      <c r="UGE63" s="153"/>
      <c r="UGF63" s="153"/>
      <c r="UGG63" s="153"/>
      <c r="UGH63" s="153"/>
      <c r="UGI63" s="153"/>
      <c r="UGJ63" s="153"/>
      <c r="UGK63" s="153"/>
      <c r="UGL63" s="153"/>
      <c r="UGM63" s="153"/>
      <c r="UGN63" s="153"/>
      <c r="UGO63" s="153"/>
      <c r="UGP63" s="153"/>
      <c r="UGQ63" s="153"/>
      <c r="UGR63" s="153"/>
      <c r="UGS63" s="153"/>
      <c r="UGT63" s="153"/>
      <c r="UGU63" s="153"/>
      <c r="UGV63" s="153"/>
      <c r="UGW63" s="153"/>
      <c r="UGX63" s="153"/>
      <c r="UGY63" s="153"/>
      <c r="UGZ63" s="153"/>
      <c r="UHA63" s="153"/>
      <c r="UHB63" s="153"/>
      <c r="UHC63" s="153"/>
      <c r="UHD63" s="153"/>
      <c r="UHE63" s="153"/>
      <c r="UHF63" s="153"/>
      <c r="UHG63" s="153"/>
      <c r="UHH63" s="153"/>
      <c r="UHI63" s="153"/>
      <c r="UHJ63" s="153"/>
      <c r="UHK63" s="153"/>
      <c r="UHL63" s="153"/>
      <c r="UHM63" s="153"/>
      <c r="UHN63" s="153"/>
      <c r="UHO63" s="153"/>
      <c r="UHP63" s="153"/>
      <c r="UHQ63" s="153"/>
      <c r="UHR63" s="153"/>
      <c r="UHS63" s="153"/>
      <c r="UHT63" s="153"/>
      <c r="UHU63" s="153"/>
      <c r="UHV63" s="153"/>
      <c r="UHW63" s="153"/>
      <c r="UHX63" s="153"/>
      <c r="UHY63" s="153"/>
      <c r="UHZ63" s="153"/>
      <c r="UIA63" s="153"/>
      <c r="UIB63" s="153"/>
      <c r="UIC63" s="153"/>
      <c r="UID63" s="153"/>
      <c r="UIE63" s="153"/>
      <c r="UIF63" s="153"/>
      <c r="UIG63" s="153"/>
      <c r="UIH63" s="153"/>
      <c r="UII63" s="153"/>
      <c r="UIJ63" s="153"/>
      <c r="UIK63" s="153"/>
      <c r="UIL63" s="153"/>
      <c r="UIM63" s="153"/>
      <c r="UIN63" s="153"/>
      <c r="UIO63" s="153"/>
      <c r="UIP63" s="153"/>
      <c r="UIQ63" s="153"/>
      <c r="UIR63" s="153"/>
      <c r="UIS63" s="153"/>
      <c r="UIT63" s="153"/>
      <c r="UIU63" s="153"/>
      <c r="UIV63" s="153"/>
      <c r="UIW63" s="153"/>
      <c r="UIX63" s="153"/>
      <c r="UIY63" s="153"/>
      <c r="UIZ63" s="153"/>
      <c r="UJA63" s="153"/>
      <c r="UJB63" s="153"/>
      <c r="UJC63" s="153"/>
      <c r="UJD63" s="153"/>
      <c r="UJE63" s="153"/>
      <c r="UJF63" s="153"/>
      <c r="UJG63" s="153"/>
      <c r="UJH63" s="153"/>
      <c r="UJI63" s="153"/>
      <c r="UJJ63" s="153"/>
      <c r="UJK63" s="153"/>
      <c r="UJL63" s="153"/>
      <c r="UJM63" s="153"/>
      <c r="UJN63" s="153"/>
      <c r="UJO63" s="153"/>
      <c r="UJP63" s="153"/>
      <c r="UJQ63" s="153"/>
      <c r="UJR63" s="153"/>
      <c r="UJS63" s="153"/>
      <c r="UJT63" s="153"/>
      <c r="UJU63" s="153"/>
      <c r="UJV63" s="153"/>
      <c r="UJW63" s="153"/>
      <c r="UJX63" s="153"/>
      <c r="UJY63" s="153"/>
      <c r="UJZ63" s="153"/>
      <c r="UKA63" s="153"/>
      <c r="UKB63" s="153"/>
      <c r="UKC63" s="153"/>
      <c r="UKD63" s="153"/>
      <c r="UKE63" s="153"/>
      <c r="UKF63" s="153"/>
      <c r="UKG63" s="153"/>
      <c r="UKH63" s="153"/>
      <c r="UKI63" s="153"/>
      <c r="UKJ63" s="153"/>
      <c r="UKK63" s="153"/>
      <c r="UKL63" s="153"/>
      <c r="UKM63" s="153"/>
      <c r="UKN63" s="153"/>
      <c r="UKO63" s="153"/>
      <c r="UKP63" s="153"/>
      <c r="UKQ63" s="153"/>
      <c r="UKR63" s="153"/>
      <c r="UKS63" s="153"/>
      <c r="UKT63" s="153"/>
      <c r="UKU63" s="153"/>
      <c r="UKV63" s="153"/>
      <c r="UKW63" s="153"/>
      <c r="UKX63" s="153"/>
      <c r="UKY63" s="153"/>
      <c r="UKZ63" s="153"/>
      <c r="ULA63" s="153"/>
      <c r="ULB63" s="153"/>
      <c r="ULC63" s="153"/>
      <c r="ULD63" s="153"/>
      <c r="ULE63" s="153"/>
      <c r="ULF63" s="153"/>
      <c r="ULG63" s="153"/>
      <c r="ULH63" s="153"/>
      <c r="ULI63" s="153"/>
      <c r="ULJ63" s="153"/>
      <c r="ULK63" s="153"/>
      <c r="ULL63" s="153"/>
      <c r="ULM63" s="153"/>
      <c r="ULN63" s="153"/>
      <c r="ULO63" s="153"/>
      <c r="ULP63" s="153"/>
      <c r="ULQ63" s="153"/>
      <c r="ULR63" s="153"/>
      <c r="ULS63" s="153"/>
      <c r="ULT63" s="153"/>
      <c r="ULU63" s="153"/>
      <c r="ULV63" s="153"/>
      <c r="ULW63" s="153"/>
      <c r="ULX63" s="153"/>
      <c r="ULY63" s="153"/>
      <c r="ULZ63" s="153"/>
      <c r="UMA63" s="153"/>
      <c r="UMB63" s="153"/>
      <c r="UMC63" s="153"/>
      <c r="UMD63" s="153"/>
      <c r="UME63" s="153"/>
      <c r="UMF63" s="153"/>
      <c r="UMG63" s="153"/>
      <c r="UMH63" s="153"/>
      <c r="UMI63" s="153"/>
      <c r="UMJ63" s="153"/>
      <c r="UMK63" s="153"/>
      <c r="UML63" s="153"/>
      <c r="UMM63" s="153"/>
      <c r="UMN63" s="153"/>
      <c r="UMO63" s="153"/>
      <c r="UMP63" s="153"/>
      <c r="UMQ63" s="153"/>
      <c r="UMR63" s="153"/>
      <c r="UMS63" s="153"/>
      <c r="UMT63" s="153"/>
      <c r="UMU63" s="153"/>
      <c r="UMV63" s="153"/>
      <c r="UMW63" s="153"/>
      <c r="UMX63" s="153"/>
      <c r="UMY63" s="153"/>
      <c r="UMZ63" s="153"/>
      <c r="UNA63" s="153"/>
      <c r="UNB63" s="153"/>
      <c r="UNC63" s="153"/>
      <c r="UND63" s="153"/>
      <c r="UNE63" s="153"/>
      <c r="UNF63" s="153"/>
      <c r="UNG63" s="153"/>
      <c r="UNH63" s="153"/>
      <c r="UNI63" s="153"/>
      <c r="UNJ63" s="153"/>
      <c r="UNK63" s="153"/>
      <c r="UNL63" s="153"/>
      <c r="UNM63" s="153"/>
      <c r="UNN63" s="153"/>
      <c r="UNO63" s="153"/>
      <c r="UNP63" s="153"/>
      <c r="UNQ63" s="153"/>
      <c r="UNR63" s="153"/>
      <c r="UNS63" s="153"/>
      <c r="UNT63" s="153"/>
      <c r="UNU63" s="153"/>
      <c r="UNV63" s="153"/>
      <c r="UNW63" s="153"/>
      <c r="UNX63" s="153"/>
      <c r="UNY63" s="153"/>
      <c r="UNZ63" s="153"/>
      <c r="UOA63" s="153"/>
      <c r="UOB63" s="153"/>
      <c r="UOC63" s="153"/>
      <c r="UOD63" s="153"/>
      <c r="UOE63" s="153"/>
      <c r="UOF63" s="153"/>
      <c r="UOG63" s="153"/>
      <c r="UOH63" s="153"/>
      <c r="UOI63" s="153"/>
      <c r="UOJ63" s="153"/>
      <c r="UOK63" s="153"/>
      <c r="UOL63" s="153"/>
      <c r="UOM63" s="153"/>
      <c r="UON63" s="153"/>
      <c r="UOO63" s="153"/>
      <c r="UOP63" s="153"/>
      <c r="UOQ63" s="153"/>
      <c r="UOR63" s="153"/>
      <c r="UOS63" s="153"/>
      <c r="UOT63" s="153"/>
      <c r="UOU63" s="153"/>
      <c r="UOV63" s="153"/>
      <c r="UOW63" s="153"/>
      <c r="UOX63" s="153"/>
      <c r="UOY63" s="153"/>
      <c r="UOZ63" s="153"/>
      <c r="UPA63" s="153"/>
      <c r="UPB63" s="153"/>
      <c r="UPC63" s="153"/>
      <c r="UPD63" s="153"/>
      <c r="UPE63" s="153"/>
      <c r="UPF63" s="153"/>
      <c r="UPG63" s="153"/>
      <c r="UPH63" s="153"/>
      <c r="UPI63" s="153"/>
      <c r="UPJ63" s="153"/>
      <c r="UPK63" s="153"/>
      <c r="UPL63" s="153"/>
      <c r="UPM63" s="153"/>
      <c r="UPN63" s="153"/>
      <c r="UPO63" s="153"/>
      <c r="UPP63" s="153"/>
      <c r="UPQ63" s="153"/>
      <c r="UPR63" s="153"/>
      <c r="UPS63" s="153"/>
      <c r="UPT63" s="153"/>
      <c r="UPU63" s="153"/>
      <c r="UPV63" s="153"/>
      <c r="UPW63" s="153"/>
      <c r="UPX63" s="153"/>
      <c r="UPY63" s="153"/>
      <c r="UPZ63" s="153"/>
      <c r="UQA63" s="153"/>
      <c r="UQB63" s="153"/>
      <c r="UQC63" s="153"/>
      <c r="UQD63" s="153"/>
      <c r="UQE63" s="153"/>
      <c r="UQF63" s="153"/>
      <c r="UQG63" s="153"/>
      <c r="UQH63" s="153"/>
      <c r="UQI63" s="153"/>
      <c r="UQJ63" s="153"/>
      <c r="UQK63" s="153"/>
      <c r="UQL63" s="153"/>
      <c r="UQM63" s="153"/>
      <c r="UQN63" s="153"/>
      <c r="UQO63" s="153"/>
      <c r="UQP63" s="153"/>
      <c r="UQQ63" s="153"/>
      <c r="UQR63" s="153"/>
      <c r="UQS63" s="153"/>
      <c r="UQT63" s="153"/>
      <c r="UQU63" s="153"/>
      <c r="UQV63" s="153"/>
      <c r="UQW63" s="153"/>
      <c r="UQX63" s="153"/>
      <c r="UQY63" s="153"/>
      <c r="UQZ63" s="153"/>
      <c r="URA63" s="153"/>
      <c r="URB63" s="153"/>
      <c r="URC63" s="153"/>
      <c r="URD63" s="153"/>
      <c r="URE63" s="153"/>
      <c r="URF63" s="153"/>
      <c r="URG63" s="153"/>
      <c r="URH63" s="153"/>
      <c r="URI63" s="153"/>
      <c r="URJ63" s="153"/>
      <c r="URK63" s="153"/>
      <c r="URL63" s="153"/>
      <c r="URM63" s="153"/>
      <c r="URN63" s="153"/>
      <c r="URO63" s="153"/>
      <c r="URP63" s="153"/>
      <c r="URQ63" s="153"/>
      <c r="URR63" s="153"/>
      <c r="URS63" s="153"/>
      <c r="URT63" s="153"/>
      <c r="URU63" s="153"/>
      <c r="URV63" s="153"/>
      <c r="URW63" s="153"/>
      <c r="URX63" s="153"/>
      <c r="URY63" s="153"/>
      <c r="URZ63" s="153"/>
      <c r="USA63" s="153"/>
      <c r="USB63" s="153"/>
      <c r="USC63" s="153"/>
      <c r="USD63" s="153"/>
      <c r="USE63" s="153"/>
      <c r="USF63" s="153"/>
      <c r="USG63" s="153"/>
      <c r="USH63" s="153"/>
      <c r="USI63" s="153"/>
      <c r="USJ63" s="153"/>
      <c r="USK63" s="153"/>
      <c r="USL63" s="153"/>
      <c r="USM63" s="153"/>
      <c r="USN63" s="153"/>
      <c r="USO63" s="153"/>
      <c r="USP63" s="153"/>
      <c r="USQ63" s="153"/>
      <c r="USR63" s="153"/>
      <c r="USS63" s="153"/>
      <c r="UST63" s="153"/>
      <c r="USU63" s="153"/>
      <c r="USV63" s="153"/>
      <c r="USW63" s="153"/>
      <c r="USX63" s="153"/>
      <c r="USY63" s="153"/>
      <c r="USZ63" s="153"/>
      <c r="UTA63" s="153"/>
      <c r="UTB63" s="153"/>
      <c r="UTC63" s="153"/>
      <c r="UTD63" s="153"/>
      <c r="UTE63" s="153"/>
      <c r="UTF63" s="153"/>
      <c r="UTG63" s="153"/>
      <c r="UTH63" s="153"/>
      <c r="UTI63" s="153"/>
      <c r="UTJ63" s="153"/>
      <c r="UTK63" s="153"/>
      <c r="UTL63" s="153"/>
      <c r="UTM63" s="153"/>
      <c r="UTN63" s="153"/>
      <c r="UTO63" s="153"/>
      <c r="UTP63" s="153"/>
      <c r="UTQ63" s="153"/>
      <c r="UTR63" s="153"/>
      <c r="UTS63" s="153"/>
      <c r="UTT63" s="153"/>
      <c r="UTU63" s="153"/>
      <c r="UTV63" s="153"/>
      <c r="UTW63" s="153"/>
      <c r="UTX63" s="153"/>
      <c r="UTY63" s="153"/>
      <c r="UTZ63" s="153"/>
      <c r="UUA63" s="153"/>
      <c r="UUB63" s="153"/>
      <c r="UUC63" s="153"/>
      <c r="UUD63" s="153"/>
      <c r="UUE63" s="153"/>
      <c r="UUF63" s="153"/>
      <c r="UUG63" s="153"/>
      <c r="UUH63" s="153"/>
      <c r="UUI63" s="153"/>
      <c r="UUJ63" s="153"/>
      <c r="UUK63" s="153"/>
      <c r="UUL63" s="153"/>
      <c r="UUM63" s="153"/>
      <c r="UUN63" s="153"/>
      <c r="UUO63" s="153"/>
      <c r="UUP63" s="153"/>
      <c r="UUQ63" s="153"/>
      <c r="UUR63" s="153"/>
      <c r="UUS63" s="153"/>
      <c r="UUT63" s="153"/>
      <c r="UUU63" s="153"/>
      <c r="UUV63" s="153"/>
      <c r="UUW63" s="153"/>
      <c r="UUX63" s="153"/>
      <c r="UUY63" s="153"/>
      <c r="UUZ63" s="153"/>
      <c r="UVA63" s="153"/>
      <c r="UVB63" s="153"/>
      <c r="UVC63" s="153"/>
      <c r="UVD63" s="153"/>
      <c r="UVE63" s="153"/>
      <c r="UVF63" s="153"/>
      <c r="UVG63" s="153"/>
      <c r="UVH63" s="153"/>
      <c r="UVI63" s="153"/>
      <c r="UVJ63" s="153"/>
      <c r="UVK63" s="153"/>
      <c r="UVL63" s="153"/>
      <c r="UVM63" s="153"/>
      <c r="UVN63" s="153"/>
      <c r="UVO63" s="153"/>
      <c r="UVP63" s="153"/>
      <c r="UVQ63" s="153"/>
      <c r="UVR63" s="153"/>
      <c r="UVS63" s="153"/>
      <c r="UVT63" s="153"/>
      <c r="UVU63" s="153"/>
      <c r="UVV63" s="153"/>
      <c r="UVW63" s="153"/>
      <c r="UVX63" s="153"/>
      <c r="UVY63" s="153"/>
      <c r="UVZ63" s="153"/>
      <c r="UWA63" s="153"/>
      <c r="UWB63" s="153"/>
      <c r="UWC63" s="153"/>
      <c r="UWD63" s="153"/>
      <c r="UWE63" s="153"/>
      <c r="UWF63" s="153"/>
      <c r="UWG63" s="153"/>
      <c r="UWH63" s="153"/>
      <c r="UWI63" s="153"/>
      <c r="UWJ63" s="153"/>
      <c r="UWK63" s="153"/>
      <c r="UWL63" s="153"/>
      <c r="UWM63" s="153"/>
      <c r="UWN63" s="153"/>
      <c r="UWO63" s="153"/>
      <c r="UWP63" s="153"/>
      <c r="UWQ63" s="153"/>
      <c r="UWR63" s="153"/>
      <c r="UWS63" s="153"/>
      <c r="UWT63" s="153"/>
      <c r="UWU63" s="153"/>
      <c r="UWV63" s="153"/>
      <c r="UWW63" s="153"/>
      <c r="UWX63" s="153"/>
      <c r="UWY63" s="153"/>
      <c r="UWZ63" s="153"/>
      <c r="UXA63" s="153"/>
      <c r="UXB63" s="153"/>
      <c r="UXC63" s="153"/>
      <c r="UXD63" s="153"/>
      <c r="UXE63" s="153"/>
      <c r="UXF63" s="153"/>
      <c r="UXG63" s="153"/>
      <c r="UXH63" s="153"/>
      <c r="UXI63" s="153"/>
      <c r="UXJ63" s="153"/>
      <c r="UXK63" s="153"/>
      <c r="UXL63" s="153"/>
      <c r="UXM63" s="153"/>
      <c r="UXN63" s="153"/>
      <c r="UXO63" s="153"/>
      <c r="UXP63" s="153"/>
      <c r="UXQ63" s="153"/>
      <c r="UXR63" s="153"/>
      <c r="UXS63" s="153"/>
      <c r="UXT63" s="153"/>
      <c r="UXU63" s="153"/>
      <c r="UXV63" s="153"/>
      <c r="UXW63" s="153"/>
      <c r="UXX63" s="153"/>
      <c r="UXY63" s="153"/>
      <c r="UXZ63" s="153"/>
      <c r="UYA63" s="153"/>
      <c r="UYB63" s="153"/>
      <c r="UYC63" s="153"/>
      <c r="UYD63" s="153"/>
      <c r="UYE63" s="153"/>
      <c r="UYF63" s="153"/>
      <c r="UYG63" s="153"/>
      <c r="UYH63" s="153"/>
      <c r="UYI63" s="153"/>
      <c r="UYJ63" s="153"/>
      <c r="UYK63" s="153"/>
      <c r="UYL63" s="153"/>
      <c r="UYM63" s="153"/>
      <c r="UYN63" s="153"/>
      <c r="UYO63" s="153"/>
      <c r="UYP63" s="153"/>
      <c r="UYQ63" s="153"/>
      <c r="UYR63" s="153"/>
      <c r="UYS63" s="153"/>
      <c r="UYT63" s="153"/>
      <c r="UYU63" s="153"/>
      <c r="UYV63" s="153"/>
      <c r="UYW63" s="153"/>
      <c r="UYX63" s="153"/>
      <c r="UYY63" s="153"/>
      <c r="UYZ63" s="153"/>
      <c r="UZA63" s="153"/>
      <c r="UZB63" s="153"/>
      <c r="UZC63" s="153"/>
      <c r="UZD63" s="153"/>
      <c r="UZE63" s="153"/>
      <c r="UZF63" s="153"/>
      <c r="UZG63" s="153"/>
      <c r="UZH63" s="153"/>
      <c r="UZI63" s="153"/>
      <c r="UZJ63" s="153"/>
      <c r="UZK63" s="153"/>
      <c r="UZL63" s="153"/>
      <c r="UZM63" s="153"/>
      <c r="UZN63" s="153"/>
      <c r="UZO63" s="153"/>
      <c r="UZP63" s="153"/>
      <c r="UZQ63" s="153"/>
      <c r="UZR63" s="153"/>
      <c r="UZS63" s="153"/>
      <c r="UZT63" s="153"/>
      <c r="UZU63" s="153"/>
      <c r="UZV63" s="153"/>
      <c r="UZW63" s="153"/>
      <c r="UZX63" s="153"/>
      <c r="UZY63" s="153"/>
      <c r="UZZ63" s="153"/>
      <c r="VAA63" s="153"/>
      <c r="VAB63" s="153"/>
      <c r="VAC63" s="153"/>
      <c r="VAD63" s="153"/>
      <c r="VAE63" s="153"/>
      <c r="VAF63" s="153"/>
      <c r="VAG63" s="153"/>
      <c r="VAH63" s="153"/>
      <c r="VAI63" s="153"/>
      <c r="VAJ63" s="153"/>
      <c r="VAK63" s="153"/>
      <c r="VAL63" s="153"/>
      <c r="VAM63" s="153"/>
      <c r="VAN63" s="153"/>
      <c r="VAO63" s="153"/>
      <c r="VAP63" s="153"/>
      <c r="VAQ63" s="153"/>
      <c r="VAR63" s="153"/>
      <c r="VAS63" s="153"/>
      <c r="VAT63" s="153"/>
      <c r="VAU63" s="153"/>
      <c r="VAV63" s="153"/>
      <c r="VAW63" s="153"/>
      <c r="VAX63" s="153"/>
      <c r="VAY63" s="153"/>
      <c r="VAZ63" s="153"/>
      <c r="VBA63" s="153"/>
      <c r="VBB63" s="153"/>
      <c r="VBC63" s="153"/>
      <c r="VBD63" s="153"/>
      <c r="VBE63" s="153"/>
      <c r="VBF63" s="153"/>
      <c r="VBG63" s="153"/>
      <c r="VBH63" s="153"/>
      <c r="VBI63" s="153"/>
      <c r="VBJ63" s="153"/>
      <c r="VBK63" s="153"/>
      <c r="VBL63" s="153"/>
      <c r="VBM63" s="153"/>
      <c r="VBN63" s="153"/>
      <c r="VBO63" s="153"/>
      <c r="VBP63" s="153"/>
      <c r="VBQ63" s="153"/>
      <c r="VBR63" s="153"/>
      <c r="VBS63" s="153"/>
      <c r="VBT63" s="153"/>
      <c r="VBU63" s="153"/>
      <c r="VBV63" s="153"/>
      <c r="VBW63" s="153"/>
      <c r="VBX63" s="153"/>
      <c r="VBY63" s="153"/>
      <c r="VBZ63" s="153"/>
      <c r="VCA63" s="153"/>
      <c r="VCB63" s="153"/>
      <c r="VCC63" s="153"/>
      <c r="VCD63" s="153"/>
      <c r="VCE63" s="153"/>
      <c r="VCF63" s="153"/>
      <c r="VCG63" s="153"/>
      <c r="VCH63" s="153"/>
      <c r="VCI63" s="153"/>
      <c r="VCJ63" s="153"/>
      <c r="VCK63" s="153"/>
      <c r="VCL63" s="153"/>
      <c r="VCM63" s="153"/>
      <c r="VCN63" s="153"/>
      <c r="VCO63" s="153"/>
      <c r="VCP63" s="153"/>
      <c r="VCQ63" s="153"/>
      <c r="VCR63" s="153"/>
      <c r="VCS63" s="153"/>
      <c r="VCT63" s="153"/>
      <c r="VCU63" s="153"/>
      <c r="VCV63" s="153"/>
      <c r="VCW63" s="153"/>
      <c r="VCX63" s="153"/>
      <c r="VCY63" s="153"/>
      <c r="VCZ63" s="153"/>
      <c r="VDA63" s="153"/>
      <c r="VDB63" s="153"/>
      <c r="VDC63" s="153"/>
      <c r="VDD63" s="153"/>
      <c r="VDE63" s="153"/>
      <c r="VDF63" s="153"/>
      <c r="VDG63" s="153"/>
      <c r="VDH63" s="153"/>
      <c r="VDI63" s="153"/>
      <c r="VDJ63" s="153"/>
      <c r="VDK63" s="153"/>
      <c r="VDL63" s="153"/>
      <c r="VDM63" s="153"/>
      <c r="VDN63" s="153"/>
      <c r="VDO63" s="153"/>
      <c r="VDP63" s="153"/>
      <c r="VDQ63" s="153"/>
      <c r="VDR63" s="153"/>
      <c r="VDS63" s="153"/>
      <c r="VDT63" s="153"/>
      <c r="VDU63" s="153"/>
      <c r="VDV63" s="153"/>
      <c r="VDW63" s="153"/>
      <c r="VDX63" s="153"/>
      <c r="VDY63" s="153"/>
      <c r="VDZ63" s="153"/>
      <c r="VEA63" s="153"/>
      <c r="VEB63" s="153"/>
      <c r="VEC63" s="153"/>
      <c r="VED63" s="153"/>
      <c r="VEE63" s="153"/>
      <c r="VEF63" s="153"/>
      <c r="VEG63" s="153"/>
      <c r="VEH63" s="153"/>
      <c r="VEI63" s="153"/>
      <c r="VEJ63" s="153"/>
      <c r="VEK63" s="153"/>
      <c r="VEL63" s="153"/>
      <c r="VEM63" s="153"/>
      <c r="VEN63" s="153"/>
      <c r="VEO63" s="153"/>
      <c r="VEP63" s="153"/>
      <c r="VEQ63" s="153"/>
      <c r="VER63" s="153"/>
      <c r="VES63" s="153"/>
      <c r="VET63" s="153"/>
      <c r="VEU63" s="153"/>
      <c r="VEV63" s="153"/>
      <c r="VEW63" s="153"/>
      <c r="VEX63" s="153"/>
      <c r="VEY63" s="153"/>
      <c r="VEZ63" s="153"/>
      <c r="VFA63" s="153"/>
      <c r="VFB63" s="153"/>
      <c r="VFC63" s="153"/>
      <c r="VFD63" s="153"/>
      <c r="VFE63" s="153"/>
      <c r="VFF63" s="153"/>
      <c r="VFG63" s="153"/>
      <c r="VFH63" s="153"/>
      <c r="VFI63" s="153"/>
      <c r="VFJ63" s="153"/>
      <c r="VFK63" s="153"/>
      <c r="VFL63" s="153"/>
      <c r="VFM63" s="153"/>
      <c r="VFN63" s="153"/>
      <c r="VFO63" s="153"/>
      <c r="VFP63" s="153"/>
      <c r="VFQ63" s="153"/>
      <c r="VFR63" s="153"/>
      <c r="VFS63" s="153"/>
      <c r="VFT63" s="153"/>
      <c r="VFU63" s="153"/>
      <c r="VFV63" s="153"/>
      <c r="VFW63" s="153"/>
      <c r="VFX63" s="153"/>
      <c r="VFY63" s="153"/>
      <c r="VFZ63" s="153"/>
      <c r="VGA63" s="153"/>
      <c r="VGB63" s="153"/>
      <c r="VGC63" s="153"/>
      <c r="VGD63" s="153"/>
      <c r="VGE63" s="153"/>
      <c r="VGF63" s="153"/>
      <c r="VGG63" s="153"/>
      <c r="VGH63" s="153"/>
      <c r="VGI63" s="153"/>
      <c r="VGJ63" s="153"/>
      <c r="VGK63" s="153"/>
      <c r="VGL63" s="153"/>
      <c r="VGM63" s="153"/>
      <c r="VGN63" s="153"/>
      <c r="VGO63" s="153"/>
      <c r="VGP63" s="153"/>
      <c r="VGQ63" s="153"/>
      <c r="VGR63" s="153"/>
      <c r="VGS63" s="153"/>
      <c r="VGT63" s="153"/>
      <c r="VGU63" s="153"/>
      <c r="VGV63" s="153"/>
      <c r="VGW63" s="153"/>
      <c r="VGX63" s="153"/>
      <c r="VGY63" s="153"/>
      <c r="VGZ63" s="153"/>
      <c r="VHA63" s="153"/>
      <c r="VHB63" s="153"/>
      <c r="VHC63" s="153"/>
      <c r="VHD63" s="153"/>
      <c r="VHE63" s="153"/>
      <c r="VHF63" s="153"/>
      <c r="VHG63" s="153"/>
      <c r="VHH63" s="153"/>
      <c r="VHI63" s="153"/>
      <c r="VHJ63" s="153"/>
      <c r="VHK63" s="153"/>
      <c r="VHL63" s="153"/>
      <c r="VHM63" s="153"/>
      <c r="VHN63" s="153"/>
      <c r="VHO63" s="153"/>
      <c r="VHP63" s="153"/>
      <c r="VHQ63" s="153"/>
      <c r="VHR63" s="153"/>
      <c r="VHS63" s="153"/>
      <c r="VHT63" s="153"/>
      <c r="VHU63" s="153"/>
      <c r="VHV63" s="153"/>
      <c r="VHW63" s="153"/>
      <c r="VHX63" s="153"/>
      <c r="VHY63" s="153"/>
      <c r="VHZ63" s="153"/>
      <c r="VIA63" s="153"/>
      <c r="VIB63" s="153"/>
      <c r="VIC63" s="153"/>
      <c r="VID63" s="153"/>
      <c r="VIE63" s="153"/>
      <c r="VIF63" s="153"/>
      <c r="VIG63" s="153"/>
      <c r="VIH63" s="153"/>
      <c r="VII63" s="153"/>
      <c r="VIJ63" s="153"/>
      <c r="VIK63" s="153"/>
      <c r="VIL63" s="153"/>
      <c r="VIM63" s="153"/>
      <c r="VIN63" s="153"/>
      <c r="VIO63" s="153"/>
      <c r="VIP63" s="153"/>
      <c r="VIQ63" s="153"/>
      <c r="VIR63" s="153"/>
      <c r="VIS63" s="153"/>
      <c r="VIT63" s="153"/>
      <c r="VIU63" s="153"/>
      <c r="VIV63" s="153"/>
      <c r="VIW63" s="153"/>
      <c r="VIX63" s="153"/>
      <c r="VIY63" s="153"/>
      <c r="VIZ63" s="153"/>
      <c r="VJA63" s="153"/>
      <c r="VJB63" s="153"/>
      <c r="VJC63" s="153"/>
      <c r="VJD63" s="153"/>
      <c r="VJE63" s="153"/>
      <c r="VJF63" s="153"/>
      <c r="VJG63" s="153"/>
      <c r="VJH63" s="153"/>
      <c r="VJI63" s="153"/>
      <c r="VJJ63" s="153"/>
      <c r="VJK63" s="153"/>
      <c r="VJL63" s="153"/>
      <c r="VJM63" s="153"/>
      <c r="VJN63" s="153"/>
      <c r="VJO63" s="153"/>
      <c r="VJP63" s="153"/>
      <c r="VJQ63" s="153"/>
      <c r="VJR63" s="153"/>
      <c r="VJS63" s="153"/>
      <c r="VJT63" s="153"/>
      <c r="VJU63" s="153"/>
      <c r="VJV63" s="153"/>
      <c r="VJW63" s="153"/>
      <c r="VJX63" s="153"/>
      <c r="VJY63" s="153"/>
      <c r="VJZ63" s="153"/>
      <c r="VKA63" s="153"/>
      <c r="VKB63" s="153"/>
      <c r="VKC63" s="153"/>
      <c r="VKD63" s="153"/>
      <c r="VKE63" s="153"/>
      <c r="VKF63" s="153"/>
      <c r="VKG63" s="153"/>
      <c r="VKH63" s="153"/>
      <c r="VKI63" s="153"/>
      <c r="VKJ63" s="153"/>
      <c r="VKK63" s="153"/>
      <c r="VKL63" s="153"/>
      <c r="VKM63" s="153"/>
      <c r="VKN63" s="153"/>
      <c r="VKO63" s="153"/>
      <c r="VKP63" s="153"/>
      <c r="VKQ63" s="153"/>
      <c r="VKR63" s="153"/>
      <c r="VKS63" s="153"/>
      <c r="VKT63" s="153"/>
      <c r="VKU63" s="153"/>
      <c r="VKV63" s="153"/>
      <c r="VKW63" s="153"/>
      <c r="VKX63" s="153"/>
      <c r="VKY63" s="153"/>
      <c r="VKZ63" s="153"/>
      <c r="VLA63" s="153"/>
      <c r="VLB63" s="153"/>
      <c r="VLC63" s="153"/>
      <c r="VLD63" s="153"/>
      <c r="VLE63" s="153"/>
      <c r="VLF63" s="153"/>
      <c r="VLG63" s="153"/>
      <c r="VLH63" s="153"/>
      <c r="VLI63" s="153"/>
      <c r="VLJ63" s="153"/>
      <c r="VLK63" s="153"/>
      <c r="VLL63" s="153"/>
      <c r="VLM63" s="153"/>
      <c r="VLN63" s="153"/>
      <c r="VLO63" s="153"/>
      <c r="VLP63" s="153"/>
      <c r="VLQ63" s="153"/>
      <c r="VLR63" s="153"/>
      <c r="VLS63" s="153"/>
      <c r="VLT63" s="153"/>
      <c r="VLU63" s="153"/>
      <c r="VLV63" s="153"/>
      <c r="VLW63" s="153"/>
      <c r="VLX63" s="153"/>
      <c r="VLY63" s="153"/>
      <c r="VLZ63" s="153"/>
      <c r="VMA63" s="153"/>
      <c r="VMB63" s="153"/>
      <c r="VMC63" s="153"/>
      <c r="VMD63" s="153"/>
      <c r="VME63" s="153"/>
      <c r="VMF63" s="153"/>
      <c r="VMG63" s="153"/>
      <c r="VMH63" s="153"/>
      <c r="VMI63" s="153"/>
      <c r="VMJ63" s="153"/>
      <c r="VMK63" s="153"/>
      <c r="VML63" s="153"/>
      <c r="VMM63" s="153"/>
      <c r="VMN63" s="153"/>
      <c r="VMO63" s="153"/>
      <c r="VMP63" s="153"/>
      <c r="VMQ63" s="153"/>
      <c r="VMR63" s="153"/>
      <c r="VMS63" s="153"/>
      <c r="VMT63" s="153"/>
      <c r="VMU63" s="153"/>
      <c r="VMV63" s="153"/>
      <c r="VMW63" s="153"/>
      <c r="VMX63" s="153"/>
      <c r="VMY63" s="153"/>
      <c r="VMZ63" s="153"/>
      <c r="VNA63" s="153"/>
      <c r="VNB63" s="153"/>
      <c r="VNC63" s="153"/>
      <c r="VND63" s="153"/>
      <c r="VNE63" s="153"/>
      <c r="VNF63" s="153"/>
      <c r="VNG63" s="153"/>
      <c r="VNH63" s="153"/>
      <c r="VNI63" s="153"/>
      <c r="VNJ63" s="153"/>
      <c r="VNK63" s="153"/>
      <c r="VNL63" s="153"/>
      <c r="VNM63" s="153"/>
      <c r="VNN63" s="153"/>
      <c r="VNO63" s="153"/>
      <c r="VNP63" s="153"/>
      <c r="VNQ63" s="153"/>
      <c r="VNR63" s="153"/>
      <c r="VNS63" s="153"/>
      <c r="VNT63" s="153"/>
      <c r="VNU63" s="153"/>
      <c r="VNV63" s="153"/>
      <c r="VNW63" s="153"/>
      <c r="VNX63" s="153"/>
      <c r="VNY63" s="153"/>
      <c r="VNZ63" s="153"/>
      <c r="VOA63" s="153"/>
      <c r="VOB63" s="153"/>
      <c r="VOC63" s="153"/>
      <c r="VOD63" s="153"/>
      <c r="VOE63" s="153"/>
      <c r="VOF63" s="153"/>
      <c r="VOG63" s="153"/>
      <c r="VOH63" s="153"/>
      <c r="VOI63" s="153"/>
      <c r="VOJ63" s="153"/>
      <c r="VOK63" s="153"/>
      <c r="VOL63" s="153"/>
      <c r="VOM63" s="153"/>
      <c r="VON63" s="153"/>
      <c r="VOO63" s="153"/>
      <c r="VOP63" s="153"/>
      <c r="VOQ63" s="153"/>
      <c r="VOR63" s="153"/>
      <c r="VOS63" s="153"/>
      <c r="VOT63" s="153"/>
      <c r="VOU63" s="153"/>
      <c r="VOV63" s="153"/>
      <c r="VOW63" s="153"/>
      <c r="VOX63" s="153"/>
      <c r="VOY63" s="153"/>
      <c r="VOZ63" s="153"/>
      <c r="VPA63" s="153"/>
      <c r="VPB63" s="153"/>
      <c r="VPC63" s="153"/>
      <c r="VPD63" s="153"/>
      <c r="VPE63" s="153"/>
      <c r="VPF63" s="153"/>
      <c r="VPG63" s="153"/>
      <c r="VPH63" s="153"/>
      <c r="VPI63" s="153"/>
      <c r="VPJ63" s="153"/>
      <c r="VPK63" s="153"/>
      <c r="VPL63" s="153"/>
      <c r="VPM63" s="153"/>
      <c r="VPN63" s="153"/>
      <c r="VPO63" s="153"/>
      <c r="VPP63" s="153"/>
      <c r="VPQ63" s="153"/>
      <c r="VPR63" s="153"/>
      <c r="VPS63" s="153"/>
      <c r="VPT63" s="153"/>
      <c r="VPU63" s="153"/>
      <c r="VPV63" s="153"/>
      <c r="VPW63" s="153"/>
      <c r="VPX63" s="153"/>
      <c r="VPY63" s="153"/>
      <c r="VPZ63" s="153"/>
      <c r="VQA63" s="153"/>
      <c r="VQB63" s="153"/>
      <c r="VQC63" s="153"/>
      <c r="VQD63" s="153"/>
      <c r="VQE63" s="153"/>
      <c r="VQF63" s="153"/>
      <c r="VQG63" s="153"/>
      <c r="VQH63" s="153"/>
      <c r="VQI63" s="153"/>
      <c r="VQJ63" s="153"/>
      <c r="VQK63" s="153"/>
      <c r="VQL63" s="153"/>
      <c r="VQM63" s="153"/>
      <c r="VQN63" s="153"/>
      <c r="VQO63" s="153"/>
      <c r="VQP63" s="153"/>
      <c r="VQQ63" s="153"/>
      <c r="VQR63" s="153"/>
      <c r="VQS63" s="153"/>
      <c r="VQT63" s="153"/>
      <c r="VQU63" s="153"/>
      <c r="VQV63" s="153"/>
      <c r="VQW63" s="153"/>
      <c r="VQX63" s="153"/>
      <c r="VQY63" s="153"/>
      <c r="VQZ63" s="153"/>
      <c r="VRA63" s="153"/>
      <c r="VRB63" s="153"/>
      <c r="VRC63" s="153"/>
      <c r="VRD63" s="153"/>
      <c r="VRE63" s="153"/>
      <c r="VRF63" s="153"/>
      <c r="VRG63" s="153"/>
      <c r="VRH63" s="153"/>
      <c r="VRI63" s="153"/>
      <c r="VRJ63" s="153"/>
      <c r="VRK63" s="153"/>
      <c r="VRL63" s="153"/>
      <c r="VRM63" s="153"/>
      <c r="VRN63" s="153"/>
      <c r="VRO63" s="153"/>
      <c r="VRP63" s="153"/>
      <c r="VRQ63" s="153"/>
      <c r="VRR63" s="153"/>
      <c r="VRS63" s="153"/>
      <c r="VRT63" s="153"/>
      <c r="VRU63" s="153"/>
      <c r="VRV63" s="153"/>
      <c r="VRW63" s="153"/>
      <c r="VRX63" s="153"/>
      <c r="VRY63" s="153"/>
      <c r="VRZ63" s="153"/>
      <c r="VSA63" s="153"/>
      <c r="VSB63" s="153"/>
      <c r="VSC63" s="153"/>
      <c r="VSD63" s="153"/>
      <c r="VSE63" s="153"/>
      <c r="VSF63" s="153"/>
      <c r="VSG63" s="153"/>
      <c r="VSH63" s="153"/>
      <c r="VSI63" s="153"/>
      <c r="VSJ63" s="153"/>
      <c r="VSK63" s="153"/>
      <c r="VSL63" s="153"/>
      <c r="VSM63" s="153"/>
      <c r="VSN63" s="153"/>
      <c r="VSO63" s="153"/>
      <c r="VSP63" s="153"/>
      <c r="VSQ63" s="153"/>
      <c r="VSR63" s="153"/>
      <c r="VSS63" s="153"/>
      <c r="VST63" s="153"/>
      <c r="VSU63" s="153"/>
      <c r="VSV63" s="153"/>
      <c r="VSW63" s="153"/>
      <c r="VSX63" s="153"/>
      <c r="VSY63" s="153"/>
      <c r="VSZ63" s="153"/>
      <c r="VTA63" s="153"/>
      <c r="VTB63" s="153"/>
      <c r="VTC63" s="153"/>
      <c r="VTD63" s="153"/>
      <c r="VTE63" s="153"/>
      <c r="VTF63" s="153"/>
      <c r="VTG63" s="153"/>
      <c r="VTH63" s="153"/>
      <c r="VTI63" s="153"/>
      <c r="VTJ63" s="153"/>
      <c r="VTK63" s="153"/>
      <c r="VTL63" s="153"/>
      <c r="VTM63" s="153"/>
      <c r="VTN63" s="153"/>
      <c r="VTO63" s="153"/>
      <c r="VTP63" s="153"/>
      <c r="VTQ63" s="153"/>
      <c r="VTR63" s="153"/>
      <c r="VTS63" s="153"/>
      <c r="VTT63" s="153"/>
      <c r="VTU63" s="153"/>
      <c r="VTV63" s="153"/>
      <c r="VTW63" s="153"/>
      <c r="VTX63" s="153"/>
      <c r="VTY63" s="153"/>
      <c r="VTZ63" s="153"/>
      <c r="VUA63" s="153"/>
      <c r="VUB63" s="153"/>
      <c r="VUC63" s="153"/>
      <c r="VUD63" s="153"/>
      <c r="VUE63" s="153"/>
      <c r="VUF63" s="153"/>
      <c r="VUG63" s="153"/>
      <c r="VUH63" s="153"/>
      <c r="VUI63" s="153"/>
      <c r="VUJ63" s="153"/>
      <c r="VUK63" s="153"/>
      <c r="VUL63" s="153"/>
      <c r="VUM63" s="153"/>
      <c r="VUN63" s="153"/>
      <c r="VUO63" s="153"/>
      <c r="VUP63" s="153"/>
      <c r="VUQ63" s="153"/>
      <c r="VUR63" s="153"/>
      <c r="VUS63" s="153"/>
      <c r="VUT63" s="153"/>
      <c r="VUU63" s="153"/>
      <c r="VUV63" s="153"/>
      <c r="VUW63" s="153"/>
      <c r="VUX63" s="153"/>
      <c r="VUY63" s="153"/>
      <c r="VUZ63" s="153"/>
      <c r="VVA63" s="153"/>
      <c r="VVB63" s="153"/>
      <c r="VVC63" s="153"/>
      <c r="VVD63" s="153"/>
      <c r="VVE63" s="153"/>
      <c r="VVF63" s="153"/>
      <c r="VVG63" s="153"/>
      <c r="VVH63" s="153"/>
      <c r="VVI63" s="153"/>
      <c r="VVJ63" s="153"/>
      <c r="VVK63" s="153"/>
      <c r="VVL63" s="153"/>
      <c r="VVM63" s="153"/>
      <c r="VVN63" s="153"/>
      <c r="VVO63" s="153"/>
      <c r="VVP63" s="153"/>
      <c r="VVQ63" s="153"/>
      <c r="VVR63" s="153"/>
      <c r="VVS63" s="153"/>
      <c r="VVT63" s="153"/>
      <c r="VVU63" s="153"/>
      <c r="VVV63" s="153"/>
      <c r="VVW63" s="153"/>
      <c r="VVX63" s="153"/>
      <c r="VVY63" s="153"/>
      <c r="VVZ63" s="153"/>
      <c r="VWA63" s="153"/>
      <c r="VWB63" s="153"/>
      <c r="VWC63" s="153"/>
      <c r="VWD63" s="153"/>
      <c r="VWE63" s="153"/>
      <c r="VWF63" s="153"/>
      <c r="VWG63" s="153"/>
      <c r="VWH63" s="153"/>
      <c r="VWI63" s="153"/>
      <c r="VWJ63" s="153"/>
      <c r="VWK63" s="153"/>
      <c r="VWL63" s="153"/>
      <c r="VWM63" s="153"/>
      <c r="VWN63" s="153"/>
      <c r="VWO63" s="153"/>
      <c r="VWP63" s="153"/>
      <c r="VWQ63" s="153"/>
      <c r="VWR63" s="153"/>
      <c r="VWS63" s="153"/>
      <c r="VWT63" s="153"/>
      <c r="VWU63" s="153"/>
      <c r="VWV63" s="153"/>
      <c r="VWW63" s="153"/>
      <c r="VWX63" s="153"/>
      <c r="VWY63" s="153"/>
      <c r="VWZ63" s="153"/>
      <c r="VXA63" s="153"/>
      <c r="VXB63" s="153"/>
      <c r="VXC63" s="153"/>
      <c r="VXD63" s="153"/>
      <c r="VXE63" s="153"/>
      <c r="VXF63" s="153"/>
      <c r="VXG63" s="153"/>
      <c r="VXH63" s="153"/>
      <c r="VXI63" s="153"/>
      <c r="VXJ63" s="153"/>
      <c r="VXK63" s="153"/>
      <c r="VXL63" s="153"/>
      <c r="VXM63" s="153"/>
      <c r="VXN63" s="153"/>
      <c r="VXO63" s="153"/>
      <c r="VXP63" s="153"/>
      <c r="VXQ63" s="153"/>
      <c r="VXR63" s="153"/>
      <c r="VXS63" s="153"/>
      <c r="VXT63" s="153"/>
      <c r="VXU63" s="153"/>
      <c r="VXV63" s="153"/>
      <c r="VXW63" s="153"/>
      <c r="VXX63" s="153"/>
      <c r="VXY63" s="153"/>
      <c r="VXZ63" s="153"/>
      <c r="VYA63" s="153"/>
      <c r="VYB63" s="153"/>
      <c r="VYC63" s="153"/>
      <c r="VYD63" s="153"/>
      <c r="VYE63" s="153"/>
      <c r="VYF63" s="153"/>
      <c r="VYG63" s="153"/>
      <c r="VYH63" s="153"/>
      <c r="VYI63" s="153"/>
      <c r="VYJ63" s="153"/>
      <c r="VYK63" s="153"/>
      <c r="VYL63" s="153"/>
      <c r="VYM63" s="153"/>
      <c r="VYN63" s="153"/>
      <c r="VYO63" s="153"/>
      <c r="VYP63" s="153"/>
      <c r="VYQ63" s="153"/>
      <c r="VYR63" s="153"/>
      <c r="VYS63" s="153"/>
      <c r="VYT63" s="153"/>
      <c r="VYU63" s="153"/>
      <c r="VYV63" s="153"/>
      <c r="VYW63" s="153"/>
      <c r="VYX63" s="153"/>
      <c r="VYY63" s="153"/>
      <c r="VYZ63" s="153"/>
      <c r="VZA63" s="153"/>
      <c r="VZB63" s="153"/>
      <c r="VZC63" s="153"/>
      <c r="VZD63" s="153"/>
      <c r="VZE63" s="153"/>
      <c r="VZF63" s="153"/>
      <c r="VZG63" s="153"/>
      <c r="VZH63" s="153"/>
      <c r="VZI63" s="153"/>
      <c r="VZJ63" s="153"/>
      <c r="VZK63" s="153"/>
      <c r="VZL63" s="153"/>
      <c r="VZM63" s="153"/>
      <c r="VZN63" s="153"/>
      <c r="VZO63" s="153"/>
      <c r="VZP63" s="153"/>
      <c r="VZQ63" s="153"/>
      <c r="VZR63" s="153"/>
      <c r="VZS63" s="153"/>
      <c r="VZT63" s="153"/>
      <c r="VZU63" s="153"/>
      <c r="VZV63" s="153"/>
      <c r="VZW63" s="153"/>
      <c r="VZX63" s="153"/>
      <c r="VZY63" s="153"/>
      <c r="VZZ63" s="153"/>
      <c r="WAA63" s="153"/>
      <c r="WAB63" s="153"/>
      <c r="WAC63" s="153"/>
      <c r="WAD63" s="153"/>
      <c r="WAE63" s="153"/>
      <c r="WAF63" s="153"/>
      <c r="WAG63" s="153"/>
      <c r="WAH63" s="153"/>
      <c r="WAI63" s="153"/>
      <c r="WAJ63" s="153"/>
      <c r="WAK63" s="153"/>
      <c r="WAL63" s="153"/>
      <c r="WAM63" s="153"/>
      <c r="WAN63" s="153"/>
      <c r="WAO63" s="153"/>
      <c r="WAP63" s="153"/>
      <c r="WAQ63" s="153"/>
      <c r="WAR63" s="153"/>
      <c r="WAS63" s="153"/>
      <c r="WAT63" s="153"/>
      <c r="WAU63" s="153"/>
      <c r="WAV63" s="153"/>
      <c r="WAW63" s="153"/>
      <c r="WAX63" s="153"/>
      <c r="WAY63" s="153"/>
      <c r="WAZ63" s="153"/>
      <c r="WBA63" s="153"/>
      <c r="WBB63" s="153"/>
      <c r="WBC63" s="153"/>
      <c r="WBD63" s="153"/>
      <c r="WBE63" s="153"/>
      <c r="WBF63" s="153"/>
      <c r="WBG63" s="153"/>
      <c r="WBH63" s="153"/>
      <c r="WBI63" s="153"/>
      <c r="WBJ63" s="153"/>
      <c r="WBK63" s="153"/>
      <c r="WBL63" s="153"/>
      <c r="WBM63" s="153"/>
      <c r="WBN63" s="153"/>
      <c r="WBO63" s="153"/>
      <c r="WBP63" s="153"/>
      <c r="WBQ63" s="153"/>
      <c r="WBR63" s="153"/>
      <c r="WBS63" s="153"/>
      <c r="WBT63" s="153"/>
      <c r="WBU63" s="153"/>
      <c r="WBV63" s="153"/>
      <c r="WBW63" s="153"/>
      <c r="WBX63" s="153"/>
      <c r="WBY63" s="153"/>
      <c r="WBZ63" s="153"/>
      <c r="WCA63" s="153"/>
      <c r="WCB63" s="153"/>
      <c r="WCC63" s="153"/>
      <c r="WCD63" s="153"/>
      <c r="WCE63" s="153"/>
      <c r="WCF63" s="153"/>
      <c r="WCG63" s="153"/>
      <c r="WCH63" s="153"/>
      <c r="WCI63" s="153"/>
      <c r="WCJ63" s="153"/>
      <c r="WCK63" s="153"/>
      <c r="WCL63" s="153"/>
      <c r="WCM63" s="153"/>
      <c r="WCN63" s="153"/>
      <c r="WCO63" s="153"/>
      <c r="WCP63" s="153"/>
      <c r="WCQ63" s="153"/>
      <c r="WCR63" s="153"/>
      <c r="WCS63" s="153"/>
      <c r="WCT63" s="153"/>
      <c r="WCU63" s="153"/>
      <c r="WCV63" s="153"/>
      <c r="WCW63" s="153"/>
      <c r="WCX63" s="153"/>
      <c r="WCY63" s="153"/>
      <c r="WCZ63" s="153"/>
      <c r="WDA63" s="153"/>
      <c r="WDB63" s="153"/>
      <c r="WDC63" s="153"/>
      <c r="WDD63" s="153"/>
      <c r="WDE63" s="153"/>
      <c r="WDF63" s="153"/>
      <c r="WDG63" s="153"/>
      <c r="WDH63" s="153"/>
      <c r="WDI63" s="153"/>
      <c r="WDJ63" s="153"/>
      <c r="WDK63" s="153"/>
      <c r="WDL63" s="153"/>
      <c r="WDM63" s="153"/>
      <c r="WDN63" s="153"/>
      <c r="WDO63" s="153"/>
      <c r="WDP63" s="153"/>
      <c r="WDQ63" s="153"/>
      <c r="WDR63" s="153"/>
      <c r="WDS63" s="153"/>
      <c r="WDT63" s="153"/>
      <c r="WDU63" s="153"/>
      <c r="WDV63" s="153"/>
      <c r="WDW63" s="153"/>
      <c r="WDX63" s="153"/>
      <c r="WDY63" s="153"/>
      <c r="WDZ63" s="153"/>
      <c r="WEA63" s="153"/>
      <c r="WEB63" s="153"/>
      <c r="WEC63" s="153"/>
      <c r="WED63" s="153"/>
      <c r="WEE63" s="153"/>
      <c r="WEF63" s="153"/>
      <c r="WEG63" s="153"/>
      <c r="WEH63" s="153"/>
      <c r="WEI63" s="153"/>
      <c r="WEJ63" s="153"/>
      <c r="WEK63" s="153"/>
      <c r="WEL63" s="153"/>
      <c r="WEM63" s="153"/>
      <c r="WEN63" s="153"/>
      <c r="WEO63" s="153"/>
      <c r="WEP63" s="153"/>
      <c r="WEQ63" s="153"/>
      <c r="WER63" s="153"/>
      <c r="WES63" s="153"/>
      <c r="WET63" s="153"/>
      <c r="WEU63" s="153"/>
      <c r="WEV63" s="153"/>
      <c r="WEW63" s="153"/>
      <c r="WEX63" s="153"/>
      <c r="WEY63" s="153"/>
      <c r="WEZ63" s="153"/>
      <c r="WFA63" s="153"/>
      <c r="WFB63" s="153"/>
      <c r="WFC63" s="153"/>
      <c r="WFD63" s="153"/>
      <c r="WFE63" s="153"/>
      <c r="WFF63" s="153"/>
      <c r="WFG63" s="153"/>
      <c r="WFH63" s="153"/>
      <c r="WFI63" s="153"/>
      <c r="WFJ63" s="153"/>
      <c r="WFK63" s="153"/>
      <c r="WFL63" s="153"/>
      <c r="WFM63" s="153"/>
      <c r="WFN63" s="153"/>
      <c r="WFO63" s="153"/>
      <c r="WFP63" s="153"/>
      <c r="WFQ63" s="153"/>
      <c r="WFR63" s="153"/>
      <c r="WFS63" s="153"/>
      <c r="WFT63" s="153"/>
      <c r="WFU63" s="153"/>
      <c r="WFV63" s="153"/>
      <c r="WFW63" s="153"/>
      <c r="WFX63" s="153"/>
      <c r="WFY63" s="153"/>
      <c r="WFZ63" s="153"/>
      <c r="WGA63" s="153"/>
      <c r="WGB63" s="153"/>
      <c r="WGC63" s="153"/>
      <c r="WGD63" s="153"/>
      <c r="WGE63" s="153"/>
      <c r="WGF63" s="153"/>
      <c r="WGG63" s="153"/>
      <c r="WGH63" s="153"/>
      <c r="WGI63" s="153"/>
      <c r="WGJ63" s="153"/>
      <c r="WGK63" s="153"/>
      <c r="WGL63" s="153"/>
      <c r="WGM63" s="153"/>
      <c r="WGN63" s="153"/>
      <c r="WGO63" s="153"/>
      <c r="WGP63" s="153"/>
      <c r="WGQ63" s="153"/>
      <c r="WGR63" s="153"/>
      <c r="WGS63" s="153"/>
      <c r="WGT63" s="153"/>
      <c r="WGU63" s="153"/>
      <c r="WGV63" s="153"/>
      <c r="WGW63" s="153"/>
      <c r="WGX63" s="153"/>
      <c r="WGY63" s="153"/>
      <c r="WGZ63" s="153"/>
      <c r="WHA63" s="153"/>
      <c r="WHB63" s="153"/>
      <c r="WHC63" s="153"/>
      <c r="WHD63" s="153"/>
      <c r="WHE63" s="153"/>
      <c r="WHF63" s="153"/>
      <c r="WHG63" s="153"/>
      <c r="WHH63" s="153"/>
      <c r="WHI63" s="153"/>
      <c r="WHJ63" s="153"/>
      <c r="WHK63" s="153"/>
      <c r="WHL63" s="153"/>
      <c r="WHM63" s="153"/>
      <c r="WHN63" s="153"/>
      <c r="WHO63" s="153"/>
      <c r="WHP63" s="153"/>
      <c r="WHQ63" s="153"/>
      <c r="WHR63" s="153"/>
      <c r="WHS63" s="153"/>
      <c r="WHT63" s="153"/>
      <c r="WHU63" s="153"/>
      <c r="WHV63" s="153"/>
      <c r="WHW63" s="153"/>
      <c r="WHX63" s="153"/>
      <c r="WHY63" s="153"/>
      <c r="WHZ63" s="153"/>
      <c r="WIA63" s="153"/>
      <c r="WIB63" s="153"/>
      <c r="WIC63" s="153"/>
      <c r="WID63" s="153"/>
      <c r="WIE63" s="153"/>
      <c r="WIF63" s="153"/>
      <c r="WIG63" s="153"/>
      <c r="WIH63" s="153"/>
      <c r="WII63" s="153"/>
      <c r="WIJ63" s="153"/>
      <c r="WIK63" s="153"/>
      <c r="WIL63" s="153"/>
      <c r="WIM63" s="153"/>
      <c r="WIN63" s="153"/>
      <c r="WIO63" s="153"/>
      <c r="WIP63" s="153"/>
      <c r="WIQ63" s="153"/>
      <c r="WIR63" s="153"/>
      <c r="WIS63" s="153"/>
      <c r="WIT63" s="153"/>
      <c r="WIU63" s="153"/>
      <c r="WIV63" s="153"/>
      <c r="WIW63" s="153"/>
      <c r="WIX63" s="153"/>
      <c r="WIY63" s="153"/>
      <c r="WIZ63" s="153"/>
      <c r="WJA63" s="153"/>
      <c r="WJB63" s="153"/>
      <c r="WJC63" s="153"/>
      <c r="WJD63" s="153"/>
      <c r="WJE63" s="153"/>
      <c r="WJF63" s="153"/>
      <c r="WJG63" s="153"/>
      <c r="WJH63" s="153"/>
      <c r="WJI63" s="153"/>
      <c r="WJJ63" s="153"/>
      <c r="WJK63" s="153"/>
      <c r="WJL63" s="153"/>
      <c r="WJM63" s="153"/>
      <c r="WJN63" s="153"/>
      <c r="WJO63" s="153"/>
      <c r="WJP63" s="153"/>
      <c r="WJQ63" s="153"/>
      <c r="WJR63" s="153"/>
      <c r="WJS63" s="153"/>
      <c r="WJT63" s="153"/>
      <c r="WJU63" s="153"/>
      <c r="WJV63" s="153"/>
      <c r="WJW63" s="153"/>
      <c r="WJX63" s="153"/>
      <c r="WJY63" s="153"/>
      <c r="WJZ63" s="153"/>
      <c r="WKA63" s="153"/>
      <c r="WKB63" s="153"/>
      <c r="WKC63" s="153"/>
      <c r="WKD63" s="153"/>
      <c r="WKE63" s="153"/>
      <c r="WKF63" s="153"/>
      <c r="WKG63" s="153"/>
      <c r="WKH63" s="153"/>
      <c r="WKI63" s="153"/>
      <c r="WKJ63" s="153"/>
      <c r="WKK63" s="153"/>
      <c r="WKL63" s="153"/>
      <c r="WKM63" s="153"/>
      <c r="WKN63" s="153"/>
      <c r="WKO63" s="153"/>
      <c r="WKP63" s="153"/>
      <c r="WKQ63" s="153"/>
      <c r="WKR63" s="153"/>
      <c r="WKS63" s="153"/>
      <c r="WKT63" s="153"/>
      <c r="WKU63" s="153"/>
      <c r="WKV63" s="153"/>
      <c r="WKW63" s="153"/>
      <c r="WKX63" s="153"/>
      <c r="WKY63" s="153"/>
      <c r="WKZ63" s="153"/>
      <c r="WLA63" s="153"/>
      <c r="WLB63" s="153"/>
      <c r="WLC63" s="153"/>
      <c r="WLD63" s="153"/>
      <c r="WLE63" s="153"/>
      <c r="WLF63" s="153"/>
      <c r="WLG63" s="153"/>
      <c r="WLH63" s="153"/>
      <c r="WLI63" s="153"/>
      <c r="WLJ63" s="153"/>
      <c r="WLK63" s="153"/>
      <c r="WLL63" s="153"/>
      <c r="WLM63" s="153"/>
      <c r="WLN63" s="153"/>
      <c r="WLO63" s="153"/>
      <c r="WLP63" s="153"/>
      <c r="WLQ63" s="153"/>
      <c r="WLR63" s="153"/>
      <c r="WLS63" s="153"/>
      <c r="WLT63" s="153"/>
      <c r="WLU63" s="153"/>
      <c r="WLV63" s="153"/>
      <c r="WLW63" s="153"/>
      <c r="WLX63" s="153"/>
      <c r="WLY63" s="153"/>
      <c r="WLZ63" s="153"/>
      <c r="WMA63" s="153"/>
      <c r="WMB63" s="153"/>
      <c r="WMC63" s="153"/>
      <c r="WMD63" s="153"/>
      <c r="WME63" s="153"/>
      <c r="WMF63" s="153"/>
      <c r="WMG63" s="153"/>
      <c r="WMH63" s="153"/>
      <c r="WMI63" s="153"/>
      <c r="WMJ63" s="153"/>
      <c r="WMK63" s="153"/>
      <c r="WML63" s="153"/>
      <c r="WMM63" s="153"/>
      <c r="WMN63" s="153"/>
      <c r="WMO63" s="153"/>
      <c r="WMP63" s="153"/>
      <c r="WMQ63" s="153"/>
      <c r="WMR63" s="153"/>
      <c r="WMS63" s="153"/>
      <c r="WMT63" s="153"/>
      <c r="WMU63" s="153"/>
      <c r="WMV63" s="153"/>
      <c r="WMW63" s="153"/>
      <c r="WMX63" s="153"/>
      <c r="WMY63" s="153"/>
      <c r="WMZ63" s="153"/>
      <c r="WNA63" s="153"/>
      <c r="WNB63" s="153"/>
      <c r="WNC63" s="153"/>
      <c r="WND63" s="153"/>
      <c r="WNE63" s="153"/>
      <c r="WNF63" s="153"/>
      <c r="WNG63" s="153"/>
      <c r="WNH63" s="153"/>
      <c r="WNI63" s="153"/>
      <c r="WNJ63" s="153"/>
      <c r="WNK63" s="153"/>
      <c r="WNL63" s="153"/>
      <c r="WNM63" s="153"/>
      <c r="WNN63" s="153"/>
      <c r="WNO63" s="153"/>
      <c r="WNP63" s="153"/>
      <c r="WNQ63" s="153"/>
      <c r="WNR63" s="153"/>
      <c r="WNS63" s="153"/>
      <c r="WNT63" s="153"/>
      <c r="WNU63" s="153"/>
      <c r="WNV63" s="153"/>
      <c r="WNW63" s="153"/>
      <c r="WNX63" s="153"/>
      <c r="WNY63" s="153"/>
      <c r="WNZ63" s="153"/>
      <c r="WOA63" s="153"/>
      <c r="WOB63" s="153"/>
      <c r="WOC63" s="153"/>
      <c r="WOD63" s="153"/>
      <c r="WOE63" s="153"/>
      <c r="WOF63" s="153"/>
      <c r="WOG63" s="153"/>
      <c r="WOH63" s="153"/>
      <c r="WOI63" s="153"/>
      <c r="WOJ63" s="153"/>
      <c r="WOK63" s="153"/>
      <c r="WOL63" s="153"/>
      <c r="WOM63" s="153"/>
      <c r="WON63" s="153"/>
      <c r="WOO63" s="153"/>
      <c r="WOP63" s="153"/>
      <c r="WOQ63" s="153"/>
      <c r="WOR63" s="153"/>
      <c r="WOS63" s="153"/>
      <c r="WOT63" s="153"/>
      <c r="WOU63" s="153"/>
      <c r="WOV63" s="153"/>
      <c r="WOW63" s="153"/>
      <c r="WOX63" s="153"/>
      <c r="WOY63" s="153"/>
      <c r="WOZ63" s="153"/>
      <c r="WPA63" s="153"/>
      <c r="WPB63" s="153"/>
      <c r="WPC63" s="153"/>
      <c r="WPD63" s="153"/>
      <c r="WPE63" s="153"/>
      <c r="WPF63" s="153"/>
      <c r="WPG63" s="153"/>
      <c r="WPH63" s="153"/>
      <c r="WPI63" s="153"/>
      <c r="WPJ63" s="153"/>
      <c r="WPK63" s="153"/>
      <c r="WPL63" s="153"/>
      <c r="WPM63" s="153"/>
      <c r="WPN63" s="153"/>
      <c r="WPO63" s="153"/>
      <c r="WPP63" s="153"/>
      <c r="WPQ63" s="153"/>
      <c r="WPR63" s="153"/>
      <c r="WPS63" s="153"/>
      <c r="WPT63" s="153"/>
      <c r="WPU63" s="153"/>
      <c r="WPV63" s="153"/>
      <c r="WPW63" s="153"/>
      <c r="WPX63" s="153"/>
      <c r="WPY63" s="153"/>
      <c r="WPZ63" s="153"/>
      <c r="WQA63" s="153"/>
      <c r="WQB63" s="153"/>
      <c r="WQC63" s="153"/>
      <c r="WQD63" s="153"/>
      <c r="WQE63" s="153"/>
      <c r="WQF63" s="153"/>
      <c r="WQG63" s="153"/>
      <c r="WQH63" s="153"/>
      <c r="WQI63" s="153"/>
      <c r="WQJ63" s="153"/>
      <c r="WQK63" s="153"/>
      <c r="WQL63" s="153"/>
      <c r="WQM63" s="153"/>
      <c r="WQN63" s="153"/>
      <c r="WQO63" s="153"/>
      <c r="WQP63" s="153"/>
      <c r="WQQ63" s="153"/>
      <c r="WQR63" s="153"/>
      <c r="WQS63" s="153"/>
      <c r="WQT63" s="153"/>
      <c r="WQU63" s="153"/>
      <c r="WQV63" s="153"/>
      <c r="WQW63" s="153"/>
      <c r="WQX63" s="153"/>
      <c r="WQY63" s="153"/>
      <c r="WQZ63" s="153"/>
      <c r="WRA63" s="153"/>
      <c r="WRB63" s="153"/>
      <c r="WRC63" s="153"/>
      <c r="WRD63" s="153"/>
      <c r="WRE63" s="153"/>
      <c r="WRF63" s="153"/>
      <c r="WRG63" s="153"/>
      <c r="WRH63" s="153"/>
      <c r="WRI63" s="153"/>
      <c r="WRJ63" s="153"/>
      <c r="WRK63" s="153"/>
      <c r="WRL63" s="153"/>
      <c r="WRM63" s="153"/>
      <c r="WRN63" s="153"/>
      <c r="WRO63" s="153"/>
      <c r="WRP63" s="153"/>
      <c r="WRQ63" s="153"/>
      <c r="WRR63" s="153"/>
      <c r="WRS63" s="153"/>
      <c r="WRT63" s="153"/>
      <c r="WRU63" s="153"/>
      <c r="WRV63" s="153"/>
      <c r="WRW63" s="153"/>
      <c r="WRX63" s="153"/>
      <c r="WRY63" s="153"/>
      <c r="WRZ63" s="153"/>
      <c r="WSA63" s="153"/>
      <c r="WSB63" s="153"/>
      <c r="WSC63" s="153"/>
      <c r="WSD63" s="153"/>
      <c r="WSE63" s="153"/>
      <c r="WSF63" s="153"/>
      <c r="WSG63" s="153"/>
      <c r="WSH63" s="153"/>
      <c r="WSI63" s="153"/>
      <c r="WSJ63" s="153"/>
      <c r="WSK63" s="153"/>
      <c r="WSL63" s="153"/>
      <c r="WSM63" s="153"/>
      <c r="WSN63" s="153"/>
      <c r="WSO63" s="153"/>
      <c r="WSP63" s="153"/>
      <c r="WSQ63" s="153"/>
      <c r="WSR63" s="153"/>
      <c r="WSS63" s="153"/>
      <c r="WST63" s="153"/>
      <c r="WSU63" s="153"/>
      <c r="WSV63" s="153"/>
      <c r="WSW63" s="153"/>
      <c r="WSX63" s="153"/>
      <c r="WSY63" s="153"/>
      <c r="WSZ63" s="153"/>
      <c r="WTA63" s="153"/>
      <c r="WTB63" s="153"/>
      <c r="WTC63" s="153"/>
      <c r="WTD63" s="153"/>
      <c r="WTE63" s="153"/>
      <c r="WTF63" s="153"/>
      <c r="WTG63" s="153"/>
      <c r="WTH63" s="153"/>
      <c r="WTI63" s="153"/>
      <c r="WTJ63" s="153"/>
      <c r="WTK63" s="153"/>
      <c r="WTL63" s="153"/>
      <c r="WTM63" s="153"/>
      <c r="WTN63" s="153"/>
      <c r="WTO63" s="153"/>
      <c r="WTP63" s="153"/>
      <c r="WTQ63" s="153"/>
      <c r="WTR63" s="153"/>
      <c r="WTS63" s="153"/>
      <c r="WTT63" s="153"/>
      <c r="WTU63" s="153"/>
      <c r="WTV63" s="153"/>
      <c r="WTW63" s="153"/>
      <c r="WTX63" s="153"/>
      <c r="WTY63" s="153"/>
      <c r="WTZ63" s="153"/>
      <c r="WUA63" s="153"/>
      <c r="WUB63" s="153"/>
      <c r="WUC63" s="153"/>
      <c r="WUD63" s="153"/>
      <c r="WUE63" s="153"/>
      <c r="WUF63" s="153"/>
      <c r="WUG63" s="153"/>
      <c r="WUH63" s="153"/>
      <c r="WUI63" s="153"/>
      <c r="WUJ63" s="153"/>
      <c r="WUK63" s="153"/>
      <c r="WUL63" s="153"/>
      <c r="WUM63" s="153"/>
      <c r="WUN63" s="153"/>
      <c r="WUO63" s="153"/>
      <c r="WUP63" s="153"/>
      <c r="WUQ63" s="153"/>
      <c r="WUR63" s="153"/>
      <c r="WUS63" s="153"/>
      <c r="WUT63" s="153"/>
      <c r="WUU63" s="153"/>
      <c r="WUV63" s="153"/>
      <c r="WUW63" s="153"/>
      <c r="WUX63" s="153"/>
      <c r="WUY63" s="153"/>
      <c r="WUZ63" s="153"/>
      <c r="WVA63" s="153"/>
      <c r="WVB63" s="153"/>
      <c r="WVC63" s="153"/>
      <c r="WVD63" s="153"/>
      <c r="WVE63" s="153"/>
      <c r="WVF63" s="153"/>
      <c r="WVG63" s="153"/>
      <c r="WVH63" s="153"/>
      <c r="WVI63" s="153"/>
      <c r="WVJ63" s="153"/>
      <c r="WVK63" s="153"/>
      <c r="WVL63" s="153"/>
      <c r="WVM63" s="153"/>
      <c r="WVN63" s="153"/>
      <c r="WVO63" s="153"/>
      <c r="WVP63" s="153"/>
      <c r="WVQ63" s="153"/>
      <c r="WVR63" s="153"/>
      <c r="WVS63" s="153"/>
      <c r="WVT63" s="153"/>
      <c r="WVU63" s="153"/>
      <c r="WVV63" s="153"/>
      <c r="WVW63" s="153"/>
      <c r="WVX63" s="153"/>
      <c r="WVY63" s="153"/>
      <c r="WVZ63" s="153"/>
      <c r="WWA63" s="153"/>
      <c r="WWB63" s="153"/>
      <c r="WWC63" s="153"/>
      <c r="WWD63" s="153"/>
      <c r="WWE63" s="153"/>
      <c r="WWF63" s="153"/>
      <c r="WWG63" s="153"/>
      <c r="WWH63" s="153"/>
      <c r="WWI63" s="153"/>
      <c r="WWJ63" s="153"/>
      <c r="WWK63" s="153"/>
      <c r="WWL63" s="153"/>
      <c r="WWM63" s="153"/>
      <c r="WWN63" s="153"/>
      <c r="WWO63" s="153"/>
      <c r="WWP63" s="153"/>
      <c r="WWQ63" s="153"/>
      <c r="WWR63" s="153"/>
      <c r="WWS63" s="153"/>
      <c r="WWT63" s="153"/>
      <c r="WWU63" s="153"/>
      <c r="WWV63" s="153"/>
      <c r="WWW63" s="153"/>
      <c r="WWX63" s="153"/>
      <c r="WWY63" s="153"/>
      <c r="WWZ63" s="153"/>
      <c r="WXA63" s="153"/>
      <c r="WXB63" s="153"/>
      <c r="WXC63" s="153"/>
      <c r="WXD63" s="153"/>
      <c r="WXE63" s="153"/>
      <c r="WXF63" s="153"/>
      <c r="WXG63" s="153"/>
      <c r="WXH63" s="153"/>
      <c r="WXI63" s="153"/>
      <c r="WXJ63" s="153"/>
      <c r="WXK63" s="153"/>
      <c r="WXL63" s="153"/>
      <c r="WXM63" s="153"/>
      <c r="WXN63" s="153"/>
      <c r="WXO63" s="153"/>
      <c r="WXP63" s="153"/>
      <c r="WXQ63" s="153"/>
      <c r="WXR63" s="153"/>
      <c r="WXS63" s="153"/>
      <c r="WXT63" s="153"/>
      <c r="WXU63" s="153"/>
      <c r="WXV63" s="153"/>
      <c r="WXW63" s="153"/>
      <c r="WXX63" s="153"/>
      <c r="WXY63" s="153"/>
      <c r="WXZ63" s="153"/>
      <c r="WYA63" s="153"/>
      <c r="WYB63" s="153"/>
      <c r="WYC63" s="153"/>
      <c r="WYD63" s="153"/>
      <c r="WYE63" s="153"/>
      <c r="WYF63" s="153"/>
      <c r="WYG63" s="153"/>
      <c r="WYH63" s="153"/>
      <c r="WYI63" s="153"/>
      <c r="WYJ63" s="153"/>
      <c r="WYK63" s="153"/>
      <c r="WYL63" s="153"/>
      <c r="WYM63" s="153"/>
      <c r="WYN63" s="153"/>
      <c r="WYO63" s="153"/>
      <c r="WYP63" s="153"/>
      <c r="WYQ63" s="153"/>
      <c r="WYR63" s="153"/>
      <c r="WYS63" s="153"/>
      <c r="WYT63" s="153"/>
      <c r="WYU63" s="153"/>
      <c r="WYV63" s="153"/>
      <c r="WYW63" s="153"/>
      <c r="WYX63" s="153"/>
      <c r="WYY63" s="153"/>
      <c r="WYZ63" s="153"/>
      <c r="WZA63" s="153"/>
      <c r="WZB63" s="153"/>
      <c r="WZC63" s="153"/>
      <c r="WZD63" s="153"/>
      <c r="WZE63" s="153"/>
      <c r="WZF63" s="153"/>
      <c r="WZG63" s="153"/>
      <c r="WZH63" s="153"/>
      <c r="WZI63" s="153"/>
      <c r="WZJ63" s="153"/>
      <c r="WZK63" s="153"/>
      <c r="WZL63" s="153"/>
      <c r="WZM63" s="153"/>
      <c r="WZN63" s="153"/>
      <c r="WZO63" s="153"/>
      <c r="WZP63" s="153"/>
      <c r="WZQ63" s="153"/>
      <c r="WZR63" s="153"/>
      <c r="WZS63" s="153"/>
      <c r="WZT63" s="153"/>
      <c r="WZU63" s="153"/>
      <c r="WZV63" s="153"/>
      <c r="WZW63" s="153"/>
      <c r="WZX63" s="153"/>
      <c r="WZY63" s="153"/>
      <c r="WZZ63" s="153"/>
      <c r="XAA63" s="153"/>
      <c r="XAB63" s="153"/>
      <c r="XAC63" s="153"/>
      <c r="XAD63" s="153"/>
      <c r="XAE63" s="153"/>
      <c r="XAF63" s="153"/>
      <c r="XAG63" s="153"/>
      <c r="XAH63" s="153"/>
      <c r="XAI63" s="153"/>
      <c r="XAJ63" s="153"/>
      <c r="XAK63" s="153"/>
      <c r="XAL63" s="153"/>
      <c r="XAM63" s="153"/>
      <c r="XAN63" s="153"/>
      <c r="XAO63" s="153"/>
      <c r="XAP63" s="153"/>
      <c r="XAQ63" s="153"/>
      <c r="XAR63" s="153"/>
      <c r="XAS63" s="153"/>
      <c r="XAT63" s="153"/>
      <c r="XAU63" s="153"/>
      <c r="XAV63" s="153"/>
      <c r="XAW63" s="153"/>
      <c r="XAX63" s="153"/>
      <c r="XAY63" s="153"/>
      <c r="XAZ63" s="153"/>
      <c r="XBA63" s="153"/>
      <c r="XBB63" s="153"/>
      <c r="XBC63" s="153"/>
      <c r="XBD63" s="153"/>
      <c r="XBE63" s="153"/>
      <c r="XBF63" s="153"/>
      <c r="XBG63" s="153"/>
      <c r="XBH63" s="153"/>
      <c r="XBI63" s="153"/>
      <c r="XBJ63" s="153"/>
      <c r="XBK63" s="153"/>
      <c r="XBL63" s="153"/>
      <c r="XBM63" s="153"/>
      <c r="XBN63" s="153"/>
      <c r="XBO63" s="153"/>
      <c r="XBP63" s="153"/>
      <c r="XBQ63" s="153"/>
      <c r="XBR63" s="153"/>
      <c r="XBS63" s="153"/>
      <c r="XBT63" s="153"/>
      <c r="XBU63" s="153"/>
      <c r="XBV63" s="153"/>
      <c r="XBW63" s="153"/>
      <c r="XBX63" s="153"/>
      <c r="XBY63" s="153"/>
      <c r="XBZ63" s="153"/>
      <c r="XCA63" s="153"/>
      <c r="XCB63" s="153"/>
      <c r="XCC63" s="153"/>
      <c r="XCD63" s="153"/>
      <c r="XCE63" s="153"/>
      <c r="XCF63" s="153"/>
      <c r="XCG63" s="153"/>
      <c r="XCH63" s="153"/>
      <c r="XCI63" s="153"/>
      <c r="XCJ63" s="153"/>
      <c r="XCK63" s="153"/>
      <c r="XCL63" s="153"/>
      <c r="XCM63" s="153"/>
      <c r="XCN63" s="153"/>
      <c r="XCO63" s="153"/>
      <c r="XCP63" s="153"/>
      <c r="XCQ63" s="153"/>
      <c r="XCR63" s="153"/>
      <c r="XCS63" s="153"/>
      <c r="XCT63" s="153"/>
      <c r="XCU63" s="153"/>
      <c r="XCV63" s="153"/>
      <c r="XCW63" s="153"/>
      <c r="XCX63" s="153"/>
      <c r="XCY63" s="153"/>
      <c r="XCZ63" s="153"/>
      <c r="XDA63" s="153"/>
      <c r="XDB63" s="153"/>
      <c r="XDC63" s="153"/>
      <c r="XDD63" s="153"/>
      <c r="XDE63" s="153"/>
      <c r="XDF63" s="153"/>
      <c r="XDG63" s="153"/>
      <c r="XDH63" s="153"/>
      <c r="XDI63" s="153"/>
      <c r="XDJ63" s="153"/>
      <c r="XDK63" s="153"/>
      <c r="XDL63" s="153"/>
      <c r="XDM63" s="153"/>
      <c r="XDN63" s="153"/>
      <c r="XDO63" s="153"/>
      <c r="XDP63" s="153"/>
      <c r="XDQ63" s="153"/>
      <c r="XDR63" s="153"/>
      <c r="XDS63" s="153"/>
      <c r="XDT63" s="153"/>
      <c r="XDU63" s="153"/>
      <c r="XDV63" s="153"/>
      <c r="XDW63" s="153"/>
      <c r="XDX63" s="153"/>
      <c r="XDY63" s="153"/>
      <c r="XDZ63" s="153"/>
      <c r="XEA63" s="153"/>
      <c r="XEB63" s="153"/>
      <c r="XEC63" s="153"/>
      <c r="XED63" s="153"/>
      <c r="XEE63" s="153"/>
      <c r="XEF63" s="153"/>
      <c r="XEG63" s="153"/>
      <c r="XEH63" s="153"/>
      <c r="XEI63" s="153"/>
      <c r="XEJ63" s="153"/>
      <c r="XEK63" s="153"/>
      <c r="XEL63" s="153"/>
      <c r="XEM63" s="153"/>
      <c r="XEN63" s="153"/>
      <c r="XEO63" s="153"/>
      <c r="XEP63" s="153"/>
      <c r="XEQ63" s="153"/>
      <c r="XER63" s="153"/>
      <c r="XES63" s="153"/>
      <c r="XET63" s="153"/>
      <c r="XEU63" s="153"/>
      <c r="XEV63" s="153"/>
      <c r="XEW63" s="153"/>
      <c r="XEX63" s="153"/>
      <c r="XEY63" s="153"/>
      <c r="XEZ63" s="153"/>
      <c r="XFA63" s="153"/>
      <c r="XFB63" s="153"/>
      <c r="XFC63" s="153"/>
      <c r="XFD63" s="153"/>
    </row>
    <row r="64" spans="1:16384" ht="18" customHeight="1">
      <c r="B64" s="162"/>
      <c r="C64" s="158"/>
      <c r="W64" s="157"/>
      <c r="X64" s="156"/>
      <c r="Y64" s="156"/>
      <c r="Z64" s="156"/>
      <c r="AA64" s="156"/>
      <c r="AB64" s="156"/>
      <c r="AC64" s="156"/>
      <c r="AD64" s="156"/>
      <c r="AE64" s="156"/>
      <c r="AF64" s="156"/>
      <c r="AG64" s="153"/>
      <c r="AH64" s="153"/>
      <c r="AI64" s="153"/>
      <c r="AJ64" s="153"/>
      <c r="AK64" s="153"/>
      <c r="AL64" s="153"/>
      <c r="AM64" s="153"/>
      <c r="AN64" s="153"/>
      <c r="AO64" s="153"/>
      <c r="AP64" s="153"/>
      <c r="AQ64" s="153"/>
      <c r="AR64" s="153"/>
      <c r="AS64" s="153"/>
      <c r="AT64" s="153"/>
      <c r="AU64" s="153"/>
      <c r="AV64" s="153"/>
      <c r="AW64" s="153"/>
      <c r="AX64" s="153"/>
      <c r="AY64" s="153"/>
      <c r="AZ64" s="153"/>
      <c r="BA64" s="153"/>
      <c r="BB64" s="153"/>
      <c r="BC64" s="153"/>
      <c r="BD64" s="153"/>
      <c r="BE64" s="153"/>
      <c r="BF64" s="153"/>
      <c r="BG64" s="153"/>
      <c r="BH64" s="153"/>
      <c r="BI64" s="153"/>
      <c r="BJ64" s="153"/>
      <c r="BK64" s="153"/>
      <c r="BL64" s="153"/>
      <c r="BM64" s="153"/>
      <c r="BN64" s="153"/>
      <c r="BO64" s="153"/>
      <c r="BP64" s="153"/>
      <c r="BQ64" s="153"/>
      <c r="BR64" s="153"/>
      <c r="BS64" s="153"/>
      <c r="BT64" s="153"/>
      <c r="BU64" s="153"/>
      <c r="BV64" s="153"/>
      <c r="BW64" s="153"/>
      <c r="BX64" s="153"/>
      <c r="BY64" s="153"/>
      <c r="BZ64" s="153"/>
      <c r="CA64" s="153"/>
      <c r="CB64" s="153"/>
      <c r="CC64" s="153"/>
      <c r="CD64" s="153"/>
      <c r="CE64" s="153"/>
      <c r="CF64" s="153"/>
      <c r="CG64" s="153"/>
      <c r="CH64" s="153"/>
      <c r="CI64" s="153"/>
      <c r="CJ64" s="153"/>
      <c r="CK64" s="153"/>
      <c r="CL64" s="153"/>
      <c r="CM64" s="153"/>
      <c r="CN64" s="153"/>
      <c r="CO64" s="153"/>
      <c r="CP64" s="153"/>
      <c r="CQ64" s="153"/>
      <c r="CR64" s="153"/>
      <c r="CS64" s="153"/>
      <c r="CT64" s="153"/>
      <c r="CU64" s="153"/>
      <c r="CV64" s="153"/>
      <c r="CW64" s="153"/>
      <c r="CX64" s="153"/>
      <c r="CY64" s="153"/>
      <c r="CZ64" s="153"/>
      <c r="DA64" s="153"/>
      <c r="DB64" s="153"/>
      <c r="DC64" s="153"/>
      <c r="DD64" s="153"/>
      <c r="DE64" s="153"/>
      <c r="DF64" s="153"/>
      <c r="DG64" s="153"/>
      <c r="DH64" s="153"/>
      <c r="DI64" s="153"/>
      <c r="DJ64" s="153"/>
      <c r="DK64" s="153"/>
      <c r="DL64" s="153"/>
      <c r="DM64" s="153"/>
      <c r="DN64" s="153"/>
      <c r="DO64" s="153"/>
      <c r="DP64" s="153"/>
      <c r="DQ64" s="153"/>
      <c r="DR64" s="153"/>
      <c r="DS64" s="153"/>
      <c r="DT64" s="153"/>
      <c r="DU64" s="153"/>
      <c r="DV64" s="153"/>
      <c r="DW64" s="153"/>
      <c r="DX64" s="153"/>
      <c r="DY64" s="153"/>
      <c r="DZ64" s="153"/>
      <c r="EA64" s="153"/>
      <c r="EB64" s="153"/>
      <c r="EC64" s="153"/>
      <c r="ED64" s="153"/>
      <c r="EE64" s="153"/>
      <c r="EF64" s="153"/>
      <c r="EG64" s="153"/>
      <c r="EH64" s="153"/>
      <c r="EI64" s="153"/>
      <c r="EJ64" s="153"/>
      <c r="EK64" s="153"/>
      <c r="EL64" s="153"/>
      <c r="EM64" s="153"/>
      <c r="EN64" s="153"/>
      <c r="EO64" s="153"/>
      <c r="EP64" s="153"/>
      <c r="EQ64" s="153"/>
      <c r="ER64" s="153"/>
      <c r="ES64" s="153"/>
      <c r="ET64" s="153"/>
      <c r="EU64" s="153"/>
      <c r="EV64" s="153"/>
      <c r="EW64" s="153"/>
      <c r="EX64" s="153"/>
      <c r="EY64" s="153"/>
      <c r="EZ64" s="153"/>
      <c r="FA64" s="153"/>
      <c r="FB64" s="153"/>
      <c r="FC64" s="153"/>
      <c r="FD64" s="153"/>
      <c r="FE64" s="153"/>
      <c r="FF64" s="153"/>
      <c r="FG64" s="153"/>
      <c r="FH64" s="153"/>
      <c r="FI64" s="153"/>
      <c r="FJ64" s="153"/>
      <c r="FK64" s="153"/>
      <c r="FL64" s="153"/>
      <c r="FM64" s="153"/>
      <c r="FN64" s="153"/>
      <c r="FO64" s="153"/>
      <c r="FP64" s="153"/>
      <c r="FQ64" s="153"/>
      <c r="FR64" s="153"/>
      <c r="FS64" s="153"/>
      <c r="FT64" s="153"/>
      <c r="FU64" s="153"/>
      <c r="FV64" s="153"/>
      <c r="FW64" s="153"/>
      <c r="FX64" s="153"/>
      <c r="FY64" s="153"/>
      <c r="FZ64" s="153"/>
      <c r="GA64" s="153"/>
      <c r="GB64" s="153"/>
      <c r="GC64" s="153"/>
      <c r="GD64" s="153"/>
      <c r="GE64" s="153"/>
      <c r="GF64" s="153"/>
      <c r="GG64" s="153"/>
      <c r="GH64" s="153"/>
      <c r="GI64" s="153"/>
      <c r="GJ64" s="153"/>
      <c r="GK64" s="153"/>
      <c r="GL64" s="153"/>
      <c r="GM64" s="153"/>
      <c r="GN64" s="153"/>
      <c r="GO64" s="153"/>
      <c r="GP64" s="153"/>
      <c r="GQ64" s="153"/>
      <c r="GR64" s="153"/>
      <c r="GS64" s="153"/>
      <c r="GT64" s="153"/>
      <c r="GU64" s="153"/>
      <c r="GV64" s="153"/>
      <c r="GW64" s="153"/>
      <c r="GX64" s="153"/>
      <c r="GY64" s="153"/>
      <c r="GZ64" s="153"/>
      <c r="HA64" s="153"/>
      <c r="HB64" s="153"/>
      <c r="HC64" s="153"/>
      <c r="HD64" s="153"/>
      <c r="HE64" s="153"/>
      <c r="HF64" s="153"/>
      <c r="HG64" s="153"/>
      <c r="HH64" s="153"/>
      <c r="HI64" s="153"/>
      <c r="HJ64" s="153"/>
      <c r="HK64" s="153"/>
      <c r="HL64" s="153"/>
      <c r="HM64" s="153"/>
      <c r="HN64" s="153"/>
      <c r="HO64" s="153"/>
      <c r="HP64" s="153"/>
      <c r="HQ64" s="153"/>
      <c r="HR64" s="153"/>
      <c r="HS64" s="153"/>
      <c r="HT64" s="153"/>
      <c r="HU64" s="153"/>
      <c r="HV64" s="153"/>
      <c r="HW64" s="153"/>
      <c r="HX64" s="153"/>
      <c r="HY64" s="153"/>
      <c r="HZ64" s="153"/>
      <c r="IA64" s="153"/>
      <c r="IB64" s="153"/>
      <c r="IC64" s="153"/>
      <c r="ID64" s="153"/>
      <c r="IE64" s="153"/>
      <c r="IF64" s="153"/>
      <c r="IG64" s="153"/>
      <c r="IH64" s="153"/>
      <c r="II64" s="153"/>
      <c r="IJ64" s="153"/>
      <c r="IK64" s="153"/>
      <c r="IL64" s="153"/>
      <c r="IM64" s="153"/>
      <c r="IN64" s="153"/>
      <c r="IO64" s="153"/>
      <c r="IP64" s="153"/>
      <c r="IQ64" s="153"/>
      <c r="IR64" s="153"/>
      <c r="IS64" s="153"/>
      <c r="IT64" s="153"/>
      <c r="IU64" s="153"/>
      <c r="IV64" s="153"/>
      <c r="IW64" s="153"/>
      <c r="IX64" s="153"/>
      <c r="IY64" s="153"/>
      <c r="IZ64" s="153"/>
      <c r="JA64" s="153"/>
      <c r="JB64" s="153"/>
      <c r="JC64" s="153"/>
      <c r="JD64" s="153"/>
      <c r="JE64" s="153"/>
      <c r="JF64" s="153"/>
      <c r="JG64" s="153"/>
      <c r="JH64" s="153"/>
      <c r="JI64" s="153"/>
      <c r="JJ64" s="153"/>
      <c r="JK64" s="153"/>
      <c r="JL64" s="153"/>
      <c r="JM64" s="153"/>
      <c r="JN64" s="153"/>
      <c r="JO64" s="153"/>
      <c r="JP64" s="153"/>
      <c r="JQ64" s="153"/>
      <c r="JR64" s="153"/>
      <c r="JS64" s="153"/>
      <c r="JT64" s="153"/>
      <c r="JU64" s="153"/>
      <c r="JV64" s="153"/>
      <c r="JW64" s="153"/>
      <c r="JX64" s="153"/>
      <c r="JY64" s="153"/>
      <c r="JZ64" s="153"/>
      <c r="KA64" s="153"/>
      <c r="KB64" s="153"/>
      <c r="KC64" s="153"/>
      <c r="KD64" s="153"/>
      <c r="KE64" s="153"/>
      <c r="KF64" s="153"/>
      <c r="KG64" s="153"/>
      <c r="KH64" s="153"/>
      <c r="KI64" s="153"/>
      <c r="KJ64" s="153"/>
      <c r="KK64" s="153"/>
      <c r="KL64" s="153"/>
      <c r="KM64" s="153"/>
      <c r="KN64" s="153"/>
      <c r="KO64" s="153"/>
      <c r="KP64" s="153"/>
      <c r="KQ64" s="153"/>
      <c r="KR64" s="153"/>
      <c r="KS64" s="153"/>
      <c r="KT64" s="153"/>
      <c r="KU64" s="153"/>
      <c r="KV64" s="153"/>
      <c r="KW64" s="153"/>
      <c r="KX64" s="153"/>
      <c r="KY64" s="153"/>
      <c r="KZ64" s="153"/>
      <c r="LA64" s="153"/>
      <c r="LB64" s="153"/>
      <c r="LC64" s="153"/>
      <c r="LD64" s="153"/>
      <c r="LE64" s="153"/>
      <c r="LF64" s="153"/>
      <c r="LG64" s="153"/>
      <c r="LH64" s="153"/>
      <c r="LI64" s="153"/>
      <c r="LJ64" s="153"/>
      <c r="LK64" s="153"/>
      <c r="LL64" s="153"/>
      <c r="LM64" s="153"/>
      <c r="LN64" s="153"/>
      <c r="LO64" s="153"/>
      <c r="LP64" s="153"/>
      <c r="LQ64" s="153"/>
      <c r="LR64" s="153"/>
      <c r="LS64" s="153"/>
      <c r="LT64" s="153"/>
      <c r="LU64" s="153"/>
      <c r="LV64" s="153"/>
      <c r="LW64" s="153"/>
      <c r="LX64" s="153"/>
      <c r="LY64" s="153"/>
      <c r="LZ64" s="153"/>
      <c r="MA64" s="153"/>
      <c r="MB64" s="153"/>
      <c r="MC64" s="153"/>
      <c r="MD64" s="153"/>
      <c r="ME64" s="153"/>
      <c r="MF64" s="153"/>
      <c r="MG64" s="153"/>
      <c r="MH64" s="153"/>
      <c r="MI64" s="153"/>
      <c r="MJ64" s="153"/>
      <c r="MK64" s="153"/>
      <c r="ML64" s="153"/>
      <c r="MM64" s="153"/>
      <c r="MN64" s="153"/>
      <c r="MO64" s="153"/>
      <c r="MP64" s="153"/>
      <c r="MQ64" s="153"/>
      <c r="MR64" s="153"/>
      <c r="MS64" s="153"/>
      <c r="MT64" s="153"/>
      <c r="MU64" s="153"/>
      <c r="MV64" s="153"/>
      <c r="MW64" s="153"/>
      <c r="MX64" s="153"/>
      <c r="MY64" s="153"/>
      <c r="MZ64" s="153"/>
      <c r="NA64" s="153"/>
      <c r="NB64" s="153"/>
      <c r="NC64" s="153"/>
      <c r="ND64" s="153"/>
      <c r="NE64" s="153"/>
      <c r="NF64" s="153"/>
      <c r="NG64" s="153"/>
      <c r="NH64" s="153"/>
      <c r="NI64" s="153"/>
      <c r="NJ64" s="153"/>
      <c r="NK64" s="153"/>
      <c r="NL64" s="153"/>
      <c r="NM64" s="153"/>
      <c r="NN64" s="153"/>
      <c r="NO64" s="153"/>
      <c r="NP64" s="153"/>
      <c r="NQ64" s="153"/>
      <c r="NR64" s="153"/>
      <c r="NS64" s="153"/>
      <c r="NT64" s="153"/>
      <c r="NU64" s="153"/>
      <c r="NV64" s="153"/>
      <c r="NW64" s="153"/>
      <c r="NX64" s="153"/>
      <c r="NY64" s="153"/>
      <c r="NZ64" s="153"/>
      <c r="OA64" s="153"/>
      <c r="OB64" s="153"/>
      <c r="OC64" s="153"/>
      <c r="OD64" s="153"/>
      <c r="OE64" s="153"/>
      <c r="OF64" s="153"/>
      <c r="OG64" s="153"/>
      <c r="OH64" s="153"/>
      <c r="OI64" s="153"/>
      <c r="OJ64" s="153"/>
      <c r="OK64" s="153"/>
      <c r="OL64" s="153"/>
      <c r="OM64" s="153"/>
      <c r="ON64" s="153"/>
      <c r="OO64" s="153"/>
      <c r="OP64" s="153"/>
      <c r="OQ64" s="153"/>
      <c r="OR64" s="153"/>
      <c r="OS64" s="153"/>
      <c r="OT64" s="153"/>
      <c r="OU64" s="153"/>
      <c r="OV64" s="153"/>
      <c r="OW64" s="153"/>
      <c r="OX64" s="153"/>
      <c r="OY64" s="153"/>
      <c r="OZ64" s="153"/>
      <c r="PA64" s="153"/>
      <c r="PB64" s="153"/>
      <c r="PC64" s="153"/>
      <c r="PD64" s="153"/>
      <c r="PE64" s="153"/>
      <c r="PF64" s="153"/>
      <c r="PG64" s="153"/>
      <c r="PH64" s="153"/>
      <c r="PI64" s="153"/>
      <c r="PJ64" s="153"/>
      <c r="PK64" s="153"/>
      <c r="PL64" s="153"/>
      <c r="PM64" s="153"/>
      <c r="PN64" s="153"/>
      <c r="PO64" s="153"/>
      <c r="PP64" s="153"/>
      <c r="PQ64" s="153"/>
      <c r="PR64" s="153"/>
      <c r="PS64" s="153"/>
      <c r="PT64" s="153"/>
      <c r="PU64" s="153"/>
      <c r="PV64" s="153"/>
      <c r="PW64" s="153"/>
      <c r="PX64" s="153"/>
      <c r="PY64" s="153"/>
      <c r="PZ64" s="153"/>
      <c r="QA64" s="153"/>
      <c r="QB64" s="153"/>
      <c r="QC64" s="153"/>
      <c r="QD64" s="153"/>
      <c r="QE64" s="153"/>
      <c r="QF64" s="153"/>
      <c r="QG64" s="153"/>
      <c r="QH64" s="153"/>
      <c r="QI64" s="153"/>
      <c r="QJ64" s="153"/>
      <c r="QK64" s="153"/>
      <c r="QL64" s="153"/>
      <c r="QM64" s="153"/>
      <c r="QN64" s="153"/>
      <c r="QO64" s="153"/>
      <c r="QP64" s="153"/>
      <c r="QQ64" s="153"/>
      <c r="QR64" s="153"/>
      <c r="QS64" s="153"/>
      <c r="QT64" s="153"/>
      <c r="QU64" s="153"/>
      <c r="QV64" s="153"/>
      <c r="QW64" s="153"/>
      <c r="QX64" s="153"/>
      <c r="QY64" s="153"/>
      <c r="QZ64" s="153"/>
      <c r="RA64" s="153"/>
      <c r="RB64" s="153"/>
      <c r="RC64" s="153"/>
      <c r="RD64" s="153"/>
      <c r="RE64" s="153"/>
      <c r="RF64" s="153"/>
      <c r="RG64" s="153"/>
      <c r="RH64" s="153"/>
      <c r="RI64" s="153"/>
      <c r="RJ64" s="153"/>
      <c r="RK64" s="153"/>
      <c r="RL64" s="153"/>
      <c r="RM64" s="153"/>
      <c r="RN64" s="153"/>
      <c r="RO64" s="153"/>
      <c r="RP64" s="153"/>
      <c r="RQ64" s="153"/>
      <c r="RR64" s="153"/>
      <c r="RS64" s="153"/>
      <c r="RT64" s="153"/>
      <c r="RU64" s="153"/>
      <c r="RV64" s="153"/>
      <c r="RW64" s="153"/>
      <c r="RX64" s="153"/>
      <c r="RY64" s="153"/>
      <c r="RZ64" s="153"/>
      <c r="SA64" s="153"/>
      <c r="SB64" s="153"/>
      <c r="SC64" s="153"/>
      <c r="SD64" s="153"/>
      <c r="SE64" s="153"/>
      <c r="SF64" s="153"/>
      <c r="SG64" s="153"/>
      <c r="SH64" s="153"/>
      <c r="SI64" s="153"/>
      <c r="SJ64" s="153"/>
      <c r="SK64" s="153"/>
      <c r="SL64" s="153"/>
      <c r="SM64" s="153"/>
      <c r="SN64" s="153"/>
      <c r="SO64" s="153"/>
      <c r="SP64" s="153"/>
      <c r="SQ64" s="153"/>
      <c r="SR64" s="153"/>
      <c r="SS64" s="153"/>
      <c r="ST64" s="153"/>
      <c r="SU64" s="153"/>
      <c r="SV64" s="153"/>
      <c r="SW64" s="153"/>
      <c r="SX64" s="153"/>
      <c r="SY64" s="153"/>
      <c r="SZ64" s="153"/>
      <c r="TA64" s="153"/>
      <c r="TB64" s="153"/>
      <c r="TC64" s="153"/>
      <c r="TD64" s="153"/>
      <c r="TE64" s="153"/>
      <c r="TF64" s="153"/>
      <c r="TG64" s="153"/>
      <c r="TH64" s="153"/>
      <c r="TI64" s="153"/>
      <c r="TJ64" s="153"/>
      <c r="TK64" s="153"/>
      <c r="TL64" s="153"/>
      <c r="TM64" s="153"/>
      <c r="TN64" s="153"/>
      <c r="TO64" s="153"/>
      <c r="TP64" s="153"/>
      <c r="TQ64" s="153"/>
      <c r="TR64" s="153"/>
      <c r="TS64" s="153"/>
      <c r="TT64" s="153"/>
      <c r="TU64" s="153"/>
      <c r="TV64" s="153"/>
      <c r="TW64" s="153"/>
      <c r="TX64" s="153"/>
      <c r="TY64" s="153"/>
      <c r="TZ64" s="153"/>
      <c r="UA64" s="153"/>
      <c r="UB64" s="153"/>
      <c r="UC64" s="153"/>
      <c r="UD64" s="153"/>
      <c r="UE64" s="153"/>
      <c r="UF64" s="153"/>
      <c r="UG64" s="153"/>
      <c r="UH64" s="153"/>
      <c r="UI64" s="153"/>
      <c r="UJ64" s="153"/>
      <c r="UK64" s="153"/>
      <c r="UL64" s="153"/>
      <c r="UM64" s="153"/>
      <c r="UN64" s="153"/>
      <c r="UO64" s="153"/>
      <c r="UP64" s="153"/>
      <c r="UQ64" s="153"/>
      <c r="UR64" s="153"/>
      <c r="US64" s="153"/>
      <c r="UT64" s="153"/>
      <c r="UU64" s="153"/>
      <c r="UV64" s="153"/>
      <c r="UW64" s="153"/>
      <c r="UX64" s="153"/>
      <c r="UY64" s="153"/>
      <c r="UZ64" s="153"/>
      <c r="VA64" s="153"/>
      <c r="VB64" s="153"/>
      <c r="VC64" s="153"/>
      <c r="VD64" s="153"/>
      <c r="VE64" s="153"/>
      <c r="VF64" s="153"/>
      <c r="VG64" s="153"/>
      <c r="VH64" s="153"/>
      <c r="VI64" s="153"/>
      <c r="VJ64" s="153"/>
      <c r="VK64" s="153"/>
      <c r="VL64" s="153"/>
      <c r="VM64" s="153"/>
      <c r="VN64" s="153"/>
      <c r="VO64" s="153"/>
      <c r="VP64" s="153"/>
      <c r="VQ64" s="153"/>
      <c r="VR64" s="153"/>
      <c r="VS64" s="153"/>
      <c r="VT64" s="153"/>
      <c r="VU64" s="153"/>
      <c r="VV64" s="153"/>
      <c r="VW64" s="153"/>
      <c r="VX64" s="153"/>
      <c r="VY64" s="153"/>
      <c r="VZ64" s="153"/>
      <c r="WA64" s="153"/>
      <c r="WB64" s="153"/>
      <c r="WC64" s="153"/>
      <c r="WD64" s="153"/>
      <c r="WE64" s="153"/>
      <c r="WF64" s="153"/>
      <c r="WG64" s="153"/>
      <c r="WH64" s="153"/>
      <c r="WI64" s="153"/>
      <c r="WJ64" s="153"/>
      <c r="WK64" s="153"/>
      <c r="WL64" s="153"/>
      <c r="WM64" s="153"/>
      <c r="WN64" s="153"/>
      <c r="WO64" s="153"/>
      <c r="WP64" s="153"/>
      <c r="WQ64" s="153"/>
      <c r="WR64" s="153"/>
      <c r="WS64" s="153"/>
      <c r="WT64" s="153"/>
      <c r="WU64" s="153"/>
      <c r="WV64" s="153"/>
      <c r="WW64" s="153"/>
      <c r="WX64" s="153"/>
      <c r="WY64" s="153"/>
      <c r="WZ64" s="153"/>
      <c r="XA64" s="153"/>
      <c r="XB64" s="153"/>
      <c r="XC64" s="153"/>
      <c r="XD64" s="153"/>
      <c r="XE64" s="153"/>
      <c r="XF64" s="153"/>
      <c r="XG64" s="153"/>
      <c r="XH64" s="153"/>
      <c r="XI64" s="153"/>
      <c r="XJ64" s="153"/>
      <c r="XK64" s="153"/>
      <c r="XL64" s="153"/>
      <c r="XM64" s="153"/>
      <c r="XN64" s="153"/>
      <c r="XO64" s="153"/>
      <c r="XP64" s="153"/>
      <c r="XQ64" s="153"/>
      <c r="XR64" s="153"/>
      <c r="XS64" s="153"/>
      <c r="XT64" s="153"/>
      <c r="XU64" s="153"/>
      <c r="XV64" s="153"/>
      <c r="XW64" s="153"/>
      <c r="XX64" s="153"/>
      <c r="XY64" s="153"/>
      <c r="XZ64" s="153"/>
      <c r="YA64" s="153"/>
      <c r="YB64" s="153"/>
      <c r="YC64" s="153"/>
      <c r="YD64" s="153"/>
      <c r="YE64" s="153"/>
      <c r="YF64" s="153"/>
      <c r="YG64" s="153"/>
      <c r="YH64" s="153"/>
      <c r="YI64" s="153"/>
      <c r="YJ64" s="153"/>
      <c r="YK64" s="153"/>
      <c r="YL64" s="153"/>
      <c r="YM64" s="153"/>
      <c r="YN64" s="153"/>
      <c r="YO64" s="153"/>
      <c r="YP64" s="153"/>
      <c r="YQ64" s="153"/>
      <c r="YR64" s="153"/>
      <c r="YS64" s="153"/>
      <c r="YT64" s="153"/>
      <c r="YU64" s="153"/>
      <c r="YV64" s="153"/>
      <c r="YW64" s="153"/>
      <c r="YX64" s="153"/>
      <c r="YY64" s="153"/>
      <c r="YZ64" s="153"/>
      <c r="ZA64" s="153"/>
      <c r="ZB64" s="153"/>
      <c r="ZC64" s="153"/>
      <c r="ZD64" s="153"/>
      <c r="ZE64" s="153"/>
      <c r="ZF64" s="153"/>
      <c r="ZG64" s="153"/>
      <c r="ZH64" s="153"/>
      <c r="ZI64" s="153"/>
      <c r="ZJ64" s="153"/>
      <c r="ZK64" s="153"/>
      <c r="ZL64" s="153"/>
      <c r="ZM64" s="153"/>
      <c r="ZN64" s="153"/>
      <c r="ZO64" s="153"/>
      <c r="ZP64" s="153"/>
      <c r="ZQ64" s="153"/>
      <c r="ZR64" s="153"/>
      <c r="ZS64" s="153"/>
      <c r="ZT64" s="153"/>
      <c r="ZU64" s="153"/>
      <c r="ZV64" s="153"/>
      <c r="ZW64" s="153"/>
      <c r="ZX64" s="153"/>
      <c r="ZY64" s="153"/>
      <c r="ZZ64" s="153"/>
      <c r="AAA64" s="153"/>
      <c r="AAB64" s="153"/>
      <c r="AAC64" s="153"/>
      <c r="AAD64" s="153"/>
      <c r="AAE64" s="153"/>
      <c r="AAF64" s="153"/>
      <c r="AAG64" s="153"/>
      <c r="AAH64" s="153"/>
      <c r="AAI64" s="153"/>
      <c r="AAJ64" s="153"/>
      <c r="AAK64" s="153"/>
      <c r="AAL64" s="153"/>
      <c r="AAM64" s="153"/>
      <c r="AAN64" s="153"/>
      <c r="AAO64" s="153"/>
      <c r="AAP64" s="153"/>
      <c r="AAQ64" s="153"/>
      <c r="AAR64" s="153"/>
      <c r="AAS64" s="153"/>
      <c r="AAT64" s="153"/>
      <c r="AAU64" s="153"/>
      <c r="AAV64" s="153"/>
      <c r="AAW64" s="153"/>
      <c r="AAX64" s="153"/>
      <c r="AAY64" s="153"/>
      <c r="AAZ64" s="153"/>
      <c r="ABA64" s="153"/>
      <c r="ABB64" s="153"/>
      <c r="ABC64" s="153"/>
      <c r="ABD64" s="153"/>
      <c r="ABE64" s="153"/>
      <c r="ABF64" s="153"/>
      <c r="ABG64" s="153"/>
      <c r="ABH64" s="153"/>
      <c r="ABI64" s="153"/>
      <c r="ABJ64" s="153"/>
      <c r="ABK64" s="153"/>
      <c r="ABL64" s="153"/>
      <c r="ABM64" s="153"/>
      <c r="ABN64" s="153"/>
      <c r="ABO64" s="153"/>
      <c r="ABP64" s="153"/>
      <c r="ABQ64" s="153"/>
      <c r="ABR64" s="153"/>
      <c r="ABS64" s="153"/>
      <c r="ABT64" s="153"/>
      <c r="ABU64" s="153"/>
      <c r="ABV64" s="153"/>
      <c r="ABW64" s="153"/>
      <c r="ABX64" s="153"/>
      <c r="ABY64" s="153"/>
      <c r="ABZ64" s="153"/>
      <c r="ACA64" s="153"/>
      <c r="ACB64" s="153"/>
      <c r="ACC64" s="153"/>
      <c r="ACD64" s="153"/>
      <c r="ACE64" s="153"/>
      <c r="ACF64" s="153"/>
      <c r="ACG64" s="153"/>
      <c r="ACH64" s="153"/>
      <c r="ACI64" s="153"/>
      <c r="ACJ64" s="153"/>
      <c r="ACK64" s="153"/>
      <c r="ACL64" s="153"/>
      <c r="ACM64" s="153"/>
      <c r="ACN64" s="153"/>
      <c r="ACO64" s="153"/>
      <c r="ACP64" s="153"/>
      <c r="ACQ64" s="153"/>
      <c r="ACR64" s="153"/>
      <c r="ACS64" s="153"/>
      <c r="ACT64" s="153"/>
      <c r="ACU64" s="153"/>
      <c r="ACV64" s="153"/>
      <c r="ACW64" s="153"/>
      <c r="ACX64" s="153"/>
      <c r="ACY64" s="153"/>
      <c r="ACZ64" s="153"/>
      <c r="ADA64" s="153"/>
      <c r="ADB64" s="153"/>
      <c r="ADC64" s="153"/>
      <c r="ADD64" s="153"/>
      <c r="ADE64" s="153"/>
      <c r="ADF64" s="153"/>
      <c r="ADG64" s="153"/>
      <c r="ADH64" s="153"/>
      <c r="ADI64" s="153"/>
      <c r="ADJ64" s="153"/>
      <c r="ADK64" s="153"/>
      <c r="ADL64" s="153"/>
      <c r="ADM64" s="153"/>
      <c r="ADN64" s="153"/>
      <c r="ADO64" s="153"/>
      <c r="ADP64" s="153"/>
      <c r="ADQ64" s="153"/>
      <c r="ADR64" s="153"/>
      <c r="ADS64" s="153"/>
      <c r="ADT64" s="153"/>
      <c r="ADU64" s="153"/>
      <c r="ADV64" s="153"/>
      <c r="ADW64" s="153"/>
      <c r="ADX64" s="153"/>
      <c r="ADY64" s="153"/>
      <c r="ADZ64" s="153"/>
      <c r="AEA64" s="153"/>
      <c r="AEB64" s="153"/>
      <c r="AEC64" s="153"/>
      <c r="AED64" s="153"/>
      <c r="AEE64" s="153"/>
      <c r="AEF64" s="153"/>
      <c r="AEG64" s="153"/>
      <c r="AEH64" s="153"/>
      <c r="AEI64" s="153"/>
      <c r="AEJ64" s="153"/>
      <c r="AEK64" s="153"/>
      <c r="AEL64" s="153"/>
      <c r="AEM64" s="153"/>
      <c r="AEN64" s="153"/>
      <c r="AEO64" s="153"/>
      <c r="AEP64" s="153"/>
      <c r="AEQ64" s="153"/>
      <c r="AER64" s="153"/>
      <c r="AES64" s="153"/>
      <c r="AET64" s="153"/>
      <c r="AEU64" s="153"/>
      <c r="AEV64" s="153"/>
      <c r="AEW64" s="153"/>
      <c r="AEX64" s="153"/>
      <c r="AEY64" s="153"/>
      <c r="AEZ64" s="153"/>
      <c r="AFA64" s="153"/>
      <c r="AFB64" s="153"/>
      <c r="AFC64" s="153"/>
      <c r="AFD64" s="153"/>
      <c r="AFE64" s="153"/>
      <c r="AFF64" s="153"/>
      <c r="AFG64" s="153"/>
      <c r="AFH64" s="153"/>
      <c r="AFI64" s="153"/>
      <c r="AFJ64" s="153"/>
      <c r="AFK64" s="153"/>
      <c r="AFL64" s="153"/>
      <c r="AFM64" s="153"/>
      <c r="AFN64" s="153"/>
      <c r="AFO64" s="153"/>
      <c r="AFP64" s="153"/>
      <c r="AFQ64" s="153"/>
      <c r="AFR64" s="153"/>
      <c r="AFS64" s="153"/>
      <c r="AFT64" s="153"/>
      <c r="AFU64" s="153"/>
      <c r="AFV64" s="153"/>
      <c r="AFW64" s="153"/>
      <c r="AFX64" s="153"/>
      <c r="AFY64" s="153"/>
      <c r="AFZ64" s="153"/>
      <c r="AGA64" s="153"/>
      <c r="AGB64" s="153"/>
      <c r="AGC64" s="153"/>
      <c r="AGD64" s="153"/>
      <c r="AGE64" s="153"/>
      <c r="AGF64" s="153"/>
      <c r="AGG64" s="153"/>
      <c r="AGH64" s="153"/>
      <c r="AGI64" s="153"/>
      <c r="AGJ64" s="153"/>
      <c r="AGK64" s="153"/>
      <c r="AGL64" s="153"/>
      <c r="AGM64" s="153"/>
      <c r="AGN64" s="153"/>
      <c r="AGO64" s="153"/>
      <c r="AGP64" s="153"/>
      <c r="AGQ64" s="153"/>
      <c r="AGR64" s="153"/>
      <c r="AGS64" s="153"/>
      <c r="AGT64" s="153"/>
      <c r="AGU64" s="153"/>
      <c r="AGV64" s="153"/>
      <c r="AGW64" s="153"/>
      <c r="AGX64" s="153"/>
      <c r="AGY64" s="153"/>
      <c r="AGZ64" s="153"/>
      <c r="AHA64" s="153"/>
      <c r="AHB64" s="153"/>
      <c r="AHC64" s="153"/>
      <c r="AHD64" s="153"/>
      <c r="AHE64" s="153"/>
      <c r="AHF64" s="153"/>
      <c r="AHG64" s="153"/>
      <c r="AHH64" s="153"/>
      <c r="AHI64" s="153"/>
      <c r="AHJ64" s="153"/>
      <c r="AHK64" s="153"/>
      <c r="AHL64" s="153"/>
      <c r="AHM64" s="153"/>
      <c r="AHN64" s="153"/>
      <c r="AHO64" s="153"/>
      <c r="AHP64" s="153"/>
      <c r="AHQ64" s="153"/>
      <c r="AHR64" s="153"/>
      <c r="AHS64" s="153"/>
      <c r="AHT64" s="153"/>
      <c r="AHU64" s="153"/>
      <c r="AHV64" s="153"/>
      <c r="AHW64" s="153"/>
      <c r="AHX64" s="153"/>
      <c r="AHY64" s="153"/>
      <c r="AHZ64" s="153"/>
      <c r="AIA64" s="153"/>
      <c r="AIB64" s="153"/>
      <c r="AIC64" s="153"/>
      <c r="AID64" s="153"/>
      <c r="AIE64" s="153"/>
      <c r="AIF64" s="153"/>
      <c r="AIG64" s="153"/>
      <c r="AIH64" s="153"/>
      <c r="AII64" s="153"/>
      <c r="AIJ64" s="153"/>
      <c r="AIK64" s="153"/>
      <c r="AIL64" s="153"/>
      <c r="AIM64" s="153"/>
      <c r="AIN64" s="153"/>
      <c r="AIO64" s="153"/>
      <c r="AIP64" s="153"/>
      <c r="AIQ64" s="153"/>
      <c r="AIR64" s="153"/>
      <c r="AIS64" s="153"/>
      <c r="AIT64" s="153"/>
      <c r="AIU64" s="153"/>
      <c r="AIV64" s="153"/>
      <c r="AIW64" s="153"/>
      <c r="AIX64" s="153"/>
      <c r="AIY64" s="153"/>
      <c r="AIZ64" s="153"/>
      <c r="AJA64" s="153"/>
      <c r="AJB64" s="153"/>
      <c r="AJC64" s="153"/>
      <c r="AJD64" s="153"/>
      <c r="AJE64" s="153"/>
      <c r="AJF64" s="153"/>
      <c r="AJG64" s="153"/>
      <c r="AJH64" s="153"/>
      <c r="AJI64" s="153"/>
      <c r="AJJ64" s="153"/>
      <c r="AJK64" s="153"/>
      <c r="AJL64" s="153"/>
      <c r="AJM64" s="153"/>
      <c r="AJN64" s="153"/>
      <c r="AJO64" s="153"/>
      <c r="AJP64" s="153"/>
      <c r="AJQ64" s="153"/>
      <c r="AJR64" s="153"/>
      <c r="AJS64" s="153"/>
      <c r="AJT64" s="153"/>
      <c r="AJU64" s="153"/>
      <c r="AJV64" s="153"/>
      <c r="AJW64" s="153"/>
      <c r="AJX64" s="153"/>
      <c r="AJY64" s="153"/>
      <c r="AJZ64" s="153"/>
      <c r="AKA64" s="153"/>
      <c r="AKB64" s="153"/>
      <c r="AKC64" s="153"/>
      <c r="AKD64" s="153"/>
      <c r="AKE64" s="153"/>
      <c r="AKF64" s="153"/>
      <c r="AKG64" s="153"/>
      <c r="AKH64" s="153"/>
      <c r="AKI64" s="153"/>
      <c r="AKJ64" s="153"/>
      <c r="AKK64" s="153"/>
      <c r="AKL64" s="153"/>
      <c r="AKM64" s="153"/>
      <c r="AKN64" s="153"/>
      <c r="AKO64" s="153"/>
      <c r="AKP64" s="153"/>
      <c r="AKQ64" s="153"/>
      <c r="AKR64" s="153"/>
      <c r="AKS64" s="153"/>
      <c r="AKT64" s="153"/>
      <c r="AKU64" s="153"/>
      <c r="AKV64" s="153"/>
      <c r="AKW64" s="153"/>
      <c r="AKX64" s="153"/>
      <c r="AKY64" s="153"/>
      <c r="AKZ64" s="153"/>
      <c r="ALA64" s="153"/>
      <c r="ALB64" s="153"/>
      <c r="ALC64" s="153"/>
      <c r="ALD64" s="153"/>
      <c r="ALE64" s="153"/>
      <c r="ALF64" s="153"/>
      <c r="ALG64" s="153"/>
      <c r="ALH64" s="153"/>
      <c r="ALI64" s="153"/>
      <c r="ALJ64" s="153"/>
      <c r="ALK64" s="153"/>
      <c r="ALL64" s="153"/>
      <c r="ALM64" s="153"/>
      <c r="ALN64" s="153"/>
      <c r="ALO64" s="153"/>
      <c r="ALP64" s="153"/>
      <c r="ALQ64" s="153"/>
      <c r="ALR64" s="153"/>
      <c r="ALS64" s="153"/>
      <c r="ALT64" s="153"/>
      <c r="ALU64" s="153"/>
      <c r="ALV64" s="153"/>
      <c r="ALW64" s="153"/>
      <c r="ALX64" s="153"/>
      <c r="ALY64" s="153"/>
      <c r="ALZ64" s="153"/>
      <c r="AMA64" s="153"/>
      <c r="AMB64" s="153"/>
      <c r="AMC64" s="153"/>
      <c r="AMD64" s="153"/>
      <c r="AME64" s="153"/>
      <c r="AMF64" s="153"/>
      <c r="AMG64" s="153"/>
      <c r="AMH64" s="153"/>
      <c r="AMI64" s="153"/>
      <c r="AMJ64" s="153"/>
      <c r="AMK64" s="153"/>
      <c r="AML64" s="153"/>
      <c r="AMM64" s="153"/>
      <c r="AMN64" s="153"/>
      <c r="AMO64" s="153"/>
      <c r="AMP64" s="153"/>
      <c r="AMQ64" s="153"/>
      <c r="AMR64" s="153"/>
      <c r="AMS64" s="153"/>
      <c r="AMT64" s="153"/>
      <c r="AMU64" s="153"/>
      <c r="AMV64" s="153"/>
      <c r="AMW64" s="153"/>
      <c r="AMX64" s="153"/>
      <c r="AMY64" s="153"/>
      <c r="AMZ64" s="153"/>
      <c r="ANA64" s="153"/>
      <c r="ANB64" s="153"/>
      <c r="ANC64" s="153"/>
      <c r="AND64" s="153"/>
      <c r="ANE64" s="153"/>
      <c r="ANF64" s="153"/>
      <c r="ANG64" s="153"/>
      <c r="ANH64" s="153"/>
      <c r="ANI64" s="153"/>
      <c r="ANJ64" s="153"/>
      <c r="ANK64" s="153"/>
      <c r="ANL64" s="153"/>
      <c r="ANM64" s="153"/>
      <c r="ANN64" s="153"/>
      <c r="ANO64" s="153"/>
      <c r="ANP64" s="153"/>
      <c r="ANQ64" s="153"/>
      <c r="ANR64" s="153"/>
      <c r="ANS64" s="153"/>
      <c r="ANT64" s="153"/>
      <c r="ANU64" s="153"/>
      <c r="ANV64" s="153"/>
      <c r="ANW64" s="153"/>
      <c r="ANX64" s="153"/>
      <c r="ANY64" s="153"/>
      <c r="ANZ64" s="153"/>
      <c r="AOA64" s="153"/>
      <c r="AOB64" s="153"/>
      <c r="AOC64" s="153"/>
      <c r="AOD64" s="153"/>
      <c r="AOE64" s="153"/>
      <c r="AOF64" s="153"/>
      <c r="AOG64" s="153"/>
      <c r="AOH64" s="153"/>
      <c r="AOI64" s="153"/>
      <c r="AOJ64" s="153"/>
      <c r="AOK64" s="153"/>
      <c r="AOL64" s="153"/>
      <c r="AOM64" s="153"/>
      <c r="AON64" s="153"/>
      <c r="AOO64" s="153"/>
      <c r="AOP64" s="153"/>
      <c r="AOQ64" s="153"/>
      <c r="AOR64" s="153"/>
      <c r="AOS64" s="153"/>
      <c r="AOT64" s="153"/>
      <c r="AOU64" s="153"/>
      <c r="AOV64" s="153"/>
      <c r="AOW64" s="153"/>
      <c r="AOX64" s="153"/>
      <c r="AOY64" s="153"/>
      <c r="AOZ64" s="153"/>
      <c r="APA64" s="153"/>
      <c r="APB64" s="153"/>
      <c r="APC64" s="153"/>
      <c r="APD64" s="153"/>
      <c r="APE64" s="153"/>
      <c r="APF64" s="153"/>
      <c r="APG64" s="153"/>
      <c r="APH64" s="153"/>
      <c r="API64" s="153"/>
      <c r="APJ64" s="153"/>
      <c r="APK64" s="153"/>
      <c r="APL64" s="153"/>
      <c r="APM64" s="153"/>
      <c r="APN64" s="153"/>
      <c r="APO64" s="153"/>
      <c r="APP64" s="153"/>
      <c r="APQ64" s="153"/>
      <c r="APR64" s="153"/>
      <c r="APS64" s="153"/>
      <c r="APT64" s="153"/>
      <c r="APU64" s="153"/>
      <c r="APV64" s="153"/>
      <c r="APW64" s="153"/>
      <c r="APX64" s="153"/>
      <c r="APY64" s="153"/>
      <c r="APZ64" s="153"/>
      <c r="AQA64" s="153"/>
      <c r="AQB64" s="153"/>
      <c r="AQC64" s="153"/>
      <c r="AQD64" s="153"/>
      <c r="AQE64" s="153"/>
      <c r="AQF64" s="153"/>
      <c r="AQG64" s="153"/>
      <c r="AQH64" s="153"/>
      <c r="AQI64" s="153"/>
      <c r="AQJ64" s="153"/>
      <c r="AQK64" s="153"/>
      <c r="AQL64" s="153"/>
      <c r="AQM64" s="153"/>
      <c r="AQN64" s="153"/>
      <c r="AQO64" s="153"/>
      <c r="AQP64" s="153"/>
      <c r="AQQ64" s="153"/>
      <c r="AQR64" s="153"/>
      <c r="AQS64" s="153"/>
      <c r="AQT64" s="153"/>
      <c r="AQU64" s="153"/>
      <c r="AQV64" s="153"/>
      <c r="AQW64" s="153"/>
      <c r="AQX64" s="153"/>
      <c r="AQY64" s="153"/>
      <c r="AQZ64" s="153"/>
      <c r="ARA64" s="153"/>
      <c r="ARB64" s="153"/>
      <c r="ARC64" s="153"/>
      <c r="ARD64" s="153"/>
      <c r="ARE64" s="153"/>
      <c r="ARF64" s="153"/>
      <c r="ARG64" s="153"/>
      <c r="ARH64" s="153"/>
      <c r="ARI64" s="153"/>
      <c r="ARJ64" s="153"/>
      <c r="ARK64" s="153"/>
      <c r="ARL64" s="153"/>
      <c r="ARM64" s="153"/>
      <c r="ARN64" s="153"/>
      <c r="ARO64" s="153"/>
      <c r="ARP64" s="153"/>
      <c r="ARQ64" s="153"/>
      <c r="ARR64" s="153"/>
      <c r="ARS64" s="153"/>
      <c r="ART64" s="153"/>
      <c r="ARU64" s="153"/>
      <c r="ARV64" s="153"/>
      <c r="ARW64" s="153"/>
      <c r="ARX64" s="153"/>
      <c r="ARY64" s="153"/>
      <c r="ARZ64" s="153"/>
      <c r="ASA64" s="153"/>
      <c r="ASB64" s="153"/>
      <c r="ASC64" s="153"/>
      <c r="ASD64" s="153"/>
      <c r="ASE64" s="153"/>
      <c r="ASF64" s="153"/>
      <c r="ASG64" s="153"/>
      <c r="ASH64" s="153"/>
      <c r="ASI64" s="153"/>
      <c r="ASJ64" s="153"/>
      <c r="ASK64" s="153"/>
      <c r="ASL64" s="153"/>
      <c r="ASM64" s="153"/>
      <c r="ASN64" s="153"/>
      <c r="ASO64" s="153"/>
      <c r="ASP64" s="153"/>
      <c r="ASQ64" s="153"/>
      <c r="ASR64" s="153"/>
      <c r="ASS64" s="153"/>
      <c r="AST64" s="153"/>
      <c r="ASU64" s="153"/>
      <c r="ASV64" s="153"/>
      <c r="ASW64" s="153"/>
      <c r="ASX64" s="153"/>
      <c r="ASY64" s="153"/>
      <c r="ASZ64" s="153"/>
      <c r="ATA64" s="153"/>
      <c r="ATB64" s="153"/>
      <c r="ATC64" s="153"/>
      <c r="ATD64" s="153"/>
      <c r="ATE64" s="153"/>
      <c r="ATF64" s="153"/>
      <c r="ATG64" s="153"/>
      <c r="ATH64" s="153"/>
      <c r="ATI64" s="153"/>
      <c r="ATJ64" s="153"/>
      <c r="ATK64" s="153"/>
      <c r="ATL64" s="153"/>
      <c r="ATM64" s="153"/>
      <c r="ATN64" s="153"/>
      <c r="ATO64" s="153"/>
      <c r="ATP64" s="153"/>
      <c r="ATQ64" s="153"/>
      <c r="ATR64" s="153"/>
      <c r="ATS64" s="153"/>
      <c r="ATT64" s="153"/>
      <c r="ATU64" s="153"/>
      <c r="ATV64" s="153"/>
      <c r="ATW64" s="153"/>
      <c r="ATX64" s="153"/>
      <c r="ATY64" s="153"/>
      <c r="ATZ64" s="153"/>
      <c r="AUA64" s="153"/>
      <c r="AUB64" s="153"/>
      <c r="AUC64" s="153"/>
      <c r="AUD64" s="153"/>
      <c r="AUE64" s="153"/>
      <c r="AUF64" s="153"/>
      <c r="AUG64" s="153"/>
      <c r="AUH64" s="153"/>
      <c r="AUI64" s="153"/>
      <c r="AUJ64" s="153"/>
      <c r="AUK64" s="153"/>
      <c r="AUL64" s="153"/>
      <c r="AUM64" s="153"/>
      <c r="AUN64" s="153"/>
      <c r="AUO64" s="153"/>
      <c r="AUP64" s="153"/>
      <c r="AUQ64" s="153"/>
      <c r="AUR64" s="153"/>
      <c r="AUS64" s="153"/>
      <c r="AUT64" s="153"/>
      <c r="AUU64" s="153"/>
      <c r="AUV64" s="153"/>
      <c r="AUW64" s="153"/>
      <c r="AUX64" s="153"/>
      <c r="AUY64" s="153"/>
      <c r="AUZ64" s="153"/>
      <c r="AVA64" s="153"/>
      <c r="AVB64" s="153"/>
      <c r="AVC64" s="153"/>
      <c r="AVD64" s="153"/>
      <c r="AVE64" s="153"/>
      <c r="AVF64" s="153"/>
      <c r="AVG64" s="153"/>
      <c r="AVH64" s="153"/>
      <c r="AVI64" s="153"/>
      <c r="AVJ64" s="153"/>
      <c r="AVK64" s="153"/>
      <c r="AVL64" s="153"/>
      <c r="AVM64" s="153"/>
      <c r="AVN64" s="153"/>
      <c r="AVO64" s="153"/>
      <c r="AVP64" s="153"/>
      <c r="AVQ64" s="153"/>
      <c r="AVR64" s="153"/>
      <c r="AVS64" s="153"/>
      <c r="AVT64" s="153"/>
      <c r="AVU64" s="153"/>
      <c r="AVV64" s="153"/>
      <c r="AVW64" s="153"/>
      <c r="AVX64" s="153"/>
      <c r="AVY64" s="153"/>
      <c r="AVZ64" s="153"/>
      <c r="AWA64" s="153"/>
      <c r="AWB64" s="153"/>
      <c r="AWC64" s="153"/>
      <c r="AWD64" s="153"/>
      <c r="AWE64" s="153"/>
      <c r="AWF64" s="153"/>
      <c r="AWG64" s="153"/>
      <c r="AWH64" s="153"/>
      <c r="AWI64" s="153"/>
      <c r="AWJ64" s="153"/>
      <c r="AWK64" s="153"/>
      <c r="AWL64" s="153"/>
      <c r="AWM64" s="153"/>
      <c r="AWN64" s="153"/>
      <c r="AWO64" s="153"/>
      <c r="AWP64" s="153"/>
      <c r="AWQ64" s="153"/>
      <c r="AWR64" s="153"/>
      <c r="AWS64" s="153"/>
      <c r="AWT64" s="153"/>
      <c r="AWU64" s="153"/>
      <c r="AWV64" s="153"/>
      <c r="AWW64" s="153"/>
      <c r="AWX64" s="153"/>
      <c r="AWY64" s="153"/>
      <c r="AWZ64" s="153"/>
      <c r="AXA64" s="153"/>
      <c r="AXB64" s="153"/>
      <c r="AXC64" s="153"/>
      <c r="AXD64" s="153"/>
      <c r="AXE64" s="153"/>
      <c r="AXF64" s="153"/>
      <c r="AXG64" s="153"/>
      <c r="AXH64" s="153"/>
      <c r="AXI64" s="153"/>
      <c r="AXJ64" s="153"/>
      <c r="AXK64" s="153"/>
      <c r="AXL64" s="153"/>
      <c r="AXM64" s="153"/>
      <c r="AXN64" s="153"/>
      <c r="AXO64" s="153"/>
      <c r="AXP64" s="153"/>
      <c r="AXQ64" s="153"/>
      <c r="AXR64" s="153"/>
      <c r="AXS64" s="153"/>
      <c r="AXT64" s="153"/>
      <c r="AXU64" s="153"/>
      <c r="AXV64" s="153"/>
      <c r="AXW64" s="153"/>
      <c r="AXX64" s="153"/>
      <c r="AXY64" s="153"/>
      <c r="AXZ64" s="153"/>
      <c r="AYA64" s="153"/>
      <c r="AYB64" s="153"/>
      <c r="AYC64" s="153"/>
      <c r="AYD64" s="153"/>
      <c r="AYE64" s="153"/>
      <c r="AYF64" s="153"/>
      <c r="AYG64" s="153"/>
      <c r="AYH64" s="153"/>
      <c r="AYI64" s="153"/>
      <c r="AYJ64" s="153"/>
      <c r="AYK64" s="153"/>
      <c r="AYL64" s="153"/>
      <c r="AYM64" s="153"/>
      <c r="AYN64" s="153"/>
      <c r="AYO64" s="153"/>
      <c r="AYP64" s="153"/>
      <c r="AYQ64" s="153"/>
      <c r="AYR64" s="153"/>
      <c r="AYS64" s="153"/>
      <c r="AYT64" s="153"/>
      <c r="AYU64" s="153"/>
      <c r="AYV64" s="153"/>
      <c r="AYW64" s="153"/>
      <c r="AYX64" s="153"/>
      <c r="AYY64" s="153"/>
      <c r="AYZ64" s="153"/>
      <c r="AZA64" s="153"/>
      <c r="AZB64" s="153"/>
      <c r="AZC64" s="153"/>
      <c r="AZD64" s="153"/>
      <c r="AZE64" s="153"/>
      <c r="AZF64" s="153"/>
      <c r="AZG64" s="153"/>
      <c r="AZH64" s="153"/>
      <c r="AZI64" s="153"/>
      <c r="AZJ64" s="153"/>
      <c r="AZK64" s="153"/>
      <c r="AZL64" s="153"/>
      <c r="AZM64" s="153"/>
      <c r="AZN64" s="153"/>
      <c r="AZO64" s="153"/>
      <c r="AZP64" s="153"/>
      <c r="AZQ64" s="153"/>
      <c r="AZR64" s="153"/>
      <c r="AZS64" s="153"/>
      <c r="AZT64" s="153"/>
      <c r="AZU64" s="153"/>
      <c r="AZV64" s="153"/>
      <c r="AZW64" s="153"/>
      <c r="AZX64" s="153"/>
      <c r="AZY64" s="153"/>
      <c r="AZZ64" s="153"/>
      <c r="BAA64" s="153"/>
      <c r="BAB64" s="153"/>
      <c r="BAC64" s="153"/>
      <c r="BAD64" s="153"/>
      <c r="BAE64" s="153"/>
      <c r="BAF64" s="153"/>
      <c r="BAG64" s="153"/>
      <c r="BAH64" s="153"/>
      <c r="BAI64" s="153"/>
      <c r="BAJ64" s="153"/>
      <c r="BAK64" s="153"/>
      <c r="BAL64" s="153"/>
      <c r="BAM64" s="153"/>
      <c r="BAN64" s="153"/>
      <c r="BAO64" s="153"/>
      <c r="BAP64" s="153"/>
      <c r="BAQ64" s="153"/>
      <c r="BAR64" s="153"/>
      <c r="BAS64" s="153"/>
      <c r="BAT64" s="153"/>
      <c r="BAU64" s="153"/>
      <c r="BAV64" s="153"/>
      <c r="BAW64" s="153"/>
      <c r="BAX64" s="153"/>
      <c r="BAY64" s="153"/>
      <c r="BAZ64" s="153"/>
      <c r="BBA64" s="153"/>
      <c r="BBB64" s="153"/>
      <c r="BBC64" s="153"/>
      <c r="BBD64" s="153"/>
      <c r="BBE64" s="153"/>
      <c r="BBF64" s="153"/>
      <c r="BBG64" s="153"/>
      <c r="BBH64" s="153"/>
      <c r="BBI64" s="153"/>
      <c r="BBJ64" s="153"/>
      <c r="BBK64" s="153"/>
      <c r="BBL64" s="153"/>
      <c r="BBM64" s="153"/>
      <c r="BBN64" s="153"/>
      <c r="BBO64" s="153"/>
      <c r="BBP64" s="153"/>
      <c r="BBQ64" s="153"/>
      <c r="BBR64" s="153"/>
      <c r="BBS64" s="153"/>
      <c r="BBT64" s="153"/>
      <c r="BBU64" s="153"/>
      <c r="BBV64" s="153"/>
      <c r="BBW64" s="153"/>
      <c r="BBX64" s="153"/>
      <c r="BBY64" s="153"/>
      <c r="BBZ64" s="153"/>
      <c r="BCA64" s="153"/>
      <c r="BCB64" s="153"/>
      <c r="BCC64" s="153"/>
      <c r="BCD64" s="153"/>
      <c r="BCE64" s="153"/>
      <c r="BCF64" s="153"/>
      <c r="BCG64" s="153"/>
      <c r="BCH64" s="153"/>
      <c r="BCI64" s="153"/>
      <c r="BCJ64" s="153"/>
      <c r="BCK64" s="153"/>
      <c r="BCL64" s="153"/>
      <c r="BCM64" s="153"/>
      <c r="BCN64" s="153"/>
      <c r="BCO64" s="153"/>
      <c r="BCP64" s="153"/>
      <c r="BCQ64" s="153"/>
      <c r="BCR64" s="153"/>
      <c r="BCS64" s="153"/>
      <c r="BCT64" s="153"/>
      <c r="BCU64" s="153"/>
      <c r="BCV64" s="153"/>
      <c r="BCW64" s="153"/>
      <c r="BCX64" s="153"/>
      <c r="BCY64" s="153"/>
      <c r="BCZ64" s="153"/>
      <c r="BDA64" s="153"/>
      <c r="BDB64" s="153"/>
      <c r="BDC64" s="153"/>
      <c r="BDD64" s="153"/>
      <c r="BDE64" s="153"/>
      <c r="BDF64" s="153"/>
      <c r="BDG64" s="153"/>
      <c r="BDH64" s="153"/>
      <c r="BDI64" s="153"/>
      <c r="BDJ64" s="153"/>
      <c r="BDK64" s="153"/>
      <c r="BDL64" s="153"/>
      <c r="BDM64" s="153"/>
      <c r="BDN64" s="153"/>
      <c r="BDO64" s="153"/>
      <c r="BDP64" s="153"/>
      <c r="BDQ64" s="153"/>
      <c r="BDR64" s="153"/>
      <c r="BDS64" s="153"/>
      <c r="BDT64" s="153"/>
      <c r="BDU64" s="153"/>
      <c r="BDV64" s="153"/>
      <c r="BDW64" s="153"/>
      <c r="BDX64" s="153"/>
      <c r="BDY64" s="153"/>
      <c r="BDZ64" s="153"/>
      <c r="BEA64" s="153"/>
      <c r="BEB64" s="153"/>
      <c r="BEC64" s="153"/>
      <c r="BED64" s="153"/>
      <c r="BEE64" s="153"/>
      <c r="BEF64" s="153"/>
      <c r="BEG64" s="153"/>
      <c r="BEH64" s="153"/>
      <c r="BEI64" s="153"/>
      <c r="BEJ64" s="153"/>
      <c r="BEK64" s="153"/>
      <c r="BEL64" s="153"/>
      <c r="BEM64" s="153"/>
      <c r="BEN64" s="153"/>
      <c r="BEO64" s="153"/>
      <c r="BEP64" s="153"/>
      <c r="BEQ64" s="153"/>
      <c r="BER64" s="153"/>
      <c r="BES64" s="153"/>
      <c r="BET64" s="153"/>
      <c r="BEU64" s="153"/>
      <c r="BEV64" s="153"/>
      <c r="BEW64" s="153"/>
      <c r="BEX64" s="153"/>
      <c r="BEY64" s="153"/>
      <c r="BEZ64" s="153"/>
      <c r="BFA64" s="153"/>
      <c r="BFB64" s="153"/>
      <c r="BFC64" s="153"/>
      <c r="BFD64" s="153"/>
      <c r="BFE64" s="153"/>
      <c r="BFF64" s="153"/>
      <c r="BFG64" s="153"/>
      <c r="BFH64" s="153"/>
      <c r="BFI64" s="153"/>
      <c r="BFJ64" s="153"/>
      <c r="BFK64" s="153"/>
      <c r="BFL64" s="153"/>
      <c r="BFM64" s="153"/>
      <c r="BFN64" s="153"/>
      <c r="BFO64" s="153"/>
      <c r="BFP64" s="153"/>
      <c r="BFQ64" s="153"/>
      <c r="BFR64" s="153"/>
      <c r="BFS64" s="153"/>
      <c r="BFT64" s="153"/>
      <c r="BFU64" s="153"/>
      <c r="BFV64" s="153"/>
      <c r="BFW64" s="153"/>
      <c r="BFX64" s="153"/>
      <c r="BFY64" s="153"/>
      <c r="BFZ64" s="153"/>
      <c r="BGA64" s="153"/>
      <c r="BGB64" s="153"/>
      <c r="BGC64" s="153"/>
      <c r="BGD64" s="153"/>
      <c r="BGE64" s="153"/>
      <c r="BGF64" s="153"/>
      <c r="BGG64" s="153"/>
      <c r="BGH64" s="153"/>
      <c r="BGI64" s="153"/>
      <c r="BGJ64" s="153"/>
      <c r="BGK64" s="153"/>
      <c r="BGL64" s="153"/>
      <c r="BGM64" s="153"/>
      <c r="BGN64" s="153"/>
      <c r="BGO64" s="153"/>
      <c r="BGP64" s="153"/>
      <c r="BGQ64" s="153"/>
      <c r="BGR64" s="153"/>
      <c r="BGS64" s="153"/>
      <c r="BGT64" s="153"/>
      <c r="BGU64" s="153"/>
      <c r="BGV64" s="153"/>
      <c r="BGW64" s="153"/>
      <c r="BGX64" s="153"/>
      <c r="BGY64" s="153"/>
      <c r="BGZ64" s="153"/>
      <c r="BHA64" s="153"/>
      <c r="BHB64" s="153"/>
      <c r="BHC64" s="153"/>
      <c r="BHD64" s="153"/>
      <c r="BHE64" s="153"/>
      <c r="BHF64" s="153"/>
      <c r="BHG64" s="153"/>
      <c r="BHH64" s="153"/>
      <c r="BHI64" s="153"/>
      <c r="BHJ64" s="153"/>
      <c r="BHK64" s="153"/>
      <c r="BHL64" s="153"/>
      <c r="BHM64" s="153"/>
      <c r="BHN64" s="153"/>
      <c r="BHO64" s="153"/>
      <c r="BHP64" s="153"/>
      <c r="BHQ64" s="153"/>
      <c r="BHR64" s="153"/>
      <c r="BHS64" s="153"/>
      <c r="BHT64" s="153"/>
      <c r="BHU64" s="153"/>
      <c r="BHV64" s="153"/>
      <c r="BHW64" s="153"/>
      <c r="BHX64" s="153"/>
      <c r="BHY64" s="153"/>
      <c r="BHZ64" s="153"/>
      <c r="BIA64" s="153"/>
      <c r="BIB64" s="153"/>
      <c r="BIC64" s="153"/>
      <c r="BID64" s="153"/>
      <c r="BIE64" s="153"/>
      <c r="BIF64" s="153"/>
      <c r="BIG64" s="153"/>
      <c r="BIH64" s="153"/>
      <c r="BII64" s="153"/>
      <c r="BIJ64" s="153"/>
      <c r="BIK64" s="153"/>
      <c r="BIL64" s="153"/>
      <c r="BIM64" s="153"/>
      <c r="BIN64" s="153"/>
      <c r="BIO64" s="153"/>
      <c r="BIP64" s="153"/>
      <c r="BIQ64" s="153"/>
      <c r="BIR64" s="153"/>
      <c r="BIS64" s="153"/>
      <c r="BIT64" s="153"/>
      <c r="BIU64" s="153"/>
      <c r="BIV64" s="153"/>
      <c r="BIW64" s="153"/>
      <c r="BIX64" s="153"/>
      <c r="BIY64" s="153"/>
      <c r="BIZ64" s="153"/>
      <c r="BJA64" s="153"/>
      <c r="BJB64" s="153"/>
      <c r="BJC64" s="153"/>
      <c r="BJD64" s="153"/>
      <c r="BJE64" s="153"/>
      <c r="BJF64" s="153"/>
      <c r="BJG64" s="153"/>
      <c r="BJH64" s="153"/>
      <c r="BJI64" s="153"/>
      <c r="BJJ64" s="153"/>
      <c r="BJK64" s="153"/>
      <c r="BJL64" s="153"/>
      <c r="BJM64" s="153"/>
      <c r="BJN64" s="153"/>
      <c r="BJO64" s="153"/>
      <c r="BJP64" s="153"/>
      <c r="BJQ64" s="153"/>
      <c r="BJR64" s="153"/>
      <c r="BJS64" s="153"/>
      <c r="BJT64" s="153"/>
      <c r="BJU64" s="153"/>
      <c r="BJV64" s="153"/>
      <c r="BJW64" s="153"/>
      <c r="BJX64" s="153"/>
      <c r="BJY64" s="153"/>
      <c r="BJZ64" s="153"/>
      <c r="BKA64" s="153"/>
      <c r="BKB64" s="153"/>
      <c r="BKC64" s="153"/>
      <c r="BKD64" s="153"/>
      <c r="BKE64" s="153"/>
      <c r="BKF64" s="153"/>
      <c r="BKG64" s="153"/>
      <c r="BKH64" s="153"/>
      <c r="BKI64" s="153"/>
      <c r="BKJ64" s="153"/>
      <c r="BKK64" s="153"/>
      <c r="BKL64" s="153"/>
      <c r="BKM64" s="153"/>
      <c r="BKN64" s="153"/>
      <c r="BKO64" s="153"/>
      <c r="BKP64" s="153"/>
      <c r="BKQ64" s="153"/>
      <c r="BKR64" s="153"/>
      <c r="BKS64" s="153"/>
      <c r="BKT64" s="153"/>
      <c r="BKU64" s="153"/>
      <c r="BKV64" s="153"/>
      <c r="BKW64" s="153"/>
      <c r="BKX64" s="153"/>
      <c r="BKY64" s="153"/>
      <c r="BKZ64" s="153"/>
      <c r="BLA64" s="153"/>
      <c r="BLB64" s="153"/>
      <c r="BLC64" s="153"/>
      <c r="BLD64" s="153"/>
      <c r="BLE64" s="153"/>
      <c r="BLF64" s="153"/>
      <c r="BLG64" s="153"/>
      <c r="BLH64" s="153"/>
      <c r="BLI64" s="153"/>
      <c r="BLJ64" s="153"/>
      <c r="BLK64" s="153"/>
      <c r="BLL64" s="153"/>
      <c r="BLM64" s="153"/>
      <c r="BLN64" s="153"/>
      <c r="BLO64" s="153"/>
      <c r="BLP64" s="153"/>
      <c r="BLQ64" s="153"/>
      <c r="BLR64" s="153"/>
      <c r="BLS64" s="153"/>
      <c r="BLT64" s="153"/>
      <c r="BLU64" s="153"/>
      <c r="BLV64" s="153"/>
      <c r="BLW64" s="153"/>
      <c r="BLX64" s="153"/>
      <c r="BLY64" s="153"/>
      <c r="BLZ64" s="153"/>
      <c r="BMA64" s="153"/>
      <c r="BMB64" s="153"/>
      <c r="BMC64" s="153"/>
      <c r="BMD64" s="153"/>
      <c r="BME64" s="153"/>
      <c r="BMF64" s="153"/>
      <c r="BMG64" s="153"/>
      <c r="BMH64" s="153"/>
      <c r="BMI64" s="153"/>
      <c r="BMJ64" s="153"/>
      <c r="BMK64" s="153"/>
      <c r="BML64" s="153"/>
      <c r="BMM64" s="153"/>
      <c r="BMN64" s="153"/>
      <c r="BMO64" s="153"/>
      <c r="BMP64" s="153"/>
      <c r="BMQ64" s="153"/>
      <c r="BMR64" s="153"/>
      <c r="BMS64" s="153"/>
      <c r="BMT64" s="153"/>
      <c r="BMU64" s="153"/>
      <c r="BMV64" s="153"/>
      <c r="BMW64" s="153"/>
      <c r="BMX64" s="153"/>
      <c r="BMY64" s="153"/>
      <c r="BMZ64" s="153"/>
      <c r="BNA64" s="153"/>
      <c r="BNB64" s="153"/>
      <c r="BNC64" s="153"/>
      <c r="BND64" s="153"/>
      <c r="BNE64" s="153"/>
      <c r="BNF64" s="153"/>
      <c r="BNG64" s="153"/>
      <c r="BNH64" s="153"/>
      <c r="BNI64" s="153"/>
      <c r="BNJ64" s="153"/>
      <c r="BNK64" s="153"/>
      <c r="BNL64" s="153"/>
      <c r="BNM64" s="153"/>
      <c r="BNN64" s="153"/>
      <c r="BNO64" s="153"/>
      <c r="BNP64" s="153"/>
      <c r="BNQ64" s="153"/>
      <c r="BNR64" s="153"/>
      <c r="BNS64" s="153"/>
      <c r="BNT64" s="153"/>
      <c r="BNU64" s="153"/>
      <c r="BNV64" s="153"/>
      <c r="BNW64" s="153"/>
      <c r="BNX64" s="153"/>
      <c r="BNY64" s="153"/>
      <c r="BNZ64" s="153"/>
      <c r="BOA64" s="153"/>
      <c r="BOB64" s="153"/>
      <c r="BOC64" s="153"/>
      <c r="BOD64" s="153"/>
      <c r="BOE64" s="153"/>
      <c r="BOF64" s="153"/>
      <c r="BOG64" s="153"/>
      <c r="BOH64" s="153"/>
      <c r="BOI64" s="153"/>
      <c r="BOJ64" s="153"/>
      <c r="BOK64" s="153"/>
      <c r="BOL64" s="153"/>
      <c r="BOM64" s="153"/>
      <c r="BON64" s="153"/>
      <c r="BOO64" s="153"/>
      <c r="BOP64" s="153"/>
      <c r="BOQ64" s="153"/>
      <c r="BOR64" s="153"/>
      <c r="BOS64" s="153"/>
      <c r="BOT64" s="153"/>
      <c r="BOU64" s="153"/>
      <c r="BOV64" s="153"/>
      <c r="BOW64" s="153"/>
      <c r="BOX64" s="153"/>
      <c r="BOY64" s="153"/>
      <c r="BOZ64" s="153"/>
      <c r="BPA64" s="153"/>
      <c r="BPB64" s="153"/>
      <c r="BPC64" s="153"/>
      <c r="BPD64" s="153"/>
      <c r="BPE64" s="153"/>
      <c r="BPF64" s="153"/>
      <c r="BPG64" s="153"/>
      <c r="BPH64" s="153"/>
      <c r="BPI64" s="153"/>
      <c r="BPJ64" s="153"/>
      <c r="BPK64" s="153"/>
      <c r="BPL64" s="153"/>
      <c r="BPM64" s="153"/>
      <c r="BPN64" s="153"/>
      <c r="BPO64" s="153"/>
      <c r="BPP64" s="153"/>
      <c r="BPQ64" s="153"/>
      <c r="BPR64" s="153"/>
      <c r="BPS64" s="153"/>
      <c r="BPT64" s="153"/>
      <c r="BPU64" s="153"/>
      <c r="BPV64" s="153"/>
      <c r="BPW64" s="153"/>
      <c r="BPX64" s="153"/>
      <c r="BPY64" s="153"/>
      <c r="BPZ64" s="153"/>
      <c r="BQA64" s="153"/>
      <c r="BQB64" s="153"/>
      <c r="BQC64" s="153"/>
      <c r="BQD64" s="153"/>
      <c r="BQE64" s="153"/>
      <c r="BQF64" s="153"/>
      <c r="BQG64" s="153"/>
      <c r="BQH64" s="153"/>
      <c r="BQI64" s="153"/>
      <c r="BQJ64" s="153"/>
      <c r="BQK64" s="153"/>
      <c r="BQL64" s="153"/>
      <c r="BQM64" s="153"/>
      <c r="BQN64" s="153"/>
      <c r="BQO64" s="153"/>
      <c r="BQP64" s="153"/>
      <c r="BQQ64" s="153"/>
      <c r="BQR64" s="153"/>
      <c r="BQS64" s="153"/>
      <c r="BQT64" s="153"/>
      <c r="BQU64" s="153"/>
      <c r="BQV64" s="153"/>
      <c r="BQW64" s="153"/>
      <c r="BQX64" s="153"/>
      <c r="BQY64" s="153"/>
      <c r="BQZ64" s="153"/>
      <c r="BRA64" s="153"/>
      <c r="BRB64" s="153"/>
      <c r="BRC64" s="153"/>
      <c r="BRD64" s="153"/>
      <c r="BRE64" s="153"/>
      <c r="BRF64" s="153"/>
      <c r="BRG64" s="153"/>
      <c r="BRH64" s="153"/>
      <c r="BRI64" s="153"/>
      <c r="BRJ64" s="153"/>
      <c r="BRK64" s="153"/>
      <c r="BRL64" s="153"/>
      <c r="BRM64" s="153"/>
      <c r="BRN64" s="153"/>
      <c r="BRO64" s="153"/>
      <c r="BRP64" s="153"/>
      <c r="BRQ64" s="153"/>
      <c r="BRR64" s="153"/>
      <c r="BRS64" s="153"/>
      <c r="BRT64" s="153"/>
      <c r="BRU64" s="153"/>
      <c r="BRV64" s="153"/>
      <c r="BRW64" s="153"/>
      <c r="BRX64" s="153"/>
      <c r="BRY64" s="153"/>
      <c r="BRZ64" s="153"/>
      <c r="BSA64" s="153"/>
      <c r="BSB64" s="153"/>
      <c r="BSC64" s="153"/>
      <c r="BSD64" s="153"/>
      <c r="BSE64" s="153"/>
      <c r="BSF64" s="153"/>
      <c r="BSG64" s="153"/>
      <c r="BSH64" s="153"/>
      <c r="BSI64" s="153"/>
      <c r="BSJ64" s="153"/>
      <c r="BSK64" s="153"/>
      <c r="BSL64" s="153"/>
      <c r="BSM64" s="153"/>
      <c r="BSN64" s="153"/>
      <c r="BSO64" s="153"/>
      <c r="BSP64" s="153"/>
      <c r="BSQ64" s="153"/>
      <c r="BSR64" s="153"/>
      <c r="BSS64" s="153"/>
      <c r="BST64" s="153"/>
      <c r="BSU64" s="153"/>
      <c r="BSV64" s="153"/>
      <c r="BSW64" s="153"/>
      <c r="BSX64" s="153"/>
      <c r="BSY64" s="153"/>
      <c r="BSZ64" s="153"/>
      <c r="BTA64" s="153"/>
      <c r="BTB64" s="153"/>
      <c r="BTC64" s="153"/>
      <c r="BTD64" s="153"/>
      <c r="BTE64" s="153"/>
      <c r="BTF64" s="153"/>
      <c r="BTG64" s="153"/>
      <c r="BTH64" s="153"/>
      <c r="BTI64" s="153"/>
      <c r="BTJ64" s="153"/>
      <c r="BTK64" s="153"/>
      <c r="BTL64" s="153"/>
      <c r="BTM64" s="153"/>
      <c r="BTN64" s="153"/>
      <c r="BTO64" s="153"/>
      <c r="BTP64" s="153"/>
      <c r="BTQ64" s="153"/>
      <c r="BTR64" s="153"/>
      <c r="BTS64" s="153"/>
      <c r="BTT64" s="153"/>
      <c r="BTU64" s="153"/>
      <c r="BTV64" s="153"/>
      <c r="BTW64" s="153"/>
      <c r="BTX64" s="153"/>
      <c r="BTY64" s="153"/>
      <c r="BTZ64" s="153"/>
      <c r="BUA64" s="153"/>
      <c r="BUB64" s="153"/>
      <c r="BUC64" s="153"/>
      <c r="BUD64" s="153"/>
      <c r="BUE64" s="153"/>
      <c r="BUF64" s="153"/>
      <c r="BUG64" s="153"/>
      <c r="BUH64" s="153"/>
      <c r="BUI64" s="153"/>
      <c r="BUJ64" s="153"/>
      <c r="BUK64" s="153"/>
      <c r="BUL64" s="153"/>
      <c r="BUM64" s="153"/>
      <c r="BUN64" s="153"/>
      <c r="BUO64" s="153"/>
      <c r="BUP64" s="153"/>
      <c r="BUQ64" s="153"/>
      <c r="BUR64" s="153"/>
      <c r="BUS64" s="153"/>
      <c r="BUT64" s="153"/>
      <c r="BUU64" s="153"/>
      <c r="BUV64" s="153"/>
      <c r="BUW64" s="153"/>
      <c r="BUX64" s="153"/>
      <c r="BUY64" s="153"/>
      <c r="BUZ64" s="153"/>
      <c r="BVA64" s="153"/>
      <c r="BVB64" s="153"/>
      <c r="BVC64" s="153"/>
      <c r="BVD64" s="153"/>
      <c r="BVE64" s="153"/>
      <c r="BVF64" s="153"/>
      <c r="BVG64" s="153"/>
      <c r="BVH64" s="153"/>
      <c r="BVI64" s="153"/>
      <c r="BVJ64" s="153"/>
      <c r="BVK64" s="153"/>
      <c r="BVL64" s="153"/>
      <c r="BVM64" s="153"/>
      <c r="BVN64" s="153"/>
      <c r="BVO64" s="153"/>
      <c r="BVP64" s="153"/>
      <c r="BVQ64" s="153"/>
      <c r="BVR64" s="153"/>
      <c r="BVS64" s="153"/>
      <c r="BVT64" s="153"/>
      <c r="BVU64" s="153"/>
      <c r="BVV64" s="153"/>
      <c r="BVW64" s="153"/>
      <c r="BVX64" s="153"/>
      <c r="BVY64" s="153"/>
      <c r="BVZ64" s="153"/>
      <c r="BWA64" s="153"/>
      <c r="BWB64" s="153"/>
      <c r="BWC64" s="153"/>
      <c r="BWD64" s="153"/>
      <c r="BWE64" s="153"/>
      <c r="BWF64" s="153"/>
      <c r="BWG64" s="153"/>
      <c r="BWH64" s="153"/>
      <c r="BWI64" s="153"/>
      <c r="BWJ64" s="153"/>
      <c r="BWK64" s="153"/>
      <c r="BWL64" s="153"/>
      <c r="BWM64" s="153"/>
      <c r="BWN64" s="153"/>
      <c r="BWO64" s="153"/>
      <c r="BWP64" s="153"/>
      <c r="BWQ64" s="153"/>
      <c r="BWR64" s="153"/>
      <c r="BWS64" s="153"/>
      <c r="BWT64" s="153"/>
      <c r="BWU64" s="153"/>
      <c r="BWV64" s="153"/>
      <c r="BWW64" s="153"/>
      <c r="BWX64" s="153"/>
      <c r="BWY64" s="153"/>
      <c r="BWZ64" s="153"/>
      <c r="BXA64" s="153"/>
      <c r="BXB64" s="153"/>
      <c r="BXC64" s="153"/>
      <c r="BXD64" s="153"/>
      <c r="BXE64" s="153"/>
      <c r="BXF64" s="153"/>
      <c r="BXG64" s="153"/>
      <c r="BXH64" s="153"/>
      <c r="BXI64" s="153"/>
      <c r="BXJ64" s="153"/>
      <c r="BXK64" s="153"/>
      <c r="BXL64" s="153"/>
      <c r="BXM64" s="153"/>
      <c r="BXN64" s="153"/>
      <c r="BXO64" s="153"/>
      <c r="BXP64" s="153"/>
      <c r="BXQ64" s="153"/>
      <c r="BXR64" s="153"/>
      <c r="BXS64" s="153"/>
      <c r="BXT64" s="153"/>
      <c r="BXU64" s="153"/>
      <c r="BXV64" s="153"/>
      <c r="BXW64" s="153"/>
      <c r="BXX64" s="153"/>
      <c r="BXY64" s="153"/>
      <c r="BXZ64" s="153"/>
      <c r="BYA64" s="153"/>
      <c r="BYB64" s="153"/>
      <c r="BYC64" s="153"/>
      <c r="BYD64" s="153"/>
      <c r="BYE64" s="153"/>
      <c r="BYF64" s="153"/>
      <c r="BYG64" s="153"/>
      <c r="BYH64" s="153"/>
      <c r="BYI64" s="153"/>
      <c r="BYJ64" s="153"/>
      <c r="BYK64" s="153"/>
      <c r="BYL64" s="153"/>
      <c r="BYM64" s="153"/>
      <c r="BYN64" s="153"/>
      <c r="BYO64" s="153"/>
      <c r="BYP64" s="153"/>
      <c r="BYQ64" s="153"/>
      <c r="BYR64" s="153"/>
      <c r="BYS64" s="153"/>
      <c r="BYT64" s="153"/>
      <c r="BYU64" s="153"/>
      <c r="BYV64" s="153"/>
      <c r="BYW64" s="153"/>
      <c r="BYX64" s="153"/>
      <c r="BYY64" s="153"/>
      <c r="BYZ64" s="153"/>
      <c r="BZA64" s="153"/>
      <c r="BZB64" s="153"/>
      <c r="BZC64" s="153"/>
      <c r="BZD64" s="153"/>
      <c r="BZE64" s="153"/>
      <c r="BZF64" s="153"/>
      <c r="BZG64" s="153"/>
      <c r="BZH64" s="153"/>
      <c r="BZI64" s="153"/>
      <c r="BZJ64" s="153"/>
      <c r="BZK64" s="153"/>
      <c r="BZL64" s="153"/>
      <c r="BZM64" s="153"/>
      <c r="BZN64" s="153"/>
      <c r="BZO64" s="153"/>
      <c r="BZP64" s="153"/>
      <c r="BZQ64" s="153"/>
      <c r="BZR64" s="153"/>
      <c r="BZS64" s="153"/>
      <c r="BZT64" s="153"/>
      <c r="BZU64" s="153"/>
      <c r="BZV64" s="153"/>
      <c r="BZW64" s="153"/>
      <c r="BZX64" s="153"/>
      <c r="BZY64" s="153"/>
      <c r="BZZ64" s="153"/>
      <c r="CAA64" s="153"/>
      <c r="CAB64" s="153"/>
      <c r="CAC64" s="153"/>
      <c r="CAD64" s="153"/>
      <c r="CAE64" s="153"/>
      <c r="CAF64" s="153"/>
      <c r="CAG64" s="153"/>
      <c r="CAH64" s="153"/>
      <c r="CAI64" s="153"/>
      <c r="CAJ64" s="153"/>
      <c r="CAK64" s="153"/>
      <c r="CAL64" s="153"/>
      <c r="CAM64" s="153"/>
      <c r="CAN64" s="153"/>
      <c r="CAO64" s="153"/>
      <c r="CAP64" s="153"/>
      <c r="CAQ64" s="153"/>
      <c r="CAR64" s="153"/>
      <c r="CAS64" s="153"/>
      <c r="CAT64" s="153"/>
      <c r="CAU64" s="153"/>
      <c r="CAV64" s="153"/>
      <c r="CAW64" s="153"/>
      <c r="CAX64" s="153"/>
      <c r="CAY64" s="153"/>
      <c r="CAZ64" s="153"/>
      <c r="CBA64" s="153"/>
      <c r="CBB64" s="153"/>
      <c r="CBC64" s="153"/>
      <c r="CBD64" s="153"/>
      <c r="CBE64" s="153"/>
      <c r="CBF64" s="153"/>
      <c r="CBG64" s="153"/>
      <c r="CBH64" s="153"/>
      <c r="CBI64" s="153"/>
      <c r="CBJ64" s="153"/>
      <c r="CBK64" s="153"/>
      <c r="CBL64" s="153"/>
      <c r="CBM64" s="153"/>
      <c r="CBN64" s="153"/>
      <c r="CBO64" s="153"/>
      <c r="CBP64" s="153"/>
      <c r="CBQ64" s="153"/>
      <c r="CBR64" s="153"/>
      <c r="CBS64" s="153"/>
      <c r="CBT64" s="153"/>
      <c r="CBU64" s="153"/>
      <c r="CBV64" s="153"/>
      <c r="CBW64" s="153"/>
      <c r="CBX64" s="153"/>
      <c r="CBY64" s="153"/>
      <c r="CBZ64" s="153"/>
      <c r="CCA64" s="153"/>
      <c r="CCB64" s="153"/>
      <c r="CCC64" s="153"/>
      <c r="CCD64" s="153"/>
      <c r="CCE64" s="153"/>
      <c r="CCF64" s="153"/>
      <c r="CCG64" s="153"/>
      <c r="CCH64" s="153"/>
      <c r="CCI64" s="153"/>
      <c r="CCJ64" s="153"/>
      <c r="CCK64" s="153"/>
      <c r="CCL64" s="153"/>
      <c r="CCM64" s="153"/>
      <c r="CCN64" s="153"/>
      <c r="CCO64" s="153"/>
      <c r="CCP64" s="153"/>
      <c r="CCQ64" s="153"/>
      <c r="CCR64" s="153"/>
      <c r="CCS64" s="153"/>
      <c r="CCT64" s="153"/>
      <c r="CCU64" s="153"/>
      <c r="CCV64" s="153"/>
      <c r="CCW64" s="153"/>
      <c r="CCX64" s="153"/>
      <c r="CCY64" s="153"/>
      <c r="CCZ64" s="153"/>
      <c r="CDA64" s="153"/>
      <c r="CDB64" s="153"/>
      <c r="CDC64" s="153"/>
      <c r="CDD64" s="153"/>
      <c r="CDE64" s="153"/>
      <c r="CDF64" s="153"/>
      <c r="CDG64" s="153"/>
      <c r="CDH64" s="153"/>
      <c r="CDI64" s="153"/>
      <c r="CDJ64" s="153"/>
      <c r="CDK64" s="153"/>
      <c r="CDL64" s="153"/>
      <c r="CDM64" s="153"/>
      <c r="CDN64" s="153"/>
      <c r="CDO64" s="153"/>
      <c r="CDP64" s="153"/>
      <c r="CDQ64" s="153"/>
      <c r="CDR64" s="153"/>
      <c r="CDS64" s="153"/>
      <c r="CDT64" s="153"/>
      <c r="CDU64" s="153"/>
      <c r="CDV64" s="153"/>
      <c r="CDW64" s="153"/>
      <c r="CDX64" s="153"/>
      <c r="CDY64" s="153"/>
      <c r="CDZ64" s="153"/>
      <c r="CEA64" s="153"/>
      <c r="CEB64" s="153"/>
      <c r="CEC64" s="153"/>
      <c r="CED64" s="153"/>
      <c r="CEE64" s="153"/>
      <c r="CEF64" s="153"/>
      <c r="CEG64" s="153"/>
      <c r="CEH64" s="153"/>
      <c r="CEI64" s="153"/>
      <c r="CEJ64" s="153"/>
      <c r="CEK64" s="153"/>
      <c r="CEL64" s="153"/>
      <c r="CEM64" s="153"/>
      <c r="CEN64" s="153"/>
      <c r="CEO64" s="153"/>
      <c r="CEP64" s="153"/>
      <c r="CEQ64" s="153"/>
      <c r="CER64" s="153"/>
      <c r="CES64" s="153"/>
      <c r="CET64" s="153"/>
      <c r="CEU64" s="153"/>
      <c r="CEV64" s="153"/>
      <c r="CEW64" s="153"/>
      <c r="CEX64" s="153"/>
      <c r="CEY64" s="153"/>
      <c r="CEZ64" s="153"/>
      <c r="CFA64" s="153"/>
      <c r="CFB64" s="153"/>
      <c r="CFC64" s="153"/>
      <c r="CFD64" s="153"/>
      <c r="CFE64" s="153"/>
      <c r="CFF64" s="153"/>
      <c r="CFG64" s="153"/>
      <c r="CFH64" s="153"/>
      <c r="CFI64" s="153"/>
      <c r="CFJ64" s="153"/>
      <c r="CFK64" s="153"/>
      <c r="CFL64" s="153"/>
      <c r="CFM64" s="153"/>
      <c r="CFN64" s="153"/>
      <c r="CFO64" s="153"/>
      <c r="CFP64" s="153"/>
      <c r="CFQ64" s="153"/>
      <c r="CFR64" s="153"/>
      <c r="CFS64" s="153"/>
      <c r="CFT64" s="153"/>
      <c r="CFU64" s="153"/>
      <c r="CFV64" s="153"/>
      <c r="CFW64" s="153"/>
      <c r="CFX64" s="153"/>
      <c r="CFY64" s="153"/>
      <c r="CFZ64" s="153"/>
      <c r="CGA64" s="153"/>
      <c r="CGB64" s="153"/>
      <c r="CGC64" s="153"/>
      <c r="CGD64" s="153"/>
      <c r="CGE64" s="153"/>
      <c r="CGF64" s="153"/>
      <c r="CGG64" s="153"/>
      <c r="CGH64" s="153"/>
      <c r="CGI64" s="153"/>
      <c r="CGJ64" s="153"/>
      <c r="CGK64" s="153"/>
      <c r="CGL64" s="153"/>
      <c r="CGM64" s="153"/>
      <c r="CGN64" s="153"/>
      <c r="CGO64" s="153"/>
      <c r="CGP64" s="153"/>
      <c r="CGQ64" s="153"/>
      <c r="CGR64" s="153"/>
      <c r="CGS64" s="153"/>
      <c r="CGT64" s="153"/>
      <c r="CGU64" s="153"/>
      <c r="CGV64" s="153"/>
      <c r="CGW64" s="153"/>
      <c r="CGX64" s="153"/>
      <c r="CGY64" s="153"/>
      <c r="CGZ64" s="153"/>
      <c r="CHA64" s="153"/>
      <c r="CHB64" s="153"/>
      <c r="CHC64" s="153"/>
      <c r="CHD64" s="153"/>
      <c r="CHE64" s="153"/>
      <c r="CHF64" s="153"/>
      <c r="CHG64" s="153"/>
      <c r="CHH64" s="153"/>
      <c r="CHI64" s="153"/>
      <c r="CHJ64" s="153"/>
      <c r="CHK64" s="153"/>
      <c r="CHL64" s="153"/>
      <c r="CHM64" s="153"/>
      <c r="CHN64" s="153"/>
      <c r="CHO64" s="153"/>
      <c r="CHP64" s="153"/>
      <c r="CHQ64" s="153"/>
      <c r="CHR64" s="153"/>
      <c r="CHS64" s="153"/>
      <c r="CHT64" s="153"/>
      <c r="CHU64" s="153"/>
      <c r="CHV64" s="153"/>
      <c r="CHW64" s="153"/>
      <c r="CHX64" s="153"/>
      <c r="CHY64" s="153"/>
      <c r="CHZ64" s="153"/>
      <c r="CIA64" s="153"/>
      <c r="CIB64" s="153"/>
      <c r="CIC64" s="153"/>
      <c r="CID64" s="153"/>
      <c r="CIE64" s="153"/>
      <c r="CIF64" s="153"/>
      <c r="CIG64" s="153"/>
      <c r="CIH64" s="153"/>
      <c r="CII64" s="153"/>
      <c r="CIJ64" s="153"/>
      <c r="CIK64" s="153"/>
      <c r="CIL64" s="153"/>
      <c r="CIM64" s="153"/>
      <c r="CIN64" s="153"/>
      <c r="CIO64" s="153"/>
      <c r="CIP64" s="153"/>
      <c r="CIQ64" s="153"/>
      <c r="CIR64" s="153"/>
      <c r="CIS64" s="153"/>
      <c r="CIT64" s="153"/>
      <c r="CIU64" s="153"/>
      <c r="CIV64" s="153"/>
      <c r="CIW64" s="153"/>
      <c r="CIX64" s="153"/>
      <c r="CIY64" s="153"/>
      <c r="CIZ64" s="153"/>
      <c r="CJA64" s="153"/>
      <c r="CJB64" s="153"/>
      <c r="CJC64" s="153"/>
      <c r="CJD64" s="153"/>
      <c r="CJE64" s="153"/>
      <c r="CJF64" s="153"/>
      <c r="CJG64" s="153"/>
      <c r="CJH64" s="153"/>
      <c r="CJI64" s="153"/>
      <c r="CJJ64" s="153"/>
      <c r="CJK64" s="153"/>
      <c r="CJL64" s="153"/>
      <c r="CJM64" s="153"/>
      <c r="CJN64" s="153"/>
      <c r="CJO64" s="153"/>
      <c r="CJP64" s="153"/>
      <c r="CJQ64" s="153"/>
      <c r="CJR64" s="153"/>
      <c r="CJS64" s="153"/>
      <c r="CJT64" s="153"/>
      <c r="CJU64" s="153"/>
      <c r="CJV64" s="153"/>
      <c r="CJW64" s="153"/>
      <c r="CJX64" s="153"/>
      <c r="CJY64" s="153"/>
      <c r="CJZ64" s="153"/>
      <c r="CKA64" s="153"/>
      <c r="CKB64" s="153"/>
      <c r="CKC64" s="153"/>
      <c r="CKD64" s="153"/>
      <c r="CKE64" s="153"/>
      <c r="CKF64" s="153"/>
      <c r="CKG64" s="153"/>
      <c r="CKH64" s="153"/>
      <c r="CKI64" s="153"/>
      <c r="CKJ64" s="153"/>
      <c r="CKK64" s="153"/>
      <c r="CKL64" s="153"/>
      <c r="CKM64" s="153"/>
      <c r="CKN64" s="153"/>
      <c r="CKO64" s="153"/>
      <c r="CKP64" s="153"/>
      <c r="CKQ64" s="153"/>
      <c r="CKR64" s="153"/>
      <c r="CKS64" s="153"/>
      <c r="CKT64" s="153"/>
      <c r="CKU64" s="153"/>
      <c r="CKV64" s="153"/>
      <c r="CKW64" s="153"/>
      <c r="CKX64" s="153"/>
      <c r="CKY64" s="153"/>
      <c r="CKZ64" s="153"/>
      <c r="CLA64" s="153"/>
      <c r="CLB64" s="153"/>
      <c r="CLC64" s="153"/>
      <c r="CLD64" s="153"/>
      <c r="CLE64" s="153"/>
      <c r="CLF64" s="153"/>
      <c r="CLG64" s="153"/>
      <c r="CLH64" s="153"/>
      <c r="CLI64" s="153"/>
      <c r="CLJ64" s="153"/>
      <c r="CLK64" s="153"/>
      <c r="CLL64" s="153"/>
      <c r="CLM64" s="153"/>
      <c r="CLN64" s="153"/>
      <c r="CLO64" s="153"/>
      <c r="CLP64" s="153"/>
      <c r="CLQ64" s="153"/>
      <c r="CLR64" s="153"/>
      <c r="CLS64" s="153"/>
      <c r="CLT64" s="153"/>
      <c r="CLU64" s="153"/>
      <c r="CLV64" s="153"/>
      <c r="CLW64" s="153"/>
      <c r="CLX64" s="153"/>
      <c r="CLY64" s="153"/>
      <c r="CLZ64" s="153"/>
      <c r="CMA64" s="153"/>
      <c r="CMB64" s="153"/>
      <c r="CMC64" s="153"/>
      <c r="CMD64" s="153"/>
      <c r="CME64" s="153"/>
      <c r="CMF64" s="153"/>
      <c r="CMG64" s="153"/>
      <c r="CMH64" s="153"/>
      <c r="CMI64" s="153"/>
      <c r="CMJ64" s="153"/>
      <c r="CMK64" s="153"/>
      <c r="CML64" s="153"/>
      <c r="CMM64" s="153"/>
      <c r="CMN64" s="153"/>
      <c r="CMO64" s="153"/>
      <c r="CMP64" s="153"/>
      <c r="CMQ64" s="153"/>
      <c r="CMR64" s="153"/>
      <c r="CMS64" s="153"/>
      <c r="CMT64" s="153"/>
      <c r="CMU64" s="153"/>
      <c r="CMV64" s="153"/>
      <c r="CMW64" s="153"/>
      <c r="CMX64" s="153"/>
      <c r="CMY64" s="153"/>
      <c r="CMZ64" s="153"/>
      <c r="CNA64" s="153"/>
      <c r="CNB64" s="153"/>
      <c r="CNC64" s="153"/>
      <c r="CND64" s="153"/>
      <c r="CNE64" s="153"/>
      <c r="CNF64" s="153"/>
      <c r="CNG64" s="153"/>
      <c r="CNH64" s="153"/>
      <c r="CNI64" s="153"/>
      <c r="CNJ64" s="153"/>
      <c r="CNK64" s="153"/>
      <c r="CNL64" s="153"/>
      <c r="CNM64" s="153"/>
      <c r="CNN64" s="153"/>
      <c r="CNO64" s="153"/>
      <c r="CNP64" s="153"/>
      <c r="CNQ64" s="153"/>
      <c r="CNR64" s="153"/>
      <c r="CNS64" s="153"/>
      <c r="CNT64" s="153"/>
      <c r="CNU64" s="153"/>
      <c r="CNV64" s="153"/>
      <c r="CNW64" s="153"/>
      <c r="CNX64" s="153"/>
      <c r="CNY64" s="153"/>
      <c r="CNZ64" s="153"/>
      <c r="COA64" s="153"/>
      <c r="COB64" s="153"/>
      <c r="COC64" s="153"/>
      <c r="COD64" s="153"/>
      <c r="COE64" s="153"/>
      <c r="COF64" s="153"/>
      <c r="COG64" s="153"/>
      <c r="COH64" s="153"/>
      <c r="COI64" s="153"/>
      <c r="COJ64" s="153"/>
      <c r="COK64" s="153"/>
      <c r="COL64" s="153"/>
      <c r="COM64" s="153"/>
      <c r="CON64" s="153"/>
      <c r="COO64" s="153"/>
      <c r="COP64" s="153"/>
      <c r="COQ64" s="153"/>
      <c r="COR64" s="153"/>
      <c r="COS64" s="153"/>
      <c r="COT64" s="153"/>
      <c r="COU64" s="153"/>
      <c r="COV64" s="153"/>
      <c r="COW64" s="153"/>
      <c r="COX64" s="153"/>
      <c r="COY64" s="153"/>
      <c r="COZ64" s="153"/>
      <c r="CPA64" s="153"/>
      <c r="CPB64" s="153"/>
      <c r="CPC64" s="153"/>
      <c r="CPD64" s="153"/>
      <c r="CPE64" s="153"/>
      <c r="CPF64" s="153"/>
      <c r="CPG64" s="153"/>
      <c r="CPH64" s="153"/>
      <c r="CPI64" s="153"/>
      <c r="CPJ64" s="153"/>
      <c r="CPK64" s="153"/>
      <c r="CPL64" s="153"/>
      <c r="CPM64" s="153"/>
      <c r="CPN64" s="153"/>
      <c r="CPO64" s="153"/>
      <c r="CPP64" s="153"/>
      <c r="CPQ64" s="153"/>
      <c r="CPR64" s="153"/>
      <c r="CPS64" s="153"/>
      <c r="CPT64" s="153"/>
      <c r="CPU64" s="153"/>
      <c r="CPV64" s="153"/>
      <c r="CPW64" s="153"/>
      <c r="CPX64" s="153"/>
      <c r="CPY64" s="153"/>
      <c r="CPZ64" s="153"/>
      <c r="CQA64" s="153"/>
      <c r="CQB64" s="153"/>
      <c r="CQC64" s="153"/>
      <c r="CQD64" s="153"/>
      <c r="CQE64" s="153"/>
      <c r="CQF64" s="153"/>
      <c r="CQG64" s="153"/>
      <c r="CQH64" s="153"/>
      <c r="CQI64" s="153"/>
      <c r="CQJ64" s="153"/>
      <c r="CQK64" s="153"/>
      <c r="CQL64" s="153"/>
      <c r="CQM64" s="153"/>
      <c r="CQN64" s="153"/>
      <c r="CQO64" s="153"/>
      <c r="CQP64" s="153"/>
      <c r="CQQ64" s="153"/>
      <c r="CQR64" s="153"/>
      <c r="CQS64" s="153"/>
      <c r="CQT64" s="153"/>
      <c r="CQU64" s="153"/>
      <c r="CQV64" s="153"/>
      <c r="CQW64" s="153"/>
      <c r="CQX64" s="153"/>
      <c r="CQY64" s="153"/>
      <c r="CQZ64" s="153"/>
      <c r="CRA64" s="153"/>
      <c r="CRB64" s="153"/>
      <c r="CRC64" s="153"/>
      <c r="CRD64" s="153"/>
      <c r="CRE64" s="153"/>
      <c r="CRF64" s="153"/>
      <c r="CRG64" s="153"/>
      <c r="CRH64" s="153"/>
      <c r="CRI64" s="153"/>
      <c r="CRJ64" s="153"/>
      <c r="CRK64" s="153"/>
      <c r="CRL64" s="153"/>
      <c r="CRM64" s="153"/>
      <c r="CRN64" s="153"/>
      <c r="CRO64" s="153"/>
      <c r="CRP64" s="153"/>
      <c r="CRQ64" s="153"/>
      <c r="CRR64" s="153"/>
      <c r="CRS64" s="153"/>
      <c r="CRT64" s="153"/>
      <c r="CRU64" s="153"/>
      <c r="CRV64" s="153"/>
      <c r="CRW64" s="153"/>
      <c r="CRX64" s="153"/>
      <c r="CRY64" s="153"/>
      <c r="CRZ64" s="153"/>
      <c r="CSA64" s="153"/>
      <c r="CSB64" s="153"/>
      <c r="CSC64" s="153"/>
      <c r="CSD64" s="153"/>
      <c r="CSE64" s="153"/>
      <c r="CSF64" s="153"/>
      <c r="CSG64" s="153"/>
      <c r="CSH64" s="153"/>
      <c r="CSI64" s="153"/>
      <c r="CSJ64" s="153"/>
      <c r="CSK64" s="153"/>
      <c r="CSL64" s="153"/>
      <c r="CSM64" s="153"/>
      <c r="CSN64" s="153"/>
      <c r="CSO64" s="153"/>
      <c r="CSP64" s="153"/>
      <c r="CSQ64" s="153"/>
      <c r="CSR64" s="153"/>
      <c r="CSS64" s="153"/>
      <c r="CST64" s="153"/>
      <c r="CSU64" s="153"/>
      <c r="CSV64" s="153"/>
      <c r="CSW64" s="153"/>
      <c r="CSX64" s="153"/>
      <c r="CSY64" s="153"/>
      <c r="CSZ64" s="153"/>
      <c r="CTA64" s="153"/>
      <c r="CTB64" s="153"/>
      <c r="CTC64" s="153"/>
      <c r="CTD64" s="153"/>
      <c r="CTE64" s="153"/>
      <c r="CTF64" s="153"/>
      <c r="CTG64" s="153"/>
      <c r="CTH64" s="153"/>
      <c r="CTI64" s="153"/>
      <c r="CTJ64" s="153"/>
      <c r="CTK64" s="153"/>
      <c r="CTL64" s="153"/>
      <c r="CTM64" s="153"/>
      <c r="CTN64" s="153"/>
      <c r="CTO64" s="153"/>
      <c r="CTP64" s="153"/>
      <c r="CTQ64" s="153"/>
      <c r="CTR64" s="153"/>
      <c r="CTS64" s="153"/>
      <c r="CTT64" s="153"/>
      <c r="CTU64" s="153"/>
      <c r="CTV64" s="153"/>
      <c r="CTW64" s="153"/>
      <c r="CTX64" s="153"/>
      <c r="CTY64" s="153"/>
      <c r="CTZ64" s="153"/>
      <c r="CUA64" s="153"/>
      <c r="CUB64" s="153"/>
      <c r="CUC64" s="153"/>
      <c r="CUD64" s="153"/>
      <c r="CUE64" s="153"/>
      <c r="CUF64" s="153"/>
      <c r="CUG64" s="153"/>
      <c r="CUH64" s="153"/>
      <c r="CUI64" s="153"/>
      <c r="CUJ64" s="153"/>
      <c r="CUK64" s="153"/>
      <c r="CUL64" s="153"/>
      <c r="CUM64" s="153"/>
      <c r="CUN64" s="153"/>
      <c r="CUO64" s="153"/>
      <c r="CUP64" s="153"/>
      <c r="CUQ64" s="153"/>
      <c r="CUR64" s="153"/>
      <c r="CUS64" s="153"/>
      <c r="CUT64" s="153"/>
      <c r="CUU64" s="153"/>
      <c r="CUV64" s="153"/>
      <c r="CUW64" s="153"/>
      <c r="CUX64" s="153"/>
      <c r="CUY64" s="153"/>
      <c r="CUZ64" s="153"/>
      <c r="CVA64" s="153"/>
      <c r="CVB64" s="153"/>
      <c r="CVC64" s="153"/>
      <c r="CVD64" s="153"/>
      <c r="CVE64" s="153"/>
      <c r="CVF64" s="153"/>
      <c r="CVG64" s="153"/>
      <c r="CVH64" s="153"/>
      <c r="CVI64" s="153"/>
      <c r="CVJ64" s="153"/>
      <c r="CVK64" s="153"/>
      <c r="CVL64" s="153"/>
      <c r="CVM64" s="153"/>
      <c r="CVN64" s="153"/>
      <c r="CVO64" s="153"/>
      <c r="CVP64" s="153"/>
      <c r="CVQ64" s="153"/>
      <c r="CVR64" s="153"/>
      <c r="CVS64" s="153"/>
      <c r="CVT64" s="153"/>
      <c r="CVU64" s="153"/>
      <c r="CVV64" s="153"/>
      <c r="CVW64" s="153"/>
      <c r="CVX64" s="153"/>
      <c r="CVY64" s="153"/>
      <c r="CVZ64" s="153"/>
      <c r="CWA64" s="153"/>
      <c r="CWB64" s="153"/>
      <c r="CWC64" s="153"/>
      <c r="CWD64" s="153"/>
      <c r="CWE64" s="153"/>
      <c r="CWF64" s="153"/>
      <c r="CWG64" s="153"/>
      <c r="CWH64" s="153"/>
      <c r="CWI64" s="153"/>
      <c r="CWJ64" s="153"/>
      <c r="CWK64" s="153"/>
      <c r="CWL64" s="153"/>
      <c r="CWM64" s="153"/>
      <c r="CWN64" s="153"/>
      <c r="CWO64" s="153"/>
      <c r="CWP64" s="153"/>
      <c r="CWQ64" s="153"/>
      <c r="CWR64" s="153"/>
      <c r="CWS64" s="153"/>
      <c r="CWT64" s="153"/>
      <c r="CWU64" s="153"/>
      <c r="CWV64" s="153"/>
      <c r="CWW64" s="153"/>
      <c r="CWX64" s="153"/>
      <c r="CWY64" s="153"/>
      <c r="CWZ64" s="153"/>
      <c r="CXA64" s="153"/>
      <c r="CXB64" s="153"/>
      <c r="CXC64" s="153"/>
      <c r="CXD64" s="153"/>
      <c r="CXE64" s="153"/>
      <c r="CXF64" s="153"/>
      <c r="CXG64" s="153"/>
      <c r="CXH64" s="153"/>
      <c r="CXI64" s="153"/>
      <c r="CXJ64" s="153"/>
      <c r="CXK64" s="153"/>
      <c r="CXL64" s="153"/>
      <c r="CXM64" s="153"/>
      <c r="CXN64" s="153"/>
      <c r="CXO64" s="153"/>
      <c r="CXP64" s="153"/>
      <c r="CXQ64" s="153"/>
      <c r="CXR64" s="153"/>
      <c r="CXS64" s="153"/>
      <c r="CXT64" s="153"/>
      <c r="CXU64" s="153"/>
      <c r="CXV64" s="153"/>
      <c r="CXW64" s="153"/>
      <c r="CXX64" s="153"/>
      <c r="CXY64" s="153"/>
      <c r="CXZ64" s="153"/>
      <c r="CYA64" s="153"/>
      <c r="CYB64" s="153"/>
      <c r="CYC64" s="153"/>
      <c r="CYD64" s="153"/>
      <c r="CYE64" s="153"/>
      <c r="CYF64" s="153"/>
      <c r="CYG64" s="153"/>
      <c r="CYH64" s="153"/>
      <c r="CYI64" s="153"/>
      <c r="CYJ64" s="153"/>
      <c r="CYK64" s="153"/>
      <c r="CYL64" s="153"/>
      <c r="CYM64" s="153"/>
      <c r="CYN64" s="153"/>
      <c r="CYO64" s="153"/>
      <c r="CYP64" s="153"/>
      <c r="CYQ64" s="153"/>
      <c r="CYR64" s="153"/>
      <c r="CYS64" s="153"/>
      <c r="CYT64" s="153"/>
      <c r="CYU64" s="153"/>
      <c r="CYV64" s="153"/>
      <c r="CYW64" s="153"/>
      <c r="CYX64" s="153"/>
      <c r="CYY64" s="153"/>
      <c r="CYZ64" s="153"/>
      <c r="CZA64" s="153"/>
      <c r="CZB64" s="153"/>
      <c r="CZC64" s="153"/>
      <c r="CZD64" s="153"/>
      <c r="CZE64" s="153"/>
      <c r="CZF64" s="153"/>
      <c r="CZG64" s="153"/>
      <c r="CZH64" s="153"/>
      <c r="CZI64" s="153"/>
      <c r="CZJ64" s="153"/>
      <c r="CZK64" s="153"/>
      <c r="CZL64" s="153"/>
      <c r="CZM64" s="153"/>
      <c r="CZN64" s="153"/>
      <c r="CZO64" s="153"/>
      <c r="CZP64" s="153"/>
      <c r="CZQ64" s="153"/>
      <c r="CZR64" s="153"/>
      <c r="CZS64" s="153"/>
      <c r="CZT64" s="153"/>
      <c r="CZU64" s="153"/>
      <c r="CZV64" s="153"/>
      <c r="CZW64" s="153"/>
      <c r="CZX64" s="153"/>
      <c r="CZY64" s="153"/>
      <c r="CZZ64" s="153"/>
      <c r="DAA64" s="153"/>
      <c r="DAB64" s="153"/>
      <c r="DAC64" s="153"/>
      <c r="DAD64" s="153"/>
      <c r="DAE64" s="153"/>
      <c r="DAF64" s="153"/>
      <c r="DAG64" s="153"/>
      <c r="DAH64" s="153"/>
      <c r="DAI64" s="153"/>
      <c r="DAJ64" s="153"/>
      <c r="DAK64" s="153"/>
      <c r="DAL64" s="153"/>
      <c r="DAM64" s="153"/>
      <c r="DAN64" s="153"/>
      <c r="DAO64" s="153"/>
      <c r="DAP64" s="153"/>
      <c r="DAQ64" s="153"/>
      <c r="DAR64" s="153"/>
      <c r="DAS64" s="153"/>
      <c r="DAT64" s="153"/>
      <c r="DAU64" s="153"/>
      <c r="DAV64" s="153"/>
      <c r="DAW64" s="153"/>
      <c r="DAX64" s="153"/>
      <c r="DAY64" s="153"/>
      <c r="DAZ64" s="153"/>
      <c r="DBA64" s="153"/>
      <c r="DBB64" s="153"/>
      <c r="DBC64" s="153"/>
      <c r="DBD64" s="153"/>
      <c r="DBE64" s="153"/>
      <c r="DBF64" s="153"/>
      <c r="DBG64" s="153"/>
      <c r="DBH64" s="153"/>
      <c r="DBI64" s="153"/>
      <c r="DBJ64" s="153"/>
      <c r="DBK64" s="153"/>
      <c r="DBL64" s="153"/>
      <c r="DBM64" s="153"/>
      <c r="DBN64" s="153"/>
      <c r="DBO64" s="153"/>
      <c r="DBP64" s="153"/>
      <c r="DBQ64" s="153"/>
      <c r="DBR64" s="153"/>
      <c r="DBS64" s="153"/>
      <c r="DBT64" s="153"/>
      <c r="DBU64" s="153"/>
      <c r="DBV64" s="153"/>
      <c r="DBW64" s="153"/>
      <c r="DBX64" s="153"/>
      <c r="DBY64" s="153"/>
      <c r="DBZ64" s="153"/>
      <c r="DCA64" s="153"/>
      <c r="DCB64" s="153"/>
      <c r="DCC64" s="153"/>
      <c r="DCD64" s="153"/>
      <c r="DCE64" s="153"/>
      <c r="DCF64" s="153"/>
      <c r="DCG64" s="153"/>
      <c r="DCH64" s="153"/>
      <c r="DCI64" s="153"/>
      <c r="DCJ64" s="153"/>
      <c r="DCK64" s="153"/>
      <c r="DCL64" s="153"/>
      <c r="DCM64" s="153"/>
      <c r="DCN64" s="153"/>
      <c r="DCO64" s="153"/>
      <c r="DCP64" s="153"/>
      <c r="DCQ64" s="153"/>
      <c r="DCR64" s="153"/>
      <c r="DCS64" s="153"/>
      <c r="DCT64" s="153"/>
      <c r="DCU64" s="153"/>
      <c r="DCV64" s="153"/>
      <c r="DCW64" s="153"/>
      <c r="DCX64" s="153"/>
      <c r="DCY64" s="153"/>
      <c r="DCZ64" s="153"/>
      <c r="DDA64" s="153"/>
      <c r="DDB64" s="153"/>
      <c r="DDC64" s="153"/>
      <c r="DDD64" s="153"/>
      <c r="DDE64" s="153"/>
      <c r="DDF64" s="153"/>
      <c r="DDG64" s="153"/>
      <c r="DDH64" s="153"/>
      <c r="DDI64" s="153"/>
      <c r="DDJ64" s="153"/>
      <c r="DDK64" s="153"/>
      <c r="DDL64" s="153"/>
      <c r="DDM64" s="153"/>
      <c r="DDN64" s="153"/>
      <c r="DDO64" s="153"/>
      <c r="DDP64" s="153"/>
      <c r="DDQ64" s="153"/>
      <c r="DDR64" s="153"/>
      <c r="DDS64" s="153"/>
      <c r="DDT64" s="153"/>
      <c r="DDU64" s="153"/>
      <c r="DDV64" s="153"/>
      <c r="DDW64" s="153"/>
      <c r="DDX64" s="153"/>
      <c r="DDY64" s="153"/>
      <c r="DDZ64" s="153"/>
      <c r="DEA64" s="153"/>
      <c r="DEB64" s="153"/>
      <c r="DEC64" s="153"/>
      <c r="DED64" s="153"/>
      <c r="DEE64" s="153"/>
      <c r="DEF64" s="153"/>
      <c r="DEG64" s="153"/>
      <c r="DEH64" s="153"/>
      <c r="DEI64" s="153"/>
      <c r="DEJ64" s="153"/>
      <c r="DEK64" s="153"/>
      <c r="DEL64" s="153"/>
      <c r="DEM64" s="153"/>
      <c r="DEN64" s="153"/>
      <c r="DEO64" s="153"/>
      <c r="DEP64" s="153"/>
      <c r="DEQ64" s="153"/>
      <c r="DER64" s="153"/>
      <c r="DES64" s="153"/>
      <c r="DET64" s="153"/>
      <c r="DEU64" s="153"/>
      <c r="DEV64" s="153"/>
      <c r="DEW64" s="153"/>
      <c r="DEX64" s="153"/>
      <c r="DEY64" s="153"/>
      <c r="DEZ64" s="153"/>
      <c r="DFA64" s="153"/>
      <c r="DFB64" s="153"/>
      <c r="DFC64" s="153"/>
      <c r="DFD64" s="153"/>
      <c r="DFE64" s="153"/>
      <c r="DFF64" s="153"/>
      <c r="DFG64" s="153"/>
      <c r="DFH64" s="153"/>
      <c r="DFI64" s="153"/>
      <c r="DFJ64" s="153"/>
      <c r="DFK64" s="153"/>
      <c r="DFL64" s="153"/>
      <c r="DFM64" s="153"/>
      <c r="DFN64" s="153"/>
      <c r="DFO64" s="153"/>
      <c r="DFP64" s="153"/>
      <c r="DFQ64" s="153"/>
      <c r="DFR64" s="153"/>
      <c r="DFS64" s="153"/>
      <c r="DFT64" s="153"/>
      <c r="DFU64" s="153"/>
      <c r="DFV64" s="153"/>
      <c r="DFW64" s="153"/>
      <c r="DFX64" s="153"/>
      <c r="DFY64" s="153"/>
      <c r="DFZ64" s="153"/>
      <c r="DGA64" s="153"/>
      <c r="DGB64" s="153"/>
      <c r="DGC64" s="153"/>
      <c r="DGD64" s="153"/>
      <c r="DGE64" s="153"/>
      <c r="DGF64" s="153"/>
      <c r="DGG64" s="153"/>
      <c r="DGH64" s="153"/>
      <c r="DGI64" s="153"/>
      <c r="DGJ64" s="153"/>
      <c r="DGK64" s="153"/>
      <c r="DGL64" s="153"/>
      <c r="DGM64" s="153"/>
      <c r="DGN64" s="153"/>
      <c r="DGO64" s="153"/>
      <c r="DGP64" s="153"/>
      <c r="DGQ64" s="153"/>
      <c r="DGR64" s="153"/>
      <c r="DGS64" s="153"/>
      <c r="DGT64" s="153"/>
      <c r="DGU64" s="153"/>
      <c r="DGV64" s="153"/>
      <c r="DGW64" s="153"/>
      <c r="DGX64" s="153"/>
      <c r="DGY64" s="153"/>
      <c r="DGZ64" s="153"/>
      <c r="DHA64" s="153"/>
      <c r="DHB64" s="153"/>
      <c r="DHC64" s="153"/>
      <c r="DHD64" s="153"/>
      <c r="DHE64" s="153"/>
      <c r="DHF64" s="153"/>
      <c r="DHG64" s="153"/>
      <c r="DHH64" s="153"/>
      <c r="DHI64" s="153"/>
      <c r="DHJ64" s="153"/>
      <c r="DHK64" s="153"/>
      <c r="DHL64" s="153"/>
      <c r="DHM64" s="153"/>
      <c r="DHN64" s="153"/>
      <c r="DHO64" s="153"/>
      <c r="DHP64" s="153"/>
      <c r="DHQ64" s="153"/>
      <c r="DHR64" s="153"/>
      <c r="DHS64" s="153"/>
      <c r="DHT64" s="153"/>
      <c r="DHU64" s="153"/>
      <c r="DHV64" s="153"/>
      <c r="DHW64" s="153"/>
      <c r="DHX64" s="153"/>
      <c r="DHY64" s="153"/>
      <c r="DHZ64" s="153"/>
      <c r="DIA64" s="153"/>
      <c r="DIB64" s="153"/>
      <c r="DIC64" s="153"/>
      <c r="DID64" s="153"/>
      <c r="DIE64" s="153"/>
      <c r="DIF64" s="153"/>
      <c r="DIG64" s="153"/>
      <c r="DIH64" s="153"/>
      <c r="DII64" s="153"/>
      <c r="DIJ64" s="153"/>
      <c r="DIK64" s="153"/>
      <c r="DIL64" s="153"/>
      <c r="DIM64" s="153"/>
      <c r="DIN64" s="153"/>
      <c r="DIO64" s="153"/>
      <c r="DIP64" s="153"/>
      <c r="DIQ64" s="153"/>
      <c r="DIR64" s="153"/>
      <c r="DIS64" s="153"/>
      <c r="DIT64" s="153"/>
      <c r="DIU64" s="153"/>
      <c r="DIV64" s="153"/>
      <c r="DIW64" s="153"/>
      <c r="DIX64" s="153"/>
      <c r="DIY64" s="153"/>
      <c r="DIZ64" s="153"/>
      <c r="DJA64" s="153"/>
      <c r="DJB64" s="153"/>
      <c r="DJC64" s="153"/>
      <c r="DJD64" s="153"/>
      <c r="DJE64" s="153"/>
      <c r="DJF64" s="153"/>
      <c r="DJG64" s="153"/>
      <c r="DJH64" s="153"/>
      <c r="DJI64" s="153"/>
      <c r="DJJ64" s="153"/>
      <c r="DJK64" s="153"/>
      <c r="DJL64" s="153"/>
      <c r="DJM64" s="153"/>
      <c r="DJN64" s="153"/>
      <c r="DJO64" s="153"/>
      <c r="DJP64" s="153"/>
      <c r="DJQ64" s="153"/>
      <c r="DJR64" s="153"/>
      <c r="DJS64" s="153"/>
      <c r="DJT64" s="153"/>
      <c r="DJU64" s="153"/>
      <c r="DJV64" s="153"/>
      <c r="DJW64" s="153"/>
      <c r="DJX64" s="153"/>
      <c r="DJY64" s="153"/>
      <c r="DJZ64" s="153"/>
      <c r="DKA64" s="153"/>
      <c r="DKB64" s="153"/>
      <c r="DKC64" s="153"/>
      <c r="DKD64" s="153"/>
      <c r="DKE64" s="153"/>
      <c r="DKF64" s="153"/>
      <c r="DKG64" s="153"/>
      <c r="DKH64" s="153"/>
      <c r="DKI64" s="153"/>
      <c r="DKJ64" s="153"/>
      <c r="DKK64" s="153"/>
      <c r="DKL64" s="153"/>
      <c r="DKM64" s="153"/>
      <c r="DKN64" s="153"/>
      <c r="DKO64" s="153"/>
      <c r="DKP64" s="153"/>
      <c r="DKQ64" s="153"/>
      <c r="DKR64" s="153"/>
      <c r="DKS64" s="153"/>
      <c r="DKT64" s="153"/>
      <c r="DKU64" s="153"/>
      <c r="DKV64" s="153"/>
      <c r="DKW64" s="153"/>
      <c r="DKX64" s="153"/>
      <c r="DKY64" s="153"/>
      <c r="DKZ64" s="153"/>
      <c r="DLA64" s="153"/>
      <c r="DLB64" s="153"/>
      <c r="DLC64" s="153"/>
      <c r="DLD64" s="153"/>
      <c r="DLE64" s="153"/>
      <c r="DLF64" s="153"/>
      <c r="DLG64" s="153"/>
      <c r="DLH64" s="153"/>
      <c r="DLI64" s="153"/>
      <c r="DLJ64" s="153"/>
      <c r="DLK64" s="153"/>
      <c r="DLL64" s="153"/>
      <c r="DLM64" s="153"/>
      <c r="DLN64" s="153"/>
      <c r="DLO64" s="153"/>
      <c r="DLP64" s="153"/>
      <c r="DLQ64" s="153"/>
      <c r="DLR64" s="153"/>
      <c r="DLS64" s="153"/>
      <c r="DLT64" s="153"/>
      <c r="DLU64" s="153"/>
      <c r="DLV64" s="153"/>
      <c r="DLW64" s="153"/>
      <c r="DLX64" s="153"/>
      <c r="DLY64" s="153"/>
      <c r="DLZ64" s="153"/>
      <c r="DMA64" s="153"/>
      <c r="DMB64" s="153"/>
      <c r="DMC64" s="153"/>
      <c r="DMD64" s="153"/>
      <c r="DME64" s="153"/>
      <c r="DMF64" s="153"/>
      <c r="DMG64" s="153"/>
      <c r="DMH64" s="153"/>
      <c r="DMI64" s="153"/>
      <c r="DMJ64" s="153"/>
      <c r="DMK64" s="153"/>
      <c r="DML64" s="153"/>
      <c r="DMM64" s="153"/>
      <c r="DMN64" s="153"/>
      <c r="DMO64" s="153"/>
      <c r="DMP64" s="153"/>
      <c r="DMQ64" s="153"/>
      <c r="DMR64" s="153"/>
      <c r="DMS64" s="153"/>
      <c r="DMT64" s="153"/>
      <c r="DMU64" s="153"/>
      <c r="DMV64" s="153"/>
      <c r="DMW64" s="153"/>
      <c r="DMX64" s="153"/>
      <c r="DMY64" s="153"/>
      <c r="DMZ64" s="153"/>
      <c r="DNA64" s="153"/>
      <c r="DNB64" s="153"/>
      <c r="DNC64" s="153"/>
      <c r="DND64" s="153"/>
      <c r="DNE64" s="153"/>
      <c r="DNF64" s="153"/>
      <c r="DNG64" s="153"/>
      <c r="DNH64" s="153"/>
      <c r="DNI64" s="153"/>
      <c r="DNJ64" s="153"/>
      <c r="DNK64" s="153"/>
      <c r="DNL64" s="153"/>
      <c r="DNM64" s="153"/>
      <c r="DNN64" s="153"/>
      <c r="DNO64" s="153"/>
      <c r="DNP64" s="153"/>
      <c r="DNQ64" s="153"/>
      <c r="DNR64" s="153"/>
      <c r="DNS64" s="153"/>
      <c r="DNT64" s="153"/>
      <c r="DNU64" s="153"/>
      <c r="DNV64" s="153"/>
      <c r="DNW64" s="153"/>
      <c r="DNX64" s="153"/>
      <c r="DNY64" s="153"/>
      <c r="DNZ64" s="153"/>
      <c r="DOA64" s="153"/>
      <c r="DOB64" s="153"/>
      <c r="DOC64" s="153"/>
      <c r="DOD64" s="153"/>
      <c r="DOE64" s="153"/>
      <c r="DOF64" s="153"/>
      <c r="DOG64" s="153"/>
      <c r="DOH64" s="153"/>
      <c r="DOI64" s="153"/>
      <c r="DOJ64" s="153"/>
      <c r="DOK64" s="153"/>
      <c r="DOL64" s="153"/>
      <c r="DOM64" s="153"/>
      <c r="DON64" s="153"/>
      <c r="DOO64" s="153"/>
      <c r="DOP64" s="153"/>
      <c r="DOQ64" s="153"/>
      <c r="DOR64" s="153"/>
      <c r="DOS64" s="153"/>
      <c r="DOT64" s="153"/>
      <c r="DOU64" s="153"/>
      <c r="DOV64" s="153"/>
      <c r="DOW64" s="153"/>
      <c r="DOX64" s="153"/>
      <c r="DOY64" s="153"/>
      <c r="DOZ64" s="153"/>
      <c r="DPA64" s="153"/>
      <c r="DPB64" s="153"/>
      <c r="DPC64" s="153"/>
      <c r="DPD64" s="153"/>
      <c r="DPE64" s="153"/>
      <c r="DPF64" s="153"/>
      <c r="DPG64" s="153"/>
      <c r="DPH64" s="153"/>
      <c r="DPI64" s="153"/>
      <c r="DPJ64" s="153"/>
      <c r="DPK64" s="153"/>
      <c r="DPL64" s="153"/>
      <c r="DPM64" s="153"/>
      <c r="DPN64" s="153"/>
      <c r="DPO64" s="153"/>
      <c r="DPP64" s="153"/>
      <c r="DPQ64" s="153"/>
      <c r="DPR64" s="153"/>
      <c r="DPS64" s="153"/>
      <c r="DPT64" s="153"/>
      <c r="DPU64" s="153"/>
      <c r="DPV64" s="153"/>
      <c r="DPW64" s="153"/>
      <c r="DPX64" s="153"/>
      <c r="DPY64" s="153"/>
      <c r="DPZ64" s="153"/>
      <c r="DQA64" s="153"/>
      <c r="DQB64" s="153"/>
      <c r="DQC64" s="153"/>
      <c r="DQD64" s="153"/>
      <c r="DQE64" s="153"/>
      <c r="DQF64" s="153"/>
      <c r="DQG64" s="153"/>
      <c r="DQH64" s="153"/>
      <c r="DQI64" s="153"/>
      <c r="DQJ64" s="153"/>
      <c r="DQK64" s="153"/>
      <c r="DQL64" s="153"/>
      <c r="DQM64" s="153"/>
      <c r="DQN64" s="153"/>
      <c r="DQO64" s="153"/>
      <c r="DQP64" s="153"/>
      <c r="DQQ64" s="153"/>
      <c r="DQR64" s="153"/>
      <c r="DQS64" s="153"/>
      <c r="DQT64" s="153"/>
      <c r="DQU64" s="153"/>
      <c r="DQV64" s="153"/>
      <c r="DQW64" s="153"/>
      <c r="DQX64" s="153"/>
      <c r="DQY64" s="153"/>
      <c r="DQZ64" s="153"/>
      <c r="DRA64" s="153"/>
      <c r="DRB64" s="153"/>
      <c r="DRC64" s="153"/>
      <c r="DRD64" s="153"/>
      <c r="DRE64" s="153"/>
      <c r="DRF64" s="153"/>
      <c r="DRG64" s="153"/>
      <c r="DRH64" s="153"/>
      <c r="DRI64" s="153"/>
      <c r="DRJ64" s="153"/>
      <c r="DRK64" s="153"/>
      <c r="DRL64" s="153"/>
      <c r="DRM64" s="153"/>
      <c r="DRN64" s="153"/>
      <c r="DRO64" s="153"/>
      <c r="DRP64" s="153"/>
      <c r="DRQ64" s="153"/>
      <c r="DRR64" s="153"/>
      <c r="DRS64" s="153"/>
      <c r="DRT64" s="153"/>
      <c r="DRU64" s="153"/>
      <c r="DRV64" s="153"/>
      <c r="DRW64" s="153"/>
      <c r="DRX64" s="153"/>
      <c r="DRY64" s="153"/>
      <c r="DRZ64" s="153"/>
      <c r="DSA64" s="153"/>
      <c r="DSB64" s="153"/>
      <c r="DSC64" s="153"/>
      <c r="DSD64" s="153"/>
      <c r="DSE64" s="153"/>
      <c r="DSF64" s="153"/>
      <c r="DSG64" s="153"/>
      <c r="DSH64" s="153"/>
      <c r="DSI64" s="153"/>
      <c r="DSJ64" s="153"/>
      <c r="DSK64" s="153"/>
      <c r="DSL64" s="153"/>
      <c r="DSM64" s="153"/>
      <c r="DSN64" s="153"/>
      <c r="DSO64" s="153"/>
      <c r="DSP64" s="153"/>
      <c r="DSQ64" s="153"/>
      <c r="DSR64" s="153"/>
      <c r="DSS64" s="153"/>
      <c r="DST64" s="153"/>
      <c r="DSU64" s="153"/>
      <c r="DSV64" s="153"/>
      <c r="DSW64" s="153"/>
      <c r="DSX64" s="153"/>
      <c r="DSY64" s="153"/>
      <c r="DSZ64" s="153"/>
      <c r="DTA64" s="153"/>
      <c r="DTB64" s="153"/>
      <c r="DTC64" s="153"/>
      <c r="DTD64" s="153"/>
      <c r="DTE64" s="153"/>
      <c r="DTF64" s="153"/>
      <c r="DTG64" s="153"/>
      <c r="DTH64" s="153"/>
      <c r="DTI64" s="153"/>
      <c r="DTJ64" s="153"/>
      <c r="DTK64" s="153"/>
      <c r="DTL64" s="153"/>
      <c r="DTM64" s="153"/>
      <c r="DTN64" s="153"/>
      <c r="DTO64" s="153"/>
      <c r="DTP64" s="153"/>
      <c r="DTQ64" s="153"/>
      <c r="DTR64" s="153"/>
      <c r="DTS64" s="153"/>
      <c r="DTT64" s="153"/>
      <c r="DTU64" s="153"/>
      <c r="DTV64" s="153"/>
      <c r="DTW64" s="153"/>
      <c r="DTX64" s="153"/>
      <c r="DTY64" s="153"/>
      <c r="DTZ64" s="153"/>
      <c r="DUA64" s="153"/>
      <c r="DUB64" s="153"/>
      <c r="DUC64" s="153"/>
      <c r="DUD64" s="153"/>
      <c r="DUE64" s="153"/>
      <c r="DUF64" s="153"/>
      <c r="DUG64" s="153"/>
      <c r="DUH64" s="153"/>
      <c r="DUI64" s="153"/>
      <c r="DUJ64" s="153"/>
      <c r="DUK64" s="153"/>
      <c r="DUL64" s="153"/>
      <c r="DUM64" s="153"/>
      <c r="DUN64" s="153"/>
      <c r="DUO64" s="153"/>
      <c r="DUP64" s="153"/>
      <c r="DUQ64" s="153"/>
      <c r="DUR64" s="153"/>
      <c r="DUS64" s="153"/>
      <c r="DUT64" s="153"/>
      <c r="DUU64" s="153"/>
      <c r="DUV64" s="153"/>
      <c r="DUW64" s="153"/>
      <c r="DUX64" s="153"/>
      <c r="DUY64" s="153"/>
      <c r="DUZ64" s="153"/>
      <c r="DVA64" s="153"/>
      <c r="DVB64" s="153"/>
      <c r="DVC64" s="153"/>
      <c r="DVD64" s="153"/>
      <c r="DVE64" s="153"/>
      <c r="DVF64" s="153"/>
      <c r="DVG64" s="153"/>
      <c r="DVH64" s="153"/>
      <c r="DVI64" s="153"/>
      <c r="DVJ64" s="153"/>
      <c r="DVK64" s="153"/>
      <c r="DVL64" s="153"/>
      <c r="DVM64" s="153"/>
      <c r="DVN64" s="153"/>
      <c r="DVO64" s="153"/>
      <c r="DVP64" s="153"/>
      <c r="DVQ64" s="153"/>
      <c r="DVR64" s="153"/>
      <c r="DVS64" s="153"/>
      <c r="DVT64" s="153"/>
      <c r="DVU64" s="153"/>
      <c r="DVV64" s="153"/>
      <c r="DVW64" s="153"/>
      <c r="DVX64" s="153"/>
      <c r="DVY64" s="153"/>
      <c r="DVZ64" s="153"/>
      <c r="DWA64" s="153"/>
      <c r="DWB64" s="153"/>
      <c r="DWC64" s="153"/>
      <c r="DWD64" s="153"/>
      <c r="DWE64" s="153"/>
      <c r="DWF64" s="153"/>
      <c r="DWG64" s="153"/>
      <c r="DWH64" s="153"/>
      <c r="DWI64" s="153"/>
      <c r="DWJ64" s="153"/>
      <c r="DWK64" s="153"/>
      <c r="DWL64" s="153"/>
      <c r="DWM64" s="153"/>
      <c r="DWN64" s="153"/>
      <c r="DWO64" s="153"/>
      <c r="DWP64" s="153"/>
      <c r="DWQ64" s="153"/>
      <c r="DWR64" s="153"/>
      <c r="DWS64" s="153"/>
      <c r="DWT64" s="153"/>
      <c r="DWU64" s="153"/>
      <c r="DWV64" s="153"/>
      <c r="DWW64" s="153"/>
      <c r="DWX64" s="153"/>
      <c r="DWY64" s="153"/>
      <c r="DWZ64" s="153"/>
      <c r="DXA64" s="153"/>
      <c r="DXB64" s="153"/>
      <c r="DXC64" s="153"/>
      <c r="DXD64" s="153"/>
      <c r="DXE64" s="153"/>
      <c r="DXF64" s="153"/>
      <c r="DXG64" s="153"/>
      <c r="DXH64" s="153"/>
      <c r="DXI64" s="153"/>
      <c r="DXJ64" s="153"/>
      <c r="DXK64" s="153"/>
      <c r="DXL64" s="153"/>
      <c r="DXM64" s="153"/>
      <c r="DXN64" s="153"/>
      <c r="DXO64" s="153"/>
      <c r="DXP64" s="153"/>
      <c r="DXQ64" s="153"/>
      <c r="DXR64" s="153"/>
      <c r="DXS64" s="153"/>
      <c r="DXT64" s="153"/>
      <c r="DXU64" s="153"/>
      <c r="DXV64" s="153"/>
      <c r="DXW64" s="153"/>
      <c r="DXX64" s="153"/>
      <c r="DXY64" s="153"/>
      <c r="DXZ64" s="153"/>
      <c r="DYA64" s="153"/>
      <c r="DYB64" s="153"/>
      <c r="DYC64" s="153"/>
      <c r="DYD64" s="153"/>
      <c r="DYE64" s="153"/>
      <c r="DYF64" s="153"/>
      <c r="DYG64" s="153"/>
      <c r="DYH64" s="153"/>
      <c r="DYI64" s="153"/>
      <c r="DYJ64" s="153"/>
      <c r="DYK64" s="153"/>
      <c r="DYL64" s="153"/>
      <c r="DYM64" s="153"/>
      <c r="DYN64" s="153"/>
      <c r="DYO64" s="153"/>
      <c r="DYP64" s="153"/>
      <c r="DYQ64" s="153"/>
      <c r="DYR64" s="153"/>
      <c r="DYS64" s="153"/>
      <c r="DYT64" s="153"/>
      <c r="DYU64" s="153"/>
      <c r="DYV64" s="153"/>
      <c r="DYW64" s="153"/>
      <c r="DYX64" s="153"/>
      <c r="DYY64" s="153"/>
      <c r="DYZ64" s="153"/>
      <c r="DZA64" s="153"/>
      <c r="DZB64" s="153"/>
      <c r="DZC64" s="153"/>
      <c r="DZD64" s="153"/>
      <c r="DZE64" s="153"/>
      <c r="DZF64" s="153"/>
      <c r="DZG64" s="153"/>
      <c r="DZH64" s="153"/>
      <c r="DZI64" s="153"/>
      <c r="DZJ64" s="153"/>
      <c r="DZK64" s="153"/>
      <c r="DZL64" s="153"/>
      <c r="DZM64" s="153"/>
      <c r="DZN64" s="153"/>
      <c r="DZO64" s="153"/>
      <c r="DZP64" s="153"/>
      <c r="DZQ64" s="153"/>
      <c r="DZR64" s="153"/>
      <c r="DZS64" s="153"/>
      <c r="DZT64" s="153"/>
      <c r="DZU64" s="153"/>
      <c r="DZV64" s="153"/>
      <c r="DZW64" s="153"/>
      <c r="DZX64" s="153"/>
      <c r="DZY64" s="153"/>
      <c r="DZZ64" s="153"/>
      <c r="EAA64" s="153"/>
      <c r="EAB64" s="153"/>
      <c r="EAC64" s="153"/>
      <c r="EAD64" s="153"/>
      <c r="EAE64" s="153"/>
      <c r="EAF64" s="153"/>
      <c r="EAG64" s="153"/>
      <c r="EAH64" s="153"/>
      <c r="EAI64" s="153"/>
      <c r="EAJ64" s="153"/>
      <c r="EAK64" s="153"/>
      <c r="EAL64" s="153"/>
      <c r="EAM64" s="153"/>
      <c r="EAN64" s="153"/>
      <c r="EAO64" s="153"/>
      <c r="EAP64" s="153"/>
      <c r="EAQ64" s="153"/>
      <c r="EAR64" s="153"/>
      <c r="EAS64" s="153"/>
      <c r="EAT64" s="153"/>
      <c r="EAU64" s="153"/>
      <c r="EAV64" s="153"/>
      <c r="EAW64" s="153"/>
      <c r="EAX64" s="153"/>
      <c r="EAY64" s="153"/>
      <c r="EAZ64" s="153"/>
      <c r="EBA64" s="153"/>
      <c r="EBB64" s="153"/>
      <c r="EBC64" s="153"/>
      <c r="EBD64" s="153"/>
      <c r="EBE64" s="153"/>
      <c r="EBF64" s="153"/>
      <c r="EBG64" s="153"/>
      <c r="EBH64" s="153"/>
      <c r="EBI64" s="153"/>
      <c r="EBJ64" s="153"/>
      <c r="EBK64" s="153"/>
      <c r="EBL64" s="153"/>
      <c r="EBM64" s="153"/>
      <c r="EBN64" s="153"/>
      <c r="EBO64" s="153"/>
      <c r="EBP64" s="153"/>
      <c r="EBQ64" s="153"/>
      <c r="EBR64" s="153"/>
      <c r="EBS64" s="153"/>
      <c r="EBT64" s="153"/>
      <c r="EBU64" s="153"/>
      <c r="EBV64" s="153"/>
      <c r="EBW64" s="153"/>
      <c r="EBX64" s="153"/>
      <c r="EBY64" s="153"/>
      <c r="EBZ64" s="153"/>
      <c r="ECA64" s="153"/>
      <c r="ECB64" s="153"/>
      <c r="ECC64" s="153"/>
      <c r="ECD64" s="153"/>
      <c r="ECE64" s="153"/>
      <c r="ECF64" s="153"/>
      <c r="ECG64" s="153"/>
      <c r="ECH64" s="153"/>
      <c r="ECI64" s="153"/>
      <c r="ECJ64" s="153"/>
      <c r="ECK64" s="153"/>
      <c r="ECL64" s="153"/>
      <c r="ECM64" s="153"/>
      <c r="ECN64" s="153"/>
      <c r="ECO64" s="153"/>
      <c r="ECP64" s="153"/>
      <c r="ECQ64" s="153"/>
      <c r="ECR64" s="153"/>
      <c r="ECS64" s="153"/>
      <c r="ECT64" s="153"/>
      <c r="ECU64" s="153"/>
      <c r="ECV64" s="153"/>
      <c r="ECW64" s="153"/>
      <c r="ECX64" s="153"/>
      <c r="ECY64" s="153"/>
      <c r="ECZ64" s="153"/>
      <c r="EDA64" s="153"/>
      <c r="EDB64" s="153"/>
      <c r="EDC64" s="153"/>
      <c r="EDD64" s="153"/>
      <c r="EDE64" s="153"/>
      <c r="EDF64" s="153"/>
      <c r="EDG64" s="153"/>
      <c r="EDH64" s="153"/>
      <c r="EDI64" s="153"/>
      <c r="EDJ64" s="153"/>
      <c r="EDK64" s="153"/>
      <c r="EDL64" s="153"/>
      <c r="EDM64" s="153"/>
      <c r="EDN64" s="153"/>
      <c r="EDO64" s="153"/>
      <c r="EDP64" s="153"/>
      <c r="EDQ64" s="153"/>
      <c r="EDR64" s="153"/>
      <c r="EDS64" s="153"/>
      <c r="EDT64" s="153"/>
      <c r="EDU64" s="153"/>
      <c r="EDV64" s="153"/>
      <c r="EDW64" s="153"/>
      <c r="EDX64" s="153"/>
      <c r="EDY64" s="153"/>
      <c r="EDZ64" s="153"/>
      <c r="EEA64" s="153"/>
      <c r="EEB64" s="153"/>
      <c r="EEC64" s="153"/>
      <c r="EED64" s="153"/>
      <c r="EEE64" s="153"/>
      <c r="EEF64" s="153"/>
      <c r="EEG64" s="153"/>
      <c r="EEH64" s="153"/>
      <c r="EEI64" s="153"/>
      <c r="EEJ64" s="153"/>
      <c r="EEK64" s="153"/>
      <c r="EEL64" s="153"/>
      <c r="EEM64" s="153"/>
      <c r="EEN64" s="153"/>
      <c r="EEO64" s="153"/>
      <c r="EEP64" s="153"/>
      <c r="EEQ64" s="153"/>
      <c r="EER64" s="153"/>
      <c r="EES64" s="153"/>
      <c r="EET64" s="153"/>
      <c r="EEU64" s="153"/>
      <c r="EEV64" s="153"/>
      <c r="EEW64" s="153"/>
      <c r="EEX64" s="153"/>
      <c r="EEY64" s="153"/>
      <c r="EEZ64" s="153"/>
      <c r="EFA64" s="153"/>
      <c r="EFB64" s="153"/>
      <c r="EFC64" s="153"/>
      <c r="EFD64" s="153"/>
      <c r="EFE64" s="153"/>
      <c r="EFF64" s="153"/>
      <c r="EFG64" s="153"/>
      <c r="EFH64" s="153"/>
      <c r="EFI64" s="153"/>
      <c r="EFJ64" s="153"/>
      <c r="EFK64" s="153"/>
      <c r="EFL64" s="153"/>
      <c r="EFM64" s="153"/>
      <c r="EFN64" s="153"/>
      <c r="EFO64" s="153"/>
      <c r="EFP64" s="153"/>
      <c r="EFQ64" s="153"/>
      <c r="EFR64" s="153"/>
      <c r="EFS64" s="153"/>
      <c r="EFT64" s="153"/>
      <c r="EFU64" s="153"/>
      <c r="EFV64" s="153"/>
      <c r="EFW64" s="153"/>
      <c r="EFX64" s="153"/>
      <c r="EFY64" s="153"/>
      <c r="EFZ64" s="153"/>
      <c r="EGA64" s="153"/>
      <c r="EGB64" s="153"/>
      <c r="EGC64" s="153"/>
      <c r="EGD64" s="153"/>
      <c r="EGE64" s="153"/>
      <c r="EGF64" s="153"/>
      <c r="EGG64" s="153"/>
      <c r="EGH64" s="153"/>
      <c r="EGI64" s="153"/>
      <c r="EGJ64" s="153"/>
      <c r="EGK64" s="153"/>
      <c r="EGL64" s="153"/>
      <c r="EGM64" s="153"/>
      <c r="EGN64" s="153"/>
      <c r="EGO64" s="153"/>
      <c r="EGP64" s="153"/>
      <c r="EGQ64" s="153"/>
      <c r="EGR64" s="153"/>
      <c r="EGS64" s="153"/>
      <c r="EGT64" s="153"/>
      <c r="EGU64" s="153"/>
      <c r="EGV64" s="153"/>
      <c r="EGW64" s="153"/>
      <c r="EGX64" s="153"/>
      <c r="EGY64" s="153"/>
      <c r="EGZ64" s="153"/>
      <c r="EHA64" s="153"/>
      <c r="EHB64" s="153"/>
      <c r="EHC64" s="153"/>
      <c r="EHD64" s="153"/>
      <c r="EHE64" s="153"/>
      <c r="EHF64" s="153"/>
      <c r="EHG64" s="153"/>
      <c r="EHH64" s="153"/>
      <c r="EHI64" s="153"/>
      <c r="EHJ64" s="153"/>
      <c r="EHK64" s="153"/>
      <c r="EHL64" s="153"/>
      <c r="EHM64" s="153"/>
      <c r="EHN64" s="153"/>
      <c r="EHO64" s="153"/>
      <c r="EHP64" s="153"/>
      <c r="EHQ64" s="153"/>
      <c r="EHR64" s="153"/>
      <c r="EHS64" s="153"/>
      <c r="EHT64" s="153"/>
      <c r="EHU64" s="153"/>
      <c r="EHV64" s="153"/>
      <c r="EHW64" s="153"/>
      <c r="EHX64" s="153"/>
      <c r="EHY64" s="153"/>
      <c r="EHZ64" s="153"/>
      <c r="EIA64" s="153"/>
      <c r="EIB64" s="153"/>
      <c r="EIC64" s="153"/>
      <c r="EID64" s="153"/>
      <c r="EIE64" s="153"/>
      <c r="EIF64" s="153"/>
      <c r="EIG64" s="153"/>
      <c r="EIH64" s="153"/>
      <c r="EII64" s="153"/>
      <c r="EIJ64" s="153"/>
      <c r="EIK64" s="153"/>
      <c r="EIL64" s="153"/>
      <c r="EIM64" s="153"/>
      <c r="EIN64" s="153"/>
      <c r="EIO64" s="153"/>
      <c r="EIP64" s="153"/>
      <c r="EIQ64" s="153"/>
      <c r="EIR64" s="153"/>
      <c r="EIS64" s="153"/>
      <c r="EIT64" s="153"/>
      <c r="EIU64" s="153"/>
      <c r="EIV64" s="153"/>
      <c r="EIW64" s="153"/>
      <c r="EIX64" s="153"/>
      <c r="EIY64" s="153"/>
      <c r="EIZ64" s="153"/>
      <c r="EJA64" s="153"/>
      <c r="EJB64" s="153"/>
      <c r="EJC64" s="153"/>
      <c r="EJD64" s="153"/>
      <c r="EJE64" s="153"/>
      <c r="EJF64" s="153"/>
      <c r="EJG64" s="153"/>
      <c r="EJH64" s="153"/>
      <c r="EJI64" s="153"/>
      <c r="EJJ64" s="153"/>
      <c r="EJK64" s="153"/>
      <c r="EJL64" s="153"/>
      <c r="EJM64" s="153"/>
      <c r="EJN64" s="153"/>
      <c r="EJO64" s="153"/>
      <c r="EJP64" s="153"/>
      <c r="EJQ64" s="153"/>
      <c r="EJR64" s="153"/>
      <c r="EJS64" s="153"/>
      <c r="EJT64" s="153"/>
      <c r="EJU64" s="153"/>
      <c r="EJV64" s="153"/>
      <c r="EJW64" s="153"/>
      <c r="EJX64" s="153"/>
      <c r="EJY64" s="153"/>
      <c r="EJZ64" s="153"/>
      <c r="EKA64" s="153"/>
      <c r="EKB64" s="153"/>
      <c r="EKC64" s="153"/>
      <c r="EKD64" s="153"/>
      <c r="EKE64" s="153"/>
      <c r="EKF64" s="153"/>
      <c r="EKG64" s="153"/>
      <c r="EKH64" s="153"/>
      <c r="EKI64" s="153"/>
      <c r="EKJ64" s="153"/>
      <c r="EKK64" s="153"/>
      <c r="EKL64" s="153"/>
      <c r="EKM64" s="153"/>
      <c r="EKN64" s="153"/>
      <c r="EKO64" s="153"/>
      <c r="EKP64" s="153"/>
      <c r="EKQ64" s="153"/>
      <c r="EKR64" s="153"/>
      <c r="EKS64" s="153"/>
      <c r="EKT64" s="153"/>
      <c r="EKU64" s="153"/>
      <c r="EKV64" s="153"/>
      <c r="EKW64" s="153"/>
      <c r="EKX64" s="153"/>
      <c r="EKY64" s="153"/>
      <c r="EKZ64" s="153"/>
      <c r="ELA64" s="153"/>
      <c r="ELB64" s="153"/>
      <c r="ELC64" s="153"/>
      <c r="ELD64" s="153"/>
      <c r="ELE64" s="153"/>
      <c r="ELF64" s="153"/>
      <c r="ELG64" s="153"/>
      <c r="ELH64" s="153"/>
      <c r="ELI64" s="153"/>
      <c r="ELJ64" s="153"/>
      <c r="ELK64" s="153"/>
      <c r="ELL64" s="153"/>
      <c r="ELM64" s="153"/>
      <c r="ELN64" s="153"/>
      <c r="ELO64" s="153"/>
      <c r="ELP64" s="153"/>
      <c r="ELQ64" s="153"/>
      <c r="ELR64" s="153"/>
      <c r="ELS64" s="153"/>
      <c r="ELT64" s="153"/>
      <c r="ELU64" s="153"/>
      <c r="ELV64" s="153"/>
      <c r="ELW64" s="153"/>
      <c r="ELX64" s="153"/>
      <c r="ELY64" s="153"/>
      <c r="ELZ64" s="153"/>
      <c r="EMA64" s="153"/>
      <c r="EMB64" s="153"/>
      <c r="EMC64" s="153"/>
      <c r="EMD64" s="153"/>
      <c r="EME64" s="153"/>
      <c r="EMF64" s="153"/>
      <c r="EMG64" s="153"/>
      <c r="EMH64" s="153"/>
      <c r="EMI64" s="153"/>
      <c r="EMJ64" s="153"/>
      <c r="EMK64" s="153"/>
      <c r="EML64" s="153"/>
      <c r="EMM64" s="153"/>
      <c r="EMN64" s="153"/>
      <c r="EMO64" s="153"/>
      <c r="EMP64" s="153"/>
      <c r="EMQ64" s="153"/>
      <c r="EMR64" s="153"/>
      <c r="EMS64" s="153"/>
      <c r="EMT64" s="153"/>
      <c r="EMU64" s="153"/>
      <c r="EMV64" s="153"/>
      <c r="EMW64" s="153"/>
      <c r="EMX64" s="153"/>
      <c r="EMY64" s="153"/>
      <c r="EMZ64" s="153"/>
      <c r="ENA64" s="153"/>
      <c r="ENB64" s="153"/>
      <c r="ENC64" s="153"/>
      <c r="END64" s="153"/>
      <c r="ENE64" s="153"/>
      <c r="ENF64" s="153"/>
      <c r="ENG64" s="153"/>
      <c r="ENH64" s="153"/>
      <c r="ENI64" s="153"/>
      <c r="ENJ64" s="153"/>
      <c r="ENK64" s="153"/>
      <c r="ENL64" s="153"/>
      <c r="ENM64" s="153"/>
      <c r="ENN64" s="153"/>
      <c r="ENO64" s="153"/>
      <c r="ENP64" s="153"/>
      <c r="ENQ64" s="153"/>
      <c r="ENR64" s="153"/>
      <c r="ENS64" s="153"/>
      <c r="ENT64" s="153"/>
      <c r="ENU64" s="153"/>
      <c r="ENV64" s="153"/>
      <c r="ENW64" s="153"/>
      <c r="ENX64" s="153"/>
      <c r="ENY64" s="153"/>
      <c r="ENZ64" s="153"/>
      <c r="EOA64" s="153"/>
      <c r="EOB64" s="153"/>
      <c r="EOC64" s="153"/>
      <c r="EOD64" s="153"/>
      <c r="EOE64" s="153"/>
      <c r="EOF64" s="153"/>
      <c r="EOG64" s="153"/>
      <c r="EOH64" s="153"/>
      <c r="EOI64" s="153"/>
      <c r="EOJ64" s="153"/>
      <c r="EOK64" s="153"/>
      <c r="EOL64" s="153"/>
      <c r="EOM64" s="153"/>
      <c r="EON64" s="153"/>
      <c r="EOO64" s="153"/>
      <c r="EOP64" s="153"/>
      <c r="EOQ64" s="153"/>
      <c r="EOR64" s="153"/>
      <c r="EOS64" s="153"/>
      <c r="EOT64" s="153"/>
      <c r="EOU64" s="153"/>
      <c r="EOV64" s="153"/>
      <c r="EOW64" s="153"/>
      <c r="EOX64" s="153"/>
      <c r="EOY64" s="153"/>
      <c r="EOZ64" s="153"/>
      <c r="EPA64" s="153"/>
      <c r="EPB64" s="153"/>
      <c r="EPC64" s="153"/>
      <c r="EPD64" s="153"/>
      <c r="EPE64" s="153"/>
      <c r="EPF64" s="153"/>
      <c r="EPG64" s="153"/>
      <c r="EPH64" s="153"/>
      <c r="EPI64" s="153"/>
      <c r="EPJ64" s="153"/>
      <c r="EPK64" s="153"/>
      <c r="EPL64" s="153"/>
      <c r="EPM64" s="153"/>
      <c r="EPN64" s="153"/>
      <c r="EPO64" s="153"/>
      <c r="EPP64" s="153"/>
      <c r="EPQ64" s="153"/>
      <c r="EPR64" s="153"/>
      <c r="EPS64" s="153"/>
      <c r="EPT64" s="153"/>
      <c r="EPU64" s="153"/>
      <c r="EPV64" s="153"/>
      <c r="EPW64" s="153"/>
      <c r="EPX64" s="153"/>
      <c r="EPY64" s="153"/>
      <c r="EPZ64" s="153"/>
      <c r="EQA64" s="153"/>
      <c r="EQB64" s="153"/>
      <c r="EQC64" s="153"/>
      <c r="EQD64" s="153"/>
      <c r="EQE64" s="153"/>
      <c r="EQF64" s="153"/>
      <c r="EQG64" s="153"/>
      <c r="EQH64" s="153"/>
      <c r="EQI64" s="153"/>
      <c r="EQJ64" s="153"/>
      <c r="EQK64" s="153"/>
      <c r="EQL64" s="153"/>
      <c r="EQM64" s="153"/>
      <c r="EQN64" s="153"/>
      <c r="EQO64" s="153"/>
      <c r="EQP64" s="153"/>
      <c r="EQQ64" s="153"/>
      <c r="EQR64" s="153"/>
      <c r="EQS64" s="153"/>
      <c r="EQT64" s="153"/>
      <c r="EQU64" s="153"/>
      <c r="EQV64" s="153"/>
      <c r="EQW64" s="153"/>
      <c r="EQX64" s="153"/>
      <c r="EQY64" s="153"/>
      <c r="EQZ64" s="153"/>
      <c r="ERA64" s="153"/>
      <c r="ERB64" s="153"/>
      <c r="ERC64" s="153"/>
      <c r="ERD64" s="153"/>
      <c r="ERE64" s="153"/>
      <c r="ERF64" s="153"/>
      <c r="ERG64" s="153"/>
      <c r="ERH64" s="153"/>
      <c r="ERI64" s="153"/>
      <c r="ERJ64" s="153"/>
      <c r="ERK64" s="153"/>
      <c r="ERL64" s="153"/>
      <c r="ERM64" s="153"/>
      <c r="ERN64" s="153"/>
      <c r="ERO64" s="153"/>
      <c r="ERP64" s="153"/>
      <c r="ERQ64" s="153"/>
      <c r="ERR64" s="153"/>
      <c r="ERS64" s="153"/>
      <c r="ERT64" s="153"/>
      <c r="ERU64" s="153"/>
      <c r="ERV64" s="153"/>
      <c r="ERW64" s="153"/>
      <c r="ERX64" s="153"/>
      <c r="ERY64" s="153"/>
      <c r="ERZ64" s="153"/>
      <c r="ESA64" s="153"/>
      <c r="ESB64" s="153"/>
      <c r="ESC64" s="153"/>
      <c r="ESD64" s="153"/>
      <c r="ESE64" s="153"/>
      <c r="ESF64" s="153"/>
      <c r="ESG64" s="153"/>
      <c r="ESH64" s="153"/>
      <c r="ESI64" s="153"/>
      <c r="ESJ64" s="153"/>
      <c r="ESK64" s="153"/>
      <c r="ESL64" s="153"/>
      <c r="ESM64" s="153"/>
      <c r="ESN64" s="153"/>
      <c r="ESO64" s="153"/>
      <c r="ESP64" s="153"/>
      <c r="ESQ64" s="153"/>
      <c r="ESR64" s="153"/>
      <c r="ESS64" s="153"/>
      <c r="EST64" s="153"/>
      <c r="ESU64" s="153"/>
      <c r="ESV64" s="153"/>
      <c r="ESW64" s="153"/>
      <c r="ESX64" s="153"/>
      <c r="ESY64" s="153"/>
      <c r="ESZ64" s="153"/>
      <c r="ETA64" s="153"/>
      <c r="ETB64" s="153"/>
      <c r="ETC64" s="153"/>
      <c r="ETD64" s="153"/>
      <c r="ETE64" s="153"/>
      <c r="ETF64" s="153"/>
      <c r="ETG64" s="153"/>
      <c r="ETH64" s="153"/>
      <c r="ETI64" s="153"/>
      <c r="ETJ64" s="153"/>
      <c r="ETK64" s="153"/>
      <c r="ETL64" s="153"/>
      <c r="ETM64" s="153"/>
      <c r="ETN64" s="153"/>
      <c r="ETO64" s="153"/>
      <c r="ETP64" s="153"/>
      <c r="ETQ64" s="153"/>
      <c r="ETR64" s="153"/>
      <c r="ETS64" s="153"/>
      <c r="ETT64" s="153"/>
      <c r="ETU64" s="153"/>
      <c r="ETV64" s="153"/>
      <c r="ETW64" s="153"/>
      <c r="ETX64" s="153"/>
      <c r="ETY64" s="153"/>
      <c r="ETZ64" s="153"/>
      <c r="EUA64" s="153"/>
      <c r="EUB64" s="153"/>
      <c r="EUC64" s="153"/>
      <c r="EUD64" s="153"/>
      <c r="EUE64" s="153"/>
      <c r="EUF64" s="153"/>
      <c r="EUG64" s="153"/>
      <c r="EUH64" s="153"/>
      <c r="EUI64" s="153"/>
      <c r="EUJ64" s="153"/>
      <c r="EUK64" s="153"/>
      <c r="EUL64" s="153"/>
      <c r="EUM64" s="153"/>
      <c r="EUN64" s="153"/>
      <c r="EUO64" s="153"/>
      <c r="EUP64" s="153"/>
      <c r="EUQ64" s="153"/>
      <c r="EUR64" s="153"/>
      <c r="EUS64" s="153"/>
      <c r="EUT64" s="153"/>
      <c r="EUU64" s="153"/>
      <c r="EUV64" s="153"/>
      <c r="EUW64" s="153"/>
      <c r="EUX64" s="153"/>
      <c r="EUY64" s="153"/>
      <c r="EUZ64" s="153"/>
      <c r="EVA64" s="153"/>
      <c r="EVB64" s="153"/>
      <c r="EVC64" s="153"/>
      <c r="EVD64" s="153"/>
      <c r="EVE64" s="153"/>
      <c r="EVF64" s="153"/>
      <c r="EVG64" s="153"/>
      <c r="EVH64" s="153"/>
      <c r="EVI64" s="153"/>
      <c r="EVJ64" s="153"/>
      <c r="EVK64" s="153"/>
      <c r="EVL64" s="153"/>
      <c r="EVM64" s="153"/>
      <c r="EVN64" s="153"/>
      <c r="EVO64" s="153"/>
      <c r="EVP64" s="153"/>
      <c r="EVQ64" s="153"/>
      <c r="EVR64" s="153"/>
      <c r="EVS64" s="153"/>
      <c r="EVT64" s="153"/>
      <c r="EVU64" s="153"/>
      <c r="EVV64" s="153"/>
      <c r="EVW64" s="153"/>
      <c r="EVX64" s="153"/>
      <c r="EVY64" s="153"/>
      <c r="EVZ64" s="153"/>
      <c r="EWA64" s="153"/>
      <c r="EWB64" s="153"/>
      <c r="EWC64" s="153"/>
      <c r="EWD64" s="153"/>
      <c r="EWE64" s="153"/>
      <c r="EWF64" s="153"/>
      <c r="EWG64" s="153"/>
      <c r="EWH64" s="153"/>
      <c r="EWI64" s="153"/>
      <c r="EWJ64" s="153"/>
      <c r="EWK64" s="153"/>
      <c r="EWL64" s="153"/>
      <c r="EWM64" s="153"/>
      <c r="EWN64" s="153"/>
      <c r="EWO64" s="153"/>
      <c r="EWP64" s="153"/>
      <c r="EWQ64" s="153"/>
      <c r="EWR64" s="153"/>
      <c r="EWS64" s="153"/>
      <c r="EWT64" s="153"/>
      <c r="EWU64" s="153"/>
      <c r="EWV64" s="153"/>
      <c r="EWW64" s="153"/>
      <c r="EWX64" s="153"/>
      <c r="EWY64" s="153"/>
      <c r="EWZ64" s="153"/>
      <c r="EXA64" s="153"/>
      <c r="EXB64" s="153"/>
      <c r="EXC64" s="153"/>
      <c r="EXD64" s="153"/>
      <c r="EXE64" s="153"/>
      <c r="EXF64" s="153"/>
      <c r="EXG64" s="153"/>
      <c r="EXH64" s="153"/>
      <c r="EXI64" s="153"/>
      <c r="EXJ64" s="153"/>
      <c r="EXK64" s="153"/>
      <c r="EXL64" s="153"/>
      <c r="EXM64" s="153"/>
      <c r="EXN64" s="153"/>
      <c r="EXO64" s="153"/>
      <c r="EXP64" s="153"/>
      <c r="EXQ64" s="153"/>
      <c r="EXR64" s="153"/>
      <c r="EXS64" s="153"/>
      <c r="EXT64" s="153"/>
      <c r="EXU64" s="153"/>
      <c r="EXV64" s="153"/>
      <c r="EXW64" s="153"/>
      <c r="EXX64" s="153"/>
      <c r="EXY64" s="153"/>
      <c r="EXZ64" s="153"/>
      <c r="EYA64" s="153"/>
      <c r="EYB64" s="153"/>
      <c r="EYC64" s="153"/>
      <c r="EYD64" s="153"/>
      <c r="EYE64" s="153"/>
      <c r="EYF64" s="153"/>
      <c r="EYG64" s="153"/>
      <c r="EYH64" s="153"/>
      <c r="EYI64" s="153"/>
      <c r="EYJ64" s="153"/>
      <c r="EYK64" s="153"/>
      <c r="EYL64" s="153"/>
      <c r="EYM64" s="153"/>
      <c r="EYN64" s="153"/>
      <c r="EYO64" s="153"/>
      <c r="EYP64" s="153"/>
      <c r="EYQ64" s="153"/>
      <c r="EYR64" s="153"/>
      <c r="EYS64" s="153"/>
      <c r="EYT64" s="153"/>
      <c r="EYU64" s="153"/>
      <c r="EYV64" s="153"/>
      <c r="EYW64" s="153"/>
      <c r="EYX64" s="153"/>
      <c r="EYY64" s="153"/>
      <c r="EYZ64" s="153"/>
      <c r="EZA64" s="153"/>
      <c r="EZB64" s="153"/>
      <c r="EZC64" s="153"/>
      <c r="EZD64" s="153"/>
      <c r="EZE64" s="153"/>
      <c r="EZF64" s="153"/>
      <c r="EZG64" s="153"/>
      <c r="EZH64" s="153"/>
      <c r="EZI64" s="153"/>
      <c r="EZJ64" s="153"/>
      <c r="EZK64" s="153"/>
      <c r="EZL64" s="153"/>
      <c r="EZM64" s="153"/>
      <c r="EZN64" s="153"/>
      <c r="EZO64" s="153"/>
      <c r="EZP64" s="153"/>
      <c r="EZQ64" s="153"/>
      <c r="EZR64" s="153"/>
      <c r="EZS64" s="153"/>
      <c r="EZT64" s="153"/>
      <c r="EZU64" s="153"/>
      <c r="EZV64" s="153"/>
      <c r="EZW64" s="153"/>
      <c r="EZX64" s="153"/>
      <c r="EZY64" s="153"/>
      <c r="EZZ64" s="153"/>
      <c r="FAA64" s="153"/>
      <c r="FAB64" s="153"/>
      <c r="FAC64" s="153"/>
      <c r="FAD64" s="153"/>
      <c r="FAE64" s="153"/>
      <c r="FAF64" s="153"/>
      <c r="FAG64" s="153"/>
      <c r="FAH64" s="153"/>
      <c r="FAI64" s="153"/>
      <c r="FAJ64" s="153"/>
      <c r="FAK64" s="153"/>
      <c r="FAL64" s="153"/>
      <c r="FAM64" s="153"/>
      <c r="FAN64" s="153"/>
      <c r="FAO64" s="153"/>
      <c r="FAP64" s="153"/>
      <c r="FAQ64" s="153"/>
      <c r="FAR64" s="153"/>
      <c r="FAS64" s="153"/>
      <c r="FAT64" s="153"/>
      <c r="FAU64" s="153"/>
      <c r="FAV64" s="153"/>
      <c r="FAW64" s="153"/>
      <c r="FAX64" s="153"/>
      <c r="FAY64" s="153"/>
      <c r="FAZ64" s="153"/>
      <c r="FBA64" s="153"/>
      <c r="FBB64" s="153"/>
      <c r="FBC64" s="153"/>
      <c r="FBD64" s="153"/>
      <c r="FBE64" s="153"/>
      <c r="FBF64" s="153"/>
      <c r="FBG64" s="153"/>
      <c r="FBH64" s="153"/>
      <c r="FBI64" s="153"/>
      <c r="FBJ64" s="153"/>
      <c r="FBK64" s="153"/>
      <c r="FBL64" s="153"/>
      <c r="FBM64" s="153"/>
      <c r="FBN64" s="153"/>
      <c r="FBO64" s="153"/>
      <c r="FBP64" s="153"/>
      <c r="FBQ64" s="153"/>
      <c r="FBR64" s="153"/>
      <c r="FBS64" s="153"/>
      <c r="FBT64" s="153"/>
      <c r="FBU64" s="153"/>
      <c r="FBV64" s="153"/>
      <c r="FBW64" s="153"/>
      <c r="FBX64" s="153"/>
      <c r="FBY64" s="153"/>
      <c r="FBZ64" s="153"/>
      <c r="FCA64" s="153"/>
      <c r="FCB64" s="153"/>
      <c r="FCC64" s="153"/>
      <c r="FCD64" s="153"/>
      <c r="FCE64" s="153"/>
      <c r="FCF64" s="153"/>
      <c r="FCG64" s="153"/>
      <c r="FCH64" s="153"/>
      <c r="FCI64" s="153"/>
      <c r="FCJ64" s="153"/>
      <c r="FCK64" s="153"/>
      <c r="FCL64" s="153"/>
      <c r="FCM64" s="153"/>
      <c r="FCN64" s="153"/>
      <c r="FCO64" s="153"/>
      <c r="FCP64" s="153"/>
      <c r="FCQ64" s="153"/>
      <c r="FCR64" s="153"/>
      <c r="FCS64" s="153"/>
      <c r="FCT64" s="153"/>
      <c r="FCU64" s="153"/>
      <c r="FCV64" s="153"/>
      <c r="FCW64" s="153"/>
      <c r="FCX64" s="153"/>
      <c r="FCY64" s="153"/>
      <c r="FCZ64" s="153"/>
      <c r="FDA64" s="153"/>
      <c r="FDB64" s="153"/>
      <c r="FDC64" s="153"/>
      <c r="FDD64" s="153"/>
      <c r="FDE64" s="153"/>
      <c r="FDF64" s="153"/>
      <c r="FDG64" s="153"/>
      <c r="FDH64" s="153"/>
      <c r="FDI64" s="153"/>
      <c r="FDJ64" s="153"/>
      <c r="FDK64" s="153"/>
      <c r="FDL64" s="153"/>
      <c r="FDM64" s="153"/>
      <c r="FDN64" s="153"/>
      <c r="FDO64" s="153"/>
      <c r="FDP64" s="153"/>
      <c r="FDQ64" s="153"/>
      <c r="FDR64" s="153"/>
      <c r="FDS64" s="153"/>
      <c r="FDT64" s="153"/>
      <c r="FDU64" s="153"/>
      <c r="FDV64" s="153"/>
      <c r="FDW64" s="153"/>
      <c r="FDX64" s="153"/>
      <c r="FDY64" s="153"/>
      <c r="FDZ64" s="153"/>
      <c r="FEA64" s="153"/>
      <c r="FEB64" s="153"/>
      <c r="FEC64" s="153"/>
      <c r="FED64" s="153"/>
      <c r="FEE64" s="153"/>
      <c r="FEF64" s="153"/>
      <c r="FEG64" s="153"/>
      <c r="FEH64" s="153"/>
      <c r="FEI64" s="153"/>
      <c r="FEJ64" s="153"/>
      <c r="FEK64" s="153"/>
      <c r="FEL64" s="153"/>
      <c r="FEM64" s="153"/>
      <c r="FEN64" s="153"/>
      <c r="FEO64" s="153"/>
      <c r="FEP64" s="153"/>
      <c r="FEQ64" s="153"/>
      <c r="FER64" s="153"/>
      <c r="FES64" s="153"/>
      <c r="FET64" s="153"/>
      <c r="FEU64" s="153"/>
      <c r="FEV64" s="153"/>
      <c r="FEW64" s="153"/>
      <c r="FEX64" s="153"/>
      <c r="FEY64" s="153"/>
      <c r="FEZ64" s="153"/>
      <c r="FFA64" s="153"/>
      <c r="FFB64" s="153"/>
      <c r="FFC64" s="153"/>
      <c r="FFD64" s="153"/>
      <c r="FFE64" s="153"/>
      <c r="FFF64" s="153"/>
      <c r="FFG64" s="153"/>
      <c r="FFH64" s="153"/>
      <c r="FFI64" s="153"/>
      <c r="FFJ64" s="153"/>
      <c r="FFK64" s="153"/>
      <c r="FFL64" s="153"/>
      <c r="FFM64" s="153"/>
      <c r="FFN64" s="153"/>
      <c r="FFO64" s="153"/>
      <c r="FFP64" s="153"/>
      <c r="FFQ64" s="153"/>
      <c r="FFR64" s="153"/>
      <c r="FFS64" s="153"/>
      <c r="FFT64" s="153"/>
      <c r="FFU64" s="153"/>
      <c r="FFV64" s="153"/>
      <c r="FFW64" s="153"/>
      <c r="FFX64" s="153"/>
      <c r="FFY64" s="153"/>
      <c r="FFZ64" s="153"/>
      <c r="FGA64" s="153"/>
      <c r="FGB64" s="153"/>
      <c r="FGC64" s="153"/>
      <c r="FGD64" s="153"/>
      <c r="FGE64" s="153"/>
      <c r="FGF64" s="153"/>
      <c r="FGG64" s="153"/>
      <c r="FGH64" s="153"/>
      <c r="FGI64" s="153"/>
      <c r="FGJ64" s="153"/>
      <c r="FGK64" s="153"/>
      <c r="FGL64" s="153"/>
      <c r="FGM64" s="153"/>
      <c r="FGN64" s="153"/>
      <c r="FGO64" s="153"/>
      <c r="FGP64" s="153"/>
      <c r="FGQ64" s="153"/>
      <c r="FGR64" s="153"/>
      <c r="FGS64" s="153"/>
      <c r="FGT64" s="153"/>
      <c r="FGU64" s="153"/>
      <c r="FGV64" s="153"/>
      <c r="FGW64" s="153"/>
      <c r="FGX64" s="153"/>
      <c r="FGY64" s="153"/>
      <c r="FGZ64" s="153"/>
      <c r="FHA64" s="153"/>
      <c r="FHB64" s="153"/>
      <c r="FHC64" s="153"/>
      <c r="FHD64" s="153"/>
      <c r="FHE64" s="153"/>
      <c r="FHF64" s="153"/>
      <c r="FHG64" s="153"/>
      <c r="FHH64" s="153"/>
      <c r="FHI64" s="153"/>
      <c r="FHJ64" s="153"/>
      <c r="FHK64" s="153"/>
      <c r="FHL64" s="153"/>
      <c r="FHM64" s="153"/>
      <c r="FHN64" s="153"/>
      <c r="FHO64" s="153"/>
      <c r="FHP64" s="153"/>
      <c r="FHQ64" s="153"/>
      <c r="FHR64" s="153"/>
      <c r="FHS64" s="153"/>
      <c r="FHT64" s="153"/>
      <c r="FHU64" s="153"/>
      <c r="FHV64" s="153"/>
      <c r="FHW64" s="153"/>
      <c r="FHX64" s="153"/>
      <c r="FHY64" s="153"/>
      <c r="FHZ64" s="153"/>
      <c r="FIA64" s="153"/>
      <c r="FIB64" s="153"/>
      <c r="FIC64" s="153"/>
      <c r="FID64" s="153"/>
      <c r="FIE64" s="153"/>
      <c r="FIF64" s="153"/>
      <c r="FIG64" s="153"/>
      <c r="FIH64" s="153"/>
      <c r="FII64" s="153"/>
      <c r="FIJ64" s="153"/>
      <c r="FIK64" s="153"/>
      <c r="FIL64" s="153"/>
      <c r="FIM64" s="153"/>
      <c r="FIN64" s="153"/>
      <c r="FIO64" s="153"/>
      <c r="FIP64" s="153"/>
      <c r="FIQ64" s="153"/>
      <c r="FIR64" s="153"/>
      <c r="FIS64" s="153"/>
      <c r="FIT64" s="153"/>
      <c r="FIU64" s="153"/>
      <c r="FIV64" s="153"/>
      <c r="FIW64" s="153"/>
      <c r="FIX64" s="153"/>
      <c r="FIY64" s="153"/>
      <c r="FIZ64" s="153"/>
      <c r="FJA64" s="153"/>
      <c r="FJB64" s="153"/>
      <c r="FJC64" s="153"/>
      <c r="FJD64" s="153"/>
      <c r="FJE64" s="153"/>
      <c r="FJF64" s="153"/>
      <c r="FJG64" s="153"/>
      <c r="FJH64" s="153"/>
      <c r="FJI64" s="153"/>
      <c r="FJJ64" s="153"/>
      <c r="FJK64" s="153"/>
      <c r="FJL64" s="153"/>
      <c r="FJM64" s="153"/>
      <c r="FJN64" s="153"/>
      <c r="FJO64" s="153"/>
      <c r="FJP64" s="153"/>
      <c r="FJQ64" s="153"/>
      <c r="FJR64" s="153"/>
      <c r="FJS64" s="153"/>
      <c r="FJT64" s="153"/>
      <c r="FJU64" s="153"/>
      <c r="FJV64" s="153"/>
      <c r="FJW64" s="153"/>
      <c r="FJX64" s="153"/>
      <c r="FJY64" s="153"/>
      <c r="FJZ64" s="153"/>
      <c r="FKA64" s="153"/>
      <c r="FKB64" s="153"/>
      <c r="FKC64" s="153"/>
      <c r="FKD64" s="153"/>
      <c r="FKE64" s="153"/>
      <c r="FKF64" s="153"/>
      <c r="FKG64" s="153"/>
      <c r="FKH64" s="153"/>
      <c r="FKI64" s="153"/>
      <c r="FKJ64" s="153"/>
      <c r="FKK64" s="153"/>
      <c r="FKL64" s="153"/>
      <c r="FKM64" s="153"/>
      <c r="FKN64" s="153"/>
      <c r="FKO64" s="153"/>
      <c r="FKP64" s="153"/>
      <c r="FKQ64" s="153"/>
      <c r="FKR64" s="153"/>
      <c r="FKS64" s="153"/>
      <c r="FKT64" s="153"/>
      <c r="FKU64" s="153"/>
      <c r="FKV64" s="153"/>
      <c r="FKW64" s="153"/>
      <c r="FKX64" s="153"/>
      <c r="FKY64" s="153"/>
      <c r="FKZ64" s="153"/>
      <c r="FLA64" s="153"/>
      <c r="FLB64" s="153"/>
      <c r="FLC64" s="153"/>
      <c r="FLD64" s="153"/>
      <c r="FLE64" s="153"/>
      <c r="FLF64" s="153"/>
      <c r="FLG64" s="153"/>
      <c r="FLH64" s="153"/>
      <c r="FLI64" s="153"/>
      <c r="FLJ64" s="153"/>
      <c r="FLK64" s="153"/>
      <c r="FLL64" s="153"/>
      <c r="FLM64" s="153"/>
      <c r="FLN64" s="153"/>
      <c r="FLO64" s="153"/>
      <c r="FLP64" s="153"/>
      <c r="FLQ64" s="153"/>
      <c r="FLR64" s="153"/>
      <c r="FLS64" s="153"/>
      <c r="FLT64" s="153"/>
      <c r="FLU64" s="153"/>
      <c r="FLV64" s="153"/>
      <c r="FLW64" s="153"/>
      <c r="FLX64" s="153"/>
      <c r="FLY64" s="153"/>
      <c r="FLZ64" s="153"/>
      <c r="FMA64" s="153"/>
      <c r="FMB64" s="153"/>
      <c r="FMC64" s="153"/>
      <c r="FMD64" s="153"/>
      <c r="FME64" s="153"/>
      <c r="FMF64" s="153"/>
      <c r="FMG64" s="153"/>
      <c r="FMH64" s="153"/>
      <c r="FMI64" s="153"/>
      <c r="FMJ64" s="153"/>
      <c r="FMK64" s="153"/>
      <c r="FML64" s="153"/>
      <c r="FMM64" s="153"/>
      <c r="FMN64" s="153"/>
      <c r="FMO64" s="153"/>
      <c r="FMP64" s="153"/>
      <c r="FMQ64" s="153"/>
      <c r="FMR64" s="153"/>
      <c r="FMS64" s="153"/>
      <c r="FMT64" s="153"/>
      <c r="FMU64" s="153"/>
      <c r="FMV64" s="153"/>
      <c r="FMW64" s="153"/>
      <c r="FMX64" s="153"/>
      <c r="FMY64" s="153"/>
      <c r="FMZ64" s="153"/>
      <c r="FNA64" s="153"/>
      <c r="FNB64" s="153"/>
      <c r="FNC64" s="153"/>
      <c r="FND64" s="153"/>
      <c r="FNE64" s="153"/>
      <c r="FNF64" s="153"/>
      <c r="FNG64" s="153"/>
      <c r="FNH64" s="153"/>
      <c r="FNI64" s="153"/>
      <c r="FNJ64" s="153"/>
      <c r="FNK64" s="153"/>
      <c r="FNL64" s="153"/>
      <c r="FNM64" s="153"/>
      <c r="FNN64" s="153"/>
      <c r="FNO64" s="153"/>
      <c r="FNP64" s="153"/>
      <c r="FNQ64" s="153"/>
      <c r="FNR64" s="153"/>
      <c r="FNS64" s="153"/>
      <c r="FNT64" s="153"/>
      <c r="FNU64" s="153"/>
      <c r="FNV64" s="153"/>
      <c r="FNW64" s="153"/>
      <c r="FNX64" s="153"/>
      <c r="FNY64" s="153"/>
      <c r="FNZ64" s="153"/>
      <c r="FOA64" s="153"/>
      <c r="FOB64" s="153"/>
      <c r="FOC64" s="153"/>
      <c r="FOD64" s="153"/>
      <c r="FOE64" s="153"/>
      <c r="FOF64" s="153"/>
      <c r="FOG64" s="153"/>
      <c r="FOH64" s="153"/>
      <c r="FOI64" s="153"/>
      <c r="FOJ64" s="153"/>
      <c r="FOK64" s="153"/>
      <c r="FOL64" s="153"/>
      <c r="FOM64" s="153"/>
      <c r="FON64" s="153"/>
      <c r="FOO64" s="153"/>
      <c r="FOP64" s="153"/>
      <c r="FOQ64" s="153"/>
      <c r="FOR64" s="153"/>
      <c r="FOS64" s="153"/>
      <c r="FOT64" s="153"/>
      <c r="FOU64" s="153"/>
      <c r="FOV64" s="153"/>
      <c r="FOW64" s="153"/>
      <c r="FOX64" s="153"/>
      <c r="FOY64" s="153"/>
      <c r="FOZ64" s="153"/>
      <c r="FPA64" s="153"/>
      <c r="FPB64" s="153"/>
      <c r="FPC64" s="153"/>
      <c r="FPD64" s="153"/>
      <c r="FPE64" s="153"/>
      <c r="FPF64" s="153"/>
      <c r="FPG64" s="153"/>
      <c r="FPH64" s="153"/>
      <c r="FPI64" s="153"/>
      <c r="FPJ64" s="153"/>
      <c r="FPK64" s="153"/>
      <c r="FPL64" s="153"/>
      <c r="FPM64" s="153"/>
      <c r="FPN64" s="153"/>
      <c r="FPO64" s="153"/>
      <c r="FPP64" s="153"/>
      <c r="FPQ64" s="153"/>
      <c r="FPR64" s="153"/>
      <c r="FPS64" s="153"/>
      <c r="FPT64" s="153"/>
      <c r="FPU64" s="153"/>
      <c r="FPV64" s="153"/>
      <c r="FPW64" s="153"/>
      <c r="FPX64" s="153"/>
      <c r="FPY64" s="153"/>
      <c r="FPZ64" s="153"/>
      <c r="FQA64" s="153"/>
      <c r="FQB64" s="153"/>
      <c r="FQC64" s="153"/>
      <c r="FQD64" s="153"/>
      <c r="FQE64" s="153"/>
      <c r="FQF64" s="153"/>
      <c r="FQG64" s="153"/>
      <c r="FQH64" s="153"/>
      <c r="FQI64" s="153"/>
      <c r="FQJ64" s="153"/>
      <c r="FQK64" s="153"/>
      <c r="FQL64" s="153"/>
      <c r="FQM64" s="153"/>
      <c r="FQN64" s="153"/>
      <c r="FQO64" s="153"/>
      <c r="FQP64" s="153"/>
      <c r="FQQ64" s="153"/>
      <c r="FQR64" s="153"/>
      <c r="FQS64" s="153"/>
      <c r="FQT64" s="153"/>
      <c r="FQU64" s="153"/>
      <c r="FQV64" s="153"/>
      <c r="FQW64" s="153"/>
      <c r="FQX64" s="153"/>
      <c r="FQY64" s="153"/>
      <c r="FQZ64" s="153"/>
      <c r="FRA64" s="153"/>
      <c r="FRB64" s="153"/>
      <c r="FRC64" s="153"/>
      <c r="FRD64" s="153"/>
      <c r="FRE64" s="153"/>
      <c r="FRF64" s="153"/>
      <c r="FRG64" s="153"/>
      <c r="FRH64" s="153"/>
      <c r="FRI64" s="153"/>
      <c r="FRJ64" s="153"/>
      <c r="FRK64" s="153"/>
      <c r="FRL64" s="153"/>
      <c r="FRM64" s="153"/>
      <c r="FRN64" s="153"/>
      <c r="FRO64" s="153"/>
      <c r="FRP64" s="153"/>
      <c r="FRQ64" s="153"/>
      <c r="FRR64" s="153"/>
      <c r="FRS64" s="153"/>
      <c r="FRT64" s="153"/>
      <c r="FRU64" s="153"/>
      <c r="FRV64" s="153"/>
      <c r="FRW64" s="153"/>
      <c r="FRX64" s="153"/>
      <c r="FRY64" s="153"/>
      <c r="FRZ64" s="153"/>
      <c r="FSA64" s="153"/>
      <c r="FSB64" s="153"/>
      <c r="FSC64" s="153"/>
      <c r="FSD64" s="153"/>
      <c r="FSE64" s="153"/>
      <c r="FSF64" s="153"/>
      <c r="FSG64" s="153"/>
      <c r="FSH64" s="153"/>
      <c r="FSI64" s="153"/>
      <c r="FSJ64" s="153"/>
      <c r="FSK64" s="153"/>
      <c r="FSL64" s="153"/>
      <c r="FSM64" s="153"/>
      <c r="FSN64" s="153"/>
      <c r="FSO64" s="153"/>
      <c r="FSP64" s="153"/>
      <c r="FSQ64" s="153"/>
      <c r="FSR64" s="153"/>
      <c r="FSS64" s="153"/>
      <c r="FST64" s="153"/>
      <c r="FSU64" s="153"/>
      <c r="FSV64" s="153"/>
      <c r="FSW64" s="153"/>
      <c r="FSX64" s="153"/>
      <c r="FSY64" s="153"/>
      <c r="FSZ64" s="153"/>
      <c r="FTA64" s="153"/>
      <c r="FTB64" s="153"/>
      <c r="FTC64" s="153"/>
      <c r="FTD64" s="153"/>
      <c r="FTE64" s="153"/>
      <c r="FTF64" s="153"/>
      <c r="FTG64" s="153"/>
      <c r="FTH64" s="153"/>
      <c r="FTI64" s="153"/>
      <c r="FTJ64" s="153"/>
      <c r="FTK64" s="153"/>
      <c r="FTL64" s="153"/>
      <c r="FTM64" s="153"/>
      <c r="FTN64" s="153"/>
      <c r="FTO64" s="153"/>
      <c r="FTP64" s="153"/>
      <c r="FTQ64" s="153"/>
      <c r="FTR64" s="153"/>
      <c r="FTS64" s="153"/>
      <c r="FTT64" s="153"/>
      <c r="FTU64" s="153"/>
      <c r="FTV64" s="153"/>
      <c r="FTW64" s="153"/>
      <c r="FTX64" s="153"/>
      <c r="FTY64" s="153"/>
      <c r="FTZ64" s="153"/>
      <c r="FUA64" s="153"/>
      <c r="FUB64" s="153"/>
      <c r="FUC64" s="153"/>
      <c r="FUD64" s="153"/>
      <c r="FUE64" s="153"/>
      <c r="FUF64" s="153"/>
      <c r="FUG64" s="153"/>
      <c r="FUH64" s="153"/>
      <c r="FUI64" s="153"/>
      <c r="FUJ64" s="153"/>
      <c r="FUK64" s="153"/>
      <c r="FUL64" s="153"/>
      <c r="FUM64" s="153"/>
      <c r="FUN64" s="153"/>
      <c r="FUO64" s="153"/>
      <c r="FUP64" s="153"/>
      <c r="FUQ64" s="153"/>
      <c r="FUR64" s="153"/>
      <c r="FUS64" s="153"/>
      <c r="FUT64" s="153"/>
      <c r="FUU64" s="153"/>
      <c r="FUV64" s="153"/>
      <c r="FUW64" s="153"/>
      <c r="FUX64" s="153"/>
      <c r="FUY64" s="153"/>
      <c r="FUZ64" s="153"/>
      <c r="FVA64" s="153"/>
      <c r="FVB64" s="153"/>
      <c r="FVC64" s="153"/>
      <c r="FVD64" s="153"/>
      <c r="FVE64" s="153"/>
      <c r="FVF64" s="153"/>
      <c r="FVG64" s="153"/>
      <c r="FVH64" s="153"/>
      <c r="FVI64" s="153"/>
      <c r="FVJ64" s="153"/>
      <c r="FVK64" s="153"/>
      <c r="FVL64" s="153"/>
      <c r="FVM64" s="153"/>
      <c r="FVN64" s="153"/>
      <c r="FVO64" s="153"/>
      <c r="FVP64" s="153"/>
      <c r="FVQ64" s="153"/>
      <c r="FVR64" s="153"/>
      <c r="FVS64" s="153"/>
      <c r="FVT64" s="153"/>
      <c r="FVU64" s="153"/>
      <c r="FVV64" s="153"/>
      <c r="FVW64" s="153"/>
      <c r="FVX64" s="153"/>
      <c r="FVY64" s="153"/>
      <c r="FVZ64" s="153"/>
      <c r="FWA64" s="153"/>
      <c r="FWB64" s="153"/>
      <c r="FWC64" s="153"/>
      <c r="FWD64" s="153"/>
      <c r="FWE64" s="153"/>
      <c r="FWF64" s="153"/>
      <c r="FWG64" s="153"/>
      <c r="FWH64" s="153"/>
      <c r="FWI64" s="153"/>
      <c r="FWJ64" s="153"/>
      <c r="FWK64" s="153"/>
      <c r="FWL64" s="153"/>
      <c r="FWM64" s="153"/>
      <c r="FWN64" s="153"/>
      <c r="FWO64" s="153"/>
      <c r="FWP64" s="153"/>
      <c r="FWQ64" s="153"/>
      <c r="FWR64" s="153"/>
      <c r="FWS64" s="153"/>
      <c r="FWT64" s="153"/>
      <c r="FWU64" s="153"/>
      <c r="FWV64" s="153"/>
      <c r="FWW64" s="153"/>
      <c r="FWX64" s="153"/>
      <c r="FWY64" s="153"/>
      <c r="FWZ64" s="153"/>
      <c r="FXA64" s="153"/>
      <c r="FXB64" s="153"/>
      <c r="FXC64" s="153"/>
      <c r="FXD64" s="153"/>
      <c r="FXE64" s="153"/>
      <c r="FXF64" s="153"/>
      <c r="FXG64" s="153"/>
      <c r="FXH64" s="153"/>
      <c r="FXI64" s="153"/>
      <c r="FXJ64" s="153"/>
      <c r="FXK64" s="153"/>
      <c r="FXL64" s="153"/>
      <c r="FXM64" s="153"/>
      <c r="FXN64" s="153"/>
      <c r="FXO64" s="153"/>
      <c r="FXP64" s="153"/>
      <c r="FXQ64" s="153"/>
      <c r="FXR64" s="153"/>
      <c r="FXS64" s="153"/>
      <c r="FXT64" s="153"/>
      <c r="FXU64" s="153"/>
      <c r="FXV64" s="153"/>
      <c r="FXW64" s="153"/>
      <c r="FXX64" s="153"/>
      <c r="FXY64" s="153"/>
      <c r="FXZ64" s="153"/>
      <c r="FYA64" s="153"/>
      <c r="FYB64" s="153"/>
      <c r="FYC64" s="153"/>
      <c r="FYD64" s="153"/>
      <c r="FYE64" s="153"/>
      <c r="FYF64" s="153"/>
      <c r="FYG64" s="153"/>
      <c r="FYH64" s="153"/>
      <c r="FYI64" s="153"/>
      <c r="FYJ64" s="153"/>
      <c r="FYK64" s="153"/>
      <c r="FYL64" s="153"/>
      <c r="FYM64" s="153"/>
      <c r="FYN64" s="153"/>
      <c r="FYO64" s="153"/>
      <c r="FYP64" s="153"/>
      <c r="FYQ64" s="153"/>
      <c r="FYR64" s="153"/>
      <c r="FYS64" s="153"/>
      <c r="FYT64" s="153"/>
      <c r="FYU64" s="153"/>
      <c r="FYV64" s="153"/>
      <c r="FYW64" s="153"/>
      <c r="FYX64" s="153"/>
      <c r="FYY64" s="153"/>
      <c r="FYZ64" s="153"/>
      <c r="FZA64" s="153"/>
      <c r="FZB64" s="153"/>
      <c r="FZC64" s="153"/>
      <c r="FZD64" s="153"/>
      <c r="FZE64" s="153"/>
      <c r="FZF64" s="153"/>
      <c r="FZG64" s="153"/>
      <c r="FZH64" s="153"/>
      <c r="FZI64" s="153"/>
      <c r="FZJ64" s="153"/>
      <c r="FZK64" s="153"/>
      <c r="FZL64" s="153"/>
      <c r="FZM64" s="153"/>
      <c r="FZN64" s="153"/>
      <c r="FZO64" s="153"/>
      <c r="FZP64" s="153"/>
      <c r="FZQ64" s="153"/>
      <c r="FZR64" s="153"/>
      <c r="FZS64" s="153"/>
      <c r="FZT64" s="153"/>
      <c r="FZU64" s="153"/>
      <c r="FZV64" s="153"/>
      <c r="FZW64" s="153"/>
      <c r="FZX64" s="153"/>
      <c r="FZY64" s="153"/>
      <c r="FZZ64" s="153"/>
      <c r="GAA64" s="153"/>
      <c r="GAB64" s="153"/>
      <c r="GAC64" s="153"/>
      <c r="GAD64" s="153"/>
      <c r="GAE64" s="153"/>
      <c r="GAF64" s="153"/>
      <c r="GAG64" s="153"/>
      <c r="GAH64" s="153"/>
      <c r="GAI64" s="153"/>
      <c r="GAJ64" s="153"/>
      <c r="GAK64" s="153"/>
      <c r="GAL64" s="153"/>
      <c r="GAM64" s="153"/>
      <c r="GAN64" s="153"/>
      <c r="GAO64" s="153"/>
      <c r="GAP64" s="153"/>
      <c r="GAQ64" s="153"/>
      <c r="GAR64" s="153"/>
      <c r="GAS64" s="153"/>
      <c r="GAT64" s="153"/>
      <c r="GAU64" s="153"/>
      <c r="GAV64" s="153"/>
      <c r="GAW64" s="153"/>
      <c r="GAX64" s="153"/>
      <c r="GAY64" s="153"/>
      <c r="GAZ64" s="153"/>
      <c r="GBA64" s="153"/>
      <c r="GBB64" s="153"/>
      <c r="GBC64" s="153"/>
      <c r="GBD64" s="153"/>
      <c r="GBE64" s="153"/>
      <c r="GBF64" s="153"/>
      <c r="GBG64" s="153"/>
      <c r="GBH64" s="153"/>
      <c r="GBI64" s="153"/>
      <c r="GBJ64" s="153"/>
      <c r="GBK64" s="153"/>
      <c r="GBL64" s="153"/>
      <c r="GBM64" s="153"/>
      <c r="GBN64" s="153"/>
      <c r="GBO64" s="153"/>
      <c r="GBP64" s="153"/>
      <c r="GBQ64" s="153"/>
      <c r="GBR64" s="153"/>
      <c r="GBS64" s="153"/>
      <c r="GBT64" s="153"/>
      <c r="GBU64" s="153"/>
      <c r="GBV64" s="153"/>
      <c r="GBW64" s="153"/>
      <c r="GBX64" s="153"/>
      <c r="GBY64" s="153"/>
      <c r="GBZ64" s="153"/>
      <c r="GCA64" s="153"/>
      <c r="GCB64" s="153"/>
      <c r="GCC64" s="153"/>
      <c r="GCD64" s="153"/>
      <c r="GCE64" s="153"/>
      <c r="GCF64" s="153"/>
      <c r="GCG64" s="153"/>
      <c r="GCH64" s="153"/>
      <c r="GCI64" s="153"/>
      <c r="GCJ64" s="153"/>
      <c r="GCK64" s="153"/>
      <c r="GCL64" s="153"/>
      <c r="GCM64" s="153"/>
      <c r="GCN64" s="153"/>
      <c r="GCO64" s="153"/>
      <c r="GCP64" s="153"/>
      <c r="GCQ64" s="153"/>
      <c r="GCR64" s="153"/>
      <c r="GCS64" s="153"/>
      <c r="GCT64" s="153"/>
      <c r="GCU64" s="153"/>
      <c r="GCV64" s="153"/>
      <c r="GCW64" s="153"/>
      <c r="GCX64" s="153"/>
      <c r="GCY64" s="153"/>
      <c r="GCZ64" s="153"/>
      <c r="GDA64" s="153"/>
      <c r="GDB64" s="153"/>
      <c r="GDC64" s="153"/>
      <c r="GDD64" s="153"/>
      <c r="GDE64" s="153"/>
      <c r="GDF64" s="153"/>
      <c r="GDG64" s="153"/>
      <c r="GDH64" s="153"/>
      <c r="GDI64" s="153"/>
      <c r="GDJ64" s="153"/>
      <c r="GDK64" s="153"/>
      <c r="GDL64" s="153"/>
      <c r="GDM64" s="153"/>
      <c r="GDN64" s="153"/>
      <c r="GDO64" s="153"/>
      <c r="GDP64" s="153"/>
      <c r="GDQ64" s="153"/>
      <c r="GDR64" s="153"/>
      <c r="GDS64" s="153"/>
      <c r="GDT64" s="153"/>
      <c r="GDU64" s="153"/>
      <c r="GDV64" s="153"/>
      <c r="GDW64" s="153"/>
      <c r="GDX64" s="153"/>
      <c r="GDY64" s="153"/>
      <c r="GDZ64" s="153"/>
      <c r="GEA64" s="153"/>
      <c r="GEB64" s="153"/>
      <c r="GEC64" s="153"/>
      <c r="GED64" s="153"/>
      <c r="GEE64" s="153"/>
      <c r="GEF64" s="153"/>
      <c r="GEG64" s="153"/>
      <c r="GEH64" s="153"/>
      <c r="GEI64" s="153"/>
      <c r="GEJ64" s="153"/>
      <c r="GEK64" s="153"/>
      <c r="GEL64" s="153"/>
      <c r="GEM64" s="153"/>
      <c r="GEN64" s="153"/>
      <c r="GEO64" s="153"/>
      <c r="GEP64" s="153"/>
      <c r="GEQ64" s="153"/>
      <c r="GER64" s="153"/>
      <c r="GES64" s="153"/>
      <c r="GET64" s="153"/>
      <c r="GEU64" s="153"/>
      <c r="GEV64" s="153"/>
      <c r="GEW64" s="153"/>
      <c r="GEX64" s="153"/>
      <c r="GEY64" s="153"/>
      <c r="GEZ64" s="153"/>
      <c r="GFA64" s="153"/>
      <c r="GFB64" s="153"/>
      <c r="GFC64" s="153"/>
      <c r="GFD64" s="153"/>
      <c r="GFE64" s="153"/>
      <c r="GFF64" s="153"/>
      <c r="GFG64" s="153"/>
      <c r="GFH64" s="153"/>
      <c r="GFI64" s="153"/>
      <c r="GFJ64" s="153"/>
      <c r="GFK64" s="153"/>
      <c r="GFL64" s="153"/>
      <c r="GFM64" s="153"/>
      <c r="GFN64" s="153"/>
      <c r="GFO64" s="153"/>
      <c r="GFP64" s="153"/>
      <c r="GFQ64" s="153"/>
      <c r="GFR64" s="153"/>
      <c r="GFS64" s="153"/>
      <c r="GFT64" s="153"/>
      <c r="GFU64" s="153"/>
      <c r="GFV64" s="153"/>
      <c r="GFW64" s="153"/>
      <c r="GFX64" s="153"/>
      <c r="GFY64" s="153"/>
      <c r="GFZ64" s="153"/>
      <c r="GGA64" s="153"/>
      <c r="GGB64" s="153"/>
      <c r="GGC64" s="153"/>
      <c r="GGD64" s="153"/>
      <c r="GGE64" s="153"/>
      <c r="GGF64" s="153"/>
      <c r="GGG64" s="153"/>
      <c r="GGH64" s="153"/>
      <c r="GGI64" s="153"/>
      <c r="GGJ64" s="153"/>
      <c r="GGK64" s="153"/>
      <c r="GGL64" s="153"/>
      <c r="GGM64" s="153"/>
      <c r="GGN64" s="153"/>
      <c r="GGO64" s="153"/>
      <c r="GGP64" s="153"/>
      <c r="GGQ64" s="153"/>
      <c r="GGR64" s="153"/>
      <c r="GGS64" s="153"/>
      <c r="GGT64" s="153"/>
      <c r="GGU64" s="153"/>
      <c r="GGV64" s="153"/>
      <c r="GGW64" s="153"/>
      <c r="GGX64" s="153"/>
      <c r="GGY64" s="153"/>
      <c r="GGZ64" s="153"/>
      <c r="GHA64" s="153"/>
      <c r="GHB64" s="153"/>
      <c r="GHC64" s="153"/>
      <c r="GHD64" s="153"/>
      <c r="GHE64" s="153"/>
      <c r="GHF64" s="153"/>
      <c r="GHG64" s="153"/>
      <c r="GHH64" s="153"/>
      <c r="GHI64" s="153"/>
      <c r="GHJ64" s="153"/>
      <c r="GHK64" s="153"/>
      <c r="GHL64" s="153"/>
      <c r="GHM64" s="153"/>
      <c r="GHN64" s="153"/>
      <c r="GHO64" s="153"/>
      <c r="GHP64" s="153"/>
      <c r="GHQ64" s="153"/>
      <c r="GHR64" s="153"/>
      <c r="GHS64" s="153"/>
      <c r="GHT64" s="153"/>
      <c r="GHU64" s="153"/>
      <c r="GHV64" s="153"/>
      <c r="GHW64" s="153"/>
      <c r="GHX64" s="153"/>
      <c r="GHY64" s="153"/>
      <c r="GHZ64" s="153"/>
      <c r="GIA64" s="153"/>
      <c r="GIB64" s="153"/>
      <c r="GIC64" s="153"/>
      <c r="GID64" s="153"/>
      <c r="GIE64" s="153"/>
      <c r="GIF64" s="153"/>
      <c r="GIG64" s="153"/>
      <c r="GIH64" s="153"/>
      <c r="GII64" s="153"/>
      <c r="GIJ64" s="153"/>
      <c r="GIK64" s="153"/>
      <c r="GIL64" s="153"/>
      <c r="GIM64" s="153"/>
      <c r="GIN64" s="153"/>
      <c r="GIO64" s="153"/>
      <c r="GIP64" s="153"/>
      <c r="GIQ64" s="153"/>
      <c r="GIR64" s="153"/>
      <c r="GIS64" s="153"/>
      <c r="GIT64" s="153"/>
      <c r="GIU64" s="153"/>
      <c r="GIV64" s="153"/>
      <c r="GIW64" s="153"/>
      <c r="GIX64" s="153"/>
      <c r="GIY64" s="153"/>
      <c r="GIZ64" s="153"/>
      <c r="GJA64" s="153"/>
      <c r="GJB64" s="153"/>
      <c r="GJC64" s="153"/>
      <c r="GJD64" s="153"/>
      <c r="GJE64" s="153"/>
      <c r="GJF64" s="153"/>
      <c r="GJG64" s="153"/>
      <c r="GJH64" s="153"/>
      <c r="GJI64" s="153"/>
      <c r="GJJ64" s="153"/>
      <c r="GJK64" s="153"/>
      <c r="GJL64" s="153"/>
      <c r="GJM64" s="153"/>
      <c r="GJN64" s="153"/>
      <c r="GJO64" s="153"/>
      <c r="GJP64" s="153"/>
      <c r="GJQ64" s="153"/>
      <c r="GJR64" s="153"/>
      <c r="GJS64" s="153"/>
      <c r="GJT64" s="153"/>
      <c r="GJU64" s="153"/>
      <c r="GJV64" s="153"/>
      <c r="GJW64" s="153"/>
      <c r="GJX64" s="153"/>
      <c r="GJY64" s="153"/>
      <c r="GJZ64" s="153"/>
      <c r="GKA64" s="153"/>
      <c r="GKB64" s="153"/>
      <c r="GKC64" s="153"/>
      <c r="GKD64" s="153"/>
      <c r="GKE64" s="153"/>
      <c r="GKF64" s="153"/>
      <c r="GKG64" s="153"/>
      <c r="GKH64" s="153"/>
      <c r="GKI64" s="153"/>
      <c r="GKJ64" s="153"/>
      <c r="GKK64" s="153"/>
      <c r="GKL64" s="153"/>
      <c r="GKM64" s="153"/>
      <c r="GKN64" s="153"/>
      <c r="GKO64" s="153"/>
      <c r="GKP64" s="153"/>
      <c r="GKQ64" s="153"/>
      <c r="GKR64" s="153"/>
      <c r="GKS64" s="153"/>
      <c r="GKT64" s="153"/>
      <c r="GKU64" s="153"/>
      <c r="GKV64" s="153"/>
      <c r="GKW64" s="153"/>
      <c r="GKX64" s="153"/>
      <c r="GKY64" s="153"/>
      <c r="GKZ64" s="153"/>
      <c r="GLA64" s="153"/>
      <c r="GLB64" s="153"/>
      <c r="GLC64" s="153"/>
      <c r="GLD64" s="153"/>
      <c r="GLE64" s="153"/>
      <c r="GLF64" s="153"/>
      <c r="GLG64" s="153"/>
      <c r="GLH64" s="153"/>
      <c r="GLI64" s="153"/>
      <c r="GLJ64" s="153"/>
      <c r="GLK64" s="153"/>
      <c r="GLL64" s="153"/>
      <c r="GLM64" s="153"/>
      <c r="GLN64" s="153"/>
      <c r="GLO64" s="153"/>
      <c r="GLP64" s="153"/>
      <c r="GLQ64" s="153"/>
      <c r="GLR64" s="153"/>
      <c r="GLS64" s="153"/>
      <c r="GLT64" s="153"/>
      <c r="GLU64" s="153"/>
      <c r="GLV64" s="153"/>
      <c r="GLW64" s="153"/>
      <c r="GLX64" s="153"/>
      <c r="GLY64" s="153"/>
      <c r="GLZ64" s="153"/>
      <c r="GMA64" s="153"/>
      <c r="GMB64" s="153"/>
      <c r="GMC64" s="153"/>
      <c r="GMD64" s="153"/>
      <c r="GME64" s="153"/>
      <c r="GMF64" s="153"/>
      <c r="GMG64" s="153"/>
      <c r="GMH64" s="153"/>
      <c r="GMI64" s="153"/>
      <c r="GMJ64" s="153"/>
      <c r="GMK64" s="153"/>
      <c r="GML64" s="153"/>
      <c r="GMM64" s="153"/>
      <c r="GMN64" s="153"/>
      <c r="GMO64" s="153"/>
      <c r="GMP64" s="153"/>
      <c r="GMQ64" s="153"/>
      <c r="GMR64" s="153"/>
      <c r="GMS64" s="153"/>
      <c r="GMT64" s="153"/>
      <c r="GMU64" s="153"/>
      <c r="GMV64" s="153"/>
      <c r="GMW64" s="153"/>
      <c r="GMX64" s="153"/>
      <c r="GMY64" s="153"/>
      <c r="GMZ64" s="153"/>
      <c r="GNA64" s="153"/>
      <c r="GNB64" s="153"/>
      <c r="GNC64" s="153"/>
      <c r="GND64" s="153"/>
      <c r="GNE64" s="153"/>
      <c r="GNF64" s="153"/>
      <c r="GNG64" s="153"/>
      <c r="GNH64" s="153"/>
      <c r="GNI64" s="153"/>
      <c r="GNJ64" s="153"/>
      <c r="GNK64" s="153"/>
      <c r="GNL64" s="153"/>
      <c r="GNM64" s="153"/>
      <c r="GNN64" s="153"/>
      <c r="GNO64" s="153"/>
      <c r="GNP64" s="153"/>
      <c r="GNQ64" s="153"/>
      <c r="GNR64" s="153"/>
      <c r="GNS64" s="153"/>
      <c r="GNT64" s="153"/>
      <c r="GNU64" s="153"/>
      <c r="GNV64" s="153"/>
      <c r="GNW64" s="153"/>
      <c r="GNX64" s="153"/>
      <c r="GNY64" s="153"/>
      <c r="GNZ64" s="153"/>
      <c r="GOA64" s="153"/>
      <c r="GOB64" s="153"/>
      <c r="GOC64" s="153"/>
      <c r="GOD64" s="153"/>
      <c r="GOE64" s="153"/>
      <c r="GOF64" s="153"/>
      <c r="GOG64" s="153"/>
      <c r="GOH64" s="153"/>
      <c r="GOI64" s="153"/>
      <c r="GOJ64" s="153"/>
      <c r="GOK64" s="153"/>
      <c r="GOL64" s="153"/>
      <c r="GOM64" s="153"/>
      <c r="GON64" s="153"/>
      <c r="GOO64" s="153"/>
      <c r="GOP64" s="153"/>
      <c r="GOQ64" s="153"/>
      <c r="GOR64" s="153"/>
      <c r="GOS64" s="153"/>
      <c r="GOT64" s="153"/>
      <c r="GOU64" s="153"/>
      <c r="GOV64" s="153"/>
      <c r="GOW64" s="153"/>
      <c r="GOX64" s="153"/>
      <c r="GOY64" s="153"/>
      <c r="GOZ64" s="153"/>
      <c r="GPA64" s="153"/>
      <c r="GPB64" s="153"/>
      <c r="GPC64" s="153"/>
      <c r="GPD64" s="153"/>
      <c r="GPE64" s="153"/>
      <c r="GPF64" s="153"/>
      <c r="GPG64" s="153"/>
      <c r="GPH64" s="153"/>
      <c r="GPI64" s="153"/>
      <c r="GPJ64" s="153"/>
      <c r="GPK64" s="153"/>
      <c r="GPL64" s="153"/>
      <c r="GPM64" s="153"/>
      <c r="GPN64" s="153"/>
      <c r="GPO64" s="153"/>
      <c r="GPP64" s="153"/>
      <c r="GPQ64" s="153"/>
      <c r="GPR64" s="153"/>
      <c r="GPS64" s="153"/>
      <c r="GPT64" s="153"/>
      <c r="GPU64" s="153"/>
      <c r="GPV64" s="153"/>
      <c r="GPW64" s="153"/>
      <c r="GPX64" s="153"/>
      <c r="GPY64" s="153"/>
      <c r="GPZ64" s="153"/>
      <c r="GQA64" s="153"/>
      <c r="GQB64" s="153"/>
      <c r="GQC64" s="153"/>
      <c r="GQD64" s="153"/>
      <c r="GQE64" s="153"/>
      <c r="GQF64" s="153"/>
      <c r="GQG64" s="153"/>
      <c r="GQH64" s="153"/>
      <c r="GQI64" s="153"/>
      <c r="GQJ64" s="153"/>
      <c r="GQK64" s="153"/>
      <c r="GQL64" s="153"/>
      <c r="GQM64" s="153"/>
      <c r="GQN64" s="153"/>
      <c r="GQO64" s="153"/>
      <c r="GQP64" s="153"/>
      <c r="GQQ64" s="153"/>
      <c r="GQR64" s="153"/>
      <c r="GQS64" s="153"/>
      <c r="GQT64" s="153"/>
      <c r="GQU64" s="153"/>
      <c r="GQV64" s="153"/>
      <c r="GQW64" s="153"/>
      <c r="GQX64" s="153"/>
      <c r="GQY64" s="153"/>
      <c r="GQZ64" s="153"/>
      <c r="GRA64" s="153"/>
      <c r="GRB64" s="153"/>
      <c r="GRC64" s="153"/>
      <c r="GRD64" s="153"/>
      <c r="GRE64" s="153"/>
      <c r="GRF64" s="153"/>
      <c r="GRG64" s="153"/>
      <c r="GRH64" s="153"/>
      <c r="GRI64" s="153"/>
      <c r="GRJ64" s="153"/>
      <c r="GRK64" s="153"/>
      <c r="GRL64" s="153"/>
      <c r="GRM64" s="153"/>
      <c r="GRN64" s="153"/>
      <c r="GRO64" s="153"/>
      <c r="GRP64" s="153"/>
      <c r="GRQ64" s="153"/>
      <c r="GRR64" s="153"/>
      <c r="GRS64" s="153"/>
      <c r="GRT64" s="153"/>
      <c r="GRU64" s="153"/>
      <c r="GRV64" s="153"/>
      <c r="GRW64" s="153"/>
      <c r="GRX64" s="153"/>
      <c r="GRY64" s="153"/>
      <c r="GRZ64" s="153"/>
      <c r="GSA64" s="153"/>
      <c r="GSB64" s="153"/>
      <c r="GSC64" s="153"/>
      <c r="GSD64" s="153"/>
      <c r="GSE64" s="153"/>
      <c r="GSF64" s="153"/>
      <c r="GSG64" s="153"/>
      <c r="GSH64" s="153"/>
      <c r="GSI64" s="153"/>
      <c r="GSJ64" s="153"/>
      <c r="GSK64" s="153"/>
      <c r="GSL64" s="153"/>
      <c r="GSM64" s="153"/>
      <c r="GSN64" s="153"/>
      <c r="GSO64" s="153"/>
      <c r="GSP64" s="153"/>
      <c r="GSQ64" s="153"/>
      <c r="GSR64" s="153"/>
      <c r="GSS64" s="153"/>
      <c r="GST64" s="153"/>
      <c r="GSU64" s="153"/>
      <c r="GSV64" s="153"/>
      <c r="GSW64" s="153"/>
      <c r="GSX64" s="153"/>
      <c r="GSY64" s="153"/>
      <c r="GSZ64" s="153"/>
      <c r="GTA64" s="153"/>
      <c r="GTB64" s="153"/>
      <c r="GTC64" s="153"/>
      <c r="GTD64" s="153"/>
      <c r="GTE64" s="153"/>
      <c r="GTF64" s="153"/>
      <c r="GTG64" s="153"/>
      <c r="GTH64" s="153"/>
      <c r="GTI64" s="153"/>
      <c r="GTJ64" s="153"/>
      <c r="GTK64" s="153"/>
      <c r="GTL64" s="153"/>
      <c r="GTM64" s="153"/>
      <c r="GTN64" s="153"/>
      <c r="GTO64" s="153"/>
      <c r="GTP64" s="153"/>
      <c r="GTQ64" s="153"/>
      <c r="GTR64" s="153"/>
      <c r="GTS64" s="153"/>
      <c r="GTT64" s="153"/>
      <c r="GTU64" s="153"/>
      <c r="GTV64" s="153"/>
      <c r="GTW64" s="153"/>
      <c r="GTX64" s="153"/>
      <c r="GTY64" s="153"/>
      <c r="GTZ64" s="153"/>
      <c r="GUA64" s="153"/>
      <c r="GUB64" s="153"/>
      <c r="GUC64" s="153"/>
      <c r="GUD64" s="153"/>
      <c r="GUE64" s="153"/>
      <c r="GUF64" s="153"/>
      <c r="GUG64" s="153"/>
      <c r="GUH64" s="153"/>
      <c r="GUI64" s="153"/>
      <c r="GUJ64" s="153"/>
      <c r="GUK64" s="153"/>
      <c r="GUL64" s="153"/>
      <c r="GUM64" s="153"/>
      <c r="GUN64" s="153"/>
      <c r="GUO64" s="153"/>
      <c r="GUP64" s="153"/>
      <c r="GUQ64" s="153"/>
      <c r="GUR64" s="153"/>
      <c r="GUS64" s="153"/>
      <c r="GUT64" s="153"/>
      <c r="GUU64" s="153"/>
      <c r="GUV64" s="153"/>
      <c r="GUW64" s="153"/>
      <c r="GUX64" s="153"/>
      <c r="GUY64" s="153"/>
      <c r="GUZ64" s="153"/>
      <c r="GVA64" s="153"/>
      <c r="GVB64" s="153"/>
      <c r="GVC64" s="153"/>
      <c r="GVD64" s="153"/>
      <c r="GVE64" s="153"/>
      <c r="GVF64" s="153"/>
      <c r="GVG64" s="153"/>
      <c r="GVH64" s="153"/>
      <c r="GVI64" s="153"/>
      <c r="GVJ64" s="153"/>
      <c r="GVK64" s="153"/>
      <c r="GVL64" s="153"/>
      <c r="GVM64" s="153"/>
      <c r="GVN64" s="153"/>
      <c r="GVO64" s="153"/>
      <c r="GVP64" s="153"/>
      <c r="GVQ64" s="153"/>
      <c r="GVR64" s="153"/>
      <c r="GVS64" s="153"/>
      <c r="GVT64" s="153"/>
      <c r="GVU64" s="153"/>
      <c r="GVV64" s="153"/>
      <c r="GVW64" s="153"/>
      <c r="GVX64" s="153"/>
      <c r="GVY64" s="153"/>
      <c r="GVZ64" s="153"/>
      <c r="GWA64" s="153"/>
      <c r="GWB64" s="153"/>
      <c r="GWC64" s="153"/>
      <c r="GWD64" s="153"/>
      <c r="GWE64" s="153"/>
      <c r="GWF64" s="153"/>
      <c r="GWG64" s="153"/>
      <c r="GWH64" s="153"/>
      <c r="GWI64" s="153"/>
      <c r="GWJ64" s="153"/>
      <c r="GWK64" s="153"/>
      <c r="GWL64" s="153"/>
      <c r="GWM64" s="153"/>
      <c r="GWN64" s="153"/>
      <c r="GWO64" s="153"/>
      <c r="GWP64" s="153"/>
      <c r="GWQ64" s="153"/>
      <c r="GWR64" s="153"/>
      <c r="GWS64" s="153"/>
      <c r="GWT64" s="153"/>
      <c r="GWU64" s="153"/>
      <c r="GWV64" s="153"/>
      <c r="GWW64" s="153"/>
      <c r="GWX64" s="153"/>
      <c r="GWY64" s="153"/>
      <c r="GWZ64" s="153"/>
      <c r="GXA64" s="153"/>
      <c r="GXB64" s="153"/>
      <c r="GXC64" s="153"/>
      <c r="GXD64" s="153"/>
      <c r="GXE64" s="153"/>
      <c r="GXF64" s="153"/>
      <c r="GXG64" s="153"/>
      <c r="GXH64" s="153"/>
      <c r="GXI64" s="153"/>
      <c r="GXJ64" s="153"/>
      <c r="GXK64" s="153"/>
      <c r="GXL64" s="153"/>
      <c r="GXM64" s="153"/>
      <c r="GXN64" s="153"/>
      <c r="GXO64" s="153"/>
      <c r="GXP64" s="153"/>
      <c r="GXQ64" s="153"/>
      <c r="GXR64" s="153"/>
      <c r="GXS64" s="153"/>
      <c r="GXT64" s="153"/>
      <c r="GXU64" s="153"/>
      <c r="GXV64" s="153"/>
      <c r="GXW64" s="153"/>
      <c r="GXX64" s="153"/>
      <c r="GXY64" s="153"/>
      <c r="GXZ64" s="153"/>
      <c r="GYA64" s="153"/>
      <c r="GYB64" s="153"/>
      <c r="GYC64" s="153"/>
      <c r="GYD64" s="153"/>
      <c r="GYE64" s="153"/>
      <c r="GYF64" s="153"/>
      <c r="GYG64" s="153"/>
      <c r="GYH64" s="153"/>
      <c r="GYI64" s="153"/>
      <c r="GYJ64" s="153"/>
      <c r="GYK64" s="153"/>
      <c r="GYL64" s="153"/>
      <c r="GYM64" s="153"/>
      <c r="GYN64" s="153"/>
      <c r="GYO64" s="153"/>
      <c r="GYP64" s="153"/>
      <c r="GYQ64" s="153"/>
      <c r="GYR64" s="153"/>
      <c r="GYS64" s="153"/>
      <c r="GYT64" s="153"/>
      <c r="GYU64" s="153"/>
      <c r="GYV64" s="153"/>
      <c r="GYW64" s="153"/>
      <c r="GYX64" s="153"/>
      <c r="GYY64" s="153"/>
      <c r="GYZ64" s="153"/>
      <c r="GZA64" s="153"/>
      <c r="GZB64" s="153"/>
      <c r="GZC64" s="153"/>
      <c r="GZD64" s="153"/>
      <c r="GZE64" s="153"/>
      <c r="GZF64" s="153"/>
      <c r="GZG64" s="153"/>
      <c r="GZH64" s="153"/>
      <c r="GZI64" s="153"/>
      <c r="GZJ64" s="153"/>
      <c r="GZK64" s="153"/>
      <c r="GZL64" s="153"/>
      <c r="GZM64" s="153"/>
      <c r="GZN64" s="153"/>
      <c r="GZO64" s="153"/>
      <c r="GZP64" s="153"/>
      <c r="GZQ64" s="153"/>
      <c r="GZR64" s="153"/>
      <c r="GZS64" s="153"/>
      <c r="GZT64" s="153"/>
      <c r="GZU64" s="153"/>
      <c r="GZV64" s="153"/>
      <c r="GZW64" s="153"/>
      <c r="GZX64" s="153"/>
      <c r="GZY64" s="153"/>
      <c r="GZZ64" s="153"/>
      <c r="HAA64" s="153"/>
      <c r="HAB64" s="153"/>
      <c r="HAC64" s="153"/>
      <c r="HAD64" s="153"/>
      <c r="HAE64" s="153"/>
      <c r="HAF64" s="153"/>
      <c r="HAG64" s="153"/>
      <c r="HAH64" s="153"/>
      <c r="HAI64" s="153"/>
      <c r="HAJ64" s="153"/>
      <c r="HAK64" s="153"/>
      <c r="HAL64" s="153"/>
      <c r="HAM64" s="153"/>
      <c r="HAN64" s="153"/>
      <c r="HAO64" s="153"/>
      <c r="HAP64" s="153"/>
      <c r="HAQ64" s="153"/>
      <c r="HAR64" s="153"/>
      <c r="HAS64" s="153"/>
      <c r="HAT64" s="153"/>
      <c r="HAU64" s="153"/>
      <c r="HAV64" s="153"/>
      <c r="HAW64" s="153"/>
      <c r="HAX64" s="153"/>
      <c r="HAY64" s="153"/>
      <c r="HAZ64" s="153"/>
      <c r="HBA64" s="153"/>
      <c r="HBB64" s="153"/>
      <c r="HBC64" s="153"/>
      <c r="HBD64" s="153"/>
      <c r="HBE64" s="153"/>
      <c r="HBF64" s="153"/>
      <c r="HBG64" s="153"/>
      <c r="HBH64" s="153"/>
      <c r="HBI64" s="153"/>
      <c r="HBJ64" s="153"/>
      <c r="HBK64" s="153"/>
      <c r="HBL64" s="153"/>
      <c r="HBM64" s="153"/>
      <c r="HBN64" s="153"/>
      <c r="HBO64" s="153"/>
      <c r="HBP64" s="153"/>
      <c r="HBQ64" s="153"/>
      <c r="HBR64" s="153"/>
      <c r="HBS64" s="153"/>
      <c r="HBT64" s="153"/>
      <c r="HBU64" s="153"/>
      <c r="HBV64" s="153"/>
      <c r="HBW64" s="153"/>
      <c r="HBX64" s="153"/>
      <c r="HBY64" s="153"/>
      <c r="HBZ64" s="153"/>
      <c r="HCA64" s="153"/>
      <c r="HCB64" s="153"/>
      <c r="HCC64" s="153"/>
      <c r="HCD64" s="153"/>
      <c r="HCE64" s="153"/>
      <c r="HCF64" s="153"/>
      <c r="HCG64" s="153"/>
      <c r="HCH64" s="153"/>
      <c r="HCI64" s="153"/>
      <c r="HCJ64" s="153"/>
      <c r="HCK64" s="153"/>
      <c r="HCL64" s="153"/>
      <c r="HCM64" s="153"/>
      <c r="HCN64" s="153"/>
      <c r="HCO64" s="153"/>
      <c r="HCP64" s="153"/>
      <c r="HCQ64" s="153"/>
      <c r="HCR64" s="153"/>
      <c r="HCS64" s="153"/>
      <c r="HCT64" s="153"/>
      <c r="HCU64" s="153"/>
      <c r="HCV64" s="153"/>
      <c r="HCW64" s="153"/>
      <c r="HCX64" s="153"/>
      <c r="HCY64" s="153"/>
      <c r="HCZ64" s="153"/>
      <c r="HDA64" s="153"/>
      <c r="HDB64" s="153"/>
      <c r="HDC64" s="153"/>
      <c r="HDD64" s="153"/>
      <c r="HDE64" s="153"/>
      <c r="HDF64" s="153"/>
      <c r="HDG64" s="153"/>
      <c r="HDH64" s="153"/>
      <c r="HDI64" s="153"/>
      <c r="HDJ64" s="153"/>
      <c r="HDK64" s="153"/>
      <c r="HDL64" s="153"/>
      <c r="HDM64" s="153"/>
      <c r="HDN64" s="153"/>
      <c r="HDO64" s="153"/>
      <c r="HDP64" s="153"/>
      <c r="HDQ64" s="153"/>
      <c r="HDR64" s="153"/>
      <c r="HDS64" s="153"/>
      <c r="HDT64" s="153"/>
      <c r="HDU64" s="153"/>
      <c r="HDV64" s="153"/>
      <c r="HDW64" s="153"/>
      <c r="HDX64" s="153"/>
      <c r="HDY64" s="153"/>
      <c r="HDZ64" s="153"/>
      <c r="HEA64" s="153"/>
      <c r="HEB64" s="153"/>
      <c r="HEC64" s="153"/>
      <c r="HED64" s="153"/>
      <c r="HEE64" s="153"/>
      <c r="HEF64" s="153"/>
      <c r="HEG64" s="153"/>
      <c r="HEH64" s="153"/>
      <c r="HEI64" s="153"/>
      <c r="HEJ64" s="153"/>
      <c r="HEK64" s="153"/>
      <c r="HEL64" s="153"/>
      <c r="HEM64" s="153"/>
      <c r="HEN64" s="153"/>
      <c r="HEO64" s="153"/>
      <c r="HEP64" s="153"/>
      <c r="HEQ64" s="153"/>
      <c r="HER64" s="153"/>
      <c r="HES64" s="153"/>
      <c r="HET64" s="153"/>
      <c r="HEU64" s="153"/>
      <c r="HEV64" s="153"/>
      <c r="HEW64" s="153"/>
      <c r="HEX64" s="153"/>
      <c r="HEY64" s="153"/>
      <c r="HEZ64" s="153"/>
      <c r="HFA64" s="153"/>
      <c r="HFB64" s="153"/>
      <c r="HFC64" s="153"/>
      <c r="HFD64" s="153"/>
      <c r="HFE64" s="153"/>
      <c r="HFF64" s="153"/>
      <c r="HFG64" s="153"/>
      <c r="HFH64" s="153"/>
      <c r="HFI64" s="153"/>
      <c r="HFJ64" s="153"/>
      <c r="HFK64" s="153"/>
      <c r="HFL64" s="153"/>
      <c r="HFM64" s="153"/>
      <c r="HFN64" s="153"/>
      <c r="HFO64" s="153"/>
      <c r="HFP64" s="153"/>
      <c r="HFQ64" s="153"/>
      <c r="HFR64" s="153"/>
      <c r="HFS64" s="153"/>
      <c r="HFT64" s="153"/>
      <c r="HFU64" s="153"/>
      <c r="HFV64" s="153"/>
      <c r="HFW64" s="153"/>
      <c r="HFX64" s="153"/>
      <c r="HFY64" s="153"/>
      <c r="HFZ64" s="153"/>
      <c r="HGA64" s="153"/>
      <c r="HGB64" s="153"/>
      <c r="HGC64" s="153"/>
      <c r="HGD64" s="153"/>
      <c r="HGE64" s="153"/>
      <c r="HGF64" s="153"/>
      <c r="HGG64" s="153"/>
      <c r="HGH64" s="153"/>
      <c r="HGI64" s="153"/>
      <c r="HGJ64" s="153"/>
      <c r="HGK64" s="153"/>
      <c r="HGL64" s="153"/>
      <c r="HGM64" s="153"/>
      <c r="HGN64" s="153"/>
      <c r="HGO64" s="153"/>
      <c r="HGP64" s="153"/>
      <c r="HGQ64" s="153"/>
      <c r="HGR64" s="153"/>
      <c r="HGS64" s="153"/>
      <c r="HGT64" s="153"/>
      <c r="HGU64" s="153"/>
      <c r="HGV64" s="153"/>
      <c r="HGW64" s="153"/>
      <c r="HGX64" s="153"/>
      <c r="HGY64" s="153"/>
      <c r="HGZ64" s="153"/>
      <c r="HHA64" s="153"/>
      <c r="HHB64" s="153"/>
      <c r="HHC64" s="153"/>
      <c r="HHD64" s="153"/>
      <c r="HHE64" s="153"/>
      <c r="HHF64" s="153"/>
      <c r="HHG64" s="153"/>
      <c r="HHH64" s="153"/>
      <c r="HHI64" s="153"/>
      <c r="HHJ64" s="153"/>
      <c r="HHK64" s="153"/>
      <c r="HHL64" s="153"/>
      <c r="HHM64" s="153"/>
      <c r="HHN64" s="153"/>
      <c r="HHO64" s="153"/>
      <c r="HHP64" s="153"/>
      <c r="HHQ64" s="153"/>
      <c r="HHR64" s="153"/>
      <c r="HHS64" s="153"/>
      <c r="HHT64" s="153"/>
      <c r="HHU64" s="153"/>
      <c r="HHV64" s="153"/>
      <c r="HHW64" s="153"/>
      <c r="HHX64" s="153"/>
      <c r="HHY64" s="153"/>
      <c r="HHZ64" s="153"/>
      <c r="HIA64" s="153"/>
      <c r="HIB64" s="153"/>
      <c r="HIC64" s="153"/>
      <c r="HID64" s="153"/>
      <c r="HIE64" s="153"/>
      <c r="HIF64" s="153"/>
      <c r="HIG64" s="153"/>
      <c r="HIH64" s="153"/>
      <c r="HII64" s="153"/>
      <c r="HIJ64" s="153"/>
      <c r="HIK64" s="153"/>
      <c r="HIL64" s="153"/>
      <c r="HIM64" s="153"/>
      <c r="HIN64" s="153"/>
      <c r="HIO64" s="153"/>
      <c r="HIP64" s="153"/>
      <c r="HIQ64" s="153"/>
      <c r="HIR64" s="153"/>
      <c r="HIS64" s="153"/>
      <c r="HIT64" s="153"/>
      <c r="HIU64" s="153"/>
      <c r="HIV64" s="153"/>
      <c r="HIW64" s="153"/>
      <c r="HIX64" s="153"/>
      <c r="HIY64" s="153"/>
      <c r="HIZ64" s="153"/>
      <c r="HJA64" s="153"/>
      <c r="HJB64" s="153"/>
      <c r="HJC64" s="153"/>
      <c r="HJD64" s="153"/>
      <c r="HJE64" s="153"/>
      <c r="HJF64" s="153"/>
      <c r="HJG64" s="153"/>
      <c r="HJH64" s="153"/>
      <c r="HJI64" s="153"/>
      <c r="HJJ64" s="153"/>
      <c r="HJK64" s="153"/>
      <c r="HJL64" s="153"/>
      <c r="HJM64" s="153"/>
      <c r="HJN64" s="153"/>
      <c r="HJO64" s="153"/>
      <c r="HJP64" s="153"/>
      <c r="HJQ64" s="153"/>
      <c r="HJR64" s="153"/>
      <c r="HJS64" s="153"/>
      <c r="HJT64" s="153"/>
      <c r="HJU64" s="153"/>
      <c r="HJV64" s="153"/>
      <c r="HJW64" s="153"/>
      <c r="HJX64" s="153"/>
      <c r="HJY64" s="153"/>
      <c r="HJZ64" s="153"/>
      <c r="HKA64" s="153"/>
      <c r="HKB64" s="153"/>
      <c r="HKC64" s="153"/>
      <c r="HKD64" s="153"/>
      <c r="HKE64" s="153"/>
      <c r="HKF64" s="153"/>
      <c r="HKG64" s="153"/>
      <c r="HKH64" s="153"/>
      <c r="HKI64" s="153"/>
      <c r="HKJ64" s="153"/>
      <c r="HKK64" s="153"/>
      <c r="HKL64" s="153"/>
      <c r="HKM64" s="153"/>
      <c r="HKN64" s="153"/>
      <c r="HKO64" s="153"/>
      <c r="HKP64" s="153"/>
      <c r="HKQ64" s="153"/>
      <c r="HKR64" s="153"/>
      <c r="HKS64" s="153"/>
      <c r="HKT64" s="153"/>
      <c r="HKU64" s="153"/>
      <c r="HKV64" s="153"/>
      <c r="HKW64" s="153"/>
      <c r="HKX64" s="153"/>
      <c r="HKY64" s="153"/>
      <c r="HKZ64" s="153"/>
      <c r="HLA64" s="153"/>
      <c r="HLB64" s="153"/>
      <c r="HLC64" s="153"/>
      <c r="HLD64" s="153"/>
      <c r="HLE64" s="153"/>
      <c r="HLF64" s="153"/>
      <c r="HLG64" s="153"/>
      <c r="HLH64" s="153"/>
      <c r="HLI64" s="153"/>
      <c r="HLJ64" s="153"/>
      <c r="HLK64" s="153"/>
      <c r="HLL64" s="153"/>
      <c r="HLM64" s="153"/>
      <c r="HLN64" s="153"/>
      <c r="HLO64" s="153"/>
      <c r="HLP64" s="153"/>
      <c r="HLQ64" s="153"/>
      <c r="HLR64" s="153"/>
      <c r="HLS64" s="153"/>
      <c r="HLT64" s="153"/>
      <c r="HLU64" s="153"/>
      <c r="HLV64" s="153"/>
      <c r="HLW64" s="153"/>
      <c r="HLX64" s="153"/>
      <c r="HLY64" s="153"/>
      <c r="HLZ64" s="153"/>
      <c r="HMA64" s="153"/>
      <c r="HMB64" s="153"/>
      <c r="HMC64" s="153"/>
      <c r="HMD64" s="153"/>
      <c r="HME64" s="153"/>
      <c r="HMF64" s="153"/>
      <c r="HMG64" s="153"/>
      <c r="HMH64" s="153"/>
      <c r="HMI64" s="153"/>
      <c r="HMJ64" s="153"/>
      <c r="HMK64" s="153"/>
      <c r="HML64" s="153"/>
      <c r="HMM64" s="153"/>
      <c r="HMN64" s="153"/>
      <c r="HMO64" s="153"/>
      <c r="HMP64" s="153"/>
      <c r="HMQ64" s="153"/>
      <c r="HMR64" s="153"/>
      <c r="HMS64" s="153"/>
      <c r="HMT64" s="153"/>
      <c r="HMU64" s="153"/>
      <c r="HMV64" s="153"/>
      <c r="HMW64" s="153"/>
      <c r="HMX64" s="153"/>
      <c r="HMY64" s="153"/>
      <c r="HMZ64" s="153"/>
      <c r="HNA64" s="153"/>
      <c r="HNB64" s="153"/>
      <c r="HNC64" s="153"/>
      <c r="HND64" s="153"/>
      <c r="HNE64" s="153"/>
      <c r="HNF64" s="153"/>
      <c r="HNG64" s="153"/>
      <c r="HNH64" s="153"/>
      <c r="HNI64" s="153"/>
      <c r="HNJ64" s="153"/>
      <c r="HNK64" s="153"/>
      <c r="HNL64" s="153"/>
      <c r="HNM64" s="153"/>
      <c r="HNN64" s="153"/>
      <c r="HNO64" s="153"/>
      <c r="HNP64" s="153"/>
      <c r="HNQ64" s="153"/>
      <c r="HNR64" s="153"/>
      <c r="HNS64" s="153"/>
      <c r="HNT64" s="153"/>
      <c r="HNU64" s="153"/>
      <c r="HNV64" s="153"/>
      <c r="HNW64" s="153"/>
      <c r="HNX64" s="153"/>
      <c r="HNY64" s="153"/>
      <c r="HNZ64" s="153"/>
      <c r="HOA64" s="153"/>
      <c r="HOB64" s="153"/>
      <c r="HOC64" s="153"/>
      <c r="HOD64" s="153"/>
      <c r="HOE64" s="153"/>
      <c r="HOF64" s="153"/>
      <c r="HOG64" s="153"/>
      <c r="HOH64" s="153"/>
      <c r="HOI64" s="153"/>
      <c r="HOJ64" s="153"/>
      <c r="HOK64" s="153"/>
      <c r="HOL64" s="153"/>
      <c r="HOM64" s="153"/>
      <c r="HON64" s="153"/>
      <c r="HOO64" s="153"/>
      <c r="HOP64" s="153"/>
      <c r="HOQ64" s="153"/>
      <c r="HOR64" s="153"/>
      <c r="HOS64" s="153"/>
      <c r="HOT64" s="153"/>
      <c r="HOU64" s="153"/>
      <c r="HOV64" s="153"/>
      <c r="HOW64" s="153"/>
      <c r="HOX64" s="153"/>
      <c r="HOY64" s="153"/>
      <c r="HOZ64" s="153"/>
      <c r="HPA64" s="153"/>
      <c r="HPB64" s="153"/>
      <c r="HPC64" s="153"/>
      <c r="HPD64" s="153"/>
      <c r="HPE64" s="153"/>
      <c r="HPF64" s="153"/>
      <c r="HPG64" s="153"/>
      <c r="HPH64" s="153"/>
      <c r="HPI64" s="153"/>
      <c r="HPJ64" s="153"/>
      <c r="HPK64" s="153"/>
      <c r="HPL64" s="153"/>
      <c r="HPM64" s="153"/>
      <c r="HPN64" s="153"/>
      <c r="HPO64" s="153"/>
      <c r="HPP64" s="153"/>
      <c r="HPQ64" s="153"/>
      <c r="HPR64" s="153"/>
      <c r="HPS64" s="153"/>
      <c r="HPT64" s="153"/>
      <c r="HPU64" s="153"/>
      <c r="HPV64" s="153"/>
      <c r="HPW64" s="153"/>
      <c r="HPX64" s="153"/>
      <c r="HPY64" s="153"/>
      <c r="HPZ64" s="153"/>
      <c r="HQA64" s="153"/>
      <c r="HQB64" s="153"/>
      <c r="HQC64" s="153"/>
      <c r="HQD64" s="153"/>
      <c r="HQE64" s="153"/>
      <c r="HQF64" s="153"/>
      <c r="HQG64" s="153"/>
      <c r="HQH64" s="153"/>
      <c r="HQI64" s="153"/>
      <c r="HQJ64" s="153"/>
      <c r="HQK64" s="153"/>
      <c r="HQL64" s="153"/>
      <c r="HQM64" s="153"/>
      <c r="HQN64" s="153"/>
      <c r="HQO64" s="153"/>
      <c r="HQP64" s="153"/>
      <c r="HQQ64" s="153"/>
      <c r="HQR64" s="153"/>
      <c r="HQS64" s="153"/>
      <c r="HQT64" s="153"/>
      <c r="HQU64" s="153"/>
      <c r="HQV64" s="153"/>
      <c r="HQW64" s="153"/>
      <c r="HQX64" s="153"/>
      <c r="HQY64" s="153"/>
      <c r="HQZ64" s="153"/>
      <c r="HRA64" s="153"/>
      <c r="HRB64" s="153"/>
      <c r="HRC64" s="153"/>
      <c r="HRD64" s="153"/>
      <c r="HRE64" s="153"/>
      <c r="HRF64" s="153"/>
      <c r="HRG64" s="153"/>
      <c r="HRH64" s="153"/>
      <c r="HRI64" s="153"/>
      <c r="HRJ64" s="153"/>
      <c r="HRK64" s="153"/>
      <c r="HRL64" s="153"/>
      <c r="HRM64" s="153"/>
      <c r="HRN64" s="153"/>
      <c r="HRO64" s="153"/>
      <c r="HRP64" s="153"/>
      <c r="HRQ64" s="153"/>
      <c r="HRR64" s="153"/>
      <c r="HRS64" s="153"/>
      <c r="HRT64" s="153"/>
      <c r="HRU64" s="153"/>
      <c r="HRV64" s="153"/>
      <c r="HRW64" s="153"/>
      <c r="HRX64" s="153"/>
      <c r="HRY64" s="153"/>
      <c r="HRZ64" s="153"/>
      <c r="HSA64" s="153"/>
      <c r="HSB64" s="153"/>
      <c r="HSC64" s="153"/>
      <c r="HSD64" s="153"/>
      <c r="HSE64" s="153"/>
      <c r="HSF64" s="153"/>
      <c r="HSG64" s="153"/>
      <c r="HSH64" s="153"/>
      <c r="HSI64" s="153"/>
      <c r="HSJ64" s="153"/>
      <c r="HSK64" s="153"/>
      <c r="HSL64" s="153"/>
      <c r="HSM64" s="153"/>
      <c r="HSN64" s="153"/>
      <c r="HSO64" s="153"/>
      <c r="HSP64" s="153"/>
      <c r="HSQ64" s="153"/>
      <c r="HSR64" s="153"/>
      <c r="HSS64" s="153"/>
      <c r="HST64" s="153"/>
      <c r="HSU64" s="153"/>
      <c r="HSV64" s="153"/>
      <c r="HSW64" s="153"/>
      <c r="HSX64" s="153"/>
      <c r="HSY64" s="153"/>
      <c r="HSZ64" s="153"/>
      <c r="HTA64" s="153"/>
      <c r="HTB64" s="153"/>
      <c r="HTC64" s="153"/>
      <c r="HTD64" s="153"/>
      <c r="HTE64" s="153"/>
      <c r="HTF64" s="153"/>
      <c r="HTG64" s="153"/>
      <c r="HTH64" s="153"/>
      <c r="HTI64" s="153"/>
      <c r="HTJ64" s="153"/>
      <c r="HTK64" s="153"/>
      <c r="HTL64" s="153"/>
      <c r="HTM64" s="153"/>
      <c r="HTN64" s="153"/>
      <c r="HTO64" s="153"/>
      <c r="HTP64" s="153"/>
      <c r="HTQ64" s="153"/>
      <c r="HTR64" s="153"/>
      <c r="HTS64" s="153"/>
      <c r="HTT64" s="153"/>
      <c r="HTU64" s="153"/>
      <c r="HTV64" s="153"/>
      <c r="HTW64" s="153"/>
      <c r="HTX64" s="153"/>
      <c r="HTY64" s="153"/>
      <c r="HTZ64" s="153"/>
      <c r="HUA64" s="153"/>
      <c r="HUB64" s="153"/>
      <c r="HUC64" s="153"/>
      <c r="HUD64" s="153"/>
      <c r="HUE64" s="153"/>
      <c r="HUF64" s="153"/>
      <c r="HUG64" s="153"/>
      <c r="HUH64" s="153"/>
      <c r="HUI64" s="153"/>
      <c r="HUJ64" s="153"/>
      <c r="HUK64" s="153"/>
      <c r="HUL64" s="153"/>
      <c r="HUM64" s="153"/>
      <c r="HUN64" s="153"/>
      <c r="HUO64" s="153"/>
      <c r="HUP64" s="153"/>
      <c r="HUQ64" s="153"/>
      <c r="HUR64" s="153"/>
      <c r="HUS64" s="153"/>
      <c r="HUT64" s="153"/>
      <c r="HUU64" s="153"/>
      <c r="HUV64" s="153"/>
      <c r="HUW64" s="153"/>
      <c r="HUX64" s="153"/>
      <c r="HUY64" s="153"/>
      <c r="HUZ64" s="153"/>
      <c r="HVA64" s="153"/>
      <c r="HVB64" s="153"/>
      <c r="HVC64" s="153"/>
      <c r="HVD64" s="153"/>
      <c r="HVE64" s="153"/>
      <c r="HVF64" s="153"/>
      <c r="HVG64" s="153"/>
      <c r="HVH64" s="153"/>
      <c r="HVI64" s="153"/>
      <c r="HVJ64" s="153"/>
      <c r="HVK64" s="153"/>
      <c r="HVL64" s="153"/>
      <c r="HVM64" s="153"/>
      <c r="HVN64" s="153"/>
      <c r="HVO64" s="153"/>
      <c r="HVP64" s="153"/>
      <c r="HVQ64" s="153"/>
      <c r="HVR64" s="153"/>
      <c r="HVS64" s="153"/>
      <c r="HVT64" s="153"/>
      <c r="HVU64" s="153"/>
      <c r="HVV64" s="153"/>
      <c r="HVW64" s="153"/>
      <c r="HVX64" s="153"/>
      <c r="HVY64" s="153"/>
      <c r="HVZ64" s="153"/>
      <c r="HWA64" s="153"/>
      <c r="HWB64" s="153"/>
      <c r="HWC64" s="153"/>
      <c r="HWD64" s="153"/>
      <c r="HWE64" s="153"/>
      <c r="HWF64" s="153"/>
      <c r="HWG64" s="153"/>
      <c r="HWH64" s="153"/>
      <c r="HWI64" s="153"/>
      <c r="HWJ64" s="153"/>
      <c r="HWK64" s="153"/>
      <c r="HWL64" s="153"/>
      <c r="HWM64" s="153"/>
      <c r="HWN64" s="153"/>
      <c r="HWO64" s="153"/>
      <c r="HWP64" s="153"/>
      <c r="HWQ64" s="153"/>
      <c r="HWR64" s="153"/>
      <c r="HWS64" s="153"/>
      <c r="HWT64" s="153"/>
      <c r="HWU64" s="153"/>
      <c r="HWV64" s="153"/>
      <c r="HWW64" s="153"/>
      <c r="HWX64" s="153"/>
      <c r="HWY64" s="153"/>
      <c r="HWZ64" s="153"/>
      <c r="HXA64" s="153"/>
      <c r="HXB64" s="153"/>
      <c r="HXC64" s="153"/>
      <c r="HXD64" s="153"/>
      <c r="HXE64" s="153"/>
      <c r="HXF64" s="153"/>
      <c r="HXG64" s="153"/>
      <c r="HXH64" s="153"/>
      <c r="HXI64" s="153"/>
      <c r="HXJ64" s="153"/>
      <c r="HXK64" s="153"/>
      <c r="HXL64" s="153"/>
      <c r="HXM64" s="153"/>
      <c r="HXN64" s="153"/>
      <c r="HXO64" s="153"/>
      <c r="HXP64" s="153"/>
      <c r="HXQ64" s="153"/>
      <c r="HXR64" s="153"/>
      <c r="HXS64" s="153"/>
      <c r="HXT64" s="153"/>
      <c r="HXU64" s="153"/>
      <c r="HXV64" s="153"/>
      <c r="HXW64" s="153"/>
      <c r="HXX64" s="153"/>
      <c r="HXY64" s="153"/>
      <c r="HXZ64" s="153"/>
      <c r="HYA64" s="153"/>
      <c r="HYB64" s="153"/>
      <c r="HYC64" s="153"/>
      <c r="HYD64" s="153"/>
      <c r="HYE64" s="153"/>
      <c r="HYF64" s="153"/>
      <c r="HYG64" s="153"/>
      <c r="HYH64" s="153"/>
      <c r="HYI64" s="153"/>
      <c r="HYJ64" s="153"/>
      <c r="HYK64" s="153"/>
      <c r="HYL64" s="153"/>
      <c r="HYM64" s="153"/>
      <c r="HYN64" s="153"/>
      <c r="HYO64" s="153"/>
      <c r="HYP64" s="153"/>
      <c r="HYQ64" s="153"/>
      <c r="HYR64" s="153"/>
      <c r="HYS64" s="153"/>
      <c r="HYT64" s="153"/>
      <c r="HYU64" s="153"/>
      <c r="HYV64" s="153"/>
      <c r="HYW64" s="153"/>
      <c r="HYX64" s="153"/>
      <c r="HYY64" s="153"/>
      <c r="HYZ64" s="153"/>
      <c r="HZA64" s="153"/>
      <c r="HZB64" s="153"/>
      <c r="HZC64" s="153"/>
      <c r="HZD64" s="153"/>
      <c r="HZE64" s="153"/>
      <c r="HZF64" s="153"/>
      <c r="HZG64" s="153"/>
      <c r="HZH64" s="153"/>
      <c r="HZI64" s="153"/>
      <c r="HZJ64" s="153"/>
      <c r="HZK64" s="153"/>
      <c r="HZL64" s="153"/>
      <c r="HZM64" s="153"/>
      <c r="HZN64" s="153"/>
      <c r="HZO64" s="153"/>
      <c r="HZP64" s="153"/>
      <c r="HZQ64" s="153"/>
      <c r="HZR64" s="153"/>
      <c r="HZS64" s="153"/>
      <c r="HZT64" s="153"/>
      <c r="HZU64" s="153"/>
      <c r="HZV64" s="153"/>
      <c r="HZW64" s="153"/>
      <c r="HZX64" s="153"/>
      <c r="HZY64" s="153"/>
      <c r="HZZ64" s="153"/>
      <c r="IAA64" s="153"/>
      <c r="IAB64" s="153"/>
      <c r="IAC64" s="153"/>
      <c r="IAD64" s="153"/>
      <c r="IAE64" s="153"/>
      <c r="IAF64" s="153"/>
      <c r="IAG64" s="153"/>
      <c r="IAH64" s="153"/>
      <c r="IAI64" s="153"/>
      <c r="IAJ64" s="153"/>
      <c r="IAK64" s="153"/>
      <c r="IAL64" s="153"/>
      <c r="IAM64" s="153"/>
      <c r="IAN64" s="153"/>
      <c r="IAO64" s="153"/>
      <c r="IAP64" s="153"/>
      <c r="IAQ64" s="153"/>
      <c r="IAR64" s="153"/>
      <c r="IAS64" s="153"/>
      <c r="IAT64" s="153"/>
      <c r="IAU64" s="153"/>
      <c r="IAV64" s="153"/>
      <c r="IAW64" s="153"/>
      <c r="IAX64" s="153"/>
      <c r="IAY64" s="153"/>
      <c r="IAZ64" s="153"/>
      <c r="IBA64" s="153"/>
      <c r="IBB64" s="153"/>
      <c r="IBC64" s="153"/>
      <c r="IBD64" s="153"/>
      <c r="IBE64" s="153"/>
      <c r="IBF64" s="153"/>
      <c r="IBG64" s="153"/>
      <c r="IBH64" s="153"/>
      <c r="IBI64" s="153"/>
      <c r="IBJ64" s="153"/>
      <c r="IBK64" s="153"/>
      <c r="IBL64" s="153"/>
      <c r="IBM64" s="153"/>
      <c r="IBN64" s="153"/>
      <c r="IBO64" s="153"/>
      <c r="IBP64" s="153"/>
      <c r="IBQ64" s="153"/>
      <c r="IBR64" s="153"/>
      <c r="IBS64" s="153"/>
      <c r="IBT64" s="153"/>
      <c r="IBU64" s="153"/>
      <c r="IBV64" s="153"/>
      <c r="IBW64" s="153"/>
      <c r="IBX64" s="153"/>
      <c r="IBY64" s="153"/>
      <c r="IBZ64" s="153"/>
      <c r="ICA64" s="153"/>
      <c r="ICB64" s="153"/>
      <c r="ICC64" s="153"/>
      <c r="ICD64" s="153"/>
      <c r="ICE64" s="153"/>
      <c r="ICF64" s="153"/>
      <c r="ICG64" s="153"/>
      <c r="ICH64" s="153"/>
      <c r="ICI64" s="153"/>
      <c r="ICJ64" s="153"/>
      <c r="ICK64" s="153"/>
      <c r="ICL64" s="153"/>
      <c r="ICM64" s="153"/>
      <c r="ICN64" s="153"/>
      <c r="ICO64" s="153"/>
      <c r="ICP64" s="153"/>
      <c r="ICQ64" s="153"/>
      <c r="ICR64" s="153"/>
      <c r="ICS64" s="153"/>
      <c r="ICT64" s="153"/>
      <c r="ICU64" s="153"/>
      <c r="ICV64" s="153"/>
      <c r="ICW64" s="153"/>
      <c r="ICX64" s="153"/>
      <c r="ICY64" s="153"/>
      <c r="ICZ64" s="153"/>
      <c r="IDA64" s="153"/>
      <c r="IDB64" s="153"/>
      <c r="IDC64" s="153"/>
      <c r="IDD64" s="153"/>
      <c r="IDE64" s="153"/>
      <c r="IDF64" s="153"/>
      <c r="IDG64" s="153"/>
      <c r="IDH64" s="153"/>
      <c r="IDI64" s="153"/>
      <c r="IDJ64" s="153"/>
      <c r="IDK64" s="153"/>
      <c r="IDL64" s="153"/>
      <c r="IDM64" s="153"/>
      <c r="IDN64" s="153"/>
      <c r="IDO64" s="153"/>
      <c r="IDP64" s="153"/>
      <c r="IDQ64" s="153"/>
      <c r="IDR64" s="153"/>
      <c r="IDS64" s="153"/>
      <c r="IDT64" s="153"/>
      <c r="IDU64" s="153"/>
      <c r="IDV64" s="153"/>
      <c r="IDW64" s="153"/>
      <c r="IDX64" s="153"/>
      <c r="IDY64" s="153"/>
      <c r="IDZ64" s="153"/>
      <c r="IEA64" s="153"/>
      <c r="IEB64" s="153"/>
      <c r="IEC64" s="153"/>
      <c r="IED64" s="153"/>
      <c r="IEE64" s="153"/>
      <c r="IEF64" s="153"/>
      <c r="IEG64" s="153"/>
      <c r="IEH64" s="153"/>
      <c r="IEI64" s="153"/>
      <c r="IEJ64" s="153"/>
      <c r="IEK64" s="153"/>
      <c r="IEL64" s="153"/>
      <c r="IEM64" s="153"/>
      <c r="IEN64" s="153"/>
      <c r="IEO64" s="153"/>
      <c r="IEP64" s="153"/>
      <c r="IEQ64" s="153"/>
      <c r="IER64" s="153"/>
      <c r="IES64" s="153"/>
      <c r="IET64" s="153"/>
      <c r="IEU64" s="153"/>
      <c r="IEV64" s="153"/>
      <c r="IEW64" s="153"/>
      <c r="IEX64" s="153"/>
      <c r="IEY64" s="153"/>
      <c r="IEZ64" s="153"/>
      <c r="IFA64" s="153"/>
      <c r="IFB64" s="153"/>
      <c r="IFC64" s="153"/>
      <c r="IFD64" s="153"/>
      <c r="IFE64" s="153"/>
      <c r="IFF64" s="153"/>
      <c r="IFG64" s="153"/>
      <c r="IFH64" s="153"/>
      <c r="IFI64" s="153"/>
      <c r="IFJ64" s="153"/>
      <c r="IFK64" s="153"/>
      <c r="IFL64" s="153"/>
      <c r="IFM64" s="153"/>
      <c r="IFN64" s="153"/>
      <c r="IFO64" s="153"/>
      <c r="IFP64" s="153"/>
      <c r="IFQ64" s="153"/>
      <c r="IFR64" s="153"/>
      <c r="IFS64" s="153"/>
      <c r="IFT64" s="153"/>
      <c r="IFU64" s="153"/>
      <c r="IFV64" s="153"/>
      <c r="IFW64" s="153"/>
      <c r="IFX64" s="153"/>
      <c r="IFY64" s="153"/>
      <c r="IFZ64" s="153"/>
      <c r="IGA64" s="153"/>
      <c r="IGB64" s="153"/>
      <c r="IGC64" s="153"/>
      <c r="IGD64" s="153"/>
      <c r="IGE64" s="153"/>
      <c r="IGF64" s="153"/>
      <c r="IGG64" s="153"/>
      <c r="IGH64" s="153"/>
      <c r="IGI64" s="153"/>
      <c r="IGJ64" s="153"/>
      <c r="IGK64" s="153"/>
      <c r="IGL64" s="153"/>
      <c r="IGM64" s="153"/>
      <c r="IGN64" s="153"/>
      <c r="IGO64" s="153"/>
      <c r="IGP64" s="153"/>
      <c r="IGQ64" s="153"/>
      <c r="IGR64" s="153"/>
      <c r="IGS64" s="153"/>
      <c r="IGT64" s="153"/>
      <c r="IGU64" s="153"/>
      <c r="IGV64" s="153"/>
      <c r="IGW64" s="153"/>
      <c r="IGX64" s="153"/>
      <c r="IGY64" s="153"/>
      <c r="IGZ64" s="153"/>
      <c r="IHA64" s="153"/>
      <c r="IHB64" s="153"/>
      <c r="IHC64" s="153"/>
      <c r="IHD64" s="153"/>
      <c r="IHE64" s="153"/>
      <c r="IHF64" s="153"/>
      <c r="IHG64" s="153"/>
      <c r="IHH64" s="153"/>
      <c r="IHI64" s="153"/>
      <c r="IHJ64" s="153"/>
      <c r="IHK64" s="153"/>
      <c r="IHL64" s="153"/>
      <c r="IHM64" s="153"/>
      <c r="IHN64" s="153"/>
      <c r="IHO64" s="153"/>
      <c r="IHP64" s="153"/>
      <c r="IHQ64" s="153"/>
      <c r="IHR64" s="153"/>
      <c r="IHS64" s="153"/>
      <c r="IHT64" s="153"/>
      <c r="IHU64" s="153"/>
      <c r="IHV64" s="153"/>
      <c r="IHW64" s="153"/>
      <c r="IHX64" s="153"/>
      <c r="IHY64" s="153"/>
      <c r="IHZ64" s="153"/>
      <c r="IIA64" s="153"/>
      <c r="IIB64" s="153"/>
      <c r="IIC64" s="153"/>
      <c r="IID64" s="153"/>
      <c r="IIE64" s="153"/>
      <c r="IIF64" s="153"/>
      <c r="IIG64" s="153"/>
      <c r="IIH64" s="153"/>
      <c r="III64" s="153"/>
      <c r="IIJ64" s="153"/>
      <c r="IIK64" s="153"/>
      <c r="IIL64" s="153"/>
      <c r="IIM64" s="153"/>
      <c r="IIN64" s="153"/>
      <c r="IIO64" s="153"/>
      <c r="IIP64" s="153"/>
      <c r="IIQ64" s="153"/>
      <c r="IIR64" s="153"/>
      <c r="IIS64" s="153"/>
      <c r="IIT64" s="153"/>
      <c r="IIU64" s="153"/>
      <c r="IIV64" s="153"/>
      <c r="IIW64" s="153"/>
      <c r="IIX64" s="153"/>
      <c r="IIY64" s="153"/>
      <c r="IIZ64" s="153"/>
      <c r="IJA64" s="153"/>
      <c r="IJB64" s="153"/>
      <c r="IJC64" s="153"/>
      <c r="IJD64" s="153"/>
      <c r="IJE64" s="153"/>
      <c r="IJF64" s="153"/>
      <c r="IJG64" s="153"/>
      <c r="IJH64" s="153"/>
      <c r="IJI64" s="153"/>
      <c r="IJJ64" s="153"/>
      <c r="IJK64" s="153"/>
      <c r="IJL64" s="153"/>
      <c r="IJM64" s="153"/>
      <c r="IJN64" s="153"/>
      <c r="IJO64" s="153"/>
      <c r="IJP64" s="153"/>
      <c r="IJQ64" s="153"/>
      <c r="IJR64" s="153"/>
      <c r="IJS64" s="153"/>
      <c r="IJT64" s="153"/>
      <c r="IJU64" s="153"/>
      <c r="IJV64" s="153"/>
      <c r="IJW64" s="153"/>
      <c r="IJX64" s="153"/>
      <c r="IJY64" s="153"/>
      <c r="IJZ64" s="153"/>
      <c r="IKA64" s="153"/>
      <c r="IKB64" s="153"/>
      <c r="IKC64" s="153"/>
      <c r="IKD64" s="153"/>
      <c r="IKE64" s="153"/>
      <c r="IKF64" s="153"/>
      <c r="IKG64" s="153"/>
      <c r="IKH64" s="153"/>
      <c r="IKI64" s="153"/>
      <c r="IKJ64" s="153"/>
      <c r="IKK64" s="153"/>
      <c r="IKL64" s="153"/>
      <c r="IKM64" s="153"/>
      <c r="IKN64" s="153"/>
      <c r="IKO64" s="153"/>
      <c r="IKP64" s="153"/>
      <c r="IKQ64" s="153"/>
      <c r="IKR64" s="153"/>
      <c r="IKS64" s="153"/>
      <c r="IKT64" s="153"/>
      <c r="IKU64" s="153"/>
      <c r="IKV64" s="153"/>
      <c r="IKW64" s="153"/>
      <c r="IKX64" s="153"/>
      <c r="IKY64" s="153"/>
      <c r="IKZ64" s="153"/>
      <c r="ILA64" s="153"/>
      <c r="ILB64" s="153"/>
      <c r="ILC64" s="153"/>
      <c r="ILD64" s="153"/>
      <c r="ILE64" s="153"/>
      <c r="ILF64" s="153"/>
      <c r="ILG64" s="153"/>
      <c r="ILH64" s="153"/>
      <c r="ILI64" s="153"/>
      <c r="ILJ64" s="153"/>
      <c r="ILK64" s="153"/>
      <c r="ILL64" s="153"/>
      <c r="ILM64" s="153"/>
      <c r="ILN64" s="153"/>
      <c r="ILO64" s="153"/>
      <c r="ILP64" s="153"/>
      <c r="ILQ64" s="153"/>
      <c r="ILR64" s="153"/>
      <c r="ILS64" s="153"/>
      <c r="ILT64" s="153"/>
      <c r="ILU64" s="153"/>
      <c r="ILV64" s="153"/>
      <c r="ILW64" s="153"/>
      <c r="ILX64" s="153"/>
      <c r="ILY64" s="153"/>
      <c r="ILZ64" s="153"/>
      <c r="IMA64" s="153"/>
      <c r="IMB64" s="153"/>
      <c r="IMC64" s="153"/>
      <c r="IMD64" s="153"/>
      <c r="IME64" s="153"/>
      <c r="IMF64" s="153"/>
      <c r="IMG64" s="153"/>
      <c r="IMH64" s="153"/>
      <c r="IMI64" s="153"/>
      <c r="IMJ64" s="153"/>
      <c r="IMK64" s="153"/>
      <c r="IML64" s="153"/>
      <c r="IMM64" s="153"/>
      <c r="IMN64" s="153"/>
      <c r="IMO64" s="153"/>
      <c r="IMP64" s="153"/>
      <c r="IMQ64" s="153"/>
      <c r="IMR64" s="153"/>
      <c r="IMS64" s="153"/>
      <c r="IMT64" s="153"/>
      <c r="IMU64" s="153"/>
      <c r="IMV64" s="153"/>
      <c r="IMW64" s="153"/>
      <c r="IMX64" s="153"/>
      <c r="IMY64" s="153"/>
      <c r="IMZ64" s="153"/>
      <c r="INA64" s="153"/>
      <c r="INB64" s="153"/>
      <c r="INC64" s="153"/>
      <c r="IND64" s="153"/>
      <c r="INE64" s="153"/>
      <c r="INF64" s="153"/>
      <c r="ING64" s="153"/>
      <c r="INH64" s="153"/>
      <c r="INI64" s="153"/>
      <c r="INJ64" s="153"/>
      <c r="INK64" s="153"/>
      <c r="INL64" s="153"/>
      <c r="INM64" s="153"/>
      <c r="INN64" s="153"/>
      <c r="INO64" s="153"/>
      <c r="INP64" s="153"/>
      <c r="INQ64" s="153"/>
      <c r="INR64" s="153"/>
      <c r="INS64" s="153"/>
      <c r="INT64" s="153"/>
      <c r="INU64" s="153"/>
      <c r="INV64" s="153"/>
      <c r="INW64" s="153"/>
      <c r="INX64" s="153"/>
      <c r="INY64" s="153"/>
      <c r="INZ64" s="153"/>
      <c r="IOA64" s="153"/>
      <c r="IOB64" s="153"/>
      <c r="IOC64" s="153"/>
      <c r="IOD64" s="153"/>
      <c r="IOE64" s="153"/>
      <c r="IOF64" s="153"/>
      <c r="IOG64" s="153"/>
      <c r="IOH64" s="153"/>
      <c r="IOI64" s="153"/>
      <c r="IOJ64" s="153"/>
      <c r="IOK64" s="153"/>
      <c r="IOL64" s="153"/>
      <c r="IOM64" s="153"/>
      <c r="ION64" s="153"/>
      <c r="IOO64" s="153"/>
      <c r="IOP64" s="153"/>
      <c r="IOQ64" s="153"/>
      <c r="IOR64" s="153"/>
      <c r="IOS64" s="153"/>
      <c r="IOT64" s="153"/>
      <c r="IOU64" s="153"/>
      <c r="IOV64" s="153"/>
      <c r="IOW64" s="153"/>
      <c r="IOX64" s="153"/>
      <c r="IOY64" s="153"/>
      <c r="IOZ64" s="153"/>
      <c r="IPA64" s="153"/>
      <c r="IPB64" s="153"/>
      <c r="IPC64" s="153"/>
      <c r="IPD64" s="153"/>
      <c r="IPE64" s="153"/>
      <c r="IPF64" s="153"/>
      <c r="IPG64" s="153"/>
      <c r="IPH64" s="153"/>
      <c r="IPI64" s="153"/>
      <c r="IPJ64" s="153"/>
      <c r="IPK64" s="153"/>
      <c r="IPL64" s="153"/>
      <c r="IPM64" s="153"/>
      <c r="IPN64" s="153"/>
      <c r="IPO64" s="153"/>
      <c r="IPP64" s="153"/>
      <c r="IPQ64" s="153"/>
      <c r="IPR64" s="153"/>
      <c r="IPS64" s="153"/>
      <c r="IPT64" s="153"/>
      <c r="IPU64" s="153"/>
      <c r="IPV64" s="153"/>
      <c r="IPW64" s="153"/>
      <c r="IPX64" s="153"/>
      <c r="IPY64" s="153"/>
      <c r="IPZ64" s="153"/>
      <c r="IQA64" s="153"/>
      <c r="IQB64" s="153"/>
      <c r="IQC64" s="153"/>
      <c r="IQD64" s="153"/>
      <c r="IQE64" s="153"/>
      <c r="IQF64" s="153"/>
      <c r="IQG64" s="153"/>
      <c r="IQH64" s="153"/>
      <c r="IQI64" s="153"/>
      <c r="IQJ64" s="153"/>
      <c r="IQK64" s="153"/>
      <c r="IQL64" s="153"/>
      <c r="IQM64" s="153"/>
      <c r="IQN64" s="153"/>
      <c r="IQO64" s="153"/>
      <c r="IQP64" s="153"/>
      <c r="IQQ64" s="153"/>
      <c r="IQR64" s="153"/>
      <c r="IQS64" s="153"/>
      <c r="IQT64" s="153"/>
      <c r="IQU64" s="153"/>
      <c r="IQV64" s="153"/>
      <c r="IQW64" s="153"/>
      <c r="IQX64" s="153"/>
      <c r="IQY64" s="153"/>
      <c r="IQZ64" s="153"/>
      <c r="IRA64" s="153"/>
      <c r="IRB64" s="153"/>
      <c r="IRC64" s="153"/>
      <c r="IRD64" s="153"/>
      <c r="IRE64" s="153"/>
      <c r="IRF64" s="153"/>
      <c r="IRG64" s="153"/>
      <c r="IRH64" s="153"/>
      <c r="IRI64" s="153"/>
      <c r="IRJ64" s="153"/>
      <c r="IRK64" s="153"/>
      <c r="IRL64" s="153"/>
      <c r="IRM64" s="153"/>
      <c r="IRN64" s="153"/>
      <c r="IRO64" s="153"/>
      <c r="IRP64" s="153"/>
      <c r="IRQ64" s="153"/>
      <c r="IRR64" s="153"/>
      <c r="IRS64" s="153"/>
      <c r="IRT64" s="153"/>
      <c r="IRU64" s="153"/>
      <c r="IRV64" s="153"/>
      <c r="IRW64" s="153"/>
      <c r="IRX64" s="153"/>
      <c r="IRY64" s="153"/>
      <c r="IRZ64" s="153"/>
      <c r="ISA64" s="153"/>
      <c r="ISB64" s="153"/>
      <c r="ISC64" s="153"/>
      <c r="ISD64" s="153"/>
      <c r="ISE64" s="153"/>
      <c r="ISF64" s="153"/>
      <c r="ISG64" s="153"/>
      <c r="ISH64" s="153"/>
      <c r="ISI64" s="153"/>
      <c r="ISJ64" s="153"/>
      <c r="ISK64" s="153"/>
      <c r="ISL64" s="153"/>
      <c r="ISM64" s="153"/>
      <c r="ISN64" s="153"/>
      <c r="ISO64" s="153"/>
      <c r="ISP64" s="153"/>
      <c r="ISQ64" s="153"/>
      <c r="ISR64" s="153"/>
      <c r="ISS64" s="153"/>
      <c r="IST64" s="153"/>
      <c r="ISU64" s="153"/>
      <c r="ISV64" s="153"/>
      <c r="ISW64" s="153"/>
      <c r="ISX64" s="153"/>
      <c r="ISY64" s="153"/>
      <c r="ISZ64" s="153"/>
      <c r="ITA64" s="153"/>
      <c r="ITB64" s="153"/>
      <c r="ITC64" s="153"/>
      <c r="ITD64" s="153"/>
      <c r="ITE64" s="153"/>
      <c r="ITF64" s="153"/>
      <c r="ITG64" s="153"/>
      <c r="ITH64" s="153"/>
      <c r="ITI64" s="153"/>
      <c r="ITJ64" s="153"/>
      <c r="ITK64" s="153"/>
      <c r="ITL64" s="153"/>
      <c r="ITM64" s="153"/>
      <c r="ITN64" s="153"/>
      <c r="ITO64" s="153"/>
      <c r="ITP64" s="153"/>
      <c r="ITQ64" s="153"/>
      <c r="ITR64" s="153"/>
      <c r="ITS64" s="153"/>
      <c r="ITT64" s="153"/>
      <c r="ITU64" s="153"/>
      <c r="ITV64" s="153"/>
      <c r="ITW64" s="153"/>
      <c r="ITX64" s="153"/>
      <c r="ITY64" s="153"/>
      <c r="ITZ64" s="153"/>
      <c r="IUA64" s="153"/>
      <c r="IUB64" s="153"/>
      <c r="IUC64" s="153"/>
      <c r="IUD64" s="153"/>
      <c r="IUE64" s="153"/>
      <c r="IUF64" s="153"/>
      <c r="IUG64" s="153"/>
      <c r="IUH64" s="153"/>
      <c r="IUI64" s="153"/>
      <c r="IUJ64" s="153"/>
      <c r="IUK64" s="153"/>
      <c r="IUL64" s="153"/>
      <c r="IUM64" s="153"/>
      <c r="IUN64" s="153"/>
      <c r="IUO64" s="153"/>
      <c r="IUP64" s="153"/>
      <c r="IUQ64" s="153"/>
      <c r="IUR64" s="153"/>
      <c r="IUS64" s="153"/>
      <c r="IUT64" s="153"/>
      <c r="IUU64" s="153"/>
      <c r="IUV64" s="153"/>
      <c r="IUW64" s="153"/>
      <c r="IUX64" s="153"/>
      <c r="IUY64" s="153"/>
      <c r="IUZ64" s="153"/>
      <c r="IVA64" s="153"/>
      <c r="IVB64" s="153"/>
      <c r="IVC64" s="153"/>
      <c r="IVD64" s="153"/>
      <c r="IVE64" s="153"/>
      <c r="IVF64" s="153"/>
      <c r="IVG64" s="153"/>
      <c r="IVH64" s="153"/>
      <c r="IVI64" s="153"/>
      <c r="IVJ64" s="153"/>
      <c r="IVK64" s="153"/>
      <c r="IVL64" s="153"/>
      <c r="IVM64" s="153"/>
      <c r="IVN64" s="153"/>
      <c r="IVO64" s="153"/>
      <c r="IVP64" s="153"/>
      <c r="IVQ64" s="153"/>
      <c r="IVR64" s="153"/>
      <c r="IVS64" s="153"/>
      <c r="IVT64" s="153"/>
      <c r="IVU64" s="153"/>
      <c r="IVV64" s="153"/>
      <c r="IVW64" s="153"/>
      <c r="IVX64" s="153"/>
      <c r="IVY64" s="153"/>
      <c r="IVZ64" s="153"/>
      <c r="IWA64" s="153"/>
      <c r="IWB64" s="153"/>
      <c r="IWC64" s="153"/>
      <c r="IWD64" s="153"/>
      <c r="IWE64" s="153"/>
      <c r="IWF64" s="153"/>
      <c r="IWG64" s="153"/>
      <c r="IWH64" s="153"/>
      <c r="IWI64" s="153"/>
      <c r="IWJ64" s="153"/>
      <c r="IWK64" s="153"/>
      <c r="IWL64" s="153"/>
      <c r="IWM64" s="153"/>
      <c r="IWN64" s="153"/>
      <c r="IWO64" s="153"/>
      <c r="IWP64" s="153"/>
      <c r="IWQ64" s="153"/>
      <c r="IWR64" s="153"/>
      <c r="IWS64" s="153"/>
      <c r="IWT64" s="153"/>
      <c r="IWU64" s="153"/>
      <c r="IWV64" s="153"/>
      <c r="IWW64" s="153"/>
      <c r="IWX64" s="153"/>
      <c r="IWY64" s="153"/>
      <c r="IWZ64" s="153"/>
      <c r="IXA64" s="153"/>
      <c r="IXB64" s="153"/>
      <c r="IXC64" s="153"/>
      <c r="IXD64" s="153"/>
      <c r="IXE64" s="153"/>
      <c r="IXF64" s="153"/>
      <c r="IXG64" s="153"/>
      <c r="IXH64" s="153"/>
      <c r="IXI64" s="153"/>
      <c r="IXJ64" s="153"/>
      <c r="IXK64" s="153"/>
      <c r="IXL64" s="153"/>
      <c r="IXM64" s="153"/>
      <c r="IXN64" s="153"/>
      <c r="IXO64" s="153"/>
      <c r="IXP64" s="153"/>
      <c r="IXQ64" s="153"/>
      <c r="IXR64" s="153"/>
      <c r="IXS64" s="153"/>
      <c r="IXT64" s="153"/>
      <c r="IXU64" s="153"/>
      <c r="IXV64" s="153"/>
      <c r="IXW64" s="153"/>
      <c r="IXX64" s="153"/>
      <c r="IXY64" s="153"/>
      <c r="IXZ64" s="153"/>
      <c r="IYA64" s="153"/>
      <c r="IYB64" s="153"/>
      <c r="IYC64" s="153"/>
      <c r="IYD64" s="153"/>
      <c r="IYE64" s="153"/>
      <c r="IYF64" s="153"/>
      <c r="IYG64" s="153"/>
      <c r="IYH64" s="153"/>
      <c r="IYI64" s="153"/>
      <c r="IYJ64" s="153"/>
      <c r="IYK64" s="153"/>
      <c r="IYL64" s="153"/>
      <c r="IYM64" s="153"/>
      <c r="IYN64" s="153"/>
      <c r="IYO64" s="153"/>
      <c r="IYP64" s="153"/>
      <c r="IYQ64" s="153"/>
      <c r="IYR64" s="153"/>
      <c r="IYS64" s="153"/>
      <c r="IYT64" s="153"/>
      <c r="IYU64" s="153"/>
      <c r="IYV64" s="153"/>
      <c r="IYW64" s="153"/>
      <c r="IYX64" s="153"/>
      <c r="IYY64" s="153"/>
      <c r="IYZ64" s="153"/>
      <c r="IZA64" s="153"/>
      <c r="IZB64" s="153"/>
      <c r="IZC64" s="153"/>
      <c r="IZD64" s="153"/>
      <c r="IZE64" s="153"/>
      <c r="IZF64" s="153"/>
      <c r="IZG64" s="153"/>
      <c r="IZH64" s="153"/>
      <c r="IZI64" s="153"/>
      <c r="IZJ64" s="153"/>
      <c r="IZK64" s="153"/>
      <c r="IZL64" s="153"/>
      <c r="IZM64" s="153"/>
      <c r="IZN64" s="153"/>
      <c r="IZO64" s="153"/>
      <c r="IZP64" s="153"/>
      <c r="IZQ64" s="153"/>
      <c r="IZR64" s="153"/>
      <c r="IZS64" s="153"/>
      <c r="IZT64" s="153"/>
      <c r="IZU64" s="153"/>
      <c r="IZV64" s="153"/>
      <c r="IZW64" s="153"/>
      <c r="IZX64" s="153"/>
      <c r="IZY64" s="153"/>
      <c r="IZZ64" s="153"/>
      <c r="JAA64" s="153"/>
      <c r="JAB64" s="153"/>
      <c r="JAC64" s="153"/>
      <c r="JAD64" s="153"/>
      <c r="JAE64" s="153"/>
      <c r="JAF64" s="153"/>
      <c r="JAG64" s="153"/>
      <c r="JAH64" s="153"/>
      <c r="JAI64" s="153"/>
      <c r="JAJ64" s="153"/>
      <c r="JAK64" s="153"/>
      <c r="JAL64" s="153"/>
      <c r="JAM64" s="153"/>
      <c r="JAN64" s="153"/>
      <c r="JAO64" s="153"/>
      <c r="JAP64" s="153"/>
      <c r="JAQ64" s="153"/>
      <c r="JAR64" s="153"/>
      <c r="JAS64" s="153"/>
      <c r="JAT64" s="153"/>
      <c r="JAU64" s="153"/>
      <c r="JAV64" s="153"/>
      <c r="JAW64" s="153"/>
      <c r="JAX64" s="153"/>
      <c r="JAY64" s="153"/>
      <c r="JAZ64" s="153"/>
      <c r="JBA64" s="153"/>
      <c r="JBB64" s="153"/>
      <c r="JBC64" s="153"/>
      <c r="JBD64" s="153"/>
      <c r="JBE64" s="153"/>
      <c r="JBF64" s="153"/>
      <c r="JBG64" s="153"/>
      <c r="JBH64" s="153"/>
      <c r="JBI64" s="153"/>
      <c r="JBJ64" s="153"/>
      <c r="JBK64" s="153"/>
      <c r="JBL64" s="153"/>
      <c r="JBM64" s="153"/>
      <c r="JBN64" s="153"/>
      <c r="JBO64" s="153"/>
      <c r="JBP64" s="153"/>
      <c r="JBQ64" s="153"/>
      <c r="JBR64" s="153"/>
      <c r="JBS64" s="153"/>
      <c r="JBT64" s="153"/>
      <c r="JBU64" s="153"/>
      <c r="JBV64" s="153"/>
      <c r="JBW64" s="153"/>
      <c r="JBX64" s="153"/>
      <c r="JBY64" s="153"/>
      <c r="JBZ64" s="153"/>
      <c r="JCA64" s="153"/>
      <c r="JCB64" s="153"/>
      <c r="JCC64" s="153"/>
      <c r="JCD64" s="153"/>
      <c r="JCE64" s="153"/>
      <c r="JCF64" s="153"/>
      <c r="JCG64" s="153"/>
      <c r="JCH64" s="153"/>
      <c r="JCI64" s="153"/>
      <c r="JCJ64" s="153"/>
      <c r="JCK64" s="153"/>
      <c r="JCL64" s="153"/>
      <c r="JCM64" s="153"/>
      <c r="JCN64" s="153"/>
      <c r="JCO64" s="153"/>
      <c r="JCP64" s="153"/>
      <c r="JCQ64" s="153"/>
      <c r="JCR64" s="153"/>
      <c r="JCS64" s="153"/>
      <c r="JCT64" s="153"/>
      <c r="JCU64" s="153"/>
      <c r="JCV64" s="153"/>
      <c r="JCW64" s="153"/>
      <c r="JCX64" s="153"/>
      <c r="JCY64" s="153"/>
      <c r="JCZ64" s="153"/>
      <c r="JDA64" s="153"/>
      <c r="JDB64" s="153"/>
      <c r="JDC64" s="153"/>
      <c r="JDD64" s="153"/>
      <c r="JDE64" s="153"/>
      <c r="JDF64" s="153"/>
      <c r="JDG64" s="153"/>
      <c r="JDH64" s="153"/>
      <c r="JDI64" s="153"/>
      <c r="JDJ64" s="153"/>
      <c r="JDK64" s="153"/>
      <c r="JDL64" s="153"/>
      <c r="JDM64" s="153"/>
      <c r="JDN64" s="153"/>
      <c r="JDO64" s="153"/>
      <c r="JDP64" s="153"/>
      <c r="JDQ64" s="153"/>
      <c r="JDR64" s="153"/>
      <c r="JDS64" s="153"/>
      <c r="JDT64" s="153"/>
      <c r="JDU64" s="153"/>
      <c r="JDV64" s="153"/>
      <c r="JDW64" s="153"/>
      <c r="JDX64" s="153"/>
      <c r="JDY64" s="153"/>
      <c r="JDZ64" s="153"/>
      <c r="JEA64" s="153"/>
      <c r="JEB64" s="153"/>
      <c r="JEC64" s="153"/>
      <c r="JED64" s="153"/>
      <c r="JEE64" s="153"/>
      <c r="JEF64" s="153"/>
      <c r="JEG64" s="153"/>
      <c r="JEH64" s="153"/>
      <c r="JEI64" s="153"/>
      <c r="JEJ64" s="153"/>
      <c r="JEK64" s="153"/>
      <c r="JEL64" s="153"/>
      <c r="JEM64" s="153"/>
      <c r="JEN64" s="153"/>
      <c r="JEO64" s="153"/>
      <c r="JEP64" s="153"/>
      <c r="JEQ64" s="153"/>
      <c r="JER64" s="153"/>
      <c r="JES64" s="153"/>
      <c r="JET64" s="153"/>
      <c r="JEU64" s="153"/>
      <c r="JEV64" s="153"/>
      <c r="JEW64" s="153"/>
      <c r="JEX64" s="153"/>
      <c r="JEY64" s="153"/>
      <c r="JEZ64" s="153"/>
      <c r="JFA64" s="153"/>
      <c r="JFB64" s="153"/>
      <c r="JFC64" s="153"/>
      <c r="JFD64" s="153"/>
      <c r="JFE64" s="153"/>
      <c r="JFF64" s="153"/>
      <c r="JFG64" s="153"/>
      <c r="JFH64" s="153"/>
      <c r="JFI64" s="153"/>
      <c r="JFJ64" s="153"/>
      <c r="JFK64" s="153"/>
      <c r="JFL64" s="153"/>
      <c r="JFM64" s="153"/>
      <c r="JFN64" s="153"/>
      <c r="JFO64" s="153"/>
      <c r="JFP64" s="153"/>
      <c r="JFQ64" s="153"/>
      <c r="JFR64" s="153"/>
      <c r="JFS64" s="153"/>
      <c r="JFT64" s="153"/>
      <c r="JFU64" s="153"/>
      <c r="JFV64" s="153"/>
      <c r="JFW64" s="153"/>
      <c r="JFX64" s="153"/>
      <c r="JFY64" s="153"/>
      <c r="JFZ64" s="153"/>
      <c r="JGA64" s="153"/>
      <c r="JGB64" s="153"/>
      <c r="JGC64" s="153"/>
      <c r="JGD64" s="153"/>
      <c r="JGE64" s="153"/>
      <c r="JGF64" s="153"/>
      <c r="JGG64" s="153"/>
      <c r="JGH64" s="153"/>
      <c r="JGI64" s="153"/>
      <c r="JGJ64" s="153"/>
      <c r="JGK64" s="153"/>
      <c r="JGL64" s="153"/>
      <c r="JGM64" s="153"/>
      <c r="JGN64" s="153"/>
      <c r="JGO64" s="153"/>
      <c r="JGP64" s="153"/>
      <c r="JGQ64" s="153"/>
      <c r="JGR64" s="153"/>
      <c r="JGS64" s="153"/>
      <c r="JGT64" s="153"/>
      <c r="JGU64" s="153"/>
      <c r="JGV64" s="153"/>
      <c r="JGW64" s="153"/>
      <c r="JGX64" s="153"/>
      <c r="JGY64" s="153"/>
      <c r="JGZ64" s="153"/>
      <c r="JHA64" s="153"/>
      <c r="JHB64" s="153"/>
      <c r="JHC64" s="153"/>
      <c r="JHD64" s="153"/>
      <c r="JHE64" s="153"/>
      <c r="JHF64" s="153"/>
      <c r="JHG64" s="153"/>
      <c r="JHH64" s="153"/>
      <c r="JHI64" s="153"/>
      <c r="JHJ64" s="153"/>
      <c r="JHK64" s="153"/>
      <c r="JHL64" s="153"/>
      <c r="JHM64" s="153"/>
      <c r="JHN64" s="153"/>
      <c r="JHO64" s="153"/>
      <c r="JHP64" s="153"/>
      <c r="JHQ64" s="153"/>
      <c r="JHR64" s="153"/>
      <c r="JHS64" s="153"/>
      <c r="JHT64" s="153"/>
      <c r="JHU64" s="153"/>
      <c r="JHV64" s="153"/>
      <c r="JHW64" s="153"/>
      <c r="JHX64" s="153"/>
      <c r="JHY64" s="153"/>
      <c r="JHZ64" s="153"/>
      <c r="JIA64" s="153"/>
      <c r="JIB64" s="153"/>
      <c r="JIC64" s="153"/>
      <c r="JID64" s="153"/>
      <c r="JIE64" s="153"/>
      <c r="JIF64" s="153"/>
      <c r="JIG64" s="153"/>
      <c r="JIH64" s="153"/>
      <c r="JII64" s="153"/>
      <c r="JIJ64" s="153"/>
      <c r="JIK64" s="153"/>
      <c r="JIL64" s="153"/>
      <c r="JIM64" s="153"/>
      <c r="JIN64" s="153"/>
      <c r="JIO64" s="153"/>
      <c r="JIP64" s="153"/>
      <c r="JIQ64" s="153"/>
      <c r="JIR64" s="153"/>
      <c r="JIS64" s="153"/>
      <c r="JIT64" s="153"/>
      <c r="JIU64" s="153"/>
      <c r="JIV64" s="153"/>
      <c r="JIW64" s="153"/>
      <c r="JIX64" s="153"/>
      <c r="JIY64" s="153"/>
      <c r="JIZ64" s="153"/>
      <c r="JJA64" s="153"/>
      <c r="JJB64" s="153"/>
      <c r="JJC64" s="153"/>
      <c r="JJD64" s="153"/>
      <c r="JJE64" s="153"/>
      <c r="JJF64" s="153"/>
      <c r="JJG64" s="153"/>
      <c r="JJH64" s="153"/>
      <c r="JJI64" s="153"/>
      <c r="JJJ64" s="153"/>
      <c r="JJK64" s="153"/>
      <c r="JJL64" s="153"/>
      <c r="JJM64" s="153"/>
      <c r="JJN64" s="153"/>
      <c r="JJO64" s="153"/>
      <c r="JJP64" s="153"/>
      <c r="JJQ64" s="153"/>
      <c r="JJR64" s="153"/>
      <c r="JJS64" s="153"/>
      <c r="JJT64" s="153"/>
      <c r="JJU64" s="153"/>
      <c r="JJV64" s="153"/>
      <c r="JJW64" s="153"/>
      <c r="JJX64" s="153"/>
      <c r="JJY64" s="153"/>
      <c r="JJZ64" s="153"/>
      <c r="JKA64" s="153"/>
      <c r="JKB64" s="153"/>
      <c r="JKC64" s="153"/>
      <c r="JKD64" s="153"/>
      <c r="JKE64" s="153"/>
      <c r="JKF64" s="153"/>
      <c r="JKG64" s="153"/>
      <c r="JKH64" s="153"/>
      <c r="JKI64" s="153"/>
      <c r="JKJ64" s="153"/>
      <c r="JKK64" s="153"/>
      <c r="JKL64" s="153"/>
      <c r="JKM64" s="153"/>
      <c r="JKN64" s="153"/>
      <c r="JKO64" s="153"/>
      <c r="JKP64" s="153"/>
      <c r="JKQ64" s="153"/>
      <c r="JKR64" s="153"/>
      <c r="JKS64" s="153"/>
      <c r="JKT64" s="153"/>
      <c r="JKU64" s="153"/>
      <c r="JKV64" s="153"/>
      <c r="JKW64" s="153"/>
      <c r="JKX64" s="153"/>
      <c r="JKY64" s="153"/>
      <c r="JKZ64" s="153"/>
      <c r="JLA64" s="153"/>
      <c r="JLB64" s="153"/>
      <c r="JLC64" s="153"/>
      <c r="JLD64" s="153"/>
      <c r="JLE64" s="153"/>
      <c r="JLF64" s="153"/>
      <c r="JLG64" s="153"/>
      <c r="JLH64" s="153"/>
      <c r="JLI64" s="153"/>
      <c r="JLJ64" s="153"/>
      <c r="JLK64" s="153"/>
      <c r="JLL64" s="153"/>
      <c r="JLM64" s="153"/>
      <c r="JLN64" s="153"/>
      <c r="JLO64" s="153"/>
      <c r="JLP64" s="153"/>
      <c r="JLQ64" s="153"/>
      <c r="JLR64" s="153"/>
      <c r="JLS64" s="153"/>
      <c r="JLT64" s="153"/>
      <c r="JLU64" s="153"/>
      <c r="JLV64" s="153"/>
      <c r="JLW64" s="153"/>
      <c r="JLX64" s="153"/>
      <c r="JLY64" s="153"/>
      <c r="JLZ64" s="153"/>
      <c r="JMA64" s="153"/>
      <c r="JMB64" s="153"/>
      <c r="JMC64" s="153"/>
      <c r="JMD64" s="153"/>
      <c r="JME64" s="153"/>
      <c r="JMF64" s="153"/>
      <c r="JMG64" s="153"/>
      <c r="JMH64" s="153"/>
      <c r="JMI64" s="153"/>
      <c r="JMJ64" s="153"/>
      <c r="JMK64" s="153"/>
      <c r="JML64" s="153"/>
      <c r="JMM64" s="153"/>
      <c r="JMN64" s="153"/>
      <c r="JMO64" s="153"/>
      <c r="JMP64" s="153"/>
      <c r="JMQ64" s="153"/>
      <c r="JMR64" s="153"/>
      <c r="JMS64" s="153"/>
      <c r="JMT64" s="153"/>
      <c r="JMU64" s="153"/>
      <c r="JMV64" s="153"/>
      <c r="JMW64" s="153"/>
      <c r="JMX64" s="153"/>
      <c r="JMY64" s="153"/>
      <c r="JMZ64" s="153"/>
      <c r="JNA64" s="153"/>
      <c r="JNB64" s="153"/>
      <c r="JNC64" s="153"/>
      <c r="JND64" s="153"/>
      <c r="JNE64" s="153"/>
      <c r="JNF64" s="153"/>
      <c r="JNG64" s="153"/>
      <c r="JNH64" s="153"/>
      <c r="JNI64" s="153"/>
      <c r="JNJ64" s="153"/>
      <c r="JNK64" s="153"/>
      <c r="JNL64" s="153"/>
      <c r="JNM64" s="153"/>
      <c r="JNN64" s="153"/>
      <c r="JNO64" s="153"/>
      <c r="JNP64" s="153"/>
      <c r="JNQ64" s="153"/>
      <c r="JNR64" s="153"/>
      <c r="JNS64" s="153"/>
      <c r="JNT64" s="153"/>
      <c r="JNU64" s="153"/>
      <c r="JNV64" s="153"/>
      <c r="JNW64" s="153"/>
      <c r="JNX64" s="153"/>
      <c r="JNY64" s="153"/>
      <c r="JNZ64" s="153"/>
      <c r="JOA64" s="153"/>
      <c r="JOB64" s="153"/>
      <c r="JOC64" s="153"/>
      <c r="JOD64" s="153"/>
      <c r="JOE64" s="153"/>
      <c r="JOF64" s="153"/>
      <c r="JOG64" s="153"/>
      <c r="JOH64" s="153"/>
      <c r="JOI64" s="153"/>
      <c r="JOJ64" s="153"/>
      <c r="JOK64" s="153"/>
      <c r="JOL64" s="153"/>
      <c r="JOM64" s="153"/>
      <c r="JON64" s="153"/>
      <c r="JOO64" s="153"/>
      <c r="JOP64" s="153"/>
      <c r="JOQ64" s="153"/>
      <c r="JOR64" s="153"/>
      <c r="JOS64" s="153"/>
      <c r="JOT64" s="153"/>
      <c r="JOU64" s="153"/>
      <c r="JOV64" s="153"/>
      <c r="JOW64" s="153"/>
      <c r="JOX64" s="153"/>
      <c r="JOY64" s="153"/>
      <c r="JOZ64" s="153"/>
      <c r="JPA64" s="153"/>
      <c r="JPB64" s="153"/>
      <c r="JPC64" s="153"/>
      <c r="JPD64" s="153"/>
      <c r="JPE64" s="153"/>
      <c r="JPF64" s="153"/>
      <c r="JPG64" s="153"/>
      <c r="JPH64" s="153"/>
      <c r="JPI64" s="153"/>
      <c r="JPJ64" s="153"/>
      <c r="JPK64" s="153"/>
      <c r="JPL64" s="153"/>
      <c r="JPM64" s="153"/>
      <c r="JPN64" s="153"/>
      <c r="JPO64" s="153"/>
      <c r="JPP64" s="153"/>
      <c r="JPQ64" s="153"/>
      <c r="JPR64" s="153"/>
      <c r="JPS64" s="153"/>
      <c r="JPT64" s="153"/>
      <c r="JPU64" s="153"/>
      <c r="JPV64" s="153"/>
      <c r="JPW64" s="153"/>
      <c r="JPX64" s="153"/>
      <c r="JPY64" s="153"/>
      <c r="JPZ64" s="153"/>
      <c r="JQA64" s="153"/>
      <c r="JQB64" s="153"/>
      <c r="JQC64" s="153"/>
      <c r="JQD64" s="153"/>
      <c r="JQE64" s="153"/>
      <c r="JQF64" s="153"/>
      <c r="JQG64" s="153"/>
      <c r="JQH64" s="153"/>
      <c r="JQI64" s="153"/>
      <c r="JQJ64" s="153"/>
      <c r="JQK64" s="153"/>
      <c r="JQL64" s="153"/>
      <c r="JQM64" s="153"/>
      <c r="JQN64" s="153"/>
      <c r="JQO64" s="153"/>
      <c r="JQP64" s="153"/>
      <c r="JQQ64" s="153"/>
      <c r="JQR64" s="153"/>
      <c r="JQS64" s="153"/>
      <c r="JQT64" s="153"/>
      <c r="JQU64" s="153"/>
      <c r="JQV64" s="153"/>
      <c r="JQW64" s="153"/>
      <c r="JQX64" s="153"/>
      <c r="JQY64" s="153"/>
      <c r="JQZ64" s="153"/>
      <c r="JRA64" s="153"/>
      <c r="JRB64" s="153"/>
      <c r="JRC64" s="153"/>
      <c r="JRD64" s="153"/>
      <c r="JRE64" s="153"/>
      <c r="JRF64" s="153"/>
      <c r="JRG64" s="153"/>
      <c r="JRH64" s="153"/>
      <c r="JRI64" s="153"/>
      <c r="JRJ64" s="153"/>
      <c r="JRK64" s="153"/>
      <c r="JRL64" s="153"/>
      <c r="JRM64" s="153"/>
      <c r="JRN64" s="153"/>
      <c r="JRO64" s="153"/>
      <c r="JRP64" s="153"/>
      <c r="JRQ64" s="153"/>
      <c r="JRR64" s="153"/>
      <c r="JRS64" s="153"/>
      <c r="JRT64" s="153"/>
      <c r="JRU64" s="153"/>
      <c r="JRV64" s="153"/>
      <c r="JRW64" s="153"/>
      <c r="JRX64" s="153"/>
      <c r="JRY64" s="153"/>
      <c r="JRZ64" s="153"/>
      <c r="JSA64" s="153"/>
      <c r="JSB64" s="153"/>
      <c r="JSC64" s="153"/>
      <c r="JSD64" s="153"/>
      <c r="JSE64" s="153"/>
      <c r="JSF64" s="153"/>
      <c r="JSG64" s="153"/>
      <c r="JSH64" s="153"/>
      <c r="JSI64" s="153"/>
      <c r="JSJ64" s="153"/>
      <c r="JSK64" s="153"/>
      <c r="JSL64" s="153"/>
      <c r="JSM64" s="153"/>
      <c r="JSN64" s="153"/>
      <c r="JSO64" s="153"/>
      <c r="JSP64" s="153"/>
      <c r="JSQ64" s="153"/>
      <c r="JSR64" s="153"/>
      <c r="JSS64" s="153"/>
      <c r="JST64" s="153"/>
      <c r="JSU64" s="153"/>
      <c r="JSV64" s="153"/>
      <c r="JSW64" s="153"/>
      <c r="JSX64" s="153"/>
      <c r="JSY64" s="153"/>
      <c r="JSZ64" s="153"/>
      <c r="JTA64" s="153"/>
      <c r="JTB64" s="153"/>
      <c r="JTC64" s="153"/>
      <c r="JTD64" s="153"/>
      <c r="JTE64" s="153"/>
      <c r="JTF64" s="153"/>
      <c r="JTG64" s="153"/>
      <c r="JTH64" s="153"/>
      <c r="JTI64" s="153"/>
      <c r="JTJ64" s="153"/>
      <c r="JTK64" s="153"/>
      <c r="JTL64" s="153"/>
      <c r="JTM64" s="153"/>
      <c r="JTN64" s="153"/>
      <c r="JTO64" s="153"/>
      <c r="JTP64" s="153"/>
      <c r="JTQ64" s="153"/>
      <c r="JTR64" s="153"/>
      <c r="JTS64" s="153"/>
      <c r="JTT64" s="153"/>
      <c r="JTU64" s="153"/>
      <c r="JTV64" s="153"/>
      <c r="JTW64" s="153"/>
      <c r="JTX64" s="153"/>
      <c r="JTY64" s="153"/>
      <c r="JTZ64" s="153"/>
      <c r="JUA64" s="153"/>
      <c r="JUB64" s="153"/>
      <c r="JUC64" s="153"/>
      <c r="JUD64" s="153"/>
      <c r="JUE64" s="153"/>
      <c r="JUF64" s="153"/>
      <c r="JUG64" s="153"/>
      <c r="JUH64" s="153"/>
      <c r="JUI64" s="153"/>
      <c r="JUJ64" s="153"/>
      <c r="JUK64" s="153"/>
      <c r="JUL64" s="153"/>
      <c r="JUM64" s="153"/>
      <c r="JUN64" s="153"/>
      <c r="JUO64" s="153"/>
      <c r="JUP64" s="153"/>
      <c r="JUQ64" s="153"/>
      <c r="JUR64" s="153"/>
      <c r="JUS64" s="153"/>
      <c r="JUT64" s="153"/>
      <c r="JUU64" s="153"/>
      <c r="JUV64" s="153"/>
      <c r="JUW64" s="153"/>
      <c r="JUX64" s="153"/>
      <c r="JUY64" s="153"/>
      <c r="JUZ64" s="153"/>
      <c r="JVA64" s="153"/>
      <c r="JVB64" s="153"/>
      <c r="JVC64" s="153"/>
      <c r="JVD64" s="153"/>
      <c r="JVE64" s="153"/>
      <c r="JVF64" s="153"/>
      <c r="JVG64" s="153"/>
      <c r="JVH64" s="153"/>
      <c r="JVI64" s="153"/>
      <c r="JVJ64" s="153"/>
      <c r="JVK64" s="153"/>
      <c r="JVL64" s="153"/>
      <c r="JVM64" s="153"/>
      <c r="JVN64" s="153"/>
      <c r="JVO64" s="153"/>
      <c r="JVP64" s="153"/>
      <c r="JVQ64" s="153"/>
      <c r="JVR64" s="153"/>
      <c r="JVS64" s="153"/>
      <c r="JVT64" s="153"/>
      <c r="JVU64" s="153"/>
      <c r="JVV64" s="153"/>
      <c r="JVW64" s="153"/>
      <c r="JVX64" s="153"/>
      <c r="JVY64" s="153"/>
      <c r="JVZ64" s="153"/>
      <c r="JWA64" s="153"/>
      <c r="JWB64" s="153"/>
      <c r="JWC64" s="153"/>
      <c r="JWD64" s="153"/>
      <c r="JWE64" s="153"/>
      <c r="JWF64" s="153"/>
      <c r="JWG64" s="153"/>
      <c r="JWH64" s="153"/>
      <c r="JWI64" s="153"/>
      <c r="JWJ64" s="153"/>
      <c r="JWK64" s="153"/>
      <c r="JWL64" s="153"/>
      <c r="JWM64" s="153"/>
      <c r="JWN64" s="153"/>
      <c r="JWO64" s="153"/>
      <c r="JWP64" s="153"/>
      <c r="JWQ64" s="153"/>
      <c r="JWR64" s="153"/>
      <c r="JWS64" s="153"/>
      <c r="JWT64" s="153"/>
      <c r="JWU64" s="153"/>
      <c r="JWV64" s="153"/>
      <c r="JWW64" s="153"/>
      <c r="JWX64" s="153"/>
      <c r="JWY64" s="153"/>
      <c r="JWZ64" s="153"/>
      <c r="JXA64" s="153"/>
      <c r="JXB64" s="153"/>
      <c r="JXC64" s="153"/>
      <c r="JXD64" s="153"/>
      <c r="JXE64" s="153"/>
      <c r="JXF64" s="153"/>
      <c r="JXG64" s="153"/>
      <c r="JXH64" s="153"/>
      <c r="JXI64" s="153"/>
      <c r="JXJ64" s="153"/>
      <c r="JXK64" s="153"/>
      <c r="JXL64" s="153"/>
      <c r="JXM64" s="153"/>
      <c r="JXN64" s="153"/>
      <c r="JXO64" s="153"/>
      <c r="JXP64" s="153"/>
      <c r="JXQ64" s="153"/>
      <c r="JXR64" s="153"/>
      <c r="JXS64" s="153"/>
      <c r="JXT64" s="153"/>
      <c r="JXU64" s="153"/>
      <c r="JXV64" s="153"/>
      <c r="JXW64" s="153"/>
      <c r="JXX64" s="153"/>
      <c r="JXY64" s="153"/>
      <c r="JXZ64" s="153"/>
      <c r="JYA64" s="153"/>
      <c r="JYB64" s="153"/>
      <c r="JYC64" s="153"/>
      <c r="JYD64" s="153"/>
      <c r="JYE64" s="153"/>
      <c r="JYF64" s="153"/>
      <c r="JYG64" s="153"/>
      <c r="JYH64" s="153"/>
      <c r="JYI64" s="153"/>
      <c r="JYJ64" s="153"/>
      <c r="JYK64" s="153"/>
      <c r="JYL64" s="153"/>
      <c r="JYM64" s="153"/>
      <c r="JYN64" s="153"/>
      <c r="JYO64" s="153"/>
      <c r="JYP64" s="153"/>
      <c r="JYQ64" s="153"/>
      <c r="JYR64" s="153"/>
      <c r="JYS64" s="153"/>
      <c r="JYT64" s="153"/>
      <c r="JYU64" s="153"/>
      <c r="JYV64" s="153"/>
      <c r="JYW64" s="153"/>
      <c r="JYX64" s="153"/>
      <c r="JYY64" s="153"/>
      <c r="JYZ64" s="153"/>
      <c r="JZA64" s="153"/>
      <c r="JZB64" s="153"/>
      <c r="JZC64" s="153"/>
      <c r="JZD64" s="153"/>
      <c r="JZE64" s="153"/>
      <c r="JZF64" s="153"/>
      <c r="JZG64" s="153"/>
      <c r="JZH64" s="153"/>
      <c r="JZI64" s="153"/>
      <c r="JZJ64" s="153"/>
      <c r="JZK64" s="153"/>
      <c r="JZL64" s="153"/>
      <c r="JZM64" s="153"/>
      <c r="JZN64" s="153"/>
      <c r="JZO64" s="153"/>
      <c r="JZP64" s="153"/>
      <c r="JZQ64" s="153"/>
      <c r="JZR64" s="153"/>
      <c r="JZS64" s="153"/>
      <c r="JZT64" s="153"/>
      <c r="JZU64" s="153"/>
      <c r="JZV64" s="153"/>
      <c r="JZW64" s="153"/>
      <c r="JZX64" s="153"/>
      <c r="JZY64" s="153"/>
      <c r="JZZ64" s="153"/>
      <c r="KAA64" s="153"/>
      <c r="KAB64" s="153"/>
      <c r="KAC64" s="153"/>
      <c r="KAD64" s="153"/>
      <c r="KAE64" s="153"/>
      <c r="KAF64" s="153"/>
      <c r="KAG64" s="153"/>
      <c r="KAH64" s="153"/>
      <c r="KAI64" s="153"/>
      <c r="KAJ64" s="153"/>
      <c r="KAK64" s="153"/>
      <c r="KAL64" s="153"/>
      <c r="KAM64" s="153"/>
      <c r="KAN64" s="153"/>
      <c r="KAO64" s="153"/>
      <c r="KAP64" s="153"/>
      <c r="KAQ64" s="153"/>
      <c r="KAR64" s="153"/>
      <c r="KAS64" s="153"/>
      <c r="KAT64" s="153"/>
      <c r="KAU64" s="153"/>
      <c r="KAV64" s="153"/>
      <c r="KAW64" s="153"/>
      <c r="KAX64" s="153"/>
      <c r="KAY64" s="153"/>
      <c r="KAZ64" s="153"/>
      <c r="KBA64" s="153"/>
      <c r="KBB64" s="153"/>
      <c r="KBC64" s="153"/>
      <c r="KBD64" s="153"/>
      <c r="KBE64" s="153"/>
      <c r="KBF64" s="153"/>
      <c r="KBG64" s="153"/>
      <c r="KBH64" s="153"/>
      <c r="KBI64" s="153"/>
      <c r="KBJ64" s="153"/>
      <c r="KBK64" s="153"/>
      <c r="KBL64" s="153"/>
      <c r="KBM64" s="153"/>
      <c r="KBN64" s="153"/>
      <c r="KBO64" s="153"/>
      <c r="KBP64" s="153"/>
      <c r="KBQ64" s="153"/>
      <c r="KBR64" s="153"/>
      <c r="KBS64" s="153"/>
      <c r="KBT64" s="153"/>
      <c r="KBU64" s="153"/>
      <c r="KBV64" s="153"/>
      <c r="KBW64" s="153"/>
      <c r="KBX64" s="153"/>
      <c r="KBY64" s="153"/>
      <c r="KBZ64" s="153"/>
      <c r="KCA64" s="153"/>
      <c r="KCB64" s="153"/>
      <c r="KCC64" s="153"/>
      <c r="KCD64" s="153"/>
      <c r="KCE64" s="153"/>
      <c r="KCF64" s="153"/>
      <c r="KCG64" s="153"/>
      <c r="KCH64" s="153"/>
      <c r="KCI64" s="153"/>
      <c r="KCJ64" s="153"/>
      <c r="KCK64" s="153"/>
      <c r="KCL64" s="153"/>
      <c r="KCM64" s="153"/>
      <c r="KCN64" s="153"/>
      <c r="KCO64" s="153"/>
      <c r="KCP64" s="153"/>
      <c r="KCQ64" s="153"/>
      <c r="KCR64" s="153"/>
      <c r="KCS64" s="153"/>
      <c r="KCT64" s="153"/>
      <c r="KCU64" s="153"/>
      <c r="KCV64" s="153"/>
      <c r="KCW64" s="153"/>
      <c r="KCX64" s="153"/>
      <c r="KCY64" s="153"/>
      <c r="KCZ64" s="153"/>
      <c r="KDA64" s="153"/>
      <c r="KDB64" s="153"/>
      <c r="KDC64" s="153"/>
      <c r="KDD64" s="153"/>
      <c r="KDE64" s="153"/>
      <c r="KDF64" s="153"/>
      <c r="KDG64" s="153"/>
      <c r="KDH64" s="153"/>
      <c r="KDI64" s="153"/>
      <c r="KDJ64" s="153"/>
      <c r="KDK64" s="153"/>
      <c r="KDL64" s="153"/>
      <c r="KDM64" s="153"/>
      <c r="KDN64" s="153"/>
      <c r="KDO64" s="153"/>
      <c r="KDP64" s="153"/>
      <c r="KDQ64" s="153"/>
      <c r="KDR64" s="153"/>
      <c r="KDS64" s="153"/>
      <c r="KDT64" s="153"/>
      <c r="KDU64" s="153"/>
      <c r="KDV64" s="153"/>
      <c r="KDW64" s="153"/>
      <c r="KDX64" s="153"/>
      <c r="KDY64" s="153"/>
      <c r="KDZ64" s="153"/>
      <c r="KEA64" s="153"/>
      <c r="KEB64" s="153"/>
      <c r="KEC64" s="153"/>
      <c r="KED64" s="153"/>
      <c r="KEE64" s="153"/>
      <c r="KEF64" s="153"/>
      <c r="KEG64" s="153"/>
      <c r="KEH64" s="153"/>
      <c r="KEI64" s="153"/>
      <c r="KEJ64" s="153"/>
      <c r="KEK64" s="153"/>
      <c r="KEL64" s="153"/>
      <c r="KEM64" s="153"/>
      <c r="KEN64" s="153"/>
      <c r="KEO64" s="153"/>
      <c r="KEP64" s="153"/>
      <c r="KEQ64" s="153"/>
      <c r="KER64" s="153"/>
      <c r="KES64" s="153"/>
      <c r="KET64" s="153"/>
      <c r="KEU64" s="153"/>
      <c r="KEV64" s="153"/>
      <c r="KEW64" s="153"/>
      <c r="KEX64" s="153"/>
      <c r="KEY64" s="153"/>
      <c r="KEZ64" s="153"/>
      <c r="KFA64" s="153"/>
      <c r="KFB64" s="153"/>
      <c r="KFC64" s="153"/>
      <c r="KFD64" s="153"/>
      <c r="KFE64" s="153"/>
      <c r="KFF64" s="153"/>
      <c r="KFG64" s="153"/>
      <c r="KFH64" s="153"/>
      <c r="KFI64" s="153"/>
      <c r="KFJ64" s="153"/>
      <c r="KFK64" s="153"/>
      <c r="KFL64" s="153"/>
      <c r="KFM64" s="153"/>
      <c r="KFN64" s="153"/>
      <c r="KFO64" s="153"/>
      <c r="KFP64" s="153"/>
      <c r="KFQ64" s="153"/>
      <c r="KFR64" s="153"/>
      <c r="KFS64" s="153"/>
      <c r="KFT64" s="153"/>
      <c r="KFU64" s="153"/>
      <c r="KFV64" s="153"/>
      <c r="KFW64" s="153"/>
      <c r="KFX64" s="153"/>
      <c r="KFY64" s="153"/>
      <c r="KFZ64" s="153"/>
      <c r="KGA64" s="153"/>
      <c r="KGB64" s="153"/>
      <c r="KGC64" s="153"/>
      <c r="KGD64" s="153"/>
      <c r="KGE64" s="153"/>
      <c r="KGF64" s="153"/>
      <c r="KGG64" s="153"/>
      <c r="KGH64" s="153"/>
      <c r="KGI64" s="153"/>
      <c r="KGJ64" s="153"/>
      <c r="KGK64" s="153"/>
      <c r="KGL64" s="153"/>
      <c r="KGM64" s="153"/>
      <c r="KGN64" s="153"/>
      <c r="KGO64" s="153"/>
      <c r="KGP64" s="153"/>
      <c r="KGQ64" s="153"/>
      <c r="KGR64" s="153"/>
      <c r="KGS64" s="153"/>
      <c r="KGT64" s="153"/>
      <c r="KGU64" s="153"/>
      <c r="KGV64" s="153"/>
      <c r="KGW64" s="153"/>
      <c r="KGX64" s="153"/>
      <c r="KGY64" s="153"/>
      <c r="KGZ64" s="153"/>
      <c r="KHA64" s="153"/>
      <c r="KHB64" s="153"/>
      <c r="KHC64" s="153"/>
      <c r="KHD64" s="153"/>
      <c r="KHE64" s="153"/>
      <c r="KHF64" s="153"/>
      <c r="KHG64" s="153"/>
      <c r="KHH64" s="153"/>
      <c r="KHI64" s="153"/>
      <c r="KHJ64" s="153"/>
      <c r="KHK64" s="153"/>
      <c r="KHL64" s="153"/>
      <c r="KHM64" s="153"/>
      <c r="KHN64" s="153"/>
      <c r="KHO64" s="153"/>
      <c r="KHP64" s="153"/>
      <c r="KHQ64" s="153"/>
      <c r="KHR64" s="153"/>
      <c r="KHS64" s="153"/>
      <c r="KHT64" s="153"/>
      <c r="KHU64" s="153"/>
      <c r="KHV64" s="153"/>
      <c r="KHW64" s="153"/>
      <c r="KHX64" s="153"/>
      <c r="KHY64" s="153"/>
      <c r="KHZ64" s="153"/>
      <c r="KIA64" s="153"/>
      <c r="KIB64" s="153"/>
      <c r="KIC64" s="153"/>
      <c r="KID64" s="153"/>
      <c r="KIE64" s="153"/>
      <c r="KIF64" s="153"/>
      <c r="KIG64" s="153"/>
      <c r="KIH64" s="153"/>
      <c r="KII64" s="153"/>
      <c r="KIJ64" s="153"/>
      <c r="KIK64" s="153"/>
      <c r="KIL64" s="153"/>
      <c r="KIM64" s="153"/>
      <c r="KIN64" s="153"/>
      <c r="KIO64" s="153"/>
      <c r="KIP64" s="153"/>
      <c r="KIQ64" s="153"/>
      <c r="KIR64" s="153"/>
      <c r="KIS64" s="153"/>
      <c r="KIT64" s="153"/>
      <c r="KIU64" s="153"/>
      <c r="KIV64" s="153"/>
      <c r="KIW64" s="153"/>
      <c r="KIX64" s="153"/>
      <c r="KIY64" s="153"/>
      <c r="KIZ64" s="153"/>
      <c r="KJA64" s="153"/>
      <c r="KJB64" s="153"/>
      <c r="KJC64" s="153"/>
      <c r="KJD64" s="153"/>
      <c r="KJE64" s="153"/>
      <c r="KJF64" s="153"/>
      <c r="KJG64" s="153"/>
      <c r="KJH64" s="153"/>
      <c r="KJI64" s="153"/>
      <c r="KJJ64" s="153"/>
      <c r="KJK64" s="153"/>
      <c r="KJL64" s="153"/>
      <c r="KJM64" s="153"/>
      <c r="KJN64" s="153"/>
      <c r="KJO64" s="153"/>
      <c r="KJP64" s="153"/>
      <c r="KJQ64" s="153"/>
      <c r="KJR64" s="153"/>
      <c r="KJS64" s="153"/>
      <c r="KJT64" s="153"/>
      <c r="KJU64" s="153"/>
      <c r="KJV64" s="153"/>
      <c r="KJW64" s="153"/>
      <c r="KJX64" s="153"/>
      <c r="KJY64" s="153"/>
      <c r="KJZ64" s="153"/>
      <c r="KKA64" s="153"/>
      <c r="KKB64" s="153"/>
      <c r="KKC64" s="153"/>
      <c r="KKD64" s="153"/>
      <c r="KKE64" s="153"/>
      <c r="KKF64" s="153"/>
      <c r="KKG64" s="153"/>
      <c r="KKH64" s="153"/>
      <c r="KKI64" s="153"/>
      <c r="KKJ64" s="153"/>
      <c r="KKK64" s="153"/>
      <c r="KKL64" s="153"/>
      <c r="KKM64" s="153"/>
      <c r="KKN64" s="153"/>
      <c r="KKO64" s="153"/>
      <c r="KKP64" s="153"/>
      <c r="KKQ64" s="153"/>
      <c r="KKR64" s="153"/>
      <c r="KKS64" s="153"/>
      <c r="KKT64" s="153"/>
      <c r="KKU64" s="153"/>
      <c r="KKV64" s="153"/>
      <c r="KKW64" s="153"/>
      <c r="KKX64" s="153"/>
      <c r="KKY64" s="153"/>
      <c r="KKZ64" s="153"/>
      <c r="KLA64" s="153"/>
      <c r="KLB64" s="153"/>
      <c r="KLC64" s="153"/>
      <c r="KLD64" s="153"/>
      <c r="KLE64" s="153"/>
      <c r="KLF64" s="153"/>
      <c r="KLG64" s="153"/>
      <c r="KLH64" s="153"/>
      <c r="KLI64" s="153"/>
      <c r="KLJ64" s="153"/>
      <c r="KLK64" s="153"/>
      <c r="KLL64" s="153"/>
      <c r="KLM64" s="153"/>
      <c r="KLN64" s="153"/>
      <c r="KLO64" s="153"/>
      <c r="KLP64" s="153"/>
      <c r="KLQ64" s="153"/>
      <c r="KLR64" s="153"/>
      <c r="KLS64" s="153"/>
      <c r="KLT64" s="153"/>
      <c r="KLU64" s="153"/>
      <c r="KLV64" s="153"/>
      <c r="KLW64" s="153"/>
      <c r="KLX64" s="153"/>
      <c r="KLY64" s="153"/>
      <c r="KLZ64" s="153"/>
      <c r="KMA64" s="153"/>
      <c r="KMB64" s="153"/>
      <c r="KMC64" s="153"/>
      <c r="KMD64" s="153"/>
      <c r="KME64" s="153"/>
      <c r="KMF64" s="153"/>
      <c r="KMG64" s="153"/>
      <c r="KMH64" s="153"/>
      <c r="KMI64" s="153"/>
      <c r="KMJ64" s="153"/>
      <c r="KMK64" s="153"/>
      <c r="KML64" s="153"/>
      <c r="KMM64" s="153"/>
      <c r="KMN64" s="153"/>
      <c r="KMO64" s="153"/>
      <c r="KMP64" s="153"/>
      <c r="KMQ64" s="153"/>
      <c r="KMR64" s="153"/>
      <c r="KMS64" s="153"/>
      <c r="KMT64" s="153"/>
      <c r="KMU64" s="153"/>
      <c r="KMV64" s="153"/>
      <c r="KMW64" s="153"/>
      <c r="KMX64" s="153"/>
      <c r="KMY64" s="153"/>
      <c r="KMZ64" s="153"/>
      <c r="KNA64" s="153"/>
      <c r="KNB64" s="153"/>
      <c r="KNC64" s="153"/>
      <c r="KND64" s="153"/>
      <c r="KNE64" s="153"/>
      <c r="KNF64" s="153"/>
      <c r="KNG64" s="153"/>
      <c r="KNH64" s="153"/>
      <c r="KNI64" s="153"/>
      <c r="KNJ64" s="153"/>
      <c r="KNK64" s="153"/>
      <c r="KNL64" s="153"/>
      <c r="KNM64" s="153"/>
      <c r="KNN64" s="153"/>
      <c r="KNO64" s="153"/>
      <c r="KNP64" s="153"/>
      <c r="KNQ64" s="153"/>
      <c r="KNR64" s="153"/>
      <c r="KNS64" s="153"/>
      <c r="KNT64" s="153"/>
      <c r="KNU64" s="153"/>
      <c r="KNV64" s="153"/>
      <c r="KNW64" s="153"/>
      <c r="KNX64" s="153"/>
      <c r="KNY64" s="153"/>
      <c r="KNZ64" s="153"/>
      <c r="KOA64" s="153"/>
      <c r="KOB64" s="153"/>
      <c r="KOC64" s="153"/>
      <c r="KOD64" s="153"/>
      <c r="KOE64" s="153"/>
      <c r="KOF64" s="153"/>
      <c r="KOG64" s="153"/>
      <c r="KOH64" s="153"/>
      <c r="KOI64" s="153"/>
      <c r="KOJ64" s="153"/>
      <c r="KOK64" s="153"/>
      <c r="KOL64" s="153"/>
      <c r="KOM64" s="153"/>
      <c r="KON64" s="153"/>
      <c r="KOO64" s="153"/>
      <c r="KOP64" s="153"/>
      <c r="KOQ64" s="153"/>
      <c r="KOR64" s="153"/>
      <c r="KOS64" s="153"/>
      <c r="KOT64" s="153"/>
      <c r="KOU64" s="153"/>
      <c r="KOV64" s="153"/>
      <c r="KOW64" s="153"/>
      <c r="KOX64" s="153"/>
      <c r="KOY64" s="153"/>
      <c r="KOZ64" s="153"/>
      <c r="KPA64" s="153"/>
      <c r="KPB64" s="153"/>
      <c r="KPC64" s="153"/>
      <c r="KPD64" s="153"/>
      <c r="KPE64" s="153"/>
      <c r="KPF64" s="153"/>
      <c r="KPG64" s="153"/>
      <c r="KPH64" s="153"/>
      <c r="KPI64" s="153"/>
      <c r="KPJ64" s="153"/>
      <c r="KPK64" s="153"/>
      <c r="KPL64" s="153"/>
      <c r="KPM64" s="153"/>
      <c r="KPN64" s="153"/>
      <c r="KPO64" s="153"/>
      <c r="KPP64" s="153"/>
      <c r="KPQ64" s="153"/>
      <c r="KPR64" s="153"/>
      <c r="KPS64" s="153"/>
      <c r="KPT64" s="153"/>
      <c r="KPU64" s="153"/>
      <c r="KPV64" s="153"/>
      <c r="KPW64" s="153"/>
      <c r="KPX64" s="153"/>
      <c r="KPY64" s="153"/>
      <c r="KPZ64" s="153"/>
      <c r="KQA64" s="153"/>
      <c r="KQB64" s="153"/>
      <c r="KQC64" s="153"/>
      <c r="KQD64" s="153"/>
      <c r="KQE64" s="153"/>
      <c r="KQF64" s="153"/>
      <c r="KQG64" s="153"/>
      <c r="KQH64" s="153"/>
      <c r="KQI64" s="153"/>
      <c r="KQJ64" s="153"/>
      <c r="KQK64" s="153"/>
      <c r="KQL64" s="153"/>
      <c r="KQM64" s="153"/>
      <c r="KQN64" s="153"/>
      <c r="KQO64" s="153"/>
      <c r="KQP64" s="153"/>
      <c r="KQQ64" s="153"/>
      <c r="KQR64" s="153"/>
      <c r="KQS64" s="153"/>
      <c r="KQT64" s="153"/>
      <c r="KQU64" s="153"/>
      <c r="KQV64" s="153"/>
      <c r="KQW64" s="153"/>
      <c r="KQX64" s="153"/>
      <c r="KQY64" s="153"/>
      <c r="KQZ64" s="153"/>
      <c r="KRA64" s="153"/>
      <c r="KRB64" s="153"/>
      <c r="KRC64" s="153"/>
      <c r="KRD64" s="153"/>
      <c r="KRE64" s="153"/>
      <c r="KRF64" s="153"/>
      <c r="KRG64" s="153"/>
      <c r="KRH64" s="153"/>
      <c r="KRI64" s="153"/>
      <c r="KRJ64" s="153"/>
      <c r="KRK64" s="153"/>
      <c r="KRL64" s="153"/>
      <c r="KRM64" s="153"/>
      <c r="KRN64" s="153"/>
      <c r="KRO64" s="153"/>
      <c r="KRP64" s="153"/>
      <c r="KRQ64" s="153"/>
      <c r="KRR64" s="153"/>
      <c r="KRS64" s="153"/>
      <c r="KRT64" s="153"/>
      <c r="KRU64" s="153"/>
      <c r="KRV64" s="153"/>
      <c r="KRW64" s="153"/>
      <c r="KRX64" s="153"/>
      <c r="KRY64" s="153"/>
      <c r="KRZ64" s="153"/>
      <c r="KSA64" s="153"/>
      <c r="KSB64" s="153"/>
      <c r="KSC64" s="153"/>
      <c r="KSD64" s="153"/>
      <c r="KSE64" s="153"/>
      <c r="KSF64" s="153"/>
      <c r="KSG64" s="153"/>
      <c r="KSH64" s="153"/>
      <c r="KSI64" s="153"/>
      <c r="KSJ64" s="153"/>
      <c r="KSK64" s="153"/>
      <c r="KSL64" s="153"/>
      <c r="KSM64" s="153"/>
      <c r="KSN64" s="153"/>
      <c r="KSO64" s="153"/>
      <c r="KSP64" s="153"/>
      <c r="KSQ64" s="153"/>
      <c r="KSR64" s="153"/>
      <c r="KSS64" s="153"/>
      <c r="KST64" s="153"/>
      <c r="KSU64" s="153"/>
      <c r="KSV64" s="153"/>
      <c r="KSW64" s="153"/>
      <c r="KSX64" s="153"/>
      <c r="KSY64" s="153"/>
      <c r="KSZ64" s="153"/>
      <c r="KTA64" s="153"/>
      <c r="KTB64" s="153"/>
      <c r="KTC64" s="153"/>
      <c r="KTD64" s="153"/>
      <c r="KTE64" s="153"/>
      <c r="KTF64" s="153"/>
      <c r="KTG64" s="153"/>
      <c r="KTH64" s="153"/>
      <c r="KTI64" s="153"/>
      <c r="KTJ64" s="153"/>
      <c r="KTK64" s="153"/>
      <c r="KTL64" s="153"/>
      <c r="KTM64" s="153"/>
      <c r="KTN64" s="153"/>
      <c r="KTO64" s="153"/>
      <c r="KTP64" s="153"/>
      <c r="KTQ64" s="153"/>
      <c r="KTR64" s="153"/>
      <c r="KTS64" s="153"/>
      <c r="KTT64" s="153"/>
      <c r="KTU64" s="153"/>
      <c r="KTV64" s="153"/>
      <c r="KTW64" s="153"/>
      <c r="KTX64" s="153"/>
      <c r="KTY64" s="153"/>
      <c r="KTZ64" s="153"/>
      <c r="KUA64" s="153"/>
      <c r="KUB64" s="153"/>
      <c r="KUC64" s="153"/>
      <c r="KUD64" s="153"/>
      <c r="KUE64" s="153"/>
      <c r="KUF64" s="153"/>
      <c r="KUG64" s="153"/>
      <c r="KUH64" s="153"/>
      <c r="KUI64" s="153"/>
      <c r="KUJ64" s="153"/>
      <c r="KUK64" s="153"/>
      <c r="KUL64" s="153"/>
      <c r="KUM64" s="153"/>
      <c r="KUN64" s="153"/>
      <c r="KUO64" s="153"/>
      <c r="KUP64" s="153"/>
      <c r="KUQ64" s="153"/>
      <c r="KUR64" s="153"/>
      <c r="KUS64" s="153"/>
      <c r="KUT64" s="153"/>
      <c r="KUU64" s="153"/>
      <c r="KUV64" s="153"/>
      <c r="KUW64" s="153"/>
      <c r="KUX64" s="153"/>
      <c r="KUY64" s="153"/>
      <c r="KUZ64" s="153"/>
      <c r="KVA64" s="153"/>
      <c r="KVB64" s="153"/>
      <c r="KVC64" s="153"/>
      <c r="KVD64" s="153"/>
      <c r="KVE64" s="153"/>
      <c r="KVF64" s="153"/>
      <c r="KVG64" s="153"/>
      <c r="KVH64" s="153"/>
      <c r="KVI64" s="153"/>
      <c r="KVJ64" s="153"/>
      <c r="KVK64" s="153"/>
      <c r="KVL64" s="153"/>
      <c r="KVM64" s="153"/>
      <c r="KVN64" s="153"/>
      <c r="KVO64" s="153"/>
      <c r="KVP64" s="153"/>
      <c r="KVQ64" s="153"/>
      <c r="KVR64" s="153"/>
      <c r="KVS64" s="153"/>
      <c r="KVT64" s="153"/>
      <c r="KVU64" s="153"/>
      <c r="KVV64" s="153"/>
      <c r="KVW64" s="153"/>
      <c r="KVX64" s="153"/>
      <c r="KVY64" s="153"/>
      <c r="KVZ64" s="153"/>
      <c r="KWA64" s="153"/>
      <c r="KWB64" s="153"/>
      <c r="KWC64" s="153"/>
      <c r="KWD64" s="153"/>
      <c r="KWE64" s="153"/>
      <c r="KWF64" s="153"/>
      <c r="KWG64" s="153"/>
      <c r="KWH64" s="153"/>
      <c r="KWI64" s="153"/>
      <c r="KWJ64" s="153"/>
      <c r="KWK64" s="153"/>
      <c r="KWL64" s="153"/>
      <c r="KWM64" s="153"/>
      <c r="KWN64" s="153"/>
      <c r="KWO64" s="153"/>
      <c r="KWP64" s="153"/>
      <c r="KWQ64" s="153"/>
      <c r="KWR64" s="153"/>
      <c r="KWS64" s="153"/>
      <c r="KWT64" s="153"/>
      <c r="KWU64" s="153"/>
      <c r="KWV64" s="153"/>
      <c r="KWW64" s="153"/>
      <c r="KWX64" s="153"/>
      <c r="KWY64" s="153"/>
      <c r="KWZ64" s="153"/>
      <c r="KXA64" s="153"/>
      <c r="KXB64" s="153"/>
      <c r="KXC64" s="153"/>
      <c r="KXD64" s="153"/>
      <c r="KXE64" s="153"/>
      <c r="KXF64" s="153"/>
      <c r="KXG64" s="153"/>
      <c r="KXH64" s="153"/>
      <c r="KXI64" s="153"/>
      <c r="KXJ64" s="153"/>
      <c r="KXK64" s="153"/>
      <c r="KXL64" s="153"/>
      <c r="KXM64" s="153"/>
      <c r="KXN64" s="153"/>
      <c r="KXO64" s="153"/>
      <c r="KXP64" s="153"/>
      <c r="KXQ64" s="153"/>
      <c r="KXR64" s="153"/>
      <c r="KXS64" s="153"/>
      <c r="KXT64" s="153"/>
      <c r="KXU64" s="153"/>
      <c r="KXV64" s="153"/>
      <c r="KXW64" s="153"/>
      <c r="KXX64" s="153"/>
      <c r="KXY64" s="153"/>
      <c r="KXZ64" s="153"/>
      <c r="KYA64" s="153"/>
      <c r="KYB64" s="153"/>
      <c r="KYC64" s="153"/>
      <c r="KYD64" s="153"/>
      <c r="KYE64" s="153"/>
      <c r="KYF64" s="153"/>
      <c r="KYG64" s="153"/>
      <c r="KYH64" s="153"/>
      <c r="KYI64" s="153"/>
      <c r="KYJ64" s="153"/>
      <c r="KYK64" s="153"/>
      <c r="KYL64" s="153"/>
      <c r="KYM64" s="153"/>
      <c r="KYN64" s="153"/>
      <c r="KYO64" s="153"/>
      <c r="KYP64" s="153"/>
      <c r="KYQ64" s="153"/>
      <c r="KYR64" s="153"/>
      <c r="KYS64" s="153"/>
      <c r="KYT64" s="153"/>
      <c r="KYU64" s="153"/>
      <c r="KYV64" s="153"/>
      <c r="KYW64" s="153"/>
      <c r="KYX64" s="153"/>
      <c r="KYY64" s="153"/>
      <c r="KYZ64" s="153"/>
      <c r="KZA64" s="153"/>
      <c r="KZB64" s="153"/>
      <c r="KZC64" s="153"/>
      <c r="KZD64" s="153"/>
      <c r="KZE64" s="153"/>
      <c r="KZF64" s="153"/>
      <c r="KZG64" s="153"/>
      <c r="KZH64" s="153"/>
      <c r="KZI64" s="153"/>
      <c r="KZJ64" s="153"/>
      <c r="KZK64" s="153"/>
      <c r="KZL64" s="153"/>
      <c r="KZM64" s="153"/>
      <c r="KZN64" s="153"/>
      <c r="KZO64" s="153"/>
      <c r="KZP64" s="153"/>
      <c r="KZQ64" s="153"/>
      <c r="KZR64" s="153"/>
      <c r="KZS64" s="153"/>
      <c r="KZT64" s="153"/>
      <c r="KZU64" s="153"/>
      <c r="KZV64" s="153"/>
      <c r="KZW64" s="153"/>
      <c r="KZX64" s="153"/>
      <c r="KZY64" s="153"/>
      <c r="KZZ64" s="153"/>
      <c r="LAA64" s="153"/>
      <c r="LAB64" s="153"/>
      <c r="LAC64" s="153"/>
      <c r="LAD64" s="153"/>
      <c r="LAE64" s="153"/>
      <c r="LAF64" s="153"/>
      <c r="LAG64" s="153"/>
      <c r="LAH64" s="153"/>
      <c r="LAI64" s="153"/>
      <c r="LAJ64" s="153"/>
      <c r="LAK64" s="153"/>
      <c r="LAL64" s="153"/>
      <c r="LAM64" s="153"/>
      <c r="LAN64" s="153"/>
      <c r="LAO64" s="153"/>
      <c r="LAP64" s="153"/>
      <c r="LAQ64" s="153"/>
      <c r="LAR64" s="153"/>
      <c r="LAS64" s="153"/>
      <c r="LAT64" s="153"/>
      <c r="LAU64" s="153"/>
      <c r="LAV64" s="153"/>
      <c r="LAW64" s="153"/>
      <c r="LAX64" s="153"/>
      <c r="LAY64" s="153"/>
      <c r="LAZ64" s="153"/>
      <c r="LBA64" s="153"/>
      <c r="LBB64" s="153"/>
      <c r="LBC64" s="153"/>
      <c r="LBD64" s="153"/>
      <c r="LBE64" s="153"/>
      <c r="LBF64" s="153"/>
      <c r="LBG64" s="153"/>
      <c r="LBH64" s="153"/>
      <c r="LBI64" s="153"/>
      <c r="LBJ64" s="153"/>
      <c r="LBK64" s="153"/>
      <c r="LBL64" s="153"/>
      <c r="LBM64" s="153"/>
      <c r="LBN64" s="153"/>
      <c r="LBO64" s="153"/>
      <c r="LBP64" s="153"/>
      <c r="LBQ64" s="153"/>
      <c r="LBR64" s="153"/>
      <c r="LBS64" s="153"/>
      <c r="LBT64" s="153"/>
      <c r="LBU64" s="153"/>
      <c r="LBV64" s="153"/>
      <c r="LBW64" s="153"/>
      <c r="LBX64" s="153"/>
      <c r="LBY64" s="153"/>
      <c r="LBZ64" s="153"/>
      <c r="LCA64" s="153"/>
      <c r="LCB64" s="153"/>
      <c r="LCC64" s="153"/>
      <c r="LCD64" s="153"/>
      <c r="LCE64" s="153"/>
      <c r="LCF64" s="153"/>
      <c r="LCG64" s="153"/>
      <c r="LCH64" s="153"/>
      <c r="LCI64" s="153"/>
      <c r="LCJ64" s="153"/>
      <c r="LCK64" s="153"/>
      <c r="LCL64" s="153"/>
      <c r="LCM64" s="153"/>
      <c r="LCN64" s="153"/>
      <c r="LCO64" s="153"/>
      <c r="LCP64" s="153"/>
      <c r="LCQ64" s="153"/>
      <c r="LCR64" s="153"/>
      <c r="LCS64" s="153"/>
      <c r="LCT64" s="153"/>
      <c r="LCU64" s="153"/>
      <c r="LCV64" s="153"/>
      <c r="LCW64" s="153"/>
      <c r="LCX64" s="153"/>
      <c r="LCY64" s="153"/>
      <c r="LCZ64" s="153"/>
      <c r="LDA64" s="153"/>
      <c r="LDB64" s="153"/>
      <c r="LDC64" s="153"/>
      <c r="LDD64" s="153"/>
      <c r="LDE64" s="153"/>
      <c r="LDF64" s="153"/>
      <c r="LDG64" s="153"/>
      <c r="LDH64" s="153"/>
      <c r="LDI64" s="153"/>
      <c r="LDJ64" s="153"/>
      <c r="LDK64" s="153"/>
      <c r="LDL64" s="153"/>
      <c r="LDM64" s="153"/>
      <c r="LDN64" s="153"/>
      <c r="LDO64" s="153"/>
      <c r="LDP64" s="153"/>
      <c r="LDQ64" s="153"/>
      <c r="LDR64" s="153"/>
      <c r="LDS64" s="153"/>
      <c r="LDT64" s="153"/>
      <c r="LDU64" s="153"/>
      <c r="LDV64" s="153"/>
      <c r="LDW64" s="153"/>
      <c r="LDX64" s="153"/>
      <c r="LDY64" s="153"/>
      <c r="LDZ64" s="153"/>
      <c r="LEA64" s="153"/>
      <c r="LEB64" s="153"/>
      <c r="LEC64" s="153"/>
      <c r="LED64" s="153"/>
      <c r="LEE64" s="153"/>
      <c r="LEF64" s="153"/>
      <c r="LEG64" s="153"/>
      <c r="LEH64" s="153"/>
      <c r="LEI64" s="153"/>
      <c r="LEJ64" s="153"/>
      <c r="LEK64" s="153"/>
      <c r="LEL64" s="153"/>
      <c r="LEM64" s="153"/>
      <c r="LEN64" s="153"/>
      <c r="LEO64" s="153"/>
      <c r="LEP64" s="153"/>
      <c r="LEQ64" s="153"/>
      <c r="LER64" s="153"/>
      <c r="LES64" s="153"/>
      <c r="LET64" s="153"/>
      <c r="LEU64" s="153"/>
      <c r="LEV64" s="153"/>
      <c r="LEW64" s="153"/>
      <c r="LEX64" s="153"/>
      <c r="LEY64" s="153"/>
      <c r="LEZ64" s="153"/>
      <c r="LFA64" s="153"/>
      <c r="LFB64" s="153"/>
      <c r="LFC64" s="153"/>
      <c r="LFD64" s="153"/>
      <c r="LFE64" s="153"/>
      <c r="LFF64" s="153"/>
      <c r="LFG64" s="153"/>
      <c r="LFH64" s="153"/>
      <c r="LFI64" s="153"/>
      <c r="LFJ64" s="153"/>
      <c r="LFK64" s="153"/>
      <c r="LFL64" s="153"/>
      <c r="LFM64" s="153"/>
      <c r="LFN64" s="153"/>
      <c r="LFO64" s="153"/>
      <c r="LFP64" s="153"/>
      <c r="LFQ64" s="153"/>
      <c r="LFR64" s="153"/>
      <c r="LFS64" s="153"/>
      <c r="LFT64" s="153"/>
      <c r="LFU64" s="153"/>
      <c r="LFV64" s="153"/>
      <c r="LFW64" s="153"/>
      <c r="LFX64" s="153"/>
      <c r="LFY64" s="153"/>
      <c r="LFZ64" s="153"/>
      <c r="LGA64" s="153"/>
      <c r="LGB64" s="153"/>
      <c r="LGC64" s="153"/>
      <c r="LGD64" s="153"/>
      <c r="LGE64" s="153"/>
      <c r="LGF64" s="153"/>
      <c r="LGG64" s="153"/>
      <c r="LGH64" s="153"/>
      <c r="LGI64" s="153"/>
      <c r="LGJ64" s="153"/>
      <c r="LGK64" s="153"/>
      <c r="LGL64" s="153"/>
      <c r="LGM64" s="153"/>
      <c r="LGN64" s="153"/>
      <c r="LGO64" s="153"/>
      <c r="LGP64" s="153"/>
      <c r="LGQ64" s="153"/>
      <c r="LGR64" s="153"/>
      <c r="LGS64" s="153"/>
      <c r="LGT64" s="153"/>
      <c r="LGU64" s="153"/>
      <c r="LGV64" s="153"/>
      <c r="LGW64" s="153"/>
      <c r="LGX64" s="153"/>
      <c r="LGY64" s="153"/>
      <c r="LGZ64" s="153"/>
      <c r="LHA64" s="153"/>
      <c r="LHB64" s="153"/>
      <c r="LHC64" s="153"/>
      <c r="LHD64" s="153"/>
      <c r="LHE64" s="153"/>
      <c r="LHF64" s="153"/>
      <c r="LHG64" s="153"/>
      <c r="LHH64" s="153"/>
      <c r="LHI64" s="153"/>
      <c r="LHJ64" s="153"/>
      <c r="LHK64" s="153"/>
      <c r="LHL64" s="153"/>
      <c r="LHM64" s="153"/>
      <c r="LHN64" s="153"/>
      <c r="LHO64" s="153"/>
      <c r="LHP64" s="153"/>
      <c r="LHQ64" s="153"/>
      <c r="LHR64" s="153"/>
      <c r="LHS64" s="153"/>
      <c r="LHT64" s="153"/>
      <c r="LHU64" s="153"/>
      <c r="LHV64" s="153"/>
      <c r="LHW64" s="153"/>
      <c r="LHX64" s="153"/>
      <c r="LHY64" s="153"/>
      <c r="LHZ64" s="153"/>
      <c r="LIA64" s="153"/>
      <c r="LIB64" s="153"/>
      <c r="LIC64" s="153"/>
      <c r="LID64" s="153"/>
      <c r="LIE64" s="153"/>
      <c r="LIF64" s="153"/>
      <c r="LIG64" s="153"/>
      <c r="LIH64" s="153"/>
      <c r="LII64" s="153"/>
      <c r="LIJ64" s="153"/>
      <c r="LIK64" s="153"/>
      <c r="LIL64" s="153"/>
      <c r="LIM64" s="153"/>
      <c r="LIN64" s="153"/>
      <c r="LIO64" s="153"/>
      <c r="LIP64" s="153"/>
      <c r="LIQ64" s="153"/>
      <c r="LIR64" s="153"/>
      <c r="LIS64" s="153"/>
      <c r="LIT64" s="153"/>
      <c r="LIU64" s="153"/>
      <c r="LIV64" s="153"/>
      <c r="LIW64" s="153"/>
      <c r="LIX64" s="153"/>
      <c r="LIY64" s="153"/>
      <c r="LIZ64" s="153"/>
      <c r="LJA64" s="153"/>
      <c r="LJB64" s="153"/>
      <c r="LJC64" s="153"/>
      <c r="LJD64" s="153"/>
      <c r="LJE64" s="153"/>
      <c r="LJF64" s="153"/>
      <c r="LJG64" s="153"/>
      <c r="LJH64" s="153"/>
      <c r="LJI64" s="153"/>
      <c r="LJJ64" s="153"/>
      <c r="LJK64" s="153"/>
      <c r="LJL64" s="153"/>
      <c r="LJM64" s="153"/>
      <c r="LJN64" s="153"/>
      <c r="LJO64" s="153"/>
      <c r="LJP64" s="153"/>
      <c r="LJQ64" s="153"/>
      <c r="LJR64" s="153"/>
      <c r="LJS64" s="153"/>
      <c r="LJT64" s="153"/>
      <c r="LJU64" s="153"/>
      <c r="LJV64" s="153"/>
      <c r="LJW64" s="153"/>
      <c r="LJX64" s="153"/>
      <c r="LJY64" s="153"/>
      <c r="LJZ64" s="153"/>
      <c r="LKA64" s="153"/>
      <c r="LKB64" s="153"/>
      <c r="LKC64" s="153"/>
      <c r="LKD64" s="153"/>
      <c r="LKE64" s="153"/>
      <c r="LKF64" s="153"/>
      <c r="LKG64" s="153"/>
      <c r="LKH64" s="153"/>
      <c r="LKI64" s="153"/>
      <c r="LKJ64" s="153"/>
      <c r="LKK64" s="153"/>
      <c r="LKL64" s="153"/>
      <c r="LKM64" s="153"/>
      <c r="LKN64" s="153"/>
      <c r="LKO64" s="153"/>
      <c r="LKP64" s="153"/>
      <c r="LKQ64" s="153"/>
      <c r="LKR64" s="153"/>
      <c r="LKS64" s="153"/>
      <c r="LKT64" s="153"/>
      <c r="LKU64" s="153"/>
      <c r="LKV64" s="153"/>
      <c r="LKW64" s="153"/>
      <c r="LKX64" s="153"/>
      <c r="LKY64" s="153"/>
      <c r="LKZ64" s="153"/>
      <c r="LLA64" s="153"/>
      <c r="LLB64" s="153"/>
      <c r="LLC64" s="153"/>
      <c r="LLD64" s="153"/>
      <c r="LLE64" s="153"/>
      <c r="LLF64" s="153"/>
      <c r="LLG64" s="153"/>
      <c r="LLH64" s="153"/>
      <c r="LLI64" s="153"/>
      <c r="LLJ64" s="153"/>
      <c r="LLK64" s="153"/>
      <c r="LLL64" s="153"/>
      <c r="LLM64" s="153"/>
      <c r="LLN64" s="153"/>
      <c r="LLO64" s="153"/>
      <c r="LLP64" s="153"/>
      <c r="LLQ64" s="153"/>
      <c r="LLR64" s="153"/>
      <c r="LLS64" s="153"/>
      <c r="LLT64" s="153"/>
      <c r="LLU64" s="153"/>
      <c r="LLV64" s="153"/>
      <c r="LLW64" s="153"/>
      <c r="LLX64" s="153"/>
      <c r="LLY64" s="153"/>
      <c r="LLZ64" s="153"/>
      <c r="LMA64" s="153"/>
      <c r="LMB64" s="153"/>
      <c r="LMC64" s="153"/>
      <c r="LMD64" s="153"/>
      <c r="LME64" s="153"/>
      <c r="LMF64" s="153"/>
      <c r="LMG64" s="153"/>
      <c r="LMH64" s="153"/>
      <c r="LMI64" s="153"/>
      <c r="LMJ64" s="153"/>
      <c r="LMK64" s="153"/>
      <c r="LML64" s="153"/>
      <c r="LMM64" s="153"/>
      <c r="LMN64" s="153"/>
      <c r="LMO64" s="153"/>
      <c r="LMP64" s="153"/>
      <c r="LMQ64" s="153"/>
      <c r="LMR64" s="153"/>
      <c r="LMS64" s="153"/>
      <c r="LMT64" s="153"/>
      <c r="LMU64" s="153"/>
      <c r="LMV64" s="153"/>
      <c r="LMW64" s="153"/>
      <c r="LMX64" s="153"/>
      <c r="LMY64" s="153"/>
      <c r="LMZ64" s="153"/>
      <c r="LNA64" s="153"/>
      <c r="LNB64" s="153"/>
      <c r="LNC64" s="153"/>
      <c r="LND64" s="153"/>
      <c r="LNE64" s="153"/>
      <c r="LNF64" s="153"/>
      <c r="LNG64" s="153"/>
      <c r="LNH64" s="153"/>
      <c r="LNI64" s="153"/>
      <c r="LNJ64" s="153"/>
      <c r="LNK64" s="153"/>
      <c r="LNL64" s="153"/>
      <c r="LNM64" s="153"/>
      <c r="LNN64" s="153"/>
      <c r="LNO64" s="153"/>
      <c r="LNP64" s="153"/>
      <c r="LNQ64" s="153"/>
      <c r="LNR64" s="153"/>
      <c r="LNS64" s="153"/>
      <c r="LNT64" s="153"/>
      <c r="LNU64" s="153"/>
      <c r="LNV64" s="153"/>
      <c r="LNW64" s="153"/>
      <c r="LNX64" s="153"/>
      <c r="LNY64" s="153"/>
      <c r="LNZ64" s="153"/>
      <c r="LOA64" s="153"/>
      <c r="LOB64" s="153"/>
      <c r="LOC64" s="153"/>
      <c r="LOD64" s="153"/>
      <c r="LOE64" s="153"/>
      <c r="LOF64" s="153"/>
      <c r="LOG64" s="153"/>
      <c r="LOH64" s="153"/>
      <c r="LOI64" s="153"/>
      <c r="LOJ64" s="153"/>
      <c r="LOK64" s="153"/>
      <c r="LOL64" s="153"/>
      <c r="LOM64" s="153"/>
      <c r="LON64" s="153"/>
      <c r="LOO64" s="153"/>
      <c r="LOP64" s="153"/>
      <c r="LOQ64" s="153"/>
      <c r="LOR64" s="153"/>
      <c r="LOS64" s="153"/>
      <c r="LOT64" s="153"/>
      <c r="LOU64" s="153"/>
      <c r="LOV64" s="153"/>
      <c r="LOW64" s="153"/>
      <c r="LOX64" s="153"/>
      <c r="LOY64" s="153"/>
      <c r="LOZ64" s="153"/>
      <c r="LPA64" s="153"/>
      <c r="LPB64" s="153"/>
      <c r="LPC64" s="153"/>
      <c r="LPD64" s="153"/>
      <c r="LPE64" s="153"/>
      <c r="LPF64" s="153"/>
      <c r="LPG64" s="153"/>
      <c r="LPH64" s="153"/>
      <c r="LPI64" s="153"/>
      <c r="LPJ64" s="153"/>
      <c r="LPK64" s="153"/>
      <c r="LPL64" s="153"/>
      <c r="LPM64" s="153"/>
      <c r="LPN64" s="153"/>
      <c r="LPO64" s="153"/>
      <c r="LPP64" s="153"/>
      <c r="LPQ64" s="153"/>
      <c r="LPR64" s="153"/>
      <c r="LPS64" s="153"/>
      <c r="LPT64" s="153"/>
      <c r="LPU64" s="153"/>
      <c r="LPV64" s="153"/>
      <c r="LPW64" s="153"/>
      <c r="LPX64" s="153"/>
      <c r="LPY64" s="153"/>
      <c r="LPZ64" s="153"/>
      <c r="LQA64" s="153"/>
      <c r="LQB64" s="153"/>
      <c r="LQC64" s="153"/>
      <c r="LQD64" s="153"/>
      <c r="LQE64" s="153"/>
      <c r="LQF64" s="153"/>
      <c r="LQG64" s="153"/>
      <c r="LQH64" s="153"/>
      <c r="LQI64" s="153"/>
      <c r="LQJ64" s="153"/>
      <c r="LQK64" s="153"/>
      <c r="LQL64" s="153"/>
      <c r="LQM64" s="153"/>
      <c r="LQN64" s="153"/>
      <c r="LQO64" s="153"/>
      <c r="LQP64" s="153"/>
      <c r="LQQ64" s="153"/>
      <c r="LQR64" s="153"/>
      <c r="LQS64" s="153"/>
      <c r="LQT64" s="153"/>
      <c r="LQU64" s="153"/>
      <c r="LQV64" s="153"/>
      <c r="LQW64" s="153"/>
      <c r="LQX64" s="153"/>
      <c r="LQY64" s="153"/>
      <c r="LQZ64" s="153"/>
      <c r="LRA64" s="153"/>
      <c r="LRB64" s="153"/>
      <c r="LRC64" s="153"/>
      <c r="LRD64" s="153"/>
      <c r="LRE64" s="153"/>
      <c r="LRF64" s="153"/>
      <c r="LRG64" s="153"/>
      <c r="LRH64" s="153"/>
      <c r="LRI64" s="153"/>
      <c r="LRJ64" s="153"/>
      <c r="LRK64" s="153"/>
      <c r="LRL64" s="153"/>
      <c r="LRM64" s="153"/>
      <c r="LRN64" s="153"/>
      <c r="LRO64" s="153"/>
      <c r="LRP64" s="153"/>
      <c r="LRQ64" s="153"/>
      <c r="LRR64" s="153"/>
      <c r="LRS64" s="153"/>
      <c r="LRT64" s="153"/>
      <c r="LRU64" s="153"/>
      <c r="LRV64" s="153"/>
      <c r="LRW64" s="153"/>
      <c r="LRX64" s="153"/>
      <c r="LRY64" s="153"/>
      <c r="LRZ64" s="153"/>
      <c r="LSA64" s="153"/>
      <c r="LSB64" s="153"/>
      <c r="LSC64" s="153"/>
      <c r="LSD64" s="153"/>
      <c r="LSE64" s="153"/>
      <c r="LSF64" s="153"/>
      <c r="LSG64" s="153"/>
      <c r="LSH64" s="153"/>
      <c r="LSI64" s="153"/>
      <c r="LSJ64" s="153"/>
      <c r="LSK64" s="153"/>
      <c r="LSL64" s="153"/>
      <c r="LSM64" s="153"/>
      <c r="LSN64" s="153"/>
      <c r="LSO64" s="153"/>
      <c r="LSP64" s="153"/>
      <c r="LSQ64" s="153"/>
      <c r="LSR64" s="153"/>
      <c r="LSS64" s="153"/>
      <c r="LST64" s="153"/>
      <c r="LSU64" s="153"/>
      <c r="LSV64" s="153"/>
      <c r="LSW64" s="153"/>
      <c r="LSX64" s="153"/>
      <c r="LSY64" s="153"/>
      <c r="LSZ64" s="153"/>
      <c r="LTA64" s="153"/>
      <c r="LTB64" s="153"/>
      <c r="LTC64" s="153"/>
      <c r="LTD64" s="153"/>
      <c r="LTE64" s="153"/>
      <c r="LTF64" s="153"/>
      <c r="LTG64" s="153"/>
      <c r="LTH64" s="153"/>
      <c r="LTI64" s="153"/>
      <c r="LTJ64" s="153"/>
      <c r="LTK64" s="153"/>
      <c r="LTL64" s="153"/>
      <c r="LTM64" s="153"/>
      <c r="LTN64" s="153"/>
      <c r="LTO64" s="153"/>
      <c r="LTP64" s="153"/>
      <c r="LTQ64" s="153"/>
      <c r="LTR64" s="153"/>
      <c r="LTS64" s="153"/>
      <c r="LTT64" s="153"/>
      <c r="LTU64" s="153"/>
      <c r="LTV64" s="153"/>
      <c r="LTW64" s="153"/>
      <c r="LTX64" s="153"/>
      <c r="LTY64" s="153"/>
      <c r="LTZ64" s="153"/>
      <c r="LUA64" s="153"/>
      <c r="LUB64" s="153"/>
      <c r="LUC64" s="153"/>
      <c r="LUD64" s="153"/>
      <c r="LUE64" s="153"/>
      <c r="LUF64" s="153"/>
      <c r="LUG64" s="153"/>
      <c r="LUH64" s="153"/>
      <c r="LUI64" s="153"/>
      <c r="LUJ64" s="153"/>
      <c r="LUK64" s="153"/>
      <c r="LUL64" s="153"/>
      <c r="LUM64" s="153"/>
      <c r="LUN64" s="153"/>
      <c r="LUO64" s="153"/>
      <c r="LUP64" s="153"/>
      <c r="LUQ64" s="153"/>
      <c r="LUR64" s="153"/>
      <c r="LUS64" s="153"/>
      <c r="LUT64" s="153"/>
      <c r="LUU64" s="153"/>
      <c r="LUV64" s="153"/>
      <c r="LUW64" s="153"/>
      <c r="LUX64" s="153"/>
      <c r="LUY64" s="153"/>
      <c r="LUZ64" s="153"/>
      <c r="LVA64" s="153"/>
      <c r="LVB64" s="153"/>
      <c r="LVC64" s="153"/>
      <c r="LVD64" s="153"/>
      <c r="LVE64" s="153"/>
      <c r="LVF64" s="153"/>
      <c r="LVG64" s="153"/>
      <c r="LVH64" s="153"/>
      <c r="LVI64" s="153"/>
      <c r="LVJ64" s="153"/>
      <c r="LVK64" s="153"/>
      <c r="LVL64" s="153"/>
      <c r="LVM64" s="153"/>
      <c r="LVN64" s="153"/>
      <c r="LVO64" s="153"/>
      <c r="LVP64" s="153"/>
      <c r="LVQ64" s="153"/>
      <c r="LVR64" s="153"/>
      <c r="LVS64" s="153"/>
      <c r="LVT64" s="153"/>
      <c r="LVU64" s="153"/>
      <c r="LVV64" s="153"/>
      <c r="LVW64" s="153"/>
      <c r="LVX64" s="153"/>
      <c r="LVY64" s="153"/>
      <c r="LVZ64" s="153"/>
      <c r="LWA64" s="153"/>
      <c r="LWB64" s="153"/>
      <c r="LWC64" s="153"/>
      <c r="LWD64" s="153"/>
      <c r="LWE64" s="153"/>
      <c r="LWF64" s="153"/>
      <c r="LWG64" s="153"/>
      <c r="LWH64" s="153"/>
      <c r="LWI64" s="153"/>
      <c r="LWJ64" s="153"/>
      <c r="LWK64" s="153"/>
      <c r="LWL64" s="153"/>
      <c r="LWM64" s="153"/>
      <c r="LWN64" s="153"/>
      <c r="LWO64" s="153"/>
      <c r="LWP64" s="153"/>
      <c r="LWQ64" s="153"/>
      <c r="LWR64" s="153"/>
      <c r="LWS64" s="153"/>
      <c r="LWT64" s="153"/>
      <c r="LWU64" s="153"/>
      <c r="LWV64" s="153"/>
      <c r="LWW64" s="153"/>
      <c r="LWX64" s="153"/>
      <c r="LWY64" s="153"/>
      <c r="LWZ64" s="153"/>
      <c r="LXA64" s="153"/>
      <c r="LXB64" s="153"/>
      <c r="LXC64" s="153"/>
      <c r="LXD64" s="153"/>
      <c r="LXE64" s="153"/>
      <c r="LXF64" s="153"/>
      <c r="LXG64" s="153"/>
      <c r="LXH64" s="153"/>
      <c r="LXI64" s="153"/>
      <c r="LXJ64" s="153"/>
      <c r="LXK64" s="153"/>
      <c r="LXL64" s="153"/>
      <c r="LXM64" s="153"/>
      <c r="LXN64" s="153"/>
      <c r="LXO64" s="153"/>
      <c r="LXP64" s="153"/>
      <c r="LXQ64" s="153"/>
      <c r="LXR64" s="153"/>
      <c r="LXS64" s="153"/>
      <c r="LXT64" s="153"/>
      <c r="LXU64" s="153"/>
      <c r="LXV64" s="153"/>
      <c r="LXW64" s="153"/>
      <c r="LXX64" s="153"/>
      <c r="LXY64" s="153"/>
      <c r="LXZ64" s="153"/>
      <c r="LYA64" s="153"/>
      <c r="LYB64" s="153"/>
      <c r="LYC64" s="153"/>
      <c r="LYD64" s="153"/>
      <c r="LYE64" s="153"/>
      <c r="LYF64" s="153"/>
      <c r="LYG64" s="153"/>
      <c r="LYH64" s="153"/>
      <c r="LYI64" s="153"/>
      <c r="LYJ64" s="153"/>
      <c r="LYK64" s="153"/>
      <c r="LYL64" s="153"/>
      <c r="LYM64" s="153"/>
      <c r="LYN64" s="153"/>
      <c r="LYO64" s="153"/>
      <c r="LYP64" s="153"/>
      <c r="LYQ64" s="153"/>
      <c r="LYR64" s="153"/>
      <c r="LYS64" s="153"/>
      <c r="LYT64" s="153"/>
      <c r="LYU64" s="153"/>
      <c r="LYV64" s="153"/>
      <c r="LYW64" s="153"/>
      <c r="LYX64" s="153"/>
      <c r="LYY64" s="153"/>
      <c r="LYZ64" s="153"/>
      <c r="LZA64" s="153"/>
      <c r="LZB64" s="153"/>
      <c r="LZC64" s="153"/>
      <c r="LZD64" s="153"/>
      <c r="LZE64" s="153"/>
      <c r="LZF64" s="153"/>
      <c r="LZG64" s="153"/>
      <c r="LZH64" s="153"/>
      <c r="LZI64" s="153"/>
      <c r="LZJ64" s="153"/>
      <c r="LZK64" s="153"/>
      <c r="LZL64" s="153"/>
      <c r="LZM64" s="153"/>
      <c r="LZN64" s="153"/>
      <c r="LZO64" s="153"/>
      <c r="LZP64" s="153"/>
      <c r="LZQ64" s="153"/>
      <c r="LZR64" s="153"/>
      <c r="LZS64" s="153"/>
      <c r="LZT64" s="153"/>
      <c r="LZU64" s="153"/>
      <c r="LZV64" s="153"/>
      <c r="LZW64" s="153"/>
      <c r="LZX64" s="153"/>
      <c r="LZY64" s="153"/>
      <c r="LZZ64" s="153"/>
      <c r="MAA64" s="153"/>
      <c r="MAB64" s="153"/>
      <c r="MAC64" s="153"/>
      <c r="MAD64" s="153"/>
      <c r="MAE64" s="153"/>
      <c r="MAF64" s="153"/>
      <c r="MAG64" s="153"/>
      <c r="MAH64" s="153"/>
      <c r="MAI64" s="153"/>
      <c r="MAJ64" s="153"/>
      <c r="MAK64" s="153"/>
      <c r="MAL64" s="153"/>
      <c r="MAM64" s="153"/>
      <c r="MAN64" s="153"/>
      <c r="MAO64" s="153"/>
      <c r="MAP64" s="153"/>
      <c r="MAQ64" s="153"/>
      <c r="MAR64" s="153"/>
      <c r="MAS64" s="153"/>
      <c r="MAT64" s="153"/>
      <c r="MAU64" s="153"/>
      <c r="MAV64" s="153"/>
      <c r="MAW64" s="153"/>
      <c r="MAX64" s="153"/>
      <c r="MAY64" s="153"/>
      <c r="MAZ64" s="153"/>
      <c r="MBA64" s="153"/>
      <c r="MBB64" s="153"/>
      <c r="MBC64" s="153"/>
      <c r="MBD64" s="153"/>
      <c r="MBE64" s="153"/>
      <c r="MBF64" s="153"/>
      <c r="MBG64" s="153"/>
      <c r="MBH64" s="153"/>
      <c r="MBI64" s="153"/>
      <c r="MBJ64" s="153"/>
      <c r="MBK64" s="153"/>
      <c r="MBL64" s="153"/>
      <c r="MBM64" s="153"/>
      <c r="MBN64" s="153"/>
      <c r="MBO64" s="153"/>
      <c r="MBP64" s="153"/>
      <c r="MBQ64" s="153"/>
      <c r="MBR64" s="153"/>
      <c r="MBS64" s="153"/>
      <c r="MBT64" s="153"/>
      <c r="MBU64" s="153"/>
      <c r="MBV64" s="153"/>
      <c r="MBW64" s="153"/>
      <c r="MBX64" s="153"/>
      <c r="MBY64" s="153"/>
      <c r="MBZ64" s="153"/>
      <c r="MCA64" s="153"/>
      <c r="MCB64" s="153"/>
      <c r="MCC64" s="153"/>
      <c r="MCD64" s="153"/>
      <c r="MCE64" s="153"/>
      <c r="MCF64" s="153"/>
      <c r="MCG64" s="153"/>
      <c r="MCH64" s="153"/>
      <c r="MCI64" s="153"/>
      <c r="MCJ64" s="153"/>
      <c r="MCK64" s="153"/>
      <c r="MCL64" s="153"/>
      <c r="MCM64" s="153"/>
      <c r="MCN64" s="153"/>
      <c r="MCO64" s="153"/>
      <c r="MCP64" s="153"/>
      <c r="MCQ64" s="153"/>
      <c r="MCR64" s="153"/>
      <c r="MCS64" s="153"/>
      <c r="MCT64" s="153"/>
      <c r="MCU64" s="153"/>
      <c r="MCV64" s="153"/>
      <c r="MCW64" s="153"/>
      <c r="MCX64" s="153"/>
      <c r="MCY64" s="153"/>
      <c r="MCZ64" s="153"/>
      <c r="MDA64" s="153"/>
      <c r="MDB64" s="153"/>
      <c r="MDC64" s="153"/>
      <c r="MDD64" s="153"/>
      <c r="MDE64" s="153"/>
      <c r="MDF64" s="153"/>
      <c r="MDG64" s="153"/>
      <c r="MDH64" s="153"/>
      <c r="MDI64" s="153"/>
      <c r="MDJ64" s="153"/>
      <c r="MDK64" s="153"/>
      <c r="MDL64" s="153"/>
      <c r="MDM64" s="153"/>
      <c r="MDN64" s="153"/>
      <c r="MDO64" s="153"/>
      <c r="MDP64" s="153"/>
      <c r="MDQ64" s="153"/>
      <c r="MDR64" s="153"/>
      <c r="MDS64" s="153"/>
      <c r="MDT64" s="153"/>
      <c r="MDU64" s="153"/>
      <c r="MDV64" s="153"/>
      <c r="MDW64" s="153"/>
      <c r="MDX64" s="153"/>
      <c r="MDY64" s="153"/>
      <c r="MDZ64" s="153"/>
      <c r="MEA64" s="153"/>
      <c r="MEB64" s="153"/>
      <c r="MEC64" s="153"/>
      <c r="MED64" s="153"/>
      <c r="MEE64" s="153"/>
      <c r="MEF64" s="153"/>
      <c r="MEG64" s="153"/>
      <c r="MEH64" s="153"/>
      <c r="MEI64" s="153"/>
      <c r="MEJ64" s="153"/>
      <c r="MEK64" s="153"/>
      <c r="MEL64" s="153"/>
      <c r="MEM64" s="153"/>
      <c r="MEN64" s="153"/>
      <c r="MEO64" s="153"/>
      <c r="MEP64" s="153"/>
      <c r="MEQ64" s="153"/>
      <c r="MER64" s="153"/>
      <c r="MES64" s="153"/>
      <c r="MET64" s="153"/>
      <c r="MEU64" s="153"/>
      <c r="MEV64" s="153"/>
      <c r="MEW64" s="153"/>
      <c r="MEX64" s="153"/>
      <c r="MEY64" s="153"/>
      <c r="MEZ64" s="153"/>
      <c r="MFA64" s="153"/>
      <c r="MFB64" s="153"/>
      <c r="MFC64" s="153"/>
      <c r="MFD64" s="153"/>
      <c r="MFE64" s="153"/>
      <c r="MFF64" s="153"/>
      <c r="MFG64" s="153"/>
      <c r="MFH64" s="153"/>
      <c r="MFI64" s="153"/>
      <c r="MFJ64" s="153"/>
      <c r="MFK64" s="153"/>
      <c r="MFL64" s="153"/>
      <c r="MFM64" s="153"/>
      <c r="MFN64" s="153"/>
      <c r="MFO64" s="153"/>
      <c r="MFP64" s="153"/>
      <c r="MFQ64" s="153"/>
      <c r="MFR64" s="153"/>
      <c r="MFS64" s="153"/>
      <c r="MFT64" s="153"/>
      <c r="MFU64" s="153"/>
      <c r="MFV64" s="153"/>
      <c r="MFW64" s="153"/>
      <c r="MFX64" s="153"/>
      <c r="MFY64" s="153"/>
      <c r="MFZ64" s="153"/>
      <c r="MGA64" s="153"/>
      <c r="MGB64" s="153"/>
      <c r="MGC64" s="153"/>
      <c r="MGD64" s="153"/>
      <c r="MGE64" s="153"/>
      <c r="MGF64" s="153"/>
      <c r="MGG64" s="153"/>
      <c r="MGH64" s="153"/>
      <c r="MGI64" s="153"/>
      <c r="MGJ64" s="153"/>
      <c r="MGK64" s="153"/>
      <c r="MGL64" s="153"/>
      <c r="MGM64" s="153"/>
      <c r="MGN64" s="153"/>
      <c r="MGO64" s="153"/>
      <c r="MGP64" s="153"/>
      <c r="MGQ64" s="153"/>
      <c r="MGR64" s="153"/>
      <c r="MGS64" s="153"/>
      <c r="MGT64" s="153"/>
      <c r="MGU64" s="153"/>
      <c r="MGV64" s="153"/>
      <c r="MGW64" s="153"/>
      <c r="MGX64" s="153"/>
      <c r="MGY64" s="153"/>
      <c r="MGZ64" s="153"/>
      <c r="MHA64" s="153"/>
      <c r="MHB64" s="153"/>
      <c r="MHC64" s="153"/>
      <c r="MHD64" s="153"/>
      <c r="MHE64" s="153"/>
      <c r="MHF64" s="153"/>
      <c r="MHG64" s="153"/>
      <c r="MHH64" s="153"/>
      <c r="MHI64" s="153"/>
      <c r="MHJ64" s="153"/>
      <c r="MHK64" s="153"/>
      <c r="MHL64" s="153"/>
      <c r="MHM64" s="153"/>
      <c r="MHN64" s="153"/>
      <c r="MHO64" s="153"/>
      <c r="MHP64" s="153"/>
      <c r="MHQ64" s="153"/>
      <c r="MHR64" s="153"/>
      <c r="MHS64" s="153"/>
      <c r="MHT64" s="153"/>
      <c r="MHU64" s="153"/>
      <c r="MHV64" s="153"/>
      <c r="MHW64" s="153"/>
      <c r="MHX64" s="153"/>
      <c r="MHY64" s="153"/>
      <c r="MHZ64" s="153"/>
      <c r="MIA64" s="153"/>
      <c r="MIB64" s="153"/>
      <c r="MIC64" s="153"/>
      <c r="MID64" s="153"/>
      <c r="MIE64" s="153"/>
      <c r="MIF64" s="153"/>
      <c r="MIG64" s="153"/>
      <c r="MIH64" s="153"/>
      <c r="MII64" s="153"/>
      <c r="MIJ64" s="153"/>
      <c r="MIK64" s="153"/>
      <c r="MIL64" s="153"/>
      <c r="MIM64" s="153"/>
      <c r="MIN64" s="153"/>
      <c r="MIO64" s="153"/>
      <c r="MIP64" s="153"/>
      <c r="MIQ64" s="153"/>
      <c r="MIR64" s="153"/>
      <c r="MIS64" s="153"/>
      <c r="MIT64" s="153"/>
      <c r="MIU64" s="153"/>
      <c r="MIV64" s="153"/>
      <c r="MIW64" s="153"/>
      <c r="MIX64" s="153"/>
      <c r="MIY64" s="153"/>
      <c r="MIZ64" s="153"/>
      <c r="MJA64" s="153"/>
      <c r="MJB64" s="153"/>
      <c r="MJC64" s="153"/>
      <c r="MJD64" s="153"/>
      <c r="MJE64" s="153"/>
      <c r="MJF64" s="153"/>
      <c r="MJG64" s="153"/>
      <c r="MJH64" s="153"/>
      <c r="MJI64" s="153"/>
      <c r="MJJ64" s="153"/>
      <c r="MJK64" s="153"/>
      <c r="MJL64" s="153"/>
      <c r="MJM64" s="153"/>
      <c r="MJN64" s="153"/>
      <c r="MJO64" s="153"/>
      <c r="MJP64" s="153"/>
      <c r="MJQ64" s="153"/>
      <c r="MJR64" s="153"/>
      <c r="MJS64" s="153"/>
      <c r="MJT64" s="153"/>
      <c r="MJU64" s="153"/>
      <c r="MJV64" s="153"/>
      <c r="MJW64" s="153"/>
      <c r="MJX64" s="153"/>
      <c r="MJY64" s="153"/>
      <c r="MJZ64" s="153"/>
      <c r="MKA64" s="153"/>
      <c r="MKB64" s="153"/>
      <c r="MKC64" s="153"/>
      <c r="MKD64" s="153"/>
      <c r="MKE64" s="153"/>
      <c r="MKF64" s="153"/>
      <c r="MKG64" s="153"/>
      <c r="MKH64" s="153"/>
      <c r="MKI64" s="153"/>
      <c r="MKJ64" s="153"/>
      <c r="MKK64" s="153"/>
      <c r="MKL64" s="153"/>
      <c r="MKM64" s="153"/>
      <c r="MKN64" s="153"/>
      <c r="MKO64" s="153"/>
      <c r="MKP64" s="153"/>
      <c r="MKQ64" s="153"/>
      <c r="MKR64" s="153"/>
      <c r="MKS64" s="153"/>
      <c r="MKT64" s="153"/>
      <c r="MKU64" s="153"/>
      <c r="MKV64" s="153"/>
      <c r="MKW64" s="153"/>
      <c r="MKX64" s="153"/>
      <c r="MKY64" s="153"/>
      <c r="MKZ64" s="153"/>
      <c r="MLA64" s="153"/>
      <c r="MLB64" s="153"/>
      <c r="MLC64" s="153"/>
      <c r="MLD64" s="153"/>
      <c r="MLE64" s="153"/>
      <c r="MLF64" s="153"/>
      <c r="MLG64" s="153"/>
      <c r="MLH64" s="153"/>
      <c r="MLI64" s="153"/>
      <c r="MLJ64" s="153"/>
      <c r="MLK64" s="153"/>
      <c r="MLL64" s="153"/>
      <c r="MLM64" s="153"/>
      <c r="MLN64" s="153"/>
      <c r="MLO64" s="153"/>
      <c r="MLP64" s="153"/>
      <c r="MLQ64" s="153"/>
      <c r="MLR64" s="153"/>
      <c r="MLS64" s="153"/>
      <c r="MLT64" s="153"/>
      <c r="MLU64" s="153"/>
      <c r="MLV64" s="153"/>
      <c r="MLW64" s="153"/>
      <c r="MLX64" s="153"/>
      <c r="MLY64" s="153"/>
      <c r="MLZ64" s="153"/>
      <c r="MMA64" s="153"/>
      <c r="MMB64" s="153"/>
      <c r="MMC64" s="153"/>
      <c r="MMD64" s="153"/>
      <c r="MME64" s="153"/>
      <c r="MMF64" s="153"/>
      <c r="MMG64" s="153"/>
      <c r="MMH64" s="153"/>
      <c r="MMI64" s="153"/>
      <c r="MMJ64" s="153"/>
      <c r="MMK64" s="153"/>
      <c r="MML64" s="153"/>
      <c r="MMM64" s="153"/>
      <c r="MMN64" s="153"/>
      <c r="MMO64" s="153"/>
      <c r="MMP64" s="153"/>
      <c r="MMQ64" s="153"/>
      <c r="MMR64" s="153"/>
      <c r="MMS64" s="153"/>
      <c r="MMT64" s="153"/>
      <c r="MMU64" s="153"/>
      <c r="MMV64" s="153"/>
      <c r="MMW64" s="153"/>
      <c r="MMX64" s="153"/>
      <c r="MMY64" s="153"/>
      <c r="MMZ64" s="153"/>
      <c r="MNA64" s="153"/>
      <c r="MNB64" s="153"/>
      <c r="MNC64" s="153"/>
      <c r="MND64" s="153"/>
      <c r="MNE64" s="153"/>
      <c r="MNF64" s="153"/>
      <c r="MNG64" s="153"/>
      <c r="MNH64" s="153"/>
      <c r="MNI64" s="153"/>
      <c r="MNJ64" s="153"/>
      <c r="MNK64" s="153"/>
      <c r="MNL64" s="153"/>
      <c r="MNM64" s="153"/>
      <c r="MNN64" s="153"/>
      <c r="MNO64" s="153"/>
      <c r="MNP64" s="153"/>
      <c r="MNQ64" s="153"/>
      <c r="MNR64" s="153"/>
      <c r="MNS64" s="153"/>
      <c r="MNT64" s="153"/>
      <c r="MNU64" s="153"/>
      <c r="MNV64" s="153"/>
      <c r="MNW64" s="153"/>
      <c r="MNX64" s="153"/>
      <c r="MNY64" s="153"/>
      <c r="MNZ64" s="153"/>
      <c r="MOA64" s="153"/>
      <c r="MOB64" s="153"/>
      <c r="MOC64" s="153"/>
      <c r="MOD64" s="153"/>
      <c r="MOE64" s="153"/>
      <c r="MOF64" s="153"/>
      <c r="MOG64" s="153"/>
      <c r="MOH64" s="153"/>
      <c r="MOI64" s="153"/>
      <c r="MOJ64" s="153"/>
      <c r="MOK64" s="153"/>
      <c r="MOL64" s="153"/>
      <c r="MOM64" s="153"/>
      <c r="MON64" s="153"/>
      <c r="MOO64" s="153"/>
      <c r="MOP64" s="153"/>
      <c r="MOQ64" s="153"/>
      <c r="MOR64" s="153"/>
      <c r="MOS64" s="153"/>
      <c r="MOT64" s="153"/>
      <c r="MOU64" s="153"/>
      <c r="MOV64" s="153"/>
      <c r="MOW64" s="153"/>
      <c r="MOX64" s="153"/>
      <c r="MOY64" s="153"/>
      <c r="MOZ64" s="153"/>
      <c r="MPA64" s="153"/>
      <c r="MPB64" s="153"/>
      <c r="MPC64" s="153"/>
      <c r="MPD64" s="153"/>
      <c r="MPE64" s="153"/>
      <c r="MPF64" s="153"/>
      <c r="MPG64" s="153"/>
      <c r="MPH64" s="153"/>
      <c r="MPI64" s="153"/>
      <c r="MPJ64" s="153"/>
      <c r="MPK64" s="153"/>
      <c r="MPL64" s="153"/>
      <c r="MPM64" s="153"/>
      <c r="MPN64" s="153"/>
      <c r="MPO64" s="153"/>
      <c r="MPP64" s="153"/>
      <c r="MPQ64" s="153"/>
      <c r="MPR64" s="153"/>
      <c r="MPS64" s="153"/>
      <c r="MPT64" s="153"/>
      <c r="MPU64" s="153"/>
      <c r="MPV64" s="153"/>
      <c r="MPW64" s="153"/>
      <c r="MPX64" s="153"/>
      <c r="MPY64" s="153"/>
      <c r="MPZ64" s="153"/>
      <c r="MQA64" s="153"/>
      <c r="MQB64" s="153"/>
      <c r="MQC64" s="153"/>
      <c r="MQD64" s="153"/>
      <c r="MQE64" s="153"/>
      <c r="MQF64" s="153"/>
      <c r="MQG64" s="153"/>
      <c r="MQH64" s="153"/>
      <c r="MQI64" s="153"/>
      <c r="MQJ64" s="153"/>
      <c r="MQK64" s="153"/>
      <c r="MQL64" s="153"/>
      <c r="MQM64" s="153"/>
      <c r="MQN64" s="153"/>
      <c r="MQO64" s="153"/>
      <c r="MQP64" s="153"/>
      <c r="MQQ64" s="153"/>
      <c r="MQR64" s="153"/>
      <c r="MQS64" s="153"/>
      <c r="MQT64" s="153"/>
      <c r="MQU64" s="153"/>
      <c r="MQV64" s="153"/>
      <c r="MQW64" s="153"/>
      <c r="MQX64" s="153"/>
      <c r="MQY64" s="153"/>
      <c r="MQZ64" s="153"/>
      <c r="MRA64" s="153"/>
      <c r="MRB64" s="153"/>
      <c r="MRC64" s="153"/>
      <c r="MRD64" s="153"/>
      <c r="MRE64" s="153"/>
      <c r="MRF64" s="153"/>
      <c r="MRG64" s="153"/>
      <c r="MRH64" s="153"/>
      <c r="MRI64" s="153"/>
      <c r="MRJ64" s="153"/>
      <c r="MRK64" s="153"/>
      <c r="MRL64" s="153"/>
      <c r="MRM64" s="153"/>
      <c r="MRN64" s="153"/>
      <c r="MRO64" s="153"/>
      <c r="MRP64" s="153"/>
      <c r="MRQ64" s="153"/>
      <c r="MRR64" s="153"/>
      <c r="MRS64" s="153"/>
      <c r="MRT64" s="153"/>
      <c r="MRU64" s="153"/>
      <c r="MRV64" s="153"/>
      <c r="MRW64" s="153"/>
      <c r="MRX64" s="153"/>
      <c r="MRY64" s="153"/>
      <c r="MRZ64" s="153"/>
      <c r="MSA64" s="153"/>
      <c r="MSB64" s="153"/>
      <c r="MSC64" s="153"/>
      <c r="MSD64" s="153"/>
      <c r="MSE64" s="153"/>
      <c r="MSF64" s="153"/>
      <c r="MSG64" s="153"/>
      <c r="MSH64" s="153"/>
      <c r="MSI64" s="153"/>
      <c r="MSJ64" s="153"/>
      <c r="MSK64" s="153"/>
      <c r="MSL64" s="153"/>
      <c r="MSM64" s="153"/>
      <c r="MSN64" s="153"/>
      <c r="MSO64" s="153"/>
      <c r="MSP64" s="153"/>
      <c r="MSQ64" s="153"/>
      <c r="MSR64" s="153"/>
      <c r="MSS64" s="153"/>
      <c r="MST64" s="153"/>
      <c r="MSU64" s="153"/>
      <c r="MSV64" s="153"/>
      <c r="MSW64" s="153"/>
      <c r="MSX64" s="153"/>
      <c r="MSY64" s="153"/>
      <c r="MSZ64" s="153"/>
      <c r="MTA64" s="153"/>
      <c r="MTB64" s="153"/>
      <c r="MTC64" s="153"/>
      <c r="MTD64" s="153"/>
      <c r="MTE64" s="153"/>
      <c r="MTF64" s="153"/>
      <c r="MTG64" s="153"/>
      <c r="MTH64" s="153"/>
      <c r="MTI64" s="153"/>
      <c r="MTJ64" s="153"/>
      <c r="MTK64" s="153"/>
      <c r="MTL64" s="153"/>
      <c r="MTM64" s="153"/>
      <c r="MTN64" s="153"/>
      <c r="MTO64" s="153"/>
      <c r="MTP64" s="153"/>
      <c r="MTQ64" s="153"/>
      <c r="MTR64" s="153"/>
      <c r="MTS64" s="153"/>
      <c r="MTT64" s="153"/>
      <c r="MTU64" s="153"/>
      <c r="MTV64" s="153"/>
      <c r="MTW64" s="153"/>
      <c r="MTX64" s="153"/>
      <c r="MTY64" s="153"/>
      <c r="MTZ64" s="153"/>
      <c r="MUA64" s="153"/>
      <c r="MUB64" s="153"/>
      <c r="MUC64" s="153"/>
      <c r="MUD64" s="153"/>
      <c r="MUE64" s="153"/>
      <c r="MUF64" s="153"/>
      <c r="MUG64" s="153"/>
      <c r="MUH64" s="153"/>
      <c r="MUI64" s="153"/>
      <c r="MUJ64" s="153"/>
      <c r="MUK64" s="153"/>
      <c r="MUL64" s="153"/>
      <c r="MUM64" s="153"/>
      <c r="MUN64" s="153"/>
      <c r="MUO64" s="153"/>
      <c r="MUP64" s="153"/>
      <c r="MUQ64" s="153"/>
      <c r="MUR64" s="153"/>
      <c r="MUS64" s="153"/>
      <c r="MUT64" s="153"/>
      <c r="MUU64" s="153"/>
      <c r="MUV64" s="153"/>
      <c r="MUW64" s="153"/>
      <c r="MUX64" s="153"/>
      <c r="MUY64" s="153"/>
      <c r="MUZ64" s="153"/>
      <c r="MVA64" s="153"/>
      <c r="MVB64" s="153"/>
      <c r="MVC64" s="153"/>
      <c r="MVD64" s="153"/>
      <c r="MVE64" s="153"/>
      <c r="MVF64" s="153"/>
      <c r="MVG64" s="153"/>
      <c r="MVH64" s="153"/>
      <c r="MVI64" s="153"/>
      <c r="MVJ64" s="153"/>
      <c r="MVK64" s="153"/>
      <c r="MVL64" s="153"/>
      <c r="MVM64" s="153"/>
      <c r="MVN64" s="153"/>
      <c r="MVO64" s="153"/>
      <c r="MVP64" s="153"/>
      <c r="MVQ64" s="153"/>
      <c r="MVR64" s="153"/>
      <c r="MVS64" s="153"/>
      <c r="MVT64" s="153"/>
      <c r="MVU64" s="153"/>
      <c r="MVV64" s="153"/>
      <c r="MVW64" s="153"/>
      <c r="MVX64" s="153"/>
      <c r="MVY64" s="153"/>
      <c r="MVZ64" s="153"/>
      <c r="MWA64" s="153"/>
      <c r="MWB64" s="153"/>
      <c r="MWC64" s="153"/>
      <c r="MWD64" s="153"/>
      <c r="MWE64" s="153"/>
      <c r="MWF64" s="153"/>
      <c r="MWG64" s="153"/>
      <c r="MWH64" s="153"/>
      <c r="MWI64" s="153"/>
      <c r="MWJ64" s="153"/>
      <c r="MWK64" s="153"/>
      <c r="MWL64" s="153"/>
      <c r="MWM64" s="153"/>
      <c r="MWN64" s="153"/>
      <c r="MWO64" s="153"/>
      <c r="MWP64" s="153"/>
      <c r="MWQ64" s="153"/>
      <c r="MWR64" s="153"/>
      <c r="MWS64" s="153"/>
      <c r="MWT64" s="153"/>
      <c r="MWU64" s="153"/>
      <c r="MWV64" s="153"/>
      <c r="MWW64" s="153"/>
      <c r="MWX64" s="153"/>
      <c r="MWY64" s="153"/>
      <c r="MWZ64" s="153"/>
      <c r="MXA64" s="153"/>
      <c r="MXB64" s="153"/>
      <c r="MXC64" s="153"/>
      <c r="MXD64" s="153"/>
      <c r="MXE64" s="153"/>
      <c r="MXF64" s="153"/>
      <c r="MXG64" s="153"/>
      <c r="MXH64" s="153"/>
      <c r="MXI64" s="153"/>
      <c r="MXJ64" s="153"/>
      <c r="MXK64" s="153"/>
      <c r="MXL64" s="153"/>
      <c r="MXM64" s="153"/>
      <c r="MXN64" s="153"/>
      <c r="MXO64" s="153"/>
      <c r="MXP64" s="153"/>
      <c r="MXQ64" s="153"/>
      <c r="MXR64" s="153"/>
      <c r="MXS64" s="153"/>
      <c r="MXT64" s="153"/>
      <c r="MXU64" s="153"/>
      <c r="MXV64" s="153"/>
      <c r="MXW64" s="153"/>
      <c r="MXX64" s="153"/>
      <c r="MXY64" s="153"/>
      <c r="MXZ64" s="153"/>
      <c r="MYA64" s="153"/>
      <c r="MYB64" s="153"/>
      <c r="MYC64" s="153"/>
      <c r="MYD64" s="153"/>
      <c r="MYE64" s="153"/>
      <c r="MYF64" s="153"/>
      <c r="MYG64" s="153"/>
      <c r="MYH64" s="153"/>
      <c r="MYI64" s="153"/>
      <c r="MYJ64" s="153"/>
      <c r="MYK64" s="153"/>
      <c r="MYL64" s="153"/>
      <c r="MYM64" s="153"/>
      <c r="MYN64" s="153"/>
      <c r="MYO64" s="153"/>
      <c r="MYP64" s="153"/>
      <c r="MYQ64" s="153"/>
      <c r="MYR64" s="153"/>
      <c r="MYS64" s="153"/>
      <c r="MYT64" s="153"/>
      <c r="MYU64" s="153"/>
      <c r="MYV64" s="153"/>
      <c r="MYW64" s="153"/>
      <c r="MYX64" s="153"/>
      <c r="MYY64" s="153"/>
      <c r="MYZ64" s="153"/>
      <c r="MZA64" s="153"/>
      <c r="MZB64" s="153"/>
      <c r="MZC64" s="153"/>
      <c r="MZD64" s="153"/>
      <c r="MZE64" s="153"/>
      <c r="MZF64" s="153"/>
      <c r="MZG64" s="153"/>
      <c r="MZH64" s="153"/>
      <c r="MZI64" s="153"/>
      <c r="MZJ64" s="153"/>
      <c r="MZK64" s="153"/>
      <c r="MZL64" s="153"/>
      <c r="MZM64" s="153"/>
      <c r="MZN64" s="153"/>
      <c r="MZO64" s="153"/>
      <c r="MZP64" s="153"/>
      <c r="MZQ64" s="153"/>
      <c r="MZR64" s="153"/>
      <c r="MZS64" s="153"/>
      <c r="MZT64" s="153"/>
      <c r="MZU64" s="153"/>
      <c r="MZV64" s="153"/>
      <c r="MZW64" s="153"/>
      <c r="MZX64" s="153"/>
      <c r="MZY64" s="153"/>
      <c r="MZZ64" s="153"/>
      <c r="NAA64" s="153"/>
      <c r="NAB64" s="153"/>
      <c r="NAC64" s="153"/>
      <c r="NAD64" s="153"/>
      <c r="NAE64" s="153"/>
      <c r="NAF64" s="153"/>
      <c r="NAG64" s="153"/>
      <c r="NAH64" s="153"/>
      <c r="NAI64" s="153"/>
      <c r="NAJ64" s="153"/>
      <c r="NAK64" s="153"/>
      <c r="NAL64" s="153"/>
      <c r="NAM64" s="153"/>
      <c r="NAN64" s="153"/>
      <c r="NAO64" s="153"/>
      <c r="NAP64" s="153"/>
      <c r="NAQ64" s="153"/>
      <c r="NAR64" s="153"/>
      <c r="NAS64" s="153"/>
      <c r="NAT64" s="153"/>
      <c r="NAU64" s="153"/>
      <c r="NAV64" s="153"/>
      <c r="NAW64" s="153"/>
      <c r="NAX64" s="153"/>
      <c r="NAY64" s="153"/>
      <c r="NAZ64" s="153"/>
      <c r="NBA64" s="153"/>
      <c r="NBB64" s="153"/>
      <c r="NBC64" s="153"/>
      <c r="NBD64" s="153"/>
      <c r="NBE64" s="153"/>
      <c r="NBF64" s="153"/>
      <c r="NBG64" s="153"/>
      <c r="NBH64" s="153"/>
      <c r="NBI64" s="153"/>
      <c r="NBJ64" s="153"/>
      <c r="NBK64" s="153"/>
      <c r="NBL64" s="153"/>
      <c r="NBM64" s="153"/>
      <c r="NBN64" s="153"/>
      <c r="NBO64" s="153"/>
      <c r="NBP64" s="153"/>
      <c r="NBQ64" s="153"/>
      <c r="NBR64" s="153"/>
      <c r="NBS64" s="153"/>
      <c r="NBT64" s="153"/>
      <c r="NBU64" s="153"/>
      <c r="NBV64" s="153"/>
      <c r="NBW64" s="153"/>
      <c r="NBX64" s="153"/>
      <c r="NBY64" s="153"/>
      <c r="NBZ64" s="153"/>
      <c r="NCA64" s="153"/>
      <c r="NCB64" s="153"/>
      <c r="NCC64" s="153"/>
      <c r="NCD64" s="153"/>
      <c r="NCE64" s="153"/>
      <c r="NCF64" s="153"/>
      <c r="NCG64" s="153"/>
      <c r="NCH64" s="153"/>
      <c r="NCI64" s="153"/>
      <c r="NCJ64" s="153"/>
      <c r="NCK64" s="153"/>
      <c r="NCL64" s="153"/>
      <c r="NCM64" s="153"/>
      <c r="NCN64" s="153"/>
      <c r="NCO64" s="153"/>
      <c r="NCP64" s="153"/>
      <c r="NCQ64" s="153"/>
      <c r="NCR64" s="153"/>
      <c r="NCS64" s="153"/>
      <c r="NCT64" s="153"/>
      <c r="NCU64" s="153"/>
      <c r="NCV64" s="153"/>
      <c r="NCW64" s="153"/>
      <c r="NCX64" s="153"/>
      <c r="NCY64" s="153"/>
      <c r="NCZ64" s="153"/>
      <c r="NDA64" s="153"/>
      <c r="NDB64" s="153"/>
      <c r="NDC64" s="153"/>
      <c r="NDD64" s="153"/>
      <c r="NDE64" s="153"/>
      <c r="NDF64" s="153"/>
      <c r="NDG64" s="153"/>
      <c r="NDH64" s="153"/>
      <c r="NDI64" s="153"/>
      <c r="NDJ64" s="153"/>
      <c r="NDK64" s="153"/>
      <c r="NDL64" s="153"/>
      <c r="NDM64" s="153"/>
      <c r="NDN64" s="153"/>
      <c r="NDO64" s="153"/>
      <c r="NDP64" s="153"/>
      <c r="NDQ64" s="153"/>
      <c r="NDR64" s="153"/>
      <c r="NDS64" s="153"/>
      <c r="NDT64" s="153"/>
      <c r="NDU64" s="153"/>
      <c r="NDV64" s="153"/>
      <c r="NDW64" s="153"/>
      <c r="NDX64" s="153"/>
      <c r="NDY64" s="153"/>
      <c r="NDZ64" s="153"/>
      <c r="NEA64" s="153"/>
      <c r="NEB64" s="153"/>
      <c r="NEC64" s="153"/>
      <c r="NED64" s="153"/>
      <c r="NEE64" s="153"/>
      <c r="NEF64" s="153"/>
      <c r="NEG64" s="153"/>
      <c r="NEH64" s="153"/>
      <c r="NEI64" s="153"/>
      <c r="NEJ64" s="153"/>
      <c r="NEK64" s="153"/>
      <c r="NEL64" s="153"/>
      <c r="NEM64" s="153"/>
      <c r="NEN64" s="153"/>
      <c r="NEO64" s="153"/>
      <c r="NEP64" s="153"/>
      <c r="NEQ64" s="153"/>
      <c r="NER64" s="153"/>
      <c r="NES64" s="153"/>
      <c r="NET64" s="153"/>
      <c r="NEU64" s="153"/>
      <c r="NEV64" s="153"/>
      <c r="NEW64" s="153"/>
      <c r="NEX64" s="153"/>
      <c r="NEY64" s="153"/>
      <c r="NEZ64" s="153"/>
      <c r="NFA64" s="153"/>
      <c r="NFB64" s="153"/>
      <c r="NFC64" s="153"/>
      <c r="NFD64" s="153"/>
      <c r="NFE64" s="153"/>
      <c r="NFF64" s="153"/>
      <c r="NFG64" s="153"/>
      <c r="NFH64" s="153"/>
      <c r="NFI64" s="153"/>
      <c r="NFJ64" s="153"/>
      <c r="NFK64" s="153"/>
      <c r="NFL64" s="153"/>
      <c r="NFM64" s="153"/>
      <c r="NFN64" s="153"/>
      <c r="NFO64" s="153"/>
      <c r="NFP64" s="153"/>
      <c r="NFQ64" s="153"/>
      <c r="NFR64" s="153"/>
      <c r="NFS64" s="153"/>
      <c r="NFT64" s="153"/>
      <c r="NFU64" s="153"/>
      <c r="NFV64" s="153"/>
      <c r="NFW64" s="153"/>
      <c r="NFX64" s="153"/>
      <c r="NFY64" s="153"/>
      <c r="NFZ64" s="153"/>
      <c r="NGA64" s="153"/>
      <c r="NGB64" s="153"/>
      <c r="NGC64" s="153"/>
      <c r="NGD64" s="153"/>
      <c r="NGE64" s="153"/>
      <c r="NGF64" s="153"/>
      <c r="NGG64" s="153"/>
      <c r="NGH64" s="153"/>
      <c r="NGI64" s="153"/>
      <c r="NGJ64" s="153"/>
      <c r="NGK64" s="153"/>
      <c r="NGL64" s="153"/>
      <c r="NGM64" s="153"/>
      <c r="NGN64" s="153"/>
      <c r="NGO64" s="153"/>
      <c r="NGP64" s="153"/>
      <c r="NGQ64" s="153"/>
      <c r="NGR64" s="153"/>
      <c r="NGS64" s="153"/>
      <c r="NGT64" s="153"/>
      <c r="NGU64" s="153"/>
      <c r="NGV64" s="153"/>
      <c r="NGW64" s="153"/>
      <c r="NGX64" s="153"/>
      <c r="NGY64" s="153"/>
      <c r="NGZ64" s="153"/>
      <c r="NHA64" s="153"/>
      <c r="NHB64" s="153"/>
      <c r="NHC64" s="153"/>
      <c r="NHD64" s="153"/>
      <c r="NHE64" s="153"/>
      <c r="NHF64" s="153"/>
      <c r="NHG64" s="153"/>
      <c r="NHH64" s="153"/>
      <c r="NHI64" s="153"/>
      <c r="NHJ64" s="153"/>
      <c r="NHK64" s="153"/>
      <c r="NHL64" s="153"/>
      <c r="NHM64" s="153"/>
      <c r="NHN64" s="153"/>
      <c r="NHO64" s="153"/>
      <c r="NHP64" s="153"/>
      <c r="NHQ64" s="153"/>
      <c r="NHR64" s="153"/>
      <c r="NHS64" s="153"/>
      <c r="NHT64" s="153"/>
      <c r="NHU64" s="153"/>
      <c r="NHV64" s="153"/>
      <c r="NHW64" s="153"/>
      <c r="NHX64" s="153"/>
      <c r="NHY64" s="153"/>
      <c r="NHZ64" s="153"/>
      <c r="NIA64" s="153"/>
      <c r="NIB64" s="153"/>
      <c r="NIC64" s="153"/>
      <c r="NID64" s="153"/>
      <c r="NIE64" s="153"/>
      <c r="NIF64" s="153"/>
      <c r="NIG64" s="153"/>
      <c r="NIH64" s="153"/>
      <c r="NII64" s="153"/>
      <c r="NIJ64" s="153"/>
      <c r="NIK64" s="153"/>
      <c r="NIL64" s="153"/>
      <c r="NIM64" s="153"/>
      <c r="NIN64" s="153"/>
      <c r="NIO64" s="153"/>
      <c r="NIP64" s="153"/>
      <c r="NIQ64" s="153"/>
      <c r="NIR64" s="153"/>
      <c r="NIS64" s="153"/>
      <c r="NIT64" s="153"/>
      <c r="NIU64" s="153"/>
      <c r="NIV64" s="153"/>
      <c r="NIW64" s="153"/>
      <c r="NIX64" s="153"/>
      <c r="NIY64" s="153"/>
      <c r="NIZ64" s="153"/>
      <c r="NJA64" s="153"/>
      <c r="NJB64" s="153"/>
      <c r="NJC64" s="153"/>
      <c r="NJD64" s="153"/>
      <c r="NJE64" s="153"/>
      <c r="NJF64" s="153"/>
      <c r="NJG64" s="153"/>
      <c r="NJH64" s="153"/>
      <c r="NJI64" s="153"/>
      <c r="NJJ64" s="153"/>
      <c r="NJK64" s="153"/>
      <c r="NJL64" s="153"/>
      <c r="NJM64" s="153"/>
      <c r="NJN64" s="153"/>
      <c r="NJO64" s="153"/>
      <c r="NJP64" s="153"/>
      <c r="NJQ64" s="153"/>
      <c r="NJR64" s="153"/>
      <c r="NJS64" s="153"/>
      <c r="NJT64" s="153"/>
      <c r="NJU64" s="153"/>
      <c r="NJV64" s="153"/>
      <c r="NJW64" s="153"/>
      <c r="NJX64" s="153"/>
      <c r="NJY64" s="153"/>
      <c r="NJZ64" s="153"/>
      <c r="NKA64" s="153"/>
      <c r="NKB64" s="153"/>
      <c r="NKC64" s="153"/>
      <c r="NKD64" s="153"/>
      <c r="NKE64" s="153"/>
      <c r="NKF64" s="153"/>
      <c r="NKG64" s="153"/>
      <c r="NKH64" s="153"/>
      <c r="NKI64" s="153"/>
      <c r="NKJ64" s="153"/>
      <c r="NKK64" s="153"/>
      <c r="NKL64" s="153"/>
      <c r="NKM64" s="153"/>
      <c r="NKN64" s="153"/>
      <c r="NKO64" s="153"/>
      <c r="NKP64" s="153"/>
      <c r="NKQ64" s="153"/>
      <c r="NKR64" s="153"/>
      <c r="NKS64" s="153"/>
      <c r="NKT64" s="153"/>
      <c r="NKU64" s="153"/>
      <c r="NKV64" s="153"/>
      <c r="NKW64" s="153"/>
      <c r="NKX64" s="153"/>
      <c r="NKY64" s="153"/>
      <c r="NKZ64" s="153"/>
      <c r="NLA64" s="153"/>
      <c r="NLB64" s="153"/>
      <c r="NLC64" s="153"/>
      <c r="NLD64" s="153"/>
      <c r="NLE64" s="153"/>
      <c r="NLF64" s="153"/>
      <c r="NLG64" s="153"/>
      <c r="NLH64" s="153"/>
      <c r="NLI64" s="153"/>
      <c r="NLJ64" s="153"/>
      <c r="NLK64" s="153"/>
      <c r="NLL64" s="153"/>
      <c r="NLM64" s="153"/>
      <c r="NLN64" s="153"/>
      <c r="NLO64" s="153"/>
      <c r="NLP64" s="153"/>
      <c r="NLQ64" s="153"/>
      <c r="NLR64" s="153"/>
      <c r="NLS64" s="153"/>
      <c r="NLT64" s="153"/>
      <c r="NLU64" s="153"/>
      <c r="NLV64" s="153"/>
      <c r="NLW64" s="153"/>
      <c r="NLX64" s="153"/>
      <c r="NLY64" s="153"/>
      <c r="NLZ64" s="153"/>
      <c r="NMA64" s="153"/>
      <c r="NMB64" s="153"/>
      <c r="NMC64" s="153"/>
      <c r="NMD64" s="153"/>
      <c r="NME64" s="153"/>
      <c r="NMF64" s="153"/>
      <c r="NMG64" s="153"/>
      <c r="NMH64" s="153"/>
      <c r="NMI64" s="153"/>
      <c r="NMJ64" s="153"/>
      <c r="NMK64" s="153"/>
      <c r="NML64" s="153"/>
      <c r="NMM64" s="153"/>
      <c r="NMN64" s="153"/>
      <c r="NMO64" s="153"/>
      <c r="NMP64" s="153"/>
      <c r="NMQ64" s="153"/>
      <c r="NMR64" s="153"/>
      <c r="NMS64" s="153"/>
      <c r="NMT64" s="153"/>
      <c r="NMU64" s="153"/>
      <c r="NMV64" s="153"/>
      <c r="NMW64" s="153"/>
      <c r="NMX64" s="153"/>
      <c r="NMY64" s="153"/>
      <c r="NMZ64" s="153"/>
      <c r="NNA64" s="153"/>
      <c r="NNB64" s="153"/>
      <c r="NNC64" s="153"/>
      <c r="NND64" s="153"/>
      <c r="NNE64" s="153"/>
      <c r="NNF64" s="153"/>
      <c r="NNG64" s="153"/>
      <c r="NNH64" s="153"/>
      <c r="NNI64" s="153"/>
      <c r="NNJ64" s="153"/>
      <c r="NNK64" s="153"/>
      <c r="NNL64" s="153"/>
      <c r="NNM64" s="153"/>
      <c r="NNN64" s="153"/>
      <c r="NNO64" s="153"/>
      <c r="NNP64" s="153"/>
      <c r="NNQ64" s="153"/>
      <c r="NNR64" s="153"/>
      <c r="NNS64" s="153"/>
      <c r="NNT64" s="153"/>
      <c r="NNU64" s="153"/>
      <c r="NNV64" s="153"/>
      <c r="NNW64" s="153"/>
      <c r="NNX64" s="153"/>
      <c r="NNY64" s="153"/>
      <c r="NNZ64" s="153"/>
      <c r="NOA64" s="153"/>
      <c r="NOB64" s="153"/>
      <c r="NOC64" s="153"/>
      <c r="NOD64" s="153"/>
      <c r="NOE64" s="153"/>
      <c r="NOF64" s="153"/>
      <c r="NOG64" s="153"/>
      <c r="NOH64" s="153"/>
      <c r="NOI64" s="153"/>
      <c r="NOJ64" s="153"/>
      <c r="NOK64" s="153"/>
      <c r="NOL64" s="153"/>
      <c r="NOM64" s="153"/>
      <c r="NON64" s="153"/>
      <c r="NOO64" s="153"/>
      <c r="NOP64" s="153"/>
      <c r="NOQ64" s="153"/>
      <c r="NOR64" s="153"/>
      <c r="NOS64" s="153"/>
      <c r="NOT64" s="153"/>
      <c r="NOU64" s="153"/>
      <c r="NOV64" s="153"/>
      <c r="NOW64" s="153"/>
      <c r="NOX64" s="153"/>
      <c r="NOY64" s="153"/>
      <c r="NOZ64" s="153"/>
      <c r="NPA64" s="153"/>
      <c r="NPB64" s="153"/>
      <c r="NPC64" s="153"/>
      <c r="NPD64" s="153"/>
      <c r="NPE64" s="153"/>
      <c r="NPF64" s="153"/>
      <c r="NPG64" s="153"/>
      <c r="NPH64" s="153"/>
      <c r="NPI64" s="153"/>
      <c r="NPJ64" s="153"/>
      <c r="NPK64" s="153"/>
      <c r="NPL64" s="153"/>
      <c r="NPM64" s="153"/>
      <c r="NPN64" s="153"/>
      <c r="NPO64" s="153"/>
      <c r="NPP64" s="153"/>
      <c r="NPQ64" s="153"/>
      <c r="NPR64" s="153"/>
      <c r="NPS64" s="153"/>
      <c r="NPT64" s="153"/>
      <c r="NPU64" s="153"/>
      <c r="NPV64" s="153"/>
      <c r="NPW64" s="153"/>
      <c r="NPX64" s="153"/>
      <c r="NPY64" s="153"/>
      <c r="NPZ64" s="153"/>
      <c r="NQA64" s="153"/>
      <c r="NQB64" s="153"/>
      <c r="NQC64" s="153"/>
      <c r="NQD64" s="153"/>
      <c r="NQE64" s="153"/>
      <c r="NQF64" s="153"/>
      <c r="NQG64" s="153"/>
      <c r="NQH64" s="153"/>
      <c r="NQI64" s="153"/>
      <c r="NQJ64" s="153"/>
      <c r="NQK64" s="153"/>
      <c r="NQL64" s="153"/>
      <c r="NQM64" s="153"/>
      <c r="NQN64" s="153"/>
      <c r="NQO64" s="153"/>
      <c r="NQP64" s="153"/>
      <c r="NQQ64" s="153"/>
      <c r="NQR64" s="153"/>
      <c r="NQS64" s="153"/>
      <c r="NQT64" s="153"/>
      <c r="NQU64" s="153"/>
      <c r="NQV64" s="153"/>
      <c r="NQW64" s="153"/>
      <c r="NQX64" s="153"/>
      <c r="NQY64" s="153"/>
      <c r="NQZ64" s="153"/>
      <c r="NRA64" s="153"/>
      <c r="NRB64" s="153"/>
      <c r="NRC64" s="153"/>
      <c r="NRD64" s="153"/>
      <c r="NRE64" s="153"/>
      <c r="NRF64" s="153"/>
      <c r="NRG64" s="153"/>
      <c r="NRH64" s="153"/>
      <c r="NRI64" s="153"/>
      <c r="NRJ64" s="153"/>
      <c r="NRK64" s="153"/>
      <c r="NRL64" s="153"/>
      <c r="NRM64" s="153"/>
      <c r="NRN64" s="153"/>
      <c r="NRO64" s="153"/>
      <c r="NRP64" s="153"/>
      <c r="NRQ64" s="153"/>
      <c r="NRR64" s="153"/>
      <c r="NRS64" s="153"/>
      <c r="NRT64" s="153"/>
      <c r="NRU64" s="153"/>
      <c r="NRV64" s="153"/>
      <c r="NRW64" s="153"/>
      <c r="NRX64" s="153"/>
      <c r="NRY64" s="153"/>
      <c r="NRZ64" s="153"/>
      <c r="NSA64" s="153"/>
      <c r="NSB64" s="153"/>
      <c r="NSC64" s="153"/>
      <c r="NSD64" s="153"/>
      <c r="NSE64" s="153"/>
      <c r="NSF64" s="153"/>
      <c r="NSG64" s="153"/>
      <c r="NSH64" s="153"/>
      <c r="NSI64" s="153"/>
      <c r="NSJ64" s="153"/>
      <c r="NSK64" s="153"/>
      <c r="NSL64" s="153"/>
      <c r="NSM64" s="153"/>
      <c r="NSN64" s="153"/>
      <c r="NSO64" s="153"/>
      <c r="NSP64" s="153"/>
      <c r="NSQ64" s="153"/>
      <c r="NSR64" s="153"/>
      <c r="NSS64" s="153"/>
      <c r="NST64" s="153"/>
      <c r="NSU64" s="153"/>
      <c r="NSV64" s="153"/>
      <c r="NSW64" s="153"/>
      <c r="NSX64" s="153"/>
      <c r="NSY64" s="153"/>
      <c r="NSZ64" s="153"/>
      <c r="NTA64" s="153"/>
      <c r="NTB64" s="153"/>
      <c r="NTC64" s="153"/>
      <c r="NTD64" s="153"/>
      <c r="NTE64" s="153"/>
      <c r="NTF64" s="153"/>
      <c r="NTG64" s="153"/>
      <c r="NTH64" s="153"/>
      <c r="NTI64" s="153"/>
      <c r="NTJ64" s="153"/>
      <c r="NTK64" s="153"/>
      <c r="NTL64" s="153"/>
      <c r="NTM64" s="153"/>
      <c r="NTN64" s="153"/>
      <c r="NTO64" s="153"/>
      <c r="NTP64" s="153"/>
      <c r="NTQ64" s="153"/>
      <c r="NTR64" s="153"/>
      <c r="NTS64" s="153"/>
      <c r="NTT64" s="153"/>
      <c r="NTU64" s="153"/>
      <c r="NTV64" s="153"/>
      <c r="NTW64" s="153"/>
      <c r="NTX64" s="153"/>
      <c r="NTY64" s="153"/>
      <c r="NTZ64" s="153"/>
      <c r="NUA64" s="153"/>
      <c r="NUB64" s="153"/>
      <c r="NUC64" s="153"/>
      <c r="NUD64" s="153"/>
      <c r="NUE64" s="153"/>
      <c r="NUF64" s="153"/>
      <c r="NUG64" s="153"/>
      <c r="NUH64" s="153"/>
      <c r="NUI64" s="153"/>
      <c r="NUJ64" s="153"/>
      <c r="NUK64" s="153"/>
      <c r="NUL64" s="153"/>
      <c r="NUM64" s="153"/>
      <c r="NUN64" s="153"/>
      <c r="NUO64" s="153"/>
      <c r="NUP64" s="153"/>
      <c r="NUQ64" s="153"/>
      <c r="NUR64" s="153"/>
      <c r="NUS64" s="153"/>
      <c r="NUT64" s="153"/>
      <c r="NUU64" s="153"/>
      <c r="NUV64" s="153"/>
      <c r="NUW64" s="153"/>
      <c r="NUX64" s="153"/>
      <c r="NUY64" s="153"/>
      <c r="NUZ64" s="153"/>
      <c r="NVA64" s="153"/>
      <c r="NVB64" s="153"/>
      <c r="NVC64" s="153"/>
      <c r="NVD64" s="153"/>
      <c r="NVE64" s="153"/>
      <c r="NVF64" s="153"/>
      <c r="NVG64" s="153"/>
      <c r="NVH64" s="153"/>
      <c r="NVI64" s="153"/>
      <c r="NVJ64" s="153"/>
      <c r="NVK64" s="153"/>
      <c r="NVL64" s="153"/>
      <c r="NVM64" s="153"/>
      <c r="NVN64" s="153"/>
      <c r="NVO64" s="153"/>
      <c r="NVP64" s="153"/>
      <c r="NVQ64" s="153"/>
      <c r="NVR64" s="153"/>
      <c r="NVS64" s="153"/>
      <c r="NVT64" s="153"/>
      <c r="NVU64" s="153"/>
      <c r="NVV64" s="153"/>
      <c r="NVW64" s="153"/>
      <c r="NVX64" s="153"/>
      <c r="NVY64" s="153"/>
      <c r="NVZ64" s="153"/>
      <c r="NWA64" s="153"/>
      <c r="NWB64" s="153"/>
      <c r="NWC64" s="153"/>
      <c r="NWD64" s="153"/>
      <c r="NWE64" s="153"/>
      <c r="NWF64" s="153"/>
      <c r="NWG64" s="153"/>
      <c r="NWH64" s="153"/>
      <c r="NWI64" s="153"/>
      <c r="NWJ64" s="153"/>
      <c r="NWK64" s="153"/>
      <c r="NWL64" s="153"/>
      <c r="NWM64" s="153"/>
      <c r="NWN64" s="153"/>
      <c r="NWO64" s="153"/>
      <c r="NWP64" s="153"/>
      <c r="NWQ64" s="153"/>
      <c r="NWR64" s="153"/>
      <c r="NWS64" s="153"/>
      <c r="NWT64" s="153"/>
      <c r="NWU64" s="153"/>
      <c r="NWV64" s="153"/>
      <c r="NWW64" s="153"/>
      <c r="NWX64" s="153"/>
      <c r="NWY64" s="153"/>
      <c r="NWZ64" s="153"/>
      <c r="NXA64" s="153"/>
      <c r="NXB64" s="153"/>
      <c r="NXC64" s="153"/>
      <c r="NXD64" s="153"/>
      <c r="NXE64" s="153"/>
      <c r="NXF64" s="153"/>
      <c r="NXG64" s="153"/>
      <c r="NXH64" s="153"/>
      <c r="NXI64" s="153"/>
      <c r="NXJ64" s="153"/>
      <c r="NXK64" s="153"/>
      <c r="NXL64" s="153"/>
      <c r="NXM64" s="153"/>
      <c r="NXN64" s="153"/>
      <c r="NXO64" s="153"/>
      <c r="NXP64" s="153"/>
      <c r="NXQ64" s="153"/>
      <c r="NXR64" s="153"/>
      <c r="NXS64" s="153"/>
      <c r="NXT64" s="153"/>
      <c r="NXU64" s="153"/>
      <c r="NXV64" s="153"/>
      <c r="NXW64" s="153"/>
      <c r="NXX64" s="153"/>
      <c r="NXY64" s="153"/>
      <c r="NXZ64" s="153"/>
      <c r="NYA64" s="153"/>
      <c r="NYB64" s="153"/>
      <c r="NYC64" s="153"/>
      <c r="NYD64" s="153"/>
      <c r="NYE64" s="153"/>
      <c r="NYF64" s="153"/>
      <c r="NYG64" s="153"/>
      <c r="NYH64" s="153"/>
      <c r="NYI64" s="153"/>
      <c r="NYJ64" s="153"/>
      <c r="NYK64" s="153"/>
      <c r="NYL64" s="153"/>
      <c r="NYM64" s="153"/>
      <c r="NYN64" s="153"/>
      <c r="NYO64" s="153"/>
      <c r="NYP64" s="153"/>
      <c r="NYQ64" s="153"/>
      <c r="NYR64" s="153"/>
      <c r="NYS64" s="153"/>
      <c r="NYT64" s="153"/>
      <c r="NYU64" s="153"/>
      <c r="NYV64" s="153"/>
      <c r="NYW64" s="153"/>
      <c r="NYX64" s="153"/>
      <c r="NYY64" s="153"/>
      <c r="NYZ64" s="153"/>
      <c r="NZA64" s="153"/>
      <c r="NZB64" s="153"/>
      <c r="NZC64" s="153"/>
      <c r="NZD64" s="153"/>
      <c r="NZE64" s="153"/>
      <c r="NZF64" s="153"/>
      <c r="NZG64" s="153"/>
      <c r="NZH64" s="153"/>
      <c r="NZI64" s="153"/>
      <c r="NZJ64" s="153"/>
      <c r="NZK64" s="153"/>
      <c r="NZL64" s="153"/>
      <c r="NZM64" s="153"/>
      <c r="NZN64" s="153"/>
      <c r="NZO64" s="153"/>
      <c r="NZP64" s="153"/>
      <c r="NZQ64" s="153"/>
      <c r="NZR64" s="153"/>
      <c r="NZS64" s="153"/>
      <c r="NZT64" s="153"/>
      <c r="NZU64" s="153"/>
      <c r="NZV64" s="153"/>
      <c r="NZW64" s="153"/>
      <c r="NZX64" s="153"/>
      <c r="NZY64" s="153"/>
      <c r="NZZ64" s="153"/>
      <c r="OAA64" s="153"/>
      <c r="OAB64" s="153"/>
      <c r="OAC64" s="153"/>
      <c r="OAD64" s="153"/>
      <c r="OAE64" s="153"/>
      <c r="OAF64" s="153"/>
      <c r="OAG64" s="153"/>
      <c r="OAH64" s="153"/>
      <c r="OAI64" s="153"/>
      <c r="OAJ64" s="153"/>
      <c r="OAK64" s="153"/>
      <c r="OAL64" s="153"/>
      <c r="OAM64" s="153"/>
      <c r="OAN64" s="153"/>
      <c r="OAO64" s="153"/>
      <c r="OAP64" s="153"/>
      <c r="OAQ64" s="153"/>
      <c r="OAR64" s="153"/>
      <c r="OAS64" s="153"/>
      <c r="OAT64" s="153"/>
      <c r="OAU64" s="153"/>
      <c r="OAV64" s="153"/>
      <c r="OAW64" s="153"/>
      <c r="OAX64" s="153"/>
      <c r="OAY64" s="153"/>
      <c r="OAZ64" s="153"/>
      <c r="OBA64" s="153"/>
      <c r="OBB64" s="153"/>
      <c r="OBC64" s="153"/>
      <c r="OBD64" s="153"/>
      <c r="OBE64" s="153"/>
      <c r="OBF64" s="153"/>
      <c r="OBG64" s="153"/>
      <c r="OBH64" s="153"/>
      <c r="OBI64" s="153"/>
      <c r="OBJ64" s="153"/>
      <c r="OBK64" s="153"/>
      <c r="OBL64" s="153"/>
      <c r="OBM64" s="153"/>
      <c r="OBN64" s="153"/>
      <c r="OBO64" s="153"/>
      <c r="OBP64" s="153"/>
      <c r="OBQ64" s="153"/>
      <c r="OBR64" s="153"/>
      <c r="OBS64" s="153"/>
      <c r="OBT64" s="153"/>
      <c r="OBU64" s="153"/>
      <c r="OBV64" s="153"/>
      <c r="OBW64" s="153"/>
      <c r="OBX64" s="153"/>
      <c r="OBY64" s="153"/>
      <c r="OBZ64" s="153"/>
      <c r="OCA64" s="153"/>
      <c r="OCB64" s="153"/>
      <c r="OCC64" s="153"/>
      <c r="OCD64" s="153"/>
      <c r="OCE64" s="153"/>
      <c r="OCF64" s="153"/>
      <c r="OCG64" s="153"/>
      <c r="OCH64" s="153"/>
      <c r="OCI64" s="153"/>
      <c r="OCJ64" s="153"/>
      <c r="OCK64" s="153"/>
      <c r="OCL64" s="153"/>
      <c r="OCM64" s="153"/>
      <c r="OCN64" s="153"/>
      <c r="OCO64" s="153"/>
      <c r="OCP64" s="153"/>
      <c r="OCQ64" s="153"/>
      <c r="OCR64" s="153"/>
      <c r="OCS64" s="153"/>
      <c r="OCT64" s="153"/>
      <c r="OCU64" s="153"/>
      <c r="OCV64" s="153"/>
      <c r="OCW64" s="153"/>
      <c r="OCX64" s="153"/>
      <c r="OCY64" s="153"/>
      <c r="OCZ64" s="153"/>
      <c r="ODA64" s="153"/>
      <c r="ODB64" s="153"/>
      <c r="ODC64" s="153"/>
      <c r="ODD64" s="153"/>
      <c r="ODE64" s="153"/>
      <c r="ODF64" s="153"/>
      <c r="ODG64" s="153"/>
      <c r="ODH64" s="153"/>
      <c r="ODI64" s="153"/>
      <c r="ODJ64" s="153"/>
      <c r="ODK64" s="153"/>
      <c r="ODL64" s="153"/>
      <c r="ODM64" s="153"/>
      <c r="ODN64" s="153"/>
      <c r="ODO64" s="153"/>
      <c r="ODP64" s="153"/>
      <c r="ODQ64" s="153"/>
      <c r="ODR64" s="153"/>
      <c r="ODS64" s="153"/>
      <c r="ODT64" s="153"/>
      <c r="ODU64" s="153"/>
      <c r="ODV64" s="153"/>
      <c r="ODW64" s="153"/>
      <c r="ODX64" s="153"/>
      <c r="ODY64" s="153"/>
      <c r="ODZ64" s="153"/>
      <c r="OEA64" s="153"/>
      <c r="OEB64" s="153"/>
      <c r="OEC64" s="153"/>
      <c r="OED64" s="153"/>
      <c r="OEE64" s="153"/>
      <c r="OEF64" s="153"/>
      <c r="OEG64" s="153"/>
      <c r="OEH64" s="153"/>
      <c r="OEI64" s="153"/>
      <c r="OEJ64" s="153"/>
      <c r="OEK64" s="153"/>
      <c r="OEL64" s="153"/>
      <c r="OEM64" s="153"/>
      <c r="OEN64" s="153"/>
      <c r="OEO64" s="153"/>
      <c r="OEP64" s="153"/>
      <c r="OEQ64" s="153"/>
      <c r="OER64" s="153"/>
      <c r="OES64" s="153"/>
      <c r="OET64" s="153"/>
      <c r="OEU64" s="153"/>
      <c r="OEV64" s="153"/>
      <c r="OEW64" s="153"/>
      <c r="OEX64" s="153"/>
      <c r="OEY64" s="153"/>
      <c r="OEZ64" s="153"/>
      <c r="OFA64" s="153"/>
      <c r="OFB64" s="153"/>
      <c r="OFC64" s="153"/>
      <c r="OFD64" s="153"/>
      <c r="OFE64" s="153"/>
      <c r="OFF64" s="153"/>
      <c r="OFG64" s="153"/>
      <c r="OFH64" s="153"/>
      <c r="OFI64" s="153"/>
      <c r="OFJ64" s="153"/>
      <c r="OFK64" s="153"/>
      <c r="OFL64" s="153"/>
      <c r="OFM64" s="153"/>
      <c r="OFN64" s="153"/>
      <c r="OFO64" s="153"/>
      <c r="OFP64" s="153"/>
      <c r="OFQ64" s="153"/>
      <c r="OFR64" s="153"/>
      <c r="OFS64" s="153"/>
      <c r="OFT64" s="153"/>
      <c r="OFU64" s="153"/>
      <c r="OFV64" s="153"/>
      <c r="OFW64" s="153"/>
      <c r="OFX64" s="153"/>
      <c r="OFY64" s="153"/>
      <c r="OFZ64" s="153"/>
      <c r="OGA64" s="153"/>
      <c r="OGB64" s="153"/>
      <c r="OGC64" s="153"/>
      <c r="OGD64" s="153"/>
      <c r="OGE64" s="153"/>
      <c r="OGF64" s="153"/>
      <c r="OGG64" s="153"/>
      <c r="OGH64" s="153"/>
      <c r="OGI64" s="153"/>
      <c r="OGJ64" s="153"/>
      <c r="OGK64" s="153"/>
      <c r="OGL64" s="153"/>
      <c r="OGM64" s="153"/>
      <c r="OGN64" s="153"/>
      <c r="OGO64" s="153"/>
      <c r="OGP64" s="153"/>
      <c r="OGQ64" s="153"/>
      <c r="OGR64" s="153"/>
      <c r="OGS64" s="153"/>
      <c r="OGT64" s="153"/>
      <c r="OGU64" s="153"/>
      <c r="OGV64" s="153"/>
      <c r="OGW64" s="153"/>
      <c r="OGX64" s="153"/>
      <c r="OGY64" s="153"/>
      <c r="OGZ64" s="153"/>
      <c r="OHA64" s="153"/>
      <c r="OHB64" s="153"/>
      <c r="OHC64" s="153"/>
      <c r="OHD64" s="153"/>
      <c r="OHE64" s="153"/>
      <c r="OHF64" s="153"/>
      <c r="OHG64" s="153"/>
      <c r="OHH64" s="153"/>
      <c r="OHI64" s="153"/>
      <c r="OHJ64" s="153"/>
      <c r="OHK64" s="153"/>
      <c r="OHL64" s="153"/>
      <c r="OHM64" s="153"/>
      <c r="OHN64" s="153"/>
      <c r="OHO64" s="153"/>
      <c r="OHP64" s="153"/>
      <c r="OHQ64" s="153"/>
      <c r="OHR64" s="153"/>
      <c r="OHS64" s="153"/>
      <c r="OHT64" s="153"/>
      <c r="OHU64" s="153"/>
      <c r="OHV64" s="153"/>
      <c r="OHW64" s="153"/>
      <c r="OHX64" s="153"/>
      <c r="OHY64" s="153"/>
      <c r="OHZ64" s="153"/>
      <c r="OIA64" s="153"/>
      <c r="OIB64" s="153"/>
      <c r="OIC64" s="153"/>
      <c r="OID64" s="153"/>
      <c r="OIE64" s="153"/>
      <c r="OIF64" s="153"/>
      <c r="OIG64" s="153"/>
      <c r="OIH64" s="153"/>
      <c r="OII64" s="153"/>
      <c r="OIJ64" s="153"/>
      <c r="OIK64" s="153"/>
      <c r="OIL64" s="153"/>
      <c r="OIM64" s="153"/>
      <c r="OIN64" s="153"/>
      <c r="OIO64" s="153"/>
      <c r="OIP64" s="153"/>
      <c r="OIQ64" s="153"/>
      <c r="OIR64" s="153"/>
      <c r="OIS64" s="153"/>
      <c r="OIT64" s="153"/>
      <c r="OIU64" s="153"/>
      <c r="OIV64" s="153"/>
      <c r="OIW64" s="153"/>
      <c r="OIX64" s="153"/>
      <c r="OIY64" s="153"/>
      <c r="OIZ64" s="153"/>
      <c r="OJA64" s="153"/>
      <c r="OJB64" s="153"/>
      <c r="OJC64" s="153"/>
      <c r="OJD64" s="153"/>
      <c r="OJE64" s="153"/>
      <c r="OJF64" s="153"/>
      <c r="OJG64" s="153"/>
      <c r="OJH64" s="153"/>
      <c r="OJI64" s="153"/>
      <c r="OJJ64" s="153"/>
      <c r="OJK64" s="153"/>
      <c r="OJL64" s="153"/>
      <c r="OJM64" s="153"/>
      <c r="OJN64" s="153"/>
      <c r="OJO64" s="153"/>
      <c r="OJP64" s="153"/>
      <c r="OJQ64" s="153"/>
      <c r="OJR64" s="153"/>
      <c r="OJS64" s="153"/>
      <c r="OJT64" s="153"/>
      <c r="OJU64" s="153"/>
      <c r="OJV64" s="153"/>
      <c r="OJW64" s="153"/>
      <c r="OJX64" s="153"/>
      <c r="OJY64" s="153"/>
      <c r="OJZ64" s="153"/>
      <c r="OKA64" s="153"/>
      <c r="OKB64" s="153"/>
      <c r="OKC64" s="153"/>
      <c r="OKD64" s="153"/>
      <c r="OKE64" s="153"/>
      <c r="OKF64" s="153"/>
      <c r="OKG64" s="153"/>
      <c r="OKH64" s="153"/>
      <c r="OKI64" s="153"/>
      <c r="OKJ64" s="153"/>
      <c r="OKK64" s="153"/>
      <c r="OKL64" s="153"/>
      <c r="OKM64" s="153"/>
      <c r="OKN64" s="153"/>
      <c r="OKO64" s="153"/>
      <c r="OKP64" s="153"/>
      <c r="OKQ64" s="153"/>
      <c r="OKR64" s="153"/>
      <c r="OKS64" s="153"/>
      <c r="OKT64" s="153"/>
      <c r="OKU64" s="153"/>
      <c r="OKV64" s="153"/>
      <c r="OKW64" s="153"/>
      <c r="OKX64" s="153"/>
      <c r="OKY64" s="153"/>
      <c r="OKZ64" s="153"/>
      <c r="OLA64" s="153"/>
      <c r="OLB64" s="153"/>
      <c r="OLC64" s="153"/>
      <c r="OLD64" s="153"/>
      <c r="OLE64" s="153"/>
      <c r="OLF64" s="153"/>
      <c r="OLG64" s="153"/>
      <c r="OLH64" s="153"/>
      <c r="OLI64" s="153"/>
      <c r="OLJ64" s="153"/>
      <c r="OLK64" s="153"/>
      <c r="OLL64" s="153"/>
      <c r="OLM64" s="153"/>
      <c r="OLN64" s="153"/>
      <c r="OLO64" s="153"/>
      <c r="OLP64" s="153"/>
      <c r="OLQ64" s="153"/>
      <c r="OLR64" s="153"/>
      <c r="OLS64" s="153"/>
      <c r="OLT64" s="153"/>
      <c r="OLU64" s="153"/>
      <c r="OLV64" s="153"/>
      <c r="OLW64" s="153"/>
      <c r="OLX64" s="153"/>
      <c r="OLY64" s="153"/>
      <c r="OLZ64" s="153"/>
      <c r="OMA64" s="153"/>
      <c r="OMB64" s="153"/>
      <c r="OMC64" s="153"/>
      <c r="OMD64" s="153"/>
      <c r="OME64" s="153"/>
      <c r="OMF64" s="153"/>
      <c r="OMG64" s="153"/>
      <c r="OMH64" s="153"/>
      <c r="OMI64" s="153"/>
      <c r="OMJ64" s="153"/>
      <c r="OMK64" s="153"/>
      <c r="OML64" s="153"/>
      <c r="OMM64" s="153"/>
      <c r="OMN64" s="153"/>
      <c r="OMO64" s="153"/>
      <c r="OMP64" s="153"/>
      <c r="OMQ64" s="153"/>
      <c r="OMR64" s="153"/>
      <c r="OMS64" s="153"/>
      <c r="OMT64" s="153"/>
      <c r="OMU64" s="153"/>
      <c r="OMV64" s="153"/>
      <c r="OMW64" s="153"/>
      <c r="OMX64" s="153"/>
      <c r="OMY64" s="153"/>
      <c r="OMZ64" s="153"/>
      <c r="ONA64" s="153"/>
      <c r="ONB64" s="153"/>
      <c r="ONC64" s="153"/>
      <c r="OND64" s="153"/>
      <c r="ONE64" s="153"/>
      <c r="ONF64" s="153"/>
      <c r="ONG64" s="153"/>
      <c r="ONH64" s="153"/>
      <c r="ONI64" s="153"/>
      <c r="ONJ64" s="153"/>
      <c r="ONK64" s="153"/>
      <c r="ONL64" s="153"/>
      <c r="ONM64" s="153"/>
      <c r="ONN64" s="153"/>
      <c r="ONO64" s="153"/>
      <c r="ONP64" s="153"/>
      <c r="ONQ64" s="153"/>
      <c r="ONR64" s="153"/>
      <c r="ONS64" s="153"/>
      <c r="ONT64" s="153"/>
      <c r="ONU64" s="153"/>
      <c r="ONV64" s="153"/>
      <c r="ONW64" s="153"/>
      <c r="ONX64" s="153"/>
      <c r="ONY64" s="153"/>
      <c r="ONZ64" s="153"/>
      <c r="OOA64" s="153"/>
      <c r="OOB64" s="153"/>
      <c r="OOC64" s="153"/>
      <c r="OOD64" s="153"/>
      <c r="OOE64" s="153"/>
      <c r="OOF64" s="153"/>
      <c r="OOG64" s="153"/>
      <c r="OOH64" s="153"/>
      <c r="OOI64" s="153"/>
      <c r="OOJ64" s="153"/>
      <c r="OOK64" s="153"/>
      <c r="OOL64" s="153"/>
      <c r="OOM64" s="153"/>
      <c r="OON64" s="153"/>
      <c r="OOO64" s="153"/>
      <c r="OOP64" s="153"/>
      <c r="OOQ64" s="153"/>
      <c r="OOR64" s="153"/>
      <c r="OOS64" s="153"/>
      <c r="OOT64" s="153"/>
      <c r="OOU64" s="153"/>
      <c r="OOV64" s="153"/>
      <c r="OOW64" s="153"/>
      <c r="OOX64" s="153"/>
      <c r="OOY64" s="153"/>
      <c r="OOZ64" s="153"/>
      <c r="OPA64" s="153"/>
      <c r="OPB64" s="153"/>
      <c r="OPC64" s="153"/>
      <c r="OPD64" s="153"/>
      <c r="OPE64" s="153"/>
      <c r="OPF64" s="153"/>
      <c r="OPG64" s="153"/>
      <c r="OPH64" s="153"/>
      <c r="OPI64" s="153"/>
      <c r="OPJ64" s="153"/>
      <c r="OPK64" s="153"/>
      <c r="OPL64" s="153"/>
      <c r="OPM64" s="153"/>
      <c r="OPN64" s="153"/>
      <c r="OPO64" s="153"/>
      <c r="OPP64" s="153"/>
      <c r="OPQ64" s="153"/>
      <c r="OPR64" s="153"/>
      <c r="OPS64" s="153"/>
      <c r="OPT64" s="153"/>
      <c r="OPU64" s="153"/>
      <c r="OPV64" s="153"/>
      <c r="OPW64" s="153"/>
      <c r="OPX64" s="153"/>
      <c r="OPY64" s="153"/>
      <c r="OPZ64" s="153"/>
      <c r="OQA64" s="153"/>
      <c r="OQB64" s="153"/>
      <c r="OQC64" s="153"/>
      <c r="OQD64" s="153"/>
      <c r="OQE64" s="153"/>
      <c r="OQF64" s="153"/>
      <c r="OQG64" s="153"/>
      <c r="OQH64" s="153"/>
      <c r="OQI64" s="153"/>
      <c r="OQJ64" s="153"/>
      <c r="OQK64" s="153"/>
      <c r="OQL64" s="153"/>
      <c r="OQM64" s="153"/>
      <c r="OQN64" s="153"/>
      <c r="OQO64" s="153"/>
      <c r="OQP64" s="153"/>
      <c r="OQQ64" s="153"/>
      <c r="OQR64" s="153"/>
      <c r="OQS64" s="153"/>
      <c r="OQT64" s="153"/>
      <c r="OQU64" s="153"/>
      <c r="OQV64" s="153"/>
      <c r="OQW64" s="153"/>
      <c r="OQX64" s="153"/>
      <c r="OQY64" s="153"/>
      <c r="OQZ64" s="153"/>
      <c r="ORA64" s="153"/>
      <c r="ORB64" s="153"/>
      <c r="ORC64" s="153"/>
      <c r="ORD64" s="153"/>
      <c r="ORE64" s="153"/>
      <c r="ORF64" s="153"/>
      <c r="ORG64" s="153"/>
      <c r="ORH64" s="153"/>
      <c r="ORI64" s="153"/>
      <c r="ORJ64" s="153"/>
      <c r="ORK64" s="153"/>
      <c r="ORL64" s="153"/>
      <c r="ORM64" s="153"/>
      <c r="ORN64" s="153"/>
      <c r="ORO64" s="153"/>
      <c r="ORP64" s="153"/>
      <c r="ORQ64" s="153"/>
      <c r="ORR64" s="153"/>
      <c r="ORS64" s="153"/>
      <c r="ORT64" s="153"/>
      <c r="ORU64" s="153"/>
      <c r="ORV64" s="153"/>
      <c r="ORW64" s="153"/>
      <c r="ORX64" s="153"/>
      <c r="ORY64" s="153"/>
      <c r="ORZ64" s="153"/>
      <c r="OSA64" s="153"/>
      <c r="OSB64" s="153"/>
      <c r="OSC64" s="153"/>
      <c r="OSD64" s="153"/>
      <c r="OSE64" s="153"/>
      <c r="OSF64" s="153"/>
      <c r="OSG64" s="153"/>
      <c r="OSH64" s="153"/>
      <c r="OSI64" s="153"/>
      <c r="OSJ64" s="153"/>
      <c r="OSK64" s="153"/>
      <c r="OSL64" s="153"/>
      <c r="OSM64" s="153"/>
      <c r="OSN64" s="153"/>
      <c r="OSO64" s="153"/>
      <c r="OSP64" s="153"/>
      <c r="OSQ64" s="153"/>
      <c r="OSR64" s="153"/>
      <c r="OSS64" s="153"/>
      <c r="OST64" s="153"/>
      <c r="OSU64" s="153"/>
      <c r="OSV64" s="153"/>
      <c r="OSW64" s="153"/>
      <c r="OSX64" s="153"/>
      <c r="OSY64" s="153"/>
      <c r="OSZ64" s="153"/>
      <c r="OTA64" s="153"/>
      <c r="OTB64" s="153"/>
      <c r="OTC64" s="153"/>
      <c r="OTD64" s="153"/>
      <c r="OTE64" s="153"/>
      <c r="OTF64" s="153"/>
      <c r="OTG64" s="153"/>
      <c r="OTH64" s="153"/>
      <c r="OTI64" s="153"/>
      <c r="OTJ64" s="153"/>
      <c r="OTK64" s="153"/>
      <c r="OTL64" s="153"/>
      <c r="OTM64" s="153"/>
      <c r="OTN64" s="153"/>
      <c r="OTO64" s="153"/>
      <c r="OTP64" s="153"/>
      <c r="OTQ64" s="153"/>
      <c r="OTR64" s="153"/>
      <c r="OTS64" s="153"/>
      <c r="OTT64" s="153"/>
      <c r="OTU64" s="153"/>
      <c r="OTV64" s="153"/>
      <c r="OTW64" s="153"/>
      <c r="OTX64" s="153"/>
      <c r="OTY64" s="153"/>
      <c r="OTZ64" s="153"/>
      <c r="OUA64" s="153"/>
      <c r="OUB64" s="153"/>
      <c r="OUC64" s="153"/>
      <c r="OUD64" s="153"/>
      <c r="OUE64" s="153"/>
      <c r="OUF64" s="153"/>
      <c r="OUG64" s="153"/>
      <c r="OUH64" s="153"/>
      <c r="OUI64" s="153"/>
      <c r="OUJ64" s="153"/>
      <c r="OUK64" s="153"/>
      <c r="OUL64" s="153"/>
      <c r="OUM64" s="153"/>
      <c r="OUN64" s="153"/>
      <c r="OUO64" s="153"/>
      <c r="OUP64" s="153"/>
      <c r="OUQ64" s="153"/>
      <c r="OUR64" s="153"/>
      <c r="OUS64" s="153"/>
      <c r="OUT64" s="153"/>
      <c r="OUU64" s="153"/>
      <c r="OUV64" s="153"/>
      <c r="OUW64" s="153"/>
      <c r="OUX64" s="153"/>
      <c r="OUY64" s="153"/>
      <c r="OUZ64" s="153"/>
      <c r="OVA64" s="153"/>
      <c r="OVB64" s="153"/>
      <c r="OVC64" s="153"/>
      <c r="OVD64" s="153"/>
      <c r="OVE64" s="153"/>
      <c r="OVF64" s="153"/>
      <c r="OVG64" s="153"/>
      <c r="OVH64" s="153"/>
      <c r="OVI64" s="153"/>
      <c r="OVJ64" s="153"/>
      <c r="OVK64" s="153"/>
      <c r="OVL64" s="153"/>
      <c r="OVM64" s="153"/>
      <c r="OVN64" s="153"/>
      <c r="OVO64" s="153"/>
      <c r="OVP64" s="153"/>
      <c r="OVQ64" s="153"/>
      <c r="OVR64" s="153"/>
      <c r="OVS64" s="153"/>
      <c r="OVT64" s="153"/>
      <c r="OVU64" s="153"/>
      <c r="OVV64" s="153"/>
      <c r="OVW64" s="153"/>
      <c r="OVX64" s="153"/>
      <c r="OVY64" s="153"/>
      <c r="OVZ64" s="153"/>
      <c r="OWA64" s="153"/>
      <c r="OWB64" s="153"/>
      <c r="OWC64" s="153"/>
      <c r="OWD64" s="153"/>
      <c r="OWE64" s="153"/>
      <c r="OWF64" s="153"/>
      <c r="OWG64" s="153"/>
      <c r="OWH64" s="153"/>
      <c r="OWI64" s="153"/>
      <c r="OWJ64" s="153"/>
      <c r="OWK64" s="153"/>
      <c r="OWL64" s="153"/>
      <c r="OWM64" s="153"/>
      <c r="OWN64" s="153"/>
      <c r="OWO64" s="153"/>
      <c r="OWP64" s="153"/>
      <c r="OWQ64" s="153"/>
      <c r="OWR64" s="153"/>
      <c r="OWS64" s="153"/>
      <c r="OWT64" s="153"/>
      <c r="OWU64" s="153"/>
      <c r="OWV64" s="153"/>
      <c r="OWW64" s="153"/>
      <c r="OWX64" s="153"/>
      <c r="OWY64" s="153"/>
      <c r="OWZ64" s="153"/>
      <c r="OXA64" s="153"/>
      <c r="OXB64" s="153"/>
      <c r="OXC64" s="153"/>
      <c r="OXD64" s="153"/>
      <c r="OXE64" s="153"/>
      <c r="OXF64" s="153"/>
      <c r="OXG64" s="153"/>
      <c r="OXH64" s="153"/>
      <c r="OXI64" s="153"/>
      <c r="OXJ64" s="153"/>
      <c r="OXK64" s="153"/>
      <c r="OXL64" s="153"/>
      <c r="OXM64" s="153"/>
      <c r="OXN64" s="153"/>
      <c r="OXO64" s="153"/>
      <c r="OXP64" s="153"/>
      <c r="OXQ64" s="153"/>
      <c r="OXR64" s="153"/>
      <c r="OXS64" s="153"/>
      <c r="OXT64" s="153"/>
      <c r="OXU64" s="153"/>
      <c r="OXV64" s="153"/>
      <c r="OXW64" s="153"/>
      <c r="OXX64" s="153"/>
      <c r="OXY64" s="153"/>
      <c r="OXZ64" s="153"/>
      <c r="OYA64" s="153"/>
      <c r="OYB64" s="153"/>
      <c r="OYC64" s="153"/>
      <c r="OYD64" s="153"/>
      <c r="OYE64" s="153"/>
      <c r="OYF64" s="153"/>
      <c r="OYG64" s="153"/>
      <c r="OYH64" s="153"/>
      <c r="OYI64" s="153"/>
      <c r="OYJ64" s="153"/>
      <c r="OYK64" s="153"/>
      <c r="OYL64" s="153"/>
      <c r="OYM64" s="153"/>
      <c r="OYN64" s="153"/>
      <c r="OYO64" s="153"/>
      <c r="OYP64" s="153"/>
      <c r="OYQ64" s="153"/>
      <c r="OYR64" s="153"/>
      <c r="OYS64" s="153"/>
      <c r="OYT64" s="153"/>
      <c r="OYU64" s="153"/>
      <c r="OYV64" s="153"/>
      <c r="OYW64" s="153"/>
      <c r="OYX64" s="153"/>
      <c r="OYY64" s="153"/>
      <c r="OYZ64" s="153"/>
      <c r="OZA64" s="153"/>
      <c r="OZB64" s="153"/>
      <c r="OZC64" s="153"/>
      <c r="OZD64" s="153"/>
      <c r="OZE64" s="153"/>
      <c r="OZF64" s="153"/>
      <c r="OZG64" s="153"/>
      <c r="OZH64" s="153"/>
      <c r="OZI64" s="153"/>
      <c r="OZJ64" s="153"/>
      <c r="OZK64" s="153"/>
      <c r="OZL64" s="153"/>
      <c r="OZM64" s="153"/>
      <c r="OZN64" s="153"/>
      <c r="OZO64" s="153"/>
      <c r="OZP64" s="153"/>
      <c r="OZQ64" s="153"/>
      <c r="OZR64" s="153"/>
      <c r="OZS64" s="153"/>
      <c r="OZT64" s="153"/>
      <c r="OZU64" s="153"/>
      <c r="OZV64" s="153"/>
      <c r="OZW64" s="153"/>
      <c r="OZX64" s="153"/>
      <c r="OZY64" s="153"/>
      <c r="OZZ64" s="153"/>
      <c r="PAA64" s="153"/>
      <c r="PAB64" s="153"/>
      <c r="PAC64" s="153"/>
      <c r="PAD64" s="153"/>
      <c r="PAE64" s="153"/>
      <c r="PAF64" s="153"/>
      <c r="PAG64" s="153"/>
      <c r="PAH64" s="153"/>
      <c r="PAI64" s="153"/>
      <c r="PAJ64" s="153"/>
      <c r="PAK64" s="153"/>
      <c r="PAL64" s="153"/>
      <c r="PAM64" s="153"/>
      <c r="PAN64" s="153"/>
      <c r="PAO64" s="153"/>
      <c r="PAP64" s="153"/>
      <c r="PAQ64" s="153"/>
      <c r="PAR64" s="153"/>
      <c r="PAS64" s="153"/>
      <c r="PAT64" s="153"/>
      <c r="PAU64" s="153"/>
      <c r="PAV64" s="153"/>
      <c r="PAW64" s="153"/>
      <c r="PAX64" s="153"/>
      <c r="PAY64" s="153"/>
      <c r="PAZ64" s="153"/>
      <c r="PBA64" s="153"/>
      <c r="PBB64" s="153"/>
      <c r="PBC64" s="153"/>
      <c r="PBD64" s="153"/>
      <c r="PBE64" s="153"/>
      <c r="PBF64" s="153"/>
      <c r="PBG64" s="153"/>
      <c r="PBH64" s="153"/>
      <c r="PBI64" s="153"/>
      <c r="PBJ64" s="153"/>
      <c r="PBK64" s="153"/>
      <c r="PBL64" s="153"/>
      <c r="PBM64" s="153"/>
      <c r="PBN64" s="153"/>
      <c r="PBO64" s="153"/>
      <c r="PBP64" s="153"/>
      <c r="PBQ64" s="153"/>
      <c r="PBR64" s="153"/>
      <c r="PBS64" s="153"/>
      <c r="PBT64" s="153"/>
      <c r="PBU64" s="153"/>
      <c r="PBV64" s="153"/>
      <c r="PBW64" s="153"/>
      <c r="PBX64" s="153"/>
      <c r="PBY64" s="153"/>
      <c r="PBZ64" s="153"/>
      <c r="PCA64" s="153"/>
      <c r="PCB64" s="153"/>
      <c r="PCC64" s="153"/>
      <c r="PCD64" s="153"/>
      <c r="PCE64" s="153"/>
      <c r="PCF64" s="153"/>
      <c r="PCG64" s="153"/>
      <c r="PCH64" s="153"/>
      <c r="PCI64" s="153"/>
      <c r="PCJ64" s="153"/>
      <c r="PCK64" s="153"/>
      <c r="PCL64" s="153"/>
      <c r="PCM64" s="153"/>
      <c r="PCN64" s="153"/>
      <c r="PCO64" s="153"/>
      <c r="PCP64" s="153"/>
      <c r="PCQ64" s="153"/>
      <c r="PCR64" s="153"/>
      <c r="PCS64" s="153"/>
      <c r="PCT64" s="153"/>
      <c r="PCU64" s="153"/>
      <c r="PCV64" s="153"/>
      <c r="PCW64" s="153"/>
      <c r="PCX64" s="153"/>
      <c r="PCY64" s="153"/>
      <c r="PCZ64" s="153"/>
      <c r="PDA64" s="153"/>
      <c r="PDB64" s="153"/>
      <c r="PDC64" s="153"/>
      <c r="PDD64" s="153"/>
      <c r="PDE64" s="153"/>
      <c r="PDF64" s="153"/>
      <c r="PDG64" s="153"/>
      <c r="PDH64" s="153"/>
      <c r="PDI64" s="153"/>
      <c r="PDJ64" s="153"/>
      <c r="PDK64" s="153"/>
      <c r="PDL64" s="153"/>
      <c r="PDM64" s="153"/>
      <c r="PDN64" s="153"/>
      <c r="PDO64" s="153"/>
      <c r="PDP64" s="153"/>
      <c r="PDQ64" s="153"/>
      <c r="PDR64" s="153"/>
      <c r="PDS64" s="153"/>
      <c r="PDT64" s="153"/>
      <c r="PDU64" s="153"/>
      <c r="PDV64" s="153"/>
      <c r="PDW64" s="153"/>
      <c r="PDX64" s="153"/>
      <c r="PDY64" s="153"/>
      <c r="PDZ64" s="153"/>
      <c r="PEA64" s="153"/>
      <c r="PEB64" s="153"/>
      <c r="PEC64" s="153"/>
      <c r="PED64" s="153"/>
      <c r="PEE64" s="153"/>
      <c r="PEF64" s="153"/>
      <c r="PEG64" s="153"/>
      <c r="PEH64" s="153"/>
      <c r="PEI64" s="153"/>
      <c r="PEJ64" s="153"/>
      <c r="PEK64" s="153"/>
      <c r="PEL64" s="153"/>
      <c r="PEM64" s="153"/>
      <c r="PEN64" s="153"/>
      <c r="PEO64" s="153"/>
      <c r="PEP64" s="153"/>
      <c r="PEQ64" s="153"/>
      <c r="PER64" s="153"/>
      <c r="PES64" s="153"/>
      <c r="PET64" s="153"/>
      <c r="PEU64" s="153"/>
      <c r="PEV64" s="153"/>
      <c r="PEW64" s="153"/>
      <c r="PEX64" s="153"/>
      <c r="PEY64" s="153"/>
      <c r="PEZ64" s="153"/>
      <c r="PFA64" s="153"/>
      <c r="PFB64" s="153"/>
      <c r="PFC64" s="153"/>
      <c r="PFD64" s="153"/>
      <c r="PFE64" s="153"/>
      <c r="PFF64" s="153"/>
      <c r="PFG64" s="153"/>
      <c r="PFH64" s="153"/>
      <c r="PFI64" s="153"/>
      <c r="PFJ64" s="153"/>
      <c r="PFK64" s="153"/>
      <c r="PFL64" s="153"/>
      <c r="PFM64" s="153"/>
      <c r="PFN64" s="153"/>
      <c r="PFO64" s="153"/>
      <c r="PFP64" s="153"/>
      <c r="PFQ64" s="153"/>
      <c r="PFR64" s="153"/>
      <c r="PFS64" s="153"/>
      <c r="PFT64" s="153"/>
      <c r="PFU64" s="153"/>
      <c r="PFV64" s="153"/>
      <c r="PFW64" s="153"/>
      <c r="PFX64" s="153"/>
      <c r="PFY64" s="153"/>
      <c r="PFZ64" s="153"/>
      <c r="PGA64" s="153"/>
      <c r="PGB64" s="153"/>
      <c r="PGC64" s="153"/>
      <c r="PGD64" s="153"/>
      <c r="PGE64" s="153"/>
      <c r="PGF64" s="153"/>
      <c r="PGG64" s="153"/>
      <c r="PGH64" s="153"/>
      <c r="PGI64" s="153"/>
      <c r="PGJ64" s="153"/>
      <c r="PGK64" s="153"/>
      <c r="PGL64" s="153"/>
      <c r="PGM64" s="153"/>
      <c r="PGN64" s="153"/>
      <c r="PGO64" s="153"/>
      <c r="PGP64" s="153"/>
      <c r="PGQ64" s="153"/>
      <c r="PGR64" s="153"/>
      <c r="PGS64" s="153"/>
      <c r="PGT64" s="153"/>
      <c r="PGU64" s="153"/>
      <c r="PGV64" s="153"/>
      <c r="PGW64" s="153"/>
      <c r="PGX64" s="153"/>
      <c r="PGY64" s="153"/>
      <c r="PGZ64" s="153"/>
      <c r="PHA64" s="153"/>
      <c r="PHB64" s="153"/>
      <c r="PHC64" s="153"/>
      <c r="PHD64" s="153"/>
      <c r="PHE64" s="153"/>
      <c r="PHF64" s="153"/>
      <c r="PHG64" s="153"/>
      <c r="PHH64" s="153"/>
      <c r="PHI64" s="153"/>
      <c r="PHJ64" s="153"/>
      <c r="PHK64" s="153"/>
      <c r="PHL64" s="153"/>
      <c r="PHM64" s="153"/>
      <c r="PHN64" s="153"/>
      <c r="PHO64" s="153"/>
      <c r="PHP64" s="153"/>
      <c r="PHQ64" s="153"/>
      <c r="PHR64" s="153"/>
      <c r="PHS64" s="153"/>
      <c r="PHT64" s="153"/>
      <c r="PHU64" s="153"/>
      <c r="PHV64" s="153"/>
      <c r="PHW64" s="153"/>
      <c r="PHX64" s="153"/>
      <c r="PHY64" s="153"/>
      <c r="PHZ64" s="153"/>
      <c r="PIA64" s="153"/>
      <c r="PIB64" s="153"/>
      <c r="PIC64" s="153"/>
      <c r="PID64" s="153"/>
      <c r="PIE64" s="153"/>
      <c r="PIF64" s="153"/>
      <c r="PIG64" s="153"/>
      <c r="PIH64" s="153"/>
      <c r="PII64" s="153"/>
      <c r="PIJ64" s="153"/>
      <c r="PIK64" s="153"/>
      <c r="PIL64" s="153"/>
      <c r="PIM64" s="153"/>
      <c r="PIN64" s="153"/>
      <c r="PIO64" s="153"/>
      <c r="PIP64" s="153"/>
      <c r="PIQ64" s="153"/>
      <c r="PIR64" s="153"/>
      <c r="PIS64" s="153"/>
      <c r="PIT64" s="153"/>
      <c r="PIU64" s="153"/>
      <c r="PIV64" s="153"/>
      <c r="PIW64" s="153"/>
      <c r="PIX64" s="153"/>
      <c r="PIY64" s="153"/>
      <c r="PIZ64" s="153"/>
      <c r="PJA64" s="153"/>
      <c r="PJB64" s="153"/>
      <c r="PJC64" s="153"/>
      <c r="PJD64" s="153"/>
      <c r="PJE64" s="153"/>
      <c r="PJF64" s="153"/>
      <c r="PJG64" s="153"/>
      <c r="PJH64" s="153"/>
      <c r="PJI64" s="153"/>
      <c r="PJJ64" s="153"/>
      <c r="PJK64" s="153"/>
      <c r="PJL64" s="153"/>
      <c r="PJM64" s="153"/>
      <c r="PJN64" s="153"/>
      <c r="PJO64" s="153"/>
      <c r="PJP64" s="153"/>
      <c r="PJQ64" s="153"/>
      <c r="PJR64" s="153"/>
      <c r="PJS64" s="153"/>
      <c r="PJT64" s="153"/>
      <c r="PJU64" s="153"/>
      <c r="PJV64" s="153"/>
      <c r="PJW64" s="153"/>
      <c r="PJX64" s="153"/>
      <c r="PJY64" s="153"/>
      <c r="PJZ64" s="153"/>
      <c r="PKA64" s="153"/>
      <c r="PKB64" s="153"/>
      <c r="PKC64" s="153"/>
      <c r="PKD64" s="153"/>
      <c r="PKE64" s="153"/>
      <c r="PKF64" s="153"/>
      <c r="PKG64" s="153"/>
      <c r="PKH64" s="153"/>
      <c r="PKI64" s="153"/>
      <c r="PKJ64" s="153"/>
      <c r="PKK64" s="153"/>
      <c r="PKL64" s="153"/>
      <c r="PKM64" s="153"/>
      <c r="PKN64" s="153"/>
      <c r="PKO64" s="153"/>
      <c r="PKP64" s="153"/>
      <c r="PKQ64" s="153"/>
      <c r="PKR64" s="153"/>
      <c r="PKS64" s="153"/>
      <c r="PKT64" s="153"/>
      <c r="PKU64" s="153"/>
      <c r="PKV64" s="153"/>
      <c r="PKW64" s="153"/>
      <c r="PKX64" s="153"/>
      <c r="PKY64" s="153"/>
      <c r="PKZ64" s="153"/>
      <c r="PLA64" s="153"/>
      <c r="PLB64" s="153"/>
      <c r="PLC64" s="153"/>
      <c r="PLD64" s="153"/>
      <c r="PLE64" s="153"/>
      <c r="PLF64" s="153"/>
      <c r="PLG64" s="153"/>
      <c r="PLH64" s="153"/>
      <c r="PLI64" s="153"/>
      <c r="PLJ64" s="153"/>
      <c r="PLK64" s="153"/>
      <c r="PLL64" s="153"/>
      <c r="PLM64" s="153"/>
      <c r="PLN64" s="153"/>
      <c r="PLO64" s="153"/>
      <c r="PLP64" s="153"/>
      <c r="PLQ64" s="153"/>
      <c r="PLR64" s="153"/>
      <c r="PLS64" s="153"/>
      <c r="PLT64" s="153"/>
      <c r="PLU64" s="153"/>
      <c r="PLV64" s="153"/>
      <c r="PLW64" s="153"/>
      <c r="PLX64" s="153"/>
      <c r="PLY64" s="153"/>
      <c r="PLZ64" s="153"/>
      <c r="PMA64" s="153"/>
      <c r="PMB64" s="153"/>
      <c r="PMC64" s="153"/>
      <c r="PMD64" s="153"/>
      <c r="PME64" s="153"/>
      <c r="PMF64" s="153"/>
      <c r="PMG64" s="153"/>
      <c r="PMH64" s="153"/>
      <c r="PMI64" s="153"/>
      <c r="PMJ64" s="153"/>
      <c r="PMK64" s="153"/>
      <c r="PML64" s="153"/>
      <c r="PMM64" s="153"/>
      <c r="PMN64" s="153"/>
      <c r="PMO64" s="153"/>
      <c r="PMP64" s="153"/>
      <c r="PMQ64" s="153"/>
      <c r="PMR64" s="153"/>
      <c r="PMS64" s="153"/>
      <c r="PMT64" s="153"/>
      <c r="PMU64" s="153"/>
      <c r="PMV64" s="153"/>
      <c r="PMW64" s="153"/>
      <c r="PMX64" s="153"/>
      <c r="PMY64" s="153"/>
      <c r="PMZ64" s="153"/>
      <c r="PNA64" s="153"/>
      <c r="PNB64" s="153"/>
      <c r="PNC64" s="153"/>
      <c r="PND64" s="153"/>
      <c r="PNE64" s="153"/>
      <c r="PNF64" s="153"/>
      <c r="PNG64" s="153"/>
      <c r="PNH64" s="153"/>
      <c r="PNI64" s="153"/>
      <c r="PNJ64" s="153"/>
      <c r="PNK64" s="153"/>
      <c r="PNL64" s="153"/>
      <c r="PNM64" s="153"/>
      <c r="PNN64" s="153"/>
      <c r="PNO64" s="153"/>
      <c r="PNP64" s="153"/>
      <c r="PNQ64" s="153"/>
      <c r="PNR64" s="153"/>
      <c r="PNS64" s="153"/>
      <c r="PNT64" s="153"/>
      <c r="PNU64" s="153"/>
      <c r="PNV64" s="153"/>
      <c r="PNW64" s="153"/>
      <c r="PNX64" s="153"/>
      <c r="PNY64" s="153"/>
      <c r="PNZ64" s="153"/>
      <c r="POA64" s="153"/>
      <c r="POB64" s="153"/>
      <c r="POC64" s="153"/>
      <c r="POD64" s="153"/>
      <c r="POE64" s="153"/>
      <c r="POF64" s="153"/>
      <c r="POG64" s="153"/>
      <c r="POH64" s="153"/>
      <c r="POI64" s="153"/>
      <c r="POJ64" s="153"/>
      <c r="POK64" s="153"/>
      <c r="POL64" s="153"/>
      <c r="POM64" s="153"/>
      <c r="PON64" s="153"/>
      <c r="POO64" s="153"/>
      <c r="POP64" s="153"/>
      <c r="POQ64" s="153"/>
      <c r="POR64" s="153"/>
      <c r="POS64" s="153"/>
      <c r="POT64" s="153"/>
      <c r="POU64" s="153"/>
      <c r="POV64" s="153"/>
      <c r="POW64" s="153"/>
      <c r="POX64" s="153"/>
      <c r="POY64" s="153"/>
      <c r="POZ64" s="153"/>
      <c r="PPA64" s="153"/>
      <c r="PPB64" s="153"/>
      <c r="PPC64" s="153"/>
      <c r="PPD64" s="153"/>
      <c r="PPE64" s="153"/>
      <c r="PPF64" s="153"/>
      <c r="PPG64" s="153"/>
      <c r="PPH64" s="153"/>
      <c r="PPI64" s="153"/>
      <c r="PPJ64" s="153"/>
      <c r="PPK64" s="153"/>
      <c r="PPL64" s="153"/>
      <c r="PPM64" s="153"/>
      <c r="PPN64" s="153"/>
      <c r="PPO64" s="153"/>
      <c r="PPP64" s="153"/>
      <c r="PPQ64" s="153"/>
      <c r="PPR64" s="153"/>
      <c r="PPS64" s="153"/>
      <c r="PPT64" s="153"/>
      <c r="PPU64" s="153"/>
      <c r="PPV64" s="153"/>
      <c r="PPW64" s="153"/>
      <c r="PPX64" s="153"/>
      <c r="PPY64" s="153"/>
      <c r="PPZ64" s="153"/>
      <c r="PQA64" s="153"/>
      <c r="PQB64" s="153"/>
      <c r="PQC64" s="153"/>
      <c r="PQD64" s="153"/>
      <c r="PQE64" s="153"/>
      <c r="PQF64" s="153"/>
      <c r="PQG64" s="153"/>
      <c r="PQH64" s="153"/>
      <c r="PQI64" s="153"/>
      <c r="PQJ64" s="153"/>
      <c r="PQK64" s="153"/>
      <c r="PQL64" s="153"/>
      <c r="PQM64" s="153"/>
      <c r="PQN64" s="153"/>
      <c r="PQO64" s="153"/>
      <c r="PQP64" s="153"/>
      <c r="PQQ64" s="153"/>
      <c r="PQR64" s="153"/>
      <c r="PQS64" s="153"/>
      <c r="PQT64" s="153"/>
      <c r="PQU64" s="153"/>
      <c r="PQV64" s="153"/>
      <c r="PQW64" s="153"/>
      <c r="PQX64" s="153"/>
      <c r="PQY64" s="153"/>
      <c r="PQZ64" s="153"/>
      <c r="PRA64" s="153"/>
      <c r="PRB64" s="153"/>
      <c r="PRC64" s="153"/>
      <c r="PRD64" s="153"/>
      <c r="PRE64" s="153"/>
      <c r="PRF64" s="153"/>
      <c r="PRG64" s="153"/>
      <c r="PRH64" s="153"/>
      <c r="PRI64" s="153"/>
      <c r="PRJ64" s="153"/>
      <c r="PRK64" s="153"/>
      <c r="PRL64" s="153"/>
      <c r="PRM64" s="153"/>
      <c r="PRN64" s="153"/>
      <c r="PRO64" s="153"/>
      <c r="PRP64" s="153"/>
      <c r="PRQ64" s="153"/>
      <c r="PRR64" s="153"/>
      <c r="PRS64" s="153"/>
      <c r="PRT64" s="153"/>
      <c r="PRU64" s="153"/>
      <c r="PRV64" s="153"/>
      <c r="PRW64" s="153"/>
      <c r="PRX64" s="153"/>
      <c r="PRY64" s="153"/>
      <c r="PRZ64" s="153"/>
      <c r="PSA64" s="153"/>
      <c r="PSB64" s="153"/>
      <c r="PSC64" s="153"/>
      <c r="PSD64" s="153"/>
      <c r="PSE64" s="153"/>
      <c r="PSF64" s="153"/>
      <c r="PSG64" s="153"/>
      <c r="PSH64" s="153"/>
      <c r="PSI64" s="153"/>
      <c r="PSJ64" s="153"/>
      <c r="PSK64" s="153"/>
      <c r="PSL64" s="153"/>
      <c r="PSM64" s="153"/>
      <c r="PSN64" s="153"/>
      <c r="PSO64" s="153"/>
      <c r="PSP64" s="153"/>
      <c r="PSQ64" s="153"/>
      <c r="PSR64" s="153"/>
      <c r="PSS64" s="153"/>
      <c r="PST64" s="153"/>
      <c r="PSU64" s="153"/>
      <c r="PSV64" s="153"/>
      <c r="PSW64" s="153"/>
      <c r="PSX64" s="153"/>
      <c r="PSY64" s="153"/>
      <c r="PSZ64" s="153"/>
      <c r="PTA64" s="153"/>
      <c r="PTB64" s="153"/>
      <c r="PTC64" s="153"/>
      <c r="PTD64" s="153"/>
      <c r="PTE64" s="153"/>
      <c r="PTF64" s="153"/>
      <c r="PTG64" s="153"/>
      <c r="PTH64" s="153"/>
      <c r="PTI64" s="153"/>
      <c r="PTJ64" s="153"/>
      <c r="PTK64" s="153"/>
      <c r="PTL64" s="153"/>
      <c r="PTM64" s="153"/>
      <c r="PTN64" s="153"/>
      <c r="PTO64" s="153"/>
      <c r="PTP64" s="153"/>
      <c r="PTQ64" s="153"/>
      <c r="PTR64" s="153"/>
      <c r="PTS64" s="153"/>
      <c r="PTT64" s="153"/>
      <c r="PTU64" s="153"/>
      <c r="PTV64" s="153"/>
      <c r="PTW64" s="153"/>
      <c r="PTX64" s="153"/>
      <c r="PTY64" s="153"/>
      <c r="PTZ64" s="153"/>
      <c r="PUA64" s="153"/>
      <c r="PUB64" s="153"/>
      <c r="PUC64" s="153"/>
      <c r="PUD64" s="153"/>
      <c r="PUE64" s="153"/>
      <c r="PUF64" s="153"/>
      <c r="PUG64" s="153"/>
      <c r="PUH64" s="153"/>
      <c r="PUI64" s="153"/>
      <c r="PUJ64" s="153"/>
      <c r="PUK64" s="153"/>
      <c r="PUL64" s="153"/>
      <c r="PUM64" s="153"/>
      <c r="PUN64" s="153"/>
      <c r="PUO64" s="153"/>
      <c r="PUP64" s="153"/>
      <c r="PUQ64" s="153"/>
      <c r="PUR64" s="153"/>
      <c r="PUS64" s="153"/>
      <c r="PUT64" s="153"/>
      <c r="PUU64" s="153"/>
      <c r="PUV64" s="153"/>
      <c r="PUW64" s="153"/>
      <c r="PUX64" s="153"/>
      <c r="PUY64" s="153"/>
      <c r="PUZ64" s="153"/>
      <c r="PVA64" s="153"/>
      <c r="PVB64" s="153"/>
      <c r="PVC64" s="153"/>
      <c r="PVD64" s="153"/>
      <c r="PVE64" s="153"/>
      <c r="PVF64" s="153"/>
      <c r="PVG64" s="153"/>
      <c r="PVH64" s="153"/>
      <c r="PVI64" s="153"/>
      <c r="PVJ64" s="153"/>
      <c r="PVK64" s="153"/>
      <c r="PVL64" s="153"/>
      <c r="PVM64" s="153"/>
      <c r="PVN64" s="153"/>
      <c r="PVO64" s="153"/>
      <c r="PVP64" s="153"/>
      <c r="PVQ64" s="153"/>
      <c r="PVR64" s="153"/>
      <c r="PVS64" s="153"/>
      <c r="PVT64" s="153"/>
      <c r="PVU64" s="153"/>
      <c r="PVV64" s="153"/>
      <c r="PVW64" s="153"/>
      <c r="PVX64" s="153"/>
      <c r="PVY64" s="153"/>
      <c r="PVZ64" s="153"/>
      <c r="PWA64" s="153"/>
      <c r="PWB64" s="153"/>
      <c r="PWC64" s="153"/>
      <c r="PWD64" s="153"/>
      <c r="PWE64" s="153"/>
      <c r="PWF64" s="153"/>
      <c r="PWG64" s="153"/>
      <c r="PWH64" s="153"/>
      <c r="PWI64" s="153"/>
      <c r="PWJ64" s="153"/>
      <c r="PWK64" s="153"/>
      <c r="PWL64" s="153"/>
      <c r="PWM64" s="153"/>
      <c r="PWN64" s="153"/>
      <c r="PWO64" s="153"/>
      <c r="PWP64" s="153"/>
      <c r="PWQ64" s="153"/>
      <c r="PWR64" s="153"/>
      <c r="PWS64" s="153"/>
      <c r="PWT64" s="153"/>
      <c r="PWU64" s="153"/>
      <c r="PWV64" s="153"/>
      <c r="PWW64" s="153"/>
      <c r="PWX64" s="153"/>
      <c r="PWY64" s="153"/>
      <c r="PWZ64" s="153"/>
      <c r="PXA64" s="153"/>
      <c r="PXB64" s="153"/>
      <c r="PXC64" s="153"/>
      <c r="PXD64" s="153"/>
      <c r="PXE64" s="153"/>
      <c r="PXF64" s="153"/>
      <c r="PXG64" s="153"/>
      <c r="PXH64" s="153"/>
      <c r="PXI64" s="153"/>
      <c r="PXJ64" s="153"/>
      <c r="PXK64" s="153"/>
      <c r="PXL64" s="153"/>
      <c r="PXM64" s="153"/>
      <c r="PXN64" s="153"/>
      <c r="PXO64" s="153"/>
      <c r="PXP64" s="153"/>
      <c r="PXQ64" s="153"/>
      <c r="PXR64" s="153"/>
      <c r="PXS64" s="153"/>
      <c r="PXT64" s="153"/>
      <c r="PXU64" s="153"/>
      <c r="PXV64" s="153"/>
      <c r="PXW64" s="153"/>
      <c r="PXX64" s="153"/>
      <c r="PXY64" s="153"/>
      <c r="PXZ64" s="153"/>
      <c r="PYA64" s="153"/>
      <c r="PYB64" s="153"/>
      <c r="PYC64" s="153"/>
      <c r="PYD64" s="153"/>
      <c r="PYE64" s="153"/>
      <c r="PYF64" s="153"/>
      <c r="PYG64" s="153"/>
      <c r="PYH64" s="153"/>
      <c r="PYI64" s="153"/>
      <c r="PYJ64" s="153"/>
      <c r="PYK64" s="153"/>
      <c r="PYL64" s="153"/>
      <c r="PYM64" s="153"/>
      <c r="PYN64" s="153"/>
      <c r="PYO64" s="153"/>
      <c r="PYP64" s="153"/>
      <c r="PYQ64" s="153"/>
      <c r="PYR64" s="153"/>
      <c r="PYS64" s="153"/>
      <c r="PYT64" s="153"/>
      <c r="PYU64" s="153"/>
      <c r="PYV64" s="153"/>
      <c r="PYW64" s="153"/>
      <c r="PYX64" s="153"/>
      <c r="PYY64" s="153"/>
      <c r="PYZ64" s="153"/>
      <c r="PZA64" s="153"/>
      <c r="PZB64" s="153"/>
      <c r="PZC64" s="153"/>
      <c r="PZD64" s="153"/>
      <c r="PZE64" s="153"/>
      <c r="PZF64" s="153"/>
      <c r="PZG64" s="153"/>
      <c r="PZH64" s="153"/>
      <c r="PZI64" s="153"/>
      <c r="PZJ64" s="153"/>
      <c r="PZK64" s="153"/>
      <c r="PZL64" s="153"/>
      <c r="PZM64" s="153"/>
      <c r="PZN64" s="153"/>
      <c r="PZO64" s="153"/>
      <c r="PZP64" s="153"/>
      <c r="PZQ64" s="153"/>
      <c r="PZR64" s="153"/>
      <c r="PZS64" s="153"/>
      <c r="PZT64" s="153"/>
      <c r="PZU64" s="153"/>
      <c r="PZV64" s="153"/>
      <c r="PZW64" s="153"/>
      <c r="PZX64" s="153"/>
      <c r="PZY64" s="153"/>
      <c r="PZZ64" s="153"/>
      <c r="QAA64" s="153"/>
      <c r="QAB64" s="153"/>
      <c r="QAC64" s="153"/>
      <c r="QAD64" s="153"/>
      <c r="QAE64" s="153"/>
      <c r="QAF64" s="153"/>
      <c r="QAG64" s="153"/>
      <c r="QAH64" s="153"/>
      <c r="QAI64" s="153"/>
      <c r="QAJ64" s="153"/>
      <c r="QAK64" s="153"/>
      <c r="QAL64" s="153"/>
      <c r="QAM64" s="153"/>
      <c r="QAN64" s="153"/>
      <c r="QAO64" s="153"/>
      <c r="QAP64" s="153"/>
      <c r="QAQ64" s="153"/>
      <c r="QAR64" s="153"/>
      <c r="QAS64" s="153"/>
      <c r="QAT64" s="153"/>
      <c r="QAU64" s="153"/>
      <c r="QAV64" s="153"/>
      <c r="QAW64" s="153"/>
      <c r="QAX64" s="153"/>
      <c r="QAY64" s="153"/>
      <c r="QAZ64" s="153"/>
      <c r="QBA64" s="153"/>
      <c r="QBB64" s="153"/>
      <c r="QBC64" s="153"/>
      <c r="QBD64" s="153"/>
      <c r="QBE64" s="153"/>
      <c r="QBF64" s="153"/>
      <c r="QBG64" s="153"/>
      <c r="QBH64" s="153"/>
      <c r="QBI64" s="153"/>
      <c r="QBJ64" s="153"/>
      <c r="QBK64" s="153"/>
      <c r="QBL64" s="153"/>
      <c r="QBM64" s="153"/>
      <c r="QBN64" s="153"/>
      <c r="QBO64" s="153"/>
      <c r="QBP64" s="153"/>
      <c r="QBQ64" s="153"/>
      <c r="QBR64" s="153"/>
      <c r="QBS64" s="153"/>
      <c r="QBT64" s="153"/>
      <c r="QBU64" s="153"/>
      <c r="QBV64" s="153"/>
      <c r="QBW64" s="153"/>
      <c r="QBX64" s="153"/>
      <c r="QBY64" s="153"/>
      <c r="QBZ64" s="153"/>
      <c r="QCA64" s="153"/>
      <c r="QCB64" s="153"/>
      <c r="QCC64" s="153"/>
      <c r="QCD64" s="153"/>
      <c r="QCE64" s="153"/>
      <c r="QCF64" s="153"/>
      <c r="QCG64" s="153"/>
      <c r="QCH64" s="153"/>
      <c r="QCI64" s="153"/>
      <c r="QCJ64" s="153"/>
      <c r="QCK64" s="153"/>
      <c r="QCL64" s="153"/>
      <c r="QCM64" s="153"/>
      <c r="QCN64" s="153"/>
      <c r="QCO64" s="153"/>
      <c r="QCP64" s="153"/>
      <c r="QCQ64" s="153"/>
      <c r="QCR64" s="153"/>
      <c r="QCS64" s="153"/>
      <c r="QCT64" s="153"/>
      <c r="QCU64" s="153"/>
      <c r="QCV64" s="153"/>
      <c r="QCW64" s="153"/>
      <c r="QCX64" s="153"/>
      <c r="QCY64" s="153"/>
      <c r="QCZ64" s="153"/>
      <c r="QDA64" s="153"/>
      <c r="QDB64" s="153"/>
      <c r="QDC64" s="153"/>
      <c r="QDD64" s="153"/>
      <c r="QDE64" s="153"/>
      <c r="QDF64" s="153"/>
      <c r="QDG64" s="153"/>
      <c r="QDH64" s="153"/>
      <c r="QDI64" s="153"/>
      <c r="QDJ64" s="153"/>
      <c r="QDK64" s="153"/>
      <c r="QDL64" s="153"/>
      <c r="QDM64" s="153"/>
      <c r="QDN64" s="153"/>
      <c r="QDO64" s="153"/>
      <c r="QDP64" s="153"/>
      <c r="QDQ64" s="153"/>
      <c r="QDR64" s="153"/>
      <c r="QDS64" s="153"/>
      <c r="QDT64" s="153"/>
      <c r="QDU64" s="153"/>
      <c r="QDV64" s="153"/>
      <c r="QDW64" s="153"/>
      <c r="QDX64" s="153"/>
      <c r="QDY64" s="153"/>
      <c r="QDZ64" s="153"/>
      <c r="QEA64" s="153"/>
      <c r="QEB64" s="153"/>
      <c r="QEC64" s="153"/>
      <c r="QED64" s="153"/>
      <c r="QEE64" s="153"/>
      <c r="QEF64" s="153"/>
      <c r="QEG64" s="153"/>
      <c r="QEH64" s="153"/>
      <c r="QEI64" s="153"/>
      <c r="QEJ64" s="153"/>
      <c r="QEK64" s="153"/>
      <c r="QEL64" s="153"/>
      <c r="QEM64" s="153"/>
      <c r="QEN64" s="153"/>
      <c r="QEO64" s="153"/>
      <c r="QEP64" s="153"/>
      <c r="QEQ64" s="153"/>
      <c r="QER64" s="153"/>
      <c r="QES64" s="153"/>
      <c r="QET64" s="153"/>
      <c r="QEU64" s="153"/>
      <c r="QEV64" s="153"/>
      <c r="QEW64" s="153"/>
      <c r="QEX64" s="153"/>
      <c r="QEY64" s="153"/>
      <c r="QEZ64" s="153"/>
      <c r="QFA64" s="153"/>
      <c r="QFB64" s="153"/>
      <c r="QFC64" s="153"/>
      <c r="QFD64" s="153"/>
      <c r="QFE64" s="153"/>
      <c r="QFF64" s="153"/>
      <c r="QFG64" s="153"/>
      <c r="QFH64" s="153"/>
      <c r="QFI64" s="153"/>
      <c r="QFJ64" s="153"/>
      <c r="QFK64" s="153"/>
      <c r="QFL64" s="153"/>
      <c r="QFM64" s="153"/>
      <c r="QFN64" s="153"/>
      <c r="QFO64" s="153"/>
      <c r="QFP64" s="153"/>
      <c r="QFQ64" s="153"/>
      <c r="QFR64" s="153"/>
      <c r="QFS64" s="153"/>
      <c r="QFT64" s="153"/>
      <c r="QFU64" s="153"/>
      <c r="QFV64" s="153"/>
      <c r="QFW64" s="153"/>
      <c r="QFX64" s="153"/>
      <c r="QFY64" s="153"/>
      <c r="QFZ64" s="153"/>
      <c r="QGA64" s="153"/>
      <c r="QGB64" s="153"/>
      <c r="QGC64" s="153"/>
      <c r="QGD64" s="153"/>
      <c r="QGE64" s="153"/>
      <c r="QGF64" s="153"/>
      <c r="QGG64" s="153"/>
      <c r="QGH64" s="153"/>
      <c r="QGI64" s="153"/>
      <c r="QGJ64" s="153"/>
      <c r="QGK64" s="153"/>
      <c r="QGL64" s="153"/>
      <c r="QGM64" s="153"/>
      <c r="QGN64" s="153"/>
      <c r="QGO64" s="153"/>
      <c r="QGP64" s="153"/>
      <c r="QGQ64" s="153"/>
      <c r="QGR64" s="153"/>
      <c r="QGS64" s="153"/>
      <c r="QGT64" s="153"/>
      <c r="QGU64" s="153"/>
      <c r="QGV64" s="153"/>
      <c r="QGW64" s="153"/>
      <c r="QGX64" s="153"/>
      <c r="QGY64" s="153"/>
      <c r="QGZ64" s="153"/>
      <c r="QHA64" s="153"/>
      <c r="QHB64" s="153"/>
      <c r="QHC64" s="153"/>
      <c r="QHD64" s="153"/>
      <c r="QHE64" s="153"/>
      <c r="QHF64" s="153"/>
      <c r="QHG64" s="153"/>
      <c r="QHH64" s="153"/>
      <c r="QHI64" s="153"/>
      <c r="QHJ64" s="153"/>
      <c r="QHK64" s="153"/>
      <c r="QHL64" s="153"/>
      <c r="QHM64" s="153"/>
      <c r="QHN64" s="153"/>
      <c r="QHO64" s="153"/>
      <c r="QHP64" s="153"/>
      <c r="QHQ64" s="153"/>
      <c r="QHR64" s="153"/>
      <c r="QHS64" s="153"/>
      <c r="QHT64" s="153"/>
      <c r="QHU64" s="153"/>
      <c r="QHV64" s="153"/>
      <c r="QHW64" s="153"/>
      <c r="QHX64" s="153"/>
      <c r="QHY64" s="153"/>
      <c r="QHZ64" s="153"/>
      <c r="QIA64" s="153"/>
      <c r="QIB64" s="153"/>
      <c r="QIC64" s="153"/>
      <c r="QID64" s="153"/>
      <c r="QIE64" s="153"/>
      <c r="QIF64" s="153"/>
      <c r="QIG64" s="153"/>
      <c r="QIH64" s="153"/>
      <c r="QII64" s="153"/>
      <c r="QIJ64" s="153"/>
      <c r="QIK64" s="153"/>
      <c r="QIL64" s="153"/>
      <c r="QIM64" s="153"/>
      <c r="QIN64" s="153"/>
      <c r="QIO64" s="153"/>
      <c r="QIP64" s="153"/>
      <c r="QIQ64" s="153"/>
      <c r="QIR64" s="153"/>
      <c r="QIS64" s="153"/>
      <c r="QIT64" s="153"/>
      <c r="QIU64" s="153"/>
      <c r="QIV64" s="153"/>
      <c r="QIW64" s="153"/>
      <c r="QIX64" s="153"/>
      <c r="QIY64" s="153"/>
      <c r="QIZ64" s="153"/>
      <c r="QJA64" s="153"/>
      <c r="QJB64" s="153"/>
      <c r="QJC64" s="153"/>
      <c r="QJD64" s="153"/>
      <c r="QJE64" s="153"/>
      <c r="QJF64" s="153"/>
      <c r="QJG64" s="153"/>
      <c r="QJH64" s="153"/>
      <c r="QJI64" s="153"/>
      <c r="QJJ64" s="153"/>
      <c r="QJK64" s="153"/>
      <c r="QJL64" s="153"/>
      <c r="QJM64" s="153"/>
      <c r="QJN64" s="153"/>
      <c r="QJO64" s="153"/>
      <c r="QJP64" s="153"/>
      <c r="QJQ64" s="153"/>
      <c r="QJR64" s="153"/>
      <c r="QJS64" s="153"/>
      <c r="QJT64" s="153"/>
      <c r="QJU64" s="153"/>
      <c r="QJV64" s="153"/>
      <c r="QJW64" s="153"/>
      <c r="QJX64" s="153"/>
      <c r="QJY64" s="153"/>
      <c r="QJZ64" s="153"/>
      <c r="QKA64" s="153"/>
      <c r="QKB64" s="153"/>
      <c r="QKC64" s="153"/>
      <c r="QKD64" s="153"/>
      <c r="QKE64" s="153"/>
      <c r="QKF64" s="153"/>
      <c r="QKG64" s="153"/>
      <c r="QKH64" s="153"/>
      <c r="QKI64" s="153"/>
      <c r="QKJ64" s="153"/>
      <c r="QKK64" s="153"/>
      <c r="QKL64" s="153"/>
      <c r="QKM64" s="153"/>
      <c r="QKN64" s="153"/>
      <c r="QKO64" s="153"/>
      <c r="QKP64" s="153"/>
      <c r="QKQ64" s="153"/>
      <c r="QKR64" s="153"/>
      <c r="QKS64" s="153"/>
      <c r="QKT64" s="153"/>
      <c r="QKU64" s="153"/>
      <c r="QKV64" s="153"/>
      <c r="QKW64" s="153"/>
      <c r="QKX64" s="153"/>
      <c r="QKY64" s="153"/>
      <c r="QKZ64" s="153"/>
      <c r="QLA64" s="153"/>
      <c r="QLB64" s="153"/>
      <c r="QLC64" s="153"/>
      <c r="QLD64" s="153"/>
      <c r="QLE64" s="153"/>
      <c r="QLF64" s="153"/>
      <c r="QLG64" s="153"/>
      <c r="QLH64" s="153"/>
      <c r="QLI64" s="153"/>
      <c r="QLJ64" s="153"/>
      <c r="QLK64" s="153"/>
      <c r="QLL64" s="153"/>
      <c r="QLM64" s="153"/>
      <c r="QLN64" s="153"/>
      <c r="QLO64" s="153"/>
      <c r="QLP64" s="153"/>
      <c r="QLQ64" s="153"/>
      <c r="QLR64" s="153"/>
      <c r="QLS64" s="153"/>
      <c r="QLT64" s="153"/>
      <c r="QLU64" s="153"/>
      <c r="QLV64" s="153"/>
      <c r="QLW64" s="153"/>
      <c r="QLX64" s="153"/>
      <c r="QLY64" s="153"/>
      <c r="QLZ64" s="153"/>
      <c r="QMA64" s="153"/>
      <c r="QMB64" s="153"/>
      <c r="QMC64" s="153"/>
      <c r="QMD64" s="153"/>
      <c r="QME64" s="153"/>
      <c r="QMF64" s="153"/>
      <c r="QMG64" s="153"/>
      <c r="QMH64" s="153"/>
      <c r="QMI64" s="153"/>
      <c r="QMJ64" s="153"/>
      <c r="QMK64" s="153"/>
      <c r="QML64" s="153"/>
      <c r="QMM64" s="153"/>
      <c r="QMN64" s="153"/>
      <c r="QMO64" s="153"/>
      <c r="QMP64" s="153"/>
      <c r="QMQ64" s="153"/>
      <c r="QMR64" s="153"/>
      <c r="QMS64" s="153"/>
      <c r="QMT64" s="153"/>
      <c r="QMU64" s="153"/>
      <c r="QMV64" s="153"/>
      <c r="QMW64" s="153"/>
      <c r="QMX64" s="153"/>
      <c r="QMY64" s="153"/>
      <c r="QMZ64" s="153"/>
      <c r="QNA64" s="153"/>
      <c r="QNB64" s="153"/>
      <c r="QNC64" s="153"/>
      <c r="QND64" s="153"/>
      <c r="QNE64" s="153"/>
      <c r="QNF64" s="153"/>
      <c r="QNG64" s="153"/>
      <c r="QNH64" s="153"/>
      <c r="QNI64" s="153"/>
      <c r="QNJ64" s="153"/>
      <c r="QNK64" s="153"/>
      <c r="QNL64" s="153"/>
      <c r="QNM64" s="153"/>
      <c r="QNN64" s="153"/>
      <c r="QNO64" s="153"/>
      <c r="QNP64" s="153"/>
      <c r="QNQ64" s="153"/>
      <c r="QNR64" s="153"/>
      <c r="QNS64" s="153"/>
      <c r="QNT64" s="153"/>
      <c r="QNU64" s="153"/>
      <c r="QNV64" s="153"/>
      <c r="QNW64" s="153"/>
      <c r="QNX64" s="153"/>
      <c r="QNY64" s="153"/>
      <c r="QNZ64" s="153"/>
      <c r="QOA64" s="153"/>
      <c r="QOB64" s="153"/>
      <c r="QOC64" s="153"/>
      <c r="QOD64" s="153"/>
      <c r="QOE64" s="153"/>
      <c r="QOF64" s="153"/>
      <c r="QOG64" s="153"/>
      <c r="QOH64" s="153"/>
      <c r="QOI64" s="153"/>
      <c r="QOJ64" s="153"/>
      <c r="QOK64" s="153"/>
      <c r="QOL64" s="153"/>
      <c r="QOM64" s="153"/>
      <c r="QON64" s="153"/>
      <c r="QOO64" s="153"/>
      <c r="QOP64" s="153"/>
      <c r="QOQ64" s="153"/>
      <c r="QOR64" s="153"/>
      <c r="QOS64" s="153"/>
      <c r="QOT64" s="153"/>
      <c r="QOU64" s="153"/>
      <c r="QOV64" s="153"/>
      <c r="QOW64" s="153"/>
      <c r="QOX64" s="153"/>
      <c r="QOY64" s="153"/>
      <c r="QOZ64" s="153"/>
      <c r="QPA64" s="153"/>
      <c r="QPB64" s="153"/>
      <c r="QPC64" s="153"/>
      <c r="QPD64" s="153"/>
      <c r="QPE64" s="153"/>
      <c r="QPF64" s="153"/>
      <c r="QPG64" s="153"/>
      <c r="QPH64" s="153"/>
      <c r="QPI64" s="153"/>
      <c r="QPJ64" s="153"/>
      <c r="QPK64" s="153"/>
      <c r="QPL64" s="153"/>
      <c r="QPM64" s="153"/>
      <c r="QPN64" s="153"/>
      <c r="QPO64" s="153"/>
      <c r="QPP64" s="153"/>
      <c r="QPQ64" s="153"/>
      <c r="QPR64" s="153"/>
      <c r="QPS64" s="153"/>
      <c r="QPT64" s="153"/>
      <c r="QPU64" s="153"/>
      <c r="QPV64" s="153"/>
      <c r="QPW64" s="153"/>
      <c r="QPX64" s="153"/>
      <c r="QPY64" s="153"/>
      <c r="QPZ64" s="153"/>
      <c r="QQA64" s="153"/>
      <c r="QQB64" s="153"/>
      <c r="QQC64" s="153"/>
      <c r="QQD64" s="153"/>
      <c r="QQE64" s="153"/>
      <c r="QQF64" s="153"/>
      <c r="QQG64" s="153"/>
      <c r="QQH64" s="153"/>
      <c r="QQI64" s="153"/>
      <c r="QQJ64" s="153"/>
      <c r="QQK64" s="153"/>
      <c r="QQL64" s="153"/>
      <c r="QQM64" s="153"/>
      <c r="QQN64" s="153"/>
      <c r="QQO64" s="153"/>
      <c r="QQP64" s="153"/>
      <c r="QQQ64" s="153"/>
      <c r="QQR64" s="153"/>
      <c r="QQS64" s="153"/>
      <c r="QQT64" s="153"/>
      <c r="QQU64" s="153"/>
      <c r="QQV64" s="153"/>
      <c r="QQW64" s="153"/>
      <c r="QQX64" s="153"/>
      <c r="QQY64" s="153"/>
      <c r="QQZ64" s="153"/>
      <c r="QRA64" s="153"/>
      <c r="QRB64" s="153"/>
      <c r="QRC64" s="153"/>
      <c r="QRD64" s="153"/>
      <c r="QRE64" s="153"/>
      <c r="QRF64" s="153"/>
      <c r="QRG64" s="153"/>
      <c r="QRH64" s="153"/>
      <c r="QRI64" s="153"/>
      <c r="QRJ64" s="153"/>
      <c r="QRK64" s="153"/>
      <c r="QRL64" s="153"/>
      <c r="QRM64" s="153"/>
      <c r="QRN64" s="153"/>
      <c r="QRO64" s="153"/>
      <c r="QRP64" s="153"/>
      <c r="QRQ64" s="153"/>
      <c r="QRR64" s="153"/>
      <c r="QRS64" s="153"/>
      <c r="QRT64" s="153"/>
      <c r="QRU64" s="153"/>
      <c r="QRV64" s="153"/>
      <c r="QRW64" s="153"/>
      <c r="QRX64" s="153"/>
      <c r="QRY64" s="153"/>
      <c r="QRZ64" s="153"/>
      <c r="QSA64" s="153"/>
      <c r="QSB64" s="153"/>
      <c r="QSC64" s="153"/>
      <c r="QSD64" s="153"/>
      <c r="QSE64" s="153"/>
      <c r="QSF64" s="153"/>
      <c r="QSG64" s="153"/>
      <c r="QSH64" s="153"/>
      <c r="QSI64" s="153"/>
      <c r="QSJ64" s="153"/>
      <c r="QSK64" s="153"/>
      <c r="QSL64" s="153"/>
      <c r="QSM64" s="153"/>
      <c r="QSN64" s="153"/>
      <c r="QSO64" s="153"/>
      <c r="QSP64" s="153"/>
      <c r="QSQ64" s="153"/>
      <c r="QSR64" s="153"/>
      <c r="QSS64" s="153"/>
      <c r="QST64" s="153"/>
      <c r="QSU64" s="153"/>
      <c r="QSV64" s="153"/>
      <c r="QSW64" s="153"/>
      <c r="QSX64" s="153"/>
      <c r="QSY64" s="153"/>
      <c r="QSZ64" s="153"/>
      <c r="QTA64" s="153"/>
      <c r="QTB64" s="153"/>
      <c r="QTC64" s="153"/>
      <c r="QTD64" s="153"/>
      <c r="QTE64" s="153"/>
      <c r="QTF64" s="153"/>
      <c r="QTG64" s="153"/>
      <c r="QTH64" s="153"/>
      <c r="QTI64" s="153"/>
      <c r="QTJ64" s="153"/>
      <c r="QTK64" s="153"/>
      <c r="QTL64" s="153"/>
      <c r="QTM64" s="153"/>
      <c r="QTN64" s="153"/>
      <c r="QTO64" s="153"/>
      <c r="QTP64" s="153"/>
      <c r="QTQ64" s="153"/>
      <c r="QTR64" s="153"/>
      <c r="QTS64" s="153"/>
      <c r="QTT64" s="153"/>
      <c r="QTU64" s="153"/>
      <c r="QTV64" s="153"/>
      <c r="QTW64" s="153"/>
      <c r="QTX64" s="153"/>
      <c r="QTY64" s="153"/>
      <c r="QTZ64" s="153"/>
      <c r="QUA64" s="153"/>
      <c r="QUB64" s="153"/>
      <c r="QUC64" s="153"/>
      <c r="QUD64" s="153"/>
      <c r="QUE64" s="153"/>
      <c r="QUF64" s="153"/>
      <c r="QUG64" s="153"/>
      <c r="QUH64" s="153"/>
      <c r="QUI64" s="153"/>
      <c r="QUJ64" s="153"/>
      <c r="QUK64" s="153"/>
      <c r="QUL64" s="153"/>
      <c r="QUM64" s="153"/>
      <c r="QUN64" s="153"/>
      <c r="QUO64" s="153"/>
      <c r="QUP64" s="153"/>
      <c r="QUQ64" s="153"/>
      <c r="QUR64" s="153"/>
      <c r="QUS64" s="153"/>
      <c r="QUT64" s="153"/>
      <c r="QUU64" s="153"/>
      <c r="QUV64" s="153"/>
      <c r="QUW64" s="153"/>
      <c r="QUX64" s="153"/>
      <c r="QUY64" s="153"/>
      <c r="QUZ64" s="153"/>
      <c r="QVA64" s="153"/>
      <c r="QVB64" s="153"/>
      <c r="QVC64" s="153"/>
      <c r="QVD64" s="153"/>
      <c r="QVE64" s="153"/>
      <c r="QVF64" s="153"/>
      <c r="QVG64" s="153"/>
      <c r="QVH64" s="153"/>
      <c r="QVI64" s="153"/>
      <c r="QVJ64" s="153"/>
      <c r="QVK64" s="153"/>
      <c r="QVL64" s="153"/>
      <c r="QVM64" s="153"/>
      <c r="QVN64" s="153"/>
      <c r="QVO64" s="153"/>
      <c r="QVP64" s="153"/>
      <c r="QVQ64" s="153"/>
      <c r="QVR64" s="153"/>
      <c r="QVS64" s="153"/>
      <c r="QVT64" s="153"/>
      <c r="QVU64" s="153"/>
      <c r="QVV64" s="153"/>
      <c r="QVW64" s="153"/>
      <c r="QVX64" s="153"/>
      <c r="QVY64" s="153"/>
      <c r="QVZ64" s="153"/>
      <c r="QWA64" s="153"/>
      <c r="QWB64" s="153"/>
      <c r="QWC64" s="153"/>
      <c r="QWD64" s="153"/>
      <c r="QWE64" s="153"/>
      <c r="QWF64" s="153"/>
      <c r="QWG64" s="153"/>
      <c r="QWH64" s="153"/>
      <c r="QWI64" s="153"/>
      <c r="QWJ64" s="153"/>
      <c r="QWK64" s="153"/>
      <c r="QWL64" s="153"/>
      <c r="QWM64" s="153"/>
      <c r="QWN64" s="153"/>
      <c r="QWO64" s="153"/>
      <c r="QWP64" s="153"/>
      <c r="QWQ64" s="153"/>
      <c r="QWR64" s="153"/>
      <c r="QWS64" s="153"/>
      <c r="QWT64" s="153"/>
      <c r="QWU64" s="153"/>
      <c r="QWV64" s="153"/>
      <c r="QWW64" s="153"/>
      <c r="QWX64" s="153"/>
      <c r="QWY64" s="153"/>
      <c r="QWZ64" s="153"/>
      <c r="QXA64" s="153"/>
      <c r="QXB64" s="153"/>
      <c r="QXC64" s="153"/>
      <c r="QXD64" s="153"/>
      <c r="QXE64" s="153"/>
      <c r="QXF64" s="153"/>
      <c r="QXG64" s="153"/>
      <c r="QXH64" s="153"/>
      <c r="QXI64" s="153"/>
      <c r="QXJ64" s="153"/>
      <c r="QXK64" s="153"/>
      <c r="QXL64" s="153"/>
      <c r="QXM64" s="153"/>
      <c r="QXN64" s="153"/>
      <c r="QXO64" s="153"/>
      <c r="QXP64" s="153"/>
      <c r="QXQ64" s="153"/>
      <c r="QXR64" s="153"/>
      <c r="QXS64" s="153"/>
      <c r="QXT64" s="153"/>
      <c r="QXU64" s="153"/>
      <c r="QXV64" s="153"/>
      <c r="QXW64" s="153"/>
      <c r="QXX64" s="153"/>
      <c r="QXY64" s="153"/>
      <c r="QXZ64" s="153"/>
      <c r="QYA64" s="153"/>
      <c r="QYB64" s="153"/>
      <c r="QYC64" s="153"/>
      <c r="QYD64" s="153"/>
      <c r="QYE64" s="153"/>
      <c r="QYF64" s="153"/>
      <c r="QYG64" s="153"/>
      <c r="QYH64" s="153"/>
      <c r="QYI64" s="153"/>
      <c r="QYJ64" s="153"/>
      <c r="QYK64" s="153"/>
      <c r="QYL64" s="153"/>
      <c r="QYM64" s="153"/>
      <c r="QYN64" s="153"/>
      <c r="QYO64" s="153"/>
      <c r="QYP64" s="153"/>
      <c r="QYQ64" s="153"/>
      <c r="QYR64" s="153"/>
      <c r="QYS64" s="153"/>
      <c r="QYT64" s="153"/>
      <c r="QYU64" s="153"/>
      <c r="QYV64" s="153"/>
      <c r="QYW64" s="153"/>
      <c r="QYX64" s="153"/>
      <c r="QYY64" s="153"/>
      <c r="QYZ64" s="153"/>
      <c r="QZA64" s="153"/>
      <c r="QZB64" s="153"/>
      <c r="QZC64" s="153"/>
      <c r="QZD64" s="153"/>
      <c r="QZE64" s="153"/>
      <c r="QZF64" s="153"/>
      <c r="QZG64" s="153"/>
      <c r="QZH64" s="153"/>
      <c r="QZI64" s="153"/>
      <c r="QZJ64" s="153"/>
      <c r="QZK64" s="153"/>
      <c r="QZL64" s="153"/>
      <c r="QZM64" s="153"/>
      <c r="QZN64" s="153"/>
      <c r="QZO64" s="153"/>
      <c r="QZP64" s="153"/>
      <c r="QZQ64" s="153"/>
      <c r="QZR64" s="153"/>
      <c r="QZS64" s="153"/>
      <c r="QZT64" s="153"/>
      <c r="QZU64" s="153"/>
      <c r="QZV64" s="153"/>
      <c r="QZW64" s="153"/>
      <c r="QZX64" s="153"/>
      <c r="QZY64" s="153"/>
      <c r="QZZ64" s="153"/>
      <c r="RAA64" s="153"/>
      <c r="RAB64" s="153"/>
      <c r="RAC64" s="153"/>
      <c r="RAD64" s="153"/>
      <c r="RAE64" s="153"/>
      <c r="RAF64" s="153"/>
      <c r="RAG64" s="153"/>
      <c r="RAH64" s="153"/>
      <c r="RAI64" s="153"/>
      <c r="RAJ64" s="153"/>
      <c r="RAK64" s="153"/>
      <c r="RAL64" s="153"/>
      <c r="RAM64" s="153"/>
      <c r="RAN64" s="153"/>
      <c r="RAO64" s="153"/>
      <c r="RAP64" s="153"/>
      <c r="RAQ64" s="153"/>
      <c r="RAR64" s="153"/>
      <c r="RAS64" s="153"/>
      <c r="RAT64" s="153"/>
      <c r="RAU64" s="153"/>
      <c r="RAV64" s="153"/>
      <c r="RAW64" s="153"/>
      <c r="RAX64" s="153"/>
      <c r="RAY64" s="153"/>
      <c r="RAZ64" s="153"/>
      <c r="RBA64" s="153"/>
      <c r="RBB64" s="153"/>
      <c r="RBC64" s="153"/>
      <c r="RBD64" s="153"/>
      <c r="RBE64" s="153"/>
      <c r="RBF64" s="153"/>
      <c r="RBG64" s="153"/>
      <c r="RBH64" s="153"/>
      <c r="RBI64" s="153"/>
      <c r="RBJ64" s="153"/>
      <c r="RBK64" s="153"/>
      <c r="RBL64" s="153"/>
      <c r="RBM64" s="153"/>
      <c r="RBN64" s="153"/>
      <c r="RBO64" s="153"/>
      <c r="RBP64" s="153"/>
      <c r="RBQ64" s="153"/>
      <c r="RBR64" s="153"/>
      <c r="RBS64" s="153"/>
      <c r="RBT64" s="153"/>
      <c r="RBU64" s="153"/>
      <c r="RBV64" s="153"/>
      <c r="RBW64" s="153"/>
      <c r="RBX64" s="153"/>
      <c r="RBY64" s="153"/>
      <c r="RBZ64" s="153"/>
      <c r="RCA64" s="153"/>
      <c r="RCB64" s="153"/>
      <c r="RCC64" s="153"/>
      <c r="RCD64" s="153"/>
      <c r="RCE64" s="153"/>
      <c r="RCF64" s="153"/>
      <c r="RCG64" s="153"/>
      <c r="RCH64" s="153"/>
      <c r="RCI64" s="153"/>
      <c r="RCJ64" s="153"/>
      <c r="RCK64" s="153"/>
      <c r="RCL64" s="153"/>
      <c r="RCM64" s="153"/>
      <c r="RCN64" s="153"/>
      <c r="RCO64" s="153"/>
      <c r="RCP64" s="153"/>
      <c r="RCQ64" s="153"/>
      <c r="RCR64" s="153"/>
      <c r="RCS64" s="153"/>
      <c r="RCT64" s="153"/>
      <c r="RCU64" s="153"/>
      <c r="RCV64" s="153"/>
      <c r="RCW64" s="153"/>
      <c r="RCX64" s="153"/>
      <c r="RCY64" s="153"/>
      <c r="RCZ64" s="153"/>
      <c r="RDA64" s="153"/>
      <c r="RDB64" s="153"/>
      <c r="RDC64" s="153"/>
      <c r="RDD64" s="153"/>
      <c r="RDE64" s="153"/>
      <c r="RDF64" s="153"/>
      <c r="RDG64" s="153"/>
      <c r="RDH64" s="153"/>
      <c r="RDI64" s="153"/>
      <c r="RDJ64" s="153"/>
      <c r="RDK64" s="153"/>
      <c r="RDL64" s="153"/>
      <c r="RDM64" s="153"/>
      <c r="RDN64" s="153"/>
      <c r="RDO64" s="153"/>
      <c r="RDP64" s="153"/>
      <c r="RDQ64" s="153"/>
      <c r="RDR64" s="153"/>
      <c r="RDS64" s="153"/>
      <c r="RDT64" s="153"/>
      <c r="RDU64" s="153"/>
      <c r="RDV64" s="153"/>
      <c r="RDW64" s="153"/>
      <c r="RDX64" s="153"/>
      <c r="RDY64" s="153"/>
      <c r="RDZ64" s="153"/>
      <c r="REA64" s="153"/>
      <c r="REB64" s="153"/>
      <c r="REC64" s="153"/>
      <c r="RED64" s="153"/>
      <c r="REE64" s="153"/>
      <c r="REF64" s="153"/>
      <c r="REG64" s="153"/>
      <c r="REH64" s="153"/>
      <c r="REI64" s="153"/>
      <c r="REJ64" s="153"/>
      <c r="REK64" s="153"/>
      <c r="REL64" s="153"/>
      <c r="REM64" s="153"/>
      <c r="REN64" s="153"/>
      <c r="REO64" s="153"/>
      <c r="REP64" s="153"/>
      <c r="REQ64" s="153"/>
      <c r="RER64" s="153"/>
      <c r="RES64" s="153"/>
      <c r="RET64" s="153"/>
      <c r="REU64" s="153"/>
      <c r="REV64" s="153"/>
      <c r="REW64" s="153"/>
      <c r="REX64" s="153"/>
      <c r="REY64" s="153"/>
      <c r="REZ64" s="153"/>
      <c r="RFA64" s="153"/>
      <c r="RFB64" s="153"/>
      <c r="RFC64" s="153"/>
      <c r="RFD64" s="153"/>
      <c r="RFE64" s="153"/>
      <c r="RFF64" s="153"/>
      <c r="RFG64" s="153"/>
      <c r="RFH64" s="153"/>
      <c r="RFI64" s="153"/>
      <c r="RFJ64" s="153"/>
      <c r="RFK64" s="153"/>
      <c r="RFL64" s="153"/>
      <c r="RFM64" s="153"/>
      <c r="RFN64" s="153"/>
      <c r="RFO64" s="153"/>
      <c r="RFP64" s="153"/>
      <c r="RFQ64" s="153"/>
      <c r="RFR64" s="153"/>
      <c r="RFS64" s="153"/>
      <c r="RFT64" s="153"/>
      <c r="RFU64" s="153"/>
      <c r="RFV64" s="153"/>
      <c r="RFW64" s="153"/>
      <c r="RFX64" s="153"/>
      <c r="RFY64" s="153"/>
      <c r="RFZ64" s="153"/>
      <c r="RGA64" s="153"/>
      <c r="RGB64" s="153"/>
      <c r="RGC64" s="153"/>
      <c r="RGD64" s="153"/>
      <c r="RGE64" s="153"/>
      <c r="RGF64" s="153"/>
      <c r="RGG64" s="153"/>
      <c r="RGH64" s="153"/>
      <c r="RGI64" s="153"/>
      <c r="RGJ64" s="153"/>
      <c r="RGK64" s="153"/>
      <c r="RGL64" s="153"/>
      <c r="RGM64" s="153"/>
      <c r="RGN64" s="153"/>
      <c r="RGO64" s="153"/>
      <c r="RGP64" s="153"/>
      <c r="RGQ64" s="153"/>
      <c r="RGR64" s="153"/>
      <c r="RGS64" s="153"/>
      <c r="RGT64" s="153"/>
      <c r="RGU64" s="153"/>
      <c r="RGV64" s="153"/>
      <c r="RGW64" s="153"/>
      <c r="RGX64" s="153"/>
      <c r="RGY64" s="153"/>
      <c r="RGZ64" s="153"/>
      <c r="RHA64" s="153"/>
      <c r="RHB64" s="153"/>
      <c r="RHC64" s="153"/>
      <c r="RHD64" s="153"/>
      <c r="RHE64" s="153"/>
      <c r="RHF64" s="153"/>
      <c r="RHG64" s="153"/>
      <c r="RHH64" s="153"/>
      <c r="RHI64" s="153"/>
      <c r="RHJ64" s="153"/>
      <c r="RHK64" s="153"/>
      <c r="RHL64" s="153"/>
      <c r="RHM64" s="153"/>
      <c r="RHN64" s="153"/>
      <c r="RHO64" s="153"/>
      <c r="RHP64" s="153"/>
      <c r="RHQ64" s="153"/>
      <c r="RHR64" s="153"/>
      <c r="RHS64" s="153"/>
      <c r="RHT64" s="153"/>
      <c r="RHU64" s="153"/>
      <c r="RHV64" s="153"/>
      <c r="RHW64" s="153"/>
      <c r="RHX64" s="153"/>
      <c r="RHY64" s="153"/>
      <c r="RHZ64" s="153"/>
      <c r="RIA64" s="153"/>
      <c r="RIB64" s="153"/>
      <c r="RIC64" s="153"/>
      <c r="RID64" s="153"/>
      <c r="RIE64" s="153"/>
      <c r="RIF64" s="153"/>
      <c r="RIG64" s="153"/>
      <c r="RIH64" s="153"/>
      <c r="RII64" s="153"/>
      <c r="RIJ64" s="153"/>
      <c r="RIK64" s="153"/>
      <c r="RIL64" s="153"/>
      <c r="RIM64" s="153"/>
      <c r="RIN64" s="153"/>
      <c r="RIO64" s="153"/>
      <c r="RIP64" s="153"/>
      <c r="RIQ64" s="153"/>
      <c r="RIR64" s="153"/>
      <c r="RIS64" s="153"/>
      <c r="RIT64" s="153"/>
      <c r="RIU64" s="153"/>
      <c r="RIV64" s="153"/>
      <c r="RIW64" s="153"/>
      <c r="RIX64" s="153"/>
      <c r="RIY64" s="153"/>
      <c r="RIZ64" s="153"/>
      <c r="RJA64" s="153"/>
      <c r="RJB64" s="153"/>
      <c r="RJC64" s="153"/>
      <c r="RJD64" s="153"/>
      <c r="RJE64" s="153"/>
      <c r="RJF64" s="153"/>
      <c r="RJG64" s="153"/>
      <c r="RJH64" s="153"/>
      <c r="RJI64" s="153"/>
      <c r="RJJ64" s="153"/>
      <c r="RJK64" s="153"/>
      <c r="RJL64" s="153"/>
      <c r="RJM64" s="153"/>
      <c r="RJN64" s="153"/>
      <c r="RJO64" s="153"/>
      <c r="RJP64" s="153"/>
      <c r="RJQ64" s="153"/>
      <c r="RJR64" s="153"/>
      <c r="RJS64" s="153"/>
      <c r="RJT64" s="153"/>
      <c r="RJU64" s="153"/>
      <c r="RJV64" s="153"/>
      <c r="RJW64" s="153"/>
      <c r="RJX64" s="153"/>
      <c r="RJY64" s="153"/>
      <c r="RJZ64" s="153"/>
      <c r="RKA64" s="153"/>
      <c r="RKB64" s="153"/>
      <c r="RKC64" s="153"/>
      <c r="RKD64" s="153"/>
      <c r="RKE64" s="153"/>
      <c r="RKF64" s="153"/>
      <c r="RKG64" s="153"/>
      <c r="RKH64" s="153"/>
      <c r="RKI64" s="153"/>
      <c r="RKJ64" s="153"/>
      <c r="RKK64" s="153"/>
      <c r="RKL64" s="153"/>
      <c r="RKM64" s="153"/>
      <c r="RKN64" s="153"/>
      <c r="RKO64" s="153"/>
      <c r="RKP64" s="153"/>
      <c r="RKQ64" s="153"/>
      <c r="RKR64" s="153"/>
      <c r="RKS64" s="153"/>
      <c r="RKT64" s="153"/>
      <c r="RKU64" s="153"/>
      <c r="RKV64" s="153"/>
      <c r="RKW64" s="153"/>
      <c r="RKX64" s="153"/>
      <c r="RKY64" s="153"/>
      <c r="RKZ64" s="153"/>
      <c r="RLA64" s="153"/>
      <c r="RLB64" s="153"/>
      <c r="RLC64" s="153"/>
      <c r="RLD64" s="153"/>
      <c r="RLE64" s="153"/>
      <c r="RLF64" s="153"/>
      <c r="RLG64" s="153"/>
      <c r="RLH64" s="153"/>
      <c r="RLI64" s="153"/>
      <c r="RLJ64" s="153"/>
      <c r="RLK64" s="153"/>
      <c r="RLL64" s="153"/>
      <c r="RLM64" s="153"/>
      <c r="RLN64" s="153"/>
      <c r="RLO64" s="153"/>
      <c r="RLP64" s="153"/>
      <c r="RLQ64" s="153"/>
      <c r="RLR64" s="153"/>
      <c r="RLS64" s="153"/>
      <c r="RLT64" s="153"/>
      <c r="RLU64" s="153"/>
      <c r="RLV64" s="153"/>
      <c r="RLW64" s="153"/>
      <c r="RLX64" s="153"/>
      <c r="RLY64" s="153"/>
      <c r="RLZ64" s="153"/>
      <c r="RMA64" s="153"/>
      <c r="RMB64" s="153"/>
      <c r="RMC64" s="153"/>
      <c r="RMD64" s="153"/>
      <c r="RME64" s="153"/>
      <c r="RMF64" s="153"/>
      <c r="RMG64" s="153"/>
      <c r="RMH64" s="153"/>
      <c r="RMI64" s="153"/>
      <c r="RMJ64" s="153"/>
      <c r="RMK64" s="153"/>
      <c r="RML64" s="153"/>
      <c r="RMM64" s="153"/>
      <c r="RMN64" s="153"/>
      <c r="RMO64" s="153"/>
      <c r="RMP64" s="153"/>
      <c r="RMQ64" s="153"/>
      <c r="RMR64" s="153"/>
      <c r="RMS64" s="153"/>
      <c r="RMT64" s="153"/>
      <c r="RMU64" s="153"/>
      <c r="RMV64" s="153"/>
      <c r="RMW64" s="153"/>
      <c r="RMX64" s="153"/>
      <c r="RMY64" s="153"/>
      <c r="RMZ64" s="153"/>
      <c r="RNA64" s="153"/>
      <c r="RNB64" s="153"/>
      <c r="RNC64" s="153"/>
      <c r="RND64" s="153"/>
      <c r="RNE64" s="153"/>
      <c r="RNF64" s="153"/>
      <c r="RNG64" s="153"/>
      <c r="RNH64" s="153"/>
      <c r="RNI64" s="153"/>
      <c r="RNJ64" s="153"/>
      <c r="RNK64" s="153"/>
      <c r="RNL64" s="153"/>
      <c r="RNM64" s="153"/>
      <c r="RNN64" s="153"/>
      <c r="RNO64" s="153"/>
      <c r="RNP64" s="153"/>
      <c r="RNQ64" s="153"/>
      <c r="RNR64" s="153"/>
      <c r="RNS64" s="153"/>
      <c r="RNT64" s="153"/>
      <c r="RNU64" s="153"/>
      <c r="RNV64" s="153"/>
      <c r="RNW64" s="153"/>
      <c r="RNX64" s="153"/>
      <c r="RNY64" s="153"/>
      <c r="RNZ64" s="153"/>
      <c r="ROA64" s="153"/>
      <c r="ROB64" s="153"/>
      <c r="ROC64" s="153"/>
      <c r="ROD64" s="153"/>
      <c r="ROE64" s="153"/>
      <c r="ROF64" s="153"/>
      <c r="ROG64" s="153"/>
      <c r="ROH64" s="153"/>
      <c r="ROI64" s="153"/>
      <c r="ROJ64" s="153"/>
      <c r="ROK64" s="153"/>
      <c r="ROL64" s="153"/>
      <c r="ROM64" s="153"/>
      <c r="RON64" s="153"/>
      <c r="ROO64" s="153"/>
      <c r="ROP64" s="153"/>
      <c r="ROQ64" s="153"/>
      <c r="ROR64" s="153"/>
      <c r="ROS64" s="153"/>
      <c r="ROT64" s="153"/>
      <c r="ROU64" s="153"/>
      <c r="ROV64" s="153"/>
      <c r="ROW64" s="153"/>
      <c r="ROX64" s="153"/>
      <c r="ROY64" s="153"/>
      <c r="ROZ64" s="153"/>
      <c r="RPA64" s="153"/>
      <c r="RPB64" s="153"/>
      <c r="RPC64" s="153"/>
      <c r="RPD64" s="153"/>
      <c r="RPE64" s="153"/>
      <c r="RPF64" s="153"/>
      <c r="RPG64" s="153"/>
      <c r="RPH64" s="153"/>
      <c r="RPI64" s="153"/>
      <c r="RPJ64" s="153"/>
      <c r="RPK64" s="153"/>
      <c r="RPL64" s="153"/>
      <c r="RPM64" s="153"/>
      <c r="RPN64" s="153"/>
      <c r="RPO64" s="153"/>
      <c r="RPP64" s="153"/>
      <c r="RPQ64" s="153"/>
      <c r="RPR64" s="153"/>
      <c r="RPS64" s="153"/>
      <c r="RPT64" s="153"/>
      <c r="RPU64" s="153"/>
      <c r="RPV64" s="153"/>
      <c r="RPW64" s="153"/>
      <c r="RPX64" s="153"/>
      <c r="RPY64" s="153"/>
      <c r="RPZ64" s="153"/>
      <c r="RQA64" s="153"/>
      <c r="RQB64" s="153"/>
      <c r="RQC64" s="153"/>
      <c r="RQD64" s="153"/>
      <c r="RQE64" s="153"/>
      <c r="RQF64" s="153"/>
      <c r="RQG64" s="153"/>
      <c r="RQH64" s="153"/>
      <c r="RQI64" s="153"/>
      <c r="RQJ64" s="153"/>
      <c r="RQK64" s="153"/>
      <c r="RQL64" s="153"/>
      <c r="RQM64" s="153"/>
      <c r="RQN64" s="153"/>
      <c r="RQO64" s="153"/>
      <c r="RQP64" s="153"/>
      <c r="RQQ64" s="153"/>
      <c r="RQR64" s="153"/>
      <c r="RQS64" s="153"/>
      <c r="RQT64" s="153"/>
      <c r="RQU64" s="153"/>
      <c r="RQV64" s="153"/>
      <c r="RQW64" s="153"/>
      <c r="RQX64" s="153"/>
      <c r="RQY64" s="153"/>
      <c r="RQZ64" s="153"/>
      <c r="RRA64" s="153"/>
      <c r="RRB64" s="153"/>
      <c r="RRC64" s="153"/>
      <c r="RRD64" s="153"/>
      <c r="RRE64" s="153"/>
      <c r="RRF64" s="153"/>
      <c r="RRG64" s="153"/>
      <c r="RRH64" s="153"/>
      <c r="RRI64" s="153"/>
      <c r="RRJ64" s="153"/>
      <c r="RRK64" s="153"/>
      <c r="RRL64" s="153"/>
      <c r="RRM64" s="153"/>
      <c r="RRN64" s="153"/>
      <c r="RRO64" s="153"/>
      <c r="RRP64" s="153"/>
      <c r="RRQ64" s="153"/>
      <c r="RRR64" s="153"/>
      <c r="RRS64" s="153"/>
      <c r="RRT64" s="153"/>
      <c r="RRU64" s="153"/>
      <c r="RRV64" s="153"/>
      <c r="RRW64" s="153"/>
      <c r="RRX64" s="153"/>
      <c r="RRY64" s="153"/>
      <c r="RRZ64" s="153"/>
      <c r="RSA64" s="153"/>
      <c r="RSB64" s="153"/>
      <c r="RSC64" s="153"/>
      <c r="RSD64" s="153"/>
      <c r="RSE64" s="153"/>
      <c r="RSF64" s="153"/>
      <c r="RSG64" s="153"/>
      <c r="RSH64" s="153"/>
      <c r="RSI64" s="153"/>
      <c r="RSJ64" s="153"/>
      <c r="RSK64" s="153"/>
      <c r="RSL64" s="153"/>
      <c r="RSM64" s="153"/>
      <c r="RSN64" s="153"/>
      <c r="RSO64" s="153"/>
      <c r="RSP64" s="153"/>
      <c r="RSQ64" s="153"/>
      <c r="RSR64" s="153"/>
      <c r="RSS64" s="153"/>
      <c r="RST64" s="153"/>
      <c r="RSU64" s="153"/>
      <c r="RSV64" s="153"/>
      <c r="RSW64" s="153"/>
      <c r="RSX64" s="153"/>
      <c r="RSY64" s="153"/>
      <c r="RSZ64" s="153"/>
      <c r="RTA64" s="153"/>
      <c r="RTB64" s="153"/>
      <c r="RTC64" s="153"/>
      <c r="RTD64" s="153"/>
      <c r="RTE64" s="153"/>
      <c r="RTF64" s="153"/>
      <c r="RTG64" s="153"/>
      <c r="RTH64" s="153"/>
      <c r="RTI64" s="153"/>
      <c r="RTJ64" s="153"/>
      <c r="RTK64" s="153"/>
      <c r="RTL64" s="153"/>
      <c r="RTM64" s="153"/>
      <c r="RTN64" s="153"/>
      <c r="RTO64" s="153"/>
      <c r="RTP64" s="153"/>
      <c r="RTQ64" s="153"/>
      <c r="RTR64" s="153"/>
      <c r="RTS64" s="153"/>
      <c r="RTT64" s="153"/>
      <c r="RTU64" s="153"/>
      <c r="RTV64" s="153"/>
      <c r="RTW64" s="153"/>
      <c r="RTX64" s="153"/>
      <c r="RTY64" s="153"/>
      <c r="RTZ64" s="153"/>
      <c r="RUA64" s="153"/>
      <c r="RUB64" s="153"/>
      <c r="RUC64" s="153"/>
      <c r="RUD64" s="153"/>
      <c r="RUE64" s="153"/>
      <c r="RUF64" s="153"/>
      <c r="RUG64" s="153"/>
      <c r="RUH64" s="153"/>
      <c r="RUI64" s="153"/>
      <c r="RUJ64" s="153"/>
      <c r="RUK64" s="153"/>
      <c r="RUL64" s="153"/>
      <c r="RUM64" s="153"/>
      <c r="RUN64" s="153"/>
      <c r="RUO64" s="153"/>
      <c r="RUP64" s="153"/>
      <c r="RUQ64" s="153"/>
      <c r="RUR64" s="153"/>
      <c r="RUS64" s="153"/>
      <c r="RUT64" s="153"/>
      <c r="RUU64" s="153"/>
      <c r="RUV64" s="153"/>
      <c r="RUW64" s="153"/>
      <c r="RUX64" s="153"/>
      <c r="RUY64" s="153"/>
      <c r="RUZ64" s="153"/>
      <c r="RVA64" s="153"/>
      <c r="RVB64" s="153"/>
      <c r="RVC64" s="153"/>
      <c r="RVD64" s="153"/>
      <c r="RVE64" s="153"/>
      <c r="RVF64" s="153"/>
      <c r="RVG64" s="153"/>
      <c r="RVH64" s="153"/>
      <c r="RVI64" s="153"/>
      <c r="RVJ64" s="153"/>
      <c r="RVK64" s="153"/>
      <c r="RVL64" s="153"/>
      <c r="RVM64" s="153"/>
      <c r="RVN64" s="153"/>
      <c r="RVO64" s="153"/>
      <c r="RVP64" s="153"/>
      <c r="RVQ64" s="153"/>
      <c r="RVR64" s="153"/>
      <c r="RVS64" s="153"/>
      <c r="RVT64" s="153"/>
      <c r="RVU64" s="153"/>
      <c r="RVV64" s="153"/>
      <c r="RVW64" s="153"/>
      <c r="RVX64" s="153"/>
      <c r="RVY64" s="153"/>
      <c r="RVZ64" s="153"/>
      <c r="RWA64" s="153"/>
      <c r="RWB64" s="153"/>
      <c r="RWC64" s="153"/>
      <c r="RWD64" s="153"/>
      <c r="RWE64" s="153"/>
      <c r="RWF64" s="153"/>
      <c r="RWG64" s="153"/>
      <c r="RWH64" s="153"/>
      <c r="RWI64" s="153"/>
      <c r="RWJ64" s="153"/>
      <c r="RWK64" s="153"/>
      <c r="RWL64" s="153"/>
      <c r="RWM64" s="153"/>
      <c r="RWN64" s="153"/>
      <c r="RWO64" s="153"/>
      <c r="RWP64" s="153"/>
      <c r="RWQ64" s="153"/>
      <c r="RWR64" s="153"/>
      <c r="RWS64" s="153"/>
      <c r="RWT64" s="153"/>
      <c r="RWU64" s="153"/>
      <c r="RWV64" s="153"/>
      <c r="RWW64" s="153"/>
      <c r="RWX64" s="153"/>
      <c r="RWY64" s="153"/>
      <c r="RWZ64" s="153"/>
      <c r="RXA64" s="153"/>
      <c r="RXB64" s="153"/>
      <c r="RXC64" s="153"/>
      <c r="RXD64" s="153"/>
      <c r="RXE64" s="153"/>
      <c r="RXF64" s="153"/>
      <c r="RXG64" s="153"/>
      <c r="RXH64" s="153"/>
      <c r="RXI64" s="153"/>
      <c r="RXJ64" s="153"/>
      <c r="RXK64" s="153"/>
      <c r="RXL64" s="153"/>
      <c r="RXM64" s="153"/>
      <c r="RXN64" s="153"/>
      <c r="RXO64" s="153"/>
      <c r="RXP64" s="153"/>
      <c r="RXQ64" s="153"/>
      <c r="RXR64" s="153"/>
      <c r="RXS64" s="153"/>
      <c r="RXT64" s="153"/>
      <c r="RXU64" s="153"/>
      <c r="RXV64" s="153"/>
      <c r="RXW64" s="153"/>
      <c r="RXX64" s="153"/>
      <c r="RXY64" s="153"/>
      <c r="RXZ64" s="153"/>
      <c r="RYA64" s="153"/>
      <c r="RYB64" s="153"/>
      <c r="RYC64" s="153"/>
      <c r="RYD64" s="153"/>
      <c r="RYE64" s="153"/>
      <c r="RYF64" s="153"/>
      <c r="RYG64" s="153"/>
      <c r="RYH64" s="153"/>
      <c r="RYI64" s="153"/>
      <c r="RYJ64" s="153"/>
      <c r="RYK64" s="153"/>
      <c r="RYL64" s="153"/>
      <c r="RYM64" s="153"/>
      <c r="RYN64" s="153"/>
      <c r="RYO64" s="153"/>
      <c r="RYP64" s="153"/>
      <c r="RYQ64" s="153"/>
      <c r="RYR64" s="153"/>
      <c r="RYS64" s="153"/>
      <c r="RYT64" s="153"/>
      <c r="RYU64" s="153"/>
      <c r="RYV64" s="153"/>
      <c r="RYW64" s="153"/>
      <c r="RYX64" s="153"/>
      <c r="RYY64" s="153"/>
      <c r="RYZ64" s="153"/>
      <c r="RZA64" s="153"/>
      <c r="RZB64" s="153"/>
      <c r="RZC64" s="153"/>
      <c r="RZD64" s="153"/>
      <c r="RZE64" s="153"/>
      <c r="RZF64" s="153"/>
      <c r="RZG64" s="153"/>
      <c r="RZH64" s="153"/>
      <c r="RZI64" s="153"/>
      <c r="RZJ64" s="153"/>
      <c r="RZK64" s="153"/>
      <c r="RZL64" s="153"/>
      <c r="RZM64" s="153"/>
      <c r="RZN64" s="153"/>
      <c r="RZO64" s="153"/>
      <c r="RZP64" s="153"/>
      <c r="RZQ64" s="153"/>
      <c r="RZR64" s="153"/>
      <c r="RZS64" s="153"/>
      <c r="RZT64" s="153"/>
      <c r="RZU64" s="153"/>
      <c r="RZV64" s="153"/>
      <c r="RZW64" s="153"/>
      <c r="RZX64" s="153"/>
      <c r="RZY64" s="153"/>
      <c r="RZZ64" s="153"/>
      <c r="SAA64" s="153"/>
      <c r="SAB64" s="153"/>
      <c r="SAC64" s="153"/>
      <c r="SAD64" s="153"/>
      <c r="SAE64" s="153"/>
      <c r="SAF64" s="153"/>
      <c r="SAG64" s="153"/>
      <c r="SAH64" s="153"/>
      <c r="SAI64" s="153"/>
      <c r="SAJ64" s="153"/>
      <c r="SAK64" s="153"/>
      <c r="SAL64" s="153"/>
      <c r="SAM64" s="153"/>
      <c r="SAN64" s="153"/>
      <c r="SAO64" s="153"/>
      <c r="SAP64" s="153"/>
      <c r="SAQ64" s="153"/>
      <c r="SAR64" s="153"/>
      <c r="SAS64" s="153"/>
      <c r="SAT64" s="153"/>
      <c r="SAU64" s="153"/>
      <c r="SAV64" s="153"/>
      <c r="SAW64" s="153"/>
      <c r="SAX64" s="153"/>
      <c r="SAY64" s="153"/>
      <c r="SAZ64" s="153"/>
      <c r="SBA64" s="153"/>
      <c r="SBB64" s="153"/>
      <c r="SBC64" s="153"/>
      <c r="SBD64" s="153"/>
      <c r="SBE64" s="153"/>
      <c r="SBF64" s="153"/>
      <c r="SBG64" s="153"/>
      <c r="SBH64" s="153"/>
      <c r="SBI64" s="153"/>
      <c r="SBJ64" s="153"/>
      <c r="SBK64" s="153"/>
      <c r="SBL64" s="153"/>
      <c r="SBM64" s="153"/>
      <c r="SBN64" s="153"/>
      <c r="SBO64" s="153"/>
      <c r="SBP64" s="153"/>
      <c r="SBQ64" s="153"/>
      <c r="SBR64" s="153"/>
      <c r="SBS64" s="153"/>
      <c r="SBT64" s="153"/>
      <c r="SBU64" s="153"/>
      <c r="SBV64" s="153"/>
      <c r="SBW64" s="153"/>
      <c r="SBX64" s="153"/>
      <c r="SBY64" s="153"/>
      <c r="SBZ64" s="153"/>
      <c r="SCA64" s="153"/>
      <c r="SCB64" s="153"/>
      <c r="SCC64" s="153"/>
      <c r="SCD64" s="153"/>
      <c r="SCE64" s="153"/>
      <c r="SCF64" s="153"/>
      <c r="SCG64" s="153"/>
      <c r="SCH64" s="153"/>
      <c r="SCI64" s="153"/>
      <c r="SCJ64" s="153"/>
      <c r="SCK64" s="153"/>
      <c r="SCL64" s="153"/>
      <c r="SCM64" s="153"/>
      <c r="SCN64" s="153"/>
      <c r="SCO64" s="153"/>
      <c r="SCP64" s="153"/>
      <c r="SCQ64" s="153"/>
      <c r="SCR64" s="153"/>
      <c r="SCS64" s="153"/>
      <c r="SCT64" s="153"/>
      <c r="SCU64" s="153"/>
      <c r="SCV64" s="153"/>
      <c r="SCW64" s="153"/>
      <c r="SCX64" s="153"/>
      <c r="SCY64" s="153"/>
      <c r="SCZ64" s="153"/>
      <c r="SDA64" s="153"/>
      <c r="SDB64" s="153"/>
      <c r="SDC64" s="153"/>
      <c r="SDD64" s="153"/>
      <c r="SDE64" s="153"/>
      <c r="SDF64" s="153"/>
      <c r="SDG64" s="153"/>
      <c r="SDH64" s="153"/>
      <c r="SDI64" s="153"/>
      <c r="SDJ64" s="153"/>
      <c r="SDK64" s="153"/>
      <c r="SDL64" s="153"/>
      <c r="SDM64" s="153"/>
      <c r="SDN64" s="153"/>
      <c r="SDO64" s="153"/>
      <c r="SDP64" s="153"/>
      <c r="SDQ64" s="153"/>
      <c r="SDR64" s="153"/>
      <c r="SDS64" s="153"/>
      <c r="SDT64" s="153"/>
      <c r="SDU64" s="153"/>
      <c r="SDV64" s="153"/>
      <c r="SDW64" s="153"/>
      <c r="SDX64" s="153"/>
      <c r="SDY64" s="153"/>
      <c r="SDZ64" s="153"/>
      <c r="SEA64" s="153"/>
      <c r="SEB64" s="153"/>
      <c r="SEC64" s="153"/>
      <c r="SED64" s="153"/>
      <c r="SEE64" s="153"/>
      <c r="SEF64" s="153"/>
      <c r="SEG64" s="153"/>
      <c r="SEH64" s="153"/>
      <c r="SEI64" s="153"/>
      <c r="SEJ64" s="153"/>
      <c r="SEK64" s="153"/>
      <c r="SEL64" s="153"/>
      <c r="SEM64" s="153"/>
      <c r="SEN64" s="153"/>
      <c r="SEO64" s="153"/>
      <c r="SEP64" s="153"/>
      <c r="SEQ64" s="153"/>
      <c r="SER64" s="153"/>
      <c r="SES64" s="153"/>
      <c r="SET64" s="153"/>
      <c r="SEU64" s="153"/>
      <c r="SEV64" s="153"/>
      <c r="SEW64" s="153"/>
      <c r="SEX64" s="153"/>
      <c r="SEY64" s="153"/>
      <c r="SEZ64" s="153"/>
      <c r="SFA64" s="153"/>
      <c r="SFB64" s="153"/>
      <c r="SFC64" s="153"/>
      <c r="SFD64" s="153"/>
      <c r="SFE64" s="153"/>
      <c r="SFF64" s="153"/>
      <c r="SFG64" s="153"/>
      <c r="SFH64" s="153"/>
      <c r="SFI64" s="153"/>
      <c r="SFJ64" s="153"/>
      <c r="SFK64" s="153"/>
      <c r="SFL64" s="153"/>
      <c r="SFM64" s="153"/>
      <c r="SFN64" s="153"/>
      <c r="SFO64" s="153"/>
      <c r="SFP64" s="153"/>
      <c r="SFQ64" s="153"/>
      <c r="SFR64" s="153"/>
      <c r="SFS64" s="153"/>
      <c r="SFT64" s="153"/>
      <c r="SFU64" s="153"/>
      <c r="SFV64" s="153"/>
      <c r="SFW64" s="153"/>
      <c r="SFX64" s="153"/>
      <c r="SFY64" s="153"/>
      <c r="SFZ64" s="153"/>
      <c r="SGA64" s="153"/>
      <c r="SGB64" s="153"/>
      <c r="SGC64" s="153"/>
      <c r="SGD64" s="153"/>
      <c r="SGE64" s="153"/>
      <c r="SGF64" s="153"/>
      <c r="SGG64" s="153"/>
      <c r="SGH64" s="153"/>
      <c r="SGI64" s="153"/>
      <c r="SGJ64" s="153"/>
      <c r="SGK64" s="153"/>
      <c r="SGL64" s="153"/>
      <c r="SGM64" s="153"/>
      <c r="SGN64" s="153"/>
      <c r="SGO64" s="153"/>
      <c r="SGP64" s="153"/>
      <c r="SGQ64" s="153"/>
      <c r="SGR64" s="153"/>
      <c r="SGS64" s="153"/>
      <c r="SGT64" s="153"/>
      <c r="SGU64" s="153"/>
      <c r="SGV64" s="153"/>
      <c r="SGW64" s="153"/>
      <c r="SGX64" s="153"/>
      <c r="SGY64" s="153"/>
      <c r="SGZ64" s="153"/>
      <c r="SHA64" s="153"/>
      <c r="SHB64" s="153"/>
      <c r="SHC64" s="153"/>
      <c r="SHD64" s="153"/>
      <c r="SHE64" s="153"/>
      <c r="SHF64" s="153"/>
      <c r="SHG64" s="153"/>
      <c r="SHH64" s="153"/>
      <c r="SHI64" s="153"/>
      <c r="SHJ64" s="153"/>
      <c r="SHK64" s="153"/>
      <c r="SHL64" s="153"/>
      <c r="SHM64" s="153"/>
      <c r="SHN64" s="153"/>
      <c r="SHO64" s="153"/>
      <c r="SHP64" s="153"/>
      <c r="SHQ64" s="153"/>
      <c r="SHR64" s="153"/>
      <c r="SHS64" s="153"/>
      <c r="SHT64" s="153"/>
      <c r="SHU64" s="153"/>
      <c r="SHV64" s="153"/>
      <c r="SHW64" s="153"/>
      <c r="SHX64" s="153"/>
      <c r="SHY64" s="153"/>
      <c r="SHZ64" s="153"/>
      <c r="SIA64" s="153"/>
      <c r="SIB64" s="153"/>
      <c r="SIC64" s="153"/>
      <c r="SID64" s="153"/>
      <c r="SIE64" s="153"/>
      <c r="SIF64" s="153"/>
      <c r="SIG64" s="153"/>
      <c r="SIH64" s="153"/>
      <c r="SII64" s="153"/>
      <c r="SIJ64" s="153"/>
      <c r="SIK64" s="153"/>
      <c r="SIL64" s="153"/>
      <c r="SIM64" s="153"/>
      <c r="SIN64" s="153"/>
      <c r="SIO64" s="153"/>
      <c r="SIP64" s="153"/>
      <c r="SIQ64" s="153"/>
      <c r="SIR64" s="153"/>
      <c r="SIS64" s="153"/>
      <c r="SIT64" s="153"/>
      <c r="SIU64" s="153"/>
      <c r="SIV64" s="153"/>
      <c r="SIW64" s="153"/>
      <c r="SIX64" s="153"/>
      <c r="SIY64" s="153"/>
      <c r="SIZ64" s="153"/>
      <c r="SJA64" s="153"/>
      <c r="SJB64" s="153"/>
      <c r="SJC64" s="153"/>
      <c r="SJD64" s="153"/>
      <c r="SJE64" s="153"/>
      <c r="SJF64" s="153"/>
      <c r="SJG64" s="153"/>
      <c r="SJH64" s="153"/>
      <c r="SJI64" s="153"/>
      <c r="SJJ64" s="153"/>
      <c r="SJK64" s="153"/>
      <c r="SJL64" s="153"/>
      <c r="SJM64" s="153"/>
      <c r="SJN64" s="153"/>
      <c r="SJO64" s="153"/>
      <c r="SJP64" s="153"/>
      <c r="SJQ64" s="153"/>
      <c r="SJR64" s="153"/>
      <c r="SJS64" s="153"/>
      <c r="SJT64" s="153"/>
      <c r="SJU64" s="153"/>
      <c r="SJV64" s="153"/>
      <c r="SJW64" s="153"/>
      <c r="SJX64" s="153"/>
      <c r="SJY64" s="153"/>
      <c r="SJZ64" s="153"/>
      <c r="SKA64" s="153"/>
      <c r="SKB64" s="153"/>
      <c r="SKC64" s="153"/>
      <c r="SKD64" s="153"/>
      <c r="SKE64" s="153"/>
      <c r="SKF64" s="153"/>
      <c r="SKG64" s="153"/>
      <c r="SKH64" s="153"/>
      <c r="SKI64" s="153"/>
      <c r="SKJ64" s="153"/>
      <c r="SKK64" s="153"/>
      <c r="SKL64" s="153"/>
      <c r="SKM64" s="153"/>
      <c r="SKN64" s="153"/>
      <c r="SKO64" s="153"/>
      <c r="SKP64" s="153"/>
      <c r="SKQ64" s="153"/>
      <c r="SKR64" s="153"/>
      <c r="SKS64" s="153"/>
      <c r="SKT64" s="153"/>
      <c r="SKU64" s="153"/>
      <c r="SKV64" s="153"/>
      <c r="SKW64" s="153"/>
      <c r="SKX64" s="153"/>
      <c r="SKY64" s="153"/>
      <c r="SKZ64" s="153"/>
      <c r="SLA64" s="153"/>
      <c r="SLB64" s="153"/>
      <c r="SLC64" s="153"/>
      <c r="SLD64" s="153"/>
      <c r="SLE64" s="153"/>
      <c r="SLF64" s="153"/>
      <c r="SLG64" s="153"/>
      <c r="SLH64" s="153"/>
      <c r="SLI64" s="153"/>
      <c r="SLJ64" s="153"/>
      <c r="SLK64" s="153"/>
      <c r="SLL64" s="153"/>
      <c r="SLM64" s="153"/>
      <c r="SLN64" s="153"/>
      <c r="SLO64" s="153"/>
      <c r="SLP64" s="153"/>
      <c r="SLQ64" s="153"/>
      <c r="SLR64" s="153"/>
      <c r="SLS64" s="153"/>
      <c r="SLT64" s="153"/>
      <c r="SLU64" s="153"/>
      <c r="SLV64" s="153"/>
      <c r="SLW64" s="153"/>
      <c r="SLX64" s="153"/>
      <c r="SLY64" s="153"/>
      <c r="SLZ64" s="153"/>
      <c r="SMA64" s="153"/>
      <c r="SMB64" s="153"/>
      <c r="SMC64" s="153"/>
      <c r="SMD64" s="153"/>
      <c r="SME64" s="153"/>
      <c r="SMF64" s="153"/>
      <c r="SMG64" s="153"/>
      <c r="SMH64" s="153"/>
      <c r="SMI64" s="153"/>
      <c r="SMJ64" s="153"/>
      <c r="SMK64" s="153"/>
      <c r="SML64" s="153"/>
      <c r="SMM64" s="153"/>
      <c r="SMN64" s="153"/>
      <c r="SMO64" s="153"/>
      <c r="SMP64" s="153"/>
      <c r="SMQ64" s="153"/>
      <c r="SMR64" s="153"/>
      <c r="SMS64" s="153"/>
      <c r="SMT64" s="153"/>
      <c r="SMU64" s="153"/>
      <c r="SMV64" s="153"/>
      <c r="SMW64" s="153"/>
      <c r="SMX64" s="153"/>
      <c r="SMY64" s="153"/>
      <c r="SMZ64" s="153"/>
      <c r="SNA64" s="153"/>
      <c r="SNB64" s="153"/>
      <c r="SNC64" s="153"/>
      <c r="SND64" s="153"/>
      <c r="SNE64" s="153"/>
      <c r="SNF64" s="153"/>
      <c r="SNG64" s="153"/>
      <c r="SNH64" s="153"/>
      <c r="SNI64" s="153"/>
      <c r="SNJ64" s="153"/>
      <c r="SNK64" s="153"/>
      <c r="SNL64" s="153"/>
      <c r="SNM64" s="153"/>
      <c r="SNN64" s="153"/>
      <c r="SNO64" s="153"/>
      <c r="SNP64" s="153"/>
      <c r="SNQ64" s="153"/>
      <c r="SNR64" s="153"/>
      <c r="SNS64" s="153"/>
      <c r="SNT64" s="153"/>
      <c r="SNU64" s="153"/>
      <c r="SNV64" s="153"/>
      <c r="SNW64" s="153"/>
      <c r="SNX64" s="153"/>
      <c r="SNY64" s="153"/>
      <c r="SNZ64" s="153"/>
      <c r="SOA64" s="153"/>
      <c r="SOB64" s="153"/>
      <c r="SOC64" s="153"/>
      <c r="SOD64" s="153"/>
      <c r="SOE64" s="153"/>
      <c r="SOF64" s="153"/>
      <c r="SOG64" s="153"/>
      <c r="SOH64" s="153"/>
      <c r="SOI64" s="153"/>
      <c r="SOJ64" s="153"/>
      <c r="SOK64" s="153"/>
      <c r="SOL64" s="153"/>
      <c r="SOM64" s="153"/>
      <c r="SON64" s="153"/>
      <c r="SOO64" s="153"/>
      <c r="SOP64" s="153"/>
      <c r="SOQ64" s="153"/>
      <c r="SOR64" s="153"/>
      <c r="SOS64" s="153"/>
      <c r="SOT64" s="153"/>
      <c r="SOU64" s="153"/>
      <c r="SOV64" s="153"/>
      <c r="SOW64" s="153"/>
      <c r="SOX64" s="153"/>
      <c r="SOY64" s="153"/>
      <c r="SOZ64" s="153"/>
      <c r="SPA64" s="153"/>
      <c r="SPB64" s="153"/>
      <c r="SPC64" s="153"/>
      <c r="SPD64" s="153"/>
      <c r="SPE64" s="153"/>
      <c r="SPF64" s="153"/>
      <c r="SPG64" s="153"/>
      <c r="SPH64" s="153"/>
      <c r="SPI64" s="153"/>
      <c r="SPJ64" s="153"/>
      <c r="SPK64" s="153"/>
      <c r="SPL64" s="153"/>
      <c r="SPM64" s="153"/>
      <c r="SPN64" s="153"/>
      <c r="SPO64" s="153"/>
      <c r="SPP64" s="153"/>
      <c r="SPQ64" s="153"/>
      <c r="SPR64" s="153"/>
      <c r="SPS64" s="153"/>
      <c r="SPT64" s="153"/>
      <c r="SPU64" s="153"/>
      <c r="SPV64" s="153"/>
      <c r="SPW64" s="153"/>
      <c r="SPX64" s="153"/>
      <c r="SPY64" s="153"/>
      <c r="SPZ64" s="153"/>
      <c r="SQA64" s="153"/>
      <c r="SQB64" s="153"/>
      <c r="SQC64" s="153"/>
      <c r="SQD64" s="153"/>
      <c r="SQE64" s="153"/>
      <c r="SQF64" s="153"/>
      <c r="SQG64" s="153"/>
      <c r="SQH64" s="153"/>
      <c r="SQI64" s="153"/>
      <c r="SQJ64" s="153"/>
      <c r="SQK64" s="153"/>
      <c r="SQL64" s="153"/>
      <c r="SQM64" s="153"/>
      <c r="SQN64" s="153"/>
      <c r="SQO64" s="153"/>
      <c r="SQP64" s="153"/>
      <c r="SQQ64" s="153"/>
      <c r="SQR64" s="153"/>
      <c r="SQS64" s="153"/>
      <c r="SQT64" s="153"/>
      <c r="SQU64" s="153"/>
      <c r="SQV64" s="153"/>
      <c r="SQW64" s="153"/>
      <c r="SQX64" s="153"/>
      <c r="SQY64" s="153"/>
      <c r="SQZ64" s="153"/>
      <c r="SRA64" s="153"/>
      <c r="SRB64" s="153"/>
      <c r="SRC64" s="153"/>
      <c r="SRD64" s="153"/>
      <c r="SRE64" s="153"/>
      <c r="SRF64" s="153"/>
      <c r="SRG64" s="153"/>
      <c r="SRH64" s="153"/>
      <c r="SRI64" s="153"/>
      <c r="SRJ64" s="153"/>
      <c r="SRK64" s="153"/>
      <c r="SRL64" s="153"/>
      <c r="SRM64" s="153"/>
      <c r="SRN64" s="153"/>
      <c r="SRO64" s="153"/>
      <c r="SRP64" s="153"/>
      <c r="SRQ64" s="153"/>
      <c r="SRR64" s="153"/>
      <c r="SRS64" s="153"/>
      <c r="SRT64" s="153"/>
      <c r="SRU64" s="153"/>
      <c r="SRV64" s="153"/>
      <c r="SRW64" s="153"/>
      <c r="SRX64" s="153"/>
      <c r="SRY64" s="153"/>
      <c r="SRZ64" s="153"/>
      <c r="SSA64" s="153"/>
      <c r="SSB64" s="153"/>
      <c r="SSC64" s="153"/>
      <c r="SSD64" s="153"/>
      <c r="SSE64" s="153"/>
      <c r="SSF64" s="153"/>
      <c r="SSG64" s="153"/>
      <c r="SSH64" s="153"/>
      <c r="SSI64" s="153"/>
      <c r="SSJ64" s="153"/>
      <c r="SSK64" s="153"/>
      <c r="SSL64" s="153"/>
      <c r="SSM64" s="153"/>
      <c r="SSN64" s="153"/>
      <c r="SSO64" s="153"/>
      <c r="SSP64" s="153"/>
      <c r="SSQ64" s="153"/>
      <c r="SSR64" s="153"/>
      <c r="SSS64" s="153"/>
      <c r="SST64" s="153"/>
      <c r="SSU64" s="153"/>
      <c r="SSV64" s="153"/>
      <c r="SSW64" s="153"/>
      <c r="SSX64" s="153"/>
      <c r="SSY64" s="153"/>
      <c r="SSZ64" s="153"/>
      <c r="STA64" s="153"/>
      <c r="STB64" s="153"/>
      <c r="STC64" s="153"/>
      <c r="STD64" s="153"/>
      <c r="STE64" s="153"/>
      <c r="STF64" s="153"/>
      <c r="STG64" s="153"/>
      <c r="STH64" s="153"/>
      <c r="STI64" s="153"/>
      <c r="STJ64" s="153"/>
      <c r="STK64" s="153"/>
      <c r="STL64" s="153"/>
      <c r="STM64" s="153"/>
      <c r="STN64" s="153"/>
      <c r="STO64" s="153"/>
      <c r="STP64" s="153"/>
      <c r="STQ64" s="153"/>
      <c r="STR64" s="153"/>
      <c r="STS64" s="153"/>
      <c r="STT64" s="153"/>
      <c r="STU64" s="153"/>
      <c r="STV64" s="153"/>
      <c r="STW64" s="153"/>
      <c r="STX64" s="153"/>
      <c r="STY64" s="153"/>
      <c r="STZ64" s="153"/>
      <c r="SUA64" s="153"/>
      <c r="SUB64" s="153"/>
      <c r="SUC64" s="153"/>
      <c r="SUD64" s="153"/>
      <c r="SUE64" s="153"/>
      <c r="SUF64" s="153"/>
      <c r="SUG64" s="153"/>
      <c r="SUH64" s="153"/>
      <c r="SUI64" s="153"/>
      <c r="SUJ64" s="153"/>
      <c r="SUK64" s="153"/>
      <c r="SUL64" s="153"/>
      <c r="SUM64" s="153"/>
      <c r="SUN64" s="153"/>
      <c r="SUO64" s="153"/>
      <c r="SUP64" s="153"/>
      <c r="SUQ64" s="153"/>
      <c r="SUR64" s="153"/>
      <c r="SUS64" s="153"/>
      <c r="SUT64" s="153"/>
      <c r="SUU64" s="153"/>
      <c r="SUV64" s="153"/>
      <c r="SUW64" s="153"/>
      <c r="SUX64" s="153"/>
      <c r="SUY64" s="153"/>
      <c r="SUZ64" s="153"/>
      <c r="SVA64" s="153"/>
      <c r="SVB64" s="153"/>
      <c r="SVC64" s="153"/>
      <c r="SVD64" s="153"/>
      <c r="SVE64" s="153"/>
      <c r="SVF64" s="153"/>
      <c r="SVG64" s="153"/>
      <c r="SVH64" s="153"/>
      <c r="SVI64" s="153"/>
      <c r="SVJ64" s="153"/>
      <c r="SVK64" s="153"/>
      <c r="SVL64" s="153"/>
      <c r="SVM64" s="153"/>
      <c r="SVN64" s="153"/>
      <c r="SVO64" s="153"/>
      <c r="SVP64" s="153"/>
      <c r="SVQ64" s="153"/>
      <c r="SVR64" s="153"/>
      <c r="SVS64" s="153"/>
      <c r="SVT64" s="153"/>
      <c r="SVU64" s="153"/>
      <c r="SVV64" s="153"/>
      <c r="SVW64" s="153"/>
      <c r="SVX64" s="153"/>
      <c r="SVY64" s="153"/>
      <c r="SVZ64" s="153"/>
      <c r="SWA64" s="153"/>
      <c r="SWB64" s="153"/>
      <c r="SWC64" s="153"/>
      <c r="SWD64" s="153"/>
      <c r="SWE64" s="153"/>
      <c r="SWF64" s="153"/>
      <c r="SWG64" s="153"/>
      <c r="SWH64" s="153"/>
      <c r="SWI64" s="153"/>
      <c r="SWJ64" s="153"/>
      <c r="SWK64" s="153"/>
      <c r="SWL64" s="153"/>
      <c r="SWM64" s="153"/>
      <c r="SWN64" s="153"/>
      <c r="SWO64" s="153"/>
      <c r="SWP64" s="153"/>
      <c r="SWQ64" s="153"/>
      <c r="SWR64" s="153"/>
      <c r="SWS64" s="153"/>
      <c r="SWT64" s="153"/>
      <c r="SWU64" s="153"/>
      <c r="SWV64" s="153"/>
      <c r="SWW64" s="153"/>
      <c r="SWX64" s="153"/>
      <c r="SWY64" s="153"/>
      <c r="SWZ64" s="153"/>
      <c r="SXA64" s="153"/>
      <c r="SXB64" s="153"/>
      <c r="SXC64" s="153"/>
      <c r="SXD64" s="153"/>
      <c r="SXE64" s="153"/>
      <c r="SXF64" s="153"/>
      <c r="SXG64" s="153"/>
      <c r="SXH64" s="153"/>
      <c r="SXI64" s="153"/>
      <c r="SXJ64" s="153"/>
      <c r="SXK64" s="153"/>
      <c r="SXL64" s="153"/>
      <c r="SXM64" s="153"/>
      <c r="SXN64" s="153"/>
      <c r="SXO64" s="153"/>
      <c r="SXP64" s="153"/>
      <c r="SXQ64" s="153"/>
      <c r="SXR64" s="153"/>
      <c r="SXS64" s="153"/>
      <c r="SXT64" s="153"/>
      <c r="SXU64" s="153"/>
      <c r="SXV64" s="153"/>
      <c r="SXW64" s="153"/>
      <c r="SXX64" s="153"/>
      <c r="SXY64" s="153"/>
      <c r="SXZ64" s="153"/>
      <c r="SYA64" s="153"/>
      <c r="SYB64" s="153"/>
      <c r="SYC64" s="153"/>
      <c r="SYD64" s="153"/>
      <c r="SYE64" s="153"/>
      <c r="SYF64" s="153"/>
      <c r="SYG64" s="153"/>
      <c r="SYH64" s="153"/>
      <c r="SYI64" s="153"/>
      <c r="SYJ64" s="153"/>
      <c r="SYK64" s="153"/>
      <c r="SYL64" s="153"/>
      <c r="SYM64" s="153"/>
      <c r="SYN64" s="153"/>
      <c r="SYO64" s="153"/>
      <c r="SYP64" s="153"/>
      <c r="SYQ64" s="153"/>
      <c r="SYR64" s="153"/>
      <c r="SYS64" s="153"/>
      <c r="SYT64" s="153"/>
      <c r="SYU64" s="153"/>
      <c r="SYV64" s="153"/>
      <c r="SYW64" s="153"/>
      <c r="SYX64" s="153"/>
      <c r="SYY64" s="153"/>
      <c r="SYZ64" s="153"/>
      <c r="SZA64" s="153"/>
      <c r="SZB64" s="153"/>
      <c r="SZC64" s="153"/>
      <c r="SZD64" s="153"/>
      <c r="SZE64" s="153"/>
      <c r="SZF64" s="153"/>
      <c r="SZG64" s="153"/>
      <c r="SZH64" s="153"/>
      <c r="SZI64" s="153"/>
      <c r="SZJ64" s="153"/>
      <c r="SZK64" s="153"/>
      <c r="SZL64" s="153"/>
      <c r="SZM64" s="153"/>
      <c r="SZN64" s="153"/>
      <c r="SZO64" s="153"/>
      <c r="SZP64" s="153"/>
      <c r="SZQ64" s="153"/>
      <c r="SZR64" s="153"/>
      <c r="SZS64" s="153"/>
      <c r="SZT64" s="153"/>
      <c r="SZU64" s="153"/>
      <c r="SZV64" s="153"/>
      <c r="SZW64" s="153"/>
      <c r="SZX64" s="153"/>
      <c r="SZY64" s="153"/>
      <c r="SZZ64" s="153"/>
      <c r="TAA64" s="153"/>
      <c r="TAB64" s="153"/>
      <c r="TAC64" s="153"/>
      <c r="TAD64" s="153"/>
      <c r="TAE64" s="153"/>
      <c r="TAF64" s="153"/>
      <c r="TAG64" s="153"/>
      <c r="TAH64" s="153"/>
      <c r="TAI64" s="153"/>
      <c r="TAJ64" s="153"/>
      <c r="TAK64" s="153"/>
      <c r="TAL64" s="153"/>
      <c r="TAM64" s="153"/>
      <c r="TAN64" s="153"/>
      <c r="TAO64" s="153"/>
      <c r="TAP64" s="153"/>
      <c r="TAQ64" s="153"/>
      <c r="TAR64" s="153"/>
      <c r="TAS64" s="153"/>
      <c r="TAT64" s="153"/>
      <c r="TAU64" s="153"/>
      <c r="TAV64" s="153"/>
      <c r="TAW64" s="153"/>
      <c r="TAX64" s="153"/>
      <c r="TAY64" s="153"/>
      <c r="TAZ64" s="153"/>
      <c r="TBA64" s="153"/>
      <c r="TBB64" s="153"/>
      <c r="TBC64" s="153"/>
      <c r="TBD64" s="153"/>
      <c r="TBE64" s="153"/>
      <c r="TBF64" s="153"/>
      <c r="TBG64" s="153"/>
      <c r="TBH64" s="153"/>
      <c r="TBI64" s="153"/>
      <c r="TBJ64" s="153"/>
      <c r="TBK64" s="153"/>
      <c r="TBL64" s="153"/>
      <c r="TBM64" s="153"/>
      <c r="TBN64" s="153"/>
      <c r="TBO64" s="153"/>
      <c r="TBP64" s="153"/>
      <c r="TBQ64" s="153"/>
      <c r="TBR64" s="153"/>
      <c r="TBS64" s="153"/>
      <c r="TBT64" s="153"/>
      <c r="TBU64" s="153"/>
      <c r="TBV64" s="153"/>
      <c r="TBW64" s="153"/>
      <c r="TBX64" s="153"/>
      <c r="TBY64" s="153"/>
      <c r="TBZ64" s="153"/>
      <c r="TCA64" s="153"/>
      <c r="TCB64" s="153"/>
      <c r="TCC64" s="153"/>
      <c r="TCD64" s="153"/>
      <c r="TCE64" s="153"/>
      <c r="TCF64" s="153"/>
      <c r="TCG64" s="153"/>
      <c r="TCH64" s="153"/>
      <c r="TCI64" s="153"/>
      <c r="TCJ64" s="153"/>
      <c r="TCK64" s="153"/>
      <c r="TCL64" s="153"/>
      <c r="TCM64" s="153"/>
      <c r="TCN64" s="153"/>
      <c r="TCO64" s="153"/>
      <c r="TCP64" s="153"/>
      <c r="TCQ64" s="153"/>
      <c r="TCR64" s="153"/>
      <c r="TCS64" s="153"/>
      <c r="TCT64" s="153"/>
      <c r="TCU64" s="153"/>
      <c r="TCV64" s="153"/>
      <c r="TCW64" s="153"/>
      <c r="TCX64" s="153"/>
      <c r="TCY64" s="153"/>
      <c r="TCZ64" s="153"/>
      <c r="TDA64" s="153"/>
      <c r="TDB64" s="153"/>
      <c r="TDC64" s="153"/>
      <c r="TDD64" s="153"/>
      <c r="TDE64" s="153"/>
      <c r="TDF64" s="153"/>
      <c r="TDG64" s="153"/>
      <c r="TDH64" s="153"/>
      <c r="TDI64" s="153"/>
      <c r="TDJ64" s="153"/>
      <c r="TDK64" s="153"/>
      <c r="TDL64" s="153"/>
      <c r="TDM64" s="153"/>
      <c r="TDN64" s="153"/>
      <c r="TDO64" s="153"/>
      <c r="TDP64" s="153"/>
      <c r="TDQ64" s="153"/>
      <c r="TDR64" s="153"/>
      <c r="TDS64" s="153"/>
      <c r="TDT64" s="153"/>
      <c r="TDU64" s="153"/>
      <c r="TDV64" s="153"/>
      <c r="TDW64" s="153"/>
      <c r="TDX64" s="153"/>
      <c r="TDY64" s="153"/>
      <c r="TDZ64" s="153"/>
      <c r="TEA64" s="153"/>
      <c r="TEB64" s="153"/>
      <c r="TEC64" s="153"/>
      <c r="TED64" s="153"/>
      <c r="TEE64" s="153"/>
      <c r="TEF64" s="153"/>
      <c r="TEG64" s="153"/>
      <c r="TEH64" s="153"/>
      <c r="TEI64" s="153"/>
      <c r="TEJ64" s="153"/>
      <c r="TEK64" s="153"/>
      <c r="TEL64" s="153"/>
      <c r="TEM64" s="153"/>
      <c r="TEN64" s="153"/>
      <c r="TEO64" s="153"/>
      <c r="TEP64" s="153"/>
      <c r="TEQ64" s="153"/>
      <c r="TER64" s="153"/>
      <c r="TES64" s="153"/>
      <c r="TET64" s="153"/>
      <c r="TEU64" s="153"/>
      <c r="TEV64" s="153"/>
      <c r="TEW64" s="153"/>
      <c r="TEX64" s="153"/>
      <c r="TEY64" s="153"/>
      <c r="TEZ64" s="153"/>
      <c r="TFA64" s="153"/>
      <c r="TFB64" s="153"/>
      <c r="TFC64" s="153"/>
      <c r="TFD64" s="153"/>
      <c r="TFE64" s="153"/>
      <c r="TFF64" s="153"/>
      <c r="TFG64" s="153"/>
      <c r="TFH64" s="153"/>
      <c r="TFI64" s="153"/>
      <c r="TFJ64" s="153"/>
      <c r="TFK64" s="153"/>
      <c r="TFL64" s="153"/>
      <c r="TFM64" s="153"/>
      <c r="TFN64" s="153"/>
      <c r="TFO64" s="153"/>
      <c r="TFP64" s="153"/>
      <c r="TFQ64" s="153"/>
      <c r="TFR64" s="153"/>
      <c r="TFS64" s="153"/>
      <c r="TFT64" s="153"/>
      <c r="TFU64" s="153"/>
      <c r="TFV64" s="153"/>
      <c r="TFW64" s="153"/>
      <c r="TFX64" s="153"/>
      <c r="TFY64" s="153"/>
      <c r="TFZ64" s="153"/>
      <c r="TGA64" s="153"/>
      <c r="TGB64" s="153"/>
      <c r="TGC64" s="153"/>
      <c r="TGD64" s="153"/>
      <c r="TGE64" s="153"/>
      <c r="TGF64" s="153"/>
      <c r="TGG64" s="153"/>
      <c r="TGH64" s="153"/>
      <c r="TGI64" s="153"/>
      <c r="TGJ64" s="153"/>
      <c r="TGK64" s="153"/>
      <c r="TGL64" s="153"/>
      <c r="TGM64" s="153"/>
      <c r="TGN64" s="153"/>
      <c r="TGO64" s="153"/>
      <c r="TGP64" s="153"/>
      <c r="TGQ64" s="153"/>
      <c r="TGR64" s="153"/>
      <c r="TGS64" s="153"/>
      <c r="TGT64" s="153"/>
      <c r="TGU64" s="153"/>
      <c r="TGV64" s="153"/>
      <c r="TGW64" s="153"/>
      <c r="TGX64" s="153"/>
      <c r="TGY64" s="153"/>
      <c r="TGZ64" s="153"/>
      <c r="THA64" s="153"/>
      <c r="THB64" s="153"/>
      <c r="THC64" s="153"/>
      <c r="THD64" s="153"/>
      <c r="THE64" s="153"/>
      <c r="THF64" s="153"/>
      <c r="THG64" s="153"/>
      <c r="THH64" s="153"/>
      <c r="THI64" s="153"/>
      <c r="THJ64" s="153"/>
      <c r="THK64" s="153"/>
      <c r="THL64" s="153"/>
      <c r="THM64" s="153"/>
      <c r="THN64" s="153"/>
      <c r="THO64" s="153"/>
      <c r="THP64" s="153"/>
      <c r="THQ64" s="153"/>
      <c r="THR64" s="153"/>
      <c r="THS64" s="153"/>
      <c r="THT64" s="153"/>
      <c r="THU64" s="153"/>
      <c r="THV64" s="153"/>
      <c r="THW64" s="153"/>
      <c r="THX64" s="153"/>
      <c r="THY64" s="153"/>
      <c r="THZ64" s="153"/>
      <c r="TIA64" s="153"/>
      <c r="TIB64" s="153"/>
      <c r="TIC64" s="153"/>
      <c r="TID64" s="153"/>
      <c r="TIE64" s="153"/>
      <c r="TIF64" s="153"/>
      <c r="TIG64" s="153"/>
      <c r="TIH64" s="153"/>
      <c r="TII64" s="153"/>
      <c r="TIJ64" s="153"/>
      <c r="TIK64" s="153"/>
      <c r="TIL64" s="153"/>
      <c r="TIM64" s="153"/>
      <c r="TIN64" s="153"/>
      <c r="TIO64" s="153"/>
      <c r="TIP64" s="153"/>
      <c r="TIQ64" s="153"/>
      <c r="TIR64" s="153"/>
      <c r="TIS64" s="153"/>
      <c r="TIT64" s="153"/>
      <c r="TIU64" s="153"/>
      <c r="TIV64" s="153"/>
      <c r="TIW64" s="153"/>
      <c r="TIX64" s="153"/>
      <c r="TIY64" s="153"/>
      <c r="TIZ64" s="153"/>
      <c r="TJA64" s="153"/>
      <c r="TJB64" s="153"/>
      <c r="TJC64" s="153"/>
      <c r="TJD64" s="153"/>
      <c r="TJE64" s="153"/>
      <c r="TJF64" s="153"/>
      <c r="TJG64" s="153"/>
      <c r="TJH64" s="153"/>
      <c r="TJI64" s="153"/>
      <c r="TJJ64" s="153"/>
      <c r="TJK64" s="153"/>
      <c r="TJL64" s="153"/>
      <c r="TJM64" s="153"/>
      <c r="TJN64" s="153"/>
      <c r="TJO64" s="153"/>
      <c r="TJP64" s="153"/>
      <c r="TJQ64" s="153"/>
      <c r="TJR64" s="153"/>
      <c r="TJS64" s="153"/>
      <c r="TJT64" s="153"/>
      <c r="TJU64" s="153"/>
      <c r="TJV64" s="153"/>
      <c r="TJW64" s="153"/>
      <c r="TJX64" s="153"/>
      <c r="TJY64" s="153"/>
      <c r="TJZ64" s="153"/>
      <c r="TKA64" s="153"/>
      <c r="TKB64" s="153"/>
      <c r="TKC64" s="153"/>
      <c r="TKD64" s="153"/>
      <c r="TKE64" s="153"/>
      <c r="TKF64" s="153"/>
      <c r="TKG64" s="153"/>
      <c r="TKH64" s="153"/>
      <c r="TKI64" s="153"/>
      <c r="TKJ64" s="153"/>
      <c r="TKK64" s="153"/>
      <c r="TKL64" s="153"/>
      <c r="TKM64" s="153"/>
      <c r="TKN64" s="153"/>
      <c r="TKO64" s="153"/>
      <c r="TKP64" s="153"/>
      <c r="TKQ64" s="153"/>
      <c r="TKR64" s="153"/>
      <c r="TKS64" s="153"/>
      <c r="TKT64" s="153"/>
      <c r="TKU64" s="153"/>
      <c r="TKV64" s="153"/>
      <c r="TKW64" s="153"/>
      <c r="TKX64" s="153"/>
      <c r="TKY64" s="153"/>
      <c r="TKZ64" s="153"/>
      <c r="TLA64" s="153"/>
      <c r="TLB64" s="153"/>
      <c r="TLC64" s="153"/>
      <c r="TLD64" s="153"/>
      <c r="TLE64" s="153"/>
      <c r="TLF64" s="153"/>
      <c r="TLG64" s="153"/>
      <c r="TLH64" s="153"/>
      <c r="TLI64" s="153"/>
      <c r="TLJ64" s="153"/>
      <c r="TLK64" s="153"/>
      <c r="TLL64" s="153"/>
      <c r="TLM64" s="153"/>
      <c r="TLN64" s="153"/>
      <c r="TLO64" s="153"/>
      <c r="TLP64" s="153"/>
      <c r="TLQ64" s="153"/>
      <c r="TLR64" s="153"/>
      <c r="TLS64" s="153"/>
      <c r="TLT64" s="153"/>
      <c r="TLU64" s="153"/>
      <c r="TLV64" s="153"/>
      <c r="TLW64" s="153"/>
      <c r="TLX64" s="153"/>
      <c r="TLY64" s="153"/>
      <c r="TLZ64" s="153"/>
      <c r="TMA64" s="153"/>
      <c r="TMB64" s="153"/>
      <c r="TMC64" s="153"/>
      <c r="TMD64" s="153"/>
      <c r="TME64" s="153"/>
      <c r="TMF64" s="153"/>
      <c r="TMG64" s="153"/>
      <c r="TMH64" s="153"/>
      <c r="TMI64" s="153"/>
      <c r="TMJ64" s="153"/>
      <c r="TMK64" s="153"/>
      <c r="TML64" s="153"/>
      <c r="TMM64" s="153"/>
      <c r="TMN64" s="153"/>
      <c r="TMO64" s="153"/>
      <c r="TMP64" s="153"/>
      <c r="TMQ64" s="153"/>
      <c r="TMR64" s="153"/>
      <c r="TMS64" s="153"/>
      <c r="TMT64" s="153"/>
      <c r="TMU64" s="153"/>
      <c r="TMV64" s="153"/>
      <c r="TMW64" s="153"/>
      <c r="TMX64" s="153"/>
      <c r="TMY64" s="153"/>
      <c r="TMZ64" s="153"/>
      <c r="TNA64" s="153"/>
      <c r="TNB64" s="153"/>
      <c r="TNC64" s="153"/>
      <c r="TND64" s="153"/>
      <c r="TNE64" s="153"/>
      <c r="TNF64" s="153"/>
      <c r="TNG64" s="153"/>
      <c r="TNH64" s="153"/>
      <c r="TNI64" s="153"/>
      <c r="TNJ64" s="153"/>
      <c r="TNK64" s="153"/>
      <c r="TNL64" s="153"/>
      <c r="TNM64" s="153"/>
      <c r="TNN64" s="153"/>
      <c r="TNO64" s="153"/>
      <c r="TNP64" s="153"/>
      <c r="TNQ64" s="153"/>
      <c r="TNR64" s="153"/>
      <c r="TNS64" s="153"/>
      <c r="TNT64" s="153"/>
      <c r="TNU64" s="153"/>
      <c r="TNV64" s="153"/>
      <c r="TNW64" s="153"/>
      <c r="TNX64" s="153"/>
      <c r="TNY64" s="153"/>
      <c r="TNZ64" s="153"/>
      <c r="TOA64" s="153"/>
      <c r="TOB64" s="153"/>
      <c r="TOC64" s="153"/>
      <c r="TOD64" s="153"/>
      <c r="TOE64" s="153"/>
      <c r="TOF64" s="153"/>
      <c r="TOG64" s="153"/>
      <c r="TOH64" s="153"/>
      <c r="TOI64" s="153"/>
      <c r="TOJ64" s="153"/>
      <c r="TOK64" s="153"/>
      <c r="TOL64" s="153"/>
      <c r="TOM64" s="153"/>
      <c r="TON64" s="153"/>
      <c r="TOO64" s="153"/>
      <c r="TOP64" s="153"/>
      <c r="TOQ64" s="153"/>
      <c r="TOR64" s="153"/>
      <c r="TOS64" s="153"/>
      <c r="TOT64" s="153"/>
      <c r="TOU64" s="153"/>
      <c r="TOV64" s="153"/>
      <c r="TOW64" s="153"/>
      <c r="TOX64" s="153"/>
      <c r="TOY64" s="153"/>
      <c r="TOZ64" s="153"/>
      <c r="TPA64" s="153"/>
      <c r="TPB64" s="153"/>
      <c r="TPC64" s="153"/>
      <c r="TPD64" s="153"/>
      <c r="TPE64" s="153"/>
      <c r="TPF64" s="153"/>
      <c r="TPG64" s="153"/>
      <c r="TPH64" s="153"/>
      <c r="TPI64" s="153"/>
      <c r="TPJ64" s="153"/>
      <c r="TPK64" s="153"/>
      <c r="TPL64" s="153"/>
      <c r="TPM64" s="153"/>
      <c r="TPN64" s="153"/>
      <c r="TPO64" s="153"/>
      <c r="TPP64" s="153"/>
      <c r="TPQ64" s="153"/>
      <c r="TPR64" s="153"/>
      <c r="TPS64" s="153"/>
      <c r="TPT64" s="153"/>
      <c r="TPU64" s="153"/>
      <c r="TPV64" s="153"/>
      <c r="TPW64" s="153"/>
      <c r="TPX64" s="153"/>
      <c r="TPY64" s="153"/>
      <c r="TPZ64" s="153"/>
      <c r="TQA64" s="153"/>
      <c r="TQB64" s="153"/>
      <c r="TQC64" s="153"/>
      <c r="TQD64" s="153"/>
      <c r="TQE64" s="153"/>
      <c r="TQF64" s="153"/>
      <c r="TQG64" s="153"/>
      <c r="TQH64" s="153"/>
      <c r="TQI64" s="153"/>
      <c r="TQJ64" s="153"/>
      <c r="TQK64" s="153"/>
      <c r="TQL64" s="153"/>
      <c r="TQM64" s="153"/>
      <c r="TQN64" s="153"/>
      <c r="TQO64" s="153"/>
      <c r="TQP64" s="153"/>
      <c r="TQQ64" s="153"/>
      <c r="TQR64" s="153"/>
      <c r="TQS64" s="153"/>
      <c r="TQT64" s="153"/>
      <c r="TQU64" s="153"/>
      <c r="TQV64" s="153"/>
      <c r="TQW64" s="153"/>
      <c r="TQX64" s="153"/>
      <c r="TQY64" s="153"/>
      <c r="TQZ64" s="153"/>
      <c r="TRA64" s="153"/>
      <c r="TRB64" s="153"/>
      <c r="TRC64" s="153"/>
      <c r="TRD64" s="153"/>
      <c r="TRE64" s="153"/>
      <c r="TRF64" s="153"/>
      <c r="TRG64" s="153"/>
      <c r="TRH64" s="153"/>
      <c r="TRI64" s="153"/>
      <c r="TRJ64" s="153"/>
      <c r="TRK64" s="153"/>
      <c r="TRL64" s="153"/>
      <c r="TRM64" s="153"/>
      <c r="TRN64" s="153"/>
      <c r="TRO64" s="153"/>
      <c r="TRP64" s="153"/>
      <c r="TRQ64" s="153"/>
      <c r="TRR64" s="153"/>
      <c r="TRS64" s="153"/>
      <c r="TRT64" s="153"/>
      <c r="TRU64" s="153"/>
      <c r="TRV64" s="153"/>
      <c r="TRW64" s="153"/>
      <c r="TRX64" s="153"/>
      <c r="TRY64" s="153"/>
      <c r="TRZ64" s="153"/>
      <c r="TSA64" s="153"/>
      <c r="TSB64" s="153"/>
      <c r="TSC64" s="153"/>
      <c r="TSD64" s="153"/>
      <c r="TSE64" s="153"/>
      <c r="TSF64" s="153"/>
      <c r="TSG64" s="153"/>
      <c r="TSH64" s="153"/>
      <c r="TSI64" s="153"/>
      <c r="TSJ64" s="153"/>
      <c r="TSK64" s="153"/>
      <c r="TSL64" s="153"/>
      <c r="TSM64" s="153"/>
      <c r="TSN64" s="153"/>
      <c r="TSO64" s="153"/>
      <c r="TSP64" s="153"/>
      <c r="TSQ64" s="153"/>
      <c r="TSR64" s="153"/>
      <c r="TSS64" s="153"/>
      <c r="TST64" s="153"/>
      <c r="TSU64" s="153"/>
      <c r="TSV64" s="153"/>
      <c r="TSW64" s="153"/>
      <c r="TSX64" s="153"/>
      <c r="TSY64" s="153"/>
      <c r="TSZ64" s="153"/>
      <c r="TTA64" s="153"/>
      <c r="TTB64" s="153"/>
      <c r="TTC64" s="153"/>
      <c r="TTD64" s="153"/>
      <c r="TTE64" s="153"/>
      <c r="TTF64" s="153"/>
      <c r="TTG64" s="153"/>
      <c r="TTH64" s="153"/>
      <c r="TTI64" s="153"/>
      <c r="TTJ64" s="153"/>
      <c r="TTK64" s="153"/>
      <c r="TTL64" s="153"/>
      <c r="TTM64" s="153"/>
      <c r="TTN64" s="153"/>
      <c r="TTO64" s="153"/>
      <c r="TTP64" s="153"/>
      <c r="TTQ64" s="153"/>
      <c r="TTR64" s="153"/>
      <c r="TTS64" s="153"/>
      <c r="TTT64" s="153"/>
      <c r="TTU64" s="153"/>
      <c r="TTV64" s="153"/>
      <c r="TTW64" s="153"/>
      <c r="TTX64" s="153"/>
      <c r="TTY64" s="153"/>
      <c r="TTZ64" s="153"/>
      <c r="TUA64" s="153"/>
      <c r="TUB64" s="153"/>
      <c r="TUC64" s="153"/>
      <c r="TUD64" s="153"/>
      <c r="TUE64" s="153"/>
      <c r="TUF64" s="153"/>
      <c r="TUG64" s="153"/>
      <c r="TUH64" s="153"/>
      <c r="TUI64" s="153"/>
      <c r="TUJ64" s="153"/>
      <c r="TUK64" s="153"/>
      <c r="TUL64" s="153"/>
      <c r="TUM64" s="153"/>
      <c r="TUN64" s="153"/>
      <c r="TUO64" s="153"/>
      <c r="TUP64" s="153"/>
      <c r="TUQ64" s="153"/>
      <c r="TUR64" s="153"/>
      <c r="TUS64" s="153"/>
      <c r="TUT64" s="153"/>
      <c r="TUU64" s="153"/>
      <c r="TUV64" s="153"/>
      <c r="TUW64" s="153"/>
      <c r="TUX64" s="153"/>
      <c r="TUY64" s="153"/>
      <c r="TUZ64" s="153"/>
      <c r="TVA64" s="153"/>
      <c r="TVB64" s="153"/>
      <c r="TVC64" s="153"/>
      <c r="TVD64" s="153"/>
      <c r="TVE64" s="153"/>
      <c r="TVF64" s="153"/>
      <c r="TVG64" s="153"/>
      <c r="TVH64" s="153"/>
      <c r="TVI64" s="153"/>
      <c r="TVJ64" s="153"/>
      <c r="TVK64" s="153"/>
      <c r="TVL64" s="153"/>
      <c r="TVM64" s="153"/>
      <c r="TVN64" s="153"/>
      <c r="TVO64" s="153"/>
      <c r="TVP64" s="153"/>
      <c r="TVQ64" s="153"/>
      <c r="TVR64" s="153"/>
      <c r="TVS64" s="153"/>
      <c r="TVT64" s="153"/>
      <c r="TVU64" s="153"/>
      <c r="TVV64" s="153"/>
      <c r="TVW64" s="153"/>
      <c r="TVX64" s="153"/>
      <c r="TVY64" s="153"/>
      <c r="TVZ64" s="153"/>
      <c r="TWA64" s="153"/>
      <c r="TWB64" s="153"/>
      <c r="TWC64" s="153"/>
      <c r="TWD64" s="153"/>
      <c r="TWE64" s="153"/>
      <c r="TWF64" s="153"/>
      <c r="TWG64" s="153"/>
      <c r="TWH64" s="153"/>
      <c r="TWI64" s="153"/>
      <c r="TWJ64" s="153"/>
      <c r="TWK64" s="153"/>
      <c r="TWL64" s="153"/>
      <c r="TWM64" s="153"/>
      <c r="TWN64" s="153"/>
      <c r="TWO64" s="153"/>
      <c r="TWP64" s="153"/>
      <c r="TWQ64" s="153"/>
      <c r="TWR64" s="153"/>
      <c r="TWS64" s="153"/>
      <c r="TWT64" s="153"/>
      <c r="TWU64" s="153"/>
      <c r="TWV64" s="153"/>
      <c r="TWW64" s="153"/>
      <c r="TWX64" s="153"/>
      <c r="TWY64" s="153"/>
      <c r="TWZ64" s="153"/>
      <c r="TXA64" s="153"/>
      <c r="TXB64" s="153"/>
      <c r="TXC64" s="153"/>
      <c r="TXD64" s="153"/>
      <c r="TXE64" s="153"/>
      <c r="TXF64" s="153"/>
      <c r="TXG64" s="153"/>
      <c r="TXH64" s="153"/>
      <c r="TXI64" s="153"/>
      <c r="TXJ64" s="153"/>
      <c r="TXK64" s="153"/>
      <c r="TXL64" s="153"/>
      <c r="TXM64" s="153"/>
      <c r="TXN64" s="153"/>
      <c r="TXO64" s="153"/>
      <c r="TXP64" s="153"/>
      <c r="TXQ64" s="153"/>
      <c r="TXR64" s="153"/>
      <c r="TXS64" s="153"/>
      <c r="TXT64" s="153"/>
      <c r="TXU64" s="153"/>
      <c r="TXV64" s="153"/>
      <c r="TXW64" s="153"/>
      <c r="TXX64" s="153"/>
      <c r="TXY64" s="153"/>
      <c r="TXZ64" s="153"/>
      <c r="TYA64" s="153"/>
      <c r="TYB64" s="153"/>
      <c r="TYC64" s="153"/>
      <c r="TYD64" s="153"/>
      <c r="TYE64" s="153"/>
      <c r="TYF64" s="153"/>
      <c r="TYG64" s="153"/>
      <c r="TYH64" s="153"/>
      <c r="TYI64" s="153"/>
      <c r="TYJ64" s="153"/>
      <c r="TYK64" s="153"/>
      <c r="TYL64" s="153"/>
      <c r="TYM64" s="153"/>
      <c r="TYN64" s="153"/>
      <c r="TYO64" s="153"/>
      <c r="TYP64" s="153"/>
      <c r="TYQ64" s="153"/>
      <c r="TYR64" s="153"/>
      <c r="TYS64" s="153"/>
      <c r="TYT64" s="153"/>
      <c r="TYU64" s="153"/>
      <c r="TYV64" s="153"/>
      <c r="TYW64" s="153"/>
      <c r="TYX64" s="153"/>
      <c r="TYY64" s="153"/>
      <c r="TYZ64" s="153"/>
      <c r="TZA64" s="153"/>
      <c r="TZB64" s="153"/>
      <c r="TZC64" s="153"/>
      <c r="TZD64" s="153"/>
      <c r="TZE64" s="153"/>
      <c r="TZF64" s="153"/>
      <c r="TZG64" s="153"/>
      <c r="TZH64" s="153"/>
      <c r="TZI64" s="153"/>
      <c r="TZJ64" s="153"/>
      <c r="TZK64" s="153"/>
      <c r="TZL64" s="153"/>
      <c r="TZM64" s="153"/>
      <c r="TZN64" s="153"/>
      <c r="TZO64" s="153"/>
      <c r="TZP64" s="153"/>
      <c r="TZQ64" s="153"/>
      <c r="TZR64" s="153"/>
      <c r="TZS64" s="153"/>
      <c r="TZT64" s="153"/>
      <c r="TZU64" s="153"/>
      <c r="TZV64" s="153"/>
      <c r="TZW64" s="153"/>
      <c r="TZX64" s="153"/>
      <c r="TZY64" s="153"/>
      <c r="TZZ64" s="153"/>
      <c r="UAA64" s="153"/>
      <c r="UAB64" s="153"/>
      <c r="UAC64" s="153"/>
      <c r="UAD64" s="153"/>
      <c r="UAE64" s="153"/>
      <c r="UAF64" s="153"/>
      <c r="UAG64" s="153"/>
      <c r="UAH64" s="153"/>
      <c r="UAI64" s="153"/>
      <c r="UAJ64" s="153"/>
      <c r="UAK64" s="153"/>
      <c r="UAL64" s="153"/>
      <c r="UAM64" s="153"/>
      <c r="UAN64" s="153"/>
      <c r="UAO64" s="153"/>
      <c r="UAP64" s="153"/>
      <c r="UAQ64" s="153"/>
      <c r="UAR64" s="153"/>
      <c r="UAS64" s="153"/>
      <c r="UAT64" s="153"/>
      <c r="UAU64" s="153"/>
      <c r="UAV64" s="153"/>
      <c r="UAW64" s="153"/>
      <c r="UAX64" s="153"/>
      <c r="UAY64" s="153"/>
      <c r="UAZ64" s="153"/>
      <c r="UBA64" s="153"/>
      <c r="UBB64" s="153"/>
      <c r="UBC64" s="153"/>
      <c r="UBD64" s="153"/>
      <c r="UBE64" s="153"/>
      <c r="UBF64" s="153"/>
      <c r="UBG64" s="153"/>
      <c r="UBH64" s="153"/>
      <c r="UBI64" s="153"/>
      <c r="UBJ64" s="153"/>
      <c r="UBK64" s="153"/>
      <c r="UBL64" s="153"/>
      <c r="UBM64" s="153"/>
      <c r="UBN64" s="153"/>
      <c r="UBO64" s="153"/>
      <c r="UBP64" s="153"/>
      <c r="UBQ64" s="153"/>
      <c r="UBR64" s="153"/>
      <c r="UBS64" s="153"/>
      <c r="UBT64" s="153"/>
      <c r="UBU64" s="153"/>
      <c r="UBV64" s="153"/>
      <c r="UBW64" s="153"/>
      <c r="UBX64" s="153"/>
      <c r="UBY64" s="153"/>
      <c r="UBZ64" s="153"/>
      <c r="UCA64" s="153"/>
      <c r="UCB64" s="153"/>
      <c r="UCC64" s="153"/>
      <c r="UCD64" s="153"/>
      <c r="UCE64" s="153"/>
      <c r="UCF64" s="153"/>
      <c r="UCG64" s="153"/>
      <c r="UCH64" s="153"/>
      <c r="UCI64" s="153"/>
      <c r="UCJ64" s="153"/>
      <c r="UCK64" s="153"/>
      <c r="UCL64" s="153"/>
      <c r="UCM64" s="153"/>
      <c r="UCN64" s="153"/>
      <c r="UCO64" s="153"/>
      <c r="UCP64" s="153"/>
      <c r="UCQ64" s="153"/>
      <c r="UCR64" s="153"/>
      <c r="UCS64" s="153"/>
      <c r="UCT64" s="153"/>
      <c r="UCU64" s="153"/>
      <c r="UCV64" s="153"/>
      <c r="UCW64" s="153"/>
      <c r="UCX64" s="153"/>
      <c r="UCY64" s="153"/>
      <c r="UCZ64" s="153"/>
      <c r="UDA64" s="153"/>
      <c r="UDB64" s="153"/>
      <c r="UDC64" s="153"/>
      <c r="UDD64" s="153"/>
      <c r="UDE64" s="153"/>
      <c r="UDF64" s="153"/>
      <c r="UDG64" s="153"/>
      <c r="UDH64" s="153"/>
      <c r="UDI64" s="153"/>
      <c r="UDJ64" s="153"/>
      <c r="UDK64" s="153"/>
      <c r="UDL64" s="153"/>
      <c r="UDM64" s="153"/>
      <c r="UDN64" s="153"/>
      <c r="UDO64" s="153"/>
      <c r="UDP64" s="153"/>
      <c r="UDQ64" s="153"/>
      <c r="UDR64" s="153"/>
      <c r="UDS64" s="153"/>
      <c r="UDT64" s="153"/>
      <c r="UDU64" s="153"/>
      <c r="UDV64" s="153"/>
      <c r="UDW64" s="153"/>
      <c r="UDX64" s="153"/>
      <c r="UDY64" s="153"/>
      <c r="UDZ64" s="153"/>
      <c r="UEA64" s="153"/>
      <c r="UEB64" s="153"/>
      <c r="UEC64" s="153"/>
      <c r="UED64" s="153"/>
      <c r="UEE64" s="153"/>
      <c r="UEF64" s="153"/>
      <c r="UEG64" s="153"/>
      <c r="UEH64" s="153"/>
      <c r="UEI64" s="153"/>
      <c r="UEJ64" s="153"/>
      <c r="UEK64" s="153"/>
      <c r="UEL64" s="153"/>
      <c r="UEM64" s="153"/>
      <c r="UEN64" s="153"/>
      <c r="UEO64" s="153"/>
      <c r="UEP64" s="153"/>
      <c r="UEQ64" s="153"/>
      <c r="UER64" s="153"/>
      <c r="UES64" s="153"/>
      <c r="UET64" s="153"/>
      <c r="UEU64" s="153"/>
      <c r="UEV64" s="153"/>
      <c r="UEW64" s="153"/>
      <c r="UEX64" s="153"/>
      <c r="UEY64" s="153"/>
      <c r="UEZ64" s="153"/>
      <c r="UFA64" s="153"/>
      <c r="UFB64" s="153"/>
      <c r="UFC64" s="153"/>
      <c r="UFD64" s="153"/>
      <c r="UFE64" s="153"/>
      <c r="UFF64" s="153"/>
      <c r="UFG64" s="153"/>
      <c r="UFH64" s="153"/>
      <c r="UFI64" s="153"/>
      <c r="UFJ64" s="153"/>
      <c r="UFK64" s="153"/>
      <c r="UFL64" s="153"/>
      <c r="UFM64" s="153"/>
      <c r="UFN64" s="153"/>
      <c r="UFO64" s="153"/>
      <c r="UFP64" s="153"/>
      <c r="UFQ64" s="153"/>
      <c r="UFR64" s="153"/>
      <c r="UFS64" s="153"/>
      <c r="UFT64" s="153"/>
      <c r="UFU64" s="153"/>
      <c r="UFV64" s="153"/>
      <c r="UFW64" s="153"/>
      <c r="UFX64" s="153"/>
      <c r="UFY64" s="153"/>
      <c r="UFZ64" s="153"/>
      <c r="UGA64" s="153"/>
      <c r="UGB64" s="153"/>
      <c r="UGC64" s="153"/>
      <c r="UGD64" s="153"/>
      <c r="UGE64" s="153"/>
      <c r="UGF64" s="153"/>
      <c r="UGG64" s="153"/>
      <c r="UGH64" s="153"/>
      <c r="UGI64" s="153"/>
      <c r="UGJ64" s="153"/>
      <c r="UGK64" s="153"/>
      <c r="UGL64" s="153"/>
      <c r="UGM64" s="153"/>
      <c r="UGN64" s="153"/>
      <c r="UGO64" s="153"/>
      <c r="UGP64" s="153"/>
      <c r="UGQ64" s="153"/>
      <c r="UGR64" s="153"/>
      <c r="UGS64" s="153"/>
      <c r="UGT64" s="153"/>
      <c r="UGU64" s="153"/>
      <c r="UGV64" s="153"/>
      <c r="UGW64" s="153"/>
      <c r="UGX64" s="153"/>
      <c r="UGY64" s="153"/>
      <c r="UGZ64" s="153"/>
      <c r="UHA64" s="153"/>
      <c r="UHB64" s="153"/>
      <c r="UHC64" s="153"/>
      <c r="UHD64" s="153"/>
      <c r="UHE64" s="153"/>
      <c r="UHF64" s="153"/>
      <c r="UHG64" s="153"/>
      <c r="UHH64" s="153"/>
      <c r="UHI64" s="153"/>
      <c r="UHJ64" s="153"/>
      <c r="UHK64" s="153"/>
      <c r="UHL64" s="153"/>
      <c r="UHM64" s="153"/>
      <c r="UHN64" s="153"/>
      <c r="UHO64" s="153"/>
      <c r="UHP64" s="153"/>
      <c r="UHQ64" s="153"/>
      <c r="UHR64" s="153"/>
      <c r="UHS64" s="153"/>
      <c r="UHT64" s="153"/>
      <c r="UHU64" s="153"/>
      <c r="UHV64" s="153"/>
      <c r="UHW64" s="153"/>
      <c r="UHX64" s="153"/>
      <c r="UHY64" s="153"/>
      <c r="UHZ64" s="153"/>
      <c r="UIA64" s="153"/>
      <c r="UIB64" s="153"/>
      <c r="UIC64" s="153"/>
      <c r="UID64" s="153"/>
      <c r="UIE64" s="153"/>
      <c r="UIF64" s="153"/>
      <c r="UIG64" s="153"/>
      <c r="UIH64" s="153"/>
      <c r="UII64" s="153"/>
      <c r="UIJ64" s="153"/>
      <c r="UIK64" s="153"/>
      <c r="UIL64" s="153"/>
      <c r="UIM64" s="153"/>
      <c r="UIN64" s="153"/>
      <c r="UIO64" s="153"/>
      <c r="UIP64" s="153"/>
      <c r="UIQ64" s="153"/>
      <c r="UIR64" s="153"/>
      <c r="UIS64" s="153"/>
      <c r="UIT64" s="153"/>
      <c r="UIU64" s="153"/>
      <c r="UIV64" s="153"/>
      <c r="UIW64" s="153"/>
      <c r="UIX64" s="153"/>
      <c r="UIY64" s="153"/>
      <c r="UIZ64" s="153"/>
      <c r="UJA64" s="153"/>
      <c r="UJB64" s="153"/>
      <c r="UJC64" s="153"/>
      <c r="UJD64" s="153"/>
      <c r="UJE64" s="153"/>
      <c r="UJF64" s="153"/>
      <c r="UJG64" s="153"/>
      <c r="UJH64" s="153"/>
      <c r="UJI64" s="153"/>
      <c r="UJJ64" s="153"/>
      <c r="UJK64" s="153"/>
      <c r="UJL64" s="153"/>
      <c r="UJM64" s="153"/>
      <c r="UJN64" s="153"/>
      <c r="UJO64" s="153"/>
      <c r="UJP64" s="153"/>
      <c r="UJQ64" s="153"/>
      <c r="UJR64" s="153"/>
      <c r="UJS64" s="153"/>
      <c r="UJT64" s="153"/>
      <c r="UJU64" s="153"/>
      <c r="UJV64" s="153"/>
      <c r="UJW64" s="153"/>
      <c r="UJX64" s="153"/>
      <c r="UJY64" s="153"/>
      <c r="UJZ64" s="153"/>
      <c r="UKA64" s="153"/>
      <c r="UKB64" s="153"/>
      <c r="UKC64" s="153"/>
      <c r="UKD64" s="153"/>
      <c r="UKE64" s="153"/>
      <c r="UKF64" s="153"/>
      <c r="UKG64" s="153"/>
      <c r="UKH64" s="153"/>
      <c r="UKI64" s="153"/>
      <c r="UKJ64" s="153"/>
      <c r="UKK64" s="153"/>
      <c r="UKL64" s="153"/>
      <c r="UKM64" s="153"/>
      <c r="UKN64" s="153"/>
      <c r="UKO64" s="153"/>
      <c r="UKP64" s="153"/>
      <c r="UKQ64" s="153"/>
      <c r="UKR64" s="153"/>
      <c r="UKS64" s="153"/>
      <c r="UKT64" s="153"/>
      <c r="UKU64" s="153"/>
      <c r="UKV64" s="153"/>
      <c r="UKW64" s="153"/>
      <c r="UKX64" s="153"/>
      <c r="UKY64" s="153"/>
      <c r="UKZ64" s="153"/>
      <c r="ULA64" s="153"/>
      <c r="ULB64" s="153"/>
      <c r="ULC64" s="153"/>
      <c r="ULD64" s="153"/>
      <c r="ULE64" s="153"/>
      <c r="ULF64" s="153"/>
      <c r="ULG64" s="153"/>
      <c r="ULH64" s="153"/>
      <c r="ULI64" s="153"/>
      <c r="ULJ64" s="153"/>
      <c r="ULK64" s="153"/>
      <c r="ULL64" s="153"/>
      <c r="ULM64" s="153"/>
      <c r="ULN64" s="153"/>
      <c r="ULO64" s="153"/>
      <c r="ULP64" s="153"/>
      <c r="ULQ64" s="153"/>
      <c r="ULR64" s="153"/>
      <c r="ULS64" s="153"/>
      <c r="ULT64" s="153"/>
      <c r="ULU64" s="153"/>
      <c r="ULV64" s="153"/>
      <c r="ULW64" s="153"/>
      <c r="ULX64" s="153"/>
      <c r="ULY64" s="153"/>
      <c r="ULZ64" s="153"/>
      <c r="UMA64" s="153"/>
      <c r="UMB64" s="153"/>
      <c r="UMC64" s="153"/>
      <c r="UMD64" s="153"/>
      <c r="UME64" s="153"/>
      <c r="UMF64" s="153"/>
      <c r="UMG64" s="153"/>
      <c r="UMH64" s="153"/>
      <c r="UMI64" s="153"/>
      <c r="UMJ64" s="153"/>
      <c r="UMK64" s="153"/>
      <c r="UML64" s="153"/>
      <c r="UMM64" s="153"/>
      <c r="UMN64" s="153"/>
      <c r="UMO64" s="153"/>
      <c r="UMP64" s="153"/>
      <c r="UMQ64" s="153"/>
      <c r="UMR64" s="153"/>
      <c r="UMS64" s="153"/>
      <c r="UMT64" s="153"/>
      <c r="UMU64" s="153"/>
      <c r="UMV64" s="153"/>
      <c r="UMW64" s="153"/>
      <c r="UMX64" s="153"/>
      <c r="UMY64" s="153"/>
      <c r="UMZ64" s="153"/>
      <c r="UNA64" s="153"/>
      <c r="UNB64" s="153"/>
      <c r="UNC64" s="153"/>
      <c r="UND64" s="153"/>
      <c r="UNE64" s="153"/>
      <c r="UNF64" s="153"/>
      <c r="UNG64" s="153"/>
      <c r="UNH64" s="153"/>
      <c r="UNI64" s="153"/>
      <c r="UNJ64" s="153"/>
      <c r="UNK64" s="153"/>
      <c r="UNL64" s="153"/>
      <c r="UNM64" s="153"/>
      <c r="UNN64" s="153"/>
      <c r="UNO64" s="153"/>
      <c r="UNP64" s="153"/>
      <c r="UNQ64" s="153"/>
      <c r="UNR64" s="153"/>
      <c r="UNS64" s="153"/>
      <c r="UNT64" s="153"/>
      <c r="UNU64" s="153"/>
      <c r="UNV64" s="153"/>
      <c r="UNW64" s="153"/>
      <c r="UNX64" s="153"/>
      <c r="UNY64" s="153"/>
      <c r="UNZ64" s="153"/>
      <c r="UOA64" s="153"/>
      <c r="UOB64" s="153"/>
      <c r="UOC64" s="153"/>
      <c r="UOD64" s="153"/>
      <c r="UOE64" s="153"/>
      <c r="UOF64" s="153"/>
      <c r="UOG64" s="153"/>
      <c r="UOH64" s="153"/>
      <c r="UOI64" s="153"/>
      <c r="UOJ64" s="153"/>
      <c r="UOK64" s="153"/>
      <c r="UOL64" s="153"/>
      <c r="UOM64" s="153"/>
      <c r="UON64" s="153"/>
      <c r="UOO64" s="153"/>
      <c r="UOP64" s="153"/>
      <c r="UOQ64" s="153"/>
      <c r="UOR64" s="153"/>
      <c r="UOS64" s="153"/>
      <c r="UOT64" s="153"/>
      <c r="UOU64" s="153"/>
      <c r="UOV64" s="153"/>
      <c r="UOW64" s="153"/>
      <c r="UOX64" s="153"/>
      <c r="UOY64" s="153"/>
      <c r="UOZ64" s="153"/>
      <c r="UPA64" s="153"/>
      <c r="UPB64" s="153"/>
      <c r="UPC64" s="153"/>
      <c r="UPD64" s="153"/>
      <c r="UPE64" s="153"/>
      <c r="UPF64" s="153"/>
      <c r="UPG64" s="153"/>
      <c r="UPH64" s="153"/>
      <c r="UPI64" s="153"/>
      <c r="UPJ64" s="153"/>
      <c r="UPK64" s="153"/>
      <c r="UPL64" s="153"/>
      <c r="UPM64" s="153"/>
      <c r="UPN64" s="153"/>
      <c r="UPO64" s="153"/>
      <c r="UPP64" s="153"/>
      <c r="UPQ64" s="153"/>
      <c r="UPR64" s="153"/>
      <c r="UPS64" s="153"/>
      <c r="UPT64" s="153"/>
      <c r="UPU64" s="153"/>
      <c r="UPV64" s="153"/>
      <c r="UPW64" s="153"/>
      <c r="UPX64" s="153"/>
      <c r="UPY64" s="153"/>
      <c r="UPZ64" s="153"/>
      <c r="UQA64" s="153"/>
      <c r="UQB64" s="153"/>
      <c r="UQC64" s="153"/>
      <c r="UQD64" s="153"/>
      <c r="UQE64" s="153"/>
      <c r="UQF64" s="153"/>
      <c r="UQG64" s="153"/>
      <c r="UQH64" s="153"/>
      <c r="UQI64" s="153"/>
      <c r="UQJ64" s="153"/>
      <c r="UQK64" s="153"/>
      <c r="UQL64" s="153"/>
      <c r="UQM64" s="153"/>
      <c r="UQN64" s="153"/>
      <c r="UQO64" s="153"/>
      <c r="UQP64" s="153"/>
      <c r="UQQ64" s="153"/>
      <c r="UQR64" s="153"/>
      <c r="UQS64" s="153"/>
      <c r="UQT64" s="153"/>
      <c r="UQU64" s="153"/>
      <c r="UQV64" s="153"/>
      <c r="UQW64" s="153"/>
      <c r="UQX64" s="153"/>
      <c r="UQY64" s="153"/>
      <c r="UQZ64" s="153"/>
      <c r="URA64" s="153"/>
      <c r="URB64" s="153"/>
      <c r="URC64" s="153"/>
      <c r="URD64" s="153"/>
      <c r="URE64" s="153"/>
      <c r="URF64" s="153"/>
      <c r="URG64" s="153"/>
      <c r="URH64" s="153"/>
      <c r="URI64" s="153"/>
      <c r="URJ64" s="153"/>
      <c r="URK64" s="153"/>
      <c r="URL64" s="153"/>
      <c r="URM64" s="153"/>
      <c r="URN64" s="153"/>
      <c r="URO64" s="153"/>
      <c r="URP64" s="153"/>
      <c r="URQ64" s="153"/>
      <c r="URR64" s="153"/>
      <c r="URS64" s="153"/>
      <c r="URT64" s="153"/>
      <c r="URU64" s="153"/>
      <c r="URV64" s="153"/>
      <c r="URW64" s="153"/>
      <c r="URX64" s="153"/>
      <c r="URY64" s="153"/>
      <c r="URZ64" s="153"/>
      <c r="USA64" s="153"/>
      <c r="USB64" s="153"/>
      <c r="USC64" s="153"/>
      <c r="USD64" s="153"/>
      <c r="USE64" s="153"/>
      <c r="USF64" s="153"/>
      <c r="USG64" s="153"/>
      <c r="USH64" s="153"/>
      <c r="USI64" s="153"/>
      <c r="USJ64" s="153"/>
      <c r="USK64" s="153"/>
      <c r="USL64" s="153"/>
      <c r="USM64" s="153"/>
      <c r="USN64" s="153"/>
      <c r="USO64" s="153"/>
      <c r="USP64" s="153"/>
      <c r="USQ64" s="153"/>
      <c r="USR64" s="153"/>
      <c r="USS64" s="153"/>
      <c r="UST64" s="153"/>
      <c r="USU64" s="153"/>
      <c r="USV64" s="153"/>
      <c r="USW64" s="153"/>
      <c r="USX64" s="153"/>
      <c r="USY64" s="153"/>
      <c r="USZ64" s="153"/>
      <c r="UTA64" s="153"/>
      <c r="UTB64" s="153"/>
      <c r="UTC64" s="153"/>
      <c r="UTD64" s="153"/>
      <c r="UTE64" s="153"/>
      <c r="UTF64" s="153"/>
      <c r="UTG64" s="153"/>
      <c r="UTH64" s="153"/>
      <c r="UTI64" s="153"/>
      <c r="UTJ64" s="153"/>
      <c r="UTK64" s="153"/>
      <c r="UTL64" s="153"/>
      <c r="UTM64" s="153"/>
      <c r="UTN64" s="153"/>
      <c r="UTO64" s="153"/>
      <c r="UTP64" s="153"/>
      <c r="UTQ64" s="153"/>
      <c r="UTR64" s="153"/>
      <c r="UTS64" s="153"/>
      <c r="UTT64" s="153"/>
      <c r="UTU64" s="153"/>
      <c r="UTV64" s="153"/>
      <c r="UTW64" s="153"/>
      <c r="UTX64" s="153"/>
      <c r="UTY64" s="153"/>
      <c r="UTZ64" s="153"/>
      <c r="UUA64" s="153"/>
      <c r="UUB64" s="153"/>
      <c r="UUC64" s="153"/>
      <c r="UUD64" s="153"/>
      <c r="UUE64" s="153"/>
      <c r="UUF64" s="153"/>
      <c r="UUG64" s="153"/>
      <c r="UUH64" s="153"/>
      <c r="UUI64" s="153"/>
      <c r="UUJ64" s="153"/>
      <c r="UUK64" s="153"/>
      <c r="UUL64" s="153"/>
      <c r="UUM64" s="153"/>
      <c r="UUN64" s="153"/>
      <c r="UUO64" s="153"/>
      <c r="UUP64" s="153"/>
      <c r="UUQ64" s="153"/>
      <c r="UUR64" s="153"/>
      <c r="UUS64" s="153"/>
      <c r="UUT64" s="153"/>
      <c r="UUU64" s="153"/>
      <c r="UUV64" s="153"/>
      <c r="UUW64" s="153"/>
      <c r="UUX64" s="153"/>
      <c r="UUY64" s="153"/>
      <c r="UUZ64" s="153"/>
      <c r="UVA64" s="153"/>
      <c r="UVB64" s="153"/>
      <c r="UVC64" s="153"/>
      <c r="UVD64" s="153"/>
      <c r="UVE64" s="153"/>
      <c r="UVF64" s="153"/>
      <c r="UVG64" s="153"/>
      <c r="UVH64" s="153"/>
      <c r="UVI64" s="153"/>
      <c r="UVJ64" s="153"/>
      <c r="UVK64" s="153"/>
      <c r="UVL64" s="153"/>
      <c r="UVM64" s="153"/>
      <c r="UVN64" s="153"/>
      <c r="UVO64" s="153"/>
      <c r="UVP64" s="153"/>
      <c r="UVQ64" s="153"/>
      <c r="UVR64" s="153"/>
      <c r="UVS64" s="153"/>
      <c r="UVT64" s="153"/>
      <c r="UVU64" s="153"/>
      <c r="UVV64" s="153"/>
      <c r="UVW64" s="153"/>
      <c r="UVX64" s="153"/>
      <c r="UVY64" s="153"/>
      <c r="UVZ64" s="153"/>
      <c r="UWA64" s="153"/>
      <c r="UWB64" s="153"/>
      <c r="UWC64" s="153"/>
      <c r="UWD64" s="153"/>
      <c r="UWE64" s="153"/>
      <c r="UWF64" s="153"/>
      <c r="UWG64" s="153"/>
      <c r="UWH64" s="153"/>
      <c r="UWI64" s="153"/>
      <c r="UWJ64" s="153"/>
      <c r="UWK64" s="153"/>
      <c r="UWL64" s="153"/>
      <c r="UWM64" s="153"/>
      <c r="UWN64" s="153"/>
      <c r="UWO64" s="153"/>
      <c r="UWP64" s="153"/>
      <c r="UWQ64" s="153"/>
      <c r="UWR64" s="153"/>
      <c r="UWS64" s="153"/>
      <c r="UWT64" s="153"/>
      <c r="UWU64" s="153"/>
      <c r="UWV64" s="153"/>
      <c r="UWW64" s="153"/>
      <c r="UWX64" s="153"/>
      <c r="UWY64" s="153"/>
      <c r="UWZ64" s="153"/>
      <c r="UXA64" s="153"/>
      <c r="UXB64" s="153"/>
      <c r="UXC64" s="153"/>
      <c r="UXD64" s="153"/>
      <c r="UXE64" s="153"/>
      <c r="UXF64" s="153"/>
      <c r="UXG64" s="153"/>
      <c r="UXH64" s="153"/>
      <c r="UXI64" s="153"/>
      <c r="UXJ64" s="153"/>
      <c r="UXK64" s="153"/>
      <c r="UXL64" s="153"/>
      <c r="UXM64" s="153"/>
      <c r="UXN64" s="153"/>
      <c r="UXO64" s="153"/>
      <c r="UXP64" s="153"/>
      <c r="UXQ64" s="153"/>
      <c r="UXR64" s="153"/>
      <c r="UXS64" s="153"/>
      <c r="UXT64" s="153"/>
      <c r="UXU64" s="153"/>
      <c r="UXV64" s="153"/>
      <c r="UXW64" s="153"/>
      <c r="UXX64" s="153"/>
      <c r="UXY64" s="153"/>
      <c r="UXZ64" s="153"/>
      <c r="UYA64" s="153"/>
      <c r="UYB64" s="153"/>
      <c r="UYC64" s="153"/>
      <c r="UYD64" s="153"/>
      <c r="UYE64" s="153"/>
      <c r="UYF64" s="153"/>
      <c r="UYG64" s="153"/>
      <c r="UYH64" s="153"/>
      <c r="UYI64" s="153"/>
      <c r="UYJ64" s="153"/>
      <c r="UYK64" s="153"/>
      <c r="UYL64" s="153"/>
      <c r="UYM64" s="153"/>
      <c r="UYN64" s="153"/>
      <c r="UYO64" s="153"/>
      <c r="UYP64" s="153"/>
      <c r="UYQ64" s="153"/>
      <c r="UYR64" s="153"/>
      <c r="UYS64" s="153"/>
      <c r="UYT64" s="153"/>
      <c r="UYU64" s="153"/>
      <c r="UYV64" s="153"/>
      <c r="UYW64" s="153"/>
      <c r="UYX64" s="153"/>
      <c r="UYY64" s="153"/>
      <c r="UYZ64" s="153"/>
      <c r="UZA64" s="153"/>
      <c r="UZB64" s="153"/>
      <c r="UZC64" s="153"/>
      <c r="UZD64" s="153"/>
      <c r="UZE64" s="153"/>
      <c r="UZF64" s="153"/>
      <c r="UZG64" s="153"/>
      <c r="UZH64" s="153"/>
      <c r="UZI64" s="153"/>
      <c r="UZJ64" s="153"/>
      <c r="UZK64" s="153"/>
      <c r="UZL64" s="153"/>
      <c r="UZM64" s="153"/>
      <c r="UZN64" s="153"/>
      <c r="UZO64" s="153"/>
      <c r="UZP64" s="153"/>
      <c r="UZQ64" s="153"/>
      <c r="UZR64" s="153"/>
      <c r="UZS64" s="153"/>
      <c r="UZT64" s="153"/>
      <c r="UZU64" s="153"/>
      <c r="UZV64" s="153"/>
      <c r="UZW64" s="153"/>
      <c r="UZX64" s="153"/>
      <c r="UZY64" s="153"/>
      <c r="UZZ64" s="153"/>
      <c r="VAA64" s="153"/>
      <c r="VAB64" s="153"/>
      <c r="VAC64" s="153"/>
      <c r="VAD64" s="153"/>
      <c r="VAE64" s="153"/>
      <c r="VAF64" s="153"/>
      <c r="VAG64" s="153"/>
      <c r="VAH64" s="153"/>
      <c r="VAI64" s="153"/>
      <c r="VAJ64" s="153"/>
      <c r="VAK64" s="153"/>
      <c r="VAL64" s="153"/>
      <c r="VAM64" s="153"/>
      <c r="VAN64" s="153"/>
      <c r="VAO64" s="153"/>
      <c r="VAP64" s="153"/>
      <c r="VAQ64" s="153"/>
      <c r="VAR64" s="153"/>
      <c r="VAS64" s="153"/>
      <c r="VAT64" s="153"/>
      <c r="VAU64" s="153"/>
      <c r="VAV64" s="153"/>
      <c r="VAW64" s="153"/>
      <c r="VAX64" s="153"/>
      <c r="VAY64" s="153"/>
      <c r="VAZ64" s="153"/>
      <c r="VBA64" s="153"/>
      <c r="VBB64" s="153"/>
      <c r="VBC64" s="153"/>
      <c r="VBD64" s="153"/>
      <c r="VBE64" s="153"/>
      <c r="VBF64" s="153"/>
      <c r="VBG64" s="153"/>
      <c r="VBH64" s="153"/>
      <c r="VBI64" s="153"/>
      <c r="VBJ64" s="153"/>
      <c r="VBK64" s="153"/>
      <c r="VBL64" s="153"/>
      <c r="VBM64" s="153"/>
      <c r="VBN64" s="153"/>
      <c r="VBO64" s="153"/>
      <c r="VBP64" s="153"/>
      <c r="VBQ64" s="153"/>
      <c r="VBR64" s="153"/>
      <c r="VBS64" s="153"/>
      <c r="VBT64" s="153"/>
      <c r="VBU64" s="153"/>
      <c r="VBV64" s="153"/>
      <c r="VBW64" s="153"/>
      <c r="VBX64" s="153"/>
      <c r="VBY64" s="153"/>
      <c r="VBZ64" s="153"/>
      <c r="VCA64" s="153"/>
      <c r="VCB64" s="153"/>
      <c r="VCC64" s="153"/>
      <c r="VCD64" s="153"/>
      <c r="VCE64" s="153"/>
      <c r="VCF64" s="153"/>
      <c r="VCG64" s="153"/>
      <c r="VCH64" s="153"/>
      <c r="VCI64" s="153"/>
      <c r="VCJ64" s="153"/>
      <c r="VCK64" s="153"/>
      <c r="VCL64" s="153"/>
      <c r="VCM64" s="153"/>
      <c r="VCN64" s="153"/>
      <c r="VCO64" s="153"/>
      <c r="VCP64" s="153"/>
      <c r="VCQ64" s="153"/>
      <c r="VCR64" s="153"/>
      <c r="VCS64" s="153"/>
      <c r="VCT64" s="153"/>
      <c r="VCU64" s="153"/>
      <c r="VCV64" s="153"/>
      <c r="VCW64" s="153"/>
      <c r="VCX64" s="153"/>
      <c r="VCY64" s="153"/>
      <c r="VCZ64" s="153"/>
      <c r="VDA64" s="153"/>
      <c r="VDB64" s="153"/>
      <c r="VDC64" s="153"/>
      <c r="VDD64" s="153"/>
      <c r="VDE64" s="153"/>
      <c r="VDF64" s="153"/>
      <c r="VDG64" s="153"/>
      <c r="VDH64" s="153"/>
      <c r="VDI64" s="153"/>
      <c r="VDJ64" s="153"/>
      <c r="VDK64" s="153"/>
      <c r="VDL64" s="153"/>
      <c r="VDM64" s="153"/>
      <c r="VDN64" s="153"/>
      <c r="VDO64" s="153"/>
      <c r="VDP64" s="153"/>
      <c r="VDQ64" s="153"/>
      <c r="VDR64" s="153"/>
      <c r="VDS64" s="153"/>
      <c r="VDT64" s="153"/>
      <c r="VDU64" s="153"/>
      <c r="VDV64" s="153"/>
      <c r="VDW64" s="153"/>
      <c r="VDX64" s="153"/>
      <c r="VDY64" s="153"/>
      <c r="VDZ64" s="153"/>
      <c r="VEA64" s="153"/>
      <c r="VEB64" s="153"/>
      <c r="VEC64" s="153"/>
      <c r="VED64" s="153"/>
      <c r="VEE64" s="153"/>
      <c r="VEF64" s="153"/>
      <c r="VEG64" s="153"/>
      <c r="VEH64" s="153"/>
      <c r="VEI64" s="153"/>
      <c r="VEJ64" s="153"/>
      <c r="VEK64" s="153"/>
      <c r="VEL64" s="153"/>
      <c r="VEM64" s="153"/>
      <c r="VEN64" s="153"/>
      <c r="VEO64" s="153"/>
      <c r="VEP64" s="153"/>
      <c r="VEQ64" s="153"/>
      <c r="VER64" s="153"/>
      <c r="VES64" s="153"/>
      <c r="VET64" s="153"/>
      <c r="VEU64" s="153"/>
      <c r="VEV64" s="153"/>
      <c r="VEW64" s="153"/>
      <c r="VEX64" s="153"/>
      <c r="VEY64" s="153"/>
      <c r="VEZ64" s="153"/>
      <c r="VFA64" s="153"/>
      <c r="VFB64" s="153"/>
      <c r="VFC64" s="153"/>
      <c r="VFD64" s="153"/>
      <c r="VFE64" s="153"/>
      <c r="VFF64" s="153"/>
      <c r="VFG64" s="153"/>
      <c r="VFH64" s="153"/>
      <c r="VFI64" s="153"/>
      <c r="VFJ64" s="153"/>
      <c r="VFK64" s="153"/>
      <c r="VFL64" s="153"/>
      <c r="VFM64" s="153"/>
      <c r="VFN64" s="153"/>
      <c r="VFO64" s="153"/>
      <c r="VFP64" s="153"/>
      <c r="VFQ64" s="153"/>
      <c r="VFR64" s="153"/>
      <c r="VFS64" s="153"/>
      <c r="VFT64" s="153"/>
      <c r="VFU64" s="153"/>
      <c r="VFV64" s="153"/>
      <c r="VFW64" s="153"/>
      <c r="VFX64" s="153"/>
      <c r="VFY64" s="153"/>
      <c r="VFZ64" s="153"/>
      <c r="VGA64" s="153"/>
      <c r="VGB64" s="153"/>
      <c r="VGC64" s="153"/>
      <c r="VGD64" s="153"/>
      <c r="VGE64" s="153"/>
      <c r="VGF64" s="153"/>
      <c r="VGG64" s="153"/>
      <c r="VGH64" s="153"/>
      <c r="VGI64" s="153"/>
      <c r="VGJ64" s="153"/>
      <c r="VGK64" s="153"/>
      <c r="VGL64" s="153"/>
      <c r="VGM64" s="153"/>
      <c r="VGN64" s="153"/>
      <c r="VGO64" s="153"/>
      <c r="VGP64" s="153"/>
      <c r="VGQ64" s="153"/>
      <c r="VGR64" s="153"/>
      <c r="VGS64" s="153"/>
      <c r="VGT64" s="153"/>
      <c r="VGU64" s="153"/>
      <c r="VGV64" s="153"/>
      <c r="VGW64" s="153"/>
      <c r="VGX64" s="153"/>
      <c r="VGY64" s="153"/>
      <c r="VGZ64" s="153"/>
      <c r="VHA64" s="153"/>
      <c r="VHB64" s="153"/>
      <c r="VHC64" s="153"/>
      <c r="VHD64" s="153"/>
      <c r="VHE64" s="153"/>
      <c r="VHF64" s="153"/>
      <c r="VHG64" s="153"/>
      <c r="VHH64" s="153"/>
      <c r="VHI64" s="153"/>
      <c r="VHJ64" s="153"/>
      <c r="VHK64" s="153"/>
      <c r="VHL64" s="153"/>
      <c r="VHM64" s="153"/>
      <c r="VHN64" s="153"/>
      <c r="VHO64" s="153"/>
      <c r="VHP64" s="153"/>
      <c r="VHQ64" s="153"/>
      <c r="VHR64" s="153"/>
      <c r="VHS64" s="153"/>
      <c r="VHT64" s="153"/>
      <c r="VHU64" s="153"/>
      <c r="VHV64" s="153"/>
      <c r="VHW64" s="153"/>
      <c r="VHX64" s="153"/>
      <c r="VHY64" s="153"/>
      <c r="VHZ64" s="153"/>
      <c r="VIA64" s="153"/>
      <c r="VIB64" s="153"/>
      <c r="VIC64" s="153"/>
      <c r="VID64" s="153"/>
      <c r="VIE64" s="153"/>
      <c r="VIF64" s="153"/>
      <c r="VIG64" s="153"/>
      <c r="VIH64" s="153"/>
      <c r="VII64" s="153"/>
      <c r="VIJ64" s="153"/>
      <c r="VIK64" s="153"/>
      <c r="VIL64" s="153"/>
      <c r="VIM64" s="153"/>
      <c r="VIN64" s="153"/>
      <c r="VIO64" s="153"/>
      <c r="VIP64" s="153"/>
      <c r="VIQ64" s="153"/>
      <c r="VIR64" s="153"/>
      <c r="VIS64" s="153"/>
      <c r="VIT64" s="153"/>
      <c r="VIU64" s="153"/>
      <c r="VIV64" s="153"/>
      <c r="VIW64" s="153"/>
      <c r="VIX64" s="153"/>
      <c r="VIY64" s="153"/>
      <c r="VIZ64" s="153"/>
      <c r="VJA64" s="153"/>
      <c r="VJB64" s="153"/>
      <c r="VJC64" s="153"/>
      <c r="VJD64" s="153"/>
      <c r="VJE64" s="153"/>
      <c r="VJF64" s="153"/>
      <c r="VJG64" s="153"/>
      <c r="VJH64" s="153"/>
      <c r="VJI64" s="153"/>
      <c r="VJJ64" s="153"/>
      <c r="VJK64" s="153"/>
      <c r="VJL64" s="153"/>
      <c r="VJM64" s="153"/>
      <c r="VJN64" s="153"/>
      <c r="VJO64" s="153"/>
      <c r="VJP64" s="153"/>
      <c r="VJQ64" s="153"/>
      <c r="VJR64" s="153"/>
      <c r="VJS64" s="153"/>
      <c r="VJT64" s="153"/>
      <c r="VJU64" s="153"/>
      <c r="VJV64" s="153"/>
      <c r="VJW64" s="153"/>
      <c r="VJX64" s="153"/>
      <c r="VJY64" s="153"/>
      <c r="VJZ64" s="153"/>
      <c r="VKA64" s="153"/>
      <c r="VKB64" s="153"/>
      <c r="VKC64" s="153"/>
      <c r="VKD64" s="153"/>
      <c r="VKE64" s="153"/>
      <c r="VKF64" s="153"/>
      <c r="VKG64" s="153"/>
      <c r="VKH64" s="153"/>
      <c r="VKI64" s="153"/>
      <c r="VKJ64" s="153"/>
      <c r="VKK64" s="153"/>
      <c r="VKL64" s="153"/>
      <c r="VKM64" s="153"/>
      <c r="VKN64" s="153"/>
      <c r="VKO64" s="153"/>
      <c r="VKP64" s="153"/>
      <c r="VKQ64" s="153"/>
      <c r="VKR64" s="153"/>
      <c r="VKS64" s="153"/>
      <c r="VKT64" s="153"/>
      <c r="VKU64" s="153"/>
      <c r="VKV64" s="153"/>
      <c r="VKW64" s="153"/>
      <c r="VKX64" s="153"/>
      <c r="VKY64" s="153"/>
      <c r="VKZ64" s="153"/>
      <c r="VLA64" s="153"/>
      <c r="VLB64" s="153"/>
      <c r="VLC64" s="153"/>
      <c r="VLD64" s="153"/>
      <c r="VLE64" s="153"/>
      <c r="VLF64" s="153"/>
      <c r="VLG64" s="153"/>
      <c r="VLH64" s="153"/>
      <c r="VLI64" s="153"/>
      <c r="VLJ64" s="153"/>
      <c r="VLK64" s="153"/>
      <c r="VLL64" s="153"/>
      <c r="VLM64" s="153"/>
      <c r="VLN64" s="153"/>
      <c r="VLO64" s="153"/>
      <c r="VLP64" s="153"/>
      <c r="VLQ64" s="153"/>
      <c r="VLR64" s="153"/>
      <c r="VLS64" s="153"/>
      <c r="VLT64" s="153"/>
      <c r="VLU64" s="153"/>
      <c r="VLV64" s="153"/>
      <c r="VLW64" s="153"/>
      <c r="VLX64" s="153"/>
      <c r="VLY64" s="153"/>
      <c r="VLZ64" s="153"/>
      <c r="VMA64" s="153"/>
      <c r="VMB64" s="153"/>
      <c r="VMC64" s="153"/>
      <c r="VMD64" s="153"/>
      <c r="VME64" s="153"/>
      <c r="VMF64" s="153"/>
      <c r="VMG64" s="153"/>
      <c r="VMH64" s="153"/>
      <c r="VMI64" s="153"/>
      <c r="VMJ64" s="153"/>
      <c r="VMK64" s="153"/>
      <c r="VML64" s="153"/>
      <c r="VMM64" s="153"/>
      <c r="VMN64" s="153"/>
      <c r="VMO64" s="153"/>
      <c r="VMP64" s="153"/>
      <c r="VMQ64" s="153"/>
      <c r="VMR64" s="153"/>
      <c r="VMS64" s="153"/>
      <c r="VMT64" s="153"/>
      <c r="VMU64" s="153"/>
      <c r="VMV64" s="153"/>
      <c r="VMW64" s="153"/>
      <c r="VMX64" s="153"/>
      <c r="VMY64" s="153"/>
      <c r="VMZ64" s="153"/>
      <c r="VNA64" s="153"/>
      <c r="VNB64" s="153"/>
      <c r="VNC64" s="153"/>
      <c r="VND64" s="153"/>
      <c r="VNE64" s="153"/>
      <c r="VNF64" s="153"/>
      <c r="VNG64" s="153"/>
      <c r="VNH64" s="153"/>
      <c r="VNI64" s="153"/>
      <c r="VNJ64" s="153"/>
      <c r="VNK64" s="153"/>
      <c r="VNL64" s="153"/>
      <c r="VNM64" s="153"/>
      <c r="VNN64" s="153"/>
      <c r="VNO64" s="153"/>
      <c r="VNP64" s="153"/>
      <c r="VNQ64" s="153"/>
      <c r="VNR64" s="153"/>
      <c r="VNS64" s="153"/>
      <c r="VNT64" s="153"/>
      <c r="VNU64" s="153"/>
      <c r="VNV64" s="153"/>
      <c r="VNW64" s="153"/>
      <c r="VNX64" s="153"/>
      <c r="VNY64" s="153"/>
      <c r="VNZ64" s="153"/>
      <c r="VOA64" s="153"/>
      <c r="VOB64" s="153"/>
      <c r="VOC64" s="153"/>
      <c r="VOD64" s="153"/>
      <c r="VOE64" s="153"/>
      <c r="VOF64" s="153"/>
      <c r="VOG64" s="153"/>
      <c r="VOH64" s="153"/>
      <c r="VOI64" s="153"/>
      <c r="VOJ64" s="153"/>
      <c r="VOK64" s="153"/>
      <c r="VOL64" s="153"/>
      <c r="VOM64" s="153"/>
      <c r="VON64" s="153"/>
      <c r="VOO64" s="153"/>
      <c r="VOP64" s="153"/>
      <c r="VOQ64" s="153"/>
      <c r="VOR64" s="153"/>
      <c r="VOS64" s="153"/>
      <c r="VOT64" s="153"/>
      <c r="VOU64" s="153"/>
      <c r="VOV64" s="153"/>
      <c r="VOW64" s="153"/>
      <c r="VOX64" s="153"/>
      <c r="VOY64" s="153"/>
      <c r="VOZ64" s="153"/>
      <c r="VPA64" s="153"/>
      <c r="VPB64" s="153"/>
      <c r="VPC64" s="153"/>
      <c r="VPD64" s="153"/>
      <c r="VPE64" s="153"/>
      <c r="VPF64" s="153"/>
      <c r="VPG64" s="153"/>
      <c r="VPH64" s="153"/>
      <c r="VPI64" s="153"/>
      <c r="VPJ64" s="153"/>
      <c r="VPK64" s="153"/>
      <c r="VPL64" s="153"/>
      <c r="VPM64" s="153"/>
      <c r="VPN64" s="153"/>
      <c r="VPO64" s="153"/>
      <c r="VPP64" s="153"/>
      <c r="VPQ64" s="153"/>
      <c r="VPR64" s="153"/>
      <c r="VPS64" s="153"/>
      <c r="VPT64" s="153"/>
      <c r="VPU64" s="153"/>
      <c r="VPV64" s="153"/>
      <c r="VPW64" s="153"/>
      <c r="VPX64" s="153"/>
      <c r="VPY64" s="153"/>
      <c r="VPZ64" s="153"/>
      <c r="VQA64" s="153"/>
      <c r="VQB64" s="153"/>
      <c r="VQC64" s="153"/>
      <c r="VQD64" s="153"/>
      <c r="VQE64" s="153"/>
      <c r="VQF64" s="153"/>
      <c r="VQG64" s="153"/>
      <c r="VQH64" s="153"/>
      <c r="VQI64" s="153"/>
      <c r="VQJ64" s="153"/>
      <c r="VQK64" s="153"/>
      <c r="VQL64" s="153"/>
      <c r="VQM64" s="153"/>
      <c r="VQN64" s="153"/>
      <c r="VQO64" s="153"/>
      <c r="VQP64" s="153"/>
      <c r="VQQ64" s="153"/>
      <c r="VQR64" s="153"/>
      <c r="VQS64" s="153"/>
      <c r="VQT64" s="153"/>
      <c r="VQU64" s="153"/>
      <c r="VQV64" s="153"/>
      <c r="VQW64" s="153"/>
      <c r="VQX64" s="153"/>
      <c r="VQY64" s="153"/>
      <c r="VQZ64" s="153"/>
      <c r="VRA64" s="153"/>
      <c r="VRB64" s="153"/>
      <c r="VRC64" s="153"/>
      <c r="VRD64" s="153"/>
      <c r="VRE64" s="153"/>
      <c r="VRF64" s="153"/>
      <c r="VRG64" s="153"/>
      <c r="VRH64" s="153"/>
      <c r="VRI64" s="153"/>
      <c r="VRJ64" s="153"/>
      <c r="VRK64" s="153"/>
      <c r="VRL64" s="153"/>
      <c r="VRM64" s="153"/>
      <c r="VRN64" s="153"/>
      <c r="VRO64" s="153"/>
      <c r="VRP64" s="153"/>
      <c r="VRQ64" s="153"/>
      <c r="VRR64" s="153"/>
      <c r="VRS64" s="153"/>
      <c r="VRT64" s="153"/>
      <c r="VRU64" s="153"/>
      <c r="VRV64" s="153"/>
      <c r="VRW64" s="153"/>
      <c r="VRX64" s="153"/>
      <c r="VRY64" s="153"/>
      <c r="VRZ64" s="153"/>
      <c r="VSA64" s="153"/>
      <c r="VSB64" s="153"/>
      <c r="VSC64" s="153"/>
      <c r="VSD64" s="153"/>
      <c r="VSE64" s="153"/>
      <c r="VSF64" s="153"/>
      <c r="VSG64" s="153"/>
      <c r="VSH64" s="153"/>
      <c r="VSI64" s="153"/>
      <c r="VSJ64" s="153"/>
      <c r="VSK64" s="153"/>
      <c r="VSL64" s="153"/>
      <c r="VSM64" s="153"/>
      <c r="VSN64" s="153"/>
      <c r="VSO64" s="153"/>
      <c r="VSP64" s="153"/>
      <c r="VSQ64" s="153"/>
      <c r="VSR64" s="153"/>
      <c r="VSS64" s="153"/>
      <c r="VST64" s="153"/>
      <c r="VSU64" s="153"/>
      <c r="VSV64" s="153"/>
      <c r="VSW64" s="153"/>
      <c r="VSX64" s="153"/>
      <c r="VSY64" s="153"/>
      <c r="VSZ64" s="153"/>
      <c r="VTA64" s="153"/>
      <c r="VTB64" s="153"/>
      <c r="VTC64" s="153"/>
      <c r="VTD64" s="153"/>
      <c r="VTE64" s="153"/>
      <c r="VTF64" s="153"/>
      <c r="VTG64" s="153"/>
      <c r="VTH64" s="153"/>
      <c r="VTI64" s="153"/>
      <c r="VTJ64" s="153"/>
      <c r="VTK64" s="153"/>
      <c r="VTL64" s="153"/>
      <c r="VTM64" s="153"/>
      <c r="VTN64" s="153"/>
      <c r="VTO64" s="153"/>
      <c r="VTP64" s="153"/>
      <c r="VTQ64" s="153"/>
      <c r="VTR64" s="153"/>
      <c r="VTS64" s="153"/>
      <c r="VTT64" s="153"/>
      <c r="VTU64" s="153"/>
      <c r="VTV64" s="153"/>
      <c r="VTW64" s="153"/>
      <c r="VTX64" s="153"/>
      <c r="VTY64" s="153"/>
      <c r="VTZ64" s="153"/>
      <c r="VUA64" s="153"/>
      <c r="VUB64" s="153"/>
      <c r="VUC64" s="153"/>
      <c r="VUD64" s="153"/>
      <c r="VUE64" s="153"/>
      <c r="VUF64" s="153"/>
      <c r="VUG64" s="153"/>
      <c r="VUH64" s="153"/>
      <c r="VUI64" s="153"/>
      <c r="VUJ64" s="153"/>
      <c r="VUK64" s="153"/>
      <c r="VUL64" s="153"/>
      <c r="VUM64" s="153"/>
      <c r="VUN64" s="153"/>
      <c r="VUO64" s="153"/>
      <c r="VUP64" s="153"/>
      <c r="VUQ64" s="153"/>
      <c r="VUR64" s="153"/>
      <c r="VUS64" s="153"/>
      <c r="VUT64" s="153"/>
      <c r="VUU64" s="153"/>
      <c r="VUV64" s="153"/>
      <c r="VUW64" s="153"/>
      <c r="VUX64" s="153"/>
      <c r="VUY64" s="153"/>
      <c r="VUZ64" s="153"/>
      <c r="VVA64" s="153"/>
      <c r="VVB64" s="153"/>
      <c r="VVC64" s="153"/>
      <c r="VVD64" s="153"/>
      <c r="VVE64" s="153"/>
      <c r="VVF64" s="153"/>
      <c r="VVG64" s="153"/>
      <c r="VVH64" s="153"/>
      <c r="VVI64" s="153"/>
      <c r="VVJ64" s="153"/>
      <c r="VVK64" s="153"/>
      <c r="VVL64" s="153"/>
      <c r="VVM64" s="153"/>
      <c r="VVN64" s="153"/>
      <c r="VVO64" s="153"/>
      <c r="VVP64" s="153"/>
      <c r="VVQ64" s="153"/>
      <c r="VVR64" s="153"/>
      <c r="VVS64" s="153"/>
      <c r="VVT64" s="153"/>
      <c r="VVU64" s="153"/>
      <c r="VVV64" s="153"/>
      <c r="VVW64" s="153"/>
      <c r="VVX64" s="153"/>
      <c r="VVY64" s="153"/>
      <c r="VVZ64" s="153"/>
      <c r="VWA64" s="153"/>
      <c r="VWB64" s="153"/>
      <c r="VWC64" s="153"/>
      <c r="VWD64" s="153"/>
      <c r="VWE64" s="153"/>
      <c r="VWF64" s="153"/>
      <c r="VWG64" s="153"/>
      <c r="VWH64" s="153"/>
      <c r="VWI64" s="153"/>
      <c r="VWJ64" s="153"/>
      <c r="VWK64" s="153"/>
      <c r="VWL64" s="153"/>
      <c r="VWM64" s="153"/>
      <c r="VWN64" s="153"/>
      <c r="VWO64" s="153"/>
      <c r="VWP64" s="153"/>
      <c r="VWQ64" s="153"/>
      <c r="VWR64" s="153"/>
      <c r="VWS64" s="153"/>
      <c r="VWT64" s="153"/>
      <c r="VWU64" s="153"/>
      <c r="VWV64" s="153"/>
      <c r="VWW64" s="153"/>
      <c r="VWX64" s="153"/>
      <c r="VWY64" s="153"/>
      <c r="VWZ64" s="153"/>
      <c r="VXA64" s="153"/>
      <c r="VXB64" s="153"/>
      <c r="VXC64" s="153"/>
      <c r="VXD64" s="153"/>
      <c r="VXE64" s="153"/>
      <c r="VXF64" s="153"/>
      <c r="VXG64" s="153"/>
      <c r="VXH64" s="153"/>
      <c r="VXI64" s="153"/>
      <c r="VXJ64" s="153"/>
      <c r="VXK64" s="153"/>
      <c r="VXL64" s="153"/>
      <c r="VXM64" s="153"/>
      <c r="VXN64" s="153"/>
      <c r="VXO64" s="153"/>
      <c r="VXP64" s="153"/>
      <c r="VXQ64" s="153"/>
      <c r="VXR64" s="153"/>
      <c r="VXS64" s="153"/>
      <c r="VXT64" s="153"/>
      <c r="VXU64" s="153"/>
      <c r="VXV64" s="153"/>
      <c r="VXW64" s="153"/>
      <c r="VXX64" s="153"/>
      <c r="VXY64" s="153"/>
      <c r="VXZ64" s="153"/>
      <c r="VYA64" s="153"/>
      <c r="VYB64" s="153"/>
      <c r="VYC64" s="153"/>
      <c r="VYD64" s="153"/>
      <c r="VYE64" s="153"/>
      <c r="VYF64" s="153"/>
      <c r="VYG64" s="153"/>
      <c r="VYH64" s="153"/>
      <c r="VYI64" s="153"/>
      <c r="VYJ64" s="153"/>
      <c r="VYK64" s="153"/>
      <c r="VYL64" s="153"/>
      <c r="VYM64" s="153"/>
      <c r="VYN64" s="153"/>
      <c r="VYO64" s="153"/>
      <c r="VYP64" s="153"/>
      <c r="VYQ64" s="153"/>
      <c r="VYR64" s="153"/>
      <c r="VYS64" s="153"/>
      <c r="VYT64" s="153"/>
      <c r="VYU64" s="153"/>
      <c r="VYV64" s="153"/>
      <c r="VYW64" s="153"/>
      <c r="VYX64" s="153"/>
      <c r="VYY64" s="153"/>
      <c r="VYZ64" s="153"/>
      <c r="VZA64" s="153"/>
      <c r="VZB64" s="153"/>
      <c r="VZC64" s="153"/>
      <c r="VZD64" s="153"/>
      <c r="VZE64" s="153"/>
      <c r="VZF64" s="153"/>
      <c r="VZG64" s="153"/>
      <c r="VZH64" s="153"/>
      <c r="VZI64" s="153"/>
      <c r="VZJ64" s="153"/>
      <c r="VZK64" s="153"/>
      <c r="VZL64" s="153"/>
      <c r="VZM64" s="153"/>
      <c r="VZN64" s="153"/>
      <c r="VZO64" s="153"/>
      <c r="VZP64" s="153"/>
      <c r="VZQ64" s="153"/>
      <c r="VZR64" s="153"/>
      <c r="VZS64" s="153"/>
      <c r="VZT64" s="153"/>
      <c r="VZU64" s="153"/>
      <c r="VZV64" s="153"/>
      <c r="VZW64" s="153"/>
      <c r="VZX64" s="153"/>
      <c r="VZY64" s="153"/>
      <c r="VZZ64" s="153"/>
      <c r="WAA64" s="153"/>
      <c r="WAB64" s="153"/>
      <c r="WAC64" s="153"/>
      <c r="WAD64" s="153"/>
      <c r="WAE64" s="153"/>
      <c r="WAF64" s="153"/>
      <c r="WAG64" s="153"/>
      <c r="WAH64" s="153"/>
      <c r="WAI64" s="153"/>
      <c r="WAJ64" s="153"/>
      <c r="WAK64" s="153"/>
      <c r="WAL64" s="153"/>
      <c r="WAM64" s="153"/>
      <c r="WAN64" s="153"/>
      <c r="WAO64" s="153"/>
      <c r="WAP64" s="153"/>
      <c r="WAQ64" s="153"/>
      <c r="WAR64" s="153"/>
      <c r="WAS64" s="153"/>
      <c r="WAT64" s="153"/>
      <c r="WAU64" s="153"/>
      <c r="WAV64" s="153"/>
      <c r="WAW64" s="153"/>
      <c r="WAX64" s="153"/>
      <c r="WAY64" s="153"/>
      <c r="WAZ64" s="153"/>
      <c r="WBA64" s="153"/>
      <c r="WBB64" s="153"/>
      <c r="WBC64" s="153"/>
      <c r="WBD64" s="153"/>
      <c r="WBE64" s="153"/>
      <c r="WBF64" s="153"/>
      <c r="WBG64" s="153"/>
      <c r="WBH64" s="153"/>
      <c r="WBI64" s="153"/>
      <c r="WBJ64" s="153"/>
      <c r="WBK64" s="153"/>
      <c r="WBL64" s="153"/>
      <c r="WBM64" s="153"/>
      <c r="WBN64" s="153"/>
      <c r="WBO64" s="153"/>
      <c r="WBP64" s="153"/>
      <c r="WBQ64" s="153"/>
      <c r="WBR64" s="153"/>
      <c r="WBS64" s="153"/>
      <c r="WBT64" s="153"/>
      <c r="WBU64" s="153"/>
      <c r="WBV64" s="153"/>
      <c r="WBW64" s="153"/>
      <c r="WBX64" s="153"/>
      <c r="WBY64" s="153"/>
      <c r="WBZ64" s="153"/>
      <c r="WCA64" s="153"/>
      <c r="WCB64" s="153"/>
      <c r="WCC64" s="153"/>
      <c r="WCD64" s="153"/>
      <c r="WCE64" s="153"/>
      <c r="WCF64" s="153"/>
      <c r="WCG64" s="153"/>
      <c r="WCH64" s="153"/>
      <c r="WCI64" s="153"/>
      <c r="WCJ64" s="153"/>
      <c r="WCK64" s="153"/>
      <c r="WCL64" s="153"/>
      <c r="WCM64" s="153"/>
      <c r="WCN64" s="153"/>
      <c r="WCO64" s="153"/>
      <c r="WCP64" s="153"/>
      <c r="WCQ64" s="153"/>
      <c r="WCR64" s="153"/>
      <c r="WCS64" s="153"/>
      <c r="WCT64" s="153"/>
      <c r="WCU64" s="153"/>
      <c r="WCV64" s="153"/>
      <c r="WCW64" s="153"/>
      <c r="WCX64" s="153"/>
      <c r="WCY64" s="153"/>
      <c r="WCZ64" s="153"/>
      <c r="WDA64" s="153"/>
      <c r="WDB64" s="153"/>
      <c r="WDC64" s="153"/>
      <c r="WDD64" s="153"/>
      <c r="WDE64" s="153"/>
      <c r="WDF64" s="153"/>
      <c r="WDG64" s="153"/>
      <c r="WDH64" s="153"/>
      <c r="WDI64" s="153"/>
      <c r="WDJ64" s="153"/>
      <c r="WDK64" s="153"/>
      <c r="WDL64" s="153"/>
      <c r="WDM64" s="153"/>
      <c r="WDN64" s="153"/>
      <c r="WDO64" s="153"/>
      <c r="WDP64" s="153"/>
      <c r="WDQ64" s="153"/>
      <c r="WDR64" s="153"/>
      <c r="WDS64" s="153"/>
      <c r="WDT64" s="153"/>
      <c r="WDU64" s="153"/>
      <c r="WDV64" s="153"/>
      <c r="WDW64" s="153"/>
      <c r="WDX64" s="153"/>
      <c r="WDY64" s="153"/>
      <c r="WDZ64" s="153"/>
      <c r="WEA64" s="153"/>
      <c r="WEB64" s="153"/>
      <c r="WEC64" s="153"/>
      <c r="WED64" s="153"/>
      <c r="WEE64" s="153"/>
      <c r="WEF64" s="153"/>
      <c r="WEG64" s="153"/>
      <c r="WEH64" s="153"/>
      <c r="WEI64" s="153"/>
      <c r="WEJ64" s="153"/>
      <c r="WEK64" s="153"/>
      <c r="WEL64" s="153"/>
      <c r="WEM64" s="153"/>
      <c r="WEN64" s="153"/>
      <c r="WEO64" s="153"/>
      <c r="WEP64" s="153"/>
      <c r="WEQ64" s="153"/>
      <c r="WER64" s="153"/>
      <c r="WES64" s="153"/>
      <c r="WET64" s="153"/>
      <c r="WEU64" s="153"/>
      <c r="WEV64" s="153"/>
      <c r="WEW64" s="153"/>
      <c r="WEX64" s="153"/>
      <c r="WEY64" s="153"/>
      <c r="WEZ64" s="153"/>
      <c r="WFA64" s="153"/>
      <c r="WFB64" s="153"/>
      <c r="WFC64" s="153"/>
      <c r="WFD64" s="153"/>
      <c r="WFE64" s="153"/>
      <c r="WFF64" s="153"/>
      <c r="WFG64" s="153"/>
      <c r="WFH64" s="153"/>
      <c r="WFI64" s="153"/>
      <c r="WFJ64" s="153"/>
      <c r="WFK64" s="153"/>
      <c r="WFL64" s="153"/>
      <c r="WFM64" s="153"/>
      <c r="WFN64" s="153"/>
      <c r="WFO64" s="153"/>
      <c r="WFP64" s="153"/>
      <c r="WFQ64" s="153"/>
      <c r="WFR64" s="153"/>
      <c r="WFS64" s="153"/>
      <c r="WFT64" s="153"/>
      <c r="WFU64" s="153"/>
      <c r="WFV64" s="153"/>
      <c r="WFW64" s="153"/>
      <c r="WFX64" s="153"/>
      <c r="WFY64" s="153"/>
      <c r="WFZ64" s="153"/>
      <c r="WGA64" s="153"/>
      <c r="WGB64" s="153"/>
      <c r="WGC64" s="153"/>
      <c r="WGD64" s="153"/>
      <c r="WGE64" s="153"/>
      <c r="WGF64" s="153"/>
      <c r="WGG64" s="153"/>
      <c r="WGH64" s="153"/>
      <c r="WGI64" s="153"/>
      <c r="WGJ64" s="153"/>
      <c r="WGK64" s="153"/>
      <c r="WGL64" s="153"/>
      <c r="WGM64" s="153"/>
      <c r="WGN64" s="153"/>
      <c r="WGO64" s="153"/>
      <c r="WGP64" s="153"/>
      <c r="WGQ64" s="153"/>
      <c r="WGR64" s="153"/>
      <c r="WGS64" s="153"/>
      <c r="WGT64" s="153"/>
      <c r="WGU64" s="153"/>
      <c r="WGV64" s="153"/>
      <c r="WGW64" s="153"/>
      <c r="WGX64" s="153"/>
      <c r="WGY64" s="153"/>
      <c r="WGZ64" s="153"/>
      <c r="WHA64" s="153"/>
      <c r="WHB64" s="153"/>
      <c r="WHC64" s="153"/>
      <c r="WHD64" s="153"/>
      <c r="WHE64" s="153"/>
      <c r="WHF64" s="153"/>
      <c r="WHG64" s="153"/>
      <c r="WHH64" s="153"/>
      <c r="WHI64" s="153"/>
      <c r="WHJ64" s="153"/>
      <c r="WHK64" s="153"/>
      <c r="WHL64" s="153"/>
      <c r="WHM64" s="153"/>
      <c r="WHN64" s="153"/>
      <c r="WHO64" s="153"/>
      <c r="WHP64" s="153"/>
      <c r="WHQ64" s="153"/>
      <c r="WHR64" s="153"/>
      <c r="WHS64" s="153"/>
      <c r="WHT64" s="153"/>
      <c r="WHU64" s="153"/>
      <c r="WHV64" s="153"/>
      <c r="WHW64" s="153"/>
      <c r="WHX64" s="153"/>
      <c r="WHY64" s="153"/>
      <c r="WHZ64" s="153"/>
      <c r="WIA64" s="153"/>
      <c r="WIB64" s="153"/>
      <c r="WIC64" s="153"/>
      <c r="WID64" s="153"/>
      <c r="WIE64" s="153"/>
      <c r="WIF64" s="153"/>
      <c r="WIG64" s="153"/>
      <c r="WIH64" s="153"/>
      <c r="WII64" s="153"/>
      <c r="WIJ64" s="153"/>
      <c r="WIK64" s="153"/>
      <c r="WIL64" s="153"/>
      <c r="WIM64" s="153"/>
      <c r="WIN64" s="153"/>
      <c r="WIO64" s="153"/>
      <c r="WIP64" s="153"/>
      <c r="WIQ64" s="153"/>
      <c r="WIR64" s="153"/>
      <c r="WIS64" s="153"/>
      <c r="WIT64" s="153"/>
      <c r="WIU64" s="153"/>
      <c r="WIV64" s="153"/>
      <c r="WIW64" s="153"/>
      <c r="WIX64" s="153"/>
      <c r="WIY64" s="153"/>
      <c r="WIZ64" s="153"/>
      <c r="WJA64" s="153"/>
      <c r="WJB64" s="153"/>
      <c r="WJC64" s="153"/>
      <c r="WJD64" s="153"/>
      <c r="WJE64" s="153"/>
      <c r="WJF64" s="153"/>
      <c r="WJG64" s="153"/>
      <c r="WJH64" s="153"/>
      <c r="WJI64" s="153"/>
      <c r="WJJ64" s="153"/>
      <c r="WJK64" s="153"/>
      <c r="WJL64" s="153"/>
      <c r="WJM64" s="153"/>
      <c r="WJN64" s="153"/>
      <c r="WJO64" s="153"/>
      <c r="WJP64" s="153"/>
      <c r="WJQ64" s="153"/>
      <c r="WJR64" s="153"/>
      <c r="WJS64" s="153"/>
      <c r="WJT64" s="153"/>
      <c r="WJU64" s="153"/>
      <c r="WJV64" s="153"/>
      <c r="WJW64" s="153"/>
      <c r="WJX64" s="153"/>
      <c r="WJY64" s="153"/>
      <c r="WJZ64" s="153"/>
      <c r="WKA64" s="153"/>
      <c r="WKB64" s="153"/>
      <c r="WKC64" s="153"/>
      <c r="WKD64" s="153"/>
      <c r="WKE64" s="153"/>
      <c r="WKF64" s="153"/>
      <c r="WKG64" s="153"/>
      <c r="WKH64" s="153"/>
      <c r="WKI64" s="153"/>
      <c r="WKJ64" s="153"/>
      <c r="WKK64" s="153"/>
      <c r="WKL64" s="153"/>
      <c r="WKM64" s="153"/>
      <c r="WKN64" s="153"/>
      <c r="WKO64" s="153"/>
      <c r="WKP64" s="153"/>
      <c r="WKQ64" s="153"/>
      <c r="WKR64" s="153"/>
      <c r="WKS64" s="153"/>
      <c r="WKT64" s="153"/>
      <c r="WKU64" s="153"/>
      <c r="WKV64" s="153"/>
      <c r="WKW64" s="153"/>
      <c r="WKX64" s="153"/>
      <c r="WKY64" s="153"/>
      <c r="WKZ64" s="153"/>
      <c r="WLA64" s="153"/>
      <c r="WLB64" s="153"/>
      <c r="WLC64" s="153"/>
      <c r="WLD64" s="153"/>
      <c r="WLE64" s="153"/>
      <c r="WLF64" s="153"/>
      <c r="WLG64" s="153"/>
      <c r="WLH64" s="153"/>
      <c r="WLI64" s="153"/>
      <c r="WLJ64" s="153"/>
      <c r="WLK64" s="153"/>
      <c r="WLL64" s="153"/>
      <c r="WLM64" s="153"/>
      <c r="WLN64" s="153"/>
      <c r="WLO64" s="153"/>
      <c r="WLP64" s="153"/>
      <c r="WLQ64" s="153"/>
      <c r="WLR64" s="153"/>
      <c r="WLS64" s="153"/>
      <c r="WLT64" s="153"/>
      <c r="WLU64" s="153"/>
      <c r="WLV64" s="153"/>
      <c r="WLW64" s="153"/>
      <c r="WLX64" s="153"/>
      <c r="WLY64" s="153"/>
      <c r="WLZ64" s="153"/>
      <c r="WMA64" s="153"/>
      <c r="WMB64" s="153"/>
      <c r="WMC64" s="153"/>
      <c r="WMD64" s="153"/>
      <c r="WME64" s="153"/>
      <c r="WMF64" s="153"/>
      <c r="WMG64" s="153"/>
      <c r="WMH64" s="153"/>
      <c r="WMI64" s="153"/>
      <c r="WMJ64" s="153"/>
      <c r="WMK64" s="153"/>
      <c r="WML64" s="153"/>
      <c r="WMM64" s="153"/>
      <c r="WMN64" s="153"/>
      <c r="WMO64" s="153"/>
      <c r="WMP64" s="153"/>
      <c r="WMQ64" s="153"/>
      <c r="WMR64" s="153"/>
      <c r="WMS64" s="153"/>
      <c r="WMT64" s="153"/>
      <c r="WMU64" s="153"/>
      <c r="WMV64" s="153"/>
      <c r="WMW64" s="153"/>
      <c r="WMX64" s="153"/>
      <c r="WMY64" s="153"/>
      <c r="WMZ64" s="153"/>
      <c r="WNA64" s="153"/>
      <c r="WNB64" s="153"/>
      <c r="WNC64" s="153"/>
      <c r="WND64" s="153"/>
      <c r="WNE64" s="153"/>
      <c r="WNF64" s="153"/>
      <c r="WNG64" s="153"/>
      <c r="WNH64" s="153"/>
      <c r="WNI64" s="153"/>
      <c r="WNJ64" s="153"/>
      <c r="WNK64" s="153"/>
      <c r="WNL64" s="153"/>
      <c r="WNM64" s="153"/>
      <c r="WNN64" s="153"/>
      <c r="WNO64" s="153"/>
      <c r="WNP64" s="153"/>
      <c r="WNQ64" s="153"/>
      <c r="WNR64" s="153"/>
      <c r="WNS64" s="153"/>
      <c r="WNT64" s="153"/>
      <c r="WNU64" s="153"/>
      <c r="WNV64" s="153"/>
      <c r="WNW64" s="153"/>
      <c r="WNX64" s="153"/>
      <c r="WNY64" s="153"/>
      <c r="WNZ64" s="153"/>
      <c r="WOA64" s="153"/>
      <c r="WOB64" s="153"/>
      <c r="WOC64" s="153"/>
      <c r="WOD64" s="153"/>
      <c r="WOE64" s="153"/>
      <c r="WOF64" s="153"/>
      <c r="WOG64" s="153"/>
      <c r="WOH64" s="153"/>
      <c r="WOI64" s="153"/>
      <c r="WOJ64" s="153"/>
      <c r="WOK64" s="153"/>
      <c r="WOL64" s="153"/>
      <c r="WOM64" s="153"/>
      <c r="WON64" s="153"/>
      <c r="WOO64" s="153"/>
      <c r="WOP64" s="153"/>
      <c r="WOQ64" s="153"/>
      <c r="WOR64" s="153"/>
      <c r="WOS64" s="153"/>
      <c r="WOT64" s="153"/>
      <c r="WOU64" s="153"/>
      <c r="WOV64" s="153"/>
      <c r="WOW64" s="153"/>
      <c r="WOX64" s="153"/>
      <c r="WOY64" s="153"/>
      <c r="WOZ64" s="153"/>
      <c r="WPA64" s="153"/>
      <c r="WPB64" s="153"/>
      <c r="WPC64" s="153"/>
      <c r="WPD64" s="153"/>
      <c r="WPE64" s="153"/>
      <c r="WPF64" s="153"/>
      <c r="WPG64" s="153"/>
      <c r="WPH64" s="153"/>
      <c r="WPI64" s="153"/>
      <c r="WPJ64" s="153"/>
      <c r="WPK64" s="153"/>
      <c r="WPL64" s="153"/>
      <c r="WPM64" s="153"/>
      <c r="WPN64" s="153"/>
      <c r="WPO64" s="153"/>
      <c r="WPP64" s="153"/>
      <c r="WPQ64" s="153"/>
      <c r="WPR64" s="153"/>
      <c r="WPS64" s="153"/>
      <c r="WPT64" s="153"/>
      <c r="WPU64" s="153"/>
      <c r="WPV64" s="153"/>
      <c r="WPW64" s="153"/>
      <c r="WPX64" s="153"/>
      <c r="WPY64" s="153"/>
      <c r="WPZ64" s="153"/>
      <c r="WQA64" s="153"/>
      <c r="WQB64" s="153"/>
      <c r="WQC64" s="153"/>
      <c r="WQD64" s="153"/>
      <c r="WQE64" s="153"/>
      <c r="WQF64" s="153"/>
      <c r="WQG64" s="153"/>
      <c r="WQH64" s="153"/>
      <c r="WQI64" s="153"/>
      <c r="WQJ64" s="153"/>
      <c r="WQK64" s="153"/>
      <c r="WQL64" s="153"/>
      <c r="WQM64" s="153"/>
      <c r="WQN64" s="153"/>
      <c r="WQO64" s="153"/>
      <c r="WQP64" s="153"/>
      <c r="WQQ64" s="153"/>
      <c r="WQR64" s="153"/>
      <c r="WQS64" s="153"/>
      <c r="WQT64" s="153"/>
      <c r="WQU64" s="153"/>
      <c r="WQV64" s="153"/>
      <c r="WQW64" s="153"/>
      <c r="WQX64" s="153"/>
      <c r="WQY64" s="153"/>
      <c r="WQZ64" s="153"/>
      <c r="WRA64" s="153"/>
      <c r="WRB64" s="153"/>
      <c r="WRC64" s="153"/>
      <c r="WRD64" s="153"/>
      <c r="WRE64" s="153"/>
      <c r="WRF64" s="153"/>
      <c r="WRG64" s="153"/>
      <c r="WRH64" s="153"/>
      <c r="WRI64" s="153"/>
      <c r="WRJ64" s="153"/>
      <c r="WRK64" s="153"/>
      <c r="WRL64" s="153"/>
      <c r="WRM64" s="153"/>
      <c r="WRN64" s="153"/>
      <c r="WRO64" s="153"/>
      <c r="WRP64" s="153"/>
      <c r="WRQ64" s="153"/>
      <c r="WRR64" s="153"/>
      <c r="WRS64" s="153"/>
      <c r="WRT64" s="153"/>
      <c r="WRU64" s="153"/>
      <c r="WRV64" s="153"/>
      <c r="WRW64" s="153"/>
      <c r="WRX64" s="153"/>
      <c r="WRY64" s="153"/>
      <c r="WRZ64" s="153"/>
      <c r="WSA64" s="153"/>
      <c r="WSB64" s="153"/>
      <c r="WSC64" s="153"/>
      <c r="WSD64" s="153"/>
      <c r="WSE64" s="153"/>
      <c r="WSF64" s="153"/>
      <c r="WSG64" s="153"/>
      <c r="WSH64" s="153"/>
      <c r="WSI64" s="153"/>
      <c r="WSJ64" s="153"/>
      <c r="WSK64" s="153"/>
      <c r="WSL64" s="153"/>
      <c r="WSM64" s="153"/>
      <c r="WSN64" s="153"/>
      <c r="WSO64" s="153"/>
      <c r="WSP64" s="153"/>
      <c r="WSQ64" s="153"/>
      <c r="WSR64" s="153"/>
      <c r="WSS64" s="153"/>
      <c r="WST64" s="153"/>
      <c r="WSU64" s="153"/>
      <c r="WSV64" s="153"/>
      <c r="WSW64" s="153"/>
      <c r="WSX64" s="153"/>
      <c r="WSY64" s="153"/>
      <c r="WSZ64" s="153"/>
      <c r="WTA64" s="153"/>
      <c r="WTB64" s="153"/>
      <c r="WTC64" s="153"/>
      <c r="WTD64" s="153"/>
      <c r="WTE64" s="153"/>
      <c r="WTF64" s="153"/>
      <c r="WTG64" s="153"/>
      <c r="WTH64" s="153"/>
      <c r="WTI64" s="153"/>
      <c r="WTJ64" s="153"/>
      <c r="WTK64" s="153"/>
      <c r="WTL64" s="153"/>
      <c r="WTM64" s="153"/>
      <c r="WTN64" s="153"/>
      <c r="WTO64" s="153"/>
      <c r="WTP64" s="153"/>
      <c r="WTQ64" s="153"/>
      <c r="WTR64" s="153"/>
      <c r="WTS64" s="153"/>
      <c r="WTT64" s="153"/>
      <c r="WTU64" s="153"/>
      <c r="WTV64" s="153"/>
      <c r="WTW64" s="153"/>
      <c r="WTX64" s="153"/>
      <c r="WTY64" s="153"/>
      <c r="WTZ64" s="153"/>
      <c r="WUA64" s="153"/>
      <c r="WUB64" s="153"/>
      <c r="WUC64" s="153"/>
      <c r="WUD64" s="153"/>
      <c r="WUE64" s="153"/>
      <c r="WUF64" s="153"/>
      <c r="WUG64" s="153"/>
      <c r="WUH64" s="153"/>
      <c r="WUI64" s="153"/>
      <c r="WUJ64" s="153"/>
      <c r="WUK64" s="153"/>
      <c r="WUL64" s="153"/>
      <c r="WUM64" s="153"/>
      <c r="WUN64" s="153"/>
      <c r="WUO64" s="153"/>
      <c r="WUP64" s="153"/>
      <c r="WUQ64" s="153"/>
      <c r="WUR64" s="153"/>
      <c r="WUS64" s="153"/>
      <c r="WUT64" s="153"/>
      <c r="WUU64" s="153"/>
      <c r="WUV64" s="153"/>
      <c r="WUW64" s="153"/>
      <c r="WUX64" s="153"/>
      <c r="WUY64" s="153"/>
      <c r="WUZ64" s="153"/>
      <c r="WVA64" s="153"/>
      <c r="WVB64" s="153"/>
      <c r="WVC64" s="153"/>
      <c r="WVD64" s="153"/>
      <c r="WVE64" s="153"/>
      <c r="WVF64" s="153"/>
      <c r="WVG64" s="153"/>
      <c r="WVH64" s="153"/>
      <c r="WVI64" s="153"/>
      <c r="WVJ64" s="153"/>
      <c r="WVK64" s="153"/>
      <c r="WVL64" s="153"/>
      <c r="WVM64" s="153"/>
      <c r="WVN64" s="153"/>
      <c r="WVO64" s="153"/>
      <c r="WVP64" s="153"/>
      <c r="WVQ64" s="153"/>
      <c r="WVR64" s="153"/>
      <c r="WVS64" s="153"/>
      <c r="WVT64" s="153"/>
      <c r="WVU64" s="153"/>
      <c r="WVV64" s="153"/>
      <c r="WVW64" s="153"/>
      <c r="WVX64" s="153"/>
      <c r="WVY64" s="153"/>
      <c r="WVZ64" s="153"/>
      <c r="WWA64" s="153"/>
      <c r="WWB64" s="153"/>
      <c r="WWC64" s="153"/>
      <c r="WWD64" s="153"/>
      <c r="WWE64" s="153"/>
      <c r="WWF64" s="153"/>
      <c r="WWG64" s="153"/>
      <c r="WWH64" s="153"/>
      <c r="WWI64" s="153"/>
      <c r="WWJ64" s="153"/>
      <c r="WWK64" s="153"/>
      <c r="WWL64" s="153"/>
      <c r="WWM64" s="153"/>
      <c r="WWN64" s="153"/>
      <c r="WWO64" s="153"/>
      <c r="WWP64" s="153"/>
      <c r="WWQ64" s="153"/>
      <c r="WWR64" s="153"/>
      <c r="WWS64" s="153"/>
      <c r="WWT64" s="153"/>
      <c r="WWU64" s="153"/>
      <c r="WWV64" s="153"/>
      <c r="WWW64" s="153"/>
      <c r="WWX64" s="153"/>
      <c r="WWY64" s="153"/>
      <c r="WWZ64" s="153"/>
      <c r="WXA64" s="153"/>
      <c r="WXB64" s="153"/>
      <c r="WXC64" s="153"/>
      <c r="WXD64" s="153"/>
      <c r="WXE64" s="153"/>
      <c r="WXF64" s="153"/>
      <c r="WXG64" s="153"/>
      <c r="WXH64" s="153"/>
      <c r="WXI64" s="153"/>
      <c r="WXJ64" s="153"/>
      <c r="WXK64" s="153"/>
      <c r="WXL64" s="153"/>
      <c r="WXM64" s="153"/>
      <c r="WXN64" s="153"/>
      <c r="WXO64" s="153"/>
      <c r="WXP64" s="153"/>
      <c r="WXQ64" s="153"/>
      <c r="WXR64" s="153"/>
      <c r="WXS64" s="153"/>
      <c r="WXT64" s="153"/>
      <c r="WXU64" s="153"/>
      <c r="WXV64" s="153"/>
      <c r="WXW64" s="153"/>
      <c r="WXX64" s="153"/>
      <c r="WXY64" s="153"/>
      <c r="WXZ64" s="153"/>
      <c r="WYA64" s="153"/>
      <c r="WYB64" s="153"/>
      <c r="WYC64" s="153"/>
      <c r="WYD64" s="153"/>
      <c r="WYE64" s="153"/>
      <c r="WYF64" s="153"/>
      <c r="WYG64" s="153"/>
      <c r="WYH64" s="153"/>
      <c r="WYI64" s="153"/>
      <c r="WYJ64" s="153"/>
      <c r="WYK64" s="153"/>
      <c r="WYL64" s="153"/>
      <c r="WYM64" s="153"/>
      <c r="WYN64" s="153"/>
      <c r="WYO64" s="153"/>
      <c r="WYP64" s="153"/>
      <c r="WYQ64" s="153"/>
      <c r="WYR64" s="153"/>
      <c r="WYS64" s="153"/>
      <c r="WYT64" s="153"/>
      <c r="WYU64" s="153"/>
      <c r="WYV64" s="153"/>
      <c r="WYW64" s="153"/>
      <c r="WYX64" s="153"/>
      <c r="WYY64" s="153"/>
      <c r="WYZ64" s="153"/>
      <c r="WZA64" s="153"/>
      <c r="WZB64" s="153"/>
      <c r="WZC64" s="153"/>
      <c r="WZD64" s="153"/>
      <c r="WZE64" s="153"/>
      <c r="WZF64" s="153"/>
      <c r="WZG64" s="153"/>
      <c r="WZH64" s="153"/>
      <c r="WZI64" s="153"/>
      <c r="WZJ64" s="153"/>
      <c r="WZK64" s="153"/>
      <c r="WZL64" s="153"/>
      <c r="WZM64" s="153"/>
      <c r="WZN64" s="153"/>
      <c r="WZO64" s="153"/>
      <c r="WZP64" s="153"/>
      <c r="WZQ64" s="153"/>
      <c r="WZR64" s="153"/>
      <c r="WZS64" s="153"/>
      <c r="WZT64" s="153"/>
      <c r="WZU64" s="153"/>
      <c r="WZV64" s="153"/>
      <c r="WZW64" s="153"/>
      <c r="WZX64" s="153"/>
      <c r="WZY64" s="153"/>
      <c r="WZZ64" s="153"/>
      <c r="XAA64" s="153"/>
      <c r="XAB64" s="153"/>
      <c r="XAC64" s="153"/>
      <c r="XAD64" s="153"/>
      <c r="XAE64" s="153"/>
      <c r="XAF64" s="153"/>
      <c r="XAG64" s="153"/>
      <c r="XAH64" s="153"/>
      <c r="XAI64" s="153"/>
      <c r="XAJ64" s="153"/>
      <c r="XAK64" s="153"/>
      <c r="XAL64" s="153"/>
      <c r="XAM64" s="153"/>
      <c r="XAN64" s="153"/>
      <c r="XAO64" s="153"/>
      <c r="XAP64" s="153"/>
      <c r="XAQ64" s="153"/>
      <c r="XAR64" s="153"/>
      <c r="XAS64" s="153"/>
      <c r="XAT64" s="153"/>
      <c r="XAU64" s="153"/>
      <c r="XAV64" s="153"/>
      <c r="XAW64" s="153"/>
      <c r="XAX64" s="153"/>
      <c r="XAY64" s="153"/>
      <c r="XAZ64" s="153"/>
      <c r="XBA64" s="153"/>
      <c r="XBB64" s="153"/>
      <c r="XBC64" s="153"/>
      <c r="XBD64" s="153"/>
      <c r="XBE64" s="153"/>
      <c r="XBF64" s="153"/>
      <c r="XBG64" s="153"/>
      <c r="XBH64" s="153"/>
      <c r="XBI64" s="153"/>
      <c r="XBJ64" s="153"/>
      <c r="XBK64" s="153"/>
      <c r="XBL64" s="153"/>
      <c r="XBM64" s="153"/>
      <c r="XBN64" s="153"/>
      <c r="XBO64" s="153"/>
      <c r="XBP64" s="153"/>
      <c r="XBQ64" s="153"/>
      <c r="XBR64" s="153"/>
      <c r="XBS64" s="153"/>
      <c r="XBT64" s="153"/>
      <c r="XBU64" s="153"/>
      <c r="XBV64" s="153"/>
      <c r="XBW64" s="153"/>
      <c r="XBX64" s="153"/>
      <c r="XBY64" s="153"/>
      <c r="XBZ64" s="153"/>
      <c r="XCA64" s="153"/>
      <c r="XCB64" s="153"/>
      <c r="XCC64" s="153"/>
      <c r="XCD64" s="153"/>
      <c r="XCE64" s="153"/>
      <c r="XCF64" s="153"/>
      <c r="XCG64" s="153"/>
      <c r="XCH64" s="153"/>
      <c r="XCI64" s="153"/>
      <c r="XCJ64" s="153"/>
      <c r="XCK64" s="153"/>
      <c r="XCL64" s="153"/>
      <c r="XCM64" s="153"/>
      <c r="XCN64" s="153"/>
      <c r="XCO64" s="153"/>
      <c r="XCP64" s="153"/>
      <c r="XCQ64" s="153"/>
      <c r="XCR64" s="153"/>
      <c r="XCS64" s="153"/>
      <c r="XCT64" s="153"/>
      <c r="XCU64" s="153"/>
      <c r="XCV64" s="153"/>
      <c r="XCW64" s="153"/>
      <c r="XCX64" s="153"/>
      <c r="XCY64" s="153"/>
      <c r="XCZ64" s="153"/>
      <c r="XDA64" s="153"/>
      <c r="XDB64" s="153"/>
      <c r="XDC64" s="153"/>
      <c r="XDD64" s="153"/>
      <c r="XDE64" s="153"/>
      <c r="XDF64" s="153"/>
      <c r="XDG64" s="153"/>
      <c r="XDH64" s="153"/>
      <c r="XDI64" s="153"/>
      <c r="XDJ64" s="153"/>
      <c r="XDK64" s="153"/>
      <c r="XDL64" s="153"/>
      <c r="XDM64" s="153"/>
      <c r="XDN64" s="153"/>
      <c r="XDO64" s="153"/>
      <c r="XDP64" s="153"/>
      <c r="XDQ64" s="153"/>
      <c r="XDR64" s="153"/>
      <c r="XDS64" s="153"/>
      <c r="XDT64" s="153"/>
      <c r="XDU64" s="153"/>
      <c r="XDV64" s="153"/>
      <c r="XDW64" s="153"/>
      <c r="XDX64" s="153"/>
      <c r="XDY64" s="153"/>
      <c r="XDZ64" s="153"/>
      <c r="XEA64" s="153"/>
      <c r="XEB64" s="153"/>
      <c r="XEC64" s="153"/>
      <c r="XED64" s="153"/>
      <c r="XEE64" s="153"/>
      <c r="XEF64" s="153"/>
      <c r="XEG64" s="153"/>
      <c r="XEH64" s="153"/>
      <c r="XEI64" s="153"/>
      <c r="XEJ64" s="153"/>
      <c r="XEK64" s="153"/>
      <c r="XEL64" s="153"/>
      <c r="XEM64" s="153"/>
      <c r="XEN64" s="153"/>
      <c r="XEO64" s="153"/>
      <c r="XEP64" s="153"/>
      <c r="XEQ64" s="153"/>
      <c r="XER64" s="153"/>
      <c r="XES64" s="153"/>
      <c r="XET64" s="153"/>
      <c r="XEU64" s="153"/>
      <c r="XEV64" s="153"/>
      <c r="XEW64" s="153"/>
      <c r="XEX64" s="153"/>
      <c r="XEY64" s="153"/>
      <c r="XEZ64" s="153"/>
      <c r="XFA64" s="153"/>
      <c r="XFB64" s="153"/>
      <c r="XFC64" s="153"/>
      <c r="XFD64" s="153"/>
    </row>
    <row r="65" spans="2:16384" ht="18" customHeight="1">
      <c r="B65" s="158"/>
      <c r="C65" s="161"/>
      <c r="W65" s="157"/>
      <c r="X65" s="156"/>
      <c r="Y65" s="156"/>
      <c r="Z65" s="156"/>
      <c r="AA65" s="156"/>
      <c r="AB65" s="156"/>
      <c r="AC65" s="156"/>
      <c r="AD65" s="156"/>
      <c r="AE65" s="156"/>
      <c r="AF65" s="156"/>
      <c r="AG65" s="153"/>
      <c r="AH65" s="153"/>
      <c r="AI65" s="153"/>
      <c r="AJ65" s="153"/>
      <c r="AK65" s="153"/>
      <c r="AL65" s="153"/>
      <c r="AM65" s="153"/>
      <c r="AN65" s="153"/>
      <c r="AO65" s="153"/>
      <c r="AP65" s="153"/>
      <c r="AQ65" s="153"/>
      <c r="AR65" s="153"/>
      <c r="AS65" s="153"/>
      <c r="AT65" s="153"/>
      <c r="AU65" s="153"/>
      <c r="AV65" s="153"/>
      <c r="AW65" s="153"/>
      <c r="AX65" s="153"/>
      <c r="AY65" s="153"/>
      <c r="AZ65" s="153"/>
      <c r="BA65" s="153"/>
      <c r="BB65" s="153"/>
      <c r="BC65" s="153"/>
      <c r="BD65" s="153"/>
      <c r="BE65" s="153"/>
      <c r="BF65" s="153"/>
      <c r="BG65" s="153"/>
      <c r="BH65" s="153"/>
      <c r="BI65" s="153"/>
      <c r="BJ65" s="153"/>
      <c r="BK65" s="153"/>
      <c r="BL65" s="153"/>
      <c r="BM65" s="153"/>
      <c r="BN65" s="153"/>
      <c r="BO65" s="153"/>
      <c r="BP65" s="153"/>
      <c r="BQ65" s="153"/>
      <c r="BR65" s="153"/>
      <c r="BS65" s="153"/>
      <c r="BT65" s="153"/>
      <c r="BU65" s="153"/>
      <c r="BV65" s="153"/>
      <c r="BW65" s="153"/>
      <c r="BX65" s="153"/>
      <c r="BY65" s="153"/>
      <c r="BZ65" s="153"/>
      <c r="CA65" s="153"/>
      <c r="CB65" s="153"/>
      <c r="CC65" s="153"/>
      <c r="CD65" s="153"/>
      <c r="CE65" s="153"/>
      <c r="CF65" s="153"/>
      <c r="CG65" s="153"/>
      <c r="CH65" s="153"/>
      <c r="CI65" s="153"/>
      <c r="CJ65" s="153"/>
      <c r="CK65" s="153"/>
      <c r="CL65" s="153"/>
      <c r="CM65" s="153"/>
      <c r="CN65" s="153"/>
      <c r="CO65" s="153"/>
      <c r="CP65" s="153"/>
      <c r="CQ65" s="153"/>
      <c r="CR65" s="153"/>
      <c r="CS65" s="153"/>
      <c r="CT65" s="153"/>
      <c r="CU65" s="153"/>
      <c r="CV65" s="153"/>
      <c r="CW65" s="153"/>
      <c r="CX65" s="153"/>
      <c r="CY65" s="153"/>
      <c r="CZ65" s="153"/>
      <c r="DA65" s="153"/>
      <c r="DB65" s="153"/>
      <c r="DC65" s="153"/>
      <c r="DD65" s="153"/>
      <c r="DE65" s="153"/>
      <c r="DF65" s="153"/>
      <c r="DG65" s="153"/>
      <c r="DH65" s="153"/>
      <c r="DI65" s="153"/>
      <c r="DJ65" s="153"/>
      <c r="DK65" s="153"/>
      <c r="DL65" s="153"/>
      <c r="DM65" s="153"/>
      <c r="DN65" s="153"/>
      <c r="DO65" s="153"/>
      <c r="DP65" s="153"/>
      <c r="DQ65" s="153"/>
      <c r="DR65" s="153"/>
      <c r="DS65" s="153"/>
      <c r="DT65" s="153"/>
      <c r="DU65" s="153"/>
      <c r="DV65" s="153"/>
      <c r="DW65" s="153"/>
      <c r="DX65" s="153"/>
      <c r="DY65" s="153"/>
      <c r="DZ65" s="153"/>
      <c r="EA65" s="153"/>
      <c r="EB65" s="153"/>
      <c r="EC65" s="153"/>
      <c r="ED65" s="153"/>
      <c r="EE65" s="153"/>
      <c r="EF65" s="153"/>
      <c r="EG65" s="153"/>
      <c r="EH65" s="153"/>
      <c r="EI65" s="153"/>
      <c r="EJ65" s="153"/>
      <c r="EK65" s="153"/>
      <c r="EL65" s="153"/>
      <c r="EM65" s="153"/>
      <c r="EN65" s="153"/>
      <c r="EO65" s="153"/>
      <c r="EP65" s="153"/>
      <c r="EQ65" s="153"/>
      <c r="ER65" s="153"/>
      <c r="ES65" s="153"/>
      <c r="ET65" s="153"/>
      <c r="EU65" s="153"/>
      <c r="EV65" s="153"/>
      <c r="EW65" s="153"/>
      <c r="EX65" s="153"/>
      <c r="EY65" s="153"/>
      <c r="EZ65" s="153"/>
      <c r="FA65" s="153"/>
      <c r="FB65" s="153"/>
      <c r="FC65" s="153"/>
      <c r="FD65" s="153"/>
      <c r="FE65" s="153"/>
      <c r="FF65" s="153"/>
      <c r="FG65" s="153"/>
      <c r="FH65" s="153"/>
      <c r="FI65" s="153"/>
      <c r="FJ65" s="153"/>
      <c r="FK65" s="153"/>
      <c r="FL65" s="153"/>
      <c r="FM65" s="153"/>
      <c r="FN65" s="153"/>
      <c r="FO65" s="153"/>
      <c r="FP65" s="153"/>
      <c r="FQ65" s="153"/>
      <c r="FR65" s="153"/>
      <c r="FS65" s="153"/>
      <c r="FT65" s="153"/>
      <c r="FU65" s="153"/>
      <c r="FV65" s="153"/>
      <c r="FW65" s="153"/>
      <c r="FX65" s="153"/>
      <c r="FY65" s="153"/>
      <c r="FZ65" s="153"/>
      <c r="GA65" s="153"/>
      <c r="GB65" s="153"/>
      <c r="GC65" s="153"/>
      <c r="GD65" s="153"/>
      <c r="GE65" s="153"/>
      <c r="GF65" s="153"/>
      <c r="GG65" s="153"/>
      <c r="GH65" s="153"/>
      <c r="GI65" s="153"/>
      <c r="GJ65" s="153"/>
      <c r="GK65" s="153"/>
      <c r="GL65" s="153"/>
      <c r="GM65" s="153"/>
      <c r="GN65" s="153"/>
      <c r="GO65" s="153"/>
      <c r="GP65" s="153"/>
      <c r="GQ65" s="153"/>
      <c r="GR65" s="153"/>
      <c r="GS65" s="153"/>
      <c r="GT65" s="153"/>
      <c r="GU65" s="153"/>
      <c r="GV65" s="153"/>
      <c r="GW65" s="153"/>
      <c r="GX65" s="153"/>
      <c r="GY65" s="153"/>
      <c r="GZ65" s="153"/>
      <c r="HA65" s="153"/>
      <c r="HB65" s="153"/>
      <c r="HC65" s="153"/>
      <c r="HD65" s="153"/>
      <c r="HE65" s="153"/>
      <c r="HF65" s="153"/>
      <c r="HG65" s="153"/>
      <c r="HH65" s="153"/>
      <c r="HI65" s="153"/>
      <c r="HJ65" s="153"/>
      <c r="HK65" s="153"/>
      <c r="HL65" s="153"/>
      <c r="HM65" s="153"/>
      <c r="HN65" s="153"/>
      <c r="HO65" s="153"/>
      <c r="HP65" s="153"/>
      <c r="HQ65" s="153"/>
      <c r="HR65" s="153"/>
      <c r="HS65" s="153"/>
      <c r="HT65" s="153"/>
      <c r="HU65" s="153"/>
      <c r="HV65" s="153"/>
      <c r="HW65" s="153"/>
      <c r="HX65" s="153"/>
      <c r="HY65" s="153"/>
      <c r="HZ65" s="153"/>
      <c r="IA65" s="153"/>
      <c r="IB65" s="153"/>
      <c r="IC65" s="153"/>
      <c r="ID65" s="153"/>
      <c r="IE65" s="153"/>
      <c r="IF65" s="153"/>
      <c r="IG65" s="153"/>
      <c r="IH65" s="153"/>
      <c r="II65" s="153"/>
      <c r="IJ65" s="153"/>
      <c r="IK65" s="153"/>
      <c r="IL65" s="153"/>
      <c r="IM65" s="153"/>
      <c r="IN65" s="153"/>
      <c r="IO65" s="153"/>
      <c r="IP65" s="153"/>
      <c r="IQ65" s="153"/>
      <c r="IR65" s="153"/>
      <c r="IS65" s="153"/>
      <c r="IT65" s="153"/>
      <c r="IU65" s="153"/>
      <c r="IV65" s="153"/>
      <c r="IW65" s="153"/>
      <c r="IX65" s="153"/>
      <c r="IY65" s="153"/>
      <c r="IZ65" s="153"/>
      <c r="JA65" s="153"/>
      <c r="JB65" s="153"/>
      <c r="JC65" s="153"/>
      <c r="JD65" s="153"/>
      <c r="JE65" s="153"/>
      <c r="JF65" s="153"/>
      <c r="JG65" s="153"/>
      <c r="JH65" s="153"/>
      <c r="JI65" s="153"/>
      <c r="JJ65" s="153"/>
      <c r="JK65" s="153"/>
      <c r="JL65" s="153"/>
      <c r="JM65" s="153"/>
      <c r="JN65" s="153"/>
      <c r="JO65" s="153"/>
      <c r="JP65" s="153"/>
      <c r="JQ65" s="153"/>
      <c r="JR65" s="153"/>
      <c r="JS65" s="153"/>
      <c r="JT65" s="153"/>
      <c r="JU65" s="153"/>
      <c r="JV65" s="153"/>
      <c r="JW65" s="153"/>
      <c r="JX65" s="153"/>
      <c r="JY65" s="153"/>
      <c r="JZ65" s="153"/>
      <c r="KA65" s="153"/>
      <c r="KB65" s="153"/>
      <c r="KC65" s="153"/>
      <c r="KD65" s="153"/>
      <c r="KE65" s="153"/>
      <c r="KF65" s="153"/>
      <c r="KG65" s="153"/>
      <c r="KH65" s="153"/>
      <c r="KI65" s="153"/>
      <c r="KJ65" s="153"/>
      <c r="KK65" s="153"/>
      <c r="KL65" s="153"/>
      <c r="KM65" s="153"/>
      <c r="KN65" s="153"/>
      <c r="KO65" s="153"/>
      <c r="KP65" s="153"/>
      <c r="KQ65" s="153"/>
      <c r="KR65" s="153"/>
      <c r="KS65" s="153"/>
      <c r="KT65" s="153"/>
      <c r="KU65" s="153"/>
      <c r="KV65" s="153"/>
      <c r="KW65" s="153"/>
      <c r="KX65" s="153"/>
      <c r="KY65" s="153"/>
      <c r="KZ65" s="153"/>
      <c r="LA65" s="153"/>
      <c r="LB65" s="153"/>
      <c r="LC65" s="153"/>
      <c r="LD65" s="153"/>
      <c r="LE65" s="153"/>
      <c r="LF65" s="153"/>
      <c r="LG65" s="153"/>
      <c r="LH65" s="153"/>
      <c r="LI65" s="153"/>
      <c r="LJ65" s="153"/>
      <c r="LK65" s="153"/>
      <c r="LL65" s="153"/>
      <c r="LM65" s="153"/>
      <c r="LN65" s="153"/>
      <c r="LO65" s="153"/>
      <c r="LP65" s="153"/>
      <c r="LQ65" s="153"/>
      <c r="LR65" s="153"/>
      <c r="LS65" s="153"/>
      <c r="LT65" s="153"/>
      <c r="LU65" s="153"/>
      <c r="LV65" s="153"/>
      <c r="LW65" s="153"/>
      <c r="LX65" s="153"/>
      <c r="LY65" s="153"/>
      <c r="LZ65" s="153"/>
      <c r="MA65" s="153"/>
      <c r="MB65" s="153"/>
      <c r="MC65" s="153"/>
      <c r="MD65" s="153"/>
      <c r="ME65" s="153"/>
      <c r="MF65" s="153"/>
      <c r="MG65" s="153"/>
      <c r="MH65" s="153"/>
      <c r="MI65" s="153"/>
      <c r="MJ65" s="153"/>
      <c r="MK65" s="153"/>
      <c r="ML65" s="153"/>
      <c r="MM65" s="153"/>
      <c r="MN65" s="153"/>
      <c r="MO65" s="153"/>
      <c r="MP65" s="153"/>
      <c r="MQ65" s="153"/>
      <c r="MR65" s="153"/>
      <c r="MS65" s="153"/>
      <c r="MT65" s="153"/>
      <c r="MU65" s="153"/>
      <c r="MV65" s="153"/>
      <c r="MW65" s="153"/>
      <c r="MX65" s="153"/>
      <c r="MY65" s="153"/>
      <c r="MZ65" s="153"/>
      <c r="NA65" s="153"/>
      <c r="NB65" s="153"/>
      <c r="NC65" s="153"/>
      <c r="ND65" s="153"/>
      <c r="NE65" s="153"/>
      <c r="NF65" s="153"/>
      <c r="NG65" s="153"/>
      <c r="NH65" s="153"/>
      <c r="NI65" s="153"/>
      <c r="NJ65" s="153"/>
      <c r="NK65" s="153"/>
      <c r="NL65" s="153"/>
      <c r="NM65" s="153"/>
      <c r="NN65" s="153"/>
      <c r="NO65" s="153"/>
      <c r="NP65" s="153"/>
      <c r="NQ65" s="153"/>
      <c r="NR65" s="153"/>
      <c r="NS65" s="153"/>
      <c r="NT65" s="153"/>
      <c r="NU65" s="153"/>
      <c r="NV65" s="153"/>
      <c r="NW65" s="153"/>
      <c r="NX65" s="153"/>
      <c r="NY65" s="153"/>
      <c r="NZ65" s="153"/>
      <c r="OA65" s="153"/>
      <c r="OB65" s="153"/>
      <c r="OC65" s="153"/>
      <c r="OD65" s="153"/>
      <c r="OE65" s="153"/>
      <c r="OF65" s="153"/>
      <c r="OG65" s="153"/>
      <c r="OH65" s="153"/>
      <c r="OI65" s="153"/>
      <c r="OJ65" s="153"/>
      <c r="OK65" s="153"/>
      <c r="OL65" s="153"/>
      <c r="OM65" s="153"/>
      <c r="ON65" s="153"/>
      <c r="OO65" s="153"/>
      <c r="OP65" s="153"/>
      <c r="OQ65" s="153"/>
      <c r="OR65" s="153"/>
      <c r="OS65" s="153"/>
      <c r="OT65" s="153"/>
      <c r="OU65" s="153"/>
      <c r="OV65" s="153"/>
      <c r="OW65" s="153"/>
      <c r="OX65" s="153"/>
      <c r="OY65" s="153"/>
      <c r="OZ65" s="153"/>
      <c r="PA65" s="153"/>
      <c r="PB65" s="153"/>
      <c r="PC65" s="153"/>
      <c r="PD65" s="153"/>
      <c r="PE65" s="153"/>
      <c r="PF65" s="153"/>
      <c r="PG65" s="153"/>
      <c r="PH65" s="153"/>
      <c r="PI65" s="153"/>
      <c r="PJ65" s="153"/>
      <c r="PK65" s="153"/>
      <c r="PL65" s="153"/>
      <c r="PM65" s="153"/>
      <c r="PN65" s="153"/>
      <c r="PO65" s="153"/>
      <c r="PP65" s="153"/>
      <c r="PQ65" s="153"/>
      <c r="PR65" s="153"/>
      <c r="PS65" s="153"/>
      <c r="PT65" s="153"/>
      <c r="PU65" s="153"/>
      <c r="PV65" s="153"/>
      <c r="PW65" s="153"/>
      <c r="PX65" s="153"/>
      <c r="PY65" s="153"/>
      <c r="PZ65" s="153"/>
      <c r="QA65" s="153"/>
      <c r="QB65" s="153"/>
      <c r="QC65" s="153"/>
      <c r="QD65" s="153"/>
      <c r="QE65" s="153"/>
      <c r="QF65" s="153"/>
      <c r="QG65" s="153"/>
      <c r="QH65" s="153"/>
      <c r="QI65" s="153"/>
      <c r="QJ65" s="153"/>
      <c r="QK65" s="153"/>
      <c r="QL65" s="153"/>
      <c r="QM65" s="153"/>
      <c r="QN65" s="153"/>
      <c r="QO65" s="153"/>
      <c r="QP65" s="153"/>
      <c r="QQ65" s="153"/>
      <c r="QR65" s="153"/>
      <c r="QS65" s="153"/>
      <c r="QT65" s="153"/>
      <c r="QU65" s="153"/>
      <c r="QV65" s="153"/>
      <c r="QW65" s="153"/>
      <c r="QX65" s="153"/>
      <c r="QY65" s="153"/>
      <c r="QZ65" s="153"/>
      <c r="RA65" s="153"/>
      <c r="RB65" s="153"/>
      <c r="RC65" s="153"/>
      <c r="RD65" s="153"/>
      <c r="RE65" s="153"/>
      <c r="RF65" s="153"/>
      <c r="RG65" s="153"/>
      <c r="RH65" s="153"/>
      <c r="RI65" s="153"/>
      <c r="RJ65" s="153"/>
      <c r="RK65" s="153"/>
      <c r="RL65" s="153"/>
      <c r="RM65" s="153"/>
      <c r="RN65" s="153"/>
      <c r="RO65" s="153"/>
      <c r="RP65" s="153"/>
      <c r="RQ65" s="153"/>
      <c r="RR65" s="153"/>
      <c r="RS65" s="153"/>
      <c r="RT65" s="153"/>
      <c r="RU65" s="153"/>
      <c r="RV65" s="153"/>
      <c r="RW65" s="153"/>
      <c r="RX65" s="153"/>
      <c r="RY65" s="153"/>
      <c r="RZ65" s="153"/>
      <c r="SA65" s="153"/>
      <c r="SB65" s="153"/>
      <c r="SC65" s="153"/>
      <c r="SD65" s="153"/>
      <c r="SE65" s="153"/>
      <c r="SF65" s="153"/>
      <c r="SG65" s="153"/>
      <c r="SH65" s="153"/>
      <c r="SI65" s="153"/>
      <c r="SJ65" s="153"/>
      <c r="SK65" s="153"/>
      <c r="SL65" s="153"/>
      <c r="SM65" s="153"/>
      <c r="SN65" s="153"/>
      <c r="SO65" s="153"/>
      <c r="SP65" s="153"/>
      <c r="SQ65" s="153"/>
      <c r="SR65" s="153"/>
      <c r="SS65" s="153"/>
      <c r="ST65" s="153"/>
      <c r="SU65" s="153"/>
      <c r="SV65" s="153"/>
      <c r="SW65" s="153"/>
      <c r="SX65" s="153"/>
      <c r="SY65" s="153"/>
      <c r="SZ65" s="153"/>
      <c r="TA65" s="153"/>
      <c r="TB65" s="153"/>
      <c r="TC65" s="153"/>
      <c r="TD65" s="153"/>
      <c r="TE65" s="153"/>
      <c r="TF65" s="153"/>
      <c r="TG65" s="153"/>
      <c r="TH65" s="153"/>
      <c r="TI65" s="153"/>
      <c r="TJ65" s="153"/>
      <c r="TK65" s="153"/>
      <c r="TL65" s="153"/>
      <c r="TM65" s="153"/>
      <c r="TN65" s="153"/>
      <c r="TO65" s="153"/>
      <c r="TP65" s="153"/>
      <c r="TQ65" s="153"/>
      <c r="TR65" s="153"/>
      <c r="TS65" s="153"/>
      <c r="TT65" s="153"/>
      <c r="TU65" s="153"/>
      <c r="TV65" s="153"/>
      <c r="TW65" s="153"/>
      <c r="TX65" s="153"/>
      <c r="TY65" s="153"/>
      <c r="TZ65" s="153"/>
      <c r="UA65" s="153"/>
      <c r="UB65" s="153"/>
      <c r="UC65" s="153"/>
      <c r="UD65" s="153"/>
      <c r="UE65" s="153"/>
      <c r="UF65" s="153"/>
      <c r="UG65" s="153"/>
      <c r="UH65" s="153"/>
      <c r="UI65" s="153"/>
      <c r="UJ65" s="153"/>
      <c r="UK65" s="153"/>
      <c r="UL65" s="153"/>
      <c r="UM65" s="153"/>
      <c r="UN65" s="153"/>
      <c r="UO65" s="153"/>
      <c r="UP65" s="153"/>
      <c r="UQ65" s="153"/>
      <c r="UR65" s="153"/>
      <c r="US65" s="153"/>
      <c r="UT65" s="153"/>
      <c r="UU65" s="153"/>
      <c r="UV65" s="153"/>
      <c r="UW65" s="153"/>
      <c r="UX65" s="153"/>
      <c r="UY65" s="153"/>
      <c r="UZ65" s="153"/>
      <c r="VA65" s="153"/>
      <c r="VB65" s="153"/>
      <c r="VC65" s="153"/>
      <c r="VD65" s="153"/>
      <c r="VE65" s="153"/>
      <c r="VF65" s="153"/>
      <c r="VG65" s="153"/>
      <c r="VH65" s="153"/>
      <c r="VI65" s="153"/>
      <c r="VJ65" s="153"/>
      <c r="VK65" s="153"/>
      <c r="VL65" s="153"/>
      <c r="VM65" s="153"/>
      <c r="VN65" s="153"/>
      <c r="VO65" s="153"/>
      <c r="VP65" s="153"/>
      <c r="VQ65" s="153"/>
      <c r="VR65" s="153"/>
      <c r="VS65" s="153"/>
      <c r="VT65" s="153"/>
      <c r="VU65" s="153"/>
      <c r="VV65" s="153"/>
      <c r="VW65" s="153"/>
      <c r="VX65" s="153"/>
      <c r="VY65" s="153"/>
      <c r="VZ65" s="153"/>
      <c r="WA65" s="153"/>
      <c r="WB65" s="153"/>
      <c r="WC65" s="153"/>
      <c r="WD65" s="153"/>
      <c r="WE65" s="153"/>
      <c r="WF65" s="153"/>
      <c r="WG65" s="153"/>
      <c r="WH65" s="153"/>
      <c r="WI65" s="153"/>
      <c r="WJ65" s="153"/>
      <c r="WK65" s="153"/>
      <c r="WL65" s="153"/>
      <c r="WM65" s="153"/>
      <c r="WN65" s="153"/>
      <c r="WO65" s="153"/>
      <c r="WP65" s="153"/>
      <c r="WQ65" s="153"/>
      <c r="WR65" s="153"/>
      <c r="WS65" s="153"/>
      <c r="WT65" s="153"/>
      <c r="WU65" s="153"/>
      <c r="WV65" s="153"/>
      <c r="WW65" s="153"/>
      <c r="WX65" s="153"/>
      <c r="WY65" s="153"/>
      <c r="WZ65" s="153"/>
      <c r="XA65" s="153"/>
      <c r="XB65" s="153"/>
      <c r="XC65" s="153"/>
      <c r="XD65" s="153"/>
      <c r="XE65" s="153"/>
      <c r="XF65" s="153"/>
      <c r="XG65" s="153"/>
      <c r="XH65" s="153"/>
      <c r="XI65" s="153"/>
      <c r="XJ65" s="153"/>
      <c r="XK65" s="153"/>
      <c r="XL65" s="153"/>
      <c r="XM65" s="153"/>
      <c r="XN65" s="153"/>
      <c r="XO65" s="153"/>
      <c r="XP65" s="153"/>
      <c r="XQ65" s="153"/>
      <c r="XR65" s="153"/>
      <c r="XS65" s="153"/>
      <c r="XT65" s="153"/>
      <c r="XU65" s="153"/>
      <c r="XV65" s="153"/>
      <c r="XW65" s="153"/>
      <c r="XX65" s="153"/>
      <c r="XY65" s="153"/>
      <c r="XZ65" s="153"/>
      <c r="YA65" s="153"/>
      <c r="YB65" s="153"/>
      <c r="YC65" s="153"/>
      <c r="YD65" s="153"/>
      <c r="YE65" s="153"/>
      <c r="YF65" s="153"/>
      <c r="YG65" s="153"/>
      <c r="YH65" s="153"/>
      <c r="YI65" s="153"/>
      <c r="YJ65" s="153"/>
      <c r="YK65" s="153"/>
      <c r="YL65" s="153"/>
      <c r="YM65" s="153"/>
      <c r="YN65" s="153"/>
      <c r="YO65" s="153"/>
      <c r="YP65" s="153"/>
      <c r="YQ65" s="153"/>
      <c r="YR65" s="153"/>
      <c r="YS65" s="153"/>
      <c r="YT65" s="153"/>
      <c r="YU65" s="153"/>
      <c r="YV65" s="153"/>
      <c r="YW65" s="153"/>
      <c r="YX65" s="153"/>
      <c r="YY65" s="153"/>
      <c r="YZ65" s="153"/>
      <c r="ZA65" s="153"/>
      <c r="ZB65" s="153"/>
      <c r="ZC65" s="153"/>
      <c r="ZD65" s="153"/>
      <c r="ZE65" s="153"/>
      <c r="ZF65" s="153"/>
      <c r="ZG65" s="153"/>
      <c r="ZH65" s="153"/>
      <c r="ZI65" s="153"/>
      <c r="ZJ65" s="153"/>
      <c r="ZK65" s="153"/>
      <c r="ZL65" s="153"/>
      <c r="ZM65" s="153"/>
      <c r="ZN65" s="153"/>
      <c r="ZO65" s="153"/>
      <c r="ZP65" s="153"/>
      <c r="ZQ65" s="153"/>
      <c r="ZR65" s="153"/>
      <c r="ZS65" s="153"/>
      <c r="ZT65" s="153"/>
      <c r="ZU65" s="153"/>
      <c r="ZV65" s="153"/>
      <c r="ZW65" s="153"/>
      <c r="ZX65" s="153"/>
      <c r="ZY65" s="153"/>
      <c r="ZZ65" s="153"/>
      <c r="AAA65" s="153"/>
      <c r="AAB65" s="153"/>
      <c r="AAC65" s="153"/>
      <c r="AAD65" s="153"/>
      <c r="AAE65" s="153"/>
      <c r="AAF65" s="153"/>
      <c r="AAG65" s="153"/>
      <c r="AAH65" s="153"/>
      <c r="AAI65" s="153"/>
      <c r="AAJ65" s="153"/>
      <c r="AAK65" s="153"/>
      <c r="AAL65" s="153"/>
      <c r="AAM65" s="153"/>
      <c r="AAN65" s="153"/>
      <c r="AAO65" s="153"/>
      <c r="AAP65" s="153"/>
      <c r="AAQ65" s="153"/>
      <c r="AAR65" s="153"/>
      <c r="AAS65" s="153"/>
      <c r="AAT65" s="153"/>
      <c r="AAU65" s="153"/>
      <c r="AAV65" s="153"/>
      <c r="AAW65" s="153"/>
      <c r="AAX65" s="153"/>
      <c r="AAY65" s="153"/>
      <c r="AAZ65" s="153"/>
      <c r="ABA65" s="153"/>
      <c r="ABB65" s="153"/>
      <c r="ABC65" s="153"/>
      <c r="ABD65" s="153"/>
      <c r="ABE65" s="153"/>
      <c r="ABF65" s="153"/>
      <c r="ABG65" s="153"/>
      <c r="ABH65" s="153"/>
      <c r="ABI65" s="153"/>
      <c r="ABJ65" s="153"/>
      <c r="ABK65" s="153"/>
      <c r="ABL65" s="153"/>
      <c r="ABM65" s="153"/>
      <c r="ABN65" s="153"/>
      <c r="ABO65" s="153"/>
      <c r="ABP65" s="153"/>
      <c r="ABQ65" s="153"/>
      <c r="ABR65" s="153"/>
      <c r="ABS65" s="153"/>
      <c r="ABT65" s="153"/>
      <c r="ABU65" s="153"/>
      <c r="ABV65" s="153"/>
      <c r="ABW65" s="153"/>
      <c r="ABX65" s="153"/>
      <c r="ABY65" s="153"/>
      <c r="ABZ65" s="153"/>
      <c r="ACA65" s="153"/>
      <c r="ACB65" s="153"/>
      <c r="ACC65" s="153"/>
      <c r="ACD65" s="153"/>
      <c r="ACE65" s="153"/>
      <c r="ACF65" s="153"/>
      <c r="ACG65" s="153"/>
      <c r="ACH65" s="153"/>
      <c r="ACI65" s="153"/>
      <c r="ACJ65" s="153"/>
      <c r="ACK65" s="153"/>
      <c r="ACL65" s="153"/>
      <c r="ACM65" s="153"/>
      <c r="ACN65" s="153"/>
      <c r="ACO65" s="153"/>
      <c r="ACP65" s="153"/>
      <c r="ACQ65" s="153"/>
      <c r="ACR65" s="153"/>
      <c r="ACS65" s="153"/>
      <c r="ACT65" s="153"/>
      <c r="ACU65" s="153"/>
      <c r="ACV65" s="153"/>
      <c r="ACW65" s="153"/>
      <c r="ACX65" s="153"/>
      <c r="ACY65" s="153"/>
      <c r="ACZ65" s="153"/>
      <c r="ADA65" s="153"/>
      <c r="ADB65" s="153"/>
      <c r="ADC65" s="153"/>
      <c r="ADD65" s="153"/>
      <c r="ADE65" s="153"/>
      <c r="ADF65" s="153"/>
      <c r="ADG65" s="153"/>
      <c r="ADH65" s="153"/>
      <c r="ADI65" s="153"/>
      <c r="ADJ65" s="153"/>
      <c r="ADK65" s="153"/>
      <c r="ADL65" s="153"/>
      <c r="ADM65" s="153"/>
      <c r="ADN65" s="153"/>
      <c r="ADO65" s="153"/>
      <c r="ADP65" s="153"/>
      <c r="ADQ65" s="153"/>
      <c r="ADR65" s="153"/>
      <c r="ADS65" s="153"/>
      <c r="ADT65" s="153"/>
      <c r="ADU65" s="153"/>
      <c r="ADV65" s="153"/>
      <c r="ADW65" s="153"/>
      <c r="ADX65" s="153"/>
      <c r="ADY65" s="153"/>
      <c r="ADZ65" s="153"/>
      <c r="AEA65" s="153"/>
      <c r="AEB65" s="153"/>
      <c r="AEC65" s="153"/>
      <c r="AED65" s="153"/>
      <c r="AEE65" s="153"/>
      <c r="AEF65" s="153"/>
      <c r="AEG65" s="153"/>
      <c r="AEH65" s="153"/>
      <c r="AEI65" s="153"/>
      <c r="AEJ65" s="153"/>
      <c r="AEK65" s="153"/>
      <c r="AEL65" s="153"/>
      <c r="AEM65" s="153"/>
      <c r="AEN65" s="153"/>
      <c r="AEO65" s="153"/>
      <c r="AEP65" s="153"/>
      <c r="AEQ65" s="153"/>
      <c r="AER65" s="153"/>
      <c r="AES65" s="153"/>
      <c r="AET65" s="153"/>
      <c r="AEU65" s="153"/>
      <c r="AEV65" s="153"/>
      <c r="AEW65" s="153"/>
      <c r="AEX65" s="153"/>
      <c r="AEY65" s="153"/>
      <c r="AEZ65" s="153"/>
      <c r="AFA65" s="153"/>
      <c r="AFB65" s="153"/>
      <c r="AFC65" s="153"/>
      <c r="AFD65" s="153"/>
      <c r="AFE65" s="153"/>
      <c r="AFF65" s="153"/>
      <c r="AFG65" s="153"/>
      <c r="AFH65" s="153"/>
      <c r="AFI65" s="153"/>
      <c r="AFJ65" s="153"/>
      <c r="AFK65" s="153"/>
      <c r="AFL65" s="153"/>
      <c r="AFM65" s="153"/>
      <c r="AFN65" s="153"/>
      <c r="AFO65" s="153"/>
      <c r="AFP65" s="153"/>
      <c r="AFQ65" s="153"/>
      <c r="AFR65" s="153"/>
      <c r="AFS65" s="153"/>
      <c r="AFT65" s="153"/>
      <c r="AFU65" s="153"/>
      <c r="AFV65" s="153"/>
      <c r="AFW65" s="153"/>
      <c r="AFX65" s="153"/>
      <c r="AFY65" s="153"/>
      <c r="AFZ65" s="153"/>
      <c r="AGA65" s="153"/>
      <c r="AGB65" s="153"/>
      <c r="AGC65" s="153"/>
      <c r="AGD65" s="153"/>
      <c r="AGE65" s="153"/>
      <c r="AGF65" s="153"/>
      <c r="AGG65" s="153"/>
      <c r="AGH65" s="153"/>
      <c r="AGI65" s="153"/>
      <c r="AGJ65" s="153"/>
      <c r="AGK65" s="153"/>
      <c r="AGL65" s="153"/>
      <c r="AGM65" s="153"/>
      <c r="AGN65" s="153"/>
      <c r="AGO65" s="153"/>
      <c r="AGP65" s="153"/>
      <c r="AGQ65" s="153"/>
      <c r="AGR65" s="153"/>
      <c r="AGS65" s="153"/>
      <c r="AGT65" s="153"/>
      <c r="AGU65" s="153"/>
      <c r="AGV65" s="153"/>
      <c r="AGW65" s="153"/>
      <c r="AGX65" s="153"/>
      <c r="AGY65" s="153"/>
      <c r="AGZ65" s="153"/>
      <c r="AHA65" s="153"/>
      <c r="AHB65" s="153"/>
      <c r="AHC65" s="153"/>
      <c r="AHD65" s="153"/>
      <c r="AHE65" s="153"/>
      <c r="AHF65" s="153"/>
      <c r="AHG65" s="153"/>
      <c r="AHH65" s="153"/>
      <c r="AHI65" s="153"/>
      <c r="AHJ65" s="153"/>
      <c r="AHK65" s="153"/>
      <c r="AHL65" s="153"/>
      <c r="AHM65" s="153"/>
      <c r="AHN65" s="153"/>
      <c r="AHO65" s="153"/>
      <c r="AHP65" s="153"/>
      <c r="AHQ65" s="153"/>
      <c r="AHR65" s="153"/>
      <c r="AHS65" s="153"/>
      <c r="AHT65" s="153"/>
      <c r="AHU65" s="153"/>
      <c r="AHV65" s="153"/>
      <c r="AHW65" s="153"/>
      <c r="AHX65" s="153"/>
      <c r="AHY65" s="153"/>
      <c r="AHZ65" s="153"/>
      <c r="AIA65" s="153"/>
      <c r="AIB65" s="153"/>
      <c r="AIC65" s="153"/>
      <c r="AID65" s="153"/>
      <c r="AIE65" s="153"/>
      <c r="AIF65" s="153"/>
      <c r="AIG65" s="153"/>
      <c r="AIH65" s="153"/>
      <c r="AII65" s="153"/>
      <c r="AIJ65" s="153"/>
      <c r="AIK65" s="153"/>
      <c r="AIL65" s="153"/>
      <c r="AIM65" s="153"/>
      <c r="AIN65" s="153"/>
      <c r="AIO65" s="153"/>
      <c r="AIP65" s="153"/>
      <c r="AIQ65" s="153"/>
      <c r="AIR65" s="153"/>
      <c r="AIS65" s="153"/>
      <c r="AIT65" s="153"/>
      <c r="AIU65" s="153"/>
      <c r="AIV65" s="153"/>
      <c r="AIW65" s="153"/>
      <c r="AIX65" s="153"/>
      <c r="AIY65" s="153"/>
      <c r="AIZ65" s="153"/>
      <c r="AJA65" s="153"/>
      <c r="AJB65" s="153"/>
      <c r="AJC65" s="153"/>
      <c r="AJD65" s="153"/>
      <c r="AJE65" s="153"/>
      <c r="AJF65" s="153"/>
      <c r="AJG65" s="153"/>
      <c r="AJH65" s="153"/>
      <c r="AJI65" s="153"/>
      <c r="AJJ65" s="153"/>
      <c r="AJK65" s="153"/>
      <c r="AJL65" s="153"/>
      <c r="AJM65" s="153"/>
      <c r="AJN65" s="153"/>
      <c r="AJO65" s="153"/>
      <c r="AJP65" s="153"/>
      <c r="AJQ65" s="153"/>
      <c r="AJR65" s="153"/>
      <c r="AJS65" s="153"/>
      <c r="AJT65" s="153"/>
      <c r="AJU65" s="153"/>
      <c r="AJV65" s="153"/>
      <c r="AJW65" s="153"/>
      <c r="AJX65" s="153"/>
      <c r="AJY65" s="153"/>
      <c r="AJZ65" s="153"/>
      <c r="AKA65" s="153"/>
      <c r="AKB65" s="153"/>
      <c r="AKC65" s="153"/>
      <c r="AKD65" s="153"/>
      <c r="AKE65" s="153"/>
      <c r="AKF65" s="153"/>
      <c r="AKG65" s="153"/>
      <c r="AKH65" s="153"/>
      <c r="AKI65" s="153"/>
      <c r="AKJ65" s="153"/>
      <c r="AKK65" s="153"/>
      <c r="AKL65" s="153"/>
      <c r="AKM65" s="153"/>
      <c r="AKN65" s="153"/>
      <c r="AKO65" s="153"/>
      <c r="AKP65" s="153"/>
      <c r="AKQ65" s="153"/>
      <c r="AKR65" s="153"/>
      <c r="AKS65" s="153"/>
      <c r="AKT65" s="153"/>
      <c r="AKU65" s="153"/>
      <c r="AKV65" s="153"/>
      <c r="AKW65" s="153"/>
      <c r="AKX65" s="153"/>
      <c r="AKY65" s="153"/>
      <c r="AKZ65" s="153"/>
      <c r="ALA65" s="153"/>
      <c r="ALB65" s="153"/>
      <c r="ALC65" s="153"/>
      <c r="ALD65" s="153"/>
      <c r="ALE65" s="153"/>
      <c r="ALF65" s="153"/>
      <c r="ALG65" s="153"/>
      <c r="ALH65" s="153"/>
      <c r="ALI65" s="153"/>
      <c r="ALJ65" s="153"/>
      <c r="ALK65" s="153"/>
      <c r="ALL65" s="153"/>
      <c r="ALM65" s="153"/>
      <c r="ALN65" s="153"/>
      <c r="ALO65" s="153"/>
      <c r="ALP65" s="153"/>
      <c r="ALQ65" s="153"/>
      <c r="ALR65" s="153"/>
      <c r="ALS65" s="153"/>
      <c r="ALT65" s="153"/>
      <c r="ALU65" s="153"/>
      <c r="ALV65" s="153"/>
      <c r="ALW65" s="153"/>
      <c r="ALX65" s="153"/>
      <c r="ALY65" s="153"/>
      <c r="ALZ65" s="153"/>
      <c r="AMA65" s="153"/>
      <c r="AMB65" s="153"/>
      <c r="AMC65" s="153"/>
      <c r="AMD65" s="153"/>
      <c r="AME65" s="153"/>
      <c r="AMF65" s="153"/>
      <c r="AMG65" s="153"/>
      <c r="AMH65" s="153"/>
      <c r="AMI65" s="153"/>
      <c r="AMJ65" s="153"/>
      <c r="AMK65" s="153"/>
      <c r="AML65" s="153"/>
      <c r="AMM65" s="153"/>
      <c r="AMN65" s="153"/>
      <c r="AMO65" s="153"/>
      <c r="AMP65" s="153"/>
      <c r="AMQ65" s="153"/>
      <c r="AMR65" s="153"/>
      <c r="AMS65" s="153"/>
      <c r="AMT65" s="153"/>
      <c r="AMU65" s="153"/>
      <c r="AMV65" s="153"/>
      <c r="AMW65" s="153"/>
      <c r="AMX65" s="153"/>
      <c r="AMY65" s="153"/>
      <c r="AMZ65" s="153"/>
      <c r="ANA65" s="153"/>
      <c r="ANB65" s="153"/>
      <c r="ANC65" s="153"/>
      <c r="AND65" s="153"/>
      <c r="ANE65" s="153"/>
      <c r="ANF65" s="153"/>
      <c r="ANG65" s="153"/>
      <c r="ANH65" s="153"/>
      <c r="ANI65" s="153"/>
      <c r="ANJ65" s="153"/>
      <c r="ANK65" s="153"/>
      <c r="ANL65" s="153"/>
      <c r="ANM65" s="153"/>
      <c r="ANN65" s="153"/>
      <c r="ANO65" s="153"/>
      <c r="ANP65" s="153"/>
      <c r="ANQ65" s="153"/>
      <c r="ANR65" s="153"/>
      <c r="ANS65" s="153"/>
      <c r="ANT65" s="153"/>
      <c r="ANU65" s="153"/>
      <c r="ANV65" s="153"/>
      <c r="ANW65" s="153"/>
      <c r="ANX65" s="153"/>
      <c r="ANY65" s="153"/>
      <c r="ANZ65" s="153"/>
      <c r="AOA65" s="153"/>
      <c r="AOB65" s="153"/>
      <c r="AOC65" s="153"/>
      <c r="AOD65" s="153"/>
      <c r="AOE65" s="153"/>
      <c r="AOF65" s="153"/>
      <c r="AOG65" s="153"/>
      <c r="AOH65" s="153"/>
      <c r="AOI65" s="153"/>
      <c r="AOJ65" s="153"/>
      <c r="AOK65" s="153"/>
      <c r="AOL65" s="153"/>
      <c r="AOM65" s="153"/>
      <c r="AON65" s="153"/>
      <c r="AOO65" s="153"/>
      <c r="AOP65" s="153"/>
      <c r="AOQ65" s="153"/>
      <c r="AOR65" s="153"/>
      <c r="AOS65" s="153"/>
      <c r="AOT65" s="153"/>
      <c r="AOU65" s="153"/>
      <c r="AOV65" s="153"/>
      <c r="AOW65" s="153"/>
      <c r="AOX65" s="153"/>
      <c r="AOY65" s="153"/>
      <c r="AOZ65" s="153"/>
      <c r="APA65" s="153"/>
      <c r="APB65" s="153"/>
      <c r="APC65" s="153"/>
      <c r="APD65" s="153"/>
      <c r="APE65" s="153"/>
      <c r="APF65" s="153"/>
      <c r="APG65" s="153"/>
      <c r="APH65" s="153"/>
      <c r="API65" s="153"/>
      <c r="APJ65" s="153"/>
      <c r="APK65" s="153"/>
      <c r="APL65" s="153"/>
      <c r="APM65" s="153"/>
      <c r="APN65" s="153"/>
      <c r="APO65" s="153"/>
      <c r="APP65" s="153"/>
      <c r="APQ65" s="153"/>
      <c r="APR65" s="153"/>
      <c r="APS65" s="153"/>
      <c r="APT65" s="153"/>
      <c r="APU65" s="153"/>
      <c r="APV65" s="153"/>
      <c r="APW65" s="153"/>
      <c r="APX65" s="153"/>
      <c r="APY65" s="153"/>
      <c r="APZ65" s="153"/>
      <c r="AQA65" s="153"/>
      <c r="AQB65" s="153"/>
      <c r="AQC65" s="153"/>
      <c r="AQD65" s="153"/>
      <c r="AQE65" s="153"/>
      <c r="AQF65" s="153"/>
      <c r="AQG65" s="153"/>
      <c r="AQH65" s="153"/>
      <c r="AQI65" s="153"/>
      <c r="AQJ65" s="153"/>
      <c r="AQK65" s="153"/>
      <c r="AQL65" s="153"/>
      <c r="AQM65" s="153"/>
      <c r="AQN65" s="153"/>
      <c r="AQO65" s="153"/>
      <c r="AQP65" s="153"/>
      <c r="AQQ65" s="153"/>
      <c r="AQR65" s="153"/>
      <c r="AQS65" s="153"/>
      <c r="AQT65" s="153"/>
      <c r="AQU65" s="153"/>
      <c r="AQV65" s="153"/>
      <c r="AQW65" s="153"/>
      <c r="AQX65" s="153"/>
      <c r="AQY65" s="153"/>
      <c r="AQZ65" s="153"/>
      <c r="ARA65" s="153"/>
      <c r="ARB65" s="153"/>
      <c r="ARC65" s="153"/>
      <c r="ARD65" s="153"/>
      <c r="ARE65" s="153"/>
      <c r="ARF65" s="153"/>
      <c r="ARG65" s="153"/>
      <c r="ARH65" s="153"/>
      <c r="ARI65" s="153"/>
      <c r="ARJ65" s="153"/>
      <c r="ARK65" s="153"/>
      <c r="ARL65" s="153"/>
      <c r="ARM65" s="153"/>
      <c r="ARN65" s="153"/>
      <c r="ARO65" s="153"/>
      <c r="ARP65" s="153"/>
      <c r="ARQ65" s="153"/>
      <c r="ARR65" s="153"/>
      <c r="ARS65" s="153"/>
      <c r="ART65" s="153"/>
      <c r="ARU65" s="153"/>
      <c r="ARV65" s="153"/>
      <c r="ARW65" s="153"/>
      <c r="ARX65" s="153"/>
      <c r="ARY65" s="153"/>
      <c r="ARZ65" s="153"/>
      <c r="ASA65" s="153"/>
      <c r="ASB65" s="153"/>
      <c r="ASC65" s="153"/>
      <c r="ASD65" s="153"/>
      <c r="ASE65" s="153"/>
      <c r="ASF65" s="153"/>
      <c r="ASG65" s="153"/>
      <c r="ASH65" s="153"/>
      <c r="ASI65" s="153"/>
      <c r="ASJ65" s="153"/>
      <c r="ASK65" s="153"/>
      <c r="ASL65" s="153"/>
      <c r="ASM65" s="153"/>
      <c r="ASN65" s="153"/>
      <c r="ASO65" s="153"/>
      <c r="ASP65" s="153"/>
      <c r="ASQ65" s="153"/>
      <c r="ASR65" s="153"/>
      <c r="ASS65" s="153"/>
      <c r="AST65" s="153"/>
      <c r="ASU65" s="153"/>
      <c r="ASV65" s="153"/>
      <c r="ASW65" s="153"/>
      <c r="ASX65" s="153"/>
      <c r="ASY65" s="153"/>
      <c r="ASZ65" s="153"/>
      <c r="ATA65" s="153"/>
      <c r="ATB65" s="153"/>
      <c r="ATC65" s="153"/>
      <c r="ATD65" s="153"/>
      <c r="ATE65" s="153"/>
      <c r="ATF65" s="153"/>
      <c r="ATG65" s="153"/>
      <c r="ATH65" s="153"/>
      <c r="ATI65" s="153"/>
      <c r="ATJ65" s="153"/>
      <c r="ATK65" s="153"/>
      <c r="ATL65" s="153"/>
      <c r="ATM65" s="153"/>
      <c r="ATN65" s="153"/>
      <c r="ATO65" s="153"/>
      <c r="ATP65" s="153"/>
      <c r="ATQ65" s="153"/>
      <c r="ATR65" s="153"/>
      <c r="ATS65" s="153"/>
      <c r="ATT65" s="153"/>
      <c r="ATU65" s="153"/>
      <c r="ATV65" s="153"/>
      <c r="ATW65" s="153"/>
      <c r="ATX65" s="153"/>
      <c r="ATY65" s="153"/>
      <c r="ATZ65" s="153"/>
      <c r="AUA65" s="153"/>
      <c r="AUB65" s="153"/>
      <c r="AUC65" s="153"/>
      <c r="AUD65" s="153"/>
      <c r="AUE65" s="153"/>
      <c r="AUF65" s="153"/>
      <c r="AUG65" s="153"/>
      <c r="AUH65" s="153"/>
      <c r="AUI65" s="153"/>
      <c r="AUJ65" s="153"/>
      <c r="AUK65" s="153"/>
      <c r="AUL65" s="153"/>
      <c r="AUM65" s="153"/>
      <c r="AUN65" s="153"/>
      <c r="AUO65" s="153"/>
      <c r="AUP65" s="153"/>
      <c r="AUQ65" s="153"/>
      <c r="AUR65" s="153"/>
      <c r="AUS65" s="153"/>
      <c r="AUT65" s="153"/>
      <c r="AUU65" s="153"/>
      <c r="AUV65" s="153"/>
      <c r="AUW65" s="153"/>
      <c r="AUX65" s="153"/>
      <c r="AUY65" s="153"/>
      <c r="AUZ65" s="153"/>
      <c r="AVA65" s="153"/>
      <c r="AVB65" s="153"/>
      <c r="AVC65" s="153"/>
      <c r="AVD65" s="153"/>
      <c r="AVE65" s="153"/>
      <c r="AVF65" s="153"/>
      <c r="AVG65" s="153"/>
      <c r="AVH65" s="153"/>
      <c r="AVI65" s="153"/>
      <c r="AVJ65" s="153"/>
      <c r="AVK65" s="153"/>
      <c r="AVL65" s="153"/>
      <c r="AVM65" s="153"/>
      <c r="AVN65" s="153"/>
      <c r="AVO65" s="153"/>
      <c r="AVP65" s="153"/>
      <c r="AVQ65" s="153"/>
      <c r="AVR65" s="153"/>
      <c r="AVS65" s="153"/>
      <c r="AVT65" s="153"/>
      <c r="AVU65" s="153"/>
      <c r="AVV65" s="153"/>
      <c r="AVW65" s="153"/>
      <c r="AVX65" s="153"/>
      <c r="AVY65" s="153"/>
      <c r="AVZ65" s="153"/>
      <c r="AWA65" s="153"/>
      <c r="AWB65" s="153"/>
      <c r="AWC65" s="153"/>
      <c r="AWD65" s="153"/>
      <c r="AWE65" s="153"/>
      <c r="AWF65" s="153"/>
      <c r="AWG65" s="153"/>
      <c r="AWH65" s="153"/>
      <c r="AWI65" s="153"/>
      <c r="AWJ65" s="153"/>
      <c r="AWK65" s="153"/>
      <c r="AWL65" s="153"/>
      <c r="AWM65" s="153"/>
      <c r="AWN65" s="153"/>
      <c r="AWO65" s="153"/>
      <c r="AWP65" s="153"/>
      <c r="AWQ65" s="153"/>
      <c r="AWR65" s="153"/>
      <c r="AWS65" s="153"/>
      <c r="AWT65" s="153"/>
      <c r="AWU65" s="153"/>
      <c r="AWV65" s="153"/>
      <c r="AWW65" s="153"/>
      <c r="AWX65" s="153"/>
      <c r="AWY65" s="153"/>
      <c r="AWZ65" s="153"/>
      <c r="AXA65" s="153"/>
      <c r="AXB65" s="153"/>
      <c r="AXC65" s="153"/>
      <c r="AXD65" s="153"/>
      <c r="AXE65" s="153"/>
      <c r="AXF65" s="153"/>
      <c r="AXG65" s="153"/>
      <c r="AXH65" s="153"/>
      <c r="AXI65" s="153"/>
      <c r="AXJ65" s="153"/>
      <c r="AXK65" s="153"/>
      <c r="AXL65" s="153"/>
      <c r="AXM65" s="153"/>
      <c r="AXN65" s="153"/>
      <c r="AXO65" s="153"/>
      <c r="AXP65" s="153"/>
      <c r="AXQ65" s="153"/>
      <c r="AXR65" s="153"/>
      <c r="AXS65" s="153"/>
      <c r="AXT65" s="153"/>
      <c r="AXU65" s="153"/>
      <c r="AXV65" s="153"/>
      <c r="AXW65" s="153"/>
      <c r="AXX65" s="153"/>
      <c r="AXY65" s="153"/>
      <c r="AXZ65" s="153"/>
      <c r="AYA65" s="153"/>
      <c r="AYB65" s="153"/>
      <c r="AYC65" s="153"/>
      <c r="AYD65" s="153"/>
      <c r="AYE65" s="153"/>
      <c r="AYF65" s="153"/>
      <c r="AYG65" s="153"/>
      <c r="AYH65" s="153"/>
      <c r="AYI65" s="153"/>
      <c r="AYJ65" s="153"/>
      <c r="AYK65" s="153"/>
      <c r="AYL65" s="153"/>
      <c r="AYM65" s="153"/>
      <c r="AYN65" s="153"/>
      <c r="AYO65" s="153"/>
      <c r="AYP65" s="153"/>
      <c r="AYQ65" s="153"/>
      <c r="AYR65" s="153"/>
      <c r="AYS65" s="153"/>
      <c r="AYT65" s="153"/>
      <c r="AYU65" s="153"/>
      <c r="AYV65" s="153"/>
      <c r="AYW65" s="153"/>
      <c r="AYX65" s="153"/>
      <c r="AYY65" s="153"/>
      <c r="AYZ65" s="153"/>
      <c r="AZA65" s="153"/>
      <c r="AZB65" s="153"/>
      <c r="AZC65" s="153"/>
      <c r="AZD65" s="153"/>
      <c r="AZE65" s="153"/>
      <c r="AZF65" s="153"/>
      <c r="AZG65" s="153"/>
      <c r="AZH65" s="153"/>
      <c r="AZI65" s="153"/>
      <c r="AZJ65" s="153"/>
      <c r="AZK65" s="153"/>
      <c r="AZL65" s="153"/>
      <c r="AZM65" s="153"/>
      <c r="AZN65" s="153"/>
      <c r="AZO65" s="153"/>
      <c r="AZP65" s="153"/>
      <c r="AZQ65" s="153"/>
      <c r="AZR65" s="153"/>
      <c r="AZS65" s="153"/>
      <c r="AZT65" s="153"/>
      <c r="AZU65" s="153"/>
      <c r="AZV65" s="153"/>
      <c r="AZW65" s="153"/>
      <c r="AZX65" s="153"/>
      <c r="AZY65" s="153"/>
      <c r="AZZ65" s="153"/>
      <c r="BAA65" s="153"/>
      <c r="BAB65" s="153"/>
      <c r="BAC65" s="153"/>
      <c r="BAD65" s="153"/>
      <c r="BAE65" s="153"/>
      <c r="BAF65" s="153"/>
      <c r="BAG65" s="153"/>
      <c r="BAH65" s="153"/>
      <c r="BAI65" s="153"/>
      <c r="BAJ65" s="153"/>
      <c r="BAK65" s="153"/>
      <c r="BAL65" s="153"/>
      <c r="BAM65" s="153"/>
      <c r="BAN65" s="153"/>
      <c r="BAO65" s="153"/>
      <c r="BAP65" s="153"/>
      <c r="BAQ65" s="153"/>
      <c r="BAR65" s="153"/>
      <c r="BAS65" s="153"/>
      <c r="BAT65" s="153"/>
      <c r="BAU65" s="153"/>
      <c r="BAV65" s="153"/>
      <c r="BAW65" s="153"/>
      <c r="BAX65" s="153"/>
      <c r="BAY65" s="153"/>
      <c r="BAZ65" s="153"/>
      <c r="BBA65" s="153"/>
      <c r="BBB65" s="153"/>
      <c r="BBC65" s="153"/>
      <c r="BBD65" s="153"/>
      <c r="BBE65" s="153"/>
      <c r="BBF65" s="153"/>
      <c r="BBG65" s="153"/>
      <c r="BBH65" s="153"/>
      <c r="BBI65" s="153"/>
      <c r="BBJ65" s="153"/>
      <c r="BBK65" s="153"/>
      <c r="BBL65" s="153"/>
      <c r="BBM65" s="153"/>
      <c r="BBN65" s="153"/>
      <c r="BBO65" s="153"/>
      <c r="BBP65" s="153"/>
      <c r="BBQ65" s="153"/>
      <c r="BBR65" s="153"/>
      <c r="BBS65" s="153"/>
      <c r="BBT65" s="153"/>
      <c r="BBU65" s="153"/>
      <c r="BBV65" s="153"/>
      <c r="BBW65" s="153"/>
      <c r="BBX65" s="153"/>
      <c r="BBY65" s="153"/>
      <c r="BBZ65" s="153"/>
      <c r="BCA65" s="153"/>
      <c r="BCB65" s="153"/>
      <c r="BCC65" s="153"/>
      <c r="BCD65" s="153"/>
      <c r="BCE65" s="153"/>
      <c r="BCF65" s="153"/>
      <c r="BCG65" s="153"/>
      <c r="BCH65" s="153"/>
      <c r="BCI65" s="153"/>
      <c r="BCJ65" s="153"/>
      <c r="BCK65" s="153"/>
      <c r="BCL65" s="153"/>
      <c r="BCM65" s="153"/>
      <c r="BCN65" s="153"/>
      <c r="BCO65" s="153"/>
      <c r="BCP65" s="153"/>
      <c r="BCQ65" s="153"/>
      <c r="BCR65" s="153"/>
      <c r="BCS65" s="153"/>
      <c r="BCT65" s="153"/>
      <c r="BCU65" s="153"/>
      <c r="BCV65" s="153"/>
      <c r="BCW65" s="153"/>
      <c r="BCX65" s="153"/>
      <c r="BCY65" s="153"/>
      <c r="BCZ65" s="153"/>
      <c r="BDA65" s="153"/>
      <c r="BDB65" s="153"/>
      <c r="BDC65" s="153"/>
      <c r="BDD65" s="153"/>
      <c r="BDE65" s="153"/>
      <c r="BDF65" s="153"/>
      <c r="BDG65" s="153"/>
      <c r="BDH65" s="153"/>
      <c r="BDI65" s="153"/>
      <c r="BDJ65" s="153"/>
      <c r="BDK65" s="153"/>
      <c r="BDL65" s="153"/>
      <c r="BDM65" s="153"/>
      <c r="BDN65" s="153"/>
      <c r="BDO65" s="153"/>
      <c r="BDP65" s="153"/>
      <c r="BDQ65" s="153"/>
      <c r="BDR65" s="153"/>
      <c r="BDS65" s="153"/>
      <c r="BDT65" s="153"/>
      <c r="BDU65" s="153"/>
      <c r="BDV65" s="153"/>
      <c r="BDW65" s="153"/>
      <c r="BDX65" s="153"/>
      <c r="BDY65" s="153"/>
      <c r="BDZ65" s="153"/>
      <c r="BEA65" s="153"/>
      <c r="BEB65" s="153"/>
      <c r="BEC65" s="153"/>
      <c r="BED65" s="153"/>
      <c r="BEE65" s="153"/>
      <c r="BEF65" s="153"/>
      <c r="BEG65" s="153"/>
      <c r="BEH65" s="153"/>
      <c r="BEI65" s="153"/>
      <c r="BEJ65" s="153"/>
      <c r="BEK65" s="153"/>
      <c r="BEL65" s="153"/>
      <c r="BEM65" s="153"/>
      <c r="BEN65" s="153"/>
      <c r="BEO65" s="153"/>
      <c r="BEP65" s="153"/>
      <c r="BEQ65" s="153"/>
      <c r="BER65" s="153"/>
      <c r="BES65" s="153"/>
      <c r="BET65" s="153"/>
      <c r="BEU65" s="153"/>
      <c r="BEV65" s="153"/>
      <c r="BEW65" s="153"/>
      <c r="BEX65" s="153"/>
      <c r="BEY65" s="153"/>
      <c r="BEZ65" s="153"/>
      <c r="BFA65" s="153"/>
      <c r="BFB65" s="153"/>
      <c r="BFC65" s="153"/>
      <c r="BFD65" s="153"/>
      <c r="BFE65" s="153"/>
      <c r="BFF65" s="153"/>
      <c r="BFG65" s="153"/>
      <c r="BFH65" s="153"/>
      <c r="BFI65" s="153"/>
      <c r="BFJ65" s="153"/>
      <c r="BFK65" s="153"/>
      <c r="BFL65" s="153"/>
      <c r="BFM65" s="153"/>
      <c r="BFN65" s="153"/>
      <c r="BFO65" s="153"/>
      <c r="BFP65" s="153"/>
      <c r="BFQ65" s="153"/>
      <c r="BFR65" s="153"/>
      <c r="BFS65" s="153"/>
      <c r="BFT65" s="153"/>
      <c r="BFU65" s="153"/>
      <c r="BFV65" s="153"/>
      <c r="BFW65" s="153"/>
      <c r="BFX65" s="153"/>
      <c r="BFY65" s="153"/>
      <c r="BFZ65" s="153"/>
      <c r="BGA65" s="153"/>
      <c r="BGB65" s="153"/>
      <c r="BGC65" s="153"/>
      <c r="BGD65" s="153"/>
      <c r="BGE65" s="153"/>
      <c r="BGF65" s="153"/>
      <c r="BGG65" s="153"/>
      <c r="BGH65" s="153"/>
      <c r="BGI65" s="153"/>
      <c r="BGJ65" s="153"/>
      <c r="BGK65" s="153"/>
      <c r="BGL65" s="153"/>
      <c r="BGM65" s="153"/>
      <c r="BGN65" s="153"/>
      <c r="BGO65" s="153"/>
      <c r="BGP65" s="153"/>
      <c r="BGQ65" s="153"/>
      <c r="BGR65" s="153"/>
      <c r="BGS65" s="153"/>
      <c r="BGT65" s="153"/>
      <c r="BGU65" s="153"/>
      <c r="BGV65" s="153"/>
      <c r="BGW65" s="153"/>
      <c r="BGX65" s="153"/>
      <c r="BGY65" s="153"/>
      <c r="BGZ65" s="153"/>
      <c r="BHA65" s="153"/>
      <c r="BHB65" s="153"/>
      <c r="BHC65" s="153"/>
      <c r="BHD65" s="153"/>
      <c r="BHE65" s="153"/>
      <c r="BHF65" s="153"/>
      <c r="BHG65" s="153"/>
      <c r="BHH65" s="153"/>
      <c r="BHI65" s="153"/>
      <c r="BHJ65" s="153"/>
      <c r="BHK65" s="153"/>
      <c r="BHL65" s="153"/>
      <c r="BHM65" s="153"/>
      <c r="BHN65" s="153"/>
      <c r="BHO65" s="153"/>
      <c r="BHP65" s="153"/>
      <c r="BHQ65" s="153"/>
      <c r="BHR65" s="153"/>
      <c r="BHS65" s="153"/>
      <c r="BHT65" s="153"/>
      <c r="BHU65" s="153"/>
      <c r="BHV65" s="153"/>
      <c r="BHW65" s="153"/>
      <c r="BHX65" s="153"/>
      <c r="BHY65" s="153"/>
      <c r="BHZ65" s="153"/>
      <c r="BIA65" s="153"/>
      <c r="BIB65" s="153"/>
      <c r="BIC65" s="153"/>
      <c r="BID65" s="153"/>
      <c r="BIE65" s="153"/>
      <c r="BIF65" s="153"/>
      <c r="BIG65" s="153"/>
      <c r="BIH65" s="153"/>
      <c r="BII65" s="153"/>
      <c r="BIJ65" s="153"/>
      <c r="BIK65" s="153"/>
      <c r="BIL65" s="153"/>
      <c r="BIM65" s="153"/>
      <c r="BIN65" s="153"/>
      <c r="BIO65" s="153"/>
      <c r="BIP65" s="153"/>
      <c r="BIQ65" s="153"/>
      <c r="BIR65" s="153"/>
      <c r="BIS65" s="153"/>
      <c r="BIT65" s="153"/>
      <c r="BIU65" s="153"/>
      <c r="BIV65" s="153"/>
      <c r="BIW65" s="153"/>
      <c r="BIX65" s="153"/>
      <c r="BIY65" s="153"/>
      <c r="BIZ65" s="153"/>
      <c r="BJA65" s="153"/>
      <c r="BJB65" s="153"/>
      <c r="BJC65" s="153"/>
      <c r="BJD65" s="153"/>
      <c r="BJE65" s="153"/>
      <c r="BJF65" s="153"/>
      <c r="BJG65" s="153"/>
      <c r="BJH65" s="153"/>
      <c r="BJI65" s="153"/>
      <c r="BJJ65" s="153"/>
      <c r="BJK65" s="153"/>
      <c r="BJL65" s="153"/>
      <c r="BJM65" s="153"/>
      <c r="BJN65" s="153"/>
      <c r="BJO65" s="153"/>
      <c r="BJP65" s="153"/>
      <c r="BJQ65" s="153"/>
      <c r="BJR65" s="153"/>
      <c r="BJS65" s="153"/>
      <c r="BJT65" s="153"/>
      <c r="BJU65" s="153"/>
      <c r="BJV65" s="153"/>
      <c r="BJW65" s="153"/>
      <c r="BJX65" s="153"/>
      <c r="BJY65" s="153"/>
      <c r="BJZ65" s="153"/>
      <c r="BKA65" s="153"/>
      <c r="BKB65" s="153"/>
      <c r="BKC65" s="153"/>
      <c r="BKD65" s="153"/>
      <c r="BKE65" s="153"/>
      <c r="BKF65" s="153"/>
      <c r="BKG65" s="153"/>
      <c r="BKH65" s="153"/>
      <c r="BKI65" s="153"/>
      <c r="BKJ65" s="153"/>
      <c r="BKK65" s="153"/>
      <c r="BKL65" s="153"/>
      <c r="BKM65" s="153"/>
      <c r="BKN65" s="153"/>
      <c r="BKO65" s="153"/>
      <c r="BKP65" s="153"/>
      <c r="BKQ65" s="153"/>
      <c r="BKR65" s="153"/>
      <c r="BKS65" s="153"/>
      <c r="BKT65" s="153"/>
      <c r="BKU65" s="153"/>
      <c r="BKV65" s="153"/>
      <c r="BKW65" s="153"/>
      <c r="BKX65" s="153"/>
      <c r="BKY65" s="153"/>
      <c r="BKZ65" s="153"/>
      <c r="BLA65" s="153"/>
      <c r="BLB65" s="153"/>
      <c r="BLC65" s="153"/>
      <c r="BLD65" s="153"/>
      <c r="BLE65" s="153"/>
      <c r="BLF65" s="153"/>
      <c r="BLG65" s="153"/>
      <c r="BLH65" s="153"/>
      <c r="BLI65" s="153"/>
      <c r="BLJ65" s="153"/>
      <c r="BLK65" s="153"/>
      <c r="BLL65" s="153"/>
      <c r="BLM65" s="153"/>
      <c r="BLN65" s="153"/>
      <c r="BLO65" s="153"/>
      <c r="BLP65" s="153"/>
      <c r="BLQ65" s="153"/>
      <c r="BLR65" s="153"/>
      <c r="BLS65" s="153"/>
      <c r="BLT65" s="153"/>
      <c r="BLU65" s="153"/>
      <c r="BLV65" s="153"/>
      <c r="BLW65" s="153"/>
      <c r="BLX65" s="153"/>
      <c r="BLY65" s="153"/>
      <c r="BLZ65" s="153"/>
      <c r="BMA65" s="153"/>
      <c r="BMB65" s="153"/>
      <c r="BMC65" s="153"/>
      <c r="BMD65" s="153"/>
      <c r="BME65" s="153"/>
      <c r="BMF65" s="153"/>
      <c r="BMG65" s="153"/>
      <c r="BMH65" s="153"/>
      <c r="BMI65" s="153"/>
      <c r="BMJ65" s="153"/>
      <c r="BMK65" s="153"/>
      <c r="BML65" s="153"/>
      <c r="BMM65" s="153"/>
      <c r="BMN65" s="153"/>
      <c r="BMO65" s="153"/>
      <c r="BMP65" s="153"/>
      <c r="BMQ65" s="153"/>
      <c r="BMR65" s="153"/>
      <c r="BMS65" s="153"/>
      <c r="BMT65" s="153"/>
      <c r="BMU65" s="153"/>
      <c r="BMV65" s="153"/>
      <c r="BMW65" s="153"/>
      <c r="BMX65" s="153"/>
      <c r="BMY65" s="153"/>
      <c r="BMZ65" s="153"/>
      <c r="BNA65" s="153"/>
      <c r="BNB65" s="153"/>
      <c r="BNC65" s="153"/>
      <c r="BND65" s="153"/>
      <c r="BNE65" s="153"/>
      <c r="BNF65" s="153"/>
      <c r="BNG65" s="153"/>
      <c r="BNH65" s="153"/>
      <c r="BNI65" s="153"/>
      <c r="BNJ65" s="153"/>
      <c r="BNK65" s="153"/>
      <c r="BNL65" s="153"/>
      <c r="BNM65" s="153"/>
      <c r="BNN65" s="153"/>
      <c r="BNO65" s="153"/>
      <c r="BNP65" s="153"/>
      <c r="BNQ65" s="153"/>
      <c r="BNR65" s="153"/>
      <c r="BNS65" s="153"/>
      <c r="BNT65" s="153"/>
      <c r="BNU65" s="153"/>
      <c r="BNV65" s="153"/>
      <c r="BNW65" s="153"/>
      <c r="BNX65" s="153"/>
      <c r="BNY65" s="153"/>
      <c r="BNZ65" s="153"/>
      <c r="BOA65" s="153"/>
      <c r="BOB65" s="153"/>
      <c r="BOC65" s="153"/>
      <c r="BOD65" s="153"/>
      <c r="BOE65" s="153"/>
      <c r="BOF65" s="153"/>
      <c r="BOG65" s="153"/>
      <c r="BOH65" s="153"/>
      <c r="BOI65" s="153"/>
      <c r="BOJ65" s="153"/>
      <c r="BOK65" s="153"/>
      <c r="BOL65" s="153"/>
      <c r="BOM65" s="153"/>
      <c r="BON65" s="153"/>
      <c r="BOO65" s="153"/>
      <c r="BOP65" s="153"/>
      <c r="BOQ65" s="153"/>
      <c r="BOR65" s="153"/>
      <c r="BOS65" s="153"/>
      <c r="BOT65" s="153"/>
      <c r="BOU65" s="153"/>
      <c r="BOV65" s="153"/>
      <c r="BOW65" s="153"/>
      <c r="BOX65" s="153"/>
      <c r="BOY65" s="153"/>
      <c r="BOZ65" s="153"/>
      <c r="BPA65" s="153"/>
      <c r="BPB65" s="153"/>
      <c r="BPC65" s="153"/>
      <c r="BPD65" s="153"/>
      <c r="BPE65" s="153"/>
      <c r="BPF65" s="153"/>
      <c r="BPG65" s="153"/>
      <c r="BPH65" s="153"/>
      <c r="BPI65" s="153"/>
      <c r="BPJ65" s="153"/>
      <c r="BPK65" s="153"/>
      <c r="BPL65" s="153"/>
      <c r="BPM65" s="153"/>
      <c r="BPN65" s="153"/>
      <c r="BPO65" s="153"/>
      <c r="BPP65" s="153"/>
      <c r="BPQ65" s="153"/>
      <c r="BPR65" s="153"/>
      <c r="BPS65" s="153"/>
      <c r="BPT65" s="153"/>
      <c r="BPU65" s="153"/>
      <c r="BPV65" s="153"/>
      <c r="BPW65" s="153"/>
      <c r="BPX65" s="153"/>
      <c r="BPY65" s="153"/>
      <c r="BPZ65" s="153"/>
      <c r="BQA65" s="153"/>
      <c r="BQB65" s="153"/>
      <c r="BQC65" s="153"/>
      <c r="BQD65" s="153"/>
      <c r="BQE65" s="153"/>
      <c r="BQF65" s="153"/>
      <c r="BQG65" s="153"/>
      <c r="BQH65" s="153"/>
      <c r="BQI65" s="153"/>
      <c r="BQJ65" s="153"/>
      <c r="BQK65" s="153"/>
      <c r="BQL65" s="153"/>
      <c r="BQM65" s="153"/>
      <c r="BQN65" s="153"/>
      <c r="BQO65" s="153"/>
      <c r="BQP65" s="153"/>
      <c r="BQQ65" s="153"/>
      <c r="BQR65" s="153"/>
      <c r="BQS65" s="153"/>
      <c r="BQT65" s="153"/>
      <c r="BQU65" s="153"/>
      <c r="BQV65" s="153"/>
      <c r="BQW65" s="153"/>
      <c r="BQX65" s="153"/>
      <c r="BQY65" s="153"/>
      <c r="BQZ65" s="153"/>
      <c r="BRA65" s="153"/>
      <c r="BRB65" s="153"/>
      <c r="BRC65" s="153"/>
      <c r="BRD65" s="153"/>
      <c r="BRE65" s="153"/>
      <c r="BRF65" s="153"/>
      <c r="BRG65" s="153"/>
      <c r="BRH65" s="153"/>
      <c r="BRI65" s="153"/>
      <c r="BRJ65" s="153"/>
      <c r="BRK65" s="153"/>
      <c r="BRL65" s="153"/>
      <c r="BRM65" s="153"/>
      <c r="BRN65" s="153"/>
      <c r="BRO65" s="153"/>
      <c r="BRP65" s="153"/>
      <c r="BRQ65" s="153"/>
      <c r="BRR65" s="153"/>
      <c r="BRS65" s="153"/>
      <c r="BRT65" s="153"/>
      <c r="BRU65" s="153"/>
      <c r="BRV65" s="153"/>
      <c r="BRW65" s="153"/>
      <c r="BRX65" s="153"/>
      <c r="BRY65" s="153"/>
      <c r="BRZ65" s="153"/>
      <c r="BSA65" s="153"/>
      <c r="BSB65" s="153"/>
      <c r="BSC65" s="153"/>
      <c r="BSD65" s="153"/>
      <c r="BSE65" s="153"/>
      <c r="BSF65" s="153"/>
      <c r="BSG65" s="153"/>
      <c r="BSH65" s="153"/>
      <c r="BSI65" s="153"/>
      <c r="BSJ65" s="153"/>
      <c r="BSK65" s="153"/>
      <c r="BSL65" s="153"/>
      <c r="BSM65" s="153"/>
      <c r="BSN65" s="153"/>
      <c r="BSO65" s="153"/>
      <c r="BSP65" s="153"/>
      <c r="BSQ65" s="153"/>
      <c r="BSR65" s="153"/>
      <c r="BSS65" s="153"/>
      <c r="BST65" s="153"/>
      <c r="BSU65" s="153"/>
      <c r="BSV65" s="153"/>
      <c r="BSW65" s="153"/>
      <c r="BSX65" s="153"/>
      <c r="BSY65" s="153"/>
      <c r="BSZ65" s="153"/>
      <c r="BTA65" s="153"/>
      <c r="BTB65" s="153"/>
      <c r="BTC65" s="153"/>
      <c r="BTD65" s="153"/>
      <c r="BTE65" s="153"/>
      <c r="BTF65" s="153"/>
      <c r="BTG65" s="153"/>
      <c r="BTH65" s="153"/>
      <c r="BTI65" s="153"/>
      <c r="BTJ65" s="153"/>
      <c r="BTK65" s="153"/>
      <c r="BTL65" s="153"/>
      <c r="BTM65" s="153"/>
      <c r="BTN65" s="153"/>
      <c r="BTO65" s="153"/>
      <c r="BTP65" s="153"/>
      <c r="BTQ65" s="153"/>
      <c r="BTR65" s="153"/>
      <c r="BTS65" s="153"/>
      <c r="BTT65" s="153"/>
      <c r="BTU65" s="153"/>
      <c r="BTV65" s="153"/>
      <c r="BTW65" s="153"/>
      <c r="BTX65" s="153"/>
      <c r="BTY65" s="153"/>
      <c r="BTZ65" s="153"/>
      <c r="BUA65" s="153"/>
      <c r="BUB65" s="153"/>
      <c r="BUC65" s="153"/>
      <c r="BUD65" s="153"/>
      <c r="BUE65" s="153"/>
      <c r="BUF65" s="153"/>
      <c r="BUG65" s="153"/>
      <c r="BUH65" s="153"/>
      <c r="BUI65" s="153"/>
      <c r="BUJ65" s="153"/>
      <c r="BUK65" s="153"/>
      <c r="BUL65" s="153"/>
      <c r="BUM65" s="153"/>
      <c r="BUN65" s="153"/>
      <c r="BUO65" s="153"/>
      <c r="BUP65" s="153"/>
      <c r="BUQ65" s="153"/>
      <c r="BUR65" s="153"/>
      <c r="BUS65" s="153"/>
      <c r="BUT65" s="153"/>
      <c r="BUU65" s="153"/>
      <c r="BUV65" s="153"/>
      <c r="BUW65" s="153"/>
      <c r="BUX65" s="153"/>
      <c r="BUY65" s="153"/>
      <c r="BUZ65" s="153"/>
      <c r="BVA65" s="153"/>
      <c r="BVB65" s="153"/>
      <c r="BVC65" s="153"/>
      <c r="BVD65" s="153"/>
      <c r="BVE65" s="153"/>
      <c r="BVF65" s="153"/>
      <c r="BVG65" s="153"/>
      <c r="BVH65" s="153"/>
      <c r="BVI65" s="153"/>
      <c r="BVJ65" s="153"/>
      <c r="BVK65" s="153"/>
      <c r="BVL65" s="153"/>
      <c r="BVM65" s="153"/>
      <c r="BVN65" s="153"/>
      <c r="BVO65" s="153"/>
      <c r="BVP65" s="153"/>
      <c r="BVQ65" s="153"/>
      <c r="BVR65" s="153"/>
      <c r="BVS65" s="153"/>
      <c r="BVT65" s="153"/>
      <c r="BVU65" s="153"/>
      <c r="BVV65" s="153"/>
      <c r="BVW65" s="153"/>
      <c r="BVX65" s="153"/>
      <c r="BVY65" s="153"/>
      <c r="BVZ65" s="153"/>
      <c r="BWA65" s="153"/>
      <c r="BWB65" s="153"/>
      <c r="BWC65" s="153"/>
      <c r="BWD65" s="153"/>
      <c r="BWE65" s="153"/>
      <c r="BWF65" s="153"/>
      <c r="BWG65" s="153"/>
      <c r="BWH65" s="153"/>
      <c r="BWI65" s="153"/>
      <c r="BWJ65" s="153"/>
      <c r="BWK65" s="153"/>
      <c r="BWL65" s="153"/>
      <c r="BWM65" s="153"/>
      <c r="BWN65" s="153"/>
      <c r="BWO65" s="153"/>
      <c r="BWP65" s="153"/>
      <c r="BWQ65" s="153"/>
      <c r="BWR65" s="153"/>
      <c r="BWS65" s="153"/>
      <c r="BWT65" s="153"/>
      <c r="BWU65" s="153"/>
      <c r="BWV65" s="153"/>
      <c r="BWW65" s="153"/>
      <c r="BWX65" s="153"/>
      <c r="BWY65" s="153"/>
      <c r="BWZ65" s="153"/>
      <c r="BXA65" s="153"/>
      <c r="BXB65" s="153"/>
      <c r="BXC65" s="153"/>
      <c r="BXD65" s="153"/>
      <c r="BXE65" s="153"/>
      <c r="BXF65" s="153"/>
      <c r="BXG65" s="153"/>
      <c r="BXH65" s="153"/>
      <c r="BXI65" s="153"/>
      <c r="BXJ65" s="153"/>
      <c r="BXK65" s="153"/>
      <c r="BXL65" s="153"/>
      <c r="BXM65" s="153"/>
      <c r="BXN65" s="153"/>
      <c r="BXO65" s="153"/>
      <c r="BXP65" s="153"/>
      <c r="BXQ65" s="153"/>
      <c r="BXR65" s="153"/>
      <c r="BXS65" s="153"/>
      <c r="BXT65" s="153"/>
      <c r="BXU65" s="153"/>
      <c r="BXV65" s="153"/>
      <c r="BXW65" s="153"/>
      <c r="BXX65" s="153"/>
      <c r="BXY65" s="153"/>
      <c r="BXZ65" s="153"/>
      <c r="BYA65" s="153"/>
      <c r="BYB65" s="153"/>
      <c r="BYC65" s="153"/>
      <c r="BYD65" s="153"/>
      <c r="BYE65" s="153"/>
      <c r="BYF65" s="153"/>
      <c r="BYG65" s="153"/>
      <c r="BYH65" s="153"/>
      <c r="BYI65" s="153"/>
      <c r="BYJ65" s="153"/>
      <c r="BYK65" s="153"/>
      <c r="BYL65" s="153"/>
      <c r="BYM65" s="153"/>
      <c r="BYN65" s="153"/>
      <c r="BYO65" s="153"/>
      <c r="BYP65" s="153"/>
      <c r="BYQ65" s="153"/>
      <c r="BYR65" s="153"/>
      <c r="BYS65" s="153"/>
      <c r="BYT65" s="153"/>
      <c r="BYU65" s="153"/>
      <c r="BYV65" s="153"/>
      <c r="BYW65" s="153"/>
      <c r="BYX65" s="153"/>
      <c r="BYY65" s="153"/>
      <c r="BYZ65" s="153"/>
      <c r="BZA65" s="153"/>
      <c r="BZB65" s="153"/>
      <c r="BZC65" s="153"/>
      <c r="BZD65" s="153"/>
      <c r="BZE65" s="153"/>
      <c r="BZF65" s="153"/>
      <c r="BZG65" s="153"/>
      <c r="BZH65" s="153"/>
      <c r="BZI65" s="153"/>
      <c r="BZJ65" s="153"/>
      <c r="BZK65" s="153"/>
      <c r="BZL65" s="153"/>
      <c r="BZM65" s="153"/>
      <c r="BZN65" s="153"/>
      <c r="BZO65" s="153"/>
      <c r="BZP65" s="153"/>
      <c r="BZQ65" s="153"/>
      <c r="BZR65" s="153"/>
      <c r="BZS65" s="153"/>
      <c r="BZT65" s="153"/>
      <c r="BZU65" s="153"/>
      <c r="BZV65" s="153"/>
      <c r="BZW65" s="153"/>
      <c r="BZX65" s="153"/>
      <c r="BZY65" s="153"/>
      <c r="BZZ65" s="153"/>
      <c r="CAA65" s="153"/>
      <c r="CAB65" s="153"/>
      <c r="CAC65" s="153"/>
      <c r="CAD65" s="153"/>
      <c r="CAE65" s="153"/>
      <c r="CAF65" s="153"/>
      <c r="CAG65" s="153"/>
      <c r="CAH65" s="153"/>
      <c r="CAI65" s="153"/>
      <c r="CAJ65" s="153"/>
      <c r="CAK65" s="153"/>
      <c r="CAL65" s="153"/>
      <c r="CAM65" s="153"/>
      <c r="CAN65" s="153"/>
      <c r="CAO65" s="153"/>
      <c r="CAP65" s="153"/>
      <c r="CAQ65" s="153"/>
      <c r="CAR65" s="153"/>
      <c r="CAS65" s="153"/>
      <c r="CAT65" s="153"/>
      <c r="CAU65" s="153"/>
      <c r="CAV65" s="153"/>
      <c r="CAW65" s="153"/>
      <c r="CAX65" s="153"/>
      <c r="CAY65" s="153"/>
      <c r="CAZ65" s="153"/>
      <c r="CBA65" s="153"/>
      <c r="CBB65" s="153"/>
      <c r="CBC65" s="153"/>
      <c r="CBD65" s="153"/>
      <c r="CBE65" s="153"/>
      <c r="CBF65" s="153"/>
      <c r="CBG65" s="153"/>
      <c r="CBH65" s="153"/>
      <c r="CBI65" s="153"/>
      <c r="CBJ65" s="153"/>
      <c r="CBK65" s="153"/>
      <c r="CBL65" s="153"/>
      <c r="CBM65" s="153"/>
      <c r="CBN65" s="153"/>
      <c r="CBO65" s="153"/>
      <c r="CBP65" s="153"/>
      <c r="CBQ65" s="153"/>
      <c r="CBR65" s="153"/>
      <c r="CBS65" s="153"/>
      <c r="CBT65" s="153"/>
      <c r="CBU65" s="153"/>
      <c r="CBV65" s="153"/>
      <c r="CBW65" s="153"/>
      <c r="CBX65" s="153"/>
      <c r="CBY65" s="153"/>
      <c r="CBZ65" s="153"/>
      <c r="CCA65" s="153"/>
      <c r="CCB65" s="153"/>
      <c r="CCC65" s="153"/>
      <c r="CCD65" s="153"/>
      <c r="CCE65" s="153"/>
      <c r="CCF65" s="153"/>
      <c r="CCG65" s="153"/>
      <c r="CCH65" s="153"/>
      <c r="CCI65" s="153"/>
      <c r="CCJ65" s="153"/>
      <c r="CCK65" s="153"/>
      <c r="CCL65" s="153"/>
      <c r="CCM65" s="153"/>
      <c r="CCN65" s="153"/>
      <c r="CCO65" s="153"/>
      <c r="CCP65" s="153"/>
      <c r="CCQ65" s="153"/>
      <c r="CCR65" s="153"/>
      <c r="CCS65" s="153"/>
      <c r="CCT65" s="153"/>
      <c r="CCU65" s="153"/>
      <c r="CCV65" s="153"/>
      <c r="CCW65" s="153"/>
      <c r="CCX65" s="153"/>
      <c r="CCY65" s="153"/>
      <c r="CCZ65" s="153"/>
      <c r="CDA65" s="153"/>
      <c r="CDB65" s="153"/>
      <c r="CDC65" s="153"/>
      <c r="CDD65" s="153"/>
      <c r="CDE65" s="153"/>
      <c r="CDF65" s="153"/>
      <c r="CDG65" s="153"/>
      <c r="CDH65" s="153"/>
      <c r="CDI65" s="153"/>
      <c r="CDJ65" s="153"/>
      <c r="CDK65" s="153"/>
      <c r="CDL65" s="153"/>
      <c r="CDM65" s="153"/>
      <c r="CDN65" s="153"/>
      <c r="CDO65" s="153"/>
      <c r="CDP65" s="153"/>
      <c r="CDQ65" s="153"/>
      <c r="CDR65" s="153"/>
      <c r="CDS65" s="153"/>
      <c r="CDT65" s="153"/>
      <c r="CDU65" s="153"/>
      <c r="CDV65" s="153"/>
      <c r="CDW65" s="153"/>
      <c r="CDX65" s="153"/>
      <c r="CDY65" s="153"/>
      <c r="CDZ65" s="153"/>
      <c r="CEA65" s="153"/>
      <c r="CEB65" s="153"/>
      <c r="CEC65" s="153"/>
      <c r="CED65" s="153"/>
      <c r="CEE65" s="153"/>
      <c r="CEF65" s="153"/>
      <c r="CEG65" s="153"/>
      <c r="CEH65" s="153"/>
      <c r="CEI65" s="153"/>
      <c r="CEJ65" s="153"/>
      <c r="CEK65" s="153"/>
      <c r="CEL65" s="153"/>
      <c r="CEM65" s="153"/>
      <c r="CEN65" s="153"/>
      <c r="CEO65" s="153"/>
      <c r="CEP65" s="153"/>
      <c r="CEQ65" s="153"/>
      <c r="CER65" s="153"/>
      <c r="CES65" s="153"/>
      <c r="CET65" s="153"/>
      <c r="CEU65" s="153"/>
      <c r="CEV65" s="153"/>
      <c r="CEW65" s="153"/>
      <c r="CEX65" s="153"/>
      <c r="CEY65" s="153"/>
      <c r="CEZ65" s="153"/>
      <c r="CFA65" s="153"/>
      <c r="CFB65" s="153"/>
      <c r="CFC65" s="153"/>
      <c r="CFD65" s="153"/>
      <c r="CFE65" s="153"/>
      <c r="CFF65" s="153"/>
      <c r="CFG65" s="153"/>
      <c r="CFH65" s="153"/>
      <c r="CFI65" s="153"/>
      <c r="CFJ65" s="153"/>
      <c r="CFK65" s="153"/>
      <c r="CFL65" s="153"/>
      <c r="CFM65" s="153"/>
      <c r="CFN65" s="153"/>
      <c r="CFO65" s="153"/>
      <c r="CFP65" s="153"/>
      <c r="CFQ65" s="153"/>
      <c r="CFR65" s="153"/>
      <c r="CFS65" s="153"/>
      <c r="CFT65" s="153"/>
      <c r="CFU65" s="153"/>
      <c r="CFV65" s="153"/>
      <c r="CFW65" s="153"/>
      <c r="CFX65" s="153"/>
      <c r="CFY65" s="153"/>
      <c r="CFZ65" s="153"/>
      <c r="CGA65" s="153"/>
      <c r="CGB65" s="153"/>
      <c r="CGC65" s="153"/>
      <c r="CGD65" s="153"/>
      <c r="CGE65" s="153"/>
      <c r="CGF65" s="153"/>
      <c r="CGG65" s="153"/>
      <c r="CGH65" s="153"/>
      <c r="CGI65" s="153"/>
      <c r="CGJ65" s="153"/>
      <c r="CGK65" s="153"/>
      <c r="CGL65" s="153"/>
      <c r="CGM65" s="153"/>
      <c r="CGN65" s="153"/>
      <c r="CGO65" s="153"/>
      <c r="CGP65" s="153"/>
      <c r="CGQ65" s="153"/>
      <c r="CGR65" s="153"/>
      <c r="CGS65" s="153"/>
      <c r="CGT65" s="153"/>
      <c r="CGU65" s="153"/>
      <c r="CGV65" s="153"/>
      <c r="CGW65" s="153"/>
      <c r="CGX65" s="153"/>
      <c r="CGY65" s="153"/>
      <c r="CGZ65" s="153"/>
      <c r="CHA65" s="153"/>
      <c r="CHB65" s="153"/>
      <c r="CHC65" s="153"/>
      <c r="CHD65" s="153"/>
      <c r="CHE65" s="153"/>
      <c r="CHF65" s="153"/>
      <c r="CHG65" s="153"/>
      <c r="CHH65" s="153"/>
      <c r="CHI65" s="153"/>
      <c r="CHJ65" s="153"/>
      <c r="CHK65" s="153"/>
      <c r="CHL65" s="153"/>
      <c r="CHM65" s="153"/>
      <c r="CHN65" s="153"/>
      <c r="CHO65" s="153"/>
      <c r="CHP65" s="153"/>
      <c r="CHQ65" s="153"/>
      <c r="CHR65" s="153"/>
      <c r="CHS65" s="153"/>
      <c r="CHT65" s="153"/>
      <c r="CHU65" s="153"/>
      <c r="CHV65" s="153"/>
      <c r="CHW65" s="153"/>
      <c r="CHX65" s="153"/>
      <c r="CHY65" s="153"/>
      <c r="CHZ65" s="153"/>
      <c r="CIA65" s="153"/>
      <c r="CIB65" s="153"/>
      <c r="CIC65" s="153"/>
      <c r="CID65" s="153"/>
      <c r="CIE65" s="153"/>
      <c r="CIF65" s="153"/>
      <c r="CIG65" s="153"/>
      <c r="CIH65" s="153"/>
      <c r="CII65" s="153"/>
      <c r="CIJ65" s="153"/>
      <c r="CIK65" s="153"/>
      <c r="CIL65" s="153"/>
      <c r="CIM65" s="153"/>
      <c r="CIN65" s="153"/>
      <c r="CIO65" s="153"/>
      <c r="CIP65" s="153"/>
      <c r="CIQ65" s="153"/>
      <c r="CIR65" s="153"/>
      <c r="CIS65" s="153"/>
      <c r="CIT65" s="153"/>
      <c r="CIU65" s="153"/>
      <c r="CIV65" s="153"/>
      <c r="CIW65" s="153"/>
      <c r="CIX65" s="153"/>
      <c r="CIY65" s="153"/>
      <c r="CIZ65" s="153"/>
      <c r="CJA65" s="153"/>
      <c r="CJB65" s="153"/>
      <c r="CJC65" s="153"/>
      <c r="CJD65" s="153"/>
      <c r="CJE65" s="153"/>
      <c r="CJF65" s="153"/>
      <c r="CJG65" s="153"/>
      <c r="CJH65" s="153"/>
      <c r="CJI65" s="153"/>
      <c r="CJJ65" s="153"/>
      <c r="CJK65" s="153"/>
      <c r="CJL65" s="153"/>
      <c r="CJM65" s="153"/>
      <c r="CJN65" s="153"/>
      <c r="CJO65" s="153"/>
      <c r="CJP65" s="153"/>
      <c r="CJQ65" s="153"/>
      <c r="CJR65" s="153"/>
      <c r="CJS65" s="153"/>
      <c r="CJT65" s="153"/>
      <c r="CJU65" s="153"/>
      <c r="CJV65" s="153"/>
      <c r="CJW65" s="153"/>
      <c r="CJX65" s="153"/>
      <c r="CJY65" s="153"/>
      <c r="CJZ65" s="153"/>
      <c r="CKA65" s="153"/>
      <c r="CKB65" s="153"/>
      <c r="CKC65" s="153"/>
      <c r="CKD65" s="153"/>
      <c r="CKE65" s="153"/>
      <c r="CKF65" s="153"/>
      <c r="CKG65" s="153"/>
      <c r="CKH65" s="153"/>
      <c r="CKI65" s="153"/>
      <c r="CKJ65" s="153"/>
      <c r="CKK65" s="153"/>
      <c r="CKL65" s="153"/>
      <c r="CKM65" s="153"/>
      <c r="CKN65" s="153"/>
      <c r="CKO65" s="153"/>
      <c r="CKP65" s="153"/>
      <c r="CKQ65" s="153"/>
      <c r="CKR65" s="153"/>
      <c r="CKS65" s="153"/>
      <c r="CKT65" s="153"/>
      <c r="CKU65" s="153"/>
      <c r="CKV65" s="153"/>
      <c r="CKW65" s="153"/>
      <c r="CKX65" s="153"/>
      <c r="CKY65" s="153"/>
      <c r="CKZ65" s="153"/>
      <c r="CLA65" s="153"/>
      <c r="CLB65" s="153"/>
      <c r="CLC65" s="153"/>
      <c r="CLD65" s="153"/>
      <c r="CLE65" s="153"/>
      <c r="CLF65" s="153"/>
      <c r="CLG65" s="153"/>
      <c r="CLH65" s="153"/>
      <c r="CLI65" s="153"/>
      <c r="CLJ65" s="153"/>
      <c r="CLK65" s="153"/>
      <c r="CLL65" s="153"/>
      <c r="CLM65" s="153"/>
      <c r="CLN65" s="153"/>
      <c r="CLO65" s="153"/>
      <c r="CLP65" s="153"/>
      <c r="CLQ65" s="153"/>
      <c r="CLR65" s="153"/>
      <c r="CLS65" s="153"/>
      <c r="CLT65" s="153"/>
      <c r="CLU65" s="153"/>
      <c r="CLV65" s="153"/>
      <c r="CLW65" s="153"/>
      <c r="CLX65" s="153"/>
      <c r="CLY65" s="153"/>
      <c r="CLZ65" s="153"/>
      <c r="CMA65" s="153"/>
      <c r="CMB65" s="153"/>
      <c r="CMC65" s="153"/>
      <c r="CMD65" s="153"/>
      <c r="CME65" s="153"/>
      <c r="CMF65" s="153"/>
      <c r="CMG65" s="153"/>
      <c r="CMH65" s="153"/>
      <c r="CMI65" s="153"/>
      <c r="CMJ65" s="153"/>
      <c r="CMK65" s="153"/>
      <c r="CML65" s="153"/>
      <c r="CMM65" s="153"/>
      <c r="CMN65" s="153"/>
      <c r="CMO65" s="153"/>
      <c r="CMP65" s="153"/>
      <c r="CMQ65" s="153"/>
      <c r="CMR65" s="153"/>
      <c r="CMS65" s="153"/>
      <c r="CMT65" s="153"/>
      <c r="CMU65" s="153"/>
      <c r="CMV65" s="153"/>
      <c r="CMW65" s="153"/>
      <c r="CMX65" s="153"/>
      <c r="CMY65" s="153"/>
      <c r="CMZ65" s="153"/>
      <c r="CNA65" s="153"/>
      <c r="CNB65" s="153"/>
      <c r="CNC65" s="153"/>
      <c r="CND65" s="153"/>
      <c r="CNE65" s="153"/>
      <c r="CNF65" s="153"/>
      <c r="CNG65" s="153"/>
      <c r="CNH65" s="153"/>
      <c r="CNI65" s="153"/>
      <c r="CNJ65" s="153"/>
      <c r="CNK65" s="153"/>
      <c r="CNL65" s="153"/>
      <c r="CNM65" s="153"/>
      <c r="CNN65" s="153"/>
      <c r="CNO65" s="153"/>
      <c r="CNP65" s="153"/>
      <c r="CNQ65" s="153"/>
      <c r="CNR65" s="153"/>
      <c r="CNS65" s="153"/>
      <c r="CNT65" s="153"/>
      <c r="CNU65" s="153"/>
      <c r="CNV65" s="153"/>
      <c r="CNW65" s="153"/>
      <c r="CNX65" s="153"/>
      <c r="CNY65" s="153"/>
      <c r="CNZ65" s="153"/>
      <c r="COA65" s="153"/>
      <c r="COB65" s="153"/>
      <c r="COC65" s="153"/>
      <c r="COD65" s="153"/>
      <c r="COE65" s="153"/>
      <c r="COF65" s="153"/>
      <c r="COG65" s="153"/>
      <c r="COH65" s="153"/>
      <c r="COI65" s="153"/>
      <c r="COJ65" s="153"/>
      <c r="COK65" s="153"/>
      <c r="COL65" s="153"/>
      <c r="COM65" s="153"/>
      <c r="CON65" s="153"/>
      <c r="COO65" s="153"/>
      <c r="COP65" s="153"/>
      <c r="COQ65" s="153"/>
      <c r="COR65" s="153"/>
      <c r="COS65" s="153"/>
      <c r="COT65" s="153"/>
      <c r="COU65" s="153"/>
      <c r="COV65" s="153"/>
      <c r="COW65" s="153"/>
      <c r="COX65" s="153"/>
      <c r="COY65" s="153"/>
      <c r="COZ65" s="153"/>
      <c r="CPA65" s="153"/>
      <c r="CPB65" s="153"/>
      <c r="CPC65" s="153"/>
      <c r="CPD65" s="153"/>
      <c r="CPE65" s="153"/>
      <c r="CPF65" s="153"/>
      <c r="CPG65" s="153"/>
      <c r="CPH65" s="153"/>
      <c r="CPI65" s="153"/>
      <c r="CPJ65" s="153"/>
      <c r="CPK65" s="153"/>
      <c r="CPL65" s="153"/>
      <c r="CPM65" s="153"/>
      <c r="CPN65" s="153"/>
      <c r="CPO65" s="153"/>
      <c r="CPP65" s="153"/>
      <c r="CPQ65" s="153"/>
      <c r="CPR65" s="153"/>
      <c r="CPS65" s="153"/>
      <c r="CPT65" s="153"/>
      <c r="CPU65" s="153"/>
      <c r="CPV65" s="153"/>
      <c r="CPW65" s="153"/>
      <c r="CPX65" s="153"/>
      <c r="CPY65" s="153"/>
      <c r="CPZ65" s="153"/>
      <c r="CQA65" s="153"/>
      <c r="CQB65" s="153"/>
      <c r="CQC65" s="153"/>
      <c r="CQD65" s="153"/>
      <c r="CQE65" s="153"/>
      <c r="CQF65" s="153"/>
      <c r="CQG65" s="153"/>
      <c r="CQH65" s="153"/>
      <c r="CQI65" s="153"/>
      <c r="CQJ65" s="153"/>
      <c r="CQK65" s="153"/>
      <c r="CQL65" s="153"/>
      <c r="CQM65" s="153"/>
      <c r="CQN65" s="153"/>
      <c r="CQO65" s="153"/>
      <c r="CQP65" s="153"/>
      <c r="CQQ65" s="153"/>
      <c r="CQR65" s="153"/>
      <c r="CQS65" s="153"/>
      <c r="CQT65" s="153"/>
      <c r="CQU65" s="153"/>
      <c r="CQV65" s="153"/>
      <c r="CQW65" s="153"/>
      <c r="CQX65" s="153"/>
      <c r="CQY65" s="153"/>
      <c r="CQZ65" s="153"/>
      <c r="CRA65" s="153"/>
      <c r="CRB65" s="153"/>
      <c r="CRC65" s="153"/>
      <c r="CRD65" s="153"/>
      <c r="CRE65" s="153"/>
      <c r="CRF65" s="153"/>
      <c r="CRG65" s="153"/>
      <c r="CRH65" s="153"/>
      <c r="CRI65" s="153"/>
      <c r="CRJ65" s="153"/>
      <c r="CRK65" s="153"/>
      <c r="CRL65" s="153"/>
      <c r="CRM65" s="153"/>
      <c r="CRN65" s="153"/>
      <c r="CRO65" s="153"/>
      <c r="CRP65" s="153"/>
      <c r="CRQ65" s="153"/>
      <c r="CRR65" s="153"/>
      <c r="CRS65" s="153"/>
      <c r="CRT65" s="153"/>
      <c r="CRU65" s="153"/>
      <c r="CRV65" s="153"/>
      <c r="CRW65" s="153"/>
      <c r="CRX65" s="153"/>
      <c r="CRY65" s="153"/>
      <c r="CRZ65" s="153"/>
      <c r="CSA65" s="153"/>
      <c r="CSB65" s="153"/>
      <c r="CSC65" s="153"/>
      <c r="CSD65" s="153"/>
      <c r="CSE65" s="153"/>
      <c r="CSF65" s="153"/>
      <c r="CSG65" s="153"/>
      <c r="CSH65" s="153"/>
      <c r="CSI65" s="153"/>
      <c r="CSJ65" s="153"/>
      <c r="CSK65" s="153"/>
      <c r="CSL65" s="153"/>
      <c r="CSM65" s="153"/>
      <c r="CSN65" s="153"/>
      <c r="CSO65" s="153"/>
      <c r="CSP65" s="153"/>
      <c r="CSQ65" s="153"/>
      <c r="CSR65" s="153"/>
      <c r="CSS65" s="153"/>
      <c r="CST65" s="153"/>
      <c r="CSU65" s="153"/>
      <c r="CSV65" s="153"/>
      <c r="CSW65" s="153"/>
      <c r="CSX65" s="153"/>
      <c r="CSY65" s="153"/>
      <c r="CSZ65" s="153"/>
      <c r="CTA65" s="153"/>
      <c r="CTB65" s="153"/>
      <c r="CTC65" s="153"/>
      <c r="CTD65" s="153"/>
      <c r="CTE65" s="153"/>
      <c r="CTF65" s="153"/>
      <c r="CTG65" s="153"/>
      <c r="CTH65" s="153"/>
      <c r="CTI65" s="153"/>
      <c r="CTJ65" s="153"/>
      <c r="CTK65" s="153"/>
      <c r="CTL65" s="153"/>
      <c r="CTM65" s="153"/>
      <c r="CTN65" s="153"/>
      <c r="CTO65" s="153"/>
      <c r="CTP65" s="153"/>
      <c r="CTQ65" s="153"/>
      <c r="CTR65" s="153"/>
      <c r="CTS65" s="153"/>
      <c r="CTT65" s="153"/>
      <c r="CTU65" s="153"/>
      <c r="CTV65" s="153"/>
      <c r="CTW65" s="153"/>
      <c r="CTX65" s="153"/>
      <c r="CTY65" s="153"/>
      <c r="CTZ65" s="153"/>
      <c r="CUA65" s="153"/>
      <c r="CUB65" s="153"/>
      <c r="CUC65" s="153"/>
      <c r="CUD65" s="153"/>
      <c r="CUE65" s="153"/>
      <c r="CUF65" s="153"/>
      <c r="CUG65" s="153"/>
      <c r="CUH65" s="153"/>
      <c r="CUI65" s="153"/>
      <c r="CUJ65" s="153"/>
      <c r="CUK65" s="153"/>
      <c r="CUL65" s="153"/>
      <c r="CUM65" s="153"/>
      <c r="CUN65" s="153"/>
      <c r="CUO65" s="153"/>
      <c r="CUP65" s="153"/>
      <c r="CUQ65" s="153"/>
      <c r="CUR65" s="153"/>
      <c r="CUS65" s="153"/>
      <c r="CUT65" s="153"/>
      <c r="CUU65" s="153"/>
      <c r="CUV65" s="153"/>
      <c r="CUW65" s="153"/>
      <c r="CUX65" s="153"/>
      <c r="CUY65" s="153"/>
      <c r="CUZ65" s="153"/>
      <c r="CVA65" s="153"/>
      <c r="CVB65" s="153"/>
      <c r="CVC65" s="153"/>
      <c r="CVD65" s="153"/>
      <c r="CVE65" s="153"/>
      <c r="CVF65" s="153"/>
      <c r="CVG65" s="153"/>
      <c r="CVH65" s="153"/>
      <c r="CVI65" s="153"/>
      <c r="CVJ65" s="153"/>
      <c r="CVK65" s="153"/>
      <c r="CVL65" s="153"/>
      <c r="CVM65" s="153"/>
      <c r="CVN65" s="153"/>
      <c r="CVO65" s="153"/>
      <c r="CVP65" s="153"/>
      <c r="CVQ65" s="153"/>
      <c r="CVR65" s="153"/>
      <c r="CVS65" s="153"/>
      <c r="CVT65" s="153"/>
      <c r="CVU65" s="153"/>
      <c r="CVV65" s="153"/>
      <c r="CVW65" s="153"/>
      <c r="CVX65" s="153"/>
      <c r="CVY65" s="153"/>
      <c r="CVZ65" s="153"/>
      <c r="CWA65" s="153"/>
      <c r="CWB65" s="153"/>
      <c r="CWC65" s="153"/>
      <c r="CWD65" s="153"/>
      <c r="CWE65" s="153"/>
      <c r="CWF65" s="153"/>
      <c r="CWG65" s="153"/>
      <c r="CWH65" s="153"/>
      <c r="CWI65" s="153"/>
      <c r="CWJ65" s="153"/>
      <c r="CWK65" s="153"/>
      <c r="CWL65" s="153"/>
      <c r="CWM65" s="153"/>
      <c r="CWN65" s="153"/>
      <c r="CWO65" s="153"/>
      <c r="CWP65" s="153"/>
      <c r="CWQ65" s="153"/>
      <c r="CWR65" s="153"/>
      <c r="CWS65" s="153"/>
      <c r="CWT65" s="153"/>
      <c r="CWU65" s="153"/>
      <c r="CWV65" s="153"/>
      <c r="CWW65" s="153"/>
      <c r="CWX65" s="153"/>
      <c r="CWY65" s="153"/>
      <c r="CWZ65" s="153"/>
      <c r="CXA65" s="153"/>
      <c r="CXB65" s="153"/>
      <c r="CXC65" s="153"/>
      <c r="CXD65" s="153"/>
      <c r="CXE65" s="153"/>
      <c r="CXF65" s="153"/>
      <c r="CXG65" s="153"/>
      <c r="CXH65" s="153"/>
      <c r="CXI65" s="153"/>
      <c r="CXJ65" s="153"/>
      <c r="CXK65" s="153"/>
      <c r="CXL65" s="153"/>
      <c r="CXM65" s="153"/>
      <c r="CXN65" s="153"/>
      <c r="CXO65" s="153"/>
      <c r="CXP65" s="153"/>
      <c r="CXQ65" s="153"/>
      <c r="CXR65" s="153"/>
      <c r="CXS65" s="153"/>
      <c r="CXT65" s="153"/>
      <c r="CXU65" s="153"/>
      <c r="CXV65" s="153"/>
      <c r="CXW65" s="153"/>
      <c r="CXX65" s="153"/>
      <c r="CXY65" s="153"/>
      <c r="CXZ65" s="153"/>
      <c r="CYA65" s="153"/>
      <c r="CYB65" s="153"/>
      <c r="CYC65" s="153"/>
      <c r="CYD65" s="153"/>
      <c r="CYE65" s="153"/>
      <c r="CYF65" s="153"/>
      <c r="CYG65" s="153"/>
      <c r="CYH65" s="153"/>
      <c r="CYI65" s="153"/>
      <c r="CYJ65" s="153"/>
      <c r="CYK65" s="153"/>
      <c r="CYL65" s="153"/>
      <c r="CYM65" s="153"/>
      <c r="CYN65" s="153"/>
      <c r="CYO65" s="153"/>
      <c r="CYP65" s="153"/>
      <c r="CYQ65" s="153"/>
      <c r="CYR65" s="153"/>
      <c r="CYS65" s="153"/>
      <c r="CYT65" s="153"/>
      <c r="CYU65" s="153"/>
      <c r="CYV65" s="153"/>
      <c r="CYW65" s="153"/>
      <c r="CYX65" s="153"/>
      <c r="CYY65" s="153"/>
      <c r="CYZ65" s="153"/>
      <c r="CZA65" s="153"/>
      <c r="CZB65" s="153"/>
      <c r="CZC65" s="153"/>
      <c r="CZD65" s="153"/>
      <c r="CZE65" s="153"/>
      <c r="CZF65" s="153"/>
      <c r="CZG65" s="153"/>
      <c r="CZH65" s="153"/>
      <c r="CZI65" s="153"/>
      <c r="CZJ65" s="153"/>
      <c r="CZK65" s="153"/>
      <c r="CZL65" s="153"/>
      <c r="CZM65" s="153"/>
      <c r="CZN65" s="153"/>
      <c r="CZO65" s="153"/>
      <c r="CZP65" s="153"/>
      <c r="CZQ65" s="153"/>
      <c r="CZR65" s="153"/>
      <c r="CZS65" s="153"/>
      <c r="CZT65" s="153"/>
      <c r="CZU65" s="153"/>
      <c r="CZV65" s="153"/>
      <c r="CZW65" s="153"/>
      <c r="CZX65" s="153"/>
      <c r="CZY65" s="153"/>
      <c r="CZZ65" s="153"/>
      <c r="DAA65" s="153"/>
      <c r="DAB65" s="153"/>
      <c r="DAC65" s="153"/>
      <c r="DAD65" s="153"/>
      <c r="DAE65" s="153"/>
      <c r="DAF65" s="153"/>
      <c r="DAG65" s="153"/>
      <c r="DAH65" s="153"/>
      <c r="DAI65" s="153"/>
      <c r="DAJ65" s="153"/>
      <c r="DAK65" s="153"/>
      <c r="DAL65" s="153"/>
      <c r="DAM65" s="153"/>
      <c r="DAN65" s="153"/>
      <c r="DAO65" s="153"/>
      <c r="DAP65" s="153"/>
      <c r="DAQ65" s="153"/>
      <c r="DAR65" s="153"/>
      <c r="DAS65" s="153"/>
      <c r="DAT65" s="153"/>
      <c r="DAU65" s="153"/>
      <c r="DAV65" s="153"/>
      <c r="DAW65" s="153"/>
      <c r="DAX65" s="153"/>
      <c r="DAY65" s="153"/>
      <c r="DAZ65" s="153"/>
      <c r="DBA65" s="153"/>
      <c r="DBB65" s="153"/>
      <c r="DBC65" s="153"/>
      <c r="DBD65" s="153"/>
      <c r="DBE65" s="153"/>
      <c r="DBF65" s="153"/>
      <c r="DBG65" s="153"/>
      <c r="DBH65" s="153"/>
      <c r="DBI65" s="153"/>
      <c r="DBJ65" s="153"/>
      <c r="DBK65" s="153"/>
      <c r="DBL65" s="153"/>
      <c r="DBM65" s="153"/>
      <c r="DBN65" s="153"/>
      <c r="DBO65" s="153"/>
      <c r="DBP65" s="153"/>
      <c r="DBQ65" s="153"/>
      <c r="DBR65" s="153"/>
      <c r="DBS65" s="153"/>
      <c r="DBT65" s="153"/>
      <c r="DBU65" s="153"/>
      <c r="DBV65" s="153"/>
      <c r="DBW65" s="153"/>
      <c r="DBX65" s="153"/>
      <c r="DBY65" s="153"/>
      <c r="DBZ65" s="153"/>
      <c r="DCA65" s="153"/>
      <c r="DCB65" s="153"/>
      <c r="DCC65" s="153"/>
      <c r="DCD65" s="153"/>
      <c r="DCE65" s="153"/>
      <c r="DCF65" s="153"/>
      <c r="DCG65" s="153"/>
      <c r="DCH65" s="153"/>
      <c r="DCI65" s="153"/>
      <c r="DCJ65" s="153"/>
      <c r="DCK65" s="153"/>
      <c r="DCL65" s="153"/>
      <c r="DCM65" s="153"/>
      <c r="DCN65" s="153"/>
      <c r="DCO65" s="153"/>
      <c r="DCP65" s="153"/>
      <c r="DCQ65" s="153"/>
      <c r="DCR65" s="153"/>
      <c r="DCS65" s="153"/>
      <c r="DCT65" s="153"/>
      <c r="DCU65" s="153"/>
      <c r="DCV65" s="153"/>
      <c r="DCW65" s="153"/>
      <c r="DCX65" s="153"/>
      <c r="DCY65" s="153"/>
      <c r="DCZ65" s="153"/>
      <c r="DDA65" s="153"/>
      <c r="DDB65" s="153"/>
      <c r="DDC65" s="153"/>
      <c r="DDD65" s="153"/>
      <c r="DDE65" s="153"/>
      <c r="DDF65" s="153"/>
      <c r="DDG65" s="153"/>
      <c r="DDH65" s="153"/>
      <c r="DDI65" s="153"/>
      <c r="DDJ65" s="153"/>
      <c r="DDK65" s="153"/>
      <c r="DDL65" s="153"/>
      <c r="DDM65" s="153"/>
      <c r="DDN65" s="153"/>
      <c r="DDO65" s="153"/>
      <c r="DDP65" s="153"/>
      <c r="DDQ65" s="153"/>
      <c r="DDR65" s="153"/>
      <c r="DDS65" s="153"/>
      <c r="DDT65" s="153"/>
      <c r="DDU65" s="153"/>
      <c r="DDV65" s="153"/>
      <c r="DDW65" s="153"/>
      <c r="DDX65" s="153"/>
      <c r="DDY65" s="153"/>
      <c r="DDZ65" s="153"/>
      <c r="DEA65" s="153"/>
      <c r="DEB65" s="153"/>
      <c r="DEC65" s="153"/>
      <c r="DED65" s="153"/>
      <c r="DEE65" s="153"/>
      <c r="DEF65" s="153"/>
      <c r="DEG65" s="153"/>
      <c r="DEH65" s="153"/>
      <c r="DEI65" s="153"/>
      <c r="DEJ65" s="153"/>
      <c r="DEK65" s="153"/>
      <c r="DEL65" s="153"/>
      <c r="DEM65" s="153"/>
      <c r="DEN65" s="153"/>
      <c r="DEO65" s="153"/>
      <c r="DEP65" s="153"/>
      <c r="DEQ65" s="153"/>
      <c r="DER65" s="153"/>
      <c r="DES65" s="153"/>
      <c r="DET65" s="153"/>
      <c r="DEU65" s="153"/>
      <c r="DEV65" s="153"/>
      <c r="DEW65" s="153"/>
      <c r="DEX65" s="153"/>
      <c r="DEY65" s="153"/>
      <c r="DEZ65" s="153"/>
      <c r="DFA65" s="153"/>
      <c r="DFB65" s="153"/>
      <c r="DFC65" s="153"/>
      <c r="DFD65" s="153"/>
      <c r="DFE65" s="153"/>
      <c r="DFF65" s="153"/>
      <c r="DFG65" s="153"/>
      <c r="DFH65" s="153"/>
      <c r="DFI65" s="153"/>
      <c r="DFJ65" s="153"/>
      <c r="DFK65" s="153"/>
      <c r="DFL65" s="153"/>
      <c r="DFM65" s="153"/>
      <c r="DFN65" s="153"/>
      <c r="DFO65" s="153"/>
      <c r="DFP65" s="153"/>
      <c r="DFQ65" s="153"/>
      <c r="DFR65" s="153"/>
      <c r="DFS65" s="153"/>
      <c r="DFT65" s="153"/>
      <c r="DFU65" s="153"/>
      <c r="DFV65" s="153"/>
      <c r="DFW65" s="153"/>
      <c r="DFX65" s="153"/>
      <c r="DFY65" s="153"/>
      <c r="DFZ65" s="153"/>
      <c r="DGA65" s="153"/>
      <c r="DGB65" s="153"/>
      <c r="DGC65" s="153"/>
      <c r="DGD65" s="153"/>
      <c r="DGE65" s="153"/>
      <c r="DGF65" s="153"/>
      <c r="DGG65" s="153"/>
      <c r="DGH65" s="153"/>
      <c r="DGI65" s="153"/>
      <c r="DGJ65" s="153"/>
      <c r="DGK65" s="153"/>
      <c r="DGL65" s="153"/>
      <c r="DGM65" s="153"/>
      <c r="DGN65" s="153"/>
      <c r="DGO65" s="153"/>
      <c r="DGP65" s="153"/>
      <c r="DGQ65" s="153"/>
      <c r="DGR65" s="153"/>
      <c r="DGS65" s="153"/>
      <c r="DGT65" s="153"/>
      <c r="DGU65" s="153"/>
      <c r="DGV65" s="153"/>
      <c r="DGW65" s="153"/>
      <c r="DGX65" s="153"/>
      <c r="DGY65" s="153"/>
      <c r="DGZ65" s="153"/>
      <c r="DHA65" s="153"/>
      <c r="DHB65" s="153"/>
      <c r="DHC65" s="153"/>
      <c r="DHD65" s="153"/>
      <c r="DHE65" s="153"/>
      <c r="DHF65" s="153"/>
      <c r="DHG65" s="153"/>
      <c r="DHH65" s="153"/>
      <c r="DHI65" s="153"/>
      <c r="DHJ65" s="153"/>
      <c r="DHK65" s="153"/>
      <c r="DHL65" s="153"/>
      <c r="DHM65" s="153"/>
      <c r="DHN65" s="153"/>
      <c r="DHO65" s="153"/>
      <c r="DHP65" s="153"/>
      <c r="DHQ65" s="153"/>
      <c r="DHR65" s="153"/>
      <c r="DHS65" s="153"/>
      <c r="DHT65" s="153"/>
      <c r="DHU65" s="153"/>
      <c r="DHV65" s="153"/>
      <c r="DHW65" s="153"/>
      <c r="DHX65" s="153"/>
      <c r="DHY65" s="153"/>
      <c r="DHZ65" s="153"/>
      <c r="DIA65" s="153"/>
      <c r="DIB65" s="153"/>
      <c r="DIC65" s="153"/>
      <c r="DID65" s="153"/>
      <c r="DIE65" s="153"/>
      <c r="DIF65" s="153"/>
      <c r="DIG65" s="153"/>
      <c r="DIH65" s="153"/>
      <c r="DII65" s="153"/>
      <c r="DIJ65" s="153"/>
      <c r="DIK65" s="153"/>
      <c r="DIL65" s="153"/>
      <c r="DIM65" s="153"/>
      <c r="DIN65" s="153"/>
      <c r="DIO65" s="153"/>
      <c r="DIP65" s="153"/>
      <c r="DIQ65" s="153"/>
      <c r="DIR65" s="153"/>
      <c r="DIS65" s="153"/>
      <c r="DIT65" s="153"/>
      <c r="DIU65" s="153"/>
      <c r="DIV65" s="153"/>
      <c r="DIW65" s="153"/>
      <c r="DIX65" s="153"/>
      <c r="DIY65" s="153"/>
      <c r="DIZ65" s="153"/>
      <c r="DJA65" s="153"/>
      <c r="DJB65" s="153"/>
      <c r="DJC65" s="153"/>
      <c r="DJD65" s="153"/>
      <c r="DJE65" s="153"/>
      <c r="DJF65" s="153"/>
      <c r="DJG65" s="153"/>
      <c r="DJH65" s="153"/>
      <c r="DJI65" s="153"/>
      <c r="DJJ65" s="153"/>
      <c r="DJK65" s="153"/>
      <c r="DJL65" s="153"/>
      <c r="DJM65" s="153"/>
      <c r="DJN65" s="153"/>
      <c r="DJO65" s="153"/>
      <c r="DJP65" s="153"/>
      <c r="DJQ65" s="153"/>
      <c r="DJR65" s="153"/>
      <c r="DJS65" s="153"/>
      <c r="DJT65" s="153"/>
      <c r="DJU65" s="153"/>
      <c r="DJV65" s="153"/>
      <c r="DJW65" s="153"/>
      <c r="DJX65" s="153"/>
      <c r="DJY65" s="153"/>
      <c r="DJZ65" s="153"/>
      <c r="DKA65" s="153"/>
      <c r="DKB65" s="153"/>
      <c r="DKC65" s="153"/>
      <c r="DKD65" s="153"/>
      <c r="DKE65" s="153"/>
      <c r="DKF65" s="153"/>
      <c r="DKG65" s="153"/>
      <c r="DKH65" s="153"/>
      <c r="DKI65" s="153"/>
      <c r="DKJ65" s="153"/>
      <c r="DKK65" s="153"/>
      <c r="DKL65" s="153"/>
      <c r="DKM65" s="153"/>
      <c r="DKN65" s="153"/>
      <c r="DKO65" s="153"/>
      <c r="DKP65" s="153"/>
      <c r="DKQ65" s="153"/>
      <c r="DKR65" s="153"/>
      <c r="DKS65" s="153"/>
      <c r="DKT65" s="153"/>
      <c r="DKU65" s="153"/>
      <c r="DKV65" s="153"/>
      <c r="DKW65" s="153"/>
      <c r="DKX65" s="153"/>
      <c r="DKY65" s="153"/>
      <c r="DKZ65" s="153"/>
      <c r="DLA65" s="153"/>
      <c r="DLB65" s="153"/>
      <c r="DLC65" s="153"/>
      <c r="DLD65" s="153"/>
      <c r="DLE65" s="153"/>
      <c r="DLF65" s="153"/>
      <c r="DLG65" s="153"/>
      <c r="DLH65" s="153"/>
      <c r="DLI65" s="153"/>
      <c r="DLJ65" s="153"/>
      <c r="DLK65" s="153"/>
      <c r="DLL65" s="153"/>
      <c r="DLM65" s="153"/>
      <c r="DLN65" s="153"/>
      <c r="DLO65" s="153"/>
      <c r="DLP65" s="153"/>
      <c r="DLQ65" s="153"/>
      <c r="DLR65" s="153"/>
      <c r="DLS65" s="153"/>
      <c r="DLT65" s="153"/>
      <c r="DLU65" s="153"/>
      <c r="DLV65" s="153"/>
      <c r="DLW65" s="153"/>
      <c r="DLX65" s="153"/>
      <c r="DLY65" s="153"/>
      <c r="DLZ65" s="153"/>
      <c r="DMA65" s="153"/>
      <c r="DMB65" s="153"/>
      <c r="DMC65" s="153"/>
      <c r="DMD65" s="153"/>
      <c r="DME65" s="153"/>
      <c r="DMF65" s="153"/>
      <c r="DMG65" s="153"/>
      <c r="DMH65" s="153"/>
      <c r="DMI65" s="153"/>
      <c r="DMJ65" s="153"/>
      <c r="DMK65" s="153"/>
      <c r="DML65" s="153"/>
      <c r="DMM65" s="153"/>
      <c r="DMN65" s="153"/>
      <c r="DMO65" s="153"/>
      <c r="DMP65" s="153"/>
      <c r="DMQ65" s="153"/>
      <c r="DMR65" s="153"/>
      <c r="DMS65" s="153"/>
      <c r="DMT65" s="153"/>
      <c r="DMU65" s="153"/>
      <c r="DMV65" s="153"/>
      <c r="DMW65" s="153"/>
      <c r="DMX65" s="153"/>
      <c r="DMY65" s="153"/>
      <c r="DMZ65" s="153"/>
      <c r="DNA65" s="153"/>
      <c r="DNB65" s="153"/>
      <c r="DNC65" s="153"/>
      <c r="DND65" s="153"/>
      <c r="DNE65" s="153"/>
      <c r="DNF65" s="153"/>
      <c r="DNG65" s="153"/>
      <c r="DNH65" s="153"/>
      <c r="DNI65" s="153"/>
      <c r="DNJ65" s="153"/>
      <c r="DNK65" s="153"/>
      <c r="DNL65" s="153"/>
      <c r="DNM65" s="153"/>
      <c r="DNN65" s="153"/>
      <c r="DNO65" s="153"/>
      <c r="DNP65" s="153"/>
      <c r="DNQ65" s="153"/>
      <c r="DNR65" s="153"/>
      <c r="DNS65" s="153"/>
      <c r="DNT65" s="153"/>
      <c r="DNU65" s="153"/>
      <c r="DNV65" s="153"/>
      <c r="DNW65" s="153"/>
      <c r="DNX65" s="153"/>
      <c r="DNY65" s="153"/>
      <c r="DNZ65" s="153"/>
      <c r="DOA65" s="153"/>
      <c r="DOB65" s="153"/>
      <c r="DOC65" s="153"/>
      <c r="DOD65" s="153"/>
      <c r="DOE65" s="153"/>
      <c r="DOF65" s="153"/>
      <c r="DOG65" s="153"/>
      <c r="DOH65" s="153"/>
      <c r="DOI65" s="153"/>
      <c r="DOJ65" s="153"/>
      <c r="DOK65" s="153"/>
      <c r="DOL65" s="153"/>
      <c r="DOM65" s="153"/>
      <c r="DON65" s="153"/>
      <c r="DOO65" s="153"/>
      <c r="DOP65" s="153"/>
      <c r="DOQ65" s="153"/>
      <c r="DOR65" s="153"/>
      <c r="DOS65" s="153"/>
      <c r="DOT65" s="153"/>
      <c r="DOU65" s="153"/>
      <c r="DOV65" s="153"/>
      <c r="DOW65" s="153"/>
      <c r="DOX65" s="153"/>
      <c r="DOY65" s="153"/>
      <c r="DOZ65" s="153"/>
      <c r="DPA65" s="153"/>
      <c r="DPB65" s="153"/>
      <c r="DPC65" s="153"/>
      <c r="DPD65" s="153"/>
      <c r="DPE65" s="153"/>
      <c r="DPF65" s="153"/>
      <c r="DPG65" s="153"/>
      <c r="DPH65" s="153"/>
      <c r="DPI65" s="153"/>
      <c r="DPJ65" s="153"/>
      <c r="DPK65" s="153"/>
      <c r="DPL65" s="153"/>
      <c r="DPM65" s="153"/>
      <c r="DPN65" s="153"/>
      <c r="DPO65" s="153"/>
      <c r="DPP65" s="153"/>
      <c r="DPQ65" s="153"/>
      <c r="DPR65" s="153"/>
      <c r="DPS65" s="153"/>
      <c r="DPT65" s="153"/>
      <c r="DPU65" s="153"/>
      <c r="DPV65" s="153"/>
      <c r="DPW65" s="153"/>
      <c r="DPX65" s="153"/>
      <c r="DPY65" s="153"/>
      <c r="DPZ65" s="153"/>
      <c r="DQA65" s="153"/>
      <c r="DQB65" s="153"/>
      <c r="DQC65" s="153"/>
      <c r="DQD65" s="153"/>
      <c r="DQE65" s="153"/>
      <c r="DQF65" s="153"/>
      <c r="DQG65" s="153"/>
      <c r="DQH65" s="153"/>
      <c r="DQI65" s="153"/>
      <c r="DQJ65" s="153"/>
      <c r="DQK65" s="153"/>
      <c r="DQL65" s="153"/>
      <c r="DQM65" s="153"/>
      <c r="DQN65" s="153"/>
      <c r="DQO65" s="153"/>
      <c r="DQP65" s="153"/>
      <c r="DQQ65" s="153"/>
      <c r="DQR65" s="153"/>
      <c r="DQS65" s="153"/>
      <c r="DQT65" s="153"/>
      <c r="DQU65" s="153"/>
      <c r="DQV65" s="153"/>
      <c r="DQW65" s="153"/>
      <c r="DQX65" s="153"/>
      <c r="DQY65" s="153"/>
      <c r="DQZ65" s="153"/>
      <c r="DRA65" s="153"/>
      <c r="DRB65" s="153"/>
      <c r="DRC65" s="153"/>
      <c r="DRD65" s="153"/>
      <c r="DRE65" s="153"/>
      <c r="DRF65" s="153"/>
      <c r="DRG65" s="153"/>
      <c r="DRH65" s="153"/>
      <c r="DRI65" s="153"/>
      <c r="DRJ65" s="153"/>
      <c r="DRK65" s="153"/>
      <c r="DRL65" s="153"/>
      <c r="DRM65" s="153"/>
      <c r="DRN65" s="153"/>
      <c r="DRO65" s="153"/>
      <c r="DRP65" s="153"/>
      <c r="DRQ65" s="153"/>
      <c r="DRR65" s="153"/>
      <c r="DRS65" s="153"/>
      <c r="DRT65" s="153"/>
      <c r="DRU65" s="153"/>
      <c r="DRV65" s="153"/>
      <c r="DRW65" s="153"/>
      <c r="DRX65" s="153"/>
      <c r="DRY65" s="153"/>
      <c r="DRZ65" s="153"/>
      <c r="DSA65" s="153"/>
      <c r="DSB65" s="153"/>
      <c r="DSC65" s="153"/>
      <c r="DSD65" s="153"/>
      <c r="DSE65" s="153"/>
      <c r="DSF65" s="153"/>
      <c r="DSG65" s="153"/>
      <c r="DSH65" s="153"/>
      <c r="DSI65" s="153"/>
      <c r="DSJ65" s="153"/>
      <c r="DSK65" s="153"/>
      <c r="DSL65" s="153"/>
      <c r="DSM65" s="153"/>
      <c r="DSN65" s="153"/>
      <c r="DSO65" s="153"/>
      <c r="DSP65" s="153"/>
      <c r="DSQ65" s="153"/>
      <c r="DSR65" s="153"/>
      <c r="DSS65" s="153"/>
      <c r="DST65" s="153"/>
      <c r="DSU65" s="153"/>
      <c r="DSV65" s="153"/>
      <c r="DSW65" s="153"/>
      <c r="DSX65" s="153"/>
      <c r="DSY65" s="153"/>
      <c r="DSZ65" s="153"/>
      <c r="DTA65" s="153"/>
      <c r="DTB65" s="153"/>
      <c r="DTC65" s="153"/>
      <c r="DTD65" s="153"/>
      <c r="DTE65" s="153"/>
      <c r="DTF65" s="153"/>
      <c r="DTG65" s="153"/>
      <c r="DTH65" s="153"/>
      <c r="DTI65" s="153"/>
      <c r="DTJ65" s="153"/>
      <c r="DTK65" s="153"/>
      <c r="DTL65" s="153"/>
      <c r="DTM65" s="153"/>
      <c r="DTN65" s="153"/>
      <c r="DTO65" s="153"/>
      <c r="DTP65" s="153"/>
      <c r="DTQ65" s="153"/>
      <c r="DTR65" s="153"/>
      <c r="DTS65" s="153"/>
      <c r="DTT65" s="153"/>
      <c r="DTU65" s="153"/>
      <c r="DTV65" s="153"/>
      <c r="DTW65" s="153"/>
      <c r="DTX65" s="153"/>
      <c r="DTY65" s="153"/>
      <c r="DTZ65" s="153"/>
      <c r="DUA65" s="153"/>
      <c r="DUB65" s="153"/>
      <c r="DUC65" s="153"/>
      <c r="DUD65" s="153"/>
      <c r="DUE65" s="153"/>
      <c r="DUF65" s="153"/>
      <c r="DUG65" s="153"/>
      <c r="DUH65" s="153"/>
      <c r="DUI65" s="153"/>
      <c r="DUJ65" s="153"/>
      <c r="DUK65" s="153"/>
      <c r="DUL65" s="153"/>
      <c r="DUM65" s="153"/>
      <c r="DUN65" s="153"/>
      <c r="DUO65" s="153"/>
      <c r="DUP65" s="153"/>
      <c r="DUQ65" s="153"/>
      <c r="DUR65" s="153"/>
      <c r="DUS65" s="153"/>
      <c r="DUT65" s="153"/>
      <c r="DUU65" s="153"/>
      <c r="DUV65" s="153"/>
      <c r="DUW65" s="153"/>
      <c r="DUX65" s="153"/>
      <c r="DUY65" s="153"/>
      <c r="DUZ65" s="153"/>
      <c r="DVA65" s="153"/>
      <c r="DVB65" s="153"/>
      <c r="DVC65" s="153"/>
      <c r="DVD65" s="153"/>
      <c r="DVE65" s="153"/>
      <c r="DVF65" s="153"/>
      <c r="DVG65" s="153"/>
      <c r="DVH65" s="153"/>
      <c r="DVI65" s="153"/>
      <c r="DVJ65" s="153"/>
      <c r="DVK65" s="153"/>
      <c r="DVL65" s="153"/>
      <c r="DVM65" s="153"/>
      <c r="DVN65" s="153"/>
      <c r="DVO65" s="153"/>
      <c r="DVP65" s="153"/>
      <c r="DVQ65" s="153"/>
      <c r="DVR65" s="153"/>
      <c r="DVS65" s="153"/>
      <c r="DVT65" s="153"/>
      <c r="DVU65" s="153"/>
      <c r="DVV65" s="153"/>
      <c r="DVW65" s="153"/>
      <c r="DVX65" s="153"/>
      <c r="DVY65" s="153"/>
      <c r="DVZ65" s="153"/>
      <c r="DWA65" s="153"/>
      <c r="DWB65" s="153"/>
      <c r="DWC65" s="153"/>
      <c r="DWD65" s="153"/>
      <c r="DWE65" s="153"/>
      <c r="DWF65" s="153"/>
      <c r="DWG65" s="153"/>
      <c r="DWH65" s="153"/>
      <c r="DWI65" s="153"/>
      <c r="DWJ65" s="153"/>
      <c r="DWK65" s="153"/>
      <c r="DWL65" s="153"/>
      <c r="DWM65" s="153"/>
      <c r="DWN65" s="153"/>
      <c r="DWO65" s="153"/>
      <c r="DWP65" s="153"/>
      <c r="DWQ65" s="153"/>
      <c r="DWR65" s="153"/>
      <c r="DWS65" s="153"/>
      <c r="DWT65" s="153"/>
      <c r="DWU65" s="153"/>
      <c r="DWV65" s="153"/>
      <c r="DWW65" s="153"/>
      <c r="DWX65" s="153"/>
      <c r="DWY65" s="153"/>
      <c r="DWZ65" s="153"/>
      <c r="DXA65" s="153"/>
      <c r="DXB65" s="153"/>
      <c r="DXC65" s="153"/>
      <c r="DXD65" s="153"/>
      <c r="DXE65" s="153"/>
      <c r="DXF65" s="153"/>
      <c r="DXG65" s="153"/>
      <c r="DXH65" s="153"/>
      <c r="DXI65" s="153"/>
      <c r="DXJ65" s="153"/>
      <c r="DXK65" s="153"/>
      <c r="DXL65" s="153"/>
      <c r="DXM65" s="153"/>
      <c r="DXN65" s="153"/>
      <c r="DXO65" s="153"/>
      <c r="DXP65" s="153"/>
      <c r="DXQ65" s="153"/>
      <c r="DXR65" s="153"/>
      <c r="DXS65" s="153"/>
      <c r="DXT65" s="153"/>
      <c r="DXU65" s="153"/>
      <c r="DXV65" s="153"/>
      <c r="DXW65" s="153"/>
      <c r="DXX65" s="153"/>
      <c r="DXY65" s="153"/>
      <c r="DXZ65" s="153"/>
      <c r="DYA65" s="153"/>
      <c r="DYB65" s="153"/>
      <c r="DYC65" s="153"/>
      <c r="DYD65" s="153"/>
      <c r="DYE65" s="153"/>
      <c r="DYF65" s="153"/>
      <c r="DYG65" s="153"/>
      <c r="DYH65" s="153"/>
      <c r="DYI65" s="153"/>
      <c r="DYJ65" s="153"/>
      <c r="DYK65" s="153"/>
      <c r="DYL65" s="153"/>
      <c r="DYM65" s="153"/>
      <c r="DYN65" s="153"/>
      <c r="DYO65" s="153"/>
      <c r="DYP65" s="153"/>
      <c r="DYQ65" s="153"/>
      <c r="DYR65" s="153"/>
      <c r="DYS65" s="153"/>
      <c r="DYT65" s="153"/>
      <c r="DYU65" s="153"/>
      <c r="DYV65" s="153"/>
      <c r="DYW65" s="153"/>
      <c r="DYX65" s="153"/>
      <c r="DYY65" s="153"/>
      <c r="DYZ65" s="153"/>
      <c r="DZA65" s="153"/>
      <c r="DZB65" s="153"/>
      <c r="DZC65" s="153"/>
      <c r="DZD65" s="153"/>
      <c r="DZE65" s="153"/>
      <c r="DZF65" s="153"/>
      <c r="DZG65" s="153"/>
      <c r="DZH65" s="153"/>
      <c r="DZI65" s="153"/>
      <c r="DZJ65" s="153"/>
      <c r="DZK65" s="153"/>
      <c r="DZL65" s="153"/>
      <c r="DZM65" s="153"/>
      <c r="DZN65" s="153"/>
      <c r="DZO65" s="153"/>
      <c r="DZP65" s="153"/>
      <c r="DZQ65" s="153"/>
      <c r="DZR65" s="153"/>
      <c r="DZS65" s="153"/>
      <c r="DZT65" s="153"/>
      <c r="DZU65" s="153"/>
      <c r="DZV65" s="153"/>
      <c r="DZW65" s="153"/>
      <c r="DZX65" s="153"/>
      <c r="DZY65" s="153"/>
      <c r="DZZ65" s="153"/>
      <c r="EAA65" s="153"/>
      <c r="EAB65" s="153"/>
      <c r="EAC65" s="153"/>
      <c r="EAD65" s="153"/>
      <c r="EAE65" s="153"/>
      <c r="EAF65" s="153"/>
      <c r="EAG65" s="153"/>
      <c r="EAH65" s="153"/>
      <c r="EAI65" s="153"/>
      <c r="EAJ65" s="153"/>
      <c r="EAK65" s="153"/>
      <c r="EAL65" s="153"/>
      <c r="EAM65" s="153"/>
      <c r="EAN65" s="153"/>
      <c r="EAO65" s="153"/>
      <c r="EAP65" s="153"/>
      <c r="EAQ65" s="153"/>
      <c r="EAR65" s="153"/>
      <c r="EAS65" s="153"/>
      <c r="EAT65" s="153"/>
      <c r="EAU65" s="153"/>
      <c r="EAV65" s="153"/>
      <c r="EAW65" s="153"/>
      <c r="EAX65" s="153"/>
      <c r="EAY65" s="153"/>
      <c r="EAZ65" s="153"/>
      <c r="EBA65" s="153"/>
      <c r="EBB65" s="153"/>
      <c r="EBC65" s="153"/>
      <c r="EBD65" s="153"/>
      <c r="EBE65" s="153"/>
      <c r="EBF65" s="153"/>
      <c r="EBG65" s="153"/>
      <c r="EBH65" s="153"/>
      <c r="EBI65" s="153"/>
      <c r="EBJ65" s="153"/>
      <c r="EBK65" s="153"/>
      <c r="EBL65" s="153"/>
      <c r="EBM65" s="153"/>
      <c r="EBN65" s="153"/>
      <c r="EBO65" s="153"/>
      <c r="EBP65" s="153"/>
      <c r="EBQ65" s="153"/>
      <c r="EBR65" s="153"/>
      <c r="EBS65" s="153"/>
      <c r="EBT65" s="153"/>
      <c r="EBU65" s="153"/>
      <c r="EBV65" s="153"/>
      <c r="EBW65" s="153"/>
      <c r="EBX65" s="153"/>
      <c r="EBY65" s="153"/>
      <c r="EBZ65" s="153"/>
      <c r="ECA65" s="153"/>
      <c r="ECB65" s="153"/>
      <c r="ECC65" s="153"/>
      <c r="ECD65" s="153"/>
      <c r="ECE65" s="153"/>
      <c r="ECF65" s="153"/>
      <c r="ECG65" s="153"/>
      <c r="ECH65" s="153"/>
      <c r="ECI65" s="153"/>
      <c r="ECJ65" s="153"/>
      <c r="ECK65" s="153"/>
      <c r="ECL65" s="153"/>
      <c r="ECM65" s="153"/>
      <c r="ECN65" s="153"/>
      <c r="ECO65" s="153"/>
      <c r="ECP65" s="153"/>
      <c r="ECQ65" s="153"/>
      <c r="ECR65" s="153"/>
      <c r="ECS65" s="153"/>
      <c r="ECT65" s="153"/>
      <c r="ECU65" s="153"/>
      <c r="ECV65" s="153"/>
      <c r="ECW65" s="153"/>
      <c r="ECX65" s="153"/>
      <c r="ECY65" s="153"/>
      <c r="ECZ65" s="153"/>
      <c r="EDA65" s="153"/>
      <c r="EDB65" s="153"/>
      <c r="EDC65" s="153"/>
      <c r="EDD65" s="153"/>
      <c r="EDE65" s="153"/>
      <c r="EDF65" s="153"/>
      <c r="EDG65" s="153"/>
      <c r="EDH65" s="153"/>
      <c r="EDI65" s="153"/>
      <c r="EDJ65" s="153"/>
      <c r="EDK65" s="153"/>
      <c r="EDL65" s="153"/>
      <c r="EDM65" s="153"/>
      <c r="EDN65" s="153"/>
      <c r="EDO65" s="153"/>
      <c r="EDP65" s="153"/>
      <c r="EDQ65" s="153"/>
      <c r="EDR65" s="153"/>
      <c r="EDS65" s="153"/>
      <c r="EDT65" s="153"/>
      <c r="EDU65" s="153"/>
      <c r="EDV65" s="153"/>
      <c r="EDW65" s="153"/>
      <c r="EDX65" s="153"/>
      <c r="EDY65" s="153"/>
      <c r="EDZ65" s="153"/>
      <c r="EEA65" s="153"/>
      <c r="EEB65" s="153"/>
      <c r="EEC65" s="153"/>
      <c r="EED65" s="153"/>
      <c r="EEE65" s="153"/>
      <c r="EEF65" s="153"/>
      <c r="EEG65" s="153"/>
      <c r="EEH65" s="153"/>
      <c r="EEI65" s="153"/>
      <c r="EEJ65" s="153"/>
      <c r="EEK65" s="153"/>
      <c r="EEL65" s="153"/>
      <c r="EEM65" s="153"/>
      <c r="EEN65" s="153"/>
      <c r="EEO65" s="153"/>
      <c r="EEP65" s="153"/>
      <c r="EEQ65" s="153"/>
      <c r="EER65" s="153"/>
      <c r="EES65" s="153"/>
      <c r="EET65" s="153"/>
      <c r="EEU65" s="153"/>
      <c r="EEV65" s="153"/>
      <c r="EEW65" s="153"/>
      <c r="EEX65" s="153"/>
      <c r="EEY65" s="153"/>
      <c r="EEZ65" s="153"/>
      <c r="EFA65" s="153"/>
      <c r="EFB65" s="153"/>
      <c r="EFC65" s="153"/>
      <c r="EFD65" s="153"/>
      <c r="EFE65" s="153"/>
      <c r="EFF65" s="153"/>
      <c r="EFG65" s="153"/>
      <c r="EFH65" s="153"/>
      <c r="EFI65" s="153"/>
      <c r="EFJ65" s="153"/>
      <c r="EFK65" s="153"/>
      <c r="EFL65" s="153"/>
      <c r="EFM65" s="153"/>
      <c r="EFN65" s="153"/>
      <c r="EFO65" s="153"/>
      <c r="EFP65" s="153"/>
      <c r="EFQ65" s="153"/>
      <c r="EFR65" s="153"/>
      <c r="EFS65" s="153"/>
      <c r="EFT65" s="153"/>
      <c r="EFU65" s="153"/>
      <c r="EFV65" s="153"/>
      <c r="EFW65" s="153"/>
      <c r="EFX65" s="153"/>
      <c r="EFY65" s="153"/>
      <c r="EFZ65" s="153"/>
      <c r="EGA65" s="153"/>
      <c r="EGB65" s="153"/>
      <c r="EGC65" s="153"/>
      <c r="EGD65" s="153"/>
      <c r="EGE65" s="153"/>
      <c r="EGF65" s="153"/>
      <c r="EGG65" s="153"/>
      <c r="EGH65" s="153"/>
      <c r="EGI65" s="153"/>
      <c r="EGJ65" s="153"/>
      <c r="EGK65" s="153"/>
      <c r="EGL65" s="153"/>
      <c r="EGM65" s="153"/>
      <c r="EGN65" s="153"/>
      <c r="EGO65" s="153"/>
      <c r="EGP65" s="153"/>
      <c r="EGQ65" s="153"/>
      <c r="EGR65" s="153"/>
      <c r="EGS65" s="153"/>
      <c r="EGT65" s="153"/>
      <c r="EGU65" s="153"/>
      <c r="EGV65" s="153"/>
      <c r="EGW65" s="153"/>
      <c r="EGX65" s="153"/>
      <c r="EGY65" s="153"/>
      <c r="EGZ65" s="153"/>
      <c r="EHA65" s="153"/>
      <c r="EHB65" s="153"/>
      <c r="EHC65" s="153"/>
      <c r="EHD65" s="153"/>
      <c r="EHE65" s="153"/>
      <c r="EHF65" s="153"/>
      <c r="EHG65" s="153"/>
      <c r="EHH65" s="153"/>
      <c r="EHI65" s="153"/>
      <c r="EHJ65" s="153"/>
      <c r="EHK65" s="153"/>
      <c r="EHL65" s="153"/>
      <c r="EHM65" s="153"/>
      <c r="EHN65" s="153"/>
      <c r="EHO65" s="153"/>
      <c r="EHP65" s="153"/>
      <c r="EHQ65" s="153"/>
      <c r="EHR65" s="153"/>
      <c r="EHS65" s="153"/>
      <c r="EHT65" s="153"/>
      <c r="EHU65" s="153"/>
      <c r="EHV65" s="153"/>
      <c r="EHW65" s="153"/>
      <c r="EHX65" s="153"/>
      <c r="EHY65" s="153"/>
      <c r="EHZ65" s="153"/>
      <c r="EIA65" s="153"/>
      <c r="EIB65" s="153"/>
      <c r="EIC65" s="153"/>
      <c r="EID65" s="153"/>
      <c r="EIE65" s="153"/>
      <c r="EIF65" s="153"/>
      <c r="EIG65" s="153"/>
      <c r="EIH65" s="153"/>
      <c r="EII65" s="153"/>
      <c r="EIJ65" s="153"/>
      <c r="EIK65" s="153"/>
      <c r="EIL65" s="153"/>
      <c r="EIM65" s="153"/>
      <c r="EIN65" s="153"/>
      <c r="EIO65" s="153"/>
      <c r="EIP65" s="153"/>
      <c r="EIQ65" s="153"/>
      <c r="EIR65" s="153"/>
      <c r="EIS65" s="153"/>
      <c r="EIT65" s="153"/>
      <c r="EIU65" s="153"/>
      <c r="EIV65" s="153"/>
      <c r="EIW65" s="153"/>
      <c r="EIX65" s="153"/>
      <c r="EIY65" s="153"/>
      <c r="EIZ65" s="153"/>
      <c r="EJA65" s="153"/>
      <c r="EJB65" s="153"/>
      <c r="EJC65" s="153"/>
      <c r="EJD65" s="153"/>
      <c r="EJE65" s="153"/>
      <c r="EJF65" s="153"/>
      <c r="EJG65" s="153"/>
      <c r="EJH65" s="153"/>
      <c r="EJI65" s="153"/>
      <c r="EJJ65" s="153"/>
      <c r="EJK65" s="153"/>
      <c r="EJL65" s="153"/>
      <c r="EJM65" s="153"/>
      <c r="EJN65" s="153"/>
      <c r="EJO65" s="153"/>
      <c r="EJP65" s="153"/>
      <c r="EJQ65" s="153"/>
      <c r="EJR65" s="153"/>
      <c r="EJS65" s="153"/>
      <c r="EJT65" s="153"/>
      <c r="EJU65" s="153"/>
      <c r="EJV65" s="153"/>
      <c r="EJW65" s="153"/>
      <c r="EJX65" s="153"/>
      <c r="EJY65" s="153"/>
      <c r="EJZ65" s="153"/>
      <c r="EKA65" s="153"/>
      <c r="EKB65" s="153"/>
      <c r="EKC65" s="153"/>
      <c r="EKD65" s="153"/>
      <c r="EKE65" s="153"/>
      <c r="EKF65" s="153"/>
      <c r="EKG65" s="153"/>
      <c r="EKH65" s="153"/>
      <c r="EKI65" s="153"/>
      <c r="EKJ65" s="153"/>
      <c r="EKK65" s="153"/>
      <c r="EKL65" s="153"/>
      <c r="EKM65" s="153"/>
      <c r="EKN65" s="153"/>
      <c r="EKO65" s="153"/>
      <c r="EKP65" s="153"/>
      <c r="EKQ65" s="153"/>
      <c r="EKR65" s="153"/>
      <c r="EKS65" s="153"/>
      <c r="EKT65" s="153"/>
      <c r="EKU65" s="153"/>
      <c r="EKV65" s="153"/>
      <c r="EKW65" s="153"/>
      <c r="EKX65" s="153"/>
      <c r="EKY65" s="153"/>
      <c r="EKZ65" s="153"/>
      <c r="ELA65" s="153"/>
      <c r="ELB65" s="153"/>
      <c r="ELC65" s="153"/>
      <c r="ELD65" s="153"/>
      <c r="ELE65" s="153"/>
      <c r="ELF65" s="153"/>
      <c r="ELG65" s="153"/>
      <c r="ELH65" s="153"/>
      <c r="ELI65" s="153"/>
      <c r="ELJ65" s="153"/>
      <c r="ELK65" s="153"/>
      <c r="ELL65" s="153"/>
      <c r="ELM65" s="153"/>
      <c r="ELN65" s="153"/>
      <c r="ELO65" s="153"/>
      <c r="ELP65" s="153"/>
      <c r="ELQ65" s="153"/>
      <c r="ELR65" s="153"/>
      <c r="ELS65" s="153"/>
      <c r="ELT65" s="153"/>
      <c r="ELU65" s="153"/>
      <c r="ELV65" s="153"/>
      <c r="ELW65" s="153"/>
      <c r="ELX65" s="153"/>
      <c r="ELY65" s="153"/>
      <c r="ELZ65" s="153"/>
      <c r="EMA65" s="153"/>
      <c r="EMB65" s="153"/>
      <c r="EMC65" s="153"/>
      <c r="EMD65" s="153"/>
      <c r="EME65" s="153"/>
      <c r="EMF65" s="153"/>
      <c r="EMG65" s="153"/>
      <c r="EMH65" s="153"/>
      <c r="EMI65" s="153"/>
      <c r="EMJ65" s="153"/>
      <c r="EMK65" s="153"/>
      <c r="EML65" s="153"/>
      <c r="EMM65" s="153"/>
      <c r="EMN65" s="153"/>
      <c r="EMO65" s="153"/>
      <c r="EMP65" s="153"/>
      <c r="EMQ65" s="153"/>
      <c r="EMR65" s="153"/>
      <c r="EMS65" s="153"/>
      <c r="EMT65" s="153"/>
      <c r="EMU65" s="153"/>
      <c r="EMV65" s="153"/>
      <c r="EMW65" s="153"/>
      <c r="EMX65" s="153"/>
      <c r="EMY65" s="153"/>
      <c r="EMZ65" s="153"/>
      <c r="ENA65" s="153"/>
      <c r="ENB65" s="153"/>
      <c r="ENC65" s="153"/>
      <c r="END65" s="153"/>
      <c r="ENE65" s="153"/>
      <c r="ENF65" s="153"/>
      <c r="ENG65" s="153"/>
      <c r="ENH65" s="153"/>
      <c r="ENI65" s="153"/>
      <c r="ENJ65" s="153"/>
      <c r="ENK65" s="153"/>
      <c r="ENL65" s="153"/>
      <c r="ENM65" s="153"/>
      <c r="ENN65" s="153"/>
      <c r="ENO65" s="153"/>
      <c r="ENP65" s="153"/>
      <c r="ENQ65" s="153"/>
      <c r="ENR65" s="153"/>
      <c r="ENS65" s="153"/>
      <c r="ENT65" s="153"/>
      <c r="ENU65" s="153"/>
      <c r="ENV65" s="153"/>
      <c r="ENW65" s="153"/>
      <c r="ENX65" s="153"/>
      <c r="ENY65" s="153"/>
      <c r="ENZ65" s="153"/>
      <c r="EOA65" s="153"/>
      <c r="EOB65" s="153"/>
      <c r="EOC65" s="153"/>
      <c r="EOD65" s="153"/>
      <c r="EOE65" s="153"/>
      <c r="EOF65" s="153"/>
      <c r="EOG65" s="153"/>
      <c r="EOH65" s="153"/>
      <c r="EOI65" s="153"/>
      <c r="EOJ65" s="153"/>
      <c r="EOK65" s="153"/>
      <c r="EOL65" s="153"/>
      <c r="EOM65" s="153"/>
      <c r="EON65" s="153"/>
      <c r="EOO65" s="153"/>
      <c r="EOP65" s="153"/>
      <c r="EOQ65" s="153"/>
      <c r="EOR65" s="153"/>
      <c r="EOS65" s="153"/>
      <c r="EOT65" s="153"/>
      <c r="EOU65" s="153"/>
      <c r="EOV65" s="153"/>
      <c r="EOW65" s="153"/>
      <c r="EOX65" s="153"/>
      <c r="EOY65" s="153"/>
      <c r="EOZ65" s="153"/>
      <c r="EPA65" s="153"/>
      <c r="EPB65" s="153"/>
      <c r="EPC65" s="153"/>
      <c r="EPD65" s="153"/>
      <c r="EPE65" s="153"/>
      <c r="EPF65" s="153"/>
      <c r="EPG65" s="153"/>
      <c r="EPH65" s="153"/>
      <c r="EPI65" s="153"/>
      <c r="EPJ65" s="153"/>
      <c r="EPK65" s="153"/>
      <c r="EPL65" s="153"/>
      <c r="EPM65" s="153"/>
      <c r="EPN65" s="153"/>
      <c r="EPO65" s="153"/>
      <c r="EPP65" s="153"/>
      <c r="EPQ65" s="153"/>
      <c r="EPR65" s="153"/>
      <c r="EPS65" s="153"/>
      <c r="EPT65" s="153"/>
      <c r="EPU65" s="153"/>
      <c r="EPV65" s="153"/>
      <c r="EPW65" s="153"/>
      <c r="EPX65" s="153"/>
      <c r="EPY65" s="153"/>
      <c r="EPZ65" s="153"/>
      <c r="EQA65" s="153"/>
      <c r="EQB65" s="153"/>
      <c r="EQC65" s="153"/>
      <c r="EQD65" s="153"/>
      <c r="EQE65" s="153"/>
      <c r="EQF65" s="153"/>
      <c r="EQG65" s="153"/>
      <c r="EQH65" s="153"/>
      <c r="EQI65" s="153"/>
      <c r="EQJ65" s="153"/>
      <c r="EQK65" s="153"/>
      <c r="EQL65" s="153"/>
      <c r="EQM65" s="153"/>
      <c r="EQN65" s="153"/>
      <c r="EQO65" s="153"/>
      <c r="EQP65" s="153"/>
      <c r="EQQ65" s="153"/>
      <c r="EQR65" s="153"/>
      <c r="EQS65" s="153"/>
      <c r="EQT65" s="153"/>
      <c r="EQU65" s="153"/>
      <c r="EQV65" s="153"/>
      <c r="EQW65" s="153"/>
      <c r="EQX65" s="153"/>
      <c r="EQY65" s="153"/>
      <c r="EQZ65" s="153"/>
      <c r="ERA65" s="153"/>
      <c r="ERB65" s="153"/>
      <c r="ERC65" s="153"/>
      <c r="ERD65" s="153"/>
      <c r="ERE65" s="153"/>
      <c r="ERF65" s="153"/>
      <c r="ERG65" s="153"/>
      <c r="ERH65" s="153"/>
      <c r="ERI65" s="153"/>
      <c r="ERJ65" s="153"/>
      <c r="ERK65" s="153"/>
      <c r="ERL65" s="153"/>
      <c r="ERM65" s="153"/>
      <c r="ERN65" s="153"/>
      <c r="ERO65" s="153"/>
      <c r="ERP65" s="153"/>
      <c r="ERQ65" s="153"/>
      <c r="ERR65" s="153"/>
      <c r="ERS65" s="153"/>
      <c r="ERT65" s="153"/>
      <c r="ERU65" s="153"/>
      <c r="ERV65" s="153"/>
      <c r="ERW65" s="153"/>
      <c r="ERX65" s="153"/>
      <c r="ERY65" s="153"/>
      <c r="ERZ65" s="153"/>
      <c r="ESA65" s="153"/>
      <c r="ESB65" s="153"/>
      <c r="ESC65" s="153"/>
      <c r="ESD65" s="153"/>
      <c r="ESE65" s="153"/>
      <c r="ESF65" s="153"/>
      <c r="ESG65" s="153"/>
      <c r="ESH65" s="153"/>
      <c r="ESI65" s="153"/>
      <c r="ESJ65" s="153"/>
      <c r="ESK65" s="153"/>
      <c r="ESL65" s="153"/>
      <c r="ESM65" s="153"/>
      <c r="ESN65" s="153"/>
      <c r="ESO65" s="153"/>
      <c r="ESP65" s="153"/>
      <c r="ESQ65" s="153"/>
      <c r="ESR65" s="153"/>
      <c r="ESS65" s="153"/>
      <c r="EST65" s="153"/>
      <c r="ESU65" s="153"/>
      <c r="ESV65" s="153"/>
      <c r="ESW65" s="153"/>
      <c r="ESX65" s="153"/>
      <c r="ESY65" s="153"/>
      <c r="ESZ65" s="153"/>
      <c r="ETA65" s="153"/>
      <c r="ETB65" s="153"/>
      <c r="ETC65" s="153"/>
      <c r="ETD65" s="153"/>
      <c r="ETE65" s="153"/>
      <c r="ETF65" s="153"/>
      <c r="ETG65" s="153"/>
      <c r="ETH65" s="153"/>
      <c r="ETI65" s="153"/>
      <c r="ETJ65" s="153"/>
      <c r="ETK65" s="153"/>
      <c r="ETL65" s="153"/>
      <c r="ETM65" s="153"/>
      <c r="ETN65" s="153"/>
      <c r="ETO65" s="153"/>
      <c r="ETP65" s="153"/>
      <c r="ETQ65" s="153"/>
      <c r="ETR65" s="153"/>
      <c r="ETS65" s="153"/>
      <c r="ETT65" s="153"/>
      <c r="ETU65" s="153"/>
      <c r="ETV65" s="153"/>
      <c r="ETW65" s="153"/>
      <c r="ETX65" s="153"/>
      <c r="ETY65" s="153"/>
      <c r="ETZ65" s="153"/>
      <c r="EUA65" s="153"/>
      <c r="EUB65" s="153"/>
      <c r="EUC65" s="153"/>
      <c r="EUD65" s="153"/>
      <c r="EUE65" s="153"/>
      <c r="EUF65" s="153"/>
      <c r="EUG65" s="153"/>
      <c r="EUH65" s="153"/>
      <c r="EUI65" s="153"/>
      <c r="EUJ65" s="153"/>
      <c r="EUK65" s="153"/>
      <c r="EUL65" s="153"/>
      <c r="EUM65" s="153"/>
      <c r="EUN65" s="153"/>
      <c r="EUO65" s="153"/>
      <c r="EUP65" s="153"/>
      <c r="EUQ65" s="153"/>
      <c r="EUR65" s="153"/>
      <c r="EUS65" s="153"/>
      <c r="EUT65" s="153"/>
      <c r="EUU65" s="153"/>
      <c r="EUV65" s="153"/>
      <c r="EUW65" s="153"/>
      <c r="EUX65" s="153"/>
      <c r="EUY65" s="153"/>
      <c r="EUZ65" s="153"/>
      <c r="EVA65" s="153"/>
      <c r="EVB65" s="153"/>
      <c r="EVC65" s="153"/>
      <c r="EVD65" s="153"/>
      <c r="EVE65" s="153"/>
      <c r="EVF65" s="153"/>
      <c r="EVG65" s="153"/>
      <c r="EVH65" s="153"/>
      <c r="EVI65" s="153"/>
      <c r="EVJ65" s="153"/>
      <c r="EVK65" s="153"/>
      <c r="EVL65" s="153"/>
      <c r="EVM65" s="153"/>
      <c r="EVN65" s="153"/>
      <c r="EVO65" s="153"/>
      <c r="EVP65" s="153"/>
      <c r="EVQ65" s="153"/>
      <c r="EVR65" s="153"/>
      <c r="EVS65" s="153"/>
      <c r="EVT65" s="153"/>
      <c r="EVU65" s="153"/>
      <c r="EVV65" s="153"/>
      <c r="EVW65" s="153"/>
      <c r="EVX65" s="153"/>
      <c r="EVY65" s="153"/>
      <c r="EVZ65" s="153"/>
      <c r="EWA65" s="153"/>
      <c r="EWB65" s="153"/>
      <c r="EWC65" s="153"/>
      <c r="EWD65" s="153"/>
      <c r="EWE65" s="153"/>
      <c r="EWF65" s="153"/>
      <c r="EWG65" s="153"/>
      <c r="EWH65" s="153"/>
      <c r="EWI65" s="153"/>
      <c r="EWJ65" s="153"/>
      <c r="EWK65" s="153"/>
      <c r="EWL65" s="153"/>
      <c r="EWM65" s="153"/>
      <c r="EWN65" s="153"/>
      <c r="EWO65" s="153"/>
      <c r="EWP65" s="153"/>
      <c r="EWQ65" s="153"/>
      <c r="EWR65" s="153"/>
      <c r="EWS65" s="153"/>
      <c r="EWT65" s="153"/>
      <c r="EWU65" s="153"/>
      <c r="EWV65" s="153"/>
      <c r="EWW65" s="153"/>
      <c r="EWX65" s="153"/>
      <c r="EWY65" s="153"/>
      <c r="EWZ65" s="153"/>
      <c r="EXA65" s="153"/>
      <c r="EXB65" s="153"/>
      <c r="EXC65" s="153"/>
      <c r="EXD65" s="153"/>
      <c r="EXE65" s="153"/>
      <c r="EXF65" s="153"/>
      <c r="EXG65" s="153"/>
      <c r="EXH65" s="153"/>
      <c r="EXI65" s="153"/>
      <c r="EXJ65" s="153"/>
      <c r="EXK65" s="153"/>
      <c r="EXL65" s="153"/>
      <c r="EXM65" s="153"/>
      <c r="EXN65" s="153"/>
      <c r="EXO65" s="153"/>
      <c r="EXP65" s="153"/>
      <c r="EXQ65" s="153"/>
      <c r="EXR65" s="153"/>
      <c r="EXS65" s="153"/>
      <c r="EXT65" s="153"/>
      <c r="EXU65" s="153"/>
      <c r="EXV65" s="153"/>
      <c r="EXW65" s="153"/>
      <c r="EXX65" s="153"/>
      <c r="EXY65" s="153"/>
      <c r="EXZ65" s="153"/>
      <c r="EYA65" s="153"/>
      <c r="EYB65" s="153"/>
      <c r="EYC65" s="153"/>
      <c r="EYD65" s="153"/>
      <c r="EYE65" s="153"/>
      <c r="EYF65" s="153"/>
      <c r="EYG65" s="153"/>
      <c r="EYH65" s="153"/>
      <c r="EYI65" s="153"/>
      <c r="EYJ65" s="153"/>
      <c r="EYK65" s="153"/>
      <c r="EYL65" s="153"/>
      <c r="EYM65" s="153"/>
      <c r="EYN65" s="153"/>
      <c r="EYO65" s="153"/>
      <c r="EYP65" s="153"/>
      <c r="EYQ65" s="153"/>
      <c r="EYR65" s="153"/>
      <c r="EYS65" s="153"/>
      <c r="EYT65" s="153"/>
      <c r="EYU65" s="153"/>
      <c r="EYV65" s="153"/>
      <c r="EYW65" s="153"/>
      <c r="EYX65" s="153"/>
      <c r="EYY65" s="153"/>
      <c r="EYZ65" s="153"/>
      <c r="EZA65" s="153"/>
      <c r="EZB65" s="153"/>
      <c r="EZC65" s="153"/>
      <c r="EZD65" s="153"/>
      <c r="EZE65" s="153"/>
      <c r="EZF65" s="153"/>
      <c r="EZG65" s="153"/>
      <c r="EZH65" s="153"/>
      <c r="EZI65" s="153"/>
      <c r="EZJ65" s="153"/>
      <c r="EZK65" s="153"/>
      <c r="EZL65" s="153"/>
      <c r="EZM65" s="153"/>
      <c r="EZN65" s="153"/>
      <c r="EZO65" s="153"/>
      <c r="EZP65" s="153"/>
      <c r="EZQ65" s="153"/>
      <c r="EZR65" s="153"/>
      <c r="EZS65" s="153"/>
      <c r="EZT65" s="153"/>
      <c r="EZU65" s="153"/>
      <c r="EZV65" s="153"/>
      <c r="EZW65" s="153"/>
      <c r="EZX65" s="153"/>
      <c r="EZY65" s="153"/>
      <c r="EZZ65" s="153"/>
      <c r="FAA65" s="153"/>
      <c r="FAB65" s="153"/>
      <c r="FAC65" s="153"/>
      <c r="FAD65" s="153"/>
      <c r="FAE65" s="153"/>
      <c r="FAF65" s="153"/>
      <c r="FAG65" s="153"/>
      <c r="FAH65" s="153"/>
      <c r="FAI65" s="153"/>
      <c r="FAJ65" s="153"/>
      <c r="FAK65" s="153"/>
      <c r="FAL65" s="153"/>
      <c r="FAM65" s="153"/>
      <c r="FAN65" s="153"/>
      <c r="FAO65" s="153"/>
      <c r="FAP65" s="153"/>
      <c r="FAQ65" s="153"/>
      <c r="FAR65" s="153"/>
      <c r="FAS65" s="153"/>
      <c r="FAT65" s="153"/>
      <c r="FAU65" s="153"/>
      <c r="FAV65" s="153"/>
      <c r="FAW65" s="153"/>
      <c r="FAX65" s="153"/>
      <c r="FAY65" s="153"/>
      <c r="FAZ65" s="153"/>
      <c r="FBA65" s="153"/>
      <c r="FBB65" s="153"/>
      <c r="FBC65" s="153"/>
      <c r="FBD65" s="153"/>
      <c r="FBE65" s="153"/>
      <c r="FBF65" s="153"/>
      <c r="FBG65" s="153"/>
      <c r="FBH65" s="153"/>
      <c r="FBI65" s="153"/>
      <c r="FBJ65" s="153"/>
      <c r="FBK65" s="153"/>
      <c r="FBL65" s="153"/>
      <c r="FBM65" s="153"/>
      <c r="FBN65" s="153"/>
      <c r="FBO65" s="153"/>
      <c r="FBP65" s="153"/>
      <c r="FBQ65" s="153"/>
      <c r="FBR65" s="153"/>
      <c r="FBS65" s="153"/>
      <c r="FBT65" s="153"/>
      <c r="FBU65" s="153"/>
      <c r="FBV65" s="153"/>
      <c r="FBW65" s="153"/>
      <c r="FBX65" s="153"/>
      <c r="FBY65" s="153"/>
      <c r="FBZ65" s="153"/>
      <c r="FCA65" s="153"/>
      <c r="FCB65" s="153"/>
      <c r="FCC65" s="153"/>
      <c r="FCD65" s="153"/>
      <c r="FCE65" s="153"/>
      <c r="FCF65" s="153"/>
      <c r="FCG65" s="153"/>
      <c r="FCH65" s="153"/>
      <c r="FCI65" s="153"/>
      <c r="FCJ65" s="153"/>
      <c r="FCK65" s="153"/>
      <c r="FCL65" s="153"/>
      <c r="FCM65" s="153"/>
      <c r="FCN65" s="153"/>
      <c r="FCO65" s="153"/>
      <c r="FCP65" s="153"/>
      <c r="FCQ65" s="153"/>
      <c r="FCR65" s="153"/>
      <c r="FCS65" s="153"/>
      <c r="FCT65" s="153"/>
      <c r="FCU65" s="153"/>
      <c r="FCV65" s="153"/>
      <c r="FCW65" s="153"/>
      <c r="FCX65" s="153"/>
      <c r="FCY65" s="153"/>
      <c r="FCZ65" s="153"/>
      <c r="FDA65" s="153"/>
      <c r="FDB65" s="153"/>
      <c r="FDC65" s="153"/>
      <c r="FDD65" s="153"/>
      <c r="FDE65" s="153"/>
      <c r="FDF65" s="153"/>
      <c r="FDG65" s="153"/>
      <c r="FDH65" s="153"/>
      <c r="FDI65" s="153"/>
      <c r="FDJ65" s="153"/>
      <c r="FDK65" s="153"/>
      <c r="FDL65" s="153"/>
      <c r="FDM65" s="153"/>
      <c r="FDN65" s="153"/>
      <c r="FDO65" s="153"/>
      <c r="FDP65" s="153"/>
      <c r="FDQ65" s="153"/>
      <c r="FDR65" s="153"/>
      <c r="FDS65" s="153"/>
      <c r="FDT65" s="153"/>
      <c r="FDU65" s="153"/>
      <c r="FDV65" s="153"/>
      <c r="FDW65" s="153"/>
      <c r="FDX65" s="153"/>
      <c r="FDY65" s="153"/>
      <c r="FDZ65" s="153"/>
      <c r="FEA65" s="153"/>
      <c r="FEB65" s="153"/>
      <c r="FEC65" s="153"/>
      <c r="FED65" s="153"/>
      <c r="FEE65" s="153"/>
      <c r="FEF65" s="153"/>
      <c r="FEG65" s="153"/>
      <c r="FEH65" s="153"/>
      <c r="FEI65" s="153"/>
      <c r="FEJ65" s="153"/>
      <c r="FEK65" s="153"/>
      <c r="FEL65" s="153"/>
      <c r="FEM65" s="153"/>
      <c r="FEN65" s="153"/>
      <c r="FEO65" s="153"/>
      <c r="FEP65" s="153"/>
      <c r="FEQ65" s="153"/>
      <c r="FER65" s="153"/>
      <c r="FES65" s="153"/>
      <c r="FET65" s="153"/>
      <c r="FEU65" s="153"/>
      <c r="FEV65" s="153"/>
      <c r="FEW65" s="153"/>
      <c r="FEX65" s="153"/>
      <c r="FEY65" s="153"/>
      <c r="FEZ65" s="153"/>
      <c r="FFA65" s="153"/>
      <c r="FFB65" s="153"/>
      <c r="FFC65" s="153"/>
      <c r="FFD65" s="153"/>
      <c r="FFE65" s="153"/>
      <c r="FFF65" s="153"/>
      <c r="FFG65" s="153"/>
      <c r="FFH65" s="153"/>
      <c r="FFI65" s="153"/>
      <c r="FFJ65" s="153"/>
      <c r="FFK65" s="153"/>
      <c r="FFL65" s="153"/>
      <c r="FFM65" s="153"/>
      <c r="FFN65" s="153"/>
      <c r="FFO65" s="153"/>
      <c r="FFP65" s="153"/>
      <c r="FFQ65" s="153"/>
      <c r="FFR65" s="153"/>
      <c r="FFS65" s="153"/>
      <c r="FFT65" s="153"/>
      <c r="FFU65" s="153"/>
      <c r="FFV65" s="153"/>
      <c r="FFW65" s="153"/>
      <c r="FFX65" s="153"/>
      <c r="FFY65" s="153"/>
      <c r="FFZ65" s="153"/>
      <c r="FGA65" s="153"/>
      <c r="FGB65" s="153"/>
      <c r="FGC65" s="153"/>
      <c r="FGD65" s="153"/>
      <c r="FGE65" s="153"/>
      <c r="FGF65" s="153"/>
      <c r="FGG65" s="153"/>
      <c r="FGH65" s="153"/>
      <c r="FGI65" s="153"/>
      <c r="FGJ65" s="153"/>
      <c r="FGK65" s="153"/>
      <c r="FGL65" s="153"/>
      <c r="FGM65" s="153"/>
      <c r="FGN65" s="153"/>
      <c r="FGO65" s="153"/>
      <c r="FGP65" s="153"/>
      <c r="FGQ65" s="153"/>
      <c r="FGR65" s="153"/>
      <c r="FGS65" s="153"/>
      <c r="FGT65" s="153"/>
      <c r="FGU65" s="153"/>
      <c r="FGV65" s="153"/>
      <c r="FGW65" s="153"/>
      <c r="FGX65" s="153"/>
      <c r="FGY65" s="153"/>
      <c r="FGZ65" s="153"/>
      <c r="FHA65" s="153"/>
      <c r="FHB65" s="153"/>
      <c r="FHC65" s="153"/>
      <c r="FHD65" s="153"/>
      <c r="FHE65" s="153"/>
      <c r="FHF65" s="153"/>
      <c r="FHG65" s="153"/>
      <c r="FHH65" s="153"/>
      <c r="FHI65" s="153"/>
      <c r="FHJ65" s="153"/>
      <c r="FHK65" s="153"/>
      <c r="FHL65" s="153"/>
      <c r="FHM65" s="153"/>
      <c r="FHN65" s="153"/>
      <c r="FHO65" s="153"/>
      <c r="FHP65" s="153"/>
      <c r="FHQ65" s="153"/>
      <c r="FHR65" s="153"/>
      <c r="FHS65" s="153"/>
      <c r="FHT65" s="153"/>
      <c r="FHU65" s="153"/>
      <c r="FHV65" s="153"/>
      <c r="FHW65" s="153"/>
      <c r="FHX65" s="153"/>
      <c r="FHY65" s="153"/>
      <c r="FHZ65" s="153"/>
      <c r="FIA65" s="153"/>
      <c r="FIB65" s="153"/>
      <c r="FIC65" s="153"/>
      <c r="FID65" s="153"/>
      <c r="FIE65" s="153"/>
      <c r="FIF65" s="153"/>
      <c r="FIG65" s="153"/>
      <c r="FIH65" s="153"/>
      <c r="FII65" s="153"/>
      <c r="FIJ65" s="153"/>
      <c r="FIK65" s="153"/>
      <c r="FIL65" s="153"/>
      <c r="FIM65" s="153"/>
      <c r="FIN65" s="153"/>
      <c r="FIO65" s="153"/>
      <c r="FIP65" s="153"/>
      <c r="FIQ65" s="153"/>
      <c r="FIR65" s="153"/>
      <c r="FIS65" s="153"/>
      <c r="FIT65" s="153"/>
      <c r="FIU65" s="153"/>
      <c r="FIV65" s="153"/>
      <c r="FIW65" s="153"/>
      <c r="FIX65" s="153"/>
      <c r="FIY65" s="153"/>
      <c r="FIZ65" s="153"/>
      <c r="FJA65" s="153"/>
      <c r="FJB65" s="153"/>
      <c r="FJC65" s="153"/>
      <c r="FJD65" s="153"/>
      <c r="FJE65" s="153"/>
      <c r="FJF65" s="153"/>
      <c r="FJG65" s="153"/>
      <c r="FJH65" s="153"/>
      <c r="FJI65" s="153"/>
      <c r="FJJ65" s="153"/>
      <c r="FJK65" s="153"/>
      <c r="FJL65" s="153"/>
      <c r="FJM65" s="153"/>
      <c r="FJN65" s="153"/>
      <c r="FJO65" s="153"/>
      <c r="FJP65" s="153"/>
      <c r="FJQ65" s="153"/>
      <c r="FJR65" s="153"/>
      <c r="FJS65" s="153"/>
      <c r="FJT65" s="153"/>
      <c r="FJU65" s="153"/>
      <c r="FJV65" s="153"/>
      <c r="FJW65" s="153"/>
      <c r="FJX65" s="153"/>
      <c r="FJY65" s="153"/>
      <c r="FJZ65" s="153"/>
      <c r="FKA65" s="153"/>
      <c r="FKB65" s="153"/>
      <c r="FKC65" s="153"/>
      <c r="FKD65" s="153"/>
      <c r="FKE65" s="153"/>
      <c r="FKF65" s="153"/>
      <c r="FKG65" s="153"/>
      <c r="FKH65" s="153"/>
      <c r="FKI65" s="153"/>
      <c r="FKJ65" s="153"/>
      <c r="FKK65" s="153"/>
      <c r="FKL65" s="153"/>
      <c r="FKM65" s="153"/>
      <c r="FKN65" s="153"/>
      <c r="FKO65" s="153"/>
      <c r="FKP65" s="153"/>
      <c r="FKQ65" s="153"/>
      <c r="FKR65" s="153"/>
      <c r="FKS65" s="153"/>
      <c r="FKT65" s="153"/>
      <c r="FKU65" s="153"/>
      <c r="FKV65" s="153"/>
      <c r="FKW65" s="153"/>
      <c r="FKX65" s="153"/>
      <c r="FKY65" s="153"/>
      <c r="FKZ65" s="153"/>
      <c r="FLA65" s="153"/>
      <c r="FLB65" s="153"/>
      <c r="FLC65" s="153"/>
      <c r="FLD65" s="153"/>
      <c r="FLE65" s="153"/>
      <c r="FLF65" s="153"/>
      <c r="FLG65" s="153"/>
      <c r="FLH65" s="153"/>
      <c r="FLI65" s="153"/>
      <c r="FLJ65" s="153"/>
      <c r="FLK65" s="153"/>
      <c r="FLL65" s="153"/>
      <c r="FLM65" s="153"/>
      <c r="FLN65" s="153"/>
      <c r="FLO65" s="153"/>
      <c r="FLP65" s="153"/>
      <c r="FLQ65" s="153"/>
      <c r="FLR65" s="153"/>
      <c r="FLS65" s="153"/>
      <c r="FLT65" s="153"/>
      <c r="FLU65" s="153"/>
      <c r="FLV65" s="153"/>
      <c r="FLW65" s="153"/>
      <c r="FLX65" s="153"/>
      <c r="FLY65" s="153"/>
      <c r="FLZ65" s="153"/>
      <c r="FMA65" s="153"/>
      <c r="FMB65" s="153"/>
      <c r="FMC65" s="153"/>
      <c r="FMD65" s="153"/>
      <c r="FME65" s="153"/>
      <c r="FMF65" s="153"/>
      <c r="FMG65" s="153"/>
      <c r="FMH65" s="153"/>
      <c r="FMI65" s="153"/>
      <c r="FMJ65" s="153"/>
      <c r="FMK65" s="153"/>
      <c r="FML65" s="153"/>
      <c r="FMM65" s="153"/>
      <c r="FMN65" s="153"/>
      <c r="FMO65" s="153"/>
      <c r="FMP65" s="153"/>
      <c r="FMQ65" s="153"/>
      <c r="FMR65" s="153"/>
      <c r="FMS65" s="153"/>
      <c r="FMT65" s="153"/>
      <c r="FMU65" s="153"/>
      <c r="FMV65" s="153"/>
      <c r="FMW65" s="153"/>
      <c r="FMX65" s="153"/>
      <c r="FMY65" s="153"/>
      <c r="FMZ65" s="153"/>
      <c r="FNA65" s="153"/>
      <c r="FNB65" s="153"/>
      <c r="FNC65" s="153"/>
      <c r="FND65" s="153"/>
      <c r="FNE65" s="153"/>
      <c r="FNF65" s="153"/>
      <c r="FNG65" s="153"/>
      <c r="FNH65" s="153"/>
      <c r="FNI65" s="153"/>
      <c r="FNJ65" s="153"/>
      <c r="FNK65" s="153"/>
      <c r="FNL65" s="153"/>
      <c r="FNM65" s="153"/>
      <c r="FNN65" s="153"/>
      <c r="FNO65" s="153"/>
      <c r="FNP65" s="153"/>
      <c r="FNQ65" s="153"/>
      <c r="FNR65" s="153"/>
      <c r="FNS65" s="153"/>
      <c r="FNT65" s="153"/>
      <c r="FNU65" s="153"/>
      <c r="FNV65" s="153"/>
      <c r="FNW65" s="153"/>
      <c r="FNX65" s="153"/>
      <c r="FNY65" s="153"/>
      <c r="FNZ65" s="153"/>
      <c r="FOA65" s="153"/>
      <c r="FOB65" s="153"/>
      <c r="FOC65" s="153"/>
      <c r="FOD65" s="153"/>
      <c r="FOE65" s="153"/>
      <c r="FOF65" s="153"/>
      <c r="FOG65" s="153"/>
      <c r="FOH65" s="153"/>
      <c r="FOI65" s="153"/>
      <c r="FOJ65" s="153"/>
      <c r="FOK65" s="153"/>
      <c r="FOL65" s="153"/>
      <c r="FOM65" s="153"/>
      <c r="FON65" s="153"/>
      <c r="FOO65" s="153"/>
      <c r="FOP65" s="153"/>
      <c r="FOQ65" s="153"/>
      <c r="FOR65" s="153"/>
      <c r="FOS65" s="153"/>
      <c r="FOT65" s="153"/>
      <c r="FOU65" s="153"/>
      <c r="FOV65" s="153"/>
      <c r="FOW65" s="153"/>
      <c r="FOX65" s="153"/>
      <c r="FOY65" s="153"/>
      <c r="FOZ65" s="153"/>
      <c r="FPA65" s="153"/>
      <c r="FPB65" s="153"/>
      <c r="FPC65" s="153"/>
      <c r="FPD65" s="153"/>
      <c r="FPE65" s="153"/>
      <c r="FPF65" s="153"/>
      <c r="FPG65" s="153"/>
      <c r="FPH65" s="153"/>
      <c r="FPI65" s="153"/>
      <c r="FPJ65" s="153"/>
      <c r="FPK65" s="153"/>
      <c r="FPL65" s="153"/>
      <c r="FPM65" s="153"/>
      <c r="FPN65" s="153"/>
      <c r="FPO65" s="153"/>
      <c r="FPP65" s="153"/>
      <c r="FPQ65" s="153"/>
      <c r="FPR65" s="153"/>
      <c r="FPS65" s="153"/>
      <c r="FPT65" s="153"/>
      <c r="FPU65" s="153"/>
      <c r="FPV65" s="153"/>
      <c r="FPW65" s="153"/>
      <c r="FPX65" s="153"/>
      <c r="FPY65" s="153"/>
      <c r="FPZ65" s="153"/>
      <c r="FQA65" s="153"/>
      <c r="FQB65" s="153"/>
      <c r="FQC65" s="153"/>
      <c r="FQD65" s="153"/>
      <c r="FQE65" s="153"/>
      <c r="FQF65" s="153"/>
      <c r="FQG65" s="153"/>
      <c r="FQH65" s="153"/>
      <c r="FQI65" s="153"/>
      <c r="FQJ65" s="153"/>
      <c r="FQK65" s="153"/>
      <c r="FQL65" s="153"/>
      <c r="FQM65" s="153"/>
      <c r="FQN65" s="153"/>
      <c r="FQO65" s="153"/>
      <c r="FQP65" s="153"/>
      <c r="FQQ65" s="153"/>
      <c r="FQR65" s="153"/>
      <c r="FQS65" s="153"/>
      <c r="FQT65" s="153"/>
      <c r="FQU65" s="153"/>
      <c r="FQV65" s="153"/>
      <c r="FQW65" s="153"/>
      <c r="FQX65" s="153"/>
      <c r="FQY65" s="153"/>
      <c r="FQZ65" s="153"/>
      <c r="FRA65" s="153"/>
      <c r="FRB65" s="153"/>
      <c r="FRC65" s="153"/>
      <c r="FRD65" s="153"/>
      <c r="FRE65" s="153"/>
      <c r="FRF65" s="153"/>
      <c r="FRG65" s="153"/>
      <c r="FRH65" s="153"/>
      <c r="FRI65" s="153"/>
      <c r="FRJ65" s="153"/>
      <c r="FRK65" s="153"/>
      <c r="FRL65" s="153"/>
      <c r="FRM65" s="153"/>
      <c r="FRN65" s="153"/>
      <c r="FRO65" s="153"/>
      <c r="FRP65" s="153"/>
      <c r="FRQ65" s="153"/>
      <c r="FRR65" s="153"/>
      <c r="FRS65" s="153"/>
      <c r="FRT65" s="153"/>
      <c r="FRU65" s="153"/>
      <c r="FRV65" s="153"/>
      <c r="FRW65" s="153"/>
      <c r="FRX65" s="153"/>
      <c r="FRY65" s="153"/>
      <c r="FRZ65" s="153"/>
      <c r="FSA65" s="153"/>
      <c r="FSB65" s="153"/>
      <c r="FSC65" s="153"/>
      <c r="FSD65" s="153"/>
      <c r="FSE65" s="153"/>
      <c r="FSF65" s="153"/>
      <c r="FSG65" s="153"/>
      <c r="FSH65" s="153"/>
      <c r="FSI65" s="153"/>
      <c r="FSJ65" s="153"/>
      <c r="FSK65" s="153"/>
      <c r="FSL65" s="153"/>
      <c r="FSM65" s="153"/>
      <c r="FSN65" s="153"/>
      <c r="FSO65" s="153"/>
      <c r="FSP65" s="153"/>
      <c r="FSQ65" s="153"/>
      <c r="FSR65" s="153"/>
      <c r="FSS65" s="153"/>
      <c r="FST65" s="153"/>
      <c r="FSU65" s="153"/>
      <c r="FSV65" s="153"/>
      <c r="FSW65" s="153"/>
      <c r="FSX65" s="153"/>
      <c r="FSY65" s="153"/>
      <c r="FSZ65" s="153"/>
      <c r="FTA65" s="153"/>
      <c r="FTB65" s="153"/>
      <c r="FTC65" s="153"/>
      <c r="FTD65" s="153"/>
      <c r="FTE65" s="153"/>
      <c r="FTF65" s="153"/>
      <c r="FTG65" s="153"/>
      <c r="FTH65" s="153"/>
      <c r="FTI65" s="153"/>
      <c r="FTJ65" s="153"/>
      <c r="FTK65" s="153"/>
      <c r="FTL65" s="153"/>
      <c r="FTM65" s="153"/>
      <c r="FTN65" s="153"/>
      <c r="FTO65" s="153"/>
      <c r="FTP65" s="153"/>
      <c r="FTQ65" s="153"/>
      <c r="FTR65" s="153"/>
      <c r="FTS65" s="153"/>
      <c r="FTT65" s="153"/>
      <c r="FTU65" s="153"/>
      <c r="FTV65" s="153"/>
      <c r="FTW65" s="153"/>
      <c r="FTX65" s="153"/>
      <c r="FTY65" s="153"/>
      <c r="FTZ65" s="153"/>
      <c r="FUA65" s="153"/>
      <c r="FUB65" s="153"/>
      <c r="FUC65" s="153"/>
      <c r="FUD65" s="153"/>
      <c r="FUE65" s="153"/>
      <c r="FUF65" s="153"/>
      <c r="FUG65" s="153"/>
      <c r="FUH65" s="153"/>
      <c r="FUI65" s="153"/>
      <c r="FUJ65" s="153"/>
      <c r="FUK65" s="153"/>
      <c r="FUL65" s="153"/>
      <c r="FUM65" s="153"/>
      <c r="FUN65" s="153"/>
      <c r="FUO65" s="153"/>
      <c r="FUP65" s="153"/>
      <c r="FUQ65" s="153"/>
      <c r="FUR65" s="153"/>
      <c r="FUS65" s="153"/>
      <c r="FUT65" s="153"/>
      <c r="FUU65" s="153"/>
      <c r="FUV65" s="153"/>
      <c r="FUW65" s="153"/>
      <c r="FUX65" s="153"/>
      <c r="FUY65" s="153"/>
      <c r="FUZ65" s="153"/>
      <c r="FVA65" s="153"/>
      <c r="FVB65" s="153"/>
      <c r="FVC65" s="153"/>
      <c r="FVD65" s="153"/>
      <c r="FVE65" s="153"/>
      <c r="FVF65" s="153"/>
      <c r="FVG65" s="153"/>
      <c r="FVH65" s="153"/>
      <c r="FVI65" s="153"/>
      <c r="FVJ65" s="153"/>
      <c r="FVK65" s="153"/>
      <c r="FVL65" s="153"/>
      <c r="FVM65" s="153"/>
      <c r="FVN65" s="153"/>
      <c r="FVO65" s="153"/>
      <c r="FVP65" s="153"/>
      <c r="FVQ65" s="153"/>
      <c r="FVR65" s="153"/>
      <c r="FVS65" s="153"/>
      <c r="FVT65" s="153"/>
      <c r="FVU65" s="153"/>
      <c r="FVV65" s="153"/>
      <c r="FVW65" s="153"/>
      <c r="FVX65" s="153"/>
      <c r="FVY65" s="153"/>
      <c r="FVZ65" s="153"/>
      <c r="FWA65" s="153"/>
      <c r="FWB65" s="153"/>
      <c r="FWC65" s="153"/>
      <c r="FWD65" s="153"/>
      <c r="FWE65" s="153"/>
      <c r="FWF65" s="153"/>
      <c r="FWG65" s="153"/>
      <c r="FWH65" s="153"/>
      <c r="FWI65" s="153"/>
      <c r="FWJ65" s="153"/>
      <c r="FWK65" s="153"/>
      <c r="FWL65" s="153"/>
      <c r="FWM65" s="153"/>
      <c r="FWN65" s="153"/>
      <c r="FWO65" s="153"/>
      <c r="FWP65" s="153"/>
      <c r="FWQ65" s="153"/>
      <c r="FWR65" s="153"/>
      <c r="FWS65" s="153"/>
      <c r="FWT65" s="153"/>
      <c r="FWU65" s="153"/>
      <c r="FWV65" s="153"/>
      <c r="FWW65" s="153"/>
      <c r="FWX65" s="153"/>
      <c r="FWY65" s="153"/>
      <c r="FWZ65" s="153"/>
      <c r="FXA65" s="153"/>
      <c r="FXB65" s="153"/>
      <c r="FXC65" s="153"/>
      <c r="FXD65" s="153"/>
      <c r="FXE65" s="153"/>
      <c r="FXF65" s="153"/>
      <c r="FXG65" s="153"/>
      <c r="FXH65" s="153"/>
      <c r="FXI65" s="153"/>
      <c r="FXJ65" s="153"/>
      <c r="FXK65" s="153"/>
      <c r="FXL65" s="153"/>
      <c r="FXM65" s="153"/>
      <c r="FXN65" s="153"/>
      <c r="FXO65" s="153"/>
      <c r="FXP65" s="153"/>
      <c r="FXQ65" s="153"/>
      <c r="FXR65" s="153"/>
      <c r="FXS65" s="153"/>
      <c r="FXT65" s="153"/>
      <c r="FXU65" s="153"/>
      <c r="FXV65" s="153"/>
      <c r="FXW65" s="153"/>
      <c r="FXX65" s="153"/>
      <c r="FXY65" s="153"/>
      <c r="FXZ65" s="153"/>
      <c r="FYA65" s="153"/>
      <c r="FYB65" s="153"/>
      <c r="FYC65" s="153"/>
      <c r="FYD65" s="153"/>
      <c r="FYE65" s="153"/>
      <c r="FYF65" s="153"/>
      <c r="FYG65" s="153"/>
      <c r="FYH65" s="153"/>
      <c r="FYI65" s="153"/>
      <c r="FYJ65" s="153"/>
      <c r="FYK65" s="153"/>
      <c r="FYL65" s="153"/>
      <c r="FYM65" s="153"/>
      <c r="FYN65" s="153"/>
      <c r="FYO65" s="153"/>
      <c r="FYP65" s="153"/>
      <c r="FYQ65" s="153"/>
      <c r="FYR65" s="153"/>
      <c r="FYS65" s="153"/>
      <c r="FYT65" s="153"/>
      <c r="FYU65" s="153"/>
      <c r="FYV65" s="153"/>
      <c r="FYW65" s="153"/>
      <c r="FYX65" s="153"/>
      <c r="FYY65" s="153"/>
      <c r="FYZ65" s="153"/>
      <c r="FZA65" s="153"/>
      <c r="FZB65" s="153"/>
      <c r="FZC65" s="153"/>
      <c r="FZD65" s="153"/>
      <c r="FZE65" s="153"/>
      <c r="FZF65" s="153"/>
      <c r="FZG65" s="153"/>
      <c r="FZH65" s="153"/>
      <c r="FZI65" s="153"/>
      <c r="FZJ65" s="153"/>
      <c r="FZK65" s="153"/>
      <c r="FZL65" s="153"/>
      <c r="FZM65" s="153"/>
      <c r="FZN65" s="153"/>
      <c r="FZO65" s="153"/>
      <c r="FZP65" s="153"/>
      <c r="FZQ65" s="153"/>
      <c r="FZR65" s="153"/>
      <c r="FZS65" s="153"/>
      <c r="FZT65" s="153"/>
      <c r="FZU65" s="153"/>
      <c r="FZV65" s="153"/>
      <c r="FZW65" s="153"/>
      <c r="FZX65" s="153"/>
      <c r="FZY65" s="153"/>
      <c r="FZZ65" s="153"/>
      <c r="GAA65" s="153"/>
      <c r="GAB65" s="153"/>
      <c r="GAC65" s="153"/>
      <c r="GAD65" s="153"/>
      <c r="GAE65" s="153"/>
      <c r="GAF65" s="153"/>
      <c r="GAG65" s="153"/>
      <c r="GAH65" s="153"/>
      <c r="GAI65" s="153"/>
      <c r="GAJ65" s="153"/>
      <c r="GAK65" s="153"/>
      <c r="GAL65" s="153"/>
      <c r="GAM65" s="153"/>
      <c r="GAN65" s="153"/>
      <c r="GAO65" s="153"/>
      <c r="GAP65" s="153"/>
      <c r="GAQ65" s="153"/>
      <c r="GAR65" s="153"/>
      <c r="GAS65" s="153"/>
      <c r="GAT65" s="153"/>
      <c r="GAU65" s="153"/>
      <c r="GAV65" s="153"/>
      <c r="GAW65" s="153"/>
      <c r="GAX65" s="153"/>
      <c r="GAY65" s="153"/>
      <c r="GAZ65" s="153"/>
      <c r="GBA65" s="153"/>
      <c r="GBB65" s="153"/>
      <c r="GBC65" s="153"/>
      <c r="GBD65" s="153"/>
      <c r="GBE65" s="153"/>
      <c r="GBF65" s="153"/>
      <c r="GBG65" s="153"/>
      <c r="GBH65" s="153"/>
      <c r="GBI65" s="153"/>
      <c r="GBJ65" s="153"/>
      <c r="GBK65" s="153"/>
      <c r="GBL65" s="153"/>
      <c r="GBM65" s="153"/>
      <c r="GBN65" s="153"/>
      <c r="GBO65" s="153"/>
      <c r="GBP65" s="153"/>
      <c r="GBQ65" s="153"/>
      <c r="GBR65" s="153"/>
      <c r="GBS65" s="153"/>
      <c r="GBT65" s="153"/>
      <c r="GBU65" s="153"/>
      <c r="GBV65" s="153"/>
      <c r="GBW65" s="153"/>
      <c r="GBX65" s="153"/>
      <c r="GBY65" s="153"/>
      <c r="GBZ65" s="153"/>
      <c r="GCA65" s="153"/>
      <c r="GCB65" s="153"/>
      <c r="GCC65" s="153"/>
      <c r="GCD65" s="153"/>
      <c r="GCE65" s="153"/>
      <c r="GCF65" s="153"/>
      <c r="GCG65" s="153"/>
      <c r="GCH65" s="153"/>
      <c r="GCI65" s="153"/>
      <c r="GCJ65" s="153"/>
      <c r="GCK65" s="153"/>
      <c r="GCL65" s="153"/>
      <c r="GCM65" s="153"/>
      <c r="GCN65" s="153"/>
      <c r="GCO65" s="153"/>
      <c r="GCP65" s="153"/>
      <c r="GCQ65" s="153"/>
      <c r="GCR65" s="153"/>
      <c r="GCS65" s="153"/>
      <c r="GCT65" s="153"/>
      <c r="GCU65" s="153"/>
      <c r="GCV65" s="153"/>
      <c r="GCW65" s="153"/>
      <c r="GCX65" s="153"/>
      <c r="GCY65" s="153"/>
      <c r="GCZ65" s="153"/>
      <c r="GDA65" s="153"/>
      <c r="GDB65" s="153"/>
      <c r="GDC65" s="153"/>
      <c r="GDD65" s="153"/>
      <c r="GDE65" s="153"/>
      <c r="GDF65" s="153"/>
      <c r="GDG65" s="153"/>
      <c r="GDH65" s="153"/>
      <c r="GDI65" s="153"/>
      <c r="GDJ65" s="153"/>
      <c r="GDK65" s="153"/>
      <c r="GDL65" s="153"/>
      <c r="GDM65" s="153"/>
      <c r="GDN65" s="153"/>
      <c r="GDO65" s="153"/>
      <c r="GDP65" s="153"/>
      <c r="GDQ65" s="153"/>
      <c r="GDR65" s="153"/>
      <c r="GDS65" s="153"/>
      <c r="GDT65" s="153"/>
      <c r="GDU65" s="153"/>
      <c r="GDV65" s="153"/>
      <c r="GDW65" s="153"/>
      <c r="GDX65" s="153"/>
      <c r="GDY65" s="153"/>
      <c r="GDZ65" s="153"/>
      <c r="GEA65" s="153"/>
      <c r="GEB65" s="153"/>
      <c r="GEC65" s="153"/>
      <c r="GED65" s="153"/>
      <c r="GEE65" s="153"/>
      <c r="GEF65" s="153"/>
      <c r="GEG65" s="153"/>
      <c r="GEH65" s="153"/>
      <c r="GEI65" s="153"/>
      <c r="GEJ65" s="153"/>
      <c r="GEK65" s="153"/>
      <c r="GEL65" s="153"/>
      <c r="GEM65" s="153"/>
      <c r="GEN65" s="153"/>
      <c r="GEO65" s="153"/>
      <c r="GEP65" s="153"/>
      <c r="GEQ65" s="153"/>
      <c r="GER65" s="153"/>
      <c r="GES65" s="153"/>
      <c r="GET65" s="153"/>
      <c r="GEU65" s="153"/>
      <c r="GEV65" s="153"/>
      <c r="GEW65" s="153"/>
      <c r="GEX65" s="153"/>
      <c r="GEY65" s="153"/>
      <c r="GEZ65" s="153"/>
      <c r="GFA65" s="153"/>
      <c r="GFB65" s="153"/>
      <c r="GFC65" s="153"/>
      <c r="GFD65" s="153"/>
      <c r="GFE65" s="153"/>
      <c r="GFF65" s="153"/>
      <c r="GFG65" s="153"/>
      <c r="GFH65" s="153"/>
      <c r="GFI65" s="153"/>
      <c r="GFJ65" s="153"/>
      <c r="GFK65" s="153"/>
      <c r="GFL65" s="153"/>
      <c r="GFM65" s="153"/>
      <c r="GFN65" s="153"/>
      <c r="GFO65" s="153"/>
      <c r="GFP65" s="153"/>
      <c r="GFQ65" s="153"/>
      <c r="GFR65" s="153"/>
      <c r="GFS65" s="153"/>
      <c r="GFT65" s="153"/>
      <c r="GFU65" s="153"/>
      <c r="GFV65" s="153"/>
      <c r="GFW65" s="153"/>
      <c r="GFX65" s="153"/>
      <c r="GFY65" s="153"/>
      <c r="GFZ65" s="153"/>
      <c r="GGA65" s="153"/>
      <c r="GGB65" s="153"/>
      <c r="GGC65" s="153"/>
      <c r="GGD65" s="153"/>
      <c r="GGE65" s="153"/>
      <c r="GGF65" s="153"/>
      <c r="GGG65" s="153"/>
      <c r="GGH65" s="153"/>
      <c r="GGI65" s="153"/>
      <c r="GGJ65" s="153"/>
      <c r="GGK65" s="153"/>
      <c r="GGL65" s="153"/>
      <c r="GGM65" s="153"/>
      <c r="GGN65" s="153"/>
      <c r="GGO65" s="153"/>
      <c r="GGP65" s="153"/>
      <c r="GGQ65" s="153"/>
      <c r="GGR65" s="153"/>
      <c r="GGS65" s="153"/>
      <c r="GGT65" s="153"/>
      <c r="GGU65" s="153"/>
      <c r="GGV65" s="153"/>
      <c r="GGW65" s="153"/>
      <c r="GGX65" s="153"/>
      <c r="GGY65" s="153"/>
      <c r="GGZ65" s="153"/>
      <c r="GHA65" s="153"/>
      <c r="GHB65" s="153"/>
      <c r="GHC65" s="153"/>
      <c r="GHD65" s="153"/>
      <c r="GHE65" s="153"/>
      <c r="GHF65" s="153"/>
      <c r="GHG65" s="153"/>
      <c r="GHH65" s="153"/>
      <c r="GHI65" s="153"/>
      <c r="GHJ65" s="153"/>
      <c r="GHK65" s="153"/>
      <c r="GHL65" s="153"/>
      <c r="GHM65" s="153"/>
      <c r="GHN65" s="153"/>
      <c r="GHO65" s="153"/>
      <c r="GHP65" s="153"/>
      <c r="GHQ65" s="153"/>
      <c r="GHR65" s="153"/>
      <c r="GHS65" s="153"/>
      <c r="GHT65" s="153"/>
      <c r="GHU65" s="153"/>
      <c r="GHV65" s="153"/>
      <c r="GHW65" s="153"/>
      <c r="GHX65" s="153"/>
      <c r="GHY65" s="153"/>
      <c r="GHZ65" s="153"/>
      <c r="GIA65" s="153"/>
      <c r="GIB65" s="153"/>
      <c r="GIC65" s="153"/>
      <c r="GID65" s="153"/>
      <c r="GIE65" s="153"/>
      <c r="GIF65" s="153"/>
      <c r="GIG65" s="153"/>
      <c r="GIH65" s="153"/>
      <c r="GII65" s="153"/>
      <c r="GIJ65" s="153"/>
      <c r="GIK65" s="153"/>
      <c r="GIL65" s="153"/>
      <c r="GIM65" s="153"/>
      <c r="GIN65" s="153"/>
      <c r="GIO65" s="153"/>
      <c r="GIP65" s="153"/>
      <c r="GIQ65" s="153"/>
      <c r="GIR65" s="153"/>
      <c r="GIS65" s="153"/>
      <c r="GIT65" s="153"/>
      <c r="GIU65" s="153"/>
      <c r="GIV65" s="153"/>
      <c r="GIW65" s="153"/>
      <c r="GIX65" s="153"/>
      <c r="GIY65" s="153"/>
      <c r="GIZ65" s="153"/>
      <c r="GJA65" s="153"/>
      <c r="GJB65" s="153"/>
      <c r="GJC65" s="153"/>
      <c r="GJD65" s="153"/>
      <c r="GJE65" s="153"/>
      <c r="GJF65" s="153"/>
      <c r="GJG65" s="153"/>
      <c r="GJH65" s="153"/>
      <c r="GJI65" s="153"/>
      <c r="GJJ65" s="153"/>
      <c r="GJK65" s="153"/>
      <c r="GJL65" s="153"/>
      <c r="GJM65" s="153"/>
      <c r="GJN65" s="153"/>
      <c r="GJO65" s="153"/>
      <c r="GJP65" s="153"/>
      <c r="GJQ65" s="153"/>
      <c r="GJR65" s="153"/>
      <c r="GJS65" s="153"/>
      <c r="GJT65" s="153"/>
      <c r="GJU65" s="153"/>
      <c r="GJV65" s="153"/>
      <c r="GJW65" s="153"/>
      <c r="GJX65" s="153"/>
      <c r="GJY65" s="153"/>
      <c r="GJZ65" s="153"/>
      <c r="GKA65" s="153"/>
      <c r="GKB65" s="153"/>
      <c r="GKC65" s="153"/>
      <c r="GKD65" s="153"/>
      <c r="GKE65" s="153"/>
      <c r="GKF65" s="153"/>
      <c r="GKG65" s="153"/>
      <c r="GKH65" s="153"/>
      <c r="GKI65" s="153"/>
      <c r="GKJ65" s="153"/>
      <c r="GKK65" s="153"/>
      <c r="GKL65" s="153"/>
      <c r="GKM65" s="153"/>
      <c r="GKN65" s="153"/>
      <c r="GKO65" s="153"/>
      <c r="GKP65" s="153"/>
      <c r="GKQ65" s="153"/>
      <c r="GKR65" s="153"/>
      <c r="GKS65" s="153"/>
      <c r="GKT65" s="153"/>
      <c r="GKU65" s="153"/>
      <c r="GKV65" s="153"/>
      <c r="GKW65" s="153"/>
      <c r="GKX65" s="153"/>
      <c r="GKY65" s="153"/>
      <c r="GKZ65" s="153"/>
      <c r="GLA65" s="153"/>
      <c r="GLB65" s="153"/>
      <c r="GLC65" s="153"/>
      <c r="GLD65" s="153"/>
      <c r="GLE65" s="153"/>
      <c r="GLF65" s="153"/>
      <c r="GLG65" s="153"/>
      <c r="GLH65" s="153"/>
      <c r="GLI65" s="153"/>
      <c r="GLJ65" s="153"/>
      <c r="GLK65" s="153"/>
      <c r="GLL65" s="153"/>
      <c r="GLM65" s="153"/>
      <c r="GLN65" s="153"/>
      <c r="GLO65" s="153"/>
      <c r="GLP65" s="153"/>
      <c r="GLQ65" s="153"/>
      <c r="GLR65" s="153"/>
      <c r="GLS65" s="153"/>
      <c r="GLT65" s="153"/>
      <c r="GLU65" s="153"/>
      <c r="GLV65" s="153"/>
      <c r="GLW65" s="153"/>
      <c r="GLX65" s="153"/>
      <c r="GLY65" s="153"/>
      <c r="GLZ65" s="153"/>
      <c r="GMA65" s="153"/>
      <c r="GMB65" s="153"/>
      <c r="GMC65" s="153"/>
      <c r="GMD65" s="153"/>
      <c r="GME65" s="153"/>
      <c r="GMF65" s="153"/>
      <c r="GMG65" s="153"/>
      <c r="GMH65" s="153"/>
      <c r="GMI65" s="153"/>
      <c r="GMJ65" s="153"/>
      <c r="GMK65" s="153"/>
      <c r="GML65" s="153"/>
      <c r="GMM65" s="153"/>
      <c r="GMN65" s="153"/>
      <c r="GMO65" s="153"/>
      <c r="GMP65" s="153"/>
      <c r="GMQ65" s="153"/>
      <c r="GMR65" s="153"/>
      <c r="GMS65" s="153"/>
      <c r="GMT65" s="153"/>
      <c r="GMU65" s="153"/>
      <c r="GMV65" s="153"/>
      <c r="GMW65" s="153"/>
      <c r="GMX65" s="153"/>
      <c r="GMY65" s="153"/>
      <c r="GMZ65" s="153"/>
      <c r="GNA65" s="153"/>
      <c r="GNB65" s="153"/>
      <c r="GNC65" s="153"/>
      <c r="GND65" s="153"/>
      <c r="GNE65" s="153"/>
      <c r="GNF65" s="153"/>
      <c r="GNG65" s="153"/>
      <c r="GNH65" s="153"/>
      <c r="GNI65" s="153"/>
      <c r="GNJ65" s="153"/>
      <c r="GNK65" s="153"/>
      <c r="GNL65" s="153"/>
      <c r="GNM65" s="153"/>
      <c r="GNN65" s="153"/>
      <c r="GNO65" s="153"/>
      <c r="GNP65" s="153"/>
      <c r="GNQ65" s="153"/>
      <c r="GNR65" s="153"/>
      <c r="GNS65" s="153"/>
      <c r="GNT65" s="153"/>
      <c r="GNU65" s="153"/>
      <c r="GNV65" s="153"/>
      <c r="GNW65" s="153"/>
      <c r="GNX65" s="153"/>
      <c r="GNY65" s="153"/>
      <c r="GNZ65" s="153"/>
      <c r="GOA65" s="153"/>
      <c r="GOB65" s="153"/>
      <c r="GOC65" s="153"/>
      <c r="GOD65" s="153"/>
      <c r="GOE65" s="153"/>
      <c r="GOF65" s="153"/>
      <c r="GOG65" s="153"/>
      <c r="GOH65" s="153"/>
      <c r="GOI65" s="153"/>
      <c r="GOJ65" s="153"/>
      <c r="GOK65" s="153"/>
      <c r="GOL65" s="153"/>
      <c r="GOM65" s="153"/>
      <c r="GON65" s="153"/>
      <c r="GOO65" s="153"/>
      <c r="GOP65" s="153"/>
      <c r="GOQ65" s="153"/>
      <c r="GOR65" s="153"/>
      <c r="GOS65" s="153"/>
      <c r="GOT65" s="153"/>
      <c r="GOU65" s="153"/>
      <c r="GOV65" s="153"/>
      <c r="GOW65" s="153"/>
      <c r="GOX65" s="153"/>
      <c r="GOY65" s="153"/>
      <c r="GOZ65" s="153"/>
      <c r="GPA65" s="153"/>
      <c r="GPB65" s="153"/>
      <c r="GPC65" s="153"/>
      <c r="GPD65" s="153"/>
      <c r="GPE65" s="153"/>
      <c r="GPF65" s="153"/>
      <c r="GPG65" s="153"/>
      <c r="GPH65" s="153"/>
      <c r="GPI65" s="153"/>
      <c r="GPJ65" s="153"/>
      <c r="GPK65" s="153"/>
      <c r="GPL65" s="153"/>
      <c r="GPM65" s="153"/>
      <c r="GPN65" s="153"/>
      <c r="GPO65" s="153"/>
      <c r="GPP65" s="153"/>
      <c r="GPQ65" s="153"/>
      <c r="GPR65" s="153"/>
      <c r="GPS65" s="153"/>
      <c r="GPT65" s="153"/>
      <c r="GPU65" s="153"/>
      <c r="GPV65" s="153"/>
      <c r="GPW65" s="153"/>
      <c r="GPX65" s="153"/>
      <c r="GPY65" s="153"/>
      <c r="GPZ65" s="153"/>
      <c r="GQA65" s="153"/>
      <c r="GQB65" s="153"/>
      <c r="GQC65" s="153"/>
      <c r="GQD65" s="153"/>
      <c r="GQE65" s="153"/>
      <c r="GQF65" s="153"/>
      <c r="GQG65" s="153"/>
      <c r="GQH65" s="153"/>
      <c r="GQI65" s="153"/>
      <c r="GQJ65" s="153"/>
      <c r="GQK65" s="153"/>
      <c r="GQL65" s="153"/>
      <c r="GQM65" s="153"/>
      <c r="GQN65" s="153"/>
      <c r="GQO65" s="153"/>
      <c r="GQP65" s="153"/>
      <c r="GQQ65" s="153"/>
      <c r="GQR65" s="153"/>
      <c r="GQS65" s="153"/>
      <c r="GQT65" s="153"/>
      <c r="GQU65" s="153"/>
      <c r="GQV65" s="153"/>
      <c r="GQW65" s="153"/>
      <c r="GQX65" s="153"/>
      <c r="GQY65" s="153"/>
      <c r="GQZ65" s="153"/>
      <c r="GRA65" s="153"/>
      <c r="GRB65" s="153"/>
      <c r="GRC65" s="153"/>
      <c r="GRD65" s="153"/>
      <c r="GRE65" s="153"/>
      <c r="GRF65" s="153"/>
      <c r="GRG65" s="153"/>
      <c r="GRH65" s="153"/>
      <c r="GRI65" s="153"/>
      <c r="GRJ65" s="153"/>
      <c r="GRK65" s="153"/>
      <c r="GRL65" s="153"/>
      <c r="GRM65" s="153"/>
      <c r="GRN65" s="153"/>
      <c r="GRO65" s="153"/>
      <c r="GRP65" s="153"/>
      <c r="GRQ65" s="153"/>
      <c r="GRR65" s="153"/>
      <c r="GRS65" s="153"/>
      <c r="GRT65" s="153"/>
      <c r="GRU65" s="153"/>
      <c r="GRV65" s="153"/>
      <c r="GRW65" s="153"/>
      <c r="GRX65" s="153"/>
      <c r="GRY65" s="153"/>
      <c r="GRZ65" s="153"/>
      <c r="GSA65" s="153"/>
      <c r="GSB65" s="153"/>
      <c r="GSC65" s="153"/>
      <c r="GSD65" s="153"/>
      <c r="GSE65" s="153"/>
      <c r="GSF65" s="153"/>
      <c r="GSG65" s="153"/>
      <c r="GSH65" s="153"/>
      <c r="GSI65" s="153"/>
      <c r="GSJ65" s="153"/>
      <c r="GSK65" s="153"/>
      <c r="GSL65" s="153"/>
      <c r="GSM65" s="153"/>
      <c r="GSN65" s="153"/>
      <c r="GSO65" s="153"/>
      <c r="GSP65" s="153"/>
      <c r="GSQ65" s="153"/>
      <c r="GSR65" s="153"/>
      <c r="GSS65" s="153"/>
      <c r="GST65" s="153"/>
      <c r="GSU65" s="153"/>
      <c r="GSV65" s="153"/>
      <c r="GSW65" s="153"/>
      <c r="GSX65" s="153"/>
      <c r="GSY65" s="153"/>
      <c r="GSZ65" s="153"/>
      <c r="GTA65" s="153"/>
      <c r="GTB65" s="153"/>
      <c r="GTC65" s="153"/>
      <c r="GTD65" s="153"/>
      <c r="GTE65" s="153"/>
      <c r="GTF65" s="153"/>
      <c r="GTG65" s="153"/>
      <c r="GTH65" s="153"/>
      <c r="GTI65" s="153"/>
      <c r="GTJ65" s="153"/>
      <c r="GTK65" s="153"/>
      <c r="GTL65" s="153"/>
      <c r="GTM65" s="153"/>
      <c r="GTN65" s="153"/>
      <c r="GTO65" s="153"/>
      <c r="GTP65" s="153"/>
      <c r="GTQ65" s="153"/>
      <c r="GTR65" s="153"/>
      <c r="GTS65" s="153"/>
      <c r="GTT65" s="153"/>
      <c r="GTU65" s="153"/>
      <c r="GTV65" s="153"/>
      <c r="GTW65" s="153"/>
      <c r="GTX65" s="153"/>
      <c r="GTY65" s="153"/>
      <c r="GTZ65" s="153"/>
      <c r="GUA65" s="153"/>
      <c r="GUB65" s="153"/>
      <c r="GUC65" s="153"/>
      <c r="GUD65" s="153"/>
      <c r="GUE65" s="153"/>
      <c r="GUF65" s="153"/>
      <c r="GUG65" s="153"/>
      <c r="GUH65" s="153"/>
      <c r="GUI65" s="153"/>
      <c r="GUJ65" s="153"/>
      <c r="GUK65" s="153"/>
      <c r="GUL65" s="153"/>
      <c r="GUM65" s="153"/>
      <c r="GUN65" s="153"/>
      <c r="GUO65" s="153"/>
      <c r="GUP65" s="153"/>
      <c r="GUQ65" s="153"/>
      <c r="GUR65" s="153"/>
      <c r="GUS65" s="153"/>
      <c r="GUT65" s="153"/>
      <c r="GUU65" s="153"/>
      <c r="GUV65" s="153"/>
      <c r="GUW65" s="153"/>
      <c r="GUX65" s="153"/>
      <c r="GUY65" s="153"/>
      <c r="GUZ65" s="153"/>
      <c r="GVA65" s="153"/>
      <c r="GVB65" s="153"/>
      <c r="GVC65" s="153"/>
      <c r="GVD65" s="153"/>
      <c r="GVE65" s="153"/>
      <c r="GVF65" s="153"/>
      <c r="GVG65" s="153"/>
      <c r="GVH65" s="153"/>
      <c r="GVI65" s="153"/>
      <c r="GVJ65" s="153"/>
      <c r="GVK65" s="153"/>
      <c r="GVL65" s="153"/>
      <c r="GVM65" s="153"/>
      <c r="GVN65" s="153"/>
      <c r="GVO65" s="153"/>
      <c r="GVP65" s="153"/>
      <c r="GVQ65" s="153"/>
      <c r="GVR65" s="153"/>
      <c r="GVS65" s="153"/>
      <c r="GVT65" s="153"/>
      <c r="GVU65" s="153"/>
      <c r="GVV65" s="153"/>
      <c r="GVW65" s="153"/>
      <c r="GVX65" s="153"/>
      <c r="GVY65" s="153"/>
      <c r="GVZ65" s="153"/>
      <c r="GWA65" s="153"/>
      <c r="GWB65" s="153"/>
      <c r="GWC65" s="153"/>
      <c r="GWD65" s="153"/>
      <c r="GWE65" s="153"/>
      <c r="GWF65" s="153"/>
      <c r="GWG65" s="153"/>
      <c r="GWH65" s="153"/>
      <c r="GWI65" s="153"/>
      <c r="GWJ65" s="153"/>
      <c r="GWK65" s="153"/>
      <c r="GWL65" s="153"/>
      <c r="GWM65" s="153"/>
      <c r="GWN65" s="153"/>
      <c r="GWO65" s="153"/>
      <c r="GWP65" s="153"/>
      <c r="GWQ65" s="153"/>
      <c r="GWR65" s="153"/>
      <c r="GWS65" s="153"/>
      <c r="GWT65" s="153"/>
      <c r="GWU65" s="153"/>
      <c r="GWV65" s="153"/>
      <c r="GWW65" s="153"/>
      <c r="GWX65" s="153"/>
      <c r="GWY65" s="153"/>
      <c r="GWZ65" s="153"/>
      <c r="GXA65" s="153"/>
      <c r="GXB65" s="153"/>
      <c r="GXC65" s="153"/>
      <c r="GXD65" s="153"/>
      <c r="GXE65" s="153"/>
      <c r="GXF65" s="153"/>
      <c r="GXG65" s="153"/>
      <c r="GXH65" s="153"/>
      <c r="GXI65" s="153"/>
      <c r="GXJ65" s="153"/>
      <c r="GXK65" s="153"/>
      <c r="GXL65" s="153"/>
      <c r="GXM65" s="153"/>
      <c r="GXN65" s="153"/>
      <c r="GXO65" s="153"/>
      <c r="GXP65" s="153"/>
      <c r="GXQ65" s="153"/>
      <c r="GXR65" s="153"/>
      <c r="GXS65" s="153"/>
      <c r="GXT65" s="153"/>
      <c r="GXU65" s="153"/>
      <c r="GXV65" s="153"/>
      <c r="GXW65" s="153"/>
      <c r="GXX65" s="153"/>
      <c r="GXY65" s="153"/>
      <c r="GXZ65" s="153"/>
      <c r="GYA65" s="153"/>
      <c r="GYB65" s="153"/>
      <c r="GYC65" s="153"/>
      <c r="GYD65" s="153"/>
      <c r="GYE65" s="153"/>
      <c r="GYF65" s="153"/>
      <c r="GYG65" s="153"/>
      <c r="GYH65" s="153"/>
      <c r="GYI65" s="153"/>
      <c r="GYJ65" s="153"/>
      <c r="GYK65" s="153"/>
      <c r="GYL65" s="153"/>
      <c r="GYM65" s="153"/>
      <c r="GYN65" s="153"/>
      <c r="GYO65" s="153"/>
      <c r="GYP65" s="153"/>
      <c r="GYQ65" s="153"/>
      <c r="GYR65" s="153"/>
      <c r="GYS65" s="153"/>
      <c r="GYT65" s="153"/>
      <c r="GYU65" s="153"/>
      <c r="GYV65" s="153"/>
      <c r="GYW65" s="153"/>
      <c r="GYX65" s="153"/>
      <c r="GYY65" s="153"/>
      <c r="GYZ65" s="153"/>
      <c r="GZA65" s="153"/>
      <c r="GZB65" s="153"/>
      <c r="GZC65" s="153"/>
      <c r="GZD65" s="153"/>
      <c r="GZE65" s="153"/>
      <c r="GZF65" s="153"/>
      <c r="GZG65" s="153"/>
      <c r="GZH65" s="153"/>
      <c r="GZI65" s="153"/>
      <c r="GZJ65" s="153"/>
      <c r="GZK65" s="153"/>
      <c r="GZL65" s="153"/>
      <c r="GZM65" s="153"/>
      <c r="GZN65" s="153"/>
      <c r="GZO65" s="153"/>
      <c r="GZP65" s="153"/>
      <c r="GZQ65" s="153"/>
      <c r="GZR65" s="153"/>
      <c r="GZS65" s="153"/>
      <c r="GZT65" s="153"/>
      <c r="GZU65" s="153"/>
      <c r="GZV65" s="153"/>
      <c r="GZW65" s="153"/>
      <c r="GZX65" s="153"/>
      <c r="GZY65" s="153"/>
      <c r="GZZ65" s="153"/>
      <c r="HAA65" s="153"/>
      <c r="HAB65" s="153"/>
      <c r="HAC65" s="153"/>
      <c r="HAD65" s="153"/>
      <c r="HAE65" s="153"/>
      <c r="HAF65" s="153"/>
      <c r="HAG65" s="153"/>
      <c r="HAH65" s="153"/>
      <c r="HAI65" s="153"/>
      <c r="HAJ65" s="153"/>
      <c r="HAK65" s="153"/>
      <c r="HAL65" s="153"/>
      <c r="HAM65" s="153"/>
      <c r="HAN65" s="153"/>
      <c r="HAO65" s="153"/>
      <c r="HAP65" s="153"/>
      <c r="HAQ65" s="153"/>
      <c r="HAR65" s="153"/>
      <c r="HAS65" s="153"/>
      <c r="HAT65" s="153"/>
      <c r="HAU65" s="153"/>
      <c r="HAV65" s="153"/>
      <c r="HAW65" s="153"/>
      <c r="HAX65" s="153"/>
      <c r="HAY65" s="153"/>
      <c r="HAZ65" s="153"/>
      <c r="HBA65" s="153"/>
      <c r="HBB65" s="153"/>
      <c r="HBC65" s="153"/>
      <c r="HBD65" s="153"/>
      <c r="HBE65" s="153"/>
      <c r="HBF65" s="153"/>
      <c r="HBG65" s="153"/>
      <c r="HBH65" s="153"/>
      <c r="HBI65" s="153"/>
      <c r="HBJ65" s="153"/>
      <c r="HBK65" s="153"/>
      <c r="HBL65" s="153"/>
      <c r="HBM65" s="153"/>
      <c r="HBN65" s="153"/>
      <c r="HBO65" s="153"/>
      <c r="HBP65" s="153"/>
      <c r="HBQ65" s="153"/>
      <c r="HBR65" s="153"/>
      <c r="HBS65" s="153"/>
      <c r="HBT65" s="153"/>
      <c r="HBU65" s="153"/>
      <c r="HBV65" s="153"/>
      <c r="HBW65" s="153"/>
      <c r="HBX65" s="153"/>
      <c r="HBY65" s="153"/>
      <c r="HBZ65" s="153"/>
      <c r="HCA65" s="153"/>
      <c r="HCB65" s="153"/>
      <c r="HCC65" s="153"/>
      <c r="HCD65" s="153"/>
      <c r="HCE65" s="153"/>
      <c r="HCF65" s="153"/>
      <c r="HCG65" s="153"/>
      <c r="HCH65" s="153"/>
      <c r="HCI65" s="153"/>
      <c r="HCJ65" s="153"/>
      <c r="HCK65" s="153"/>
      <c r="HCL65" s="153"/>
      <c r="HCM65" s="153"/>
      <c r="HCN65" s="153"/>
      <c r="HCO65" s="153"/>
      <c r="HCP65" s="153"/>
      <c r="HCQ65" s="153"/>
      <c r="HCR65" s="153"/>
      <c r="HCS65" s="153"/>
      <c r="HCT65" s="153"/>
      <c r="HCU65" s="153"/>
      <c r="HCV65" s="153"/>
      <c r="HCW65" s="153"/>
      <c r="HCX65" s="153"/>
      <c r="HCY65" s="153"/>
      <c r="HCZ65" s="153"/>
      <c r="HDA65" s="153"/>
      <c r="HDB65" s="153"/>
      <c r="HDC65" s="153"/>
      <c r="HDD65" s="153"/>
      <c r="HDE65" s="153"/>
      <c r="HDF65" s="153"/>
      <c r="HDG65" s="153"/>
      <c r="HDH65" s="153"/>
      <c r="HDI65" s="153"/>
      <c r="HDJ65" s="153"/>
      <c r="HDK65" s="153"/>
      <c r="HDL65" s="153"/>
      <c r="HDM65" s="153"/>
      <c r="HDN65" s="153"/>
      <c r="HDO65" s="153"/>
      <c r="HDP65" s="153"/>
      <c r="HDQ65" s="153"/>
      <c r="HDR65" s="153"/>
      <c r="HDS65" s="153"/>
      <c r="HDT65" s="153"/>
      <c r="HDU65" s="153"/>
      <c r="HDV65" s="153"/>
      <c r="HDW65" s="153"/>
      <c r="HDX65" s="153"/>
      <c r="HDY65" s="153"/>
      <c r="HDZ65" s="153"/>
      <c r="HEA65" s="153"/>
      <c r="HEB65" s="153"/>
      <c r="HEC65" s="153"/>
      <c r="HED65" s="153"/>
      <c r="HEE65" s="153"/>
      <c r="HEF65" s="153"/>
      <c r="HEG65" s="153"/>
      <c r="HEH65" s="153"/>
      <c r="HEI65" s="153"/>
      <c r="HEJ65" s="153"/>
      <c r="HEK65" s="153"/>
      <c r="HEL65" s="153"/>
      <c r="HEM65" s="153"/>
      <c r="HEN65" s="153"/>
      <c r="HEO65" s="153"/>
      <c r="HEP65" s="153"/>
      <c r="HEQ65" s="153"/>
      <c r="HER65" s="153"/>
      <c r="HES65" s="153"/>
      <c r="HET65" s="153"/>
      <c r="HEU65" s="153"/>
      <c r="HEV65" s="153"/>
      <c r="HEW65" s="153"/>
      <c r="HEX65" s="153"/>
      <c r="HEY65" s="153"/>
      <c r="HEZ65" s="153"/>
      <c r="HFA65" s="153"/>
      <c r="HFB65" s="153"/>
      <c r="HFC65" s="153"/>
      <c r="HFD65" s="153"/>
      <c r="HFE65" s="153"/>
      <c r="HFF65" s="153"/>
      <c r="HFG65" s="153"/>
      <c r="HFH65" s="153"/>
      <c r="HFI65" s="153"/>
      <c r="HFJ65" s="153"/>
      <c r="HFK65" s="153"/>
      <c r="HFL65" s="153"/>
      <c r="HFM65" s="153"/>
      <c r="HFN65" s="153"/>
      <c r="HFO65" s="153"/>
      <c r="HFP65" s="153"/>
      <c r="HFQ65" s="153"/>
      <c r="HFR65" s="153"/>
      <c r="HFS65" s="153"/>
      <c r="HFT65" s="153"/>
      <c r="HFU65" s="153"/>
      <c r="HFV65" s="153"/>
      <c r="HFW65" s="153"/>
      <c r="HFX65" s="153"/>
      <c r="HFY65" s="153"/>
      <c r="HFZ65" s="153"/>
      <c r="HGA65" s="153"/>
      <c r="HGB65" s="153"/>
      <c r="HGC65" s="153"/>
      <c r="HGD65" s="153"/>
      <c r="HGE65" s="153"/>
      <c r="HGF65" s="153"/>
      <c r="HGG65" s="153"/>
      <c r="HGH65" s="153"/>
      <c r="HGI65" s="153"/>
      <c r="HGJ65" s="153"/>
      <c r="HGK65" s="153"/>
      <c r="HGL65" s="153"/>
      <c r="HGM65" s="153"/>
      <c r="HGN65" s="153"/>
      <c r="HGO65" s="153"/>
      <c r="HGP65" s="153"/>
      <c r="HGQ65" s="153"/>
      <c r="HGR65" s="153"/>
      <c r="HGS65" s="153"/>
      <c r="HGT65" s="153"/>
      <c r="HGU65" s="153"/>
      <c r="HGV65" s="153"/>
      <c r="HGW65" s="153"/>
      <c r="HGX65" s="153"/>
      <c r="HGY65" s="153"/>
      <c r="HGZ65" s="153"/>
      <c r="HHA65" s="153"/>
      <c r="HHB65" s="153"/>
      <c r="HHC65" s="153"/>
      <c r="HHD65" s="153"/>
      <c r="HHE65" s="153"/>
      <c r="HHF65" s="153"/>
      <c r="HHG65" s="153"/>
      <c r="HHH65" s="153"/>
      <c r="HHI65" s="153"/>
      <c r="HHJ65" s="153"/>
      <c r="HHK65" s="153"/>
      <c r="HHL65" s="153"/>
      <c r="HHM65" s="153"/>
      <c r="HHN65" s="153"/>
      <c r="HHO65" s="153"/>
      <c r="HHP65" s="153"/>
      <c r="HHQ65" s="153"/>
      <c r="HHR65" s="153"/>
      <c r="HHS65" s="153"/>
      <c r="HHT65" s="153"/>
      <c r="HHU65" s="153"/>
      <c r="HHV65" s="153"/>
      <c r="HHW65" s="153"/>
      <c r="HHX65" s="153"/>
      <c r="HHY65" s="153"/>
      <c r="HHZ65" s="153"/>
      <c r="HIA65" s="153"/>
      <c r="HIB65" s="153"/>
      <c r="HIC65" s="153"/>
      <c r="HID65" s="153"/>
      <c r="HIE65" s="153"/>
      <c r="HIF65" s="153"/>
      <c r="HIG65" s="153"/>
      <c r="HIH65" s="153"/>
      <c r="HII65" s="153"/>
      <c r="HIJ65" s="153"/>
      <c r="HIK65" s="153"/>
      <c r="HIL65" s="153"/>
      <c r="HIM65" s="153"/>
      <c r="HIN65" s="153"/>
      <c r="HIO65" s="153"/>
      <c r="HIP65" s="153"/>
      <c r="HIQ65" s="153"/>
      <c r="HIR65" s="153"/>
      <c r="HIS65" s="153"/>
      <c r="HIT65" s="153"/>
      <c r="HIU65" s="153"/>
      <c r="HIV65" s="153"/>
      <c r="HIW65" s="153"/>
      <c r="HIX65" s="153"/>
      <c r="HIY65" s="153"/>
      <c r="HIZ65" s="153"/>
      <c r="HJA65" s="153"/>
      <c r="HJB65" s="153"/>
      <c r="HJC65" s="153"/>
      <c r="HJD65" s="153"/>
      <c r="HJE65" s="153"/>
      <c r="HJF65" s="153"/>
      <c r="HJG65" s="153"/>
      <c r="HJH65" s="153"/>
      <c r="HJI65" s="153"/>
      <c r="HJJ65" s="153"/>
      <c r="HJK65" s="153"/>
      <c r="HJL65" s="153"/>
      <c r="HJM65" s="153"/>
      <c r="HJN65" s="153"/>
      <c r="HJO65" s="153"/>
      <c r="HJP65" s="153"/>
      <c r="HJQ65" s="153"/>
      <c r="HJR65" s="153"/>
      <c r="HJS65" s="153"/>
      <c r="HJT65" s="153"/>
      <c r="HJU65" s="153"/>
      <c r="HJV65" s="153"/>
      <c r="HJW65" s="153"/>
      <c r="HJX65" s="153"/>
      <c r="HJY65" s="153"/>
      <c r="HJZ65" s="153"/>
      <c r="HKA65" s="153"/>
      <c r="HKB65" s="153"/>
      <c r="HKC65" s="153"/>
      <c r="HKD65" s="153"/>
      <c r="HKE65" s="153"/>
      <c r="HKF65" s="153"/>
      <c r="HKG65" s="153"/>
      <c r="HKH65" s="153"/>
      <c r="HKI65" s="153"/>
      <c r="HKJ65" s="153"/>
      <c r="HKK65" s="153"/>
      <c r="HKL65" s="153"/>
      <c r="HKM65" s="153"/>
      <c r="HKN65" s="153"/>
      <c r="HKO65" s="153"/>
      <c r="HKP65" s="153"/>
      <c r="HKQ65" s="153"/>
      <c r="HKR65" s="153"/>
      <c r="HKS65" s="153"/>
      <c r="HKT65" s="153"/>
      <c r="HKU65" s="153"/>
      <c r="HKV65" s="153"/>
      <c r="HKW65" s="153"/>
      <c r="HKX65" s="153"/>
      <c r="HKY65" s="153"/>
      <c r="HKZ65" s="153"/>
      <c r="HLA65" s="153"/>
      <c r="HLB65" s="153"/>
      <c r="HLC65" s="153"/>
      <c r="HLD65" s="153"/>
      <c r="HLE65" s="153"/>
      <c r="HLF65" s="153"/>
      <c r="HLG65" s="153"/>
      <c r="HLH65" s="153"/>
      <c r="HLI65" s="153"/>
      <c r="HLJ65" s="153"/>
      <c r="HLK65" s="153"/>
      <c r="HLL65" s="153"/>
      <c r="HLM65" s="153"/>
      <c r="HLN65" s="153"/>
      <c r="HLO65" s="153"/>
      <c r="HLP65" s="153"/>
      <c r="HLQ65" s="153"/>
      <c r="HLR65" s="153"/>
      <c r="HLS65" s="153"/>
      <c r="HLT65" s="153"/>
      <c r="HLU65" s="153"/>
      <c r="HLV65" s="153"/>
      <c r="HLW65" s="153"/>
      <c r="HLX65" s="153"/>
      <c r="HLY65" s="153"/>
      <c r="HLZ65" s="153"/>
      <c r="HMA65" s="153"/>
      <c r="HMB65" s="153"/>
      <c r="HMC65" s="153"/>
      <c r="HMD65" s="153"/>
      <c r="HME65" s="153"/>
      <c r="HMF65" s="153"/>
      <c r="HMG65" s="153"/>
      <c r="HMH65" s="153"/>
      <c r="HMI65" s="153"/>
      <c r="HMJ65" s="153"/>
      <c r="HMK65" s="153"/>
      <c r="HML65" s="153"/>
      <c r="HMM65" s="153"/>
      <c r="HMN65" s="153"/>
      <c r="HMO65" s="153"/>
      <c r="HMP65" s="153"/>
      <c r="HMQ65" s="153"/>
      <c r="HMR65" s="153"/>
      <c r="HMS65" s="153"/>
      <c r="HMT65" s="153"/>
      <c r="HMU65" s="153"/>
      <c r="HMV65" s="153"/>
      <c r="HMW65" s="153"/>
      <c r="HMX65" s="153"/>
      <c r="HMY65" s="153"/>
      <c r="HMZ65" s="153"/>
      <c r="HNA65" s="153"/>
      <c r="HNB65" s="153"/>
      <c r="HNC65" s="153"/>
      <c r="HND65" s="153"/>
      <c r="HNE65" s="153"/>
      <c r="HNF65" s="153"/>
      <c r="HNG65" s="153"/>
      <c r="HNH65" s="153"/>
      <c r="HNI65" s="153"/>
      <c r="HNJ65" s="153"/>
      <c r="HNK65" s="153"/>
      <c r="HNL65" s="153"/>
      <c r="HNM65" s="153"/>
      <c r="HNN65" s="153"/>
      <c r="HNO65" s="153"/>
      <c r="HNP65" s="153"/>
      <c r="HNQ65" s="153"/>
      <c r="HNR65" s="153"/>
      <c r="HNS65" s="153"/>
      <c r="HNT65" s="153"/>
      <c r="HNU65" s="153"/>
      <c r="HNV65" s="153"/>
      <c r="HNW65" s="153"/>
      <c r="HNX65" s="153"/>
      <c r="HNY65" s="153"/>
      <c r="HNZ65" s="153"/>
      <c r="HOA65" s="153"/>
      <c r="HOB65" s="153"/>
      <c r="HOC65" s="153"/>
      <c r="HOD65" s="153"/>
      <c r="HOE65" s="153"/>
      <c r="HOF65" s="153"/>
      <c r="HOG65" s="153"/>
      <c r="HOH65" s="153"/>
      <c r="HOI65" s="153"/>
      <c r="HOJ65" s="153"/>
      <c r="HOK65" s="153"/>
      <c r="HOL65" s="153"/>
      <c r="HOM65" s="153"/>
      <c r="HON65" s="153"/>
      <c r="HOO65" s="153"/>
      <c r="HOP65" s="153"/>
      <c r="HOQ65" s="153"/>
      <c r="HOR65" s="153"/>
      <c r="HOS65" s="153"/>
      <c r="HOT65" s="153"/>
      <c r="HOU65" s="153"/>
      <c r="HOV65" s="153"/>
      <c r="HOW65" s="153"/>
      <c r="HOX65" s="153"/>
      <c r="HOY65" s="153"/>
      <c r="HOZ65" s="153"/>
      <c r="HPA65" s="153"/>
      <c r="HPB65" s="153"/>
      <c r="HPC65" s="153"/>
      <c r="HPD65" s="153"/>
      <c r="HPE65" s="153"/>
      <c r="HPF65" s="153"/>
      <c r="HPG65" s="153"/>
      <c r="HPH65" s="153"/>
      <c r="HPI65" s="153"/>
      <c r="HPJ65" s="153"/>
      <c r="HPK65" s="153"/>
      <c r="HPL65" s="153"/>
      <c r="HPM65" s="153"/>
      <c r="HPN65" s="153"/>
      <c r="HPO65" s="153"/>
      <c r="HPP65" s="153"/>
      <c r="HPQ65" s="153"/>
      <c r="HPR65" s="153"/>
      <c r="HPS65" s="153"/>
      <c r="HPT65" s="153"/>
      <c r="HPU65" s="153"/>
      <c r="HPV65" s="153"/>
      <c r="HPW65" s="153"/>
      <c r="HPX65" s="153"/>
      <c r="HPY65" s="153"/>
      <c r="HPZ65" s="153"/>
      <c r="HQA65" s="153"/>
      <c r="HQB65" s="153"/>
      <c r="HQC65" s="153"/>
      <c r="HQD65" s="153"/>
      <c r="HQE65" s="153"/>
      <c r="HQF65" s="153"/>
      <c r="HQG65" s="153"/>
      <c r="HQH65" s="153"/>
      <c r="HQI65" s="153"/>
      <c r="HQJ65" s="153"/>
      <c r="HQK65" s="153"/>
      <c r="HQL65" s="153"/>
      <c r="HQM65" s="153"/>
      <c r="HQN65" s="153"/>
      <c r="HQO65" s="153"/>
      <c r="HQP65" s="153"/>
      <c r="HQQ65" s="153"/>
      <c r="HQR65" s="153"/>
      <c r="HQS65" s="153"/>
      <c r="HQT65" s="153"/>
      <c r="HQU65" s="153"/>
      <c r="HQV65" s="153"/>
      <c r="HQW65" s="153"/>
      <c r="HQX65" s="153"/>
      <c r="HQY65" s="153"/>
      <c r="HQZ65" s="153"/>
      <c r="HRA65" s="153"/>
      <c r="HRB65" s="153"/>
      <c r="HRC65" s="153"/>
      <c r="HRD65" s="153"/>
      <c r="HRE65" s="153"/>
      <c r="HRF65" s="153"/>
      <c r="HRG65" s="153"/>
      <c r="HRH65" s="153"/>
      <c r="HRI65" s="153"/>
      <c r="HRJ65" s="153"/>
      <c r="HRK65" s="153"/>
      <c r="HRL65" s="153"/>
      <c r="HRM65" s="153"/>
      <c r="HRN65" s="153"/>
      <c r="HRO65" s="153"/>
      <c r="HRP65" s="153"/>
      <c r="HRQ65" s="153"/>
      <c r="HRR65" s="153"/>
      <c r="HRS65" s="153"/>
      <c r="HRT65" s="153"/>
      <c r="HRU65" s="153"/>
      <c r="HRV65" s="153"/>
      <c r="HRW65" s="153"/>
      <c r="HRX65" s="153"/>
      <c r="HRY65" s="153"/>
      <c r="HRZ65" s="153"/>
      <c r="HSA65" s="153"/>
      <c r="HSB65" s="153"/>
      <c r="HSC65" s="153"/>
      <c r="HSD65" s="153"/>
      <c r="HSE65" s="153"/>
      <c r="HSF65" s="153"/>
      <c r="HSG65" s="153"/>
      <c r="HSH65" s="153"/>
      <c r="HSI65" s="153"/>
      <c r="HSJ65" s="153"/>
      <c r="HSK65" s="153"/>
      <c r="HSL65" s="153"/>
      <c r="HSM65" s="153"/>
      <c r="HSN65" s="153"/>
      <c r="HSO65" s="153"/>
      <c r="HSP65" s="153"/>
      <c r="HSQ65" s="153"/>
      <c r="HSR65" s="153"/>
      <c r="HSS65" s="153"/>
      <c r="HST65" s="153"/>
      <c r="HSU65" s="153"/>
      <c r="HSV65" s="153"/>
      <c r="HSW65" s="153"/>
      <c r="HSX65" s="153"/>
      <c r="HSY65" s="153"/>
      <c r="HSZ65" s="153"/>
      <c r="HTA65" s="153"/>
      <c r="HTB65" s="153"/>
      <c r="HTC65" s="153"/>
      <c r="HTD65" s="153"/>
      <c r="HTE65" s="153"/>
      <c r="HTF65" s="153"/>
      <c r="HTG65" s="153"/>
      <c r="HTH65" s="153"/>
      <c r="HTI65" s="153"/>
      <c r="HTJ65" s="153"/>
      <c r="HTK65" s="153"/>
      <c r="HTL65" s="153"/>
      <c r="HTM65" s="153"/>
      <c r="HTN65" s="153"/>
      <c r="HTO65" s="153"/>
      <c r="HTP65" s="153"/>
      <c r="HTQ65" s="153"/>
      <c r="HTR65" s="153"/>
      <c r="HTS65" s="153"/>
      <c r="HTT65" s="153"/>
      <c r="HTU65" s="153"/>
      <c r="HTV65" s="153"/>
      <c r="HTW65" s="153"/>
      <c r="HTX65" s="153"/>
      <c r="HTY65" s="153"/>
      <c r="HTZ65" s="153"/>
      <c r="HUA65" s="153"/>
      <c r="HUB65" s="153"/>
      <c r="HUC65" s="153"/>
      <c r="HUD65" s="153"/>
      <c r="HUE65" s="153"/>
      <c r="HUF65" s="153"/>
      <c r="HUG65" s="153"/>
      <c r="HUH65" s="153"/>
      <c r="HUI65" s="153"/>
      <c r="HUJ65" s="153"/>
      <c r="HUK65" s="153"/>
      <c r="HUL65" s="153"/>
      <c r="HUM65" s="153"/>
      <c r="HUN65" s="153"/>
      <c r="HUO65" s="153"/>
      <c r="HUP65" s="153"/>
      <c r="HUQ65" s="153"/>
      <c r="HUR65" s="153"/>
      <c r="HUS65" s="153"/>
      <c r="HUT65" s="153"/>
      <c r="HUU65" s="153"/>
      <c r="HUV65" s="153"/>
      <c r="HUW65" s="153"/>
      <c r="HUX65" s="153"/>
      <c r="HUY65" s="153"/>
      <c r="HUZ65" s="153"/>
      <c r="HVA65" s="153"/>
      <c r="HVB65" s="153"/>
      <c r="HVC65" s="153"/>
      <c r="HVD65" s="153"/>
      <c r="HVE65" s="153"/>
      <c r="HVF65" s="153"/>
      <c r="HVG65" s="153"/>
      <c r="HVH65" s="153"/>
      <c r="HVI65" s="153"/>
      <c r="HVJ65" s="153"/>
      <c r="HVK65" s="153"/>
      <c r="HVL65" s="153"/>
      <c r="HVM65" s="153"/>
      <c r="HVN65" s="153"/>
      <c r="HVO65" s="153"/>
      <c r="HVP65" s="153"/>
      <c r="HVQ65" s="153"/>
      <c r="HVR65" s="153"/>
      <c r="HVS65" s="153"/>
      <c r="HVT65" s="153"/>
      <c r="HVU65" s="153"/>
      <c r="HVV65" s="153"/>
      <c r="HVW65" s="153"/>
      <c r="HVX65" s="153"/>
      <c r="HVY65" s="153"/>
      <c r="HVZ65" s="153"/>
      <c r="HWA65" s="153"/>
      <c r="HWB65" s="153"/>
      <c r="HWC65" s="153"/>
      <c r="HWD65" s="153"/>
      <c r="HWE65" s="153"/>
      <c r="HWF65" s="153"/>
      <c r="HWG65" s="153"/>
      <c r="HWH65" s="153"/>
      <c r="HWI65" s="153"/>
      <c r="HWJ65" s="153"/>
      <c r="HWK65" s="153"/>
      <c r="HWL65" s="153"/>
      <c r="HWM65" s="153"/>
      <c r="HWN65" s="153"/>
      <c r="HWO65" s="153"/>
      <c r="HWP65" s="153"/>
      <c r="HWQ65" s="153"/>
      <c r="HWR65" s="153"/>
      <c r="HWS65" s="153"/>
      <c r="HWT65" s="153"/>
      <c r="HWU65" s="153"/>
      <c r="HWV65" s="153"/>
      <c r="HWW65" s="153"/>
      <c r="HWX65" s="153"/>
      <c r="HWY65" s="153"/>
      <c r="HWZ65" s="153"/>
      <c r="HXA65" s="153"/>
      <c r="HXB65" s="153"/>
      <c r="HXC65" s="153"/>
      <c r="HXD65" s="153"/>
      <c r="HXE65" s="153"/>
      <c r="HXF65" s="153"/>
      <c r="HXG65" s="153"/>
      <c r="HXH65" s="153"/>
      <c r="HXI65" s="153"/>
      <c r="HXJ65" s="153"/>
      <c r="HXK65" s="153"/>
      <c r="HXL65" s="153"/>
      <c r="HXM65" s="153"/>
      <c r="HXN65" s="153"/>
      <c r="HXO65" s="153"/>
      <c r="HXP65" s="153"/>
      <c r="HXQ65" s="153"/>
      <c r="HXR65" s="153"/>
      <c r="HXS65" s="153"/>
      <c r="HXT65" s="153"/>
      <c r="HXU65" s="153"/>
      <c r="HXV65" s="153"/>
      <c r="HXW65" s="153"/>
      <c r="HXX65" s="153"/>
      <c r="HXY65" s="153"/>
      <c r="HXZ65" s="153"/>
      <c r="HYA65" s="153"/>
      <c r="HYB65" s="153"/>
      <c r="HYC65" s="153"/>
      <c r="HYD65" s="153"/>
      <c r="HYE65" s="153"/>
      <c r="HYF65" s="153"/>
      <c r="HYG65" s="153"/>
      <c r="HYH65" s="153"/>
      <c r="HYI65" s="153"/>
      <c r="HYJ65" s="153"/>
      <c r="HYK65" s="153"/>
      <c r="HYL65" s="153"/>
      <c r="HYM65" s="153"/>
      <c r="HYN65" s="153"/>
      <c r="HYO65" s="153"/>
      <c r="HYP65" s="153"/>
      <c r="HYQ65" s="153"/>
      <c r="HYR65" s="153"/>
      <c r="HYS65" s="153"/>
      <c r="HYT65" s="153"/>
      <c r="HYU65" s="153"/>
      <c r="HYV65" s="153"/>
      <c r="HYW65" s="153"/>
      <c r="HYX65" s="153"/>
      <c r="HYY65" s="153"/>
      <c r="HYZ65" s="153"/>
      <c r="HZA65" s="153"/>
      <c r="HZB65" s="153"/>
      <c r="HZC65" s="153"/>
      <c r="HZD65" s="153"/>
      <c r="HZE65" s="153"/>
      <c r="HZF65" s="153"/>
      <c r="HZG65" s="153"/>
      <c r="HZH65" s="153"/>
      <c r="HZI65" s="153"/>
      <c r="HZJ65" s="153"/>
      <c r="HZK65" s="153"/>
      <c r="HZL65" s="153"/>
      <c r="HZM65" s="153"/>
      <c r="HZN65" s="153"/>
      <c r="HZO65" s="153"/>
      <c r="HZP65" s="153"/>
      <c r="HZQ65" s="153"/>
      <c r="HZR65" s="153"/>
      <c r="HZS65" s="153"/>
      <c r="HZT65" s="153"/>
      <c r="HZU65" s="153"/>
      <c r="HZV65" s="153"/>
      <c r="HZW65" s="153"/>
      <c r="HZX65" s="153"/>
      <c r="HZY65" s="153"/>
      <c r="HZZ65" s="153"/>
      <c r="IAA65" s="153"/>
      <c r="IAB65" s="153"/>
      <c r="IAC65" s="153"/>
      <c r="IAD65" s="153"/>
      <c r="IAE65" s="153"/>
      <c r="IAF65" s="153"/>
      <c r="IAG65" s="153"/>
      <c r="IAH65" s="153"/>
      <c r="IAI65" s="153"/>
      <c r="IAJ65" s="153"/>
      <c r="IAK65" s="153"/>
      <c r="IAL65" s="153"/>
      <c r="IAM65" s="153"/>
      <c r="IAN65" s="153"/>
      <c r="IAO65" s="153"/>
      <c r="IAP65" s="153"/>
      <c r="IAQ65" s="153"/>
      <c r="IAR65" s="153"/>
      <c r="IAS65" s="153"/>
      <c r="IAT65" s="153"/>
      <c r="IAU65" s="153"/>
      <c r="IAV65" s="153"/>
      <c r="IAW65" s="153"/>
      <c r="IAX65" s="153"/>
      <c r="IAY65" s="153"/>
      <c r="IAZ65" s="153"/>
      <c r="IBA65" s="153"/>
      <c r="IBB65" s="153"/>
      <c r="IBC65" s="153"/>
      <c r="IBD65" s="153"/>
      <c r="IBE65" s="153"/>
      <c r="IBF65" s="153"/>
      <c r="IBG65" s="153"/>
      <c r="IBH65" s="153"/>
      <c r="IBI65" s="153"/>
      <c r="IBJ65" s="153"/>
      <c r="IBK65" s="153"/>
      <c r="IBL65" s="153"/>
      <c r="IBM65" s="153"/>
      <c r="IBN65" s="153"/>
      <c r="IBO65" s="153"/>
      <c r="IBP65" s="153"/>
      <c r="IBQ65" s="153"/>
      <c r="IBR65" s="153"/>
      <c r="IBS65" s="153"/>
      <c r="IBT65" s="153"/>
      <c r="IBU65" s="153"/>
      <c r="IBV65" s="153"/>
      <c r="IBW65" s="153"/>
      <c r="IBX65" s="153"/>
      <c r="IBY65" s="153"/>
      <c r="IBZ65" s="153"/>
      <c r="ICA65" s="153"/>
      <c r="ICB65" s="153"/>
      <c r="ICC65" s="153"/>
      <c r="ICD65" s="153"/>
      <c r="ICE65" s="153"/>
      <c r="ICF65" s="153"/>
      <c r="ICG65" s="153"/>
      <c r="ICH65" s="153"/>
      <c r="ICI65" s="153"/>
      <c r="ICJ65" s="153"/>
      <c r="ICK65" s="153"/>
      <c r="ICL65" s="153"/>
      <c r="ICM65" s="153"/>
      <c r="ICN65" s="153"/>
      <c r="ICO65" s="153"/>
      <c r="ICP65" s="153"/>
      <c r="ICQ65" s="153"/>
      <c r="ICR65" s="153"/>
      <c r="ICS65" s="153"/>
      <c r="ICT65" s="153"/>
      <c r="ICU65" s="153"/>
      <c r="ICV65" s="153"/>
      <c r="ICW65" s="153"/>
      <c r="ICX65" s="153"/>
      <c r="ICY65" s="153"/>
      <c r="ICZ65" s="153"/>
      <c r="IDA65" s="153"/>
      <c r="IDB65" s="153"/>
      <c r="IDC65" s="153"/>
      <c r="IDD65" s="153"/>
      <c r="IDE65" s="153"/>
      <c r="IDF65" s="153"/>
      <c r="IDG65" s="153"/>
      <c r="IDH65" s="153"/>
      <c r="IDI65" s="153"/>
      <c r="IDJ65" s="153"/>
      <c r="IDK65" s="153"/>
      <c r="IDL65" s="153"/>
      <c r="IDM65" s="153"/>
      <c r="IDN65" s="153"/>
      <c r="IDO65" s="153"/>
      <c r="IDP65" s="153"/>
      <c r="IDQ65" s="153"/>
      <c r="IDR65" s="153"/>
      <c r="IDS65" s="153"/>
      <c r="IDT65" s="153"/>
      <c r="IDU65" s="153"/>
      <c r="IDV65" s="153"/>
      <c r="IDW65" s="153"/>
      <c r="IDX65" s="153"/>
      <c r="IDY65" s="153"/>
      <c r="IDZ65" s="153"/>
      <c r="IEA65" s="153"/>
      <c r="IEB65" s="153"/>
      <c r="IEC65" s="153"/>
      <c r="IED65" s="153"/>
      <c r="IEE65" s="153"/>
      <c r="IEF65" s="153"/>
      <c r="IEG65" s="153"/>
      <c r="IEH65" s="153"/>
      <c r="IEI65" s="153"/>
      <c r="IEJ65" s="153"/>
      <c r="IEK65" s="153"/>
      <c r="IEL65" s="153"/>
      <c r="IEM65" s="153"/>
      <c r="IEN65" s="153"/>
      <c r="IEO65" s="153"/>
      <c r="IEP65" s="153"/>
      <c r="IEQ65" s="153"/>
      <c r="IER65" s="153"/>
      <c r="IES65" s="153"/>
      <c r="IET65" s="153"/>
      <c r="IEU65" s="153"/>
      <c r="IEV65" s="153"/>
      <c r="IEW65" s="153"/>
      <c r="IEX65" s="153"/>
      <c r="IEY65" s="153"/>
      <c r="IEZ65" s="153"/>
      <c r="IFA65" s="153"/>
      <c r="IFB65" s="153"/>
      <c r="IFC65" s="153"/>
      <c r="IFD65" s="153"/>
      <c r="IFE65" s="153"/>
      <c r="IFF65" s="153"/>
      <c r="IFG65" s="153"/>
      <c r="IFH65" s="153"/>
      <c r="IFI65" s="153"/>
      <c r="IFJ65" s="153"/>
      <c r="IFK65" s="153"/>
      <c r="IFL65" s="153"/>
      <c r="IFM65" s="153"/>
      <c r="IFN65" s="153"/>
      <c r="IFO65" s="153"/>
      <c r="IFP65" s="153"/>
      <c r="IFQ65" s="153"/>
      <c r="IFR65" s="153"/>
      <c r="IFS65" s="153"/>
      <c r="IFT65" s="153"/>
      <c r="IFU65" s="153"/>
      <c r="IFV65" s="153"/>
      <c r="IFW65" s="153"/>
      <c r="IFX65" s="153"/>
      <c r="IFY65" s="153"/>
      <c r="IFZ65" s="153"/>
      <c r="IGA65" s="153"/>
      <c r="IGB65" s="153"/>
      <c r="IGC65" s="153"/>
      <c r="IGD65" s="153"/>
      <c r="IGE65" s="153"/>
      <c r="IGF65" s="153"/>
      <c r="IGG65" s="153"/>
      <c r="IGH65" s="153"/>
      <c r="IGI65" s="153"/>
      <c r="IGJ65" s="153"/>
      <c r="IGK65" s="153"/>
      <c r="IGL65" s="153"/>
      <c r="IGM65" s="153"/>
      <c r="IGN65" s="153"/>
      <c r="IGO65" s="153"/>
      <c r="IGP65" s="153"/>
      <c r="IGQ65" s="153"/>
      <c r="IGR65" s="153"/>
      <c r="IGS65" s="153"/>
      <c r="IGT65" s="153"/>
      <c r="IGU65" s="153"/>
      <c r="IGV65" s="153"/>
      <c r="IGW65" s="153"/>
      <c r="IGX65" s="153"/>
      <c r="IGY65" s="153"/>
      <c r="IGZ65" s="153"/>
      <c r="IHA65" s="153"/>
      <c r="IHB65" s="153"/>
      <c r="IHC65" s="153"/>
      <c r="IHD65" s="153"/>
      <c r="IHE65" s="153"/>
      <c r="IHF65" s="153"/>
      <c r="IHG65" s="153"/>
      <c r="IHH65" s="153"/>
      <c r="IHI65" s="153"/>
      <c r="IHJ65" s="153"/>
      <c r="IHK65" s="153"/>
      <c r="IHL65" s="153"/>
      <c r="IHM65" s="153"/>
      <c r="IHN65" s="153"/>
      <c r="IHO65" s="153"/>
      <c r="IHP65" s="153"/>
      <c r="IHQ65" s="153"/>
      <c r="IHR65" s="153"/>
      <c r="IHS65" s="153"/>
      <c r="IHT65" s="153"/>
      <c r="IHU65" s="153"/>
      <c r="IHV65" s="153"/>
      <c r="IHW65" s="153"/>
      <c r="IHX65" s="153"/>
      <c r="IHY65" s="153"/>
      <c r="IHZ65" s="153"/>
      <c r="IIA65" s="153"/>
      <c r="IIB65" s="153"/>
      <c r="IIC65" s="153"/>
      <c r="IID65" s="153"/>
      <c r="IIE65" s="153"/>
      <c r="IIF65" s="153"/>
      <c r="IIG65" s="153"/>
      <c r="IIH65" s="153"/>
      <c r="III65" s="153"/>
      <c r="IIJ65" s="153"/>
      <c r="IIK65" s="153"/>
      <c r="IIL65" s="153"/>
      <c r="IIM65" s="153"/>
      <c r="IIN65" s="153"/>
      <c r="IIO65" s="153"/>
      <c r="IIP65" s="153"/>
      <c r="IIQ65" s="153"/>
      <c r="IIR65" s="153"/>
      <c r="IIS65" s="153"/>
      <c r="IIT65" s="153"/>
      <c r="IIU65" s="153"/>
      <c r="IIV65" s="153"/>
      <c r="IIW65" s="153"/>
      <c r="IIX65" s="153"/>
      <c r="IIY65" s="153"/>
      <c r="IIZ65" s="153"/>
      <c r="IJA65" s="153"/>
      <c r="IJB65" s="153"/>
      <c r="IJC65" s="153"/>
      <c r="IJD65" s="153"/>
      <c r="IJE65" s="153"/>
      <c r="IJF65" s="153"/>
      <c r="IJG65" s="153"/>
      <c r="IJH65" s="153"/>
      <c r="IJI65" s="153"/>
      <c r="IJJ65" s="153"/>
      <c r="IJK65" s="153"/>
      <c r="IJL65" s="153"/>
      <c r="IJM65" s="153"/>
      <c r="IJN65" s="153"/>
      <c r="IJO65" s="153"/>
      <c r="IJP65" s="153"/>
      <c r="IJQ65" s="153"/>
      <c r="IJR65" s="153"/>
      <c r="IJS65" s="153"/>
      <c r="IJT65" s="153"/>
      <c r="IJU65" s="153"/>
      <c r="IJV65" s="153"/>
      <c r="IJW65" s="153"/>
      <c r="IJX65" s="153"/>
      <c r="IJY65" s="153"/>
      <c r="IJZ65" s="153"/>
      <c r="IKA65" s="153"/>
      <c r="IKB65" s="153"/>
      <c r="IKC65" s="153"/>
      <c r="IKD65" s="153"/>
      <c r="IKE65" s="153"/>
      <c r="IKF65" s="153"/>
      <c r="IKG65" s="153"/>
      <c r="IKH65" s="153"/>
      <c r="IKI65" s="153"/>
      <c r="IKJ65" s="153"/>
      <c r="IKK65" s="153"/>
      <c r="IKL65" s="153"/>
      <c r="IKM65" s="153"/>
      <c r="IKN65" s="153"/>
      <c r="IKO65" s="153"/>
      <c r="IKP65" s="153"/>
      <c r="IKQ65" s="153"/>
      <c r="IKR65" s="153"/>
      <c r="IKS65" s="153"/>
      <c r="IKT65" s="153"/>
      <c r="IKU65" s="153"/>
      <c r="IKV65" s="153"/>
      <c r="IKW65" s="153"/>
      <c r="IKX65" s="153"/>
      <c r="IKY65" s="153"/>
      <c r="IKZ65" s="153"/>
      <c r="ILA65" s="153"/>
      <c r="ILB65" s="153"/>
      <c r="ILC65" s="153"/>
      <c r="ILD65" s="153"/>
      <c r="ILE65" s="153"/>
      <c r="ILF65" s="153"/>
      <c r="ILG65" s="153"/>
      <c r="ILH65" s="153"/>
      <c r="ILI65" s="153"/>
      <c r="ILJ65" s="153"/>
      <c r="ILK65" s="153"/>
      <c r="ILL65" s="153"/>
      <c r="ILM65" s="153"/>
      <c r="ILN65" s="153"/>
      <c r="ILO65" s="153"/>
      <c r="ILP65" s="153"/>
      <c r="ILQ65" s="153"/>
      <c r="ILR65" s="153"/>
      <c r="ILS65" s="153"/>
      <c r="ILT65" s="153"/>
      <c r="ILU65" s="153"/>
      <c r="ILV65" s="153"/>
      <c r="ILW65" s="153"/>
      <c r="ILX65" s="153"/>
      <c r="ILY65" s="153"/>
      <c r="ILZ65" s="153"/>
      <c r="IMA65" s="153"/>
      <c r="IMB65" s="153"/>
      <c r="IMC65" s="153"/>
      <c r="IMD65" s="153"/>
      <c r="IME65" s="153"/>
      <c r="IMF65" s="153"/>
      <c r="IMG65" s="153"/>
      <c r="IMH65" s="153"/>
      <c r="IMI65" s="153"/>
      <c r="IMJ65" s="153"/>
      <c r="IMK65" s="153"/>
      <c r="IML65" s="153"/>
      <c r="IMM65" s="153"/>
      <c r="IMN65" s="153"/>
      <c r="IMO65" s="153"/>
      <c r="IMP65" s="153"/>
      <c r="IMQ65" s="153"/>
      <c r="IMR65" s="153"/>
      <c r="IMS65" s="153"/>
      <c r="IMT65" s="153"/>
      <c r="IMU65" s="153"/>
      <c r="IMV65" s="153"/>
      <c r="IMW65" s="153"/>
      <c r="IMX65" s="153"/>
      <c r="IMY65" s="153"/>
      <c r="IMZ65" s="153"/>
      <c r="INA65" s="153"/>
      <c r="INB65" s="153"/>
      <c r="INC65" s="153"/>
      <c r="IND65" s="153"/>
      <c r="INE65" s="153"/>
      <c r="INF65" s="153"/>
      <c r="ING65" s="153"/>
      <c r="INH65" s="153"/>
      <c r="INI65" s="153"/>
      <c r="INJ65" s="153"/>
      <c r="INK65" s="153"/>
      <c r="INL65" s="153"/>
      <c r="INM65" s="153"/>
      <c r="INN65" s="153"/>
      <c r="INO65" s="153"/>
      <c r="INP65" s="153"/>
      <c r="INQ65" s="153"/>
      <c r="INR65" s="153"/>
      <c r="INS65" s="153"/>
      <c r="INT65" s="153"/>
      <c r="INU65" s="153"/>
      <c r="INV65" s="153"/>
      <c r="INW65" s="153"/>
      <c r="INX65" s="153"/>
      <c r="INY65" s="153"/>
      <c r="INZ65" s="153"/>
      <c r="IOA65" s="153"/>
      <c r="IOB65" s="153"/>
      <c r="IOC65" s="153"/>
      <c r="IOD65" s="153"/>
      <c r="IOE65" s="153"/>
      <c r="IOF65" s="153"/>
      <c r="IOG65" s="153"/>
      <c r="IOH65" s="153"/>
      <c r="IOI65" s="153"/>
      <c r="IOJ65" s="153"/>
      <c r="IOK65" s="153"/>
      <c r="IOL65" s="153"/>
      <c r="IOM65" s="153"/>
      <c r="ION65" s="153"/>
      <c r="IOO65" s="153"/>
      <c r="IOP65" s="153"/>
      <c r="IOQ65" s="153"/>
      <c r="IOR65" s="153"/>
      <c r="IOS65" s="153"/>
      <c r="IOT65" s="153"/>
      <c r="IOU65" s="153"/>
      <c r="IOV65" s="153"/>
      <c r="IOW65" s="153"/>
      <c r="IOX65" s="153"/>
      <c r="IOY65" s="153"/>
      <c r="IOZ65" s="153"/>
      <c r="IPA65" s="153"/>
      <c r="IPB65" s="153"/>
      <c r="IPC65" s="153"/>
      <c r="IPD65" s="153"/>
      <c r="IPE65" s="153"/>
      <c r="IPF65" s="153"/>
      <c r="IPG65" s="153"/>
      <c r="IPH65" s="153"/>
      <c r="IPI65" s="153"/>
      <c r="IPJ65" s="153"/>
      <c r="IPK65" s="153"/>
      <c r="IPL65" s="153"/>
      <c r="IPM65" s="153"/>
      <c r="IPN65" s="153"/>
      <c r="IPO65" s="153"/>
      <c r="IPP65" s="153"/>
      <c r="IPQ65" s="153"/>
      <c r="IPR65" s="153"/>
      <c r="IPS65" s="153"/>
      <c r="IPT65" s="153"/>
      <c r="IPU65" s="153"/>
      <c r="IPV65" s="153"/>
      <c r="IPW65" s="153"/>
      <c r="IPX65" s="153"/>
      <c r="IPY65" s="153"/>
      <c r="IPZ65" s="153"/>
      <c r="IQA65" s="153"/>
      <c r="IQB65" s="153"/>
      <c r="IQC65" s="153"/>
      <c r="IQD65" s="153"/>
      <c r="IQE65" s="153"/>
      <c r="IQF65" s="153"/>
      <c r="IQG65" s="153"/>
      <c r="IQH65" s="153"/>
      <c r="IQI65" s="153"/>
      <c r="IQJ65" s="153"/>
      <c r="IQK65" s="153"/>
      <c r="IQL65" s="153"/>
      <c r="IQM65" s="153"/>
      <c r="IQN65" s="153"/>
      <c r="IQO65" s="153"/>
      <c r="IQP65" s="153"/>
      <c r="IQQ65" s="153"/>
      <c r="IQR65" s="153"/>
      <c r="IQS65" s="153"/>
      <c r="IQT65" s="153"/>
      <c r="IQU65" s="153"/>
      <c r="IQV65" s="153"/>
      <c r="IQW65" s="153"/>
      <c r="IQX65" s="153"/>
      <c r="IQY65" s="153"/>
      <c r="IQZ65" s="153"/>
      <c r="IRA65" s="153"/>
      <c r="IRB65" s="153"/>
      <c r="IRC65" s="153"/>
      <c r="IRD65" s="153"/>
      <c r="IRE65" s="153"/>
      <c r="IRF65" s="153"/>
      <c r="IRG65" s="153"/>
      <c r="IRH65" s="153"/>
      <c r="IRI65" s="153"/>
      <c r="IRJ65" s="153"/>
      <c r="IRK65" s="153"/>
      <c r="IRL65" s="153"/>
      <c r="IRM65" s="153"/>
      <c r="IRN65" s="153"/>
      <c r="IRO65" s="153"/>
      <c r="IRP65" s="153"/>
      <c r="IRQ65" s="153"/>
      <c r="IRR65" s="153"/>
      <c r="IRS65" s="153"/>
      <c r="IRT65" s="153"/>
      <c r="IRU65" s="153"/>
      <c r="IRV65" s="153"/>
      <c r="IRW65" s="153"/>
      <c r="IRX65" s="153"/>
      <c r="IRY65" s="153"/>
      <c r="IRZ65" s="153"/>
      <c r="ISA65" s="153"/>
      <c r="ISB65" s="153"/>
      <c r="ISC65" s="153"/>
      <c r="ISD65" s="153"/>
      <c r="ISE65" s="153"/>
      <c r="ISF65" s="153"/>
      <c r="ISG65" s="153"/>
      <c r="ISH65" s="153"/>
      <c r="ISI65" s="153"/>
      <c r="ISJ65" s="153"/>
      <c r="ISK65" s="153"/>
      <c r="ISL65" s="153"/>
      <c r="ISM65" s="153"/>
      <c r="ISN65" s="153"/>
      <c r="ISO65" s="153"/>
      <c r="ISP65" s="153"/>
      <c r="ISQ65" s="153"/>
      <c r="ISR65" s="153"/>
      <c r="ISS65" s="153"/>
      <c r="IST65" s="153"/>
      <c r="ISU65" s="153"/>
      <c r="ISV65" s="153"/>
      <c r="ISW65" s="153"/>
      <c r="ISX65" s="153"/>
      <c r="ISY65" s="153"/>
      <c r="ISZ65" s="153"/>
      <c r="ITA65" s="153"/>
      <c r="ITB65" s="153"/>
      <c r="ITC65" s="153"/>
      <c r="ITD65" s="153"/>
      <c r="ITE65" s="153"/>
      <c r="ITF65" s="153"/>
      <c r="ITG65" s="153"/>
      <c r="ITH65" s="153"/>
      <c r="ITI65" s="153"/>
      <c r="ITJ65" s="153"/>
      <c r="ITK65" s="153"/>
      <c r="ITL65" s="153"/>
      <c r="ITM65" s="153"/>
      <c r="ITN65" s="153"/>
      <c r="ITO65" s="153"/>
      <c r="ITP65" s="153"/>
      <c r="ITQ65" s="153"/>
      <c r="ITR65" s="153"/>
      <c r="ITS65" s="153"/>
      <c r="ITT65" s="153"/>
      <c r="ITU65" s="153"/>
      <c r="ITV65" s="153"/>
      <c r="ITW65" s="153"/>
      <c r="ITX65" s="153"/>
      <c r="ITY65" s="153"/>
      <c r="ITZ65" s="153"/>
      <c r="IUA65" s="153"/>
      <c r="IUB65" s="153"/>
      <c r="IUC65" s="153"/>
      <c r="IUD65" s="153"/>
      <c r="IUE65" s="153"/>
      <c r="IUF65" s="153"/>
      <c r="IUG65" s="153"/>
      <c r="IUH65" s="153"/>
      <c r="IUI65" s="153"/>
      <c r="IUJ65" s="153"/>
      <c r="IUK65" s="153"/>
      <c r="IUL65" s="153"/>
      <c r="IUM65" s="153"/>
      <c r="IUN65" s="153"/>
      <c r="IUO65" s="153"/>
      <c r="IUP65" s="153"/>
      <c r="IUQ65" s="153"/>
      <c r="IUR65" s="153"/>
      <c r="IUS65" s="153"/>
      <c r="IUT65" s="153"/>
      <c r="IUU65" s="153"/>
      <c r="IUV65" s="153"/>
      <c r="IUW65" s="153"/>
      <c r="IUX65" s="153"/>
      <c r="IUY65" s="153"/>
      <c r="IUZ65" s="153"/>
      <c r="IVA65" s="153"/>
      <c r="IVB65" s="153"/>
      <c r="IVC65" s="153"/>
      <c r="IVD65" s="153"/>
      <c r="IVE65" s="153"/>
      <c r="IVF65" s="153"/>
      <c r="IVG65" s="153"/>
      <c r="IVH65" s="153"/>
      <c r="IVI65" s="153"/>
      <c r="IVJ65" s="153"/>
      <c r="IVK65" s="153"/>
      <c r="IVL65" s="153"/>
      <c r="IVM65" s="153"/>
      <c r="IVN65" s="153"/>
      <c r="IVO65" s="153"/>
      <c r="IVP65" s="153"/>
      <c r="IVQ65" s="153"/>
      <c r="IVR65" s="153"/>
      <c r="IVS65" s="153"/>
      <c r="IVT65" s="153"/>
      <c r="IVU65" s="153"/>
      <c r="IVV65" s="153"/>
      <c r="IVW65" s="153"/>
      <c r="IVX65" s="153"/>
      <c r="IVY65" s="153"/>
      <c r="IVZ65" s="153"/>
      <c r="IWA65" s="153"/>
      <c r="IWB65" s="153"/>
      <c r="IWC65" s="153"/>
      <c r="IWD65" s="153"/>
      <c r="IWE65" s="153"/>
      <c r="IWF65" s="153"/>
      <c r="IWG65" s="153"/>
      <c r="IWH65" s="153"/>
      <c r="IWI65" s="153"/>
      <c r="IWJ65" s="153"/>
      <c r="IWK65" s="153"/>
      <c r="IWL65" s="153"/>
      <c r="IWM65" s="153"/>
      <c r="IWN65" s="153"/>
      <c r="IWO65" s="153"/>
      <c r="IWP65" s="153"/>
      <c r="IWQ65" s="153"/>
      <c r="IWR65" s="153"/>
      <c r="IWS65" s="153"/>
      <c r="IWT65" s="153"/>
      <c r="IWU65" s="153"/>
      <c r="IWV65" s="153"/>
      <c r="IWW65" s="153"/>
      <c r="IWX65" s="153"/>
      <c r="IWY65" s="153"/>
      <c r="IWZ65" s="153"/>
      <c r="IXA65" s="153"/>
      <c r="IXB65" s="153"/>
      <c r="IXC65" s="153"/>
      <c r="IXD65" s="153"/>
      <c r="IXE65" s="153"/>
      <c r="IXF65" s="153"/>
      <c r="IXG65" s="153"/>
      <c r="IXH65" s="153"/>
      <c r="IXI65" s="153"/>
      <c r="IXJ65" s="153"/>
      <c r="IXK65" s="153"/>
      <c r="IXL65" s="153"/>
      <c r="IXM65" s="153"/>
      <c r="IXN65" s="153"/>
      <c r="IXO65" s="153"/>
      <c r="IXP65" s="153"/>
      <c r="IXQ65" s="153"/>
      <c r="IXR65" s="153"/>
      <c r="IXS65" s="153"/>
      <c r="IXT65" s="153"/>
      <c r="IXU65" s="153"/>
      <c r="IXV65" s="153"/>
      <c r="IXW65" s="153"/>
      <c r="IXX65" s="153"/>
      <c r="IXY65" s="153"/>
      <c r="IXZ65" s="153"/>
      <c r="IYA65" s="153"/>
      <c r="IYB65" s="153"/>
      <c r="IYC65" s="153"/>
      <c r="IYD65" s="153"/>
      <c r="IYE65" s="153"/>
      <c r="IYF65" s="153"/>
      <c r="IYG65" s="153"/>
      <c r="IYH65" s="153"/>
      <c r="IYI65" s="153"/>
      <c r="IYJ65" s="153"/>
      <c r="IYK65" s="153"/>
      <c r="IYL65" s="153"/>
      <c r="IYM65" s="153"/>
      <c r="IYN65" s="153"/>
      <c r="IYO65" s="153"/>
      <c r="IYP65" s="153"/>
      <c r="IYQ65" s="153"/>
      <c r="IYR65" s="153"/>
      <c r="IYS65" s="153"/>
      <c r="IYT65" s="153"/>
      <c r="IYU65" s="153"/>
      <c r="IYV65" s="153"/>
      <c r="IYW65" s="153"/>
      <c r="IYX65" s="153"/>
      <c r="IYY65" s="153"/>
      <c r="IYZ65" s="153"/>
      <c r="IZA65" s="153"/>
      <c r="IZB65" s="153"/>
      <c r="IZC65" s="153"/>
      <c r="IZD65" s="153"/>
      <c r="IZE65" s="153"/>
      <c r="IZF65" s="153"/>
      <c r="IZG65" s="153"/>
      <c r="IZH65" s="153"/>
      <c r="IZI65" s="153"/>
      <c r="IZJ65" s="153"/>
      <c r="IZK65" s="153"/>
      <c r="IZL65" s="153"/>
      <c r="IZM65" s="153"/>
      <c r="IZN65" s="153"/>
      <c r="IZO65" s="153"/>
      <c r="IZP65" s="153"/>
      <c r="IZQ65" s="153"/>
      <c r="IZR65" s="153"/>
      <c r="IZS65" s="153"/>
      <c r="IZT65" s="153"/>
      <c r="IZU65" s="153"/>
      <c r="IZV65" s="153"/>
      <c r="IZW65" s="153"/>
      <c r="IZX65" s="153"/>
      <c r="IZY65" s="153"/>
      <c r="IZZ65" s="153"/>
      <c r="JAA65" s="153"/>
      <c r="JAB65" s="153"/>
      <c r="JAC65" s="153"/>
      <c r="JAD65" s="153"/>
      <c r="JAE65" s="153"/>
      <c r="JAF65" s="153"/>
      <c r="JAG65" s="153"/>
      <c r="JAH65" s="153"/>
      <c r="JAI65" s="153"/>
      <c r="JAJ65" s="153"/>
      <c r="JAK65" s="153"/>
      <c r="JAL65" s="153"/>
      <c r="JAM65" s="153"/>
      <c r="JAN65" s="153"/>
      <c r="JAO65" s="153"/>
      <c r="JAP65" s="153"/>
      <c r="JAQ65" s="153"/>
      <c r="JAR65" s="153"/>
      <c r="JAS65" s="153"/>
      <c r="JAT65" s="153"/>
      <c r="JAU65" s="153"/>
      <c r="JAV65" s="153"/>
      <c r="JAW65" s="153"/>
      <c r="JAX65" s="153"/>
      <c r="JAY65" s="153"/>
      <c r="JAZ65" s="153"/>
      <c r="JBA65" s="153"/>
      <c r="JBB65" s="153"/>
      <c r="JBC65" s="153"/>
      <c r="JBD65" s="153"/>
      <c r="JBE65" s="153"/>
      <c r="JBF65" s="153"/>
      <c r="JBG65" s="153"/>
      <c r="JBH65" s="153"/>
      <c r="JBI65" s="153"/>
      <c r="JBJ65" s="153"/>
      <c r="JBK65" s="153"/>
      <c r="JBL65" s="153"/>
      <c r="JBM65" s="153"/>
      <c r="JBN65" s="153"/>
      <c r="JBO65" s="153"/>
      <c r="JBP65" s="153"/>
      <c r="JBQ65" s="153"/>
      <c r="JBR65" s="153"/>
      <c r="JBS65" s="153"/>
      <c r="JBT65" s="153"/>
      <c r="JBU65" s="153"/>
      <c r="JBV65" s="153"/>
      <c r="JBW65" s="153"/>
      <c r="JBX65" s="153"/>
      <c r="JBY65" s="153"/>
      <c r="JBZ65" s="153"/>
      <c r="JCA65" s="153"/>
      <c r="JCB65" s="153"/>
      <c r="JCC65" s="153"/>
      <c r="JCD65" s="153"/>
      <c r="JCE65" s="153"/>
      <c r="JCF65" s="153"/>
      <c r="JCG65" s="153"/>
      <c r="JCH65" s="153"/>
      <c r="JCI65" s="153"/>
      <c r="JCJ65" s="153"/>
      <c r="JCK65" s="153"/>
      <c r="JCL65" s="153"/>
      <c r="JCM65" s="153"/>
      <c r="JCN65" s="153"/>
      <c r="JCO65" s="153"/>
      <c r="JCP65" s="153"/>
      <c r="JCQ65" s="153"/>
      <c r="JCR65" s="153"/>
      <c r="JCS65" s="153"/>
      <c r="JCT65" s="153"/>
      <c r="JCU65" s="153"/>
      <c r="JCV65" s="153"/>
      <c r="JCW65" s="153"/>
      <c r="JCX65" s="153"/>
      <c r="JCY65" s="153"/>
      <c r="JCZ65" s="153"/>
      <c r="JDA65" s="153"/>
      <c r="JDB65" s="153"/>
      <c r="JDC65" s="153"/>
      <c r="JDD65" s="153"/>
      <c r="JDE65" s="153"/>
      <c r="JDF65" s="153"/>
      <c r="JDG65" s="153"/>
      <c r="JDH65" s="153"/>
      <c r="JDI65" s="153"/>
      <c r="JDJ65" s="153"/>
      <c r="JDK65" s="153"/>
      <c r="JDL65" s="153"/>
      <c r="JDM65" s="153"/>
      <c r="JDN65" s="153"/>
      <c r="JDO65" s="153"/>
      <c r="JDP65" s="153"/>
      <c r="JDQ65" s="153"/>
      <c r="JDR65" s="153"/>
      <c r="JDS65" s="153"/>
      <c r="JDT65" s="153"/>
      <c r="JDU65" s="153"/>
      <c r="JDV65" s="153"/>
      <c r="JDW65" s="153"/>
      <c r="JDX65" s="153"/>
      <c r="JDY65" s="153"/>
      <c r="JDZ65" s="153"/>
      <c r="JEA65" s="153"/>
      <c r="JEB65" s="153"/>
      <c r="JEC65" s="153"/>
      <c r="JED65" s="153"/>
      <c r="JEE65" s="153"/>
      <c r="JEF65" s="153"/>
      <c r="JEG65" s="153"/>
      <c r="JEH65" s="153"/>
      <c r="JEI65" s="153"/>
      <c r="JEJ65" s="153"/>
      <c r="JEK65" s="153"/>
      <c r="JEL65" s="153"/>
      <c r="JEM65" s="153"/>
      <c r="JEN65" s="153"/>
      <c r="JEO65" s="153"/>
      <c r="JEP65" s="153"/>
      <c r="JEQ65" s="153"/>
      <c r="JER65" s="153"/>
      <c r="JES65" s="153"/>
      <c r="JET65" s="153"/>
      <c r="JEU65" s="153"/>
      <c r="JEV65" s="153"/>
      <c r="JEW65" s="153"/>
      <c r="JEX65" s="153"/>
      <c r="JEY65" s="153"/>
      <c r="JEZ65" s="153"/>
      <c r="JFA65" s="153"/>
      <c r="JFB65" s="153"/>
      <c r="JFC65" s="153"/>
      <c r="JFD65" s="153"/>
      <c r="JFE65" s="153"/>
      <c r="JFF65" s="153"/>
      <c r="JFG65" s="153"/>
      <c r="JFH65" s="153"/>
      <c r="JFI65" s="153"/>
      <c r="JFJ65" s="153"/>
      <c r="JFK65" s="153"/>
      <c r="JFL65" s="153"/>
      <c r="JFM65" s="153"/>
      <c r="JFN65" s="153"/>
      <c r="JFO65" s="153"/>
      <c r="JFP65" s="153"/>
      <c r="JFQ65" s="153"/>
      <c r="JFR65" s="153"/>
      <c r="JFS65" s="153"/>
      <c r="JFT65" s="153"/>
      <c r="JFU65" s="153"/>
      <c r="JFV65" s="153"/>
      <c r="JFW65" s="153"/>
      <c r="JFX65" s="153"/>
      <c r="JFY65" s="153"/>
      <c r="JFZ65" s="153"/>
      <c r="JGA65" s="153"/>
      <c r="JGB65" s="153"/>
      <c r="JGC65" s="153"/>
      <c r="JGD65" s="153"/>
      <c r="JGE65" s="153"/>
      <c r="JGF65" s="153"/>
      <c r="JGG65" s="153"/>
      <c r="JGH65" s="153"/>
      <c r="JGI65" s="153"/>
      <c r="JGJ65" s="153"/>
      <c r="JGK65" s="153"/>
      <c r="JGL65" s="153"/>
      <c r="JGM65" s="153"/>
      <c r="JGN65" s="153"/>
      <c r="JGO65" s="153"/>
      <c r="JGP65" s="153"/>
      <c r="JGQ65" s="153"/>
      <c r="JGR65" s="153"/>
      <c r="JGS65" s="153"/>
      <c r="JGT65" s="153"/>
      <c r="JGU65" s="153"/>
      <c r="JGV65" s="153"/>
      <c r="JGW65" s="153"/>
      <c r="JGX65" s="153"/>
      <c r="JGY65" s="153"/>
      <c r="JGZ65" s="153"/>
      <c r="JHA65" s="153"/>
      <c r="JHB65" s="153"/>
      <c r="JHC65" s="153"/>
      <c r="JHD65" s="153"/>
      <c r="JHE65" s="153"/>
      <c r="JHF65" s="153"/>
      <c r="JHG65" s="153"/>
      <c r="JHH65" s="153"/>
      <c r="JHI65" s="153"/>
      <c r="JHJ65" s="153"/>
      <c r="JHK65" s="153"/>
      <c r="JHL65" s="153"/>
      <c r="JHM65" s="153"/>
      <c r="JHN65" s="153"/>
      <c r="JHO65" s="153"/>
      <c r="JHP65" s="153"/>
      <c r="JHQ65" s="153"/>
      <c r="JHR65" s="153"/>
      <c r="JHS65" s="153"/>
      <c r="JHT65" s="153"/>
      <c r="JHU65" s="153"/>
      <c r="JHV65" s="153"/>
      <c r="JHW65" s="153"/>
      <c r="JHX65" s="153"/>
      <c r="JHY65" s="153"/>
      <c r="JHZ65" s="153"/>
      <c r="JIA65" s="153"/>
      <c r="JIB65" s="153"/>
      <c r="JIC65" s="153"/>
      <c r="JID65" s="153"/>
      <c r="JIE65" s="153"/>
      <c r="JIF65" s="153"/>
      <c r="JIG65" s="153"/>
      <c r="JIH65" s="153"/>
      <c r="JII65" s="153"/>
      <c r="JIJ65" s="153"/>
      <c r="JIK65" s="153"/>
      <c r="JIL65" s="153"/>
      <c r="JIM65" s="153"/>
      <c r="JIN65" s="153"/>
      <c r="JIO65" s="153"/>
      <c r="JIP65" s="153"/>
      <c r="JIQ65" s="153"/>
      <c r="JIR65" s="153"/>
      <c r="JIS65" s="153"/>
      <c r="JIT65" s="153"/>
      <c r="JIU65" s="153"/>
      <c r="JIV65" s="153"/>
      <c r="JIW65" s="153"/>
      <c r="JIX65" s="153"/>
      <c r="JIY65" s="153"/>
      <c r="JIZ65" s="153"/>
      <c r="JJA65" s="153"/>
      <c r="JJB65" s="153"/>
      <c r="JJC65" s="153"/>
      <c r="JJD65" s="153"/>
      <c r="JJE65" s="153"/>
      <c r="JJF65" s="153"/>
      <c r="JJG65" s="153"/>
      <c r="JJH65" s="153"/>
      <c r="JJI65" s="153"/>
      <c r="JJJ65" s="153"/>
      <c r="JJK65" s="153"/>
      <c r="JJL65" s="153"/>
      <c r="JJM65" s="153"/>
      <c r="JJN65" s="153"/>
      <c r="JJO65" s="153"/>
      <c r="JJP65" s="153"/>
      <c r="JJQ65" s="153"/>
      <c r="JJR65" s="153"/>
      <c r="JJS65" s="153"/>
      <c r="JJT65" s="153"/>
      <c r="JJU65" s="153"/>
      <c r="JJV65" s="153"/>
      <c r="JJW65" s="153"/>
      <c r="JJX65" s="153"/>
      <c r="JJY65" s="153"/>
      <c r="JJZ65" s="153"/>
      <c r="JKA65" s="153"/>
      <c r="JKB65" s="153"/>
      <c r="JKC65" s="153"/>
      <c r="JKD65" s="153"/>
      <c r="JKE65" s="153"/>
      <c r="JKF65" s="153"/>
      <c r="JKG65" s="153"/>
      <c r="JKH65" s="153"/>
      <c r="JKI65" s="153"/>
      <c r="JKJ65" s="153"/>
      <c r="JKK65" s="153"/>
      <c r="JKL65" s="153"/>
      <c r="JKM65" s="153"/>
      <c r="JKN65" s="153"/>
      <c r="JKO65" s="153"/>
      <c r="JKP65" s="153"/>
      <c r="JKQ65" s="153"/>
      <c r="JKR65" s="153"/>
      <c r="JKS65" s="153"/>
      <c r="JKT65" s="153"/>
      <c r="JKU65" s="153"/>
      <c r="JKV65" s="153"/>
      <c r="JKW65" s="153"/>
      <c r="JKX65" s="153"/>
      <c r="JKY65" s="153"/>
      <c r="JKZ65" s="153"/>
      <c r="JLA65" s="153"/>
      <c r="JLB65" s="153"/>
      <c r="JLC65" s="153"/>
      <c r="JLD65" s="153"/>
      <c r="JLE65" s="153"/>
      <c r="JLF65" s="153"/>
      <c r="JLG65" s="153"/>
      <c r="JLH65" s="153"/>
      <c r="JLI65" s="153"/>
      <c r="JLJ65" s="153"/>
      <c r="JLK65" s="153"/>
      <c r="JLL65" s="153"/>
      <c r="JLM65" s="153"/>
      <c r="JLN65" s="153"/>
      <c r="JLO65" s="153"/>
      <c r="JLP65" s="153"/>
      <c r="JLQ65" s="153"/>
      <c r="JLR65" s="153"/>
      <c r="JLS65" s="153"/>
      <c r="JLT65" s="153"/>
      <c r="JLU65" s="153"/>
      <c r="JLV65" s="153"/>
      <c r="JLW65" s="153"/>
      <c r="JLX65" s="153"/>
      <c r="JLY65" s="153"/>
      <c r="JLZ65" s="153"/>
      <c r="JMA65" s="153"/>
      <c r="JMB65" s="153"/>
      <c r="JMC65" s="153"/>
      <c r="JMD65" s="153"/>
      <c r="JME65" s="153"/>
      <c r="JMF65" s="153"/>
      <c r="JMG65" s="153"/>
      <c r="JMH65" s="153"/>
      <c r="JMI65" s="153"/>
      <c r="JMJ65" s="153"/>
      <c r="JMK65" s="153"/>
      <c r="JML65" s="153"/>
      <c r="JMM65" s="153"/>
      <c r="JMN65" s="153"/>
      <c r="JMO65" s="153"/>
      <c r="JMP65" s="153"/>
      <c r="JMQ65" s="153"/>
      <c r="JMR65" s="153"/>
      <c r="JMS65" s="153"/>
      <c r="JMT65" s="153"/>
      <c r="JMU65" s="153"/>
      <c r="JMV65" s="153"/>
      <c r="JMW65" s="153"/>
      <c r="JMX65" s="153"/>
      <c r="JMY65" s="153"/>
      <c r="JMZ65" s="153"/>
      <c r="JNA65" s="153"/>
      <c r="JNB65" s="153"/>
      <c r="JNC65" s="153"/>
      <c r="JND65" s="153"/>
      <c r="JNE65" s="153"/>
      <c r="JNF65" s="153"/>
      <c r="JNG65" s="153"/>
      <c r="JNH65" s="153"/>
      <c r="JNI65" s="153"/>
      <c r="JNJ65" s="153"/>
      <c r="JNK65" s="153"/>
      <c r="JNL65" s="153"/>
      <c r="JNM65" s="153"/>
      <c r="JNN65" s="153"/>
      <c r="JNO65" s="153"/>
      <c r="JNP65" s="153"/>
      <c r="JNQ65" s="153"/>
      <c r="JNR65" s="153"/>
      <c r="JNS65" s="153"/>
      <c r="JNT65" s="153"/>
      <c r="JNU65" s="153"/>
      <c r="JNV65" s="153"/>
      <c r="JNW65" s="153"/>
      <c r="JNX65" s="153"/>
      <c r="JNY65" s="153"/>
      <c r="JNZ65" s="153"/>
      <c r="JOA65" s="153"/>
      <c r="JOB65" s="153"/>
      <c r="JOC65" s="153"/>
      <c r="JOD65" s="153"/>
      <c r="JOE65" s="153"/>
      <c r="JOF65" s="153"/>
      <c r="JOG65" s="153"/>
      <c r="JOH65" s="153"/>
      <c r="JOI65" s="153"/>
      <c r="JOJ65" s="153"/>
      <c r="JOK65" s="153"/>
      <c r="JOL65" s="153"/>
      <c r="JOM65" s="153"/>
      <c r="JON65" s="153"/>
      <c r="JOO65" s="153"/>
      <c r="JOP65" s="153"/>
      <c r="JOQ65" s="153"/>
      <c r="JOR65" s="153"/>
      <c r="JOS65" s="153"/>
      <c r="JOT65" s="153"/>
      <c r="JOU65" s="153"/>
      <c r="JOV65" s="153"/>
      <c r="JOW65" s="153"/>
      <c r="JOX65" s="153"/>
      <c r="JOY65" s="153"/>
      <c r="JOZ65" s="153"/>
      <c r="JPA65" s="153"/>
      <c r="JPB65" s="153"/>
      <c r="JPC65" s="153"/>
      <c r="JPD65" s="153"/>
      <c r="JPE65" s="153"/>
      <c r="JPF65" s="153"/>
      <c r="JPG65" s="153"/>
      <c r="JPH65" s="153"/>
      <c r="JPI65" s="153"/>
      <c r="JPJ65" s="153"/>
      <c r="JPK65" s="153"/>
      <c r="JPL65" s="153"/>
      <c r="JPM65" s="153"/>
      <c r="JPN65" s="153"/>
      <c r="JPO65" s="153"/>
      <c r="JPP65" s="153"/>
      <c r="JPQ65" s="153"/>
      <c r="JPR65" s="153"/>
      <c r="JPS65" s="153"/>
      <c r="JPT65" s="153"/>
      <c r="JPU65" s="153"/>
      <c r="JPV65" s="153"/>
      <c r="JPW65" s="153"/>
      <c r="JPX65" s="153"/>
      <c r="JPY65" s="153"/>
      <c r="JPZ65" s="153"/>
      <c r="JQA65" s="153"/>
      <c r="JQB65" s="153"/>
      <c r="JQC65" s="153"/>
      <c r="JQD65" s="153"/>
      <c r="JQE65" s="153"/>
      <c r="JQF65" s="153"/>
      <c r="JQG65" s="153"/>
      <c r="JQH65" s="153"/>
      <c r="JQI65" s="153"/>
      <c r="JQJ65" s="153"/>
      <c r="JQK65" s="153"/>
      <c r="JQL65" s="153"/>
      <c r="JQM65" s="153"/>
      <c r="JQN65" s="153"/>
      <c r="JQO65" s="153"/>
      <c r="JQP65" s="153"/>
      <c r="JQQ65" s="153"/>
      <c r="JQR65" s="153"/>
      <c r="JQS65" s="153"/>
      <c r="JQT65" s="153"/>
      <c r="JQU65" s="153"/>
      <c r="JQV65" s="153"/>
      <c r="JQW65" s="153"/>
      <c r="JQX65" s="153"/>
      <c r="JQY65" s="153"/>
      <c r="JQZ65" s="153"/>
      <c r="JRA65" s="153"/>
      <c r="JRB65" s="153"/>
      <c r="JRC65" s="153"/>
      <c r="JRD65" s="153"/>
      <c r="JRE65" s="153"/>
      <c r="JRF65" s="153"/>
      <c r="JRG65" s="153"/>
      <c r="JRH65" s="153"/>
      <c r="JRI65" s="153"/>
      <c r="JRJ65" s="153"/>
      <c r="JRK65" s="153"/>
      <c r="JRL65" s="153"/>
      <c r="JRM65" s="153"/>
      <c r="JRN65" s="153"/>
      <c r="JRO65" s="153"/>
      <c r="JRP65" s="153"/>
      <c r="JRQ65" s="153"/>
      <c r="JRR65" s="153"/>
      <c r="JRS65" s="153"/>
      <c r="JRT65" s="153"/>
      <c r="JRU65" s="153"/>
      <c r="JRV65" s="153"/>
      <c r="JRW65" s="153"/>
      <c r="JRX65" s="153"/>
      <c r="JRY65" s="153"/>
      <c r="JRZ65" s="153"/>
      <c r="JSA65" s="153"/>
      <c r="JSB65" s="153"/>
      <c r="JSC65" s="153"/>
      <c r="JSD65" s="153"/>
      <c r="JSE65" s="153"/>
      <c r="JSF65" s="153"/>
      <c r="JSG65" s="153"/>
      <c r="JSH65" s="153"/>
      <c r="JSI65" s="153"/>
      <c r="JSJ65" s="153"/>
      <c r="JSK65" s="153"/>
      <c r="JSL65" s="153"/>
      <c r="JSM65" s="153"/>
      <c r="JSN65" s="153"/>
      <c r="JSO65" s="153"/>
      <c r="JSP65" s="153"/>
      <c r="JSQ65" s="153"/>
      <c r="JSR65" s="153"/>
      <c r="JSS65" s="153"/>
      <c r="JST65" s="153"/>
      <c r="JSU65" s="153"/>
      <c r="JSV65" s="153"/>
      <c r="JSW65" s="153"/>
      <c r="JSX65" s="153"/>
      <c r="JSY65" s="153"/>
      <c r="JSZ65" s="153"/>
      <c r="JTA65" s="153"/>
      <c r="JTB65" s="153"/>
      <c r="JTC65" s="153"/>
      <c r="JTD65" s="153"/>
      <c r="JTE65" s="153"/>
      <c r="JTF65" s="153"/>
      <c r="JTG65" s="153"/>
      <c r="JTH65" s="153"/>
      <c r="JTI65" s="153"/>
      <c r="JTJ65" s="153"/>
      <c r="JTK65" s="153"/>
      <c r="JTL65" s="153"/>
      <c r="JTM65" s="153"/>
      <c r="JTN65" s="153"/>
      <c r="JTO65" s="153"/>
      <c r="JTP65" s="153"/>
      <c r="JTQ65" s="153"/>
      <c r="JTR65" s="153"/>
      <c r="JTS65" s="153"/>
      <c r="JTT65" s="153"/>
      <c r="JTU65" s="153"/>
      <c r="JTV65" s="153"/>
      <c r="JTW65" s="153"/>
      <c r="JTX65" s="153"/>
      <c r="JTY65" s="153"/>
      <c r="JTZ65" s="153"/>
      <c r="JUA65" s="153"/>
      <c r="JUB65" s="153"/>
      <c r="JUC65" s="153"/>
      <c r="JUD65" s="153"/>
      <c r="JUE65" s="153"/>
      <c r="JUF65" s="153"/>
      <c r="JUG65" s="153"/>
      <c r="JUH65" s="153"/>
      <c r="JUI65" s="153"/>
      <c r="JUJ65" s="153"/>
      <c r="JUK65" s="153"/>
      <c r="JUL65" s="153"/>
      <c r="JUM65" s="153"/>
      <c r="JUN65" s="153"/>
      <c r="JUO65" s="153"/>
      <c r="JUP65" s="153"/>
      <c r="JUQ65" s="153"/>
      <c r="JUR65" s="153"/>
      <c r="JUS65" s="153"/>
      <c r="JUT65" s="153"/>
      <c r="JUU65" s="153"/>
      <c r="JUV65" s="153"/>
      <c r="JUW65" s="153"/>
      <c r="JUX65" s="153"/>
      <c r="JUY65" s="153"/>
      <c r="JUZ65" s="153"/>
      <c r="JVA65" s="153"/>
      <c r="JVB65" s="153"/>
      <c r="JVC65" s="153"/>
      <c r="JVD65" s="153"/>
      <c r="JVE65" s="153"/>
      <c r="JVF65" s="153"/>
      <c r="JVG65" s="153"/>
      <c r="JVH65" s="153"/>
      <c r="JVI65" s="153"/>
      <c r="JVJ65" s="153"/>
      <c r="JVK65" s="153"/>
      <c r="JVL65" s="153"/>
      <c r="JVM65" s="153"/>
      <c r="JVN65" s="153"/>
      <c r="JVO65" s="153"/>
      <c r="JVP65" s="153"/>
      <c r="JVQ65" s="153"/>
      <c r="JVR65" s="153"/>
      <c r="JVS65" s="153"/>
      <c r="JVT65" s="153"/>
      <c r="JVU65" s="153"/>
      <c r="JVV65" s="153"/>
      <c r="JVW65" s="153"/>
      <c r="JVX65" s="153"/>
      <c r="JVY65" s="153"/>
      <c r="JVZ65" s="153"/>
      <c r="JWA65" s="153"/>
      <c r="JWB65" s="153"/>
      <c r="JWC65" s="153"/>
      <c r="JWD65" s="153"/>
      <c r="JWE65" s="153"/>
      <c r="JWF65" s="153"/>
      <c r="JWG65" s="153"/>
      <c r="JWH65" s="153"/>
      <c r="JWI65" s="153"/>
      <c r="JWJ65" s="153"/>
      <c r="JWK65" s="153"/>
      <c r="JWL65" s="153"/>
      <c r="JWM65" s="153"/>
      <c r="JWN65" s="153"/>
      <c r="JWO65" s="153"/>
      <c r="JWP65" s="153"/>
      <c r="JWQ65" s="153"/>
      <c r="JWR65" s="153"/>
      <c r="JWS65" s="153"/>
      <c r="JWT65" s="153"/>
      <c r="JWU65" s="153"/>
      <c r="JWV65" s="153"/>
      <c r="JWW65" s="153"/>
      <c r="JWX65" s="153"/>
      <c r="JWY65" s="153"/>
      <c r="JWZ65" s="153"/>
      <c r="JXA65" s="153"/>
      <c r="JXB65" s="153"/>
      <c r="JXC65" s="153"/>
      <c r="JXD65" s="153"/>
      <c r="JXE65" s="153"/>
      <c r="JXF65" s="153"/>
      <c r="JXG65" s="153"/>
      <c r="JXH65" s="153"/>
      <c r="JXI65" s="153"/>
      <c r="JXJ65" s="153"/>
      <c r="JXK65" s="153"/>
      <c r="JXL65" s="153"/>
      <c r="JXM65" s="153"/>
      <c r="JXN65" s="153"/>
      <c r="JXO65" s="153"/>
      <c r="JXP65" s="153"/>
      <c r="JXQ65" s="153"/>
      <c r="JXR65" s="153"/>
      <c r="JXS65" s="153"/>
      <c r="JXT65" s="153"/>
      <c r="JXU65" s="153"/>
      <c r="JXV65" s="153"/>
      <c r="JXW65" s="153"/>
      <c r="JXX65" s="153"/>
      <c r="JXY65" s="153"/>
      <c r="JXZ65" s="153"/>
      <c r="JYA65" s="153"/>
      <c r="JYB65" s="153"/>
      <c r="JYC65" s="153"/>
      <c r="JYD65" s="153"/>
      <c r="JYE65" s="153"/>
      <c r="JYF65" s="153"/>
      <c r="JYG65" s="153"/>
      <c r="JYH65" s="153"/>
      <c r="JYI65" s="153"/>
      <c r="JYJ65" s="153"/>
      <c r="JYK65" s="153"/>
      <c r="JYL65" s="153"/>
      <c r="JYM65" s="153"/>
      <c r="JYN65" s="153"/>
      <c r="JYO65" s="153"/>
      <c r="JYP65" s="153"/>
      <c r="JYQ65" s="153"/>
      <c r="JYR65" s="153"/>
      <c r="JYS65" s="153"/>
      <c r="JYT65" s="153"/>
      <c r="JYU65" s="153"/>
      <c r="JYV65" s="153"/>
      <c r="JYW65" s="153"/>
      <c r="JYX65" s="153"/>
      <c r="JYY65" s="153"/>
      <c r="JYZ65" s="153"/>
      <c r="JZA65" s="153"/>
      <c r="JZB65" s="153"/>
      <c r="JZC65" s="153"/>
      <c r="JZD65" s="153"/>
      <c r="JZE65" s="153"/>
      <c r="JZF65" s="153"/>
      <c r="JZG65" s="153"/>
      <c r="JZH65" s="153"/>
      <c r="JZI65" s="153"/>
      <c r="JZJ65" s="153"/>
      <c r="JZK65" s="153"/>
      <c r="JZL65" s="153"/>
      <c r="JZM65" s="153"/>
      <c r="JZN65" s="153"/>
      <c r="JZO65" s="153"/>
      <c r="JZP65" s="153"/>
      <c r="JZQ65" s="153"/>
      <c r="JZR65" s="153"/>
      <c r="JZS65" s="153"/>
      <c r="JZT65" s="153"/>
      <c r="JZU65" s="153"/>
      <c r="JZV65" s="153"/>
      <c r="JZW65" s="153"/>
      <c r="JZX65" s="153"/>
      <c r="JZY65" s="153"/>
      <c r="JZZ65" s="153"/>
      <c r="KAA65" s="153"/>
      <c r="KAB65" s="153"/>
      <c r="KAC65" s="153"/>
      <c r="KAD65" s="153"/>
      <c r="KAE65" s="153"/>
      <c r="KAF65" s="153"/>
      <c r="KAG65" s="153"/>
      <c r="KAH65" s="153"/>
      <c r="KAI65" s="153"/>
      <c r="KAJ65" s="153"/>
      <c r="KAK65" s="153"/>
      <c r="KAL65" s="153"/>
      <c r="KAM65" s="153"/>
      <c r="KAN65" s="153"/>
      <c r="KAO65" s="153"/>
      <c r="KAP65" s="153"/>
      <c r="KAQ65" s="153"/>
      <c r="KAR65" s="153"/>
      <c r="KAS65" s="153"/>
      <c r="KAT65" s="153"/>
      <c r="KAU65" s="153"/>
      <c r="KAV65" s="153"/>
      <c r="KAW65" s="153"/>
      <c r="KAX65" s="153"/>
      <c r="KAY65" s="153"/>
      <c r="KAZ65" s="153"/>
      <c r="KBA65" s="153"/>
      <c r="KBB65" s="153"/>
      <c r="KBC65" s="153"/>
      <c r="KBD65" s="153"/>
      <c r="KBE65" s="153"/>
      <c r="KBF65" s="153"/>
      <c r="KBG65" s="153"/>
      <c r="KBH65" s="153"/>
      <c r="KBI65" s="153"/>
      <c r="KBJ65" s="153"/>
      <c r="KBK65" s="153"/>
      <c r="KBL65" s="153"/>
      <c r="KBM65" s="153"/>
      <c r="KBN65" s="153"/>
      <c r="KBO65" s="153"/>
      <c r="KBP65" s="153"/>
      <c r="KBQ65" s="153"/>
      <c r="KBR65" s="153"/>
      <c r="KBS65" s="153"/>
      <c r="KBT65" s="153"/>
      <c r="KBU65" s="153"/>
      <c r="KBV65" s="153"/>
      <c r="KBW65" s="153"/>
      <c r="KBX65" s="153"/>
      <c r="KBY65" s="153"/>
      <c r="KBZ65" s="153"/>
      <c r="KCA65" s="153"/>
      <c r="KCB65" s="153"/>
      <c r="KCC65" s="153"/>
      <c r="KCD65" s="153"/>
      <c r="KCE65" s="153"/>
      <c r="KCF65" s="153"/>
      <c r="KCG65" s="153"/>
      <c r="KCH65" s="153"/>
      <c r="KCI65" s="153"/>
      <c r="KCJ65" s="153"/>
      <c r="KCK65" s="153"/>
      <c r="KCL65" s="153"/>
      <c r="KCM65" s="153"/>
      <c r="KCN65" s="153"/>
      <c r="KCO65" s="153"/>
      <c r="KCP65" s="153"/>
      <c r="KCQ65" s="153"/>
      <c r="KCR65" s="153"/>
      <c r="KCS65" s="153"/>
      <c r="KCT65" s="153"/>
      <c r="KCU65" s="153"/>
      <c r="KCV65" s="153"/>
      <c r="KCW65" s="153"/>
      <c r="KCX65" s="153"/>
      <c r="KCY65" s="153"/>
      <c r="KCZ65" s="153"/>
      <c r="KDA65" s="153"/>
      <c r="KDB65" s="153"/>
      <c r="KDC65" s="153"/>
      <c r="KDD65" s="153"/>
      <c r="KDE65" s="153"/>
      <c r="KDF65" s="153"/>
      <c r="KDG65" s="153"/>
      <c r="KDH65" s="153"/>
      <c r="KDI65" s="153"/>
      <c r="KDJ65" s="153"/>
      <c r="KDK65" s="153"/>
      <c r="KDL65" s="153"/>
      <c r="KDM65" s="153"/>
      <c r="KDN65" s="153"/>
      <c r="KDO65" s="153"/>
      <c r="KDP65" s="153"/>
      <c r="KDQ65" s="153"/>
      <c r="KDR65" s="153"/>
      <c r="KDS65" s="153"/>
      <c r="KDT65" s="153"/>
      <c r="KDU65" s="153"/>
      <c r="KDV65" s="153"/>
      <c r="KDW65" s="153"/>
      <c r="KDX65" s="153"/>
      <c r="KDY65" s="153"/>
      <c r="KDZ65" s="153"/>
      <c r="KEA65" s="153"/>
      <c r="KEB65" s="153"/>
      <c r="KEC65" s="153"/>
      <c r="KED65" s="153"/>
      <c r="KEE65" s="153"/>
      <c r="KEF65" s="153"/>
      <c r="KEG65" s="153"/>
      <c r="KEH65" s="153"/>
      <c r="KEI65" s="153"/>
      <c r="KEJ65" s="153"/>
      <c r="KEK65" s="153"/>
      <c r="KEL65" s="153"/>
      <c r="KEM65" s="153"/>
      <c r="KEN65" s="153"/>
      <c r="KEO65" s="153"/>
      <c r="KEP65" s="153"/>
      <c r="KEQ65" s="153"/>
      <c r="KER65" s="153"/>
      <c r="KES65" s="153"/>
      <c r="KET65" s="153"/>
      <c r="KEU65" s="153"/>
      <c r="KEV65" s="153"/>
      <c r="KEW65" s="153"/>
      <c r="KEX65" s="153"/>
      <c r="KEY65" s="153"/>
      <c r="KEZ65" s="153"/>
      <c r="KFA65" s="153"/>
      <c r="KFB65" s="153"/>
      <c r="KFC65" s="153"/>
      <c r="KFD65" s="153"/>
      <c r="KFE65" s="153"/>
      <c r="KFF65" s="153"/>
      <c r="KFG65" s="153"/>
      <c r="KFH65" s="153"/>
      <c r="KFI65" s="153"/>
      <c r="KFJ65" s="153"/>
      <c r="KFK65" s="153"/>
      <c r="KFL65" s="153"/>
      <c r="KFM65" s="153"/>
      <c r="KFN65" s="153"/>
      <c r="KFO65" s="153"/>
      <c r="KFP65" s="153"/>
      <c r="KFQ65" s="153"/>
      <c r="KFR65" s="153"/>
      <c r="KFS65" s="153"/>
      <c r="KFT65" s="153"/>
      <c r="KFU65" s="153"/>
      <c r="KFV65" s="153"/>
      <c r="KFW65" s="153"/>
      <c r="KFX65" s="153"/>
      <c r="KFY65" s="153"/>
      <c r="KFZ65" s="153"/>
      <c r="KGA65" s="153"/>
      <c r="KGB65" s="153"/>
      <c r="KGC65" s="153"/>
      <c r="KGD65" s="153"/>
      <c r="KGE65" s="153"/>
      <c r="KGF65" s="153"/>
      <c r="KGG65" s="153"/>
      <c r="KGH65" s="153"/>
      <c r="KGI65" s="153"/>
      <c r="KGJ65" s="153"/>
      <c r="KGK65" s="153"/>
      <c r="KGL65" s="153"/>
      <c r="KGM65" s="153"/>
      <c r="KGN65" s="153"/>
      <c r="KGO65" s="153"/>
      <c r="KGP65" s="153"/>
      <c r="KGQ65" s="153"/>
      <c r="KGR65" s="153"/>
      <c r="KGS65" s="153"/>
      <c r="KGT65" s="153"/>
      <c r="KGU65" s="153"/>
      <c r="KGV65" s="153"/>
      <c r="KGW65" s="153"/>
      <c r="KGX65" s="153"/>
      <c r="KGY65" s="153"/>
      <c r="KGZ65" s="153"/>
      <c r="KHA65" s="153"/>
      <c r="KHB65" s="153"/>
      <c r="KHC65" s="153"/>
      <c r="KHD65" s="153"/>
      <c r="KHE65" s="153"/>
      <c r="KHF65" s="153"/>
      <c r="KHG65" s="153"/>
      <c r="KHH65" s="153"/>
      <c r="KHI65" s="153"/>
      <c r="KHJ65" s="153"/>
      <c r="KHK65" s="153"/>
      <c r="KHL65" s="153"/>
      <c r="KHM65" s="153"/>
      <c r="KHN65" s="153"/>
      <c r="KHO65" s="153"/>
      <c r="KHP65" s="153"/>
      <c r="KHQ65" s="153"/>
      <c r="KHR65" s="153"/>
      <c r="KHS65" s="153"/>
      <c r="KHT65" s="153"/>
      <c r="KHU65" s="153"/>
      <c r="KHV65" s="153"/>
      <c r="KHW65" s="153"/>
      <c r="KHX65" s="153"/>
      <c r="KHY65" s="153"/>
      <c r="KHZ65" s="153"/>
      <c r="KIA65" s="153"/>
      <c r="KIB65" s="153"/>
      <c r="KIC65" s="153"/>
      <c r="KID65" s="153"/>
      <c r="KIE65" s="153"/>
      <c r="KIF65" s="153"/>
      <c r="KIG65" s="153"/>
      <c r="KIH65" s="153"/>
      <c r="KII65" s="153"/>
      <c r="KIJ65" s="153"/>
      <c r="KIK65" s="153"/>
      <c r="KIL65" s="153"/>
      <c r="KIM65" s="153"/>
      <c r="KIN65" s="153"/>
      <c r="KIO65" s="153"/>
      <c r="KIP65" s="153"/>
      <c r="KIQ65" s="153"/>
      <c r="KIR65" s="153"/>
      <c r="KIS65" s="153"/>
      <c r="KIT65" s="153"/>
      <c r="KIU65" s="153"/>
      <c r="KIV65" s="153"/>
      <c r="KIW65" s="153"/>
      <c r="KIX65" s="153"/>
      <c r="KIY65" s="153"/>
      <c r="KIZ65" s="153"/>
      <c r="KJA65" s="153"/>
      <c r="KJB65" s="153"/>
      <c r="KJC65" s="153"/>
      <c r="KJD65" s="153"/>
      <c r="KJE65" s="153"/>
      <c r="KJF65" s="153"/>
      <c r="KJG65" s="153"/>
      <c r="KJH65" s="153"/>
      <c r="KJI65" s="153"/>
      <c r="KJJ65" s="153"/>
      <c r="KJK65" s="153"/>
      <c r="KJL65" s="153"/>
      <c r="KJM65" s="153"/>
      <c r="KJN65" s="153"/>
      <c r="KJO65" s="153"/>
      <c r="KJP65" s="153"/>
      <c r="KJQ65" s="153"/>
      <c r="KJR65" s="153"/>
      <c r="KJS65" s="153"/>
      <c r="KJT65" s="153"/>
      <c r="KJU65" s="153"/>
      <c r="KJV65" s="153"/>
      <c r="KJW65" s="153"/>
      <c r="KJX65" s="153"/>
      <c r="KJY65" s="153"/>
      <c r="KJZ65" s="153"/>
      <c r="KKA65" s="153"/>
      <c r="KKB65" s="153"/>
      <c r="KKC65" s="153"/>
      <c r="KKD65" s="153"/>
      <c r="KKE65" s="153"/>
      <c r="KKF65" s="153"/>
      <c r="KKG65" s="153"/>
      <c r="KKH65" s="153"/>
      <c r="KKI65" s="153"/>
      <c r="KKJ65" s="153"/>
      <c r="KKK65" s="153"/>
      <c r="KKL65" s="153"/>
      <c r="KKM65" s="153"/>
      <c r="KKN65" s="153"/>
      <c r="KKO65" s="153"/>
      <c r="KKP65" s="153"/>
      <c r="KKQ65" s="153"/>
      <c r="KKR65" s="153"/>
      <c r="KKS65" s="153"/>
      <c r="KKT65" s="153"/>
      <c r="KKU65" s="153"/>
      <c r="KKV65" s="153"/>
      <c r="KKW65" s="153"/>
      <c r="KKX65" s="153"/>
      <c r="KKY65" s="153"/>
      <c r="KKZ65" s="153"/>
      <c r="KLA65" s="153"/>
      <c r="KLB65" s="153"/>
      <c r="KLC65" s="153"/>
      <c r="KLD65" s="153"/>
      <c r="KLE65" s="153"/>
      <c r="KLF65" s="153"/>
      <c r="KLG65" s="153"/>
      <c r="KLH65" s="153"/>
      <c r="KLI65" s="153"/>
      <c r="KLJ65" s="153"/>
      <c r="KLK65" s="153"/>
      <c r="KLL65" s="153"/>
      <c r="KLM65" s="153"/>
      <c r="KLN65" s="153"/>
      <c r="KLO65" s="153"/>
      <c r="KLP65" s="153"/>
      <c r="KLQ65" s="153"/>
      <c r="KLR65" s="153"/>
      <c r="KLS65" s="153"/>
      <c r="KLT65" s="153"/>
      <c r="KLU65" s="153"/>
      <c r="KLV65" s="153"/>
      <c r="KLW65" s="153"/>
      <c r="KLX65" s="153"/>
      <c r="KLY65" s="153"/>
      <c r="KLZ65" s="153"/>
      <c r="KMA65" s="153"/>
      <c r="KMB65" s="153"/>
      <c r="KMC65" s="153"/>
      <c r="KMD65" s="153"/>
      <c r="KME65" s="153"/>
      <c r="KMF65" s="153"/>
      <c r="KMG65" s="153"/>
      <c r="KMH65" s="153"/>
      <c r="KMI65" s="153"/>
      <c r="KMJ65" s="153"/>
      <c r="KMK65" s="153"/>
      <c r="KML65" s="153"/>
      <c r="KMM65" s="153"/>
      <c r="KMN65" s="153"/>
      <c r="KMO65" s="153"/>
      <c r="KMP65" s="153"/>
      <c r="KMQ65" s="153"/>
      <c r="KMR65" s="153"/>
      <c r="KMS65" s="153"/>
      <c r="KMT65" s="153"/>
      <c r="KMU65" s="153"/>
      <c r="KMV65" s="153"/>
      <c r="KMW65" s="153"/>
      <c r="KMX65" s="153"/>
      <c r="KMY65" s="153"/>
      <c r="KMZ65" s="153"/>
      <c r="KNA65" s="153"/>
      <c r="KNB65" s="153"/>
      <c r="KNC65" s="153"/>
      <c r="KND65" s="153"/>
      <c r="KNE65" s="153"/>
      <c r="KNF65" s="153"/>
      <c r="KNG65" s="153"/>
      <c r="KNH65" s="153"/>
      <c r="KNI65" s="153"/>
      <c r="KNJ65" s="153"/>
      <c r="KNK65" s="153"/>
      <c r="KNL65" s="153"/>
      <c r="KNM65" s="153"/>
      <c r="KNN65" s="153"/>
      <c r="KNO65" s="153"/>
      <c r="KNP65" s="153"/>
      <c r="KNQ65" s="153"/>
      <c r="KNR65" s="153"/>
      <c r="KNS65" s="153"/>
      <c r="KNT65" s="153"/>
      <c r="KNU65" s="153"/>
      <c r="KNV65" s="153"/>
      <c r="KNW65" s="153"/>
      <c r="KNX65" s="153"/>
      <c r="KNY65" s="153"/>
      <c r="KNZ65" s="153"/>
      <c r="KOA65" s="153"/>
      <c r="KOB65" s="153"/>
      <c r="KOC65" s="153"/>
      <c r="KOD65" s="153"/>
      <c r="KOE65" s="153"/>
      <c r="KOF65" s="153"/>
      <c r="KOG65" s="153"/>
      <c r="KOH65" s="153"/>
      <c r="KOI65" s="153"/>
      <c r="KOJ65" s="153"/>
      <c r="KOK65" s="153"/>
      <c r="KOL65" s="153"/>
      <c r="KOM65" s="153"/>
      <c r="KON65" s="153"/>
      <c r="KOO65" s="153"/>
      <c r="KOP65" s="153"/>
      <c r="KOQ65" s="153"/>
      <c r="KOR65" s="153"/>
      <c r="KOS65" s="153"/>
      <c r="KOT65" s="153"/>
      <c r="KOU65" s="153"/>
      <c r="KOV65" s="153"/>
      <c r="KOW65" s="153"/>
      <c r="KOX65" s="153"/>
      <c r="KOY65" s="153"/>
      <c r="KOZ65" s="153"/>
      <c r="KPA65" s="153"/>
      <c r="KPB65" s="153"/>
      <c r="KPC65" s="153"/>
      <c r="KPD65" s="153"/>
      <c r="KPE65" s="153"/>
      <c r="KPF65" s="153"/>
      <c r="KPG65" s="153"/>
      <c r="KPH65" s="153"/>
      <c r="KPI65" s="153"/>
      <c r="KPJ65" s="153"/>
      <c r="KPK65" s="153"/>
      <c r="KPL65" s="153"/>
      <c r="KPM65" s="153"/>
      <c r="KPN65" s="153"/>
      <c r="KPO65" s="153"/>
      <c r="KPP65" s="153"/>
      <c r="KPQ65" s="153"/>
      <c r="KPR65" s="153"/>
      <c r="KPS65" s="153"/>
      <c r="KPT65" s="153"/>
      <c r="KPU65" s="153"/>
      <c r="KPV65" s="153"/>
      <c r="KPW65" s="153"/>
      <c r="KPX65" s="153"/>
      <c r="KPY65" s="153"/>
      <c r="KPZ65" s="153"/>
      <c r="KQA65" s="153"/>
      <c r="KQB65" s="153"/>
      <c r="KQC65" s="153"/>
      <c r="KQD65" s="153"/>
      <c r="KQE65" s="153"/>
      <c r="KQF65" s="153"/>
      <c r="KQG65" s="153"/>
      <c r="KQH65" s="153"/>
      <c r="KQI65" s="153"/>
      <c r="KQJ65" s="153"/>
      <c r="KQK65" s="153"/>
      <c r="KQL65" s="153"/>
      <c r="KQM65" s="153"/>
      <c r="KQN65" s="153"/>
      <c r="KQO65" s="153"/>
      <c r="KQP65" s="153"/>
      <c r="KQQ65" s="153"/>
      <c r="KQR65" s="153"/>
      <c r="KQS65" s="153"/>
      <c r="KQT65" s="153"/>
      <c r="KQU65" s="153"/>
      <c r="KQV65" s="153"/>
      <c r="KQW65" s="153"/>
      <c r="KQX65" s="153"/>
      <c r="KQY65" s="153"/>
      <c r="KQZ65" s="153"/>
      <c r="KRA65" s="153"/>
      <c r="KRB65" s="153"/>
      <c r="KRC65" s="153"/>
      <c r="KRD65" s="153"/>
      <c r="KRE65" s="153"/>
      <c r="KRF65" s="153"/>
      <c r="KRG65" s="153"/>
      <c r="KRH65" s="153"/>
      <c r="KRI65" s="153"/>
      <c r="KRJ65" s="153"/>
      <c r="KRK65" s="153"/>
      <c r="KRL65" s="153"/>
      <c r="KRM65" s="153"/>
      <c r="KRN65" s="153"/>
      <c r="KRO65" s="153"/>
      <c r="KRP65" s="153"/>
      <c r="KRQ65" s="153"/>
      <c r="KRR65" s="153"/>
      <c r="KRS65" s="153"/>
      <c r="KRT65" s="153"/>
      <c r="KRU65" s="153"/>
      <c r="KRV65" s="153"/>
      <c r="KRW65" s="153"/>
      <c r="KRX65" s="153"/>
      <c r="KRY65" s="153"/>
      <c r="KRZ65" s="153"/>
      <c r="KSA65" s="153"/>
      <c r="KSB65" s="153"/>
      <c r="KSC65" s="153"/>
      <c r="KSD65" s="153"/>
      <c r="KSE65" s="153"/>
      <c r="KSF65" s="153"/>
      <c r="KSG65" s="153"/>
      <c r="KSH65" s="153"/>
      <c r="KSI65" s="153"/>
      <c r="KSJ65" s="153"/>
      <c r="KSK65" s="153"/>
      <c r="KSL65" s="153"/>
      <c r="KSM65" s="153"/>
      <c r="KSN65" s="153"/>
      <c r="KSO65" s="153"/>
      <c r="KSP65" s="153"/>
      <c r="KSQ65" s="153"/>
      <c r="KSR65" s="153"/>
      <c r="KSS65" s="153"/>
      <c r="KST65" s="153"/>
      <c r="KSU65" s="153"/>
      <c r="KSV65" s="153"/>
      <c r="KSW65" s="153"/>
      <c r="KSX65" s="153"/>
      <c r="KSY65" s="153"/>
      <c r="KSZ65" s="153"/>
      <c r="KTA65" s="153"/>
      <c r="KTB65" s="153"/>
      <c r="KTC65" s="153"/>
      <c r="KTD65" s="153"/>
      <c r="KTE65" s="153"/>
      <c r="KTF65" s="153"/>
      <c r="KTG65" s="153"/>
      <c r="KTH65" s="153"/>
      <c r="KTI65" s="153"/>
      <c r="KTJ65" s="153"/>
      <c r="KTK65" s="153"/>
      <c r="KTL65" s="153"/>
      <c r="KTM65" s="153"/>
      <c r="KTN65" s="153"/>
      <c r="KTO65" s="153"/>
      <c r="KTP65" s="153"/>
      <c r="KTQ65" s="153"/>
      <c r="KTR65" s="153"/>
      <c r="KTS65" s="153"/>
      <c r="KTT65" s="153"/>
      <c r="KTU65" s="153"/>
      <c r="KTV65" s="153"/>
      <c r="KTW65" s="153"/>
      <c r="KTX65" s="153"/>
      <c r="KTY65" s="153"/>
      <c r="KTZ65" s="153"/>
      <c r="KUA65" s="153"/>
      <c r="KUB65" s="153"/>
      <c r="KUC65" s="153"/>
      <c r="KUD65" s="153"/>
      <c r="KUE65" s="153"/>
      <c r="KUF65" s="153"/>
      <c r="KUG65" s="153"/>
      <c r="KUH65" s="153"/>
      <c r="KUI65" s="153"/>
      <c r="KUJ65" s="153"/>
      <c r="KUK65" s="153"/>
      <c r="KUL65" s="153"/>
      <c r="KUM65" s="153"/>
      <c r="KUN65" s="153"/>
      <c r="KUO65" s="153"/>
      <c r="KUP65" s="153"/>
      <c r="KUQ65" s="153"/>
      <c r="KUR65" s="153"/>
      <c r="KUS65" s="153"/>
      <c r="KUT65" s="153"/>
      <c r="KUU65" s="153"/>
      <c r="KUV65" s="153"/>
      <c r="KUW65" s="153"/>
      <c r="KUX65" s="153"/>
      <c r="KUY65" s="153"/>
      <c r="KUZ65" s="153"/>
      <c r="KVA65" s="153"/>
      <c r="KVB65" s="153"/>
      <c r="KVC65" s="153"/>
      <c r="KVD65" s="153"/>
      <c r="KVE65" s="153"/>
      <c r="KVF65" s="153"/>
      <c r="KVG65" s="153"/>
      <c r="KVH65" s="153"/>
      <c r="KVI65" s="153"/>
      <c r="KVJ65" s="153"/>
      <c r="KVK65" s="153"/>
      <c r="KVL65" s="153"/>
      <c r="KVM65" s="153"/>
      <c r="KVN65" s="153"/>
      <c r="KVO65" s="153"/>
      <c r="KVP65" s="153"/>
      <c r="KVQ65" s="153"/>
      <c r="KVR65" s="153"/>
      <c r="KVS65" s="153"/>
      <c r="KVT65" s="153"/>
      <c r="KVU65" s="153"/>
      <c r="KVV65" s="153"/>
      <c r="KVW65" s="153"/>
      <c r="KVX65" s="153"/>
      <c r="KVY65" s="153"/>
      <c r="KVZ65" s="153"/>
      <c r="KWA65" s="153"/>
      <c r="KWB65" s="153"/>
      <c r="KWC65" s="153"/>
      <c r="KWD65" s="153"/>
      <c r="KWE65" s="153"/>
      <c r="KWF65" s="153"/>
      <c r="KWG65" s="153"/>
      <c r="KWH65" s="153"/>
      <c r="KWI65" s="153"/>
      <c r="KWJ65" s="153"/>
      <c r="KWK65" s="153"/>
      <c r="KWL65" s="153"/>
      <c r="KWM65" s="153"/>
      <c r="KWN65" s="153"/>
      <c r="KWO65" s="153"/>
      <c r="KWP65" s="153"/>
      <c r="KWQ65" s="153"/>
      <c r="KWR65" s="153"/>
      <c r="KWS65" s="153"/>
      <c r="KWT65" s="153"/>
      <c r="KWU65" s="153"/>
      <c r="KWV65" s="153"/>
      <c r="KWW65" s="153"/>
      <c r="KWX65" s="153"/>
      <c r="KWY65" s="153"/>
      <c r="KWZ65" s="153"/>
      <c r="KXA65" s="153"/>
      <c r="KXB65" s="153"/>
      <c r="KXC65" s="153"/>
      <c r="KXD65" s="153"/>
      <c r="KXE65" s="153"/>
      <c r="KXF65" s="153"/>
      <c r="KXG65" s="153"/>
      <c r="KXH65" s="153"/>
      <c r="KXI65" s="153"/>
      <c r="KXJ65" s="153"/>
      <c r="KXK65" s="153"/>
      <c r="KXL65" s="153"/>
      <c r="KXM65" s="153"/>
      <c r="KXN65" s="153"/>
      <c r="KXO65" s="153"/>
      <c r="KXP65" s="153"/>
      <c r="KXQ65" s="153"/>
      <c r="KXR65" s="153"/>
      <c r="KXS65" s="153"/>
      <c r="KXT65" s="153"/>
      <c r="KXU65" s="153"/>
      <c r="KXV65" s="153"/>
      <c r="KXW65" s="153"/>
      <c r="KXX65" s="153"/>
      <c r="KXY65" s="153"/>
      <c r="KXZ65" s="153"/>
      <c r="KYA65" s="153"/>
      <c r="KYB65" s="153"/>
      <c r="KYC65" s="153"/>
      <c r="KYD65" s="153"/>
      <c r="KYE65" s="153"/>
      <c r="KYF65" s="153"/>
      <c r="KYG65" s="153"/>
      <c r="KYH65" s="153"/>
      <c r="KYI65" s="153"/>
      <c r="KYJ65" s="153"/>
      <c r="KYK65" s="153"/>
      <c r="KYL65" s="153"/>
      <c r="KYM65" s="153"/>
      <c r="KYN65" s="153"/>
      <c r="KYO65" s="153"/>
      <c r="KYP65" s="153"/>
      <c r="KYQ65" s="153"/>
      <c r="KYR65" s="153"/>
      <c r="KYS65" s="153"/>
      <c r="KYT65" s="153"/>
      <c r="KYU65" s="153"/>
      <c r="KYV65" s="153"/>
      <c r="KYW65" s="153"/>
      <c r="KYX65" s="153"/>
      <c r="KYY65" s="153"/>
      <c r="KYZ65" s="153"/>
      <c r="KZA65" s="153"/>
      <c r="KZB65" s="153"/>
      <c r="KZC65" s="153"/>
      <c r="KZD65" s="153"/>
      <c r="KZE65" s="153"/>
      <c r="KZF65" s="153"/>
      <c r="KZG65" s="153"/>
      <c r="KZH65" s="153"/>
      <c r="KZI65" s="153"/>
      <c r="KZJ65" s="153"/>
      <c r="KZK65" s="153"/>
      <c r="KZL65" s="153"/>
      <c r="KZM65" s="153"/>
      <c r="KZN65" s="153"/>
      <c r="KZO65" s="153"/>
      <c r="KZP65" s="153"/>
      <c r="KZQ65" s="153"/>
      <c r="KZR65" s="153"/>
      <c r="KZS65" s="153"/>
      <c r="KZT65" s="153"/>
      <c r="KZU65" s="153"/>
      <c r="KZV65" s="153"/>
      <c r="KZW65" s="153"/>
      <c r="KZX65" s="153"/>
      <c r="KZY65" s="153"/>
      <c r="KZZ65" s="153"/>
      <c r="LAA65" s="153"/>
      <c r="LAB65" s="153"/>
      <c r="LAC65" s="153"/>
      <c r="LAD65" s="153"/>
      <c r="LAE65" s="153"/>
      <c r="LAF65" s="153"/>
      <c r="LAG65" s="153"/>
      <c r="LAH65" s="153"/>
      <c r="LAI65" s="153"/>
      <c r="LAJ65" s="153"/>
      <c r="LAK65" s="153"/>
      <c r="LAL65" s="153"/>
      <c r="LAM65" s="153"/>
      <c r="LAN65" s="153"/>
      <c r="LAO65" s="153"/>
      <c r="LAP65" s="153"/>
      <c r="LAQ65" s="153"/>
      <c r="LAR65" s="153"/>
      <c r="LAS65" s="153"/>
      <c r="LAT65" s="153"/>
      <c r="LAU65" s="153"/>
      <c r="LAV65" s="153"/>
      <c r="LAW65" s="153"/>
      <c r="LAX65" s="153"/>
      <c r="LAY65" s="153"/>
      <c r="LAZ65" s="153"/>
      <c r="LBA65" s="153"/>
      <c r="LBB65" s="153"/>
      <c r="LBC65" s="153"/>
      <c r="LBD65" s="153"/>
      <c r="LBE65" s="153"/>
      <c r="LBF65" s="153"/>
      <c r="LBG65" s="153"/>
      <c r="LBH65" s="153"/>
      <c r="LBI65" s="153"/>
      <c r="LBJ65" s="153"/>
      <c r="LBK65" s="153"/>
      <c r="LBL65" s="153"/>
      <c r="LBM65" s="153"/>
      <c r="LBN65" s="153"/>
      <c r="LBO65" s="153"/>
      <c r="LBP65" s="153"/>
      <c r="LBQ65" s="153"/>
      <c r="LBR65" s="153"/>
      <c r="LBS65" s="153"/>
      <c r="LBT65" s="153"/>
      <c r="LBU65" s="153"/>
      <c r="LBV65" s="153"/>
      <c r="LBW65" s="153"/>
      <c r="LBX65" s="153"/>
      <c r="LBY65" s="153"/>
      <c r="LBZ65" s="153"/>
      <c r="LCA65" s="153"/>
      <c r="LCB65" s="153"/>
      <c r="LCC65" s="153"/>
      <c r="LCD65" s="153"/>
      <c r="LCE65" s="153"/>
      <c r="LCF65" s="153"/>
      <c r="LCG65" s="153"/>
      <c r="LCH65" s="153"/>
      <c r="LCI65" s="153"/>
      <c r="LCJ65" s="153"/>
      <c r="LCK65" s="153"/>
      <c r="LCL65" s="153"/>
      <c r="LCM65" s="153"/>
      <c r="LCN65" s="153"/>
      <c r="LCO65" s="153"/>
      <c r="LCP65" s="153"/>
      <c r="LCQ65" s="153"/>
      <c r="LCR65" s="153"/>
      <c r="LCS65" s="153"/>
      <c r="LCT65" s="153"/>
      <c r="LCU65" s="153"/>
      <c r="LCV65" s="153"/>
      <c r="LCW65" s="153"/>
      <c r="LCX65" s="153"/>
      <c r="LCY65" s="153"/>
      <c r="LCZ65" s="153"/>
      <c r="LDA65" s="153"/>
      <c r="LDB65" s="153"/>
      <c r="LDC65" s="153"/>
      <c r="LDD65" s="153"/>
      <c r="LDE65" s="153"/>
      <c r="LDF65" s="153"/>
      <c r="LDG65" s="153"/>
      <c r="LDH65" s="153"/>
      <c r="LDI65" s="153"/>
      <c r="LDJ65" s="153"/>
      <c r="LDK65" s="153"/>
      <c r="LDL65" s="153"/>
      <c r="LDM65" s="153"/>
      <c r="LDN65" s="153"/>
      <c r="LDO65" s="153"/>
      <c r="LDP65" s="153"/>
      <c r="LDQ65" s="153"/>
      <c r="LDR65" s="153"/>
      <c r="LDS65" s="153"/>
      <c r="LDT65" s="153"/>
      <c r="LDU65" s="153"/>
      <c r="LDV65" s="153"/>
      <c r="LDW65" s="153"/>
      <c r="LDX65" s="153"/>
      <c r="LDY65" s="153"/>
      <c r="LDZ65" s="153"/>
      <c r="LEA65" s="153"/>
      <c r="LEB65" s="153"/>
      <c r="LEC65" s="153"/>
      <c r="LED65" s="153"/>
      <c r="LEE65" s="153"/>
      <c r="LEF65" s="153"/>
      <c r="LEG65" s="153"/>
      <c r="LEH65" s="153"/>
      <c r="LEI65" s="153"/>
      <c r="LEJ65" s="153"/>
      <c r="LEK65" s="153"/>
      <c r="LEL65" s="153"/>
      <c r="LEM65" s="153"/>
      <c r="LEN65" s="153"/>
      <c r="LEO65" s="153"/>
      <c r="LEP65" s="153"/>
      <c r="LEQ65" s="153"/>
      <c r="LER65" s="153"/>
      <c r="LES65" s="153"/>
      <c r="LET65" s="153"/>
      <c r="LEU65" s="153"/>
      <c r="LEV65" s="153"/>
      <c r="LEW65" s="153"/>
      <c r="LEX65" s="153"/>
      <c r="LEY65" s="153"/>
      <c r="LEZ65" s="153"/>
      <c r="LFA65" s="153"/>
      <c r="LFB65" s="153"/>
      <c r="LFC65" s="153"/>
      <c r="LFD65" s="153"/>
      <c r="LFE65" s="153"/>
      <c r="LFF65" s="153"/>
      <c r="LFG65" s="153"/>
      <c r="LFH65" s="153"/>
      <c r="LFI65" s="153"/>
      <c r="LFJ65" s="153"/>
      <c r="LFK65" s="153"/>
      <c r="LFL65" s="153"/>
      <c r="LFM65" s="153"/>
      <c r="LFN65" s="153"/>
      <c r="LFO65" s="153"/>
      <c r="LFP65" s="153"/>
      <c r="LFQ65" s="153"/>
      <c r="LFR65" s="153"/>
      <c r="LFS65" s="153"/>
      <c r="LFT65" s="153"/>
      <c r="LFU65" s="153"/>
      <c r="LFV65" s="153"/>
      <c r="LFW65" s="153"/>
      <c r="LFX65" s="153"/>
      <c r="LFY65" s="153"/>
      <c r="LFZ65" s="153"/>
      <c r="LGA65" s="153"/>
      <c r="LGB65" s="153"/>
      <c r="LGC65" s="153"/>
      <c r="LGD65" s="153"/>
      <c r="LGE65" s="153"/>
      <c r="LGF65" s="153"/>
      <c r="LGG65" s="153"/>
      <c r="LGH65" s="153"/>
      <c r="LGI65" s="153"/>
      <c r="LGJ65" s="153"/>
      <c r="LGK65" s="153"/>
      <c r="LGL65" s="153"/>
      <c r="LGM65" s="153"/>
      <c r="LGN65" s="153"/>
      <c r="LGO65" s="153"/>
      <c r="LGP65" s="153"/>
      <c r="LGQ65" s="153"/>
      <c r="LGR65" s="153"/>
      <c r="LGS65" s="153"/>
      <c r="LGT65" s="153"/>
      <c r="LGU65" s="153"/>
      <c r="LGV65" s="153"/>
      <c r="LGW65" s="153"/>
      <c r="LGX65" s="153"/>
      <c r="LGY65" s="153"/>
      <c r="LGZ65" s="153"/>
      <c r="LHA65" s="153"/>
      <c r="LHB65" s="153"/>
      <c r="LHC65" s="153"/>
      <c r="LHD65" s="153"/>
      <c r="LHE65" s="153"/>
      <c r="LHF65" s="153"/>
      <c r="LHG65" s="153"/>
      <c r="LHH65" s="153"/>
      <c r="LHI65" s="153"/>
      <c r="LHJ65" s="153"/>
      <c r="LHK65" s="153"/>
      <c r="LHL65" s="153"/>
      <c r="LHM65" s="153"/>
      <c r="LHN65" s="153"/>
      <c r="LHO65" s="153"/>
      <c r="LHP65" s="153"/>
      <c r="LHQ65" s="153"/>
      <c r="LHR65" s="153"/>
      <c r="LHS65" s="153"/>
      <c r="LHT65" s="153"/>
      <c r="LHU65" s="153"/>
      <c r="LHV65" s="153"/>
      <c r="LHW65" s="153"/>
      <c r="LHX65" s="153"/>
      <c r="LHY65" s="153"/>
      <c r="LHZ65" s="153"/>
      <c r="LIA65" s="153"/>
      <c r="LIB65" s="153"/>
      <c r="LIC65" s="153"/>
      <c r="LID65" s="153"/>
      <c r="LIE65" s="153"/>
      <c r="LIF65" s="153"/>
      <c r="LIG65" s="153"/>
      <c r="LIH65" s="153"/>
      <c r="LII65" s="153"/>
      <c r="LIJ65" s="153"/>
      <c r="LIK65" s="153"/>
      <c r="LIL65" s="153"/>
      <c r="LIM65" s="153"/>
      <c r="LIN65" s="153"/>
      <c r="LIO65" s="153"/>
      <c r="LIP65" s="153"/>
      <c r="LIQ65" s="153"/>
      <c r="LIR65" s="153"/>
      <c r="LIS65" s="153"/>
      <c r="LIT65" s="153"/>
      <c r="LIU65" s="153"/>
      <c r="LIV65" s="153"/>
      <c r="LIW65" s="153"/>
      <c r="LIX65" s="153"/>
      <c r="LIY65" s="153"/>
      <c r="LIZ65" s="153"/>
      <c r="LJA65" s="153"/>
      <c r="LJB65" s="153"/>
      <c r="LJC65" s="153"/>
      <c r="LJD65" s="153"/>
      <c r="LJE65" s="153"/>
      <c r="LJF65" s="153"/>
      <c r="LJG65" s="153"/>
      <c r="LJH65" s="153"/>
      <c r="LJI65" s="153"/>
      <c r="LJJ65" s="153"/>
      <c r="LJK65" s="153"/>
      <c r="LJL65" s="153"/>
      <c r="LJM65" s="153"/>
      <c r="LJN65" s="153"/>
      <c r="LJO65" s="153"/>
      <c r="LJP65" s="153"/>
      <c r="LJQ65" s="153"/>
      <c r="LJR65" s="153"/>
      <c r="LJS65" s="153"/>
      <c r="LJT65" s="153"/>
      <c r="LJU65" s="153"/>
      <c r="LJV65" s="153"/>
      <c r="LJW65" s="153"/>
      <c r="LJX65" s="153"/>
      <c r="LJY65" s="153"/>
      <c r="LJZ65" s="153"/>
      <c r="LKA65" s="153"/>
      <c r="LKB65" s="153"/>
      <c r="LKC65" s="153"/>
      <c r="LKD65" s="153"/>
      <c r="LKE65" s="153"/>
      <c r="LKF65" s="153"/>
      <c r="LKG65" s="153"/>
      <c r="LKH65" s="153"/>
      <c r="LKI65" s="153"/>
      <c r="LKJ65" s="153"/>
      <c r="LKK65" s="153"/>
      <c r="LKL65" s="153"/>
      <c r="LKM65" s="153"/>
      <c r="LKN65" s="153"/>
      <c r="LKO65" s="153"/>
      <c r="LKP65" s="153"/>
      <c r="LKQ65" s="153"/>
      <c r="LKR65" s="153"/>
      <c r="LKS65" s="153"/>
      <c r="LKT65" s="153"/>
      <c r="LKU65" s="153"/>
      <c r="LKV65" s="153"/>
      <c r="LKW65" s="153"/>
      <c r="LKX65" s="153"/>
      <c r="LKY65" s="153"/>
      <c r="LKZ65" s="153"/>
      <c r="LLA65" s="153"/>
      <c r="LLB65" s="153"/>
      <c r="LLC65" s="153"/>
      <c r="LLD65" s="153"/>
      <c r="LLE65" s="153"/>
      <c r="LLF65" s="153"/>
      <c r="LLG65" s="153"/>
      <c r="LLH65" s="153"/>
      <c r="LLI65" s="153"/>
      <c r="LLJ65" s="153"/>
      <c r="LLK65" s="153"/>
      <c r="LLL65" s="153"/>
      <c r="LLM65" s="153"/>
      <c r="LLN65" s="153"/>
      <c r="LLO65" s="153"/>
      <c r="LLP65" s="153"/>
      <c r="LLQ65" s="153"/>
      <c r="LLR65" s="153"/>
      <c r="LLS65" s="153"/>
      <c r="LLT65" s="153"/>
      <c r="LLU65" s="153"/>
      <c r="LLV65" s="153"/>
      <c r="LLW65" s="153"/>
      <c r="LLX65" s="153"/>
      <c r="LLY65" s="153"/>
      <c r="LLZ65" s="153"/>
      <c r="LMA65" s="153"/>
      <c r="LMB65" s="153"/>
      <c r="LMC65" s="153"/>
      <c r="LMD65" s="153"/>
      <c r="LME65" s="153"/>
      <c r="LMF65" s="153"/>
      <c r="LMG65" s="153"/>
      <c r="LMH65" s="153"/>
      <c r="LMI65" s="153"/>
      <c r="LMJ65" s="153"/>
      <c r="LMK65" s="153"/>
      <c r="LML65" s="153"/>
      <c r="LMM65" s="153"/>
      <c r="LMN65" s="153"/>
      <c r="LMO65" s="153"/>
      <c r="LMP65" s="153"/>
      <c r="LMQ65" s="153"/>
      <c r="LMR65" s="153"/>
      <c r="LMS65" s="153"/>
      <c r="LMT65" s="153"/>
      <c r="LMU65" s="153"/>
      <c r="LMV65" s="153"/>
      <c r="LMW65" s="153"/>
      <c r="LMX65" s="153"/>
      <c r="LMY65" s="153"/>
      <c r="LMZ65" s="153"/>
      <c r="LNA65" s="153"/>
      <c r="LNB65" s="153"/>
      <c r="LNC65" s="153"/>
      <c r="LND65" s="153"/>
      <c r="LNE65" s="153"/>
      <c r="LNF65" s="153"/>
      <c r="LNG65" s="153"/>
      <c r="LNH65" s="153"/>
      <c r="LNI65" s="153"/>
      <c r="LNJ65" s="153"/>
      <c r="LNK65" s="153"/>
      <c r="LNL65" s="153"/>
      <c r="LNM65" s="153"/>
      <c r="LNN65" s="153"/>
      <c r="LNO65" s="153"/>
      <c r="LNP65" s="153"/>
      <c r="LNQ65" s="153"/>
      <c r="LNR65" s="153"/>
      <c r="LNS65" s="153"/>
      <c r="LNT65" s="153"/>
      <c r="LNU65" s="153"/>
      <c r="LNV65" s="153"/>
      <c r="LNW65" s="153"/>
      <c r="LNX65" s="153"/>
      <c r="LNY65" s="153"/>
      <c r="LNZ65" s="153"/>
      <c r="LOA65" s="153"/>
      <c r="LOB65" s="153"/>
      <c r="LOC65" s="153"/>
      <c r="LOD65" s="153"/>
      <c r="LOE65" s="153"/>
      <c r="LOF65" s="153"/>
      <c r="LOG65" s="153"/>
      <c r="LOH65" s="153"/>
      <c r="LOI65" s="153"/>
      <c r="LOJ65" s="153"/>
      <c r="LOK65" s="153"/>
      <c r="LOL65" s="153"/>
      <c r="LOM65" s="153"/>
      <c r="LON65" s="153"/>
      <c r="LOO65" s="153"/>
      <c r="LOP65" s="153"/>
      <c r="LOQ65" s="153"/>
      <c r="LOR65" s="153"/>
      <c r="LOS65" s="153"/>
      <c r="LOT65" s="153"/>
      <c r="LOU65" s="153"/>
      <c r="LOV65" s="153"/>
      <c r="LOW65" s="153"/>
      <c r="LOX65" s="153"/>
      <c r="LOY65" s="153"/>
      <c r="LOZ65" s="153"/>
      <c r="LPA65" s="153"/>
      <c r="LPB65" s="153"/>
      <c r="LPC65" s="153"/>
      <c r="LPD65" s="153"/>
      <c r="LPE65" s="153"/>
      <c r="LPF65" s="153"/>
      <c r="LPG65" s="153"/>
      <c r="LPH65" s="153"/>
      <c r="LPI65" s="153"/>
      <c r="LPJ65" s="153"/>
      <c r="LPK65" s="153"/>
      <c r="LPL65" s="153"/>
      <c r="LPM65" s="153"/>
      <c r="LPN65" s="153"/>
      <c r="LPO65" s="153"/>
      <c r="LPP65" s="153"/>
      <c r="LPQ65" s="153"/>
      <c r="LPR65" s="153"/>
      <c r="LPS65" s="153"/>
      <c r="LPT65" s="153"/>
      <c r="LPU65" s="153"/>
      <c r="LPV65" s="153"/>
      <c r="LPW65" s="153"/>
      <c r="LPX65" s="153"/>
      <c r="LPY65" s="153"/>
      <c r="LPZ65" s="153"/>
      <c r="LQA65" s="153"/>
      <c r="LQB65" s="153"/>
      <c r="LQC65" s="153"/>
      <c r="LQD65" s="153"/>
      <c r="LQE65" s="153"/>
      <c r="LQF65" s="153"/>
      <c r="LQG65" s="153"/>
      <c r="LQH65" s="153"/>
      <c r="LQI65" s="153"/>
      <c r="LQJ65" s="153"/>
      <c r="LQK65" s="153"/>
      <c r="LQL65" s="153"/>
      <c r="LQM65" s="153"/>
      <c r="LQN65" s="153"/>
      <c r="LQO65" s="153"/>
      <c r="LQP65" s="153"/>
      <c r="LQQ65" s="153"/>
      <c r="LQR65" s="153"/>
      <c r="LQS65" s="153"/>
      <c r="LQT65" s="153"/>
      <c r="LQU65" s="153"/>
      <c r="LQV65" s="153"/>
      <c r="LQW65" s="153"/>
      <c r="LQX65" s="153"/>
      <c r="LQY65" s="153"/>
      <c r="LQZ65" s="153"/>
      <c r="LRA65" s="153"/>
      <c r="LRB65" s="153"/>
      <c r="LRC65" s="153"/>
      <c r="LRD65" s="153"/>
      <c r="LRE65" s="153"/>
      <c r="LRF65" s="153"/>
      <c r="LRG65" s="153"/>
      <c r="LRH65" s="153"/>
      <c r="LRI65" s="153"/>
      <c r="LRJ65" s="153"/>
      <c r="LRK65" s="153"/>
      <c r="LRL65" s="153"/>
      <c r="LRM65" s="153"/>
      <c r="LRN65" s="153"/>
      <c r="LRO65" s="153"/>
      <c r="LRP65" s="153"/>
      <c r="LRQ65" s="153"/>
      <c r="LRR65" s="153"/>
      <c r="LRS65" s="153"/>
      <c r="LRT65" s="153"/>
      <c r="LRU65" s="153"/>
      <c r="LRV65" s="153"/>
      <c r="LRW65" s="153"/>
      <c r="LRX65" s="153"/>
      <c r="LRY65" s="153"/>
      <c r="LRZ65" s="153"/>
      <c r="LSA65" s="153"/>
      <c r="LSB65" s="153"/>
      <c r="LSC65" s="153"/>
      <c r="LSD65" s="153"/>
      <c r="LSE65" s="153"/>
      <c r="LSF65" s="153"/>
      <c r="LSG65" s="153"/>
      <c r="LSH65" s="153"/>
      <c r="LSI65" s="153"/>
      <c r="LSJ65" s="153"/>
      <c r="LSK65" s="153"/>
      <c r="LSL65" s="153"/>
      <c r="LSM65" s="153"/>
      <c r="LSN65" s="153"/>
      <c r="LSO65" s="153"/>
      <c r="LSP65" s="153"/>
      <c r="LSQ65" s="153"/>
      <c r="LSR65" s="153"/>
      <c r="LSS65" s="153"/>
      <c r="LST65" s="153"/>
      <c r="LSU65" s="153"/>
      <c r="LSV65" s="153"/>
      <c r="LSW65" s="153"/>
      <c r="LSX65" s="153"/>
      <c r="LSY65" s="153"/>
      <c r="LSZ65" s="153"/>
      <c r="LTA65" s="153"/>
      <c r="LTB65" s="153"/>
      <c r="LTC65" s="153"/>
      <c r="LTD65" s="153"/>
      <c r="LTE65" s="153"/>
      <c r="LTF65" s="153"/>
      <c r="LTG65" s="153"/>
      <c r="LTH65" s="153"/>
      <c r="LTI65" s="153"/>
      <c r="LTJ65" s="153"/>
      <c r="LTK65" s="153"/>
      <c r="LTL65" s="153"/>
      <c r="LTM65" s="153"/>
      <c r="LTN65" s="153"/>
      <c r="LTO65" s="153"/>
      <c r="LTP65" s="153"/>
      <c r="LTQ65" s="153"/>
      <c r="LTR65" s="153"/>
      <c r="LTS65" s="153"/>
      <c r="LTT65" s="153"/>
      <c r="LTU65" s="153"/>
      <c r="LTV65" s="153"/>
      <c r="LTW65" s="153"/>
      <c r="LTX65" s="153"/>
      <c r="LTY65" s="153"/>
      <c r="LTZ65" s="153"/>
      <c r="LUA65" s="153"/>
      <c r="LUB65" s="153"/>
      <c r="LUC65" s="153"/>
      <c r="LUD65" s="153"/>
      <c r="LUE65" s="153"/>
      <c r="LUF65" s="153"/>
      <c r="LUG65" s="153"/>
      <c r="LUH65" s="153"/>
      <c r="LUI65" s="153"/>
      <c r="LUJ65" s="153"/>
      <c r="LUK65" s="153"/>
      <c r="LUL65" s="153"/>
      <c r="LUM65" s="153"/>
      <c r="LUN65" s="153"/>
      <c r="LUO65" s="153"/>
      <c r="LUP65" s="153"/>
      <c r="LUQ65" s="153"/>
      <c r="LUR65" s="153"/>
      <c r="LUS65" s="153"/>
      <c r="LUT65" s="153"/>
      <c r="LUU65" s="153"/>
      <c r="LUV65" s="153"/>
      <c r="LUW65" s="153"/>
      <c r="LUX65" s="153"/>
      <c r="LUY65" s="153"/>
      <c r="LUZ65" s="153"/>
      <c r="LVA65" s="153"/>
      <c r="LVB65" s="153"/>
      <c r="LVC65" s="153"/>
      <c r="LVD65" s="153"/>
      <c r="LVE65" s="153"/>
      <c r="LVF65" s="153"/>
      <c r="LVG65" s="153"/>
      <c r="LVH65" s="153"/>
      <c r="LVI65" s="153"/>
      <c r="LVJ65" s="153"/>
      <c r="LVK65" s="153"/>
      <c r="LVL65" s="153"/>
      <c r="LVM65" s="153"/>
      <c r="LVN65" s="153"/>
      <c r="LVO65" s="153"/>
      <c r="LVP65" s="153"/>
      <c r="LVQ65" s="153"/>
      <c r="LVR65" s="153"/>
      <c r="LVS65" s="153"/>
      <c r="LVT65" s="153"/>
      <c r="LVU65" s="153"/>
      <c r="LVV65" s="153"/>
      <c r="LVW65" s="153"/>
      <c r="LVX65" s="153"/>
      <c r="LVY65" s="153"/>
      <c r="LVZ65" s="153"/>
      <c r="LWA65" s="153"/>
      <c r="LWB65" s="153"/>
      <c r="LWC65" s="153"/>
      <c r="LWD65" s="153"/>
      <c r="LWE65" s="153"/>
      <c r="LWF65" s="153"/>
      <c r="LWG65" s="153"/>
      <c r="LWH65" s="153"/>
      <c r="LWI65" s="153"/>
      <c r="LWJ65" s="153"/>
      <c r="LWK65" s="153"/>
      <c r="LWL65" s="153"/>
      <c r="LWM65" s="153"/>
      <c r="LWN65" s="153"/>
      <c r="LWO65" s="153"/>
      <c r="LWP65" s="153"/>
      <c r="LWQ65" s="153"/>
      <c r="LWR65" s="153"/>
      <c r="LWS65" s="153"/>
      <c r="LWT65" s="153"/>
      <c r="LWU65" s="153"/>
      <c r="LWV65" s="153"/>
      <c r="LWW65" s="153"/>
      <c r="LWX65" s="153"/>
      <c r="LWY65" s="153"/>
      <c r="LWZ65" s="153"/>
      <c r="LXA65" s="153"/>
      <c r="LXB65" s="153"/>
      <c r="LXC65" s="153"/>
      <c r="LXD65" s="153"/>
      <c r="LXE65" s="153"/>
      <c r="LXF65" s="153"/>
      <c r="LXG65" s="153"/>
      <c r="LXH65" s="153"/>
      <c r="LXI65" s="153"/>
      <c r="LXJ65" s="153"/>
      <c r="LXK65" s="153"/>
      <c r="LXL65" s="153"/>
      <c r="LXM65" s="153"/>
      <c r="LXN65" s="153"/>
      <c r="LXO65" s="153"/>
      <c r="LXP65" s="153"/>
      <c r="LXQ65" s="153"/>
      <c r="LXR65" s="153"/>
      <c r="LXS65" s="153"/>
      <c r="LXT65" s="153"/>
      <c r="LXU65" s="153"/>
      <c r="LXV65" s="153"/>
      <c r="LXW65" s="153"/>
      <c r="LXX65" s="153"/>
      <c r="LXY65" s="153"/>
      <c r="LXZ65" s="153"/>
      <c r="LYA65" s="153"/>
      <c r="LYB65" s="153"/>
      <c r="LYC65" s="153"/>
      <c r="LYD65" s="153"/>
      <c r="LYE65" s="153"/>
      <c r="LYF65" s="153"/>
      <c r="LYG65" s="153"/>
      <c r="LYH65" s="153"/>
      <c r="LYI65" s="153"/>
      <c r="LYJ65" s="153"/>
      <c r="LYK65" s="153"/>
      <c r="LYL65" s="153"/>
      <c r="LYM65" s="153"/>
      <c r="LYN65" s="153"/>
      <c r="LYO65" s="153"/>
      <c r="LYP65" s="153"/>
      <c r="LYQ65" s="153"/>
      <c r="LYR65" s="153"/>
      <c r="LYS65" s="153"/>
      <c r="LYT65" s="153"/>
      <c r="LYU65" s="153"/>
      <c r="LYV65" s="153"/>
      <c r="LYW65" s="153"/>
      <c r="LYX65" s="153"/>
      <c r="LYY65" s="153"/>
      <c r="LYZ65" s="153"/>
      <c r="LZA65" s="153"/>
      <c r="LZB65" s="153"/>
      <c r="LZC65" s="153"/>
      <c r="LZD65" s="153"/>
      <c r="LZE65" s="153"/>
      <c r="LZF65" s="153"/>
      <c r="LZG65" s="153"/>
      <c r="LZH65" s="153"/>
      <c r="LZI65" s="153"/>
      <c r="LZJ65" s="153"/>
      <c r="LZK65" s="153"/>
      <c r="LZL65" s="153"/>
      <c r="LZM65" s="153"/>
      <c r="LZN65" s="153"/>
      <c r="LZO65" s="153"/>
      <c r="LZP65" s="153"/>
      <c r="LZQ65" s="153"/>
      <c r="LZR65" s="153"/>
      <c r="LZS65" s="153"/>
      <c r="LZT65" s="153"/>
      <c r="LZU65" s="153"/>
      <c r="LZV65" s="153"/>
      <c r="LZW65" s="153"/>
      <c r="LZX65" s="153"/>
      <c r="LZY65" s="153"/>
      <c r="LZZ65" s="153"/>
      <c r="MAA65" s="153"/>
      <c r="MAB65" s="153"/>
      <c r="MAC65" s="153"/>
      <c r="MAD65" s="153"/>
      <c r="MAE65" s="153"/>
      <c r="MAF65" s="153"/>
      <c r="MAG65" s="153"/>
      <c r="MAH65" s="153"/>
      <c r="MAI65" s="153"/>
      <c r="MAJ65" s="153"/>
      <c r="MAK65" s="153"/>
      <c r="MAL65" s="153"/>
      <c r="MAM65" s="153"/>
      <c r="MAN65" s="153"/>
      <c r="MAO65" s="153"/>
      <c r="MAP65" s="153"/>
      <c r="MAQ65" s="153"/>
      <c r="MAR65" s="153"/>
      <c r="MAS65" s="153"/>
      <c r="MAT65" s="153"/>
      <c r="MAU65" s="153"/>
      <c r="MAV65" s="153"/>
      <c r="MAW65" s="153"/>
      <c r="MAX65" s="153"/>
      <c r="MAY65" s="153"/>
      <c r="MAZ65" s="153"/>
      <c r="MBA65" s="153"/>
      <c r="MBB65" s="153"/>
      <c r="MBC65" s="153"/>
      <c r="MBD65" s="153"/>
      <c r="MBE65" s="153"/>
      <c r="MBF65" s="153"/>
      <c r="MBG65" s="153"/>
      <c r="MBH65" s="153"/>
      <c r="MBI65" s="153"/>
      <c r="MBJ65" s="153"/>
      <c r="MBK65" s="153"/>
      <c r="MBL65" s="153"/>
      <c r="MBM65" s="153"/>
      <c r="MBN65" s="153"/>
      <c r="MBO65" s="153"/>
      <c r="MBP65" s="153"/>
      <c r="MBQ65" s="153"/>
      <c r="MBR65" s="153"/>
      <c r="MBS65" s="153"/>
      <c r="MBT65" s="153"/>
      <c r="MBU65" s="153"/>
      <c r="MBV65" s="153"/>
      <c r="MBW65" s="153"/>
      <c r="MBX65" s="153"/>
      <c r="MBY65" s="153"/>
      <c r="MBZ65" s="153"/>
      <c r="MCA65" s="153"/>
      <c r="MCB65" s="153"/>
      <c r="MCC65" s="153"/>
      <c r="MCD65" s="153"/>
      <c r="MCE65" s="153"/>
      <c r="MCF65" s="153"/>
      <c r="MCG65" s="153"/>
      <c r="MCH65" s="153"/>
      <c r="MCI65" s="153"/>
      <c r="MCJ65" s="153"/>
      <c r="MCK65" s="153"/>
      <c r="MCL65" s="153"/>
      <c r="MCM65" s="153"/>
      <c r="MCN65" s="153"/>
      <c r="MCO65" s="153"/>
      <c r="MCP65" s="153"/>
      <c r="MCQ65" s="153"/>
      <c r="MCR65" s="153"/>
      <c r="MCS65" s="153"/>
      <c r="MCT65" s="153"/>
      <c r="MCU65" s="153"/>
      <c r="MCV65" s="153"/>
      <c r="MCW65" s="153"/>
      <c r="MCX65" s="153"/>
      <c r="MCY65" s="153"/>
      <c r="MCZ65" s="153"/>
      <c r="MDA65" s="153"/>
      <c r="MDB65" s="153"/>
      <c r="MDC65" s="153"/>
      <c r="MDD65" s="153"/>
      <c r="MDE65" s="153"/>
      <c r="MDF65" s="153"/>
      <c r="MDG65" s="153"/>
      <c r="MDH65" s="153"/>
      <c r="MDI65" s="153"/>
      <c r="MDJ65" s="153"/>
      <c r="MDK65" s="153"/>
      <c r="MDL65" s="153"/>
      <c r="MDM65" s="153"/>
      <c r="MDN65" s="153"/>
      <c r="MDO65" s="153"/>
      <c r="MDP65" s="153"/>
      <c r="MDQ65" s="153"/>
      <c r="MDR65" s="153"/>
      <c r="MDS65" s="153"/>
      <c r="MDT65" s="153"/>
      <c r="MDU65" s="153"/>
      <c r="MDV65" s="153"/>
      <c r="MDW65" s="153"/>
      <c r="MDX65" s="153"/>
      <c r="MDY65" s="153"/>
      <c r="MDZ65" s="153"/>
      <c r="MEA65" s="153"/>
      <c r="MEB65" s="153"/>
      <c r="MEC65" s="153"/>
      <c r="MED65" s="153"/>
      <c r="MEE65" s="153"/>
      <c r="MEF65" s="153"/>
      <c r="MEG65" s="153"/>
      <c r="MEH65" s="153"/>
      <c r="MEI65" s="153"/>
      <c r="MEJ65" s="153"/>
      <c r="MEK65" s="153"/>
      <c r="MEL65" s="153"/>
      <c r="MEM65" s="153"/>
      <c r="MEN65" s="153"/>
      <c r="MEO65" s="153"/>
      <c r="MEP65" s="153"/>
      <c r="MEQ65" s="153"/>
      <c r="MER65" s="153"/>
      <c r="MES65" s="153"/>
      <c r="MET65" s="153"/>
      <c r="MEU65" s="153"/>
      <c r="MEV65" s="153"/>
      <c r="MEW65" s="153"/>
      <c r="MEX65" s="153"/>
      <c r="MEY65" s="153"/>
      <c r="MEZ65" s="153"/>
      <c r="MFA65" s="153"/>
      <c r="MFB65" s="153"/>
      <c r="MFC65" s="153"/>
      <c r="MFD65" s="153"/>
      <c r="MFE65" s="153"/>
      <c r="MFF65" s="153"/>
      <c r="MFG65" s="153"/>
      <c r="MFH65" s="153"/>
      <c r="MFI65" s="153"/>
      <c r="MFJ65" s="153"/>
      <c r="MFK65" s="153"/>
      <c r="MFL65" s="153"/>
      <c r="MFM65" s="153"/>
      <c r="MFN65" s="153"/>
      <c r="MFO65" s="153"/>
      <c r="MFP65" s="153"/>
      <c r="MFQ65" s="153"/>
      <c r="MFR65" s="153"/>
      <c r="MFS65" s="153"/>
      <c r="MFT65" s="153"/>
      <c r="MFU65" s="153"/>
      <c r="MFV65" s="153"/>
      <c r="MFW65" s="153"/>
      <c r="MFX65" s="153"/>
      <c r="MFY65" s="153"/>
      <c r="MFZ65" s="153"/>
      <c r="MGA65" s="153"/>
      <c r="MGB65" s="153"/>
      <c r="MGC65" s="153"/>
      <c r="MGD65" s="153"/>
      <c r="MGE65" s="153"/>
      <c r="MGF65" s="153"/>
      <c r="MGG65" s="153"/>
      <c r="MGH65" s="153"/>
      <c r="MGI65" s="153"/>
      <c r="MGJ65" s="153"/>
      <c r="MGK65" s="153"/>
      <c r="MGL65" s="153"/>
      <c r="MGM65" s="153"/>
      <c r="MGN65" s="153"/>
      <c r="MGO65" s="153"/>
      <c r="MGP65" s="153"/>
      <c r="MGQ65" s="153"/>
      <c r="MGR65" s="153"/>
      <c r="MGS65" s="153"/>
      <c r="MGT65" s="153"/>
      <c r="MGU65" s="153"/>
      <c r="MGV65" s="153"/>
      <c r="MGW65" s="153"/>
      <c r="MGX65" s="153"/>
      <c r="MGY65" s="153"/>
      <c r="MGZ65" s="153"/>
      <c r="MHA65" s="153"/>
      <c r="MHB65" s="153"/>
      <c r="MHC65" s="153"/>
      <c r="MHD65" s="153"/>
      <c r="MHE65" s="153"/>
      <c r="MHF65" s="153"/>
      <c r="MHG65" s="153"/>
      <c r="MHH65" s="153"/>
      <c r="MHI65" s="153"/>
      <c r="MHJ65" s="153"/>
      <c r="MHK65" s="153"/>
      <c r="MHL65" s="153"/>
      <c r="MHM65" s="153"/>
      <c r="MHN65" s="153"/>
      <c r="MHO65" s="153"/>
      <c r="MHP65" s="153"/>
      <c r="MHQ65" s="153"/>
      <c r="MHR65" s="153"/>
      <c r="MHS65" s="153"/>
      <c r="MHT65" s="153"/>
      <c r="MHU65" s="153"/>
      <c r="MHV65" s="153"/>
      <c r="MHW65" s="153"/>
      <c r="MHX65" s="153"/>
      <c r="MHY65" s="153"/>
      <c r="MHZ65" s="153"/>
      <c r="MIA65" s="153"/>
      <c r="MIB65" s="153"/>
      <c r="MIC65" s="153"/>
      <c r="MID65" s="153"/>
      <c r="MIE65" s="153"/>
      <c r="MIF65" s="153"/>
      <c r="MIG65" s="153"/>
      <c r="MIH65" s="153"/>
      <c r="MII65" s="153"/>
      <c r="MIJ65" s="153"/>
      <c r="MIK65" s="153"/>
      <c r="MIL65" s="153"/>
      <c r="MIM65" s="153"/>
      <c r="MIN65" s="153"/>
      <c r="MIO65" s="153"/>
      <c r="MIP65" s="153"/>
      <c r="MIQ65" s="153"/>
      <c r="MIR65" s="153"/>
      <c r="MIS65" s="153"/>
      <c r="MIT65" s="153"/>
      <c r="MIU65" s="153"/>
      <c r="MIV65" s="153"/>
      <c r="MIW65" s="153"/>
      <c r="MIX65" s="153"/>
      <c r="MIY65" s="153"/>
      <c r="MIZ65" s="153"/>
      <c r="MJA65" s="153"/>
      <c r="MJB65" s="153"/>
      <c r="MJC65" s="153"/>
      <c r="MJD65" s="153"/>
      <c r="MJE65" s="153"/>
      <c r="MJF65" s="153"/>
      <c r="MJG65" s="153"/>
      <c r="MJH65" s="153"/>
      <c r="MJI65" s="153"/>
      <c r="MJJ65" s="153"/>
      <c r="MJK65" s="153"/>
      <c r="MJL65" s="153"/>
      <c r="MJM65" s="153"/>
      <c r="MJN65" s="153"/>
      <c r="MJO65" s="153"/>
      <c r="MJP65" s="153"/>
      <c r="MJQ65" s="153"/>
      <c r="MJR65" s="153"/>
      <c r="MJS65" s="153"/>
      <c r="MJT65" s="153"/>
      <c r="MJU65" s="153"/>
      <c r="MJV65" s="153"/>
      <c r="MJW65" s="153"/>
      <c r="MJX65" s="153"/>
      <c r="MJY65" s="153"/>
      <c r="MJZ65" s="153"/>
      <c r="MKA65" s="153"/>
      <c r="MKB65" s="153"/>
      <c r="MKC65" s="153"/>
      <c r="MKD65" s="153"/>
      <c r="MKE65" s="153"/>
      <c r="MKF65" s="153"/>
      <c r="MKG65" s="153"/>
      <c r="MKH65" s="153"/>
      <c r="MKI65" s="153"/>
      <c r="MKJ65" s="153"/>
      <c r="MKK65" s="153"/>
      <c r="MKL65" s="153"/>
      <c r="MKM65" s="153"/>
      <c r="MKN65" s="153"/>
      <c r="MKO65" s="153"/>
      <c r="MKP65" s="153"/>
      <c r="MKQ65" s="153"/>
      <c r="MKR65" s="153"/>
      <c r="MKS65" s="153"/>
      <c r="MKT65" s="153"/>
      <c r="MKU65" s="153"/>
      <c r="MKV65" s="153"/>
      <c r="MKW65" s="153"/>
      <c r="MKX65" s="153"/>
      <c r="MKY65" s="153"/>
      <c r="MKZ65" s="153"/>
      <c r="MLA65" s="153"/>
      <c r="MLB65" s="153"/>
      <c r="MLC65" s="153"/>
      <c r="MLD65" s="153"/>
      <c r="MLE65" s="153"/>
      <c r="MLF65" s="153"/>
      <c r="MLG65" s="153"/>
      <c r="MLH65" s="153"/>
      <c r="MLI65" s="153"/>
      <c r="MLJ65" s="153"/>
      <c r="MLK65" s="153"/>
      <c r="MLL65" s="153"/>
      <c r="MLM65" s="153"/>
      <c r="MLN65" s="153"/>
      <c r="MLO65" s="153"/>
      <c r="MLP65" s="153"/>
      <c r="MLQ65" s="153"/>
      <c r="MLR65" s="153"/>
      <c r="MLS65" s="153"/>
      <c r="MLT65" s="153"/>
      <c r="MLU65" s="153"/>
      <c r="MLV65" s="153"/>
      <c r="MLW65" s="153"/>
      <c r="MLX65" s="153"/>
      <c r="MLY65" s="153"/>
      <c r="MLZ65" s="153"/>
      <c r="MMA65" s="153"/>
      <c r="MMB65" s="153"/>
      <c r="MMC65" s="153"/>
      <c r="MMD65" s="153"/>
      <c r="MME65" s="153"/>
      <c r="MMF65" s="153"/>
      <c r="MMG65" s="153"/>
      <c r="MMH65" s="153"/>
      <c r="MMI65" s="153"/>
      <c r="MMJ65" s="153"/>
      <c r="MMK65" s="153"/>
      <c r="MML65" s="153"/>
      <c r="MMM65" s="153"/>
      <c r="MMN65" s="153"/>
      <c r="MMO65" s="153"/>
      <c r="MMP65" s="153"/>
      <c r="MMQ65" s="153"/>
      <c r="MMR65" s="153"/>
      <c r="MMS65" s="153"/>
      <c r="MMT65" s="153"/>
      <c r="MMU65" s="153"/>
      <c r="MMV65" s="153"/>
      <c r="MMW65" s="153"/>
      <c r="MMX65" s="153"/>
      <c r="MMY65" s="153"/>
      <c r="MMZ65" s="153"/>
      <c r="MNA65" s="153"/>
      <c r="MNB65" s="153"/>
      <c r="MNC65" s="153"/>
      <c r="MND65" s="153"/>
      <c r="MNE65" s="153"/>
      <c r="MNF65" s="153"/>
      <c r="MNG65" s="153"/>
      <c r="MNH65" s="153"/>
      <c r="MNI65" s="153"/>
      <c r="MNJ65" s="153"/>
      <c r="MNK65" s="153"/>
      <c r="MNL65" s="153"/>
      <c r="MNM65" s="153"/>
      <c r="MNN65" s="153"/>
      <c r="MNO65" s="153"/>
      <c r="MNP65" s="153"/>
      <c r="MNQ65" s="153"/>
      <c r="MNR65" s="153"/>
      <c r="MNS65" s="153"/>
      <c r="MNT65" s="153"/>
      <c r="MNU65" s="153"/>
      <c r="MNV65" s="153"/>
      <c r="MNW65" s="153"/>
      <c r="MNX65" s="153"/>
      <c r="MNY65" s="153"/>
      <c r="MNZ65" s="153"/>
      <c r="MOA65" s="153"/>
      <c r="MOB65" s="153"/>
      <c r="MOC65" s="153"/>
      <c r="MOD65" s="153"/>
      <c r="MOE65" s="153"/>
      <c r="MOF65" s="153"/>
      <c r="MOG65" s="153"/>
      <c r="MOH65" s="153"/>
      <c r="MOI65" s="153"/>
      <c r="MOJ65" s="153"/>
      <c r="MOK65" s="153"/>
      <c r="MOL65" s="153"/>
      <c r="MOM65" s="153"/>
      <c r="MON65" s="153"/>
      <c r="MOO65" s="153"/>
      <c r="MOP65" s="153"/>
      <c r="MOQ65" s="153"/>
      <c r="MOR65" s="153"/>
      <c r="MOS65" s="153"/>
      <c r="MOT65" s="153"/>
      <c r="MOU65" s="153"/>
      <c r="MOV65" s="153"/>
      <c r="MOW65" s="153"/>
      <c r="MOX65" s="153"/>
      <c r="MOY65" s="153"/>
      <c r="MOZ65" s="153"/>
      <c r="MPA65" s="153"/>
      <c r="MPB65" s="153"/>
      <c r="MPC65" s="153"/>
      <c r="MPD65" s="153"/>
      <c r="MPE65" s="153"/>
      <c r="MPF65" s="153"/>
      <c r="MPG65" s="153"/>
      <c r="MPH65" s="153"/>
      <c r="MPI65" s="153"/>
      <c r="MPJ65" s="153"/>
      <c r="MPK65" s="153"/>
      <c r="MPL65" s="153"/>
      <c r="MPM65" s="153"/>
      <c r="MPN65" s="153"/>
      <c r="MPO65" s="153"/>
      <c r="MPP65" s="153"/>
      <c r="MPQ65" s="153"/>
      <c r="MPR65" s="153"/>
      <c r="MPS65" s="153"/>
      <c r="MPT65" s="153"/>
      <c r="MPU65" s="153"/>
      <c r="MPV65" s="153"/>
      <c r="MPW65" s="153"/>
      <c r="MPX65" s="153"/>
      <c r="MPY65" s="153"/>
      <c r="MPZ65" s="153"/>
      <c r="MQA65" s="153"/>
      <c r="MQB65" s="153"/>
      <c r="MQC65" s="153"/>
      <c r="MQD65" s="153"/>
      <c r="MQE65" s="153"/>
      <c r="MQF65" s="153"/>
      <c r="MQG65" s="153"/>
      <c r="MQH65" s="153"/>
      <c r="MQI65" s="153"/>
      <c r="MQJ65" s="153"/>
      <c r="MQK65" s="153"/>
      <c r="MQL65" s="153"/>
      <c r="MQM65" s="153"/>
      <c r="MQN65" s="153"/>
      <c r="MQO65" s="153"/>
      <c r="MQP65" s="153"/>
      <c r="MQQ65" s="153"/>
      <c r="MQR65" s="153"/>
      <c r="MQS65" s="153"/>
      <c r="MQT65" s="153"/>
      <c r="MQU65" s="153"/>
      <c r="MQV65" s="153"/>
      <c r="MQW65" s="153"/>
      <c r="MQX65" s="153"/>
      <c r="MQY65" s="153"/>
      <c r="MQZ65" s="153"/>
      <c r="MRA65" s="153"/>
      <c r="MRB65" s="153"/>
      <c r="MRC65" s="153"/>
      <c r="MRD65" s="153"/>
      <c r="MRE65" s="153"/>
      <c r="MRF65" s="153"/>
      <c r="MRG65" s="153"/>
      <c r="MRH65" s="153"/>
      <c r="MRI65" s="153"/>
      <c r="MRJ65" s="153"/>
      <c r="MRK65" s="153"/>
      <c r="MRL65" s="153"/>
      <c r="MRM65" s="153"/>
      <c r="MRN65" s="153"/>
      <c r="MRO65" s="153"/>
      <c r="MRP65" s="153"/>
      <c r="MRQ65" s="153"/>
      <c r="MRR65" s="153"/>
      <c r="MRS65" s="153"/>
      <c r="MRT65" s="153"/>
      <c r="MRU65" s="153"/>
      <c r="MRV65" s="153"/>
      <c r="MRW65" s="153"/>
      <c r="MRX65" s="153"/>
      <c r="MRY65" s="153"/>
      <c r="MRZ65" s="153"/>
      <c r="MSA65" s="153"/>
      <c r="MSB65" s="153"/>
      <c r="MSC65" s="153"/>
      <c r="MSD65" s="153"/>
      <c r="MSE65" s="153"/>
      <c r="MSF65" s="153"/>
      <c r="MSG65" s="153"/>
      <c r="MSH65" s="153"/>
      <c r="MSI65" s="153"/>
      <c r="MSJ65" s="153"/>
      <c r="MSK65" s="153"/>
      <c r="MSL65" s="153"/>
      <c r="MSM65" s="153"/>
      <c r="MSN65" s="153"/>
      <c r="MSO65" s="153"/>
      <c r="MSP65" s="153"/>
      <c r="MSQ65" s="153"/>
      <c r="MSR65" s="153"/>
      <c r="MSS65" s="153"/>
      <c r="MST65" s="153"/>
      <c r="MSU65" s="153"/>
      <c r="MSV65" s="153"/>
      <c r="MSW65" s="153"/>
      <c r="MSX65" s="153"/>
      <c r="MSY65" s="153"/>
      <c r="MSZ65" s="153"/>
      <c r="MTA65" s="153"/>
      <c r="MTB65" s="153"/>
      <c r="MTC65" s="153"/>
      <c r="MTD65" s="153"/>
      <c r="MTE65" s="153"/>
      <c r="MTF65" s="153"/>
      <c r="MTG65" s="153"/>
      <c r="MTH65" s="153"/>
      <c r="MTI65" s="153"/>
      <c r="MTJ65" s="153"/>
      <c r="MTK65" s="153"/>
      <c r="MTL65" s="153"/>
      <c r="MTM65" s="153"/>
      <c r="MTN65" s="153"/>
      <c r="MTO65" s="153"/>
      <c r="MTP65" s="153"/>
      <c r="MTQ65" s="153"/>
      <c r="MTR65" s="153"/>
      <c r="MTS65" s="153"/>
      <c r="MTT65" s="153"/>
      <c r="MTU65" s="153"/>
      <c r="MTV65" s="153"/>
      <c r="MTW65" s="153"/>
      <c r="MTX65" s="153"/>
      <c r="MTY65" s="153"/>
      <c r="MTZ65" s="153"/>
      <c r="MUA65" s="153"/>
      <c r="MUB65" s="153"/>
      <c r="MUC65" s="153"/>
      <c r="MUD65" s="153"/>
      <c r="MUE65" s="153"/>
      <c r="MUF65" s="153"/>
      <c r="MUG65" s="153"/>
      <c r="MUH65" s="153"/>
      <c r="MUI65" s="153"/>
      <c r="MUJ65" s="153"/>
      <c r="MUK65" s="153"/>
      <c r="MUL65" s="153"/>
      <c r="MUM65" s="153"/>
      <c r="MUN65" s="153"/>
      <c r="MUO65" s="153"/>
      <c r="MUP65" s="153"/>
      <c r="MUQ65" s="153"/>
      <c r="MUR65" s="153"/>
      <c r="MUS65" s="153"/>
      <c r="MUT65" s="153"/>
      <c r="MUU65" s="153"/>
      <c r="MUV65" s="153"/>
      <c r="MUW65" s="153"/>
      <c r="MUX65" s="153"/>
      <c r="MUY65" s="153"/>
      <c r="MUZ65" s="153"/>
      <c r="MVA65" s="153"/>
      <c r="MVB65" s="153"/>
      <c r="MVC65" s="153"/>
      <c r="MVD65" s="153"/>
      <c r="MVE65" s="153"/>
      <c r="MVF65" s="153"/>
      <c r="MVG65" s="153"/>
      <c r="MVH65" s="153"/>
      <c r="MVI65" s="153"/>
      <c r="MVJ65" s="153"/>
      <c r="MVK65" s="153"/>
      <c r="MVL65" s="153"/>
      <c r="MVM65" s="153"/>
      <c r="MVN65" s="153"/>
      <c r="MVO65" s="153"/>
      <c r="MVP65" s="153"/>
      <c r="MVQ65" s="153"/>
      <c r="MVR65" s="153"/>
      <c r="MVS65" s="153"/>
      <c r="MVT65" s="153"/>
      <c r="MVU65" s="153"/>
      <c r="MVV65" s="153"/>
      <c r="MVW65" s="153"/>
      <c r="MVX65" s="153"/>
      <c r="MVY65" s="153"/>
      <c r="MVZ65" s="153"/>
      <c r="MWA65" s="153"/>
      <c r="MWB65" s="153"/>
      <c r="MWC65" s="153"/>
      <c r="MWD65" s="153"/>
      <c r="MWE65" s="153"/>
      <c r="MWF65" s="153"/>
      <c r="MWG65" s="153"/>
      <c r="MWH65" s="153"/>
      <c r="MWI65" s="153"/>
      <c r="MWJ65" s="153"/>
      <c r="MWK65" s="153"/>
      <c r="MWL65" s="153"/>
      <c r="MWM65" s="153"/>
      <c r="MWN65" s="153"/>
      <c r="MWO65" s="153"/>
      <c r="MWP65" s="153"/>
      <c r="MWQ65" s="153"/>
      <c r="MWR65" s="153"/>
      <c r="MWS65" s="153"/>
      <c r="MWT65" s="153"/>
      <c r="MWU65" s="153"/>
      <c r="MWV65" s="153"/>
      <c r="MWW65" s="153"/>
      <c r="MWX65" s="153"/>
      <c r="MWY65" s="153"/>
      <c r="MWZ65" s="153"/>
      <c r="MXA65" s="153"/>
      <c r="MXB65" s="153"/>
      <c r="MXC65" s="153"/>
      <c r="MXD65" s="153"/>
      <c r="MXE65" s="153"/>
      <c r="MXF65" s="153"/>
      <c r="MXG65" s="153"/>
      <c r="MXH65" s="153"/>
      <c r="MXI65" s="153"/>
      <c r="MXJ65" s="153"/>
      <c r="MXK65" s="153"/>
      <c r="MXL65" s="153"/>
      <c r="MXM65" s="153"/>
      <c r="MXN65" s="153"/>
      <c r="MXO65" s="153"/>
      <c r="MXP65" s="153"/>
      <c r="MXQ65" s="153"/>
      <c r="MXR65" s="153"/>
      <c r="MXS65" s="153"/>
      <c r="MXT65" s="153"/>
      <c r="MXU65" s="153"/>
      <c r="MXV65" s="153"/>
      <c r="MXW65" s="153"/>
      <c r="MXX65" s="153"/>
      <c r="MXY65" s="153"/>
      <c r="MXZ65" s="153"/>
      <c r="MYA65" s="153"/>
      <c r="MYB65" s="153"/>
      <c r="MYC65" s="153"/>
      <c r="MYD65" s="153"/>
      <c r="MYE65" s="153"/>
      <c r="MYF65" s="153"/>
      <c r="MYG65" s="153"/>
      <c r="MYH65" s="153"/>
      <c r="MYI65" s="153"/>
      <c r="MYJ65" s="153"/>
      <c r="MYK65" s="153"/>
      <c r="MYL65" s="153"/>
      <c r="MYM65" s="153"/>
      <c r="MYN65" s="153"/>
      <c r="MYO65" s="153"/>
      <c r="MYP65" s="153"/>
      <c r="MYQ65" s="153"/>
      <c r="MYR65" s="153"/>
      <c r="MYS65" s="153"/>
      <c r="MYT65" s="153"/>
      <c r="MYU65" s="153"/>
      <c r="MYV65" s="153"/>
      <c r="MYW65" s="153"/>
      <c r="MYX65" s="153"/>
      <c r="MYY65" s="153"/>
      <c r="MYZ65" s="153"/>
      <c r="MZA65" s="153"/>
      <c r="MZB65" s="153"/>
      <c r="MZC65" s="153"/>
      <c r="MZD65" s="153"/>
      <c r="MZE65" s="153"/>
      <c r="MZF65" s="153"/>
      <c r="MZG65" s="153"/>
      <c r="MZH65" s="153"/>
      <c r="MZI65" s="153"/>
      <c r="MZJ65" s="153"/>
      <c r="MZK65" s="153"/>
      <c r="MZL65" s="153"/>
      <c r="MZM65" s="153"/>
      <c r="MZN65" s="153"/>
      <c r="MZO65" s="153"/>
      <c r="MZP65" s="153"/>
      <c r="MZQ65" s="153"/>
      <c r="MZR65" s="153"/>
      <c r="MZS65" s="153"/>
      <c r="MZT65" s="153"/>
      <c r="MZU65" s="153"/>
      <c r="MZV65" s="153"/>
      <c r="MZW65" s="153"/>
      <c r="MZX65" s="153"/>
      <c r="MZY65" s="153"/>
      <c r="MZZ65" s="153"/>
      <c r="NAA65" s="153"/>
      <c r="NAB65" s="153"/>
      <c r="NAC65" s="153"/>
      <c r="NAD65" s="153"/>
      <c r="NAE65" s="153"/>
      <c r="NAF65" s="153"/>
      <c r="NAG65" s="153"/>
      <c r="NAH65" s="153"/>
      <c r="NAI65" s="153"/>
      <c r="NAJ65" s="153"/>
      <c r="NAK65" s="153"/>
      <c r="NAL65" s="153"/>
      <c r="NAM65" s="153"/>
      <c r="NAN65" s="153"/>
      <c r="NAO65" s="153"/>
      <c r="NAP65" s="153"/>
      <c r="NAQ65" s="153"/>
      <c r="NAR65" s="153"/>
      <c r="NAS65" s="153"/>
      <c r="NAT65" s="153"/>
      <c r="NAU65" s="153"/>
      <c r="NAV65" s="153"/>
      <c r="NAW65" s="153"/>
      <c r="NAX65" s="153"/>
      <c r="NAY65" s="153"/>
      <c r="NAZ65" s="153"/>
      <c r="NBA65" s="153"/>
      <c r="NBB65" s="153"/>
      <c r="NBC65" s="153"/>
      <c r="NBD65" s="153"/>
      <c r="NBE65" s="153"/>
      <c r="NBF65" s="153"/>
      <c r="NBG65" s="153"/>
      <c r="NBH65" s="153"/>
      <c r="NBI65" s="153"/>
      <c r="NBJ65" s="153"/>
      <c r="NBK65" s="153"/>
      <c r="NBL65" s="153"/>
      <c r="NBM65" s="153"/>
      <c r="NBN65" s="153"/>
      <c r="NBO65" s="153"/>
      <c r="NBP65" s="153"/>
      <c r="NBQ65" s="153"/>
      <c r="NBR65" s="153"/>
      <c r="NBS65" s="153"/>
      <c r="NBT65" s="153"/>
      <c r="NBU65" s="153"/>
      <c r="NBV65" s="153"/>
      <c r="NBW65" s="153"/>
      <c r="NBX65" s="153"/>
      <c r="NBY65" s="153"/>
      <c r="NBZ65" s="153"/>
      <c r="NCA65" s="153"/>
      <c r="NCB65" s="153"/>
      <c r="NCC65" s="153"/>
      <c r="NCD65" s="153"/>
      <c r="NCE65" s="153"/>
      <c r="NCF65" s="153"/>
      <c r="NCG65" s="153"/>
      <c r="NCH65" s="153"/>
      <c r="NCI65" s="153"/>
      <c r="NCJ65" s="153"/>
      <c r="NCK65" s="153"/>
      <c r="NCL65" s="153"/>
      <c r="NCM65" s="153"/>
      <c r="NCN65" s="153"/>
      <c r="NCO65" s="153"/>
      <c r="NCP65" s="153"/>
      <c r="NCQ65" s="153"/>
      <c r="NCR65" s="153"/>
      <c r="NCS65" s="153"/>
      <c r="NCT65" s="153"/>
      <c r="NCU65" s="153"/>
      <c r="NCV65" s="153"/>
      <c r="NCW65" s="153"/>
      <c r="NCX65" s="153"/>
      <c r="NCY65" s="153"/>
      <c r="NCZ65" s="153"/>
      <c r="NDA65" s="153"/>
      <c r="NDB65" s="153"/>
      <c r="NDC65" s="153"/>
      <c r="NDD65" s="153"/>
      <c r="NDE65" s="153"/>
      <c r="NDF65" s="153"/>
      <c r="NDG65" s="153"/>
      <c r="NDH65" s="153"/>
      <c r="NDI65" s="153"/>
      <c r="NDJ65" s="153"/>
      <c r="NDK65" s="153"/>
      <c r="NDL65" s="153"/>
      <c r="NDM65" s="153"/>
      <c r="NDN65" s="153"/>
      <c r="NDO65" s="153"/>
      <c r="NDP65" s="153"/>
      <c r="NDQ65" s="153"/>
      <c r="NDR65" s="153"/>
      <c r="NDS65" s="153"/>
      <c r="NDT65" s="153"/>
      <c r="NDU65" s="153"/>
      <c r="NDV65" s="153"/>
      <c r="NDW65" s="153"/>
      <c r="NDX65" s="153"/>
      <c r="NDY65" s="153"/>
      <c r="NDZ65" s="153"/>
      <c r="NEA65" s="153"/>
      <c r="NEB65" s="153"/>
      <c r="NEC65" s="153"/>
      <c r="NED65" s="153"/>
      <c r="NEE65" s="153"/>
      <c r="NEF65" s="153"/>
      <c r="NEG65" s="153"/>
      <c r="NEH65" s="153"/>
      <c r="NEI65" s="153"/>
      <c r="NEJ65" s="153"/>
      <c r="NEK65" s="153"/>
      <c r="NEL65" s="153"/>
      <c r="NEM65" s="153"/>
      <c r="NEN65" s="153"/>
      <c r="NEO65" s="153"/>
      <c r="NEP65" s="153"/>
      <c r="NEQ65" s="153"/>
      <c r="NER65" s="153"/>
      <c r="NES65" s="153"/>
      <c r="NET65" s="153"/>
      <c r="NEU65" s="153"/>
      <c r="NEV65" s="153"/>
      <c r="NEW65" s="153"/>
      <c r="NEX65" s="153"/>
      <c r="NEY65" s="153"/>
      <c r="NEZ65" s="153"/>
      <c r="NFA65" s="153"/>
      <c r="NFB65" s="153"/>
      <c r="NFC65" s="153"/>
      <c r="NFD65" s="153"/>
      <c r="NFE65" s="153"/>
      <c r="NFF65" s="153"/>
      <c r="NFG65" s="153"/>
      <c r="NFH65" s="153"/>
      <c r="NFI65" s="153"/>
      <c r="NFJ65" s="153"/>
      <c r="NFK65" s="153"/>
      <c r="NFL65" s="153"/>
      <c r="NFM65" s="153"/>
      <c r="NFN65" s="153"/>
      <c r="NFO65" s="153"/>
      <c r="NFP65" s="153"/>
      <c r="NFQ65" s="153"/>
      <c r="NFR65" s="153"/>
      <c r="NFS65" s="153"/>
      <c r="NFT65" s="153"/>
      <c r="NFU65" s="153"/>
      <c r="NFV65" s="153"/>
      <c r="NFW65" s="153"/>
      <c r="NFX65" s="153"/>
      <c r="NFY65" s="153"/>
      <c r="NFZ65" s="153"/>
      <c r="NGA65" s="153"/>
      <c r="NGB65" s="153"/>
      <c r="NGC65" s="153"/>
      <c r="NGD65" s="153"/>
      <c r="NGE65" s="153"/>
      <c r="NGF65" s="153"/>
      <c r="NGG65" s="153"/>
      <c r="NGH65" s="153"/>
      <c r="NGI65" s="153"/>
      <c r="NGJ65" s="153"/>
      <c r="NGK65" s="153"/>
      <c r="NGL65" s="153"/>
      <c r="NGM65" s="153"/>
      <c r="NGN65" s="153"/>
      <c r="NGO65" s="153"/>
      <c r="NGP65" s="153"/>
      <c r="NGQ65" s="153"/>
      <c r="NGR65" s="153"/>
      <c r="NGS65" s="153"/>
      <c r="NGT65" s="153"/>
      <c r="NGU65" s="153"/>
      <c r="NGV65" s="153"/>
      <c r="NGW65" s="153"/>
      <c r="NGX65" s="153"/>
      <c r="NGY65" s="153"/>
      <c r="NGZ65" s="153"/>
      <c r="NHA65" s="153"/>
      <c r="NHB65" s="153"/>
      <c r="NHC65" s="153"/>
      <c r="NHD65" s="153"/>
      <c r="NHE65" s="153"/>
      <c r="NHF65" s="153"/>
      <c r="NHG65" s="153"/>
      <c r="NHH65" s="153"/>
      <c r="NHI65" s="153"/>
      <c r="NHJ65" s="153"/>
      <c r="NHK65" s="153"/>
      <c r="NHL65" s="153"/>
      <c r="NHM65" s="153"/>
      <c r="NHN65" s="153"/>
      <c r="NHO65" s="153"/>
      <c r="NHP65" s="153"/>
      <c r="NHQ65" s="153"/>
      <c r="NHR65" s="153"/>
      <c r="NHS65" s="153"/>
      <c r="NHT65" s="153"/>
      <c r="NHU65" s="153"/>
      <c r="NHV65" s="153"/>
      <c r="NHW65" s="153"/>
      <c r="NHX65" s="153"/>
      <c r="NHY65" s="153"/>
      <c r="NHZ65" s="153"/>
      <c r="NIA65" s="153"/>
      <c r="NIB65" s="153"/>
      <c r="NIC65" s="153"/>
      <c r="NID65" s="153"/>
      <c r="NIE65" s="153"/>
      <c r="NIF65" s="153"/>
      <c r="NIG65" s="153"/>
      <c r="NIH65" s="153"/>
      <c r="NII65" s="153"/>
      <c r="NIJ65" s="153"/>
      <c r="NIK65" s="153"/>
      <c r="NIL65" s="153"/>
      <c r="NIM65" s="153"/>
      <c r="NIN65" s="153"/>
      <c r="NIO65" s="153"/>
      <c r="NIP65" s="153"/>
      <c r="NIQ65" s="153"/>
      <c r="NIR65" s="153"/>
      <c r="NIS65" s="153"/>
      <c r="NIT65" s="153"/>
      <c r="NIU65" s="153"/>
      <c r="NIV65" s="153"/>
      <c r="NIW65" s="153"/>
      <c r="NIX65" s="153"/>
      <c r="NIY65" s="153"/>
      <c r="NIZ65" s="153"/>
      <c r="NJA65" s="153"/>
      <c r="NJB65" s="153"/>
      <c r="NJC65" s="153"/>
      <c r="NJD65" s="153"/>
      <c r="NJE65" s="153"/>
      <c r="NJF65" s="153"/>
      <c r="NJG65" s="153"/>
      <c r="NJH65" s="153"/>
      <c r="NJI65" s="153"/>
      <c r="NJJ65" s="153"/>
      <c r="NJK65" s="153"/>
      <c r="NJL65" s="153"/>
      <c r="NJM65" s="153"/>
      <c r="NJN65" s="153"/>
      <c r="NJO65" s="153"/>
      <c r="NJP65" s="153"/>
      <c r="NJQ65" s="153"/>
      <c r="NJR65" s="153"/>
      <c r="NJS65" s="153"/>
      <c r="NJT65" s="153"/>
      <c r="NJU65" s="153"/>
      <c r="NJV65" s="153"/>
      <c r="NJW65" s="153"/>
      <c r="NJX65" s="153"/>
      <c r="NJY65" s="153"/>
      <c r="NJZ65" s="153"/>
      <c r="NKA65" s="153"/>
      <c r="NKB65" s="153"/>
      <c r="NKC65" s="153"/>
      <c r="NKD65" s="153"/>
      <c r="NKE65" s="153"/>
      <c r="NKF65" s="153"/>
      <c r="NKG65" s="153"/>
      <c r="NKH65" s="153"/>
      <c r="NKI65" s="153"/>
      <c r="NKJ65" s="153"/>
      <c r="NKK65" s="153"/>
      <c r="NKL65" s="153"/>
      <c r="NKM65" s="153"/>
      <c r="NKN65" s="153"/>
      <c r="NKO65" s="153"/>
      <c r="NKP65" s="153"/>
      <c r="NKQ65" s="153"/>
      <c r="NKR65" s="153"/>
      <c r="NKS65" s="153"/>
      <c r="NKT65" s="153"/>
      <c r="NKU65" s="153"/>
      <c r="NKV65" s="153"/>
      <c r="NKW65" s="153"/>
      <c r="NKX65" s="153"/>
      <c r="NKY65" s="153"/>
      <c r="NKZ65" s="153"/>
      <c r="NLA65" s="153"/>
      <c r="NLB65" s="153"/>
      <c r="NLC65" s="153"/>
      <c r="NLD65" s="153"/>
      <c r="NLE65" s="153"/>
      <c r="NLF65" s="153"/>
      <c r="NLG65" s="153"/>
      <c r="NLH65" s="153"/>
      <c r="NLI65" s="153"/>
      <c r="NLJ65" s="153"/>
      <c r="NLK65" s="153"/>
      <c r="NLL65" s="153"/>
      <c r="NLM65" s="153"/>
      <c r="NLN65" s="153"/>
      <c r="NLO65" s="153"/>
      <c r="NLP65" s="153"/>
      <c r="NLQ65" s="153"/>
      <c r="NLR65" s="153"/>
      <c r="NLS65" s="153"/>
      <c r="NLT65" s="153"/>
      <c r="NLU65" s="153"/>
      <c r="NLV65" s="153"/>
      <c r="NLW65" s="153"/>
      <c r="NLX65" s="153"/>
      <c r="NLY65" s="153"/>
      <c r="NLZ65" s="153"/>
      <c r="NMA65" s="153"/>
      <c r="NMB65" s="153"/>
      <c r="NMC65" s="153"/>
      <c r="NMD65" s="153"/>
      <c r="NME65" s="153"/>
      <c r="NMF65" s="153"/>
      <c r="NMG65" s="153"/>
      <c r="NMH65" s="153"/>
      <c r="NMI65" s="153"/>
      <c r="NMJ65" s="153"/>
      <c r="NMK65" s="153"/>
      <c r="NML65" s="153"/>
      <c r="NMM65" s="153"/>
      <c r="NMN65" s="153"/>
      <c r="NMO65" s="153"/>
      <c r="NMP65" s="153"/>
      <c r="NMQ65" s="153"/>
      <c r="NMR65" s="153"/>
      <c r="NMS65" s="153"/>
      <c r="NMT65" s="153"/>
      <c r="NMU65" s="153"/>
      <c r="NMV65" s="153"/>
      <c r="NMW65" s="153"/>
      <c r="NMX65" s="153"/>
      <c r="NMY65" s="153"/>
      <c r="NMZ65" s="153"/>
      <c r="NNA65" s="153"/>
      <c r="NNB65" s="153"/>
      <c r="NNC65" s="153"/>
      <c r="NND65" s="153"/>
      <c r="NNE65" s="153"/>
      <c r="NNF65" s="153"/>
      <c r="NNG65" s="153"/>
      <c r="NNH65" s="153"/>
      <c r="NNI65" s="153"/>
      <c r="NNJ65" s="153"/>
      <c r="NNK65" s="153"/>
      <c r="NNL65" s="153"/>
      <c r="NNM65" s="153"/>
      <c r="NNN65" s="153"/>
      <c r="NNO65" s="153"/>
      <c r="NNP65" s="153"/>
      <c r="NNQ65" s="153"/>
      <c r="NNR65" s="153"/>
      <c r="NNS65" s="153"/>
      <c r="NNT65" s="153"/>
      <c r="NNU65" s="153"/>
      <c r="NNV65" s="153"/>
      <c r="NNW65" s="153"/>
      <c r="NNX65" s="153"/>
      <c r="NNY65" s="153"/>
      <c r="NNZ65" s="153"/>
      <c r="NOA65" s="153"/>
      <c r="NOB65" s="153"/>
      <c r="NOC65" s="153"/>
      <c r="NOD65" s="153"/>
      <c r="NOE65" s="153"/>
      <c r="NOF65" s="153"/>
      <c r="NOG65" s="153"/>
      <c r="NOH65" s="153"/>
      <c r="NOI65" s="153"/>
      <c r="NOJ65" s="153"/>
      <c r="NOK65" s="153"/>
      <c r="NOL65" s="153"/>
      <c r="NOM65" s="153"/>
      <c r="NON65" s="153"/>
      <c r="NOO65" s="153"/>
      <c r="NOP65" s="153"/>
      <c r="NOQ65" s="153"/>
      <c r="NOR65" s="153"/>
      <c r="NOS65" s="153"/>
      <c r="NOT65" s="153"/>
      <c r="NOU65" s="153"/>
      <c r="NOV65" s="153"/>
      <c r="NOW65" s="153"/>
      <c r="NOX65" s="153"/>
      <c r="NOY65" s="153"/>
      <c r="NOZ65" s="153"/>
      <c r="NPA65" s="153"/>
      <c r="NPB65" s="153"/>
      <c r="NPC65" s="153"/>
      <c r="NPD65" s="153"/>
      <c r="NPE65" s="153"/>
      <c r="NPF65" s="153"/>
      <c r="NPG65" s="153"/>
      <c r="NPH65" s="153"/>
      <c r="NPI65" s="153"/>
      <c r="NPJ65" s="153"/>
      <c r="NPK65" s="153"/>
      <c r="NPL65" s="153"/>
      <c r="NPM65" s="153"/>
      <c r="NPN65" s="153"/>
      <c r="NPO65" s="153"/>
      <c r="NPP65" s="153"/>
      <c r="NPQ65" s="153"/>
      <c r="NPR65" s="153"/>
      <c r="NPS65" s="153"/>
      <c r="NPT65" s="153"/>
      <c r="NPU65" s="153"/>
      <c r="NPV65" s="153"/>
      <c r="NPW65" s="153"/>
      <c r="NPX65" s="153"/>
      <c r="NPY65" s="153"/>
      <c r="NPZ65" s="153"/>
      <c r="NQA65" s="153"/>
      <c r="NQB65" s="153"/>
      <c r="NQC65" s="153"/>
      <c r="NQD65" s="153"/>
      <c r="NQE65" s="153"/>
      <c r="NQF65" s="153"/>
      <c r="NQG65" s="153"/>
      <c r="NQH65" s="153"/>
      <c r="NQI65" s="153"/>
      <c r="NQJ65" s="153"/>
      <c r="NQK65" s="153"/>
      <c r="NQL65" s="153"/>
      <c r="NQM65" s="153"/>
      <c r="NQN65" s="153"/>
      <c r="NQO65" s="153"/>
      <c r="NQP65" s="153"/>
      <c r="NQQ65" s="153"/>
      <c r="NQR65" s="153"/>
      <c r="NQS65" s="153"/>
      <c r="NQT65" s="153"/>
      <c r="NQU65" s="153"/>
      <c r="NQV65" s="153"/>
      <c r="NQW65" s="153"/>
      <c r="NQX65" s="153"/>
      <c r="NQY65" s="153"/>
      <c r="NQZ65" s="153"/>
      <c r="NRA65" s="153"/>
      <c r="NRB65" s="153"/>
      <c r="NRC65" s="153"/>
      <c r="NRD65" s="153"/>
      <c r="NRE65" s="153"/>
      <c r="NRF65" s="153"/>
      <c r="NRG65" s="153"/>
      <c r="NRH65" s="153"/>
      <c r="NRI65" s="153"/>
      <c r="NRJ65" s="153"/>
      <c r="NRK65" s="153"/>
      <c r="NRL65" s="153"/>
      <c r="NRM65" s="153"/>
      <c r="NRN65" s="153"/>
      <c r="NRO65" s="153"/>
      <c r="NRP65" s="153"/>
      <c r="NRQ65" s="153"/>
      <c r="NRR65" s="153"/>
      <c r="NRS65" s="153"/>
      <c r="NRT65" s="153"/>
      <c r="NRU65" s="153"/>
      <c r="NRV65" s="153"/>
      <c r="NRW65" s="153"/>
      <c r="NRX65" s="153"/>
      <c r="NRY65" s="153"/>
      <c r="NRZ65" s="153"/>
      <c r="NSA65" s="153"/>
      <c r="NSB65" s="153"/>
      <c r="NSC65" s="153"/>
      <c r="NSD65" s="153"/>
      <c r="NSE65" s="153"/>
      <c r="NSF65" s="153"/>
      <c r="NSG65" s="153"/>
      <c r="NSH65" s="153"/>
      <c r="NSI65" s="153"/>
      <c r="NSJ65" s="153"/>
      <c r="NSK65" s="153"/>
      <c r="NSL65" s="153"/>
      <c r="NSM65" s="153"/>
      <c r="NSN65" s="153"/>
      <c r="NSO65" s="153"/>
      <c r="NSP65" s="153"/>
      <c r="NSQ65" s="153"/>
      <c r="NSR65" s="153"/>
      <c r="NSS65" s="153"/>
      <c r="NST65" s="153"/>
      <c r="NSU65" s="153"/>
      <c r="NSV65" s="153"/>
      <c r="NSW65" s="153"/>
      <c r="NSX65" s="153"/>
      <c r="NSY65" s="153"/>
      <c r="NSZ65" s="153"/>
      <c r="NTA65" s="153"/>
      <c r="NTB65" s="153"/>
      <c r="NTC65" s="153"/>
      <c r="NTD65" s="153"/>
      <c r="NTE65" s="153"/>
      <c r="NTF65" s="153"/>
      <c r="NTG65" s="153"/>
      <c r="NTH65" s="153"/>
      <c r="NTI65" s="153"/>
      <c r="NTJ65" s="153"/>
      <c r="NTK65" s="153"/>
      <c r="NTL65" s="153"/>
      <c r="NTM65" s="153"/>
      <c r="NTN65" s="153"/>
      <c r="NTO65" s="153"/>
      <c r="NTP65" s="153"/>
      <c r="NTQ65" s="153"/>
      <c r="NTR65" s="153"/>
      <c r="NTS65" s="153"/>
      <c r="NTT65" s="153"/>
      <c r="NTU65" s="153"/>
      <c r="NTV65" s="153"/>
      <c r="NTW65" s="153"/>
      <c r="NTX65" s="153"/>
      <c r="NTY65" s="153"/>
      <c r="NTZ65" s="153"/>
      <c r="NUA65" s="153"/>
      <c r="NUB65" s="153"/>
      <c r="NUC65" s="153"/>
      <c r="NUD65" s="153"/>
      <c r="NUE65" s="153"/>
      <c r="NUF65" s="153"/>
      <c r="NUG65" s="153"/>
      <c r="NUH65" s="153"/>
      <c r="NUI65" s="153"/>
      <c r="NUJ65" s="153"/>
      <c r="NUK65" s="153"/>
      <c r="NUL65" s="153"/>
      <c r="NUM65" s="153"/>
      <c r="NUN65" s="153"/>
      <c r="NUO65" s="153"/>
      <c r="NUP65" s="153"/>
      <c r="NUQ65" s="153"/>
      <c r="NUR65" s="153"/>
      <c r="NUS65" s="153"/>
      <c r="NUT65" s="153"/>
      <c r="NUU65" s="153"/>
      <c r="NUV65" s="153"/>
      <c r="NUW65" s="153"/>
      <c r="NUX65" s="153"/>
      <c r="NUY65" s="153"/>
      <c r="NUZ65" s="153"/>
      <c r="NVA65" s="153"/>
      <c r="NVB65" s="153"/>
      <c r="NVC65" s="153"/>
      <c r="NVD65" s="153"/>
      <c r="NVE65" s="153"/>
      <c r="NVF65" s="153"/>
      <c r="NVG65" s="153"/>
      <c r="NVH65" s="153"/>
      <c r="NVI65" s="153"/>
      <c r="NVJ65" s="153"/>
      <c r="NVK65" s="153"/>
      <c r="NVL65" s="153"/>
      <c r="NVM65" s="153"/>
      <c r="NVN65" s="153"/>
      <c r="NVO65" s="153"/>
      <c r="NVP65" s="153"/>
      <c r="NVQ65" s="153"/>
      <c r="NVR65" s="153"/>
      <c r="NVS65" s="153"/>
      <c r="NVT65" s="153"/>
      <c r="NVU65" s="153"/>
      <c r="NVV65" s="153"/>
      <c r="NVW65" s="153"/>
      <c r="NVX65" s="153"/>
      <c r="NVY65" s="153"/>
      <c r="NVZ65" s="153"/>
      <c r="NWA65" s="153"/>
      <c r="NWB65" s="153"/>
      <c r="NWC65" s="153"/>
      <c r="NWD65" s="153"/>
      <c r="NWE65" s="153"/>
      <c r="NWF65" s="153"/>
      <c r="NWG65" s="153"/>
      <c r="NWH65" s="153"/>
      <c r="NWI65" s="153"/>
      <c r="NWJ65" s="153"/>
      <c r="NWK65" s="153"/>
      <c r="NWL65" s="153"/>
      <c r="NWM65" s="153"/>
      <c r="NWN65" s="153"/>
      <c r="NWO65" s="153"/>
      <c r="NWP65" s="153"/>
      <c r="NWQ65" s="153"/>
      <c r="NWR65" s="153"/>
      <c r="NWS65" s="153"/>
      <c r="NWT65" s="153"/>
      <c r="NWU65" s="153"/>
      <c r="NWV65" s="153"/>
      <c r="NWW65" s="153"/>
      <c r="NWX65" s="153"/>
      <c r="NWY65" s="153"/>
      <c r="NWZ65" s="153"/>
      <c r="NXA65" s="153"/>
      <c r="NXB65" s="153"/>
      <c r="NXC65" s="153"/>
      <c r="NXD65" s="153"/>
      <c r="NXE65" s="153"/>
      <c r="NXF65" s="153"/>
      <c r="NXG65" s="153"/>
      <c r="NXH65" s="153"/>
      <c r="NXI65" s="153"/>
      <c r="NXJ65" s="153"/>
      <c r="NXK65" s="153"/>
      <c r="NXL65" s="153"/>
      <c r="NXM65" s="153"/>
      <c r="NXN65" s="153"/>
      <c r="NXO65" s="153"/>
      <c r="NXP65" s="153"/>
      <c r="NXQ65" s="153"/>
      <c r="NXR65" s="153"/>
      <c r="NXS65" s="153"/>
      <c r="NXT65" s="153"/>
      <c r="NXU65" s="153"/>
      <c r="NXV65" s="153"/>
      <c r="NXW65" s="153"/>
      <c r="NXX65" s="153"/>
      <c r="NXY65" s="153"/>
      <c r="NXZ65" s="153"/>
      <c r="NYA65" s="153"/>
      <c r="NYB65" s="153"/>
      <c r="NYC65" s="153"/>
      <c r="NYD65" s="153"/>
      <c r="NYE65" s="153"/>
      <c r="NYF65" s="153"/>
      <c r="NYG65" s="153"/>
      <c r="NYH65" s="153"/>
      <c r="NYI65" s="153"/>
      <c r="NYJ65" s="153"/>
      <c r="NYK65" s="153"/>
      <c r="NYL65" s="153"/>
      <c r="NYM65" s="153"/>
      <c r="NYN65" s="153"/>
      <c r="NYO65" s="153"/>
      <c r="NYP65" s="153"/>
      <c r="NYQ65" s="153"/>
      <c r="NYR65" s="153"/>
      <c r="NYS65" s="153"/>
      <c r="NYT65" s="153"/>
      <c r="NYU65" s="153"/>
      <c r="NYV65" s="153"/>
      <c r="NYW65" s="153"/>
      <c r="NYX65" s="153"/>
      <c r="NYY65" s="153"/>
      <c r="NYZ65" s="153"/>
      <c r="NZA65" s="153"/>
      <c r="NZB65" s="153"/>
      <c r="NZC65" s="153"/>
      <c r="NZD65" s="153"/>
      <c r="NZE65" s="153"/>
      <c r="NZF65" s="153"/>
      <c r="NZG65" s="153"/>
      <c r="NZH65" s="153"/>
      <c r="NZI65" s="153"/>
      <c r="NZJ65" s="153"/>
      <c r="NZK65" s="153"/>
      <c r="NZL65" s="153"/>
      <c r="NZM65" s="153"/>
      <c r="NZN65" s="153"/>
      <c r="NZO65" s="153"/>
      <c r="NZP65" s="153"/>
      <c r="NZQ65" s="153"/>
      <c r="NZR65" s="153"/>
      <c r="NZS65" s="153"/>
      <c r="NZT65" s="153"/>
      <c r="NZU65" s="153"/>
      <c r="NZV65" s="153"/>
      <c r="NZW65" s="153"/>
      <c r="NZX65" s="153"/>
      <c r="NZY65" s="153"/>
      <c r="NZZ65" s="153"/>
      <c r="OAA65" s="153"/>
      <c r="OAB65" s="153"/>
      <c r="OAC65" s="153"/>
      <c r="OAD65" s="153"/>
      <c r="OAE65" s="153"/>
      <c r="OAF65" s="153"/>
      <c r="OAG65" s="153"/>
      <c r="OAH65" s="153"/>
      <c r="OAI65" s="153"/>
      <c r="OAJ65" s="153"/>
      <c r="OAK65" s="153"/>
      <c r="OAL65" s="153"/>
      <c r="OAM65" s="153"/>
      <c r="OAN65" s="153"/>
      <c r="OAO65" s="153"/>
      <c r="OAP65" s="153"/>
      <c r="OAQ65" s="153"/>
      <c r="OAR65" s="153"/>
      <c r="OAS65" s="153"/>
      <c r="OAT65" s="153"/>
      <c r="OAU65" s="153"/>
      <c r="OAV65" s="153"/>
      <c r="OAW65" s="153"/>
      <c r="OAX65" s="153"/>
      <c r="OAY65" s="153"/>
      <c r="OAZ65" s="153"/>
      <c r="OBA65" s="153"/>
      <c r="OBB65" s="153"/>
      <c r="OBC65" s="153"/>
      <c r="OBD65" s="153"/>
      <c r="OBE65" s="153"/>
      <c r="OBF65" s="153"/>
      <c r="OBG65" s="153"/>
      <c r="OBH65" s="153"/>
      <c r="OBI65" s="153"/>
      <c r="OBJ65" s="153"/>
      <c r="OBK65" s="153"/>
      <c r="OBL65" s="153"/>
      <c r="OBM65" s="153"/>
      <c r="OBN65" s="153"/>
      <c r="OBO65" s="153"/>
      <c r="OBP65" s="153"/>
      <c r="OBQ65" s="153"/>
      <c r="OBR65" s="153"/>
      <c r="OBS65" s="153"/>
      <c r="OBT65" s="153"/>
      <c r="OBU65" s="153"/>
      <c r="OBV65" s="153"/>
      <c r="OBW65" s="153"/>
      <c r="OBX65" s="153"/>
      <c r="OBY65" s="153"/>
      <c r="OBZ65" s="153"/>
      <c r="OCA65" s="153"/>
      <c r="OCB65" s="153"/>
      <c r="OCC65" s="153"/>
      <c r="OCD65" s="153"/>
      <c r="OCE65" s="153"/>
      <c r="OCF65" s="153"/>
      <c r="OCG65" s="153"/>
      <c r="OCH65" s="153"/>
      <c r="OCI65" s="153"/>
      <c r="OCJ65" s="153"/>
      <c r="OCK65" s="153"/>
      <c r="OCL65" s="153"/>
      <c r="OCM65" s="153"/>
      <c r="OCN65" s="153"/>
      <c r="OCO65" s="153"/>
      <c r="OCP65" s="153"/>
      <c r="OCQ65" s="153"/>
      <c r="OCR65" s="153"/>
      <c r="OCS65" s="153"/>
      <c r="OCT65" s="153"/>
      <c r="OCU65" s="153"/>
      <c r="OCV65" s="153"/>
      <c r="OCW65" s="153"/>
      <c r="OCX65" s="153"/>
      <c r="OCY65" s="153"/>
      <c r="OCZ65" s="153"/>
      <c r="ODA65" s="153"/>
      <c r="ODB65" s="153"/>
      <c r="ODC65" s="153"/>
      <c r="ODD65" s="153"/>
      <c r="ODE65" s="153"/>
      <c r="ODF65" s="153"/>
      <c r="ODG65" s="153"/>
      <c r="ODH65" s="153"/>
      <c r="ODI65" s="153"/>
      <c r="ODJ65" s="153"/>
      <c r="ODK65" s="153"/>
      <c r="ODL65" s="153"/>
      <c r="ODM65" s="153"/>
      <c r="ODN65" s="153"/>
      <c r="ODO65" s="153"/>
      <c r="ODP65" s="153"/>
      <c r="ODQ65" s="153"/>
      <c r="ODR65" s="153"/>
      <c r="ODS65" s="153"/>
      <c r="ODT65" s="153"/>
      <c r="ODU65" s="153"/>
      <c r="ODV65" s="153"/>
      <c r="ODW65" s="153"/>
      <c r="ODX65" s="153"/>
      <c r="ODY65" s="153"/>
      <c r="ODZ65" s="153"/>
      <c r="OEA65" s="153"/>
      <c r="OEB65" s="153"/>
      <c r="OEC65" s="153"/>
      <c r="OED65" s="153"/>
      <c r="OEE65" s="153"/>
      <c r="OEF65" s="153"/>
      <c r="OEG65" s="153"/>
      <c r="OEH65" s="153"/>
      <c r="OEI65" s="153"/>
      <c r="OEJ65" s="153"/>
      <c r="OEK65" s="153"/>
      <c r="OEL65" s="153"/>
      <c r="OEM65" s="153"/>
      <c r="OEN65" s="153"/>
      <c r="OEO65" s="153"/>
      <c r="OEP65" s="153"/>
      <c r="OEQ65" s="153"/>
      <c r="OER65" s="153"/>
      <c r="OES65" s="153"/>
      <c r="OET65" s="153"/>
      <c r="OEU65" s="153"/>
      <c r="OEV65" s="153"/>
      <c r="OEW65" s="153"/>
      <c r="OEX65" s="153"/>
      <c r="OEY65" s="153"/>
      <c r="OEZ65" s="153"/>
      <c r="OFA65" s="153"/>
      <c r="OFB65" s="153"/>
      <c r="OFC65" s="153"/>
      <c r="OFD65" s="153"/>
      <c r="OFE65" s="153"/>
      <c r="OFF65" s="153"/>
      <c r="OFG65" s="153"/>
      <c r="OFH65" s="153"/>
      <c r="OFI65" s="153"/>
      <c r="OFJ65" s="153"/>
      <c r="OFK65" s="153"/>
      <c r="OFL65" s="153"/>
      <c r="OFM65" s="153"/>
      <c r="OFN65" s="153"/>
      <c r="OFO65" s="153"/>
      <c r="OFP65" s="153"/>
      <c r="OFQ65" s="153"/>
      <c r="OFR65" s="153"/>
      <c r="OFS65" s="153"/>
      <c r="OFT65" s="153"/>
      <c r="OFU65" s="153"/>
      <c r="OFV65" s="153"/>
      <c r="OFW65" s="153"/>
      <c r="OFX65" s="153"/>
      <c r="OFY65" s="153"/>
      <c r="OFZ65" s="153"/>
      <c r="OGA65" s="153"/>
      <c r="OGB65" s="153"/>
      <c r="OGC65" s="153"/>
      <c r="OGD65" s="153"/>
      <c r="OGE65" s="153"/>
      <c r="OGF65" s="153"/>
      <c r="OGG65" s="153"/>
      <c r="OGH65" s="153"/>
      <c r="OGI65" s="153"/>
      <c r="OGJ65" s="153"/>
      <c r="OGK65" s="153"/>
      <c r="OGL65" s="153"/>
      <c r="OGM65" s="153"/>
      <c r="OGN65" s="153"/>
      <c r="OGO65" s="153"/>
      <c r="OGP65" s="153"/>
      <c r="OGQ65" s="153"/>
      <c r="OGR65" s="153"/>
      <c r="OGS65" s="153"/>
      <c r="OGT65" s="153"/>
      <c r="OGU65" s="153"/>
      <c r="OGV65" s="153"/>
      <c r="OGW65" s="153"/>
      <c r="OGX65" s="153"/>
      <c r="OGY65" s="153"/>
      <c r="OGZ65" s="153"/>
      <c r="OHA65" s="153"/>
      <c r="OHB65" s="153"/>
      <c r="OHC65" s="153"/>
      <c r="OHD65" s="153"/>
      <c r="OHE65" s="153"/>
      <c r="OHF65" s="153"/>
      <c r="OHG65" s="153"/>
      <c r="OHH65" s="153"/>
      <c r="OHI65" s="153"/>
      <c r="OHJ65" s="153"/>
      <c r="OHK65" s="153"/>
      <c r="OHL65" s="153"/>
      <c r="OHM65" s="153"/>
      <c r="OHN65" s="153"/>
      <c r="OHO65" s="153"/>
      <c r="OHP65" s="153"/>
      <c r="OHQ65" s="153"/>
      <c r="OHR65" s="153"/>
      <c r="OHS65" s="153"/>
      <c r="OHT65" s="153"/>
      <c r="OHU65" s="153"/>
      <c r="OHV65" s="153"/>
      <c r="OHW65" s="153"/>
      <c r="OHX65" s="153"/>
      <c r="OHY65" s="153"/>
      <c r="OHZ65" s="153"/>
      <c r="OIA65" s="153"/>
      <c r="OIB65" s="153"/>
      <c r="OIC65" s="153"/>
      <c r="OID65" s="153"/>
      <c r="OIE65" s="153"/>
      <c r="OIF65" s="153"/>
      <c r="OIG65" s="153"/>
      <c r="OIH65" s="153"/>
      <c r="OII65" s="153"/>
      <c r="OIJ65" s="153"/>
      <c r="OIK65" s="153"/>
      <c r="OIL65" s="153"/>
      <c r="OIM65" s="153"/>
      <c r="OIN65" s="153"/>
      <c r="OIO65" s="153"/>
      <c r="OIP65" s="153"/>
      <c r="OIQ65" s="153"/>
      <c r="OIR65" s="153"/>
      <c r="OIS65" s="153"/>
      <c r="OIT65" s="153"/>
      <c r="OIU65" s="153"/>
      <c r="OIV65" s="153"/>
      <c r="OIW65" s="153"/>
      <c r="OIX65" s="153"/>
      <c r="OIY65" s="153"/>
      <c r="OIZ65" s="153"/>
      <c r="OJA65" s="153"/>
      <c r="OJB65" s="153"/>
      <c r="OJC65" s="153"/>
      <c r="OJD65" s="153"/>
      <c r="OJE65" s="153"/>
      <c r="OJF65" s="153"/>
      <c r="OJG65" s="153"/>
      <c r="OJH65" s="153"/>
      <c r="OJI65" s="153"/>
      <c r="OJJ65" s="153"/>
      <c r="OJK65" s="153"/>
      <c r="OJL65" s="153"/>
      <c r="OJM65" s="153"/>
      <c r="OJN65" s="153"/>
      <c r="OJO65" s="153"/>
      <c r="OJP65" s="153"/>
      <c r="OJQ65" s="153"/>
      <c r="OJR65" s="153"/>
      <c r="OJS65" s="153"/>
      <c r="OJT65" s="153"/>
      <c r="OJU65" s="153"/>
      <c r="OJV65" s="153"/>
      <c r="OJW65" s="153"/>
      <c r="OJX65" s="153"/>
      <c r="OJY65" s="153"/>
      <c r="OJZ65" s="153"/>
      <c r="OKA65" s="153"/>
      <c r="OKB65" s="153"/>
      <c r="OKC65" s="153"/>
      <c r="OKD65" s="153"/>
      <c r="OKE65" s="153"/>
      <c r="OKF65" s="153"/>
      <c r="OKG65" s="153"/>
      <c r="OKH65" s="153"/>
      <c r="OKI65" s="153"/>
      <c r="OKJ65" s="153"/>
      <c r="OKK65" s="153"/>
      <c r="OKL65" s="153"/>
      <c r="OKM65" s="153"/>
      <c r="OKN65" s="153"/>
      <c r="OKO65" s="153"/>
      <c r="OKP65" s="153"/>
      <c r="OKQ65" s="153"/>
      <c r="OKR65" s="153"/>
      <c r="OKS65" s="153"/>
      <c r="OKT65" s="153"/>
      <c r="OKU65" s="153"/>
      <c r="OKV65" s="153"/>
      <c r="OKW65" s="153"/>
      <c r="OKX65" s="153"/>
      <c r="OKY65" s="153"/>
      <c r="OKZ65" s="153"/>
      <c r="OLA65" s="153"/>
      <c r="OLB65" s="153"/>
      <c r="OLC65" s="153"/>
      <c r="OLD65" s="153"/>
      <c r="OLE65" s="153"/>
      <c r="OLF65" s="153"/>
      <c r="OLG65" s="153"/>
      <c r="OLH65" s="153"/>
      <c r="OLI65" s="153"/>
      <c r="OLJ65" s="153"/>
      <c r="OLK65" s="153"/>
      <c r="OLL65" s="153"/>
      <c r="OLM65" s="153"/>
      <c r="OLN65" s="153"/>
      <c r="OLO65" s="153"/>
      <c r="OLP65" s="153"/>
      <c r="OLQ65" s="153"/>
      <c r="OLR65" s="153"/>
      <c r="OLS65" s="153"/>
      <c r="OLT65" s="153"/>
      <c r="OLU65" s="153"/>
      <c r="OLV65" s="153"/>
      <c r="OLW65" s="153"/>
      <c r="OLX65" s="153"/>
      <c r="OLY65" s="153"/>
      <c r="OLZ65" s="153"/>
      <c r="OMA65" s="153"/>
      <c r="OMB65" s="153"/>
      <c r="OMC65" s="153"/>
      <c r="OMD65" s="153"/>
      <c r="OME65" s="153"/>
      <c r="OMF65" s="153"/>
      <c r="OMG65" s="153"/>
      <c r="OMH65" s="153"/>
      <c r="OMI65" s="153"/>
      <c r="OMJ65" s="153"/>
      <c r="OMK65" s="153"/>
      <c r="OML65" s="153"/>
      <c r="OMM65" s="153"/>
      <c r="OMN65" s="153"/>
      <c r="OMO65" s="153"/>
      <c r="OMP65" s="153"/>
      <c r="OMQ65" s="153"/>
      <c r="OMR65" s="153"/>
      <c r="OMS65" s="153"/>
      <c r="OMT65" s="153"/>
      <c r="OMU65" s="153"/>
      <c r="OMV65" s="153"/>
      <c r="OMW65" s="153"/>
      <c r="OMX65" s="153"/>
      <c r="OMY65" s="153"/>
      <c r="OMZ65" s="153"/>
      <c r="ONA65" s="153"/>
      <c r="ONB65" s="153"/>
      <c r="ONC65" s="153"/>
      <c r="OND65" s="153"/>
      <c r="ONE65" s="153"/>
      <c r="ONF65" s="153"/>
      <c r="ONG65" s="153"/>
      <c r="ONH65" s="153"/>
      <c r="ONI65" s="153"/>
      <c r="ONJ65" s="153"/>
      <c r="ONK65" s="153"/>
      <c r="ONL65" s="153"/>
      <c r="ONM65" s="153"/>
      <c r="ONN65" s="153"/>
      <c r="ONO65" s="153"/>
      <c r="ONP65" s="153"/>
      <c r="ONQ65" s="153"/>
      <c r="ONR65" s="153"/>
      <c r="ONS65" s="153"/>
      <c r="ONT65" s="153"/>
      <c r="ONU65" s="153"/>
      <c r="ONV65" s="153"/>
      <c r="ONW65" s="153"/>
      <c r="ONX65" s="153"/>
      <c r="ONY65" s="153"/>
      <c r="ONZ65" s="153"/>
      <c r="OOA65" s="153"/>
      <c r="OOB65" s="153"/>
      <c r="OOC65" s="153"/>
      <c r="OOD65" s="153"/>
      <c r="OOE65" s="153"/>
      <c r="OOF65" s="153"/>
      <c r="OOG65" s="153"/>
      <c r="OOH65" s="153"/>
      <c r="OOI65" s="153"/>
      <c r="OOJ65" s="153"/>
      <c r="OOK65" s="153"/>
      <c r="OOL65" s="153"/>
      <c r="OOM65" s="153"/>
      <c r="OON65" s="153"/>
      <c r="OOO65" s="153"/>
      <c r="OOP65" s="153"/>
      <c r="OOQ65" s="153"/>
      <c r="OOR65" s="153"/>
      <c r="OOS65" s="153"/>
      <c r="OOT65" s="153"/>
      <c r="OOU65" s="153"/>
      <c r="OOV65" s="153"/>
      <c r="OOW65" s="153"/>
      <c r="OOX65" s="153"/>
      <c r="OOY65" s="153"/>
      <c r="OOZ65" s="153"/>
      <c r="OPA65" s="153"/>
      <c r="OPB65" s="153"/>
      <c r="OPC65" s="153"/>
      <c r="OPD65" s="153"/>
      <c r="OPE65" s="153"/>
      <c r="OPF65" s="153"/>
      <c r="OPG65" s="153"/>
      <c r="OPH65" s="153"/>
      <c r="OPI65" s="153"/>
      <c r="OPJ65" s="153"/>
      <c r="OPK65" s="153"/>
      <c r="OPL65" s="153"/>
      <c r="OPM65" s="153"/>
      <c r="OPN65" s="153"/>
      <c r="OPO65" s="153"/>
      <c r="OPP65" s="153"/>
      <c r="OPQ65" s="153"/>
      <c r="OPR65" s="153"/>
      <c r="OPS65" s="153"/>
      <c r="OPT65" s="153"/>
      <c r="OPU65" s="153"/>
      <c r="OPV65" s="153"/>
      <c r="OPW65" s="153"/>
      <c r="OPX65" s="153"/>
      <c r="OPY65" s="153"/>
      <c r="OPZ65" s="153"/>
      <c r="OQA65" s="153"/>
      <c r="OQB65" s="153"/>
      <c r="OQC65" s="153"/>
      <c r="OQD65" s="153"/>
      <c r="OQE65" s="153"/>
      <c r="OQF65" s="153"/>
      <c r="OQG65" s="153"/>
      <c r="OQH65" s="153"/>
      <c r="OQI65" s="153"/>
      <c r="OQJ65" s="153"/>
      <c r="OQK65" s="153"/>
      <c r="OQL65" s="153"/>
      <c r="OQM65" s="153"/>
      <c r="OQN65" s="153"/>
      <c r="OQO65" s="153"/>
      <c r="OQP65" s="153"/>
      <c r="OQQ65" s="153"/>
      <c r="OQR65" s="153"/>
      <c r="OQS65" s="153"/>
      <c r="OQT65" s="153"/>
      <c r="OQU65" s="153"/>
      <c r="OQV65" s="153"/>
      <c r="OQW65" s="153"/>
      <c r="OQX65" s="153"/>
      <c r="OQY65" s="153"/>
      <c r="OQZ65" s="153"/>
      <c r="ORA65" s="153"/>
      <c r="ORB65" s="153"/>
      <c r="ORC65" s="153"/>
      <c r="ORD65" s="153"/>
      <c r="ORE65" s="153"/>
      <c r="ORF65" s="153"/>
      <c r="ORG65" s="153"/>
      <c r="ORH65" s="153"/>
      <c r="ORI65" s="153"/>
      <c r="ORJ65" s="153"/>
      <c r="ORK65" s="153"/>
      <c r="ORL65" s="153"/>
      <c r="ORM65" s="153"/>
      <c r="ORN65" s="153"/>
      <c r="ORO65" s="153"/>
      <c r="ORP65" s="153"/>
      <c r="ORQ65" s="153"/>
      <c r="ORR65" s="153"/>
      <c r="ORS65" s="153"/>
      <c r="ORT65" s="153"/>
      <c r="ORU65" s="153"/>
      <c r="ORV65" s="153"/>
      <c r="ORW65" s="153"/>
      <c r="ORX65" s="153"/>
      <c r="ORY65" s="153"/>
      <c r="ORZ65" s="153"/>
      <c r="OSA65" s="153"/>
      <c r="OSB65" s="153"/>
      <c r="OSC65" s="153"/>
      <c r="OSD65" s="153"/>
      <c r="OSE65" s="153"/>
      <c r="OSF65" s="153"/>
      <c r="OSG65" s="153"/>
      <c r="OSH65" s="153"/>
      <c r="OSI65" s="153"/>
      <c r="OSJ65" s="153"/>
      <c r="OSK65" s="153"/>
      <c r="OSL65" s="153"/>
      <c r="OSM65" s="153"/>
      <c r="OSN65" s="153"/>
      <c r="OSO65" s="153"/>
      <c r="OSP65" s="153"/>
      <c r="OSQ65" s="153"/>
      <c r="OSR65" s="153"/>
      <c r="OSS65" s="153"/>
      <c r="OST65" s="153"/>
      <c r="OSU65" s="153"/>
      <c r="OSV65" s="153"/>
      <c r="OSW65" s="153"/>
      <c r="OSX65" s="153"/>
      <c r="OSY65" s="153"/>
      <c r="OSZ65" s="153"/>
      <c r="OTA65" s="153"/>
      <c r="OTB65" s="153"/>
      <c r="OTC65" s="153"/>
      <c r="OTD65" s="153"/>
      <c r="OTE65" s="153"/>
      <c r="OTF65" s="153"/>
      <c r="OTG65" s="153"/>
      <c r="OTH65" s="153"/>
      <c r="OTI65" s="153"/>
      <c r="OTJ65" s="153"/>
      <c r="OTK65" s="153"/>
      <c r="OTL65" s="153"/>
      <c r="OTM65" s="153"/>
      <c r="OTN65" s="153"/>
      <c r="OTO65" s="153"/>
      <c r="OTP65" s="153"/>
      <c r="OTQ65" s="153"/>
      <c r="OTR65" s="153"/>
      <c r="OTS65" s="153"/>
      <c r="OTT65" s="153"/>
      <c r="OTU65" s="153"/>
      <c r="OTV65" s="153"/>
      <c r="OTW65" s="153"/>
      <c r="OTX65" s="153"/>
      <c r="OTY65" s="153"/>
      <c r="OTZ65" s="153"/>
      <c r="OUA65" s="153"/>
      <c r="OUB65" s="153"/>
      <c r="OUC65" s="153"/>
      <c r="OUD65" s="153"/>
      <c r="OUE65" s="153"/>
      <c r="OUF65" s="153"/>
      <c r="OUG65" s="153"/>
      <c r="OUH65" s="153"/>
      <c r="OUI65" s="153"/>
      <c r="OUJ65" s="153"/>
      <c r="OUK65" s="153"/>
      <c r="OUL65" s="153"/>
      <c r="OUM65" s="153"/>
      <c r="OUN65" s="153"/>
      <c r="OUO65" s="153"/>
      <c r="OUP65" s="153"/>
      <c r="OUQ65" s="153"/>
      <c r="OUR65" s="153"/>
      <c r="OUS65" s="153"/>
      <c r="OUT65" s="153"/>
      <c r="OUU65" s="153"/>
      <c r="OUV65" s="153"/>
      <c r="OUW65" s="153"/>
      <c r="OUX65" s="153"/>
      <c r="OUY65" s="153"/>
      <c r="OUZ65" s="153"/>
      <c r="OVA65" s="153"/>
      <c r="OVB65" s="153"/>
      <c r="OVC65" s="153"/>
      <c r="OVD65" s="153"/>
      <c r="OVE65" s="153"/>
      <c r="OVF65" s="153"/>
      <c r="OVG65" s="153"/>
      <c r="OVH65" s="153"/>
      <c r="OVI65" s="153"/>
      <c r="OVJ65" s="153"/>
      <c r="OVK65" s="153"/>
      <c r="OVL65" s="153"/>
      <c r="OVM65" s="153"/>
      <c r="OVN65" s="153"/>
      <c r="OVO65" s="153"/>
      <c r="OVP65" s="153"/>
      <c r="OVQ65" s="153"/>
      <c r="OVR65" s="153"/>
      <c r="OVS65" s="153"/>
      <c r="OVT65" s="153"/>
      <c r="OVU65" s="153"/>
      <c r="OVV65" s="153"/>
      <c r="OVW65" s="153"/>
      <c r="OVX65" s="153"/>
      <c r="OVY65" s="153"/>
      <c r="OVZ65" s="153"/>
      <c r="OWA65" s="153"/>
      <c r="OWB65" s="153"/>
      <c r="OWC65" s="153"/>
      <c r="OWD65" s="153"/>
      <c r="OWE65" s="153"/>
      <c r="OWF65" s="153"/>
      <c r="OWG65" s="153"/>
      <c r="OWH65" s="153"/>
      <c r="OWI65" s="153"/>
      <c r="OWJ65" s="153"/>
      <c r="OWK65" s="153"/>
      <c r="OWL65" s="153"/>
      <c r="OWM65" s="153"/>
      <c r="OWN65" s="153"/>
      <c r="OWO65" s="153"/>
      <c r="OWP65" s="153"/>
      <c r="OWQ65" s="153"/>
      <c r="OWR65" s="153"/>
      <c r="OWS65" s="153"/>
      <c r="OWT65" s="153"/>
      <c r="OWU65" s="153"/>
      <c r="OWV65" s="153"/>
      <c r="OWW65" s="153"/>
      <c r="OWX65" s="153"/>
      <c r="OWY65" s="153"/>
      <c r="OWZ65" s="153"/>
      <c r="OXA65" s="153"/>
      <c r="OXB65" s="153"/>
      <c r="OXC65" s="153"/>
      <c r="OXD65" s="153"/>
      <c r="OXE65" s="153"/>
      <c r="OXF65" s="153"/>
      <c r="OXG65" s="153"/>
      <c r="OXH65" s="153"/>
      <c r="OXI65" s="153"/>
      <c r="OXJ65" s="153"/>
      <c r="OXK65" s="153"/>
      <c r="OXL65" s="153"/>
      <c r="OXM65" s="153"/>
      <c r="OXN65" s="153"/>
      <c r="OXO65" s="153"/>
      <c r="OXP65" s="153"/>
      <c r="OXQ65" s="153"/>
      <c r="OXR65" s="153"/>
      <c r="OXS65" s="153"/>
      <c r="OXT65" s="153"/>
      <c r="OXU65" s="153"/>
      <c r="OXV65" s="153"/>
      <c r="OXW65" s="153"/>
      <c r="OXX65" s="153"/>
      <c r="OXY65" s="153"/>
      <c r="OXZ65" s="153"/>
      <c r="OYA65" s="153"/>
      <c r="OYB65" s="153"/>
      <c r="OYC65" s="153"/>
      <c r="OYD65" s="153"/>
      <c r="OYE65" s="153"/>
      <c r="OYF65" s="153"/>
      <c r="OYG65" s="153"/>
      <c r="OYH65" s="153"/>
      <c r="OYI65" s="153"/>
      <c r="OYJ65" s="153"/>
      <c r="OYK65" s="153"/>
      <c r="OYL65" s="153"/>
      <c r="OYM65" s="153"/>
      <c r="OYN65" s="153"/>
      <c r="OYO65" s="153"/>
      <c r="OYP65" s="153"/>
      <c r="OYQ65" s="153"/>
      <c r="OYR65" s="153"/>
      <c r="OYS65" s="153"/>
      <c r="OYT65" s="153"/>
      <c r="OYU65" s="153"/>
      <c r="OYV65" s="153"/>
      <c r="OYW65" s="153"/>
      <c r="OYX65" s="153"/>
      <c r="OYY65" s="153"/>
      <c r="OYZ65" s="153"/>
      <c r="OZA65" s="153"/>
      <c r="OZB65" s="153"/>
      <c r="OZC65" s="153"/>
      <c r="OZD65" s="153"/>
      <c r="OZE65" s="153"/>
      <c r="OZF65" s="153"/>
      <c r="OZG65" s="153"/>
      <c r="OZH65" s="153"/>
      <c r="OZI65" s="153"/>
      <c r="OZJ65" s="153"/>
      <c r="OZK65" s="153"/>
      <c r="OZL65" s="153"/>
      <c r="OZM65" s="153"/>
      <c r="OZN65" s="153"/>
      <c r="OZO65" s="153"/>
      <c r="OZP65" s="153"/>
      <c r="OZQ65" s="153"/>
      <c r="OZR65" s="153"/>
      <c r="OZS65" s="153"/>
      <c r="OZT65" s="153"/>
      <c r="OZU65" s="153"/>
      <c r="OZV65" s="153"/>
      <c r="OZW65" s="153"/>
      <c r="OZX65" s="153"/>
      <c r="OZY65" s="153"/>
      <c r="OZZ65" s="153"/>
      <c r="PAA65" s="153"/>
      <c r="PAB65" s="153"/>
      <c r="PAC65" s="153"/>
      <c r="PAD65" s="153"/>
      <c r="PAE65" s="153"/>
      <c r="PAF65" s="153"/>
      <c r="PAG65" s="153"/>
      <c r="PAH65" s="153"/>
      <c r="PAI65" s="153"/>
      <c r="PAJ65" s="153"/>
      <c r="PAK65" s="153"/>
      <c r="PAL65" s="153"/>
      <c r="PAM65" s="153"/>
      <c r="PAN65" s="153"/>
      <c r="PAO65" s="153"/>
      <c r="PAP65" s="153"/>
      <c r="PAQ65" s="153"/>
      <c r="PAR65" s="153"/>
      <c r="PAS65" s="153"/>
      <c r="PAT65" s="153"/>
      <c r="PAU65" s="153"/>
      <c r="PAV65" s="153"/>
      <c r="PAW65" s="153"/>
      <c r="PAX65" s="153"/>
      <c r="PAY65" s="153"/>
      <c r="PAZ65" s="153"/>
      <c r="PBA65" s="153"/>
      <c r="PBB65" s="153"/>
      <c r="PBC65" s="153"/>
      <c r="PBD65" s="153"/>
      <c r="PBE65" s="153"/>
      <c r="PBF65" s="153"/>
      <c r="PBG65" s="153"/>
      <c r="PBH65" s="153"/>
      <c r="PBI65" s="153"/>
      <c r="PBJ65" s="153"/>
      <c r="PBK65" s="153"/>
      <c r="PBL65" s="153"/>
      <c r="PBM65" s="153"/>
      <c r="PBN65" s="153"/>
      <c r="PBO65" s="153"/>
      <c r="PBP65" s="153"/>
      <c r="PBQ65" s="153"/>
      <c r="PBR65" s="153"/>
      <c r="PBS65" s="153"/>
      <c r="PBT65" s="153"/>
      <c r="PBU65" s="153"/>
      <c r="PBV65" s="153"/>
      <c r="PBW65" s="153"/>
      <c r="PBX65" s="153"/>
      <c r="PBY65" s="153"/>
      <c r="PBZ65" s="153"/>
      <c r="PCA65" s="153"/>
      <c r="PCB65" s="153"/>
      <c r="PCC65" s="153"/>
      <c r="PCD65" s="153"/>
      <c r="PCE65" s="153"/>
      <c r="PCF65" s="153"/>
      <c r="PCG65" s="153"/>
      <c r="PCH65" s="153"/>
      <c r="PCI65" s="153"/>
      <c r="PCJ65" s="153"/>
      <c r="PCK65" s="153"/>
      <c r="PCL65" s="153"/>
      <c r="PCM65" s="153"/>
      <c r="PCN65" s="153"/>
      <c r="PCO65" s="153"/>
      <c r="PCP65" s="153"/>
      <c r="PCQ65" s="153"/>
      <c r="PCR65" s="153"/>
      <c r="PCS65" s="153"/>
      <c r="PCT65" s="153"/>
      <c r="PCU65" s="153"/>
      <c r="PCV65" s="153"/>
      <c r="PCW65" s="153"/>
      <c r="PCX65" s="153"/>
      <c r="PCY65" s="153"/>
      <c r="PCZ65" s="153"/>
      <c r="PDA65" s="153"/>
      <c r="PDB65" s="153"/>
      <c r="PDC65" s="153"/>
      <c r="PDD65" s="153"/>
      <c r="PDE65" s="153"/>
      <c r="PDF65" s="153"/>
      <c r="PDG65" s="153"/>
      <c r="PDH65" s="153"/>
      <c r="PDI65" s="153"/>
      <c r="PDJ65" s="153"/>
      <c r="PDK65" s="153"/>
      <c r="PDL65" s="153"/>
      <c r="PDM65" s="153"/>
      <c r="PDN65" s="153"/>
      <c r="PDO65" s="153"/>
      <c r="PDP65" s="153"/>
      <c r="PDQ65" s="153"/>
      <c r="PDR65" s="153"/>
      <c r="PDS65" s="153"/>
      <c r="PDT65" s="153"/>
      <c r="PDU65" s="153"/>
      <c r="PDV65" s="153"/>
      <c r="PDW65" s="153"/>
      <c r="PDX65" s="153"/>
      <c r="PDY65" s="153"/>
      <c r="PDZ65" s="153"/>
      <c r="PEA65" s="153"/>
      <c r="PEB65" s="153"/>
      <c r="PEC65" s="153"/>
      <c r="PED65" s="153"/>
      <c r="PEE65" s="153"/>
      <c r="PEF65" s="153"/>
      <c r="PEG65" s="153"/>
      <c r="PEH65" s="153"/>
      <c r="PEI65" s="153"/>
      <c r="PEJ65" s="153"/>
      <c r="PEK65" s="153"/>
      <c r="PEL65" s="153"/>
      <c r="PEM65" s="153"/>
      <c r="PEN65" s="153"/>
      <c r="PEO65" s="153"/>
      <c r="PEP65" s="153"/>
      <c r="PEQ65" s="153"/>
      <c r="PER65" s="153"/>
      <c r="PES65" s="153"/>
      <c r="PET65" s="153"/>
      <c r="PEU65" s="153"/>
      <c r="PEV65" s="153"/>
      <c r="PEW65" s="153"/>
      <c r="PEX65" s="153"/>
      <c r="PEY65" s="153"/>
      <c r="PEZ65" s="153"/>
      <c r="PFA65" s="153"/>
      <c r="PFB65" s="153"/>
      <c r="PFC65" s="153"/>
      <c r="PFD65" s="153"/>
      <c r="PFE65" s="153"/>
      <c r="PFF65" s="153"/>
      <c r="PFG65" s="153"/>
      <c r="PFH65" s="153"/>
      <c r="PFI65" s="153"/>
      <c r="PFJ65" s="153"/>
      <c r="PFK65" s="153"/>
      <c r="PFL65" s="153"/>
      <c r="PFM65" s="153"/>
      <c r="PFN65" s="153"/>
      <c r="PFO65" s="153"/>
      <c r="PFP65" s="153"/>
      <c r="PFQ65" s="153"/>
      <c r="PFR65" s="153"/>
      <c r="PFS65" s="153"/>
      <c r="PFT65" s="153"/>
      <c r="PFU65" s="153"/>
      <c r="PFV65" s="153"/>
      <c r="PFW65" s="153"/>
      <c r="PFX65" s="153"/>
      <c r="PFY65" s="153"/>
      <c r="PFZ65" s="153"/>
      <c r="PGA65" s="153"/>
      <c r="PGB65" s="153"/>
      <c r="PGC65" s="153"/>
      <c r="PGD65" s="153"/>
      <c r="PGE65" s="153"/>
      <c r="PGF65" s="153"/>
      <c r="PGG65" s="153"/>
      <c r="PGH65" s="153"/>
      <c r="PGI65" s="153"/>
      <c r="PGJ65" s="153"/>
      <c r="PGK65" s="153"/>
      <c r="PGL65" s="153"/>
      <c r="PGM65" s="153"/>
      <c r="PGN65" s="153"/>
      <c r="PGO65" s="153"/>
      <c r="PGP65" s="153"/>
      <c r="PGQ65" s="153"/>
      <c r="PGR65" s="153"/>
      <c r="PGS65" s="153"/>
      <c r="PGT65" s="153"/>
      <c r="PGU65" s="153"/>
      <c r="PGV65" s="153"/>
      <c r="PGW65" s="153"/>
      <c r="PGX65" s="153"/>
      <c r="PGY65" s="153"/>
      <c r="PGZ65" s="153"/>
      <c r="PHA65" s="153"/>
      <c r="PHB65" s="153"/>
      <c r="PHC65" s="153"/>
      <c r="PHD65" s="153"/>
      <c r="PHE65" s="153"/>
      <c r="PHF65" s="153"/>
      <c r="PHG65" s="153"/>
      <c r="PHH65" s="153"/>
      <c r="PHI65" s="153"/>
      <c r="PHJ65" s="153"/>
      <c r="PHK65" s="153"/>
      <c r="PHL65" s="153"/>
      <c r="PHM65" s="153"/>
      <c r="PHN65" s="153"/>
      <c r="PHO65" s="153"/>
      <c r="PHP65" s="153"/>
      <c r="PHQ65" s="153"/>
      <c r="PHR65" s="153"/>
      <c r="PHS65" s="153"/>
      <c r="PHT65" s="153"/>
      <c r="PHU65" s="153"/>
      <c r="PHV65" s="153"/>
      <c r="PHW65" s="153"/>
      <c r="PHX65" s="153"/>
      <c r="PHY65" s="153"/>
      <c r="PHZ65" s="153"/>
      <c r="PIA65" s="153"/>
      <c r="PIB65" s="153"/>
      <c r="PIC65" s="153"/>
      <c r="PID65" s="153"/>
      <c r="PIE65" s="153"/>
      <c r="PIF65" s="153"/>
      <c r="PIG65" s="153"/>
      <c r="PIH65" s="153"/>
      <c r="PII65" s="153"/>
      <c r="PIJ65" s="153"/>
      <c r="PIK65" s="153"/>
      <c r="PIL65" s="153"/>
      <c r="PIM65" s="153"/>
      <c r="PIN65" s="153"/>
      <c r="PIO65" s="153"/>
      <c r="PIP65" s="153"/>
      <c r="PIQ65" s="153"/>
      <c r="PIR65" s="153"/>
      <c r="PIS65" s="153"/>
      <c r="PIT65" s="153"/>
      <c r="PIU65" s="153"/>
      <c r="PIV65" s="153"/>
      <c r="PIW65" s="153"/>
      <c r="PIX65" s="153"/>
      <c r="PIY65" s="153"/>
      <c r="PIZ65" s="153"/>
      <c r="PJA65" s="153"/>
      <c r="PJB65" s="153"/>
      <c r="PJC65" s="153"/>
      <c r="PJD65" s="153"/>
      <c r="PJE65" s="153"/>
      <c r="PJF65" s="153"/>
      <c r="PJG65" s="153"/>
      <c r="PJH65" s="153"/>
      <c r="PJI65" s="153"/>
      <c r="PJJ65" s="153"/>
      <c r="PJK65" s="153"/>
      <c r="PJL65" s="153"/>
      <c r="PJM65" s="153"/>
      <c r="PJN65" s="153"/>
      <c r="PJO65" s="153"/>
      <c r="PJP65" s="153"/>
      <c r="PJQ65" s="153"/>
      <c r="PJR65" s="153"/>
      <c r="PJS65" s="153"/>
      <c r="PJT65" s="153"/>
      <c r="PJU65" s="153"/>
      <c r="PJV65" s="153"/>
      <c r="PJW65" s="153"/>
      <c r="PJX65" s="153"/>
      <c r="PJY65" s="153"/>
      <c r="PJZ65" s="153"/>
      <c r="PKA65" s="153"/>
      <c r="PKB65" s="153"/>
      <c r="PKC65" s="153"/>
      <c r="PKD65" s="153"/>
      <c r="PKE65" s="153"/>
      <c r="PKF65" s="153"/>
      <c r="PKG65" s="153"/>
      <c r="PKH65" s="153"/>
      <c r="PKI65" s="153"/>
      <c r="PKJ65" s="153"/>
      <c r="PKK65" s="153"/>
      <c r="PKL65" s="153"/>
      <c r="PKM65" s="153"/>
      <c r="PKN65" s="153"/>
      <c r="PKO65" s="153"/>
      <c r="PKP65" s="153"/>
      <c r="PKQ65" s="153"/>
      <c r="PKR65" s="153"/>
      <c r="PKS65" s="153"/>
      <c r="PKT65" s="153"/>
      <c r="PKU65" s="153"/>
      <c r="PKV65" s="153"/>
      <c r="PKW65" s="153"/>
      <c r="PKX65" s="153"/>
      <c r="PKY65" s="153"/>
      <c r="PKZ65" s="153"/>
      <c r="PLA65" s="153"/>
      <c r="PLB65" s="153"/>
      <c r="PLC65" s="153"/>
      <c r="PLD65" s="153"/>
      <c r="PLE65" s="153"/>
      <c r="PLF65" s="153"/>
      <c r="PLG65" s="153"/>
      <c r="PLH65" s="153"/>
      <c r="PLI65" s="153"/>
      <c r="PLJ65" s="153"/>
      <c r="PLK65" s="153"/>
      <c r="PLL65" s="153"/>
      <c r="PLM65" s="153"/>
      <c r="PLN65" s="153"/>
      <c r="PLO65" s="153"/>
      <c r="PLP65" s="153"/>
      <c r="PLQ65" s="153"/>
      <c r="PLR65" s="153"/>
      <c r="PLS65" s="153"/>
      <c r="PLT65" s="153"/>
      <c r="PLU65" s="153"/>
      <c r="PLV65" s="153"/>
      <c r="PLW65" s="153"/>
      <c r="PLX65" s="153"/>
      <c r="PLY65" s="153"/>
      <c r="PLZ65" s="153"/>
      <c r="PMA65" s="153"/>
      <c r="PMB65" s="153"/>
      <c r="PMC65" s="153"/>
      <c r="PMD65" s="153"/>
      <c r="PME65" s="153"/>
      <c r="PMF65" s="153"/>
      <c r="PMG65" s="153"/>
      <c r="PMH65" s="153"/>
      <c r="PMI65" s="153"/>
      <c r="PMJ65" s="153"/>
      <c r="PMK65" s="153"/>
      <c r="PML65" s="153"/>
      <c r="PMM65" s="153"/>
      <c r="PMN65" s="153"/>
      <c r="PMO65" s="153"/>
      <c r="PMP65" s="153"/>
      <c r="PMQ65" s="153"/>
      <c r="PMR65" s="153"/>
      <c r="PMS65" s="153"/>
      <c r="PMT65" s="153"/>
      <c r="PMU65" s="153"/>
      <c r="PMV65" s="153"/>
      <c r="PMW65" s="153"/>
      <c r="PMX65" s="153"/>
      <c r="PMY65" s="153"/>
      <c r="PMZ65" s="153"/>
      <c r="PNA65" s="153"/>
      <c r="PNB65" s="153"/>
      <c r="PNC65" s="153"/>
      <c r="PND65" s="153"/>
      <c r="PNE65" s="153"/>
      <c r="PNF65" s="153"/>
      <c r="PNG65" s="153"/>
      <c r="PNH65" s="153"/>
      <c r="PNI65" s="153"/>
      <c r="PNJ65" s="153"/>
      <c r="PNK65" s="153"/>
      <c r="PNL65" s="153"/>
      <c r="PNM65" s="153"/>
      <c r="PNN65" s="153"/>
      <c r="PNO65" s="153"/>
      <c r="PNP65" s="153"/>
      <c r="PNQ65" s="153"/>
      <c r="PNR65" s="153"/>
      <c r="PNS65" s="153"/>
      <c r="PNT65" s="153"/>
      <c r="PNU65" s="153"/>
      <c r="PNV65" s="153"/>
      <c r="PNW65" s="153"/>
      <c r="PNX65" s="153"/>
      <c r="PNY65" s="153"/>
      <c r="PNZ65" s="153"/>
      <c r="POA65" s="153"/>
      <c r="POB65" s="153"/>
      <c r="POC65" s="153"/>
      <c r="POD65" s="153"/>
      <c r="POE65" s="153"/>
      <c r="POF65" s="153"/>
      <c r="POG65" s="153"/>
      <c r="POH65" s="153"/>
      <c r="POI65" s="153"/>
      <c r="POJ65" s="153"/>
      <c r="POK65" s="153"/>
      <c r="POL65" s="153"/>
      <c r="POM65" s="153"/>
      <c r="PON65" s="153"/>
      <c r="POO65" s="153"/>
      <c r="POP65" s="153"/>
      <c r="POQ65" s="153"/>
      <c r="POR65" s="153"/>
      <c r="POS65" s="153"/>
      <c r="POT65" s="153"/>
      <c r="POU65" s="153"/>
      <c r="POV65" s="153"/>
      <c r="POW65" s="153"/>
      <c r="POX65" s="153"/>
      <c r="POY65" s="153"/>
      <c r="POZ65" s="153"/>
      <c r="PPA65" s="153"/>
      <c r="PPB65" s="153"/>
      <c r="PPC65" s="153"/>
      <c r="PPD65" s="153"/>
      <c r="PPE65" s="153"/>
      <c r="PPF65" s="153"/>
      <c r="PPG65" s="153"/>
      <c r="PPH65" s="153"/>
      <c r="PPI65" s="153"/>
      <c r="PPJ65" s="153"/>
      <c r="PPK65" s="153"/>
      <c r="PPL65" s="153"/>
      <c r="PPM65" s="153"/>
      <c r="PPN65" s="153"/>
      <c r="PPO65" s="153"/>
      <c r="PPP65" s="153"/>
      <c r="PPQ65" s="153"/>
      <c r="PPR65" s="153"/>
      <c r="PPS65" s="153"/>
      <c r="PPT65" s="153"/>
      <c r="PPU65" s="153"/>
      <c r="PPV65" s="153"/>
      <c r="PPW65" s="153"/>
      <c r="PPX65" s="153"/>
      <c r="PPY65" s="153"/>
      <c r="PPZ65" s="153"/>
      <c r="PQA65" s="153"/>
      <c r="PQB65" s="153"/>
      <c r="PQC65" s="153"/>
      <c r="PQD65" s="153"/>
      <c r="PQE65" s="153"/>
      <c r="PQF65" s="153"/>
      <c r="PQG65" s="153"/>
      <c r="PQH65" s="153"/>
      <c r="PQI65" s="153"/>
      <c r="PQJ65" s="153"/>
      <c r="PQK65" s="153"/>
      <c r="PQL65" s="153"/>
      <c r="PQM65" s="153"/>
      <c r="PQN65" s="153"/>
      <c r="PQO65" s="153"/>
      <c r="PQP65" s="153"/>
      <c r="PQQ65" s="153"/>
      <c r="PQR65" s="153"/>
      <c r="PQS65" s="153"/>
      <c r="PQT65" s="153"/>
      <c r="PQU65" s="153"/>
      <c r="PQV65" s="153"/>
      <c r="PQW65" s="153"/>
      <c r="PQX65" s="153"/>
      <c r="PQY65" s="153"/>
      <c r="PQZ65" s="153"/>
      <c r="PRA65" s="153"/>
      <c r="PRB65" s="153"/>
      <c r="PRC65" s="153"/>
      <c r="PRD65" s="153"/>
      <c r="PRE65" s="153"/>
      <c r="PRF65" s="153"/>
      <c r="PRG65" s="153"/>
      <c r="PRH65" s="153"/>
      <c r="PRI65" s="153"/>
      <c r="PRJ65" s="153"/>
      <c r="PRK65" s="153"/>
      <c r="PRL65" s="153"/>
      <c r="PRM65" s="153"/>
      <c r="PRN65" s="153"/>
      <c r="PRO65" s="153"/>
      <c r="PRP65" s="153"/>
      <c r="PRQ65" s="153"/>
      <c r="PRR65" s="153"/>
      <c r="PRS65" s="153"/>
      <c r="PRT65" s="153"/>
      <c r="PRU65" s="153"/>
      <c r="PRV65" s="153"/>
      <c r="PRW65" s="153"/>
      <c r="PRX65" s="153"/>
      <c r="PRY65" s="153"/>
      <c r="PRZ65" s="153"/>
      <c r="PSA65" s="153"/>
      <c r="PSB65" s="153"/>
      <c r="PSC65" s="153"/>
      <c r="PSD65" s="153"/>
      <c r="PSE65" s="153"/>
      <c r="PSF65" s="153"/>
      <c r="PSG65" s="153"/>
      <c r="PSH65" s="153"/>
      <c r="PSI65" s="153"/>
      <c r="PSJ65" s="153"/>
      <c r="PSK65" s="153"/>
      <c r="PSL65" s="153"/>
      <c r="PSM65" s="153"/>
      <c r="PSN65" s="153"/>
      <c r="PSO65" s="153"/>
      <c r="PSP65" s="153"/>
      <c r="PSQ65" s="153"/>
      <c r="PSR65" s="153"/>
      <c r="PSS65" s="153"/>
      <c r="PST65" s="153"/>
      <c r="PSU65" s="153"/>
      <c r="PSV65" s="153"/>
      <c r="PSW65" s="153"/>
      <c r="PSX65" s="153"/>
      <c r="PSY65" s="153"/>
      <c r="PSZ65" s="153"/>
      <c r="PTA65" s="153"/>
      <c r="PTB65" s="153"/>
      <c r="PTC65" s="153"/>
      <c r="PTD65" s="153"/>
      <c r="PTE65" s="153"/>
      <c r="PTF65" s="153"/>
      <c r="PTG65" s="153"/>
      <c r="PTH65" s="153"/>
      <c r="PTI65" s="153"/>
      <c r="PTJ65" s="153"/>
      <c r="PTK65" s="153"/>
      <c r="PTL65" s="153"/>
      <c r="PTM65" s="153"/>
      <c r="PTN65" s="153"/>
      <c r="PTO65" s="153"/>
      <c r="PTP65" s="153"/>
      <c r="PTQ65" s="153"/>
      <c r="PTR65" s="153"/>
      <c r="PTS65" s="153"/>
      <c r="PTT65" s="153"/>
      <c r="PTU65" s="153"/>
      <c r="PTV65" s="153"/>
      <c r="PTW65" s="153"/>
      <c r="PTX65" s="153"/>
      <c r="PTY65" s="153"/>
      <c r="PTZ65" s="153"/>
      <c r="PUA65" s="153"/>
      <c r="PUB65" s="153"/>
      <c r="PUC65" s="153"/>
      <c r="PUD65" s="153"/>
      <c r="PUE65" s="153"/>
      <c r="PUF65" s="153"/>
      <c r="PUG65" s="153"/>
      <c r="PUH65" s="153"/>
      <c r="PUI65" s="153"/>
      <c r="PUJ65" s="153"/>
      <c r="PUK65" s="153"/>
      <c r="PUL65" s="153"/>
      <c r="PUM65" s="153"/>
      <c r="PUN65" s="153"/>
      <c r="PUO65" s="153"/>
      <c r="PUP65" s="153"/>
      <c r="PUQ65" s="153"/>
      <c r="PUR65" s="153"/>
      <c r="PUS65" s="153"/>
      <c r="PUT65" s="153"/>
      <c r="PUU65" s="153"/>
      <c r="PUV65" s="153"/>
      <c r="PUW65" s="153"/>
      <c r="PUX65" s="153"/>
      <c r="PUY65" s="153"/>
      <c r="PUZ65" s="153"/>
      <c r="PVA65" s="153"/>
      <c r="PVB65" s="153"/>
      <c r="PVC65" s="153"/>
      <c r="PVD65" s="153"/>
      <c r="PVE65" s="153"/>
      <c r="PVF65" s="153"/>
      <c r="PVG65" s="153"/>
      <c r="PVH65" s="153"/>
      <c r="PVI65" s="153"/>
      <c r="PVJ65" s="153"/>
      <c r="PVK65" s="153"/>
      <c r="PVL65" s="153"/>
      <c r="PVM65" s="153"/>
      <c r="PVN65" s="153"/>
      <c r="PVO65" s="153"/>
      <c r="PVP65" s="153"/>
      <c r="PVQ65" s="153"/>
      <c r="PVR65" s="153"/>
      <c r="PVS65" s="153"/>
      <c r="PVT65" s="153"/>
      <c r="PVU65" s="153"/>
      <c r="PVV65" s="153"/>
      <c r="PVW65" s="153"/>
      <c r="PVX65" s="153"/>
      <c r="PVY65" s="153"/>
      <c r="PVZ65" s="153"/>
      <c r="PWA65" s="153"/>
      <c r="PWB65" s="153"/>
      <c r="PWC65" s="153"/>
      <c r="PWD65" s="153"/>
      <c r="PWE65" s="153"/>
      <c r="PWF65" s="153"/>
      <c r="PWG65" s="153"/>
      <c r="PWH65" s="153"/>
      <c r="PWI65" s="153"/>
      <c r="PWJ65" s="153"/>
      <c r="PWK65" s="153"/>
      <c r="PWL65" s="153"/>
      <c r="PWM65" s="153"/>
      <c r="PWN65" s="153"/>
      <c r="PWO65" s="153"/>
      <c r="PWP65" s="153"/>
      <c r="PWQ65" s="153"/>
      <c r="PWR65" s="153"/>
      <c r="PWS65" s="153"/>
      <c r="PWT65" s="153"/>
      <c r="PWU65" s="153"/>
      <c r="PWV65" s="153"/>
      <c r="PWW65" s="153"/>
      <c r="PWX65" s="153"/>
      <c r="PWY65" s="153"/>
      <c r="PWZ65" s="153"/>
      <c r="PXA65" s="153"/>
      <c r="PXB65" s="153"/>
      <c r="PXC65" s="153"/>
      <c r="PXD65" s="153"/>
      <c r="PXE65" s="153"/>
      <c r="PXF65" s="153"/>
      <c r="PXG65" s="153"/>
      <c r="PXH65" s="153"/>
      <c r="PXI65" s="153"/>
      <c r="PXJ65" s="153"/>
      <c r="PXK65" s="153"/>
      <c r="PXL65" s="153"/>
      <c r="PXM65" s="153"/>
      <c r="PXN65" s="153"/>
      <c r="PXO65" s="153"/>
      <c r="PXP65" s="153"/>
      <c r="PXQ65" s="153"/>
      <c r="PXR65" s="153"/>
      <c r="PXS65" s="153"/>
      <c r="PXT65" s="153"/>
      <c r="PXU65" s="153"/>
      <c r="PXV65" s="153"/>
      <c r="PXW65" s="153"/>
      <c r="PXX65" s="153"/>
      <c r="PXY65" s="153"/>
      <c r="PXZ65" s="153"/>
      <c r="PYA65" s="153"/>
      <c r="PYB65" s="153"/>
      <c r="PYC65" s="153"/>
      <c r="PYD65" s="153"/>
      <c r="PYE65" s="153"/>
      <c r="PYF65" s="153"/>
      <c r="PYG65" s="153"/>
      <c r="PYH65" s="153"/>
      <c r="PYI65" s="153"/>
      <c r="PYJ65" s="153"/>
      <c r="PYK65" s="153"/>
      <c r="PYL65" s="153"/>
      <c r="PYM65" s="153"/>
      <c r="PYN65" s="153"/>
      <c r="PYO65" s="153"/>
      <c r="PYP65" s="153"/>
      <c r="PYQ65" s="153"/>
      <c r="PYR65" s="153"/>
      <c r="PYS65" s="153"/>
      <c r="PYT65" s="153"/>
      <c r="PYU65" s="153"/>
      <c r="PYV65" s="153"/>
      <c r="PYW65" s="153"/>
      <c r="PYX65" s="153"/>
      <c r="PYY65" s="153"/>
      <c r="PYZ65" s="153"/>
      <c r="PZA65" s="153"/>
      <c r="PZB65" s="153"/>
      <c r="PZC65" s="153"/>
      <c r="PZD65" s="153"/>
      <c r="PZE65" s="153"/>
      <c r="PZF65" s="153"/>
      <c r="PZG65" s="153"/>
      <c r="PZH65" s="153"/>
      <c r="PZI65" s="153"/>
      <c r="PZJ65" s="153"/>
      <c r="PZK65" s="153"/>
      <c r="PZL65" s="153"/>
      <c r="PZM65" s="153"/>
      <c r="PZN65" s="153"/>
      <c r="PZO65" s="153"/>
      <c r="PZP65" s="153"/>
      <c r="PZQ65" s="153"/>
      <c r="PZR65" s="153"/>
      <c r="PZS65" s="153"/>
      <c r="PZT65" s="153"/>
      <c r="PZU65" s="153"/>
      <c r="PZV65" s="153"/>
      <c r="PZW65" s="153"/>
      <c r="PZX65" s="153"/>
      <c r="PZY65" s="153"/>
      <c r="PZZ65" s="153"/>
      <c r="QAA65" s="153"/>
      <c r="QAB65" s="153"/>
      <c r="QAC65" s="153"/>
      <c r="QAD65" s="153"/>
      <c r="QAE65" s="153"/>
      <c r="QAF65" s="153"/>
      <c r="QAG65" s="153"/>
      <c r="QAH65" s="153"/>
      <c r="QAI65" s="153"/>
      <c r="QAJ65" s="153"/>
      <c r="QAK65" s="153"/>
      <c r="QAL65" s="153"/>
      <c r="QAM65" s="153"/>
      <c r="QAN65" s="153"/>
      <c r="QAO65" s="153"/>
      <c r="QAP65" s="153"/>
      <c r="QAQ65" s="153"/>
      <c r="QAR65" s="153"/>
      <c r="QAS65" s="153"/>
      <c r="QAT65" s="153"/>
      <c r="QAU65" s="153"/>
      <c r="QAV65" s="153"/>
      <c r="QAW65" s="153"/>
      <c r="QAX65" s="153"/>
      <c r="QAY65" s="153"/>
      <c r="QAZ65" s="153"/>
      <c r="QBA65" s="153"/>
      <c r="QBB65" s="153"/>
      <c r="QBC65" s="153"/>
      <c r="QBD65" s="153"/>
      <c r="QBE65" s="153"/>
      <c r="QBF65" s="153"/>
      <c r="QBG65" s="153"/>
      <c r="QBH65" s="153"/>
      <c r="QBI65" s="153"/>
      <c r="QBJ65" s="153"/>
      <c r="QBK65" s="153"/>
      <c r="QBL65" s="153"/>
      <c r="QBM65" s="153"/>
      <c r="QBN65" s="153"/>
      <c r="QBO65" s="153"/>
      <c r="QBP65" s="153"/>
      <c r="QBQ65" s="153"/>
      <c r="QBR65" s="153"/>
      <c r="QBS65" s="153"/>
      <c r="QBT65" s="153"/>
      <c r="QBU65" s="153"/>
      <c r="QBV65" s="153"/>
      <c r="QBW65" s="153"/>
      <c r="QBX65" s="153"/>
      <c r="QBY65" s="153"/>
      <c r="QBZ65" s="153"/>
      <c r="QCA65" s="153"/>
      <c r="QCB65" s="153"/>
      <c r="QCC65" s="153"/>
      <c r="QCD65" s="153"/>
      <c r="QCE65" s="153"/>
      <c r="QCF65" s="153"/>
      <c r="QCG65" s="153"/>
      <c r="QCH65" s="153"/>
      <c r="QCI65" s="153"/>
      <c r="QCJ65" s="153"/>
      <c r="QCK65" s="153"/>
      <c r="QCL65" s="153"/>
      <c r="QCM65" s="153"/>
      <c r="QCN65" s="153"/>
      <c r="QCO65" s="153"/>
      <c r="QCP65" s="153"/>
      <c r="QCQ65" s="153"/>
      <c r="QCR65" s="153"/>
      <c r="QCS65" s="153"/>
      <c r="QCT65" s="153"/>
      <c r="QCU65" s="153"/>
      <c r="QCV65" s="153"/>
      <c r="QCW65" s="153"/>
      <c r="QCX65" s="153"/>
      <c r="QCY65" s="153"/>
      <c r="QCZ65" s="153"/>
      <c r="QDA65" s="153"/>
      <c r="QDB65" s="153"/>
      <c r="QDC65" s="153"/>
      <c r="QDD65" s="153"/>
      <c r="QDE65" s="153"/>
      <c r="QDF65" s="153"/>
      <c r="QDG65" s="153"/>
      <c r="QDH65" s="153"/>
      <c r="QDI65" s="153"/>
      <c r="QDJ65" s="153"/>
      <c r="QDK65" s="153"/>
      <c r="QDL65" s="153"/>
      <c r="QDM65" s="153"/>
      <c r="QDN65" s="153"/>
      <c r="QDO65" s="153"/>
      <c r="QDP65" s="153"/>
      <c r="QDQ65" s="153"/>
      <c r="QDR65" s="153"/>
      <c r="QDS65" s="153"/>
      <c r="QDT65" s="153"/>
      <c r="QDU65" s="153"/>
      <c r="QDV65" s="153"/>
      <c r="QDW65" s="153"/>
      <c r="QDX65" s="153"/>
      <c r="QDY65" s="153"/>
      <c r="QDZ65" s="153"/>
      <c r="QEA65" s="153"/>
      <c r="QEB65" s="153"/>
      <c r="QEC65" s="153"/>
      <c r="QED65" s="153"/>
      <c r="QEE65" s="153"/>
      <c r="QEF65" s="153"/>
      <c r="QEG65" s="153"/>
      <c r="QEH65" s="153"/>
      <c r="QEI65" s="153"/>
      <c r="QEJ65" s="153"/>
      <c r="QEK65" s="153"/>
      <c r="QEL65" s="153"/>
      <c r="QEM65" s="153"/>
      <c r="QEN65" s="153"/>
      <c r="QEO65" s="153"/>
      <c r="QEP65" s="153"/>
      <c r="QEQ65" s="153"/>
      <c r="QER65" s="153"/>
      <c r="QES65" s="153"/>
      <c r="QET65" s="153"/>
      <c r="QEU65" s="153"/>
      <c r="QEV65" s="153"/>
      <c r="QEW65" s="153"/>
      <c r="QEX65" s="153"/>
      <c r="QEY65" s="153"/>
      <c r="QEZ65" s="153"/>
      <c r="QFA65" s="153"/>
      <c r="QFB65" s="153"/>
      <c r="QFC65" s="153"/>
      <c r="QFD65" s="153"/>
      <c r="QFE65" s="153"/>
      <c r="QFF65" s="153"/>
      <c r="QFG65" s="153"/>
      <c r="QFH65" s="153"/>
      <c r="QFI65" s="153"/>
      <c r="QFJ65" s="153"/>
      <c r="QFK65" s="153"/>
      <c r="QFL65" s="153"/>
      <c r="QFM65" s="153"/>
      <c r="QFN65" s="153"/>
      <c r="QFO65" s="153"/>
      <c r="QFP65" s="153"/>
      <c r="QFQ65" s="153"/>
      <c r="QFR65" s="153"/>
      <c r="QFS65" s="153"/>
      <c r="QFT65" s="153"/>
      <c r="QFU65" s="153"/>
      <c r="QFV65" s="153"/>
      <c r="QFW65" s="153"/>
      <c r="QFX65" s="153"/>
      <c r="QFY65" s="153"/>
      <c r="QFZ65" s="153"/>
      <c r="QGA65" s="153"/>
      <c r="QGB65" s="153"/>
      <c r="QGC65" s="153"/>
      <c r="QGD65" s="153"/>
      <c r="QGE65" s="153"/>
      <c r="QGF65" s="153"/>
      <c r="QGG65" s="153"/>
      <c r="QGH65" s="153"/>
      <c r="QGI65" s="153"/>
      <c r="QGJ65" s="153"/>
      <c r="QGK65" s="153"/>
      <c r="QGL65" s="153"/>
      <c r="QGM65" s="153"/>
      <c r="QGN65" s="153"/>
      <c r="QGO65" s="153"/>
      <c r="QGP65" s="153"/>
      <c r="QGQ65" s="153"/>
      <c r="QGR65" s="153"/>
      <c r="QGS65" s="153"/>
      <c r="QGT65" s="153"/>
      <c r="QGU65" s="153"/>
      <c r="QGV65" s="153"/>
      <c r="QGW65" s="153"/>
      <c r="QGX65" s="153"/>
      <c r="QGY65" s="153"/>
      <c r="QGZ65" s="153"/>
      <c r="QHA65" s="153"/>
      <c r="QHB65" s="153"/>
      <c r="QHC65" s="153"/>
      <c r="QHD65" s="153"/>
      <c r="QHE65" s="153"/>
      <c r="QHF65" s="153"/>
      <c r="QHG65" s="153"/>
      <c r="QHH65" s="153"/>
      <c r="QHI65" s="153"/>
      <c r="QHJ65" s="153"/>
      <c r="QHK65" s="153"/>
      <c r="QHL65" s="153"/>
      <c r="QHM65" s="153"/>
      <c r="QHN65" s="153"/>
      <c r="QHO65" s="153"/>
      <c r="QHP65" s="153"/>
      <c r="QHQ65" s="153"/>
      <c r="QHR65" s="153"/>
      <c r="QHS65" s="153"/>
      <c r="QHT65" s="153"/>
      <c r="QHU65" s="153"/>
      <c r="QHV65" s="153"/>
      <c r="QHW65" s="153"/>
      <c r="QHX65" s="153"/>
      <c r="QHY65" s="153"/>
      <c r="QHZ65" s="153"/>
      <c r="QIA65" s="153"/>
      <c r="QIB65" s="153"/>
      <c r="QIC65" s="153"/>
      <c r="QID65" s="153"/>
      <c r="QIE65" s="153"/>
      <c r="QIF65" s="153"/>
      <c r="QIG65" s="153"/>
      <c r="QIH65" s="153"/>
      <c r="QII65" s="153"/>
      <c r="QIJ65" s="153"/>
      <c r="QIK65" s="153"/>
      <c r="QIL65" s="153"/>
      <c r="QIM65" s="153"/>
      <c r="QIN65" s="153"/>
      <c r="QIO65" s="153"/>
      <c r="QIP65" s="153"/>
      <c r="QIQ65" s="153"/>
      <c r="QIR65" s="153"/>
      <c r="QIS65" s="153"/>
      <c r="QIT65" s="153"/>
      <c r="QIU65" s="153"/>
      <c r="QIV65" s="153"/>
      <c r="QIW65" s="153"/>
      <c r="QIX65" s="153"/>
      <c r="QIY65" s="153"/>
      <c r="QIZ65" s="153"/>
      <c r="QJA65" s="153"/>
      <c r="QJB65" s="153"/>
      <c r="QJC65" s="153"/>
      <c r="QJD65" s="153"/>
      <c r="QJE65" s="153"/>
      <c r="QJF65" s="153"/>
      <c r="QJG65" s="153"/>
      <c r="QJH65" s="153"/>
      <c r="QJI65" s="153"/>
      <c r="QJJ65" s="153"/>
      <c r="QJK65" s="153"/>
      <c r="QJL65" s="153"/>
      <c r="QJM65" s="153"/>
      <c r="QJN65" s="153"/>
      <c r="QJO65" s="153"/>
      <c r="QJP65" s="153"/>
      <c r="QJQ65" s="153"/>
      <c r="QJR65" s="153"/>
      <c r="QJS65" s="153"/>
      <c r="QJT65" s="153"/>
      <c r="QJU65" s="153"/>
      <c r="QJV65" s="153"/>
      <c r="QJW65" s="153"/>
      <c r="QJX65" s="153"/>
      <c r="QJY65" s="153"/>
      <c r="QJZ65" s="153"/>
      <c r="QKA65" s="153"/>
      <c r="QKB65" s="153"/>
      <c r="QKC65" s="153"/>
      <c r="QKD65" s="153"/>
      <c r="QKE65" s="153"/>
      <c r="QKF65" s="153"/>
      <c r="QKG65" s="153"/>
      <c r="QKH65" s="153"/>
      <c r="QKI65" s="153"/>
      <c r="QKJ65" s="153"/>
      <c r="QKK65" s="153"/>
      <c r="QKL65" s="153"/>
      <c r="QKM65" s="153"/>
      <c r="QKN65" s="153"/>
      <c r="QKO65" s="153"/>
      <c r="QKP65" s="153"/>
      <c r="QKQ65" s="153"/>
      <c r="QKR65" s="153"/>
      <c r="QKS65" s="153"/>
      <c r="QKT65" s="153"/>
      <c r="QKU65" s="153"/>
      <c r="QKV65" s="153"/>
      <c r="QKW65" s="153"/>
      <c r="QKX65" s="153"/>
      <c r="QKY65" s="153"/>
      <c r="QKZ65" s="153"/>
      <c r="QLA65" s="153"/>
      <c r="QLB65" s="153"/>
      <c r="QLC65" s="153"/>
      <c r="QLD65" s="153"/>
      <c r="QLE65" s="153"/>
      <c r="QLF65" s="153"/>
      <c r="QLG65" s="153"/>
      <c r="QLH65" s="153"/>
      <c r="QLI65" s="153"/>
      <c r="QLJ65" s="153"/>
      <c r="QLK65" s="153"/>
      <c r="QLL65" s="153"/>
      <c r="QLM65" s="153"/>
      <c r="QLN65" s="153"/>
      <c r="QLO65" s="153"/>
      <c r="QLP65" s="153"/>
      <c r="QLQ65" s="153"/>
      <c r="QLR65" s="153"/>
      <c r="QLS65" s="153"/>
      <c r="QLT65" s="153"/>
      <c r="QLU65" s="153"/>
      <c r="QLV65" s="153"/>
      <c r="QLW65" s="153"/>
      <c r="QLX65" s="153"/>
      <c r="QLY65" s="153"/>
      <c r="QLZ65" s="153"/>
      <c r="QMA65" s="153"/>
      <c r="QMB65" s="153"/>
      <c r="QMC65" s="153"/>
      <c r="QMD65" s="153"/>
      <c r="QME65" s="153"/>
      <c r="QMF65" s="153"/>
      <c r="QMG65" s="153"/>
      <c r="QMH65" s="153"/>
      <c r="QMI65" s="153"/>
      <c r="QMJ65" s="153"/>
      <c r="QMK65" s="153"/>
      <c r="QML65" s="153"/>
      <c r="QMM65" s="153"/>
      <c r="QMN65" s="153"/>
      <c r="QMO65" s="153"/>
      <c r="QMP65" s="153"/>
      <c r="QMQ65" s="153"/>
      <c r="QMR65" s="153"/>
      <c r="QMS65" s="153"/>
      <c r="QMT65" s="153"/>
      <c r="QMU65" s="153"/>
      <c r="QMV65" s="153"/>
      <c r="QMW65" s="153"/>
      <c r="QMX65" s="153"/>
      <c r="QMY65" s="153"/>
      <c r="QMZ65" s="153"/>
      <c r="QNA65" s="153"/>
      <c r="QNB65" s="153"/>
      <c r="QNC65" s="153"/>
      <c r="QND65" s="153"/>
      <c r="QNE65" s="153"/>
      <c r="QNF65" s="153"/>
      <c r="QNG65" s="153"/>
      <c r="QNH65" s="153"/>
      <c r="QNI65" s="153"/>
      <c r="QNJ65" s="153"/>
      <c r="QNK65" s="153"/>
      <c r="QNL65" s="153"/>
      <c r="QNM65" s="153"/>
      <c r="QNN65" s="153"/>
      <c r="QNO65" s="153"/>
      <c r="QNP65" s="153"/>
      <c r="QNQ65" s="153"/>
      <c r="QNR65" s="153"/>
      <c r="QNS65" s="153"/>
      <c r="QNT65" s="153"/>
      <c r="QNU65" s="153"/>
      <c r="QNV65" s="153"/>
      <c r="QNW65" s="153"/>
      <c r="QNX65" s="153"/>
      <c r="QNY65" s="153"/>
      <c r="QNZ65" s="153"/>
      <c r="QOA65" s="153"/>
      <c r="QOB65" s="153"/>
      <c r="QOC65" s="153"/>
      <c r="QOD65" s="153"/>
      <c r="QOE65" s="153"/>
      <c r="QOF65" s="153"/>
      <c r="QOG65" s="153"/>
      <c r="QOH65" s="153"/>
      <c r="QOI65" s="153"/>
      <c r="QOJ65" s="153"/>
      <c r="QOK65" s="153"/>
      <c r="QOL65" s="153"/>
      <c r="QOM65" s="153"/>
      <c r="QON65" s="153"/>
      <c r="QOO65" s="153"/>
      <c r="QOP65" s="153"/>
      <c r="QOQ65" s="153"/>
      <c r="QOR65" s="153"/>
      <c r="QOS65" s="153"/>
      <c r="QOT65" s="153"/>
      <c r="QOU65" s="153"/>
      <c r="QOV65" s="153"/>
      <c r="QOW65" s="153"/>
      <c r="QOX65" s="153"/>
      <c r="QOY65" s="153"/>
      <c r="QOZ65" s="153"/>
      <c r="QPA65" s="153"/>
      <c r="QPB65" s="153"/>
      <c r="QPC65" s="153"/>
      <c r="QPD65" s="153"/>
      <c r="QPE65" s="153"/>
      <c r="QPF65" s="153"/>
      <c r="QPG65" s="153"/>
      <c r="QPH65" s="153"/>
      <c r="QPI65" s="153"/>
      <c r="QPJ65" s="153"/>
      <c r="QPK65" s="153"/>
      <c r="QPL65" s="153"/>
      <c r="QPM65" s="153"/>
      <c r="QPN65" s="153"/>
      <c r="QPO65" s="153"/>
      <c r="QPP65" s="153"/>
      <c r="QPQ65" s="153"/>
      <c r="QPR65" s="153"/>
      <c r="QPS65" s="153"/>
      <c r="QPT65" s="153"/>
      <c r="QPU65" s="153"/>
      <c r="QPV65" s="153"/>
      <c r="QPW65" s="153"/>
      <c r="QPX65" s="153"/>
      <c r="QPY65" s="153"/>
      <c r="QPZ65" s="153"/>
      <c r="QQA65" s="153"/>
      <c r="QQB65" s="153"/>
      <c r="QQC65" s="153"/>
      <c r="QQD65" s="153"/>
      <c r="QQE65" s="153"/>
      <c r="QQF65" s="153"/>
      <c r="QQG65" s="153"/>
      <c r="QQH65" s="153"/>
      <c r="QQI65" s="153"/>
      <c r="QQJ65" s="153"/>
      <c r="QQK65" s="153"/>
      <c r="QQL65" s="153"/>
      <c r="QQM65" s="153"/>
      <c r="QQN65" s="153"/>
      <c r="QQO65" s="153"/>
      <c r="QQP65" s="153"/>
      <c r="QQQ65" s="153"/>
      <c r="QQR65" s="153"/>
      <c r="QQS65" s="153"/>
      <c r="QQT65" s="153"/>
      <c r="QQU65" s="153"/>
      <c r="QQV65" s="153"/>
      <c r="QQW65" s="153"/>
      <c r="QQX65" s="153"/>
      <c r="QQY65" s="153"/>
      <c r="QQZ65" s="153"/>
      <c r="QRA65" s="153"/>
      <c r="QRB65" s="153"/>
      <c r="QRC65" s="153"/>
      <c r="QRD65" s="153"/>
      <c r="QRE65" s="153"/>
      <c r="QRF65" s="153"/>
      <c r="QRG65" s="153"/>
      <c r="QRH65" s="153"/>
      <c r="QRI65" s="153"/>
      <c r="QRJ65" s="153"/>
      <c r="QRK65" s="153"/>
      <c r="QRL65" s="153"/>
      <c r="QRM65" s="153"/>
      <c r="QRN65" s="153"/>
      <c r="QRO65" s="153"/>
      <c r="QRP65" s="153"/>
      <c r="QRQ65" s="153"/>
      <c r="QRR65" s="153"/>
      <c r="QRS65" s="153"/>
      <c r="QRT65" s="153"/>
      <c r="QRU65" s="153"/>
      <c r="QRV65" s="153"/>
      <c r="QRW65" s="153"/>
      <c r="QRX65" s="153"/>
      <c r="QRY65" s="153"/>
      <c r="QRZ65" s="153"/>
      <c r="QSA65" s="153"/>
      <c r="QSB65" s="153"/>
      <c r="QSC65" s="153"/>
      <c r="QSD65" s="153"/>
      <c r="QSE65" s="153"/>
      <c r="QSF65" s="153"/>
      <c r="QSG65" s="153"/>
      <c r="QSH65" s="153"/>
      <c r="QSI65" s="153"/>
      <c r="QSJ65" s="153"/>
      <c r="QSK65" s="153"/>
      <c r="QSL65" s="153"/>
      <c r="QSM65" s="153"/>
      <c r="QSN65" s="153"/>
      <c r="QSO65" s="153"/>
      <c r="QSP65" s="153"/>
      <c r="QSQ65" s="153"/>
      <c r="QSR65" s="153"/>
      <c r="QSS65" s="153"/>
      <c r="QST65" s="153"/>
      <c r="QSU65" s="153"/>
      <c r="QSV65" s="153"/>
      <c r="QSW65" s="153"/>
      <c r="QSX65" s="153"/>
      <c r="QSY65" s="153"/>
      <c r="QSZ65" s="153"/>
      <c r="QTA65" s="153"/>
      <c r="QTB65" s="153"/>
      <c r="QTC65" s="153"/>
      <c r="QTD65" s="153"/>
      <c r="QTE65" s="153"/>
      <c r="QTF65" s="153"/>
      <c r="QTG65" s="153"/>
      <c r="QTH65" s="153"/>
      <c r="QTI65" s="153"/>
      <c r="QTJ65" s="153"/>
      <c r="QTK65" s="153"/>
      <c r="QTL65" s="153"/>
      <c r="QTM65" s="153"/>
      <c r="QTN65" s="153"/>
      <c r="QTO65" s="153"/>
      <c r="QTP65" s="153"/>
      <c r="QTQ65" s="153"/>
      <c r="QTR65" s="153"/>
      <c r="QTS65" s="153"/>
      <c r="QTT65" s="153"/>
      <c r="QTU65" s="153"/>
      <c r="QTV65" s="153"/>
      <c r="QTW65" s="153"/>
      <c r="QTX65" s="153"/>
      <c r="QTY65" s="153"/>
      <c r="QTZ65" s="153"/>
      <c r="QUA65" s="153"/>
      <c r="QUB65" s="153"/>
      <c r="QUC65" s="153"/>
      <c r="QUD65" s="153"/>
      <c r="QUE65" s="153"/>
      <c r="QUF65" s="153"/>
      <c r="QUG65" s="153"/>
      <c r="QUH65" s="153"/>
      <c r="QUI65" s="153"/>
      <c r="QUJ65" s="153"/>
      <c r="QUK65" s="153"/>
      <c r="QUL65" s="153"/>
      <c r="QUM65" s="153"/>
      <c r="QUN65" s="153"/>
      <c r="QUO65" s="153"/>
      <c r="QUP65" s="153"/>
      <c r="QUQ65" s="153"/>
      <c r="QUR65" s="153"/>
      <c r="QUS65" s="153"/>
      <c r="QUT65" s="153"/>
      <c r="QUU65" s="153"/>
      <c r="QUV65" s="153"/>
      <c r="QUW65" s="153"/>
      <c r="QUX65" s="153"/>
      <c r="QUY65" s="153"/>
      <c r="QUZ65" s="153"/>
      <c r="QVA65" s="153"/>
      <c r="QVB65" s="153"/>
      <c r="QVC65" s="153"/>
      <c r="QVD65" s="153"/>
      <c r="QVE65" s="153"/>
      <c r="QVF65" s="153"/>
      <c r="QVG65" s="153"/>
      <c r="QVH65" s="153"/>
      <c r="QVI65" s="153"/>
      <c r="QVJ65" s="153"/>
      <c r="QVK65" s="153"/>
      <c r="QVL65" s="153"/>
      <c r="QVM65" s="153"/>
      <c r="QVN65" s="153"/>
      <c r="QVO65" s="153"/>
      <c r="QVP65" s="153"/>
      <c r="QVQ65" s="153"/>
      <c r="QVR65" s="153"/>
      <c r="QVS65" s="153"/>
      <c r="QVT65" s="153"/>
      <c r="QVU65" s="153"/>
      <c r="QVV65" s="153"/>
      <c r="QVW65" s="153"/>
      <c r="QVX65" s="153"/>
      <c r="QVY65" s="153"/>
      <c r="QVZ65" s="153"/>
      <c r="QWA65" s="153"/>
      <c r="QWB65" s="153"/>
      <c r="QWC65" s="153"/>
      <c r="QWD65" s="153"/>
      <c r="QWE65" s="153"/>
      <c r="QWF65" s="153"/>
      <c r="QWG65" s="153"/>
      <c r="QWH65" s="153"/>
      <c r="QWI65" s="153"/>
      <c r="QWJ65" s="153"/>
      <c r="QWK65" s="153"/>
      <c r="QWL65" s="153"/>
      <c r="QWM65" s="153"/>
      <c r="QWN65" s="153"/>
      <c r="QWO65" s="153"/>
      <c r="QWP65" s="153"/>
      <c r="QWQ65" s="153"/>
      <c r="QWR65" s="153"/>
      <c r="QWS65" s="153"/>
      <c r="QWT65" s="153"/>
      <c r="QWU65" s="153"/>
      <c r="QWV65" s="153"/>
      <c r="QWW65" s="153"/>
      <c r="QWX65" s="153"/>
      <c r="QWY65" s="153"/>
      <c r="QWZ65" s="153"/>
      <c r="QXA65" s="153"/>
      <c r="QXB65" s="153"/>
      <c r="QXC65" s="153"/>
      <c r="QXD65" s="153"/>
      <c r="QXE65" s="153"/>
      <c r="QXF65" s="153"/>
      <c r="QXG65" s="153"/>
      <c r="QXH65" s="153"/>
      <c r="QXI65" s="153"/>
      <c r="QXJ65" s="153"/>
      <c r="QXK65" s="153"/>
      <c r="QXL65" s="153"/>
      <c r="QXM65" s="153"/>
      <c r="QXN65" s="153"/>
      <c r="QXO65" s="153"/>
      <c r="QXP65" s="153"/>
      <c r="QXQ65" s="153"/>
      <c r="QXR65" s="153"/>
      <c r="QXS65" s="153"/>
      <c r="QXT65" s="153"/>
      <c r="QXU65" s="153"/>
      <c r="QXV65" s="153"/>
      <c r="QXW65" s="153"/>
      <c r="QXX65" s="153"/>
      <c r="QXY65" s="153"/>
      <c r="QXZ65" s="153"/>
      <c r="QYA65" s="153"/>
      <c r="QYB65" s="153"/>
      <c r="QYC65" s="153"/>
      <c r="QYD65" s="153"/>
      <c r="QYE65" s="153"/>
      <c r="QYF65" s="153"/>
      <c r="QYG65" s="153"/>
      <c r="QYH65" s="153"/>
      <c r="QYI65" s="153"/>
      <c r="QYJ65" s="153"/>
      <c r="QYK65" s="153"/>
      <c r="QYL65" s="153"/>
      <c r="QYM65" s="153"/>
      <c r="QYN65" s="153"/>
      <c r="QYO65" s="153"/>
      <c r="QYP65" s="153"/>
      <c r="QYQ65" s="153"/>
      <c r="QYR65" s="153"/>
      <c r="QYS65" s="153"/>
      <c r="QYT65" s="153"/>
      <c r="QYU65" s="153"/>
      <c r="QYV65" s="153"/>
      <c r="QYW65" s="153"/>
      <c r="QYX65" s="153"/>
      <c r="QYY65" s="153"/>
      <c r="QYZ65" s="153"/>
      <c r="QZA65" s="153"/>
      <c r="QZB65" s="153"/>
      <c r="QZC65" s="153"/>
      <c r="QZD65" s="153"/>
      <c r="QZE65" s="153"/>
      <c r="QZF65" s="153"/>
      <c r="QZG65" s="153"/>
      <c r="QZH65" s="153"/>
      <c r="QZI65" s="153"/>
      <c r="QZJ65" s="153"/>
      <c r="QZK65" s="153"/>
      <c r="QZL65" s="153"/>
      <c r="QZM65" s="153"/>
      <c r="QZN65" s="153"/>
      <c r="QZO65" s="153"/>
      <c r="QZP65" s="153"/>
      <c r="QZQ65" s="153"/>
      <c r="QZR65" s="153"/>
      <c r="QZS65" s="153"/>
      <c r="QZT65" s="153"/>
      <c r="QZU65" s="153"/>
      <c r="QZV65" s="153"/>
      <c r="QZW65" s="153"/>
      <c r="QZX65" s="153"/>
      <c r="QZY65" s="153"/>
      <c r="QZZ65" s="153"/>
      <c r="RAA65" s="153"/>
      <c r="RAB65" s="153"/>
      <c r="RAC65" s="153"/>
      <c r="RAD65" s="153"/>
      <c r="RAE65" s="153"/>
      <c r="RAF65" s="153"/>
      <c r="RAG65" s="153"/>
      <c r="RAH65" s="153"/>
      <c r="RAI65" s="153"/>
      <c r="RAJ65" s="153"/>
      <c r="RAK65" s="153"/>
      <c r="RAL65" s="153"/>
      <c r="RAM65" s="153"/>
      <c r="RAN65" s="153"/>
      <c r="RAO65" s="153"/>
      <c r="RAP65" s="153"/>
      <c r="RAQ65" s="153"/>
      <c r="RAR65" s="153"/>
      <c r="RAS65" s="153"/>
      <c r="RAT65" s="153"/>
      <c r="RAU65" s="153"/>
      <c r="RAV65" s="153"/>
      <c r="RAW65" s="153"/>
      <c r="RAX65" s="153"/>
      <c r="RAY65" s="153"/>
      <c r="RAZ65" s="153"/>
      <c r="RBA65" s="153"/>
      <c r="RBB65" s="153"/>
      <c r="RBC65" s="153"/>
      <c r="RBD65" s="153"/>
      <c r="RBE65" s="153"/>
      <c r="RBF65" s="153"/>
      <c r="RBG65" s="153"/>
      <c r="RBH65" s="153"/>
      <c r="RBI65" s="153"/>
      <c r="RBJ65" s="153"/>
      <c r="RBK65" s="153"/>
      <c r="RBL65" s="153"/>
      <c r="RBM65" s="153"/>
      <c r="RBN65" s="153"/>
      <c r="RBO65" s="153"/>
      <c r="RBP65" s="153"/>
      <c r="RBQ65" s="153"/>
      <c r="RBR65" s="153"/>
      <c r="RBS65" s="153"/>
      <c r="RBT65" s="153"/>
      <c r="RBU65" s="153"/>
      <c r="RBV65" s="153"/>
      <c r="RBW65" s="153"/>
      <c r="RBX65" s="153"/>
      <c r="RBY65" s="153"/>
      <c r="RBZ65" s="153"/>
      <c r="RCA65" s="153"/>
      <c r="RCB65" s="153"/>
      <c r="RCC65" s="153"/>
      <c r="RCD65" s="153"/>
      <c r="RCE65" s="153"/>
      <c r="RCF65" s="153"/>
      <c r="RCG65" s="153"/>
      <c r="RCH65" s="153"/>
      <c r="RCI65" s="153"/>
      <c r="RCJ65" s="153"/>
      <c r="RCK65" s="153"/>
      <c r="RCL65" s="153"/>
      <c r="RCM65" s="153"/>
      <c r="RCN65" s="153"/>
      <c r="RCO65" s="153"/>
      <c r="RCP65" s="153"/>
      <c r="RCQ65" s="153"/>
      <c r="RCR65" s="153"/>
      <c r="RCS65" s="153"/>
      <c r="RCT65" s="153"/>
      <c r="RCU65" s="153"/>
      <c r="RCV65" s="153"/>
      <c r="RCW65" s="153"/>
      <c r="RCX65" s="153"/>
      <c r="RCY65" s="153"/>
      <c r="RCZ65" s="153"/>
      <c r="RDA65" s="153"/>
      <c r="RDB65" s="153"/>
      <c r="RDC65" s="153"/>
      <c r="RDD65" s="153"/>
      <c r="RDE65" s="153"/>
      <c r="RDF65" s="153"/>
      <c r="RDG65" s="153"/>
      <c r="RDH65" s="153"/>
      <c r="RDI65" s="153"/>
      <c r="RDJ65" s="153"/>
      <c r="RDK65" s="153"/>
      <c r="RDL65" s="153"/>
      <c r="RDM65" s="153"/>
      <c r="RDN65" s="153"/>
      <c r="RDO65" s="153"/>
      <c r="RDP65" s="153"/>
      <c r="RDQ65" s="153"/>
      <c r="RDR65" s="153"/>
      <c r="RDS65" s="153"/>
      <c r="RDT65" s="153"/>
      <c r="RDU65" s="153"/>
      <c r="RDV65" s="153"/>
      <c r="RDW65" s="153"/>
      <c r="RDX65" s="153"/>
      <c r="RDY65" s="153"/>
      <c r="RDZ65" s="153"/>
      <c r="REA65" s="153"/>
      <c r="REB65" s="153"/>
      <c r="REC65" s="153"/>
      <c r="RED65" s="153"/>
      <c r="REE65" s="153"/>
      <c r="REF65" s="153"/>
      <c r="REG65" s="153"/>
      <c r="REH65" s="153"/>
      <c r="REI65" s="153"/>
      <c r="REJ65" s="153"/>
      <c r="REK65" s="153"/>
      <c r="REL65" s="153"/>
      <c r="REM65" s="153"/>
      <c r="REN65" s="153"/>
      <c r="REO65" s="153"/>
      <c r="REP65" s="153"/>
      <c r="REQ65" s="153"/>
      <c r="RER65" s="153"/>
      <c r="RES65" s="153"/>
      <c r="RET65" s="153"/>
      <c r="REU65" s="153"/>
      <c r="REV65" s="153"/>
      <c r="REW65" s="153"/>
      <c r="REX65" s="153"/>
      <c r="REY65" s="153"/>
      <c r="REZ65" s="153"/>
      <c r="RFA65" s="153"/>
      <c r="RFB65" s="153"/>
      <c r="RFC65" s="153"/>
      <c r="RFD65" s="153"/>
      <c r="RFE65" s="153"/>
      <c r="RFF65" s="153"/>
      <c r="RFG65" s="153"/>
      <c r="RFH65" s="153"/>
      <c r="RFI65" s="153"/>
      <c r="RFJ65" s="153"/>
      <c r="RFK65" s="153"/>
      <c r="RFL65" s="153"/>
      <c r="RFM65" s="153"/>
      <c r="RFN65" s="153"/>
      <c r="RFO65" s="153"/>
      <c r="RFP65" s="153"/>
      <c r="RFQ65" s="153"/>
      <c r="RFR65" s="153"/>
      <c r="RFS65" s="153"/>
      <c r="RFT65" s="153"/>
      <c r="RFU65" s="153"/>
      <c r="RFV65" s="153"/>
      <c r="RFW65" s="153"/>
      <c r="RFX65" s="153"/>
      <c r="RFY65" s="153"/>
      <c r="RFZ65" s="153"/>
      <c r="RGA65" s="153"/>
      <c r="RGB65" s="153"/>
      <c r="RGC65" s="153"/>
      <c r="RGD65" s="153"/>
      <c r="RGE65" s="153"/>
      <c r="RGF65" s="153"/>
      <c r="RGG65" s="153"/>
      <c r="RGH65" s="153"/>
      <c r="RGI65" s="153"/>
      <c r="RGJ65" s="153"/>
      <c r="RGK65" s="153"/>
      <c r="RGL65" s="153"/>
      <c r="RGM65" s="153"/>
      <c r="RGN65" s="153"/>
      <c r="RGO65" s="153"/>
      <c r="RGP65" s="153"/>
      <c r="RGQ65" s="153"/>
      <c r="RGR65" s="153"/>
      <c r="RGS65" s="153"/>
      <c r="RGT65" s="153"/>
      <c r="RGU65" s="153"/>
      <c r="RGV65" s="153"/>
      <c r="RGW65" s="153"/>
      <c r="RGX65" s="153"/>
      <c r="RGY65" s="153"/>
      <c r="RGZ65" s="153"/>
      <c r="RHA65" s="153"/>
      <c r="RHB65" s="153"/>
      <c r="RHC65" s="153"/>
      <c r="RHD65" s="153"/>
      <c r="RHE65" s="153"/>
      <c r="RHF65" s="153"/>
      <c r="RHG65" s="153"/>
      <c r="RHH65" s="153"/>
      <c r="RHI65" s="153"/>
      <c r="RHJ65" s="153"/>
      <c r="RHK65" s="153"/>
      <c r="RHL65" s="153"/>
      <c r="RHM65" s="153"/>
      <c r="RHN65" s="153"/>
      <c r="RHO65" s="153"/>
      <c r="RHP65" s="153"/>
      <c r="RHQ65" s="153"/>
      <c r="RHR65" s="153"/>
      <c r="RHS65" s="153"/>
      <c r="RHT65" s="153"/>
      <c r="RHU65" s="153"/>
      <c r="RHV65" s="153"/>
      <c r="RHW65" s="153"/>
      <c r="RHX65" s="153"/>
      <c r="RHY65" s="153"/>
      <c r="RHZ65" s="153"/>
      <c r="RIA65" s="153"/>
      <c r="RIB65" s="153"/>
      <c r="RIC65" s="153"/>
      <c r="RID65" s="153"/>
      <c r="RIE65" s="153"/>
      <c r="RIF65" s="153"/>
      <c r="RIG65" s="153"/>
      <c r="RIH65" s="153"/>
      <c r="RII65" s="153"/>
      <c r="RIJ65" s="153"/>
      <c r="RIK65" s="153"/>
      <c r="RIL65" s="153"/>
      <c r="RIM65" s="153"/>
      <c r="RIN65" s="153"/>
      <c r="RIO65" s="153"/>
      <c r="RIP65" s="153"/>
      <c r="RIQ65" s="153"/>
      <c r="RIR65" s="153"/>
      <c r="RIS65" s="153"/>
      <c r="RIT65" s="153"/>
      <c r="RIU65" s="153"/>
      <c r="RIV65" s="153"/>
      <c r="RIW65" s="153"/>
      <c r="RIX65" s="153"/>
      <c r="RIY65" s="153"/>
      <c r="RIZ65" s="153"/>
      <c r="RJA65" s="153"/>
      <c r="RJB65" s="153"/>
      <c r="RJC65" s="153"/>
      <c r="RJD65" s="153"/>
      <c r="RJE65" s="153"/>
      <c r="RJF65" s="153"/>
      <c r="RJG65" s="153"/>
      <c r="RJH65" s="153"/>
      <c r="RJI65" s="153"/>
      <c r="RJJ65" s="153"/>
      <c r="RJK65" s="153"/>
      <c r="RJL65" s="153"/>
      <c r="RJM65" s="153"/>
      <c r="RJN65" s="153"/>
      <c r="RJO65" s="153"/>
      <c r="RJP65" s="153"/>
      <c r="RJQ65" s="153"/>
      <c r="RJR65" s="153"/>
      <c r="RJS65" s="153"/>
      <c r="RJT65" s="153"/>
      <c r="RJU65" s="153"/>
      <c r="RJV65" s="153"/>
      <c r="RJW65" s="153"/>
      <c r="RJX65" s="153"/>
      <c r="RJY65" s="153"/>
      <c r="RJZ65" s="153"/>
      <c r="RKA65" s="153"/>
      <c r="RKB65" s="153"/>
      <c r="RKC65" s="153"/>
      <c r="RKD65" s="153"/>
      <c r="RKE65" s="153"/>
      <c r="RKF65" s="153"/>
      <c r="RKG65" s="153"/>
      <c r="RKH65" s="153"/>
      <c r="RKI65" s="153"/>
      <c r="RKJ65" s="153"/>
      <c r="RKK65" s="153"/>
      <c r="RKL65" s="153"/>
      <c r="RKM65" s="153"/>
      <c r="RKN65" s="153"/>
      <c r="RKO65" s="153"/>
      <c r="RKP65" s="153"/>
      <c r="RKQ65" s="153"/>
      <c r="RKR65" s="153"/>
      <c r="RKS65" s="153"/>
      <c r="RKT65" s="153"/>
      <c r="RKU65" s="153"/>
      <c r="RKV65" s="153"/>
      <c r="RKW65" s="153"/>
      <c r="RKX65" s="153"/>
      <c r="RKY65" s="153"/>
      <c r="RKZ65" s="153"/>
      <c r="RLA65" s="153"/>
      <c r="RLB65" s="153"/>
      <c r="RLC65" s="153"/>
      <c r="RLD65" s="153"/>
      <c r="RLE65" s="153"/>
      <c r="RLF65" s="153"/>
      <c r="RLG65" s="153"/>
      <c r="RLH65" s="153"/>
      <c r="RLI65" s="153"/>
      <c r="RLJ65" s="153"/>
      <c r="RLK65" s="153"/>
      <c r="RLL65" s="153"/>
      <c r="RLM65" s="153"/>
      <c r="RLN65" s="153"/>
      <c r="RLO65" s="153"/>
      <c r="RLP65" s="153"/>
      <c r="RLQ65" s="153"/>
      <c r="RLR65" s="153"/>
      <c r="RLS65" s="153"/>
      <c r="RLT65" s="153"/>
      <c r="RLU65" s="153"/>
      <c r="RLV65" s="153"/>
      <c r="RLW65" s="153"/>
      <c r="RLX65" s="153"/>
      <c r="RLY65" s="153"/>
      <c r="RLZ65" s="153"/>
      <c r="RMA65" s="153"/>
      <c r="RMB65" s="153"/>
      <c r="RMC65" s="153"/>
      <c r="RMD65" s="153"/>
      <c r="RME65" s="153"/>
      <c r="RMF65" s="153"/>
      <c r="RMG65" s="153"/>
      <c r="RMH65" s="153"/>
      <c r="RMI65" s="153"/>
      <c r="RMJ65" s="153"/>
      <c r="RMK65" s="153"/>
      <c r="RML65" s="153"/>
      <c r="RMM65" s="153"/>
      <c r="RMN65" s="153"/>
      <c r="RMO65" s="153"/>
      <c r="RMP65" s="153"/>
      <c r="RMQ65" s="153"/>
      <c r="RMR65" s="153"/>
      <c r="RMS65" s="153"/>
      <c r="RMT65" s="153"/>
      <c r="RMU65" s="153"/>
      <c r="RMV65" s="153"/>
      <c r="RMW65" s="153"/>
      <c r="RMX65" s="153"/>
      <c r="RMY65" s="153"/>
      <c r="RMZ65" s="153"/>
      <c r="RNA65" s="153"/>
      <c r="RNB65" s="153"/>
      <c r="RNC65" s="153"/>
      <c r="RND65" s="153"/>
      <c r="RNE65" s="153"/>
      <c r="RNF65" s="153"/>
      <c r="RNG65" s="153"/>
      <c r="RNH65" s="153"/>
      <c r="RNI65" s="153"/>
      <c r="RNJ65" s="153"/>
      <c r="RNK65" s="153"/>
      <c r="RNL65" s="153"/>
      <c r="RNM65" s="153"/>
      <c r="RNN65" s="153"/>
      <c r="RNO65" s="153"/>
      <c r="RNP65" s="153"/>
      <c r="RNQ65" s="153"/>
      <c r="RNR65" s="153"/>
      <c r="RNS65" s="153"/>
      <c r="RNT65" s="153"/>
      <c r="RNU65" s="153"/>
      <c r="RNV65" s="153"/>
      <c r="RNW65" s="153"/>
      <c r="RNX65" s="153"/>
      <c r="RNY65" s="153"/>
      <c r="RNZ65" s="153"/>
      <c r="ROA65" s="153"/>
      <c r="ROB65" s="153"/>
      <c r="ROC65" s="153"/>
      <c r="ROD65" s="153"/>
      <c r="ROE65" s="153"/>
      <c r="ROF65" s="153"/>
      <c r="ROG65" s="153"/>
      <c r="ROH65" s="153"/>
      <c r="ROI65" s="153"/>
      <c r="ROJ65" s="153"/>
      <c r="ROK65" s="153"/>
      <c r="ROL65" s="153"/>
      <c r="ROM65" s="153"/>
      <c r="RON65" s="153"/>
      <c r="ROO65" s="153"/>
      <c r="ROP65" s="153"/>
      <c r="ROQ65" s="153"/>
      <c r="ROR65" s="153"/>
      <c r="ROS65" s="153"/>
      <c r="ROT65" s="153"/>
      <c r="ROU65" s="153"/>
      <c r="ROV65" s="153"/>
      <c r="ROW65" s="153"/>
      <c r="ROX65" s="153"/>
      <c r="ROY65" s="153"/>
      <c r="ROZ65" s="153"/>
      <c r="RPA65" s="153"/>
      <c r="RPB65" s="153"/>
      <c r="RPC65" s="153"/>
      <c r="RPD65" s="153"/>
      <c r="RPE65" s="153"/>
      <c r="RPF65" s="153"/>
      <c r="RPG65" s="153"/>
      <c r="RPH65" s="153"/>
      <c r="RPI65" s="153"/>
      <c r="RPJ65" s="153"/>
      <c r="RPK65" s="153"/>
      <c r="RPL65" s="153"/>
      <c r="RPM65" s="153"/>
      <c r="RPN65" s="153"/>
      <c r="RPO65" s="153"/>
      <c r="RPP65" s="153"/>
      <c r="RPQ65" s="153"/>
      <c r="RPR65" s="153"/>
      <c r="RPS65" s="153"/>
      <c r="RPT65" s="153"/>
      <c r="RPU65" s="153"/>
      <c r="RPV65" s="153"/>
      <c r="RPW65" s="153"/>
      <c r="RPX65" s="153"/>
      <c r="RPY65" s="153"/>
      <c r="RPZ65" s="153"/>
      <c r="RQA65" s="153"/>
      <c r="RQB65" s="153"/>
      <c r="RQC65" s="153"/>
      <c r="RQD65" s="153"/>
      <c r="RQE65" s="153"/>
      <c r="RQF65" s="153"/>
      <c r="RQG65" s="153"/>
      <c r="RQH65" s="153"/>
      <c r="RQI65" s="153"/>
      <c r="RQJ65" s="153"/>
      <c r="RQK65" s="153"/>
      <c r="RQL65" s="153"/>
      <c r="RQM65" s="153"/>
      <c r="RQN65" s="153"/>
      <c r="RQO65" s="153"/>
      <c r="RQP65" s="153"/>
      <c r="RQQ65" s="153"/>
      <c r="RQR65" s="153"/>
      <c r="RQS65" s="153"/>
      <c r="RQT65" s="153"/>
      <c r="RQU65" s="153"/>
      <c r="RQV65" s="153"/>
      <c r="RQW65" s="153"/>
      <c r="RQX65" s="153"/>
      <c r="RQY65" s="153"/>
      <c r="RQZ65" s="153"/>
      <c r="RRA65" s="153"/>
      <c r="RRB65" s="153"/>
      <c r="RRC65" s="153"/>
      <c r="RRD65" s="153"/>
      <c r="RRE65" s="153"/>
      <c r="RRF65" s="153"/>
      <c r="RRG65" s="153"/>
      <c r="RRH65" s="153"/>
      <c r="RRI65" s="153"/>
      <c r="RRJ65" s="153"/>
      <c r="RRK65" s="153"/>
      <c r="RRL65" s="153"/>
      <c r="RRM65" s="153"/>
      <c r="RRN65" s="153"/>
      <c r="RRO65" s="153"/>
      <c r="RRP65" s="153"/>
      <c r="RRQ65" s="153"/>
      <c r="RRR65" s="153"/>
      <c r="RRS65" s="153"/>
      <c r="RRT65" s="153"/>
      <c r="RRU65" s="153"/>
      <c r="RRV65" s="153"/>
      <c r="RRW65" s="153"/>
      <c r="RRX65" s="153"/>
      <c r="RRY65" s="153"/>
      <c r="RRZ65" s="153"/>
      <c r="RSA65" s="153"/>
      <c r="RSB65" s="153"/>
      <c r="RSC65" s="153"/>
      <c r="RSD65" s="153"/>
      <c r="RSE65" s="153"/>
      <c r="RSF65" s="153"/>
      <c r="RSG65" s="153"/>
      <c r="RSH65" s="153"/>
      <c r="RSI65" s="153"/>
      <c r="RSJ65" s="153"/>
      <c r="RSK65" s="153"/>
      <c r="RSL65" s="153"/>
      <c r="RSM65" s="153"/>
      <c r="RSN65" s="153"/>
      <c r="RSO65" s="153"/>
      <c r="RSP65" s="153"/>
      <c r="RSQ65" s="153"/>
      <c r="RSR65" s="153"/>
      <c r="RSS65" s="153"/>
      <c r="RST65" s="153"/>
      <c r="RSU65" s="153"/>
      <c r="RSV65" s="153"/>
      <c r="RSW65" s="153"/>
      <c r="RSX65" s="153"/>
      <c r="RSY65" s="153"/>
      <c r="RSZ65" s="153"/>
      <c r="RTA65" s="153"/>
      <c r="RTB65" s="153"/>
      <c r="RTC65" s="153"/>
      <c r="RTD65" s="153"/>
      <c r="RTE65" s="153"/>
      <c r="RTF65" s="153"/>
      <c r="RTG65" s="153"/>
      <c r="RTH65" s="153"/>
      <c r="RTI65" s="153"/>
      <c r="RTJ65" s="153"/>
      <c r="RTK65" s="153"/>
      <c r="RTL65" s="153"/>
      <c r="RTM65" s="153"/>
      <c r="RTN65" s="153"/>
      <c r="RTO65" s="153"/>
      <c r="RTP65" s="153"/>
      <c r="RTQ65" s="153"/>
      <c r="RTR65" s="153"/>
      <c r="RTS65" s="153"/>
      <c r="RTT65" s="153"/>
      <c r="RTU65" s="153"/>
      <c r="RTV65" s="153"/>
      <c r="RTW65" s="153"/>
      <c r="RTX65" s="153"/>
      <c r="RTY65" s="153"/>
      <c r="RTZ65" s="153"/>
      <c r="RUA65" s="153"/>
      <c r="RUB65" s="153"/>
      <c r="RUC65" s="153"/>
      <c r="RUD65" s="153"/>
      <c r="RUE65" s="153"/>
      <c r="RUF65" s="153"/>
      <c r="RUG65" s="153"/>
      <c r="RUH65" s="153"/>
      <c r="RUI65" s="153"/>
      <c r="RUJ65" s="153"/>
      <c r="RUK65" s="153"/>
      <c r="RUL65" s="153"/>
      <c r="RUM65" s="153"/>
      <c r="RUN65" s="153"/>
      <c r="RUO65" s="153"/>
      <c r="RUP65" s="153"/>
      <c r="RUQ65" s="153"/>
      <c r="RUR65" s="153"/>
      <c r="RUS65" s="153"/>
      <c r="RUT65" s="153"/>
      <c r="RUU65" s="153"/>
      <c r="RUV65" s="153"/>
      <c r="RUW65" s="153"/>
      <c r="RUX65" s="153"/>
      <c r="RUY65" s="153"/>
      <c r="RUZ65" s="153"/>
      <c r="RVA65" s="153"/>
      <c r="RVB65" s="153"/>
      <c r="RVC65" s="153"/>
      <c r="RVD65" s="153"/>
      <c r="RVE65" s="153"/>
      <c r="RVF65" s="153"/>
      <c r="RVG65" s="153"/>
      <c r="RVH65" s="153"/>
      <c r="RVI65" s="153"/>
      <c r="RVJ65" s="153"/>
      <c r="RVK65" s="153"/>
      <c r="RVL65" s="153"/>
      <c r="RVM65" s="153"/>
      <c r="RVN65" s="153"/>
      <c r="RVO65" s="153"/>
      <c r="RVP65" s="153"/>
      <c r="RVQ65" s="153"/>
      <c r="RVR65" s="153"/>
      <c r="RVS65" s="153"/>
      <c r="RVT65" s="153"/>
      <c r="RVU65" s="153"/>
      <c r="RVV65" s="153"/>
      <c r="RVW65" s="153"/>
      <c r="RVX65" s="153"/>
      <c r="RVY65" s="153"/>
      <c r="RVZ65" s="153"/>
      <c r="RWA65" s="153"/>
      <c r="RWB65" s="153"/>
      <c r="RWC65" s="153"/>
      <c r="RWD65" s="153"/>
      <c r="RWE65" s="153"/>
      <c r="RWF65" s="153"/>
      <c r="RWG65" s="153"/>
      <c r="RWH65" s="153"/>
      <c r="RWI65" s="153"/>
      <c r="RWJ65" s="153"/>
      <c r="RWK65" s="153"/>
      <c r="RWL65" s="153"/>
      <c r="RWM65" s="153"/>
      <c r="RWN65" s="153"/>
      <c r="RWO65" s="153"/>
      <c r="RWP65" s="153"/>
      <c r="RWQ65" s="153"/>
      <c r="RWR65" s="153"/>
      <c r="RWS65" s="153"/>
      <c r="RWT65" s="153"/>
      <c r="RWU65" s="153"/>
      <c r="RWV65" s="153"/>
      <c r="RWW65" s="153"/>
      <c r="RWX65" s="153"/>
      <c r="RWY65" s="153"/>
      <c r="RWZ65" s="153"/>
      <c r="RXA65" s="153"/>
      <c r="RXB65" s="153"/>
      <c r="RXC65" s="153"/>
      <c r="RXD65" s="153"/>
      <c r="RXE65" s="153"/>
      <c r="RXF65" s="153"/>
      <c r="RXG65" s="153"/>
      <c r="RXH65" s="153"/>
      <c r="RXI65" s="153"/>
      <c r="RXJ65" s="153"/>
      <c r="RXK65" s="153"/>
      <c r="RXL65" s="153"/>
      <c r="RXM65" s="153"/>
      <c r="RXN65" s="153"/>
      <c r="RXO65" s="153"/>
      <c r="RXP65" s="153"/>
      <c r="RXQ65" s="153"/>
      <c r="RXR65" s="153"/>
      <c r="RXS65" s="153"/>
      <c r="RXT65" s="153"/>
      <c r="RXU65" s="153"/>
      <c r="RXV65" s="153"/>
      <c r="RXW65" s="153"/>
      <c r="RXX65" s="153"/>
      <c r="RXY65" s="153"/>
      <c r="RXZ65" s="153"/>
      <c r="RYA65" s="153"/>
      <c r="RYB65" s="153"/>
      <c r="RYC65" s="153"/>
      <c r="RYD65" s="153"/>
      <c r="RYE65" s="153"/>
      <c r="RYF65" s="153"/>
      <c r="RYG65" s="153"/>
      <c r="RYH65" s="153"/>
      <c r="RYI65" s="153"/>
      <c r="RYJ65" s="153"/>
      <c r="RYK65" s="153"/>
      <c r="RYL65" s="153"/>
      <c r="RYM65" s="153"/>
      <c r="RYN65" s="153"/>
      <c r="RYO65" s="153"/>
      <c r="RYP65" s="153"/>
      <c r="RYQ65" s="153"/>
      <c r="RYR65" s="153"/>
      <c r="RYS65" s="153"/>
      <c r="RYT65" s="153"/>
      <c r="RYU65" s="153"/>
      <c r="RYV65" s="153"/>
      <c r="RYW65" s="153"/>
      <c r="RYX65" s="153"/>
      <c r="RYY65" s="153"/>
      <c r="RYZ65" s="153"/>
      <c r="RZA65" s="153"/>
      <c r="RZB65" s="153"/>
      <c r="RZC65" s="153"/>
      <c r="RZD65" s="153"/>
      <c r="RZE65" s="153"/>
      <c r="RZF65" s="153"/>
      <c r="RZG65" s="153"/>
      <c r="RZH65" s="153"/>
      <c r="RZI65" s="153"/>
      <c r="RZJ65" s="153"/>
      <c r="RZK65" s="153"/>
      <c r="RZL65" s="153"/>
      <c r="RZM65" s="153"/>
      <c r="RZN65" s="153"/>
      <c r="RZO65" s="153"/>
      <c r="RZP65" s="153"/>
      <c r="RZQ65" s="153"/>
      <c r="RZR65" s="153"/>
      <c r="RZS65" s="153"/>
      <c r="RZT65" s="153"/>
      <c r="RZU65" s="153"/>
      <c r="RZV65" s="153"/>
      <c r="RZW65" s="153"/>
      <c r="RZX65" s="153"/>
      <c r="RZY65" s="153"/>
      <c r="RZZ65" s="153"/>
      <c r="SAA65" s="153"/>
      <c r="SAB65" s="153"/>
      <c r="SAC65" s="153"/>
      <c r="SAD65" s="153"/>
      <c r="SAE65" s="153"/>
      <c r="SAF65" s="153"/>
      <c r="SAG65" s="153"/>
      <c r="SAH65" s="153"/>
      <c r="SAI65" s="153"/>
      <c r="SAJ65" s="153"/>
      <c r="SAK65" s="153"/>
      <c r="SAL65" s="153"/>
      <c r="SAM65" s="153"/>
      <c r="SAN65" s="153"/>
      <c r="SAO65" s="153"/>
      <c r="SAP65" s="153"/>
      <c r="SAQ65" s="153"/>
      <c r="SAR65" s="153"/>
      <c r="SAS65" s="153"/>
      <c r="SAT65" s="153"/>
      <c r="SAU65" s="153"/>
      <c r="SAV65" s="153"/>
      <c r="SAW65" s="153"/>
      <c r="SAX65" s="153"/>
      <c r="SAY65" s="153"/>
      <c r="SAZ65" s="153"/>
      <c r="SBA65" s="153"/>
      <c r="SBB65" s="153"/>
      <c r="SBC65" s="153"/>
      <c r="SBD65" s="153"/>
      <c r="SBE65" s="153"/>
      <c r="SBF65" s="153"/>
      <c r="SBG65" s="153"/>
      <c r="SBH65" s="153"/>
      <c r="SBI65" s="153"/>
      <c r="SBJ65" s="153"/>
      <c r="SBK65" s="153"/>
      <c r="SBL65" s="153"/>
      <c r="SBM65" s="153"/>
      <c r="SBN65" s="153"/>
      <c r="SBO65" s="153"/>
      <c r="SBP65" s="153"/>
      <c r="SBQ65" s="153"/>
      <c r="SBR65" s="153"/>
      <c r="SBS65" s="153"/>
      <c r="SBT65" s="153"/>
      <c r="SBU65" s="153"/>
      <c r="SBV65" s="153"/>
      <c r="SBW65" s="153"/>
      <c r="SBX65" s="153"/>
      <c r="SBY65" s="153"/>
      <c r="SBZ65" s="153"/>
      <c r="SCA65" s="153"/>
      <c r="SCB65" s="153"/>
      <c r="SCC65" s="153"/>
      <c r="SCD65" s="153"/>
      <c r="SCE65" s="153"/>
      <c r="SCF65" s="153"/>
      <c r="SCG65" s="153"/>
      <c r="SCH65" s="153"/>
      <c r="SCI65" s="153"/>
      <c r="SCJ65" s="153"/>
      <c r="SCK65" s="153"/>
      <c r="SCL65" s="153"/>
      <c r="SCM65" s="153"/>
      <c r="SCN65" s="153"/>
      <c r="SCO65" s="153"/>
      <c r="SCP65" s="153"/>
      <c r="SCQ65" s="153"/>
      <c r="SCR65" s="153"/>
      <c r="SCS65" s="153"/>
      <c r="SCT65" s="153"/>
      <c r="SCU65" s="153"/>
      <c r="SCV65" s="153"/>
      <c r="SCW65" s="153"/>
      <c r="SCX65" s="153"/>
      <c r="SCY65" s="153"/>
      <c r="SCZ65" s="153"/>
      <c r="SDA65" s="153"/>
      <c r="SDB65" s="153"/>
      <c r="SDC65" s="153"/>
      <c r="SDD65" s="153"/>
      <c r="SDE65" s="153"/>
      <c r="SDF65" s="153"/>
      <c r="SDG65" s="153"/>
      <c r="SDH65" s="153"/>
      <c r="SDI65" s="153"/>
      <c r="SDJ65" s="153"/>
      <c r="SDK65" s="153"/>
      <c r="SDL65" s="153"/>
      <c r="SDM65" s="153"/>
      <c r="SDN65" s="153"/>
      <c r="SDO65" s="153"/>
      <c r="SDP65" s="153"/>
      <c r="SDQ65" s="153"/>
      <c r="SDR65" s="153"/>
      <c r="SDS65" s="153"/>
      <c r="SDT65" s="153"/>
      <c r="SDU65" s="153"/>
      <c r="SDV65" s="153"/>
      <c r="SDW65" s="153"/>
      <c r="SDX65" s="153"/>
      <c r="SDY65" s="153"/>
      <c r="SDZ65" s="153"/>
      <c r="SEA65" s="153"/>
      <c r="SEB65" s="153"/>
      <c r="SEC65" s="153"/>
      <c r="SED65" s="153"/>
      <c r="SEE65" s="153"/>
      <c r="SEF65" s="153"/>
      <c r="SEG65" s="153"/>
      <c r="SEH65" s="153"/>
      <c r="SEI65" s="153"/>
      <c r="SEJ65" s="153"/>
      <c r="SEK65" s="153"/>
      <c r="SEL65" s="153"/>
      <c r="SEM65" s="153"/>
      <c r="SEN65" s="153"/>
      <c r="SEO65" s="153"/>
      <c r="SEP65" s="153"/>
      <c r="SEQ65" s="153"/>
      <c r="SER65" s="153"/>
      <c r="SES65" s="153"/>
      <c r="SET65" s="153"/>
      <c r="SEU65" s="153"/>
      <c r="SEV65" s="153"/>
      <c r="SEW65" s="153"/>
      <c r="SEX65" s="153"/>
      <c r="SEY65" s="153"/>
      <c r="SEZ65" s="153"/>
      <c r="SFA65" s="153"/>
      <c r="SFB65" s="153"/>
      <c r="SFC65" s="153"/>
      <c r="SFD65" s="153"/>
      <c r="SFE65" s="153"/>
      <c r="SFF65" s="153"/>
      <c r="SFG65" s="153"/>
      <c r="SFH65" s="153"/>
      <c r="SFI65" s="153"/>
      <c r="SFJ65" s="153"/>
      <c r="SFK65" s="153"/>
      <c r="SFL65" s="153"/>
      <c r="SFM65" s="153"/>
      <c r="SFN65" s="153"/>
      <c r="SFO65" s="153"/>
      <c r="SFP65" s="153"/>
      <c r="SFQ65" s="153"/>
      <c r="SFR65" s="153"/>
      <c r="SFS65" s="153"/>
      <c r="SFT65" s="153"/>
      <c r="SFU65" s="153"/>
      <c r="SFV65" s="153"/>
      <c r="SFW65" s="153"/>
      <c r="SFX65" s="153"/>
      <c r="SFY65" s="153"/>
      <c r="SFZ65" s="153"/>
      <c r="SGA65" s="153"/>
      <c r="SGB65" s="153"/>
      <c r="SGC65" s="153"/>
      <c r="SGD65" s="153"/>
      <c r="SGE65" s="153"/>
      <c r="SGF65" s="153"/>
      <c r="SGG65" s="153"/>
      <c r="SGH65" s="153"/>
      <c r="SGI65" s="153"/>
      <c r="SGJ65" s="153"/>
      <c r="SGK65" s="153"/>
      <c r="SGL65" s="153"/>
      <c r="SGM65" s="153"/>
      <c r="SGN65" s="153"/>
      <c r="SGO65" s="153"/>
      <c r="SGP65" s="153"/>
      <c r="SGQ65" s="153"/>
      <c r="SGR65" s="153"/>
      <c r="SGS65" s="153"/>
      <c r="SGT65" s="153"/>
      <c r="SGU65" s="153"/>
      <c r="SGV65" s="153"/>
      <c r="SGW65" s="153"/>
      <c r="SGX65" s="153"/>
      <c r="SGY65" s="153"/>
      <c r="SGZ65" s="153"/>
      <c r="SHA65" s="153"/>
      <c r="SHB65" s="153"/>
      <c r="SHC65" s="153"/>
      <c r="SHD65" s="153"/>
      <c r="SHE65" s="153"/>
      <c r="SHF65" s="153"/>
      <c r="SHG65" s="153"/>
      <c r="SHH65" s="153"/>
      <c r="SHI65" s="153"/>
      <c r="SHJ65" s="153"/>
      <c r="SHK65" s="153"/>
      <c r="SHL65" s="153"/>
      <c r="SHM65" s="153"/>
      <c r="SHN65" s="153"/>
      <c r="SHO65" s="153"/>
      <c r="SHP65" s="153"/>
      <c r="SHQ65" s="153"/>
      <c r="SHR65" s="153"/>
      <c r="SHS65" s="153"/>
      <c r="SHT65" s="153"/>
      <c r="SHU65" s="153"/>
      <c r="SHV65" s="153"/>
      <c r="SHW65" s="153"/>
      <c r="SHX65" s="153"/>
      <c r="SHY65" s="153"/>
      <c r="SHZ65" s="153"/>
      <c r="SIA65" s="153"/>
      <c r="SIB65" s="153"/>
      <c r="SIC65" s="153"/>
      <c r="SID65" s="153"/>
      <c r="SIE65" s="153"/>
      <c r="SIF65" s="153"/>
      <c r="SIG65" s="153"/>
      <c r="SIH65" s="153"/>
      <c r="SII65" s="153"/>
      <c r="SIJ65" s="153"/>
      <c r="SIK65" s="153"/>
      <c r="SIL65" s="153"/>
      <c r="SIM65" s="153"/>
      <c r="SIN65" s="153"/>
      <c r="SIO65" s="153"/>
      <c r="SIP65" s="153"/>
      <c r="SIQ65" s="153"/>
      <c r="SIR65" s="153"/>
      <c r="SIS65" s="153"/>
      <c r="SIT65" s="153"/>
      <c r="SIU65" s="153"/>
      <c r="SIV65" s="153"/>
      <c r="SIW65" s="153"/>
      <c r="SIX65" s="153"/>
      <c r="SIY65" s="153"/>
      <c r="SIZ65" s="153"/>
      <c r="SJA65" s="153"/>
      <c r="SJB65" s="153"/>
      <c r="SJC65" s="153"/>
      <c r="SJD65" s="153"/>
      <c r="SJE65" s="153"/>
      <c r="SJF65" s="153"/>
      <c r="SJG65" s="153"/>
      <c r="SJH65" s="153"/>
      <c r="SJI65" s="153"/>
      <c r="SJJ65" s="153"/>
      <c r="SJK65" s="153"/>
      <c r="SJL65" s="153"/>
      <c r="SJM65" s="153"/>
      <c r="SJN65" s="153"/>
      <c r="SJO65" s="153"/>
      <c r="SJP65" s="153"/>
      <c r="SJQ65" s="153"/>
      <c r="SJR65" s="153"/>
      <c r="SJS65" s="153"/>
      <c r="SJT65" s="153"/>
      <c r="SJU65" s="153"/>
      <c r="SJV65" s="153"/>
      <c r="SJW65" s="153"/>
      <c r="SJX65" s="153"/>
      <c r="SJY65" s="153"/>
      <c r="SJZ65" s="153"/>
      <c r="SKA65" s="153"/>
      <c r="SKB65" s="153"/>
      <c r="SKC65" s="153"/>
      <c r="SKD65" s="153"/>
      <c r="SKE65" s="153"/>
      <c r="SKF65" s="153"/>
      <c r="SKG65" s="153"/>
      <c r="SKH65" s="153"/>
      <c r="SKI65" s="153"/>
      <c r="SKJ65" s="153"/>
      <c r="SKK65" s="153"/>
      <c r="SKL65" s="153"/>
      <c r="SKM65" s="153"/>
      <c r="SKN65" s="153"/>
      <c r="SKO65" s="153"/>
      <c r="SKP65" s="153"/>
      <c r="SKQ65" s="153"/>
      <c r="SKR65" s="153"/>
      <c r="SKS65" s="153"/>
      <c r="SKT65" s="153"/>
      <c r="SKU65" s="153"/>
      <c r="SKV65" s="153"/>
      <c r="SKW65" s="153"/>
      <c r="SKX65" s="153"/>
      <c r="SKY65" s="153"/>
      <c r="SKZ65" s="153"/>
      <c r="SLA65" s="153"/>
      <c r="SLB65" s="153"/>
      <c r="SLC65" s="153"/>
      <c r="SLD65" s="153"/>
      <c r="SLE65" s="153"/>
      <c r="SLF65" s="153"/>
      <c r="SLG65" s="153"/>
      <c r="SLH65" s="153"/>
      <c r="SLI65" s="153"/>
      <c r="SLJ65" s="153"/>
      <c r="SLK65" s="153"/>
      <c r="SLL65" s="153"/>
      <c r="SLM65" s="153"/>
      <c r="SLN65" s="153"/>
      <c r="SLO65" s="153"/>
      <c r="SLP65" s="153"/>
      <c r="SLQ65" s="153"/>
      <c r="SLR65" s="153"/>
      <c r="SLS65" s="153"/>
      <c r="SLT65" s="153"/>
      <c r="SLU65" s="153"/>
      <c r="SLV65" s="153"/>
      <c r="SLW65" s="153"/>
      <c r="SLX65" s="153"/>
      <c r="SLY65" s="153"/>
      <c r="SLZ65" s="153"/>
      <c r="SMA65" s="153"/>
      <c r="SMB65" s="153"/>
      <c r="SMC65" s="153"/>
      <c r="SMD65" s="153"/>
      <c r="SME65" s="153"/>
      <c r="SMF65" s="153"/>
      <c r="SMG65" s="153"/>
      <c r="SMH65" s="153"/>
      <c r="SMI65" s="153"/>
      <c r="SMJ65" s="153"/>
      <c r="SMK65" s="153"/>
      <c r="SML65" s="153"/>
      <c r="SMM65" s="153"/>
      <c r="SMN65" s="153"/>
      <c r="SMO65" s="153"/>
      <c r="SMP65" s="153"/>
      <c r="SMQ65" s="153"/>
      <c r="SMR65" s="153"/>
      <c r="SMS65" s="153"/>
      <c r="SMT65" s="153"/>
      <c r="SMU65" s="153"/>
      <c r="SMV65" s="153"/>
      <c r="SMW65" s="153"/>
      <c r="SMX65" s="153"/>
      <c r="SMY65" s="153"/>
      <c r="SMZ65" s="153"/>
      <c r="SNA65" s="153"/>
      <c r="SNB65" s="153"/>
      <c r="SNC65" s="153"/>
      <c r="SND65" s="153"/>
      <c r="SNE65" s="153"/>
      <c r="SNF65" s="153"/>
      <c r="SNG65" s="153"/>
      <c r="SNH65" s="153"/>
      <c r="SNI65" s="153"/>
      <c r="SNJ65" s="153"/>
      <c r="SNK65" s="153"/>
      <c r="SNL65" s="153"/>
      <c r="SNM65" s="153"/>
      <c r="SNN65" s="153"/>
      <c r="SNO65" s="153"/>
      <c r="SNP65" s="153"/>
      <c r="SNQ65" s="153"/>
      <c r="SNR65" s="153"/>
      <c r="SNS65" s="153"/>
      <c r="SNT65" s="153"/>
      <c r="SNU65" s="153"/>
      <c r="SNV65" s="153"/>
      <c r="SNW65" s="153"/>
      <c r="SNX65" s="153"/>
      <c r="SNY65" s="153"/>
      <c r="SNZ65" s="153"/>
      <c r="SOA65" s="153"/>
      <c r="SOB65" s="153"/>
      <c r="SOC65" s="153"/>
      <c r="SOD65" s="153"/>
      <c r="SOE65" s="153"/>
      <c r="SOF65" s="153"/>
      <c r="SOG65" s="153"/>
      <c r="SOH65" s="153"/>
      <c r="SOI65" s="153"/>
      <c r="SOJ65" s="153"/>
      <c r="SOK65" s="153"/>
      <c r="SOL65" s="153"/>
      <c r="SOM65" s="153"/>
      <c r="SON65" s="153"/>
      <c r="SOO65" s="153"/>
      <c r="SOP65" s="153"/>
      <c r="SOQ65" s="153"/>
      <c r="SOR65" s="153"/>
      <c r="SOS65" s="153"/>
      <c r="SOT65" s="153"/>
      <c r="SOU65" s="153"/>
      <c r="SOV65" s="153"/>
      <c r="SOW65" s="153"/>
      <c r="SOX65" s="153"/>
      <c r="SOY65" s="153"/>
      <c r="SOZ65" s="153"/>
      <c r="SPA65" s="153"/>
      <c r="SPB65" s="153"/>
      <c r="SPC65" s="153"/>
      <c r="SPD65" s="153"/>
      <c r="SPE65" s="153"/>
      <c r="SPF65" s="153"/>
      <c r="SPG65" s="153"/>
      <c r="SPH65" s="153"/>
      <c r="SPI65" s="153"/>
      <c r="SPJ65" s="153"/>
      <c r="SPK65" s="153"/>
      <c r="SPL65" s="153"/>
      <c r="SPM65" s="153"/>
      <c r="SPN65" s="153"/>
      <c r="SPO65" s="153"/>
      <c r="SPP65" s="153"/>
      <c r="SPQ65" s="153"/>
      <c r="SPR65" s="153"/>
      <c r="SPS65" s="153"/>
      <c r="SPT65" s="153"/>
      <c r="SPU65" s="153"/>
      <c r="SPV65" s="153"/>
      <c r="SPW65" s="153"/>
      <c r="SPX65" s="153"/>
      <c r="SPY65" s="153"/>
      <c r="SPZ65" s="153"/>
      <c r="SQA65" s="153"/>
      <c r="SQB65" s="153"/>
      <c r="SQC65" s="153"/>
      <c r="SQD65" s="153"/>
      <c r="SQE65" s="153"/>
      <c r="SQF65" s="153"/>
      <c r="SQG65" s="153"/>
      <c r="SQH65" s="153"/>
      <c r="SQI65" s="153"/>
      <c r="SQJ65" s="153"/>
      <c r="SQK65" s="153"/>
      <c r="SQL65" s="153"/>
      <c r="SQM65" s="153"/>
      <c r="SQN65" s="153"/>
      <c r="SQO65" s="153"/>
      <c r="SQP65" s="153"/>
      <c r="SQQ65" s="153"/>
      <c r="SQR65" s="153"/>
      <c r="SQS65" s="153"/>
      <c r="SQT65" s="153"/>
      <c r="SQU65" s="153"/>
      <c r="SQV65" s="153"/>
      <c r="SQW65" s="153"/>
      <c r="SQX65" s="153"/>
      <c r="SQY65" s="153"/>
      <c r="SQZ65" s="153"/>
      <c r="SRA65" s="153"/>
      <c r="SRB65" s="153"/>
      <c r="SRC65" s="153"/>
      <c r="SRD65" s="153"/>
      <c r="SRE65" s="153"/>
      <c r="SRF65" s="153"/>
      <c r="SRG65" s="153"/>
      <c r="SRH65" s="153"/>
      <c r="SRI65" s="153"/>
      <c r="SRJ65" s="153"/>
      <c r="SRK65" s="153"/>
      <c r="SRL65" s="153"/>
      <c r="SRM65" s="153"/>
      <c r="SRN65" s="153"/>
      <c r="SRO65" s="153"/>
      <c r="SRP65" s="153"/>
      <c r="SRQ65" s="153"/>
      <c r="SRR65" s="153"/>
      <c r="SRS65" s="153"/>
      <c r="SRT65" s="153"/>
      <c r="SRU65" s="153"/>
      <c r="SRV65" s="153"/>
      <c r="SRW65" s="153"/>
      <c r="SRX65" s="153"/>
      <c r="SRY65" s="153"/>
      <c r="SRZ65" s="153"/>
      <c r="SSA65" s="153"/>
      <c r="SSB65" s="153"/>
      <c r="SSC65" s="153"/>
      <c r="SSD65" s="153"/>
      <c r="SSE65" s="153"/>
      <c r="SSF65" s="153"/>
      <c r="SSG65" s="153"/>
      <c r="SSH65" s="153"/>
      <c r="SSI65" s="153"/>
      <c r="SSJ65" s="153"/>
      <c r="SSK65" s="153"/>
      <c r="SSL65" s="153"/>
      <c r="SSM65" s="153"/>
      <c r="SSN65" s="153"/>
      <c r="SSO65" s="153"/>
      <c r="SSP65" s="153"/>
      <c r="SSQ65" s="153"/>
      <c r="SSR65" s="153"/>
      <c r="SSS65" s="153"/>
      <c r="SST65" s="153"/>
      <c r="SSU65" s="153"/>
      <c r="SSV65" s="153"/>
      <c r="SSW65" s="153"/>
      <c r="SSX65" s="153"/>
      <c r="SSY65" s="153"/>
      <c r="SSZ65" s="153"/>
      <c r="STA65" s="153"/>
      <c r="STB65" s="153"/>
      <c r="STC65" s="153"/>
      <c r="STD65" s="153"/>
      <c r="STE65" s="153"/>
      <c r="STF65" s="153"/>
      <c r="STG65" s="153"/>
      <c r="STH65" s="153"/>
      <c r="STI65" s="153"/>
      <c r="STJ65" s="153"/>
      <c r="STK65" s="153"/>
      <c r="STL65" s="153"/>
      <c r="STM65" s="153"/>
      <c r="STN65" s="153"/>
      <c r="STO65" s="153"/>
      <c r="STP65" s="153"/>
      <c r="STQ65" s="153"/>
      <c r="STR65" s="153"/>
      <c r="STS65" s="153"/>
      <c r="STT65" s="153"/>
      <c r="STU65" s="153"/>
      <c r="STV65" s="153"/>
      <c r="STW65" s="153"/>
      <c r="STX65" s="153"/>
      <c r="STY65" s="153"/>
      <c r="STZ65" s="153"/>
      <c r="SUA65" s="153"/>
      <c r="SUB65" s="153"/>
      <c r="SUC65" s="153"/>
      <c r="SUD65" s="153"/>
      <c r="SUE65" s="153"/>
      <c r="SUF65" s="153"/>
      <c r="SUG65" s="153"/>
      <c r="SUH65" s="153"/>
      <c r="SUI65" s="153"/>
      <c r="SUJ65" s="153"/>
      <c r="SUK65" s="153"/>
      <c r="SUL65" s="153"/>
      <c r="SUM65" s="153"/>
      <c r="SUN65" s="153"/>
      <c r="SUO65" s="153"/>
      <c r="SUP65" s="153"/>
      <c r="SUQ65" s="153"/>
      <c r="SUR65" s="153"/>
      <c r="SUS65" s="153"/>
      <c r="SUT65" s="153"/>
      <c r="SUU65" s="153"/>
      <c r="SUV65" s="153"/>
      <c r="SUW65" s="153"/>
      <c r="SUX65" s="153"/>
      <c r="SUY65" s="153"/>
      <c r="SUZ65" s="153"/>
      <c r="SVA65" s="153"/>
      <c r="SVB65" s="153"/>
      <c r="SVC65" s="153"/>
      <c r="SVD65" s="153"/>
      <c r="SVE65" s="153"/>
      <c r="SVF65" s="153"/>
      <c r="SVG65" s="153"/>
      <c r="SVH65" s="153"/>
      <c r="SVI65" s="153"/>
      <c r="SVJ65" s="153"/>
      <c r="SVK65" s="153"/>
      <c r="SVL65" s="153"/>
      <c r="SVM65" s="153"/>
      <c r="SVN65" s="153"/>
      <c r="SVO65" s="153"/>
      <c r="SVP65" s="153"/>
      <c r="SVQ65" s="153"/>
      <c r="SVR65" s="153"/>
      <c r="SVS65" s="153"/>
      <c r="SVT65" s="153"/>
      <c r="SVU65" s="153"/>
      <c r="SVV65" s="153"/>
      <c r="SVW65" s="153"/>
      <c r="SVX65" s="153"/>
      <c r="SVY65" s="153"/>
      <c r="SVZ65" s="153"/>
      <c r="SWA65" s="153"/>
      <c r="SWB65" s="153"/>
      <c r="SWC65" s="153"/>
      <c r="SWD65" s="153"/>
      <c r="SWE65" s="153"/>
      <c r="SWF65" s="153"/>
      <c r="SWG65" s="153"/>
      <c r="SWH65" s="153"/>
      <c r="SWI65" s="153"/>
      <c r="SWJ65" s="153"/>
      <c r="SWK65" s="153"/>
      <c r="SWL65" s="153"/>
      <c r="SWM65" s="153"/>
      <c r="SWN65" s="153"/>
      <c r="SWO65" s="153"/>
      <c r="SWP65" s="153"/>
      <c r="SWQ65" s="153"/>
      <c r="SWR65" s="153"/>
      <c r="SWS65" s="153"/>
      <c r="SWT65" s="153"/>
      <c r="SWU65" s="153"/>
      <c r="SWV65" s="153"/>
      <c r="SWW65" s="153"/>
      <c r="SWX65" s="153"/>
      <c r="SWY65" s="153"/>
      <c r="SWZ65" s="153"/>
      <c r="SXA65" s="153"/>
      <c r="SXB65" s="153"/>
      <c r="SXC65" s="153"/>
      <c r="SXD65" s="153"/>
      <c r="SXE65" s="153"/>
      <c r="SXF65" s="153"/>
      <c r="SXG65" s="153"/>
      <c r="SXH65" s="153"/>
      <c r="SXI65" s="153"/>
      <c r="SXJ65" s="153"/>
      <c r="SXK65" s="153"/>
      <c r="SXL65" s="153"/>
      <c r="SXM65" s="153"/>
      <c r="SXN65" s="153"/>
      <c r="SXO65" s="153"/>
      <c r="SXP65" s="153"/>
      <c r="SXQ65" s="153"/>
      <c r="SXR65" s="153"/>
      <c r="SXS65" s="153"/>
      <c r="SXT65" s="153"/>
      <c r="SXU65" s="153"/>
      <c r="SXV65" s="153"/>
      <c r="SXW65" s="153"/>
      <c r="SXX65" s="153"/>
      <c r="SXY65" s="153"/>
      <c r="SXZ65" s="153"/>
      <c r="SYA65" s="153"/>
      <c r="SYB65" s="153"/>
      <c r="SYC65" s="153"/>
      <c r="SYD65" s="153"/>
      <c r="SYE65" s="153"/>
      <c r="SYF65" s="153"/>
      <c r="SYG65" s="153"/>
      <c r="SYH65" s="153"/>
      <c r="SYI65" s="153"/>
      <c r="SYJ65" s="153"/>
      <c r="SYK65" s="153"/>
      <c r="SYL65" s="153"/>
      <c r="SYM65" s="153"/>
      <c r="SYN65" s="153"/>
      <c r="SYO65" s="153"/>
      <c r="SYP65" s="153"/>
      <c r="SYQ65" s="153"/>
      <c r="SYR65" s="153"/>
      <c r="SYS65" s="153"/>
      <c r="SYT65" s="153"/>
      <c r="SYU65" s="153"/>
      <c r="SYV65" s="153"/>
      <c r="SYW65" s="153"/>
      <c r="SYX65" s="153"/>
      <c r="SYY65" s="153"/>
      <c r="SYZ65" s="153"/>
      <c r="SZA65" s="153"/>
      <c r="SZB65" s="153"/>
      <c r="SZC65" s="153"/>
      <c r="SZD65" s="153"/>
      <c r="SZE65" s="153"/>
      <c r="SZF65" s="153"/>
      <c r="SZG65" s="153"/>
      <c r="SZH65" s="153"/>
      <c r="SZI65" s="153"/>
      <c r="SZJ65" s="153"/>
      <c r="SZK65" s="153"/>
      <c r="SZL65" s="153"/>
      <c r="SZM65" s="153"/>
      <c r="SZN65" s="153"/>
      <c r="SZO65" s="153"/>
      <c r="SZP65" s="153"/>
      <c r="SZQ65" s="153"/>
      <c r="SZR65" s="153"/>
      <c r="SZS65" s="153"/>
      <c r="SZT65" s="153"/>
      <c r="SZU65" s="153"/>
      <c r="SZV65" s="153"/>
      <c r="SZW65" s="153"/>
      <c r="SZX65" s="153"/>
      <c r="SZY65" s="153"/>
      <c r="SZZ65" s="153"/>
      <c r="TAA65" s="153"/>
      <c r="TAB65" s="153"/>
      <c r="TAC65" s="153"/>
      <c r="TAD65" s="153"/>
      <c r="TAE65" s="153"/>
      <c r="TAF65" s="153"/>
      <c r="TAG65" s="153"/>
      <c r="TAH65" s="153"/>
      <c r="TAI65" s="153"/>
      <c r="TAJ65" s="153"/>
      <c r="TAK65" s="153"/>
      <c r="TAL65" s="153"/>
      <c r="TAM65" s="153"/>
      <c r="TAN65" s="153"/>
      <c r="TAO65" s="153"/>
      <c r="TAP65" s="153"/>
      <c r="TAQ65" s="153"/>
      <c r="TAR65" s="153"/>
      <c r="TAS65" s="153"/>
      <c r="TAT65" s="153"/>
      <c r="TAU65" s="153"/>
      <c r="TAV65" s="153"/>
      <c r="TAW65" s="153"/>
      <c r="TAX65" s="153"/>
      <c r="TAY65" s="153"/>
      <c r="TAZ65" s="153"/>
      <c r="TBA65" s="153"/>
      <c r="TBB65" s="153"/>
      <c r="TBC65" s="153"/>
      <c r="TBD65" s="153"/>
      <c r="TBE65" s="153"/>
      <c r="TBF65" s="153"/>
      <c r="TBG65" s="153"/>
      <c r="TBH65" s="153"/>
      <c r="TBI65" s="153"/>
      <c r="TBJ65" s="153"/>
      <c r="TBK65" s="153"/>
      <c r="TBL65" s="153"/>
      <c r="TBM65" s="153"/>
      <c r="TBN65" s="153"/>
      <c r="TBO65" s="153"/>
      <c r="TBP65" s="153"/>
      <c r="TBQ65" s="153"/>
      <c r="TBR65" s="153"/>
      <c r="TBS65" s="153"/>
      <c r="TBT65" s="153"/>
      <c r="TBU65" s="153"/>
      <c r="TBV65" s="153"/>
      <c r="TBW65" s="153"/>
      <c r="TBX65" s="153"/>
      <c r="TBY65" s="153"/>
      <c r="TBZ65" s="153"/>
      <c r="TCA65" s="153"/>
      <c r="TCB65" s="153"/>
      <c r="TCC65" s="153"/>
      <c r="TCD65" s="153"/>
      <c r="TCE65" s="153"/>
      <c r="TCF65" s="153"/>
      <c r="TCG65" s="153"/>
      <c r="TCH65" s="153"/>
      <c r="TCI65" s="153"/>
      <c r="TCJ65" s="153"/>
      <c r="TCK65" s="153"/>
      <c r="TCL65" s="153"/>
      <c r="TCM65" s="153"/>
      <c r="TCN65" s="153"/>
      <c r="TCO65" s="153"/>
      <c r="TCP65" s="153"/>
      <c r="TCQ65" s="153"/>
      <c r="TCR65" s="153"/>
      <c r="TCS65" s="153"/>
      <c r="TCT65" s="153"/>
      <c r="TCU65" s="153"/>
      <c r="TCV65" s="153"/>
      <c r="TCW65" s="153"/>
      <c r="TCX65" s="153"/>
      <c r="TCY65" s="153"/>
      <c r="TCZ65" s="153"/>
      <c r="TDA65" s="153"/>
      <c r="TDB65" s="153"/>
      <c r="TDC65" s="153"/>
      <c r="TDD65" s="153"/>
      <c r="TDE65" s="153"/>
      <c r="TDF65" s="153"/>
      <c r="TDG65" s="153"/>
      <c r="TDH65" s="153"/>
      <c r="TDI65" s="153"/>
      <c r="TDJ65" s="153"/>
      <c r="TDK65" s="153"/>
      <c r="TDL65" s="153"/>
      <c r="TDM65" s="153"/>
      <c r="TDN65" s="153"/>
      <c r="TDO65" s="153"/>
      <c r="TDP65" s="153"/>
      <c r="TDQ65" s="153"/>
      <c r="TDR65" s="153"/>
      <c r="TDS65" s="153"/>
      <c r="TDT65" s="153"/>
      <c r="TDU65" s="153"/>
      <c r="TDV65" s="153"/>
      <c r="TDW65" s="153"/>
      <c r="TDX65" s="153"/>
      <c r="TDY65" s="153"/>
      <c r="TDZ65" s="153"/>
      <c r="TEA65" s="153"/>
      <c r="TEB65" s="153"/>
      <c r="TEC65" s="153"/>
      <c r="TED65" s="153"/>
      <c r="TEE65" s="153"/>
      <c r="TEF65" s="153"/>
      <c r="TEG65" s="153"/>
      <c r="TEH65" s="153"/>
      <c r="TEI65" s="153"/>
      <c r="TEJ65" s="153"/>
      <c r="TEK65" s="153"/>
      <c r="TEL65" s="153"/>
      <c r="TEM65" s="153"/>
      <c r="TEN65" s="153"/>
      <c r="TEO65" s="153"/>
      <c r="TEP65" s="153"/>
      <c r="TEQ65" s="153"/>
      <c r="TER65" s="153"/>
      <c r="TES65" s="153"/>
      <c r="TET65" s="153"/>
      <c r="TEU65" s="153"/>
      <c r="TEV65" s="153"/>
      <c r="TEW65" s="153"/>
      <c r="TEX65" s="153"/>
      <c r="TEY65" s="153"/>
      <c r="TEZ65" s="153"/>
      <c r="TFA65" s="153"/>
      <c r="TFB65" s="153"/>
      <c r="TFC65" s="153"/>
      <c r="TFD65" s="153"/>
      <c r="TFE65" s="153"/>
      <c r="TFF65" s="153"/>
      <c r="TFG65" s="153"/>
      <c r="TFH65" s="153"/>
      <c r="TFI65" s="153"/>
      <c r="TFJ65" s="153"/>
      <c r="TFK65" s="153"/>
      <c r="TFL65" s="153"/>
      <c r="TFM65" s="153"/>
      <c r="TFN65" s="153"/>
      <c r="TFO65" s="153"/>
      <c r="TFP65" s="153"/>
      <c r="TFQ65" s="153"/>
      <c r="TFR65" s="153"/>
      <c r="TFS65" s="153"/>
      <c r="TFT65" s="153"/>
      <c r="TFU65" s="153"/>
      <c r="TFV65" s="153"/>
      <c r="TFW65" s="153"/>
      <c r="TFX65" s="153"/>
      <c r="TFY65" s="153"/>
      <c r="TFZ65" s="153"/>
      <c r="TGA65" s="153"/>
      <c r="TGB65" s="153"/>
      <c r="TGC65" s="153"/>
      <c r="TGD65" s="153"/>
      <c r="TGE65" s="153"/>
      <c r="TGF65" s="153"/>
      <c r="TGG65" s="153"/>
      <c r="TGH65" s="153"/>
      <c r="TGI65" s="153"/>
      <c r="TGJ65" s="153"/>
      <c r="TGK65" s="153"/>
      <c r="TGL65" s="153"/>
      <c r="TGM65" s="153"/>
      <c r="TGN65" s="153"/>
      <c r="TGO65" s="153"/>
      <c r="TGP65" s="153"/>
      <c r="TGQ65" s="153"/>
      <c r="TGR65" s="153"/>
      <c r="TGS65" s="153"/>
      <c r="TGT65" s="153"/>
      <c r="TGU65" s="153"/>
      <c r="TGV65" s="153"/>
      <c r="TGW65" s="153"/>
      <c r="TGX65" s="153"/>
      <c r="TGY65" s="153"/>
      <c r="TGZ65" s="153"/>
      <c r="THA65" s="153"/>
      <c r="THB65" s="153"/>
      <c r="THC65" s="153"/>
      <c r="THD65" s="153"/>
      <c r="THE65" s="153"/>
      <c r="THF65" s="153"/>
      <c r="THG65" s="153"/>
      <c r="THH65" s="153"/>
      <c r="THI65" s="153"/>
      <c r="THJ65" s="153"/>
      <c r="THK65" s="153"/>
      <c r="THL65" s="153"/>
      <c r="THM65" s="153"/>
      <c r="THN65" s="153"/>
      <c r="THO65" s="153"/>
      <c r="THP65" s="153"/>
      <c r="THQ65" s="153"/>
      <c r="THR65" s="153"/>
      <c r="THS65" s="153"/>
      <c r="THT65" s="153"/>
      <c r="THU65" s="153"/>
      <c r="THV65" s="153"/>
      <c r="THW65" s="153"/>
      <c r="THX65" s="153"/>
      <c r="THY65" s="153"/>
      <c r="THZ65" s="153"/>
      <c r="TIA65" s="153"/>
      <c r="TIB65" s="153"/>
      <c r="TIC65" s="153"/>
      <c r="TID65" s="153"/>
      <c r="TIE65" s="153"/>
      <c r="TIF65" s="153"/>
      <c r="TIG65" s="153"/>
      <c r="TIH65" s="153"/>
      <c r="TII65" s="153"/>
      <c r="TIJ65" s="153"/>
      <c r="TIK65" s="153"/>
      <c r="TIL65" s="153"/>
      <c r="TIM65" s="153"/>
      <c r="TIN65" s="153"/>
      <c r="TIO65" s="153"/>
      <c r="TIP65" s="153"/>
      <c r="TIQ65" s="153"/>
      <c r="TIR65" s="153"/>
      <c r="TIS65" s="153"/>
      <c r="TIT65" s="153"/>
      <c r="TIU65" s="153"/>
      <c r="TIV65" s="153"/>
      <c r="TIW65" s="153"/>
      <c r="TIX65" s="153"/>
      <c r="TIY65" s="153"/>
      <c r="TIZ65" s="153"/>
      <c r="TJA65" s="153"/>
      <c r="TJB65" s="153"/>
      <c r="TJC65" s="153"/>
      <c r="TJD65" s="153"/>
      <c r="TJE65" s="153"/>
      <c r="TJF65" s="153"/>
      <c r="TJG65" s="153"/>
      <c r="TJH65" s="153"/>
      <c r="TJI65" s="153"/>
      <c r="TJJ65" s="153"/>
      <c r="TJK65" s="153"/>
      <c r="TJL65" s="153"/>
      <c r="TJM65" s="153"/>
      <c r="TJN65" s="153"/>
      <c r="TJO65" s="153"/>
      <c r="TJP65" s="153"/>
      <c r="TJQ65" s="153"/>
      <c r="TJR65" s="153"/>
      <c r="TJS65" s="153"/>
      <c r="TJT65" s="153"/>
      <c r="TJU65" s="153"/>
      <c r="TJV65" s="153"/>
      <c r="TJW65" s="153"/>
      <c r="TJX65" s="153"/>
      <c r="TJY65" s="153"/>
      <c r="TJZ65" s="153"/>
      <c r="TKA65" s="153"/>
      <c r="TKB65" s="153"/>
      <c r="TKC65" s="153"/>
      <c r="TKD65" s="153"/>
      <c r="TKE65" s="153"/>
      <c r="TKF65" s="153"/>
      <c r="TKG65" s="153"/>
      <c r="TKH65" s="153"/>
      <c r="TKI65" s="153"/>
      <c r="TKJ65" s="153"/>
      <c r="TKK65" s="153"/>
      <c r="TKL65" s="153"/>
      <c r="TKM65" s="153"/>
      <c r="TKN65" s="153"/>
      <c r="TKO65" s="153"/>
      <c r="TKP65" s="153"/>
      <c r="TKQ65" s="153"/>
      <c r="TKR65" s="153"/>
      <c r="TKS65" s="153"/>
      <c r="TKT65" s="153"/>
      <c r="TKU65" s="153"/>
      <c r="TKV65" s="153"/>
      <c r="TKW65" s="153"/>
      <c r="TKX65" s="153"/>
      <c r="TKY65" s="153"/>
      <c r="TKZ65" s="153"/>
      <c r="TLA65" s="153"/>
      <c r="TLB65" s="153"/>
      <c r="TLC65" s="153"/>
      <c r="TLD65" s="153"/>
      <c r="TLE65" s="153"/>
      <c r="TLF65" s="153"/>
      <c r="TLG65" s="153"/>
      <c r="TLH65" s="153"/>
      <c r="TLI65" s="153"/>
      <c r="TLJ65" s="153"/>
      <c r="TLK65" s="153"/>
      <c r="TLL65" s="153"/>
      <c r="TLM65" s="153"/>
      <c r="TLN65" s="153"/>
      <c r="TLO65" s="153"/>
      <c r="TLP65" s="153"/>
      <c r="TLQ65" s="153"/>
      <c r="TLR65" s="153"/>
      <c r="TLS65" s="153"/>
      <c r="TLT65" s="153"/>
      <c r="TLU65" s="153"/>
      <c r="TLV65" s="153"/>
      <c r="TLW65" s="153"/>
      <c r="TLX65" s="153"/>
      <c r="TLY65" s="153"/>
      <c r="TLZ65" s="153"/>
      <c r="TMA65" s="153"/>
      <c r="TMB65" s="153"/>
      <c r="TMC65" s="153"/>
      <c r="TMD65" s="153"/>
      <c r="TME65" s="153"/>
      <c r="TMF65" s="153"/>
      <c r="TMG65" s="153"/>
      <c r="TMH65" s="153"/>
      <c r="TMI65" s="153"/>
      <c r="TMJ65" s="153"/>
      <c r="TMK65" s="153"/>
      <c r="TML65" s="153"/>
      <c r="TMM65" s="153"/>
      <c r="TMN65" s="153"/>
      <c r="TMO65" s="153"/>
      <c r="TMP65" s="153"/>
      <c r="TMQ65" s="153"/>
      <c r="TMR65" s="153"/>
      <c r="TMS65" s="153"/>
      <c r="TMT65" s="153"/>
      <c r="TMU65" s="153"/>
      <c r="TMV65" s="153"/>
      <c r="TMW65" s="153"/>
      <c r="TMX65" s="153"/>
      <c r="TMY65" s="153"/>
      <c r="TMZ65" s="153"/>
      <c r="TNA65" s="153"/>
      <c r="TNB65" s="153"/>
      <c r="TNC65" s="153"/>
      <c r="TND65" s="153"/>
      <c r="TNE65" s="153"/>
      <c r="TNF65" s="153"/>
      <c r="TNG65" s="153"/>
      <c r="TNH65" s="153"/>
      <c r="TNI65" s="153"/>
      <c r="TNJ65" s="153"/>
      <c r="TNK65" s="153"/>
      <c r="TNL65" s="153"/>
      <c r="TNM65" s="153"/>
      <c r="TNN65" s="153"/>
      <c r="TNO65" s="153"/>
      <c r="TNP65" s="153"/>
      <c r="TNQ65" s="153"/>
      <c r="TNR65" s="153"/>
      <c r="TNS65" s="153"/>
      <c r="TNT65" s="153"/>
      <c r="TNU65" s="153"/>
      <c r="TNV65" s="153"/>
      <c r="TNW65" s="153"/>
      <c r="TNX65" s="153"/>
      <c r="TNY65" s="153"/>
      <c r="TNZ65" s="153"/>
      <c r="TOA65" s="153"/>
      <c r="TOB65" s="153"/>
      <c r="TOC65" s="153"/>
      <c r="TOD65" s="153"/>
      <c r="TOE65" s="153"/>
      <c r="TOF65" s="153"/>
      <c r="TOG65" s="153"/>
      <c r="TOH65" s="153"/>
      <c r="TOI65" s="153"/>
      <c r="TOJ65" s="153"/>
      <c r="TOK65" s="153"/>
      <c r="TOL65" s="153"/>
      <c r="TOM65" s="153"/>
      <c r="TON65" s="153"/>
      <c r="TOO65" s="153"/>
      <c r="TOP65" s="153"/>
      <c r="TOQ65" s="153"/>
      <c r="TOR65" s="153"/>
      <c r="TOS65" s="153"/>
      <c r="TOT65" s="153"/>
      <c r="TOU65" s="153"/>
      <c r="TOV65" s="153"/>
      <c r="TOW65" s="153"/>
      <c r="TOX65" s="153"/>
      <c r="TOY65" s="153"/>
      <c r="TOZ65" s="153"/>
      <c r="TPA65" s="153"/>
      <c r="TPB65" s="153"/>
      <c r="TPC65" s="153"/>
      <c r="TPD65" s="153"/>
      <c r="TPE65" s="153"/>
      <c r="TPF65" s="153"/>
      <c r="TPG65" s="153"/>
      <c r="TPH65" s="153"/>
      <c r="TPI65" s="153"/>
      <c r="TPJ65" s="153"/>
      <c r="TPK65" s="153"/>
      <c r="TPL65" s="153"/>
      <c r="TPM65" s="153"/>
      <c r="TPN65" s="153"/>
      <c r="TPO65" s="153"/>
      <c r="TPP65" s="153"/>
      <c r="TPQ65" s="153"/>
      <c r="TPR65" s="153"/>
      <c r="TPS65" s="153"/>
      <c r="TPT65" s="153"/>
      <c r="TPU65" s="153"/>
      <c r="TPV65" s="153"/>
      <c r="TPW65" s="153"/>
      <c r="TPX65" s="153"/>
      <c r="TPY65" s="153"/>
      <c r="TPZ65" s="153"/>
      <c r="TQA65" s="153"/>
      <c r="TQB65" s="153"/>
      <c r="TQC65" s="153"/>
      <c r="TQD65" s="153"/>
      <c r="TQE65" s="153"/>
      <c r="TQF65" s="153"/>
      <c r="TQG65" s="153"/>
      <c r="TQH65" s="153"/>
      <c r="TQI65" s="153"/>
      <c r="TQJ65" s="153"/>
      <c r="TQK65" s="153"/>
      <c r="TQL65" s="153"/>
      <c r="TQM65" s="153"/>
      <c r="TQN65" s="153"/>
      <c r="TQO65" s="153"/>
      <c r="TQP65" s="153"/>
      <c r="TQQ65" s="153"/>
      <c r="TQR65" s="153"/>
      <c r="TQS65" s="153"/>
      <c r="TQT65" s="153"/>
      <c r="TQU65" s="153"/>
      <c r="TQV65" s="153"/>
      <c r="TQW65" s="153"/>
      <c r="TQX65" s="153"/>
      <c r="TQY65" s="153"/>
      <c r="TQZ65" s="153"/>
      <c r="TRA65" s="153"/>
      <c r="TRB65" s="153"/>
      <c r="TRC65" s="153"/>
      <c r="TRD65" s="153"/>
      <c r="TRE65" s="153"/>
      <c r="TRF65" s="153"/>
      <c r="TRG65" s="153"/>
      <c r="TRH65" s="153"/>
      <c r="TRI65" s="153"/>
      <c r="TRJ65" s="153"/>
      <c r="TRK65" s="153"/>
      <c r="TRL65" s="153"/>
      <c r="TRM65" s="153"/>
      <c r="TRN65" s="153"/>
      <c r="TRO65" s="153"/>
      <c r="TRP65" s="153"/>
      <c r="TRQ65" s="153"/>
      <c r="TRR65" s="153"/>
      <c r="TRS65" s="153"/>
      <c r="TRT65" s="153"/>
      <c r="TRU65" s="153"/>
      <c r="TRV65" s="153"/>
      <c r="TRW65" s="153"/>
      <c r="TRX65" s="153"/>
      <c r="TRY65" s="153"/>
      <c r="TRZ65" s="153"/>
      <c r="TSA65" s="153"/>
      <c r="TSB65" s="153"/>
      <c r="TSC65" s="153"/>
      <c r="TSD65" s="153"/>
      <c r="TSE65" s="153"/>
      <c r="TSF65" s="153"/>
      <c r="TSG65" s="153"/>
      <c r="TSH65" s="153"/>
      <c r="TSI65" s="153"/>
      <c r="TSJ65" s="153"/>
      <c r="TSK65" s="153"/>
      <c r="TSL65" s="153"/>
      <c r="TSM65" s="153"/>
      <c r="TSN65" s="153"/>
      <c r="TSO65" s="153"/>
      <c r="TSP65" s="153"/>
      <c r="TSQ65" s="153"/>
      <c r="TSR65" s="153"/>
      <c r="TSS65" s="153"/>
      <c r="TST65" s="153"/>
      <c r="TSU65" s="153"/>
      <c r="TSV65" s="153"/>
      <c r="TSW65" s="153"/>
      <c r="TSX65" s="153"/>
      <c r="TSY65" s="153"/>
      <c r="TSZ65" s="153"/>
      <c r="TTA65" s="153"/>
      <c r="TTB65" s="153"/>
      <c r="TTC65" s="153"/>
      <c r="TTD65" s="153"/>
      <c r="TTE65" s="153"/>
      <c r="TTF65" s="153"/>
      <c r="TTG65" s="153"/>
      <c r="TTH65" s="153"/>
      <c r="TTI65" s="153"/>
      <c r="TTJ65" s="153"/>
      <c r="TTK65" s="153"/>
      <c r="TTL65" s="153"/>
      <c r="TTM65" s="153"/>
      <c r="TTN65" s="153"/>
      <c r="TTO65" s="153"/>
      <c r="TTP65" s="153"/>
      <c r="TTQ65" s="153"/>
      <c r="TTR65" s="153"/>
      <c r="TTS65" s="153"/>
      <c r="TTT65" s="153"/>
      <c r="TTU65" s="153"/>
      <c r="TTV65" s="153"/>
      <c r="TTW65" s="153"/>
      <c r="TTX65" s="153"/>
      <c r="TTY65" s="153"/>
      <c r="TTZ65" s="153"/>
      <c r="TUA65" s="153"/>
      <c r="TUB65" s="153"/>
      <c r="TUC65" s="153"/>
      <c r="TUD65" s="153"/>
      <c r="TUE65" s="153"/>
      <c r="TUF65" s="153"/>
      <c r="TUG65" s="153"/>
      <c r="TUH65" s="153"/>
      <c r="TUI65" s="153"/>
      <c r="TUJ65" s="153"/>
      <c r="TUK65" s="153"/>
      <c r="TUL65" s="153"/>
      <c r="TUM65" s="153"/>
      <c r="TUN65" s="153"/>
      <c r="TUO65" s="153"/>
      <c r="TUP65" s="153"/>
      <c r="TUQ65" s="153"/>
      <c r="TUR65" s="153"/>
      <c r="TUS65" s="153"/>
      <c r="TUT65" s="153"/>
      <c r="TUU65" s="153"/>
      <c r="TUV65" s="153"/>
      <c r="TUW65" s="153"/>
      <c r="TUX65" s="153"/>
      <c r="TUY65" s="153"/>
      <c r="TUZ65" s="153"/>
      <c r="TVA65" s="153"/>
      <c r="TVB65" s="153"/>
      <c r="TVC65" s="153"/>
      <c r="TVD65" s="153"/>
      <c r="TVE65" s="153"/>
      <c r="TVF65" s="153"/>
      <c r="TVG65" s="153"/>
      <c r="TVH65" s="153"/>
      <c r="TVI65" s="153"/>
      <c r="TVJ65" s="153"/>
      <c r="TVK65" s="153"/>
      <c r="TVL65" s="153"/>
      <c r="TVM65" s="153"/>
      <c r="TVN65" s="153"/>
      <c r="TVO65" s="153"/>
      <c r="TVP65" s="153"/>
      <c r="TVQ65" s="153"/>
      <c r="TVR65" s="153"/>
      <c r="TVS65" s="153"/>
      <c r="TVT65" s="153"/>
      <c r="TVU65" s="153"/>
      <c r="TVV65" s="153"/>
      <c r="TVW65" s="153"/>
      <c r="TVX65" s="153"/>
      <c r="TVY65" s="153"/>
      <c r="TVZ65" s="153"/>
      <c r="TWA65" s="153"/>
      <c r="TWB65" s="153"/>
      <c r="TWC65" s="153"/>
      <c r="TWD65" s="153"/>
      <c r="TWE65" s="153"/>
      <c r="TWF65" s="153"/>
      <c r="TWG65" s="153"/>
      <c r="TWH65" s="153"/>
      <c r="TWI65" s="153"/>
      <c r="TWJ65" s="153"/>
      <c r="TWK65" s="153"/>
      <c r="TWL65" s="153"/>
      <c r="TWM65" s="153"/>
      <c r="TWN65" s="153"/>
      <c r="TWO65" s="153"/>
      <c r="TWP65" s="153"/>
      <c r="TWQ65" s="153"/>
      <c r="TWR65" s="153"/>
      <c r="TWS65" s="153"/>
      <c r="TWT65" s="153"/>
      <c r="TWU65" s="153"/>
      <c r="TWV65" s="153"/>
      <c r="TWW65" s="153"/>
      <c r="TWX65" s="153"/>
      <c r="TWY65" s="153"/>
      <c r="TWZ65" s="153"/>
      <c r="TXA65" s="153"/>
      <c r="TXB65" s="153"/>
      <c r="TXC65" s="153"/>
      <c r="TXD65" s="153"/>
      <c r="TXE65" s="153"/>
      <c r="TXF65" s="153"/>
      <c r="TXG65" s="153"/>
      <c r="TXH65" s="153"/>
      <c r="TXI65" s="153"/>
      <c r="TXJ65" s="153"/>
      <c r="TXK65" s="153"/>
      <c r="TXL65" s="153"/>
      <c r="TXM65" s="153"/>
      <c r="TXN65" s="153"/>
      <c r="TXO65" s="153"/>
      <c r="TXP65" s="153"/>
      <c r="TXQ65" s="153"/>
      <c r="TXR65" s="153"/>
      <c r="TXS65" s="153"/>
      <c r="TXT65" s="153"/>
      <c r="TXU65" s="153"/>
      <c r="TXV65" s="153"/>
      <c r="TXW65" s="153"/>
      <c r="TXX65" s="153"/>
      <c r="TXY65" s="153"/>
      <c r="TXZ65" s="153"/>
      <c r="TYA65" s="153"/>
      <c r="TYB65" s="153"/>
      <c r="TYC65" s="153"/>
      <c r="TYD65" s="153"/>
      <c r="TYE65" s="153"/>
      <c r="TYF65" s="153"/>
      <c r="TYG65" s="153"/>
      <c r="TYH65" s="153"/>
      <c r="TYI65" s="153"/>
      <c r="TYJ65" s="153"/>
      <c r="TYK65" s="153"/>
      <c r="TYL65" s="153"/>
      <c r="TYM65" s="153"/>
      <c r="TYN65" s="153"/>
      <c r="TYO65" s="153"/>
      <c r="TYP65" s="153"/>
      <c r="TYQ65" s="153"/>
      <c r="TYR65" s="153"/>
      <c r="TYS65" s="153"/>
      <c r="TYT65" s="153"/>
      <c r="TYU65" s="153"/>
      <c r="TYV65" s="153"/>
      <c r="TYW65" s="153"/>
      <c r="TYX65" s="153"/>
      <c r="TYY65" s="153"/>
      <c r="TYZ65" s="153"/>
      <c r="TZA65" s="153"/>
      <c r="TZB65" s="153"/>
      <c r="TZC65" s="153"/>
      <c r="TZD65" s="153"/>
      <c r="TZE65" s="153"/>
      <c r="TZF65" s="153"/>
      <c r="TZG65" s="153"/>
      <c r="TZH65" s="153"/>
      <c r="TZI65" s="153"/>
      <c r="TZJ65" s="153"/>
      <c r="TZK65" s="153"/>
      <c r="TZL65" s="153"/>
      <c r="TZM65" s="153"/>
      <c r="TZN65" s="153"/>
      <c r="TZO65" s="153"/>
      <c r="TZP65" s="153"/>
      <c r="TZQ65" s="153"/>
      <c r="TZR65" s="153"/>
      <c r="TZS65" s="153"/>
      <c r="TZT65" s="153"/>
      <c r="TZU65" s="153"/>
      <c r="TZV65" s="153"/>
      <c r="TZW65" s="153"/>
      <c r="TZX65" s="153"/>
      <c r="TZY65" s="153"/>
      <c r="TZZ65" s="153"/>
      <c r="UAA65" s="153"/>
      <c r="UAB65" s="153"/>
      <c r="UAC65" s="153"/>
      <c r="UAD65" s="153"/>
      <c r="UAE65" s="153"/>
      <c r="UAF65" s="153"/>
      <c r="UAG65" s="153"/>
      <c r="UAH65" s="153"/>
      <c r="UAI65" s="153"/>
      <c r="UAJ65" s="153"/>
      <c r="UAK65" s="153"/>
      <c r="UAL65" s="153"/>
      <c r="UAM65" s="153"/>
      <c r="UAN65" s="153"/>
      <c r="UAO65" s="153"/>
      <c r="UAP65" s="153"/>
      <c r="UAQ65" s="153"/>
      <c r="UAR65" s="153"/>
      <c r="UAS65" s="153"/>
      <c r="UAT65" s="153"/>
      <c r="UAU65" s="153"/>
      <c r="UAV65" s="153"/>
      <c r="UAW65" s="153"/>
      <c r="UAX65" s="153"/>
      <c r="UAY65" s="153"/>
      <c r="UAZ65" s="153"/>
      <c r="UBA65" s="153"/>
      <c r="UBB65" s="153"/>
      <c r="UBC65" s="153"/>
      <c r="UBD65" s="153"/>
      <c r="UBE65" s="153"/>
      <c r="UBF65" s="153"/>
      <c r="UBG65" s="153"/>
      <c r="UBH65" s="153"/>
      <c r="UBI65" s="153"/>
      <c r="UBJ65" s="153"/>
      <c r="UBK65" s="153"/>
      <c r="UBL65" s="153"/>
      <c r="UBM65" s="153"/>
      <c r="UBN65" s="153"/>
      <c r="UBO65" s="153"/>
      <c r="UBP65" s="153"/>
      <c r="UBQ65" s="153"/>
      <c r="UBR65" s="153"/>
      <c r="UBS65" s="153"/>
      <c r="UBT65" s="153"/>
      <c r="UBU65" s="153"/>
      <c r="UBV65" s="153"/>
      <c r="UBW65" s="153"/>
      <c r="UBX65" s="153"/>
      <c r="UBY65" s="153"/>
      <c r="UBZ65" s="153"/>
      <c r="UCA65" s="153"/>
      <c r="UCB65" s="153"/>
      <c r="UCC65" s="153"/>
      <c r="UCD65" s="153"/>
      <c r="UCE65" s="153"/>
      <c r="UCF65" s="153"/>
      <c r="UCG65" s="153"/>
      <c r="UCH65" s="153"/>
      <c r="UCI65" s="153"/>
      <c r="UCJ65" s="153"/>
      <c r="UCK65" s="153"/>
      <c r="UCL65" s="153"/>
      <c r="UCM65" s="153"/>
      <c r="UCN65" s="153"/>
      <c r="UCO65" s="153"/>
      <c r="UCP65" s="153"/>
      <c r="UCQ65" s="153"/>
      <c r="UCR65" s="153"/>
      <c r="UCS65" s="153"/>
      <c r="UCT65" s="153"/>
      <c r="UCU65" s="153"/>
      <c r="UCV65" s="153"/>
      <c r="UCW65" s="153"/>
      <c r="UCX65" s="153"/>
      <c r="UCY65" s="153"/>
      <c r="UCZ65" s="153"/>
      <c r="UDA65" s="153"/>
      <c r="UDB65" s="153"/>
      <c r="UDC65" s="153"/>
      <c r="UDD65" s="153"/>
      <c r="UDE65" s="153"/>
      <c r="UDF65" s="153"/>
      <c r="UDG65" s="153"/>
      <c r="UDH65" s="153"/>
      <c r="UDI65" s="153"/>
      <c r="UDJ65" s="153"/>
      <c r="UDK65" s="153"/>
      <c r="UDL65" s="153"/>
      <c r="UDM65" s="153"/>
      <c r="UDN65" s="153"/>
      <c r="UDO65" s="153"/>
      <c r="UDP65" s="153"/>
      <c r="UDQ65" s="153"/>
      <c r="UDR65" s="153"/>
      <c r="UDS65" s="153"/>
      <c r="UDT65" s="153"/>
      <c r="UDU65" s="153"/>
      <c r="UDV65" s="153"/>
      <c r="UDW65" s="153"/>
      <c r="UDX65" s="153"/>
      <c r="UDY65" s="153"/>
      <c r="UDZ65" s="153"/>
      <c r="UEA65" s="153"/>
      <c r="UEB65" s="153"/>
      <c r="UEC65" s="153"/>
      <c r="UED65" s="153"/>
      <c r="UEE65" s="153"/>
      <c r="UEF65" s="153"/>
      <c r="UEG65" s="153"/>
      <c r="UEH65" s="153"/>
      <c r="UEI65" s="153"/>
      <c r="UEJ65" s="153"/>
      <c r="UEK65" s="153"/>
      <c r="UEL65" s="153"/>
      <c r="UEM65" s="153"/>
      <c r="UEN65" s="153"/>
      <c r="UEO65" s="153"/>
      <c r="UEP65" s="153"/>
      <c r="UEQ65" s="153"/>
      <c r="UER65" s="153"/>
      <c r="UES65" s="153"/>
      <c r="UET65" s="153"/>
      <c r="UEU65" s="153"/>
      <c r="UEV65" s="153"/>
      <c r="UEW65" s="153"/>
      <c r="UEX65" s="153"/>
      <c r="UEY65" s="153"/>
      <c r="UEZ65" s="153"/>
      <c r="UFA65" s="153"/>
      <c r="UFB65" s="153"/>
      <c r="UFC65" s="153"/>
      <c r="UFD65" s="153"/>
      <c r="UFE65" s="153"/>
      <c r="UFF65" s="153"/>
      <c r="UFG65" s="153"/>
      <c r="UFH65" s="153"/>
      <c r="UFI65" s="153"/>
      <c r="UFJ65" s="153"/>
      <c r="UFK65" s="153"/>
      <c r="UFL65" s="153"/>
      <c r="UFM65" s="153"/>
      <c r="UFN65" s="153"/>
      <c r="UFO65" s="153"/>
      <c r="UFP65" s="153"/>
      <c r="UFQ65" s="153"/>
      <c r="UFR65" s="153"/>
      <c r="UFS65" s="153"/>
      <c r="UFT65" s="153"/>
      <c r="UFU65" s="153"/>
      <c r="UFV65" s="153"/>
      <c r="UFW65" s="153"/>
      <c r="UFX65" s="153"/>
      <c r="UFY65" s="153"/>
      <c r="UFZ65" s="153"/>
      <c r="UGA65" s="153"/>
      <c r="UGB65" s="153"/>
      <c r="UGC65" s="153"/>
      <c r="UGD65" s="153"/>
      <c r="UGE65" s="153"/>
      <c r="UGF65" s="153"/>
      <c r="UGG65" s="153"/>
      <c r="UGH65" s="153"/>
      <c r="UGI65" s="153"/>
      <c r="UGJ65" s="153"/>
      <c r="UGK65" s="153"/>
      <c r="UGL65" s="153"/>
      <c r="UGM65" s="153"/>
      <c r="UGN65" s="153"/>
      <c r="UGO65" s="153"/>
      <c r="UGP65" s="153"/>
      <c r="UGQ65" s="153"/>
      <c r="UGR65" s="153"/>
      <c r="UGS65" s="153"/>
      <c r="UGT65" s="153"/>
      <c r="UGU65" s="153"/>
      <c r="UGV65" s="153"/>
      <c r="UGW65" s="153"/>
      <c r="UGX65" s="153"/>
      <c r="UGY65" s="153"/>
      <c r="UGZ65" s="153"/>
      <c r="UHA65" s="153"/>
      <c r="UHB65" s="153"/>
      <c r="UHC65" s="153"/>
      <c r="UHD65" s="153"/>
      <c r="UHE65" s="153"/>
      <c r="UHF65" s="153"/>
      <c r="UHG65" s="153"/>
      <c r="UHH65" s="153"/>
      <c r="UHI65" s="153"/>
      <c r="UHJ65" s="153"/>
      <c r="UHK65" s="153"/>
      <c r="UHL65" s="153"/>
      <c r="UHM65" s="153"/>
      <c r="UHN65" s="153"/>
      <c r="UHO65" s="153"/>
      <c r="UHP65" s="153"/>
      <c r="UHQ65" s="153"/>
      <c r="UHR65" s="153"/>
      <c r="UHS65" s="153"/>
      <c r="UHT65" s="153"/>
      <c r="UHU65" s="153"/>
      <c r="UHV65" s="153"/>
      <c r="UHW65" s="153"/>
      <c r="UHX65" s="153"/>
      <c r="UHY65" s="153"/>
      <c r="UHZ65" s="153"/>
      <c r="UIA65" s="153"/>
      <c r="UIB65" s="153"/>
      <c r="UIC65" s="153"/>
      <c r="UID65" s="153"/>
      <c r="UIE65" s="153"/>
      <c r="UIF65" s="153"/>
      <c r="UIG65" s="153"/>
      <c r="UIH65" s="153"/>
      <c r="UII65" s="153"/>
      <c r="UIJ65" s="153"/>
      <c r="UIK65" s="153"/>
      <c r="UIL65" s="153"/>
      <c r="UIM65" s="153"/>
      <c r="UIN65" s="153"/>
      <c r="UIO65" s="153"/>
      <c r="UIP65" s="153"/>
      <c r="UIQ65" s="153"/>
      <c r="UIR65" s="153"/>
      <c r="UIS65" s="153"/>
      <c r="UIT65" s="153"/>
      <c r="UIU65" s="153"/>
      <c r="UIV65" s="153"/>
      <c r="UIW65" s="153"/>
      <c r="UIX65" s="153"/>
      <c r="UIY65" s="153"/>
      <c r="UIZ65" s="153"/>
      <c r="UJA65" s="153"/>
      <c r="UJB65" s="153"/>
      <c r="UJC65" s="153"/>
      <c r="UJD65" s="153"/>
      <c r="UJE65" s="153"/>
      <c r="UJF65" s="153"/>
      <c r="UJG65" s="153"/>
      <c r="UJH65" s="153"/>
      <c r="UJI65" s="153"/>
      <c r="UJJ65" s="153"/>
      <c r="UJK65" s="153"/>
      <c r="UJL65" s="153"/>
      <c r="UJM65" s="153"/>
      <c r="UJN65" s="153"/>
      <c r="UJO65" s="153"/>
      <c r="UJP65" s="153"/>
      <c r="UJQ65" s="153"/>
      <c r="UJR65" s="153"/>
      <c r="UJS65" s="153"/>
      <c r="UJT65" s="153"/>
      <c r="UJU65" s="153"/>
      <c r="UJV65" s="153"/>
      <c r="UJW65" s="153"/>
      <c r="UJX65" s="153"/>
      <c r="UJY65" s="153"/>
      <c r="UJZ65" s="153"/>
      <c r="UKA65" s="153"/>
      <c r="UKB65" s="153"/>
      <c r="UKC65" s="153"/>
      <c r="UKD65" s="153"/>
      <c r="UKE65" s="153"/>
      <c r="UKF65" s="153"/>
      <c r="UKG65" s="153"/>
      <c r="UKH65" s="153"/>
      <c r="UKI65" s="153"/>
      <c r="UKJ65" s="153"/>
      <c r="UKK65" s="153"/>
      <c r="UKL65" s="153"/>
      <c r="UKM65" s="153"/>
      <c r="UKN65" s="153"/>
      <c r="UKO65" s="153"/>
      <c r="UKP65" s="153"/>
      <c r="UKQ65" s="153"/>
      <c r="UKR65" s="153"/>
      <c r="UKS65" s="153"/>
      <c r="UKT65" s="153"/>
      <c r="UKU65" s="153"/>
      <c r="UKV65" s="153"/>
      <c r="UKW65" s="153"/>
      <c r="UKX65" s="153"/>
      <c r="UKY65" s="153"/>
      <c r="UKZ65" s="153"/>
      <c r="ULA65" s="153"/>
      <c r="ULB65" s="153"/>
      <c r="ULC65" s="153"/>
      <c r="ULD65" s="153"/>
      <c r="ULE65" s="153"/>
      <c r="ULF65" s="153"/>
      <c r="ULG65" s="153"/>
      <c r="ULH65" s="153"/>
      <c r="ULI65" s="153"/>
      <c r="ULJ65" s="153"/>
      <c r="ULK65" s="153"/>
      <c r="ULL65" s="153"/>
      <c r="ULM65" s="153"/>
      <c r="ULN65" s="153"/>
      <c r="ULO65" s="153"/>
      <c r="ULP65" s="153"/>
      <c r="ULQ65" s="153"/>
      <c r="ULR65" s="153"/>
      <c r="ULS65" s="153"/>
      <c r="ULT65" s="153"/>
      <c r="ULU65" s="153"/>
      <c r="ULV65" s="153"/>
      <c r="ULW65" s="153"/>
      <c r="ULX65" s="153"/>
      <c r="ULY65" s="153"/>
      <c r="ULZ65" s="153"/>
      <c r="UMA65" s="153"/>
      <c r="UMB65" s="153"/>
      <c r="UMC65" s="153"/>
      <c r="UMD65" s="153"/>
      <c r="UME65" s="153"/>
      <c r="UMF65" s="153"/>
      <c r="UMG65" s="153"/>
      <c r="UMH65" s="153"/>
      <c r="UMI65" s="153"/>
      <c r="UMJ65" s="153"/>
      <c r="UMK65" s="153"/>
      <c r="UML65" s="153"/>
      <c r="UMM65" s="153"/>
      <c r="UMN65" s="153"/>
      <c r="UMO65" s="153"/>
      <c r="UMP65" s="153"/>
      <c r="UMQ65" s="153"/>
      <c r="UMR65" s="153"/>
      <c r="UMS65" s="153"/>
      <c r="UMT65" s="153"/>
      <c r="UMU65" s="153"/>
      <c r="UMV65" s="153"/>
      <c r="UMW65" s="153"/>
      <c r="UMX65" s="153"/>
      <c r="UMY65" s="153"/>
      <c r="UMZ65" s="153"/>
      <c r="UNA65" s="153"/>
      <c r="UNB65" s="153"/>
      <c r="UNC65" s="153"/>
      <c r="UND65" s="153"/>
      <c r="UNE65" s="153"/>
      <c r="UNF65" s="153"/>
      <c r="UNG65" s="153"/>
      <c r="UNH65" s="153"/>
      <c r="UNI65" s="153"/>
      <c r="UNJ65" s="153"/>
      <c r="UNK65" s="153"/>
      <c r="UNL65" s="153"/>
      <c r="UNM65" s="153"/>
      <c r="UNN65" s="153"/>
      <c r="UNO65" s="153"/>
      <c r="UNP65" s="153"/>
      <c r="UNQ65" s="153"/>
      <c r="UNR65" s="153"/>
      <c r="UNS65" s="153"/>
      <c r="UNT65" s="153"/>
      <c r="UNU65" s="153"/>
      <c r="UNV65" s="153"/>
      <c r="UNW65" s="153"/>
      <c r="UNX65" s="153"/>
      <c r="UNY65" s="153"/>
      <c r="UNZ65" s="153"/>
      <c r="UOA65" s="153"/>
      <c r="UOB65" s="153"/>
      <c r="UOC65" s="153"/>
      <c r="UOD65" s="153"/>
      <c r="UOE65" s="153"/>
      <c r="UOF65" s="153"/>
      <c r="UOG65" s="153"/>
      <c r="UOH65" s="153"/>
      <c r="UOI65" s="153"/>
      <c r="UOJ65" s="153"/>
      <c r="UOK65" s="153"/>
      <c r="UOL65" s="153"/>
      <c r="UOM65" s="153"/>
      <c r="UON65" s="153"/>
      <c r="UOO65" s="153"/>
      <c r="UOP65" s="153"/>
      <c r="UOQ65" s="153"/>
      <c r="UOR65" s="153"/>
      <c r="UOS65" s="153"/>
      <c r="UOT65" s="153"/>
      <c r="UOU65" s="153"/>
      <c r="UOV65" s="153"/>
      <c r="UOW65" s="153"/>
      <c r="UOX65" s="153"/>
      <c r="UOY65" s="153"/>
      <c r="UOZ65" s="153"/>
      <c r="UPA65" s="153"/>
      <c r="UPB65" s="153"/>
      <c r="UPC65" s="153"/>
      <c r="UPD65" s="153"/>
      <c r="UPE65" s="153"/>
      <c r="UPF65" s="153"/>
      <c r="UPG65" s="153"/>
      <c r="UPH65" s="153"/>
      <c r="UPI65" s="153"/>
      <c r="UPJ65" s="153"/>
      <c r="UPK65" s="153"/>
      <c r="UPL65" s="153"/>
      <c r="UPM65" s="153"/>
      <c r="UPN65" s="153"/>
      <c r="UPO65" s="153"/>
      <c r="UPP65" s="153"/>
      <c r="UPQ65" s="153"/>
      <c r="UPR65" s="153"/>
      <c r="UPS65" s="153"/>
      <c r="UPT65" s="153"/>
      <c r="UPU65" s="153"/>
      <c r="UPV65" s="153"/>
      <c r="UPW65" s="153"/>
      <c r="UPX65" s="153"/>
      <c r="UPY65" s="153"/>
      <c r="UPZ65" s="153"/>
      <c r="UQA65" s="153"/>
      <c r="UQB65" s="153"/>
      <c r="UQC65" s="153"/>
      <c r="UQD65" s="153"/>
      <c r="UQE65" s="153"/>
      <c r="UQF65" s="153"/>
      <c r="UQG65" s="153"/>
      <c r="UQH65" s="153"/>
      <c r="UQI65" s="153"/>
      <c r="UQJ65" s="153"/>
      <c r="UQK65" s="153"/>
      <c r="UQL65" s="153"/>
      <c r="UQM65" s="153"/>
      <c r="UQN65" s="153"/>
      <c r="UQO65" s="153"/>
      <c r="UQP65" s="153"/>
      <c r="UQQ65" s="153"/>
      <c r="UQR65" s="153"/>
      <c r="UQS65" s="153"/>
      <c r="UQT65" s="153"/>
      <c r="UQU65" s="153"/>
      <c r="UQV65" s="153"/>
      <c r="UQW65" s="153"/>
      <c r="UQX65" s="153"/>
      <c r="UQY65" s="153"/>
      <c r="UQZ65" s="153"/>
      <c r="URA65" s="153"/>
      <c r="URB65" s="153"/>
      <c r="URC65" s="153"/>
      <c r="URD65" s="153"/>
      <c r="URE65" s="153"/>
      <c r="URF65" s="153"/>
      <c r="URG65" s="153"/>
      <c r="URH65" s="153"/>
      <c r="URI65" s="153"/>
      <c r="URJ65" s="153"/>
      <c r="URK65" s="153"/>
      <c r="URL65" s="153"/>
      <c r="URM65" s="153"/>
      <c r="URN65" s="153"/>
      <c r="URO65" s="153"/>
      <c r="URP65" s="153"/>
      <c r="URQ65" s="153"/>
      <c r="URR65" s="153"/>
      <c r="URS65" s="153"/>
      <c r="URT65" s="153"/>
      <c r="URU65" s="153"/>
      <c r="URV65" s="153"/>
      <c r="URW65" s="153"/>
      <c r="URX65" s="153"/>
      <c r="URY65" s="153"/>
      <c r="URZ65" s="153"/>
      <c r="USA65" s="153"/>
      <c r="USB65" s="153"/>
      <c r="USC65" s="153"/>
      <c r="USD65" s="153"/>
      <c r="USE65" s="153"/>
      <c r="USF65" s="153"/>
      <c r="USG65" s="153"/>
      <c r="USH65" s="153"/>
      <c r="USI65" s="153"/>
      <c r="USJ65" s="153"/>
      <c r="USK65" s="153"/>
      <c r="USL65" s="153"/>
      <c r="USM65" s="153"/>
      <c r="USN65" s="153"/>
      <c r="USO65" s="153"/>
      <c r="USP65" s="153"/>
      <c r="USQ65" s="153"/>
      <c r="USR65" s="153"/>
      <c r="USS65" s="153"/>
      <c r="UST65" s="153"/>
      <c r="USU65" s="153"/>
      <c r="USV65" s="153"/>
      <c r="USW65" s="153"/>
      <c r="USX65" s="153"/>
      <c r="USY65" s="153"/>
      <c r="USZ65" s="153"/>
      <c r="UTA65" s="153"/>
      <c r="UTB65" s="153"/>
      <c r="UTC65" s="153"/>
      <c r="UTD65" s="153"/>
      <c r="UTE65" s="153"/>
      <c r="UTF65" s="153"/>
      <c r="UTG65" s="153"/>
      <c r="UTH65" s="153"/>
      <c r="UTI65" s="153"/>
      <c r="UTJ65" s="153"/>
      <c r="UTK65" s="153"/>
      <c r="UTL65" s="153"/>
      <c r="UTM65" s="153"/>
      <c r="UTN65" s="153"/>
      <c r="UTO65" s="153"/>
      <c r="UTP65" s="153"/>
      <c r="UTQ65" s="153"/>
      <c r="UTR65" s="153"/>
      <c r="UTS65" s="153"/>
      <c r="UTT65" s="153"/>
      <c r="UTU65" s="153"/>
      <c r="UTV65" s="153"/>
      <c r="UTW65" s="153"/>
      <c r="UTX65" s="153"/>
      <c r="UTY65" s="153"/>
      <c r="UTZ65" s="153"/>
      <c r="UUA65" s="153"/>
      <c r="UUB65" s="153"/>
      <c r="UUC65" s="153"/>
      <c r="UUD65" s="153"/>
      <c r="UUE65" s="153"/>
      <c r="UUF65" s="153"/>
      <c r="UUG65" s="153"/>
      <c r="UUH65" s="153"/>
      <c r="UUI65" s="153"/>
      <c r="UUJ65" s="153"/>
      <c r="UUK65" s="153"/>
      <c r="UUL65" s="153"/>
      <c r="UUM65" s="153"/>
      <c r="UUN65" s="153"/>
      <c r="UUO65" s="153"/>
      <c r="UUP65" s="153"/>
      <c r="UUQ65" s="153"/>
      <c r="UUR65" s="153"/>
      <c r="UUS65" s="153"/>
      <c r="UUT65" s="153"/>
      <c r="UUU65" s="153"/>
      <c r="UUV65" s="153"/>
      <c r="UUW65" s="153"/>
      <c r="UUX65" s="153"/>
      <c r="UUY65" s="153"/>
      <c r="UUZ65" s="153"/>
      <c r="UVA65" s="153"/>
      <c r="UVB65" s="153"/>
      <c r="UVC65" s="153"/>
      <c r="UVD65" s="153"/>
      <c r="UVE65" s="153"/>
      <c r="UVF65" s="153"/>
      <c r="UVG65" s="153"/>
      <c r="UVH65" s="153"/>
      <c r="UVI65" s="153"/>
      <c r="UVJ65" s="153"/>
      <c r="UVK65" s="153"/>
      <c r="UVL65" s="153"/>
      <c r="UVM65" s="153"/>
      <c r="UVN65" s="153"/>
      <c r="UVO65" s="153"/>
      <c r="UVP65" s="153"/>
      <c r="UVQ65" s="153"/>
      <c r="UVR65" s="153"/>
      <c r="UVS65" s="153"/>
      <c r="UVT65" s="153"/>
      <c r="UVU65" s="153"/>
      <c r="UVV65" s="153"/>
      <c r="UVW65" s="153"/>
      <c r="UVX65" s="153"/>
      <c r="UVY65" s="153"/>
      <c r="UVZ65" s="153"/>
      <c r="UWA65" s="153"/>
      <c r="UWB65" s="153"/>
      <c r="UWC65" s="153"/>
      <c r="UWD65" s="153"/>
      <c r="UWE65" s="153"/>
      <c r="UWF65" s="153"/>
      <c r="UWG65" s="153"/>
      <c r="UWH65" s="153"/>
      <c r="UWI65" s="153"/>
      <c r="UWJ65" s="153"/>
      <c r="UWK65" s="153"/>
      <c r="UWL65" s="153"/>
      <c r="UWM65" s="153"/>
      <c r="UWN65" s="153"/>
      <c r="UWO65" s="153"/>
      <c r="UWP65" s="153"/>
      <c r="UWQ65" s="153"/>
      <c r="UWR65" s="153"/>
      <c r="UWS65" s="153"/>
      <c r="UWT65" s="153"/>
      <c r="UWU65" s="153"/>
      <c r="UWV65" s="153"/>
      <c r="UWW65" s="153"/>
      <c r="UWX65" s="153"/>
      <c r="UWY65" s="153"/>
      <c r="UWZ65" s="153"/>
      <c r="UXA65" s="153"/>
      <c r="UXB65" s="153"/>
      <c r="UXC65" s="153"/>
      <c r="UXD65" s="153"/>
      <c r="UXE65" s="153"/>
      <c r="UXF65" s="153"/>
      <c r="UXG65" s="153"/>
      <c r="UXH65" s="153"/>
      <c r="UXI65" s="153"/>
      <c r="UXJ65" s="153"/>
      <c r="UXK65" s="153"/>
      <c r="UXL65" s="153"/>
      <c r="UXM65" s="153"/>
      <c r="UXN65" s="153"/>
      <c r="UXO65" s="153"/>
      <c r="UXP65" s="153"/>
      <c r="UXQ65" s="153"/>
      <c r="UXR65" s="153"/>
      <c r="UXS65" s="153"/>
      <c r="UXT65" s="153"/>
      <c r="UXU65" s="153"/>
      <c r="UXV65" s="153"/>
      <c r="UXW65" s="153"/>
      <c r="UXX65" s="153"/>
      <c r="UXY65" s="153"/>
      <c r="UXZ65" s="153"/>
      <c r="UYA65" s="153"/>
      <c r="UYB65" s="153"/>
      <c r="UYC65" s="153"/>
      <c r="UYD65" s="153"/>
      <c r="UYE65" s="153"/>
      <c r="UYF65" s="153"/>
      <c r="UYG65" s="153"/>
      <c r="UYH65" s="153"/>
      <c r="UYI65" s="153"/>
      <c r="UYJ65" s="153"/>
      <c r="UYK65" s="153"/>
      <c r="UYL65" s="153"/>
      <c r="UYM65" s="153"/>
      <c r="UYN65" s="153"/>
      <c r="UYO65" s="153"/>
      <c r="UYP65" s="153"/>
      <c r="UYQ65" s="153"/>
      <c r="UYR65" s="153"/>
      <c r="UYS65" s="153"/>
      <c r="UYT65" s="153"/>
      <c r="UYU65" s="153"/>
      <c r="UYV65" s="153"/>
      <c r="UYW65" s="153"/>
      <c r="UYX65" s="153"/>
      <c r="UYY65" s="153"/>
      <c r="UYZ65" s="153"/>
      <c r="UZA65" s="153"/>
      <c r="UZB65" s="153"/>
      <c r="UZC65" s="153"/>
      <c r="UZD65" s="153"/>
      <c r="UZE65" s="153"/>
      <c r="UZF65" s="153"/>
      <c r="UZG65" s="153"/>
      <c r="UZH65" s="153"/>
      <c r="UZI65" s="153"/>
      <c r="UZJ65" s="153"/>
      <c r="UZK65" s="153"/>
      <c r="UZL65" s="153"/>
      <c r="UZM65" s="153"/>
      <c r="UZN65" s="153"/>
      <c r="UZO65" s="153"/>
      <c r="UZP65" s="153"/>
      <c r="UZQ65" s="153"/>
      <c r="UZR65" s="153"/>
      <c r="UZS65" s="153"/>
      <c r="UZT65" s="153"/>
      <c r="UZU65" s="153"/>
      <c r="UZV65" s="153"/>
      <c r="UZW65" s="153"/>
      <c r="UZX65" s="153"/>
      <c r="UZY65" s="153"/>
      <c r="UZZ65" s="153"/>
      <c r="VAA65" s="153"/>
      <c r="VAB65" s="153"/>
      <c r="VAC65" s="153"/>
      <c r="VAD65" s="153"/>
      <c r="VAE65" s="153"/>
      <c r="VAF65" s="153"/>
      <c r="VAG65" s="153"/>
      <c r="VAH65" s="153"/>
      <c r="VAI65" s="153"/>
      <c r="VAJ65" s="153"/>
      <c r="VAK65" s="153"/>
      <c r="VAL65" s="153"/>
      <c r="VAM65" s="153"/>
      <c r="VAN65" s="153"/>
      <c r="VAO65" s="153"/>
      <c r="VAP65" s="153"/>
      <c r="VAQ65" s="153"/>
      <c r="VAR65" s="153"/>
      <c r="VAS65" s="153"/>
      <c r="VAT65" s="153"/>
      <c r="VAU65" s="153"/>
      <c r="VAV65" s="153"/>
      <c r="VAW65" s="153"/>
      <c r="VAX65" s="153"/>
      <c r="VAY65" s="153"/>
      <c r="VAZ65" s="153"/>
      <c r="VBA65" s="153"/>
      <c r="VBB65" s="153"/>
      <c r="VBC65" s="153"/>
      <c r="VBD65" s="153"/>
      <c r="VBE65" s="153"/>
      <c r="VBF65" s="153"/>
      <c r="VBG65" s="153"/>
      <c r="VBH65" s="153"/>
      <c r="VBI65" s="153"/>
      <c r="VBJ65" s="153"/>
      <c r="VBK65" s="153"/>
      <c r="VBL65" s="153"/>
      <c r="VBM65" s="153"/>
      <c r="VBN65" s="153"/>
      <c r="VBO65" s="153"/>
      <c r="VBP65" s="153"/>
      <c r="VBQ65" s="153"/>
      <c r="VBR65" s="153"/>
      <c r="VBS65" s="153"/>
      <c r="VBT65" s="153"/>
      <c r="VBU65" s="153"/>
      <c r="VBV65" s="153"/>
      <c r="VBW65" s="153"/>
      <c r="VBX65" s="153"/>
      <c r="VBY65" s="153"/>
      <c r="VBZ65" s="153"/>
      <c r="VCA65" s="153"/>
      <c r="VCB65" s="153"/>
      <c r="VCC65" s="153"/>
      <c r="VCD65" s="153"/>
      <c r="VCE65" s="153"/>
      <c r="VCF65" s="153"/>
      <c r="VCG65" s="153"/>
      <c r="VCH65" s="153"/>
      <c r="VCI65" s="153"/>
      <c r="VCJ65" s="153"/>
      <c r="VCK65" s="153"/>
      <c r="VCL65" s="153"/>
      <c r="VCM65" s="153"/>
      <c r="VCN65" s="153"/>
      <c r="VCO65" s="153"/>
      <c r="VCP65" s="153"/>
      <c r="VCQ65" s="153"/>
      <c r="VCR65" s="153"/>
      <c r="VCS65" s="153"/>
      <c r="VCT65" s="153"/>
      <c r="VCU65" s="153"/>
      <c r="VCV65" s="153"/>
      <c r="VCW65" s="153"/>
      <c r="VCX65" s="153"/>
      <c r="VCY65" s="153"/>
      <c r="VCZ65" s="153"/>
      <c r="VDA65" s="153"/>
      <c r="VDB65" s="153"/>
      <c r="VDC65" s="153"/>
      <c r="VDD65" s="153"/>
      <c r="VDE65" s="153"/>
      <c r="VDF65" s="153"/>
      <c r="VDG65" s="153"/>
      <c r="VDH65" s="153"/>
      <c r="VDI65" s="153"/>
      <c r="VDJ65" s="153"/>
      <c r="VDK65" s="153"/>
      <c r="VDL65" s="153"/>
      <c r="VDM65" s="153"/>
      <c r="VDN65" s="153"/>
      <c r="VDO65" s="153"/>
      <c r="VDP65" s="153"/>
      <c r="VDQ65" s="153"/>
      <c r="VDR65" s="153"/>
      <c r="VDS65" s="153"/>
      <c r="VDT65" s="153"/>
      <c r="VDU65" s="153"/>
      <c r="VDV65" s="153"/>
      <c r="VDW65" s="153"/>
      <c r="VDX65" s="153"/>
      <c r="VDY65" s="153"/>
      <c r="VDZ65" s="153"/>
      <c r="VEA65" s="153"/>
      <c r="VEB65" s="153"/>
      <c r="VEC65" s="153"/>
      <c r="VED65" s="153"/>
      <c r="VEE65" s="153"/>
      <c r="VEF65" s="153"/>
      <c r="VEG65" s="153"/>
      <c r="VEH65" s="153"/>
      <c r="VEI65" s="153"/>
      <c r="VEJ65" s="153"/>
      <c r="VEK65" s="153"/>
      <c r="VEL65" s="153"/>
      <c r="VEM65" s="153"/>
      <c r="VEN65" s="153"/>
      <c r="VEO65" s="153"/>
      <c r="VEP65" s="153"/>
      <c r="VEQ65" s="153"/>
      <c r="VER65" s="153"/>
      <c r="VES65" s="153"/>
      <c r="VET65" s="153"/>
      <c r="VEU65" s="153"/>
      <c r="VEV65" s="153"/>
      <c r="VEW65" s="153"/>
      <c r="VEX65" s="153"/>
      <c r="VEY65" s="153"/>
      <c r="VEZ65" s="153"/>
      <c r="VFA65" s="153"/>
      <c r="VFB65" s="153"/>
      <c r="VFC65" s="153"/>
      <c r="VFD65" s="153"/>
      <c r="VFE65" s="153"/>
      <c r="VFF65" s="153"/>
      <c r="VFG65" s="153"/>
      <c r="VFH65" s="153"/>
      <c r="VFI65" s="153"/>
      <c r="VFJ65" s="153"/>
      <c r="VFK65" s="153"/>
      <c r="VFL65" s="153"/>
      <c r="VFM65" s="153"/>
      <c r="VFN65" s="153"/>
      <c r="VFO65" s="153"/>
      <c r="VFP65" s="153"/>
      <c r="VFQ65" s="153"/>
      <c r="VFR65" s="153"/>
      <c r="VFS65" s="153"/>
      <c r="VFT65" s="153"/>
      <c r="VFU65" s="153"/>
      <c r="VFV65" s="153"/>
      <c r="VFW65" s="153"/>
      <c r="VFX65" s="153"/>
      <c r="VFY65" s="153"/>
      <c r="VFZ65" s="153"/>
      <c r="VGA65" s="153"/>
      <c r="VGB65" s="153"/>
      <c r="VGC65" s="153"/>
      <c r="VGD65" s="153"/>
      <c r="VGE65" s="153"/>
      <c r="VGF65" s="153"/>
      <c r="VGG65" s="153"/>
      <c r="VGH65" s="153"/>
      <c r="VGI65" s="153"/>
      <c r="VGJ65" s="153"/>
      <c r="VGK65" s="153"/>
      <c r="VGL65" s="153"/>
      <c r="VGM65" s="153"/>
      <c r="VGN65" s="153"/>
      <c r="VGO65" s="153"/>
      <c r="VGP65" s="153"/>
      <c r="VGQ65" s="153"/>
      <c r="VGR65" s="153"/>
      <c r="VGS65" s="153"/>
      <c r="VGT65" s="153"/>
      <c r="VGU65" s="153"/>
      <c r="VGV65" s="153"/>
      <c r="VGW65" s="153"/>
      <c r="VGX65" s="153"/>
      <c r="VGY65" s="153"/>
      <c r="VGZ65" s="153"/>
      <c r="VHA65" s="153"/>
      <c r="VHB65" s="153"/>
      <c r="VHC65" s="153"/>
      <c r="VHD65" s="153"/>
      <c r="VHE65" s="153"/>
      <c r="VHF65" s="153"/>
      <c r="VHG65" s="153"/>
      <c r="VHH65" s="153"/>
      <c r="VHI65" s="153"/>
      <c r="VHJ65" s="153"/>
      <c r="VHK65" s="153"/>
      <c r="VHL65" s="153"/>
      <c r="VHM65" s="153"/>
      <c r="VHN65" s="153"/>
      <c r="VHO65" s="153"/>
      <c r="VHP65" s="153"/>
      <c r="VHQ65" s="153"/>
      <c r="VHR65" s="153"/>
      <c r="VHS65" s="153"/>
      <c r="VHT65" s="153"/>
      <c r="VHU65" s="153"/>
      <c r="VHV65" s="153"/>
      <c r="VHW65" s="153"/>
      <c r="VHX65" s="153"/>
      <c r="VHY65" s="153"/>
      <c r="VHZ65" s="153"/>
      <c r="VIA65" s="153"/>
      <c r="VIB65" s="153"/>
      <c r="VIC65" s="153"/>
      <c r="VID65" s="153"/>
      <c r="VIE65" s="153"/>
      <c r="VIF65" s="153"/>
      <c r="VIG65" s="153"/>
      <c r="VIH65" s="153"/>
      <c r="VII65" s="153"/>
      <c r="VIJ65" s="153"/>
      <c r="VIK65" s="153"/>
      <c r="VIL65" s="153"/>
      <c r="VIM65" s="153"/>
      <c r="VIN65" s="153"/>
      <c r="VIO65" s="153"/>
      <c r="VIP65" s="153"/>
      <c r="VIQ65" s="153"/>
      <c r="VIR65" s="153"/>
      <c r="VIS65" s="153"/>
      <c r="VIT65" s="153"/>
      <c r="VIU65" s="153"/>
      <c r="VIV65" s="153"/>
      <c r="VIW65" s="153"/>
      <c r="VIX65" s="153"/>
      <c r="VIY65" s="153"/>
      <c r="VIZ65" s="153"/>
      <c r="VJA65" s="153"/>
      <c r="VJB65" s="153"/>
      <c r="VJC65" s="153"/>
      <c r="VJD65" s="153"/>
      <c r="VJE65" s="153"/>
      <c r="VJF65" s="153"/>
      <c r="VJG65" s="153"/>
      <c r="VJH65" s="153"/>
      <c r="VJI65" s="153"/>
      <c r="VJJ65" s="153"/>
      <c r="VJK65" s="153"/>
      <c r="VJL65" s="153"/>
      <c r="VJM65" s="153"/>
      <c r="VJN65" s="153"/>
      <c r="VJO65" s="153"/>
      <c r="VJP65" s="153"/>
      <c r="VJQ65" s="153"/>
      <c r="VJR65" s="153"/>
      <c r="VJS65" s="153"/>
      <c r="VJT65" s="153"/>
      <c r="VJU65" s="153"/>
      <c r="VJV65" s="153"/>
      <c r="VJW65" s="153"/>
      <c r="VJX65" s="153"/>
      <c r="VJY65" s="153"/>
      <c r="VJZ65" s="153"/>
      <c r="VKA65" s="153"/>
      <c r="VKB65" s="153"/>
      <c r="VKC65" s="153"/>
      <c r="VKD65" s="153"/>
      <c r="VKE65" s="153"/>
      <c r="VKF65" s="153"/>
      <c r="VKG65" s="153"/>
      <c r="VKH65" s="153"/>
      <c r="VKI65" s="153"/>
      <c r="VKJ65" s="153"/>
      <c r="VKK65" s="153"/>
      <c r="VKL65" s="153"/>
      <c r="VKM65" s="153"/>
      <c r="VKN65" s="153"/>
      <c r="VKO65" s="153"/>
      <c r="VKP65" s="153"/>
      <c r="VKQ65" s="153"/>
      <c r="VKR65" s="153"/>
      <c r="VKS65" s="153"/>
      <c r="VKT65" s="153"/>
      <c r="VKU65" s="153"/>
      <c r="VKV65" s="153"/>
      <c r="VKW65" s="153"/>
      <c r="VKX65" s="153"/>
      <c r="VKY65" s="153"/>
      <c r="VKZ65" s="153"/>
      <c r="VLA65" s="153"/>
      <c r="VLB65" s="153"/>
      <c r="VLC65" s="153"/>
      <c r="VLD65" s="153"/>
      <c r="VLE65" s="153"/>
      <c r="VLF65" s="153"/>
      <c r="VLG65" s="153"/>
      <c r="VLH65" s="153"/>
      <c r="VLI65" s="153"/>
      <c r="VLJ65" s="153"/>
      <c r="VLK65" s="153"/>
      <c r="VLL65" s="153"/>
      <c r="VLM65" s="153"/>
      <c r="VLN65" s="153"/>
      <c r="VLO65" s="153"/>
      <c r="VLP65" s="153"/>
      <c r="VLQ65" s="153"/>
      <c r="VLR65" s="153"/>
      <c r="VLS65" s="153"/>
      <c r="VLT65" s="153"/>
      <c r="VLU65" s="153"/>
      <c r="VLV65" s="153"/>
      <c r="VLW65" s="153"/>
      <c r="VLX65" s="153"/>
      <c r="VLY65" s="153"/>
      <c r="VLZ65" s="153"/>
      <c r="VMA65" s="153"/>
      <c r="VMB65" s="153"/>
      <c r="VMC65" s="153"/>
      <c r="VMD65" s="153"/>
      <c r="VME65" s="153"/>
      <c r="VMF65" s="153"/>
      <c r="VMG65" s="153"/>
      <c r="VMH65" s="153"/>
      <c r="VMI65" s="153"/>
      <c r="VMJ65" s="153"/>
      <c r="VMK65" s="153"/>
      <c r="VML65" s="153"/>
      <c r="VMM65" s="153"/>
      <c r="VMN65" s="153"/>
      <c r="VMO65" s="153"/>
      <c r="VMP65" s="153"/>
      <c r="VMQ65" s="153"/>
      <c r="VMR65" s="153"/>
      <c r="VMS65" s="153"/>
      <c r="VMT65" s="153"/>
      <c r="VMU65" s="153"/>
      <c r="VMV65" s="153"/>
      <c r="VMW65" s="153"/>
      <c r="VMX65" s="153"/>
      <c r="VMY65" s="153"/>
      <c r="VMZ65" s="153"/>
      <c r="VNA65" s="153"/>
      <c r="VNB65" s="153"/>
      <c r="VNC65" s="153"/>
      <c r="VND65" s="153"/>
      <c r="VNE65" s="153"/>
      <c r="VNF65" s="153"/>
      <c r="VNG65" s="153"/>
      <c r="VNH65" s="153"/>
      <c r="VNI65" s="153"/>
      <c r="VNJ65" s="153"/>
      <c r="VNK65" s="153"/>
      <c r="VNL65" s="153"/>
      <c r="VNM65" s="153"/>
      <c r="VNN65" s="153"/>
      <c r="VNO65" s="153"/>
      <c r="VNP65" s="153"/>
      <c r="VNQ65" s="153"/>
      <c r="VNR65" s="153"/>
      <c r="VNS65" s="153"/>
      <c r="VNT65" s="153"/>
      <c r="VNU65" s="153"/>
      <c r="VNV65" s="153"/>
      <c r="VNW65" s="153"/>
      <c r="VNX65" s="153"/>
      <c r="VNY65" s="153"/>
      <c r="VNZ65" s="153"/>
      <c r="VOA65" s="153"/>
      <c r="VOB65" s="153"/>
      <c r="VOC65" s="153"/>
      <c r="VOD65" s="153"/>
      <c r="VOE65" s="153"/>
      <c r="VOF65" s="153"/>
      <c r="VOG65" s="153"/>
      <c r="VOH65" s="153"/>
      <c r="VOI65" s="153"/>
      <c r="VOJ65" s="153"/>
      <c r="VOK65" s="153"/>
      <c r="VOL65" s="153"/>
      <c r="VOM65" s="153"/>
      <c r="VON65" s="153"/>
      <c r="VOO65" s="153"/>
      <c r="VOP65" s="153"/>
      <c r="VOQ65" s="153"/>
      <c r="VOR65" s="153"/>
      <c r="VOS65" s="153"/>
      <c r="VOT65" s="153"/>
      <c r="VOU65" s="153"/>
      <c r="VOV65" s="153"/>
      <c r="VOW65" s="153"/>
      <c r="VOX65" s="153"/>
      <c r="VOY65" s="153"/>
      <c r="VOZ65" s="153"/>
      <c r="VPA65" s="153"/>
      <c r="VPB65" s="153"/>
      <c r="VPC65" s="153"/>
      <c r="VPD65" s="153"/>
      <c r="VPE65" s="153"/>
      <c r="VPF65" s="153"/>
      <c r="VPG65" s="153"/>
      <c r="VPH65" s="153"/>
      <c r="VPI65" s="153"/>
      <c r="VPJ65" s="153"/>
      <c r="VPK65" s="153"/>
      <c r="VPL65" s="153"/>
      <c r="VPM65" s="153"/>
      <c r="VPN65" s="153"/>
      <c r="VPO65" s="153"/>
      <c r="VPP65" s="153"/>
      <c r="VPQ65" s="153"/>
      <c r="VPR65" s="153"/>
      <c r="VPS65" s="153"/>
      <c r="VPT65" s="153"/>
      <c r="VPU65" s="153"/>
      <c r="VPV65" s="153"/>
      <c r="VPW65" s="153"/>
      <c r="VPX65" s="153"/>
      <c r="VPY65" s="153"/>
      <c r="VPZ65" s="153"/>
      <c r="VQA65" s="153"/>
      <c r="VQB65" s="153"/>
      <c r="VQC65" s="153"/>
      <c r="VQD65" s="153"/>
      <c r="VQE65" s="153"/>
      <c r="VQF65" s="153"/>
      <c r="VQG65" s="153"/>
      <c r="VQH65" s="153"/>
      <c r="VQI65" s="153"/>
      <c r="VQJ65" s="153"/>
      <c r="VQK65" s="153"/>
      <c r="VQL65" s="153"/>
      <c r="VQM65" s="153"/>
      <c r="VQN65" s="153"/>
      <c r="VQO65" s="153"/>
      <c r="VQP65" s="153"/>
      <c r="VQQ65" s="153"/>
      <c r="VQR65" s="153"/>
      <c r="VQS65" s="153"/>
      <c r="VQT65" s="153"/>
      <c r="VQU65" s="153"/>
      <c r="VQV65" s="153"/>
      <c r="VQW65" s="153"/>
      <c r="VQX65" s="153"/>
      <c r="VQY65" s="153"/>
      <c r="VQZ65" s="153"/>
      <c r="VRA65" s="153"/>
      <c r="VRB65" s="153"/>
      <c r="VRC65" s="153"/>
      <c r="VRD65" s="153"/>
      <c r="VRE65" s="153"/>
      <c r="VRF65" s="153"/>
      <c r="VRG65" s="153"/>
      <c r="VRH65" s="153"/>
      <c r="VRI65" s="153"/>
      <c r="VRJ65" s="153"/>
      <c r="VRK65" s="153"/>
      <c r="VRL65" s="153"/>
      <c r="VRM65" s="153"/>
      <c r="VRN65" s="153"/>
      <c r="VRO65" s="153"/>
      <c r="VRP65" s="153"/>
      <c r="VRQ65" s="153"/>
      <c r="VRR65" s="153"/>
      <c r="VRS65" s="153"/>
      <c r="VRT65" s="153"/>
      <c r="VRU65" s="153"/>
      <c r="VRV65" s="153"/>
      <c r="VRW65" s="153"/>
      <c r="VRX65" s="153"/>
      <c r="VRY65" s="153"/>
      <c r="VRZ65" s="153"/>
      <c r="VSA65" s="153"/>
      <c r="VSB65" s="153"/>
      <c r="VSC65" s="153"/>
      <c r="VSD65" s="153"/>
      <c r="VSE65" s="153"/>
      <c r="VSF65" s="153"/>
      <c r="VSG65" s="153"/>
      <c r="VSH65" s="153"/>
      <c r="VSI65" s="153"/>
      <c r="VSJ65" s="153"/>
      <c r="VSK65" s="153"/>
      <c r="VSL65" s="153"/>
      <c r="VSM65" s="153"/>
      <c r="VSN65" s="153"/>
      <c r="VSO65" s="153"/>
      <c r="VSP65" s="153"/>
      <c r="VSQ65" s="153"/>
      <c r="VSR65" s="153"/>
      <c r="VSS65" s="153"/>
      <c r="VST65" s="153"/>
      <c r="VSU65" s="153"/>
      <c r="VSV65" s="153"/>
      <c r="VSW65" s="153"/>
      <c r="VSX65" s="153"/>
      <c r="VSY65" s="153"/>
      <c r="VSZ65" s="153"/>
      <c r="VTA65" s="153"/>
      <c r="VTB65" s="153"/>
      <c r="VTC65" s="153"/>
      <c r="VTD65" s="153"/>
      <c r="VTE65" s="153"/>
      <c r="VTF65" s="153"/>
      <c r="VTG65" s="153"/>
      <c r="VTH65" s="153"/>
      <c r="VTI65" s="153"/>
      <c r="VTJ65" s="153"/>
      <c r="VTK65" s="153"/>
      <c r="VTL65" s="153"/>
      <c r="VTM65" s="153"/>
      <c r="VTN65" s="153"/>
      <c r="VTO65" s="153"/>
      <c r="VTP65" s="153"/>
      <c r="VTQ65" s="153"/>
      <c r="VTR65" s="153"/>
      <c r="VTS65" s="153"/>
      <c r="VTT65" s="153"/>
      <c r="VTU65" s="153"/>
      <c r="VTV65" s="153"/>
      <c r="VTW65" s="153"/>
      <c r="VTX65" s="153"/>
      <c r="VTY65" s="153"/>
      <c r="VTZ65" s="153"/>
      <c r="VUA65" s="153"/>
      <c r="VUB65" s="153"/>
      <c r="VUC65" s="153"/>
      <c r="VUD65" s="153"/>
      <c r="VUE65" s="153"/>
      <c r="VUF65" s="153"/>
      <c r="VUG65" s="153"/>
      <c r="VUH65" s="153"/>
      <c r="VUI65" s="153"/>
      <c r="VUJ65" s="153"/>
      <c r="VUK65" s="153"/>
      <c r="VUL65" s="153"/>
      <c r="VUM65" s="153"/>
      <c r="VUN65" s="153"/>
      <c r="VUO65" s="153"/>
      <c r="VUP65" s="153"/>
      <c r="VUQ65" s="153"/>
      <c r="VUR65" s="153"/>
      <c r="VUS65" s="153"/>
      <c r="VUT65" s="153"/>
      <c r="VUU65" s="153"/>
      <c r="VUV65" s="153"/>
      <c r="VUW65" s="153"/>
      <c r="VUX65" s="153"/>
      <c r="VUY65" s="153"/>
      <c r="VUZ65" s="153"/>
      <c r="VVA65" s="153"/>
      <c r="VVB65" s="153"/>
      <c r="VVC65" s="153"/>
      <c r="VVD65" s="153"/>
      <c r="VVE65" s="153"/>
      <c r="VVF65" s="153"/>
      <c r="VVG65" s="153"/>
      <c r="VVH65" s="153"/>
      <c r="VVI65" s="153"/>
      <c r="VVJ65" s="153"/>
      <c r="VVK65" s="153"/>
      <c r="VVL65" s="153"/>
      <c r="VVM65" s="153"/>
      <c r="VVN65" s="153"/>
      <c r="VVO65" s="153"/>
      <c r="VVP65" s="153"/>
      <c r="VVQ65" s="153"/>
      <c r="VVR65" s="153"/>
      <c r="VVS65" s="153"/>
      <c r="VVT65" s="153"/>
      <c r="VVU65" s="153"/>
      <c r="VVV65" s="153"/>
      <c r="VVW65" s="153"/>
      <c r="VVX65" s="153"/>
      <c r="VVY65" s="153"/>
      <c r="VVZ65" s="153"/>
      <c r="VWA65" s="153"/>
      <c r="VWB65" s="153"/>
      <c r="VWC65" s="153"/>
      <c r="VWD65" s="153"/>
      <c r="VWE65" s="153"/>
      <c r="VWF65" s="153"/>
      <c r="VWG65" s="153"/>
      <c r="VWH65" s="153"/>
      <c r="VWI65" s="153"/>
      <c r="VWJ65" s="153"/>
      <c r="VWK65" s="153"/>
      <c r="VWL65" s="153"/>
      <c r="VWM65" s="153"/>
      <c r="VWN65" s="153"/>
      <c r="VWO65" s="153"/>
      <c r="VWP65" s="153"/>
      <c r="VWQ65" s="153"/>
      <c r="VWR65" s="153"/>
      <c r="VWS65" s="153"/>
      <c r="VWT65" s="153"/>
      <c r="VWU65" s="153"/>
      <c r="VWV65" s="153"/>
      <c r="VWW65" s="153"/>
      <c r="VWX65" s="153"/>
      <c r="VWY65" s="153"/>
      <c r="VWZ65" s="153"/>
      <c r="VXA65" s="153"/>
      <c r="VXB65" s="153"/>
      <c r="VXC65" s="153"/>
      <c r="VXD65" s="153"/>
      <c r="VXE65" s="153"/>
      <c r="VXF65" s="153"/>
      <c r="VXG65" s="153"/>
      <c r="VXH65" s="153"/>
      <c r="VXI65" s="153"/>
      <c r="VXJ65" s="153"/>
      <c r="VXK65" s="153"/>
      <c r="VXL65" s="153"/>
      <c r="VXM65" s="153"/>
      <c r="VXN65" s="153"/>
      <c r="VXO65" s="153"/>
      <c r="VXP65" s="153"/>
      <c r="VXQ65" s="153"/>
      <c r="VXR65" s="153"/>
      <c r="VXS65" s="153"/>
      <c r="VXT65" s="153"/>
      <c r="VXU65" s="153"/>
      <c r="VXV65" s="153"/>
      <c r="VXW65" s="153"/>
      <c r="VXX65" s="153"/>
      <c r="VXY65" s="153"/>
      <c r="VXZ65" s="153"/>
      <c r="VYA65" s="153"/>
      <c r="VYB65" s="153"/>
      <c r="VYC65" s="153"/>
      <c r="VYD65" s="153"/>
      <c r="VYE65" s="153"/>
      <c r="VYF65" s="153"/>
      <c r="VYG65" s="153"/>
      <c r="VYH65" s="153"/>
      <c r="VYI65" s="153"/>
      <c r="VYJ65" s="153"/>
      <c r="VYK65" s="153"/>
      <c r="VYL65" s="153"/>
      <c r="VYM65" s="153"/>
      <c r="VYN65" s="153"/>
      <c r="VYO65" s="153"/>
      <c r="VYP65" s="153"/>
      <c r="VYQ65" s="153"/>
      <c r="VYR65" s="153"/>
      <c r="VYS65" s="153"/>
      <c r="VYT65" s="153"/>
      <c r="VYU65" s="153"/>
      <c r="VYV65" s="153"/>
      <c r="VYW65" s="153"/>
      <c r="VYX65" s="153"/>
      <c r="VYY65" s="153"/>
      <c r="VYZ65" s="153"/>
      <c r="VZA65" s="153"/>
      <c r="VZB65" s="153"/>
      <c r="VZC65" s="153"/>
      <c r="VZD65" s="153"/>
      <c r="VZE65" s="153"/>
      <c r="VZF65" s="153"/>
      <c r="VZG65" s="153"/>
      <c r="VZH65" s="153"/>
      <c r="VZI65" s="153"/>
      <c r="VZJ65" s="153"/>
      <c r="VZK65" s="153"/>
      <c r="VZL65" s="153"/>
      <c r="VZM65" s="153"/>
      <c r="VZN65" s="153"/>
      <c r="VZO65" s="153"/>
      <c r="VZP65" s="153"/>
      <c r="VZQ65" s="153"/>
      <c r="VZR65" s="153"/>
      <c r="VZS65" s="153"/>
      <c r="VZT65" s="153"/>
      <c r="VZU65" s="153"/>
      <c r="VZV65" s="153"/>
      <c r="VZW65" s="153"/>
      <c r="VZX65" s="153"/>
      <c r="VZY65" s="153"/>
      <c r="VZZ65" s="153"/>
      <c r="WAA65" s="153"/>
      <c r="WAB65" s="153"/>
      <c r="WAC65" s="153"/>
      <c r="WAD65" s="153"/>
      <c r="WAE65" s="153"/>
      <c r="WAF65" s="153"/>
      <c r="WAG65" s="153"/>
      <c r="WAH65" s="153"/>
      <c r="WAI65" s="153"/>
      <c r="WAJ65" s="153"/>
      <c r="WAK65" s="153"/>
      <c r="WAL65" s="153"/>
      <c r="WAM65" s="153"/>
      <c r="WAN65" s="153"/>
      <c r="WAO65" s="153"/>
      <c r="WAP65" s="153"/>
      <c r="WAQ65" s="153"/>
      <c r="WAR65" s="153"/>
      <c r="WAS65" s="153"/>
      <c r="WAT65" s="153"/>
      <c r="WAU65" s="153"/>
      <c r="WAV65" s="153"/>
      <c r="WAW65" s="153"/>
      <c r="WAX65" s="153"/>
      <c r="WAY65" s="153"/>
      <c r="WAZ65" s="153"/>
      <c r="WBA65" s="153"/>
      <c r="WBB65" s="153"/>
      <c r="WBC65" s="153"/>
      <c r="WBD65" s="153"/>
      <c r="WBE65" s="153"/>
      <c r="WBF65" s="153"/>
      <c r="WBG65" s="153"/>
      <c r="WBH65" s="153"/>
      <c r="WBI65" s="153"/>
      <c r="WBJ65" s="153"/>
      <c r="WBK65" s="153"/>
      <c r="WBL65" s="153"/>
      <c r="WBM65" s="153"/>
      <c r="WBN65" s="153"/>
      <c r="WBO65" s="153"/>
      <c r="WBP65" s="153"/>
      <c r="WBQ65" s="153"/>
      <c r="WBR65" s="153"/>
      <c r="WBS65" s="153"/>
      <c r="WBT65" s="153"/>
      <c r="WBU65" s="153"/>
      <c r="WBV65" s="153"/>
      <c r="WBW65" s="153"/>
      <c r="WBX65" s="153"/>
      <c r="WBY65" s="153"/>
      <c r="WBZ65" s="153"/>
      <c r="WCA65" s="153"/>
      <c r="WCB65" s="153"/>
      <c r="WCC65" s="153"/>
      <c r="WCD65" s="153"/>
      <c r="WCE65" s="153"/>
      <c r="WCF65" s="153"/>
      <c r="WCG65" s="153"/>
      <c r="WCH65" s="153"/>
      <c r="WCI65" s="153"/>
      <c r="WCJ65" s="153"/>
      <c r="WCK65" s="153"/>
      <c r="WCL65" s="153"/>
      <c r="WCM65" s="153"/>
      <c r="WCN65" s="153"/>
      <c r="WCO65" s="153"/>
      <c r="WCP65" s="153"/>
      <c r="WCQ65" s="153"/>
      <c r="WCR65" s="153"/>
      <c r="WCS65" s="153"/>
      <c r="WCT65" s="153"/>
      <c r="WCU65" s="153"/>
      <c r="WCV65" s="153"/>
      <c r="WCW65" s="153"/>
      <c r="WCX65" s="153"/>
      <c r="WCY65" s="153"/>
      <c r="WCZ65" s="153"/>
      <c r="WDA65" s="153"/>
      <c r="WDB65" s="153"/>
      <c r="WDC65" s="153"/>
      <c r="WDD65" s="153"/>
      <c r="WDE65" s="153"/>
      <c r="WDF65" s="153"/>
      <c r="WDG65" s="153"/>
      <c r="WDH65" s="153"/>
      <c r="WDI65" s="153"/>
      <c r="WDJ65" s="153"/>
      <c r="WDK65" s="153"/>
      <c r="WDL65" s="153"/>
      <c r="WDM65" s="153"/>
      <c r="WDN65" s="153"/>
      <c r="WDO65" s="153"/>
      <c r="WDP65" s="153"/>
      <c r="WDQ65" s="153"/>
      <c r="WDR65" s="153"/>
      <c r="WDS65" s="153"/>
      <c r="WDT65" s="153"/>
      <c r="WDU65" s="153"/>
      <c r="WDV65" s="153"/>
      <c r="WDW65" s="153"/>
      <c r="WDX65" s="153"/>
      <c r="WDY65" s="153"/>
      <c r="WDZ65" s="153"/>
      <c r="WEA65" s="153"/>
      <c r="WEB65" s="153"/>
      <c r="WEC65" s="153"/>
      <c r="WED65" s="153"/>
      <c r="WEE65" s="153"/>
      <c r="WEF65" s="153"/>
      <c r="WEG65" s="153"/>
      <c r="WEH65" s="153"/>
      <c r="WEI65" s="153"/>
      <c r="WEJ65" s="153"/>
      <c r="WEK65" s="153"/>
      <c r="WEL65" s="153"/>
      <c r="WEM65" s="153"/>
      <c r="WEN65" s="153"/>
      <c r="WEO65" s="153"/>
      <c r="WEP65" s="153"/>
      <c r="WEQ65" s="153"/>
      <c r="WER65" s="153"/>
      <c r="WES65" s="153"/>
      <c r="WET65" s="153"/>
      <c r="WEU65" s="153"/>
      <c r="WEV65" s="153"/>
      <c r="WEW65" s="153"/>
      <c r="WEX65" s="153"/>
      <c r="WEY65" s="153"/>
      <c r="WEZ65" s="153"/>
      <c r="WFA65" s="153"/>
      <c r="WFB65" s="153"/>
      <c r="WFC65" s="153"/>
      <c r="WFD65" s="153"/>
      <c r="WFE65" s="153"/>
      <c r="WFF65" s="153"/>
      <c r="WFG65" s="153"/>
      <c r="WFH65" s="153"/>
      <c r="WFI65" s="153"/>
      <c r="WFJ65" s="153"/>
      <c r="WFK65" s="153"/>
      <c r="WFL65" s="153"/>
      <c r="WFM65" s="153"/>
      <c r="WFN65" s="153"/>
      <c r="WFO65" s="153"/>
      <c r="WFP65" s="153"/>
      <c r="WFQ65" s="153"/>
      <c r="WFR65" s="153"/>
      <c r="WFS65" s="153"/>
      <c r="WFT65" s="153"/>
      <c r="WFU65" s="153"/>
      <c r="WFV65" s="153"/>
      <c r="WFW65" s="153"/>
      <c r="WFX65" s="153"/>
      <c r="WFY65" s="153"/>
      <c r="WFZ65" s="153"/>
      <c r="WGA65" s="153"/>
      <c r="WGB65" s="153"/>
      <c r="WGC65" s="153"/>
      <c r="WGD65" s="153"/>
      <c r="WGE65" s="153"/>
      <c r="WGF65" s="153"/>
      <c r="WGG65" s="153"/>
      <c r="WGH65" s="153"/>
      <c r="WGI65" s="153"/>
      <c r="WGJ65" s="153"/>
      <c r="WGK65" s="153"/>
      <c r="WGL65" s="153"/>
      <c r="WGM65" s="153"/>
      <c r="WGN65" s="153"/>
      <c r="WGO65" s="153"/>
      <c r="WGP65" s="153"/>
      <c r="WGQ65" s="153"/>
      <c r="WGR65" s="153"/>
      <c r="WGS65" s="153"/>
      <c r="WGT65" s="153"/>
      <c r="WGU65" s="153"/>
      <c r="WGV65" s="153"/>
      <c r="WGW65" s="153"/>
      <c r="WGX65" s="153"/>
      <c r="WGY65" s="153"/>
      <c r="WGZ65" s="153"/>
      <c r="WHA65" s="153"/>
      <c r="WHB65" s="153"/>
      <c r="WHC65" s="153"/>
      <c r="WHD65" s="153"/>
      <c r="WHE65" s="153"/>
      <c r="WHF65" s="153"/>
      <c r="WHG65" s="153"/>
      <c r="WHH65" s="153"/>
      <c r="WHI65" s="153"/>
      <c r="WHJ65" s="153"/>
      <c r="WHK65" s="153"/>
      <c r="WHL65" s="153"/>
      <c r="WHM65" s="153"/>
      <c r="WHN65" s="153"/>
      <c r="WHO65" s="153"/>
      <c r="WHP65" s="153"/>
      <c r="WHQ65" s="153"/>
      <c r="WHR65" s="153"/>
      <c r="WHS65" s="153"/>
      <c r="WHT65" s="153"/>
      <c r="WHU65" s="153"/>
      <c r="WHV65" s="153"/>
      <c r="WHW65" s="153"/>
      <c r="WHX65" s="153"/>
      <c r="WHY65" s="153"/>
      <c r="WHZ65" s="153"/>
      <c r="WIA65" s="153"/>
      <c r="WIB65" s="153"/>
      <c r="WIC65" s="153"/>
      <c r="WID65" s="153"/>
      <c r="WIE65" s="153"/>
      <c r="WIF65" s="153"/>
      <c r="WIG65" s="153"/>
      <c r="WIH65" s="153"/>
      <c r="WII65" s="153"/>
      <c r="WIJ65" s="153"/>
      <c r="WIK65" s="153"/>
      <c r="WIL65" s="153"/>
      <c r="WIM65" s="153"/>
      <c r="WIN65" s="153"/>
      <c r="WIO65" s="153"/>
      <c r="WIP65" s="153"/>
      <c r="WIQ65" s="153"/>
      <c r="WIR65" s="153"/>
      <c r="WIS65" s="153"/>
      <c r="WIT65" s="153"/>
      <c r="WIU65" s="153"/>
      <c r="WIV65" s="153"/>
      <c r="WIW65" s="153"/>
      <c r="WIX65" s="153"/>
      <c r="WIY65" s="153"/>
      <c r="WIZ65" s="153"/>
      <c r="WJA65" s="153"/>
      <c r="WJB65" s="153"/>
      <c r="WJC65" s="153"/>
      <c r="WJD65" s="153"/>
      <c r="WJE65" s="153"/>
      <c r="WJF65" s="153"/>
      <c r="WJG65" s="153"/>
      <c r="WJH65" s="153"/>
      <c r="WJI65" s="153"/>
      <c r="WJJ65" s="153"/>
      <c r="WJK65" s="153"/>
      <c r="WJL65" s="153"/>
      <c r="WJM65" s="153"/>
      <c r="WJN65" s="153"/>
      <c r="WJO65" s="153"/>
      <c r="WJP65" s="153"/>
      <c r="WJQ65" s="153"/>
      <c r="WJR65" s="153"/>
      <c r="WJS65" s="153"/>
      <c r="WJT65" s="153"/>
      <c r="WJU65" s="153"/>
      <c r="WJV65" s="153"/>
      <c r="WJW65" s="153"/>
      <c r="WJX65" s="153"/>
      <c r="WJY65" s="153"/>
      <c r="WJZ65" s="153"/>
      <c r="WKA65" s="153"/>
      <c r="WKB65" s="153"/>
      <c r="WKC65" s="153"/>
      <c r="WKD65" s="153"/>
      <c r="WKE65" s="153"/>
      <c r="WKF65" s="153"/>
      <c r="WKG65" s="153"/>
      <c r="WKH65" s="153"/>
      <c r="WKI65" s="153"/>
      <c r="WKJ65" s="153"/>
      <c r="WKK65" s="153"/>
      <c r="WKL65" s="153"/>
      <c r="WKM65" s="153"/>
      <c r="WKN65" s="153"/>
      <c r="WKO65" s="153"/>
      <c r="WKP65" s="153"/>
      <c r="WKQ65" s="153"/>
      <c r="WKR65" s="153"/>
      <c r="WKS65" s="153"/>
      <c r="WKT65" s="153"/>
      <c r="WKU65" s="153"/>
      <c r="WKV65" s="153"/>
      <c r="WKW65" s="153"/>
      <c r="WKX65" s="153"/>
      <c r="WKY65" s="153"/>
      <c r="WKZ65" s="153"/>
      <c r="WLA65" s="153"/>
      <c r="WLB65" s="153"/>
      <c r="WLC65" s="153"/>
      <c r="WLD65" s="153"/>
      <c r="WLE65" s="153"/>
      <c r="WLF65" s="153"/>
      <c r="WLG65" s="153"/>
      <c r="WLH65" s="153"/>
      <c r="WLI65" s="153"/>
      <c r="WLJ65" s="153"/>
      <c r="WLK65" s="153"/>
      <c r="WLL65" s="153"/>
      <c r="WLM65" s="153"/>
      <c r="WLN65" s="153"/>
      <c r="WLO65" s="153"/>
      <c r="WLP65" s="153"/>
      <c r="WLQ65" s="153"/>
      <c r="WLR65" s="153"/>
      <c r="WLS65" s="153"/>
      <c r="WLT65" s="153"/>
      <c r="WLU65" s="153"/>
      <c r="WLV65" s="153"/>
      <c r="WLW65" s="153"/>
      <c r="WLX65" s="153"/>
      <c r="WLY65" s="153"/>
      <c r="WLZ65" s="153"/>
      <c r="WMA65" s="153"/>
      <c r="WMB65" s="153"/>
      <c r="WMC65" s="153"/>
      <c r="WMD65" s="153"/>
      <c r="WME65" s="153"/>
      <c r="WMF65" s="153"/>
      <c r="WMG65" s="153"/>
      <c r="WMH65" s="153"/>
      <c r="WMI65" s="153"/>
      <c r="WMJ65" s="153"/>
      <c r="WMK65" s="153"/>
      <c r="WML65" s="153"/>
      <c r="WMM65" s="153"/>
      <c r="WMN65" s="153"/>
      <c r="WMO65" s="153"/>
      <c r="WMP65" s="153"/>
      <c r="WMQ65" s="153"/>
      <c r="WMR65" s="153"/>
      <c r="WMS65" s="153"/>
      <c r="WMT65" s="153"/>
      <c r="WMU65" s="153"/>
      <c r="WMV65" s="153"/>
      <c r="WMW65" s="153"/>
      <c r="WMX65" s="153"/>
      <c r="WMY65" s="153"/>
      <c r="WMZ65" s="153"/>
      <c r="WNA65" s="153"/>
      <c r="WNB65" s="153"/>
      <c r="WNC65" s="153"/>
      <c r="WND65" s="153"/>
      <c r="WNE65" s="153"/>
      <c r="WNF65" s="153"/>
      <c r="WNG65" s="153"/>
      <c r="WNH65" s="153"/>
      <c r="WNI65" s="153"/>
      <c r="WNJ65" s="153"/>
      <c r="WNK65" s="153"/>
      <c r="WNL65" s="153"/>
      <c r="WNM65" s="153"/>
      <c r="WNN65" s="153"/>
      <c r="WNO65" s="153"/>
      <c r="WNP65" s="153"/>
      <c r="WNQ65" s="153"/>
      <c r="WNR65" s="153"/>
      <c r="WNS65" s="153"/>
      <c r="WNT65" s="153"/>
      <c r="WNU65" s="153"/>
      <c r="WNV65" s="153"/>
      <c r="WNW65" s="153"/>
      <c r="WNX65" s="153"/>
      <c r="WNY65" s="153"/>
      <c r="WNZ65" s="153"/>
      <c r="WOA65" s="153"/>
      <c r="WOB65" s="153"/>
      <c r="WOC65" s="153"/>
      <c r="WOD65" s="153"/>
      <c r="WOE65" s="153"/>
      <c r="WOF65" s="153"/>
      <c r="WOG65" s="153"/>
      <c r="WOH65" s="153"/>
      <c r="WOI65" s="153"/>
      <c r="WOJ65" s="153"/>
      <c r="WOK65" s="153"/>
      <c r="WOL65" s="153"/>
      <c r="WOM65" s="153"/>
      <c r="WON65" s="153"/>
      <c r="WOO65" s="153"/>
      <c r="WOP65" s="153"/>
      <c r="WOQ65" s="153"/>
      <c r="WOR65" s="153"/>
      <c r="WOS65" s="153"/>
      <c r="WOT65" s="153"/>
      <c r="WOU65" s="153"/>
      <c r="WOV65" s="153"/>
      <c r="WOW65" s="153"/>
      <c r="WOX65" s="153"/>
      <c r="WOY65" s="153"/>
      <c r="WOZ65" s="153"/>
      <c r="WPA65" s="153"/>
      <c r="WPB65" s="153"/>
      <c r="WPC65" s="153"/>
      <c r="WPD65" s="153"/>
      <c r="WPE65" s="153"/>
      <c r="WPF65" s="153"/>
      <c r="WPG65" s="153"/>
      <c r="WPH65" s="153"/>
      <c r="WPI65" s="153"/>
      <c r="WPJ65" s="153"/>
      <c r="WPK65" s="153"/>
      <c r="WPL65" s="153"/>
      <c r="WPM65" s="153"/>
      <c r="WPN65" s="153"/>
      <c r="WPO65" s="153"/>
      <c r="WPP65" s="153"/>
      <c r="WPQ65" s="153"/>
      <c r="WPR65" s="153"/>
      <c r="WPS65" s="153"/>
      <c r="WPT65" s="153"/>
      <c r="WPU65" s="153"/>
      <c r="WPV65" s="153"/>
      <c r="WPW65" s="153"/>
      <c r="WPX65" s="153"/>
      <c r="WPY65" s="153"/>
      <c r="WPZ65" s="153"/>
      <c r="WQA65" s="153"/>
      <c r="WQB65" s="153"/>
      <c r="WQC65" s="153"/>
      <c r="WQD65" s="153"/>
      <c r="WQE65" s="153"/>
      <c r="WQF65" s="153"/>
      <c r="WQG65" s="153"/>
      <c r="WQH65" s="153"/>
      <c r="WQI65" s="153"/>
      <c r="WQJ65" s="153"/>
      <c r="WQK65" s="153"/>
      <c r="WQL65" s="153"/>
      <c r="WQM65" s="153"/>
      <c r="WQN65" s="153"/>
      <c r="WQO65" s="153"/>
      <c r="WQP65" s="153"/>
      <c r="WQQ65" s="153"/>
      <c r="WQR65" s="153"/>
      <c r="WQS65" s="153"/>
      <c r="WQT65" s="153"/>
      <c r="WQU65" s="153"/>
      <c r="WQV65" s="153"/>
      <c r="WQW65" s="153"/>
      <c r="WQX65" s="153"/>
      <c r="WQY65" s="153"/>
      <c r="WQZ65" s="153"/>
      <c r="WRA65" s="153"/>
      <c r="WRB65" s="153"/>
      <c r="WRC65" s="153"/>
      <c r="WRD65" s="153"/>
      <c r="WRE65" s="153"/>
      <c r="WRF65" s="153"/>
      <c r="WRG65" s="153"/>
      <c r="WRH65" s="153"/>
      <c r="WRI65" s="153"/>
      <c r="WRJ65" s="153"/>
      <c r="WRK65" s="153"/>
      <c r="WRL65" s="153"/>
      <c r="WRM65" s="153"/>
      <c r="WRN65" s="153"/>
      <c r="WRO65" s="153"/>
      <c r="WRP65" s="153"/>
      <c r="WRQ65" s="153"/>
      <c r="WRR65" s="153"/>
      <c r="WRS65" s="153"/>
      <c r="WRT65" s="153"/>
      <c r="WRU65" s="153"/>
      <c r="WRV65" s="153"/>
      <c r="WRW65" s="153"/>
      <c r="WRX65" s="153"/>
      <c r="WRY65" s="153"/>
      <c r="WRZ65" s="153"/>
      <c r="WSA65" s="153"/>
      <c r="WSB65" s="153"/>
      <c r="WSC65" s="153"/>
      <c r="WSD65" s="153"/>
      <c r="WSE65" s="153"/>
      <c r="WSF65" s="153"/>
      <c r="WSG65" s="153"/>
      <c r="WSH65" s="153"/>
      <c r="WSI65" s="153"/>
      <c r="WSJ65" s="153"/>
      <c r="WSK65" s="153"/>
      <c r="WSL65" s="153"/>
      <c r="WSM65" s="153"/>
      <c r="WSN65" s="153"/>
      <c r="WSO65" s="153"/>
      <c r="WSP65" s="153"/>
      <c r="WSQ65" s="153"/>
      <c r="WSR65" s="153"/>
      <c r="WSS65" s="153"/>
      <c r="WST65" s="153"/>
      <c r="WSU65" s="153"/>
      <c r="WSV65" s="153"/>
      <c r="WSW65" s="153"/>
      <c r="WSX65" s="153"/>
      <c r="WSY65" s="153"/>
      <c r="WSZ65" s="153"/>
      <c r="WTA65" s="153"/>
      <c r="WTB65" s="153"/>
      <c r="WTC65" s="153"/>
      <c r="WTD65" s="153"/>
      <c r="WTE65" s="153"/>
      <c r="WTF65" s="153"/>
      <c r="WTG65" s="153"/>
      <c r="WTH65" s="153"/>
      <c r="WTI65" s="153"/>
      <c r="WTJ65" s="153"/>
      <c r="WTK65" s="153"/>
      <c r="WTL65" s="153"/>
      <c r="WTM65" s="153"/>
      <c r="WTN65" s="153"/>
      <c r="WTO65" s="153"/>
      <c r="WTP65" s="153"/>
      <c r="WTQ65" s="153"/>
      <c r="WTR65" s="153"/>
      <c r="WTS65" s="153"/>
      <c r="WTT65" s="153"/>
      <c r="WTU65" s="153"/>
      <c r="WTV65" s="153"/>
      <c r="WTW65" s="153"/>
      <c r="WTX65" s="153"/>
      <c r="WTY65" s="153"/>
      <c r="WTZ65" s="153"/>
      <c r="WUA65" s="153"/>
      <c r="WUB65" s="153"/>
      <c r="WUC65" s="153"/>
      <c r="WUD65" s="153"/>
      <c r="WUE65" s="153"/>
      <c r="WUF65" s="153"/>
      <c r="WUG65" s="153"/>
      <c r="WUH65" s="153"/>
      <c r="WUI65" s="153"/>
      <c r="WUJ65" s="153"/>
      <c r="WUK65" s="153"/>
      <c r="WUL65" s="153"/>
      <c r="WUM65" s="153"/>
      <c r="WUN65" s="153"/>
      <c r="WUO65" s="153"/>
      <c r="WUP65" s="153"/>
      <c r="WUQ65" s="153"/>
      <c r="WUR65" s="153"/>
      <c r="WUS65" s="153"/>
      <c r="WUT65" s="153"/>
      <c r="WUU65" s="153"/>
      <c r="WUV65" s="153"/>
      <c r="WUW65" s="153"/>
      <c r="WUX65" s="153"/>
      <c r="WUY65" s="153"/>
      <c r="WUZ65" s="153"/>
      <c r="WVA65" s="153"/>
      <c r="WVB65" s="153"/>
      <c r="WVC65" s="153"/>
      <c r="WVD65" s="153"/>
      <c r="WVE65" s="153"/>
      <c r="WVF65" s="153"/>
      <c r="WVG65" s="153"/>
      <c r="WVH65" s="153"/>
      <c r="WVI65" s="153"/>
      <c r="WVJ65" s="153"/>
      <c r="WVK65" s="153"/>
      <c r="WVL65" s="153"/>
      <c r="WVM65" s="153"/>
      <c r="WVN65" s="153"/>
      <c r="WVO65" s="153"/>
      <c r="WVP65" s="153"/>
      <c r="WVQ65" s="153"/>
      <c r="WVR65" s="153"/>
      <c r="WVS65" s="153"/>
      <c r="WVT65" s="153"/>
      <c r="WVU65" s="153"/>
      <c r="WVV65" s="153"/>
      <c r="WVW65" s="153"/>
      <c r="WVX65" s="153"/>
      <c r="WVY65" s="153"/>
      <c r="WVZ65" s="153"/>
      <c r="WWA65" s="153"/>
      <c r="WWB65" s="153"/>
      <c r="WWC65" s="153"/>
      <c r="WWD65" s="153"/>
      <c r="WWE65" s="153"/>
      <c r="WWF65" s="153"/>
      <c r="WWG65" s="153"/>
      <c r="WWH65" s="153"/>
      <c r="WWI65" s="153"/>
      <c r="WWJ65" s="153"/>
      <c r="WWK65" s="153"/>
      <c r="WWL65" s="153"/>
      <c r="WWM65" s="153"/>
      <c r="WWN65" s="153"/>
      <c r="WWO65" s="153"/>
      <c r="WWP65" s="153"/>
      <c r="WWQ65" s="153"/>
      <c r="WWR65" s="153"/>
      <c r="WWS65" s="153"/>
      <c r="WWT65" s="153"/>
      <c r="WWU65" s="153"/>
      <c r="WWV65" s="153"/>
      <c r="WWW65" s="153"/>
      <c r="WWX65" s="153"/>
      <c r="WWY65" s="153"/>
      <c r="WWZ65" s="153"/>
      <c r="WXA65" s="153"/>
      <c r="WXB65" s="153"/>
      <c r="WXC65" s="153"/>
      <c r="WXD65" s="153"/>
      <c r="WXE65" s="153"/>
      <c r="WXF65" s="153"/>
      <c r="WXG65" s="153"/>
      <c r="WXH65" s="153"/>
      <c r="WXI65" s="153"/>
      <c r="WXJ65" s="153"/>
      <c r="WXK65" s="153"/>
      <c r="WXL65" s="153"/>
      <c r="WXM65" s="153"/>
      <c r="WXN65" s="153"/>
      <c r="WXO65" s="153"/>
      <c r="WXP65" s="153"/>
      <c r="WXQ65" s="153"/>
      <c r="WXR65" s="153"/>
      <c r="WXS65" s="153"/>
      <c r="WXT65" s="153"/>
      <c r="WXU65" s="153"/>
      <c r="WXV65" s="153"/>
      <c r="WXW65" s="153"/>
      <c r="WXX65" s="153"/>
      <c r="WXY65" s="153"/>
      <c r="WXZ65" s="153"/>
      <c r="WYA65" s="153"/>
      <c r="WYB65" s="153"/>
      <c r="WYC65" s="153"/>
      <c r="WYD65" s="153"/>
      <c r="WYE65" s="153"/>
      <c r="WYF65" s="153"/>
      <c r="WYG65" s="153"/>
      <c r="WYH65" s="153"/>
      <c r="WYI65" s="153"/>
      <c r="WYJ65" s="153"/>
      <c r="WYK65" s="153"/>
      <c r="WYL65" s="153"/>
      <c r="WYM65" s="153"/>
      <c r="WYN65" s="153"/>
      <c r="WYO65" s="153"/>
      <c r="WYP65" s="153"/>
      <c r="WYQ65" s="153"/>
      <c r="WYR65" s="153"/>
      <c r="WYS65" s="153"/>
      <c r="WYT65" s="153"/>
      <c r="WYU65" s="153"/>
      <c r="WYV65" s="153"/>
      <c r="WYW65" s="153"/>
      <c r="WYX65" s="153"/>
      <c r="WYY65" s="153"/>
      <c r="WYZ65" s="153"/>
      <c r="WZA65" s="153"/>
      <c r="WZB65" s="153"/>
      <c r="WZC65" s="153"/>
      <c r="WZD65" s="153"/>
      <c r="WZE65" s="153"/>
      <c r="WZF65" s="153"/>
      <c r="WZG65" s="153"/>
      <c r="WZH65" s="153"/>
      <c r="WZI65" s="153"/>
      <c r="WZJ65" s="153"/>
      <c r="WZK65" s="153"/>
      <c r="WZL65" s="153"/>
      <c r="WZM65" s="153"/>
      <c r="WZN65" s="153"/>
      <c r="WZO65" s="153"/>
      <c r="WZP65" s="153"/>
      <c r="WZQ65" s="153"/>
      <c r="WZR65" s="153"/>
      <c r="WZS65" s="153"/>
      <c r="WZT65" s="153"/>
      <c r="WZU65" s="153"/>
      <c r="WZV65" s="153"/>
      <c r="WZW65" s="153"/>
      <c r="WZX65" s="153"/>
      <c r="WZY65" s="153"/>
      <c r="WZZ65" s="153"/>
      <c r="XAA65" s="153"/>
      <c r="XAB65" s="153"/>
      <c r="XAC65" s="153"/>
      <c r="XAD65" s="153"/>
      <c r="XAE65" s="153"/>
      <c r="XAF65" s="153"/>
      <c r="XAG65" s="153"/>
      <c r="XAH65" s="153"/>
      <c r="XAI65" s="153"/>
      <c r="XAJ65" s="153"/>
      <c r="XAK65" s="153"/>
      <c r="XAL65" s="153"/>
      <c r="XAM65" s="153"/>
      <c r="XAN65" s="153"/>
      <c r="XAO65" s="153"/>
      <c r="XAP65" s="153"/>
      <c r="XAQ65" s="153"/>
      <c r="XAR65" s="153"/>
      <c r="XAS65" s="153"/>
      <c r="XAT65" s="153"/>
      <c r="XAU65" s="153"/>
      <c r="XAV65" s="153"/>
      <c r="XAW65" s="153"/>
      <c r="XAX65" s="153"/>
      <c r="XAY65" s="153"/>
      <c r="XAZ65" s="153"/>
      <c r="XBA65" s="153"/>
      <c r="XBB65" s="153"/>
      <c r="XBC65" s="153"/>
      <c r="XBD65" s="153"/>
      <c r="XBE65" s="153"/>
      <c r="XBF65" s="153"/>
      <c r="XBG65" s="153"/>
      <c r="XBH65" s="153"/>
      <c r="XBI65" s="153"/>
      <c r="XBJ65" s="153"/>
      <c r="XBK65" s="153"/>
      <c r="XBL65" s="153"/>
      <c r="XBM65" s="153"/>
      <c r="XBN65" s="153"/>
      <c r="XBO65" s="153"/>
      <c r="XBP65" s="153"/>
      <c r="XBQ65" s="153"/>
      <c r="XBR65" s="153"/>
      <c r="XBS65" s="153"/>
      <c r="XBT65" s="153"/>
      <c r="XBU65" s="153"/>
      <c r="XBV65" s="153"/>
      <c r="XBW65" s="153"/>
      <c r="XBX65" s="153"/>
      <c r="XBY65" s="153"/>
      <c r="XBZ65" s="153"/>
      <c r="XCA65" s="153"/>
      <c r="XCB65" s="153"/>
      <c r="XCC65" s="153"/>
      <c r="XCD65" s="153"/>
      <c r="XCE65" s="153"/>
      <c r="XCF65" s="153"/>
      <c r="XCG65" s="153"/>
      <c r="XCH65" s="153"/>
      <c r="XCI65" s="153"/>
      <c r="XCJ65" s="153"/>
      <c r="XCK65" s="153"/>
      <c r="XCL65" s="153"/>
      <c r="XCM65" s="153"/>
      <c r="XCN65" s="153"/>
      <c r="XCO65" s="153"/>
      <c r="XCP65" s="153"/>
      <c r="XCQ65" s="153"/>
      <c r="XCR65" s="153"/>
      <c r="XCS65" s="153"/>
      <c r="XCT65" s="153"/>
      <c r="XCU65" s="153"/>
      <c r="XCV65" s="153"/>
      <c r="XCW65" s="153"/>
      <c r="XCX65" s="153"/>
      <c r="XCY65" s="153"/>
      <c r="XCZ65" s="153"/>
      <c r="XDA65" s="153"/>
      <c r="XDB65" s="153"/>
      <c r="XDC65" s="153"/>
      <c r="XDD65" s="153"/>
      <c r="XDE65" s="153"/>
      <c r="XDF65" s="153"/>
      <c r="XDG65" s="153"/>
      <c r="XDH65" s="153"/>
      <c r="XDI65" s="153"/>
      <c r="XDJ65" s="153"/>
      <c r="XDK65" s="153"/>
      <c r="XDL65" s="153"/>
      <c r="XDM65" s="153"/>
      <c r="XDN65" s="153"/>
      <c r="XDO65" s="153"/>
      <c r="XDP65" s="153"/>
      <c r="XDQ65" s="153"/>
      <c r="XDR65" s="153"/>
      <c r="XDS65" s="153"/>
      <c r="XDT65" s="153"/>
      <c r="XDU65" s="153"/>
      <c r="XDV65" s="153"/>
      <c r="XDW65" s="153"/>
      <c r="XDX65" s="153"/>
      <c r="XDY65" s="153"/>
      <c r="XDZ65" s="153"/>
      <c r="XEA65" s="153"/>
      <c r="XEB65" s="153"/>
      <c r="XEC65" s="153"/>
      <c r="XED65" s="153"/>
      <c r="XEE65" s="153"/>
      <c r="XEF65" s="153"/>
      <c r="XEG65" s="153"/>
      <c r="XEH65" s="153"/>
      <c r="XEI65" s="153"/>
      <c r="XEJ65" s="153"/>
      <c r="XEK65" s="153"/>
      <c r="XEL65" s="153"/>
      <c r="XEM65" s="153"/>
      <c r="XEN65" s="153"/>
      <c r="XEO65" s="153"/>
      <c r="XEP65" s="153"/>
      <c r="XEQ65" s="153"/>
      <c r="XER65" s="153"/>
      <c r="XES65" s="153"/>
      <c r="XET65" s="153"/>
      <c r="XEU65" s="153"/>
      <c r="XEV65" s="153"/>
      <c r="XEW65" s="153"/>
      <c r="XEX65" s="153"/>
      <c r="XEY65" s="153"/>
      <c r="XEZ65" s="153"/>
      <c r="XFA65" s="153"/>
      <c r="XFB65" s="153"/>
      <c r="XFC65" s="153"/>
      <c r="XFD65" s="153"/>
    </row>
    <row r="66" spans="2:16384" ht="18" customHeight="1">
      <c r="B66" s="158"/>
      <c r="C66" s="158"/>
    </row>
    <row r="67" spans="2:16384" ht="18" customHeight="1">
      <c r="B67" s="162"/>
    </row>
  </sheetData>
  <mergeCells count="31">
    <mergeCell ref="A1:P1"/>
    <mergeCell ref="A4:P4"/>
    <mergeCell ref="A2:P2"/>
    <mergeCell ref="A3:P3"/>
    <mergeCell ref="C8:C10"/>
    <mergeCell ref="A5:P5"/>
    <mergeCell ref="J7:K7"/>
    <mergeCell ref="L7:M7"/>
    <mergeCell ref="E6:F6"/>
    <mergeCell ref="H8:H10"/>
    <mergeCell ref="C7:I7"/>
    <mergeCell ref="I8:I10"/>
    <mergeCell ref="N7:O7"/>
    <mergeCell ref="N8:O8"/>
    <mergeCell ref="V7:V10"/>
    <mergeCell ref="A7:B7"/>
    <mergeCell ref="J8:K8"/>
    <mergeCell ref="Q7:R7"/>
    <mergeCell ref="S7:T7"/>
    <mergeCell ref="Q8:R8"/>
    <mergeCell ref="S8:T8"/>
    <mergeCell ref="U8:U10"/>
    <mergeCell ref="D8:D10"/>
    <mergeCell ref="F8:F10"/>
    <mergeCell ref="P8:P10"/>
    <mergeCell ref="B8:B10"/>
    <mergeCell ref="A11:P11"/>
    <mergeCell ref="L8:M8"/>
    <mergeCell ref="E8:E10"/>
    <mergeCell ref="A8:A10"/>
    <mergeCell ref="G8:G10"/>
  </mergeCells>
  <phoneticPr fontId="39" type="noConversion"/>
  <conditionalFormatting sqref="B58:M65549 P58:P65549 P7 L8 V1:V6 J8 U7 Q10:T10 Q8 S8 N8 J10:O10 V11:V12 Q12 V58:V65549 W58:JA1048576 V14:JA15 Q15 J15 W1:JA13 J12:J13">
    <cfRule type="cellIs" dxfId="903" priority="193" stopIfTrue="1" operator="equal">
      <formula>"NO ADMISIBLE"</formula>
    </cfRule>
  </conditionalFormatting>
  <conditionalFormatting sqref="R12:U12 K12:P12 K15:P15 R15:U15">
    <cfRule type="cellIs" dxfId="902" priority="194" stopIfTrue="1" operator="equal">
      <formula>"NO ADMISIBLE"</formula>
    </cfRule>
    <cfRule type="cellIs" dxfId="901" priority="195" stopIfTrue="1" operator="equal">
      <formula>"ADMISIBLE"</formula>
    </cfRule>
  </conditionalFormatting>
  <conditionalFormatting sqref="A12:B15">
    <cfRule type="expression" dxfId="900" priority="199" stopIfTrue="1">
      <formula>MOD(ROW(),2)</formula>
    </cfRule>
  </conditionalFormatting>
  <conditionalFormatting sqref="Q58:U65549">
    <cfRule type="cellIs" dxfId="899" priority="185" stopIfTrue="1" operator="equal">
      <formula>"NO ADMISIBLE"</formula>
    </cfRule>
  </conditionalFormatting>
  <conditionalFormatting sqref="N58:O65549">
    <cfRule type="cellIs" dxfId="898" priority="181" stopIfTrue="1" operator="equal">
      <formula>"NO ADMISIBLE"</formula>
    </cfRule>
  </conditionalFormatting>
  <conditionalFormatting sqref="V13 Q13">
    <cfRule type="cellIs" dxfId="897" priority="134" stopIfTrue="1" operator="equal">
      <formula>"NO ADMISIBLE"</formula>
    </cfRule>
  </conditionalFormatting>
  <conditionalFormatting sqref="R13:U13 K13:P13">
    <cfRule type="cellIs" dxfId="896" priority="135" stopIfTrue="1" operator="equal">
      <formula>"NO ADMISIBLE"</formula>
    </cfRule>
    <cfRule type="cellIs" dxfId="895" priority="136" stopIfTrue="1" operator="equal">
      <formula>"ADMISIBLE"</formula>
    </cfRule>
  </conditionalFormatting>
  <conditionalFormatting sqref="A16:B16">
    <cfRule type="expression" dxfId="894" priority="85" stopIfTrue="1">
      <formula>MOD(ROW(),2)</formula>
    </cfRule>
  </conditionalFormatting>
  <conditionalFormatting sqref="W17:JA17">
    <cfRule type="cellIs" dxfId="893" priority="101" stopIfTrue="1" operator="equal">
      <formula>"NO ADMISIBLE"</formula>
    </cfRule>
  </conditionalFormatting>
  <conditionalFormatting sqref="J17 V17 Q17">
    <cfRule type="cellIs" dxfId="892" priority="97" stopIfTrue="1" operator="equal">
      <formula>"NO ADMISIBLE"</formula>
    </cfRule>
  </conditionalFormatting>
  <conditionalFormatting sqref="K17:P17 R17:U17">
    <cfRule type="cellIs" dxfId="891" priority="98" stopIfTrue="1" operator="equal">
      <formula>"NO ADMISIBLE"</formula>
    </cfRule>
    <cfRule type="cellIs" dxfId="890" priority="99" stopIfTrue="1" operator="equal">
      <formula>"ADMISIBLE"</formula>
    </cfRule>
  </conditionalFormatting>
  <conditionalFormatting sqref="A17:B17">
    <cfRule type="expression" dxfId="889" priority="100" stopIfTrue="1">
      <formula>MOD(ROW(),2)</formula>
    </cfRule>
  </conditionalFormatting>
  <conditionalFormatting sqref="W16:JA16">
    <cfRule type="cellIs" dxfId="888" priority="86" stopIfTrue="1" operator="equal">
      <formula>"NO ADMISIBLE"</formula>
    </cfRule>
  </conditionalFormatting>
  <conditionalFormatting sqref="J16 V16 Q16">
    <cfRule type="cellIs" dxfId="887" priority="82" stopIfTrue="1" operator="equal">
      <formula>"NO ADMISIBLE"</formula>
    </cfRule>
  </conditionalFormatting>
  <conditionalFormatting sqref="K16:P16 R16:U16">
    <cfRule type="cellIs" dxfId="886" priority="83" stopIfTrue="1" operator="equal">
      <formula>"NO ADMISIBLE"</formula>
    </cfRule>
    <cfRule type="cellIs" dxfId="885" priority="84" stopIfTrue="1" operator="equal">
      <formula>"ADMISIBLE"</formula>
    </cfRule>
  </conditionalFormatting>
  <conditionalFormatting sqref="V18">
    <cfRule type="cellIs" dxfId="884" priority="62" stopIfTrue="1" operator="equal">
      <formula>"NO ADMISIBLE"</formula>
    </cfRule>
  </conditionalFormatting>
  <conditionalFormatting sqref="W18:JA18">
    <cfRule type="cellIs" dxfId="883" priority="66" stopIfTrue="1" operator="equal">
      <formula>"NO ADMISIBLE"</formula>
    </cfRule>
  </conditionalFormatting>
  <conditionalFormatting sqref="A18">
    <cfRule type="expression" dxfId="882" priority="65" stopIfTrue="1">
      <formula>MOD(ROW(),2)</formula>
    </cfRule>
  </conditionalFormatting>
  <conditionalFormatting sqref="W52:JA53">
    <cfRule type="cellIs" dxfId="881" priority="55" stopIfTrue="1" operator="equal">
      <formula>"NO ADMISIBLE"</formula>
    </cfRule>
  </conditionalFormatting>
  <conditionalFormatting sqref="J53 V52:V53 Q53">
    <cfRule type="cellIs" dxfId="880" priority="51" stopIfTrue="1" operator="equal">
      <formula>"NO ADMISIBLE"</formula>
    </cfRule>
  </conditionalFormatting>
  <conditionalFormatting sqref="K53:P53 R53:U53">
    <cfRule type="cellIs" dxfId="879" priority="52" stopIfTrue="1" operator="equal">
      <formula>"NO ADMISIBLE"</formula>
    </cfRule>
    <cfRule type="cellIs" dxfId="878" priority="53" stopIfTrue="1" operator="equal">
      <formula>"ADMISIBLE"</formula>
    </cfRule>
  </conditionalFormatting>
  <conditionalFormatting sqref="A53:B53 A52">
    <cfRule type="expression" dxfId="877" priority="54" stopIfTrue="1">
      <formula>MOD(ROW(),2)</formula>
    </cfRule>
  </conditionalFormatting>
  <conditionalFormatting sqref="B18">
    <cfRule type="expression" dxfId="876" priority="56" stopIfTrue="1">
      <formula>MOD(ROW(),2)</formula>
    </cfRule>
  </conditionalFormatting>
  <conditionalFormatting sqref="B52">
    <cfRule type="expression" dxfId="875" priority="45" stopIfTrue="1">
      <formula>MOD(ROW(),2)</formula>
    </cfRule>
  </conditionalFormatting>
  <conditionalFormatting sqref="W54:JA55">
    <cfRule type="cellIs" dxfId="874" priority="44" stopIfTrue="1" operator="equal">
      <formula>"NO ADMISIBLE"</formula>
    </cfRule>
  </conditionalFormatting>
  <conditionalFormatting sqref="J55 V54:V55 Q55">
    <cfRule type="cellIs" dxfId="873" priority="40" stopIfTrue="1" operator="equal">
      <formula>"NO ADMISIBLE"</formula>
    </cfRule>
  </conditionalFormatting>
  <conditionalFormatting sqref="K55:P55 R55:U55">
    <cfRule type="cellIs" dxfId="872" priority="41" stopIfTrue="1" operator="equal">
      <formula>"NO ADMISIBLE"</formula>
    </cfRule>
    <cfRule type="cellIs" dxfId="871" priority="42" stopIfTrue="1" operator="equal">
      <formula>"ADMISIBLE"</formula>
    </cfRule>
  </conditionalFormatting>
  <conditionalFormatting sqref="A55:B55 A54">
    <cfRule type="expression" dxfId="870" priority="43" stopIfTrue="1">
      <formula>MOD(ROW(),2)</formula>
    </cfRule>
  </conditionalFormatting>
  <conditionalFormatting sqref="B54">
    <cfRule type="expression" dxfId="869" priority="34" stopIfTrue="1">
      <formula>MOD(ROW(),2)</formula>
    </cfRule>
  </conditionalFormatting>
  <conditionalFormatting sqref="Q14 J14">
    <cfRule type="cellIs" dxfId="868" priority="31" stopIfTrue="1" operator="equal">
      <formula>"NO ADMISIBLE"</formula>
    </cfRule>
  </conditionalFormatting>
  <conditionalFormatting sqref="R14:U14 K14:P14">
    <cfRule type="cellIs" dxfId="867" priority="32" stopIfTrue="1" operator="equal">
      <formula>"NO ADMISIBLE"</formula>
    </cfRule>
    <cfRule type="cellIs" dxfId="866" priority="33" stopIfTrue="1" operator="equal">
      <formula>"ADMISIBLE"</formula>
    </cfRule>
  </conditionalFormatting>
  <conditionalFormatting sqref="J52 Q52">
    <cfRule type="cellIs" dxfId="865" priority="25" stopIfTrue="1" operator="equal">
      <formula>"NO ADMISIBLE"</formula>
    </cfRule>
  </conditionalFormatting>
  <conditionalFormatting sqref="J54 Q54">
    <cfRule type="cellIs" dxfId="864" priority="22" stopIfTrue="1" operator="equal">
      <formula>"NO ADMISIBLE"</formula>
    </cfRule>
  </conditionalFormatting>
  <conditionalFormatting sqref="J18 Q18">
    <cfRule type="cellIs" dxfId="863" priority="28" stopIfTrue="1" operator="equal">
      <formula>"NO ADMISIBLE"</formula>
    </cfRule>
  </conditionalFormatting>
  <conditionalFormatting sqref="K18:P18 R18:U18">
    <cfRule type="cellIs" dxfId="862" priority="29" stopIfTrue="1" operator="equal">
      <formula>"NO ADMISIBLE"</formula>
    </cfRule>
    <cfRule type="cellIs" dxfId="861" priority="30" stopIfTrue="1" operator="equal">
      <formula>"ADMISIBLE"</formula>
    </cfRule>
  </conditionalFormatting>
  <conditionalFormatting sqref="K52:P52 R52:U52">
    <cfRule type="cellIs" dxfId="860" priority="26" stopIfTrue="1" operator="equal">
      <formula>"NO ADMISIBLE"</formula>
    </cfRule>
    <cfRule type="cellIs" dxfId="859" priority="27" stopIfTrue="1" operator="equal">
      <formula>"ADMISIBLE"</formula>
    </cfRule>
  </conditionalFormatting>
  <conditionalFormatting sqref="K54:P54 R54:U54">
    <cfRule type="cellIs" dxfId="858" priority="23" stopIfTrue="1" operator="equal">
      <formula>"NO ADMISIBLE"</formula>
    </cfRule>
    <cfRule type="cellIs" dxfId="857" priority="24" stopIfTrue="1" operator="equal">
      <formula>"ADMISIBLE"</formula>
    </cfRule>
  </conditionalFormatting>
  <conditionalFormatting sqref="V20">
    <cfRule type="cellIs" dxfId="856" priority="12" stopIfTrue="1" operator="equal">
      <formula>"NO ADMISIBLE"</formula>
    </cfRule>
  </conditionalFormatting>
  <conditionalFormatting sqref="W20:JA20">
    <cfRule type="cellIs" dxfId="855" priority="14" stopIfTrue="1" operator="equal">
      <formula>"NO ADMISIBLE"</formula>
    </cfRule>
  </conditionalFormatting>
  <conditionalFormatting sqref="A20">
    <cfRule type="expression" dxfId="854" priority="13" stopIfTrue="1">
      <formula>MOD(ROW(),2)</formula>
    </cfRule>
  </conditionalFormatting>
  <conditionalFormatting sqref="B20">
    <cfRule type="expression" dxfId="853" priority="11" stopIfTrue="1">
      <formula>MOD(ROW(),2)</formula>
    </cfRule>
  </conditionalFormatting>
  <conditionalFormatting sqref="J20 Q20">
    <cfRule type="cellIs" dxfId="852" priority="8" stopIfTrue="1" operator="equal">
      <formula>"NO ADMISIBLE"</formula>
    </cfRule>
  </conditionalFormatting>
  <conditionalFormatting sqref="K20:P20 R20:U20">
    <cfRule type="cellIs" dxfId="851" priority="9" stopIfTrue="1" operator="equal">
      <formula>"NO ADMISIBLE"</formula>
    </cfRule>
    <cfRule type="cellIs" dxfId="850" priority="10" stopIfTrue="1" operator="equal">
      <formula>"ADMISIBLE"</formula>
    </cfRule>
  </conditionalFormatting>
  <conditionalFormatting sqref="V19">
    <cfRule type="cellIs" dxfId="849" priority="5" stopIfTrue="1" operator="equal">
      <formula>"NO ADMISIBLE"</formula>
    </cfRule>
  </conditionalFormatting>
  <conditionalFormatting sqref="W19:JA19">
    <cfRule type="cellIs" dxfId="848" priority="7" stopIfTrue="1" operator="equal">
      <formula>"NO ADMISIBLE"</formula>
    </cfRule>
  </conditionalFormatting>
  <conditionalFormatting sqref="A19">
    <cfRule type="expression" dxfId="847" priority="6" stopIfTrue="1">
      <formula>MOD(ROW(),2)</formula>
    </cfRule>
  </conditionalFormatting>
  <conditionalFormatting sqref="B19">
    <cfRule type="expression" dxfId="846" priority="4" stopIfTrue="1">
      <formula>MOD(ROW(),2)</formula>
    </cfRule>
  </conditionalFormatting>
  <conditionalFormatting sqref="J19 Q19">
    <cfRule type="cellIs" dxfId="845" priority="1" stopIfTrue="1" operator="equal">
      <formula>"NO ADMISIBLE"</formula>
    </cfRule>
  </conditionalFormatting>
  <conditionalFormatting sqref="K19:P19 R19:U19">
    <cfRule type="cellIs" dxfId="844" priority="2" stopIfTrue="1" operator="equal">
      <formula>"NO ADMISIBLE"</formula>
    </cfRule>
    <cfRule type="cellIs" dxfId="843" priority="3" stopIfTrue="1" operator="equal">
      <formula>"ADMISIBLE"</formula>
    </cfRule>
  </conditionalFormatting>
  <printOptions horizontalCentered="1"/>
  <pageMargins left="0.51181102362204722" right="0.31496062992125984" top="1.1417322834645669" bottom="0.43307086614173229" header="0" footer="0"/>
  <pageSetup scale="23" orientation="landscape" r:id="rId1"/>
  <headerFooter alignWithMargins="0">
    <oddFooter>&amp;RElaboro: JJR&amp;D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indexed="17"/>
    <pageSetUpPr fitToPage="1"/>
  </sheetPr>
  <dimension ref="A1:L23"/>
  <sheetViews>
    <sheetView showGridLines="0" view="pageBreakPreview" zoomScale="90" zoomScaleNormal="85" zoomScaleSheetLayoutView="90" workbookViewId="0"/>
  </sheetViews>
  <sheetFormatPr baseColWidth="10" defaultColWidth="10.140625" defaultRowHeight="27" customHeight="1"/>
  <cols>
    <col min="1" max="1" width="2.5703125" style="262" customWidth="1"/>
    <col min="2" max="2" width="10.42578125" style="486" customWidth="1"/>
    <col min="3" max="3" width="37.140625" style="29" customWidth="1"/>
    <col min="4" max="4" width="22.28515625" style="29" customWidth="1"/>
    <col min="5" max="5" width="22.42578125" style="29" customWidth="1"/>
    <col min="6" max="6" width="20.140625" style="29" bestFit="1" customWidth="1"/>
    <col min="7" max="9" width="16.85546875" style="29" customWidth="1"/>
    <col min="10" max="10" width="19.140625" style="29" bestFit="1" customWidth="1"/>
    <col min="11" max="11" width="15.7109375" style="34" customWidth="1"/>
    <col min="12" max="12" width="38.42578125" style="32" customWidth="1"/>
    <col min="13" max="13" width="3.42578125" style="264" customWidth="1"/>
    <col min="14" max="14" width="10.140625" style="264"/>
    <col min="15" max="15" width="9.42578125" style="264" customWidth="1"/>
    <col min="16" max="16384" width="10.140625" style="264"/>
  </cols>
  <sheetData>
    <row r="1" spans="1:12" ht="27" customHeight="1">
      <c r="B1" s="614" t="str">
        <f>PRESUPUESTOS!B1</f>
        <v>INSTITUTO NACIONAL DE VÍAS</v>
      </c>
      <c r="C1" s="614"/>
      <c r="D1" s="614"/>
      <c r="E1" s="614"/>
      <c r="F1" s="614"/>
      <c r="G1" s="614"/>
      <c r="H1" s="614"/>
      <c r="I1" s="614"/>
      <c r="J1" s="614"/>
      <c r="K1" s="614"/>
      <c r="L1" s="614"/>
    </row>
    <row r="2" spans="1:12" ht="27" customHeight="1">
      <c r="B2" s="615" t="str">
        <f>PRESUPUESTOS!B2</f>
        <v>DIRECCIÓN TERRITORIAL PUTUMAYO</v>
      </c>
      <c r="C2" s="615"/>
      <c r="D2" s="615"/>
      <c r="E2" s="615"/>
      <c r="F2" s="615"/>
      <c r="G2" s="615"/>
      <c r="H2" s="615"/>
      <c r="I2" s="615"/>
      <c r="J2" s="615"/>
      <c r="K2" s="615"/>
      <c r="L2" s="615"/>
    </row>
    <row r="3" spans="1:12" ht="27" customHeight="1">
      <c r="B3" s="615" t="str">
        <f>PRESUPUESTOS!B3</f>
        <v>LP-DT-PUT-002-2019</v>
      </c>
      <c r="C3" s="615"/>
      <c r="D3" s="615"/>
      <c r="E3" s="615"/>
      <c r="F3" s="615"/>
      <c r="G3" s="615"/>
      <c r="H3" s="615"/>
      <c r="I3" s="615"/>
      <c r="J3" s="615"/>
      <c r="K3" s="615"/>
      <c r="L3" s="615"/>
    </row>
    <row r="4" spans="1:12" ht="27" customHeight="1">
      <c r="B4" s="484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27" customHeight="1">
      <c r="B5" s="615" t="str">
        <f>PRESUPUESTOS!B5</f>
        <v>OBJETO: MANTENIMIENTO RUTINARIO VÍAS A CARGO DEL INSTITUTO NACIONAL DEL VÍAS DIRECCIÓN TERRITORIAL PUTUMAYO.</v>
      </c>
      <c r="C5" s="615"/>
      <c r="D5" s="615"/>
      <c r="E5" s="615"/>
      <c r="F5" s="615"/>
      <c r="G5" s="615"/>
      <c r="H5" s="615"/>
      <c r="I5" s="615"/>
      <c r="J5" s="615"/>
      <c r="K5" s="615"/>
      <c r="L5" s="615"/>
    </row>
    <row r="6" spans="1:12" ht="27" customHeight="1">
      <c r="B6" s="617" t="s">
        <v>44</v>
      </c>
      <c r="C6" s="617"/>
      <c r="D6" s="617"/>
      <c r="E6" s="617"/>
      <c r="F6" s="617"/>
      <c r="G6" s="617"/>
      <c r="H6" s="617"/>
      <c r="I6" s="617"/>
      <c r="J6" s="617"/>
      <c r="K6" s="617"/>
      <c r="L6" s="617"/>
    </row>
    <row r="7" spans="1:12" ht="27" customHeight="1" thickBot="1">
      <c r="B7" s="616" t="s">
        <v>110</v>
      </c>
      <c r="C7" s="616"/>
      <c r="D7" s="616"/>
      <c r="E7" s="616"/>
      <c r="F7" s="616"/>
      <c r="G7" s="616"/>
      <c r="H7" s="616"/>
      <c r="I7" s="616"/>
      <c r="J7" s="616"/>
      <c r="K7" s="616"/>
      <c r="L7" s="616"/>
    </row>
    <row r="8" spans="1:12" ht="27" customHeight="1" thickTop="1" thickBot="1">
      <c r="B8" s="485"/>
      <c r="C8" s="30"/>
      <c r="D8" s="30"/>
      <c r="E8" s="30"/>
      <c r="F8" s="30"/>
      <c r="G8" s="30"/>
      <c r="H8" s="30"/>
      <c r="I8" s="30"/>
      <c r="J8" s="30"/>
      <c r="K8" s="31">
        <v>1</v>
      </c>
      <c r="L8" s="524" t="str">
        <f>IF(K8=1,"K COMO CONSTRUCTOR",IF(K8=2,"K COMO CONSULTOR",IF(K8=3,"K COMO PROVEEDOR","")))</f>
        <v>K COMO CONSTRUCTOR</v>
      </c>
    </row>
    <row r="9" spans="1:12" ht="27" customHeight="1" thickTop="1" thickBot="1">
      <c r="C9" s="33"/>
      <c r="D9" s="33"/>
      <c r="E9" s="33"/>
      <c r="F9" s="33"/>
      <c r="G9" s="33"/>
      <c r="H9" s="33"/>
      <c r="I9" s="33"/>
      <c r="J9" s="33"/>
      <c r="K9" s="29"/>
    </row>
    <row r="10" spans="1:12" ht="39.75" customHeight="1" thickTop="1">
      <c r="B10" s="609" t="s">
        <v>8</v>
      </c>
      <c r="C10" s="609" t="s">
        <v>5</v>
      </c>
      <c r="D10" s="609" t="s">
        <v>144</v>
      </c>
      <c r="E10" s="611" t="s">
        <v>187</v>
      </c>
      <c r="F10" s="234" t="s">
        <v>120</v>
      </c>
      <c r="G10" s="234" t="s">
        <v>29</v>
      </c>
      <c r="H10" s="234" t="s">
        <v>80</v>
      </c>
      <c r="I10" s="234" t="s">
        <v>112</v>
      </c>
      <c r="J10" s="234" t="s">
        <v>125</v>
      </c>
      <c r="K10" s="609" t="s">
        <v>33</v>
      </c>
      <c r="L10" s="607" t="s">
        <v>9</v>
      </c>
    </row>
    <row r="11" spans="1:12" ht="27" customHeight="1" thickBot="1">
      <c r="B11" s="610" t="s">
        <v>10</v>
      </c>
      <c r="C11" s="610"/>
      <c r="D11" s="613"/>
      <c r="E11" s="612"/>
      <c r="F11" s="235" t="s">
        <v>121</v>
      </c>
      <c r="G11" s="235" t="s">
        <v>122</v>
      </c>
      <c r="H11" s="235" t="s">
        <v>123</v>
      </c>
      <c r="I11" s="235" t="s">
        <v>124</v>
      </c>
      <c r="J11" s="235" t="s">
        <v>126</v>
      </c>
      <c r="K11" s="610"/>
      <c r="L11" s="608"/>
    </row>
    <row r="12" spans="1:12" ht="27" customHeight="1">
      <c r="B12" s="163"/>
      <c r="C12" s="164"/>
      <c r="D12" s="164"/>
      <c r="E12" s="164"/>
      <c r="F12" s="164"/>
      <c r="G12" s="164"/>
      <c r="H12" s="164"/>
      <c r="I12" s="164"/>
      <c r="J12" s="164"/>
      <c r="K12" s="164"/>
      <c r="L12" s="165"/>
    </row>
    <row r="13" spans="1:12" s="265" customFormat="1" ht="42.75" customHeight="1">
      <c r="A13" s="263"/>
      <c r="B13" s="525">
        <f>+'Cap Financiera y Organizacional'!A12</f>
        <v>1</v>
      </c>
      <c r="C13" s="526" t="str">
        <f>+'Cap Financiera y Organizacional'!B12</f>
        <v>COOPERATIVA DE TRABAJO ASOCIADO EL REFUGIO DEL TRAMPOLYN</v>
      </c>
      <c r="D13" s="266">
        <f>+PROPONENTES!S12</f>
        <v>319951665.16363639</v>
      </c>
      <c r="E13" s="527">
        <f>(F13*((G13+H13+I13)/100))-J13</f>
        <v>492174852.89999998</v>
      </c>
      <c r="F13" s="266">
        <f>+F21</f>
        <v>428787500</v>
      </c>
      <c r="G13" s="480">
        <f>+'Puntaje Exp'!I9</f>
        <v>60</v>
      </c>
      <c r="H13" s="480">
        <f>+'Puntaje CF'!H9</f>
        <v>40</v>
      </c>
      <c r="I13" s="480">
        <f>+'Puntaje CT'!F9</f>
        <v>30</v>
      </c>
      <c r="J13" s="266">
        <v>65248897.100000001</v>
      </c>
      <c r="K13" s="267" t="str">
        <f>IF(B13-INT(B13)&gt;0,"",IF((E13)&gt;=D13,"ADMISIBLE","NO ADMISIBLE"))</f>
        <v>ADMISIBLE</v>
      </c>
      <c r="L13" s="532"/>
    </row>
    <row r="14" spans="1:12" ht="42" customHeight="1">
      <c r="B14" s="525"/>
      <c r="C14" s="526"/>
      <c r="D14" s="266"/>
      <c r="E14" s="527"/>
      <c r="F14" s="266"/>
      <c r="G14" s="480"/>
      <c r="H14" s="480"/>
      <c r="I14" s="480"/>
      <c r="J14" s="528"/>
      <c r="K14" s="267"/>
      <c r="L14" s="531"/>
    </row>
    <row r="15" spans="1:12" ht="27" customHeight="1">
      <c r="B15" s="525"/>
      <c r="C15" s="526"/>
      <c r="D15" s="266"/>
      <c r="E15" s="527"/>
      <c r="F15" s="528"/>
      <c r="G15" s="480"/>
      <c r="H15" s="480"/>
      <c r="I15" s="480"/>
      <c r="J15" s="528"/>
      <c r="K15" s="267"/>
      <c r="L15" s="533"/>
    </row>
    <row r="16" spans="1:12" s="265" customFormat="1" ht="27" hidden="1" customHeight="1">
      <c r="A16" s="263"/>
      <c r="B16" s="529"/>
      <c r="C16" s="530"/>
      <c r="D16" s="266"/>
      <c r="E16" s="527"/>
      <c r="F16" s="266"/>
      <c r="G16" s="480"/>
      <c r="H16" s="480"/>
      <c r="I16" s="480"/>
      <c r="J16" s="266"/>
      <c r="K16" s="267"/>
      <c r="L16" s="534"/>
    </row>
    <row r="17" spans="1:12" s="265" customFormat="1" ht="27" hidden="1" customHeight="1">
      <c r="A17" s="263"/>
      <c r="B17" s="529"/>
      <c r="C17" s="530"/>
      <c r="D17" s="266"/>
      <c r="E17" s="527"/>
      <c r="F17" s="266"/>
      <c r="G17" s="480"/>
      <c r="H17" s="480"/>
      <c r="I17" s="480"/>
      <c r="J17" s="528"/>
      <c r="K17" s="267"/>
      <c r="L17" s="532"/>
    </row>
    <row r="18" spans="1:12" s="265" customFormat="1" ht="27" customHeight="1">
      <c r="A18" s="263"/>
      <c r="B18" s="529"/>
      <c r="C18" s="530"/>
      <c r="D18" s="266"/>
      <c r="E18" s="527"/>
      <c r="F18" s="266"/>
      <c r="G18" s="480"/>
      <c r="H18" s="480"/>
      <c r="I18" s="480"/>
      <c r="J18" s="528"/>
      <c r="K18" s="267"/>
      <c r="L18" s="532"/>
    </row>
    <row r="19" spans="1:12" s="265" customFormat="1" ht="27" customHeight="1" thickBot="1">
      <c r="A19" s="263"/>
      <c r="B19" s="529"/>
      <c r="C19" s="530"/>
      <c r="D19" s="266"/>
      <c r="E19" s="527"/>
      <c r="F19" s="266"/>
      <c r="G19" s="480"/>
      <c r="H19" s="480"/>
      <c r="I19" s="480"/>
      <c r="J19" s="528"/>
      <c r="K19" s="267"/>
      <c r="L19" s="532"/>
    </row>
    <row r="20" spans="1:12" s="265" customFormat="1" ht="27" customHeight="1" thickBot="1">
      <c r="A20" s="263"/>
      <c r="B20" s="525"/>
      <c r="C20" s="550">
        <v>43761</v>
      </c>
      <c r="D20" s="266"/>
      <c r="E20" s="527"/>
      <c r="F20" s="528">
        <v>125000</v>
      </c>
      <c r="G20" s="480"/>
      <c r="H20" s="480"/>
      <c r="I20" s="480"/>
      <c r="J20" s="528"/>
      <c r="K20" s="267"/>
      <c r="L20" s="531"/>
    </row>
    <row r="21" spans="1:12" s="265" customFormat="1" ht="27" customHeight="1" thickBot="1">
      <c r="A21" s="263"/>
      <c r="B21" s="525"/>
      <c r="C21" s="558">
        <v>3430.3</v>
      </c>
      <c r="D21" s="266"/>
      <c r="E21" s="527"/>
      <c r="F21" s="266">
        <f>+F20*C21</f>
        <v>428787500</v>
      </c>
      <c r="G21" s="480"/>
      <c r="H21" s="480"/>
      <c r="I21" s="480"/>
      <c r="J21" s="528"/>
      <c r="K21" s="267"/>
      <c r="L21" s="532"/>
    </row>
    <row r="22" spans="1:12" s="265" customFormat="1" ht="27" customHeight="1">
      <c r="A22" s="263"/>
      <c r="B22" s="525"/>
      <c r="C22" s="526"/>
      <c r="D22" s="266"/>
      <c r="E22" s="527"/>
      <c r="F22" s="528"/>
      <c r="G22" s="480"/>
      <c r="H22" s="480"/>
      <c r="I22" s="480"/>
      <c r="J22" s="528"/>
      <c r="K22" s="267"/>
      <c r="L22" s="531"/>
    </row>
    <row r="23" spans="1:12" s="265" customFormat="1" ht="27" customHeight="1">
      <c r="A23" s="263"/>
      <c r="B23" s="525"/>
      <c r="C23" s="526"/>
      <c r="D23" s="266"/>
      <c r="E23" s="527"/>
      <c r="F23" s="266"/>
      <c r="G23" s="480"/>
      <c r="H23" s="480"/>
      <c r="I23" s="480"/>
      <c r="J23" s="528"/>
      <c r="K23" s="267"/>
      <c r="L23" s="487"/>
    </row>
  </sheetData>
  <sheetProtection insertRows="0" deleteRows="0"/>
  <mergeCells count="12">
    <mergeCell ref="B1:L1"/>
    <mergeCell ref="B2:L2"/>
    <mergeCell ref="B3:L3"/>
    <mergeCell ref="B5:L5"/>
    <mergeCell ref="B7:L7"/>
    <mergeCell ref="B6:L6"/>
    <mergeCell ref="L10:L11"/>
    <mergeCell ref="B10:B11"/>
    <mergeCell ref="C10:C11"/>
    <mergeCell ref="K10:K11"/>
    <mergeCell ref="E10:E11"/>
    <mergeCell ref="D10:D11"/>
  </mergeCells>
  <phoneticPr fontId="35" type="noConversion"/>
  <conditionalFormatting sqref="K13:K23">
    <cfRule type="cellIs" dxfId="842" priority="362" stopIfTrue="1" operator="equal">
      <formula>"NO ADMISIBLE"</formula>
    </cfRule>
    <cfRule type="cellIs" dxfId="841" priority="363" stopIfTrue="1" operator="equal">
      <formula>"ADMISIBLE"</formula>
    </cfRule>
  </conditionalFormatting>
  <conditionalFormatting sqref="L13:L23">
    <cfRule type="expression" dxfId="840" priority="364" stopIfTrue="1">
      <formula>IF($B13-INT($B13)&gt;0,TRUE,FALSE)</formula>
    </cfRule>
  </conditionalFormatting>
  <conditionalFormatting sqref="B14:B23 D13:D23 F13:J13 G14:I23">
    <cfRule type="expression" dxfId="839" priority="368" stopIfTrue="1">
      <formula>MOD(ROW(),2)</formula>
    </cfRule>
  </conditionalFormatting>
  <conditionalFormatting sqref="L13:L23">
    <cfRule type="cellIs" dxfId="838" priority="349" stopIfTrue="1" operator="equal">
      <formula>"NO ADMISIBLE"</formula>
    </cfRule>
  </conditionalFormatting>
  <conditionalFormatting sqref="E14:F14 E13 E15:E23">
    <cfRule type="expression" dxfId="837" priority="325" stopIfTrue="1">
      <formula>MOD(ROW(),2)</formula>
    </cfRule>
  </conditionalFormatting>
  <conditionalFormatting sqref="F15">
    <cfRule type="expression" dxfId="836" priority="317" stopIfTrue="1">
      <formula>MOD(ROW(),2)</formula>
    </cfRule>
  </conditionalFormatting>
  <conditionalFormatting sqref="J14">
    <cfRule type="expression" dxfId="835" priority="289" stopIfTrue="1">
      <formula>MOD(ROW(),2)</formula>
    </cfRule>
  </conditionalFormatting>
  <conditionalFormatting sqref="J15">
    <cfRule type="expression" dxfId="834" priority="287" stopIfTrue="1">
      <formula>MOD(ROW(),2)</formula>
    </cfRule>
  </conditionalFormatting>
  <conditionalFormatting sqref="F17:F19 F21 F23">
    <cfRule type="expression" dxfId="833" priority="176" stopIfTrue="1">
      <formula>MOD(ROW(),2)</formula>
    </cfRule>
  </conditionalFormatting>
  <conditionalFormatting sqref="F22">
    <cfRule type="expression" dxfId="832" priority="175" stopIfTrue="1">
      <formula>MOD(ROW(),2)</formula>
    </cfRule>
  </conditionalFormatting>
  <conditionalFormatting sqref="J17:J19 J21 J23">
    <cfRule type="expression" dxfId="831" priority="170" stopIfTrue="1">
      <formula>MOD(ROW(),2)</formula>
    </cfRule>
  </conditionalFormatting>
  <conditionalFormatting sqref="J22">
    <cfRule type="expression" dxfId="830" priority="169" stopIfTrue="1">
      <formula>MOD(ROW(),2)</formula>
    </cfRule>
  </conditionalFormatting>
  <conditionalFormatting sqref="F16 J16">
    <cfRule type="expression" dxfId="829" priority="8" stopIfTrue="1">
      <formula>MOD(ROW(),2)</formula>
    </cfRule>
  </conditionalFormatting>
  <conditionalFormatting sqref="B13:C13 C14:C19 C22:C23">
    <cfRule type="expression" dxfId="828" priority="7" stopIfTrue="1">
      <formula>MOD(ROW(),2)</formula>
    </cfRule>
  </conditionalFormatting>
  <conditionalFormatting sqref="F20">
    <cfRule type="expression" dxfId="827" priority="2" stopIfTrue="1">
      <formula>MOD(ROW(),2)</formula>
    </cfRule>
  </conditionalFormatting>
  <conditionalFormatting sqref="J20">
    <cfRule type="expression" dxfId="826" priority="1" stopIfTrue="1">
      <formula>MOD(ROW(),2)</formula>
    </cfRule>
  </conditionalFormatting>
  <printOptions horizontalCentered="1"/>
  <pageMargins left="0.23622047244094491" right="0.23622047244094491" top="1.1811023622047245" bottom="0.74803149606299213" header="0.31496062992125984" footer="0.31496062992125984"/>
  <pageSetup scale="50" orientation="landscape" r:id="rId1"/>
  <headerFooter alignWithMargins="0">
    <oddFooter>&amp;L&amp;"Arial,Normal"&amp;9&amp;F&amp;A&amp;C&amp;"Arial,Normal"&amp;9&amp;P de &amp;N&amp;R&amp;"Arial,Normal"&amp;9INSTITUTO NACIONAL DE VIAS&amp;D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755"/>
  <sheetViews>
    <sheetView view="pageBreakPreview" zoomScale="110" zoomScaleNormal="100" zoomScaleSheetLayoutView="110" workbookViewId="0">
      <pane ySplit="8" topLeftCell="A9" activePane="bottomLeft" state="frozen"/>
      <selection pane="bottomLeft" activeCell="A9" sqref="A9"/>
    </sheetView>
  </sheetViews>
  <sheetFormatPr baseColWidth="10" defaultRowHeight="15"/>
  <cols>
    <col min="1" max="1" width="11" style="287" customWidth="1"/>
    <col min="2" max="2" width="4.7109375" style="287" customWidth="1"/>
    <col min="3" max="3" width="5.7109375" style="359" customWidth="1"/>
    <col min="4" max="4" width="41" style="366" bestFit="1" customWidth="1"/>
    <col min="5" max="5" width="17" style="287" customWidth="1"/>
    <col min="6" max="6" width="18.140625" style="287" bestFit="1" customWidth="1"/>
    <col min="7" max="7" width="17" style="287" customWidth="1"/>
    <col min="8" max="8" width="13.85546875" style="312" customWidth="1"/>
    <col min="9" max="9" width="36.140625" style="312" customWidth="1"/>
    <col min="10" max="10" width="7.28515625" style="287" customWidth="1"/>
    <col min="11" max="11" width="13.85546875" style="288" customWidth="1"/>
    <col min="12" max="12" width="9.7109375" style="289" customWidth="1"/>
    <col min="13" max="13" width="12.5703125" style="287" customWidth="1"/>
    <col min="14" max="14" width="12.7109375" style="287" customWidth="1"/>
    <col min="15" max="16384" width="11.42578125" style="287"/>
  </cols>
  <sheetData>
    <row r="1" spans="1:14">
      <c r="C1" s="287"/>
    </row>
    <row r="2" spans="1:14" s="280" customFormat="1" ht="20.25" customHeight="1">
      <c r="C2" s="618" t="s">
        <v>153</v>
      </c>
      <c r="D2" s="618"/>
      <c r="E2" s="618"/>
      <c r="F2" s="618"/>
      <c r="G2" s="618"/>
      <c r="H2" s="618"/>
      <c r="I2" s="618"/>
      <c r="K2" s="281"/>
      <c r="L2" s="282"/>
    </row>
    <row r="3" spans="1:14" s="280" customFormat="1" ht="18" customHeight="1">
      <c r="C3" s="619" t="str">
        <f>+PRESUPUESTOS!B2</f>
        <v>DIRECCIÓN TERRITORIAL PUTUMAYO</v>
      </c>
      <c r="D3" s="620"/>
      <c r="E3" s="620"/>
      <c r="F3" s="620"/>
      <c r="G3" s="620"/>
      <c r="H3" s="620"/>
      <c r="I3" s="620"/>
      <c r="K3" s="281"/>
      <c r="L3" s="282"/>
    </row>
    <row r="4" spans="1:14" s="280" customFormat="1" ht="13.5" customHeight="1">
      <c r="C4" s="621" t="str">
        <f>+PRESUPUESTOS!B3</f>
        <v>LP-DT-PUT-002-2019</v>
      </c>
      <c r="D4" s="622"/>
      <c r="E4" s="622"/>
      <c r="F4" s="622"/>
      <c r="G4" s="622"/>
      <c r="H4" s="622"/>
      <c r="I4" s="622"/>
      <c r="K4" s="281"/>
      <c r="L4" s="282"/>
    </row>
    <row r="5" spans="1:14" s="280" customFormat="1" ht="13.5" customHeight="1">
      <c r="C5" s="622" t="s">
        <v>154</v>
      </c>
      <c r="D5" s="622"/>
      <c r="E5" s="622"/>
      <c r="F5" s="622"/>
      <c r="G5" s="622"/>
      <c r="H5" s="622"/>
      <c r="I5" s="622"/>
      <c r="K5" s="281"/>
      <c r="L5" s="282"/>
    </row>
    <row r="6" spans="1:14" s="280" customFormat="1" ht="14.25" thickBot="1">
      <c r="C6" s="283"/>
      <c r="D6" s="362"/>
      <c r="E6" s="284"/>
      <c r="F6" s="284"/>
      <c r="G6" s="285"/>
      <c r="H6" s="286"/>
      <c r="I6" s="286"/>
      <c r="K6" s="281"/>
      <c r="L6" s="282"/>
    </row>
    <row r="7" spans="1:14">
      <c r="C7" s="623" t="s">
        <v>89</v>
      </c>
      <c r="D7" s="625" t="s">
        <v>5</v>
      </c>
      <c r="E7" s="627" t="s">
        <v>155</v>
      </c>
      <c r="F7" s="627" t="s">
        <v>156</v>
      </c>
      <c r="G7" s="627" t="s">
        <v>157</v>
      </c>
      <c r="H7" s="629" t="s">
        <v>154</v>
      </c>
      <c r="I7" s="630"/>
    </row>
    <row r="8" spans="1:14" ht="105" customHeight="1" thickBot="1">
      <c r="C8" s="624"/>
      <c r="D8" s="626"/>
      <c r="E8" s="628"/>
      <c r="F8" s="628"/>
      <c r="G8" s="628"/>
      <c r="H8" s="460" t="s">
        <v>158</v>
      </c>
      <c r="I8" s="461" t="s">
        <v>159</v>
      </c>
    </row>
    <row r="9" spans="1:14" ht="25.5" customHeight="1" thickBot="1">
      <c r="A9" s="290" t="s">
        <v>160</v>
      </c>
      <c r="C9" s="466">
        <f>+CRC!B13</f>
        <v>1</v>
      </c>
      <c r="D9" s="467" t="str">
        <f>IF(ISERROR(VLOOKUP(C9,'Cap Financiera y Organizacional'!$A$12:$X$62730,2,0)),"",VLOOKUP(C9,'Cap Financiera y Organizacional'!$A$12:$X$3590,2,0))</f>
        <v>COOPERATIVA DE TRABAJO ASOCIADO EL REFUGIO DEL TRAMPOLYN</v>
      </c>
      <c r="E9" s="468">
        <v>1</v>
      </c>
      <c r="F9" s="469">
        <v>2545636865.1599998</v>
      </c>
      <c r="G9" s="469">
        <f>IF(OR(D9="",E9="",F9=""),"",IF(C9&lt;&gt;"",IF(ISERROR(VLOOKUP($A$10,POA!$A$2:$D$25,2,0)),"",VLOOKUP($A$10,POA!$A$2:$D$25,2,0)),""))</f>
        <v>1325369398</v>
      </c>
      <c r="H9" s="470">
        <f>IF(OR(D9="",E9="",F9=""),"",IF(C9&lt;&gt;"",F9/(G9*E9),""))</f>
        <v>1.9206998961960338</v>
      </c>
      <c r="I9" s="471">
        <f>IF(OR(C9="",D9="",E9=""),"",IF(AND(H9&gt;0,H9&lt;=Experiencia1),Puntajes!$D$4,IF(AND(H9&gt;Experiencia1,H9&lt;=Experiencia2),Puntajes!$D$5,IF(AND(H9&gt;Experiencia2,H9&lt;=Experiencia3),Puntajes!$D$6,IF(H9&gt;Experiencia3,Puntajes!$D$7,0)))))</f>
        <v>60</v>
      </c>
      <c r="K9" s="296"/>
      <c r="L9" s="297"/>
      <c r="M9" s="298"/>
      <c r="N9" s="299"/>
    </row>
    <row r="10" spans="1:14" ht="28.5" customHeight="1" thickBot="1">
      <c r="A10" s="300">
        <v>9</v>
      </c>
      <c r="C10" s="466"/>
      <c r="D10" s="467"/>
      <c r="E10" s="468"/>
      <c r="F10" s="469"/>
      <c r="G10" s="469"/>
      <c r="H10" s="470"/>
      <c r="I10" s="471"/>
    </row>
    <row r="11" spans="1:14" ht="14.25" customHeight="1">
      <c r="C11" s="466"/>
      <c r="D11" s="467"/>
      <c r="E11" s="468"/>
      <c r="F11" s="469"/>
      <c r="G11" s="469"/>
      <c r="H11" s="470"/>
      <c r="I11" s="471"/>
    </row>
    <row r="12" spans="1:14" ht="14.25" hidden="1" customHeight="1">
      <c r="C12" s="494"/>
      <c r="D12" s="369"/>
      <c r="E12" s="495"/>
      <c r="F12" s="496"/>
      <c r="G12" s="496"/>
      <c r="H12" s="497"/>
      <c r="I12" s="498"/>
    </row>
    <row r="13" spans="1:14" ht="14.25" hidden="1" customHeight="1">
      <c r="C13" s="494"/>
      <c r="D13" s="369"/>
      <c r="E13" s="495"/>
      <c r="F13" s="496"/>
      <c r="G13" s="496"/>
      <c r="H13" s="470"/>
      <c r="I13" s="471"/>
    </row>
    <row r="14" spans="1:14" ht="14.25" customHeight="1">
      <c r="C14" s="494"/>
      <c r="D14" s="369"/>
      <c r="E14" s="495"/>
      <c r="F14" s="496"/>
      <c r="G14" s="496"/>
      <c r="H14" s="470"/>
      <c r="I14" s="471"/>
    </row>
    <row r="15" spans="1:14" ht="14.25" customHeight="1">
      <c r="C15" s="494"/>
      <c r="D15" s="369"/>
      <c r="E15" s="495"/>
      <c r="F15" s="496"/>
      <c r="G15" s="496"/>
      <c r="H15" s="470"/>
      <c r="I15" s="471"/>
    </row>
    <row r="16" spans="1:14" ht="14.25" customHeight="1">
      <c r="C16" s="466"/>
      <c r="D16" s="467"/>
      <c r="E16" s="468"/>
      <c r="F16" s="469"/>
      <c r="G16" s="469"/>
      <c r="H16" s="470"/>
      <c r="I16" s="471"/>
    </row>
    <row r="17" spans="3:9" ht="14.25" customHeight="1">
      <c r="C17" s="466"/>
      <c r="D17" s="467"/>
      <c r="E17" s="468"/>
      <c r="F17" s="469"/>
      <c r="G17" s="469"/>
      <c r="H17" s="470"/>
      <c r="I17" s="471"/>
    </row>
    <row r="18" spans="3:9" ht="14.25" customHeight="1">
      <c r="C18" s="466"/>
      <c r="D18" s="467"/>
      <c r="E18" s="468"/>
      <c r="F18" s="469"/>
      <c r="G18" s="469"/>
      <c r="H18" s="470"/>
      <c r="I18" s="471"/>
    </row>
    <row r="19" spans="3:9" ht="14.25" customHeight="1" thickBot="1">
      <c r="C19" s="488"/>
      <c r="D19" s="489"/>
      <c r="E19" s="491"/>
      <c r="F19" s="490"/>
      <c r="G19" s="490"/>
      <c r="H19" s="492"/>
      <c r="I19" s="493"/>
    </row>
    <row r="20" spans="3:9">
      <c r="C20"/>
      <c r="D20"/>
      <c r="E20"/>
      <c r="F20"/>
      <c r="G20"/>
      <c r="H20"/>
      <c r="I20"/>
    </row>
    <row r="21" spans="3:9" ht="22.5" customHeight="1">
      <c r="C21"/>
      <c r="D21"/>
      <c r="E21"/>
      <c r="F21"/>
      <c r="G21"/>
      <c r="H21"/>
      <c r="I21"/>
    </row>
    <row r="22" spans="3:9" hidden="1">
      <c r="C22" s="352"/>
      <c r="D22" s="364" t="str">
        <f>IF(ISERROR(VLOOKUP(C22,'Cap Financiera y Organizacional'!$A$12:$X$62730,2,0)),"",VLOOKUP(C22,'Cap Financiera y Organizacional'!$A$12:$X$3590,2,0))</f>
        <v/>
      </c>
      <c r="E22" s="337"/>
      <c r="F22" s="303">
        <v>0</v>
      </c>
      <c r="G22" s="303" t="str">
        <f>IF(OR(D22="",E22="",F22=""),"",IF(C22&lt;&gt;"",IF(ISERROR(VLOOKUP($A$10,POA!$A$2:$D$25,2,0)),"",VLOOKUP($A$10,POA!$A$2:$D$25,2,0)),""))</f>
        <v/>
      </c>
      <c r="H22" s="318" t="str">
        <f t="shared" ref="H22:H29" si="0">IF(OR(D22="",E22="",F22=""),"",IF(C22&lt;&gt;"",F22/(G22*E22),""))</f>
        <v/>
      </c>
      <c r="I22" s="305" t="str">
        <f>IF(OR(C22="",D22="",E22=""),"",IF(AND(H22&gt;0,H22&lt;=Experiencia1),Puntajes!$D$4,IF(AND(H22&gt;Experiencia1,H22&lt;=Experiencia2),Puntajes!$D$5,IF(AND(H22&gt;Experiencia2,H22&lt;=Experiencia3),Puntajes!$D$6,IF(H22&gt;Experiencia3,Puntajes!$D$7,0)))))</f>
        <v/>
      </c>
    </row>
    <row r="23" spans="3:9" hidden="1">
      <c r="C23" s="352"/>
      <c r="D23" s="364" t="str">
        <f>IF(ISERROR(VLOOKUP(C23,'Cap Financiera y Organizacional'!$A$12:$X$62730,2,0)),"",VLOOKUP(C23,'Cap Financiera y Organizacional'!$A$12:$X$3590,2,0))</f>
        <v/>
      </c>
      <c r="E23" s="337"/>
      <c r="F23" s="303"/>
      <c r="G23" s="303" t="str">
        <f>IF(OR(D23="",E23="",F23=""),"",IF(C23&lt;&gt;"",IF(ISERROR(VLOOKUP($A$10,POA!$A$2:$D$25,2,0)),"",VLOOKUP($A$10,POA!$A$2:$D$25,2,0)),""))</f>
        <v/>
      </c>
      <c r="H23" s="318" t="str">
        <f t="shared" si="0"/>
        <v/>
      </c>
      <c r="I23" s="305" t="str">
        <f>IF(OR(C23="",D23="",E23=""),"",IF(AND(H23&gt;0,H23&lt;=Experiencia1),Puntajes!$D$4,IF(AND(H23&gt;Experiencia1,H23&lt;=Experiencia2),Puntajes!$D$5,IF(AND(H23&gt;Experiencia2,H23&lt;=Experiencia3),Puntajes!$D$6,IF(H23&gt;Experiencia3,Puntajes!$D$7,0)))))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3:9" hidden="1">
      <c r="C24" s="352"/>
      <c r="D24" s="364" t="str">
        <f>IF(ISERROR(VLOOKUP(C24,'Cap Financiera y Organizacional'!$A$12:$X$62730,2,0)),"",VLOOKUP(C24,'Cap Financiera y Organizacional'!$A$12:$X$3590,2,0))</f>
        <v/>
      </c>
      <c r="E24" s="337"/>
      <c r="F24" s="303"/>
      <c r="G24" s="303" t="str">
        <f>IF(OR(D24="",E24="",F24=""),"",IF(C24&lt;&gt;"",IF(ISERROR(VLOOKUP($A$10,POA!$A$2:$D$25,2,0)),"",VLOOKUP($A$10,POA!$A$2:$D$25,2,0)),""))</f>
        <v/>
      </c>
      <c r="H24" s="318" t="str">
        <f t="shared" si="0"/>
        <v/>
      </c>
      <c r="I24" s="305" t="str">
        <f>IF(OR(C24="",D24="",E24=""),"",IF(AND(H24&gt;0,H24&lt;=Experiencia1),Puntajes!$D$4,IF(AND(H24&gt;Experiencia1,H24&lt;=Experiencia2),Puntajes!$D$5,IF(AND(H24&gt;Experiencia2,H24&lt;=Experiencia3),Puntajes!$D$6,IF(H24&gt;Experiencia3,Puntajes!$D$7,0)))))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3:9" hidden="1">
      <c r="C25" s="352"/>
      <c r="D25" s="364" t="str">
        <f>IF(ISERROR(VLOOKUP(C25,'Cap Financiera y Organizacional'!$A$12:$X$62730,2,0)),"",VLOOKUP(C25,'Cap Financiera y Organizacional'!$A$12:$X$3590,2,0))</f>
        <v/>
      </c>
      <c r="E25" s="337"/>
      <c r="F25" s="303"/>
      <c r="G25" s="303" t="str">
        <f>IF(OR(D25="",E25="",F25=""),"",IF(C25&lt;&gt;"",IF(ISERROR(VLOOKUP($A$10,POA!$A$2:$D$25,2,0)),"",VLOOKUP($A$10,POA!$A$2:$D$25,2,0)),""))</f>
        <v/>
      </c>
      <c r="H25" s="318" t="str">
        <f t="shared" si="0"/>
        <v/>
      </c>
      <c r="I25" s="305" t="str">
        <f>IF(OR(C25="",D25="",E25=""),"",IF(AND(H25&gt;0,H25&lt;=Experiencia1),Puntajes!$D$4,IF(AND(H25&gt;Experiencia1,H25&lt;=Experiencia2),Puntajes!$D$5,IF(AND(H25&gt;Experiencia2,H25&lt;=Experiencia3),Puntajes!$D$6,IF(H25&gt;Experiencia3,Puntajes!$D$7,0)))))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3:9" hidden="1">
      <c r="C26" s="352"/>
      <c r="D26" s="364" t="str">
        <f>IF(ISERROR(VLOOKUP(C26,'Cap Financiera y Organizacional'!$A$12:$X$62730,2,0)),"",VLOOKUP(C26,'Cap Financiera y Organizacional'!$A$12:$X$3590,2,0))</f>
        <v/>
      </c>
      <c r="E26" s="337"/>
      <c r="F26" s="303"/>
      <c r="G26" s="303" t="str">
        <f>IF(OR(D26="",E26="",F26=""),"",IF(C26&lt;&gt;"",IF(ISERROR(VLOOKUP($A$10,POA!$A$2:$D$25,2,0)),"",VLOOKUP($A$10,POA!$A$2:$D$25,2,0)),""))</f>
        <v/>
      </c>
      <c r="H26" s="318" t="str">
        <f t="shared" si="0"/>
        <v/>
      </c>
      <c r="I26" s="305" t="str">
        <f>IF(OR(C26="",D26="",E26=""),"",IF(AND(H26&gt;0,H26&lt;=Experiencia1),Puntajes!$D$4,IF(AND(H26&gt;Experiencia1,H26&lt;=Experiencia2),Puntajes!$D$5,IF(AND(H26&gt;Experiencia2,H26&lt;=Experiencia3),Puntajes!$D$6,IF(H26&gt;Experiencia3,Puntajes!$D$7,0)))))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3:9" hidden="1">
      <c r="C27" s="352"/>
      <c r="D27" s="364" t="str">
        <f>IF(ISERROR(VLOOKUP(C27,'Cap Financiera y Organizacional'!$A$12:$X$62730,2,0)),"",VLOOKUP(C27,'Cap Financiera y Organizacional'!$A$12:$X$3590,2,0))</f>
        <v/>
      </c>
      <c r="E27" s="337"/>
      <c r="F27" s="303"/>
      <c r="G27" s="303" t="str">
        <f>IF(OR(D27="",E27="",F27=""),"",IF(C27&lt;&gt;"",IF(ISERROR(VLOOKUP($A$10,POA!$A$2:$D$25,2,0)),"",VLOOKUP($A$10,POA!$A$2:$D$25,2,0)),""))</f>
        <v/>
      </c>
      <c r="H27" s="318" t="str">
        <f t="shared" si="0"/>
        <v/>
      </c>
      <c r="I27" s="305" t="str">
        <f>IF(OR(C27="",D27="",E27=""),"",IF(AND(H27&gt;0,H27&lt;=Experiencia1),Puntajes!$D$4,IF(AND(H27&gt;Experiencia1,H27&lt;=Experiencia2),Puntajes!$D$5,IF(AND(H27&gt;Experiencia2,H27&lt;=Experiencia3),Puntajes!$D$6,IF(H27&gt;Experiencia3,Puntajes!$D$7,0)))))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3:9" hidden="1">
      <c r="C28" s="352"/>
      <c r="D28" s="364" t="str">
        <f>IF(ISERROR(VLOOKUP(C28,'Cap Financiera y Organizacional'!$A$12:$X$62730,2,0)),"",VLOOKUP(C28,'Cap Financiera y Organizacional'!$A$12:$X$3590,2,0))</f>
        <v/>
      </c>
      <c r="E28" s="337"/>
      <c r="F28" s="303"/>
      <c r="G28" s="303" t="str">
        <f>IF(OR(D28="",E28="",F28=""),"",IF(C28&lt;&gt;"",IF(ISERROR(VLOOKUP($A$10,POA!$A$2:$D$25,2,0)),"",VLOOKUP($A$10,POA!$A$2:$D$25,2,0)),""))</f>
        <v/>
      </c>
      <c r="H28" s="318" t="str">
        <f t="shared" si="0"/>
        <v/>
      </c>
      <c r="I28" s="305" t="str">
        <f>IF(OR(C28="",D28="",E28=""),"",IF(AND(H28&gt;0,H28&lt;=Experiencia1),Puntajes!$D$4,IF(AND(H28&gt;Experiencia1,H28&lt;=Experiencia2),Puntajes!$D$5,IF(AND(H28&gt;Experiencia2,H28&lt;=Experiencia3),Puntajes!$D$6,IF(H28&gt;Experiencia3,Puntajes!$D$7,0)))))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3:9" ht="15.75" hidden="1" thickBot="1">
      <c r="C29" s="352"/>
      <c r="D29" s="368" t="str">
        <f>IF(ISERROR(VLOOKUP(C29,'Cap Financiera y Organizacional'!$A$12:$X$62730,2,0)),"",VLOOKUP(C29,'Cap Financiera y Organizacional'!$A$12:$X$3590,2,0))</f>
        <v/>
      </c>
      <c r="E29" s="337"/>
      <c r="F29" s="303"/>
      <c r="G29" s="303" t="str">
        <f>IF(OR(D29="",E29="",F29=""),"",IF(C29&lt;&gt;"",IF(ISERROR(VLOOKUP($A$10,POA!$A$2:$D$25,2,0)),"",VLOOKUP($A$10,POA!$A$2:$D$25,2,0)),""))</f>
        <v/>
      </c>
      <c r="H29" s="318" t="str">
        <f t="shared" si="0"/>
        <v/>
      </c>
      <c r="I29" s="305" t="str">
        <f>IF(OR(C29="",D29="",E29=""),"",IF(AND(H29&gt;0,H29&lt;=Experiencia1),Puntajes!$D$4,IF(AND(H29&gt;Experiencia1,H29&lt;=Experiencia2),Puntajes!$D$5,IF(AND(H29&gt;Experiencia2,H29&lt;=Experiencia3),Puntajes!$D$6,IF(H29&gt;Experiencia3,Puntajes!$D$7,0)))))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3:9" hidden="1">
      <c r="C30" s="351"/>
      <c r="D30" s="363"/>
      <c r="E30" s="333"/>
      <c r="F30" s="334"/>
      <c r="G30" s="334"/>
      <c r="H30" s="335"/>
      <c r="I30" s="336"/>
    </row>
    <row r="31" spans="3:9" hidden="1">
      <c r="C31" s="352"/>
      <c r="D31" s="364"/>
      <c r="E31" s="337"/>
      <c r="F31" s="303"/>
      <c r="G31" s="303"/>
      <c r="H31" s="318"/>
      <c r="I31" s="305"/>
    </row>
    <row r="32" spans="3:9" ht="15.75" hidden="1" thickBot="1">
      <c r="C32" s="352"/>
      <c r="D32" s="364"/>
      <c r="E32" s="337"/>
      <c r="F32" s="303"/>
      <c r="G32" s="303"/>
      <c r="H32" s="318"/>
      <c r="I32" s="305"/>
    </row>
    <row r="33" spans="1:9" hidden="1">
      <c r="C33" s="352"/>
      <c r="D33" s="364"/>
      <c r="E33" s="337"/>
      <c r="F33" s="303"/>
      <c r="G33" s="303"/>
      <c r="H33" s="318"/>
      <c r="I33" s="305"/>
    </row>
    <row r="34" spans="1:9" hidden="1">
      <c r="C34" s="352"/>
      <c r="D34" s="364"/>
      <c r="E34" s="337"/>
      <c r="F34" s="303"/>
      <c r="G34" s="303"/>
      <c r="H34" s="318"/>
      <c r="I34" s="305"/>
    </row>
    <row r="35" spans="1:9" hidden="1">
      <c r="C35" s="352"/>
      <c r="D35" s="364"/>
      <c r="E35" s="337"/>
      <c r="F35" s="303"/>
      <c r="G35" s="303"/>
      <c r="H35" s="318"/>
      <c r="I35" s="305"/>
    </row>
    <row r="36" spans="1:9" hidden="1">
      <c r="C36" s="352"/>
      <c r="D36" s="364"/>
      <c r="E36" s="337"/>
      <c r="F36" s="303"/>
      <c r="G36" s="303"/>
      <c r="H36" s="318"/>
      <c r="I36" s="305"/>
    </row>
    <row r="37" spans="1:9" hidden="1">
      <c r="C37" s="352"/>
      <c r="D37" s="364"/>
      <c r="E37" s="337"/>
      <c r="F37" s="303"/>
      <c r="G37" s="303"/>
      <c r="H37" s="318"/>
      <c r="I37" s="305"/>
    </row>
    <row r="38" spans="1:9" hidden="1">
      <c r="C38" s="352"/>
      <c r="D38" s="364"/>
      <c r="E38" s="337"/>
      <c r="F38" s="303"/>
      <c r="G38" s="303"/>
      <c r="H38" s="318"/>
      <c r="I38" s="305"/>
    </row>
    <row r="39" spans="1:9" hidden="1">
      <c r="C39" s="352"/>
      <c r="D39" s="364"/>
      <c r="E39" s="337"/>
      <c r="F39" s="303"/>
      <c r="G39" s="303"/>
      <c r="H39" s="318"/>
      <c r="I39" s="305"/>
    </row>
    <row r="40" spans="1:9" ht="15.75" hidden="1" thickBot="1">
      <c r="C40" s="352"/>
      <c r="D40" s="368"/>
      <c r="E40" s="337"/>
      <c r="F40" s="303"/>
      <c r="G40" s="303"/>
      <c r="H40" s="318"/>
      <c r="I40" s="305"/>
    </row>
    <row r="41" spans="1:9" hidden="1">
      <c r="C41" s="351"/>
      <c r="D41" s="363"/>
      <c r="E41" s="333"/>
      <c r="F41" s="334"/>
      <c r="G41" s="334"/>
      <c r="H41" s="335"/>
      <c r="I41" s="336"/>
    </row>
    <row r="42" spans="1:9" hidden="1">
      <c r="A42" s="311"/>
      <c r="C42" s="352"/>
      <c r="D42" s="364"/>
      <c r="E42" s="337"/>
      <c r="F42" s="303"/>
      <c r="G42" s="303"/>
      <c r="H42" s="318"/>
      <c r="I42" s="305"/>
    </row>
    <row r="43" spans="1:9" hidden="1">
      <c r="A43" s="311"/>
      <c r="C43" s="352"/>
      <c r="D43" s="364"/>
      <c r="E43" s="337"/>
      <c r="F43" s="303"/>
      <c r="G43" s="303"/>
      <c r="H43" s="318"/>
      <c r="I43" s="305"/>
    </row>
    <row r="44" spans="1:9" hidden="1">
      <c r="C44" s="352"/>
      <c r="D44" s="364"/>
      <c r="E44" s="337"/>
      <c r="F44" s="303"/>
      <c r="G44" s="303"/>
      <c r="H44" s="318"/>
      <c r="I44" s="305"/>
    </row>
    <row r="45" spans="1:9" hidden="1">
      <c r="C45" s="352"/>
      <c r="D45" s="364"/>
      <c r="E45" s="337"/>
      <c r="F45" s="303"/>
      <c r="G45" s="303"/>
      <c r="H45" s="318"/>
      <c r="I45" s="305"/>
    </row>
    <row r="46" spans="1:9" hidden="1">
      <c r="C46" s="352"/>
      <c r="D46" s="364"/>
      <c r="E46" s="337"/>
      <c r="F46" s="303"/>
      <c r="G46" s="303"/>
      <c r="H46" s="318"/>
      <c r="I46" s="305"/>
    </row>
    <row r="47" spans="1:9" hidden="1">
      <c r="C47" s="352"/>
      <c r="D47" s="364"/>
      <c r="E47" s="337"/>
      <c r="F47" s="303"/>
      <c r="G47" s="303"/>
      <c r="H47" s="318"/>
      <c r="I47" s="305"/>
    </row>
    <row r="48" spans="1:9" hidden="1">
      <c r="C48" s="352"/>
      <c r="D48" s="364"/>
      <c r="E48" s="337"/>
      <c r="F48" s="303"/>
      <c r="G48" s="303"/>
      <c r="H48" s="318"/>
      <c r="I48" s="305"/>
    </row>
    <row r="49" spans="1:9" hidden="1">
      <c r="C49" s="352"/>
      <c r="D49" s="364"/>
      <c r="E49" s="337"/>
      <c r="F49" s="303"/>
      <c r="G49" s="303"/>
      <c r="H49" s="318"/>
      <c r="I49" s="305"/>
    </row>
    <row r="50" spans="1:9" hidden="1">
      <c r="C50" s="352"/>
      <c r="D50" s="364"/>
      <c r="E50" s="337"/>
      <c r="F50" s="303"/>
      <c r="G50" s="303"/>
      <c r="H50" s="318"/>
      <c r="I50" s="305"/>
    </row>
    <row r="51" spans="1:9" ht="15.75" hidden="1" thickBot="1">
      <c r="C51" s="352"/>
      <c r="D51" s="368"/>
      <c r="E51" s="337"/>
      <c r="F51" s="303"/>
      <c r="G51" s="303"/>
      <c r="H51" s="318"/>
      <c r="I51" s="305"/>
    </row>
    <row r="52" spans="1:9" hidden="1">
      <c r="C52" s="351"/>
      <c r="D52" s="363"/>
      <c r="E52" s="333"/>
      <c r="F52" s="334"/>
      <c r="G52" s="334"/>
      <c r="H52" s="335"/>
      <c r="I52" s="336"/>
    </row>
    <row r="53" spans="1:9" hidden="1">
      <c r="A53" s="311"/>
      <c r="C53" s="352"/>
      <c r="D53" s="364"/>
      <c r="E53" s="337"/>
      <c r="F53" s="303"/>
      <c r="G53" s="303"/>
      <c r="H53" s="318"/>
      <c r="I53" s="305"/>
    </row>
    <row r="54" spans="1:9" hidden="1">
      <c r="A54" s="311"/>
      <c r="C54" s="352"/>
      <c r="D54" s="364"/>
      <c r="E54" s="337"/>
      <c r="F54" s="303"/>
      <c r="G54" s="303"/>
      <c r="H54" s="318"/>
      <c r="I54" s="305"/>
    </row>
    <row r="55" spans="1:9" hidden="1">
      <c r="C55" s="352"/>
      <c r="D55" s="364"/>
      <c r="E55" s="337"/>
      <c r="F55" s="303"/>
      <c r="G55" s="303"/>
      <c r="H55" s="318"/>
      <c r="I55" s="305"/>
    </row>
    <row r="56" spans="1:9" hidden="1">
      <c r="C56" s="352"/>
      <c r="D56" s="364"/>
      <c r="E56" s="337"/>
      <c r="F56" s="303"/>
      <c r="G56" s="303"/>
      <c r="H56" s="318"/>
      <c r="I56" s="305"/>
    </row>
    <row r="57" spans="1:9" hidden="1">
      <c r="C57" s="352"/>
      <c r="D57" s="364"/>
      <c r="E57" s="337"/>
      <c r="F57" s="303"/>
      <c r="G57" s="303"/>
      <c r="H57" s="318"/>
      <c r="I57" s="305"/>
    </row>
    <row r="58" spans="1:9" hidden="1">
      <c r="C58" s="352"/>
      <c r="D58" s="364"/>
      <c r="E58" s="337"/>
      <c r="F58" s="303"/>
      <c r="G58" s="303"/>
      <c r="H58" s="318"/>
      <c r="I58" s="305"/>
    </row>
    <row r="59" spans="1:9" hidden="1">
      <c r="C59" s="352"/>
      <c r="D59" s="364"/>
      <c r="E59" s="337"/>
      <c r="F59" s="303"/>
      <c r="G59" s="303"/>
      <c r="H59" s="318"/>
      <c r="I59" s="305"/>
    </row>
    <row r="60" spans="1:9" hidden="1">
      <c r="C60" s="352"/>
      <c r="D60" s="364"/>
      <c r="E60" s="337"/>
      <c r="F60" s="303"/>
      <c r="G60" s="303"/>
      <c r="H60" s="318"/>
      <c r="I60" s="305"/>
    </row>
    <row r="61" spans="1:9" hidden="1">
      <c r="C61" s="352"/>
      <c r="D61" s="364"/>
      <c r="E61" s="337"/>
      <c r="F61" s="303"/>
      <c r="G61" s="303"/>
      <c r="H61" s="318"/>
      <c r="I61" s="305"/>
    </row>
    <row r="62" spans="1:9" ht="15.75" hidden="1" thickBot="1">
      <c r="C62" s="354"/>
      <c r="D62" s="375"/>
      <c r="E62" s="355"/>
      <c r="F62" s="308"/>
      <c r="G62" s="308"/>
      <c r="H62" s="319"/>
      <c r="I62" s="310"/>
    </row>
    <row r="63" spans="1:9" hidden="1">
      <c r="C63" s="351"/>
      <c r="D63" s="363"/>
      <c r="E63" s="333"/>
      <c r="F63" s="334"/>
      <c r="G63" s="334"/>
      <c r="H63" s="335"/>
      <c r="I63" s="336"/>
    </row>
    <row r="64" spans="1:9" hidden="1">
      <c r="C64" s="352"/>
      <c r="D64" s="364"/>
      <c r="E64" s="337"/>
      <c r="F64" s="303"/>
      <c r="G64" s="303"/>
      <c r="H64" s="318"/>
      <c r="I64" s="305"/>
    </row>
    <row r="65" spans="3:9" hidden="1">
      <c r="C65" s="352"/>
      <c r="D65" s="364"/>
      <c r="E65" s="337"/>
      <c r="F65" s="303"/>
      <c r="G65" s="303"/>
      <c r="H65" s="318"/>
      <c r="I65" s="305"/>
    </row>
    <row r="66" spans="3:9" hidden="1">
      <c r="C66" s="352"/>
      <c r="D66" s="369"/>
      <c r="E66" s="337"/>
      <c r="F66" s="303"/>
      <c r="G66" s="303"/>
      <c r="H66" s="318"/>
      <c r="I66" s="305"/>
    </row>
    <row r="67" spans="3:9" hidden="1">
      <c r="C67" s="356"/>
      <c r="D67" s="369"/>
      <c r="E67" s="302"/>
      <c r="F67" s="302"/>
      <c r="G67" s="302"/>
      <c r="H67" s="304"/>
      <c r="I67" s="305"/>
    </row>
    <row r="68" spans="3:9" hidden="1">
      <c r="C68" s="356"/>
      <c r="D68" s="369"/>
      <c r="E68" s="302"/>
      <c r="F68" s="302"/>
      <c r="G68" s="302"/>
      <c r="H68" s="304"/>
      <c r="I68" s="305"/>
    </row>
    <row r="69" spans="3:9" hidden="1">
      <c r="C69" s="356"/>
      <c r="D69" s="369"/>
      <c r="E69" s="302"/>
      <c r="F69" s="302"/>
      <c r="G69" s="302"/>
      <c r="H69" s="304"/>
      <c r="I69" s="305"/>
    </row>
    <row r="70" spans="3:9" hidden="1">
      <c r="C70" s="356"/>
      <c r="D70" s="369"/>
      <c r="E70" s="302"/>
      <c r="F70" s="302"/>
      <c r="G70" s="302"/>
      <c r="H70" s="304"/>
      <c r="I70" s="305"/>
    </row>
    <row r="71" spans="3:9" hidden="1">
      <c r="C71" s="356"/>
      <c r="D71" s="369"/>
      <c r="E71" s="302"/>
      <c r="F71" s="302"/>
      <c r="G71" s="302"/>
      <c r="H71" s="304"/>
      <c r="I71" s="305"/>
    </row>
    <row r="72" spans="3:9" hidden="1">
      <c r="C72" s="356"/>
      <c r="D72" s="369"/>
      <c r="E72" s="302"/>
      <c r="F72" s="302"/>
      <c r="G72" s="302"/>
      <c r="H72" s="304"/>
      <c r="I72" s="305"/>
    </row>
    <row r="73" spans="3:9" ht="15.75" hidden="1" thickBot="1">
      <c r="C73" s="357"/>
      <c r="D73" s="370"/>
      <c r="E73" s="307"/>
      <c r="F73" s="307"/>
      <c r="G73" s="307"/>
      <c r="H73" s="309"/>
      <c r="I73" s="310"/>
    </row>
    <row r="74" spans="3:9" hidden="1">
      <c r="C74" s="351"/>
      <c r="D74" s="363"/>
      <c r="E74" s="333"/>
      <c r="F74" s="334"/>
      <c r="G74" s="334"/>
      <c r="H74" s="335"/>
      <c r="I74" s="336"/>
    </row>
    <row r="75" spans="3:9" hidden="1">
      <c r="C75" s="352"/>
      <c r="D75" s="364"/>
      <c r="E75" s="337"/>
      <c r="F75" s="303"/>
      <c r="G75" s="303"/>
      <c r="H75" s="318"/>
      <c r="I75" s="305"/>
    </row>
    <row r="76" spans="3:9" hidden="1">
      <c r="C76" s="352"/>
      <c r="D76" s="364"/>
      <c r="E76" s="337"/>
      <c r="F76" s="303"/>
      <c r="G76" s="303"/>
      <c r="H76" s="318"/>
      <c r="I76" s="305"/>
    </row>
    <row r="77" spans="3:9" hidden="1">
      <c r="C77" s="352"/>
      <c r="D77" s="369"/>
      <c r="E77" s="337"/>
      <c r="F77" s="303"/>
      <c r="G77" s="303"/>
      <c r="H77" s="318"/>
      <c r="I77" s="305"/>
    </row>
    <row r="78" spans="3:9" hidden="1">
      <c r="C78" s="356"/>
      <c r="D78" s="369"/>
      <c r="E78" s="302"/>
      <c r="F78" s="302"/>
      <c r="G78" s="302"/>
      <c r="H78" s="304"/>
      <c r="I78" s="305"/>
    </row>
    <row r="79" spans="3:9" hidden="1">
      <c r="C79" s="356"/>
      <c r="D79" s="369"/>
      <c r="E79" s="302"/>
      <c r="F79" s="302"/>
      <c r="G79" s="302"/>
      <c r="H79" s="304"/>
      <c r="I79" s="305"/>
    </row>
    <row r="80" spans="3:9" hidden="1">
      <c r="C80" s="356"/>
      <c r="D80" s="369"/>
      <c r="E80" s="302"/>
      <c r="F80" s="302"/>
      <c r="G80" s="302"/>
      <c r="H80" s="304"/>
      <c r="I80" s="305"/>
    </row>
    <row r="81" spans="3:9" hidden="1">
      <c r="C81" s="356"/>
      <c r="D81" s="369"/>
      <c r="E81" s="302"/>
      <c r="F81" s="302"/>
      <c r="G81" s="302"/>
      <c r="H81" s="304"/>
      <c r="I81" s="305"/>
    </row>
    <row r="82" spans="3:9" hidden="1">
      <c r="C82" s="356"/>
      <c r="D82" s="369"/>
      <c r="E82" s="302"/>
      <c r="F82" s="302"/>
      <c r="G82" s="302"/>
      <c r="H82" s="304"/>
      <c r="I82" s="305"/>
    </row>
    <row r="83" spans="3:9" hidden="1">
      <c r="C83" s="356"/>
      <c r="D83" s="369"/>
      <c r="E83" s="302"/>
      <c r="F83" s="302"/>
      <c r="G83" s="302"/>
      <c r="H83" s="304"/>
      <c r="I83" s="305"/>
    </row>
    <row r="84" spans="3:9" ht="15.75" hidden="1" thickBot="1">
      <c r="C84" s="357"/>
      <c r="D84" s="370"/>
      <c r="E84" s="307"/>
      <c r="F84" s="307"/>
      <c r="G84" s="307"/>
      <c r="H84" s="309"/>
      <c r="I84" s="310"/>
    </row>
    <row r="85" spans="3:9" hidden="1">
      <c r="C85" s="351"/>
      <c r="D85" s="363"/>
      <c r="E85" s="333"/>
      <c r="F85" s="334"/>
      <c r="G85" s="334"/>
      <c r="H85" s="335"/>
      <c r="I85" s="336"/>
    </row>
    <row r="86" spans="3:9" hidden="1">
      <c r="C86" s="352"/>
      <c r="D86" s="364"/>
      <c r="E86" s="337"/>
      <c r="F86" s="303"/>
      <c r="G86" s="303"/>
      <c r="H86" s="318"/>
      <c r="I86" s="305"/>
    </row>
    <row r="87" spans="3:9" hidden="1">
      <c r="C87" s="352"/>
      <c r="D87" s="364"/>
      <c r="E87" s="337"/>
      <c r="F87" s="303"/>
      <c r="G87" s="303"/>
      <c r="H87" s="318"/>
      <c r="I87" s="305"/>
    </row>
    <row r="88" spans="3:9" hidden="1">
      <c r="C88" s="352"/>
      <c r="D88" s="369"/>
      <c r="E88" s="337"/>
      <c r="F88" s="303"/>
      <c r="G88" s="303"/>
      <c r="H88" s="318"/>
      <c r="I88" s="305"/>
    </row>
    <row r="89" spans="3:9" hidden="1">
      <c r="C89" s="356"/>
      <c r="D89" s="369"/>
      <c r="E89" s="302"/>
      <c r="F89" s="302"/>
      <c r="G89" s="302"/>
      <c r="H89" s="304"/>
      <c r="I89" s="305"/>
    </row>
    <row r="90" spans="3:9" hidden="1">
      <c r="C90" s="356"/>
      <c r="D90" s="369"/>
      <c r="E90" s="302"/>
      <c r="F90" s="302"/>
      <c r="G90" s="302"/>
      <c r="H90" s="304"/>
      <c r="I90" s="305"/>
    </row>
    <row r="91" spans="3:9" hidden="1">
      <c r="C91" s="356"/>
      <c r="D91" s="369"/>
      <c r="E91" s="302"/>
      <c r="F91" s="302"/>
      <c r="G91" s="302"/>
      <c r="H91" s="304"/>
      <c r="I91" s="305"/>
    </row>
    <row r="92" spans="3:9" hidden="1">
      <c r="C92" s="356"/>
      <c r="D92" s="369"/>
      <c r="E92" s="302"/>
      <c r="F92" s="302"/>
      <c r="G92" s="302"/>
      <c r="H92" s="304"/>
      <c r="I92" s="305"/>
    </row>
    <row r="93" spans="3:9" hidden="1">
      <c r="C93" s="356"/>
      <c r="D93" s="369"/>
      <c r="E93" s="302"/>
      <c r="F93" s="302"/>
      <c r="G93" s="302"/>
      <c r="H93" s="304"/>
      <c r="I93" s="305"/>
    </row>
    <row r="94" spans="3:9" hidden="1">
      <c r="C94" s="356"/>
      <c r="D94" s="369"/>
      <c r="E94" s="302"/>
      <c r="F94" s="302"/>
      <c r="G94" s="302"/>
      <c r="H94" s="304"/>
      <c r="I94" s="305"/>
    </row>
    <row r="95" spans="3:9" ht="15.75" hidden="1" thickBot="1">
      <c r="C95" s="357"/>
      <c r="D95" s="370"/>
      <c r="E95" s="307"/>
      <c r="F95" s="307"/>
      <c r="G95" s="307"/>
      <c r="H95" s="309"/>
      <c r="I95" s="310"/>
    </row>
    <row r="96" spans="3:9" hidden="1">
      <c r="C96" s="358"/>
      <c r="D96" s="371" t="str">
        <f>IF(ISERROR(VLOOKUP(C96,'[2]Capacidad Financiera'!$B$12:$X$62720,2,0)),"",VLOOKUP(C96,'[2]Capacidad Financiera'!$B$12:$X$3580,2,0))</f>
        <v/>
      </c>
      <c r="E96" s="292" t="str">
        <f>IF(ISERROR(VLOOKUP(C96,'[2]Capacidad Financiera'!$B$12:$X$62720,3,0)),"",VLOOKUP(C96,'[2]Capacidad Financiera'!$B$12:$X$62720,3,0))</f>
        <v/>
      </c>
      <c r="F96" s="293"/>
      <c r="G96" s="293" t="str">
        <f>IF(OR(D96="",E96="",F96=""),"",IF(C97="",IF(C96&lt;&gt;"",IF(ISERROR(VLOOKUP($A$10,[2]POA!$A$2:$D$25,2,0)),"",VLOOKUP($A$10,[2]POA!$A$2:$D$25,2,0)),""),""))</f>
        <v/>
      </c>
      <c r="H96" s="294" t="str">
        <f>IF(OR(D96="",E96="",F96=""),"",IF(C97="",IF(C96&lt;&gt;"",F96/G96,""),""))</f>
        <v/>
      </c>
      <c r="I96" s="295" t="str">
        <f>IF(C97="",IF(F96="","",IF(AND(H96&gt;0,H96&lt;=Experiencia1),[2]Puntajes!$D$4,IF(AND(H96&gt;Experiencia1,H96&lt;=Experiencia2),[2]Puntajes!$D$5,IF(AND(H96&gt;Experiencia2,H96&lt;=Experiencia3),[2]Puntajes!$D$6,IF(H96&gt;Experiencia3,[2]Puntajes!$D$7,0))))),"")</f>
        <v/>
      </c>
    </row>
    <row r="97" spans="3:9" hidden="1">
      <c r="C97" s="356"/>
      <c r="D97" s="369" t="str">
        <f>IF(ISERROR(VLOOKUP(C97,'[2]Capacidad Financiera'!$B$12:$X$62720,2,0)),"",VLOOKUP(C97,'[2]Capacidad Financiera'!$B$12:$X$3580,2,0))</f>
        <v/>
      </c>
      <c r="E97" s="302" t="str">
        <f>IF(ISERROR(VLOOKUP(C97,'[2]Capacidad Financiera'!$B$12:$X$62720,3,0)),"",VLOOKUP(C97,'[2]Capacidad Financiera'!$B$12:$X$62720,3,0))</f>
        <v/>
      </c>
      <c r="F97" s="303"/>
      <c r="G97" s="303" t="str">
        <f>IF(OR(D97="",E97="",F97=""),"",IF(C97&lt;&gt;"",IF(ISERROR(VLOOKUP($A$10,[2]POA!$A$2:$D$25,2,0)),"",VLOOKUP($A$10,[2]POA!$A$2:$D$25,2,0)),""))</f>
        <v/>
      </c>
      <c r="H97" s="304" t="str">
        <f>IF(OR(D97="",E97="",F97=""),"",IF(C97&lt;&gt;"",F97/(G97*E97),""))</f>
        <v/>
      </c>
      <c r="I97" s="305" t="str">
        <f>IF(OR(D97="",E97="",F97=""),"",IF(AND(H97&gt;0,H97&lt;=Experiencia1),[2]Puntajes!$D$4,IF(AND(H97&gt;Experiencia1,H97&lt;=Experiencia2),[2]Puntajes!$D$5,IF(AND(H97&gt;Experiencia2,H97&lt;=Experiencia3),[2]Puntajes!$D$6,IF(H97&gt;Experiencia3,[2]Puntajes!$D$7,0)))))</f>
        <v/>
      </c>
    </row>
    <row r="98" spans="3:9" hidden="1">
      <c r="C98" s="356"/>
      <c r="D98" s="369" t="str">
        <f>IF(ISERROR(VLOOKUP(C98,'[2]Capacidad Financiera'!$B$12:$X$62720,2,0)),"",VLOOKUP(C98,'[2]Capacidad Financiera'!$B$12:$X$3580,2,0))</f>
        <v/>
      </c>
      <c r="E98" s="302" t="str">
        <f>IF(ISERROR(VLOOKUP(C98,'[2]Capacidad Financiera'!$B$12:$X$62720,3,0)),"",VLOOKUP(C98,'[2]Capacidad Financiera'!$B$12:$X$62720,3,0))</f>
        <v/>
      </c>
      <c r="F98" s="303"/>
      <c r="G98" s="303" t="str">
        <f>IF(OR(D98="",E98="",F98=""),"",IF(C98&lt;&gt;"",IF(ISERROR(VLOOKUP($A$10,[2]POA!$A$2:$D$25,2,0)),"",VLOOKUP($A$10,[2]POA!$A$2:$D$25,2,0)),""))</f>
        <v/>
      </c>
      <c r="H98" s="304" t="str">
        <f t="shared" ref="H98:H106" si="1">IF(OR(D98="",E98="",F98=""),"",IF(C98&lt;&gt;"",F98/(G98*E98),""))</f>
        <v/>
      </c>
      <c r="I98" s="305" t="str">
        <f>IF(OR(D98="",E98="",F98=""),"",IF(AND(H98&gt;0,H98&lt;=Experiencia1),[2]Puntajes!$D$4,IF(AND(H98&gt;Experiencia1,H98&lt;=Experiencia2),[2]Puntajes!$D$5,IF(AND(H98&gt;Experiencia2,H98&lt;=Experiencia3),[2]Puntajes!$D$6,IF(H98&gt;Experiencia3,[2]Puntajes!$D$7,0)))))</f>
        <v/>
      </c>
    </row>
    <row r="99" spans="3:9" hidden="1">
      <c r="C99" s="356"/>
      <c r="D99" s="369" t="str">
        <f>IF(ISERROR(VLOOKUP(C99,'[2]Capacidad Financiera'!$B$12:$X$62720,2,0)),"",VLOOKUP(C99,'[2]Capacidad Financiera'!$B$12:$X$3580,2,0))</f>
        <v/>
      </c>
      <c r="E99" s="302" t="str">
        <f>IF(ISERROR(VLOOKUP(C99,'[2]Capacidad Financiera'!$B$12:$X$62720,3,0)),"",VLOOKUP(C99,'[2]Capacidad Financiera'!$B$12:$X$62720,3,0))</f>
        <v/>
      </c>
      <c r="F99" s="303"/>
      <c r="G99" s="303" t="str">
        <f>IF(OR(D99="",E99="",F99=""),"",IF(C99&lt;&gt;"",IF(ISERROR(VLOOKUP($A$10,[2]POA!$A$2:$D$25,2,0)),"",VLOOKUP($A$10,[2]POA!$A$2:$D$25,2,0)),""))</f>
        <v/>
      </c>
      <c r="H99" s="304" t="str">
        <f t="shared" si="1"/>
        <v/>
      </c>
      <c r="I99" s="305" t="str">
        <f>IF(OR(D99="",E99="",F99=""),"",IF(AND(H99&gt;0,H99&lt;=Experiencia1),[2]Puntajes!$D$4,IF(AND(H99&gt;Experiencia1,H99&lt;=Experiencia2),[2]Puntajes!$D$5,IF(AND(H99&gt;Experiencia2,H99&lt;=Experiencia3),[2]Puntajes!$D$6,IF(H99&gt;Experiencia3,[2]Puntajes!$D$7,0)))))</f>
        <v/>
      </c>
    </row>
    <row r="100" spans="3:9" hidden="1">
      <c r="C100" s="356"/>
      <c r="D100" s="369" t="str">
        <f>IF(ISERROR(VLOOKUP(C100,'[2]Capacidad Financiera'!$B$12:$X$62720,2,0)),"",VLOOKUP(C100,'[2]Capacidad Financiera'!$B$12:$X$3580,2,0))</f>
        <v/>
      </c>
      <c r="E100" s="302" t="str">
        <f>IF(ISERROR(VLOOKUP(C100,'[2]Capacidad Financiera'!$B$12:$X$62720,3,0)),"",VLOOKUP(C100,'[2]Capacidad Financiera'!$B$12:$X$62720,3,0))</f>
        <v/>
      </c>
      <c r="F100" s="303"/>
      <c r="G100" s="303" t="str">
        <f>IF(OR(D100="",E100="",F100=""),"",IF(C100&lt;&gt;"",IF(ISERROR(VLOOKUP($A$10,[2]POA!$A$2:$D$25,2,0)),"",VLOOKUP($A$10,[2]POA!$A$2:$D$25,2,0)),""))</f>
        <v/>
      </c>
      <c r="H100" s="304" t="str">
        <f t="shared" si="1"/>
        <v/>
      </c>
      <c r="I100" s="305" t="str">
        <f>IF(OR(D100="",E100="",F100=""),"",IF(AND(H100&gt;0,H100&lt;=Experiencia1),[2]Puntajes!$D$4,IF(AND(H100&gt;Experiencia1,H100&lt;=Experiencia2),[2]Puntajes!$D$5,IF(AND(H100&gt;Experiencia2,H100&lt;=Experiencia3),[2]Puntajes!$D$6,IF(H100&gt;Experiencia3,[2]Puntajes!$D$7,0)))))</f>
        <v/>
      </c>
    </row>
    <row r="101" spans="3:9" hidden="1">
      <c r="C101" s="356"/>
      <c r="D101" s="369" t="str">
        <f>IF(ISERROR(VLOOKUP(C101,'[2]Capacidad Financiera'!$B$12:$X$62720,2,0)),"",VLOOKUP(C101,'[2]Capacidad Financiera'!$B$12:$X$3580,2,0))</f>
        <v/>
      </c>
      <c r="E101" s="302" t="str">
        <f>IF(ISERROR(VLOOKUP(C101,'[2]Capacidad Financiera'!$B$12:$X$62720,3,0)),"",VLOOKUP(C101,'[2]Capacidad Financiera'!$B$12:$X$62720,3,0))</f>
        <v/>
      </c>
      <c r="F101" s="303"/>
      <c r="G101" s="303" t="str">
        <f>IF(OR(D101="",E101="",F101=""),"",IF(C101&lt;&gt;"",IF(ISERROR(VLOOKUP($A$10,[2]POA!$A$2:$D$25,2,0)),"",VLOOKUP($A$10,[2]POA!$A$2:$D$25,2,0)),""))</f>
        <v/>
      </c>
      <c r="H101" s="304" t="str">
        <f t="shared" si="1"/>
        <v/>
      </c>
      <c r="I101" s="305" t="str">
        <f>IF(OR(D101="",E101="",F101=""),"",IF(AND(H101&gt;0,H101&lt;=Experiencia1),[2]Puntajes!$D$4,IF(AND(H101&gt;Experiencia1,H101&lt;=Experiencia2),[2]Puntajes!$D$5,IF(AND(H101&gt;Experiencia2,H101&lt;=Experiencia3),[2]Puntajes!$D$6,IF(H101&gt;Experiencia3,[2]Puntajes!$D$7,0)))))</f>
        <v/>
      </c>
    </row>
    <row r="102" spans="3:9" hidden="1">
      <c r="C102" s="356"/>
      <c r="D102" s="369" t="str">
        <f>IF(ISERROR(VLOOKUP(C102,'[2]Capacidad Financiera'!$B$12:$X$62720,2,0)),"",VLOOKUP(C102,'[2]Capacidad Financiera'!$B$12:$X$3580,2,0))</f>
        <v/>
      </c>
      <c r="E102" s="302" t="str">
        <f>IF(ISERROR(VLOOKUP(C102,'[2]Capacidad Financiera'!$B$12:$X$62720,3,0)),"",VLOOKUP(C102,'[2]Capacidad Financiera'!$B$12:$X$62720,3,0))</f>
        <v/>
      </c>
      <c r="F102" s="303"/>
      <c r="G102" s="303" t="str">
        <f>IF(OR(D102="",E102="",F102=""),"",IF(C102&lt;&gt;"",IF(ISERROR(VLOOKUP($A$10,[2]POA!$A$2:$D$25,2,0)),"",VLOOKUP($A$10,[2]POA!$A$2:$D$25,2,0)),""))</f>
        <v/>
      </c>
      <c r="H102" s="304" t="str">
        <f t="shared" si="1"/>
        <v/>
      </c>
      <c r="I102" s="305" t="str">
        <f>IF(OR(D102="",E102="",F102=""),"",IF(AND(H102&gt;0,H102&lt;=Experiencia1),[2]Puntajes!$D$4,IF(AND(H102&gt;Experiencia1,H102&lt;=Experiencia2),[2]Puntajes!$D$5,IF(AND(H102&gt;Experiencia2,H102&lt;=Experiencia3),[2]Puntajes!$D$6,IF(H102&gt;Experiencia3,[2]Puntajes!$D$7,0)))))</f>
        <v/>
      </c>
    </row>
    <row r="103" spans="3:9" hidden="1">
      <c r="C103" s="356"/>
      <c r="D103" s="369" t="str">
        <f>IF(ISERROR(VLOOKUP(C103,'[2]Capacidad Financiera'!$B$12:$X$62720,2,0)),"",VLOOKUP(C103,'[2]Capacidad Financiera'!$B$12:$X$3580,2,0))</f>
        <v/>
      </c>
      <c r="E103" s="302" t="str">
        <f>IF(ISERROR(VLOOKUP(C103,'[2]Capacidad Financiera'!$B$12:$X$62720,3,0)),"",VLOOKUP(C103,'[2]Capacidad Financiera'!$B$12:$X$62720,3,0))</f>
        <v/>
      </c>
      <c r="F103" s="303"/>
      <c r="G103" s="303" t="str">
        <f>IF(OR(D103="",E103="",F103=""),"",IF(C103&lt;&gt;"",IF(ISERROR(VLOOKUP($A$10,[2]POA!$A$2:$D$25,2,0)),"",VLOOKUP($A$10,[2]POA!$A$2:$D$25,2,0)),""))</f>
        <v/>
      </c>
      <c r="H103" s="304" t="str">
        <f t="shared" si="1"/>
        <v/>
      </c>
      <c r="I103" s="305" t="str">
        <f>IF(OR(D103="",E103="",F103=""),"",IF(AND(H103&gt;0,H103&lt;=Experiencia1),[2]Puntajes!$D$4,IF(AND(H103&gt;Experiencia1,H103&lt;=Experiencia2),[2]Puntajes!$D$5,IF(AND(H103&gt;Experiencia2,H103&lt;=Experiencia3),[2]Puntajes!$D$6,IF(H103&gt;Experiencia3,[2]Puntajes!$D$7,0)))))</f>
        <v/>
      </c>
    </row>
    <row r="104" spans="3:9" hidden="1">
      <c r="C104" s="356"/>
      <c r="D104" s="369" t="str">
        <f>IF(ISERROR(VLOOKUP(C104,'[2]Capacidad Financiera'!$B$12:$X$62720,2,0)),"",VLOOKUP(C104,'[2]Capacidad Financiera'!$B$12:$X$3580,2,0))</f>
        <v/>
      </c>
      <c r="E104" s="302" t="str">
        <f>IF(ISERROR(VLOOKUP(C104,'[2]Capacidad Financiera'!$B$12:$X$62720,3,0)),"",VLOOKUP(C104,'[2]Capacidad Financiera'!$B$12:$X$62720,3,0))</f>
        <v/>
      </c>
      <c r="F104" s="303"/>
      <c r="G104" s="303" t="str">
        <f>IF(OR(D104="",E104="",F104=""),"",IF(C104&lt;&gt;"",IF(ISERROR(VLOOKUP($A$10,[2]POA!$A$2:$D$25,2,0)),"",VLOOKUP($A$10,[2]POA!$A$2:$D$25,2,0)),""))</f>
        <v/>
      </c>
      <c r="H104" s="304" t="str">
        <f t="shared" si="1"/>
        <v/>
      </c>
      <c r="I104" s="305" t="str">
        <f>IF(OR(D104="",E104="",F104=""),"",IF(AND(H104&gt;0,H104&lt;=Experiencia1),[2]Puntajes!$D$4,IF(AND(H104&gt;Experiencia1,H104&lt;=Experiencia2),[2]Puntajes!$D$5,IF(AND(H104&gt;Experiencia2,H104&lt;=Experiencia3),[2]Puntajes!$D$6,IF(H104&gt;Experiencia3,[2]Puntajes!$D$7,0)))))</f>
        <v/>
      </c>
    </row>
    <row r="105" spans="3:9" hidden="1">
      <c r="C105" s="356"/>
      <c r="D105" s="369" t="str">
        <f>IF(ISERROR(VLOOKUP(C105,'[2]Capacidad Financiera'!$B$12:$X$62720,2,0)),"",VLOOKUP(C105,'[2]Capacidad Financiera'!$B$12:$X$3580,2,0))</f>
        <v/>
      </c>
      <c r="E105" s="302" t="str">
        <f>IF(ISERROR(VLOOKUP(C105,'[2]Capacidad Financiera'!$B$12:$X$62720,3,0)),"",VLOOKUP(C105,'[2]Capacidad Financiera'!$B$12:$X$62720,3,0))</f>
        <v/>
      </c>
      <c r="F105" s="303"/>
      <c r="G105" s="303" t="str">
        <f>IF(OR(D105="",E105="",F105=""),"",IF(C105&lt;&gt;"",IF(ISERROR(VLOOKUP($A$10,[2]POA!$A$2:$D$25,2,0)),"",VLOOKUP($A$10,[2]POA!$A$2:$D$25,2,0)),""))</f>
        <v/>
      </c>
      <c r="H105" s="304" t="str">
        <f t="shared" si="1"/>
        <v/>
      </c>
      <c r="I105" s="305" t="str">
        <f>IF(OR(D105="",E105="",F105=""),"",IF(AND(H105&gt;0,H105&lt;=Experiencia1),[2]Puntajes!$D$4,IF(AND(H105&gt;Experiencia1,H105&lt;=Experiencia2),[2]Puntajes!$D$5,IF(AND(H105&gt;Experiencia2,H105&lt;=Experiencia3),[2]Puntajes!$D$6,IF(H105&gt;Experiencia3,[2]Puntajes!$D$7,0)))))</f>
        <v/>
      </c>
    </row>
    <row r="106" spans="3:9" ht="15.75" hidden="1" thickBot="1">
      <c r="C106" s="357"/>
      <c r="D106" s="370" t="str">
        <f>IF(ISERROR(VLOOKUP(C106,'[2]Capacidad Financiera'!$B$12:$X$62720,2,0)),"",VLOOKUP(C106,'[2]Capacidad Financiera'!$B$12:$X$3580,2,0))</f>
        <v/>
      </c>
      <c r="E106" s="307" t="str">
        <f>IF(ISERROR(VLOOKUP(C106,'[2]Capacidad Financiera'!$B$12:$X$62720,3,0)),"",VLOOKUP(C106,'[2]Capacidad Financiera'!$B$12:$X$62720,3,0))</f>
        <v/>
      </c>
      <c r="F106" s="308"/>
      <c r="G106" s="308" t="str">
        <f>IF(OR(D106="",E106="",F106=""),"",IF(C106&lt;&gt;"",IF(ISERROR(VLOOKUP($A$10,[2]POA!$A$2:$D$25,2,0)),"",VLOOKUP($A$10,[2]POA!$A$2:$D$25,2,0)),""))</f>
        <v/>
      </c>
      <c r="H106" s="309" t="str">
        <f t="shared" si="1"/>
        <v/>
      </c>
      <c r="I106" s="310" t="str">
        <f>IF(OR(D106="",E106="",F106=""),"",IF(AND(H106&gt;0,H106&lt;=Experiencia1),[2]Puntajes!$D$4,IF(AND(H106&gt;Experiencia1,H106&lt;=Experiencia2),[2]Puntajes!$D$5,IF(AND(H106&gt;Experiencia2,H106&lt;=Experiencia3),[2]Puntajes!$D$6,IF(H106&gt;Experiencia3,[2]Puntajes!$D$7,0)))))</f>
        <v/>
      </c>
    </row>
    <row r="107" spans="3:9" hidden="1">
      <c r="C107" s="358"/>
      <c r="D107" s="371" t="str">
        <f>IF(ISERROR(VLOOKUP(C107,'[2]Capacidad Financiera'!$B$12:$X$62720,2,0)),"",VLOOKUP(C107,'[2]Capacidad Financiera'!$B$12:$X$3580,2,0))</f>
        <v/>
      </c>
      <c r="E107" s="292" t="str">
        <f>IF(ISERROR(VLOOKUP(C107,'[2]Capacidad Financiera'!$B$12:$X$62720,3,0)),"",VLOOKUP(C107,'[2]Capacidad Financiera'!$B$12:$X$62720,3,0))</f>
        <v/>
      </c>
      <c r="F107" s="293"/>
      <c r="G107" s="293" t="str">
        <f>IF(OR(D107="",E107="",F107=""),"",IF(C108="",IF(C107&lt;&gt;"",IF(ISERROR(VLOOKUP($A$10,[2]POA!$A$2:$D$25,2,0)),"",VLOOKUP($A$10,[2]POA!$A$2:$D$25,2,0)),""),""))</f>
        <v/>
      </c>
      <c r="H107" s="294" t="str">
        <f>IF(OR(D107="",E107="",F107=""),"",IF(C108="",IF(C107&lt;&gt;"",F107/G107,""),""))</f>
        <v/>
      </c>
      <c r="I107" s="295" t="str">
        <f>IF(C108="",IF(F107="","",IF(AND(H107&gt;0,H107&lt;=Experiencia1),[2]Puntajes!$D$4,IF(AND(H107&gt;Experiencia1,H107&lt;=Experiencia2),[2]Puntajes!$D$5,IF(AND(H107&gt;Experiencia2,H107&lt;=Experiencia3),[2]Puntajes!$D$6,IF(H107&gt;Experiencia3,[2]Puntajes!$D$7,0))))),"")</f>
        <v/>
      </c>
    </row>
    <row r="108" spans="3:9" hidden="1">
      <c r="C108" s="356"/>
      <c r="D108" s="369" t="str">
        <f>IF(ISERROR(VLOOKUP(C108,'[2]Capacidad Financiera'!$B$12:$X$62720,2,0)),"",VLOOKUP(C108,'[2]Capacidad Financiera'!$B$12:$X$3580,2,0))</f>
        <v/>
      </c>
      <c r="E108" s="302" t="str">
        <f>IF(ISERROR(VLOOKUP(C108,'[2]Capacidad Financiera'!$B$12:$X$62720,3,0)),"",VLOOKUP(C108,'[2]Capacidad Financiera'!$B$12:$X$62720,3,0))</f>
        <v/>
      </c>
      <c r="F108" s="303"/>
      <c r="G108" s="303" t="str">
        <f>IF(OR(D108="",E108="",F108=""),"",IF(C108&lt;&gt;"",IF(ISERROR(VLOOKUP($A$10,[2]POA!$A$2:$D$25,2,0)),"",VLOOKUP($A$10,[2]POA!$A$2:$D$25,2,0)),""))</f>
        <v/>
      </c>
      <c r="H108" s="304" t="str">
        <f>IF(OR(D108="",E108="",F108=""),"",IF(C108&lt;&gt;"",F108/(G108*E108),""))</f>
        <v/>
      </c>
      <c r="I108" s="305" t="str">
        <f>IF(OR(D108="",E108="",F108=""),"",IF(AND(H108&gt;0,H108&lt;=Experiencia1),[2]Puntajes!$D$4,IF(AND(H108&gt;Experiencia1,H108&lt;=Experiencia2),[2]Puntajes!$D$5,IF(AND(H108&gt;Experiencia2,H108&lt;=Experiencia3),[2]Puntajes!$D$6,IF(H108&gt;Experiencia3,[2]Puntajes!$D$7,0)))))</f>
        <v/>
      </c>
    </row>
    <row r="109" spans="3:9" hidden="1">
      <c r="C109" s="356"/>
      <c r="D109" s="369" t="str">
        <f>IF(ISERROR(VLOOKUP(C109,'[2]Capacidad Financiera'!$B$12:$X$62720,2,0)),"",VLOOKUP(C109,'[2]Capacidad Financiera'!$B$12:$X$3580,2,0))</f>
        <v/>
      </c>
      <c r="E109" s="302" t="str">
        <f>IF(ISERROR(VLOOKUP(C109,'[2]Capacidad Financiera'!$B$12:$X$62720,3,0)),"",VLOOKUP(C109,'[2]Capacidad Financiera'!$B$12:$X$62720,3,0))</f>
        <v/>
      </c>
      <c r="F109" s="303"/>
      <c r="G109" s="303" t="str">
        <f>IF(OR(D109="",E109="",F109=""),"",IF(C109&lt;&gt;"",IF(ISERROR(VLOOKUP($A$10,[2]POA!$A$2:$D$25,2,0)),"",VLOOKUP($A$10,[2]POA!$A$2:$D$25,2,0)),""))</f>
        <v/>
      </c>
      <c r="H109" s="304" t="str">
        <f t="shared" ref="H109:H117" si="2">IF(OR(D109="",E109="",F109=""),"",IF(C109&lt;&gt;"",F109/(G109*E109),""))</f>
        <v/>
      </c>
      <c r="I109" s="305" t="str">
        <f>IF(OR(D109="",E109="",F109=""),"",IF(AND(H109&gt;0,H109&lt;=Experiencia1),[2]Puntajes!$D$4,IF(AND(H109&gt;Experiencia1,H109&lt;=Experiencia2),[2]Puntajes!$D$5,IF(AND(H109&gt;Experiencia2,H109&lt;=Experiencia3),[2]Puntajes!$D$6,IF(H109&gt;Experiencia3,[2]Puntajes!$D$7,0)))))</f>
        <v/>
      </c>
    </row>
    <row r="110" spans="3:9" hidden="1">
      <c r="C110" s="356"/>
      <c r="D110" s="369" t="str">
        <f>IF(ISERROR(VLOOKUP(C110,'[2]Capacidad Financiera'!$B$12:$X$62720,2,0)),"",VLOOKUP(C110,'[2]Capacidad Financiera'!$B$12:$X$3580,2,0))</f>
        <v/>
      </c>
      <c r="E110" s="302" t="str">
        <f>IF(ISERROR(VLOOKUP(C110,'[2]Capacidad Financiera'!$B$12:$X$62720,3,0)),"",VLOOKUP(C110,'[2]Capacidad Financiera'!$B$12:$X$62720,3,0))</f>
        <v/>
      </c>
      <c r="F110" s="303"/>
      <c r="G110" s="303" t="str">
        <f>IF(OR(D110="",E110="",F110=""),"",IF(C110&lt;&gt;"",IF(ISERROR(VLOOKUP($A$10,[2]POA!$A$2:$D$25,2,0)),"",VLOOKUP($A$10,[2]POA!$A$2:$D$25,2,0)),""))</f>
        <v/>
      </c>
      <c r="H110" s="304" t="str">
        <f t="shared" si="2"/>
        <v/>
      </c>
      <c r="I110" s="305" t="str">
        <f>IF(OR(D110="",E110="",F110=""),"",IF(AND(H110&gt;0,H110&lt;=Experiencia1),[2]Puntajes!$D$4,IF(AND(H110&gt;Experiencia1,H110&lt;=Experiencia2),[2]Puntajes!$D$5,IF(AND(H110&gt;Experiencia2,H110&lt;=Experiencia3),[2]Puntajes!$D$6,IF(H110&gt;Experiencia3,[2]Puntajes!$D$7,0)))))</f>
        <v/>
      </c>
    </row>
    <row r="111" spans="3:9" hidden="1">
      <c r="C111" s="356"/>
      <c r="D111" s="369" t="str">
        <f>IF(ISERROR(VLOOKUP(C111,'[2]Capacidad Financiera'!$B$12:$X$62720,2,0)),"",VLOOKUP(C111,'[2]Capacidad Financiera'!$B$12:$X$3580,2,0))</f>
        <v/>
      </c>
      <c r="E111" s="302" t="str">
        <f>IF(ISERROR(VLOOKUP(C111,'[2]Capacidad Financiera'!$B$12:$X$62720,3,0)),"",VLOOKUP(C111,'[2]Capacidad Financiera'!$B$12:$X$62720,3,0))</f>
        <v/>
      </c>
      <c r="F111" s="303"/>
      <c r="G111" s="303" t="str">
        <f>IF(OR(D111="",E111="",F111=""),"",IF(C111&lt;&gt;"",IF(ISERROR(VLOOKUP($A$10,[2]POA!$A$2:$D$25,2,0)),"",VLOOKUP($A$10,[2]POA!$A$2:$D$25,2,0)),""))</f>
        <v/>
      </c>
      <c r="H111" s="304" t="str">
        <f t="shared" si="2"/>
        <v/>
      </c>
      <c r="I111" s="305" t="str">
        <f>IF(OR(D111="",E111="",F111=""),"",IF(AND(H111&gt;0,H111&lt;=Experiencia1),[2]Puntajes!$D$4,IF(AND(H111&gt;Experiencia1,H111&lt;=Experiencia2),[2]Puntajes!$D$5,IF(AND(H111&gt;Experiencia2,H111&lt;=Experiencia3),[2]Puntajes!$D$6,IF(H111&gt;Experiencia3,[2]Puntajes!$D$7,0)))))</f>
        <v/>
      </c>
    </row>
    <row r="112" spans="3:9" hidden="1">
      <c r="C112" s="356"/>
      <c r="D112" s="369" t="str">
        <f>IF(ISERROR(VLOOKUP(C112,'[2]Capacidad Financiera'!$B$12:$X$62720,2,0)),"",VLOOKUP(C112,'[2]Capacidad Financiera'!$B$12:$X$3580,2,0))</f>
        <v/>
      </c>
      <c r="E112" s="302" t="str">
        <f>IF(ISERROR(VLOOKUP(C112,'[2]Capacidad Financiera'!$B$12:$X$62720,3,0)),"",VLOOKUP(C112,'[2]Capacidad Financiera'!$B$12:$X$62720,3,0))</f>
        <v/>
      </c>
      <c r="F112" s="303"/>
      <c r="G112" s="303" t="str">
        <f>IF(OR(D112="",E112="",F112=""),"",IF(C112&lt;&gt;"",IF(ISERROR(VLOOKUP($A$10,[2]POA!$A$2:$D$25,2,0)),"",VLOOKUP($A$10,[2]POA!$A$2:$D$25,2,0)),""))</f>
        <v/>
      </c>
      <c r="H112" s="304" t="str">
        <f t="shared" si="2"/>
        <v/>
      </c>
      <c r="I112" s="305" t="str">
        <f>IF(OR(D112="",E112="",F112=""),"",IF(AND(H112&gt;0,H112&lt;=Experiencia1),[2]Puntajes!$D$4,IF(AND(H112&gt;Experiencia1,H112&lt;=Experiencia2),[2]Puntajes!$D$5,IF(AND(H112&gt;Experiencia2,H112&lt;=Experiencia3),[2]Puntajes!$D$6,IF(H112&gt;Experiencia3,[2]Puntajes!$D$7,0)))))</f>
        <v/>
      </c>
    </row>
    <row r="113" spans="3:9" hidden="1">
      <c r="C113" s="356"/>
      <c r="D113" s="369" t="str">
        <f>IF(ISERROR(VLOOKUP(C113,'[2]Capacidad Financiera'!$B$12:$X$62720,2,0)),"",VLOOKUP(C113,'[2]Capacidad Financiera'!$B$12:$X$3580,2,0))</f>
        <v/>
      </c>
      <c r="E113" s="302" t="str">
        <f>IF(ISERROR(VLOOKUP(C113,'[2]Capacidad Financiera'!$B$12:$X$62720,3,0)),"",VLOOKUP(C113,'[2]Capacidad Financiera'!$B$12:$X$62720,3,0))</f>
        <v/>
      </c>
      <c r="F113" s="303"/>
      <c r="G113" s="303" t="str">
        <f>IF(OR(D113="",E113="",F113=""),"",IF(C113&lt;&gt;"",IF(ISERROR(VLOOKUP($A$10,[2]POA!$A$2:$D$25,2,0)),"",VLOOKUP($A$10,[2]POA!$A$2:$D$25,2,0)),""))</f>
        <v/>
      </c>
      <c r="H113" s="304" t="str">
        <f t="shared" si="2"/>
        <v/>
      </c>
      <c r="I113" s="305" t="str">
        <f>IF(OR(D113="",E113="",F113=""),"",IF(AND(H113&gt;0,H113&lt;=Experiencia1),[2]Puntajes!$D$4,IF(AND(H113&gt;Experiencia1,H113&lt;=Experiencia2),[2]Puntajes!$D$5,IF(AND(H113&gt;Experiencia2,H113&lt;=Experiencia3),[2]Puntajes!$D$6,IF(H113&gt;Experiencia3,[2]Puntajes!$D$7,0)))))</f>
        <v/>
      </c>
    </row>
    <row r="114" spans="3:9" hidden="1">
      <c r="C114" s="356"/>
      <c r="D114" s="369" t="str">
        <f>IF(ISERROR(VLOOKUP(C114,'[2]Capacidad Financiera'!$B$12:$X$62720,2,0)),"",VLOOKUP(C114,'[2]Capacidad Financiera'!$B$12:$X$3580,2,0))</f>
        <v/>
      </c>
      <c r="E114" s="302" t="str">
        <f>IF(ISERROR(VLOOKUP(C114,'[2]Capacidad Financiera'!$B$12:$X$62720,3,0)),"",VLOOKUP(C114,'[2]Capacidad Financiera'!$B$12:$X$62720,3,0))</f>
        <v/>
      </c>
      <c r="F114" s="303"/>
      <c r="G114" s="303" t="str">
        <f>IF(OR(D114="",E114="",F114=""),"",IF(C114&lt;&gt;"",IF(ISERROR(VLOOKUP($A$10,[2]POA!$A$2:$D$25,2,0)),"",VLOOKUP($A$10,[2]POA!$A$2:$D$25,2,0)),""))</f>
        <v/>
      </c>
      <c r="H114" s="304" t="str">
        <f t="shared" si="2"/>
        <v/>
      </c>
      <c r="I114" s="305" t="str">
        <f>IF(OR(D114="",E114="",F114=""),"",IF(AND(H114&gt;0,H114&lt;=Experiencia1),[2]Puntajes!$D$4,IF(AND(H114&gt;Experiencia1,H114&lt;=Experiencia2),[2]Puntajes!$D$5,IF(AND(H114&gt;Experiencia2,H114&lt;=Experiencia3),[2]Puntajes!$D$6,IF(H114&gt;Experiencia3,[2]Puntajes!$D$7,0)))))</f>
        <v/>
      </c>
    </row>
    <row r="115" spans="3:9" hidden="1">
      <c r="C115" s="356"/>
      <c r="D115" s="369" t="str">
        <f>IF(ISERROR(VLOOKUP(C115,'[2]Capacidad Financiera'!$B$12:$X$62720,2,0)),"",VLOOKUP(C115,'[2]Capacidad Financiera'!$B$12:$X$3580,2,0))</f>
        <v/>
      </c>
      <c r="E115" s="302" t="str">
        <f>IF(ISERROR(VLOOKUP(C115,'[2]Capacidad Financiera'!$B$12:$X$62720,3,0)),"",VLOOKUP(C115,'[2]Capacidad Financiera'!$B$12:$X$62720,3,0))</f>
        <v/>
      </c>
      <c r="F115" s="303"/>
      <c r="G115" s="303" t="str">
        <f>IF(OR(D115="",E115="",F115=""),"",IF(C115&lt;&gt;"",IF(ISERROR(VLOOKUP($A$10,[2]POA!$A$2:$D$25,2,0)),"",VLOOKUP($A$10,[2]POA!$A$2:$D$25,2,0)),""))</f>
        <v/>
      </c>
      <c r="H115" s="304" t="str">
        <f t="shared" si="2"/>
        <v/>
      </c>
      <c r="I115" s="305" t="str">
        <f>IF(OR(D115="",E115="",F115=""),"",IF(AND(H115&gt;0,H115&lt;=Experiencia1),[2]Puntajes!$D$4,IF(AND(H115&gt;Experiencia1,H115&lt;=Experiencia2),[2]Puntajes!$D$5,IF(AND(H115&gt;Experiencia2,H115&lt;=Experiencia3),[2]Puntajes!$D$6,IF(H115&gt;Experiencia3,[2]Puntajes!$D$7,0)))))</f>
        <v/>
      </c>
    </row>
    <row r="116" spans="3:9" hidden="1">
      <c r="C116" s="356"/>
      <c r="D116" s="369" t="str">
        <f>IF(ISERROR(VLOOKUP(C116,'[2]Capacidad Financiera'!$B$12:$X$62720,2,0)),"",VLOOKUP(C116,'[2]Capacidad Financiera'!$B$12:$X$3580,2,0))</f>
        <v/>
      </c>
      <c r="E116" s="302" t="str">
        <f>IF(ISERROR(VLOOKUP(C116,'[2]Capacidad Financiera'!$B$12:$X$62720,3,0)),"",VLOOKUP(C116,'[2]Capacidad Financiera'!$B$12:$X$62720,3,0))</f>
        <v/>
      </c>
      <c r="F116" s="303"/>
      <c r="G116" s="303" t="str">
        <f>IF(OR(D116="",E116="",F116=""),"",IF(C116&lt;&gt;"",IF(ISERROR(VLOOKUP($A$10,[2]POA!$A$2:$D$25,2,0)),"",VLOOKUP($A$10,[2]POA!$A$2:$D$25,2,0)),""))</f>
        <v/>
      </c>
      <c r="H116" s="304" t="str">
        <f t="shared" si="2"/>
        <v/>
      </c>
      <c r="I116" s="305" t="str">
        <f>IF(OR(D116="",E116="",F116=""),"",IF(AND(H116&gt;0,H116&lt;=Experiencia1),[2]Puntajes!$D$4,IF(AND(H116&gt;Experiencia1,H116&lt;=Experiencia2),[2]Puntajes!$D$5,IF(AND(H116&gt;Experiencia2,H116&lt;=Experiencia3),[2]Puntajes!$D$6,IF(H116&gt;Experiencia3,[2]Puntajes!$D$7,0)))))</f>
        <v/>
      </c>
    </row>
    <row r="117" spans="3:9" ht="15.75" hidden="1" thickBot="1">
      <c r="C117" s="357"/>
      <c r="D117" s="370" t="str">
        <f>IF(ISERROR(VLOOKUP(C117,'[2]Capacidad Financiera'!$B$12:$X$62720,2,0)),"",VLOOKUP(C117,'[2]Capacidad Financiera'!$B$12:$X$3580,2,0))</f>
        <v/>
      </c>
      <c r="E117" s="307" t="str">
        <f>IF(ISERROR(VLOOKUP(C117,'[2]Capacidad Financiera'!$B$12:$X$62720,3,0)),"",VLOOKUP(C117,'[2]Capacidad Financiera'!$B$12:$X$62720,3,0))</f>
        <v/>
      </c>
      <c r="F117" s="308"/>
      <c r="G117" s="308" t="str">
        <f>IF(OR(D117="",E117="",F117=""),"",IF(C117&lt;&gt;"",IF(ISERROR(VLOOKUP($A$10,[2]POA!$A$2:$D$25,2,0)),"",VLOOKUP($A$10,[2]POA!$A$2:$D$25,2,0)),""))</f>
        <v/>
      </c>
      <c r="H117" s="309" t="str">
        <f t="shared" si="2"/>
        <v/>
      </c>
      <c r="I117" s="310" t="str">
        <f>IF(OR(D117="",E117="",F117=""),"",IF(AND(H117&gt;0,H117&lt;=Experiencia1),[2]Puntajes!$D$4,IF(AND(H117&gt;Experiencia1,H117&lt;=Experiencia2),[2]Puntajes!$D$5,IF(AND(H117&gt;Experiencia2,H117&lt;=Experiencia3),[2]Puntajes!$D$6,IF(H117&gt;Experiencia3,[2]Puntajes!$D$7,0)))))</f>
        <v/>
      </c>
    </row>
    <row r="118" spans="3:9" hidden="1">
      <c r="C118" s="358"/>
      <c r="D118" s="371" t="str">
        <f>IF(ISERROR(VLOOKUP(C118,'[2]Capacidad Financiera'!$B$12:$X$62720,2,0)),"",VLOOKUP(C118,'[2]Capacidad Financiera'!$B$12:$X$3580,2,0))</f>
        <v/>
      </c>
      <c r="E118" s="292" t="str">
        <f>IF(ISERROR(VLOOKUP(C118,'[2]Capacidad Financiera'!$B$12:$X$62720,3,0)),"",VLOOKUP(C118,'[2]Capacidad Financiera'!$B$12:$X$62720,3,0))</f>
        <v/>
      </c>
      <c r="F118" s="293"/>
      <c r="G118" s="293" t="str">
        <f>IF(OR(D118="",E118="",F118=""),"",IF(C119="",IF(C118&lt;&gt;"",IF(ISERROR(VLOOKUP($A$10,[2]POA!$A$2:$D$25,2,0)),"",VLOOKUP($A$10,[2]POA!$A$2:$D$25,2,0)),""),""))</f>
        <v/>
      </c>
      <c r="H118" s="294" t="str">
        <f>IF(OR(D118="",E118="",F118=""),"",IF(C119="",IF(C118&lt;&gt;"",F118/G118,""),""))</f>
        <v/>
      </c>
      <c r="I118" s="295" t="str">
        <f>IF(C119="",IF(F118="","",IF(AND(H118&gt;0,H118&lt;=Experiencia1),[2]Puntajes!$D$4,IF(AND(H118&gt;Experiencia1,H118&lt;=Experiencia2),[2]Puntajes!$D$5,IF(AND(H118&gt;Experiencia2,H118&lt;=Experiencia3),[2]Puntajes!$D$6,IF(H118&gt;Experiencia3,[2]Puntajes!$D$7,0))))),"")</f>
        <v/>
      </c>
    </row>
    <row r="119" spans="3:9" hidden="1">
      <c r="C119" s="356"/>
      <c r="D119" s="369" t="str">
        <f>IF(ISERROR(VLOOKUP(C119,'[2]Capacidad Financiera'!$B$12:$X$62720,2,0)),"",VLOOKUP(C119,'[2]Capacidad Financiera'!$B$12:$X$3580,2,0))</f>
        <v/>
      </c>
      <c r="E119" s="302" t="str">
        <f>IF(ISERROR(VLOOKUP(C119,'[2]Capacidad Financiera'!$B$12:$X$62720,3,0)),"",VLOOKUP(C119,'[2]Capacidad Financiera'!$B$12:$X$62720,3,0))</f>
        <v/>
      </c>
      <c r="F119" s="303"/>
      <c r="G119" s="303" t="str">
        <f>IF(OR(D119="",E119="",F119=""),"",IF(C119&lt;&gt;"",IF(ISERROR(VLOOKUP($A$10,[2]POA!$A$2:$D$25,2,0)),"",VLOOKUP($A$10,[2]POA!$A$2:$D$25,2,0)),""))</f>
        <v/>
      </c>
      <c r="H119" s="304" t="str">
        <f>IF(OR(D119="",E119="",F119=""),"",IF(C119&lt;&gt;"",F119/(G119*E119),""))</f>
        <v/>
      </c>
      <c r="I119" s="305" t="str">
        <f>IF(OR(D119="",E119="",F119=""),"",IF(AND(H119&gt;0,H119&lt;=Experiencia1),[2]Puntajes!$D$4,IF(AND(H119&gt;Experiencia1,H119&lt;=Experiencia2),[2]Puntajes!$D$5,IF(AND(H119&gt;Experiencia2,H119&lt;=Experiencia3),[2]Puntajes!$D$6,IF(H119&gt;Experiencia3,[2]Puntajes!$D$7,0)))))</f>
        <v/>
      </c>
    </row>
    <row r="120" spans="3:9" hidden="1">
      <c r="C120" s="356"/>
      <c r="D120" s="369" t="str">
        <f>IF(ISERROR(VLOOKUP(C120,'[2]Capacidad Financiera'!$B$12:$X$62720,2,0)),"",VLOOKUP(C120,'[2]Capacidad Financiera'!$B$12:$X$3580,2,0))</f>
        <v/>
      </c>
      <c r="E120" s="302" t="str">
        <f>IF(ISERROR(VLOOKUP(C120,'[2]Capacidad Financiera'!$B$12:$X$62720,3,0)),"",VLOOKUP(C120,'[2]Capacidad Financiera'!$B$12:$X$62720,3,0))</f>
        <v/>
      </c>
      <c r="F120" s="303"/>
      <c r="G120" s="303" t="str">
        <f>IF(OR(D120="",E120="",F120=""),"",IF(C120&lt;&gt;"",IF(ISERROR(VLOOKUP($A$10,[2]POA!$A$2:$D$25,2,0)),"",VLOOKUP($A$10,[2]POA!$A$2:$D$25,2,0)),""))</f>
        <v/>
      </c>
      <c r="H120" s="304" t="str">
        <f t="shared" ref="H120:H128" si="3">IF(OR(D120="",E120="",F120=""),"",IF(C120&lt;&gt;"",F120/(G120*E120),""))</f>
        <v/>
      </c>
      <c r="I120" s="305" t="str">
        <f>IF(OR(D120="",E120="",F120=""),"",IF(AND(H120&gt;0,H120&lt;=Experiencia1),[2]Puntajes!$D$4,IF(AND(H120&gt;Experiencia1,H120&lt;=Experiencia2),[2]Puntajes!$D$5,IF(AND(H120&gt;Experiencia2,H120&lt;=Experiencia3),[2]Puntajes!$D$6,IF(H120&gt;Experiencia3,[2]Puntajes!$D$7,0)))))</f>
        <v/>
      </c>
    </row>
    <row r="121" spans="3:9" hidden="1">
      <c r="C121" s="356"/>
      <c r="D121" s="369" t="str">
        <f>IF(ISERROR(VLOOKUP(C121,'[2]Capacidad Financiera'!$B$12:$X$62720,2,0)),"",VLOOKUP(C121,'[2]Capacidad Financiera'!$B$12:$X$3580,2,0))</f>
        <v/>
      </c>
      <c r="E121" s="302" t="str">
        <f>IF(ISERROR(VLOOKUP(C121,'[2]Capacidad Financiera'!$B$12:$X$62720,3,0)),"",VLOOKUP(C121,'[2]Capacidad Financiera'!$B$12:$X$62720,3,0))</f>
        <v/>
      </c>
      <c r="F121" s="303"/>
      <c r="G121" s="303" t="str">
        <f>IF(OR(D121="",E121="",F121=""),"",IF(C121&lt;&gt;"",IF(ISERROR(VLOOKUP($A$10,[2]POA!$A$2:$D$25,2,0)),"",VLOOKUP($A$10,[2]POA!$A$2:$D$25,2,0)),""))</f>
        <v/>
      </c>
      <c r="H121" s="304" t="str">
        <f t="shared" si="3"/>
        <v/>
      </c>
      <c r="I121" s="305" t="str">
        <f>IF(OR(D121="",E121="",F121=""),"",IF(AND(H121&gt;0,H121&lt;=Experiencia1),[2]Puntajes!$D$4,IF(AND(H121&gt;Experiencia1,H121&lt;=Experiencia2),[2]Puntajes!$D$5,IF(AND(H121&gt;Experiencia2,H121&lt;=Experiencia3),[2]Puntajes!$D$6,IF(H121&gt;Experiencia3,[2]Puntajes!$D$7,0)))))</f>
        <v/>
      </c>
    </row>
    <row r="122" spans="3:9" hidden="1">
      <c r="C122" s="356"/>
      <c r="D122" s="369" t="str">
        <f>IF(ISERROR(VLOOKUP(C122,'[2]Capacidad Financiera'!$B$12:$X$62720,2,0)),"",VLOOKUP(C122,'[2]Capacidad Financiera'!$B$12:$X$3580,2,0))</f>
        <v/>
      </c>
      <c r="E122" s="302" t="str">
        <f>IF(ISERROR(VLOOKUP(C122,'[2]Capacidad Financiera'!$B$12:$X$62720,3,0)),"",VLOOKUP(C122,'[2]Capacidad Financiera'!$B$12:$X$62720,3,0))</f>
        <v/>
      </c>
      <c r="F122" s="303"/>
      <c r="G122" s="303" t="str">
        <f>IF(OR(D122="",E122="",F122=""),"",IF(C122&lt;&gt;"",IF(ISERROR(VLOOKUP($A$10,[2]POA!$A$2:$D$25,2,0)),"",VLOOKUP($A$10,[2]POA!$A$2:$D$25,2,0)),""))</f>
        <v/>
      </c>
      <c r="H122" s="304" t="str">
        <f t="shared" si="3"/>
        <v/>
      </c>
      <c r="I122" s="305" t="str">
        <f>IF(OR(D122="",E122="",F122=""),"",IF(AND(H122&gt;0,H122&lt;=Experiencia1),[2]Puntajes!$D$4,IF(AND(H122&gt;Experiencia1,H122&lt;=Experiencia2),[2]Puntajes!$D$5,IF(AND(H122&gt;Experiencia2,H122&lt;=Experiencia3),[2]Puntajes!$D$6,IF(H122&gt;Experiencia3,[2]Puntajes!$D$7,0)))))</f>
        <v/>
      </c>
    </row>
    <row r="123" spans="3:9" hidden="1">
      <c r="C123" s="356"/>
      <c r="D123" s="369" t="str">
        <f>IF(ISERROR(VLOOKUP(C123,'[2]Capacidad Financiera'!$B$12:$X$62720,2,0)),"",VLOOKUP(C123,'[2]Capacidad Financiera'!$B$12:$X$3580,2,0))</f>
        <v/>
      </c>
      <c r="E123" s="302" t="str">
        <f>IF(ISERROR(VLOOKUP(C123,'[2]Capacidad Financiera'!$B$12:$X$62720,3,0)),"",VLOOKUP(C123,'[2]Capacidad Financiera'!$B$12:$X$62720,3,0))</f>
        <v/>
      </c>
      <c r="F123" s="303"/>
      <c r="G123" s="303" t="str">
        <f>IF(OR(D123="",E123="",F123=""),"",IF(C123&lt;&gt;"",IF(ISERROR(VLOOKUP($A$10,[2]POA!$A$2:$D$25,2,0)),"",VLOOKUP($A$10,[2]POA!$A$2:$D$25,2,0)),""))</f>
        <v/>
      </c>
      <c r="H123" s="304" t="str">
        <f t="shared" si="3"/>
        <v/>
      </c>
      <c r="I123" s="305" t="str">
        <f>IF(OR(D123="",E123="",F123=""),"",IF(AND(H123&gt;0,H123&lt;=Experiencia1),[2]Puntajes!$D$4,IF(AND(H123&gt;Experiencia1,H123&lt;=Experiencia2),[2]Puntajes!$D$5,IF(AND(H123&gt;Experiencia2,H123&lt;=Experiencia3),[2]Puntajes!$D$6,IF(H123&gt;Experiencia3,[2]Puntajes!$D$7,0)))))</f>
        <v/>
      </c>
    </row>
    <row r="124" spans="3:9" hidden="1">
      <c r="C124" s="356"/>
      <c r="D124" s="369" t="str">
        <f>IF(ISERROR(VLOOKUP(C124,'[2]Capacidad Financiera'!$B$12:$X$62720,2,0)),"",VLOOKUP(C124,'[2]Capacidad Financiera'!$B$12:$X$3580,2,0))</f>
        <v/>
      </c>
      <c r="E124" s="302" t="str">
        <f>IF(ISERROR(VLOOKUP(C124,'[2]Capacidad Financiera'!$B$12:$X$62720,3,0)),"",VLOOKUP(C124,'[2]Capacidad Financiera'!$B$12:$X$62720,3,0))</f>
        <v/>
      </c>
      <c r="F124" s="303"/>
      <c r="G124" s="303" t="str">
        <f>IF(OR(D124="",E124="",F124=""),"",IF(C124&lt;&gt;"",IF(ISERROR(VLOOKUP($A$10,[2]POA!$A$2:$D$25,2,0)),"",VLOOKUP($A$10,[2]POA!$A$2:$D$25,2,0)),""))</f>
        <v/>
      </c>
      <c r="H124" s="304" t="str">
        <f t="shared" si="3"/>
        <v/>
      </c>
      <c r="I124" s="305" t="str">
        <f>IF(OR(D124="",E124="",F124=""),"",IF(AND(H124&gt;0,H124&lt;=Experiencia1),[2]Puntajes!$D$4,IF(AND(H124&gt;Experiencia1,H124&lt;=Experiencia2),[2]Puntajes!$D$5,IF(AND(H124&gt;Experiencia2,H124&lt;=Experiencia3),[2]Puntajes!$D$6,IF(H124&gt;Experiencia3,[2]Puntajes!$D$7,0)))))</f>
        <v/>
      </c>
    </row>
    <row r="125" spans="3:9" hidden="1">
      <c r="C125" s="356"/>
      <c r="D125" s="369" t="str">
        <f>IF(ISERROR(VLOOKUP(C125,'[2]Capacidad Financiera'!$B$12:$X$62720,2,0)),"",VLOOKUP(C125,'[2]Capacidad Financiera'!$B$12:$X$3580,2,0))</f>
        <v/>
      </c>
      <c r="E125" s="302" t="str">
        <f>IF(ISERROR(VLOOKUP(C125,'[2]Capacidad Financiera'!$B$12:$X$62720,3,0)),"",VLOOKUP(C125,'[2]Capacidad Financiera'!$B$12:$X$62720,3,0))</f>
        <v/>
      </c>
      <c r="F125" s="303"/>
      <c r="G125" s="303" t="str">
        <f>IF(OR(D125="",E125="",F125=""),"",IF(C125&lt;&gt;"",IF(ISERROR(VLOOKUP($A$10,[2]POA!$A$2:$D$25,2,0)),"",VLOOKUP($A$10,[2]POA!$A$2:$D$25,2,0)),""))</f>
        <v/>
      </c>
      <c r="H125" s="304" t="str">
        <f t="shared" si="3"/>
        <v/>
      </c>
      <c r="I125" s="305" t="str">
        <f>IF(OR(D125="",E125="",F125=""),"",IF(AND(H125&gt;0,H125&lt;=Experiencia1),[2]Puntajes!$D$4,IF(AND(H125&gt;Experiencia1,H125&lt;=Experiencia2),[2]Puntajes!$D$5,IF(AND(H125&gt;Experiencia2,H125&lt;=Experiencia3),[2]Puntajes!$D$6,IF(H125&gt;Experiencia3,[2]Puntajes!$D$7,0)))))</f>
        <v/>
      </c>
    </row>
    <row r="126" spans="3:9" hidden="1">
      <c r="C126" s="356"/>
      <c r="D126" s="369" t="str">
        <f>IF(ISERROR(VLOOKUP(C126,'[2]Capacidad Financiera'!$B$12:$X$62720,2,0)),"",VLOOKUP(C126,'[2]Capacidad Financiera'!$B$12:$X$3580,2,0))</f>
        <v/>
      </c>
      <c r="E126" s="302" t="str">
        <f>IF(ISERROR(VLOOKUP(C126,'[2]Capacidad Financiera'!$B$12:$X$62720,3,0)),"",VLOOKUP(C126,'[2]Capacidad Financiera'!$B$12:$X$62720,3,0))</f>
        <v/>
      </c>
      <c r="F126" s="303"/>
      <c r="G126" s="303" t="str">
        <f>IF(OR(D126="",E126="",F126=""),"",IF(C126&lt;&gt;"",IF(ISERROR(VLOOKUP($A$10,[2]POA!$A$2:$D$25,2,0)),"",VLOOKUP($A$10,[2]POA!$A$2:$D$25,2,0)),""))</f>
        <v/>
      </c>
      <c r="H126" s="304" t="str">
        <f t="shared" si="3"/>
        <v/>
      </c>
      <c r="I126" s="305" t="str">
        <f>IF(OR(D126="",E126="",F126=""),"",IF(AND(H126&gt;0,H126&lt;=Experiencia1),[2]Puntajes!$D$4,IF(AND(H126&gt;Experiencia1,H126&lt;=Experiencia2),[2]Puntajes!$D$5,IF(AND(H126&gt;Experiencia2,H126&lt;=Experiencia3),[2]Puntajes!$D$6,IF(H126&gt;Experiencia3,[2]Puntajes!$D$7,0)))))</f>
        <v/>
      </c>
    </row>
    <row r="127" spans="3:9" hidden="1">
      <c r="C127" s="356"/>
      <c r="D127" s="369" t="str">
        <f>IF(ISERROR(VLOOKUP(C127,'[2]Capacidad Financiera'!$B$12:$X$62720,2,0)),"",VLOOKUP(C127,'[2]Capacidad Financiera'!$B$12:$X$3580,2,0))</f>
        <v/>
      </c>
      <c r="E127" s="302" t="str">
        <f>IF(ISERROR(VLOOKUP(C127,'[2]Capacidad Financiera'!$B$12:$X$62720,3,0)),"",VLOOKUP(C127,'[2]Capacidad Financiera'!$B$12:$X$62720,3,0))</f>
        <v/>
      </c>
      <c r="F127" s="303"/>
      <c r="G127" s="303" t="str">
        <f>IF(OR(D127="",E127="",F127=""),"",IF(C127&lt;&gt;"",IF(ISERROR(VLOOKUP($A$10,[2]POA!$A$2:$D$25,2,0)),"",VLOOKUP($A$10,[2]POA!$A$2:$D$25,2,0)),""))</f>
        <v/>
      </c>
      <c r="H127" s="304" t="str">
        <f t="shared" si="3"/>
        <v/>
      </c>
      <c r="I127" s="305" t="str">
        <f>IF(OR(D127="",E127="",F127=""),"",IF(AND(H127&gt;0,H127&lt;=Experiencia1),[2]Puntajes!$D$4,IF(AND(H127&gt;Experiencia1,H127&lt;=Experiencia2),[2]Puntajes!$D$5,IF(AND(H127&gt;Experiencia2,H127&lt;=Experiencia3),[2]Puntajes!$D$6,IF(H127&gt;Experiencia3,[2]Puntajes!$D$7,0)))))</f>
        <v/>
      </c>
    </row>
    <row r="128" spans="3:9" ht="15.75" hidden="1" thickBot="1">
      <c r="C128" s="357"/>
      <c r="D128" s="370" t="str">
        <f>IF(ISERROR(VLOOKUP(C128,'[2]Capacidad Financiera'!$B$12:$X$62720,2,0)),"",VLOOKUP(C128,'[2]Capacidad Financiera'!$B$12:$X$3580,2,0))</f>
        <v/>
      </c>
      <c r="E128" s="307" t="str">
        <f>IF(ISERROR(VLOOKUP(C128,'[2]Capacidad Financiera'!$B$12:$X$62720,3,0)),"",VLOOKUP(C128,'[2]Capacidad Financiera'!$B$12:$X$62720,3,0))</f>
        <v/>
      </c>
      <c r="F128" s="308"/>
      <c r="G128" s="308" t="str">
        <f>IF(OR(D128="",E128="",F128=""),"",IF(C128&lt;&gt;"",IF(ISERROR(VLOOKUP($A$10,[2]POA!$A$2:$D$25,2,0)),"",VLOOKUP($A$10,[2]POA!$A$2:$D$25,2,0)),""))</f>
        <v/>
      </c>
      <c r="H128" s="309" t="str">
        <f t="shared" si="3"/>
        <v/>
      </c>
      <c r="I128" s="310" t="str">
        <f>IF(OR(D128="",E128="",F128=""),"",IF(AND(H128&gt;0,H128&lt;=Experiencia1),[2]Puntajes!$D$4,IF(AND(H128&gt;Experiencia1,H128&lt;=Experiencia2),[2]Puntajes!$D$5,IF(AND(H128&gt;Experiencia2,H128&lt;=Experiencia3),[2]Puntajes!$D$6,IF(H128&gt;Experiencia3,[2]Puntajes!$D$7,0)))))</f>
        <v/>
      </c>
    </row>
    <row r="129" spans="3:9" hidden="1">
      <c r="C129" s="358"/>
      <c r="D129" s="371" t="str">
        <f>IF(ISERROR(VLOOKUP(C129,'[2]Capacidad Financiera'!$B$12:$X$62720,2,0)),"",VLOOKUP(C129,'[2]Capacidad Financiera'!$B$12:$X$3580,2,0))</f>
        <v/>
      </c>
      <c r="E129" s="292" t="str">
        <f>IF(ISERROR(VLOOKUP(C129,'[2]Capacidad Financiera'!$B$12:$X$62720,3,0)),"",VLOOKUP(C129,'[2]Capacidad Financiera'!$B$12:$X$62720,3,0))</f>
        <v/>
      </c>
      <c r="F129" s="293"/>
      <c r="G129" s="293" t="str">
        <f>IF(OR(D129="",E129="",F129=""),"",IF(C130="",IF(C129&lt;&gt;"",IF(ISERROR(VLOOKUP($A$10,[2]POA!$A$2:$D$25,2,0)),"",VLOOKUP($A$10,[2]POA!$A$2:$D$25,2,0)),""),""))</f>
        <v/>
      </c>
      <c r="H129" s="294" t="str">
        <f>IF(OR(D129="",E129="",F129=""),"",IF(C130="",IF(C129&lt;&gt;"",F129/G129,""),""))</f>
        <v/>
      </c>
      <c r="I129" s="295" t="str">
        <f>IF(C130="",IF(F129="","",IF(AND(H129&gt;0,H129&lt;=Experiencia1),[2]Puntajes!$D$4,IF(AND(H129&gt;Experiencia1,H129&lt;=Experiencia2),[2]Puntajes!$D$5,IF(AND(H129&gt;Experiencia2,H129&lt;=Experiencia3),[2]Puntajes!$D$6,IF(H129&gt;Experiencia3,[2]Puntajes!$D$7,0))))),"")</f>
        <v/>
      </c>
    </row>
    <row r="130" spans="3:9" hidden="1">
      <c r="C130" s="356"/>
      <c r="D130" s="369" t="str">
        <f>IF(ISERROR(VLOOKUP(C130,'[2]Capacidad Financiera'!$B$12:$X$62720,2,0)),"",VLOOKUP(C130,'[2]Capacidad Financiera'!$B$12:$X$3580,2,0))</f>
        <v/>
      </c>
      <c r="E130" s="302" t="str">
        <f>IF(ISERROR(VLOOKUP(C130,'[2]Capacidad Financiera'!$B$12:$X$62720,3,0)),"",VLOOKUP(C130,'[2]Capacidad Financiera'!$B$12:$X$62720,3,0))</f>
        <v/>
      </c>
      <c r="F130" s="303"/>
      <c r="G130" s="303" t="str">
        <f>IF(OR(D130="",E130="",F130=""),"",IF(C130&lt;&gt;"",IF(ISERROR(VLOOKUP($A$10,[2]POA!$A$2:$D$25,2,0)),"",VLOOKUP($A$10,[2]POA!$A$2:$D$25,2,0)),""))</f>
        <v/>
      </c>
      <c r="H130" s="304" t="str">
        <f>IF(OR(D130="",E130="",F130=""),"",IF(C130&lt;&gt;"",F130/(G130*E130),""))</f>
        <v/>
      </c>
      <c r="I130" s="305" t="str">
        <f>IF(OR(D130="",E130="",F130=""),"",IF(AND(H130&gt;0,H130&lt;=Experiencia1),[2]Puntajes!$D$4,IF(AND(H130&gt;Experiencia1,H130&lt;=Experiencia2),[2]Puntajes!$D$5,IF(AND(H130&gt;Experiencia2,H130&lt;=Experiencia3),[2]Puntajes!$D$6,IF(H130&gt;Experiencia3,[2]Puntajes!$D$7,0)))))</f>
        <v/>
      </c>
    </row>
    <row r="131" spans="3:9" hidden="1">
      <c r="C131" s="356"/>
      <c r="D131" s="369" t="str">
        <f>IF(ISERROR(VLOOKUP(C131,'[2]Capacidad Financiera'!$B$12:$X$62720,2,0)),"",VLOOKUP(C131,'[2]Capacidad Financiera'!$B$12:$X$3580,2,0))</f>
        <v/>
      </c>
      <c r="E131" s="302" t="str">
        <f>IF(ISERROR(VLOOKUP(C131,'[2]Capacidad Financiera'!$B$12:$X$62720,3,0)),"",VLOOKUP(C131,'[2]Capacidad Financiera'!$B$12:$X$62720,3,0))</f>
        <v/>
      </c>
      <c r="F131" s="303"/>
      <c r="G131" s="303" t="str">
        <f>IF(OR(D131="",E131="",F131=""),"",IF(C131&lt;&gt;"",IF(ISERROR(VLOOKUP($A$10,[2]POA!$A$2:$D$25,2,0)),"",VLOOKUP($A$10,[2]POA!$A$2:$D$25,2,0)),""))</f>
        <v/>
      </c>
      <c r="H131" s="304" t="str">
        <f t="shared" ref="H131:H139" si="4">IF(OR(D131="",E131="",F131=""),"",IF(C131&lt;&gt;"",F131/(G131*E131),""))</f>
        <v/>
      </c>
      <c r="I131" s="305" t="str">
        <f>IF(OR(D131="",E131="",F131=""),"",IF(AND(H131&gt;0,H131&lt;=Experiencia1),[2]Puntajes!$D$4,IF(AND(H131&gt;Experiencia1,H131&lt;=Experiencia2),[2]Puntajes!$D$5,IF(AND(H131&gt;Experiencia2,H131&lt;=Experiencia3),[2]Puntajes!$D$6,IF(H131&gt;Experiencia3,[2]Puntajes!$D$7,0)))))</f>
        <v/>
      </c>
    </row>
    <row r="132" spans="3:9" hidden="1">
      <c r="C132" s="356"/>
      <c r="D132" s="369" t="str">
        <f>IF(ISERROR(VLOOKUP(C132,'[2]Capacidad Financiera'!$B$12:$X$62720,2,0)),"",VLOOKUP(C132,'[2]Capacidad Financiera'!$B$12:$X$3580,2,0))</f>
        <v/>
      </c>
      <c r="E132" s="302" t="str">
        <f>IF(ISERROR(VLOOKUP(C132,'[2]Capacidad Financiera'!$B$12:$X$62720,3,0)),"",VLOOKUP(C132,'[2]Capacidad Financiera'!$B$12:$X$62720,3,0))</f>
        <v/>
      </c>
      <c r="F132" s="303"/>
      <c r="G132" s="303" t="str">
        <f>IF(OR(D132="",E132="",F132=""),"",IF(C132&lt;&gt;"",IF(ISERROR(VLOOKUP($A$10,[2]POA!$A$2:$D$25,2,0)),"",VLOOKUP($A$10,[2]POA!$A$2:$D$25,2,0)),""))</f>
        <v/>
      </c>
      <c r="H132" s="304" t="str">
        <f t="shared" si="4"/>
        <v/>
      </c>
      <c r="I132" s="305" t="str">
        <f>IF(OR(D132="",E132="",F132=""),"",IF(AND(H132&gt;0,H132&lt;=Experiencia1),[2]Puntajes!$D$4,IF(AND(H132&gt;Experiencia1,H132&lt;=Experiencia2),[2]Puntajes!$D$5,IF(AND(H132&gt;Experiencia2,H132&lt;=Experiencia3),[2]Puntajes!$D$6,IF(H132&gt;Experiencia3,[2]Puntajes!$D$7,0)))))</f>
        <v/>
      </c>
    </row>
    <row r="133" spans="3:9" hidden="1">
      <c r="C133" s="356"/>
      <c r="D133" s="369" t="str">
        <f>IF(ISERROR(VLOOKUP(C133,'[2]Capacidad Financiera'!$B$12:$X$62720,2,0)),"",VLOOKUP(C133,'[2]Capacidad Financiera'!$B$12:$X$3580,2,0))</f>
        <v/>
      </c>
      <c r="E133" s="302" t="str">
        <f>IF(ISERROR(VLOOKUP(C133,'[2]Capacidad Financiera'!$B$12:$X$62720,3,0)),"",VLOOKUP(C133,'[2]Capacidad Financiera'!$B$12:$X$62720,3,0))</f>
        <v/>
      </c>
      <c r="F133" s="303"/>
      <c r="G133" s="303" t="str">
        <f>IF(OR(D133="",E133="",F133=""),"",IF(C133&lt;&gt;"",IF(ISERROR(VLOOKUP($A$10,[2]POA!$A$2:$D$25,2,0)),"",VLOOKUP($A$10,[2]POA!$A$2:$D$25,2,0)),""))</f>
        <v/>
      </c>
      <c r="H133" s="304" t="str">
        <f t="shared" si="4"/>
        <v/>
      </c>
      <c r="I133" s="305" t="str">
        <f>IF(OR(D133="",E133="",F133=""),"",IF(AND(H133&gt;0,H133&lt;=Experiencia1),[2]Puntajes!$D$4,IF(AND(H133&gt;Experiencia1,H133&lt;=Experiencia2),[2]Puntajes!$D$5,IF(AND(H133&gt;Experiencia2,H133&lt;=Experiencia3),[2]Puntajes!$D$6,IF(H133&gt;Experiencia3,[2]Puntajes!$D$7,0)))))</f>
        <v/>
      </c>
    </row>
    <row r="134" spans="3:9" hidden="1">
      <c r="C134" s="356"/>
      <c r="D134" s="369" t="str">
        <f>IF(ISERROR(VLOOKUP(C134,'[2]Capacidad Financiera'!$B$12:$X$62720,2,0)),"",VLOOKUP(C134,'[2]Capacidad Financiera'!$B$12:$X$3580,2,0))</f>
        <v/>
      </c>
      <c r="E134" s="302" t="str">
        <f>IF(ISERROR(VLOOKUP(C134,'[2]Capacidad Financiera'!$B$12:$X$62720,3,0)),"",VLOOKUP(C134,'[2]Capacidad Financiera'!$B$12:$X$62720,3,0))</f>
        <v/>
      </c>
      <c r="F134" s="303"/>
      <c r="G134" s="303" t="str">
        <f>IF(OR(D134="",E134="",F134=""),"",IF(C134&lt;&gt;"",IF(ISERROR(VLOOKUP($A$10,[2]POA!$A$2:$D$25,2,0)),"",VLOOKUP($A$10,[2]POA!$A$2:$D$25,2,0)),""))</f>
        <v/>
      </c>
      <c r="H134" s="304" t="str">
        <f t="shared" si="4"/>
        <v/>
      </c>
      <c r="I134" s="305" t="str">
        <f>IF(OR(D134="",E134="",F134=""),"",IF(AND(H134&gt;0,H134&lt;=Experiencia1),[2]Puntajes!$D$4,IF(AND(H134&gt;Experiencia1,H134&lt;=Experiencia2),[2]Puntajes!$D$5,IF(AND(H134&gt;Experiencia2,H134&lt;=Experiencia3),[2]Puntajes!$D$6,IF(H134&gt;Experiencia3,[2]Puntajes!$D$7,0)))))</f>
        <v/>
      </c>
    </row>
    <row r="135" spans="3:9" hidden="1">
      <c r="C135" s="356"/>
      <c r="D135" s="369" t="str">
        <f>IF(ISERROR(VLOOKUP(C135,'[2]Capacidad Financiera'!$B$12:$X$62720,2,0)),"",VLOOKUP(C135,'[2]Capacidad Financiera'!$B$12:$X$3580,2,0))</f>
        <v/>
      </c>
      <c r="E135" s="302" t="str">
        <f>IF(ISERROR(VLOOKUP(C135,'[2]Capacidad Financiera'!$B$12:$X$62720,3,0)),"",VLOOKUP(C135,'[2]Capacidad Financiera'!$B$12:$X$62720,3,0))</f>
        <v/>
      </c>
      <c r="F135" s="303"/>
      <c r="G135" s="303" t="str">
        <f>IF(OR(D135="",E135="",F135=""),"",IF(C135&lt;&gt;"",IF(ISERROR(VLOOKUP($A$10,[2]POA!$A$2:$D$25,2,0)),"",VLOOKUP($A$10,[2]POA!$A$2:$D$25,2,0)),""))</f>
        <v/>
      </c>
      <c r="H135" s="304" t="str">
        <f t="shared" si="4"/>
        <v/>
      </c>
      <c r="I135" s="305" t="str">
        <f>IF(OR(D135="",E135="",F135=""),"",IF(AND(H135&gt;0,H135&lt;=Experiencia1),[2]Puntajes!$D$4,IF(AND(H135&gt;Experiencia1,H135&lt;=Experiencia2),[2]Puntajes!$D$5,IF(AND(H135&gt;Experiencia2,H135&lt;=Experiencia3),[2]Puntajes!$D$6,IF(H135&gt;Experiencia3,[2]Puntajes!$D$7,0)))))</f>
        <v/>
      </c>
    </row>
    <row r="136" spans="3:9" hidden="1">
      <c r="C136" s="356"/>
      <c r="D136" s="369" t="str">
        <f>IF(ISERROR(VLOOKUP(C136,'[2]Capacidad Financiera'!$B$12:$X$62720,2,0)),"",VLOOKUP(C136,'[2]Capacidad Financiera'!$B$12:$X$3580,2,0))</f>
        <v/>
      </c>
      <c r="E136" s="302" t="str">
        <f>IF(ISERROR(VLOOKUP(C136,'[2]Capacidad Financiera'!$B$12:$X$62720,3,0)),"",VLOOKUP(C136,'[2]Capacidad Financiera'!$B$12:$X$62720,3,0))</f>
        <v/>
      </c>
      <c r="F136" s="303"/>
      <c r="G136" s="303" t="str">
        <f>IF(OR(D136="",E136="",F136=""),"",IF(C136&lt;&gt;"",IF(ISERROR(VLOOKUP($A$10,[2]POA!$A$2:$D$25,2,0)),"",VLOOKUP($A$10,[2]POA!$A$2:$D$25,2,0)),""))</f>
        <v/>
      </c>
      <c r="H136" s="304" t="str">
        <f t="shared" si="4"/>
        <v/>
      </c>
      <c r="I136" s="305" t="str">
        <f>IF(OR(D136="",E136="",F136=""),"",IF(AND(H136&gt;0,H136&lt;=Experiencia1),[2]Puntajes!$D$4,IF(AND(H136&gt;Experiencia1,H136&lt;=Experiencia2),[2]Puntajes!$D$5,IF(AND(H136&gt;Experiencia2,H136&lt;=Experiencia3),[2]Puntajes!$D$6,IF(H136&gt;Experiencia3,[2]Puntajes!$D$7,0)))))</f>
        <v/>
      </c>
    </row>
    <row r="137" spans="3:9" hidden="1">
      <c r="C137" s="356"/>
      <c r="D137" s="369" t="str">
        <f>IF(ISERROR(VLOOKUP(C137,'[2]Capacidad Financiera'!$B$12:$X$62720,2,0)),"",VLOOKUP(C137,'[2]Capacidad Financiera'!$B$12:$X$3580,2,0))</f>
        <v/>
      </c>
      <c r="E137" s="302" t="str">
        <f>IF(ISERROR(VLOOKUP(C137,'[2]Capacidad Financiera'!$B$12:$X$62720,3,0)),"",VLOOKUP(C137,'[2]Capacidad Financiera'!$B$12:$X$62720,3,0))</f>
        <v/>
      </c>
      <c r="F137" s="303"/>
      <c r="G137" s="303" t="str">
        <f>IF(OR(D137="",E137="",F137=""),"",IF(C137&lt;&gt;"",IF(ISERROR(VLOOKUP($A$10,[2]POA!$A$2:$D$25,2,0)),"",VLOOKUP($A$10,[2]POA!$A$2:$D$25,2,0)),""))</f>
        <v/>
      </c>
      <c r="H137" s="304" t="str">
        <f t="shared" si="4"/>
        <v/>
      </c>
      <c r="I137" s="305" t="str">
        <f>IF(OR(D137="",E137="",F137=""),"",IF(AND(H137&gt;0,H137&lt;=Experiencia1),[2]Puntajes!$D$4,IF(AND(H137&gt;Experiencia1,H137&lt;=Experiencia2),[2]Puntajes!$D$5,IF(AND(H137&gt;Experiencia2,H137&lt;=Experiencia3),[2]Puntajes!$D$6,IF(H137&gt;Experiencia3,[2]Puntajes!$D$7,0)))))</f>
        <v/>
      </c>
    </row>
    <row r="138" spans="3:9" hidden="1">
      <c r="C138" s="356"/>
      <c r="D138" s="369" t="str">
        <f>IF(ISERROR(VLOOKUP(C138,'[2]Capacidad Financiera'!$B$12:$X$62720,2,0)),"",VLOOKUP(C138,'[2]Capacidad Financiera'!$B$12:$X$3580,2,0))</f>
        <v/>
      </c>
      <c r="E138" s="302" t="str">
        <f>IF(ISERROR(VLOOKUP(C138,'[2]Capacidad Financiera'!$B$12:$X$62720,3,0)),"",VLOOKUP(C138,'[2]Capacidad Financiera'!$B$12:$X$62720,3,0))</f>
        <v/>
      </c>
      <c r="F138" s="303"/>
      <c r="G138" s="303" t="str">
        <f>IF(OR(D138="",E138="",F138=""),"",IF(C138&lt;&gt;"",IF(ISERROR(VLOOKUP($A$10,[2]POA!$A$2:$D$25,2,0)),"",VLOOKUP($A$10,[2]POA!$A$2:$D$25,2,0)),""))</f>
        <v/>
      </c>
      <c r="H138" s="304" t="str">
        <f t="shared" si="4"/>
        <v/>
      </c>
      <c r="I138" s="305" t="str">
        <f>IF(OR(D138="",E138="",F138=""),"",IF(AND(H138&gt;0,H138&lt;=Experiencia1),[2]Puntajes!$D$4,IF(AND(H138&gt;Experiencia1,H138&lt;=Experiencia2),[2]Puntajes!$D$5,IF(AND(H138&gt;Experiencia2,H138&lt;=Experiencia3),[2]Puntajes!$D$6,IF(H138&gt;Experiencia3,[2]Puntajes!$D$7,0)))))</f>
        <v/>
      </c>
    </row>
    <row r="139" spans="3:9" ht="15.75" hidden="1" thickBot="1">
      <c r="C139" s="357"/>
      <c r="D139" s="370" t="str">
        <f>IF(ISERROR(VLOOKUP(C139,'[2]Capacidad Financiera'!$B$12:$X$62720,2,0)),"",VLOOKUP(C139,'[2]Capacidad Financiera'!$B$12:$X$3580,2,0))</f>
        <v/>
      </c>
      <c r="E139" s="307" t="str">
        <f>IF(ISERROR(VLOOKUP(C139,'[2]Capacidad Financiera'!$B$12:$X$62720,3,0)),"",VLOOKUP(C139,'[2]Capacidad Financiera'!$B$12:$X$62720,3,0))</f>
        <v/>
      </c>
      <c r="F139" s="308"/>
      <c r="G139" s="308" t="str">
        <f>IF(OR(D139="",E139="",F139=""),"",IF(C139&lt;&gt;"",IF(ISERROR(VLOOKUP($A$10,[2]POA!$A$2:$D$25,2,0)),"",VLOOKUP($A$10,[2]POA!$A$2:$D$25,2,0)),""))</f>
        <v/>
      </c>
      <c r="H139" s="309" t="str">
        <f t="shared" si="4"/>
        <v/>
      </c>
      <c r="I139" s="310" t="str">
        <f>IF(OR(D139="",E139="",F139=""),"",IF(AND(H139&gt;0,H139&lt;=Experiencia1),[2]Puntajes!$D$4,IF(AND(H139&gt;Experiencia1,H139&lt;=Experiencia2),[2]Puntajes!$D$5,IF(AND(H139&gt;Experiencia2,H139&lt;=Experiencia3),[2]Puntajes!$D$6,IF(H139&gt;Experiencia3,[2]Puntajes!$D$7,0)))))</f>
        <v/>
      </c>
    </row>
    <row r="140" spans="3:9" hidden="1">
      <c r="C140" s="358"/>
      <c r="D140" s="371" t="str">
        <f>IF(ISERROR(VLOOKUP(C140,'[2]Capacidad Financiera'!$B$12:$X$62720,2,0)),"",VLOOKUP(C140,'[2]Capacidad Financiera'!$B$12:$X$3580,2,0))</f>
        <v/>
      </c>
      <c r="E140" s="292" t="str">
        <f>IF(ISERROR(VLOOKUP(C140,'[2]Capacidad Financiera'!$B$12:$X$62720,3,0)),"",VLOOKUP(C140,'[2]Capacidad Financiera'!$B$12:$X$62720,3,0))</f>
        <v/>
      </c>
      <c r="F140" s="293"/>
      <c r="G140" s="293" t="str">
        <f>IF(OR(D140="",E140="",F140=""),"",IF(C141="",IF(C140&lt;&gt;"",IF(ISERROR(VLOOKUP($A$10,[2]POA!$A$2:$D$25,2,0)),"",VLOOKUP($A$10,[2]POA!$A$2:$D$25,2,0)),""),""))</f>
        <v/>
      </c>
      <c r="H140" s="294" t="str">
        <f>IF(OR(D140="",E140="",F140=""),"",IF(C141="",IF(C140&lt;&gt;"",F140/G140,""),""))</f>
        <v/>
      </c>
      <c r="I140" s="295" t="str">
        <f>IF(C141="",IF(F140="","",IF(AND(H140&gt;0,H140&lt;=Experiencia1),[2]Puntajes!$D$4,IF(AND(H140&gt;Experiencia1,H140&lt;=Experiencia2),[2]Puntajes!$D$5,IF(AND(H140&gt;Experiencia2,H140&lt;=Experiencia3),[2]Puntajes!$D$6,IF(H140&gt;Experiencia3,[2]Puntajes!$D$7,0))))),"")</f>
        <v/>
      </c>
    </row>
    <row r="141" spans="3:9" hidden="1">
      <c r="C141" s="356"/>
      <c r="D141" s="369" t="str">
        <f>IF(ISERROR(VLOOKUP(C141,'[2]Capacidad Financiera'!$B$12:$X$62720,2,0)),"",VLOOKUP(C141,'[2]Capacidad Financiera'!$B$12:$X$3580,2,0))</f>
        <v/>
      </c>
      <c r="E141" s="302" t="str">
        <f>IF(ISERROR(VLOOKUP(C141,'[2]Capacidad Financiera'!$B$12:$X$62720,3,0)),"",VLOOKUP(C141,'[2]Capacidad Financiera'!$B$12:$X$62720,3,0))</f>
        <v/>
      </c>
      <c r="F141" s="303"/>
      <c r="G141" s="303" t="str">
        <f>IF(OR(D141="",E141="",F141=""),"",IF(C141&lt;&gt;"",IF(ISERROR(VLOOKUP($A$10,[2]POA!$A$2:$D$25,2,0)),"",VLOOKUP($A$10,[2]POA!$A$2:$D$25,2,0)),""))</f>
        <v/>
      </c>
      <c r="H141" s="304" t="str">
        <f>IF(OR(D141="",E141="",F141=""),"",IF(C141&lt;&gt;"",F141/(G141*E141),""))</f>
        <v/>
      </c>
      <c r="I141" s="305" t="str">
        <f>IF(OR(D141="",E141="",F141=""),"",IF(AND(H141&gt;0,H141&lt;=Experiencia1),[2]Puntajes!$D$4,IF(AND(H141&gt;Experiencia1,H141&lt;=Experiencia2),[2]Puntajes!$D$5,IF(AND(H141&gt;Experiencia2,H141&lt;=Experiencia3),[2]Puntajes!$D$6,IF(H141&gt;Experiencia3,[2]Puntajes!$D$7,0)))))</f>
        <v/>
      </c>
    </row>
    <row r="142" spans="3:9" hidden="1">
      <c r="C142" s="356"/>
      <c r="D142" s="369" t="str">
        <f>IF(ISERROR(VLOOKUP(C142,'[2]Capacidad Financiera'!$B$12:$X$62720,2,0)),"",VLOOKUP(C142,'[2]Capacidad Financiera'!$B$12:$X$3580,2,0))</f>
        <v/>
      </c>
      <c r="E142" s="302" t="str">
        <f>IF(ISERROR(VLOOKUP(C142,'[2]Capacidad Financiera'!$B$12:$X$62720,3,0)),"",VLOOKUP(C142,'[2]Capacidad Financiera'!$B$12:$X$62720,3,0))</f>
        <v/>
      </c>
      <c r="F142" s="303"/>
      <c r="G142" s="303" t="str">
        <f>IF(OR(D142="",E142="",F142=""),"",IF(C142&lt;&gt;"",IF(ISERROR(VLOOKUP($A$10,[2]POA!$A$2:$D$25,2,0)),"",VLOOKUP($A$10,[2]POA!$A$2:$D$25,2,0)),""))</f>
        <v/>
      </c>
      <c r="H142" s="304" t="str">
        <f t="shared" ref="H142:H150" si="5">IF(OR(D142="",E142="",F142=""),"",IF(C142&lt;&gt;"",F142/(G142*E142),""))</f>
        <v/>
      </c>
      <c r="I142" s="305" t="str">
        <f>IF(OR(D142="",E142="",F142=""),"",IF(AND(H142&gt;0,H142&lt;=Experiencia1),[2]Puntajes!$D$4,IF(AND(H142&gt;Experiencia1,H142&lt;=Experiencia2),[2]Puntajes!$D$5,IF(AND(H142&gt;Experiencia2,H142&lt;=Experiencia3),[2]Puntajes!$D$6,IF(H142&gt;Experiencia3,[2]Puntajes!$D$7,0)))))</f>
        <v/>
      </c>
    </row>
    <row r="143" spans="3:9" hidden="1">
      <c r="C143" s="356"/>
      <c r="D143" s="369" t="str">
        <f>IF(ISERROR(VLOOKUP(C143,'[2]Capacidad Financiera'!$B$12:$X$62720,2,0)),"",VLOOKUP(C143,'[2]Capacidad Financiera'!$B$12:$X$3580,2,0))</f>
        <v/>
      </c>
      <c r="E143" s="302" t="str">
        <f>IF(ISERROR(VLOOKUP(C143,'[2]Capacidad Financiera'!$B$12:$X$62720,3,0)),"",VLOOKUP(C143,'[2]Capacidad Financiera'!$B$12:$X$62720,3,0))</f>
        <v/>
      </c>
      <c r="F143" s="303"/>
      <c r="G143" s="303" t="str">
        <f>IF(OR(D143="",E143="",F143=""),"",IF(C143&lt;&gt;"",IF(ISERROR(VLOOKUP($A$10,[2]POA!$A$2:$D$25,2,0)),"",VLOOKUP($A$10,[2]POA!$A$2:$D$25,2,0)),""))</f>
        <v/>
      </c>
      <c r="H143" s="304" t="str">
        <f t="shared" si="5"/>
        <v/>
      </c>
      <c r="I143" s="305" t="str">
        <f>IF(OR(D143="",E143="",F143=""),"",IF(AND(H143&gt;0,H143&lt;=Experiencia1),[2]Puntajes!$D$4,IF(AND(H143&gt;Experiencia1,H143&lt;=Experiencia2),[2]Puntajes!$D$5,IF(AND(H143&gt;Experiencia2,H143&lt;=Experiencia3),[2]Puntajes!$D$6,IF(H143&gt;Experiencia3,[2]Puntajes!$D$7,0)))))</f>
        <v/>
      </c>
    </row>
    <row r="144" spans="3:9" hidden="1">
      <c r="C144" s="356"/>
      <c r="D144" s="369" t="str">
        <f>IF(ISERROR(VLOOKUP(C144,'[2]Capacidad Financiera'!$B$12:$X$62720,2,0)),"",VLOOKUP(C144,'[2]Capacidad Financiera'!$B$12:$X$3580,2,0))</f>
        <v/>
      </c>
      <c r="E144" s="302" t="str">
        <f>IF(ISERROR(VLOOKUP(C144,'[2]Capacidad Financiera'!$B$12:$X$62720,3,0)),"",VLOOKUP(C144,'[2]Capacidad Financiera'!$B$12:$X$62720,3,0))</f>
        <v/>
      </c>
      <c r="F144" s="303"/>
      <c r="G144" s="303" t="str">
        <f>IF(OR(D144="",E144="",F144=""),"",IF(C144&lt;&gt;"",IF(ISERROR(VLOOKUP($A$10,[2]POA!$A$2:$D$25,2,0)),"",VLOOKUP($A$10,[2]POA!$A$2:$D$25,2,0)),""))</f>
        <v/>
      </c>
      <c r="H144" s="304" t="str">
        <f t="shared" si="5"/>
        <v/>
      </c>
      <c r="I144" s="305" t="str">
        <f>IF(OR(D144="",E144="",F144=""),"",IF(AND(H144&gt;0,H144&lt;=Experiencia1),[2]Puntajes!$D$4,IF(AND(H144&gt;Experiencia1,H144&lt;=Experiencia2),[2]Puntajes!$D$5,IF(AND(H144&gt;Experiencia2,H144&lt;=Experiencia3),[2]Puntajes!$D$6,IF(H144&gt;Experiencia3,[2]Puntajes!$D$7,0)))))</f>
        <v/>
      </c>
    </row>
    <row r="145" spans="3:9" hidden="1">
      <c r="C145" s="356"/>
      <c r="D145" s="369" t="str">
        <f>IF(ISERROR(VLOOKUP(C145,'[2]Capacidad Financiera'!$B$12:$X$62720,2,0)),"",VLOOKUP(C145,'[2]Capacidad Financiera'!$B$12:$X$3580,2,0))</f>
        <v/>
      </c>
      <c r="E145" s="302" t="str">
        <f>IF(ISERROR(VLOOKUP(C145,'[2]Capacidad Financiera'!$B$12:$X$62720,3,0)),"",VLOOKUP(C145,'[2]Capacidad Financiera'!$B$12:$X$62720,3,0))</f>
        <v/>
      </c>
      <c r="F145" s="303"/>
      <c r="G145" s="303" t="str">
        <f>IF(OR(D145="",E145="",F145=""),"",IF(C145&lt;&gt;"",IF(ISERROR(VLOOKUP($A$10,[2]POA!$A$2:$D$25,2,0)),"",VLOOKUP($A$10,[2]POA!$A$2:$D$25,2,0)),""))</f>
        <v/>
      </c>
      <c r="H145" s="304" t="str">
        <f t="shared" si="5"/>
        <v/>
      </c>
      <c r="I145" s="305" t="str">
        <f>IF(OR(D145="",E145="",F145=""),"",IF(AND(H145&gt;0,H145&lt;=Experiencia1),[2]Puntajes!$D$4,IF(AND(H145&gt;Experiencia1,H145&lt;=Experiencia2),[2]Puntajes!$D$5,IF(AND(H145&gt;Experiencia2,H145&lt;=Experiencia3),[2]Puntajes!$D$6,IF(H145&gt;Experiencia3,[2]Puntajes!$D$7,0)))))</f>
        <v/>
      </c>
    </row>
    <row r="146" spans="3:9" hidden="1">
      <c r="C146" s="356"/>
      <c r="D146" s="369" t="str">
        <f>IF(ISERROR(VLOOKUP(C146,'[2]Capacidad Financiera'!$B$12:$X$62720,2,0)),"",VLOOKUP(C146,'[2]Capacidad Financiera'!$B$12:$X$3580,2,0))</f>
        <v/>
      </c>
      <c r="E146" s="302" t="str">
        <f>IF(ISERROR(VLOOKUP(C146,'[2]Capacidad Financiera'!$B$12:$X$62720,3,0)),"",VLOOKUP(C146,'[2]Capacidad Financiera'!$B$12:$X$62720,3,0))</f>
        <v/>
      </c>
      <c r="F146" s="303"/>
      <c r="G146" s="303" t="str">
        <f>IF(OR(D146="",E146="",F146=""),"",IF(C146&lt;&gt;"",IF(ISERROR(VLOOKUP($A$10,[2]POA!$A$2:$D$25,2,0)),"",VLOOKUP($A$10,[2]POA!$A$2:$D$25,2,0)),""))</f>
        <v/>
      </c>
      <c r="H146" s="304" t="str">
        <f t="shared" si="5"/>
        <v/>
      </c>
      <c r="I146" s="305" t="str">
        <f>IF(OR(D146="",E146="",F146=""),"",IF(AND(H146&gt;0,H146&lt;=Experiencia1),[2]Puntajes!$D$4,IF(AND(H146&gt;Experiencia1,H146&lt;=Experiencia2),[2]Puntajes!$D$5,IF(AND(H146&gt;Experiencia2,H146&lt;=Experiencia3),[2]Puntajes!$D$6,IF(H146&gt;Experiencia3,[2]Puntajes!$D$7,0)))))</f>
        <v/>
      </c>
    </row>
    <row r="147" spans="3:9" hidden="1">
      <c r="C147" s="356"/>
      <c r="D147" s="369" t="str">
        <f>IF(ISERROR(VLOOKUP(C147,'[2]Capacidad Financiera'!$B$12:$X$62720,2,0)),"",VLOOKUP(C147,'[2]Capacidad Financiera'!$B$12:$X$3580,2,0))</f>
        <v/>
      </c>
      <c r="E147" s="302" t="str">
        <f>IF(ISERROR(VLOOKUP(C147,'[2]Capacidad Financiera'!$B$12:$X$62720,3,0)),"",VLOOKUP(C147,'[2]Capacidad Financiera'!$B$12:$X$62720,3,0))</f>
        <v/>
      </c>
      <c r="F147" s="303"/>
      <c r="G147" s="303" t="str">
        <f>IF(OR(D147="",E147="",F147=""),"",IF(C147&lt;&gt;"",IF(ISERROR(VLOOKUP($A$10,[2]POA!$A$2:$D$25,2,0)),"",VLOOKUP($A$10,[2]POA!$A$2:$D$25,2,0)),""))</f>
        <v/>
      </c>
      <c r="H147" s="304" t="str">
        <f t="shared" si="5"/>
        <v/>
      </c>
      <c r="I147" s="305" t="str">
        <f>IF(OR(D147="",E147="",F147=""),"",IF(AND(H147&gt;0,H147&lt;=Experiencia1),[2]Puntajes!$D$4,IF(AND(H147&gt;Experiencia1,H147&lt;=Experiencia2),[2]Puntajes!$D$5,IF(AND(H147&gt;Experiencia2,H147&lt;=Experiencia3),[2]Puntajes!$D$6,IF(H147&gt;Experiencia3,[2]Puntajes!$D$7,0)))))</f>
        <v/>
      </c>
    </row>
    <row r="148" spans="3:9" hidden="1">
      <c r="C148" s="356"/>
      <c r="D148" s="369" t="str">
        <f>IF(ISERROR(VLOOKUP(C148,'[2]Capacidad Financiera'!$B$12:$X$62720,2,0)),"",VLOOKUP(C148,'[2]Capacidad Financiera'!$B$12:$X$3580,2,0))</f>
        <v/>
      </c>
      <c r="E148" s="302" t="str">
        <f>IF(ISERROR(VLOOKUP(C148,'[2]Capacidad Financiera'!$B$12:$X$62720,3,0)),"",VLOOKUP(C148,'[2]Capacidad Financiera'!$B$12:$X$62720,3,0))</f>
        <v/>
      </c>
      <c r="F148" s="303"/>
      <c r="G148" s="303" t="str">
        <f>IF(OR(D148="",E148="",F148=""),"",IF(C148&lt;&gt;"",IF(ISERROR(VLOOKUP($A$10,[2]POA!$A$2:$D$25,2,0)),"",VLOOKUP($A$10,[2]POA!$A$2:$D$25,2,0)),""))</f>
        <v/>
      </c>
      <c r="H148" s="304" t="str">
        <f t="shared" si="5"/>
        <v/>
      </c>
      <c r="I148" s="305" t="str">
        <f>IF(OR(D148="",E148="",F148=""),"",IF(AND(H148&gt;0,H148&lt;=Experiencia1),[2]Puntajes!$D$4,IF(AND(H148&gt;Experiencia1,H148&lt;=Experiencia2),[2]Puntajes!$D$5,IF(AND(H148&gt;Experiencia2,H148&lt;=Experiencia3),[2]Puntajes!$D$6,IF(H148&gt;Experiencia3,[2]Puntajes!$D$7,0)))))</f>
        <v/>
      </c>
    </row>
    <row r="149" spans="3:9" hidden="1">
      <c r="C149" s="356"/>
      <c r="D149" s="369" t="str">
        <f>IF(ISERROR(VLOOKUP(C149,'[2]Capacidad Financiera'!$B$12:$X$62720,2,0)),"",VLOOKUP(C149,'[2]Capacidad Financiera'!$B$12:$X$3580,2,0))</f>
        <v/>
      </c>
      <c r="E149" s="302" t="str">
        <f>IF(ISERROR(VLOOKUP(C149,'[2]Capacidad Financiera'!$B$12:$X$62720,3,0)),"",VLOOKUP(C149,'[2]Capacidad Financiera'!$B$12:$X$62720,3,0))</f>
        <v/>
      </c>
      <c r="F149" s="303"/>
      <c r="G149" s="303" t="str">
        <f>IF(OR(D149="",E149="",F149=""),"",IF(C149&lt;&gt;"",IF(ISERROR(VLOOKUP($A$10,[2]POA!$A$2:$D$25,2,0)),"",VLOOKUP($A$10,[2]POA!$A$2:$D$25,2,0)),""))</f>
        <v/>
      </c>
      <c r="H149" s="304" t="str">
        <f t="shared" si="5"/>
        <v/>
      </c>
      <c r="I149" s="305" t="str">
        <f>IF(OR(D149="",E149="",F149=""),"",IF(AND(H149&gt;0,H149&lt;=Experiencia1),[2]Puntajes!$D$4,IF(AND(H149&gt;Experiencia1,H149&lt;=Experiencia2),[2]Puntajes!$D$5,IF(AND(H149&gt;Experiencia2,H149&lt;=Experiencia3),[2]Puntajes!$D$6,IF(H149&gt;Experiencia3,[2]Puntajes!$D$7,0)))))</f>
        <v/>
      </c>
    </row>
    <row r="150" spans="3:9" ht="15.75" hidden="1" thickBot="1">
      <c r="C150" s="357"/>
      <c r="D150" s="370" t="str">
        <f>IF(ISERROR(VLOOKUP(C150,'[2]Capacidad Financiera'!$B$12:$X$62720,2,0)),"",VLOOKUP(C150,'[2]Capacidad Financiera'!$B$12:$X$3580,2,0))</f>
        <v/>
      </c>
      <c r="E150" s="307" t="str">
        <f>IF(ISERROR(VLOOKUP(C150,'[2]Capacidad Financiera'!$B$12:$X$62720,3,0)),"",VLOOKUP(C150,'[2]Capacidad Financiera'!$B$12:$X$62720,3,0))</f>
        <v/>
      </c>
      <c r="F150" s="308"/>
      <c r="G150" s="308" t="str">
        <f>IF(OR(D150="",E150="",F150=""),"",IF(C150&lt;&gt;"",IF(ISERROR(VLOOKUP($A$10,[2]POA!$A$2:$D$25,2,0)),"",VLOOKUP($A$10,[2]POA!$A$2:$D$25,2,0)),""))</f>
        <v/>
      </c>
      <c r="H150" s="309" t="str">
        <f t="shared" si="5"/>
        <v/>
      </c>
      <c r="I150" s="310" t="str">
        <f>IF(OR(D150="",E150="",F150=""),"",IF(AND(H150&gt;0,H150&lt;=Experiencia1),[2]Puntajes!$D$4,IF(AND(H150&gt;Experiencia1,H150&lt;=Experiencia2),[2]Puntajes!$D$5,IF(AND(H150&gt;Experiencia2,H150&lt;=Experiencia3),[2]Puntajes!$D$6,IF(H150&gt;Experiencia3,[2]Puntajes!$D$7,0)))))</f>
        <v/>
      </c>
    </row>
    <row r="151" spans="3:9" hidden="1">
      <c r="C151" s="358"/>
      <c r="D151" s="371" t="str">
        <f>IF(ISERROR(VLOOKUP(C151,'[2]Capacidad Financiera'!$B$12:$X$62720,2,0)),"",VLOOKUP(C151,'[2]Capacidad Financiera'!$B$12:$X$3580,2,0))</f>
        <v/>
      </c>
      <c r="E151" s="292" t="str">
        <f>IF(ISERROR(VLOOKUP(C151,'[2]Capacidad Financiera'!$B$12:$X$62720,3,0)),"",VLOOKUP(C151,'[2]Capacidad Financiera'!$B$12:$X$62720,3,0))</f>
        <v/>
      </c>
      <c r="F151" s="293"/>
      <c r="G151" s="293" t="str">
        <f>IF(OR(D151="",E151="",F151=""),"",IF(C152="",IF(C151&lt;&gt;"",IF(ISERROR(VLOOKUP($A$10,[2]POA!$A$2:$D$25,2,0)),"",VLOOKUP($A$10,[2]POA!$A$2:$D$25,2,0)),""),""))</f>
        <v/>
      </c>
      <c r="H151" s="294" t="str">
        <f>IF(OR(D151="",E151="",F151=""),"",IF(C152="",IF(C151&lt;&gt;"",F151/G151,""),""))</f>
        <v/>
      </c>
      <c r="I151" s="295" t="str">
        <f>IF(C152="",IF(F151="","",IF(AND(H151&gt;0,H151&lt;=Experiencia1),[2]Puntajes!$D$4,IF(AND(H151&gt;Experiencia1,H151&lt;=Experiencia2),[2]Puntajes!$D$5,IF(AND(H151&gt;Experiencia2,H151&lt;=Experiencia3),[2]Puntajes!$D$6,IF(H151&gt;Experiencia3,[2]Puntajes!$D$7,0))))),"")</f>
        <v/>
      </c>
    </row>
    <row r="152" spans="3:9" hidden="1">
      <c r="C152" s="356"/>
      <c r="D152" s="369" t="str">
        <f>IF(ISERROR(VLOOKUP(C152,'[2]Capacidad Financiera'!$B$12:$X$62720,2,0)),"",VLOOKUP(C152,'[2]Capacidad Financiera'!$B$12:$X$3580,2,0))</f>
        <v/>
      </c>
      <c r="E152" s="302" t="str">
        <f>IF(ISERROR(VLOOKUP(C152,'[2]Capacidad Financiera'!$B$12:$X$62720,3,0)),"",VLOOKUP(C152,'[2]Capacidad Financiera'!$B$12:$X$62720,3,0))</f>
        <v/>
      </c>
      <c r="F152" s="303"/>
      <c r="G152" s="303" t="str">
        <f>IF(OR(D152="",E152="",F152=""),"",IF(C152&lt;&gt;"",IF(ISERROR(VLOOKUP($A$10,[2]POA!$A$2:$D$25,2,0)),"",VLOOKUP($A$10,[2]POA!$A$2:$D$25,2,0)),""))</f>
        <v/>
      </c>
      <c r="H152" s="304" t="str">
        <f>IF(OR(D152="",E152="",F152=""),"",IF(C152&lt;&gt;"",F152/(G152*E152),""))</f>
        <v/>
      </c>
      <c r="I152" s="305" t="str">
        <f>IF(OR(D152="",E152="",F152=""),"",IF(AND(H152&gt;0,H152&lt;=Experiencia1),[2]Puntajes!$D$4,IF(AND(H152&gt;Experiencia1,H152&lt;=Experiencia2),[2]Puntajes!$D$5,IF(AND(H152&gt;Experiencia2,H152&lt;=Experiencia3),[2]Puntajes!$D$6,IF(H152&gt;Experiencia3,[2]Puntajes!$D$7,0)))))</f>
        <v/>
      </c>
    </row>
    <row r="153" spans="3:9" hidden="1">
      <c r="C153" s="356"/>
      <c r="D153" s="369" t="str">
        <f>IF(ISERROR(VLOOKUP(C153,'[2]Capacidad Financiera'!$B$12:$X$62720,2,0)),"",VLOOKUP(C153,'[2]Capacidad Financiera'!$B$12:$X$3580,2,0))</f>
        <v/>
      </c>
      <c r="E153" s="302" t="str">
        <f>IF(ISERROR(VLOOKUP(C153,'[2]Capacidad Financiera'!$B$12:$X$62720,3,0)),"",VLOOKUP(C153,'[2]Capacidad Financiera'!$B$12:$X$62720,3,0))</f>
        <v/>
      </c>
      <c r="F153" s="303"/>
      <c r="G153" s="303" t="str">
        <f>IF(OR(D153="",E153="",F153=""),"",IF(C153&lt;&gt;"",IF(ISERROR(VLOOKUP($A$10,[2]POA!$A$2:$D$25,2,0)),"",VLOOKUP($A$10,[2]POA!$A$2:$D$25,2,0)),""))</f>
        <v/>
      </c>
      <c r="H153" s="304" t="str">
        <f t="shared" ref="H153:H161" si="6">IF(OR(D153="",E153="",F153=""),"",IF(C153&lt;&gt;"",F153/(G153*E153),""))</f>
        <v/>
      </c>
      <c r="I153" s="305" t="str">
        <f>IF(OR(D153="",E153="",F153=""),"",IF(AND(H153&gt;0,H153&lt;=Experiencia1),[2]Puntajes!$D$4,IF(AND(H153&gt;Experiencia1,H153&lt;=Experiencia2),[2]Puntajes!$D$5,IF(AND(H153&gt;Experiencia2,H153&lt;=Experiencia3),[2]Puntajes!$D$6,IF(H153&gt;Experiencia3,[2]Puntajes!$D$7,0)))))</f>
        <v/>
      </c>
    </row>
    <row r="154" spans="3:9" hidden="1">
      <c r="C154" s="356"/>
      <c r="D154" s="369" t="str">
        <f>IF(ISERROR(VLOOKUP(C154,'[2]Capacidad Financiera'!$B$12:$X$62720,2,0)),"",VLOOKUP(C154,'[2]Capacidad Financiera'!$B$12:$X$3580,2,0))</f>
        <v/>
      </c>
      <c r="E154" s="302" t="str">
        <f>IF(ISERROR(VLOOKUP(C154,'[2]Capacidad Financiera'!$B$12:$X$62720,3,0)),"",VLOOKUP(C154,'[2]Capacidad Financiera'!$B$12:$X$62720,3,0))</f>
        <v/>
      </c>
      <c r="F154" s="303"/>
      <c r="G154" s="303" t="str">
        <f>IF(OR(D154="",E154="",F154=""),"",IF(C154&lt;&gt;"",IF(ISERROR(VLOOKUP($A$10,[2]POA!$A$2:$D$25,2,0)),"",VLOOKUP($A$10,[2]POA!$A$2:$D$25,2,0)),""))</f>
        <v/>
      </c>
      <c r="H154" s="304" t="str">
        <f t="shared" si="6"/>
        <v/>
      </c>
      <c r="I154" s="305" t="str">
        <f>IF(OR(D154="",E154="",F154=""),"",IF(AND(H154&gt;0,H154&lt;=Experiencia1),[2]Puntajes!$D$4,IF(AND(H154&gt;Experiencia1,H154&lt;=Experiencia2),[2]Puntajes!$D$5,IF(AND(H154&gt;Experiencia2,H154&lt;=Experiencia3),[2]Puntajes!$D$6,IF(H154&gt;Experiencia3,[2]Puntajes!$D$7,0)))))</f>
        <v/>
      </c>
    </row>
    <row r="155" spans="3:9" hidden="1">
      <c r="C155" s="356"/>
      <c r="D155" s="369" t="str">
        <f>IF(ISERROR(VLOOKUP(C155,'[2]Capacidad Financiera'!$B$12:$X$62720,2,0)),"",VLOOKUP(C155,'[2]Capacidad Financiera'!$B$12:$X$3580,2,0))</f>
        <v/>
      </c>
      <c r="E155" s="302" t="str">
        <f>IF(ISERROR(VLOOKUP(C155,'[2]Capacidad Financiera'!$B$12:$X$62720,3,0)),"",VLOOKUP(C155,'[2]Capacidad Financiera'!$B$12:$X$62720,3,0))</f>
        <v/>
      </c>
      <c r="F155" s="303"/>
      <c r="G155" s="303" t="str">
        <f>IF(OR(D155="",E155="",F155=""),"",IF(C155&lt;&gt;"",IF(ISERROR(VLOOKUP($A$10,[2]POA!$A$2:$D$25,2,0)),"",VLOOKUP($A$10,[2]POA!$A$2:$D$25,2,0)),""))</f>
        <v/>
      </c>
      <c r="H155" s="304" t="str">
        <f t="shared" si="6"/>
        <v/>
      </c>
      <c r="I155" s="305" t="str">
        <f>IF(OR(D155="",E155="",F155=""),"",IF(AND(H155&gt;0,H155&lt;=Experiencia1),[2]Puntajes!$D$4,IF(AND(H155&gt;Experiencia1,H155&lt;=Experiencia2),[2]Puntajes!$D$5,IF(AND(H155&gt;Experiencia2,H155&lt;=Experiencia3),[2]Puntajes!$D$6,IF(H155&gt;Experiencia3,[2]Puntajes!$D$7,0)))))</f>
        <v/>
      </c>
    </row>
    <row r="156" spans="3:9" hidden="1">
      <c r="C156" s="356"/>
      <c r="D156" s="369" t="str">
        <f>IF(ISERROR(VLOOKUP(C156,'[2]Capacidad Financiera'!$B$12:$X$62720,2,0)),"",VLOOKUP(C156,'[2]Capacidad Financiera'!$B$12:$X$3580,2,0))</f>
        <v/>
      </c>
      <c r="E156" s="302" t="str">
        <f>IF(ISERROR(VLOOKUP(C156,'[2]Capacidad Financiera'!$B$12:$X$62720,3,0)),"",VLOOKUP(C156,'[2]Capacidad Financiera'!$B$12:$X$62720,3,0))</f>
        <v/>
      </c>
      <c r="F156" s="303"/>
      <c r="G156" s="303" t="str">
        <f>IF(OR(D156="",E156="",F156=""),"",IF(C156&lt;&gt;"",IF(ISERROR(VLOOKUP($A$10,[2]POA!$A$2:$D$25,2,0)),"",VLOOKUP($A$10,[2]POA!$A$2:$D$25,2,0)),""))</f>
        <v/>
      </c>
      <c r="H156" s="304" t="str">
        <f t="shared" si="6"/>
        <v/>
      </c>
      <c r="I156" s="305" t="str">
        <f>IF(OR(D156="",E156="",F156=""),"",IF(AND(H156&gt;0,H156&lt;=Experiencia1),[2]Puntajes!$D$4,IF(AND(H156&gt;Experiencia1,H156&lt;=Experiencia2),[2]Puntajes!$D$5,IF(AND(H156&gt;Experiencia2,H156&lt;=Experiencia3),[2]Puntajes!$D$6,IF(H156&gt;Experiencia3,[2]Puntajes!$D$7,0)))))</f>
        <v/>
      </c>
    </row>
    <row r="157" spans="3:9" hidden="1">
      <c r="C157" s="356"/>
      <c r="D157" s="369" t="str">
        <f>IF(ISERROR(VLOOKUP(C157,'[2]Capacidad Financiera'!$B$12:$X$62720,2,0)),"",VLOOKUP(C157,'[2]Capacidad Financiera'!$B$12:$X$3580,2,0))</f>
        <v/>
      </c>
      <c r="E157" s="302" t="str">
        <f>IF(ISERROR(VLOOKUP(C157,'[2]Capacidad Financiera'!$B$12:$X$62720,3,0)),"",VLOOKUP(C157,'[2]Capacidad Financiera'!$B$12:$X$62720,3,0))</f>
        <v/>
      </c>
      <c r="F157" s="303"/>
      <c r="G157" s="303" t="str">
        <f>IF(OR(D157="",E157="",F157=""),"",IF(C157&lt;&gt;"",IF(ISERROR(VLOOKUP($A$10,[2]POA!$A$2:$D$25,2,0)),"",VLOOKUP($A$10,[2]POA!$A$2:$D$25,2,0)),""))</f>
        <v/>
      </c>
      <c r="H157" s="304" t="str">
        <f t="shared" si="6"/>
        <v/>
      </c>
      <c r="I157" s="305" t="str">
        <f>IF(OR(D157="",E157="",F157=""),"",IF(AND(H157&gt;0,H157&lt;=Experiencia1),[2]Puntajes!$D$4,IF(AND(H157&gt;Experiencia1,H157&lt;=Experiencia2),[2]Puntajes!$D$5,IF(AND(H157&gt;Experiencia2,H157&lt;=Experiencia3),[2]Puntajes!$D$6,IF(H157&gt;Experiencia3,[2]Puntajes!$D$7,0)))))</f>
        <v/>
      </c>
    </row>
    <row r="158" spans="3:9" hidden="1">
      <c r="C158" s="356"/>
      <c r="D158" s="369" t="str">
        <f>IF(ISERROR(VLOOKUP(C158,'[2]Capacidad Financiera'!$B$12:$X$62720,2,0)),"",VLOOKUP(C158,'[2]Capacidad Financiera'!$B$12:$X$3580,2,0))</f>
        <v/>
      </c>
      <c r="E158" s="302" t="str">
        <f>IF(ISERROR(VLOOKUP(C158,'[2]Capacidad Financiera'!$B$12:$X$62720,3,0)),"",VLOOKUP(C158,'[2]Capacidad Financiera'!$B$12:$X$62720,3,0))</f>
        <v/>
      </c>
      <c r="F158" s="303"/>
      <c r="G158" s="303" t="str">
        <f>IF(OR(D158="",E158="",F158=""),"",IF(C158&lt;&gt;"",IF(ISERROR(VLOOKUP($A$10,[2]POA!$A$2:$D$25,2,0)),"",VLOOKUP($A$10,[2]POA!$A$2:$D$25,2,0)),""))</f>
        <v/>
      </c>
      <c r="H158" s="304" t="str">
        <f t="shared" si="6"/>
        <v/>
      </c>
      <c r="I158" s="305" t="str">
        <f>IF(OR(D158="",E158="",F158=""),"",IF(AND(H158&gt;0,H158&lt;=Experiencia1),[2]Puntajes!$D$4,IF(AND(H158&gt;Experiencia1,H158&lt;=Experiencia2),[2]Puntajes!$D$5,IF(AND(H158&gt;Experiencia2,H158&lt;=Experiencia3),[2]Puntajes!$D$6,IF(H158&gt;Experiencia3,[2]Puntajes!$D$7,0)))))</f>
        <v/>
      </c>
    </row>
    <row r="159" spans="3:9" hidden="1">
      <c r="C159" s="356"/>
      <c r="D159" s="369" t="str">
        <f>IF(ISERROR(VLOOKUP(C159,'[2]Capacidad Financiera'!$B$12:$X$62720,2,0)),"",VLOOKUP(C159,'[2]Capacidad Financiera'!$B$12:$X$3580,2,0))</f>
        <v/>
      </c>
      <c r="E159" s="302" t="str">
        <f>IF(ISERROR(VLOOKUP(C159,'[2]Capacidad Financiera'!$B$12:$X$62720,3,0)),"",VLOOKUP(C159,'[2]Capacidad Financiera'!$B$12:$X$62720,3,0))</f>
        <v/>
      </c>
      <c r="F159" s="303"/>
      <c r="G159" s="303" t="str">
        <f>IF(OR(D159="",E159="",F159=""),"",IF(C159&lt;&gt;"",IF(ISERROR(VLOOKUP($A$10,[2]POA!$A$2:$D$25,2,0)),"",VLOOKUP($A$10,[2]POA!$A$2:$D$25,2,0)),""))</f>
        <v/>
      </c>
      <c r="H159" s="304" t="str">
        <f t="shared" si="6"/>
        <v/>
      </c>
      <c r="I159" s="305" t="str">
        <f>IF(OR(D159="",E159="",F159=""),"",IF(AND(H159&gt;0,H159&lt;=Experiencia1),[2]Puntajes!$D$4,IF(AND(H159&gt;Experiencia1,H159&lt;=Experiencia2),[2]Puntajes!$D$5,IF(AND(H159&gt;Experiencia2,H159&lt;=Experiencia3),[2]Puntajes!$D$6,IF(H159&gt;Experiencia3,[2]Puntajes!$D$7,0)))))</f>
        <v/>
      </c>
    </row>
    <row r="160" spans="3:9" hidden="1">
      <c r="C160" s="356"/>
      <c r="D160" s="369" t="str">
        <f>IF(ISERROR(VLOOKUP(C160,'[2]Capacidad Financiera'!$B$12:$X$62720,2,0)),"",VLOOKUP(C160,'[2]Capacidad Financiera'!$B$12:$X$3580,2,0))</f>
        <v/>
      </c>
      <c r="E160" s="302" t="str">
        <f>IF(ISERROR(VLOOKUP(C160,'[2]Capacidad Financiera'!$B$12:$X$62720,3,0)),"",VLOOKUP(C160,'[2]Capacidad Financiera'!$B$12:$X$62720,3,0))</f>
        <v/>
      </c>
      <c r="F160" s="303"/>
      <c r="G160" s="303" t="str">
        <f>IF(OR(D160="",E160="",F160=""),"",IF(C160&lt;&gt;"",IF(ISERROR(VLOOKUP($A$10,[2]POA!$A$2:$D$25,2,0)),"",VLOOKUP($A$10,[2]POA!$A$2:$D$25,2,0)),""))</f>
        <v/>
      </c>
      <c r="H160" s="304" t="str">
        <f t="shared" si="6"/>
        <v/>
      </c>
      <c r="I160" s="305" t="str">
        <f>IF(OR(D160="",E160="",F160=""),"",IF(AND(H160&gt;0,H160&lt;=Experiencia1),[2]Puntajes!$D$4,IF(AND(H160&gt;Experiencia1,H160&lt;=Experiencia2),[2]Puntajes!$D$5,IF(AND(H160&gt;Experiencia2,H160&lt;=Experiencia3),[2]Puntajes!$D$6,IF(H160&gt;Experiencia3,[2]Puntajes!$D$7,0)))))</f>
        <v/>
      </c>
    </row>
    <row r="161" spans="3:9" ht="15.75" hidden="1" thickBot="1">
      <c r="C161" s="357"/>
      <c r="D161" s="370" t="str">
        <f>IF(ISERROR(VLOOKUP(C161,'[2]Capacidad Financiera'!$B$12:$X$62720,2,0)),"",VLOOKUP(C161,'[2]Capacidad Financiera'!$B$12:$X$3580,2,0))</f>
        <v/>
      </c>
      <c r="E161" s="307" t="str">
        <f>IF(ISERROR(VLOOKUP(C161,'[2]Capacidad Financiera'!$B$12:$X$62720,3,0)),"",VLOOKUP(C161,'[2]Capacidad Financiera'!$B$12:$X$62720,3,0))</f>
        <v/>
      </c>
      <c r="F161" s="308"/>
      <c r="G161" s="308" t="str">
        <f>IF(OR(D161="",E161="",F161=""),"",IF(C161&lt;&gt;"",IF(ISERROR(VLOOKUP($A$10,[2]POA!$A$2:$D$25,2,0)),"",VLOOKUP($A$10,[2]POA!$A$2:$D$25,2,0)),""))</f>
        <v/>
      </c>
      <c r="H161" s="309" t="str">
        <f t="shared" si="6"/>
        <v/>
      </c>
      <c r="I161" s="310" t="str">
        <f>IF(OR(D161="",E161="",F161=""),"",IF(AND(H161&gt;0,H161&lt;=Experiencia1),[2]Puntajes!$D$4,IF(AND(H161&gt;Experiencia1,H161&lt;=Experiencia2),[2]Puntajes!$D$5,IF(AND(H161&gt;Experiencia2,H161&lt;=Experiencia3),[2]Puntajes!$D$6,IF(H161&gt;Experiencia3,[2]Puntajes!$D$7,0)))))</f>
        <v/>
      </c>
    </row>
    <row r="162" spans="3:9" hidden="1">
      <c r="C162" s="358"/>
      <c r="D162" s="371" t="str">
        <f>IF(ISERROR(VLOOKUP(C162,'[2]Capacidad Financiera'!$B$12:$X$62720,2,0)),"",VLOOKUP(C162,'[2]Capacidad Financiera'!$B$12:$X$3580,2,0))</f>
        <v/>
      </c>
      <c r="E162" s="292" t="str">
        <f>IF(ISERROR(VLOOKUP(C162,'[2]Capacidad Financiera'!$B$12:$X$62720,3,0)),"",VLOOKUP(C162,'[2]Capacidad Financiera'!$B$12:$X$62720,3,0))</f>
        <v/>
      </c>
      <c r="F162" s="293"/>
      <c r="G162" s="293" t="str">
        <f>IF(OR(D162="",E162="",F162=""),"",IF(C163="",IF(C162&lt;&gt;"",IF(ISERROR(VLOOKUP($A$10,[2]POA!$A$2:$D$25,2,0)),"",VLOOKUP($A$10,[2]POA!$A$2:$D$25,2,0)),""),""))</f>
        <v/>
      </c>
      <c r="H162" s="294" t="str">
        <f>IF(OR(D162="",E162="",F162=""),"",IF(C163="",IF(C162&lt;&gt;"",F162/G162,""),""))</f>
        <v/>
      </c>
      <c r="I162" s="295" t="str">
        <f>IF(C163="",IF(F162="","",IF(AND(H162&gt;0,H162&lt;=Experiencia1),[2]Puntajes!$D$4,IF(AND(H162&gt;Experiencia1,H162&lt;=Experiencia2),[2]Puntajes!$D$5,IF(AND(H162&gt;Experiencia2,H162&lt;=Experiencia3),[2]Puntajes!$D$6,IF(H162&gt;Experiencia3,[2]Puntajes!$D$7,0))))),"")</f>
        <v/>
      </c>
    </row>
    <row r="163" spans="3:9" hidden="1">
      <c r="C163" s="356"/>
      <c r="D163" s="369" t="str">
        <f>IF(ISERROR(VLOOKUP(C163,'[2]Capacidad Financiera'!$B$12:$X$62720,2,0)),"",VLOOKUP(C163,'[2]Capacidad Financiera'!$B$12:$X$3580,2,0))</f>
        <v/>
      </c>
      <c r="E163" s="302" t="str">
        <f>IF(ISERROR(VLOOKUP(C163,'[2]Capacidad Financiera'!$B$12:$X$62720,3,0)),"",VLOOKUP(C163,'[2]Capacidad Financiera'!$B$12:$X$62720,3,0))</f>
        <v/>
      </c>
      <c r="F163" s="303"/>
      <c r="G163" s="303" t="str">
        <f>IF(OR(D163="",E163="",F163=""),"",IF(C163&lt;&gt;"",IF(ISERROR(VLOOKUP($A$10,[2]POA!$A$2:$D$25,2,0)),"",VLOOKUP($A$10,[2]POA!$A$2:$D$25,2,0)),""))</f>
        <v/>
      </c>
      <c r="H163" s="304" t="str">
        <f>IF(OR(D163="",E163="",F163=""),"",IF(C163&lt;&gt;"",F163/(G163*E163),""))</f>
        <v/>
      </c>
      <c r="I163" s="305" t="str">
        <f>IF(OR(D163="",E163="",F163=""),"",IF(AND(H163&gt;0,H163&lt;=Experiencia1),[2]Puntajes!$D$4,IF(AND(H163&gt;Experiencia1,H163&lt;=Experiencia2),[2]Puntajes!$D$5,IF(AND(H163&gt;Experiencia2,H163&lt;=Experiencia3),[2]Puntajes!$D$6,IF(H163&gt;Experiencia3,[2]Puntajes!$D$7,0)))))</f>
        <v/>
      </c>
    </row>
    <row r="164" spans="3:9" hidden="1">
      <c r="C164" s="356"/>
      <c r="D164" s="369" t="str">
        <f>IF(ISERROR(VLOOKUP(C164,'[2]Capacidad Financiera'!$B$12:$X$62720,2,0)),"",VLOOKUP(C164,'[2]Capacidad Financiera'!$B$12:$X$3580,2,0))</f>
        <v/>
      </c>
      <c r="E164" s="302" t="str">
        <f>IF(ISERROR(VLOOKUP(C164,'[2]Capacidad Financiera'!$B$12:$X$62720,3,0)),"",VLOOKUP(C164,'[2]Capacidad Financiera'!$B$12:$X$62720,3,0))</f>
        <v/>
      </c>
      <c r="F164" s="303"/>
      <c r="G164" s="303" t="str">
        <f>IF(OR(D164="",E164="",F164=""),"",IF(C164&lt;&gt;"",IF(ISERROR(VLOOKUP($A$10,[2]POA!$A$2:$D$25,2,0)),"",VLOOKUP($A$10,[2]POA!$A$2:$D$25,2,0)),""))</f>
        <v/>
      </c>
      <c r="H164" s="304" t="str">
        <f t="shared" ref="H164:H172" si="7">IF(OR(D164="",E164="",F164=""),"",IF(C164&lt;&gt;"",F164/(G164*E164),""))</f>
        <v/>
      </c>
      <c r="I164" s="305" t="str">
        <f>IF(OR(D164="",E164="",F164=""),"",IF(AND(H164&gt;0,H164&lt;=Experiencia1),[2]Puntajes!$D$4,IF(AND(H164&gt;Experiencia1,H164&lt;=Experiencia2),[2]Puntajes!$D$5,IF(AND(H164&gt;Experiencia2,H164&lt;=Experiencia3),[2]Puntajes!$D$6,IF(H164&gt;Experiencia3,[2]Puntajes!$D$7,0)))))</f>
        <v/>
      </c>
    </row>
    <row r="165" spans="3:9" hidden="1">
      <c r="C165" s="356"/>
      <c r="D165" s="369" t="str">
        <f>IF(ISERROR(VLOOKUP(C165,'[2]Capacidad Financiera'!$B$12:$X$62720,2,0)),"",VLOOKUP(C165,'[2]Capacidad Financiera'!$B$12:$X$3580,2,0))</f>
        <v/>
      </c>
      <c r="E165" s="302" t="str">
        <f>IF(ISERROR(VLOOKUP(C165,'[2]Capacidad Financiera'!$B$12:$X$62720,3,0)),"",VLOOKUP(C165,'[2]Capacidad Financiera'!$B$12:$X$62720,3,0))</f>
        <v/>
      </c>
      <c r="F165" s="303"/>
      <c r="G165" s="303" t="str">
        <f>IF(OR(D165="",E165="",F165=""),"",IF(C165&lt;&gt;"",IF(ISERROR(VLOOKUP($A$10,[2]POA!$A$2:$D$25,2,0)),"",VLOOKUP($A$10,[2]POA!$A$2:$D$25,2,0)),""))</f>
        <v/>
      </c>
      <c r="H165" s="304" t="str">
        <f t="shared" si="7"/>
        <v/>
      </c>
      <c r="I165" s="305" t="str">
        <f>IF(OR(D165="",E165="",F165=""),"",IF(AND(H165&gt;0,H165&lt;=Experiencia1),[2]Puntajes!$D$4,IF(AND(H165&gt;Experiencia1,H165&lt;=Experiencia2),[2]Puntajes!$D$5,IF(AND(H165&gt;Experiencia2,H165&lt;=Experiencia3),[2]Puntajes!$D$6,IF(H165&gt;Experiencia3,[2]Puntajes!$D$7,0)))))</f>
        <v/>
      </c>
    </row>
    <row r="166" spans="3:9" hidden="1">
      <c r="C166" s="356"/>
      <c r="D166" s="369" t="str">
        <f>IF(ISERROR(VLOOKUP(C166,'[2]Capacidad Financiera'!$B$12:$X$62720,2,0)),"",VLOOKUP(C166,'[2]Capacidad Financiera'!$B$12:$X$3580,2,0))</f>
        <v/>
      </c>
      <c r="E166" s="302" t="str">
        <f>IF(ISERROR(VLOOKUP(C166,'[2]Capacidad Financiera'!$B$12:$X$62720,3,0)),"",VLOOKUP(C166,'[2]Capacidad Financiera'!$B$12:$X$62720,3,0))</f>
        <v/>
      </c>
      <c r="F166" s="303"/>
      <c r="G166" s="303" t="str">
        <f>IF(OR(D166="",E166="",F166=""),"",IF(C166&lt;&gt;"",IF(ISERROR(VLOOKUP($A$10,[2]POA!$A$2:$D$25,2,0)),"",VLOOKUP($A$10,[2]POA!$A$2:$D$25,2,0)),""))</f>
        <v/>
      </c>
      <c r="H166" s="304" t="str">
        <f t="shared" si="7"/>
        <v/>
      </c>
      <c r="I166" s="305" t="str">
        <f>IF(OR(D166="",E166="",F166=""),"",IF(AND(H166&gt;0,H166&lt;=Experiencia1),[2]Puntajes!$D$4,IF(AND(H166&gt;Experiencia1,H166&lt;=Experiencia2),[2]Puntajes!$D$5,IF(AND(H166&gt;Experiencia2,H166&lt;=Experiencia3),[2]Puntajes!$D$6,IF(H166&gt;Experiencia3,[2]Puntajes!$D$7,0)))))</f>
        <v/>
      </c>
    </row>
    <row r="167" spans="3:9" hidden="1">
      <c r="C167" s="356"/>
      <c r="D167" s="369" t="str">
        <f>IF(ISERROR(VLOOKUP(C167,'[2]Capacidad Financiera'!$B$12:$X$62720,2,0)),"",VLOOKUP(C167,'[2]Capacidad Financiera'!$B$12:$X$3580,2,0))</f>
        <v/>
      </c>
      <c r="E167" s="302" t="str">
        <f>IF(ISERROR(VLOOKUP(C167,'[2]Capacidad Financiera'!$B$12:$X$62720,3,0)),"",VLOOKUP(C167,'[2]Capacidad Financiera'!$B$12:$X$62720,3,0))</f>
        <v/>
      </c>
      <c r="F167" s="303"/>
      <c r="G167" s="303" t="str">
        <f>IF(OR(D167="",E167="",F167=""),"",IF(C167&lt;&gt;"",IF(ISERROR(VLOOKUP($A$10,[2]POA!$A$2:$D$25,2,0)),"",VLOOKUP($A$10,[2]POA!$A$2:$D$25,2,0)),""))</f>
        <v/>
      </c>
      <c r="H167" s="304" t="str">
        <f t="shared" si="7"/>
        <v/>
      </c>
      <c r="I167" s="305" t="str">
        <f>IF(OR(D167="",E167="",F167=""),"",IF(AND(H167&gt;0,H167&lt;=Experiencia1),[2]Puntajes!$D$4,IF(AND(H167&gt;Experiencia1,H167&lt;=Experiencia2),[2]Puntajes!$D$5,IF(AND(H167&gt;Experiencia2,H167&lt;=Experiencia3),[2]Puntajes!$D$6,IF(H167&gt;Experiencia3,[2]Puntajes!$D$7,0)))))</f>
        <v/>
      </c>
    </row>
    <row r="168" spans="3:9" hidden="1">
      <c r="C168" s="356"/>
      <c r="D168" s="369" t="str">
        <f>IF(ISERROR(VLOOKUP(C168,'[2]Capacidad Financiera'!$B$12:$X$62720,2,0)),"",VLOOKUP(C168,'[2]Capacidad Financiera'!$B$12:$X$3580,2,0))</f>
        <v/>
      </c>
      <c r="E168" s="302" t="str">
        <f>IF(ISERROR(VLOOKUP(C168,'[2]Capacidad Financiera'!$B$12:$X$62720,3,0)),"",VLOOKUP(C168,'[2]Capacidad Financiera'!$B$12:$X$62720,3,0))</f>
        <v/>
      </c>
      <c r="F168" s="303"/>
      <c r="G168" s="303" t="str">
        <f>IF(OR(D168="",E168="",F168=""),"",IF(C168&lt;&gt;"",IF(ISERROR(VLOOKUP($A$10,[2]POA!$A$2:$D$25,2,0)),"",VLOOKUP($A$10,[2]POA!$A$2:$D$25,2,0)),""))</f>
        <v/>
      </c>
      <c r="H168" s="304" t="str">
        <f t="shared" si="7"/>
        <v/>
      </c>
      <c r="I168" s="305" t="str">
        <f>IF(OR(D168="",E168="",F168=""),"",IF(AND(H168&gt;0,H168&lt;=Experiencia1),[2]Puntajes!$D$4,IF(AND(H168&gt;Experiencia1,H168&lt;=Experiencia2),[2]Puntajes!$D$5,IF(AND(H168&gt;Experiencia2,H168&lt;=Experiencia3),[2]Puntajes!$D$6,IF(H168&gt;Experiencia3,[2]Puntajes!$D$7,0)))))</f>
        <v/>
      </c>
    </row>
    <row r="169" spans="3:9" hidden="1">
      <c r="C169" s="356"/>
      <c r="D169" s="369" t="str">
        <f>IF(ISERROR(VLOOKUP(C169,'[2]Capacidad Financiera'!$B$12:$X$62720,2,0)),"",VLOOKUP(C169,'[2]Capacidad Financiera'!$B$12:$X$3580,2,0))</f>
        <v/>
      </c>
      <c r="E169" s="302" t="str">
        <f>IF(ISERROR(VLOOKUP(C169,'[2]Capacidad Financiera'!$B$12:$X$62720,3,0)),"",VLOOKUP(C169,'[2]Capacidad Financiera'!$B$12:$X$62720,3,0))</f>
        <v/>
      </c>
      <c r="F169" s="303"/>
      <c r="G169" s="303" t="str">
        <f>IF(OR(D169="",E169="",F169=""),"",IF(C169&lt;&gt;"",IF(ISERROR(VLOOKUP($A$10,[2]POA!$A$2:$D$25,2,0)),"",VLOOKUP($A$10,[2]POA!$A$2:$D$25,2,0)),""))</f>
        <v/>
      </c>
      <c r="H169" s="304" t="str">
        <f t="shared" si="7"/>
        <v/>
      </c>
      <c r="I169" s="305" t="str">
        <f>IF(OR(D169="",E169="",F169=""),"",IF(AND(H169&gt;0,H169&lt;=Experiencia1),[2]Puntajes!$D$4,IF(AND(H169&gt;Experiencia1,H169&lt;=Experiencia2),[2]Puntajes!$D$5,IF(AND(H169&gt;Experiencia2,H169&lt;=Experiencia3),[2]Puntajes!$D$6,IF(H169&gt;Experiencia3,[2]Puntajes!$D$7,0)))))</f>
        <v/>
      </c>
    </row>
    <row r="170" spans="3:9" hidden="1">
      <c r="C170" s="356"/>
      <c r="D170" s="369" t="str">
        <f>IF(ISERROR(VLOOKUP(C170,'[2]Capacidad Financiera'!$B$12:$X$62720,2,0)),"",VLOOKUP(C170,'[2]Capacidad Financiera'!$B$12:$X$3580,2,0))</f>
        <v/>
      </c>
      <c r="E170" s="302" t="str">
        <f>IF(ISERROR(VLOOKUP(C170,'[2]Capacidad Financiera'!$B$12:$X$62720,3,0)),"",VLOOKUP(C170,'[2]Capacidad Financiera'!$B$12:$X$62720,3,0))</f>
        <v/>
      </c>
      <c r="F170" s="303"/>
      <c r="G170" s="303" t="str">
        <f>IF(OR(D170="",E170="",F170=""),"",IF(C170&lt;&gt;"",IF(ISERROR(VLOOKUP($A$10,[2]POA!$A$2:$D$25,2,0)),"",VLOOKUP($A$10,[2]POA!$A$2:$D$25,2,0)),""))</f>
        <v/>
      </c>
      <c r="H170" s="304" t="str">
        <f t="shared" si="7"/>
        <v/>
      </c>
      <c r="I170" s="305" t="str">
        <f>IF(OR(D170="",E170="",F170=""),"",IF(AND(H170&gt;0,H170&lt;=Experiencia1),[2]Puntajes!$D$4,IF(AND(H170&gt;Experiencia1,H170&lt;=Experiencia2),[2]Puntajes!$D$5,IF(AND(H170&gt;Experiencia2,H170&lt;=Experiencia3),[2]Puntajes!$D$6,IF(H170&gt;Experiencia3,[2]Puntajes!$D$7,0)))))</f>
        <v/>
      </c>
    </row>
    <row r="171" spans="3:9" hidden="1">
      <c r="C171" s="356"/>
      <c r="D171" s="369" t="str">
        <f>IF(ISERROR(VLOOKUP(C171,'[2]Capacidad Financiera'!$B$12:$X$62720,2,0)),"",VLOOKUP(C171,'[2]Capacidad Financiera'!$B$12:$X$3580,2,0))</f>
        <v/>
      </c>
      <c r="E171" s="302" t="str">
        <f>IF(ISERROR(VLOOKUP(C171,'[2]Capacidad Financiera'!$B$12:$X$62720,3,0)),"",VLOOKUP(C171,'[2]Capacidad Financiera'!$B$12:$X$62720,3,0))</f>
        <v/>
      </c>
      <c r="F171" s="303"/>
      <c r="G171" s="303" t="str">
        <f>IF(OR(D171="",E171="",F171=""),"",IF(C171&lt;&gt;"",IF(ISERROR(VLOOKUP($A$10,[2]POA!$A$2:$D$25,2,0)),"",VLOOKUP($A$10,[2]POA!$A$2:$D$25,2,0)),""))</f>
        <v/>
      </c>
      <c r="H171" s="304" t="str">
        <f t="shared" si="7"/>
        <v/>
      </c>
      <c r="I171" s="305" t="str">
        <f>IF(OR(D171="",E171="",F171=""),"",IF(AND(H171&gt;0,H171&lt;=Experiencia1),[2]Puntajes!$D$4,IF(AND(H171&gt;Experiencia1,H171&lt;=Experiencia2),[2]Puntajes!$D$5,IF(AND(H171&gt;Experiencia2,H171&lt;=Experiencia3),[2]Puntajes!$D$6,IF(H171&gt;Experiencia3,[2]Puntajes!$D$7,0)))))</f>
        <v/>
      </c>
    </row>
    <row r="172" spans="3:9" ht="15.75" hidden="1" thickBot="1">
      <c r="C172" s="357"/>
      <c r="D172" s="370" t="str">
        <f>IF(ISERROR(VLOOKUP(C172,'[2]Capacidad Financiera'!$B$12:$X$62720,2,0)),"",VLOOKUP(C172,'[2]Capacidad Financiera'!$B$12:$X$3580,2,0))</f>
        <v/>
      </c>
      <c r="E172" s="307" t="str">
        <f>IF(ISERROR(VLOOKUP(C172,'[2]Capacidad Financiera'!$B$12:$X$62720,3,0)),"",VLOOKUP(C172,'[2]Capacidad Financiera'!$B$12:$X$62720,3,0))</f>
        <v/>
      </c>
      <c r="F172" s="308"/>
      <c r="G172" s="308" t="str">
        <f>IF(OR(D172="",E172="",F172=""),"",IF(C172&lt;&gt;"",IF(ISERROR(VLOOKUP($A$10,[2]POA!$A$2:$D$25,2,0)),"",VLOOKUP($A$10,[2]POA!$A$2:$D$25,2,0)),""))</f>
        <v/>
      </c>
      <c r="H172" s="309" t="str">
        <f t="shared" si="7"/>
        <v/>
      </c>
      <c r="I172" s="310" t="str">
        <f>IF(OR(D172="",E172="",F172=""),"",IF(AND(H172&gt;0,H172&lt;=Experiencia1),[2]Puntajes!$D$4,IF(AND(H172&gt;Experiencia1,H172&lt;=Experiencia2),[2]Puntajes!$D$5,IF(AND(H172&gt;Experiencia2,H172&lt;=Experiencia3),[2]Puntajes!$D$6,IF(H172&gt;Experiencia3,[2]Puntajes!$D$7,0)))))</f>
        <v/>
      </c>
    </row>
    <row r="173" spans="3:9" hidden="1">
      <c r="C173" s="358"/>
      <c r="D173" s="371" t="str">
        <f>IF(ISERROR(VLOOKUP(C173,'[2]Capacidad Financiera'!$B$12:$X$62720,2,0)),"",VLOOKUP(C173,'[2]Capacidad Financiera'!$B$12:$X$3580,2,0))</f>
        <v/>
      </c>
      <c r="E173" s="292" t="str">
        <f>IF(ISERROR(VLOOKUP(C173,'[2]Capacidad Financiera'!$B$12:$X$62720,3,0)),"",VLOOKUP(C173,'[2]Capacidad Financiera'!$B$12:$X$62720,3,0))</f>
        <v/>
      </c>
      <c r="F173" s="293"/>
      <c r="G173" s="293" t="str">
        <f>IF(OR(D173="",E173="",F173=""),"",IF(C174="",IF(C173&lt;&gt;"",IF(ISERROR(VLOOKUP($A$10,[2]POA!$A$2:$D$25,2,0)),"",VLOOKUP($A$10,[2]POA!$A$2:$D$25,2,0)),""),""))</f>
        <v/>
      </c>
      <c r="H173" s="294" t="str">
        <f>IF(OR(D173="",E173="",F173=""),"",IF(C174="",IF(C173&lt;&gt;"",F173/G173,""),""))</f>
        <v/>
      </c>
      <c r="I173" s="295" t="str">
        <f>IF(C174="",IF(F173="","",IF(AND(H173&gt;0,H173&lt;=Experiencia1),[2]Puntajes!$D$4,IF(AND(H173&gt;Experiencia1,H173&lt;=Experiencia2),[2]Puntajes!$D$5,IF(AND(H173&gt;Experiencia2,H173&lt;=Experiencia3),[2]Puntajes!$D$6,IF(H173&gt;Experiencia3,[2]Puntajes!$D$7,0))))),"")</f>
        <v/>
      </c>
    </row>
    <row r="174" spans="3:9" hidden="1">
      <c r="C174" s="356"/>
      <c r="D174" s="369" t="str">
        <f>IF(ISERROR(VLOOKUP(C174,'[2]Capacidad Financiera'!$B$12:$X$62720,2,0)),"",VLOOKUP(C174,'[2]Capacidad Financiera'!$B$12:$X$3580,2,0))</f>
        <v/>
      </c>
      <c r="E174" s="302" t="str">
        <f>IF(ISERROR(VLOOKUP(C174,'[2]Capacidad Financiera'!$B$12:$X$62720,3,0)),"",VLOOKUP(C174,'[2]Capacidad Financiera'!$B$12:$X$62720,3,0))</f>
        <v/>
      </c>
      <c r="F174" s="303"/>
      <c r="G174" s="303" t="str">
        <f>IF(OR(D174="",E174="",F174=""),"",IF(C174&lt;&gt;"",IF(ISERROR(VLOOKUP($A$10,[2]POA!$A$2:$D$25,2,0)),"",VLOOKUP($A$10,[2]POA!$A$2:$D$25,2,0)),""))</f>
        <v/>
      </c>
      <c r="H174" s="304" t="str">
        <f>IF(OR(D174="",E174="",F174=""),"",IF(C174&lt;&gt;"",F174/(G174*E174),""))</f>
        <v/>
      </c>
      <c r="I174" s="305" t="str">
        <f>IF(OR(D174="",E174="",F174=""),"",IF(AND(H174&gt;0,H174&lt;=Experiencia1),[2]Puntajes!$D$4,IF(AND(H174&gt;Experiencia1,H174&lt;=Experiencia2),[2]Puntajes!$D$5,IF(AND(H174&gt;Experiencia2,H174&lt;=Experiencia3),[2]Puntajes!$D$6,IF(H174&gt;Experiencia3,[2]Puntajes!$D$7,0)))))</f>
        <v/>
      </c>
    </row>
    <row r="175" spans="3:9" hidden="1">
      <c r="C175" s="356"/>
      <c r="D175" s="369" t="str">
        <f>IF(ISERROR(VLOOKUP(C175,'[2]Capacidad Financiera'!$B$12:$X$62720,2,0)),"",VLOOKUP(C175,'[2]Capacidad Financiera'!$B$12:$X$3580,2,0))</f>
        <v/>
      </c>
      <c r="E175" s="302" t="str">
        <f>IF(ISERROR(VLOOKUP(C175,'[2]Capacidad Financiera'!$B$12:$X$62720,3,0)),"",VLOOKUP(C175,'[2]Capacidad Financiera'!$B$12:$X$62720,3,0))</f>
        <v/>
      </c>
      <c r="F175" s="303"/>
      <c r="G175" s="303" t="str">
        <f>IF(OR(D175="",E175="",F175=""),"",IF(C175&lt;&gt;"",IF(ISERROR(VLOOKUP($A$10,[2]POA!$A$2:$D$25,2,0)),"",VLOOKUP($A$10,[2]POA!$A$2:$D$25,2,0)),""))</f>
        <v/>
      </c>
      <c r="H175" s="304" t="str">
        <f t="shared" ref="H175:H183" si="8">IF(OR(D175="",E175="",F175=""),"",IF(C175&lt;&gt;"",F175/(G175*E175),""))</f>
        <v/>
      </c>
      <c r="I175" s="305" t="str">
        <f>IF(OR(D175="",E175="",F175=""),"",IF(AND(H175&gt;0,H175&lt;=Experiencia1),[2]Puntajes!$D$4,IF(AND(H175&gt;Experiencia1,H175&lt;=Experiencia2),[2]Puntajes!$D$5,IF(AND(H175&gt;Experiencia2,H175&lt;=Experiencia3),[2]Puntajes!$D$6,IF(H175&gt;Experiencia3,[2]Puntajes!$D$7,0)))))</f>
        <v/>
      </c>
    </row>
    <row r="176" spans="3:9" hidden="1">
      <c r="C176" s="356"/>
      <c r="D176" s="369" t="str">
        <f>IF(ISERROR(VLOOKUP(C176,'[2]Capacidad Financiera'!$B$12:$X$62720,2,0)),"",VLOOKUP(C176,'[2]Capacidad Financiera'!$B$12:$X$3580,2,0))</f>
        <v/>
      </c>
      <c r="E176" s="302" t="str">
        <f>IF(ISERROR(VLOOKUP(C176,'[2]Capacidad Financiera'!$B$12:$X$62720,3,0)),"",VLOOKUP(C176,'[2]Capacidad Financiera'!$B$12:$X$62720,3,0))</f>
        <v/>
      </c>
      <c r="F176" s="303"/>
      <c r="G176" s="303" t="str">
        <f>IF(OR(D176="",E176="",F176=""),"",IF(C176&lt;&gt;"",IF(ISERROR(VLOOKUP($A$10,[2]POA!$A$2:$D$25,2,0)),"",VLOOKUP($A$10,[2]POA!$A$2:$D$25,2,0)),""))</f>
        <v/>
      </c>
      <c r="H176" s="304" t="str">
        <f t="shared" si="8"/>
        <v/>
      </c>
      <c r="I176" s="305" t="str">
        <f>IF(OR(D176="",E176="",F176=""),"",IF(AND(H176&gt;0,H176&lt;=Experiencia1),[2]Puntajes!$D$4,IF(AND(H176&gt;Experiencia1,H176&lt;=Experiencia2),[2]Puntajes!$D$5,IF(AND(H176&gt;Experiencia2,H176&lt;=Experiencia3),[2]Puntajes!$D$6,IF(H176&gt;Experiencia3,[2]Puntajes!$D$7,0)))))</f>
        <v/>
      </c>
    </row>
    <row r="177" spans="3:9" hidden="1">
      <c r="C177" s="356"/>
      <c r="D177" s="369" t="str">
        <f>IF(ISERROR(VLOOKUP(C177,'[2]Capacidad Financiera'!$B$12:$X$62720,2,0)),"",VLOOKUP(C177,'[2]Capacidad Financiera'!$B$12:$X$3580,2,0))</f>
        <v/>
      </c>
      <c r="E177" s="302" t="str">
        <f>IF(ISERROR(VLOOKUP(C177,'[2]Capacidad Financiera'!$B$12:$X$62720,3,0)),"",VLOOKUP(C177,'[2]Capacidad Financiera'!$B$12:$X$62720,3,0))</f>
        <v/>
      </c>
      <c r="F177" s="303"/>
      <c r="G177" s="303" t="str">
        <f>IF(OR(D177="",E177="",F177=""),"",IF(C177&lt;&gt;"",IF(ISERROR(VLOOKUP($A$10,[2]POA!$A$2:$D$25,2,0)),"",VLOOKUP($A$10,[2]POA!$A$2:$D$25,2,0)),""))</f>
        <v/>
      </c>
      <c r="H177" s="304" t="str">
        <f t="shared" si="8"/>
        <v/>
      </c>
      <c r="I177" s="305" t="str">
        <f>IF(OR(D177="",E177="",F177=""),"",IF(AND(H177&gt;0,H177&lt;=Experiencia1),[2]Puntajes!$D$4,IF(AND(H177&gt;Experiencia1,H177&lt;=Experiencia2),[2]Puntajes!$D$5,IF(AND(H177&gt;Experiencia2,H177&lt;=Experiencia3),[2]Puntajes!$D$6,IF(H177&gt;Experiencia3,[2]Puntajes!$D$7,0)))))</f>
        <v/>
      </c>
    </row>
    <row r="178" spans="3:9" hidden="1">
      <c r="C178" s="356"/>
      <c r="D178" s="369" t="str">
        <f>IF(ISERROR(VLOOKUP(C178,'[2]Capacidad Financiera'!$B$12:$X$62720,2,0)),"",VLOOKUP(C178,'[2]Capacidad Financiera'!$B$12:$X$3580,2,0))</f>
        <v/>
      </c>
      <c r="E178" s="302" t="str">
        <f>IF(ISERROR(VLOOKUP(C178,'[2]Capacidad Financiera'!$B$12:$X$62720,3,0)),"",VLOOKUP(C178,'[2]Capacidad Financiera'!$B$12:$X$62720,3,0))</f>
        <v/>
      </c>
      <c r="F178" s="303"/>
      <c r="G178" s="303" t="str">
        <f>IF(OR(D178="",E178="",F178=""),"",IF(C178&lt;&gt;"",IF(ISERROR(VLOOKUP($A$10,[2]POA!$A$2:$D$25,2,0)),"",VLOOKUP($A$10,[2]POA!$A$2:$D$25,2,0)),""))</f>
        <v/>
      </c>
      <c r="H178" s="304" t="str">
        <f t="shared" si="8"/>
        <v/>
      </c>
      <c r="I178" s="305" t="str">
        <f>IF(OR(D178="",E178="",F178=""),"",IF(AND(H178&gt;0,H178&lt;=Experiencia1),[2]Puntajes!$D$4,IF(AND(H178&gt;Experiencia1,H178&lt;=Experiencia2),[2]Puntajes!$D$5,IF(AND(H178&gt;Experiencia2,H178&lt;=Experiencia3),[2]Puntajes!$D$6,IF(H178&gt;Experiencia3,[2]Puntajes!$D$7,0)))))</f>
        <v/>
      </c>
    </row>
    <row r="179" spans="3:9" hidden="1">
      <c r="C179" s="356"/>
      <c r="D179" s="369" t="str">
        <f>IF(ISERROR(VLOOKUP(C179,'[2]Capacidad Financiera'!$B$12:$X$62720,2,0)),"",VLOOKUP(C179,'[2]Capacidad Financiera'!$B$12:$X$3580,2,0))</f>
        <v/>
      </c>
      <c r="E179" s="302" t="str">
        <f>IF(ISERROR(VLOOKUP(C179,'[2]Capacidad Financiera'!$B$12:$X$62720,3,0)),"",VLOOKUP(C179,'[2]Capacidad Financiera'!$B$12:$X$62720,3,0))</f>
        <v/>
      </c>
      <c r="F179" s="303"/>
      <c r="G179" s="303" t="str">
        <f>IF(OR(D179="",E179="",F179=""),"",IF(C179&lt;&gt;"",IF(ISERROR(VLOOKUP($A$10,[2]POA!$A$2:$D$25,2,0)),"",VLOOKUP($A$10,[2]POA!$A$2:$D$25,2,0)),""))</f>
        <v/>
      </c>
      <c r="H179" s="304" t="str">
        <f t="shared" si="8"/>
        <v/>
      </c>
      <c r="I179" s="305" t="str">
        <f>IF(OR(D179="",E179="",F179=""),"",IF(AND(H179&gt;0,H179&lt;=Experiencia1),[2]Puntajes!$D$4,IF(AND(H179&gt;Experiencia1,H179&lt;=Experiencia2),[2]Puntajes!$D$5,IF(AND(H179&gt;Experiencia2,H179&lt;=Experiencia3),[2]Puntajes!$D$6,IF(H179&gt;Experiencia3,[2]Puntajes!$D$7,0)))))</f>
        <v/>
      </c>
    </row>
    <row r="180" spans="3:9" hidden="1">
      <c r="C180" s="356"/>
      <c r="D180" s="369" t="str">
        <f>IF(ISERROR(VLOOKUP(C180,'[2]Capacidad Financiera'!$B$12:$X$62720,2,0)),"",VLOOKUP(C180,'[2]Capacidad Financiera'!$B$12:$X$3580,2,0))</f>
        <v/>
      </c>
      <c r="E180" s="302" t="str">
        <f>IF(ISERROR(VLOOKUP(C180,'[2]Capacidad Financiera'!$B$12:$X$62720,3,0)),"",VLOOKUP(C180,'[2]Capacidad Financiera'!$B$12:$X$62720,3,0))</f>
        <v/>
      </c>
      <c r="F180" s="303"/>
      <c r="G180" s="303" t="str">
        <f>IF(OR(D180="",E180="",F180=""),"",IF(C180&lt;&gt;"",IF(ISERROR(VLOOKUP($A$10,[2]POA!$A$2:$D$25,2,0)),"",VLOOKUP($A$10,[2]POA!$A$2:$D$25,2,0)),""))</f>
        <v/>
      </c>
      <c r="H180" s="304" t="str">
        <f t="shared" si="8"/>
        <v/>
      </c>
      <c r="I180" s="305" t="str">
        <f>IF(OR(D180="",E180="",F180=""),"",IF(AND(H180&gt;0,H180&lt;=Experiencia1),[2]Puntajes!$D$4,IF(AND(H180&gt;Experiencia1,H180&lt;=Experiencia2),[2]Puntajes!$D$5,IF(AND(H180&gt;Experiencia2,H180&lt;=Experiencia3),[2]Puntajes!$D$6,IF(H180&gt;Experiencia3,[2]Puntajes!$D$7,0)))))</f>
        <v/>
      </c>
    </row>
    <row r="181" spans="3:9" hidden="1">
      <c r="C181" s="356"/>
      <c r="D181" s="369" t="str">
        <f>IF(ISERROR(VLOOKUP(C181,'[2]Capacidad Financiera'!$B$12:$X$62720,2,0)),"",VLOOKUP(C181,'[2]Capacidad Financiera'!$B$12:$X$3580,2,0))</f>
        <v/>
      </c>
      <c r="E181" s="302" t="str">
        <f>IF(ISERROR(VLOOKUP(C181,'[2]Capacidad Financiera'!$B$12:$X$62720,3,0)),"",VLOOKUP(C181,'[2]Capacidad Financiera'!$B$12:$X$62720,3,0))</f>
        <v/>
      </c>
      <c r="F181" s="303"/>
      <c r="G181" s="303" t="str">
        <f>IF(OR(D181="",E181="",F181=""),"",IF(C181&lt;&gt;"",IF(ISERROR(VLOOKUP($A$10,[2]POA!$A$2:$D$25,2,0)),"",VLOOKUP($A$10,[2]POA!$A$2:$D$25,2,0)),""))</f>
        <v/>
      </c>
      <c r="H181" s="304" t="str">
        <f t="shared" si="8"/>
        <v/>
      </c>
      <c r="I181" s="305" t="str">
        <f>IF(OR(D181="",E181="",F181=""),"",IF(AND(H181&gt;0,H181&lt;=Experiencia1),[2]Puntajes!$D$4,IF(AND(H181&gt;Experiencia1,H181&lt;=Experiencia2),[2]Puntajes!$D$5,IF(AND(H181&gt;Experiencia2,H181&lt;=Experiencia3),[2]Puntajes!$D$6,IF(H181&gt;Experiencia3,[2]Puntajes!$D$7,0)))))</f>
        <v/>
      </c>
    </row>
    <row r="182" spans="3:9" hidden="1">
      <c r="C182" s="356"/>
      <c r="D182" s="369" t="str">
        <f>IF(ISERROR(VLOOKUP(C182,'[2]Capacidad Financiera'!$B$12:$X$62720,2,0)),"",VLOOKUP(C182,'[2]Capacidad Financiera'!$B$12:$X$3580,2,0))</f>
        <v/>
      </c>
      <c r="E182" s="302" t="str">
        <f>IF(ISERROR(VLOOKUP(C182,'[2]Capacidad Financiera'!$B$12:$X$62720,3,0)),"",VLOOKUP(C182,'[2]Capacidad Financiera'!$B$12:$X$62720,3,0))</f>
        <v/>
      </c>
      <c r="F182" s="303"/>
      <c r="G182" s="303" t="str">
        <f>IF(OR(D182="",E182="",F182=""),"",IF(C182&lt;&gt;"",IF(ISERROR(VLOOKUP($A$10,[2]POA!$A$2:$D$25,2,0)),"",VLOOKUP($A$10,[2]POA!$A$2:$D$25,2,0)),""))</f>
        <v/>
      </c>
      <c r="H182" s="304" t="str">
        <f t="shared" si="8"/>
        <v/>
      </c>
      <c r="I182" s="305" t="str">
        <f>IF(OR(D182="",E182="",F182=""),"",IF(AND(H182&gt;0,H182&lt;=Experiencia1),[2]Puntajes!$D$4,IF(AND(H182&gt;Experiencia1,H182&lt;=Experiencia2),[2]Puntajes!$D$5,IF(AND(H182&gt;Experiencia2,H182&lt;=Experiencia3),[2]Puntajes!$D$6,IF(H182&gt;Experiencia3,[2]Puntajes!$D$7,0)))))</f>
        <v/>
      </c>
    </row>
    <row r="183" spans="3:9" ht="15.75" hidden="1" thickBot="1">
      <c r="C183" s="357"/>
      <c r="D183" s="370" t="str">
        <f>IF(ISERROR(VLOOKUP(C183,'[2]Capacidad Financiera'!$B$12:$X$62720,2,0)),"",VLOOKUP(C183,'[2]Capacidad Financiera'!$B$12:$X$3580,2,0))</f>
        <v/>
      </c>
      <c r="E183" s="307" t="str">
        <f>IF(ISERROR(VLOOKUP(C183,'[2]Capacidad Financiera'!$B$12:$X$62720,3,0)),"",VLOOKUP(C183,'[2]Capacidad Financiera'!$B$12:$X$62720,3,0))</f>
        <v/>
      </c>
      <c r="F183" s="308"/>
      <c r="G183" s="308" t="str">
        <f>IF(OR(D183="",E183="",F183=""),"",IF(C183&lt;&gt;"",IF(ISERROR(VLOOKUP($A$10,[2]POA!$A$2:$D$25,2,0)),"",VLOOKUP($A$10,[2]POA!$A$2:$D$25,2,0)),""))</f>
        <v/>
      </c>
      <c r="H183" s="309" t="str">
        <f t="shared" si="8"/>
        <v/>
      </c>
      <c r="I183" s="310" t="str">
        <f>IF(OR(D183="",E183="",F183=""),"",IF(AND(H183&gt;0,H183&lt;=Experiencia1),[2]Puntajes!$D$4,IF(AND(H183&gt;Experiencia1,H183&lt;=Experiencia2),[2]Puntajes!$D$5,IF(AND(H183&gt;Experiencia2,H183&lt;=Experiencia3),[2]Puntajes!$D$6,IF(H183&gt;Experiencia3,[2]Puntajes!$D$7,0)))))</f>
        <v/>
      </c>
    </row>
    <row r="184" spans="3:9" hidden="1">
      <c r="C184" s="358"/>
      <c r="D184" s="371" t="str">
        <f>IF(ISERROR(VLOOKUP(C184,'[2]Capacidad Financiera'!$B$12:$X$62720,2,0)),"",VLOOKUP(C184,'[2]Capacidad Financiera'!$B$12:$X$3580,2,0))</f>
        <v/>
      </c>
      <c r="E184" s="292" t="str">
        <f>IF(ISERROR(VLOOKUP(C184,'[2]Capacidad Financiera'!$B$12:$X$62720,3,0)),"",VLOOKUP(C184,'[2]Capacidad Financiera'!$B$12:$X$62720,3,0))</f>
        <v/>
      </c>
      <c r="F184" s="293"/>
      <c r="G184" s="293" t="str">
        <f>IF(OR(D184="",E184="",F184=""),"",IF(C185="",IF(C184&lt;&gt;"",IF(ISERROR(VLOOKUP($A$10,[2]POA!$A$2:$D$25,2,0)),"",VLOOKUP($A$10,[2]POA!$A$2:$D$25,2,0)),""),""))</f>
        <v/>
      </c>
      <c r="H184" s="294" t="str">
        <f>IF(OR(D184="",E184="",F184=""),"",IF(C185="",IF(C184&lt;&gt;"",F184/G184,""),""))</f>
        <v/>
      </c>
      <c r="I184" s="295" t="str">
        <f>IF(C185="",IF(F184="","",IF(AND(H184&gt;0,H184&lt;=Experiencia1),[2]Puntajes!$D$4,IF(AND(H184&gt;Experiencia1,H184&lt;=Experiencia2),[2]Puntajes!$D$5,IF(AND(H184&gt;Experiencia2,H184&lt;=Experiencia3),[2]Puntajes!$D$6,IF(H184&gt;Experiencia3,[2]Puntajes!$D$7,0))))),"")</f>
        <v/>
      </c>
    </row>
    <row r="185" spans="3:9" hidden="1">
      <c r="C185" s="356"/>
      <c r="D185" s="369" t="str">
        <f>IF(ISERROR(VLOOKUP(C185,'[2]Capacidad Financiera'!$B$12:$X$62720,2,0)),"",VLOOKUP(C185,'[2]Capacidad Financiera'!$B$12:$X$3580,2,0))</f>
        <v/>
      </c>
      <c r="E185" s="302" t="str">
        <f>IF(ISERROR(VLOOKUP(C185,'[2]Capacidad Financiera'!$B$12:$X$62720,3,0)),"",VLOOKUP(C185,'[2]Capacidad Financiera'!$B$12:$X$62720,3,0))</f>
        <v/>
      </c>
      <c r="F185" s="303"/>
      <c r="G185" s="303" t="str">
        <f>IF(OR(D185="",E185="",F185=""),"",IF(C185&lt;&gt;"",IF(ISERROR(VLOOKUP($A$10,[2]POA!$A$2:$D$25,2,0)),"",VLOOKUP($A$10,[2]POA!$A$2:$D$25,2,0)),""))</f>
        <v/>
      </c>
      <c r="H185" s="304" t="str">
        <f>IF(OR(D185="",E185="",F185=""),"",IF(C185&lt;&gt;"",F185/(G185*E185),""))</f>
        <v/>
      </c>
      <c r="I185" s="305" t="str">
        <f>IF(OR(D185="",E185="",F185=""),"",IF(AND(H185&gt;0,H185&lt;=Experiencia1),[2]Puntajes!$D$4,IF(AND(H185&gt;Experiencia1,H185&lt;=Experiencia2),[2]Puntajes!$D$5,IF(AND(H185&gt;Experiencia2,H185&lt;=Experiencia3),[2]Puntajes!$D$6,IF(H185&gt;Experiencia3,[2]Puntajes!$D$7,0)))))</f>
        <v/>
      </c>
    </row>
    <row r="186" spans="3:9" hidden="1">
      <c r="C186" s="356"/>
      <c r="D186" s="369" t="str">
        <f>IF(ISERROR(VLOOKUP(C186,'[2]Capacidad Financiera'!$B$12:$X$62720,2,0)),"",VLOOKUP(C186,'[2]Capacidad Financiera'!$B$12:$X$3580,2,0))</f>
        <v/>
      </c>
      <c r="E186" s="302" t="str">
        <f>IF(ISERROR(VLOOKUP(C186,'[2]Capacidad Financiera'!$B$12:$X$62720,3,0)),"",VLOOKUP(C186,'[2]Capacidad Financiera'!$B$12:$X$62720,3,0))</f>
        <v/>
      </c>
      <c r="F186" s="303"/>
      <c r="G186" s="303" t="str">
        <f>IF(OR(D186="",E186="",F186=""),"",IF(C186&lt;&gt;"",IF(ISERROR(VLOOKUP($A$10,[2]POA!$A$2:$D$25,2,0)),"",VLOOKUP($A$10,[2]POA!$A$2:$D$25,2,0)),""))</f>
        <v/>
      </c>
      <c r="H186" s="304" t="str">
        <f t="shared" ref="H186:H194" si="9">IF(OR(D186="",E186="",F186=""),"",IF(C186&lt;&gt;"",F186/(G186*E186),""))</f>
        <v/>
      </c>
      <c r="I186" s="305" t="str">
        <f>IF(OR(D186="",E186="",F186=""),"",IF(AND(H186&gt;0,H186&lt;=Experiencia1),[2]Puntajes!$D$4,IF(AND(H186&gt;Experiencia1,H186&lt;=Experiencia2),[2]Puntajes!$D$5,IF(AND(H186&gt;Experiencia2,H186&lt;=Experiencia3),[2]Puntajes!$D$6,IF(H186&gt;Experiencia3,[2]Puntajes!$D$7,0)))))</f>
        <v/>
      </c>
    </row>
    <row r="187" spans="3:9" hidden="1">
      <c r="C187" s="356"/>
      <c r="D187" s="369" t="str">
        <f>IF(ISERROR(VLOOKUP(C187,'[2]Capacidad Financiera'!$B$12:$X$62720,2,0)),"",VLOOKUP(C187,'[2]Capacidad Financiera'!$B$12:$X$3580,2,0))</f>
        <v/>
      </c>
      <c r="E187" s="302" t="str">
        <f>IF(ISERROR(VLOOKUP(C187,'[2]Capacidad Financiera'!$B$12:$X$62720,3,0)),"",VLOOKUP(C187,'[2]Capacidad Financiera'!$B$12:$X$62720,3,0))</f>
        <v/>
      </c>
      <c r="F187" s="303"/>
      <c r="G187" s="303" t="str">
        <f>IF(OR(D187="",E187="",F187=""),"",IF(C187&lt;&gt;"",IF(ISERROR(VLOOKUP($A$10,[2]POA!$A$2:$D$25,2,0)),"",VLOOKUP($A$10,[2]POA!$A$2:$D$25,2,0)),""))</f>
        <v/>
      </c>
      <c r="H187" s="304" t="str">
        <f t="shared" si="9"/>
        <v/>
      </c>
      <c r="I187" s="305" t="str">
        <f>IF(OR(D187="",E187="",F187=""),"",IF(AND(H187&gt;0,H187&lt;=Experiencia1),[2]Puntajes!$D$4,IF(AND(H187&gt;Experiencia1,H187&lt;=Experiencia2),[2]Puntajes!$D$5,IF(AND(H187&gt;Experiencia2,H187&lt;=Experiencia3),[2]Puntajes!$D$6,IF(H187&gt;Experiencia3,[2]Puntajes!$D$7,0)))))</f>
        <v/>
      </c>
    </row>
    <row r="188" spans="3:9" hidden="1">
      <c r="C188" s="356"/>
      <c r="D188" s="369" t="str">
        <f>IF(ISERROR(VLOOKUP(C188,'[2]Capacidad Financiera'!$B$12:$X$62720,2,0)),"",VLOOKUP(C188,'[2]Capacidad Financiera'!$B$12:$X$3580,2,0))</f>
        <v/>
      </c>
      <c r="E188" s="302" t="str">
        <f>IF(ISERROR(VLOOKUP(C188,'[2]Capacidad Financiera'!$B$12:$X$62720,3,0)),"",VLOOKUP(C188,'[2]Capacidad Financiera'!$B$12:$X$62720,3,0))</f>
        <v/>
      </c>
      <c r="F188" s="303"/>
      <c r="G188" s="303" t="str">
        <f>IF(OR(D188="",E188="",F188=""),"",IF(C188&lt;&gt;"",IF(ISERROR(VLOOKUP($A$10,[2]POA!$A$2:$D$25,2,0)),"",VLOOKUP($A$10,[2]POA!$A$2:$D$25,2,0)),""))</f>
        <v/>
      </c>
      <c r="H188" s="304" t="str">
        <f t="shared" si="9"/>
        <v/>
      </c>
      <c r="I188" s="305" t="str">
        <f>IF(OR(D188="",E188="",F188=""),"",IF(AND(H188&gt;0,H188&lt;=Experiencia1),[2]Puntajes!$D$4,IF(AND(H188&gt;Experiencia1,H188&lt;=Experiencia2),[2]Puntajes!$D$5,IF(AND(H188&gt;Experiencia2,H188&lt;=Experiencia3),[2]Puntajes!$D$6,IF(H188&gt;Experiencia3,[2]Puntajes!$D$7,0)))))</f>
        <v/>
      </c>
    </row>
    <row r="189" spans="3:9" hidden="1">
      <c r="C189" s="356"/>
      <c r="D189" s="369" t="str">
        <f>IF(ISERROR(VLOOKUP(C189,'[2]Capacidad Financiera'!$B$12:$X$62720,2,0)),"",VLOOKUP(C189,'[2]Capacidad Financiera'!$B$12:$X$3580,2,0))</f>
        <v/>
      </c>
      <c r="E189" s="302" t="str">
        <f>IF(ISERROR(VLOOKUP(C189,'[2]Capacidad Financiera'!$B$12:$X$62720,3,0)),"",VLOOKUP(C189,'[2]Capacidad Financiera'!$B$12:$X$62720,3,0))</f>
        <v/>
      </c>
      <c r="F189" s="303"/>
      <c r="G189" s="303" t="str">
        <f>IF(OR(D189="",E189="",F189=""),"",IF(C189&lt;&gt;"",IF(ISERROR(VLOOKUP($A$10,[2]POA!$A$2:$D$25,2,0)),"",VLOOKUP($A$10,[2]POA!$A$2:$D$25,2,0)),""))</f>
        <v/>
      </c>
      <c r="H189" s="304" t="str">
        <f t="shared" si="9"/>
        <v/>
      </c>
      <c r="I189" s="305" t="str">
        <f>IF(OR(D189="",E189="",F189=""),"",IF(AND(H189&gt;0,H189&lt;=Experiencia1),[2]Puntajes!$D$4,IF(AND(H189&gt;Experiencia1,H189&lt;=Experiencia2),[2]Puntajes!$D$5,IF(AND(H189&gt;Experiencia2,H189&lt;=Experiencia3),[2]Puntajes!$D$6,IF(H189&gt;Experiencia3,[2]Puntajes!$D$7,0)))))</f>
        <v/>
      </c>
    </row>
    <row r="190" spans="3:9" hidden="1">
      <c r="C190" s="356"/>
      <c r="D190" s="369" t="str">
        <f>IF(ISERROR(VLOOKUP(C190,'[2]Capacidad Financiera'!$B$12:$X$62720,2,0)),"",VLOOKUP(C190,'[2]Capacidad Financiera'!$B$12:$X$3580,2,0))</f>
        <v/>
      </c>
      <c r="E190" s="302" t="str">
        <f>IF(ISERROR(VLOOKUP(C190,'[2]Capacidad Financiera'!$B$12:$X$62720,3,0)),"",VLOOKUP(C190,'[2]Capacidad Financiera'!$B$12:$X$62720,3,0))</f>
        <v/>
      </c>
      <c r="F190" s="303"/>
      <c r="G190" s="303" t="str">
        <f>IF(OR(D190="",E190="",F190=""),"",IF(C190&lt;&gt;"",IF(ISERROR(VLOOKUP($A$10,[2]POA!$A$2:$D$25,2,0)),"",VLOOKUP($A$10,[2]POA!$A$2:$D$25,2,0)),""))</f>
        <v/>
      </c>
      <c r="H190" s="304" t="str">
        <f t="shared" si="9"/>
        <v/>
      </c>
      <c r="I190" s="305" t="str">
        <f>IF(OR(D190="",E190="",F190=""),"",IF(AND(H190&gt;0,H190&lt;=Experiencia1),[2]Puntajes!$D$4,IF(AND(H190&gt;Experiencia1,H190&lt;=Experiencia2),[2]Puntajes!$D$5,IF(AND(H190&gt;Experiencia2,H190&lt;=Experiencia3),[2]Puntajes!$D$6,IF(H190&gt;Experiencia3,[2]Puntajes!$D$7,0)))))</f>
        <v/>
      </c>
    </row>
    <row r="191" spans="3:9" hidden="1">
      <c r="C191" s="356"/>
      <c r="D191" s="369" t="str">
        <f>IF(ISERROR(VLOOKUP(C191,'[2]Capacidad Financiera'!$B$12:$X$62720,2,0)),"",VLOOKUP(C191,'[2]Capacidad Financiera'!$B$12:$X$3580,2,0))</f>
        <v/>
      </c>
      <c r="E191" s="302" t="str">
        <f>IF(ISERROR(VLOOKUP(C191,'[2]Capacidad Financiera'!$B$12:$X$62720,3,0)),"",VLOOKUP(C191,'[2]Capacidad Financiera'!$B$12:$X$62720,3,0))</f>
        <v/>
      </c>
      <c r="F191" s="303"/>
      <c r="G191" s="303" t="str">
        <f>IF(OR(D191="",E191="",F191=""),"",IF(C191&lt;&gt;"",IF(ISERROR(VLOOKUP($A$10,[2]POA!$A$2:$D$25,2,0)),"",VLOOKUP($A$10,[2]POA!$A$2:$D$25,2,0)),""))</f>
        <v/>
      </c>
      <c r="H191" s="304" t="str">
        <f t="shared" si="9"/>
        <v/>
      </c>
      <c r="I191" s="305" t="str">
        <f>IF(OR(D191="",E191="",F191=""),"",IF(AND(H191&gt;0,H191&lt;=Experiencia1),[2]Puntajes!$D$4,IF(AND(H191&gt;Experiencia1,H191&lt;=Experiencia2),[2]Puntajes!$D$5,IF(AND(H191&gt;Experiencia2,H191&lt;=Experiencia3),[2]Puntajes!$D$6,IF(H191&gt;Experiencia3,[2]Puntajes!$D$7,0)))))</f>
        <v/>
      </c>
    </row>
    <row r="192" spans="3:9" hidden="1">
      <c r="C192" s="356"/>
      <c r="D192" s="369" t="str">
        <f>IF(ISERROR(VLOOKUP(C192,'[2]Capacidad Financiera'!$B$12:$X$62720,2,0)),"",VLOOKUP(C192,'[2]Capacidad Financiera'!$B$12:$X$3580,2,0))</f>
        <v/>
      </c>
      <c r="E192" s="302" t="str">
        <f>IF(ISERROR(VLOOKUP(C192,'[2]Capacidad Financiera'!$B$12:$X$62720,3,0)),"",VLOOKUP(C192,'[2]Capacidad Financiera'!$B$12:$X$62720,3,0))</f>
        <v/>
      </c>
      <c r="F192" s="303"/>
      <c r="G192" s="303" t="str">
        <f>IF(OR(D192="",E192="",F192=""),"",IF(C192&lt;&gt;"",IF(ISERROR(VLOOKUP($A$10,[2]POA!$A$2:$D$25,2,0)),"",VLOOKUP($A$10,[2]POA!$A$2:$D$25,2,0)),""))</f>
        <v/>
      </c>
      <c r="H192" s="304" t="str">
        <f t="shared" si="9"/>
        <v/>
      </c>
      <c r="I192" s="305" t="str">
        <f>IF(OR(D192="",E192="",F192=""),"",IF(AND(H192&gt;0,H192&lt;=Experiencia1),[2]Puntajes!$D$4,IF(AND(H192&gt;Experiencia1,H192&lt;=Experiencia2),[2]Puntajes!$D$5,IF(AND(H192&gt;Experiencia2,H192&lt;=Experiencia3),[2]Puntajes!$D$6,IF(H192&gt;Experiencia3,[2]Puntajes!$D$7,0)))))</f>
        <v/>
      </c>
    </row>
    <row r="193" spans="1:9" hidden="1">
      <c r="C193" s="356"/>
      <c r="D193" s="369" t="str">
        <f>IF(ISERROR(VLOOKUP(C193,'[2]Capacidad Financiera'!$B$12:$X$62720,2,0)),"",VLOOKUP(C193,'[2]Capacidad Financiera'!$B$12:$X$3580,2,0))</f>
        <v/>
      </c>
      <c r="E193" s="302" t="str">
        <f>IF(ISERROR(VLOOKUP(C193,'[2]Capacidad Financiera'!$B$12:$X$62720,3,0)),"",VLOOKUP(C193,'[2]Capacidad Financiera'!$B$12:$X$62720,3,0))</f>
        <v/>
      </c>
      <c r="F193" s="303"/>
      <c r="G193" s="303" t="str">
        <f>IF(OR(D193="",E193="",F193=""),"",IF(C193&lt;&gt;"",IF(ISERROR(VLOOKUP($A$10,[2]POA!$A$2:$D$25,2,0)),"",VLOOKUP($A$10,[2]POA!$A$2:$D$25,2,0)),""))</f>
        <v/>
      </c>
      <c r="H193" s="304" t="str">
        <f t="shared" si="9"/>
        <v/>
      </c>
      <c r="I193" s="305" t="str">
        <f>IF(OR(D193="",E193="",F193=""),"",IF(AND(H193&gt;0,H193&lt;=Experiencia1),[2]Puntajes!$D$4,IF(AND(H193&gt;Experiencia1,H193&lt;=Experiencia2),[2]Puntajes!$D$5,IF(AND(H193&gt;Experiencia2,H193&lt;=Experiencia3),[2]Puntajes!$D$6,IF(H193&gt;Experiencia3,[2]Puntajes!$D$7,0)))))</f>
        <v/>
      </c>
    </row>
    <row r="194" spans="1:9" ht="15.75" hidden="1" thickBot="1">
      <c r="C194" s="357"/>
      <c r="D194" s="370" t="str">
        <f>IF(ISERROR(VLOOKUP(C194,'[2]Capacidad Financiera'!$B$12:$X$62720,2,0)),"",VLOOKUP(C194,'[2]Capacidad Financiera'!$B$12:$X$3580,2,0))</f>
        <v/>
      </c>
      <c r="E194" s="307" t="str">
        <f>IF(ISERROR(VLOOKUP(C194,'[2]Capacidad Financiera'!$B$12:$X$62720,3,0)),"",VLOOKUP(C194,'[2]Capacidad Financiera'!$B$12:$X$62720,3,0))</f>
        <v/>
      </c>
      <c r="F194" s="308"/>
      <c r="G194" s="308" t="str">
        <f>IF(OR(D194="",E194="",F194=""),"",IF(C194&lt;&gt;"",IF(ISERROR(VLOOKUP($A$10,[2]POA!$A$2:$D$25,2,0)),"",VLOOKUP($A$10,[2]POA!$A$2:$D$25,2,0)),""))</f>
        <v/>
      </c>
      <c r="H194" s="309" t="str">
        <f t="shared" si="9"/>
        <v/>
      </c>
      <c r="I194" s="310" t="str">
        <f>IF(OR(D194="",E194="",F194=""),"",IF(AND(H194&gt;0,H194&lt;=Experiencia1),[2]Puntajes!$D$4,IF(AND(H194&gt;Experiencia1,H194&lt;=Experiencia2),[2]Puntajes!$D$5,IF(AND(H194&gt;Experiencia2,H194&lt;=Experiencia3),[2]Puntajes!$D$6,IF(H194&gt;Experiencia3,[2]Puntajes!$D$7,0)))))</f>
        <v/>
      </c>
    </row>
    <row r="195" spans="1:9" hidden="1">
      <c r="C195" s="358"/>
      <c r="D195" s="371" t="str">
        <f>IF(ISERROR(VLOOKUP(C195,'[2]Capacidad Financiera'!$B$12:$X$62720,2,0)),"",VLOOKUP(C195,'[2]Capacidad Financiera'!$B$12:$X$3580,2,0))</f>
        <v/>
      </c>
      <c r="E195" s="292" t="str">
        <f>IF(ISERROR(VLOOKUP(C195,'[2]Capacidad Financiera'!$B$12:$X$62720,3,0)),"",VLOOKUP(C195,'[2]Capacidad Financiera'!$B$12:$X$62720,3,0))</f>
        <v/>
      </c>
      <c r="F195" s="293"/>
      <c r="G195" s="293" t="str">
        <f>IF(OR(D195="",E195="",F195=""),"",IF(C196="",IF(C195&lt;&gt;"",IF(ISERROR(VLOOKUP($A$10,[2]POA!$A$2:$D$25,2,0)),"",VLOOKUP($A$10,[2]POA!$A$2:$D$25,2,0)),""),""))</f>
        <v/>
      </c>
      <c r="H195" s="294" t="str">
        <f>IF(OR(D195="",E195="",F195=""),"",IF(C196="",IF(C195&lt;&gt;"",F195/G195,""),""))</f>
        <v/>
      </c>
      <c r="I195" s="295" t="str">
        <f>IF(C196="",IF(F195="","",IF(AND(H195&gt;0,H195&lt;=Experiencia1),[2]Puntajes!$D$4,IF(AND(H195&gt;Experiencia1,H195&lt;=Experiencia2),[2]Puntajes!$D$5,IF(AND(H195&gt;Experiencia2,H195&lt;=Experiencia3),[2]Puntajes!$D$6,IF(H195&gt;Experiencia3,[2]Puntajes!$D$7,0))))),"")</f>
        <v/>
      </c>
    </row>
    <row r="196" spans="1:9" hidden="1">
      <c r="C196" s="356"/>
      <c r="D196" s="369" t="str">
        <f>IF(ISERROR(VLOOKUP(C196,'[2]Capacidad Financiera'!$B$12:$X$62720,2,0)),"",VLOOKUP(C196,'[2]Capacidad Financiera'!$B$12:$X$3580,2,0))</f>
        <v/>
      </c>
      <c r="E196" s="302" t="str">
        <f>IF(ISERROR(VLOOKUP(C196,'[2]Capacidad Financiera'!$B$12:$X$62720,3,0)),"",VLOOKUP(C196,'[2]Capacidad Financiera'!$B$12:$X$62720,3,0))</f>
        <v/>
      </c>
      <c r="F196" s="303"/>
      <c r="G196" s="303" t="str">
        <f>IF(OR(D196="",E196="",F196=""),"",IF(C196&lt;&gt;"",IF(ISERROR(VLOOKUP($A$10,[2]POA!$A$2:$D$25,2,0)),"",VLOOKUP($A$10,[2]POA!$A$2:$D$25,2,0)),""))</f>
        <v/>
      </c>
      <c r="H196" s="304" t="str">
        <f>IF(OR(D196="",E196="",F196=""),"",IF(C196&lt;&gt;"",F196/(G196*E196),""))</f>
        <v/>
      </c>
      <c r="I196" s="305" t="str">
        <f>IF(OR(D196="",E196="",F196=""),"",IF(AND(H196&gt;0,H196&lt;=Experiencia1),[2]Puntajes!$D$4,IF(AND(H196&gt;Experiencia1,H196&lt;=Experiencia2),[2]Puntajes!$D$5,IF(AND(H196&gt;Experiencia2,H196&lt;=Experiencia3),[2]Puntajes!$D$6,IF(H196&gt;Experiencia3,[2]Puntajes!$D$7,0)))))</f>
        <v/>
      </c>
    </row>
    <row r="197" spans="1:9" hidden="1">
      <c r="A197" s="311" t="s">
        <v>161</v>
      </c>
      <c r="C197" s="356"/>
      <c r="D197" s="372" t="str">
        <f>IF(ISERROR(VLOOKUP(C197,'[2]Capacidad Financiera'!$B$12:$X$62720,2,0)),"",VLOOKUP(C197,'[2]Capacidad Financiera'!$B$12:$X$3580,2,0))</f>
        <v/>
      </c>
      <c r="E197" s="302" t="str">
        <f>IF(ISERROR(VLOOKUP(C197,'[2]Capacidad Financiera'!$B$12:$X$62720,3,0)),"",VLOOKUP(C197,'[2]Capacidad Financiera'!$B$12:$X$62720,3,0))</f>
        <v/>
      </c>
      <c r="F197" s="303"/>
      <c r="G197" s="303" t="str">
        <f>IF(OR(D197="",E197="",F197=""),"",IF(C197&lt;&gt;"",IF(ISERROR(VLOOKUP($A$10,[2]POA!$A$2:$D$25,2,0)),"",VLOOKUP($A$10,[2]POA!$A$2:$D$25,2,0)),""))</f>
        <v/>
      </c>
      <c r="H197" s="304" t="str">
        <f t="shared" ref="H197:H205" si="10">IF(OR(D197="",E197="",F197=""),"",IF(C197&lt;&gt;"",F197/(G197*E197),""))</f>
        <v/>
      </c>
      <c r="I197" s="305" t="str">
        <f>IF(OR(D197="",E197="",F197=""),"",IF(AND(H197&gt;0,H197&lt;=Experiencia1),[2]Puntajes!$D$4,IF(AND(H197&gt;Experiencia1,H197&lt;=Experiencia2),[2]Puntajes!$D$5,IF(AND(H197&gt;Experiencia2,H197&lt;=Experiencia3),[2]Puntajes!$D$6,IF(H197&gt;Experiencia3,[2]Puntajes!$D$7,0)))))</f>
        <v/>
      </c>
    </row>
    <row r="198" spans="1:9" hidden="1">
      <c r="C198" s="356"/>
      <c r="D198" s="369" t="str">
        <f>IF(ISERROR(VLOOKUP(C198,'[2]Capacidad Financiera'!$B$12:$X$62720,2,0)),"",VLOOKUP(C198,'[2]Capacidad Financiera'!$B$12:$X$3580,2,0))</f>
        <v/>
      </c>
      <c r="E198" s="302" t="str">
        <f>IF(ISERROR(VLOOKUP(C198,'[2]Capacidad Financiera'!$B$12:$X$62720,3,0)),"",VLOOKUP(C198,'[2]Capacidad Financiera'!$B$12:$X$62720,3,0))</f>
        <v/>
      </c>
      <c r="F198" s="303"/>
      <c r="G198" s="303" t="str">
        <f>IF(OR(D198="",E198="",F198=""),"",IF(C198&lt;&gt;"",IF(ISERROR(VLOOKUP($A$10,[2]POA!$A$2:$D$25,2,0)),"",VLOOKUP($A$10,[2]POA!$A$2:$D$25,2,0)),""))</f>
        <v/>
      </c>
      <c r="H198" s="304" t="str">
        <f t="shared" si="10"/>
        <v/>
      </c>
      <c r="I198" s="305" t="str">
        <f>IF(OR(D198="",E198="",F198=""),"",IF(AND(H198&gt;0,H198&lt;=Experiencia1),[2]Puntajes!$D$4,IF(AND(H198&gt;Experiencia1,H198&lt;=Experiencia2),[2]Puntajes!$D$5,IF(AND(H198&gt;Experiencia2,H198&lt;=Experiencia3),[2]Puntajes!$D$6,IF(H198&gt;Experiencia3,[2]Puntajes!$D$7,0)))))</f>
        <v/>
      </c>
    </row>
    <row r="199" spans="1:9" hidden="1">
      <c r="C199" s="356"/>
      <c r="D199" s="369" t="str">
        <f>IF(ISERROR(VLOOKUP(C199,'[2]Capacidad Financiera'!$B$12:$X$62720,2,0)),"",VLOOKUP(C199,'[2]Capacidad Financiera'!$B$12:$X$3580,2,0))</f>
        <v/>
      </c>
      <c r="E199" s="302" t="str">
        <f>IF(ISERROR(VLOOKUP(C199,'[2]Capacidad Financiera'!$B$12:$X$62720,3,0)),"",VLOOKUP(C199,'[2]Capacidad Financiera'!$B$12:$X$62720,3,0))</f>
        <v/>
      </c>
      <c r="F199" s="303"/>
      <c r="G199" s="303" t="str">
        <f>IF(OR(D199="",E199="",F199=""),"",IF(C199&lt;&gt;"",IF(ISERROR(VLOOKUP($A$10,[2]POA!$A$2:$D$25,2,0)),"",VLOOKUP($A$10,[2]POA!$A$2:$D$25,2,0)),""))</f>
        <v/>
      </c>
      <c r="H199" s="304" t="str">
        <f t="shared" si="10"/>
        <v/>
      </c>
      <c r="I199" s="305" t="str">
        <f>IF(OR(D199="",E199="",F199=""),"",IF(AND(H199&gt;0,H199&lt;=Experiencia1),[2]Puntajes!$D$4,IF(AND(H199&gt;Experiencia1,H199&lt;=Experiencia2),[2]Puntajes!$D$5,IF(AND(H199&gt;Experiencia2,H199&lt;=Experiencia3),[2]Puntajes!$D$6,IF(H199&gt;Experiencia3,[2]Puntajes!$D$7,0)))))</f>
        <v/>
      </c>
    </row>
    <row r="200" spans="1:9" hidden="1">
      <c r="C200" s="356"/>
      <c r="D200" s="369" t="str">
        <f>IF(ISERROR(VLOOKUP(C200,'[2]Capacidad Financiera'!$B$12:$X$62720,2,0)),"",VLOOKUP(C200,'[2]Capacidad Financiera'!$B$12:$X$3580,2,0))</f>
        <v/>
      </c>
      <c r="E200" s="302" t="str">
        <f>IF(ISERROR(VLOOKUP(C200,'[2]Capacidad Financiera'!$B$12:$X$62720,3,0)),"",VLOOKUP(C200,'[2]Capacidad Financiera'!$B$12:$X$62720,3,0))</f>
        <v/>
      </c>
      <c r="F200" s="303"/>
      <c r="G200" s="303" t="str">
        <f>IF(OR(D200="",E200="",F200=""),"",IF(C200&lt;&gt;"",IF(ISERROR(VLOOKUP($A$10,[2]POA!$A$2:$D$25,2,0)),"",VLOOKUP($A$10,[2]POA!$A$2:$D$25,2,0)),""))</f>
        <v/>
      </c>
      <c r="H200" s="304" t="str">
        <f t="shared" si="10"/>
        <v/>
      </c>
      <c r="I200" s="305" t="str">
        <f>IF(OR(D200="",E200="",F200=""),"",IF(AND(H200&gt;0,H200&lt;=Experiencia1),[2]Puntajes!$D$4,IF(AND(H200&gt;Experiencia1,H200&lt;=Experiencia2),[2]Puntajes!$D$5,IF(AND(H200&gt;Experiencia2,H200&lt;=Experiencia3),[2]Puntajes!$D$6,IF(H200&gt;Experiencia3,[2]Puntajes!$D$7,0)))))</f>
        <v/>
      </c>
    </row>
    <row r="201" spans="1:9" hidden="1">
      <c r="C201" s="356"/>
      <c r="D201" s="369" t="str">
        <f>IF(ISERROR(VLOOKUP(C201,'[2]Capacidad Financiera'!$B$12:$X$62720,2,0)),"",VLOOKUP(C201,'[2]Capacidad Financiera'!$B$12:$X$3580,2,0))</f>
        <v/>
      </c>
      <c r="E201" s="302" t="str">
        <f>IF(ISERROR(VLOOKUP(C201,'[2]Capacidad Financiera'!$B$12:$X$62720,3,0)),"",VLOOKUP(C201,'[2]Capacidad Financiera'!$B$12:$X$62720,3,0))</f>
        <v/>
      </c>
      <c r="F201" s="303"/>
      <c r="G201" s="303" t="str">
        <f>IF(OR(D201="",E201="",F201=""),"",IF(C201&lt;&gt;"",IF(ISERROR(VLOOKUP($A$10,[2]POA!$A$2:$D$25,2,0)),"",VLOOKUP($A$10,[2]POA!$A$2:$D$25,2,0)),""))</f>
        <v/>
      </c>
      <c r="H201" s="304" t="str">
        <f t="shared" si="10"/>
        <v/>
      </c>
      <c r="I201" s="305" t="str">
        <f>IF(OR(D201="",E201="",F201=""),"",IF(AND(H201&gt;0,H201&lt;=Experiencia1),[2]Puntajes!$D$4,IF(AND(H201&gt;Experiencia1,H201&lt;=Experiencia2),[2]Puntajes!$D$5,IF(AND(H201&gt;Experiencia2,H201&lt;=Experiencia3),[2]Puntajes!$D$6,IF(H201&gt;Experiencia3,[2]Puntajes!$D$7,0)))))</f>
        <v/>
      </c>
    </row>
    <row r="202" spans="1:9" hidden="1">
      <c r="C202" s="356"/>
      <c r="D202" s="369" t="str">
        <f>IF(ISERROR(VLOOKUP(C202,'[2]Capacidad Financiera'!$B$12:$X$62720,2,0)),"",VLOOKUP(C202,'[2]Capacidad Financiera'!$B$12:$X$3580,2,0))</f>
        <v/>
      </c>
      <c r="E202" s="302" t="str">
        <f>IF(ISERROR(VLOOKUP(C202,'[2]Capacidad Financiera'!$B$12:$X$62720,3,0)),"",VLOOKUP(C202,'[2]Capacidad Financiera'!$B$12:$X$62720,3,0))</f>
        <v/>
      </c>
      <c r="F202" s="303"/>
      <c r="G202" s="303" t="str">
        <f>IF(OR(D202="",E202="",F202=""),"",IF(C202&lt;&gt;"",IF(ISERROR(VLOOKUP($A$10,[2]POA!$A$2:$D$25,2,0)),"",VLOOKUP($A$10,[2]POA!$A$2:$D$25,2,0)),""))</f>
        <v/>
      </c>
      <c r="H202" s="304" t="str">
        <f t="shared" si="10"/>
        <v/>
      </c>
      <c r="I202" s="305" t="str">
        <f>IF(OR(D202="",E202="",F202=""),"",IF(AND(H202&gt;0,H202&lt;=Experiencia1),[2]Puntajes!$D$4,IF(AND(H202&gt;Experiencia1,H202&lt;=Experiencia2),[2]Puntajes!$D$5,IF(AND(H202&gt;Experiencia2,H202&lt;=Experiencia3),[2]Puntajes!$D$6,IF(H202&gt;Experiencia3,[2]Puntajes!$D$7,0)))))</f>
        <v/>
      </c>
    </row>
    <row r="203" spans="1:9" hidden="1">
      <c r="C203" s="356"/>
      <c r="D203" s="369" t="str">
        <f>IF(ISERROR(VLOOKUP(C203,'[2]Capacidad Financiera'!$B$12:$X$62720,2,0)),"",VLOOKUP(C203,'[2]Capacidad Financiera'!$B$12:$X$3580,2,0))</f>
        <v/>
      </c>
      <c r="E203" s="302" t="str">
        <f>IF(ISERROR(VLOOKUP(C203,'[2]Capacidad Financiera'!$B$12:$X$62720,3,0)),"",VLOOKUP(C203,'[2]Capacidad Financiera'!$B$12:$X$62720,3,0))</f>
        <v/>
      </c>
      <c r="F203" s="303"/>
      <c r="G203" s="303" t="str">
        <f>IF(OR(D203="",E203="",F203=""),"",IF(C203&lt;&gt;"",IF(ISERROR(VLOOKUP($A$10,[2]POA!$A$2:$D$25,2,0)),"",VLOOKUP($A$10,[2]POA!$A$2:$D$25,2,0)),""))</f>
        <v/>
      </c>
      <c r="H203" s="304" t="str">
        <f t="shared" si="10"/>
        <v/>
      </c>
      <c r="I203" s="305" t="str">
        <f>IF(OR(D203="",E203="",F203=""),"",IF(AND(H203&gt;0,H203&lt;=Experiencia1),[2]Puntajes!$D$4,IF(AND(H203&gt;Experiencia1,H203&lt;=Experiencia2),[2]Puntajes!$D$5,IF(AND(H203&gt;Experiencia2,H203&lt;=Experiencia3),[2]Puntajes!$D$6,IF(H203&gt;Experiencia3,[2]Puntajes!$D$7,0)))))</f>
        <v/>
      </c>
    </row>
    <row r="204" spans="1:9" hidden="1">
      <c r="C204" s="356"/>
      <c r="D204" s="369" t="str">
        <f>IF(ISERROR(VLOOKUP(C204,'[2]Capacidad Financiera'!$B$12:$X$62720,2,0)),"",VLOOKUP(C204,'[2]Capacidad Financiera'!$B$12:$X$3580,2,0))</f>
        <v/>
      </c>
      <c r="E204" s="302" t="str">
        <f>IF(ISERROR(VLOOKUP(C204,'[2]Capacidad Financiera'!$B$12:$X$62720,3,0)),"",VLOOKUP(C204,'[2]Capacidad Financiera'!$B$12:$X$62720,3,0))</f>
        <v/>
      </c>
      <c r="F204" s="303"/>
      <c r="G204" s="303" t="str">
        <f>IF(OR(D204="",E204="",F204=""),"",IF(C204&lt;&gt;"",IF(ISERROR(VLOOKUP($A$10,[2]POA!$A$2:$D$25,2,0)),"",VLOOKUP($A$10,[2]POA!$A$2:$D$25,2,0)),""))</f>
        <v/>
      </c>
      <c r="H204" s="304" t="str">
        <f t="shared" si="10"/>
        <v/>
      </c>
      <c r="I204" s="305" t="str">
        <f>IF(OR(D204="",E204="",F204=""),"",IF(AND(H204&gt;0,H204&lt;=Experiencia1),[2]Puntajes!$D$4,IF(AND(H204&gt;Experiencia1,H204&lt;=Experiencia2),[2]Puntajes!$D$5,IF(AND(H204&gt;Experiencia2,H204&lt;=Experiencia3),[2]Puntajes!$D$6,IF(H204&gt;Experiencia3,[2]Puntajes!$D$7,0)))))</f>
        <v/>
      </c>
    </row>
    <row r="205" spans="1:9" ht="15.75" hidden="1" thickBot="1">
      <c r="C205" s="357"/>
      <c r="D205" s="370" t="str">
        <f>IF(ISERROR(VLOOKUP(C205,'[2]Capacidad Financiera'!$B$12:$X$62720,2,0)),"",VLOOKUP(C205,'[2]Capacidad Financiera'!$B$12:$X$3580,2,0))</f>
        <v/>
      </c>
      <c r="E205" s="307" t="str">
        <f>IF(ISERROR(VLOOKUP(C205,'[2]Capacidad Financiera'!$B$12:$X$62720,3,0)),"",VLOOKUP(C205,'[2]Capacidad Financiera'!$B$12:$X$62720,3,0))</f>
        <v/>
      </c>
      <c r="F205" s="308"/>
      <c r="G205" s="308" t="str">
        <f>IF(OR(D205="",E205="",F205=""),"",IF(C205&lt;&gt;"",IF(ISERROR(VLOOKUP($A$10,[2]POA!$A$2:$D$25,2,0)),"",VLOOKUP($A$10,[2]POA!$A$2:$D$25,2,0)),""))</f>
        <v/>
      </c>
      <c r="H205" s="309" t="str">
        <f t="shared" si="10"/>
        <v/>
      </c>
      <c r="I205" s="310" t="str">
        <f>IF(OR(D205="",E205="",F205=""),"",IF(AND(H205&gt;0,H205&lt;=Experiencia1),[2]Puntajes!$D$4,IF(AND(H205&gt;Experiencia1,H205&lt;=Experiencia2),[2]Puntajes!$D$5,IF(AND(H205&gt;Experiencia2,H205&lt;=Experiencia3),[2]Puntajes!$D$6,IF(H205&gt;Experiencia3,[2]Puntajes!$D$7,0)))))</f>
        <v/>
      </c>
    </row>
    <row r="206" spans="1:9" hidden="1">
      <c r="C206" s="358"/>
      <c r="D206" s="371" t="str">
        <f>IF(ISERROR(VLOOKUP(C206,'[2]Capacidad Financiera'!$B$12:$X$62720,2,0)),"",VLOOKUP(C206,'[2]Capacidad Financiera'!$B$12:$X$3580,2,0))</f>
        <v/>
      </c>
      <c r="E206" s="292" t="str">
        <f>IF(ISERROR(VLOOKUP(C206,'[2]Capacidad Financiera'!$B$12:$X$62720,3,0)),"",VLOOKUP(C206,'[2]Capacidad Financiera'!$B$12:$X$62720,3,0))</f>
        <v/>
      </c>
      <c r="F206" s="293"/>
      <c r="G206" s="293" t="str">
        <f>IF(OR(D206="",E206="",F206=""),"",IF(C207="",IF(C206&lt;&gt;"",IF(ISERROR(VLOOKUP($A$10,[2]POA!$A$2:$D$25,2,0)),"",VLOOKUP($A$10,[2]POA!$A$2:$D$25,2,0)),""),""))</f>
        <v/>
      </c>
      <c r="H206" s="294" t="str">
        <f>IF(OR(D206="",E206="",F206=""),"",IF(C207="",IF(C206&lt;&gt;"",F206/G206,""),""))</f>
        <v/>
      </c>
      <c r="I206" s="295" t="str">
        <f>IF(C207="",IF(F206="","",IF(AND(H206&gt;0,H206&lt;=Experiencia1),[2]Puntajes!$D$4,IF(AND(H206&gt;Experiencia1,H206&lt;=Experiencia2),[2]Puntajes!$D$5,IF(AND(H206&gt;Experiencia2,H206&lt;=Experiencia3),[2]Puntajes!$D$6,IF(H206&gt;Experiencia3,[2]Puntajes!$D$7,0))))),"")</f>
        <v/>
      </c>
    </row>
    <row r="207" spans="1:9" hidden="1">
      <c r="C207" s="356"/>
      <c r="D207" s="369" t="str">
        <f>IF(ISERROR(VLOOKUP(C207,'[2]Capacidad Financiera'!$B$12:$X$62720,2,0)),"",VLOOKUP(C207,'[2]Capacidad Financiera'!$B$12:$X$3580,2,0))</f>
        <v/>
      </c>
      <c r="E207" s="302" t="str">
        <f>IF(ISERROR(VLOOKUP(C207,'[2]Capacidad Financiera'!$B$12:$X$62720,3,0)),"",VLOOKUP(C207,'[2]Capacidad Financiera'!$B$12:$X$62720,3,0))</f>
        <v/>
      </c>
      <c r="F207" s="303"/>
      <c r="G207" s="303" t="str">
        <f>IF(OR(D207="",E207="",F207=""),"",IF(C207&lt;&gt;"",IF(ISERROR(VLOOKUP($A$10,[2]POA!$A$2:$D$25,2,0)),"",VLOOKUP($A$10,[2]POA!$A$2:$D$25,2,0)),""))</f>
        <v/>
      </c>
      <c r="H207" s="304" t="str">
        <f>IF(OR(D207="",E207="",F207=""),"",IF(C207&lt;&gt;"",F207/(G207*E207),""))</f>
        <v/>
      </c>
      <c r="I207" s="305" t="str">
        <f>IF(OR(D207="",E207="",F207=""),"",IF(AND(H207&gt;0,H207&lt;=Experiencia1),[2]Puntajes!$D$4,IF(AND(H207&gt;Experiencia1,H207&lt;=Experiencia2),[2]Puntajes!$D$5,IF(AND(H207&gt;Experiencia2,H207&lt;=Experiencia3),[2]Puntajes!$D$6,IF(H207&gt;Experiencia3,[2]Puntajes!$D$7,0)))))</f>
        <v/>
      </c>
    </row>
    <row r="208" spans="1:9" hidden="1">
      <c r="C208" s="356"/>
      <c r="D208" s="369" t="str">
        <f>IF(ISERROR(VLOOKUP(C208,'[2]Capacidad Financiera'!$B$12:$X$62720,2,0)),"",VLOOKUP(C208,'[2]Capacidad Financiera'!$B$12:$X$3580,2,0))</f>
        <v/>
      </c>
      <c r="E208" s="302" t="str">
        <f>IF(ISERROR(VLOOKUP(C208,'[2]Capacidad Financiera'!$B$12:$X$62720,3,0)),"",VLOOKUP(C208,'[2]Capacidad Financiera'!$B$12:$X$62720,3,0))</f>
        <v/>
      </c>
      <c r="F208" s="303"/>
      <c r="G208" s="303" t="str">
        <f>IF(OR(D208="",E208="",F208=""),"",IF(C208&lt;&gt;"",IF(ISERROR(VLOOKUP($A$10,[2]POA!$A$2:$D$25,2,0)),"",VLOOKUP($A$10,[2]POA!$A$2:$D$25,2,0)),""))</f>
        <v/>
      </c>
      <c r="H208" s="304" t="str">
        <f t="shared" ref="H208:H216" si="11">IF(OR(D208="",E208="",F208=""),"",IF(C208&lt;&gt;"",F208/(G208*E208),""))</f>
        <v/>
      </c>
      <c r="I208" s="305" t="str">
        <f>IF(OR(D208="",E208="",F208=""),"",IF(AND(H208&gt;0,H208&lt;=Experiencia1),[2]Puntajes!$D$4,IF(AND(H208&gt;Experiencia1,H208&lt;=Experiencia2),[2]Puntajes!$D$5,IF(AND(H208&gt;Experiencia2,H208&lt;=Experiencia3),[2]Puntajes!$D$6,IF(H208&gt;Experiencia3,[2]Puntajes!$D$7,0)))))</f>
        <v/>
      </c>
    </row>
    <row r="209" spans="3:9" hidden="1">
      <c r="C209" s="356"/>
      <c r="D209" s="369" t="str">
        <f>IF(ISERROR(VLOOKUP(C209,'[2]Capacidad Financiera'!$B$12:$X$62720,2,0)),"",VLOOKUP(C209,'[2]Capacidad Financiera'!$B$12:$X$3580,2,0))</f>
        <v/>
      </c>
      <c r="E209" s="302" t="str">
        <f>IF(ISERROR(VLOOKUP(C209,'[2]Capacidad Financiera'!$B$12:$X$62720,3,0)),"",VLOOKUP(C209,'[2]Capacidad Financiera'!$B$12:$X$62720,3,0))</f>
        <v/>
      </c>
      <c r="F209" s="303"/>
      <c r="G209" s="303" t="str">
        <f>IF(OR(D209="",E209="",F209=""),"",IF(C209&lt;&gt;"",IF(ISERROR(VLOOKUP($A$10,[2]POA!$A$2:$D$25,2,0)),"",VLOOKUP($A$10,[2]POA!$A$2:$D$25,2,0)),""))</f>
        <v/>
      </c>
      <c r="H209" s="304" t="str">
        <f t="shared" si="11"/>
        <v/>
      </c>
      <c r="I209" s="305" t="str">
        <f>IF(OR(D209="",E209="",F209=""),"",IF(AND(H209&gt;0,H209&lt;=Experiencia1),[2]Puntajes!$D$4,IF(AND(H209&gt;Experiencia1,H209&lt;=Experiencia2),[2]Puntajes!$D$5,IF(AND(H209&gt;Experiencia2,H209&lt;=Experiencia3),[2]Puntajes!$D$6,IF(H209&gt;Experiencia3,[2]Puntajes!$D$7,0)))))</f>
        <v/>
      </c>
    </row>
    <row r="210" spans="3:9" hidden="1">
      <c r="C210" s="356"/>
      <c r="D210" s="369" t="str">
        <f>IF(ISERROR(VLOOKUP(C210,'[2]Capacidad Financiera'!$B$12:$X$62720,2,0)),"",VLOOKUP(C210,'[2]Capacidad Financiera'!$B$12:$X$3580,2,0))</f>
        <v/>
      </c>
      <c r="E210" s="302" t="str">
        <f>IF(ISERROR(VLOOKUP(C210,'[2]Capacidad Financiera'!$B$12:$X$62720,3,0)),"",VLOOKUP(C210,'[2]Capacidad Financiera'!$B$12:$X$62720,3,0))</f>
        <v/>
      </c>
      <c r="F210" s="303"/>
      <c r="G210" s="303" t="str">
        <f>IF(OR(D210="",E210="",F210=""),"",IF(C210&lt;&gt;"",IF(ISERROR(VLOOKUP($A$10,[2]POA!$A$2:$D$25,2,0)),"",VLOOKUP($A$10,[2]POA!$A$2:$D$25,2,0)),""))</f>
        <v/>
      </c>
      <c r="H210" s="304" t="str">
        <f t="shared" si="11"/>
        <v/>
      </c>
      <c r="I210" s="305" t="str">
        <f>IF(OR(D210="",E210="",F210=""),"",IF(AND(H210&gt;0,H210&lt;=Experiencia1),[2]Puntajes!$D$4,IF(AND(H210&gt;Experiencia1,H210&lt;=Experiencia2),[2]Puntajes!$D$5,IF(AND(H210&gt;Experiencia2,H210&lt;=Experiencia3),[2]Puntajes!$D$6,IF(H210&gt;Experiencia3,[2]Puntajes!$D$7,0)))))</f>
        <v/>
      </c>
    </row>
    <row r="211" spans="3:9" hidden="1">
      <c r="C211" s="356"/>
      <c r="D211" s="369" t="str">
        <f>IF(ISERROR(VLOOKUP(C211,'[2]Capacidad Financiera'!$B$12:$X$62720,2,0)),"",VLOOKUP(C211,'[2]Capacidad Financiera'!$B$12:$X$3580,2,0))</f>
        <v/>
      </c>
      <c r="E211" s="302" t="str">
        <f>IF(ISERROR(VLOOKUP(C211,'[2]Capacidad Financiera'!$B$12:$X$62720,3,0)),"",VLOOKUP(C211,'[2]Capacidad Financiera'!$B$12:$X$62720,3,0))</f>
        <v/>
      </c>
      <c r="F211" s="303"/>
      <c r="G211" s="303" t="str">
        <f>IF(OR(D211="",E211="",F211=""),"",IF(C211&lt;&gt;"",IF(ISERROR(VLOOKUP($A$10,[2]POA!$A$2:$D$25,2,0)),"",VLOOKUP($A$10,[2]POA!$A$2:$D$25,2,0)),""))</f>
        <v/>
      </c>
      <c r="H211" s="304" t="str">
        <f t="shared" si="11"/>
        <v/>
      </c>
      <c r="I211" s="305" t="str">
        <f>IF(OR(D211="",E211="",F211=""),"",IF(AND(H211&gt;0,H211&lt;=Experiencia1),[2]Puntajes!$D$4,IF(AND(H211&gt;Experiencia1,H211&lt;=Experiencia2),[2]Puntajes!$D$5,IF(AND(H211&gt;Experiencia2,H211&lt;=Experiencia3),[2]Puntajes!$D$6,IF(H211&gt;Experiencia3,[2]Puntajes!$D$7,0)))))</f>
        <v/>
      </c>
    </row>
    <row r="212" spans="3:9" hidden="1">
      <c r="C212" s="356"/>
      <c r="D212" s="369" t="str">
        <f>IF(ISERROR(VLOOKUP(C212,'[2]Capacidad Financiera'!$B$12:$X$62720,2,0)),"",VLOOKUP(C212,'[2]Capacidad Financiera'!$B$12:$X$3580,2,0))</f>
        <v/>
      </c>
      <c r="E212" s="302" t="str">
        <f>IF(ISERROR(VLOOKUP(C212,'[2]Capacidad Financiera'!$B$12:$X$62720,3,0)),"",VLOOKUP(C212,'[2]Capacidad Financiera'!$B$12:$X$62720,3,0))</f>
        <v/>
      </c>
      <c r="F212" s="303"/>
      <c r="G212" s="303" t="str">
        <f>IF(OR(D212="",E212="",F212=""),"",IF(C212&lt;&gt;"",IF(ISERROR(VLOOKUP($A$10,[2]POA!$A$2:$D$25,2,0)),"",VLOOKUP($A$10,[2]POA!$A$2:$D$25,2,0)),""))</f>
        <v/>
      </c>
      <c r="H212" s="304" t="str">
        <f t="shared" si="11"/>
        <v/>
      </c>
      <c r="I212" s="305" t="str">
        <f>IF(OR(D212="",E212="",F212=""),"",IF(AND(H212&gt;0,H212&lt;=Experiencia1),[2]Puntajes!$D$4,IF(AND(H212&gt;Experiencia1,H212&lt;=Experiencia2),[2]Puntajes!$D$5,IF(AND(H212&gt;Experiencia2,H212&lt;=Experiencia3),[2]Puntajes!$D$6,IF(H212&gt;Experiencia3,[2]Puntajes!$D$7,0)))))</f>
        <v/>
      </c>
    </row>
    <row r="213" spans="3:9" hidden="1">
      <c r="C213" s="356"/>
      <c r="D213" s="369" t="str">
        <f>IF(ISERROR(VLOOKUP(C213,'[2]Capacidad Financiera'!$B$12:$X$62720,2,0)),"",VLOOKUP(C213,'[2]Capacidad Financiera'!$B$12:$X$3580,2,0))</f>
        <v/>
      </c>
      <c r="E213" s="302" t="str">
        <f>IF(ISERROR(VLOOKUP(C213,'[2]Capacidad Financiera'!$B$12:$X$62720,3,0)),"",VLOOKUP(C213,'[2]Capacidad Financiera'!$B$12:$X$62720,3,0))</f>
        <v/>
      </c>
      <c r="F213" s="303"/>
      <c r="G213" s="303" t="str">
        <f>IF(OR(D213="",E213="",F213=""),"",IF(C213&lt;&gt;"",IF(ISERROR(VLOOKUP($A$10,[2]POA!$A$2:$D$25,2,0)),"",VLOOKUP($A$10,[2]POA!$A$2:$D$25,2,0)),""))</f>
        <v/>
      </c>
      <c r="H213" s="304" t="str">
        <f t="shared" si="11"/>
        <v/>
      </c>
      <c r="I213" s="305" t="str">
        <f>IF(OR(D213="",E213="",F213=""),"",IF(AND(H213&gt;0,H213&lt;=Experiencia1),[2]Puntajes!$D$4,IF(AND(H213&gt;Experiencia1,H213&lt;=Experiencia2),[2]Puntajes!$D$5,IF(AND(H213&gt;Experiencia2,H213&lt;=Experiencia3),[2]Puntajes!$D$6,IF(H213&gt;Experiencia3,[2]Puntajes!$D$7,0)))))</f>
        <v/>
      </c>
    </row>
    <row r="214" spans="3:9" hidden="1">
      <c r="C214" s="356"/>
      <c r="D214" s="369" t="str">
        <f>IF(ISERROR(VLOOKUP(C214,'[2]Capacidad Financiera'!$B$12:$X$62720,2,0)),"",VLOOKUP(C214,'[2]Capacidad Financiera'!$B$12:$X$3580,2,0))</f>
        <v/>
      </c>
      <c r="E214" s="302" t="str">
        <f>IF(ISERROR(VLOOKUP(C214,'[2]Capacidad Financiera'!$B$12:$X$62720,3,0)),"",VLOOKUP(C214,'[2]Capacidad Financiera'!$B$12:$X$62720,3,0))</f>
        <v/>
      </c>
      <c r="F214" s="303"/>
      <c r="G214" s="303" t="str">
        <f>IF(OR(D214="",E214="",F214=""),"",IF(C214&lt;&gt;"",IF(ISERROR(VLOOKUP($A$10,[2]POA!$A$2:$D$25,2,0)),"",VLOOKUP($A$10,[2]POA!$A$2:$D$25,2,0)),""))</f>
        <v/>
      </c>
      <c r="H214" s="304" t="str">
        <f t="shared" si="11"/>
        <v/>
      </c>
      <c r="I214" s="305" t="str">
        <f>IF(OR(D214="",E214="",F214=""),"",IF(AND(H214&gt;0,H214&lt;=Experiencia1),[2]Puntajes!$D$4,IF(AND(H214&gt;Experiencia1,H214&lt;=Experiencia2),[2]Puntajes!$D$5,IF(AND(H214&gt;Experiencia2,H214&lt;=Experiencia3),[2]Puntajes!$D$6,IF(H214&gt;Experiencia3,[2]Puntajes!$D$7,0)))))</f>
        <v/>
      </c>
    </row>
    <row r="215" spans="3:9" hidden="1">
      <c r="C215" s="356"/>
      <c r="D215" s="369" t="str">
        <f>IF(ISERROR(VLOOKUP(C215,'[2]Capacidad Financiera'!$B$12:$X$62720,2,0)),"",VLOOKUP(C215,'[2]Capacidad Financiera'!$B$12:$X$3580,2,0))</f>
        <v/>
      </c>
      <c r="E215" s="302" t="str">
        <f>IF(ISERROR(VLOOKUP(C215,'[2]Capacidad Financiera'!$B$12:$X$62720,3,0)),"",VLOOKUP(C215,'[2]Capacidad Financiera'!$B$12:$X$62720,3,0))</f>
        <v/>
      </c>
      <c r="F215" s="303"/>
      <c r="G215" s="303" t="str">
        <f>IF(OR(D215="",E215="",F215=""),"",IF(C215&lt;&gt;"",IF(ISERROR(VLOOKUP($A$10,[2]POA!$A$2:$D$25,2,0)),"",VLOOKUP($A$10,[2]POA!$A$2:$D$25,2,0)),""))</f>
        <v/>
      </c>
      <c r="H215" s="304" t="str">
        <f t="shared" si="11"/>
        <v/>
      </c>
      <c r="I215" s="305" t="str">
        <f>IF(OR(D215="",E215="",F215=""),"",IF(AND(H215&gt;0,H215&lt;=Experiencia1),[2]Puntajes!$D$4,IF(AND(H215&gt;Experiencia1,H215&lt;=Experiencia2),[2]Puntajes!$D$5,IF(AND(H215&gt;Experiencia2,H215&lt;=Experiencia3),[2]Puntajes!$D$6,IF(H215&gt;Experiencia3,[2]Puntajes!$D$7,0)))))</f>
        <v/>
      </c>
    </row>
    <row r="216" spans="3:9" ht="15.75" hidden="1" thickBot="1">
      <c r="C216" s="357"/>
      <c r="D216" s="370" t="str">
        <f>IF(ISERROR(VLOOKUP(C216,'[2]Capacidad Financiera'!$B$12:$X$62720,2,0)),"",VLOOKUP(C216,'[2]Capacidad Financiera'!$B$12:$X$3580,2,0))</f>
        <v/>
      </c>
      <c r="E216" s="307" t="str">
        <f>IF(ISERROR(VLOOKUP(C216,'[2]Capacidad Financiera'!$B$12:$X$62720,3,0)),"",VLOOKUP(C216,'[2]Capacidad Financiera'!$B$12:$X$62720,3,0))</f>
        <v/>
      </c>
      <c r="F216" s="308"/>
      <c r="G216" s="308" t="str">
        <f>IF(OR(D216="",E216="",F216=""),"",IF(C216&lt;&gt;"",IF(ISERROR(VLOOKUP($A$10,[2]POA!$A$2:$D$25,2,0)),"",VLOOKUP($A$10,[2]POA!$A$2:$D$25,2,0)),""))</f>
        <v/>
      </c>
      <c r="H216" s="309" t="str">
        <f t="shared" si="11"/>
        <v/>
      </c>
      <c r="I216" s="310" t="str">
        <f>IF(OR(D216="",E216="",F216=""),"",IF(AND(H216&gt;0,H216&lt;=Experiencia1),[2]Puntajes!$D$4,IF(AND(H216&gt;Experiencia1,H216&lt;=Experiencia2),[2]Puntajes!$D$5,IF(AND(H216&gt;Experiencia2,H216&lt;=Experiencia3),[2]Puntajes!$D$6,IF(H216&gt;Experiencia3,[2]Puntajes!$D$7,0)))))</f>
        <v/>
      </c>
    </row>
    <row r="217" spans="3:9" hidden="1">
      <c r="C217" s="358"/>
      <c r="D217" s="371" t="str">
        <f>IF(ISERROR(VLOOKUP(C217,'[2]Capacidad Financiera'!$B$12:$X$62720,2,0)),"",VLOOKUP(C217,'[2]Capacidad Financiera'!$B$12:$X$3580,2,0))</f>
        <v/>
      </c>
      <c r="E217" s="292" t="str">
        <f>IF(ISERROR(VLOOKUP(C217,'[2]Capacidad Financiera'!$B$12:$X$62720,3,0)),"",VLOOKUP(C217,'[2]Capacidad Financiera'!$B$12:$X$62720,3,0))</f>
        <v/>
      </c>
      <c r="F217" s="293"/>
      <c r="G217" s="293" t="str">
        <f>IF(OR(D217="",E217="",F217=""),"",IF(C218="",IF(C217&lt;&gt;"",IF(ISERROR(VLOOKUP($A$10,[2]POA!$A$2:$D$25,2,0)),"",VLOOKUP($A$10,[2]POA!$A$2:$D$25,2,0)),""),""))</f>
        <v/>
      </c>
      <c r="H217" s="294" t="str">
        <f>IF(OR(D217="",E217="",F217=""),"",IF(C218="",IF(C217&lt;&gt;"",F217/G217,""),""))</f>
        <v/>
      </c>
      <c r="I217" s="295" t="str">
        <f>IF(C218="",IF(F217="","",IF(AND(H217&gt;0,H217&lt;=Experiencia1),[2]Puntajes!$D$4,IF(AND(H217&gt;Experiencia1,H217&lt;=Experiencia2),[2]Puntajes!$D$5,IF(AND(H217&gt;Experiencia2,H217&lt;=Experiencia3),[2]Puntajes!$D$6,IF(H217&gt;Experiencia3,[2]Puntajes!$D$7,0))))),"")</f>
        <v/>
      </c>
    </row>
    <row r="218" spans="3:9" hidden="1">
      <c r="C218" s="356"/>
      <c r="D218" s="369" t="str">
        <f>IF(ISERROR(VLOOKUP(C218,'[2]Capacidad Financiera'!$B$12:$X$62720,2,0)),"",VLOOKUP(C218,'[2]Capacidad Financiera'!$B$12:$X$3580,2,0))</f>
        <v/>
      </c>
      <c r="E218" s="302" t="str">
        <f>IF(ISERROR(VLOOKUP(C218,'[2]Capacidad Financiera'!$B$12:$X$62720,3,0)),"",VLOOKUP(C218,'[2]Capacidad Financiera'!$B$12:$X$62720,3,0))</f>
        <v/>
      </c>
      <c r="F218" s="303"/>
      <c r="G218" s="303" t="str">
        <f>IF(OR(D218="",E218="",F218=""),"",IF(C218&lt;&gt;"",IF(ISERROR(VLOOKUP($A$10,[2]POA!$A$2:$D$25,2,0)),"",VLOOKUP($A$10,[2]POA!$A$2:$D$25,2,0)),""))</f>
        <v/>
      </c>
      <c r="H218" s="304" t="str">
        <f>IF(OR(D218="",E218="",F218=""),"",IF(C218&lt;&gt;"",F218/(G218*E218),""))</f>
        <v/>
      </c>
      <c r="I218" s="305" t="str">
        <f>IF(OR(D218="",E218="",F218=""),"",IF(AND(H218&gt;0,H218&lt;=Experiencia1),[2]Puntajes!$D$4,IF(AND(H218&gt;Experiencia1,H218&lt;=Experiencia2),[2]Puntajes!$D$5,IF(AND(H218&gt;Experiencia2,H218&lt;=Experiencia3),[2]Puntajes!$D$6,IF(H218&gt;Experiencia3,[2]Puntajes!$D$7,0)))))</f>
        <v/>
      </c>
    </row>
    <row r="219" spans="3:9" hidden="1">
      <c r="C219" s="356"/>
      <c r="D219" s="369" t="str">
        <f>IF(ISERROR(VLOOKUP(C219,'[2]Capacidad Financiera'!$B$12:$X$62720,2,0)),"",VLOOKUP(C219,'[2]Capacidad Financiera'!$B$12:$X$3580,2,0))</f>
        <v/>
      </c>
      <c r="E219" s="302" t="str">
        <f>IF(ISERROR(VLOOKUP(C219,'[2]Capacidad Financiera'!$B$12:$X$62720,3,0)),"",VLOOKUP(C219,'[2]Capacidad Financiera'!$B$12:$X$62720,3,0))</f>
        <v/>
      </c>
      <c r="F219" s="303"/>
      <c r="G219" s="303" t="str">
        <f>IF(OR(D219="",E219="",F219=""),"",IF(C219&lt;&gt;"",IF(ISERROR(VLOOKUP($A$10,[2]POA!$A$2:$D$25,2,0)),"",VLOOKUP($A$10,[2]POA!$A$2:$D$25,2,0)),""))</f>
        <v/>
      </c>
      <c r="H219" s="304" t="str">
        <f t="shared" ref="H219:H227" si="12">IF(OR(D219="",E219="",F219=""),"",IF(C219&lt;&gt;"",F219/(G219*E219),""))</f>
        <v/>
      </c>
      <c r="I219" s="305" t="str">
        <f>IF(OR(D219="",E219="",F219=""),"",IF(AND(H219&gt;0,H219&lt;=Experiencia1),[2]Puntajes!$D$4,IF(AND(H219&gt;Experiencia1,H219&lt;=Experiencia2),[2]Puntajes!$D$5,IF(AND(H219&gt;Experiencia2,H219&lt;=Experiencia3),[2]Puntajes!$D$6,IF(H219&gt;Experiencia3,[2]Puntajes!$D$7,0)))))</f>
        <v/>
      </c>
    </row>
    <row r="220" spans="3:9" hidden="1">
      <c r="C220" s="356"/>
      <c r="D220" s="369" t="str">
        <f>IF(ISERROR(VLOOKUP(C220,'[2]Capacidad Financiera'!$B$12:$X$62720,2,0)),"",VLOOKUP(C220,'[2]Capacidad Financiera'!$B$12:$X$3580,2,0))</f>
        <v/>
      </c>
      <c r="E220" s="302" t="str">
        <f>IF(ISERROR(VLOOKUP(C220,'[2]Capacidad Financiera'!$B$12:$X$62720,3,0)),"",VLOOKUP(C220,'[2]Capacidad Financiera'!$B$12:$X$62720,3,0))</f>
        <v/>
      </c>
      <c r="F220" s="303"/>
      <c r="G220" s="303" t="str">
        <f>IF(OR(D220="",E220="",F220=""),"",IF(C220&lt;&gt;"",IF(ISERROR(VLOOKUP($A$10,[2]POA!$A$2:$D$25,2,0)),"",VLOOKUP($A$10,[2]POA!$A$2:$D$25,2,0)),""))</f>
        <v/>
      </c>
      <c r="H220" s="304" t="str">
        <f t="shared" si="12"/>
        <v/>
      </c>
      <c r="I220" s="305" t="str">
        <f>IF(OR(D220="",E220="",F220=""),"",IF(AND(H220&gt;0,H220&lt;=Experiencia1),[2]Puntajes!$D$4,IF(AND(H220&gt;Experiencia1,H220&lt;=Experiencia2),[2]Puntajes!$D$5,IF(AND(H220&gt;Experiencia2,H220&lt;=Experiencia3),[2]Puntajes!$D$6,IF(H220&gt;Experiencia3,[2]Puntajes!$D$7,0)))))</f>
        <v/>
      </c>
    </row>
    <row r="221" spans="3:9" hidden="1">
      <c r="C221" s="356"/>
      <c r="D221" s="369" t="str">
        <f>IF(ISERROR(VLOOKUP(C221,'[2]Capacidad Financiera'!$B$12:$X$62720,2,0)),"",VLOOKUP(C221,'[2]Capacidad Financiera'!$B$12:$X$3580,2,0))</f>
        <v/>
      </c>
      <c r="E221" s="302" t="str">
        <f>IF(ISERROR(VLOOKUP(C221,'[2]Capacidad Financiera'!$B$12:$X$62720,3,0)),"",VLOOKUP(C221,'[2]Capacidad Financiera'!$B$12:$X$62720,3,0))</f>
        <v/>
      </c>
      <c r="F221" s="303"/>
      <c r="G221" s="303" t="str">
        <f>IF(OR(D221="",E221="",F221=""),"",IF(C221&lt;&gt;"",IF(ISERROR(VLOOKUP($A$10,[2]POA!$A$2:$D$25,2,0)),"",VLOOKUP($A$10,[2]POA!$A$2:$D$25,2,0)),""))</f>
        <v/>
      </c>
      <c r="H221" s="304" t="str">
        <f t="shared" si="12"/>
        <v/>
      </c>
      <c r="I221" s="305" t="str">
        <f>IF(OR(D221="",E221="",F221=""),"",IF(AND(H221&gt;0,H221&lt;=Experiencia1),[2]Puntajes!$D$4,IF(AND(H221&gt;Experiencia1,H221&lt;=Experiencia2),[2]Puntajes!$D$5,IF(AND(H221&gt;Experiencia2,H221&lt;=Experiencia3),[2]Puntajes!$D$6,IF(H221&gt;Experiencia3,[2]Puntajes!$D$7,0)))))</f>
        <v/>
      </c>
    </row>
    <row r="222" spans="3:9" hidden="1">
      <c r="C222" s="356"/>
      <c r="D222" s="369" t="str">
        <f>IF(ISERROR(VLOOKUP(C222,'[2]Capacidad Financiera'!$B$12:$X$62720,2,0)),"",VLOOKUP(C222,'[2]Capacidad Financiera'!$B$12:$X$3580,2,0))</f>
        <v/>
      </c>
      <c r="E222" s="302" t="str">
        <f>IF(ISERROR(VLOOKUP(C222,'[2]Capacidad Financiera'!$B$12:$X$62720,3,0)),"",VLOOKUP(C222,'[2]Capacidad Financiera'!$B$12:$X$62720,3,0))</f>
        <v/>
      </c>
      <c r="F222" s="303"/>
      <c r="G222" s="303" t="str">
        <f>IF(OR(D222="",E222="",F222=""),"",IF(C222&lt;&gt;"",IF(ISERROR(VLOOKUP($A$10,[2]POA!$A$2:$D$25,2,0)),"",VLOOKUP($A$10,[2]POA!$A$2:$D$25,2,0)),""))</f>
        <v/>
      </c>
      <c r="H222" s="304" t="str">
        <f t="shared" si="12"/>
        <v/>
      </c>
      <c r="I222" s="305" t="str">
        <f>IF(OR(D222="",E222="",F222=""),"",IF(AND(H222&gt;0,H222&lt;=Experiencia1),[2]Puntajes!$D$4,IF(AND(H222&gt;Experiencia1,H222&lt;=Experiencia2),[2]Puntajes!$D$5,IF(AND(H222&gt;Experiencia2,H222&lt;=Experiencia3),[2]Puntajes!$D$6,IF(H222&gt;Experiencia3,[2]Puntajes!$D$7,0)))))</f>
        <v/>
      </c>
    </row>
    <row r="223" spans="3:9" hidden="1">
      <c r="C223" s="356"/>
      <c r="D223" s="369" t="str">
        <f>IF(ISERROR(VLOOKUP(C223,'[2]Capacidad Financiera'!$B$12:$X$62720,2,0)),"",VLOOKUP(C223,'[2]Capacidad Financiera'!$B$12:$X$3580,2,0))</f>
        <v/>
      </c>
      <c r="E223" s="302" t="str">
        <f>IF(ISERROR(VLOOKUP(C223,'[2]Capacidad Financiera'!$B$12:$X$62720,3,0)),"",VLOOKUP(C223,'[2]Capacidad Financiera'!$B$12:$X$62720,3,0))</f>
        <v/>
      </c>
      <c r="F223" s="303"/>
      <c r="G223" s="303" t="str">
        <f>IF(OR(D223="",E223="",F223=""),"",IF(C223&lt;&gt;"",IF(ISERROR(VLOOKUP($A$10,[2]POA!$A$2:$D$25,2,0)),"",VLOOKUP($A$10,[2]POA!$A$2:$D$25,2,0)),""))</f>
        <v/>
      </c>
      <c r="H223" s="304" t="str">
        <f t="shared" si="12"/>
        <v/>
      </c>
      <c r="I223" s="305" t="str">
        <f>IF(OR(D223="",E223="",F223=""),"",IF(AND(H223&gt;0,H223&lt;=Experiencia1),[2]Puntajes!$D$4,IF(AND(H223&gt;Experiencia1,H223&lt;=Experiencia2),[2]Puntajes!$D$5,IF(AND(H223&gt;Experiencia2,H223&lt;=Experiencia3),[2]Puntajes!$D$6,IF(H223&gt;Experiencia3,[2]Puntajes!$D$7,0)))))</f>
        <v/>
      </c>
    </row>
    <row r="224" spans="3:9" hidden="1">
      <c r="C224" s="356"/>
      <c r="D224" s="369" t="str">
        <f>IF(ISERROR(VLOOKUP(C224,'[2]Capacidad Financiera'!$B$12:$X$62720,2,0)),"",VLOOKUP(C224,'[2]Capacidad Financiera'!$B$12:$X$3580,2,0))</f>
        <v/>
      </c>
      <c r="E224" s="302" t="str">
        <f>IF(ISERROR(VLOOKUP(C224,'[2]Capacidad Financiera'!$B$12:$X$62720,3,0)),"",VLOOKUP(C224,'[2]Capacidad Financiera'!$B$12:$X$62720,3,0))</f>
        <v/>
      </c>
      <c r="F224" s="303"/>
      <c r="G224" s="303" t="str">
        <f>IF(OR(D224="",E224="",F224=""),"",IF(C224&lt;&gt;"",IF(ISERROR(VLOOKUP($A$10,[2]POA!$A$2:$D$25,2,0)),"",VLOOKUP($A$10,[2]POA!$A$2:$D$25,2,0)),""))</f>
        <v/>
      </c>
      <c r="H224" s="304" t="str">
        <f t="shared" si="12"/>
        <v/>
      </c>
      <c r="I224" s="305" t="str">
        <f>IF(OR(D224="",E224="",F224=""),"",IF(AND(H224&gt;0,H224&lt;=Experiencia1),[2]Puntajes!$D$4,IF(AND(H224&gt;Experiencia1,H224&lt;=Experiencia2),[2]Puntajes!$D$5,IF(AND(H224&gt;Experiencia2,H224&lt;=Experiencia3),[2]Puntajes!$D$6,IF(H224&gt;Experiencia3,[2]Puntajes!$D$7,0)))))</f>
        <v/>
      </c>
    </row>
    <row r="225" spans="3:9" hidden="1">
      <c r="C225" s="356"/>
      <c r="D225" s="369" t="str">
        <f>IF(ISERROR(VLOOKUP(C225,'[2]Capacidad Financiera'!$B$12:$X$62720,2,0)),"",VLOOKUP(C225,'[2]Capacidad Financiera'!$B$12:$X$3580,2,0))</f>
        <v/>
      </c>
      <c r="E225" s="302" t="str">
        <f>IF(ISERROR(VLOOKUP(C225,'[2]Capacidad Financiera'!$B$12:$X$62720,3,0)),"",VLOOKUP(C225,'[2]Capacidad Financiera'!$B$12:$X$62720,3,0))</f>
        <v/>
      </c>
      <c r="F225" s="303"/>
      <c r="G225" s="303" t="str">
        <f>IF(OR(D225="",E225="",F225=""),"",IF(C225&lt;&gt;"",IF(ISERROR(VLOOKUP($A$10,[2]POA!$A$2:$D$25,2,0)),"",VLOOKUP($A$10,[2]POA!$A$2:$D$25,2,0)),""))</f>
        <v/>
      </c>
      <c r="H225" s="304" t="str">
        <f t="shared" si="12"/>
        <v/>
      </c>
      <c r="I225" s="305" t="str">
        <f>IF(OR(D225="",E225="",F225=""),"",IF(AND(H225&gt;0,H225&lt;=Experiencia1),[2]Puntajes!$D$4,IF(AND(H225&gt;Experiencia1,H225&lt;=Experiencia2),[2]Puntajes!$D$5,IF(AND(H225&gt;Experiencia2,H225&lt;=Experiencia3),[2]Puntajes!$D$6,IF(H225&gt;Experiencia3,[2]Puntajes!$D$7,0)))))</f>
        <v/>
      </c>
    </row>
    <row r="226" spans="3:9" hidden="1">
      <c r="C226" s="356"/>
      <c r="D226" s="369" t="str">
        <f>IF(ISERROR(VLOOKUP(C226,'[2]Capacidad Financiera'!$B$12:$X$62720,2,0)),"",VLOOKUP(C226,'[2]Capacidad Financiera'!$B$12:$X$3580,2,0))</f>
        <v/>
      </c>
      <c r="E226" s="302" t="str">
        <f>IF(ISERROR(VLOOKUP(C226,'[2]Capacidad Financiera'!$B$12:$X$62720,3,0)),"",VLOOKUP(C226,'[2]Capacidad Financiera'!$B$12:$X$62720,3,0))</f>
        <v/>
      </c>
      <c r="F226" s="303"/>
      <c r="G226" s="303" t="str">
        <f>IF(OR(D226="",E226="",F226=""),"",IF(C226&lt;&gt;"",IF(ISERROR(VLOOKUP($A$10,[2]POA!$A$2:$D$25,2,0)),"",VLOOKUP($A$10,[2]POA!$A$2:$D$25,2,0)),""))</f>
        <v/>
      </c>
      <c r="H226" s="304" t="str">
        <f t="shared" si="12"/>
        <v/>
      </c>
      <c r="I226" s="305" t="str">
        <f>IF(OR(D226="",E226="",F226=""),"",IF(AND(H226&gt;0,H226&lt;=Experiencia1),[2]Puntajes!$D$4,IF(AND(H226&gt;Experiencia1,H226&lt;=Experiencia2),[2]Puntajes!$D$5,IF(AND(H226&gt;Experiencia2,H226&lt;=Experiencia3),[2]Puntajes!$D$6,IF(H226&gt;Experiencia3,[2]Puntajes!$D$7,0)))))</f>
        <v/>
      </c>
    </row>
    <row r="227" spans="3:9" ht="15.75" hidden="1" thickBot="1">
      <c r="C227" s="357"/>
      <c r="D227" s="370" t="str">
        <f>IF(ISERROR(VLOOKUP(C227,'[2]Capacidad Financiera'!$B$12:$X$62720,2,0)),"",VLOOKUP(C227,'[2]Capacidad Financiera'!$B$12:$X$3580,2,0))</f>
        <v/>
      </c>
      <c r="E227" s="307" t="str">
        <f>IF(ISERROR(VLOOKUP(C227,'[2]Capacidad Financiera'!$B$12:$X$62720,3,0)),"",VLOOKUP(C227,'[2]Capacidad Financiera'!$B$12:$X$62720,3,0))</f>
        <v/>
      </c>
      <c r="F227" s="308"/>
      <c r="G227" s="308" t="str">
        <f>IF(OR(D227="",E227="",F227=""),"",IF(C227&lt;&gt;"",IF(ISERROR(VLOOKUP($A$10,[2]POA!$A$2:$D$25,2,0)),"",VLOOKUP($A$10,[2]POA!$A$2:$D$25,2,0)),""))</f>
        <v/>
      </c>
      <c r="H227" s="309" t="str">
        <f t="shared" si="12"/>
        <v/>
      </c>
      <c r="I227" s="310" t="str">
        <f>IF(OR(D227="",E227="",F227=""),"",IF(AND(H227&gt;0,H227&lt;=Experiencia1),[2]Puntajes!$D$4,IF(AND(H227&gt;Experiencia1,H227&lt;=Experiencia2),[2]Puntajes!$D$5,IF(AND(H227&gt;Experiencia2,H227&lt;=Experiencia3),[2]Puntajes!$D$6,IF(H227&gt;Experiencia3,[2]Puntajes!$D$7,0)))))</f>
        <v/>
      </c>
    </row>
    <row r="228" spans="3:9" hidden="1">
      <c r="C228" s="358"/>
      <c r="D228" s="371" t="str">
        <f>IF(ISERROR(VLOOKUP(C228,'[2]Capacidad Financiera'!$B$12:$X$62720,2,0)),"",VLOOKUP(C228,'[2]Capacidad Financiera'!$B$12:$X$3580,2,0))</f>
        <v/>
      </c>
      <c r="E228" s="292" t="str">
        <f>IF(ISERROR(VLOOKUP(C228,'[2]Capacidad Financiera'!$B$12:$X$62720,3,0)),"",VLOOKUP(C228,'[2]Capacidad Financiera'!$B$12:$X$62720,3,0))</f>
        <v/>
      </c>
      <c r="F228" s="293"/>
      <c r="G228" s="293" t="str">
        <f>IF(OR(D228="",E228="",F228=""),"",IF(C229="",IF(C228&lt;&gt;"",IF(ISERROR(VLOOKUP($A$10,[2]POA!$A$2:$D$25,2,0)),"",VLOOKUP($A$10,[2]POA!$A$2:$D$25,2,0)),""),""))</f>
        <v/>
      </c>
      <c r="H228" s="294" t="str">
        <f>IF(OR(D228="",E228="",F228=""),"",IF(C229="",IF(C228&lt;&gt;"",F228/G228,""),""))</f>
        <v/>
      </c>
      <c r="I228" s="295" t="str">
        <f>IF(C229="",IF(F228="","",IF(AND(H228&gt;0,H228&lt;=Experiencia1),[2]Puntajes!$D$4,IF(AND(H228&gt;Experiencia1,H228&lt;=Experiencia2),[2]Puntajes!$D$5,IF(AND(H228&gt;Experiencia2,H228&lt;=Experiencia3),[2]Puntajes!$D$6,IF(H228&gt;Experiencia3,[2]Puntajes!$D$7,0))))),"")</f>
        <v/>
      </c>
    </row>
    <row r="229" spans="3:9" hidden="1">
      <c r="C229" s="356"/>
      <c r="D229" s="369" t="str">
        <f>IF(ISERROR(VLOOKUP(C229,'[2]Capacidad Financiera'!$B$12:$X$62720,2,0)),"",VLOOKUP(C229,'[2]Capacidad Financiera'!$B$12:$X$3580,2,0))</f>
        <v/>
      </c>
      <c r="E229" s="302" t="str">
        <f>IF(ISERROR(VLOOKUP(C229,'[2]Capacidad Financiera'!$B$12:$X$62720,3,0)),"",VLOOKUP(C229,'[2]Capacidad Financiera'!$B$12:$X$62720,3,0))</f>
        <v/>
      </c>
      <c r="F229" s="303"/>
      <c r="G229" s="303" t="str">
        <f>IF(OR(D229="",E229="",F229=""),"",IF(C229&lt;&gt;"",IF(ISERROR(VLOOKUP($A$10,[2]POA!$A$2:$D$25,2,0)),"",VLOOKUP($A$10,[2]POA!$A$2:$D$25,2,0)),""))</f>
        <v/>
      </c>
      <c r="H229" s="304" t="str">
        <f>IF(OR(D229="",E229="",F229=""),"",IF(C229&lt;&gt;"",F229/(G229*E229),""))</f>
        <v/>
      </c>
      <c r="I229" s="305" t="str">
        <f>IF(OR(D229="",E229="",F229=""),"",IF(AND(H229&gt;0,H229&lt;=Experiencia1),[2]Puntajes!$D$4,IF(AND(H229&gt;Experiencia1,H229&lt;=Experiencia2),[2]Puntajes!$D$5,IF(AND(H229&gt;Experiencia2,H229&lt;=Experiencia3),[2]Puntajes!$D$6,IF(H229&gt;Experiencia3,[2]Puntajes!$D$7,0)))))</f>
        <v/>
      </c>
    </row>
    <row r="230" spans="3:9" hidden="1">
      <c r="C230" s="356"/>
      <c r="D230" s="369" t="str">
        <f>IF(ISERROR(VLOOKUP(C230,'[2]Capacidad Financiera'!$B$12:$X$62720,2,0)),"",VLOOKUP(C230,'[2]Capacidad Financiera'!$B$12:$X$3580,2,0))</f>
        <v/>
      </c>
      <c r="E230" s="302" t="str">
        <f>IF(ISERROR(VLOOKUP(C230,'[2]Capacidad Financiera'!$B$12:$X$62720,3,0)),"",VLOOKUP(C230,'[2]Capacidad Financiera'!$B$12:$X$62720,3,0))</f>
        <v/>
      </c>
      <c r="F230" s="303"/>
      <c r="G230" s="303" t="str">
        <f>IF(OR(D230="",E230="",F230=""),"",IF(C230&lt;&gt;"",IF(ISERROR(VLOOKUP($A$10,[2]POA!$A$2:$D$25,2,0)),"",VLOOKUP($A$10,[2]POA!$A$2:$D$25,2,0)),""))</f>
        <v/>
      </c>
      <c r="H230" s="304" t="str">
        <f t="shared" ref="H230:H238" si="13">IF(OR(D230="",E230="",F230=""),"",IF(C230&lt;&gt;"",F230/(G230*E230),""))</f>
        <v/>
      </c>
      <c r="I230" s="305" t="str">
        <f>IF(OR(D230="",E230="",F230=""),"",IF(AND(H230&gt;0,H230&lt;=Experiencia1),[2]Puntajes!$D$4,IF(AND(H230&gt;Experiencia1,H230&lt;=Experiencia2),[2]Puntajes!$D$5,IF(AND(H230&gt;Experiencia2,H230&lt;=Experiencia3),[2]Puntajes!$D$6,IF(H230&gt;Experiencia3,[2]Puntajes!$D$7,0)))))</f>
        <v/>
      </c>
    </row>
    <row r="231" spans="3:9" hidden="1">
      <c r="C231" s="356"/>
      <c r="D231" s="369" t="str">
        <f>IF(ISERROR(VLOOKUP(C231,'[2]Capacidad Financiera'!$B$12:$X$62720,2,0)),"",VLOOKUP(C231,'[2]Capacidad Financiera'!$B$12:$X$3580,2,0))</f>
        <v/>
      </c>
      <c r="E231" s="302" t="str">
        <f>IF(ISERROR(VLOOKUP(C231,'[2]Capacidad Financiera'!$B$12:$X$62720,3,0)),"",VLOOKUP(C231,'[2]Capacidad Financiera'!$B$12:$X$62720,3,0))</f>
        <v/>
      </c>
      <c r="F231" s="303"/>
      <c r="G231" s="303" t="str">
        <f>IF(OR(D231="",E231="",F231=""),"",IF(C231&lt;&gt;"",IF(ISERROR(VLOOKUP($A$10,[2]POA!$A$2:$D$25,2,0)),"",VLOOKUP($A$10,[2]POA!$A$2:$D$25,2,0)),""))</f>
        <v/>
      </c>
      <c r="H231" s="304" t="str">
        <f t="shared" si="13"/>
        <v/>
      </c>
      <c r="I231" s="305" t="str">
        <f>IF(OR(D231="",E231="",F231=""),"",IF(AND(H231&gt;0,H231&lt;=Experiencia1),[2]Puntajes!$D$4,IF(AND(H231&gt;Experiencia1,H231&lt;=Experiencia2),[2]Puntajes!$D$5,IF(AND(H231&gt;Experiencia2,H231&lt;=Experiencia3),[2]Puntajes!$D$6,IF(H231&gt;Experiencia3,[2]Puntajes!$D$7,0)))))</f>
        <v/>
      </c>
    </row>
    <row r="232" spans="3:9" hidden="1">
      <c r="C232" s="356"/>
      <c r="D232" s="369" t="str">
        <f>IF(ISERROR(VLOOKUP(C232,'[2]Capacidad Financiera'!$B$12:$X$62720,2,0)),"",VLOOKUP(C232,'[2]Capacidad Financiera'!$B$12:$X$3580,2,0))</f>
        <v/>
      </c>
      <c r="E232" s="302" t="str">
        <f>IF(ISERROR(VLOOKUP(C232,'[2]Capacidad Financiera'!$B$12:$X$62720,3,0)),"",VLOOKUP(C232,'[2]Capacidad Financiera'!$B$12:$X$62720,3,0))</f>
        <v/>
      </c>
      <c r="F232" s="303"/>
      <c r="G232" s="303" t="str">
        <f>IF(OR(D232="",E232="",F232=""),"",IF(C232&lt;&gt;"",IF(ISERROR(VLOOKUP($A$10,[2]POA!$A$2:$D$25,2,0)),"",VLOOKUP($A$10,[2]POA!$A$2:$D$25,2,0)),""))</f>
        <v/>
      </c>
      <c r="H232" s="304" t="str">
        <f t="shared" si="13"/>
        <v/>
      </c>
      <c r="I232" s="305" t="str">
        <f>IF(OR(D232="",E232="",F232=""),"",IF(AND(H232&gt;0,H232&lt;=Experiencia1),[2]Puntajes!$D$4,IF(AND(H232&gt;Experiencia1,H232&lt;=Experiencia2),[2]Puntajes!$D$5,IF(AND(H232&gt;Experiencia2,H232&lt;=Experiencia3),[2]Puntajes!$D$6,IF(H232&gt;Experiencia3,[2]Puntajes!$D$7,0)))))</f>
        <v/>
      </c>
    </row>
    <row r="233" spans="3:9" hidden="1">
      <c r="C233" s="356"/>
      <c r="D233" s="369" t="str">
        <f>IF(ISERROR(VLOOKUP(C233,'[2]Capacidad Financiera'!$B$12:$X$62720,2,0)),"",VLOOKUP(C233,'[2]Capacidad Financiera'!$B$12:$X$3580,2,0))</f>
        <v/>
      </c>
      <c r="E233" s="302" t="str">
        <f>IF(ISERROR(VLOOKUP(C233,'[2]Capacidad Financiera'!$B$12:$X$62720,3,0)),"",VLOOKUP(C233,'[2]Capacidad Financiera'!$B$12:$X$62720,3,0))</f>
        <v/>
      </c>
      <c r="F233" s="303"/>
      <c r="G233" s="303" t="str">
        <f>IF(OR(D233="",E233="",F233=""),"",IF(C233&lt;&gt;"",IF(ISERROR(VLOOKUP($A$10,[2]POA!$A$2:$D$25,2,0)),"",VLOOKUP($A$10,[2]POA!$A$2:$D$25,2,0)),""))</f>
        <v/>
      </c>
      <c r="H233" s="304" t="str">
        <f t="shared" si="13"/>
        <v/>
      </c>
      <c r="I233" s="305" t="str">
        <f>IF(OR(D233="",E233="",F233=""),"",IF(AND(H233&gt;0,H233&lt;=Experiencia1),[2]Puntajes!$D$4,IF(AND(H233&gt;Experiencia1,H233&lt;=Experiencia2),[2]Puntajes!$D$5,IF(AND(H233&gt;Experiencia2,H233&lt;=Experiencia3),[2]Puntajes!$D$6,IF(H233&gt;Experiencia3,[2]Puntajes!$D$7,0)))))</f>
        <v/>
      </c>
    </row>
    <row r="234" spans="3:9" hidden="1">
      <c r="C234" s="356"/>
      <c r="D234" s="369" t="str">
        <f>IF(ISERROR(VLOOKUP(C234,'[2]Capacidad Financiera'!$B$12:$X$62720,2,0)),"",VLOOKUP(C234,'[2]Capacidad Financiera'!$B$12:$X$3580,2,0))</f>
        <v/>
      </c>
      <c r="E234" s="302" t="str">
        <f>IF(ISERROR(VLOOKUP(C234,'[2]Capacidad Financiera'!$B$12:$X$62720,3,0)),"",VLOOKUP(C234,'[2]Capacidad Financiera'!$B$12:$X$62720,3,0))</f>
        <v/>
      </c>
      <c r="F234" s="303"/>
      <c r="G234" s="303" t="str">
        <f>IF(OR(D234="",E234="",F234=""),"",IF(C234&lt;&gt;"",IF(ISERROR(VLOOKUP($A$10,[2]POA!$A$2:$D$25,2,0)),"",VLOOKUP($A$10,[2]POA!$A$2:$D$25,2,0)),""))</f>
        <v/>
      </c>
      <c r="H234" s="304" t="str">
        <f t="shared" si="13"/>
        <v/>
      </c>
      <c r="I234" s="305" t="str">
        <f>IF(OR(D234="",E234="",F234=""),"",IF(AND(H234&gt;0,H234&lt;=Experiencia1),[2]Puntajes!$D$4,IF(AND(H234&gt;Experiencia1,H234&lt;=Experiencia2),[2]Puntajes!$D$5,IF(AND(H234&gt;Experiencia2,H234&lt;=Experiencia3),[2]Puntajes!$D$6,IF(H234&gt;Experiencia3,[2]Puntajes!$D$7,0)))))</f>
        <v/>
      </c>
    </row>
    <row r="235" spans="3:9" hidden="1">
      <c r="C235" s="356"/>
      <c r="D235" s="369" t="str">
        <f>IF(ISERROR(VLOOKUP(C235,'[2]Capacidad Financiera'!$B$12:$X$62720,2,0)),"",VLOOKUP(C235,'[2]Capacidad Financiera'!$B$12:$X$3580,2,0))</f>
        <v/>
      </c>
      <c r="E235" s="302" t="str">
        <f>IF(ISERROR(VLOOKUP(C235,'[2]Capacidad Financiera'!$B$12:$X$62720,3,0)),"",VLOOKUP(C235,'[2]Capacidad Financiera'!$B$12:$X$62720,3,0))</f>
        <v/>
      </c>
      <c r="F235" s="303"/>
      <c r="G235" s="303" t="str">
        <f>IF(OR(D235="",E235="",F235=""),"",IF(C235&lt;&gt;"",IF(ISERROR(VLOOKUP($A$10,[2]POA!$A$2:$D$25,2,0)),"",VLOOKUP($A$10,[2]POA!$A$2:$D$25,2,0)),""))</f>
        <v/>
      </c>
      <c r="H235" s="304" t="str">
        <f t="shared" si="13"/>
        <v/>
      </c>
      <c r="I235" s="305" t="str">
        <f>IF(OR(D235="",E235="",F235=""),"",IF(AND(H235&gt;0,H235&lt;=Experiencia1),[2]Puntajes!$D$4,IF(AND(H235&gt;Experiencia1,H235&lt;=Experiencia2),[2]Puntajes!$D$5,IF(AND(H235&gt;Experiencia2,H235&lt;=Experiencia3),[2]Puntajes!$D$6,IF(H235&gt;Experiencia3,[2]Puntajes!$D$7,0)))))</f>
        <v/>
      </c>
    </row>
    <row r="236" spans="3:9" hidden="1">
      <c r="C236" s="356"/>
      <c r="D236" s="369" t="str">
        <f>IF(ISERROR(VLOOKUP(C236,'[2]Capacidad Financiera'!$B$12:$X$62720,2,0)),"",VLOOKUP(C236,'[2]Capacidad Financiera'!$B$12:$X$3580,2,0))</f>
        <v/>
      </c>
      <c r="E236" s="302" t="str">
        <f>IF(ISERROR(VLOOKUP(C236,'[2]Capacidad Financiera'!$B$12:$X$62720,3,0)),"",VLOOKUP(C236,'[2]Capacidad Financiera'!$B$12:$X$62720,3,0))</f>
        <v/>
      </c>
      <c r="F236" s="303"/>
      <c r="G236" s="303" t="str">
        <f>IF(OR(D236="",E236="",F236=""),"",IF(C236&lt;&gt;"",IF(ISERROR(VLOOKUP($A$10,[2]POA!$A$2:$D$25,2,0)),"",VLOOKUP($A$10,[2]POA!$A$2:$D$25,2,0)),""))</f>
        <v/>
      </c>
      <c r="H236" s="304" t="str">
        <f t="shared" si="13"/>
        <v/>
      </c>
      <c r="I236" s="305" t="str">
        <f>IF(OR(D236="",E236="",F236=""),"",IF(AND(H236&gt;0,H236&lt;=Experiencia1),[2]Puntajes!$D$4,IF(AND(H236&gt;Experiencia1,H236&lt;=Experiencia2),[2]Puntajes!$D$5,IF(AND(H236&gt;Experiencia2,H236&lt;=Experiencia3),[2]Puntajes!$D$6,IF(H236&gt;Experiencia3,[2]Puntajes!$D$7,0)))))</f>
        <v/>
      </c>
    </row>
    <row r="237" spans="3:9" hidden="1">
      <c r="C237" s="356"/>
      <c r="D237" s="369" t="str">
        <f>IF(ISERROR(VLOOKUP(C237,'[2]Capacidad Financiera'!$B$12:$X$62720,2,0)),"",VLOOKUP(C237,'[2]Capacidad Financiera'!$B$12:$X$3580,2,0))</f>
        <v/>
      </c>
      <c r="E237" s="302" t="str">
        <f>IF(ISERROR(VLOOKUP(C237,'[2]Capacidad Financiera'!$B$12:$X$62720,3,0)),"",VLOOKUP(C237,'[2]Capacidad Financiera'!$B$12:$X$62720,3,0))</f>
        <v/>
      </c>
      <c r="F237" s="303"/>
      <c r="G237" s="303" t="str">
        <f>IF(OR(D237="",E237="",F237=""),"",IF(C237&lt;&gt;"",IF(ISERROR(VLOOKUP($A$10,[2]POA!$A$2:$D$25,2,0)),"",VLOOKUP($A$10,[2]POA!$A$2:$D$25,2,0)),""))</f>
        <v/>
      </c>
      <c r="H237" s="304" t="str">
        <f t="shared" si="13"/>
        <v/>
      </c>
      <c r="I237" s="305" t="str">
        <f>IF(OR(D237="",E237="",F237=""),"",IF(AND(H237&gt;0,H237&lt;=Experiencia1),[2]Puntajes!$D$4,IF(AND(H237&gt;Experiencia1,H237&lt;=Experiencia2),[2]Puntajes!$D$5,IF(AND(H237&gt;Experiencia2,H237&lt;=Experiencia3),[2]Puntajes!$D$6,IF(H237&gt;Experiencia3,[2]Puntajes!$D$7,0)))))</f>
        <v/>
      </c>
    </row>
    <row r="238" spans="3:9" ht="15.75" hidden="1" thickBot="1">
      <c r="C238" s="357"/>
      <c r="D238" s="370" t="str">
        <f>IF(ISERROR(VLOOKUP(C238,'[2]Capacidad Financiera'!$B$12:$X$62720,2,0)),"",VLOOKUP(C238,'[2]Capacidad Financiera'!$B$12:$X$3580,2,0))</f>
        <v/>
      </c>
      <c r="E238" s="307" t="str">
        <f>IF(ISERROR(VLOOKUP(C238,'[2]Capacidad Financiera'!$B$12:$X$62720,3,0)),"",VLOOKUP(C238,'[2]Capacidad Financiera'!$B$12:$X$62720,3,0))</f>
        <v/>
      </c>
      <c r="F238" s="308"/>
      <c r="G238" s="308" t="str">
        <f>IF(OR(D238="",E238="",F238=""),"",IF(C238&lt;&gt;"",IF(ISERROR(VLOOKUP($A$10,[2]POA!$A$2:$D$25,2,0)),"",VLOOKUP($A$10,[2]POA!$A$2:$D$25,2,0)),""))</f>
        <v/>
      </c>
      <c r="H238" s="309" t="str">
        <f t="shared" si="13"/>
        <v/>
      </c>
      <c r="I238" s="310" t="str">
        <f>IF(OR(D238="",E238="",F238=""),"",IF(AND(H238&gt;0,H238&lt;=Experiencia1),[2]Puntajes!$D$4,IF(AND(H238&gt;Experiencia1,H238&lt;=Experiencia2),[2]Puntajes!$D$5,IF(AND(H238&gt;Experiencia2,H238&lt;=Experiencia3),[2]Puntajes!$D$6,IF(H238&gt;Experiencia3,[2]Puntajes!$D$7,0)))))</f>
        <v/>
      </c>
    </row>
    <row r="239" spans="3:9" hidden="1">
      <c r="C239" s="358"/>
      <c r="D239" s="371" t="str">
        <f>IF(ISERROR(VLOOKUP(C239,'[2]Capacidad Financiera'!$B$12:$X$62720,2,0)),"",VLOOKUP(C239,'[2]Capacidad Financiera'!$B$12:$X$3580,2,0))</f>
        <v/>
      </c>
      <c r="E239" s="292" t="str">
        <f>IF(ISERROR(VLOOKUP(C239,'[2]Capacidad Financiera'!$B$12:$X$62720,3,0)),"",VLOOKUP(C239,'[2]Capacidad Financiera'!$B$12:$X$62720,3,0))</f>
        <v/>
      </c>
      <c r="F239" s="293"/>
      <c r="G239" s="293" t="str">
        <f>IF(OR(D239="",E239="",F239=""),"",IF(C240="",IF(C239&lt;&gt;"",IF(ISERROR(VLOOKUP($A$10,[2]POA!$A$2:$D$25,2,0)),"",VLOOKUP($A$10,[2]POA!$A$2:$D$25,2,0)),""),""))</f>
        <v/>
      </c>
      <c r="H239" s="294" t="str">
        <f>IF(OR(D239="",E239="",F239=""),"",IF(C240="",IF(C239&lt;&gt;"",F239/G239,""),""))</f>
        <v/>
      </c>
      <c r="I239" s="295" t="str">
        <f>IF(C240="",IF(F239="","",IF(AND(H239&gt;0,H239&lt;=Experiencia1),[2]Puntajes!$D$4,IF(AND(H239&gt;Experiencia1,H239&lt;=Experiencia2),[2]Puntajes!$D$5,IF(AND(H239&gt;Experiencia2,H239&lt;=Experiencia3),[2]Puntajes!$D$6,IF(H239&gt;Experiencia3,[2]Puntajes!$D$7,0))))),"")</f>
        <v/>
      </c>
    </row>
    <row r="240" spans="3:9" hidden="1">
      <c r="C240" s="356"/>
      <c r="D240" s="369" t="str">
        <f>IF(ISERROR(VLOOKUP(C240,'[2]Capacidad Financiera'!$B$12:$X$62720,2,0)),"",VLOOKUP(C240,'[2]Capacidad Financiera'!$B$12:$X$3580,2,0))</f>
        <v/>
      </c>
      <c r="E240" s="302" t="str">
        <f>IF(ISERROR(VLOOKUP(C240,'[2]Capacidad Financiera'!$B$12:$X$62720,3,0)),"",VLOOKUP(C240,'[2]Capacidad Financiera'!$B$12:$X$62720,3,0))</f>
        <v/>
      </c>
      <c r="F240" s="303"/>
      <c r="G240" s="303" t="str">
        <f>IF(OR(D240="",E240="",F240=""),"",IF(C240&lt;&gt;"",IF(ISERROR(VLOOKUP($A$10,[2]POA!$A$2:$D$25,2,0)),"",VLOOKUP($A$10,[2]POA!$A$2:$D$25,2,0)),""))</f>
        <v/>
      </c>
      <c r="H240" s="304" t="str">
        <f>IF(OR(D240="",E240="",F240=""),"",IF(C240&lt;&gt;"",F240/(G240*E240),""))</f>
        <v/>
      </c>
      <c r="I240" s="305" t="str">
        <f>IF(OR(D240="",E240="",F240=""),"",IF(AND(H240&gt;0,H240&lt;=Experiencia1),[2]Puntajes!$D$4,IF(AND(H240&gt;Experiencia1,H240&lt;=Experiencia2),[2]Puntajes!$D$5,IF(AND(H240&gt;Experiencia2,H240&lt;=Experiencia3),[2]Puntajes!$D$6,IF(H240&gt;Experiencia3,[2]Puntajes!$D$7,0)))))</f>
        <v/>
      </c>
    </row>
    <row r="241" spans="3:9" hidden="1">
      <c r="C241" s="356"/>
      <c r="D241" s="369" t="str">
        <f>IF(ISERROR(VLOOKUP(C241,'[2]Capacidad Financiera'!$B$12:$X$62720,2,0)),"",VLOOKUP(C241,'[2]Capacidad Financiera'!$B$12:$X$3580,2,0))</f>
        <v/>
      </c>
      <c r="E241" s="302" t="str">
        <f>IF(ISERROR(VLOOKUP(C241,'[2]Capacidad Financiera'!$B$12:$X$62720,3,0)),"",VLOOKUP(C241,'[2]Capacidad Financiera'!$B$12:$X$62720,3,0))</f>
        <v/>
      </c>
      <c r="F241" s="303"/>
      <c r="G241" s="303" t="str">
        <f>IF(OR(D241="",E241="",F241=""),"",IF(C241&lt;&gt;"",IF(ISERROR(VLOOKUP($A$10,[2]POA!$A$2:$D$25,2,0)),"",VLOOKUP($A$10,[2]POA!$A$2:$D$25,2,0)),""))</f>
        <v/>
      </c>
      <c r="H241" s="304" t="str">
        <f t="shared" ref="H241:H249" si="14">IF(OR(D241="",E241="",F241=""),"",IF(C241&lt;&gt;"",F241/(G241*E241),""))</f>
        <v/>
      </c>
      <c r="I241" s="305" t="str">
        <f>IF(OR(D241="",E241="",F241=""),"",IF(AND(H241&gt;0,H241&lt;=Experiencia1),[2]Puntajes!$D$4,IF(AND(H241&gt;Experiencia1,H241&lt;=Experiencia2),[2]Puntajes!$D$5,IF(AND(H241&gt;Experiencia2,H241&lt;=Experiencia3),[2]Puntajes!$D$6,IF(H241&gt;Experiencia3,[2]Puntajes!$D$7,0)))))</f>
        <v/>
      </c>
    </row>
    <row r="242" spans="3:9" hidden="1">
      <c r="C242" s="356"/>
      <c r="D242" s="369" t="str">
        <f>IF(ISERROR(VLOOKUP(C242,'[2]Capacidad Financiera'!$B$12:$X$62720,2,0)),"",VLOOKUP(C242,'[2]Capacidad Financiera'!$B$12:$X$3580,2,0))</f>
        <v/>
      </c>
      <c r="E242" s="302" t="str">
        <f>IF(ISERROR(VLOOKUP(C242,'[2]Capacidad Financiera'!$B$12:$X$62720,3,0)),"",VLOOKUP(C242,'[2]Capacidad Financiera'!$B$12:$X$62720,3,0))</f>
        <v/>
      </c>
      <c r="F242" s="303"/>
      <c r="G242" s="303" t="str">
        <f>IF(OR(D242="",E242="",F242=""),"",IF(C242&lt;&gt;"",IF(ISERROR(VLOOKUP($A$10,[2]POA!$A$2:$D$25,2,0)),"",VLOOKUP($A$10,[2]POA!$A$2:$D$25,2,0)),""))</f>
        <v/>
      </c>
      <c r="H242" s="304" t="str">
        <f t="shared" si="14"/>
        <v/>
      </c>
      <c r="I242" s="305" t="str">
        <f>IF(OR(D242="",E242="",F242=""),"",IF(AND(H242&gt;0,H242&lt;=Experiencia1),[2]Puntajes!$D$4,IF(AND(H242&gt;Experiencia1,H242&lt;=Experiencia2),[2]Puntajes!$D$5,IF(AND(H242&gt;Experiencia2,H242&lt;=Experiencia3),[2]Puntajes!$D$6,IF(H242&gt;Experiencia3,[2]Puntajes!$D$7,0)))))</f>
        <v/>
      </c>
    </row>
    <row r="243" spans="3:9" hidden="1">
      <c r="C243" s="356"/>
      <c r="D243" s="369" t="str">
        <f>IF(ISERROR(VLOOKUP(C243,'[2]Capacidad Financiera'!$B$12:$X$62720,2,0)),"",VLOOKUP(C243,'[2]Capacidad Financiera'!$B$12:$X$3580,2,0))</f>
        <v/>
      </c>
      <c r="E243" s="302" t="str">
        <f>IF(ISERROR(VLOOKUP(C243,'[2]Capacidad Financiera'!$B$12:$X$62720,3,0)),"",VLOOKUP(C243,'[2]Capacidad Financiera'!$B$12:$X$62720,3,0))</f>
        <v/>
      </c>
      <c r="F243" s="303"/>
      <c r="G243" s="303" t="str">
        <f>IF(OR(D243="",E243="",F243=""),"",IF(C243&lt;&gt;"",IF(ISERROR(VLOOKUP($A$10,[2]POA!$A$2:$D$25,2,0)),"",VLOOKUP($A$10,[2]POA!$A$2:$D$25,2,0)),""))</f>
        <v/>
      </c>
      <c r="H243" s="304" t="str">
        <f t="shared" si="14"/>
        <v/>
      </c>
      <c r="I243" s="305" t="str">
        <f>IF(OR(D243="",E243="",F243=""),"",IF(AND(H243&gt;0,H243&lt;=Experiencia1),[2]Puntajes!$D$4,IF(AND(H243&gt;Experiencia1,H243&lt;=Experiencia2),[2]Puntajes!$D$5,IF(AND(H243&gt;Experiencia2,H243&lt;=Experiencia3),[2]Puntajes!$D$6,IF(H243&gt;Experiencia3,[2]Puntajes!$D$7,0)))))</f>
        <v/>
      </c>
    </row>
    <row r="244" spans="3:9" hidden="1">
      <c r="C244" s="356"/>
      <c r="D244" s="369" t="str">
        <f>IF(ISERROR(VLOOKUP(C244,'[2]Capacidad Financiera'!$B$12:$X$62720,2,0)),"",VLOOKUP(C244,'[2]Capacidad Financiera'!$B$12:$X$3580,2,0))</f>
        <v/>
      </c>
      <c r="E244" s="302" t="str">
        <f>IF(ISERROR(VLOOKUP(C244,'[2]Capacidad Financiera'!$B$12:$X$62720,3,0)),"",VLOOKUP(C244,'[2]Capacidad Financiera'!$B$12:$X$62720,3,0))</f>
        <v/>
      </c>
      <c r="F244" s="303"/>
      <c r="G244" s="303" t="str">
        <f>IF(OR(D244="",E244="",F244=""),"",IF(C244&lt;&gt;"",IF(ISERROR(VLOOKUP($A$10,[2]POA!$A$2:$D$25,2,0)),"",VLOOKUP($A$10,[2]POA!$A$2:$D$25,2,0)),""))</f>
        <v/>
      </c>
      <c r="H244" s="304" t="str">
        <f t="shared" si="14"/>
        <v/>
      </c>
      <c r="I244" s="305" t="str">
        <f>IF(OR(D244="",E244="",F244=""),"",IF(AND(H244&gt;0,H244&lt;=Experiencia1),[2]Puntajes!$D$4,IF(AND(H244&gt;Experiencia1,H244&lt;=Experiencia2),[2]Puntajes!$D$5,IF(AND(H244&gt;Experiencia2,H244&lt;=Experiencia3),[2]Puntajes!$D$6,IF(H244&gt;Experiencia3,[2]Puntajes!$D$7,0)))))</f>
        <v/>
      </c>
    </row>
    <row r="245" spans="3:9" hidden="1">
      <c r="C245" s="356"/>
      <c r="D245" s="369" t="str">
        <f>IF(ISERROR(VLOOKUP(C245,'[2]Capacidad Financiera'!$B$12:$X$62720,2,0)),"",VLOOKUP(C245,'[2]Capacidad Financiera'!$B$12:$X$3580,2,0))</f>
        <v/>
      </c>
      <c r="E245" s="302" t="str">
        <f>IF(ISERROR(VLOOKUP(C245,'[2]Capacidad Financiera'!$B$12:$X$62720,3,0)),"",VLOOKUP(C245,'[2]Capacidad Financiera'!$B$12:$X$62720,3,0))</f>
        <v/>
      </c>
      <c r="F245" s="303"/>
      <c r="G245" s="303" t="str">
        <f>IF(OR(D245="",E245="",F245=""),"",IF(C245&lt;&gt;"",IF(ISERROR(VLOOKUP($A$10,[2]POA!$A$2:$D$25,2,0)),"",VLOOKUP($A$10,[2]POA!$A$2:$D$25,2,0)),""))</f>
        <v/>
      </c>
      <c r="H245" s="304" t="str">
        <f t="shared" si="14"/>
        <v/>
      </c>
      <c r="I245" s="305" t="str">
        <f>IF(OR(D245="",E245="",F245=""),"",IF(AND(H245&gt;0,H245&lt;=Experiencia1),[2]Puntajes!$D$4,IF(AND(H245&gt;Experiencia1,H245&lt;=Experiencia2),[2]Puntajes!$D$5,IF(AND(H245&gt;Experiencia2,H245&lt;=Experiencia3),[2]Puntajes!$D$6,IF(H245&gt;Experiencia3,[2]Puntajes!$D$7,0)))))</f>
        <v/>
      </c>
    </row>
    <row r="246" spans="3:9" hidden="1">
      <c r="C246" s="356"/>
      <c r="D246" s="369" t="str">
        <f>IF(ISERROR(VLOOKUP(C246,'[2]Capacidad Financiera'!$B$12:$X$62720,2,0)),"",VLOOKUP(C246,'[2]Capacidad Financiera'!$B$12:$X$3580,2,0))</f>
        <v/>
      </c>
      <c r="E246" s="302" t="str">
        <f>IF(ISERROR(VLOOKUP(C246,'[2]Capacidad Financiera'!$B$12:$X$62720,3,0)),"",VLOOKUP(C246,'[2]Capacidad Financiera'!$B$12:$X$62720,3,0))</f>
        <v/>
      </c>
      <c r="F246" s="303"/>
      <c r="G246" s="303" t="str">
        <f>IF(OR(D246="",E246="",F246=""),"",IF(C246&lt;&gt;"",IF(ISERROR(VLOOKUP($A$10,[2]POA!$A$2:$D$25,2,0)),"",VLOOKUP($A$10,[2]POA!$A$2:$D$25,2,0)),""))</f>
        <v/>
      </c>
      <c r="H246" s="304" t="str">
        <f t="shared" si="14"/>
        <v/>
      </c>
      <c r="I246" s="305" t="str">
        <f>IF(OR(D246="",E246="",F246=""),"",IF(AND(H246&gt;0,H246&lt;=Experiencia1),[2]Puntajes!$D$4,IF(AND(H246&gt;Experiencia1,H246&lt;=Experiencia2),[2]Puntajes!$D$5,IF(AND(H246&gt;Experiencia2,H246&lt;=Experiencia3),[2]Puntajes!$D$6,IF(H246&gt;Experiencia3,[2]Puntajes!$D$7,0)))))</f>
        <v/>
      </c>
    </row>
    <row r="247" spans="3:9" hidden="1">
      <c r="C247" s="356"/>
      <c r="D247" s="369" t="str">
        <f>IF(ISERROR(VLOOKUP(C247,'[2]Capacidad Financiera'!$B$12:$X$62720,2,0)),"",VLOOKUP(C247,'[2]Capacidad Financiera'!$B$12:$X$3580,2,0))</f>
        <v/>
      </c>
      <c r="E247" s="302" t="str">
        <f>IF(ISERROR(VLOOKUP(C247,'[2]Capacidad Financiera'!$B$12:$X$62720,3,0)),"",VLOOKUP(C247,'[2]Capacidad Financiera'!$B$12:$X$62720,3,0))</f>
        <v/>
      </c>
      <c r="F247" s="303"/>
      <c r="G247" s="303" t="str">
        <f>IF(OR(D247="",E247="",F247=""),"",IF(C247&lt;&gt;"",IF(ISERROR(VLOOKUP($A$10,[2]POA!$A$2:$D$25,2,0)),"",VLOOKUP($A$10,[2]POA!$A$2:$D$25,2,0)),""))</f>
        <v/>
      </c>
      <c r="H247" s="304" t="str">
        <f t="shared" si="14"/>
        <v/>
      </c>
      <c r="I247" s="305" t="str">
        <f>IF(OR(D247="",E247="",F247=""),"",IF(AND(H247&gt;0,H247&lt;=Experiencia1),[2]Puntajes!$D$4,IF(AND(H247&gt;Experiencia1,H247&lt;=Experiencia2),[2]Puntajes!$D$5,IF(AND(H247&gt;Experiencia2,H247&lt;=Experiencia3),[2]Puntajes!$D$6,IF(H247&gt;Experiencia3,[2]Puntajes!$D$7,0)))))</f>
        <v/>
      </c>
    </row>
    <row r="248" spans="3:9" hidden="1">
      <c r="C248" s="356"/>
      <c r="D248" s="369" t="str">
        <f>IF(ISERROR(VLOOKUP(C248,'[2]Capacidad Financiera'!$B$12:$X$62720,2,0)),"",VLOOKUP(C248,'[2]Capacidad Financiera'!$B$12:$X$3580,2,0))</f>
        <v/>
      </c>
      <c r="E248" s="302" t="str">
        <f>IF(ISERROR(VLOOKUP(C248,'[2]Capacidad Financiera'!$B$12:$X$62720,3,0)),"",VLOOKUP(C248,'[2]Capacidad Financiera'!$B$12:$X$62720,3,0))</f>
        <v/>
      </c>
      <c r="F248" s="303"/>
      <c r="G248" s="303" t="str">
        <f>IF(OR(D248="",E248="",F248=""),"",IF(C248&lt;&gt;"",IF(ISERROR(VLOOKUP($A$10,[2]POA!$A$2:$D$25,2,0)),"",VLOOKUP($A$10,[2]POA!$A$2:$D$25,2,0)),""))</f>
        <v/>
      </c>
      <c r="H248" s="304" t="str">
        <f t="shared" si="14"/>
        <v/>
      </c>
      <c r="I248" s="305" t="str">
        <f>IF(OR(D248="",E248="",F248=""),"",IF(AND(H248&gt;0,H248&lt;=Experiencia1),[2]Puntajes!$D$4,IF(AND(H248&gt;Experiencia1,H248&lt;=Experiencia2),[2]Puntajes!$D$5,IF(AND(H248&gt;Experiencia2,H248&lt;=Experiencia3),[2]Puntajes!$D$6,IF(H248&gt;Experiencia3,[2]Puntajes!$D$7,0)))))</f>
        <v/>
      </c>
    </row>
    <row r="249" spans="3:9" ht="15.75" hidden="1" thickBot="1">
      <c r="C249" s="357"/>
      <c r="D249" s="370" t="str">
        <f>IF(ISERROR(VLOOKUP(C249,'[2]Capacidad Financiera'!$B$12:$X$62720,2,0)),"",VLOOKUP(C249,'[2]Capacidad Financiera'!$B$12:$X$3580,2,0))</f>
        <v/>
      </c>
      <c r="E249" s="307" t="str">
        <f>IF(ISERROR(VLOOKUP(C249,'[2]Capacidad Financiera'!$B$12:$X$62720,3,0)),"",VLOOKUP(C249,'[2]Capacidad Financiera'!$B$12:$X$62720,3,0))</f>
        <v/>
      </c>
      <c r="F249" s="308"/>
      <c r="G249" s="308" t="str">
        <f>IF(OR(D249="",E249="",F249=""),"",IF(C249&lt;&gt;"",IF(ISERROR(VLOOKUP($A$10,[2]POA!$A$2:$D$25,2,0)),"",VLOOKUP($A$10,[2]POA!$A$2:$D$25,2,0)),""))</f>
        <v/>
      </c>
      <c r="H249" s="309" t="str">
        <f t="shared" si="14"/>
        <v/>
      </c>
      <c r="I249" s="310" t="str">
        <f>IF(OR(D249="",E249="",F249=""),"",IF(AND(H249&gt;0,H249&lt;=Experiencia1),[2]Puntajes!$D$4,IF(AND(H249&gt;Experiencia1,H249&lt;=Experiencia2),[2]Puntajes!$D$5,IF(AND(H249&gt;Experiencia2,H249&lt;=Experiencia3),[2]Puntajes!$D$6,IF(H249&gt;Experiencia3,[2]Puntajes!$D$7,0)))))</f>
        <v/>
      </c>
    </row>
    <row r="250" spans="3:9" hidden="1">
      <c r="C250" s="358"/>
      <c r="D250" s="371" t="str">
        <f>IF(ISERROR(VLOOKUP(C250,'[2]Capacidad Financiera'!$B$12:$X$62720,2,0)),"",VLOOKUP(C250,'[2]Capacidad Financiera'!$B$12:$X$3580,2,0))</f>
        <v/>
      </c>
      <c r="E250" s="292" t="str">
        <f>IF(ISERROR(VLOOKUP(C250,'[2]Capacidad Financiera'!$B$12:$X$62720,3,0)),"",VLOOKUP(C250,'[2]Capacidad Financiera'!$B$12:$X$62720,3,0))</f>
        <v/>
      </c>
      <c r="F250" s="293"/>
      <c r="G250" s="293" t="str">
        <f>IF(OR(D250="",E250="",F250=""),"",IF(C251="",IF(C250&lt;&gt;"",IF(ISERROR(VLOOKUP($A$10,[2]POA!$A$2:$D$25,2,0)),"",VLOOKUP($A$10,[2]POA!$A$2:$D$25,2,0)),""),""))</f>
        <v/>
      </c>
      <c r="H250" s="294" t="str">
        <f>IF(OR(D250="",E250="",F250=""),"",IF(C251="",IF(C250&lt;&gt;"",F250/G250,""),""))</f>
        <v/>
      </c>
      <c r="I250" s="295" t="str">
        <f>IF(C251="",IF(F250="","",IF(AND(H250&gt;0,H250&lt;=Experiencia1),[2]Puntajes!$D$4,IF(AND(H250&gt;Experiencia1,H250&lt;=Experiencia2),[2]Puntajes!$D$5,IF(AND(H250&gt;Experiencia2,H250&lt;=Experiencia3),[2]Puntajes!$D$6,IF(H250&gt;Experiencia3,[2]Puntajes!$D$7,0))))),"")</f>
        <v/>
      </c>
    </row>
    <row r="251" spans="3:9" hidden="1">
      <c r="C251" s="356"/>
      <c r="D251" s="369" t="str">
        <f>IF(ISERROR(VLOOKUP(C251,'[2]Capacidad Financiera'!$B$12:$X$62720,2,0)),"",VLOOKUP(C251,'[2]Capacidad Financiera'!$B$12:$X$3580,2,0))</f>
        <v/>
      </c>
      <c r="E251" s="302" t="str">
        <f>IF(ISERROR(VLOOKUP(C251,'[2]Capacidad Financiera'!$B$12:$X$62720,3,0)),"",VLOOKUP(C251,'[2]Capacidad Financiera'!$B$12:$X$62720,3,0))</f>
        <v/>
      </c>
      <c r="F251" s="303"/>
      <c r="G251" s="303" t="str">
        <f>IF(OR(D251="",E251="",F251=""),"",IF(C251&lt;&gt;"",IF(ISERROR(VLOOKUP($A$10,[2]POA!$A$2:$D$25,2,0)),"",VLOOKUP($A$10,[2]POA!$A$2:$D$25,2,0)),""))</f>
        <v/>
      </c>
      <c r="H251" s="304" t="str">
        <f>IF(OR(D251="",E251="",F251=""),"",IF(C251&lt;&gt;"",F251/(G251*E251),""))</f>
        <v/>
      </c>
      <c r="I251" s="305" t="str">
        <f>IF(OR(D251="",E251="",F251=""),"",IF(AND(H251&gt;0,H251&lt;=Experiencia1),[2]Puntajes!$D$4,IF(AND(H251&gt;Experiencia1,H251&lt;=Experiencia2),[2]Puntajes!$D$5,IF(AND(H251&gt;Experiencia2,H251&lt;=Experiencia3),[2]Puntajes!$D$6,IF(H251&gt;Experiencia3,[2]Puntajes!$D$7,0)))))</f>
        <v/>
      </c>
    </row>
    <row r="252" spans="3:9" hidden="1">
      <c r="C252" s="356"/>
      <c r="D252" s="369" t="str">
        <f>IF(ISERROR(VLOOKUP(C252,'[2]Capacidad Financiera'!$B$12:$X$62720,2,0)),"",VLOOKUP(C252,'[2]Capacidad Financiera'!$B$12:$X$3580,2,0))</f>
        <v/>
      </c>
      <c r="E252" s="302" t="str">
        <f>IF(ISERROR(VLOOKUP(C252,'[2]Capacidad Financiera'!$B$12:$X$62720,3,0)),"",VLOOKUP(C252,'[2]Capacidad Financiera'!$B$12:$X$62720,3,0))</f>
        <v/>
      </c>
      <c r="F252" s="303"/>
      <c r="G252" s="303" t="str">
        <f>IF(OR(D252="",E252="",F252=""),"",IF(C252&lt;&gt;"",IF(ISERROR(VLOOKUP($A$10,[2]POA!$A$2:$D$25,2,0)),"",VLOOKUP($A$10,[2]POA!$A$2:$D$25,2,0)),""))</f>
        <v/>
      </c>
      <c r="H252" s="304" t="str">
        <f t="shared" ref="H252:H260" si="15">IF(OR(D252="",E252="",F252=""),"",IF(C252&lt;&gt;"",F252/(G252*E252),""))</f>
        <v/>
      </c>
      <c r="I252" s="305" t="str">
        <f>IF(OR(D252="",E252="",F252=""),"",IF(AND(H252&gt;0,H252&lt;=Experiencia1),[2]Puntajes!$D$4,IF(AND(H252&gt;Experiencia1,H252&lt;=Experiencia2),[2]Puntajes!$D$5,IF(AND(H252&gt;Experiencia2,H252&lt;=Experiencia3),[2]Puntajes!$D$6,IF(H252&gt;Experiencia3,[2]Puntajes!$D$7,0)))))</f>
        <v/>
      </c>
    </row>
    <row r="253" spans="3:9" hidden="1">
      <c r="C253" s="356"/>
      <c r="D253" s="369" t="str">
        <f>IF(ISERROR(VLOOKUP(C253,'[2]Capacidad Financiera'!$B$12:$X$62720,2,0)),"",VLOOKUP(C253,'[2]Capacidad Financiera'!$B$12:$X$3580,2,0))</f>
        <v/>
      </c>
      <c r="E253" s="302" t="str">
        <f>IF(ISERROR(VLOOKUP(C253,'[2]Capacidad Financiera'!$B$12:$X$62720,3,0)),"",VLOOKUP(C253,'[2]Capacidad Financiera'!$B$12:$X$62720,3,0))</f>
        <v/>
      </c>
      <c r="F253" s="303"/>
      <c r="G253" s="303" t="str">
        <f>IF(OR(D253="",E253="",F253=""),"",IF(C253&lt;&gt;"",IF(ISERROR(VLOOKUP($A$10,[2]POA!$A$2:$D$25,2,0)),"",VLOOKUP($A$10,[2]POA!$A$2:$D$25,2,0)),""))</f>
        <v/>
      </c>
      <c r="H253" s="304" t="str">
        <f t="shared" si="15"/>
        <v/>
      </c>
      <c r="I253" s="305" t="str">
        <f>IF(OR(D253="",E253="",F253=""),"",IF(AND(H253&gt;0,H253&lt;=Experiencia1),[2]Puntajes!$D$4,IF(AND(H253&gt;Experiencia1,H253&lt;=Experiencia2),[2]Puntajes!$D$5,IF(AND(H253&gt;Experiencia2,H253&lt;=Experiencia3),[2]Puntajes!$D$6,IF(H253&gt;Experiencia3,[2]Puntajes!$D$7,0)))))</f>
        <v/>
      </c>
    </row>
    <row r="254" spans="3:9" hidden="1">
      <c r="C254" s="356"/>
      <c r="D254" s="369" t="str">
        <f>IF(ISERROR(VLOOKUP(C254,'[2]Capacidad Financiera'!$B$12:$X$62720,2,0)),"",VLOOKUP(C254,'[2]Capacidad Financiera'!$B$12:$X$3580,2,0))</f>
        <v/>
      </c>
      <c r="E254" s="302" t="str">
        <f>IF(ISERROR(VLOOKUP(C254,'[2]Capacidad Financiera'!$B$12:$X$62720,3,0)),"",VLOOKUP(C254,'[2]Capacidad Financiera'!$B$12:$X$62720,3,0))</f>
        <v/>
      </c>
      <c r="F254" s="303"/>
      <c r="G254" s="303" t="str">
        <f>IF(OR(D254="",E254="",F254=""),"",IF(C254&lt;&gt;"",IF(ISERROR(VLOOKUP($A$10,[2]POA!$A$2:$D$25,2,0)),"",VLOOKUP($A$10,[2]POA!$A$2:$D$25,2,0)),""))</f>
        <v/>
      </c>
      <c r="H254" s="304" t="str">
        <f t="shared" si="15"/>
        <v/>
      </c>
      <c r="I254" s="305" t="str">
        <f>IF(OR(D254="",E254="",F254=""),"",IF(AND(H254&gt;0,H254&lt;=Experiencia1),[2]Puntajes!$D$4,IF(AND(H254&gt;Experiencia1,H254&lt;=Experiencia2),[2]Puntajes!$D$5,IF(AND(H254&gt;Experiencia2,H254&lt;=Experiencia3),[2]Puntajes!$D$6,IF(H254&gt;Experiencia3,[2]Puntajes!$D$7,0)))))</f>
        <v/>
      </c>
    </row>
    <row r="255" spans="3:9" hidden="1">
      <c r="C255" s="356"/>
      <c r="D255" s="369" t="str">
        <f>IF(ISERROR(VLOOKUP(C255,'[2]Capacidad Financiera'!$B$12:$X$62720,2,0)),"",VLOOKUP(C255,'[2]Capacidad Financiera'!$B$12:$X$3580,2,0))</f>
        <v/>
      </c>
      <c r="E255" s="302" t="str">
        <f>IF(ISERROR(VLOOKUP(C255,'[2]Capacidad Financiera'!$B$12:$X$62720,3,0)),"",VLOOKUP(C255,'[2]Capacidad Financiera'!$B$12:$X$62720,3,0))</f>
        <v/>
      </c>
      <c r="F255" s="303"/>
      <c r="G255" s="303" t="str">
        <f>IF(OR(D255="",E255="",F255=""),"",IF(C255&lt;&gt;"",IF(ISERROR(VLOOKUP($A$10,[2]POA!$A$2:$D$25,2,0)),"",VLOOKUP($A$10,[2]POA!$A$2:$D$25,2,0)),""))</f>
        <v/>
      </c>
      <c r="H255" s="304" t="str">
        <f t="shared" si="15"/>
        <v/>
      </c>
      <c r="I255" s="305" t="str">
        <f>IF(OR(D255="",E255="",F255=""),"",IF(AND(H255&gt;0,H255&lt;=Experiencia1),[2]Puntajes!$D$4,IF(AND(H255&gt;Experiencia1,H255&lt;=Experiencia2),[2]Puntajes!$D$5,IF(AND(H255&gt;Experiencia2,H255&lt;=Experiencia3),[2]Puntajes!$D$6,IF(H255&gt;Experiencia3,[2]Puntajes!$D$7,0)))))</f>
        <v/>
      </c>
    </row>
    <row r="256" spans="3:9" hidden="1">
      <c r="C256" s="356"/>
      <c r="D256" s="369" t="str">
        <f>IF(ISERROR(VLOOKUP(C256,'[2]Capacidad Financiera'!$B$12:$X$62720,2,0)),"",VLOOKUP(C256,'[2]Capacidad Financiera'!$B$12:$X$3580,2,0))</f>
        <v/>
      </c>
      <c r="E256" s="302" t="str">
        <f>IF(ISERROR(VLOOKUP(C256,'[2]Capacidad Financiera'!$B$12:$X$62720,3,0)),"",VLOOKUP(C256,'[2]Capacidad Financiera'!$B$12:$X$62720,3,0))</f>
        <v/>
      </c>
      <c r="F256" s="303"/>
      <c r="G256" s="303" t="str">
        <f>IF(OR(D256="",E256="",F256=""),"",IF(C256&lt;&gt;"",IF(ISERROR(VLOOKUP($A$10,[2]POA!$A$2:$D$25,2,0)),"",VLOOKUP($A$10,[2]POA!$A$2:$D$25,2,0)),""))</f>
        <v/>
      </c>
      <c r="H256" s="304" t="str">
        <f t="shared" si="15"/>
        <v/>
      </c>
      <c r="I256" s="305" t="str">
        <f>IF(OR(D256="",E256="",F256=""),"",IF(AND(H256&gt;0,H256&lt;=Experiencia1),[2]Puntajes!$D$4,IF(AND(H256&gt;Experiencia1,H256&lt;=Experiencia2),[2]Puntajes!$D$5,IF(AND(H256&gt;Experiencia2,H256&lt;=Experiencia3),[2]Puntajes!$D$6,IF(H256&gt;Experiencia3,[2]Puntajes!$D$7,0)))))</f>
        <v/>
      </c>
    </row>
    <row r="257" spans="3:9" hidden="1">
      <c r="C257" s="356"/>
      <c r="D257" s="369" t="str">
        <f>IF(ISERROR(VLOOKUP(C257,'[2]Capacidad Financiera'!$B$12:$X$62720,2,0)),"",VLOOKUP(C257,'[2]Capacidad Financiera'!$B$12:$X$3580,2,0))</f>
        <v/>
      </c>
      <c r="E257" s="302" t="str">
        <f>IF(ISERROR(VLOOKUP(C257,'[2]Capacidad Financiera'!$B$12:$X$62720,3,0)),"",VLOOKUP(C257,'[2]Capacidad Financiera'!$B$12:$X$62720,3,0))</f>
        <v/>
      </c>
      <c r="F257" s="303"/>
      <c r="G257" s="303" t="str">
        <f>IF(OR(D257="",E257="",F257=""),"",IF(C257&lt;&gt;"",IF(ISERROR(VLOOKUP($A$10,[2]POA!$A$2:$D$25,2,0)),"",VLOOKUP($A$10,[2]POA!$A$2:$D$25,2,0)),""))</f>
        <v/>
      </c>
      <c r="H257" s="304" t="str">
        <f t="shared" si="15"/>
        <v/>
      </c>
      <c r="I257" s="305" t="str">
        <f>IF(OR(D257="",E257="",F257=""),"",IF(AND(H257&gt;0,H257&lt;=Experiencia1),[2]Puntajes!$D$4,IF(AND(H257&gt;Experiencia1,H257&lt;=Experiencia2),[2]Puntajes!$D$5,IF(AND(H257&gt;Experiencia2,H257&lt;=Experiencia3),[2]Puntajes!$D$6,IF(H257&gt;Experiencia3,[2]Puntajes!$D$7,0)))))</f>
        <v/>
      </c>
    </row>
    <row r="258" spans="3:9" hidden="1">
      <c r="C258" s="356"/>
      <c r="D258" s="369" t="str">
        <f>IF(ISERROR(VLOOKUP(C258,'[2]Capacidad Financiera'!$B$12:$X$62720,2,0)),"",VLOOKUP(C258,'[2]Capacidad Financiera'!$B$12:$X$3580,2,0))</f>
        <v/>
      </c>
      <c r="E258" s="302" t="str">
        <f>IF(ISERROR(VLOOKUP(C258,'[2]Capacidad Financiera'!$B$12:$X$62720,3,0)),"",VLOOKUP(C258,'[2]Capacidad Financiera'!$B$12:$X$62720,3,0))</f>
        <v/>
      </c>
      <c r="F258" s="303"/>
      <c r="G258" s="303" t="str">
        <f>IF(OR(D258="",E258="",F258=""),"",IF(C258&lt;&gt;"",IF(ISERROR(VLOOKUP($A$10,[2]POA!$A$2:$D$25,2,0)),"",VLOOKUP($A$10,[2]POA!$A$2:$D$25,2,0)),""))</f>
        <v/>
      </c>
      <c r="H258" s="304" t="str">
        <f t="shared" si="15"/>
        <v/>
      </c>
      <c r="I258" s="305" t="str">
        <f>IF(OR(D258="",E258="",F258=""),"",IF(AND(H258&gt;0,H258&lt;=Experiencia1),[2]Puntajes!$D$4,IF(AND(H258&gt;Experiencia1,H258&lt;=Experiencia2),[2]Puntajes!$D$5,IF(AND(H258&gt;Experiencia2,H258&lt;=Experiencia3),[2]Puntajes!$D$6,IF(H258&gt;Experiencia3,[2]Puntajes!$D$7,0)))))</f>
        <v/>
      </c>
    </row>
    <row r="259" spans="3:9" hidden="1">
      <c r="C259" s="356"/>
      <c r="D259" s="369" t="str">
        <f>IF(ISERROR(VLOOKUP(C259,'[2]Capacidad Financiera'!$B$12:$X$62720,2,0)),"",VLOOKUP(C259,'[2]Capacidad Financiera'!$B$12:$X$3580,2,0))</f>
        <v/>
      </c>
      <c r="E259" s="302" t="str">
        <f>IF(ISERROR(VLOOKUP(C259,'[2]Capacidad Financiera'!$B$12:$X$62720,3,0)),"",VLOOKUP(C259,'[2]Capacidad Financiera'!$B$12:$X$62720,3,0))</f>
        <v/>
      </c>
      <c r="F259" s="303"/>
      <c r="G259" s="303" t="str">
        <f>IF(OR(D259="",E259="",F259=""),"",IF(C259&lt;&gt;"",IF(ISERROR(VLOOKUP($A$10,[2]POA!$A$2:$D$25,2,0)),"",VLOOKUP($A$10,[2]POA!$A$2:$D$25,2,0)),""))</f>
        <v/>
      </c>
      <c r="H259" s="304" t="str">
        <f t="shared" si="15"/>
        <v/>
      </c>
      <c r="I259" s="305" t="str">
        <f>IF(OR(D259="",E259="",F259=""),"",IF(AND(H259&gt;0,H259&lt;=Experiencia1),[2]Puntajes!$D$4,IF(AND(H259&gt;Experiencia1,H259&lt;=Experiencia2),[2]Puntajes!$D$5,IF(AND(H259&gt;Experiencia2,H259&lt;=Experiencia3),[2]Puntajes!$D$6,IF(H259&gt;Experiencia3,[2]Puntajes!$D$7,0)))))</f>
        <v/>
      </c>
    </row>
    <row r="260" spans="3:9" ht="15.75" hidden="1" thickBot="1">
      <c r="C260" s="357"/>
      <c r="D260" s="370" t="str">
        <f>IF(ISERROR(VLOOKUP(C260,'[2]Capacidad Financiera'!$B$12:$X$62720,2,0)),"",VLOOKUP(C260,'[2]Capacidad Financiera'!$B$12:$X$3580,2,0))</f>
        <v/>
      </c>
      <c r="E260" s="307" t="str">
        <f>IF(ISERROR(VLOOKUP(C260,'[2]Capacidad Financiera'!$B$12:$X$62720,3,0)),"",VLOOKUP(C260,'[2]Capacidad Financiera'!$B$12:$X$62720,3,0))</f>
        <v/>
      </c>
      <c r="F260" s="308"/>
      <c r="G260" s="308" t="str">
        <f>IF(OR(D260="",E260="",F260=""),"",IF(C260&lt;&gt;"",IF(ISERROR(VLOOKUP($A$10,[2]POA!$A$2:$D$25,2,0)),"",VLOOKUP($A$10,[2]POA!$A$2:$D$25,2,0)),""))</f>
        <v/>
      </c>
      <c r="H260" s="309" t="str">
        <f t="shared" si="15"/>
        <v/>
      </c>
      <c r="I260" s="310" t="str">
        <f>IF(OR(D260="",E260="",F260=""),"",IF(AND(H260&gt;0,H260&lt;=Experiencia1),[2]Puntajes!$D$4,IF(AND(H260&gt;Experiencia1,H260&lt;=Experiencia2),[2]Puntajes!$D$5,IF(AND(H260&gt;Experiencia2,H260&lt;=Experiencia3),[2]Puntajes!$D$6,IF(H260&gt;Experiencia3,[2]Puntajes!$D$7,0)))))</f>
        <v/>
      </c>
    </row>
    <row r="261" spans="3:9" hidden="1">
      <c r="C261" s="358"/>
      <c r="D261" s="371" t="str">
        <f>IF(ISERROR(VLOOKUP(C261,'[2]Capacidad Financiera'!$B$12:$X$62720,2,0)),"",VLOOKUP(C261,'[2]Capacidad Financiera'!$B$12:$X$3580,2,0))</f>
        <v/>
      </c>
      <c r="E261" s="292" t="str">
        <f>IF(ISERROR(VLOOKUP(C261,'[2]Capacidad Financiera'!$B$12:$X$62720,3,0)),"",VLOOKUP(C261,'[2]Capacidad Financiera'!$B$12:$X$62720,3,0))</f>
        <v/>
      </c>
      <c r="F261" s="293"/>
      <c r="G261" s="293" t="str">
        <f>IF(OR(D261="",E261="",F261=""),"",IF(C262="",IF(C261&lt;&gt;"",IF(ISERROR(VLOOKUP($A$10,[2]POA!$A$2:$D$25,2,0)),"",VLOOKUP($A$10,[2]POA!$A$2:$D$25,2,0)),""),""))</f>
        <v/>
      </c>
      <c r="H261" s="294" t="str">
        <f>IF(OR(D261="",E261="",F261=""),"",IF(C262="",IF(C261&lt;&gt;"",F261/G261,""),""))</f>
        <v/>
      </c>
      <c r="I261" s="295" t="str">
        <f>IF(C262="",IF(F261="","",IF(AND(H261&gt;0,H261&lt;=Experiencia1),[2]Puntajes!$D$4,IF(AND(H261&gt;Experiencia1,H261&lt;=Experiencia2),[2]Puntajes!$D$5,IF(AND(H261&gt;Experiencia2,H261&lt;=Experiencia3),[2]Puntajes!$D$6,IF(H261&gt;Experiencia3,[2]Puntajes!$D$7,0))))),"")</f>
        <v/>
      </c>
    </row>
    <row r="262" spans="3:9" hidden="1">
      <c r="C262" s="356"/>
      <c r="D262" s="369" t="str">
        <f>IF(ISERROR(VLOOKUP(C262,'[2]Capacidad Financiera'!$B$12:$X$62720,2,0)),"",VLOOKUP(C262,'[2]Capacidad Financiera'!$B$12:$X$3580,2,0))</f>
        <v/>
      </c>
      <c r="E262" s="302" t="str">
        <f>IF(ISERROR(VLOOKUP(C262,'[2]Capacidad Financiera'!$B$12:$X$62720,3,0)),"",VLOOKUP(C262,'[2]Capacidad Financiera'!$B$12:$X$62720,3,0))</f>
        <v/>
      </c>
      <c r="F262" s="303"/>
      <c r="G262" s="303" t="str">
        <f>IF(OR(D262="",E262="",F262=""),"",IF(C262&lt;&gt;"",IF(ISERROR(VLOOKUP($A$10,[2]POA!$A$2:$D$25,2,0)),"",VLOOKUP($A$10,[2]POA!$A$2:$D$25,2,0)),""))</f>
        <v/>
      </c>
      <c r="H262" s="304" t="str">
        <f>IF(OR(D262="",E262="",F262=""),"",IF(C262&lt;&gt;"",F262/(G262*E262),""))</f>
        <v/>
      </c>
      <c r="I262" s="305" t="str">
        <f>IF(OR(D262="",E262="",F262=""),"",IF(AND(H262&gt;0,H262&lt;=Experiencia1),[2]Puntajes!$D$4,IF(AND(H262&gt;Experiencia1,H262&lt;=Experiencia2),[2]Puntajes!$D$5,IF(AND(H262&gt;Experiencia2,H262&lt;=Experiencia3),[2]Puntajes!$D$6,IF(H262&gt;Experiencia3,[2]Puntajes!$D$7,0)))))</f>
        <v/>
      </c>
    </row>
    <row r="263" spans="3:9" hidden="1">
      <c r="C263" s="356"/>
      <c r="D263" s="369" t="str">
        <f>IF(ISERROR(VLOOKUP(C263,'[2]Capacidad Financiera'!$B$12:$X$62720,2,0)),"",VLOOKUP(C263,'[2]Capacidad Financiera'!$B$12:$X$3580,2,0))</f>
        <v/>
      </c>
      <c r="E263" s="302" t="str">
        <f>IF(ISERROR(VLOOKUP(C263,'[2]Capacidad Financiera'!$B$12:$X$62720,3,0)),"",VLOOKUP(C263,'[2]Capacidad Financiera'!$B$12:$X$62720,3,0))</f>
        <v/>
      </c>
      <c r="F263" s="303"/>
      <c r="G263" s="303" t="str">
        <f>IF(OR(D263="",E263="",F263=""),"",IF(C263&lt;&gt;"",IF(ISERROR(VLOOKUP($A$10,[2]POA!$A$2:$D$25,2,0)),"",VLOOKUP($A$10,[2]POA!$A$2:$D$25,2,0)),""))</f>
        <v/>
      </c>
      <c r="H263" s="304" t="str">
        <f t="shared" ref="H263:H271" si="16">IF(OR(D263="",E263="",F263=""),"",IF(C263&lt;&gt;"",F263/(G263*E263),""))</f>
        <v/>
      </c>
      <c r="I263" s="305" t="str">
        <f>IF(OR(D263="",E263="",F263=""),"",IF(AND(H263&gt;0,H263&lt;=Experiencia1),[2]Puntajes!$D$4,IF(AND(H263&gt;Experiencia1,H263&lt;=Experiencia2),[2]Puntajes!$D$5,IF(AND(H263&gt;Experiencia2,H263&lt;=Experiencia3),[2]Puntajes!$D$6,IF(H263&gt;Experiencia3,[2]Puntajes!$D$7,0)))))</f>
        <v/>
      </c>
    </row>
    <row r="264" spans="3:9" hidden="1">
      <c r="C264" s="356"/>
      <c r="D264" s="369" t="str">
        <f>IF(ISERROR(VLOOKUP(C264,'[2]Capacidad Financiera'!$B$12:$X$62720,2,0)),"",VLOOKUP(C264,'[2]Capacidad Financiera'!$B$12:$X$3580,2,0))</f>
        <v/>
      </c>
      <c r="E264" s="302" t="str">
        <f>IF(ISERROR(VLOOKUP(C264,'[2]Capacidad Financiera'!$B$12:$X$62720,3,0)),"",VLOOKUP(C264,'[2]Capacidad Financiera'!$B$12:$X$62720,3,0))</f>
        <v/>
      </c>
      <c r="F264" s="303"/>
      <c r="G264" s="303" t="str">
        <f>IF(OR(D264="",E264="",F264=""),"",IF(C264&lt;&gt;"",IF(ISERROR(VLOOKUP($A$10,[2]POA!$A$2:$D$25,2,0)),"",VLOOKUP($A$10,[2]POA!$A$2:$D$25,2,0)),""))</f>
        <v/>
      </c>
      <c r="H264" s="304" t="str">
        <f t="shared" si="16"/>
        <v/>
      </c>
      <c r="I264" s="305" t="str">
        <f>IF(OR(D264="",E264="",F264=""),"",IF(AND(H264&gt;0,H264&lt;=Experiencia1),[2]Puntajes!$D$4,IF(AND(H264&gt;Experiencia1,H264&lt;=Experiencia2),[2]Puntajes!$D$5,IF(AND(H264&gt;Experiencia2,H264&lt;=Experiencia3),[2]Puntajes!$D$6,IF(H264&gt;Experiencia3,[2]Puntajes!$D$7,0)))))</f>
        <v/>
      </c>
    </row>
    <row r="265" spans="3:9" hidden="1">
      <c r="C265" s="356"/>
      <c r="D265" s="369" t="str">
        <f>IF(ISERROR(VLOOKUP(C265,'[2]Capacidad Financiera'!$B$12:$X$62720,2,0)),"",VLOOKUP(C265,'[2]Capacidad Financiera'!$B$12:$X$3580,2,0))</f>
        <v/>
      </c>
      <c r="E265" s="302" t="str">
        <f>IF(ISERROR(VLOOKUP(C265,'[2]Capacidad Financiera'!$B$12:$X$62720,3,0)),"",VLOOKUP(C265,'[2]Capacidad Financiera'!$B$12:$X$62720,3,0))</f>
        <v/>
      </c>
      <c r="F265" s="303"/>
      <c r="G265" s="303" t="str">
        <f>IF(OR(D265="",E265="",F265=""),"",IF(C265&lt;&gt;"",IF(ISERROR(VLOOKUP($A$10,[2]POA!$A$2:$D$25,2,0)),"",VLOOKUP($A$10,[2]POA!$A$2:$D$25,2,0)),""))</f>
        <v/>
      </c>
      <c r="H265" s="304" t="str">
        <f t="shared" si="16"/>
        <v/>
      </c>
      <c r="I265" s="305" t="str">
        <f>IF(OR(D265="",E265="",F265=""),"",IF(AND(H265&gt;0,H265&lt;=Experiencia1),[2]Puntajes!$D$4,IF(AND(H265&gt;Experiencia1,H265&lt;=Experiencia2),[2]Puntajes!$D$5,IF(AND(H265&gt;Experiencia2,H265&lt;=Experiencia3),[2]Puntajes!$D$6,IF(H265&gt;Experiencia3,[2]Puntajes!$D$7,0)))))</f>
        <v/>
      </c>
    </row>
    <row r="266" spans="3:9" hidden="1">
      <c r="C266" s="356"/>
      <c r="D266" s="369" t="str">
        <f>IF(ISERROR(VLOOKUP(C266,'[2]Capacidad Financiera'!$B$12:$X$62720,2,0)),"",VLOOKUP(C266,'[2]Capacidad Financiera'!$B$12:$X$3580,2,0))</f>
        <v/>
      </c>
      <c r="E266" s="302" t="str">
        <f>IF(ISERROR(VLOOKUP(C266,'[2]Capacidad Financiera'!$B$12:$X$62720,3,0)),"",VLOOKUP(C266,'[2]Capacidad Financiera'!$B$12:$X$62720,3,0))</f>
        <v/>
      </c>
      <c r="F266" s="303"/>
      <c r="G266" s="303" t="str">
        <f>IF(OR(D266="",E266="",F266=""),"",IF(C266&lt;&gt;"",IF(ISERROR(VLOOKUP($A$10,[2]POA!$A$2:$D$25,2,0)),"",VLOOKUP($A$10,[2]POA!$A$2:$D$25,2,0)),""))</f>
        <v/>
      </c>
      <c r="H266" s="304" t="str">
        <f t="shared" si="16"/>
        <v/>
      </c>
      <c r="I266" s="305" t="str">
        <f>IF(OR(D266="",E266="",F266=""),"",IF(AND(H266&gt;0,H266&lt;=Experiencia1),[2]Puntajes!$D$4,IF(AND(H266&gt;Experiencia1,H266&lt;=Experiencia2),[2]Puntajes!$D$5,IF(AND(H266&gt;Experiencia2,H266&lt;=Experiencia3),[2]Puntajes!$D$6,IF(H266&gt;Experiencia3,[2]Puntajes!$D$7,0)))))</f>
        <v/>
      </c>
    </row>
    <row r="267" spans="3:9" hidden="1">
      <c r="C267" s="356"/>
      <c r="D267" s="369" t="str">
        <f>IF(ISERROR(VLOOKUP(C267,'[2]Capacidad Financiera'!$B$12:$X$62720,2,0)),"",VLOOKUP(C267,'[2]Capacidad Financiera'!$B$12:$X$3580,2,0))</f>
        <v/>
      </c>
      <c r="E267" s="302" t="str">
        <f>IF(ISERROR(VLOOKUP(C267,'[2]Capacidad Financiera'!$B$12:$X$62720,3,0)),"",VLOOKUP(C267,'[2]Capacidad Financiera'!$B$12:$X$62720,3,0))</f>
        <v/>
      </c>
      <c r="F267" s="303"/>
      <c r="G267" s="303" t="str">
        <f>IF(OR(D267="",E267="",F267=""),"",IF(C267&lt;&gt;"",IF(ISERROR(VLOOKUP($A$10,[2]POA!$A$2:$D$25,2,0)),"",VLOOKUP($A$10,[2]POA!$A$2:$D$25,2,0)),""))</f>
        <v/>
      </c>
      <c r="H267" s="304" t="str">
        <f t="shared" si="16"/>
        <v/>
      </c>
      <c r="I267" s="305" t="str">
        <f>IF(OR(D267="",E267="",F267=""),"",IF(AND(H267&gt;0,H267&lt;=Experiencia1),[2]Puntajes!$D$4,IF(AND(H267&gt;Experiencia1,H267&lt;=Experiencia2),[2]Puntajes!$D$5,IF(AND(H267&gt;Experiencia2,H267&lt;=Experiencia3),[2]Puntajes!$D$6,IF(H267&gt;Experiencia3,[2]Puntajes!$D$7,0)))))</f>
        <v/>
      </c>
    </row>
    <row r="268" spans="3:9" hidden="1">
      <c r="C268" s="356"/>
      <c r="D268" s="369" t="str">
        <f>IF(ISERROR(VLOOKUP(C268,'[2]Capacidad Financiera'!$B$12:$X$62720,2,0)),"",VLOOKUP(C268,'[2]Capacidad Financiera'!$B$12:$X$3580,2,0))</f>
        <v/>
      </c>
      <c r="E268" s="302" t="str">
        <f>IF(ISERROR(VLOOKUP(C268,'[2]Capacidad Financiera'!$B$12:$X$62720,3,0)),"",VLOOKUP(C268,'[2]Capacidad Financiera'!$B$12:$X$62720,3,0))</f>
        <v/>
      </c>
      <c r="F268" s="303"/>
      <c r="G268" s="303" t="str">
        <f>IF(OR(D268="",E268="",F268=""),"",IF(C268&lt;&gt;"",IF(ISERROR(VLOOKUP($A$10,[2]POA!$A$2:$D$25,2,0)),"",VLOOKUP($A$10,[2]POA!$A$2:$D$25,2,0)),""))</f>
        <v/>
      </c>
      <c r="H268" s="304" t="str">
        <f t="shared" si="16"/>
        <v/>
      </c>
      <c r="I268" s="305" t="str">
        <f>IF(OR(D268="",E268="",F268=""),"",IF(AND(H268&gt;0,H268&lt;=Experiencia1),[2]Puntajes!$D$4,IF(AND(H268&gt;Experiencia1,H268&lt;=Experiencia2),[2]Puntajes!$D$5,IF(AND(H268&gt;Experiencia2,H268&lt;=Experiencia3),[2]Puntajes!$D$6,IF(H268&gt;Experiencia3,[2]Puntajes!$D$7,0)))))</f>
        <v/>
      </c>
    </row>
    <row r="269" spans="3:9" hidden="1">
      <c r="C269" s="356"/>
      <c r="D269" s="369" t="str">
        <f>IF(ISERROR(VLOOKUP(C269,'[2]Capacidad Financiera'!$B$12:$X$62720,2,0)),"",VLOOKUP(C269,'[2]Capacidad Financiera'!$B$12:$X$3580,2,0))</f>
        <v/>
      </c>
      <c r="E269" s="302" t="str">
        <f>IF(ISERROR(VLOOKUP(C269,'[2]Capacidad Financiera'!$B$12:$X$62720,3,0)),"",VLOOKUP(C269,'[2]Capacidad Financiera'!$B$12:$X$62720,3,0))</f>
        <v/>
      </c>
      <c r="F269" s="303"/>
      <c r="G269" s="303" t="str">
        <f>IF(OR(D269="",E269="",F269=""),"",IF(C269&lt;&gt;"",IF(ISERROR(VLOOKUP($A$10,[2]POA!$A$2:$D$25,2,0)),"",VLOOKUP($A$10,[2]POA!$A$2:$D$25,2,0)),""))</f>
        <v/>
      </c>
      <c r="H269" s="304" t="str">
        <f t="shared" si="16"/>
        <v/>
      </c>
      <c r="I269" s="305" t="str">
        <f>IF(OR(D269="",E269="",F269=""),"",IF(AND(H269&gt;0,H269&lt;=Experiencia1),[2]Puntajes!$D$4,IF(AND(H269&gt;Experiencia1,H269&lt;=Experiencia2),[2]Puntajes!$D$5,IF(AND(H269&gt;Experiencia2,H269&lt;=Experiencia3),[2]Puntajes!$D$6,IF(H269&gt;Experiencia3,[2]Puntajes!$D$7,0)))))</f>
        <v/>
      </c>
    </row>
    <row r="270" spans="3:9" hidden="1">
      <c r="C270" s="356"/>
      <c r="D270" s="369" t="str">
        <f>IF(ISERROR(VLOOKUP(C270,'[2]Capacidad Financiera'!$B$12:$X$62720,2,0)),"",VLOOKUP(C270,'[2]Capacidad Financiera'!$B$12:$X$3580,2,0))</f>
        <v/>
      </c>
      <c r="E270" s="302" t="str">
        <f>IF(ISERROR(VLOOKUP(C270,'[2]Capacidad Financiera'!$B$12:$X$62720,3,0)),"",VLOOKUP(C270,'[2]Capacidad Financiera'!$B$12:$X$62720,3,0))</f>
        <v/>
      </c>
      <c r="F270" s="303"/>
      <c r="G270" s="303" t="str">
        <f>IF(OR(D270="",E270="",F270=""),"",IF(C270&lt;&gt;"",IF(ISERROR(VLOOKUP($A$10,[2]POA!$A$2:$D$25,2,0)),"",VLOOKUP($A$10,[2]POA!$A$2:$D$25,2,0)),""))</f>
        <v/>
      </c>
      <c r="H270" s="304" t="str">
        <f t="shared" si="16"/>
        <v/>
      </c>
      <c r="I270" s="305" t="str">
        <f>IF(OR(D270="",E270="",F270=""),"",IF(AND(H270&gt;0,H270&lt;=Experiencia1),[2]Puntajes!$D$4,IF(AND(H270&gt;Experiencia1,H270&lt;=Experiencia2),[2]Puntajes!$D$5,IF(AND(H270&gt;Experiencia2,H270&lt;=Experiencia3),[2]Puntajes!$D$6,IF(H270&gt;Experiencia3,[2]Puntajes!$D$7,0)))))</f>
        <v/>
      </c>
    </row>
    <row r="271" spans="3:9" ht="15.75" hidden="1" thickBot="1">
      <c r="C271" s="357"/>
      <c r="D271" s="370" t="str">
        <f>IF(ISERROR(VLOOKUP(C271,'[2]Capacidad Financiera'!$B$12:$X$62720,2,0)),"",VLOOKUP(C271,'[2]Capacidad Financiera'!$B$12:$X$3580,2,0))</f>
        <v/>
      </c>
      <c r="E271" s="307" t="str">
        <f>IF(ISERROR(VLOOKUP(C271,'[2]Capacidad Financiera'!$B$12:$X$62720,3,0)),"",VLOOKUP(C271,'[2]Capacidad Financiera'!$B$12:$X$62720,3,0))</f>
        <v/>
      </c>
      <c r="F271" s="308"/>
      <c r="G271" s="308" t="str">
        <f>IF(OR(D271="",E271="",F271=""),"",IF(C271&lt;&gt;"",IF(ISERROR(VLOOKUP($A$10,[2]POA!$A$2:$D$25,2,0)),"",VLOOKUP($A$10,[2]POA!$A$2:$D$25,2,0)),""))</f>
        <v/>
      </c>
      <c r="H271" s="309" t="str">
        <f t="shared" si="16"/>
        <v/>
      </c>
      <c r="I271" s="310" t="str">
        <f>IF(OR(D271="",E271="",F271=""),"",IF(AND(H271&gt;0,H271&lt;=Experiencia1),[2]Puntajes!$D$4,IF(AND(H271&gt;Experiencia1,H271&lt;=Experiencia2),[2]Puntajes!$D$5,IF(AND(H271&gt;Experiencia2,H271&lt;=Experiencia3),[2]Puntajes!$D$6,IF(H271&gt;Experiencia3,[2]Puntajes!$D$7,0)))))</f>
        <v/>
      </c>
    </row>
    <row r="272" spans="3:9" hidden="1">
      <c r="C272" s="358"/>
      <c r="D272" s="371" t="str">
        <f>IF(ISERROR(VLOOKUP(C272,'[2]Capacidad Financiera'!$B$12:$X$62720,2,0)),"",VLOOKUP(C272,'[2]Capacidad Financiera'!$B$12:$X$3580,2,0))</f>
        <v/>
      </c>
      <c r="E272" s="292" t="str">
        <f>IF(ISERROR(VLOOKUP(C272,'[2]Capacidad Financiera'!$B$12:$X$62720,3,0)),"",VLOOKUP(C272,'[2]Capacidad Financiera'!$B$12:$X$62720,3,0))</f>
        <v/>
      </c>
      <c r="F272" s="293"/>
      <c r="G272" s="293" t="str">
        <f>IF(OR(D272="",E272="",F272=""),"",IF(C273="",IF(C272&lt;&gt;"",IF(ISERROR(VLOOKUP($A$10,[2]POA!$A$2:$D$25,2,0)),"",VLOOKUP($A$10,[2]POA!$A$2:$D$25,2,0)),""),""))</f>
        <v/>
      </c>
      <c r="H272" s="294" t="str">
        <f>IF(OR(D272="",E272="",F272=""),"",IF(C273="",IF(C272&lt;&gt;"",F272/G272,""),""))</f>
        <v/>
      </c>
      <c r="I272" s="295" t="str">
        <f>IF(C273="",IF(F272="","",IF(AND(H272&gt;0,H272&lt;=Experiencia1),[2]Puntajes!$D$4,IF(AND(H272&gt;Experiencia1,H272&lt;=Experiencia2),[2]Puntajes!$D$5,IF(AND(H272&gt;Experiencia2,H272&lt;=Experiencia3),[2]Puntajes!$D$6,IF(H272&gt;Experiencia3,[2]Puntajes!$D$7,0))))),"")</f>
        <v/>
      </c>
    </row>
    <row r="273" spans="3:9" hidden="1">
      <c r="C273" s="356"/>
      <c r="D273" s="369" t="str">
        <f>IF(ISERROR(VLOOKUP(C273,'[2]Capacidad Financiera'!$B$12:$X$62720,2,0)),"",VLOOKUP(C273,'[2]Capacidad Financiera'!$B$12:$X$3580,2,0))</f>
        <v/>
      </c>
      <c r="E273" s="302" t="str">
        <f>IF(ISERROR(VLOOKUP(C273,'[2]Capacidad Financiera'!$B$12:$X$62720,3,0)),"",VLOOKUP(C273,'[2]Capacidad Financiera'!$B$12:$X$62720,3,0))</f>
        <v/>
      </c>
      <c r="F273" s="303"/>
      <c r="G273" s="303" t="str">
        <f>IF(OR(D273="",E273="",F273=""),"",IF(C273&lt;&gt;"",IF(ISERROR(VLOOKUP($A$10,[2]POA!$A$2:$D$25,2,0)),"",VLOOKUP($A$10,[2]POA!$A$2:$D$25,2,0)),""))</f>
        <v/>
      </c>
      <c r="H273" s="304" t="str">
        <f>IF(OR(D273="",E273="",F273=""),"",IF(C273&lt;&gt;"",F273/(G273*E273),""))</f>
        <v/>
      </c>
      <c r="I273" s="305" t="str">
        <f>IF(OR(D273="",E273="",F273=""),"",IF(AND(H273&gt;0,H273&lt;=Experiencia1),[2]Puntajes!$D$4,IF(AND(H273&gt;Experiencia1,H273&lt;=Experiencia2),[2]Puntajes!$D$5,IF(AND(H273&gt;Experiencia2,H273&lt;=Experiencia3),[2]Puntajes!$D$6,IF(H273&gt;Experiencia3,[2]Puntajes!$D$7,0)))))</f>
        <v/>
      </c>
    </row>
    <row r="274" spans="3:9" hidden="1">
      <c r="C274" s="356"/>
      <c r="D274" s="369" t="str">
        <f>IF(ISERROR(VLOOKUP(C274,'[2]Capacidad Financiera'!$B$12:$X$62720,2,0)),"",VLOOKUP(C274,'[2]Capacidad Financiera'!$B$12:$X$3580,2,0))</f>
        <v/>
      </c>
      <c r="E274" s="302" t="str">
        <f>IF(ISERROR(VLOOKUP(C274,'[2]Capacidad Financiera'!$B$12:$X$62720,3,0)),"",VLOOKUP(C274,'[2]Capacidad Financiera'!$B$12:$X$62720,3,0))</f>
        <v/>
      </c>
      <c r="F274" s="303"/>
      <c r="G274" s="303" t="str">
        <f>IF(OR(D274="",E274="",F274=""),"",IF(C274&lt;&gt;"",IF(ISERROR(VLOOKUP($A$10,[2]POA!$A$2:$D$25,2,0)),"",VLOOKUP($A$10,[2]POA!$A$2:$D$25,2,0)),""))</f>
        <v/>
      </c>
      <c r="H274" s="304" t="str">
        <f t="shared" ref="H274:H282" si="17">IF(OR(D274="",E274="",F274=""),"",IF(C274&lt;&gt;"",F274/(G274*E274),""))</f>
        <v/>
      </c>
      <c r="I274" s="305" t="str">
        <f>IF(OR(D274="",E274="",F274=""),"",IF(AND(H274&gt;0,H274&lt;=Experiencia1),[2]Puntajes!$D$4,IF(AND(H274&gt;Experiencia1,H274&lt;=Experiencia2),[2]Puntajes!$D$5,IF(AND(H274&gt;Experiencia2,H274&lt;=Experiencia3),[2]Puntajes!$D$6,IF(H274&gt;Experiencia3,[2]Puntajes!$D$7,0)))))</f>
        <v/>
      </c>
    </row>
    <row r="275" spans="3:9" hidden="1">
      <c r="C275" s="356"/>
      <c r="D275" s="369" t="str">
        <f>IF(ISERROR(VLOOKUP(C275,'[2]Capacidad Financiera'!$B$12:$X$62720,2,0)),"",VLOOKUP(C275,'[2]Capacidad Financiera'!$B$12:$X$3580,2,0))</f>
        <v/>
      </c>
      <c r="E275" s="302" t="str">
        <f>IF(ISERROR(VLOOKUP(C275,'[2]Capacidad Financiera'!$B$12:$X$62720,3,0)),"",VLOOKUP(C275,'[2]Capacidad Financiera'!$B$12:$X$62720,3,0))</f>
        <v/>
      </c>
      <c r="F275" s="303"/>
      <c r="G275" s="303" t="str">
        <f>IF(OR(D275="",E275="",F275=""),"",IF(C275&lt;&gt;"",IF(ISERROR(VLOOKUP($A$10,[2]POA!$A$2:$D$25,2,0)),"",VLOOKUP($A$10,[2]POA!$A$2:$D$25,2,0)),""))</f>
        <v/>
      </c>
      <c r="H275" s="304" t="str">
        <f t="shared" si="17"/>
        <v/>
      </c>
      <c r="I275" s="305" t="str">
        <f>IF(OR(D275="",E275="",F275=""),"",IF(AND(H275&gt;0,H275&lt;=Experiencia1),[2]Puntajes!$D$4,IF(AND(H275&gt;Experiencia1,H275&lt;=Experiencia2),[2]Puntajes!$D$5,IF(AND(H275&gt;Experiencia2,H275&lt;=Experiencia3),[2]Puntajes!$D$6,IF(H275&gt;Experiencia3,[2]Puntajes!$D$7,0)))))</f>
        <v/>
      </c>
    </row>
    <row r="276" spans="3:9" hidden="1">
      <c r="C276" s="356"/>
      <c r="D276" s="369" t="str">
        <f>IF(ISERROR(VLOOKUP(C276,'[2]Capacidad Financiera'!$B$12:$X$62720,2,0)),"",VLOOKUP(C276,'[2]Capacidad Financiera'!$B$12:$X$3580,2,0))</f>
        <v/>
      </c>
      <c r="E276" s="302" t="str">
        <f>IF(ISERROR(VLOOKUP(C276,'[2]Capacidad Financiera'!$B$12:$X$62720,3,0)),"",VLOOKUP(C276,'[2]Capacidad Financiera'!$B$12:$X$62720,3,0))</f>
        <v/>
      </c>
      <c r="F276" s="303"/>
      <c r="G276" s="303" t="str">
        <f>IF(OR(D276="",E276="",F276=""),"",IF(C276&lt;&gt;"",IF(ISERROR(VLOOKUP($A$10,[2]POA!$A$2:$D$25,2,0)),"",VLOOKUP($A$10,[2]POA!$A$2:$D$25,2,0)),""))</f>
        <v/>
      </c>
      <c r="H276" s="304" t="str">
        <f t="shared" si="17"/>
        <v/>
      </c>
      <c r="I276" s="305" t="str">
        <f>IF(OR(D276="",E276="",F276=""),"",IF(AND(H276&gt;0,H276&lt;=Experiencia1),[2]Puntajes!$D$4,IF(AND(H276&gt;Experiencia1,H276&lt;=Experiencia2),[2]Puntajes!$D$5,IF(AND(H276&gt;Experiencia2,H276&lt;=Experiencia3),[2]Puntajes!$D$6,IF(H276&gt;Experiencia3,[2]Puntajes!$D$7,0)))))</f>
        <v/>
      </c>
    </row>
    <row r="277" spans="3:9" hidden="1">
      <c r="C277" s="356"/>
      <c r="D277" s="369" t="str">
        <f>IF(ISERROR(VLOOKUP(C277,'[2]Capacidad Financiera'!$B$12:$X$62720,2,0)),"",VLOOKUP(C277,'[2]Capacidad Financiera'!$B$12:$X$3580,2,0))</f>
        <v/>
      </c>
      <c r="E277" s="302" t="str">
        <f>IF(ISERROR(VLOOKUP(C277,'[2]Capacidad Financiera'!$B$12:$X$62720,3,0)),"",VLOOKUP(C277,'[2]Capacidad Financiera'!$B$12:$X$62720,3,0))</f>
        <v/>
      </c>
      <c r="F277" s="303"/>
      <c r="G277" s="303" t="str">
        <f>IF(OR(D277="",E277="",F277=""),"",IF(C277&lt;&gt;"",IF(ISERROR(VLOOKUP($A$10,[2]POA!$A$2:$D$25,2,0)),"",VLOOKUP($A$10,[2]POA!$A$2:$D$25,2,0)),""))</f>
        <v/>
      </c>
      <c r="H277" s="304" t="str">
        <f t="shared" si="17"/>
        <v/>
      </c>
      <c r="I277" s="305" t="str">
        <f>IF(OR(D277="",E277="",F277=""),"",IF(AND(H277&gt;0,H277&lt;=Experiencia1),[2]Puntajes!$D$4,IF(AND(H277&gt;Experiencia1,H277&lt;=Experiencia2),[2]Puntajes!$D$5,IF(AND(H277&gt;Experiencia2,H277&lt;=Experiencia3),[2]Puntajes!$D$6,IF(H277&gt;Experiencia3,[2]Puntajes!$D$7,0)))))</f>
        <v/>
      </c>
    </row>
    <row r="278" spans="3:9" hidden="1">
      <c r="C278" s="356"/>
      <c r="D278" s="369" t="str">
        <f>IF(ISERROR(VLOOKUP(C278,'[2]Capacidad Financiera'!$B$12:$X$62720,2,0)),"",VLOOKUP(C278,'[2]Capacidad Financiera'!$B$12:$X$3580,2,0))</f>
        <v/>
      </c>
      <c r="E278" s="302" t="str">
        <f>IF(ISERROR(VLOOKUP(C278,'[2]Capacidad Financiera'!$B$12:$X$62720,3,0)),"",VLOOKUP(C278,'[2]Capacidad Financiera'!$B$12:$X$62720,3,0))</f>
        <v/>
      </c>
      <c r="F278" s="303"/>
      <c r="G278" s="303" t="str">
        <f>IF(OR(D278="",E278="",F278=""),"",IF(C278&lt;&gt;"",IF(ISERROR(VLOOKUP($A$10,[2]POA!$A$2:$D$25,2,0)),"",VLOOKUP($A$10,[2]POA!$A$2:$D$25,2,0)),""))</f>
        <v/>
      </c>
      <c r="H278" s="304" t="str">
        <f t="shared" si="17"/>
        <v/>
      </c>
      <c r="I278" s="305" t="str">
        <f>IF(OR(D278="",E278="",F278=""),"",IF(AND(H278&gt;0,H278&lt;=Experiencia1),[2]Puntajes!$D$4,IF(AND(H278&gt;Experiencia1,H278&lt;=Experiencia2),[2]Puntajes!$D$5,IF(AND(H278&gt;Experiencia2,H278&lt;=Experiencia3),[2]Puntajes!$D$6,IF(H278&gt;Experiencia3,[2]Puntajes!$D$7,0)))))</f>
        <v/>
      </c>
    </row>
    <row r="279" spans="3:9" hidden="1">
      <c r="C279" s="356"/>
      <c r="D279" s="369" t="str">
        <f>IF(ISERROR(VLOOKUP(C279,'[2]Capacidad Financiera'!$B$12:$X$62720,2,0)),"",VLOOKUP(C279,'[2]Capacidad Financiera'!$B$12:$X$3580,2,0))</f>
        <v/>
      </c>
      <c r="E279" s="302" t="str">
        <f>IF(ISERROR(VLOOKUP(C279,'[2]Capacidad Financiera'!$B$12:$X$62720,3,0)),"",VLOOKUP(C279,'[2]Capacidad Financiera'!$B$12:$X$62720,3,0))</f>
        <v/>
      </c>
      <c r="F279" s="303"/>
      <c r="G279" s="303" t="str">
        <f>IF(OR(D279="",E279="",F279=""),"",IF(C279&lt;&gt;"",IF(ISERROR(VLOOKUP($A$10,[2]POA!$A$2:$D$25,2,0)),"",VLOOKUP($A$10,[2]POA!$A$2:$D$25,2,0)),""))</f>
        <v/>
      </c>
      <c r="H279" s="304" t="str">
        <f t="shared" si="17"/>
        <v/>
      </c>
      <c r="I279" s="305" t="str">
        <f>IF(OR(D279="",E279="",F279=""),"",IF(AND(H279&gt;0,H279&lt;=Experiencia1),[2]Puntajes!$D$4,IF(AND(H279&gt;Experiencia1,H279&lt;=Experiencia2),[2]Puntajes!$D$5,IF(AND(H279&gt;Experiencia2,H279&lt;=Experiencia3),[2]Puntajes!$D$6,IF(H279&gt;Experiencia3,[2]Puntajes!$D$7,0)))))</f>
        <v/>
      </c>
    </row>
    <row r="280" spans="3:9" hidden="1">
      <c r="C280" s="356"/>
      <c r="D280" s="369" t="str">
        <f>IF(ISERROR(VLOOKUP(C280,'[2]Capacidad Financiera'!$B$12:$X$62720,2,0)),"",VLOOKUP(C280,'[2]Capacidad Financiera'!$B$12:$X$3580,2,0))</f>
        <v/>
      </c>
      <c r="E280" s="302" t="str">
        <f>IF(ISERROR(VLOOKUP(C280,'[2]Capacidad Financiera'!$B$12:$X$62720,3,0)),"",VLOOKUP(C280,'[2]Capacidad Financiera'!$B$12:$X$62720,3,0))</f>
        <v/>
      </c>
      <c r="F280" s="303"/>
      <c r="G280" s="303" t="str">
        <f>IF(OR(D280="",E280="",F280=""),"",IF(C280&lt;&gt;"",IF(ISERROR(VLOOKUP($A$10,[2]POA!$A$2:$D$25,2,0)),"",VLOOKUP($A$10,[2]POA!$A$2:$D$25,2,0)),""))</f>
        <v/>
      </c>
      <c r="H280" s="304" t="str">
        <f t="shared" si="17"/>
        <v/>
      </c>
      <c r="I280" s="305" t="str">
        <f>IF(OR(D280="",E280="",F280=""),"",IF(AND(H280&gt;0,H280&lt;=Experiencia1),[2]Puntajes!$D$4,IF(AND(H280&gt;Experiencia1,H280&lt;=Experiencia2),[2]Puntajes!$D$5,IF(AND(H280&gt;Experiencia2,H280&lt;=Experiencia3),[2]Puntajes!$D$6,IF(H280&gt;Experiencia3,[2]Puntajes!$D$7,0)))))</f>
        <v/>
      </c>
    </row>
    <row r="281" spans="3:9" hidden="1">
      <c r="C281" s="356"/>
      <c r="D281" s="369" t="str">
        <f>IF(ISERROR(VLOOKUP(C281,'[2]Capacidad Financiera'!$B$12:$X$62720,2,0)),"",VLOOKUP(C281,'[2]Capacidad Financiera'!$B$12:$X$3580,2,0))</f>
        <v/>
      </c>
      <c r="E281" s="302" t="str">
        <f>IF(ISERROR(VLOOKUP(C281,'[2]Capacidad Financiera'!$B$12:$X$62720,3,0)),"",VLOOKUP(C281,'[2]Capacidad Financiera'!$B$12:$X$62720,3,0))</f>
        <v/>
      </c>
      <c r="F281" s="303"/>
      <c r="G281" s="303" t="str">
        <f>IF(OR(D281="",E281="",F281=""),"",IF(C281&lt;&gt;"",IF(ISERROR(VLOOKUP($A$10,[2]POA!$A$2:$D$25,2,0)),"",VLOOKUP($A$10,[2]POA!$A$2:$D$25,2,0)),""))</f>
        <v/>
      </c>
      <c r="H281" s="304" t="str">
        <f t="shared" si="17"/>
        <v/>
      </c>
      <c r="I281" s="305" t="str">
        <f>IF(OR(D281="",E281="",F281=""),"",IF(AND(H281&gt;0,H281&lt;=Experiencia1),[2]Puntajes!$D$4,IF(AND(H281&gt;Experiencia1,H281&lt;=Experiencia2),[2]Puntajes!$D$5,IF(AND(H281&gt;Experiencia2,H281&lt;=Experiencia3),[2]Puntajes!$D$6,IF(H281&gt;Experiencia3,[2]Puntajes!$D$7,0)))))</f>
        <v/>
      </c>
    </row>
    <row r="282" spans="3:9" ht="15.75" hidden="1" thickBot="1">
      <c r="C282" s="357"/>
      <c r="D282" s="370" t="str">
        <f>IF(ISERROR(VLOOKUP(C282,'[2]Capacidad Financiera'!$B$12:$X$62720,2,0)),"",VLOOKUP(C282,'[2]Capacidad Financiera'!$B$12:$X$3580,2,0))</f>
        <v/>
      </c>
      <c r="E282" s="307" t="str">
        <f>IF(ISERROR(VLOOKUP(C282,'[2]Capacidad Financiera'!$B$12:$X$62720,3,0)),"",VLOOKUP(C282,'[2]Capacidad Financiera'!$B$12:$X$62720,3,0))</f>
        <v/>
      </c>
      <c r="F282" s="308"/>
      <c r="G282" s="308" t="str">
        <f>IF(OR(D282="",E282="",F282=""),"",IF(C282&lt;&gt;"",IF(ISERROR(VLOOKUP($A$10,[2]POA!$A$2:$D$25,2,0)),"",VLOOKUP($A$10,[2]POA!$A$2:$D$25,2,0)),""))</f>
        <v/>
      </c>
      <c r="H282" s="309" t="str">
        <f t="shared" si="17"/>
        <v/>
      </c>
      <c r="I282" s="310" t="str">
        <f>IF(OR(D282="",E282="",F282=""),"",IF(AND(H282&gt;0,H282&lt;=Experiencia1),[2]Puntajes!$D$4,IF(AND(H282&gt;Experiencia1,H282&lt;=Experiencia2),[2]Puntajes!$D$5,IF(AND(H282&gt;Experiencia2,H282&lt;=Experiencia3),[2]Puntajes!$D$6,IF(H282&gt;Experiencia3,[2]Puntajes!$D$7,0)))))</f>
        <v/>
      </c>
    </row>
    <row r="283" spans="3:9" hidden="1">
      <c r="C283" s="358"/>
      <c r="D283" s="371" t="str">
        <f>IF(ISERROR(VLOOKUP(C283,'[2]Capacidad Financiera'!$B$12:$X$62720,2,0)),"",VLOOKUP(C283,'[2]Capacidad Financiera'!$B$12:$X$3580,2,0))</f>
        <v/>
      </c>
      <c r="E283" s="292" t="str">
        <f>IF(ISERROR(VLOOKUP(C283,'[2]Capacidad Financiera'!$B$12:$X$62720,3,0)),"",VLOOKUP(C283,'[2]Capacidad Financiera'!$B$12:$X$62720,3,0))</f>
        <v/>
      </c>
      <c r="F283" s="293"/>
      <c r="G283" s="293" t="str">
        <f>IF(OR(D283="",E283="",F283=""),"",IF(C284="",IF(C283&lt;&gt;"",IF(ISERROR(VLOOKUP($A$10,[2]POA!$A$2:$D$25,2,0)),"",VLOOKUP($A$10,[2]POA!$A$2:$D$25,2,0)),""),""))</f>
        <v/>
      </c>
      <c r="H283" s="294" t="str">
        <f>IF(OR(D283="",E283="",F283=""),"",IF(C284="",IF(C283&lt;&gt;"",F283/G283,""),""))</f>
        <v/>
      </c>
      <c r="I283" s="295" t="str">
        <f>IF(C284="",IF(F283="","",IF(AND(H283&gt;0,H283&lt;=Experiencia1),[2]Puntajes!$D$4,IF(AND(H283&gt;Experiencia1,H283&lt;=Experiencia2),[2]Puntajes!$D$5,IF(AND(H283&gt;Experiencia2,H283&lt;=Experiencia3),[2]Puntajes!$D$6,IF(H283&gt;Experiencia3,[2]Puntajes!$D$7,0))))),"")</f>
        <v/>
      </c>
    </row>
    <row r="284" spans="3:9" hidden="1">
      <c r="C284" s="356"/>
      <c r="D284" s="369" t="str">
        <f>IF(ISERROR(VLOOKUP(C284,'[2]Capacidad Financiera'!$B$12:$X$62720,2,0)),"",VLOOKUP(C284,'[2]Capacidad Financiera'!$B$12:$X$3580,2,0))</f>
        <v/>
      </c>
      <c r="E284" s="302" t="str">
        <f>IF(ISERROR(VLOOKUP(C284,'[2]Capacidad Financiera'!$B$12:$X$62720,3,0)),"",VLOOKUP(C284,'[2]Capacidad Financiera'!$B$12:$X$62720,3,0))</f>
        <v/>
      </c>
      <c r="F284" s="303"/>
      <c r="G284" s="303" t="str">
        <f>IF(OR(D284="",E284="",F284=""),"",IF(C284&lt;&gt;"",IF(ISERROR(VLOOKUP($A$10,[2]POA!$A$2:$D$25,2,0)),"",VLOOKUP($A$10,[2]POA!$A$2:$D$25,2,0)),""))</f>
        <v/>
      </c>
      <c r="H284" s="304" t="str">
        <f>IF(OR(D284="",E284="",F284=""),"",IF(C284&lt;&gt;"",F284/(G284*E284),""))</f>
        <v/>
      </c>
      <c r="I284" s="305" t="str">
        <f>IF(OR(D284="",E284="",F284=""),"",IF(AND(H284&gt;0,H284&lt;=Experiencia1),[2]Puntajes!$D$4,IF(AND(H284&gt;Experiencia1,H284&lt;=Experiencia2),[2]Puntajes!$D$5,IF(AND(H284&gt;Experiencia2,H284&lt;=Experiencia3),[2]Puntajes!$D$6,IF(H284&gt;Experiencia3,[2]Puntajes!$D$7,0)))))</f>
        <v/>
      </c>
    </row>
    <row r="285" spans="3:9" hidden="1">
      <c r="C285" s="356"/>
      <c r="D285" s="369" t="str">
        <f>IF(ISERROR(VLOOKUP(C285,'[2]Capacidad Financiera'!$B$12:$X$62720,2,0)),"",VLOOKUP(C285,'[2]Capacidad Financiera'!$B$12:$X$3580,2,0))</f>
        <v/>
      </c>
      <c r="E285" s="302" t="str">
        <f>IF(ISERROR(VLOOKUP(C285,'[2]Capacidad Financiera'!$B$12:$X$62720,3,0)),"",VLOOKUP(C285,'[2]Capacidad Financiera'!$B$12:$X$62720,3,0))</f>
        <v/>
      </c>
      <c r="F285" s="303"/>
      <c r="G285" s="303" t="str">
        <f>IF(OR(D285="",E285="",F285=""),"",IF(C285&lt;&gt;"",IF(ISERROR(VLOOKUP($A$10,[2]POA!$A$2:$D$25,2,0)),"",VLOOKUP($A$10,[2]POA!$A$2:$D$25,2,0)),""))</f>
        <v/>
      </c>
      <c r="H285" s="304" t="str">
        <f t="shared" ref="H285:H293" si="18">IF(OR(D285="",E285="",F285=""),"",IF(C285&lt;&gt;"",F285/(G285*E285),""))</f>
        <v/>
      </c>
      <c r="I285" s="305" t="str">
        <f>IF(OR(D285="",E285="",F285=""),"",IF(AND(H285&gt;0,H285&lt;=Experiencia1),[2]Puntajes!$D$4,IF(AND(H285&gt;Experiencia1,H285&lt;=Experiencia2),[2]Puntajes!$D$5,IF(AND(H285&gt;Experiencia2,H285&lt;=Experiencia3),[2]Puntajes!$D$6,IF(H285&gt;Experiencia3,[2]Puntajes!$D$7,0)))))</f>
        <v/>
      </c>
    </row>
    <row r="286" spans="3:9" hidden="1">
      <c r="C286" s="356"/>
      <c r="D286" s="369" t="str">
        <f>IF(ISERROR(VLOOKUP(C286,'[2]Capacidad Financiera'!$B$12:$X$62720,2,0)),"",VLOOKUP(C286,'[2]Capacidad Financiera'!$B$12:$X$3580,2,0))</f>
        <v/>
      </c>
      <c r="E286" s="302" t="str">
        <f>IF(ISERROR(VLOOKUP(C286,'[2]Capacidad Financiera'!$B$12:$X$62720,3,0)),"",VLOOKUP(C286,'[2]Capacidad Financiera'!$B$12:$X$62720,3,0))</f>
        <v/>
      </c>
      <c r="F286" s="303"/>
      <c r="G286" s="303" t="str">
        <f>IF(OR(D286="",E286="",F286=""),"",IF(C286&lt;&gt;"",IF(ISERROR(VLOOKUP($A$10,[2]POA!$A$2:$D$25,2,0)),"",VLOOKUP($A$10,[2]POA!$A$2:$D$25,2,0)),""))</f>
        <v/>
      </c>
      <c r="H286" s="304" t="str">
        <f t="shared" si="18"/>
        <v/>
      </c>
      <c r="I286" s="305" t="str">
        <f>IF(OR(D286="",E286="",F286=""),"",IF(AND(H286&gt;0,H286&lt;=Experiencia1),[2]Puntajes!$D$4,IF(AND(H286&gt;Experiencia1,H286&lt;=Experiencia2),[2]Puntajes!$D$5,IF(AND(H286&gt;Experiencia2,H286&lt;=Experiencia3),[2]Puntajes!$D$6,IF(H286&gt;Experiencia3,[2]Puntajes!$D$7,0)))))</f>
        <v/>
      </c>
    </row>
    <row r="287" spans="3:9" hidden="1">
      <c r="C287" s="356"/>
      <c r="D287" s="369" t="str">
        <f>IF(ISERROR(VLOOKUP(C287,'[2]Capacidad Financiera'!$B$12:$X$62720,2,0)),"",VLOOKUP(C287,'[2]Capacidad Financiera'!$B$12:$X$3580,2,0))</f>
        <v/>
      </c>
      <c r="E287" s="302" t="str">
        <f>IF(ISERROR(VLOOKUP(C287,'[2]Capacidad Financiera'!$B$12:$X$62720,3,0)),"",VLOOKUP(C287,'[2]Capacidad Financiera'!$B$12:$X$62720,3,0))</f>
        <v/>
      </c>
      <c r="F287" s="303"/>
      <c r="G287" s="303" t="str">
        <f>IF(OR(D287="",E287="",F287=""),"",IF(C287&lt;&gt;"",IF(ISERROR(VLOOKUP($A$10,[2]POA!$A$2:$D$25,2,0)),"",VLOOKUP($A$10,[2]POA!$A$2:$D$25,2,0)),""))</f>
        <v/>
      </c>
      <c r="H287" s="304" t="str">
        <f t="shared" si="18"/>
        <v/>
      </c>
      <c r="I287" s="305" t="str">
        <f>IF(OR(D287="",E287="",F287=""),"",IF(AND(H287&gt;0,H287&lt;=Experiencia1),[2]Puntajes!$D$4,IF(AND(H287&gt;Experiencia1,H287&lt;=Experiencia2),[2]Puntajes!$D$5,IF(AND(H287&gt;Experiencia2,H287&lt;=Experiencia3),[2]Puntajes!$D$6,IF(H287&gt;Experiencia3,[2]Puntajes!$D$7,0)))))</f>
        <v/>
      </c>
    </row>
    <row r="288" spans="3:9" hidden="1">
      <c r="C288" s="356"/>
      <c r="D288" s="369" t="str">
        <f>IF(ISERROR(VLOOKUP(C288,'[2]Capacidad Financiera'!$B$12:$X$62720,2,0)),"",VLOOKUP(C288,'[2]Capacidad Financiera'!$B$12:$X$3580,2,0))</f>
        <v/>
      </c>
      <c r="E288" s="302" t="str">
        <f>IF(ISERROR(VLOOKUP(C288,'[2]Capacidad Financiera'!$B$12:$X$62720,3,0)),"",VLOOKUP(C288,'[2]Capacidad Financiera'!$B$12:$X$62720,3,0))</f>
        <v/>
      </c>
      <c r="F288" s="303"/>
      <c r="G288" s="303" t="str">
        <f>IF(OR(D288="",E288="",F288=""),"",IF(C288&lt;&gt;"",IF(ISERROR(VLOOKUP($A$10,[2]POA!$A$2:$D$25,2,0)),"",VLOOKUP($A$10,[2]POA!$A$2:$D$25,2,0)),""))</f>
        <v/>
      </c>
      <c r="H288" s="304" t="str">
        <f t="shared" si="18"/>
        <v/>
      </c>
      <c r="I288" s="305" t="str">
        <f>IF(OR(D288="",E288="",F288=""),"",IF(AND(H288&gt;0,H288&lt;=Experiencia1),[2]Puntajes!$D$4,IF(AND(H288&gt;Experiencia1,H288&lt;=Experiencia2),[2]Puntajes!$D$5,IF(AND(H288&gt;Experiencia2,H288&lt;=Experiencia3),[2]Puntajes!$D$6,IF(H288&gt;Experiencia3,[2]Puntajes!$D$7,0)))))</f>
        <v/>
      </c>
    </row>
    <row r="289" spans="3:9" hidden="1">
      <c r="C289" s="356"/>
      <c r="D289" s="369" t="str">
        <f>IF(ISERROR(VLOOKUP(C289,'[2]Capacidad Financiera'!$B$12:$X$62720,2,0)),"",VLOOKUP(C289,'[2]Capacidad Financiera'!$B$12:$X$3580,2,0))</f>
        <v/>
      </c>
      <c r="E289" s="302" t="str">
        <f>IF(ISERROR(VLOOKUP(C289,'[2]Capacidad Financiera'!$B$12:$X$62720,3,0)),"",VLOOKUP(C289,'[2]Capacidad Financiera'!$B$12:$X$62720,3,0))</f>
        <v/>
      </c>
      <c r="F289" s="303"/>
      <c r="G289" s="303" t="str">
        <f>IF(OR(D289="",E289="",F289=""),"",IF(C289&lt;&gt;"",IF(ISERROR(VLOOKUP($A$10,[2]POA!$A$2:$D$25,2,0)),"",VLOOKUP($A$10,[2]POA!$A$2:$D$25,2,0)),""))</f>
        <v/>
      </c>
      <c r="H289" s="304" t="str">
        <f t="shared" si="18"/>
        <v/>
      </c>
      <c r="I289" s="305" t="str">
        <f>IF(OR(D289="",E289="",F289=""),"",IF(AND(H289&gt;0,H289&lt;=Experiencia1),[2]Puntajes!$D$4,IF(AND(H289&gt;Experiencia1,H289&lt;=Experiencia2),[2]Puntajes!$D$5,IF(AND(H289&gt;Experiencia2,H289&lt;=Experiencia3),[2]Puntajes!$D$6,IF(H289&gt;Experiencia3,[2]Puntajes!$D$7,0)))))</f>
        <v/>
      </c>
    </row>
    <row r="290" spans="3:9" hidden="1">
      <c r="C290" s="356"/>
      <c r="D290" s="369" t="str">
        <f>IF(ISERROR(VLOOKUP(C290,'[2]Capacidad Financiera'!$B$12:$X$62720,2,0)),"",VLOOKUP(C290,'[2]Capacidad Financiera'!$B$12:$X$3580,2,0))</f>
        <v/>
      </c>
      <c r="E290" s="302" t="str">
        <f>IF(ISERROR(VLOOKUP(C290,'[2]Capacidad Financiera'!$B$12:$X$62720,3,0)),"",VLOOKUP(C290,'[2]Capacidad Financiera'!$B$12:$X$62720,3,0))</f>
        <v/>
      </c>
      <c r="F290" s="303"/>
      <c r="G290" s="303" t="str">
        <f>IF(OR(D290="",E290="",F290=""),"",IF(C290&lt;&gt;"",IF(ISERROR(VLOOKUP($A$10,[2]POA!$A$2:$D$25,2,0)),"",VLOOKUP($A$10,[2]POA!$A$2:$D$25,2,0)),""))</f>
        <v/>
      </c>
      <c r="H290" s="304" t="str">
        <f t="shared" si="18"/>
        <v/>
      </c>
      <c r="I290" s="305" t="str">
        <f>IF(OR(D290="",E290="",F290=""),"",IF(AND(H290&gt;0,H290&lt;=Experiencia1),[2]Puntajes!$D$4,IF(AND(H290&gt;Experiencia1,H290&lt;=Experiencia2),[2]Puntajes!$D$5,IF(AND(H290&gt;Experiencia2,H290&lt;=Experiencia3),[2]Puntajes!$D$6,IF(H290&gt;Experiencia3,[2]Puntajes!$D$7,0)))))</f>
        <v/>
      </c>
    </row>
    <row r="291" spans="3:9" hidden="1">
      <c r="C291" s="356"/>
      <c r="D291" s="369" t="str">
        <f>IF(ISERROR(VLOOKUP(C291,'[2]Capacidad Financiera'!$B$12:$X$62720,2,0)),"",VLOOKUP(C291,'[2]Capacidad Financiera'!$B$12:$X$3580,2,0))</f>
        <v/>
      </c>
      <c r="E291" s="302" t="str">
        <f>IF(ISERROR(VLOOKUP(C291,'[2]Capacidad Financiera'!$B$12:$X$62720,3,0)),"",VLOOKUP(C291,'[2]Capacidad Financiera'!$B$12:$X$62720,3,0))</f>
        <v/>
      </c>
      <c r="F291" s="303"/>
      <c r="G291" s="303" t="str">
        <f>IF(OR(D291="",E291="",F291=""),"",IF(C291&lt;&gt;"",IF(ISERROR(VLOOKUP($A$10,[2]POA!$A$2:$D$25,2,0)),"",VLOOKUP($A$10,[2]POA!$A$2:$D$25,2,0)),""))</f>
        <v/>
      </c>
      <c r="H291" s="304" t="str">
        <f t="shared" si="18"/>
        <v/>
      </c>
      <c r="I291" s="305" t="str">
        <f>IF(OR(D291="",E291="",F291=""),"",IF(AND(H291&gt;0,H291&lt;=Experiencia1),[2]Puntajes!$D$4,IF(AND(H291&gt;Experiencia1,H291&lt;=Experiencia2),[2]Puntajes!$D$5,IF(AND(H291&gt;Experiencia2,H291&lt;=Experiencia3),[2]Puntajes!$D$6,IF(H291&gt;Experiencia3,[2]Puntajes!$D$7,0)))))</f>
        <v/>
      </c>
    </row>
    <row r="292" spans="3:9" hidden="1">
      <c r="C292" s="356"/>
      <c r="D292" s="369" t="str">
        <f>IF(ISERROR(VLOOKUP(C292,'[2]Capacidad Financiera'!$B$12:$X$62720,2,0)),"",VLOOKUP(C292,'[2]Capacidad Financiera'!$B$12:$X$3580,2,0))</f>
        <v/>
      </c>
      <c r="E292" s="302" t="str">
        <f>IF(ISERROR(VLOOKUP(C292,'[2]Capacidad Financiera'!$B$12:$X$62720,3,0)),"",VLOOKUP(C292,'[2]Capacidad Financiera'!$B$12:$X$62720,3,0))</f>
        <v/>
      </c>
      <c r="F292" s="303"/>
      <c r="G292" s="303" t="str">
        <f>IF(OR(D292="",E292="",F292=""),"",IF(C292&lt;&gt;"",IF(ISERROR(VLOOKUP($A$10,[2]POA!$A$2:$D$25,2,0)),"",VLOOKUP($A$10,[2]POA!$A$2:$D$25,2,0)),""))</f>
        <v/>
      </c>
      <c r="H292" s="304" t="str">
        <f t="shared" si="18"/>
        <v/>
      </c>
      <c r="I292" s="305" t="str">
        <f>IF(OR(D292="",E292="",F292=""),"",IF(AND(H292&gt;0,H292&lt;=Experiencia1),[2]Puntajes!$D$4,IF(AND(H292&gt;Experiencia1,H292&lt;=Experiencia2),[2]Puntajes!$D$5,IF(AND(H292&gt;Experiencia2,H292&lt;=Experiencia3),[2]Puntajes!$D$6,IF(H292&gt;Experiencia3,[2]Puntajes!$D$7,0)))))</f>
        <v/>
      </c>
    </row>
    <row r="293" spans="3:9" ht="15.75" hidden="1" thickBot="1">
      <c r="C293" s="357"/>
      <c r="D293" s="370" t="str">
        <f>IF(ISERROR(VLOOKUP(C293,'[2]Capacidad Financiera'!$B$12:$X$62720,2,0)),"",VLOOKUP(C293,'[2]Capacidad Financiera'!$B$12:$X$3580,2,0))</f>
        <v/>
      </c>
      <c r="E293" s="307" t="str">
        <f>IF(ISERROR(VLOOKUP(C293,'[2]Capacidad Financiera'!$B$12:$X$62720,3,0)),"",VLOOKUP(C293,'[2]Capacidad Financiera'!$B$12:$X$62720,3,0))</f>
        <v/>
      </c>
      <c r="F293" s="308"/>
      <c r="G293" s="308" t="str">
        <f>IF(OR(D293="",E293="",F293=""),"",IF(C293&lt;&gt;"",IF(ISERROR(VLOOKUP($A$10,[2]POA!$A$2:$D$25,2,0)),"",VLOOKUP($A$10,[2]POA!$A$2:$D$25,2,0)),""))</f>
        <v/>
      </c>
      <c r="H293" s="309" t="str">
        <f t="shared" si="18"/>
        <v/>
      </c>
      <c r="I293" s="310" t="str">
        <f>IF(OR(D293="",E293="",F293=""),"",IF(AND(H293&gt;0,H293&lt;=Experiencia1),[2]Puntajes!$D$4,IF(AND(H293&gt;Experiencia1,H293&lt;=Experiencia2),[2]Puntajes!$D$5,IF(AND(H293&gt;Experiencia2,H293&lt;=Experiencia3),[2]Puntajes!$D$6,IF(H293&gt;Experiencia3,[2]Puntajes!$D$7,0)))))</f>
        <v/>
      </c>
    </row>
    <row r="294" spans="3:9" hidden="1">
      <c r="C294" s="358"/>
      <c r="D294" s="371" t="str">
        <f>IF(ISERROR(VLOOKUP(C294,'[2]Capacidad Financiera'!$B$12:$X$62720,2,0)),"",VLOOKUP(C294,'[2]Capacidad Financiera'!$B$12:$X$3580,2,0))</f>
        <v/>
      </c>
      <c r="E294" s="292" t="str">
        <f>IF(ISERROR(VLOOKUP(C294,'[2]Capacidad Financiera'!$B$12:$X$62720,3,0)),"",VLOOKUP(C294,'[2]Capacidad Financiera'!$B$12:$X$62720,3,0))</f>
        <v/>
      </c>
      <c r="F294" s="293"/>
      <c r="G294" s="293" t="str">
        <f>IF(OR(D294="",E294="",F294=""),"",IF(C295="",IF(C294&lt;&gt;"",IF(ISERROR(VLOOKUP($A$10,[2]POA!$A$2:$D$25,2,0)),"",VLOOKUP($A$10,[2]POA!$A$2:$D$25,2,0)),""),""))</f>
        <v/>
      </c>
      <c r="H294" s="294" t="str">
        <f>IF(OR(D294="",E294="",F294=""),"",IF(C295="",IF(C294&lt;&gt;"",F294/G294,""),""))</f>
        <v/>
      </c>
      <c r="I294" s="295" t="str">
        <f>IF(C295="",IF(F294="","",IF(AND(H294&gt;0,H294&lt;=Experiencia1),[2]Puntajes!$D$4,IF(AND(H294&gt;Experiencia1,H294&lt;=Experiencia2),[2]Puntajes!$D$5,IF(AND(H294&gt;Experiencia2,H294&lt;=Experiencia3),[2]Puntajes!$D$6,IF(H294&gt;Experiencia3,[2]Puntajes!$D$7,0))))),"")</f>
        <v/>
      </c>
    </row>
    <row r="295" spans="3:9" hidden="1">
      <c r="C295" s="356"/>
      <c r="D295" s="369" t="str">
        <f>IF(ISERROR(VLOOKUP(C295,'[2]Capacidad Financiera'!$B$12:$X$62720,2,0)),"",VLOOKUP(C295,'[2]Capacidad Financiera'!$B$12:$X$3580,2,0))</f>
        <v/>
      </c>
      <c r="E295" s="302" t="str">
        <f>IF(ISERROR(VLOOKUP(C295,'[2]Capacidad Financiera'!$B$12:$X$62720,3,0)),"",VLOOKUP(C295,'[2]Capacidad Financiera'!$B$12:$X$62720,3,0))</f>
        <v/>
      </c>
      <c r="F295" s="303"/>
      <c r="G295" s="303" t="str">
        <f>IF(OR(D295="",E295="",F295=""),"",IF(C295&lt;&gt;"",IF(ISERROR(VLOOKUP($A$10,[2]POA!$A$2:$D$25,2,0)),"",VLOOKUP($A$10,[2]POA!$A$2:$D$25,2,0)),""))</f>
        <v/>
      </c>
      <c r="H295" s="304" t="str">
        <f>IF(OR(D295="",E295="",F295=""),"",IF(C295&lt;&gt;"",F295/(G295*E295),""))</f>
        <v/>
      </c>
      <c r="I295" s="305" t="str">
        <f>IF(OR(D295="",E295="",F295=""),"",IF(AND(H295&gt;0,H295&lt;=Experiencia1),[2]Puntajes!$D$4,IF(AND(H295&gt;Experiencia1,H295&lt;=Experiencia2),[2]Puntajes!$D$5,IF(AND(H295&gt;Experiencia2,H295&lt;=Experiencia3),[2]Puntajes!$D$6,IF(H295&gt;Experiencia3,[2]Puntajes!$D$7,0)))))</f>
        <v/>
      </c>
    </row>
    <row r="296" spans="3:9" hidden="1">
      <c r="C296" s="356"/>
      <c r="D296" s="369" t="str">
        <f>IF(ISERROR(VLOOKUP(C296,'[2]Capacidad Financiera'!$B$12:$X$62720,2,0)),"",VLOOKUP(C296,'[2]Capacidad Financiera'!$B$12:$X$3580,2,0))</f>
        <v/>
      </c>
      <c r="E296" s="302" t="str">
        <f>IF(ISERROR(VLOOKUP(C296,'[2]Capacidad Financiera'!$B$12:$X$62720,3,0)),"",VLOOKUP(C296,'[2]Capacidad Financiera'!$B$12:$X$62720,3,0))</f>
        <v/>
      </c>
      <c r="F296" s="303"/>
      <c r="G296" s="303" t="str">
        <f>IF(OR(D296="",E296="",F296=""),"",IF(C296&lt;&gt;"",IF(ISERROR(VLOOKUP($A$10,[2]POA!$A$2:$D$25,2,0)),"",VLOOKUP($A$10,[2]POA!$A$2:$D$25,2,0)),""))</f>
        <v/>
      </c>
      <c r="H296" s="304" t="str">
        <f t="shared" ref="H296:H304" si="19">IF(OR(D296="",E296="",F296=""),"",IF(C296&lt;&gt;"",F296/(G296*E296),""))</f>
        <v/>
      </c>
      <c r="I296" s="305" t="str">
        <f>IF(OR(D296="",E296="",F296=""),"",IF(AND(H296&gt;0,H296&lt;=Experiencia1),[2]Puntajes!$D$4,IF(AND(H296&gt;Experiencia1,H296&lt;=Experiencia2),[2]Puntajes!$D$5,IF(AND(H296&gt;Experiencia2,H296&lt;=Experiencia3),[2]Puntajes!$D$6,IF(H296&gt;Experiencia3,[2]Puntajes!$D$7,0)))))</f>
        <v/>
      </c>
    </row>
    <row r="297" spans="3:9" hidden="1">
      <c r="C297" s="356"/>
      <c r="D297" s="369" t="str">
        <f>IF(ISERROR(VLOOKUP(C297,'[2]Capacidad Financiera'!$B$12:$X$62720,2,0)),"",VLOOKUP(C297,'[2]Capacidad Financiera'!$B$12:$X$3580,2,0))</f>
        <v/>
      </c>
      <c r="E297" s="302" t="str">
        <f>IF(ISERROR(VLOOKUP(C297,'[2]Capacidad Financiera'!$B$12:$X$62720,3,0)),"",VLOOKUP(C297,'[2]Capacidad Financiera'!$B$12:$X$62720,3,0))</f>
        <v/>
      </c>
      <c r="F297" s="303"/>
      <c r="G297" s="303" t="str">
        <f>IF(OR(D297="",E297="",F297=""),"",IF(C297&lt;&gt;"",IF(ISERROR(VLOOKUP($A$10,[2]POA!$A$2:$D$25,2,0)),"",VLOOKUP($A$10,[2]POA!$A$2:$D$25,2,0)),""))</f>
        <v/>
      </c>
      <c r="H297" s="304" t="str">
        <f t="shared" si="19"/>
        <v/>
      </c>
      <c r="I297" s="305" t="str">
        <f>IF(OR(D297="",E297="",F297=""),"",IF(AND(H297&gt;0,H297&lt;=Experiencia1),[2]Puntajes!$D$4,IF(AND(H297&gt;Experiencia1,H297&lt;=Experiencia2),[2]Puntajes!$D$5,IF(AND(H297&gt;Experiencia2,H297&lt;=Experiencia3),[2]Puntajes!$D$6,IF(H297&gt;Experiencia3,[2]Puntajes!$D$7,0)))))</f>
        <v/>
      </c>
    </row>
    <row r="298" spans="3:9" hidden="1">
      <c r="C298" s="356"/>
      <c r="D298" s="369" t="str">
        <f>IF(ISERROR(VLOOKUP(C298,'[2]Capacidad Financiera'!$B$12:$X$62720,2,0)),"",VLOOKUP(C298,'[2]Capacidad Financiera'!$B$12:$X$3580,2,0))</f>
        <v/>
      </c>
      <c r="E298" s="302" t="str">
        <f>IF(ISERROR(VLOOKUP(C298,'[2]Capacidad Financiera'!$B$12:$X$62720,3,0)),"",VLOOKUP(C298,'[2]Capacidad Financiera'!$B$12:$X$62720,3,0))</f>
        <v/>
      </c>
      <c r="F298" s="303"/>
      <c r="G298" s="303" t="str">
        <f>IF(OR(D298="",E298="",F298=""),"",IF(C298&lt;&gt;"",IF(ISERROR(VLOOKUP($A$10,[2]POA!$A$2:$D$25,2,0)),"",VLOOKUP($A$10,[2]POA!$A$2:$D$25,2,0)),""))</f>
        <v/>
      </c>
      <c r="H298" s="304" t="str">
        <f t="shared" si="19"/>
        <v/>
      </c>
      <c r="I298" s="305" t="str">
        <f>IF(OR(D298="",E298="",F298=""),"",IF(AND(H298&gt;0,H298&lt;=Experiencia1),[2]Puntajes!$D$4,IF(AND(H298&gt;Experiencia1,H298&lt;=Experiencia2),[2]Puntajes!$D$5,IF(AND(H298&gt;Experiencia2,H298&lt;=Experiencia3),[2]Puntajes!$D$6,IF(H298&gt;Experiencia3,[2]Puntajes!$D$7,0)))))</f>
        <v/>
      </c>
    </row>
    <row r="299" spans="3:9" hidden="1">
      <c r="C299" s="356"/>
      <c r="D299" s="369" t="str">
        <f>IF(ISERROR(VLOOKUP(C299,'[2]Capacidad Financiera'!$B$12:$X$62720,2,0)),"",VLOOKUP(C299,'[2]Capacidad Financiera'!$B$12:$X$3580,2,0))</f>
        <v/>
      </c>
      <c r="E299" s="302" t="str">
        <f>IF(ISERROR(VLOOKUP(C299,'[2]Capacidad Financiera'!$B$12:$X$62720,3,0)),"",VLOOKUP(C299,'[2]Capacidad Financiera'!$B$12:$X$62720,3,0))</f>
        <v/>
      </c>
      <c r="F299" s="303"/>
      <c r="G299" s="303" t="str">
        <f>IF(OR(D299="",E299="",F299=""),"",IF(C299&lt;&gt;"",IF(ISERROR(VLOOKUP($A$10,[2]POA!$A$2:$D$25,2,0)),"",VLOOKUP($A$10,[2]POA!$A$2:$D$25,2,0)),""))</f>
        <v/>
      </c>
      <c r="H299" s="304" t="str">
        <f t="shared" si="19"/>
        <v/>
      </c>
      <c r="I299" s="305" t="str">
        <f>IF(OR(D299="",E299="",F299=""),"",IF(AND(H299&gt;0,H299&lt;=Experiencia1),[2]Puntajes!$D$4,IF(AND(H299&gt;Experiencia1,H299&lt;=Experiencia2),[2]Puntajes!$D$5,IF(AND(H299&gt;Experiencia2,H299&lt;=Experiencia3),[2]Puntajes!$D$6,IF(H299&gt;Experiencia3,[2]Puntajes!$D$7,0)))))</f>
        <v/>
      </c>
    </row>
    <row r="300" spans="3:9" hidden="1">
      <c r="C300" s="356"/>
      <c r="D300" s="369" t="str">
        <f>IF(ISERROR(VLOOKUP(C300,'[2]Capacidad Financiera'!$B$12:$X$62720,2,0)),"",VLOOKUP(C300,'[2]Capacidad Financiera'!$B$12:$X$3580,2,0))</f>
        <v/>
      </c>
      <c r="E300" s="302" t="str">
        <f>IF(ISERROR(VLOOKUP(C300,'[2]Capacidad Financiera'!$B$12:$X$62720,3,0)),"",VLOOKUP(C300,'[2]Capacidad Financiera'!$B$12:$X$62720,3,0))</f>
        <v/>
      </c>
      <c r="F300" s="303"/>
      <c r="G300" s="303" t="str">
        <f>IF(OR(D300="",E300="",F300=""),"",IF(C300&lt;&gt;"",IF(ISERROR(VLOOKUP($A$10,[2]POA!$A$2:$D$25,2,0)),"",VLOOKUP($A$10,[2]POA!$A$2:$D$25,2,0)),""))</f>
        <v/>
      </c>
      <c r="H300" s="304" t="str">
        <f t="shared" si="19"/>
        <v/>
      </c>
      <c r="I300" s="305" t="str">
        <f>IF(OR(D300="",E300="",F300=""),"",IF(AND(H300&gt;0,H300&lt;=Experiencia1),[2]Puntajes!$D$4,IF(AND(H300&gt;Experiencia1,H300&lt;=Experiencia2),[2]Puntajes!$D$5,IF(AND(H300&gt;Experiencia2,H300&lt;=Experiencia3),[2]Puntajes!$D$6,IF(H300&gt;Experiencia3,[2]Puntajes!$D$7,0)))))</f>
        <v/>
      </c>
    </row>
    <row r="301" spans="3:9" hidden="1">
      <c r="C301" s="356"/>
      <c r="D301" s="369" t="str">
        <f>IF(ISERROR(VLOOKUP(C301,'[2]Capacidad Financiera'!$B$12:$X$62720,2,0)),"",VLOOKUP(C301,'[2]Capacidad Financiera'!$B$12:$X$3580,2,0))</f>
        <v/>
      </c>
      <c r="E301" s="302" t="str">
        <f>IF(ISERROR(VLOOKUP(C301,'[2]Capacidad Financiera'!$B$12:$X$62720,3,0)),"",VLOOKUP(C301,'[2]Capacidad Financiera'!$B$12:$X$62720,3,0))</f>
        <v/>
      </c>
      <c r="F301" s="303"/>
      <c r="G301" s="303" t="str">
        <f>IF(OR(D301="",E301="",F301=""),"",IF(C301&lt;&gt;"",IF(ISERROR(VLOOKUP($A$10,[2]POA!$A$2:$D$25,2,0)),"",VLOOKUP($A$10,[2]POA!$A$2:$D$25,2,0)),""))</f>
        <v/>
      </c>
      <c r="H301" s="304" t="str">
        <f t="shared" si="19"/>
        <v/>
      </c>
      <c r="I301" s="305" t="str">
        <f>IF(OR(D301="",E301="",F301=""),"",IF(AND(H301&gt;0,H301&lt;=Experiencia1),[2]Puntajes!$D$4,IF(AND(H301&gt;Experiencia1,H301&lt;=Experiencia2),[2]Puntajes!$D$5,IF(AND(H301&gt;Experiencia2,H301&lt;=Experiencia3),[2]Puntajes!$D$6,IF(H301&gt;Experiencia3,[2]Puntajes!$D$7,0)))))</f>
        <v/>
      </c>
    </row>
    <row r="302" spans="3:9" hidden="1">
      <c r="C302" s="356"/>
      <c r="D302" s="369" t="str">
        <f>IF(ISERROR(VLOOKUP(C302,'[2]Capacidad Financiera'!$B$12:$X$62720,2,0)),"",VLOOKUP(C302,'[2]Capacidad Financiera'!$B$12:$X$3580,2,0))</f>
        <v/>
      </c>
      <c r="E302" s="302" t="str">
        <f>IF(ISERROR(VLOOKUP(C302,'[2]Capacidad Financiera'!$B$12:$X$62720,3,0)),"",VLOOKUP(C302,'[2]Capacidad Financiera'!$B$12:$X$62720,3,0))</f>
        <v/>
      </c>
      <c r="F302" s="303"/>
      <c r="G302" s="303" t="str">
        <f>IF(OR(D302="",E302="",F302=""),"",IF(C302&lt;&gt;"",IF(ISERROR(VLOOKUP($A$10,[2]POA!$A$2:$D$25,2,0)),"",VLOOKUP($A$10,[2]POA!$A$2:$D$25,2,0)),""))</f>
        <v/>
      </c>
      <c r="H302" s="304" t="str">
        <f t="shared" si="19"/>
        <v/>
      </c>
      <c r="I302" s="305" t="str">
        <f>IF(OR(D302="",E302="",F302=""),"",IF(AND(H302&gt;0,H302&lt;=Experiencia1),[2]Puntajes!$D$4,IF(AND(H302&gt;Experiencia1,H302&lt;=Experiencia2),[2]Puntajes!$D$5,IF(AND(H302&gt;Experiencia2,H302&lt;=Experiencia3),[2]Puntajes!$D$6,IF(H302&gt;Experiencia3,[2]Puntajes!$D$7,0)))))</f>
        <v/>
      </c>
    </row>
    <row r="303" spans="3:9" hidden="1">
      <c r="C303" s="356"/>
      <c r="D303" s="369" t="str">
        <f>IF(ISERROR(VLOOKUP(C303,'[2]Capacidad Financiera'!$B$12:$X$62720,2,0)),"",VLOOKUP(C303,'[2]Capacidad Financiera'!$B$12:$X$3580,2,0))</f>
        <v/>
      </c>
      <c r="E303" s="302" t="str">
        <f>IF(ISERROR(VLOOKUP(C303,'[2]Capacidad Financiera'!$B$12:$X$62720,3,0)),"",VLOOKUP(C303,'[2]Capacidad Financiera'!$B$12:$X$62720,3,0))</f>
        <v/>
      </c>
      <c r="F303" s="303"/>
      <c r="G303" s="303" t="str">
        <f>IF(OR(D303="",E303="",F303=""),"",IF(C303&lt;&gt;"",IF(ISERROR(VLOOKUP($A$10,[2]POA!$A$2:$D$25,2,0)),"",VLOOKUP($A$10,[2]POA!$A$2:$D$25,2,0)),""))</f>
        <v/>
      </c>
      <c r="H303" s="304" t="str">
        <f t="shared" si="19"/>
        <v/>
      </c>
      <c r="I303" s="305" t="str">
        <f>IF(OR(D303="",E303="",F303=""),"",IF(AND(H303&gt;0,H303&lt;=Experiencia1),[2]Puntajes!$D$4,IF(AND(H303&gt;Experiencia1,H303&lt;=Experiencia2),[2]Puntajes!$D$5,IF(AND(H303&gt;Experiencia2,H303&lt;=Experiencia3),[2]Puntajes!$D$6,IF(H303&gt;Experiencia3,[2]Puntajes!$D$7,0)))))</f>
        <v/>
      </c>
    </row>
    <row r="304" spans="3:9" ht="15.75" hidden="1" thickBot="1">
      <c r="C304" s="357"/>
      <c r="D304" s="370" t="str">
        <f>IF(ISERROR(VLOOKUP(C304,'[2]Capacidad Financiera'!$B$12:$X$62720,2,0)),"",VLOOKUP(C304,'[2]Capacidad Financiera'!$B$12:$X$3580,2,0))</f>
        <v/>
      </c>
      <c r="E304" s="307" t="str">
        <f>IF(ISERROR(VLOOKUP(C304,'[2]Capacidad Financiera'!$B$12:$X$62720,3,0)),"",VLOOKUP(C304,'[2]Capacidad Financiera'!$B$12:$X$62720,3,0))</f>
        <v/>
      </c>
      <c r="F304" s="308"/>
      <c r="G304" s="308" t="str">
        <f>IF(OR(D304="",E304="",F304=""),"",IF(C304&lt;&gt;"",IF(ISERROR(VLOOKUP($A$10,[2]POA!$A$2:$D$25,2,0)),"",VLOOKUP($A$10,[2]POA!$A$2:$D$25,2,0)),""))</f>
        <v/>
      </c>
      <c r="H304" s="309" t="str">
        <f t="shared" si="19"/>
        <v/>
      </c>
      <c r="I304" s="310" t="str">
        <f>IF(OR(D304="",E304="",F304=""),"",IF(AND(H304&gt;0,H304&lt;=Experiencia1),[2]Puntajes!$D$4,IF(AND(H304&gt;Experiencia1,H304&lt;=Experiencia2),[2]Puntajes!$D$5,IF(AND(H304&gt;Experiencia2,H304&lt;=Experiencia3),[2]Puntajes!$D$6,IF(H304&gt;Experiencia3,[2]Puntajes!$D$7,0)))))</f>
        <v/>
      </c>
    </row>
    <row r="305" spans="3:9" hidden="1">
      <c r="C305" s="358"/>
      <c r="D305" s="371" t="str">
        <f>IF(ISERROR(VLOOKUP(C305,'[2]Capacidad Financiera'!$B$12:$X$62720,2,0)),"",VLOOKUP(C305,'[2]Capacidad Financiera'!$B$12:$X$3580,2,0))</f>
        <v/>
      </c>
      <c r="E305" s="292" t="str">
        <f>IF(ISERROR(VLOOKUP(C305,'[2]Capacidad Financiera'!$B$12:$X$62720,3,0)),"",VLOOKUP(C305,'[2]Capacidad Financiera'!$B$12:$X$62720,3,0))</f>
        <v/>
      </c>
      <c r="F305" s="293"/>
      <c r="G305" s="293" t="str">
        <f>IF(OR(D305="",E305="",F305=""),"",IF(C306="",IF(C305&lt;&gt;"",IF(ISERROR(VLOOKUP($A$10,[2]POA!$A$2:$D$25,2,0)),"",VLOOKUP($A$10,[2]POA!$A$2:$D$25,2,0)),""),""))</f>
        <v/>
      </c>
      <c r="H305" s="294" t="str">
        <f>IF(OR(D305="",E305="",F305=""),"",IF(C306="",IF(C305&lt;&gt;"",F305/G305,""),""))</f>
        <v/>
      </c>
      <c r="I305" s="295" t="str">
        <f>IF(C306="",IF(F305="","",IF(AND(H305&gt;0,H305&lt;=Experiencia1),[2]Puntajes!$D$4,IF(AND(H305&gt;Experiencia1,H305&lt;=Experiencia2),[2]Puntajes!$D$5,IF(AND(H305&gt;Experiencia2,H305&lt;=Experiencia3),[2]Puntajes!$D$6,IF(H305&gt;Experiencia3,[2]Puntajes!$D$7,0))))),"")</f>
        <v/>
      </c>
    </row>
    <row r="306" spans="3:9" hidden="1">
      <c r="C306" s="356"/>
      <c r="D306" s="369" t="str">
        <f>IF(ISERROR(VLOOKUP(C306,'[2]Capacidad Financiera'!$B$12:$X$62720,2,0)),"",VLOOKUP(C306,'[2]Capacidad Financiera'!$B$12:$X$3580,2,0))</f>
        <v/>
      </c>
      <c r="E306" s="302" t="str">
        <f>IF(ISERROR(VLOOKUP(C306,'[2]Capacidad Financiera'!$B$12:$X$62720,3,0)),"",VLOOKUP(C306,'[2]Capacidad Financiera'!$B$12:$X$62720,3,0))</f>
        <v/>
      </c>
      <c r="F306" s="303"/>
      <c r="G306" s="303" t="str">
        <f>IF(OR(D306="",E306="",F306=""),"",IF(C306&lt;&gt;"",IF(ISERROR(VLOOKUP($A$10,[2]POA!$A$2:$D$25,2,0)),"",VLOOKUP($A$10,[2]POA!$A$2:$D$25,2,0)),""))</f>
        <v/>
      </c>
      <c r="H306" s="304" t="str">
        <f>IF(OR(D306="",E306="",F306=""),"",IF(C306&lt;&gt;"",F306/(G306*E306),""))</f>
        <v/>
      </c>
      <c r="I306" s="305" t="str">
        <f>IF(OR(D306="",E306="",F306=""),"",IF(AND(H306&gt;0,H306&lt;=Experiencia1),[2]Puntajes!$D$4,IF(AND(H306&gt;Experiencia1,H306&lt;=Experiencia2),[2]Puntajes!$D$5,IF(AND(H306&gt;Experiencia2,H306&lt;=Experiencia3),[2]Puntajes!$D$6,IF(H306&gt;Experiencia3,[2]Puntajes!$D$7,0)))))</f>
        <v/>
      </c>
    </row>
    <row r="307" spans="3:9" hidden="1">
      <c r="C307" s="356"/>
      <c r="D307" s="369" t="str">
        <f>IF(ISERROR(VLOOKUP(C307,'[2]Capacidad Financiera'!$B$12:$X$62720,2,0)),"",VLOOKUP(C307,'[2]Capacidad Financiera'!$B$12:$X$3580,2,0))</f>
        <v/>
      </c>
      <c r="E307" s="302" t="str">
        <f>IF(ISERROR(VLOOKUP(C307,'[2]Capacidad Financiera'!$B$12:$X$62720,3,0)),"",VLOOKUP(C307,'[2]Capacidad Financiera'!$B$12:$X$62720,3,0))</f>
        <v/>
      </c>
      <c r="F307" s="303"/>
      <c r="G307" s="303" t="str">
        <f>IF(OR(D307="",E307="",F307=""),"",IF(C307&lt;&gt;"",IF(ISERROR(VLOOKUP($A$10,[2]POA!$A$2:$D$25,2,0)),"",VLOOKUP($A$10,[2]POA!$A$2:$D$25,2,0)),""))</f>
        <v/>
      </c>
      <c r="H307" s="304" t="str">
        <f t="shared" ref="H307:H315" si="20">IF(OR(D307="",E307="",F307=""),"",IF(C307&lt;&gt;"",F307/(G307*E307),""))</f>
        <v/>
      </c>
      <c r="I307" s="305" t="str">
        <f>IF(OR(D307="",E307="",F307=""),"",IF(AND(H307&gt;0,H307&lt;=Experiencia1),[2]Puntajes!$D$4,IF(AND(H307&gt;Experiencia1,H307&lt;=Experiencia2),[2]Puntajes!$D$5,IF(AND(H307&gt;Experiencia2,H307&lt;=Experiencia3),[2]Puntajes!$D$6,IF(H307&gt;Experiencia3,[2]Puntajes!$D$7,0)))))</f>
        <v/>
      </c>
    </row>
    <row r="308" spans="3:9" hidden="1">
      <c r="C308" s="356"/>
      <c r="D308" s="369" t="str">
        <f>IF(ISERROR(VLOOKUP(C308,'[2]Capacidad Financiera'!$B$12:$X$62720,2,0)),"",VLOOKUP(C308,'[2]Capacidad Financiera'!$B$12:$X$3580,2,0))</f>
        <v/>
      </c>
      <c r="E308" s="302" t="str">
        <f>IF(ISERROR(VLOOKUP(C308,'[2]Capacidad Financiera'!$B$12:$X$62720,3,0)),"",VLOOKUP(C308,'[2]Capacidad Financiera'!$B$12:$X$62720,3,0))</f>
        <v/>
      </c>
      <c r="F308" s="303"/>
      <c r="G308" s="303" t="str">
        <f>IF(OR(D308="",E308="",F308=""),"",IF(C308&lt;&gt;"",IF(ISERROR(VLOOKUP($A$10,[2]POA!$A$2:$D$25,2,0)),"",VLOOKUP($A$10,[2]POA!$A$2:$D$25,2,0)),""))</f>
        <v/>
      </c>
      <c r="H308" s="304" t="str">
        <f t="shared" si="20"/>
        <v/>
      </c>
      <c r="I308" s="305" t="str">
        <f>IF(OR(D308="",E308="",F308=""),"",IF(AND(H308&gt;0,H308&lt;=Experiencia1),[2]Puntajes!$D$4,IF(AND(H308&gt;Experiencia1,H308&lt;=Experiencia2),[2]Puntajes!$D$5,IF(AND(H308&gt;Experiencia2,H308&lt;=Experiencia3),[2]Puntajes!$D$6,IF(H308&gt;Experiencia3,[2]Puntajes!$D$7,0)))))</f>
        <v/>
      </c>
    </row>
    <row r="309" spans="3:9" hidden="1">
      <c r="C309" s="356"/>
      <c r="D309" s="369" t="str">
        <f>IF(ISERROR(VLOOKUP(C309,'[2]Capacidad Financiera'!$B$12:$X$62720,2,0)),"",VLOOKUP(C309,'[2]Capacidad Financiera'!$B$12:$X$3580,2,0))</f>
        <v/>
      </c>
      <c r="E309" s="302" t="str">
        <f>IF(ISERROR(VLOOKUP(C309,'[2]Capacidad Financiera'!$B$12:$X$62720,3,0)),"",VLOOKUP(C309,'[2]Capacidad Financiera'!$B$12:$X$62720,3,0))</f>
        <v/>
      </c>
      <c r="F309" s="303"/>
      <c r="G309" s="303" t="str">
        <f>IF(OR(D309="",E309="",F309=""),"",IF(C309&lt;&gt;"",IF(ISERROR(VLOOKUP($A$10,[2]POA!$A$2:$D$25,2,0)),"",VLOOKUP($A$10,[2]POA!$A$2:$D$25,2,0)),""))</f>
        <v/>
      </c>
      <c r="H309" s="304" t="str">
        <f t="shared" si="20"/>
        <v/>
      </c>
      <c r="I309" s="305" t="str">
        <f>IF(OR(D309="",E309="",F309=""),"",IF(AND(H309&gt;0,H309&lt;=Experiencia1),[2]Puntajes!$D$4,IF(AND(H309&gt;Experiencia1,H309&lt;=Experiencia2),[2]Puntajes!$D$5,IF(AND(H309&gt;Experiencia2,H309&lt;=Experiencia3),[2]Puntajes!$D$6,IF(H309&gt;Experiencia3,[2]Puntajes!$D$7,0)))))</f>
        <v/>
      </c>
    </row>
    <row r="310" spans="3:9" hidden="1">
      <c r="C310" s="356"/>
      <c r="D310" s="369" t="str">
        <f>IF(ISERROR(VLOOKUP(C310,'[2]Capacidad Financiera'!$B$12:$X$62720,2,0)),"",VLOOKUP(C310,'[2]Capacidad Financiera'!$B$12:$X$3580,2,0))</f>
        <v/>
      </c>
      <c r="E310" s="302" t="str">
        <f>IF(ISERROR(VLOOKUP(C310,'[2]Capacidad Financiera'!$B$12:$X$62720,3,0)),"",VLOOKUP(C310,'[2]Capacidad Financiera'!$B$12:$X$62720,3,0))</f>
        <v/>
      </c>
      <c r="F310" s="303"/>
      <c r="G310" s="303" t="str">
        <f>IF(OR(D310="",E310="",F310=""),"",IF(C310&lt;&gt;"",IF(ISERROR(VLOOKUP($A$10,[2]POA!$A$2:$D$25,2,0)),"",VLOOKUP($A$10,[2]POA!$A$2:$D$25,2,0)),""))</f>
        <v/>
      </c>
      <c r="H310" s="304" t="str">
        <f t="shared" si="20"/>
        <v/>
      </c>
      <c r="I310" s="305" t="str">
        <f>IF(OR(D310="",E310="",F310=""),"",IF(AND(H310&gt;0,H310&lt;=Experiencia1),[2]Puntajes!$D$4,IF(AND(H310&gt;Experiencia1,H310&lt;=Experiencia2),[2]Puntajes!$D$5,IF(AND(H310&gt;Experiencia2,H310&lt;=Experiencia3),[2]Puntajes!$D$6,IF(H310&gt;Experiencia3,[2]Puntajes!$D$7,0)))))</f>
        <v/>
      </c>
    </row>
    <row r="311" spans="3:9" hidden="1">
      <c r="C311" s="356"/>
      <c r="D311" s="369" t="str">
        <f>IF(ISERROR(VLOOKUP(C311,'[2]Capacidad Financiera'!$B$12:$X$62720,2,0)),"",VLOOKUP(C311,'[2]Capacidad Financiera'!$B$12:$X$3580,2,0))</f>
        <v/>
      </c>
      <c r="E311" s="302" t="str">
        <f>IF(ISERROR(VLOOKUP(C311,'[2]Capacidad Financiera'!$B$12:$X$62720,3,0)),"",VLOOKUP(C311,'[2]Capacidad Financiera'!$B$12:$X$62720,3,0))</f>
        <v/>
      </c>
      <c r="F311" s="303"/>
      <c r="G311" s="303" t="str">
        <f>IF(OR(D311="",E311="",F311=""),"",IF(C311&lt;&gt;"",IF(ISERROR(VLOOKUP($A$10,[2]POA!$A$2:$D$25,2,0)),"",VLOOKUP($A$10,[2]POA!$A$2:$D$25,2,0)),""))</f>
        <v/>
      </c>
      <c r="H311" s="304" t="str">
        <f t="shared" si="20"/>
        <v/>
      </c>
      <c r="I311" s="305" t="str">
        <f>IF(OR(D311="",E311="",F311=""),"",IF(AND(H311&gt;0,H311&lt;=Experiencia1),[2]Puntajes!$D$4,IF(AND(H311&gt;Experiencia1,H311&lt;=Experiencia2),[2]Puntajes!$D$5,IF(AND(H311&gt;Experiencia2,H311&lt;=Experiencia3),[2]Puntajes!$D$6,IF(H311&gt;Experiencia3,[2]Puntajes!$D$7,0)))))</f>
        <v/>
      </c>
    </row>
    <row r="312" spans="3:9" hidden="1">
      <c r="C312" s="356"/>
      <c r="D312" s="369" t="str">
        <f>IF(ISERROR(VLOOKUP(C312,'[2]Capacidad Financiera'!$B$12:$X$62720,2,0)),"",VLOOKUP(C312,'[2]Capacidad Financiera'!$B$12:$X$3580,2,0))</f>
        <v/>
      </c>
      <c r="E312" s="302" t="str">
        <f>IF(ISERROR(VLOOKUP(C312,'[2]Capacidad Financiera'!$B$12:$X$62720,3,0)),"",VLOOKUP(C312,'[2]Capacidad Financiera'!$B$12:$X$62720,3,0))</f>
        <v/>
      </c>
      <c r="F312" s="303"/>
      <c r="G312" s="303" t="str">
        <f>IF(OR(D312="",E312="",F312=""),"",IF(C312&lt;&gt;"",IF(ISERROR(VLOOKUP($A$10,[2]POA!$A$2:$D$25,2,0)),"",VLOOKUP($A$10,[2]POA!$A$2:$D$25,2,0)),""))</f>
        <v/>
      </c>
      <c r="H312" s="304" t="str">
        <f t="shared" si="20"/>
        <v/>
      </c>
      <c r="I312" s="305" t="str">
        <f>IF(OR(D312="",E312="",F312=""),"",IF(AND(H312&gt;0,H312&lt;=Experiencia1),[2]Puntajes!$D$4,IF(AND(H312&gt;Experiencia1,H312&lt;=Experiencia2),[2]Puntajes!$D$5,IF(AND(H312&gt;Experiencia2,H312&lt;=Experiencia3),[2]Puntajes!$D$6,IF(H312&gt;Experiencia3,[2]Puntajes!$D$7,0)))))</f>
        <v/>
      </c>
    </row>
    <row r="313" spans="3:9" hidden="1">
      <c r="C313" s="356"/>
      <c r="D313" s="369" t="str">
        <f>IF(ISERROR(VLOOKUP(C313,'[2]Capacidad Financiera'!$B$12:$X$62720,2,0)),"",VLOOKUP(C313,'[2]Capacidad Financiera'!$B$12:$X$3580,2,0))</f>
        <v/>
      </c>
      <c r="E313" s="302" t="str">
        <f>IF(ISERROR(VLOOKUP(C313,'[2]Capacidad Financiera'!$B$12:$X$62720,3,0)),"",VLOOKUP(C313,'[2]Capacidad Financiera'!$B$12:$X$62720,3,0))</f>
        <v/>
      </c>
      <c r="F313" s="303"/>
      <c r="G313" s="303" t="str">
        <f>IF(OR(D313="",E313="",F313=""),"",IF(C313&lt;&gt;"",IF(ISERROR(VLOOKUP($A$10,[2]POA!$A$2:$D$25,2,0)),"",VLOOKUP($A$10,[2]POA!$A$2:$D$25,2,0)),""))</f>
        <v/>
      </c>
      <c r="H313" s="304" t="str">
        <f t="shared" si="20"/>
        <v/>
      </c>
      <c r="I313" s="305" t="str">
        <f>IF(OR(D313="",E313="",F313=""),"",IF(AND(H313&gt;0,H313&lt;=Experiencia1),[2]Puntajes!$D$4,IF(AND(H313&gt;Experiencia1,H313&lt;=Experiencia2),[2]Puntajes!$D$5,IF(AND(H313&gt;Experiencia2,H313&lt;=Experiencia3),[2]Puntajes!$D$6,IF(H313&gt;Experiencia3,[2]Puntajes!$D$7,0)))))</f>
        <v/>
      </c>
    </row>
    <row r="314" spans="3:9" hidden="1">
      <c r="C314" s="356"/>
      <c r="D314" s="369" t="str">
        <f>IF(ISERROR(VLOOKUP(C314,'[2]Capacidad Financiera'!$B$12:$X$62720,2,0)),"",VLOOKUP(C314,'[2]Capacidad Financiera'!$B$12:$X$3580,2,0))</f>
        <v/>
      </c>
      <c r="E314" s="302" t="str">
        <f>IF(ISERROR(VLOOKUP(C314,'[2]Capacidad Financiera'!$B$12:$X$62720,3,0)),"",VLOOKUP(C314,'[2]Capacidad Financiera'!$B$12:$X$62720,3,0))</f>
        <v/>
      </c>
      <c r="F314" s="303"/>
      <c r="G314" s="303" t="str">
        <f>IF(OR(D314="",E314="",F314=""),"",IF(C314&lt;&gt;"",IF(ISERROR(VLOOKUP($A$10,[2]POA!$A$2:$D$25,2,0)),"",VLOOKUP($A$10,[2]POA!$A$2:$D$25,2,0)),""))</f>
        <v/>
      </c>
      <c r="H314" s="304" t="str">
        <f t="shared" si="20"/>
        <v/>
      </c>
      <c r="I314" s="305" t="str">
        <f>IF(OR(D314="",E314="",F314=""),"",IF(AND(H314&gt;0,H314&lt;=Experiencia1),[2]Puntajes!$D$4,IF(AND(H314&gt;Experiencia1,H314&lt;=Experiencia2),[2]Puntajes!$D$5,IF(AND(H314&gt;Experiencia2,H314&lt;=Experiencia3),[2]Puntajes!$D$6,IF(H314&gt;Experiencia3,[2]Puntajes!$D$7,0)))))</f>
        <v/>
      </c>
    </row>
    <row r="315" spans="3:9" ht="15.75" hidden="1" thickBot="1">
      <c r="C315" s="357"/>
      <c r="D315" s="370" t="str">
        <f>IF(ISERROR(VLOOKUP(C315,'[2]Capacidad Financiera'!$B$12:$X$62720,2,0)),"",VLOOKUP(C315,'[2]Capacidad Financiera'!$B$12:$X$3580,2,0))</f>
        <v/>
      </c>
      <c r="E315" s="307" t="str">
        <f>IF(ISERROR(VLOOKUP(C315,'[2]Capacidad Financiera'!$B$12:$X$62720,3,0)),"",VLOOKUP(C315,'[2]Capacidad Financiera'!$B$12:$X$62720,3,0))</f>
        <v/>
      </c>
      <c r="F315" s="308"/>
      <c r="G315" s="308" t="str">
        <f>IF(OR(D315="",E315="",F315=""),"",IF(C315&lt;&gt;"",IF(ISERROR(VLOOKUP($A$10,[2]POA!$A$2:$D$25,2,0)),"",VLOOKUP($A$10,[2]POA!$A$2:$D$25,2,0)),""))</f>
        <v/>
      </c>
      <c r="H315" s="309" t="str">
        <f t="shared" si="20"/>
        <v/>
      </c>
      <c r="I315" s="310" t="str">
        <f>IF(OR(D315="",E315="",F315=""),"",IF(AND(H315&gt;0,H315&lt;=Experiencia1),[2]Puntajes!$D$4,IF(AND(H315&gt;Experiencia1,H315&lt;=Experiencia2),[2]Puntajes!$D$5,IF(AND(H315&gt;Experiencia2,H315&lt;=Experiencia3),[2]Puntajes!$D$6,IF(H315&gt;Experiencia3,[2]Puntajes!$D$7,0)))))</f>
        <v/>
      </c>
    </row>
    <row r="316" spans="3:9" hidden="1">
      <c r="C316" s="358"/>
      <c r="D316" s="371" t="str">
        <f>IF(ISERROR(VLOOKUP(C316,'[2]Capacidad Financiera'!$B$12:$X$62720,2,0)),"",VLOOKUP(C316,'[2]Capacidad Financiera'!$B$12:$X$3580,2,0))</f>
        <v/>
      </c>
      <c r="E316" s="292" t="str">
        <f>IF(ISERROR(VLOOKUP(C316,'[2]Capacidad Financiera'!$B$12:$X$62720,3,0)),"",VLOOKUP(C316,'[2]Capacidad Financiera'!$B$12:$X$62720,3,0))</f>
        <v/>
      </c>
      <c r="F316" s="293"/>
      <c r="G316" s="293" t="str">
        <f>IF(OR(D316="",E316="",F316=""),"",IF(C317="",IF(C316&lt;&gt;"",IF(ISERROR(VLOOKUP($A$10,[2]POA!$A$2:$D$25,2,0)),"",VLOOKUP($A$10,[2]POA!$A$2:$D$25,2,0)),""),""))</f>
        <v/>
      </c>
      <c r="H316" s="294" t="str">
        <f>IF(OR(D316="",E316="",F316=""),"",IF(C317="",IF(C316&lt;&gt;"",F316/G316,""),""))</f>
        <v/>
      </c>
      <c r="I316" s="295" t="str">
        <f>IF(C317="",IF(F316="","",IF(AND(H316&gt;0,H316&lt;=Experiencia1),[2]Puntajes!$D$4,IF(AND(H316&gt;Experiencia1,H316&lt;=Experiencia2),[2]Puntajes!$D$5,IF(AND(H316&gt;Experiencia2,H316&lt;=Experiencia3),[2]Puntajes!$D$6,IF(H316&gt;Experiencia3,[2]Puntajes!$D$7,0))))),"")</f>
        <v/>
      </c>
    </row>
    <row r="317" spans="3:9" hidden="1">
      <c r="C317" s="356"/>
      <c r="D317" s="369" t="str">
        <f>IF(ISERROR(VLOOKUP(C317,'[2]Capacidad Financiera'!$B$12:$X$62720,2,0)),"",VLOOKUP(C317,'[2]Capacidad Financiera'!$B$12:$X$3580,2,0))</f>
        <v/>
      </c>
      <c r="E317" s="302" t="str">
        <f>IF(ISERROR(VLOOKUP(C317,'[2]Capacidad Financiera'!$B$12:$X$62720,3,0)),"",VLOOKUP(C317,'[2]Capacidad Financiera'!$B$12:$X$62720,3,0))</f>
        <v/>
      </c>
      <c r="F317" s="303"/>
      <c r="G317" s="303" t="str">
        <f>IF(OR(D317="",E317="",F317=""),"",IF(C317&lt;&gt;"",IF(ISERROR(VLOOKUP($A$10,[2]POA!$A$2:$D$25,2,0)),"",VLOOKUP($A$10,[2]POA!$A$2:$D$25,2,0)),""))</f>
        <v/>
      </c>
      <c r="H317" s="304" t="str">
        <f>IF(OR(D317="",E317="",F317=""),"",IF(C317&lt;&gt;"",F317/(G317*E317),""))</f>
        <v/>
      </c>
      <c r="I317" s="305" t="str">
        <f>IF(OR(D317="",E317="",F317=""),"",IF(AND(H317&gt;0,H317&lt;=Experiencia1),[2]Puntajes!$D$4,IF(AND(H317&gt;Experiencia1,H317&lt;=Experiencia2),[2]Puntajes!$D$5,IF(AND(H317&gt;Experiencia2,H317&lt;=Experiencia3),[2]Puntajes!$D$6,IF(H317&gt;Experiencia3,[2]Puntajes!$D$7,0)))))</f>
        <v/>
      </c>
    </row>
    <row r="318" spans="3:9" hidden="1">
      <c r="C318" s="356"/>
      <c r="D318" s="369" t="str">
        <f>IF(ISERROR(VLOOKUP(C318,'[2]Capacidad Financiera'!$B$12:$X$62720,2,0)),"",VLOOKUP(C318,'[2]Capacidad Financiera'!$B$12:$X$3580,2,0))</f>
        <v/>
      </c>
      <c r="E318" s="302" t="str">
        <f>IF(ISERROR(VLOOKUP(C318,'[2]Capacidad Financiera'!$B$12:$X$62720,3,0)),"",VLOOKUP(C318,'[2]Capacidad Financiera'!$B$12:$X$62720,3,0))</f>
        <v/>
      </c>
      <c r="F318" s="303"/>
      <c r="G318" s="303" t="str">
        <f>IF(OR(D318="",E318="",F318=""),"",IF(C318&lt;&gt;"",IF(ISERROR(VLOOKUP($A$10,[2]POA!$A$2:$D$25,2,0)),"",VLOOKUP($A$10,[2]POA!$A$2:$D$25,2,0)),""))</f>
        <v/>
      </c>
      <c r="H318" s="304" t="str">
        <f t="shared" ref="H318:H326" si="21">IF(OR(D318="",E318="",F318=""),"",IF(C318&lt;&gt;"",F318/(G318*E318),""))</f>
        <v/>
      </c>
      <c r="I318" s="305" t="str">
        <f>IF(OR(D318="",E318="",F318=""),"",IF(AND(H318&gt;0,H318&lt;=Experiencia1),[2]Puntajes!$D$4,IF(AND(H318&gt;Experiencia1,H318&lt;=Experiencia2),[2]Puntajes!$D$5,IF(AND(H318&gt;Experiencia2,H318&lt;=Experiencia3),[2]Puntajes!$D$6,IF(H318&gt;Experiencia3,[2]Puntajes!$D$7,0)))))</f>
        <v/>
      </c>
    </row>
    <row r="319" spans="3:9" hidden="1">
      <c r="C319" s="356"/>
      <c r="D319" s="369" t="str">
        <f>IF(ISERROR(VLOOKUP(C319,'[2]Capacidad Financiera'!$B$12:$X$62720,2,0)),"",VLOOKUP(C319,'[2]Capacidad Financiera'!$B$12:$X$3580,2,0))</f>
        <v/>
      </c>
      <c r="E319" s="302" t="str">
        <f>IF(ISERROR(VLOOKUP(C319,'[2]Capacidad Financiera'!$B$12:$X$62720,3,0)),"",VLOOKUP(C319,'[2]Capacidad Financiera'!$B$12:$X$62720,3,0))</f>
        <v/>
      </c>
      <c r="F319" s="303"/>
      <c r="G319" s="303" t="str">
        <f>IF(OR(D319="",E319="",F319=""),"",IF(C319&lt;&gt;"",IF(ISERROR(VLOOKUP($A$10,[2]POA!$A$2:$D$25,2,0)),"",VLOOKUP($A$10,[2]POA!$A$2:$D$25,2,0)),""))</f>
        <v/>
      </c>
      <c r="H319" s="304" t="str">
        <f t="shared" si="21"/>
        <v/>
      </c>
      <c r="I319" s="305" t="str">
        <f>IF(OR(D319="",E319="",F319=""),"",IF(AND(H319&gt;0,H319&lt;=Experiencia1),[2]Puntajes!$D$4,IF(AND(H319&gt;Experiencia1,H319&lt;=Experiencia2),[2]Puntajes!$D$5,IF(AND(H319&gt;Experiencia2,H319&lt;=Experiencia3),[2]Puntajes!$D$6,IF(H319&gt;Experiencia3,[2]Puntajes!$D$7,0)))))</f>
        <v/>
      </c>
    </row>
    <row r="320" spans="3:9" hidden="1">
      <c r="C320" s="356"/>
      <c r="D320" s="369" t="str">
        <f>IF(ISERROR(VLOOKUP(C320,'[2]Capacidad Financiera'!$B$12:$X$62720,2,0)),"",VLOOKUP(C320,'[2]Capacidad Financiera'!$B$12:$X$3580,2,0))</f>
        <v/>
      </c>
      <c r="E320" s="302" t="str">
        <f>IF(ISERROR(VLOOKUP(C320,'[2]Capacidad Financiera'!$B$12:$X$62720,3,0)),"",VLOOKUP(C320,'[2]Capacidad Financiera'!$B$12:$X$62720,3,0))</f>
        <v/>
      </c>
      <c r="F320" s="303"/>
      <c r="G320" s="303" t="str">
        <f>IF(OR(D320="",E320="",F320=""),"",IF(C320&lt;&gt;"",IF(ISERROR(VLOOKUP($A$10,[2]POA!$A$2:$D$25,2,0)),"",VLOOKUP($A$10,[2]POA!$A$2:$D$25,2,0)),""))</f>
        <v/>
      </c>
      <c r="H320" s="304" t="str">
        <f t="shared" si="21"/>
        <v/>
      </c>
      <c r="I320" s="305" t="str">
        <f>IF(OR(D320="",E320="",F320=""),"",IF(AND(H320&gt;0,H320&lt;=Experiencia1),[2]Puntajes!$D$4,IF(AND(H320&gt;Experiencia1,H320&lt;=Experiencia2),[2]Puntajes!$D$5,IF(AND(H320&gt;Experiencia2,H320&lt;=Experiencia3),[2]Puntajes!$D$6,IF(H320&gt;Experiencia3,[2]Puntajes!$D$7,0)))))</f>
        <v/>
      </c>
    </row>
    <row r="321" spans="3:9" hidden="1">
      <c r="C321" s="356"/>
      <c r="D321" s="369" t="str">
        <f>IF(ISERROR(VLOOKUP(C321,'[2]Capacidad Financiera'!$B$12:$X$62720,2,0)),"",VLOOKUP(C321,'[2]Capacidad Financiera'!$B$12:$X$3580,2,0))</f>
        <v/>
      </c>
      <c r="E321" s="302" t="str">
        <f>IF(ISERROR(VLOOKUP(C321,'[2]Capacidad Financiera'!$B$12:$X$62720,3,0)),"",VLOOKUP(C321,'[2]Capacidad Financiera'!$B$12:$X$62720,3,0))</f>
        <v/>
      </c>
      <c r="F321" s="303"/>
      <c r="G321" s="303" t="str">
        <f>IF(OR(D321="",E321="",F321=""),"",IF(C321&lt;&gt;"",IF(ISERROR(VLOOKUP($A$10,[2]POA!$A$2:$D$25,2,0)),"",VLOOKUP($A$10,[2]POA!$A$2:$D$25,2,0)),""))</f>
        <v/>
      </c>
      <c r="H321" s="304" t="str">
        <f t="shared" si="21"/>
        <v/>
      </c>
      <c r="I321" s="305" t="str">
        <f>IF(OR(D321="",E321="",F321=""),"",IF(AND(H321&gt;0,H321&lt;=Experiencia1),[2]Puntajes!$D$4,IF(AND(H321&gt;Experiencia1,H321&lt;=Experiencia2),[2]Puntajes!$D$5,IF(AND(H321&gt;Experiencia2,H321&lt;=Experiencia3),[2]Puntajes!$D$6,IF(H321&gt;Experiencia3,[2]Puntajes!$D$7,0)))))</f>
        <v/>
      </c>
    </row>
    <row r="322" spans="3:9" hidden="1">
      <c r="C322" s="356"/>
      <c r="D322" s="369" t="str">
        <f>IF(ISERROR(VLOOKUP(C322,'[2]Capacidad Financiera'!$B$12:$X$62720,2,0)),"",VLOOKUP(C322,'[2]Capacidad Financiera'!$B$12:$X$3580,2,0))</f>
        <v/>
      </c>
      <c r="E322" s="302" t="str">
        <f>IF(ISERROR(VLOOKUP(C322,'[2]Capacidad Financiera'!$B$12:$X$62720,3,0)),"",VLOOKUP(C322,'[2]Capacidad Financiera'!$B$12:$X$62720,3,0))</f>
        <v/>
      </c>
      <c r="F322" s="303"/>
      <c r="G322" s="303" t="str">
        <f>IF(OR(D322="",E322="",F322=""),"",IF(C322&lt;&gt;"",IF(ISERROR(VLOOKUP($A$10,[2]POA!$A$2:$D$25,2,0)),"",VLOOKUP($A$10,[2]POA!$A$2:$D$25,2,0)),""))</f>
        <v/>
      </c>
      <c r="H322" s="304" t="str">
        <f t="shared" si="21"/>
        <v/>
      </c>
      <c r="I322" s="305" t="str">
        <f>IF(OR(D322="",E322="",F322=""),"",IF(AND(H322&gt;0,H322&lt;=Experiencia1),[2]Puntajes!$D$4,IF(AND(H322&gt;Experiencia1,H322&lt;=Experiencia2),[2]Puntajes!$D$5,IF(AND(H322&gt;Experiencia2,H322&lt;=Experiencia3),[2]Puntajes!$D$6,IF(H322&gt;Experiencia3,[2]Puntajes!$D$7,0)))))</f>
        <v/>
      </c>
    </row>
    <row r="323" spans="3:9" hidden="1">
      <c r="C323" s="356"/>
      <c r="D323" s="369" t="str">
        <f>IF(ISERROR(VLOOKUP(C323,'[2]Capacidad Financiera'!$B$12:$X$62720,2,0)),"",VLOOKUP(C323,'[2]Capacidad Financiera'!$B$12:$X$3580,2,0))</f>
        <v/>
      </c>
      <c r="E323" s="302" t="str">
        <f>IF(ISERROR(VLOOKUP(C323,'[2]Capacidad Financiera'!$B$12:$X$62720,3,0)),"",VLOOKUP(C323,'[2]Capacidad Financiera'!$B$12:$X$62720,3,0))</f>
        <v/>
      </c>
      <c r="F323" s="303"/>
      <c r="G323" s="303" t="str">
        <f>IF(OR(D323="",E323="",F323=""),"",IF(C323&lt;&gt;"",IF(ISERROR(VLOOKUP($A$10,[2]POA!$A$2:$D$25,2,0)),"",VLOOKUP($A$10,[2]POA!$A$2:$D$25,2,0)),""))</f>
        <v/>
      </c>
      <c r="H323" s="304" t="str">
        <f t="shared" si="21"/>
        <v/>
      </c>
      <c r="I323" s="305" t="str">
        <f>IF(OR(D323="",E323="",F323=""),"",IF(AND(H323&gt;0,H323&lt;=Experiencia1),[2]Puntajes!$D$4,IF(AND(H323&gt;Experiencia1,H323&lt;=Experiencia2),[2]Puntajes!$D$5,IF(AND(H323&gt;Experiencia2,H323&lt;=Experiencia3),[2]Puntajes!$D$6,IF(H323&gt;Experiencia3,[2]Puntajes!$D$7,0)))))</f>
        <v/>
      </c>
    </row>
    <row r="324" spans="3:9" hidden="1">
      <c r="C324" s="356"/>
      <c r="D324" s="369" t="str">
        <f>IF(ISERROR(VLOOKUP(C324,'[2]Capacidad Financiera'!$B$12:$X$62720,2,0)),"",VLOOKUP(C324,'[2]Capacidad Financiera'!$B$12:$X$3580,2,0))</f>
        <v/>
      </c>
      <c r="E324" s="302" t="str">
        <f>IF(ISERROR(VLOOKUP(C324,'[2]Capacidad Financiera'!$B$12:$X$62720,3,0)),"",VLOOKUP(C324,'[2]Capacidad Financiera'!$B$12:$X$62720,3,0))</f>
        <v/>
      </c>
      <c r="F324" s="303"/>
      <c r="G324" s="303" t="str">
        <f>IF(OR(D324="",E324="",F324=""),"",IF(C324&lt;&gt;"",IF(ISERROR(VLOOKUP($A$10,[2]POA!$A$2:$D$25,2,0)),"",VLOOKUP($A$10,[2]POA!$A$2:$D$25,2,0)),""))</f>
        <v/>
      </c>
      <c r="H324" s="304" t="str">
        <f t="shared" si="21"/>
        <v/>
      </c>
      <c r="I324" s="305" t="str">
        <f>IF(OR(D324="",E324="",F324=""),"",IF(AND(H324&gt;0,H324&lt;=Experiencia1),[2]Puntajes!$D$4,IF(AND(H324&gt;Experiencia1,H324&lt;=Experiencia2),[2]Puntajes!$D$5,IF(AND(H324&gt;Experiencia2,H324&lt;=Experiencia3),[2]Puntajes!$D$6,IF(H324&gt;Experiencia3,[2]Puntajes!$D$7,0)))))</f>
        <v/>
      </c>
    </row>
    <row r="325" spans="3:9" hidden="1">
      <c r="C325" s="356"/>
      <c r="D325" s="369" t="str">
        <f>IF(ISERROR(VLOOKUP(C325,'[2]Capacidad Financiera'!$B$12:$X$62720,2,0)),"",VLOOKUP(C325,'[2]Capacidad Financiera'!$B$12:$X$3580,2,0))</f>
        <v/>
      </c>
      <c r="E325" s="302" t="str">
        <f>IF(ISERROR(VLOOKUP(C325,'[2]Capacidad Financiera'!$B$12:$X$62720,3,0)),"",VLOOKUP(C325,'[2]Capacidad Financiera'!$B$12:$X$62720,3,0))</f>
        <v/>
      </c>
      <c r="F325" s="303"/>
      <c r="G325" s="303" t="str">
        <f>IF(OR(D325="",E325="",F325=""),"",IF(C325&lt;&gt;"",IF(ISERROR(VLOOKUP($A$10,[2]POA!$A$2:$D$25,2,0)),"",VLOOKUP($A$10,[2]POA!$A$2:$D$25,2,0)),""))</f>
        <v/>
      </c>
      <c r="H325" s="304" t="str">
        <f t="shared" si="21"/>
        <v/>
      </c>
      <c r="I325" s="305" t="str">
        <f>IF(OR(D325="",E325="",F325=""),"",IF(AND(H325&gt;0,H325&lt;=Experiencia1),[2]Puntajes!$D$4,IF(AND(H325&gt;Experiencia1,H325&lt;=Experiencia2),[2]Puntajes!$D$5,IF(AND(H325&gt;Experiencia2,H325&lt;=Experiencia3),[2]Puntajes!$D$6,IF(H325&gt;Experiencia3,[2]Puntajes!$D$7,0)))))</f>
        <v/>
      </c>
    </row>
    <row r="326" spans="3:9" ht="15.75" hidden="1" thickBot="1">
      <c r="C326" s="357"/>
      <c r="D326" s="370" t="str">
        <f>IF(ISERROR(VLOOKUP(C326,'[2]Capacidad Financiera'!$B$12:$X$62720,2,0)),"",VLOOKUP(C326,'[2]Capacidad Financiera'!$B$12:$X$3580,2,0))</f>
        <v/>
      </c>
      <c r="E326" s="307" t="str">
        <f>IF(ISERROR(VLOOKUP(C326,'[2]Capacidad Financiera'!$B$12:$X$62720,3,0)),"",VLOOKUP(C326,'[2]Capacidad Financiera'!$B$12:$X$62720,3,0))</f>
        <v/>
      </c>
      <c r="F326" s="308"/>
      <c r="G326" s="308" t="str">
        <f>IF(OR(D326="",E326="",F326=""),"",IF(C326&lt;&gt;"",IF(ISERROR(VLOOKUP($A$10,[2]POA!$A$2:$D$25,2,0)),"",VLOOKUP($A$10,[2]POA!$A$2:$D$25,2,0)),""))</f>
        <v/>
      </c>
      <c r="H326" s="309" t="str">
        <f t="shared" si="21"/>
        <v/>
      </c>
      <c r="I326" s="310" t="str">
        <f>IF(OR(D326="",E326="",F326=""),"",IF(AND(H326&gt;0,H326&lt;=Experiencia1),[2]Puntajes!$D$4,IF(AND(H326&gt;Experiencia1,H326&lt;=Experiencia2),[2]Puntajes!$D$5,IF(AND(H326&gt;Experiencia2,H326&lt;=Experiencia3),[2]Puntajes!$D$6,IF(H326&gt;Experiencia3,[2]Puntajes!$D$7,0)))))</f>
        <v/>
      </c>
    </row>
    <row r="327" spans="3:9" hidden="1">
      <c r="C327" s="358"/>
      <c r="D327" s="371" t="str">
        <f>IF(ISERROR(VLOOKUP(C327,'[2]Capacidad Financiera'!$B$12:$X$62720,2,0)),"",VLOOKUP(C327,'[2]Capacidad Financiera'!$B$12:$X$3580,2,0))</f>
        <v/>
      </c>
      <c r="E327" s="292" t="str">
        <f>IF(ISERROR(VLOOKUP(C327,'[2]Capacidad Financiera'!$B$12:$X$62720,3,0)),"",VLOOKUP(C327,'[2]Capacidad Financiera'!$B$12:$X$62720,3,0))</f>
        <v/>
      </c>
      <c r="F327" s="293"/>
      <c r="G327" s="293" t="str">
        <f>IF(OR(D327="",E327="",F327=""),"",IF(C328="",IF(C327&lt;&gt;"",IF(ISERROR(VLOOKUP($A$10,[2]POA!$A$2:$D$25,2,0)),"",VLOOKUP($A$10,[2]POA!$A$2:$D$25,2,0)),""),""))</f>
        <v/>
      </c>
      <c r="H327" s="294" t="str">
        <f>IF(OR(D327="",E327="",F327=""),"",IF(C328="",IF(C327&lt;&gt;"",F327/G327,""),""))</f>
        <v/>
      </c>
      <c r="I327" s="295" t="str">
        <f>IF(C328="",IF(F327="","",IF(AND(H327&gt;0,H327&lt;=Experiencia1),[2]Puntajes!$D$4,IF(AND(H327&gt;Experiencia1,H327&lt;=Experiencia2),[2]Puntajes!$D$5,IF(AND(H327&gt;Experiencia2,H327&lt;=Experiencia3),[2]Puntajes!$D$6,IF(H327&gt;Experiencia3,[2]Puntajes!$D$7,0))))),"")</f>
        <v/>
      </c>
    </row>
    <row r="328" spans="3:9" hidden="1">
      <c r="C328" s="356"/>
      <c r="D328" s="369" t="str">
        <f>IF(ISERROR(VLOOKUP(C328,'[2]Capacidad Financiera'!$B$12:$X$62720,2,0)),"",VLOOKUP(C328,'[2]Capacidad Financiera'!$B$12:$X$3580,2,0))</f>
        <v/>
      </c>
      <c r="E328" s="302" t="str">
        <f>IF(ISERROR(VLOOKUP(C328,'[2]Capacidad Financiera'!$B$12:$X$62720,3,0)),"",VLOOKUP(C328,'[2]Capacidad Financiera'!$B$12:$X$62720,3,0))</f>
        <v/>
      </c>
      <c r="F328" s="303"/>
      <c r="G328" s="303" t="str">
        <f>IF(OR(D328="",E328="",F328=""),"",IF(C328&lt;&gt;"",IF(ISERROR(VLOOKUP($A$10,[2]POA!$A$2:$D$25,2,0)),"",VLOOKUP($A$10,[2]POA!$A$2:$D$25,2,0)),""))</f>
        <v/>
      </c>
      <c r="H328" s="304" t="str">
        <f>IF(OR(D328="",E328="",F328=""),"",IF(C328&lt;&gt;"",F328/(G328*E328),""))</f>
        <v/>
      </c>
      <c r="I328" s="305" t="str">
        <f>IF(OR(D328="",E328="",F328=""),"",IF(AND(H328&gt;0,H328&lt;=Experiencia1),[2]Puntajes!$D$4,IF(AND(H328&gt;Experiencia1,H328&lt;=Experiencia2),[2]Puntajes!$D$5,IF(AND(H328&gt;Experiencia2,H328&lt;=Experiencia3),[2]Puntajes!$D$6,IF(H328&gt;Experiencia3,[2]Puntajes!$D$7,0)))))</f>
        <v/>
      </c>
    </row>
    <row r="329" spans="3:9" hidden="1">
      <c r="C329" s="356"/>
      <c r="D329" s="369" t="str">
        <f>IF(ISERROR(VLOOKUP(C329,'[2]Capacidad Financiera'!$B$12:$X$62720,2,0)),"",VLOOKUP(C329,'[2]Capacidad Financiera'!$B$12:$X$3580,2,0))</f>
        <v/>
      </c>
      <c r="E329" s="302" t="str">
        <f>IF(ISERROR(VLOOKUP(C329,'[2]Capacidad Financiera'!$B$12:$X$62720,3,0)),"",VLOOKUP(C329,'[2]Capacidad Financiera'!$B$12:$X$62720,3,0))</f>
        <v/>
      </c>
      <c r="F329" s="303"/>
      <c r="G329" s="303" t="str">
        <f>IF(OR(D329="",E329="",F329=""),"",IF(C329&lt;&gt;"",IF(ISERROR(VLOOKUP($A$10,[2]POA!$A$2:$D$25,2,0)),"",VLOOKUP($A$10,[2]POA!$A$2:$D$25,2,0)),""))</f>
        <v/>
      </c>
      <c r="H329" s="304" t="str">
        <f t="shared" ref="H329:H337" si="22">IF(OR(D329="",E329="",F329=""),"",IF(C329&lt;&gt;"",F329/(G329*E329),""))</f>
        <v/>
      </c>
      <c r="I329" s="305" t="str">
        <f>IF(OR(D329="",E329="",F329=""),"",IF(AND(H329&gt;0,H329&lt;=Experiencia1),[2]Puntajes!$D$4,IF(AND(H329&gt;Experiencia1,H329&lt;=Experiencia2),[2]Puntajes!$D$5,IF(AND(H329&gt;Experiencia2,H329&lt;=Experiencia3),[2]Puntajes!$D$6,IF(H329&gt;Experiencia3,[2]Puntajes!$D$7,0)))))</f>
        <v/>
      </c>
    </row>
    <row r="330" spans="3:9" hidden="1">
      <c r="C330" s="356"/>
      <c r="D330" s="369" t="str">
        <f>IF(ISERROR(VLOOKUP(C330,'[2]Capacidad Financiera'!$B$12:$X$62720,2,0)),"",VLOOKUP(C330,'[2]Capacidad Financiera'!$B$12:$X$3580,2,0))</f>
        <v/>
      </c>
      <c r="E330" s="302" t="str">
        <f>IF(ISERROR(VLOOKUP(C330,'[2]Capacidad Financiera'!$B$12:$X$62720,3,0)),"",VLOOKUP(C330,'[2]Capacidad Financiera'!$B$12:$X$62720,3,0))</f>
        <v/>
      </c>
      <c r="F330" s="303"/>
      <c r="G330" s="303" t="str">
        <f>IF(OR(D330="",E330="",F330=""),"",IF(C330&lt;&gt;"",IF(ISERROR(VLOOKUP($A$10,[2]POA!$A$2:$D$25,2,0)),"",VLOOKUP($A$10,[2]POA!$A$2:$D$25,2,0)),""))</f>
        <v/>
      </c>
      <c r="H330" s="304" t="str">
        <f t="shared" si="22"/>
        <v/>
      </c>
      <c r="I330" s="305" t="str">
        <f>IF(OR(D330="",E330="",F330=""),"",IF(AND(H330&gt;0,H330&lt;=Experiencia1),[2]Puntajes!$D$4,IF(AND(H330&gt;Experiencia1,H330&lt;=Experiencia2),[2]Puntajes!$D$5,IF(AND(H330&gt;Experiencia2,H330&lt;=Experiencia3),[2]Puntajes!$D$6,IF(H330&gt;Experiencia3,[2]Puntajes!$D$7,0)))))</f>
        <v/>
      </c>
    </row>
    <row r="331" spans="3:9" hidden="1">
      <c r="C331" s="356"/>
      <c r="D331" s="369" t="str">
        <f>IF(ISERROR(VLOOKUP(C331,'[2]Capacidad Financiera'!$B$12:$X$62720,2,0)),"",VLOOKUP(C331,'[2]Capacidad Financiera'!$B$12:$X$3580,2,0))</f>
        <v/>
      </c>
      <c r="E331" s="302" t="str">
        <f>IF(ISERROR(VLOOKUP(C331,'[2]Capacidad Financiera'!$B$12:$X$62720,3,0)),"",VLOOKUP(C331,'[2]Capacidad Financiera'!$B$12:$X$62720,3,0))</f>
        <v/>
      </c>
      <c r="F331" s="303"/>
      <c r="G331" s="303" t="str">
        <f>IF(OR(D331="",E331="",F331=""),"",IF(C331&lt;&gt;"",IF(ISERROR(VLOOKUP($A$10,[2]POA!$A$2:$D$25,2,0)),"",VLOOKUP($A$10,[2]POA!$A$2:$D$25,2,0)),""))</f>
        <v/>
      </c>
      <c r="H331" s="304" t="str">
        <f t="shared" si="22"/>
        <v/>
      </c>
      <c r="I331" s="305" t="str">
        <f>IF(OR(D331="",E331="",F331=""),"",IF(AND(H331&gt;0,H331&lt;=Experiencia1),[2]Puntajes!$D$4,IF(AND(H331&gt;Experiencia1,H331&lt;=Experiencia2),[2]Puntajes!$D$5,IF(AND(H331&gt;Experiencia2,H331&lt;=Experiencia3),[2]Puntajes!$D$6,IF(H331&gt;Experiencia3,[2]Puntajes!$D$7,0)))))</f>
        <v/>
      </c>
    </row>
    <row r="332" spans="3:9" hidden="1">
      <c r="C332" s="356"/>
      <c r="D332" s="369" t="str">
        <f>IF(ISERROR(VLOOKUP(C332,'[2]Capacidad Financiera'!$B$12:$X$62720,2,0)),"",VLOOKUP(C332,'[2]Capacidad Financiera'!$B$12:$X$3580,2,0))</f>
        <v/>
      </c>
      <c r="E332" s="302" t="str">
        <f>IF(ISERROR(VLOOKUP(C332,'[2]Capacidad Financiera'!$B$12:$X$62720,3,0)),"",VLOOKUP(C332,'[2]Capacidad Financiera'!$B$12:$X$62720,3,0))</f>
        <v/>
      </c>
      <c r="F332" s="303"/>
      <c r="G332" s="303" t="str">
        <f>IF(OR(D332="",E332="",F332=""),"",IF(C332&lt;&gt;"",IF(ISERROR(VLOOKUP($A$10,[2]POA!$A$2:$D$25,2,0)),"",VLOOKUP($A$10,[2]POA!$A$2:$D$25,2,0)),""))</f>
        <v/>
      </c>
      <c r="H332" s="304" t="str">
        <f t="shared" si="22"/>
        <v/>
      </c>
      <c r="I332" s="305" t="str">
        <f>IF(OR(D332="",E332="",F332=""),"",IF(AND(H332&gt;0,H332&lt;=Experiencia1),[2]Puntajes!$D$4,IF(AND(H332&gt;Experiencia1,H332&lt;=Experiencia2),[2]Puntajes!$D$5,IF(AND(H332&gt;Experiencia2,H332&lt;=Experiencia3),[2]Puntajes!$D$6,IF(H332&gt;Experiencia3,[2]Puntajes!$D$7,0)))))</f>
        <v/>
      </c>
    </row>
    <row r="333" spans="3:9" hidden="1">
      <c r="C333" s="356"/>
      <c r="D333" s="369" t="str">
        <f>IF(ISERROR(VLOOKUP(C333,'[2]Capacidad Financiera'!$B$12:$X$62720,2,0)),"",VLOOKUP(C333,'[2]Capacidad Financiera'!$B$12:$X$3580,2,0))</f>
        <v/>
      </c>
      <c r="E333" s="302" t="str">
        <f>IF(ISERROR(VLOOKUP(C333,'[2]Capacidad Financiera'!$B$12:$X$62720,3,0)),"",VLOOKUP(C333,'[2]Capacidad Financiera'!$B$12:$X$62720,3,0))</f>
        <v/>
      </c>
      <c r="F333" s="303"/>
      <c r="G333" s="303" t="str">
        <f>IF(OR(D333="",E333="",F333=""),"",IF(C333&lt;&gt;"",IF(ISERROR(VLOOKUP($A$10,[2]POA!$A$2:$D$25,2,0)),"",VLOOKUP($A$10,[2]POA!$A$2:$D$25,2,0)),""))</f>
        <v/>
      </c>
      <c r="H333" s="304" t="str">
        <f t="shared" si="22"/>
        <v/>
      </c>
      <c r="I333" s="305" t="str">
        <f>IF(OR(D333="",E333="",F333=""),"",IF(AND(H333&gt;0,H333&lt;=Experiencia1),[2]Puntajes!$D$4,IF(AND(H333&gt;Experiencia1,H333&lt;=Experiencia2),[2]Puntajes!$D$5,IF(AND(H333&gt;Experiencia2,H333&lt;=Experiencia3),[2]Puntajes!$D$6,IF(H333&gt;Experiencia3,[2]Puntajes!$D$7,0)))))</f>
        <v/>
      </c>
    </row>
    <row r="334" spans="3:9" hidden="1">
      <c r="C334" s="356"/>
      <c r="D334" s="369" t="str">
        <f>IF(ISERROR(VLOOKUP(C334,'[2]Capacidad Financiera'!$B$12:$X$62720,2,0)),"",VLOOKUP(C334,'[2]Capacidad Financiera'!$B$12:$X$3580,2,0))</f>
        <v/>
      </c>
      <c r="E334" s="302" t="str">
        <f>IF(ISERROR(VLOOKUP(C334,'[2]Capacidad Financiera'!$B$12:$X$62720,3,0)),"",VLOOKUP(C334,'[2]Capacidad Financiera'!$B$12:$X$62720,3,0))</f>
        <v/>
      </c>
      <c r="F334" s="303"/>
      <c r="G334" s="303" t="str">
        <f>IF(OR(D334="",E334="",F334=""),"",IF(C334&lt;&gt;"",IF(ISERROR(VLOOKUP($A$10,[2]POA!$A$2:$D$25,2,0)),"",VLOOKUP($A$10,[2]POA!$A$2:$D$25,2,0)),""))</f>
        <v/>
      </c>
      <c r="H334" s="304" t="str">
        <f t="shared" si="22"/>
        <v/>
      </c>
      <c r="I334" s="305" t="str">
        <f>IF(OR(D334="",E334="",F334=""),"",IF(AND(H334&gt;0,H334&lt;=Experiencia1),[2]Puntajes!$D$4,IF(AND(H334&gt;Experiencia1,H334&lt;=Experiencia2),[2]Puntajes!$D$5,IF(AND(H334&gt;Experiencia2,H334&lt;=Experiencia3),[2]Puntajes!$D$6,IF(H334&gt;Experiencia3,[2]Puntajes!$D$7,0)))))</f>
        <v/>
      </c>
    </row>
    <row r="335" spans="3:9" hidden="1">
      <c r="C335" s="356"/>
      <c r="D335" s="369" t="str">
        <f>IF(ISERROR(VLOOKUP(C335,'[2]Capacidad Financiera'!$B$12:$X$62720,2,0)),"",VLOOKUP(C335,'[2]Capacidad Financiera'!$B$12:$X$3580,2,0))</f>
        <v/>
      </c>
      <c r="E335" s="302" t="str">
        <f>IF(ISERROR(VLOOKUP(C335,'[2]Capacidad Financiera'!$B$12:$X$62720,3,0)),"",VLOOKUP(C335,'[2]Capacidad Financiera'!$B$12:$X$62720,3,0))</f>
        <v/>
      </c>
      <c r="F335" s="303"/>
      <c r="G335" s="303" t="str">
        <f>IF(OR(D335="",E335="",F335=""),"",IF(C335&lt;&gt;"",IF(ISERROR(VLOOKUP($A$10,[2]POA!$A$2:$D$25,2,0)),"",VLOOKUP($A$10,[2]POA!$A$2:$D$25,2,0)),""))</f>
        <v/>
      </c>
      <c r="H335" s="304" t="str">
        <f t="shared" si="22"/>
        <v/>
      </c>
      <c r="I335" s="305" t="str">
        <f>IF(OR(D335="",E335="",F335=""),"",IF(AND(H335&gt;0,H335&lt;=Experiencia1),[2]Puntajes!$D$4,IF(AND(H335&gt;Experiencia1,H335&lt;=Experiencia2),[2]Puntajes!$D$5,IF(AND(H335&gt;Experiencia2,H335&lt;=Experiencia3),[2]Puntajes!$D$6,IF(H335&gt;Experiencia3,[2]Puntajes!$D$7,0)))))</f>
        <v/>
      </c>
    </row>
    <row r="336" spans="3:9" hidden="1">
      <c r="C336" s="356"/>
      <c r="D336" s="369" t="str">
        <f>IF(ISERROR(VLOOKUP(C336,'[2]Capacidad Financiera'!$B$12:$X$62720,2,0)),"",VLOOKUP(C336,'[2]Capacidad Financiera'!$B$12:$X$3580,2,0))</f>
        <v/>
      </c>
      <c r="E336" s="302" t="str">
        <f>IF(ISERROR(VLOOKUP(C336,'[2]Capacidad Financiera'!$B$12:$X$62720,3,0)),"",VLOOKUP(C336,'[2]Capacidad Financiera'!$B$12:$X$62720,3,0))</f>
        <v/>
      </c>
      <c r="F336" s="303"/>
      <c r="G336" s="303" t="str">
        <f>IF(OR(D336="",E336="",F336=""),"",IF(C336&lt;&gt;"",IF(ISERROR(VLOOKUP($A$10,[2]POA!$A$2:$D$25,2,0)),"",VLOOKUP($A$10,[2]POA!$A$2:$D$25,2,0)),""))</f>
        <v/>
      </c>
      <c r="H336" s="304" t="str">
        <f t="shared" si="22"/>
        <v/>
      </c>
      <c r="I336" s="305" t="str">
        <f>IF(OR(D336="",E336="",F336=""),"",IF(AND(H336&gt;0,H336&lt;=Experiencia1),[2]Puntajes!$D$4,IF(AND(H336&gt;Experiencia1,H336&lt;=Experiencia2),[2]Puntajes!$D$5,IF(AND(H336&gt;Experiencia2,H336&lt;=Experiencia3),[2]Puntajes!$D$6,IF(H336&gt;Experiencia3,[2]Puntajes!$D$7,0)))))</f>
        <v/>
      </c>
    </row>
    <row r="337" spans="3:9" ht="15.75" hidden="1" thickBot="1">
      <c r="C337" s="357"/>
      <c r="D337" s="370" t="str">
        <f>IF(ISERROR(VLOOKUP(C337,'[2]Capacidad Financiera'!$B$12:$X$62720,2,0)),"",VLOOKUP(C337,'[2]Capacidad Financiera'!$B$12:$X$3580,2,0))</f>
        <v/>
      </c>
      <c r="E337" s="307" t="str">
        <f>IF(ISERROR(VLOOKUP(C337,'[2]Capacidad Financiera'!$B$12:$X$62720,3,0)),"",VLOOKUP(C337,'[2]Capacidad Financiera'!$B$12:$X$62720,3,0))</f>
        <v/>
      </c>
      <c r="F337" s="308"/>
      <c r="G337" s="308" t="str">
        <f>IF(OR(D337="",E337="",F337=""),"",IF(C337&lt;&gt;"",IF(ISERROR(VLOOKUP($A$10,[2]POA!$A$2:$D$25,2,0)),"",VLOOKUP($A$10,[2]POA!$A$2:$D$25,2,0)),""))</f>
        <v/>
      </c>
      <c r="H337" s="309" t="str">
        <f t="shared" si="22"/>
        <v/>
      </c>
      <c r="I337" s="310" t="str">
        <f>IF(OR(D337="",E337="",F337=""),"",IF(AND(H337&gt;0,H337&lt;=Experiencia1),[2]Puntajes!$D$4,IF(AND(H337&gt;Experiencia1,H337&lt;=Experiencia2),[2]Puntajes!$D$5,IF(AND(H337&gt;Experiencia2,H337&lt;=Experiencia3),[2]Puntajes!$D$6,IF(H337&gt;Experiencia3,[2]Puntajes!$D$7,0)))))</f>
        <v/>
      </c>
    </row>
    <row r="338" spans="3:9" hidden="1">
      <c r="C338" s="358"/>
      <c r="D338" s="371" t="str">
        <f>IF(ISERROR(VLOOKUP(C338,'[2]Capacidad Financiera'!$B$12:$X$62720,2,0)),"",VLOOKUP(C338,'[2]Capacidad Financiera'!$B$12:$X$3580,2,0))</f>
        <v/>
      </c>
      <c r="E338" s="292" t="str">
        <f>IF(ISERROR(VLOOKUP(C338,'[2]Capacidad Financiera'!$B$12:$X$62720,3,0)),"",VLOOKUP(C338,'[2]Capacidad Financiera'!$B$12:$X$62720,3,0))</f>
        <v/>
      </c>
      <c r="F338" s="293"/>
      <c r="G338" s="293" t="str">
        <f>IF(OR(D338="",E338="",F338=""),"",IF(C339="",IF(C338&lt;&gt;"",IF(ISERROR(VLOOKUP($A$10,[2]POA!$A$2:$D$25,2,0)),"",VLOOKUP($A$10,[2]POA!$A$2:$D$25,2,0)),""),""))</f>
        <v/>
      </c>
      <c r="H338" s="294" t="str">
        <f>IF(OR(D338="",E338="",F338=""),"",IF(C339="",IF(C338&lt;&gt;"",F338/G338,""),""))</f>
        <v/>
      </c>
      <c r="I338" s="295" t="str">
        <f>IF(C339="",IF(F338="","",IF(AND(H338&gt;0,H338&lt;=Experiencia1),[2]Puntajes!$D$4,IF(AND(H338&gt;Experiencia1,H338&lt;=Experiencia2),[2]Puntajes!$D$5,IF(AND(H338&gt;Experiencia2,H338&lt;=Experiencia3),[2]Puntajes!$D$6,IF(H338&gt;Experiencia3,[2]Puntajes!$D$7,0))))),"")</f>
        <v/>
      </c>
    </row>
    <row r="339" spans="3:9" hidden="1">
      <c r="C339" s="356"/>
      <c r="D339" s="369" t="str">
        <f>IF(ISERROR(VLOOKUP(C339,'[2]Capacidad Financiera'!$B$12:$X$62720,2,0)),"",VLOOKUP(C339,'[2]Capacidad Financiera'!$B$12:$X$3580,2,0))</f>
        <v/>
      </c>
      <c r="E339" s="302" t="str">
        <f>IF(ISERROR(VLOOKUP(C339,'[2]Capacidad Financiera'!$B$12:$X$62720,3,0)),"",VLOOKUP(C339,'[2]Capacidad Financiera'!$B$12:$X$62720,3,0))</f>
        <v/>
      </c>
      <c r="F339" s="303"/>
      <c r="G339" s="303" t="str">
        <f>IF(OR(D339="",E339="",F339=""),"",IF(C339&lt;&gt;"",IF(ISERROR(VLOOKUP($A$10,[2]POA!$A$2:$D$25,2,0)),"",VLOOKUP($A$10,[2]POA!$A$2:$D$25,2,0)),""))</f>
        <v/>
      </c>
      <c r="H339" s="304" t="str">
        <f>IF(OR(D339="",E339="",F339=""),"",IF(C339&lt;&gt;"",F339/(G339*E339),""))</f>
        <v/>
      </c>
      <c r="I339" s="305" t="str">
        <f>IF(OR(D339="",E339="",F339=""),"",IF(AND(H339&gt;0,H339&lt;=Experiencia1),[2]Puntajes!$D$4,IF(AND(H339&gt;Experiencia1,H339&lt;=Experiencia2),[2]Puntajes!$D$5,IF(AND(H339&gt;Experiencia2,H339&lt;=Experiencia3),[2]Puntajes!$D$6,IF(H339&gt;Experiencia3,[2]Puntajes!$D$7,0)))))</f>
        <v/>
      </c>
    </row>
    <row r="340" spans="3:9" hidden="1">
      <c r="C340" s="356"/>
      <c r="D340" s="369" t="str">
        <f>IF(ISERROR(VLOOKUP(C340,'[2]Capacidad Financiera'!$B$12:$X$62720,2,0)),"",VLOOKUP(C340,'[2]Capacidad Financiera'!$B$12:$X$3580,2,0))</f>
        <v/>
      </c>
      <c r="E340" s="302" t="str">
        <f>IF(ISERROR(VLOOKUP(C340,'[2]Capacidad Financiera'!$B$12:$X$62720,3,0)),"",VLOOKUP(C340,'[2]Capacidad Financiera'!$B$12:$X$62720,3,0))</f>
        <v/>
      </c>
      <c r="F340" s="303"/>
      <c r="G340" s="303" t="str">
        <f>IF(OR(D340="",E340="",F340=""),"",IF(C340&lt;&gt;"",IF(ISERROR(VLOOKUP($A$10,[2]POA!$A$2:$D$25,2,0)),"",VLOOKUP($A$10,[2]POA!$A$2:$D$25,2,0)),""))</f>
        <v/>
      </c>
      <c r="H340" s="304" t="str">
        <f t="shared" ref="H340:H348" si="23">IF(OR(D340="",E340="",F340=""),"",IF(C340&lt;&gt;"",F340/(G340*E340),""))</f>
        <v/>
      </c>
      <c r="I340" s="305" t="str">
        <f>IF(OR(D340="",E340="",F340=""),"",IF(AND(H340&gt;0,H340&lt;=Experiencia1),[2]Puntajes!$D$4,IF(AND(H340&gt;Experiencia1,H340&lt;=Experiencia2),[2]Puntajes!$D$5,IF(AND(H340&gt;Experiencia2,H340&lt;=Experiencia3),[2]Puntajes!$D$6,IF(H340&gt;Experiencia3,[2]Puntajes!$D$7,0)))))</f>
        <v/>
      </c>
    </row>
    <row r="341" spans="3:9" hidden="1">
      <c r="C341" s="356"/>
      <c r="D341" s="369" t="str">
        <f>IF(ISERROR(VLOOKUP(C341,'[2]Capacidad Financiera'!$B$12:$X$62720,2,0)),"",VLOOKUP(C341,'[2]Capacidad Financiera'!$B$12:$X$3580,2,0))</f>
        <v/>
      </c>
      <c r="E341" s="302" t="str">
        <f>IF(ISERROR(VLOOKUP(C341,'[2]Capacidad Financiera'!$B$12:$X$62720,3,0)),"",VLOOKUP(C341,'[2]Capacidad Financiera'!$B$12:$X$62720,3,0))</f>
        <v/>
      </c>
      <c r="F341" s="303"/>
      <c r="G341" s="303" t="str">
        <f>IF(OR(D341="",E341="",F341=""),"",IF(C341&lt;&gt;"",IF(ISERROR(VLOOKUP($A$10,[2]POA!$A$2:$D$25,2,0)),"",VLOOKUP($A$10,[2]POA!$A$2:$D$25,2,0)),""))</f>
        <v/>
      </c>
      <c r="H341" s="304" t="str">
        <f t="shared" si="23"/>
        <v/>
      </c>
      <c r="I341" s="305" t="str">
        <f>IF(OR(D341="",E341="",F341=""),"",IF(AND(H341&gt;0,H341&lt;=Experiencia1),[2]Puntajes!$D$4,IF(AND(H341&gt;Experiencia1,H341&lt;=Experiencia2),[2]Puntajes!$D$5,IF(AND(H341&gt;Experiencia2,H341&lt;=Experiencia3),[2]Puntajes!$D$6,IF(H341&gt;Experiencia3,[2]Puntajes!$D$7,0)))))</f>
        <v/>
      </c>
    </row>
    <row r="342" spans="3:9" hidden="1">
      <c r="C342" s="356"/>
      <c r="D342" s="369" t="str">
        <f>IF(ISERROR(VLOOKUP(C342,'[2]Capacidad Financiera'!$B$12:$X$62720,2,0)),"",VLOOKUP(C342,'[2]Capacidad Financiera'!$B$12:$X$3580,2,0))</f>
        <v/>
      </c>
      <c r="E342" s="302" t="str">
        <f>IF(ISERROR(VLOOKUP(C342,'[2]Capacidad Financiera'!$B$12:$X$62720,3,0)),"",VLOOKUP(C342,'[2]Capacidad Financiera'!$B$12:$X$62720,3,0))</f>
        <v/>
      </c>
      <c r="F342" s="303"/>
      <c r="G342" s="303" t="str">
        <f>IF(OR(D342="",E342="",F342=""),"",IF(C342&lt;&gt;"",IF(ISERROR(VLOOKUP($A$10,[2]POA!$A$2:$D$25,2,0)),"",VLOOKUP($A$10,[2]POA!$A$2:$D$25,2,0)),""))</f>
        <v/>
      </c>
      <c r="H342" s="304" t="str">
        <f t="shared" si="23"/>
        <v/>
      </c>
      <c r="I342" s="305" t="str">
        <f>IF(OR(D342="",E342="",F342=""),"",IF(AND(H342&gt;0,H342&lt;=Experiencia1),[2]Puntajes!$D$4,IF(AND(H342&gt;Experiencia1,H342&lt;=Experiencia2),[2]Puntajes!$D$5,IF(AND(H342&gt;Experiencia2,H342&lt;=Experiencia3),[2]Puntajes!$D$6,IF(H342&gt;Experiencia3,[2]Puntajes!$D$7,0)))))</f>
        <v/>
      </c>
    </row>
    <row r="343" spans="3:9" hidden="1">
      <c r="C343" s="356"/>
      <c r="D343" s="369" t="str">
        <f>IF(ISERROR(VLOOKUP(C343,'[2]Capacidad Financiera'!$B$12:$X$62720,2,0)),"",VLOOKUP(C343,'[2]Capacidad Financiera'!$B$12:$X$3580,2,0))</f>
        <v/>
      </c>
      <c r="E343" s="302" t="str">
        <f>IF(ISERROR(VLOOKUP(C343,'[2]Capacidad Financiera'!$B$12:$X$62720,3,0)),"",VLOOKUP(C343,'[2]Capacidad Financiera'!$B$12:$X$62720,3,0))</f>
        <v/>
      </c>
      <c r="F343" s="303"/>
      <c r="G343" s="303" t="str">
        <f>IF(OR(D343="",E343="",F343=""),"",IF(C343&lt;&gt;"",IF(ISERROR(VLOOKUP($A$10,[2]POA!$A$2:$D$25,2,0)),"",VLOOKUP($A$10,[2]POA!$A$2:$D$25,2,0)),""))</f>
        <v/>
      </c>
      <c r="H343" s="304" t="str">
        <f t="shared" si="23"/>
        <v/>
      </c>
      <c r="I343" s="305" t="str">
        <f>IF(OR(D343="",E343="",F343=""),"",IF(AND(H343&gt;0,H343&lt;=Experiencia1),[2]Puntajes!$D$4,IF(AND(H343&gt;Experiencia1,H343&lt;=Experiencia2),[2]Puntajes!$D$5,IF(AND(H343&gt;Experiencia2,H343&lt;=Experiencia3),[2]Puntajes!$D$6,IF(H343&gt;Experiencia3,[2]Puntajes!$D$7,0)))))</f>
        <v/>
      </c>
    </row>
    <row r="344" spans="3:9" hidden="1">
      <c r="C344" s="356"/>
      <c r="D344" s="369" t="str">
        <f>IF(ISERROR(VLOOKUP(C344,'[2]Capacidad Financiera'!$B$12:$X$62720,2,0)),"",VLOOKUP(C344,'[2]Capacidad Financiera'!$B$12:$X$3580,2,0))</f>
        <v/>
      </c>
      <c r="E344" s="302" t="str">
        <f>IF(ISERROR(VLOOKUP(C344,'[2]Capacidad Financiera'!$B$12:$X$62720,3,0)),"",VLOOKUP(C344,'[2]Capacidad Financiera'!$B$12:$X$62720,3,0))</f>
        <v/>
      </c>
      <c r="F344" s="303"/>
      <c r="G344" s="303" t="str">
        <f>IF(OR(D344="",E344="",F344=""),"",IF(C344&lt;&gt;"",IF(ISERROR(VLOOKUP($A$10,[2]POA!$A$2:$D$25,2,0)),"",VLOOKUP($A$10,[2]POA!$A$2:$D$25,2,0)),""))</f>
        <v/>
      </c>
      <c r="H344" s="304" t="str">
        <f t="shared" si="23"/>
        <v/>
      </c>
      <c r="I344" s="305" t="str">
        <f>IF(OR(D344="",E344="",F344=""),"",IF(AND(H344&gt;0,H344&lt;=Experiencia1),[2]Puntajes!$D$4,IF(AND(H344&gt;Experiencia1,H344&lt;=Experiencia2),[2]Puntajes!$D$5,IF(AND(H344&gt;Experiencia2,H344&lt;=Experiencia3),[2]Puntajes!$D$6,IF(H344&gt;Experiencia3,[2]Puntajes!$D$7,0)))))</f>
        <v/>
      </c>
    </row>
    <row r="345" spans="3:9" hidden="1">
      <c r="C345" s="356"/>
      <c r="D345" s="369" t="str">
        <f>IF(ISERROR(VLOOKUP(C345,'[2]Capacidad Financiera'!$B$12:$X$62720,2,0)),"",VLOOKUP(C345,'[2]Capacidad Financiera'!$B$12:$X$3580,2,0))</f>
        <v/>
      </c>
      <c r="E345" s="302" t="str">
        <f>IF(ISERROR(VLOOKUP(C345,'[2]Capacidad Financiera'!$B$12:$X$62720,3,0)),"",VLOOKUP(C345,'[2]Capacidad Financiera'!$B$12:$X$62720,3,0))</f>
        <v/>
      </c>
      <c r="F345" s="303"/>
      <c r="G345" s="303" t="str">
        <f>IF(OR(D345="",E345="",F345=""),"",IF(C345&lt;&gt;"",IF(ISERROR(VLOOKUP($A$10,[2]POA!$A$2:$D$25,2,0)),"",VLOOKUP($A$10,[2]POA!$A$2:$D$25,2,0)),""))</f>
        <v/>
      </c>
      <c r="H345" s="304" t="str">
        <f t="shared" si="23"/>
        <v/>
      </c>
      <c r="I345" s="305" t="str">
        <f>IF(OR(D345="",E345="",F345=""),"",IF(AND(H345&gt;0,H345&lt;=Experiencia1),[2]Puntajes!$D$4,IF(AND(H345&gt;Experiencia1,H345&lt;=Experiencia2),[2]Puntajes!$D$5,IF(AND(H345&gt;Experiencia2,H345&lt;=Experiencia3),[2]Puntajes!$D$6,IF(H345&gt;Experiencia3,[2]Puntajes!$D$7,0)))))</f>
        <v/>
      </c>
    </row>
    <row r="346" spans="3:9" hidden="1">
      <c r="C346" s="356"/>
      <c r="D346" s="369" t="str">
        <f>IF(ISERROR(VLOOKUP(C346,'[2]Capacidad Financiera'!$B$12:$X$62720,2,0)),"",VLOOKUP(C346,'[2]Capacidad Financiera'!$B$12:$X$3580,2,0))</f>
        <v/>
      </c>
      <c r="E346" s="302" t="str">
        <f>IF(ISERROR(VLOOKUP(C346,'[2]Capacidad Financiera'!$B$12:$X$62720,3,0)),"",VLOOKUP(C346,'[2]Capacidad Financiera'!$B$12:$X$62720,3,0))</f>
        <v/>
      </c>
      <c r="F346" s="303"/>
      <c r="G346" s="303" t="str">
        <f>IF(OR(D346="",E346="",F346=""),"",IF(C346&lt;&gt;"",IF(ISERROR(VLOOKUP($A$10,[2]POA!$A$2:$D$25,2,0)),"",VLOOKUP($A$10,[2]POA!$A$2:$D$25,2,0)),""))</f>
        <v/>
      </c>
      <c r="H346" s="304" t="str">
        <f t="shared" si="23"/>
        <v/>
      </c>
      <c r="I346" s="305" t="str">
        <f>IF(OR(D346="",E346="",F346=""),"",IF(AND(H346&gt;0,H346&lt;=Experiencia1),[2]Puntajes!$D$4,IF(AND(H346&gt;Experiencia1,H346&lt;=Experiencia2),[2]Puntajes!$D$5,IF(AND(H346&gt;Experiencia2,H346&lt;=Experiencia3),[2]Puntajes!$D$6,IF(H346&gt;Experiencia3,[2]Puntajes!$D$7,0)))))</f>
        <v/>
      </c>
    </row>
    <row r="347" spans="3:9" hidden="1">
      <c r="C347" s="356"/>
      <c r="D347" s="369" t="str">
        <f>IF(ISERROR(VLOOKUP(C347,'[2]Capacidad Financiera'!$B$12:$X$62720,2,0)),"",VLOOKUP(C347,'[2]Capacidad Financiera'!$B$12:$X$3580,2,0))</f>
        <v/>
      </c>
      <c r="E347" s="302" t="str">
        <f>IF(ISERROR(VLOOKUP(C347,'[2]Capacidad Financiera'!$B$12:$X$62720,3,0)),"",VLOOKUP(C347,'[2]Capacidad Financiera'!$B$12:$X$62720,3,0))</f>
        <v/>
      </c>
      <c r="F347" s="303"/>
      <c r="G347" s="303" t="str">
        <f>IF(OR(D347="",E347="",F347=""),"",IF(C347&lt;&gt;"",IF(ISERROR(VLOOKUP($A$10,[2]POA!$A$2:$D$25,2,0)),"",VLOOKUP($A$10,[2]POA!$A$2:$D$25,2,0)),""))</f>
        <v/>
      </c>
      <c r="H347" s="304" t="str">
        <f t="shared" si="23"/>
        <v/>
      </c>
      <c r="I347" s="305" t="str">
        <f>IF(OR(D347="",E347="",F347=""),"",IF(AND(H347&gt;0,H347&lt;=Experiencia1),[2]Puntajes!$D$4,IF(AND(H347&gt;Experiencia1,H347&lt;=Experiencia2),[2]Puntajes!$D$5,IF(AND(H347&gt;Experiencia2,H347&lt;=Experiencia3),[2]Puntajes!$D$6,IF(H347&gt;Experiencia3,[2]Puntajes!$D$7,0)))))</f>
        <v/>
      </c>
    </row>
    <row r="348" spans="3:9" ht="15.75" hidden="1" thickBot="1">
      <c r="C348" s="357"/>
      <c r="D348" s="370" t="str">
        <f>IF(ISERROR(VLOOKUP(C348,'[2]Capacidad Financiera'!$B$12:$X$62720,2,0)),"",VLOOKUP(C348,'[2]Capacidad Financiera'!$B$12:$X$3580,2,0))</f>
        <v/>
      </c>
      <c r="E348" s="307" t="str">
        <f>IF(ISERROR(VLOOKUP(C348,'[2]Capacidad Financiera'!$B$12:$X$62720,3,0)),"",VLOOKUP(C348,'[2]Capacidad Financiera'!$B$12:$X$62720,3,0))</f>
        <v/>
      </c>
      <c r="F348" s="308"/>
      <c r="G348" s="308" t="str">
        <f>IF(OR(D348="",E348="",F348=""),"",IF(C348&lt;&gt;"",IF(ISERROR(VLOOKUP($A$10,[2]POA!$A$2:$D$25,2,0)),"",VLOOKUP($A$10,[2]POA!$A$2:$D$25,2,0)),""))</f>
        <v/>
      </c>
      <c r="H348" s="309" t="str">
        <f t="shared" si="23"/>
        <v/>
      </c>
      <c r="I348" s="310" t="str">
        <f>IF(OR(D348="",E348="",F348=""),"",IF(AND(H348&gt;0,H348&lt;=Experiencia1),[2]Puntajes!$D$4,IF(AND(H348&gt;Experiencia1,H348&lt;=Experiencia2),[2]Puntajes!$D$5,IF(AND(H348&gt;Experiencia2,H348&lt;=Experiencia3),[2]Puntajes!$D$6,IF(H348&gt;Experiencia3,[2]Puntajes!$D$7,0)))))</f>
        <v/>
      </c>
    </row>
    <row r="349" spans="3:9" hidden="1">
      <c r="C349" s="358"/>
      <c r="D349" s="371" t="str">
        <f>IF(ISERROR(VLOOKUP(C349,'[2]Capacidad Financiera'!$B$12:$X$62720,2,0)),"",VLOOKUP(C349,'[2]Capacidad Financiera'!$B$12:$X$3580,2,0))</f>
        <v/>
      </c>
      <c r="E349" s="292" t="str">
        <f>IF(ISERROR(VLOOKUP(C349,'[2]Capacidad Financiera'!$B$12:$X$62720,3,0)),"",VLOOKUP(C349,'[2]Capacidad Financiera'!$B$12:$X$62720,3,0))</f>
        <v/>
      </c>
      <c r="F349" s="293"/>
      <c r="G349" s="293" t="str">
        <f>IF(OR(D349="",E349="",F349=""),"",IF(C350="",IF(C349&lt;&gt;"",IF(ISERROR(VLOOKUP($A$10,[2]POA!$A$2:$D$25,2,0)),"",VLOOKUP($A$10,[2]POA!$A$2:$D$25,2,0)),""),""))</f>
        <v/>
      </c>
      <c r="H349" s="294" t="str">
        <f>IF(OR(D349="",E349="",F349=""),"",IF(C350="",IF(C349&lt;&gt;"",F349/G349,""),""))</f>
        <v/>
      </c>
      <c r="I349" s="295" t="str">
        <f>IF(C350="",IF(F349="","",IF(AND(H349&gt;0,H349&lt;=Experiencia1),[2]Puntajes!$D$4,IF(AND(H349&gt;Experiencia1,H349&lt;=Experiencia2),[2]Puntajes!$D$5,IF(AND(H349&gt;Experiencia2,H349&lt;=Experiencia3),[2]Puntajes!$D$6,IF(H349&gt;Experiencia3,[2]Puntajes!$D$7,0))))),"")</f>
        <v/>
      </c>
    </row>
    <row r="350" spans="3:9" hidden="1">
      <c r="C350" s="356"/>
      <c r="D350" s="369" t="str">
        <f>IF(ISERROR(VLOOKUP(C350,'[2]Capacidad Financiera'!$B$12:$X$62720,2,0)),"",VLOOKUP(C350,'[2]Capacidad Financiera'!$B$12:$X$3580,2,0))</f>
        <v/>
      </c>
      <c r="E350" s="302" t="str">
        <f>IF(ISERROR(VLOOKUP(C350,'[2]Capacidad Financiera'!$B$12:$X$62720,3,0)),"",VLOOKUP(C350,'[2]Capacidad Financiera'!$B$12:$X$62720,3,0))</f>
        <v/>
      </c>
      <c r="F350" s="303"/>
      <c r="G350" s="303" t="str">
        <f>IF(OR(D350="",E350="",F350=""),"",IF(C350&lt;&gt;"",IF(ISERROR(VLOOKUP($A$10,[2]POA!$A$2:$D$25,2,0)),"",VLOOKUP($A$10,[2]POA!$A$2:$D$25,2,0)),""))</f>
        <v/>
      </c>
      <c r="H350" s="304" t="str">
        <f>IF(OR(D350="",E350="",F350=""),"",IF(C350&lt;&gt;"",F350/(G350*E350),""))</f>
        <v/>
      </c>
      <c r="I350" s="305" t="str">
        <f>IF(OR(D350="",E350="",F350=""),"",IF(AND(H350&gt;0,H350&lt;=Experiencia1),[2]Puntajes!$D$4,IF(AND(H350&gt;Experiencia1,H350&lt;=Experiencia2),[2]Puntajes!$D$5,IF(AND(H350&gt;Experiencia2,H350&lt;=Experiencia3),[2]Puntajes!$D$6,IF(H350&gt;Experiencia3,[2]Puntajes!$D$7,0)))))</f>
        <v/>
      </c>
    </row>
    <row r="351" spans="3:9" hidden="1">
      <c r="C351" s="356"/>
      <c r="D351" s="369" t="str">
        <f>IF(ISERROR(VLOOKUP(C351,'[2]Capacidad Financiera'!$B$12:$X$62720,2,0)),"",VLOOKUP(C351,'[2]Capacidad Financiera'!$B$12:$X$3580,2,0))</f>
        <v/>
      </c>
      <c r="E351" s="302" t="str">
        <f>IF(ISERROR(VLOOKUP(C351,'[2]Capacidad Financiera'!$B$12:$X$62720,3,0)),"",VLOOKUP(C351,'[2]Capacidad Financiera'!$B$12:$X$62720,3,0))</f>
        <v/>
      </c>
      <c r="F351" s="303"/>
      <c r="G351" s="303" t="str">
        <f>IF(OR(D351="",E351="",F351=""),"",IF(C351&lt;&gt;"",IF(ISERROR(VLOOKUP($A$10,[2]POA!$A$2:$D$25,2,0)),"",VLOOKUP($A$10,[2]POA!$A$2:$D$25,2,0)),""))</f>
        <v/>
      </c>
      <c r="H351" s="304" t="str">
        <f t="shared" ref="H351:H359" si="24">IF(OR(D351="",E351="",F351=""),"",IF(C351&lt;&gt;"",F351/(G351*E351),""))</f>
        <v/>
      </c>
      <c r="I351" s="305" t="str">
        <f>IF(OR(D351="",E351="",F351=""),"",IF(AND(H351&gt;0,H351&lt;=Experiencia1),[2]Puntajes!$D$4,IF(AND(H351&gt;Experiencia1,H351&lt;=Experiencia2),[2]Puntajes!$D$5,IF(AND(H351&gt;Experiencia2,H351&lt;=Experiencia3),[2]Puntajes!$D$6,IF(H351&gt;Experiencia3,[2]Puntajes!$D$7,0)))))</f>
        <v/>
      </c>
    </row>
    <row r="352" spans="3:9" hidden="1">
      <c r="C352" s="356"/>
      <c r="D352" s="369" t="str">
        <f>IF(ISERROR(VLOOKUP(C352,'[2]Capacidad Financiera'!$B$12:$X$62720,2,0)),"",VLOOKUP(C352,'[2]Capacidad Financiera'!$B$12:$X$3580,2,0))</f>
        <v/>
      </c>
      <c r="E352" s="302" t="str">
        <f>IF(ISERROR(VLOOKUP(C352,'[2]Capacidad Financiera'!$B$12:$X$62720,3,0)),"",VLOOKUP(C352,'[2]Capacidad Financiera'!$B$12:$X$62720,3,0))</f>
        <v/>
      </c>
      <c r="F352" s="303"/>
      <c r="G352" s="303" t="str">
        <f>IF(OR(D352="",E352="",F352=""),"",IF(C352&lt;&gt;"",IF(ISERROR(VLOOKUP($A$10,[2]POA!$A$2:$D$25,2,0)),"",VLOOKUP($A$10,[2]POA!$A$2:$D$25,2,0)),""))</f>
        <v/>
      </c>
      <c r="H352" s="304" t="str">
        <f t="shared" si="24"/>
        <v/>
      </c>
      <c r="I352" s="305" t="str">
        <f>IF(OR(D352="",E352="",F352=""),"",IF(AND(H352&gt;0,H352&lt;=Experiencia1),[2]Puntajes!$D$4,IF(AND(H352&gt;Experiencia1,H352&lt;=Experiencia2),[2]Puntajes!$D$5,IF(AND(H352&gt;Experiencia2,H352&lt;=Experiencia3),[2]Puntajes!$D$6,IF(H352&gt;Experiencia3,[2]Puntajes!$D$7,0)))))</f>
        <v/>
      </c>
    </row>
    <row r="353" spans="3:9" hidden="1">
      <c r="C353" s="356"/>
      <c r="D353" s="369" t="str">
        <f>IF(ISERROR(VLOOKUP(C353,'[2]Capacidad Financiera'!$B$12:$X$62720,2,0)),"",VLOOKUP(C353,'[2]Capacidad Financiera'!$B$12:$X$3580,2,0))</f>
        <v/>
      </c>
      <c r="E353" s="302" t="str">
        <f>IF(ISERROR(VLOOKUP(C353,'[2]Capacidad Financiera'!$B$12:$X$62720,3,0)),"",VLOOKUP(C353,'[2]Capacidad Financiera'!$B$12:$X$62720,3,0))</f>
        <v/>
      </c>
      <c r="F353" s="303"/>
      <c r="G353" s="303" t="str">
        <f>IF(OR(D353="",E353="",F353=""),"",IF(C353&lt;&gt;"",IF(ISERROR(VLOOKUP($A$10,[2]POA!$A$2:$D$25,2,0)),"",VLOOKUP($A$10,[2]POA!$A$2:$D$25,2,0)),""))</f>
        <v/>
      </c>
      <c r="H353" s="304" t="str">
        <f t="shared" si="24"/>
        <v/>
      </c>
      <c r="I353" s="305" t="str">
        <f>IF(OR(D353="",E353="",F353=""),"",IF(AND(H353&gt;0,H353&lt;=Experiencia1),[2]Puntajes!$D$4,IF(AND(H353&gt;Experiencia1,H353&lt;=Experiencia2),[2]Puntajes!$D$5,IF(AND(H353&gt;Experiencia2,H353&lt;=Experiencia3),[2]Puntajes!$D$6,IF(H353&gt;Experiencia3,[2]Puntajes!$D$7,0)))))</f>
        <v/>
      </c>
    </row>
    <row r="354" spans="3:9" hidden="1">
      <c r="C354" s="356"/>
      <c r="D354" s="369" t="str">
        <f>IF(ISERROR(VLOOKUP(C354,'[2]Capacidad Financiera'!$B$12:$X$62720,2,0)),"",VLOOKUP(C354,'[2]Capacidad Financiera'!$B$12:$X$3580,2,0))</f>
        <v/>
      </c>
      <c r="E354" s="302" t="str">
        <f>IF(ISERROR(VLOOKUP(C354,'[2]Capacidad Financiera'!$B$12:$X$62720,3,0)),"",VLOOKUP(C354,'[2]Capacidad Financiera'!$B$12:$X$62720,3,0))</f>
        <v/>
      </c>
      <c r="F354" s="303"/>
      <c r="G354" s="303" t="str">
        <f>IF(OR(D354="",E354="",F354=""),"",IF(C354&lt;&gt;"",IF(ISERROR(VLOOKUP($A$10,[2]POA!$A$2:$D$25,2,0)),"",VLOOKUP($A$10,[2]POA!$A$2:$D$25,2,0)),""))</f>
        <v/>
      </c>
      <c r="H354" s="304" t="str">
        <f t="shared" si="24"/>
        <v/>
      </c>
      <c r="I354" s="305" t="str">
        <f>IF(OR(D354="",E354="",F354=""),"",IF(AND(H354&gt;0,H354&lt;=Experiencia1),[2]Puntajes!$D$4,IF(AND(H354&gt;Experiencia1,H354&lt;=Experiencia2),[2]Puntajes!$D$5,IF(AND(H354&gt;Experiencia2,H354&lt;=Experiencia3),[2]Puntajes!$D$6,IF(H354&gt;Experiencia3,[2]Puntajes!$D$7,0)))))</f>
        <v/>
      </c>
    </row>
    <row r="355" spans="3:9" hidden="1">
      <c r="C355" s="356"/>
      <c r="D355" s="369" t="str">
        <f>IF(ISERROR(VLOOKUP(C355,'[2]Capacidad Financiera'!$B$12:$X$62720,2,0)),"",VLOOKUP(C355,'[2]Capacidad Financiera'!$B$12:$X$3580,2,0))</f>
        <v/>
      </c>
      <c r="E355" s="302" t="str">
        <f>IF(ISERROR(VLOOKUP(C355,'[2]Capacidad Financiera'!$B$12:$X$62720,3,0)),"",VLOOKUP(C355,'[2]Capacidad Financiera'!$B$12:$X$62720,3,0))</f>
        <v/>
      </c>
      <c r="F355" s="303"/>
      <c r="G355" s="303" t="str">
        <f>IF(OR(D355="",E355="",F355=""),"",IF(C355&lt;&gt;"",IF(ISERROR(VLOOKUP($A$10,[2]POA!$A$2:$D$25,2,0)),"",VLOOKUP($A$10,[2]POA!$A$2:$D$25,2,0)),""))</f>
        <v/>
      </c>
      <c r="H355" s="304" t="str">
        <f t="shared" si="24"/>
        <v/>
      </c>
      <c r="I355" s="305" t="str">
        <f>IF(OR(D355="",E355="",F355=""),"",IF(AND(H355&gt;0,H355&lt;=Experiencia1),[2]Puntajes!$D$4,IF(AND(H355&gt;Experiencia1,H355&lt;=Experiencia2),[2]Puntajes!$D$5,IF(AND(H355&gt;Experiencia2,H355&lt;=Experiencia3),[2]Puntajes!$D$6,IF(H355&gt;Experiencia3,[2]Puntajes!$D$7,0)))))</f>
        <v/>
      </c>
    </row>
    <row r="356" spans="3:9" hidden="1">
      <c r="C356" s="356"/>
      <c r="D356" s="369" t="str">
        <f>IF(ISERROR(VLOOKUP(C356,'[2]Capacidad Financiera'!$B$12:$X$62720,2,0)),"",VLOOKUP(C356,'[2]Capacidad Financiera'!$B$12:$X$3580,2,0))</f>
        <v/>
      </c>
      <c r="E356" s="302" t="str">
        <f>IF(ISERROR(VLOOKUP(C356,'[2]Capacidad Financiera'!$B$12:$X$62720,3,0)),"",VLOOKUP(C356,'[2]Capacidad Financiera'!$B$12:$X$62720,3,0))</f>
        <v/>
      </c>
      <c r="F356" s="303"/>
      <c r="G356" s="303" t="str">
        <f>IF(OR(D356="",E356="",F356=""),"",IF(C356&lt;&gt;"",IF(ISERROR(VLOOKUP($A$10,[2]POA!$A$2:$D$25,2,0)),"",VLOOKUP($A$10,[2]POA!$A$2:$D$25,2,0)),""))</f>
        <v/>
      </c>
      <c r="H356" s="304" t="str">
        <f t="shared" si="24"/>
        <v/>
      </c>
      <c r="I356" s="305" t="str">
        <f>IF(OR(D356="",E356="",F356=""),"",IF(AND(H356&gt;0,H356&lt;=Experiencia1),[2]Puntajes!$D$4,IF(AND(H356&gt;Experiencia1,H356&lt;=Experiencia2),[2]Puntajes!$D$5,IF(AND(H356&gt;Experiencia2,H356&lt;=Experiencia3),[2]Puntajes!$D$6,IF(H356&gt;Experiencia3,[2]Puntajes!$D$7,0)))))</f>
        <v/>
      </c>
    </row>
    <row r="357" spans="3:9" hidden="1">
      <c r="C357" s="356"/>
      <c r="D357" s="369" t="str">
        <f>IF(ISERROR(VLOOKUP(C357,'[2]Capacidad Financiera'!$B$12:$X$62720,2,0)),"",VLOOKUP(C357,'[2]Capacidad Financiera'!$B$12:$X$3580,2,0))</f>
        <v/>
      </c>
      <c r="E357" s="302" t="str">
        <f>IF(ISERROR(VLOOKUP(C357,'[2]Capacidad Financiera'!$B$12:$X$62720,3,0)),"",VLOOKUP(C357,'[2]Capacidad Financiera'!$B$12:$X$62720,3,0))</f>
        <v/>
      </c>
      <c r="F357" s="303"/>
      <c r="G357" s="303" t="str">
        <f>IF(OR(D357="",E357="",F357=""),"",IF(C357&lt;&gt;"",IF(ISERROR(VLOOKUP($A$10,[2]POA!$A$2:$D$25,2,0)),"",VLOOKUP($A$10,[2]POA!$A$2:$D$25,2,0)),""))</f>
        <v/>
      </c>
      <c r="H357" s="304" t="str">
        <f t="shared" si="24"/>
        <v/>
      </c>
      <c r="I357" s="305" t="str">
        <f>IF(OR(D357="",E357="",F357=""),"",IF(AND(H357&gt;0,H357&lt;=Experiencia1),[2]Puntajes!$D$4,IF(AND(H357&gt;Experiencia1,H357&lt;=Experiencia2),[2]Puntajes!$D$5,IF(AND(H357&gt;Experiencia2,H357&lt;=Experiencia3),[2]Puntajes!$D$6,IF(H357&gt;Experiencia3,[2]Puntajes!$D$7,0)))))</f>
        <v/>
      </c>
    </row>
    <row r="358" spans="3:9" hidden="1">
      <c r="C358" s="356"/>
      <c r="D358" s="369" t="str">
        <f>IF(ISERROR(VLOOKUP(C358,'[2]Capacidad Financiera'!$B$12:$X$62720,2,0)),"",VLOOKUP(C358,'[2]Capacidad Financiera'!$B$12:$X$3580,2,0))</f>
        <v/>
      </c>
      <c r="E358" s="302" t="str">
        <f>IF(ISERROR(VLOOKUP(C358,'[2]Capacidad Financiera'!$B$12:$X$62720,3,0)),"",VLOOKUP(C358,'[2]Capacidad Financiera'!$B$12:$X$62720,3,0))</f>
        <v/>
      </c>
      <c r="F358" s="303"/>
      <c r="G358" s="303" t="str">
        <f>IF(OR(D358="",E358="",F358=""),"",IF(C358&lt;&gt;"",IF(ISERROR(VLOOKUP($A$10,[2]POA!$A$2:$D$25,2,0)),"",VLOOKUP($A$10,[2]POA!$A$2:$D$25,2,0)),""))</f>
        <v/>
      </c>
      <c r="H358" s="304" t="str">
        <f t="shared" si="24"/>
        <v/>
      </c>
      <c r="I358" s="305" t="str">
        <f>IF(OR(D358="",E358="",F358=""),"",IF(AND(H358&gt;0,H358&lt;=Experiencia1),[2]Puntajes!$D$4,IF(AND(H358&gt;Experiencia1,H358&lt;=Experiencia2),[2]Puntajes!$D$5,IF(AND(H358&gt;Experiencia2,H358&lt;=Experiencia3),[2]Puntajes!$D$6,IF(H358&gt;Experiencia3,[2]Puntajes!$D$7,0)))))</f>
        <v/>
      </c>
    </row>
    <row r="359" spans="3:9" ht="15.75" hidden="1" thickBot="1">
      <c r="C359" s="357"/>
      <c r="D359" s="370" t="str">
        <f>IF(ISERROR(VLOOKUP(C359,'[2]Capacidad Financiera'!$B$12:$X$62720,2,0)),"",VLOOKUP(C359,'[2]Capacidad Financiera'!$B$12:$X$3580,2,0))</f>
        <v/>
      </c>
      <c r="E359" s="307" t="str">
        <f>IF(ISERROR(VLOOKUP(C359,'[2]Capacidad Financiera'!$B$12:$X$62720,3,0)),"",VLOOKUP(C359,'[2]Capacidad Financiera'!$B$12:$X$62720,3,0))</f>
        <v/>
      </c>
      <c r="F359" s="308"/>
      <c r="G359" s="308" t="str">
        <f>IF(OR(D359="",E359="",F359=""),"",IF(C359&lt;&gt;"",IF(ISERROR(VLOOKUP($A$10,[2]POA!$A$2:$D$25,2,0)),"",VLOOKUP($A$10,[2]POA!$A$2:$D$25,2,0)),""))</f>
        <v/>
      </c>
      <c r="H359" s="309" t="str">
        <f t="shared" si="24"/>
        <v/>
      </c>
      <c r="I359" s="310" t="str">
        <f>IF(OR(D359="",E359="",F359=""),"",IF(AND(H359&gt;0,H359&lt;=Experiencia1),[2]Puntajes!$D$4,IF(AND(H359&gt;Experiencia1,H359&lt;=Experiencia2),[2]Puntajes!$D$5,IF(AND(H359&gt;Experiencia2,H359&lt;=Experiencia3),[2]Puntajes!$D$6,IF(H359&gt;Experiencia3,[2]Puntajes!$D$7,0)))))</f>
        <v/>
      </c>
    </row>
    <row r="360" spans="3:9" hidden="1">
      <c r="C360" s="358"/>
      <c r="D360" s="371" t="str">
        <f>IF(ISERROR(VLOOKUP(C360,'[2]Capacidad Financiera'!$B$12:$X$62720,2,0)),"",VLOOKUP(C360,'[2]Capacidad Financiera'!$B$12:$X$3580,2,0))</f>
        <v/>
      </c>
      <c r="E360" s="292" t="str">
        <f>IF(ISERROR(VLOOKUP(C360,'[2]Capacidad Financiera'!$B$12:$X$62720,3,0)),"",VLOOKUP(C360,'[2]Capacidad Financiera'!$B$12:$X$62720,3,0))</f>
        <v/>
      </c>
      <c r="F360" s="293"/>
      <c r="G360" s="293" t="str">
        <f>IF(OR(D360="",E360="",F360=""),"",IF(C361="",IF(C360&lt;&gt;"",IF(ISERROR(VLOOKUP($A$10,[2]POA!$A$2:$D$25,2,0)),"",VLOOKUP($A$10,[2]POA!$A$2:$D$25,2,0)),""),""))</f>
        <v/>
      </c>
      <c r="H360" s="294" t="str">
        <f>IF(OR(D360="",E360="",F360=""),"",IF(C361="",IF(C360&lt;&gt;"",F360/G360,""),""))</f>
        <v/>
      </c>
      <c r="I360" s="295" t="str">
        <f>IF(C361="",IF(F360="","",IF(AND(H360&gt;0,H360&lt;=Experiencia1),[2]Puntajes!$D$4,IF(AND(H360&gt;Experiencia1,H360&lt;=Experiencia2),[2]Puntajes!$D$5,IF(AND(H360&gt;Experiencia2,H360&lt;=Experiencia3),[2]Puntajes!$D$6,IF(H360&gt;Experiencia3,[2]Puntajes!$D$7,0))))),"")</f>
        <v/>
      </c>
    </row>
    <row r="361" spans="3:9" hidden="1">
      <c r="C361" s="356"/>
      <c r="D361" s="369" t="str">
        <f>IF(ISERROR(VLOOKUP(C361,'[2]Capacidad Financiera'!$B$12:$X$62720,2,0)),"",VLOOKUP(C361,'[2]Capacidad Financiera'!$B$12:$X$3580,2,0))</f>
        <v/>
      </c>
      <c r="E361" s="302" t="str">
        <f>IF(ISERROR(VLOOKUP(C361,'[2]Capacidad Financiera'!$B$12:$X$62720,3,0)),"",VLOOKUP(C361,'[2]Capacidad Financiera'!$B$12:$X$62720,3,0))</f>
        <v/>
      </c>
      <c r="F361" s="303"/>
      <c r="G361" s="303" t="str">
        <f>IF(OR(D361="",E361="",F361=""),"",IF(C361&lt;&gt;"",IF(ISERROR(VLOOKUP($A$10,[2]POA!$A$2:$D$25,2,0)),"",VLOOKUP($A$10,[2]POA!$A$2:$D$25,2,0)),""))</f>
        <v/>
      </c>
      <c r="H361" s="304" t="str">
        <f>IF(OR(D361="",E361="",F361=""),"",IF(C361&lt;&gt;"",F361/(G361*E361),""))</f>
        <v/>
      </c>
      <c r="I361" s="305" t="str">
        <f>IF(OR(D361="",E361="",F361=""),"",IF(AND(H361&gt;0,H361&lt;=Experiencia1),[2]Puntajes!$D$4,IF(AND(H361&gt;Experiencia1,H361&lt;=Experiencia2),[2]Puntajes!$D$5,IF(AND(H361&gt;Experiencia2,H361&lt;=Experiencia3),[2]Puntajes!$D$6,IF(H361&gt;Experiencia3,[2]Puntajes!$D$7,0)))))</f>
        <v/>
      </c>
    </row>
    <row r="362" spans="3:9" hidden="1">
      <c r="C362" s="356"/>
      <c r="D362" s="369" t="str">
        <f>IF(ISERROR(VLOOKUP(C362,'[2]Capacidad Financiera'!$B$12:$X$62720,2,0)),"",VLOOKUP(C362,'[2]Capacidad Financiera'!$B$12:$X$3580,2,0))</f>
        <v/>
      </c>
      <c r="E362" s="302" t="str">
        <f>IF(ISERROR(VLOOKUP(C362,'[2]Capacidad Financiera'!$B$12:$X$62720,3,0)),"",VLOOKUP(C362,'[2]Capacidad Financiera'!$B$12:$X$62720,3,0))</f>
        <v/>
      </c>
      <c r="F362" s="303"/>
      <c r="G362" s="303" t="str">
        <f>IF(OR(D362="",E362="",F362=""),"",IF(C362&lt;&gt;"",IF(ISERROR(VLOOKUP($A$10,[2]POA!$A$2:$D$25,2,0)),"",VLOOKUP($A$10,[2]POA!$A$2:$D$25,2,0)),""))</f>
        <v/>
      </c>
      <c r="H362" s="304" t="str">
        <f t="shared" ref="H362:H370" si="25">IF(OR(D362="",E362="",F362=""),"",IF(C362&lt;&gt;"",F362/(G362*E362),""))</f>
        <v/>
      </c>
      <c r="I362" s="305" t="str">
        <f>IF(OR(D362="",E362="",F362=""),"",IF(AND(H362&gt;0,H362&lt;=Experiencia1),[2]Puntajes!$D$4,IF(AND(H362&gt;Experiencia1,H362&lt;=Experiencia2),[2]Puntajes!$D$5,IF(AND(H362&gt;Experiencia2,H362&lt;=Experiencia3),[2]Puntajes!$D$6,IF(H362&gt;Experiencia3,[2]Puntajes!$D$7,0)))))</f>
        <v/>
      </c>
    </row>
    <row r="363" spans="3:9" hidden="1">
      <c r="C363" s="356"/>
      <c r="D363" s="369" t="str">
        <f>IF(ISERROR(VLOOKUP(C363,'[2]Capacidad Financiera'!$B$12:$X$62720,2,0)),"",VLOOKUP(C363,'[2]Capacidad Financiera'!$B$12:$X$3580,2,0))</f>
        <v/>
      </c>
      <c r="E363" s="302" t="str">
        <f>IF(ISERROR(VLOOKUP(C363,'[2]Capacidad Financiera'!$B$12:$X$62720,3,0)),"",VLOOKUP(C363,'[2]Capacidad Financiera'!$B$12:$X$62720,3,0))</f>
        <v/>
      </c>
      <c r="F363" s="303"/>
      <c r="G363" s="303" t="str">
        <f>IF(OR(D363="",E363="",F363=""),"",IF(C363&lt;&gt;"",IF(ISERROR(VLOOKUP($A$10,[2]POA!$A$2:$D$25,2,0)),"",VLOOKUP($A$10,[2]POA!$A$2:$D$25,2,0)),""))</f>
        <v/>
      </c>
      <c r="H363" s="304" t="str">
        <f t="shared" si="25"/>
        <v/>
      </c>
      <c r="I363" s="305" t="str">
        <f>IF(OR(D363="",E363="",F363=""),"",IF(AND(H363&gt;0,H363&lt;=Experiencia1),[2]Puntajes!$D$4,IF(AND(H363&gt;Experiencia1,H363&lt;=Experiencia2),[2]Puntajes!$D$5,IF(AND(H363&gt;Experiencia2,H363&lt;=Experiencia3),[2]Puntajes!$D$6,IF(H363&gt;Experiencia3,[2]Puntajes!$D$7,0)))))</f>
        <v/>
      </c>
    </row>
    <row r="364" spans="3:9" hidden="1">
      <c r="C364" s="356"/>
      <c r="D364" s="369" t="str">
        <f>IF(ISERROR(VLOOKUP(C364,'[2]Capacidad Financiera'!$B$12:$X$62720,2,0)),"",VLOOKUP(C364,'[2]Capacidad Financiera'!$B$12:$X$3580,2,0))</f>
        <v/>
      </c>
      <c r="E364" s="302" t="str">
        <f>IF(ISERROR(VLOOKUP(C364,'[2]Capacidad Financiera'!$B$12:$X$62720,3,0)),"",VLOOKUP(C364,'[2]Capacidad Financiera'!$B$12:$X$62720,3,0))</f>
        <v/>
      </c>
      <c r="F364" s="303"/>
      <c r="G364" s="303" t="str">
        <f>IF(OR(D364="",E364="",F364=""),"",IF(C364&lt;&gt;"",IF(ISERROR(VLOOKUP($A$10,[2]POA!$A$2:$D$25,2,0)),"",VLOOKUP($A$10,[2]POA!$A$2:$D$25,2,0)),""))</f>
        <v/>
      </c>
      <c r="H364" s="304" t="str">
        <f t="shared" si="25"/>
        <v/>
      </c>
      <c r="I364" s="305" t="str">
        <f>IF(OR(D364="",E364="",F364=""),"",IF(AND(H364&gt;0,H364&lt;=Experiencia1),[2]Puntajes!$D$4,IF(AND(H364&gt;Experiencia1,H364&lt;=Experiencia2),[2]Puntajes!$D$5,IF(AND(H364&gt;Experiencia2,H364&lt;=Experiencia3),[2]Puntajes!$D$6,IF(H364&gt;Experiencia3,[2]Puntajes!$D$7,0)))))</f>
        <v/>
      </c>
    </row>
    <row r="365" spans="3:9" hidden="1">
      <c r="C365" s="356"/>
      <c r="D365" s="369" t="str">
        <f>IF(ISERROR(VLOOKUP(C365,'[2]Capacidad Financiera'!$B$12:$X$62720,2,0)),"",VLOOKUP(C365,'[2]Capacidad Financiera'!$B$12:$X$3580,2,0))</f>
        <v/>
      </c>
      <c r="E365" s="302" t="str">
        <f>IF(ISERROR(VLOOKUP(C365,'[2]Capacidad Financiera'!$B$12:$X$62720,3,0)),"",VLOOKUP(C365,'[2]Capacidad Financiera'!$B$12:$X$62720,3,0))</f>
        <v/>
      </c>
      <c r="F365" s="303"/>
      <c r="G365" s="303" t="str">
        <f>IF(OR(D365="",E365="",F365=""),"",IF(C365&lt;&gt;"",IF(ISERROR(VLOOKUP($A$10,[2]POA!$A$2:$D$25,2,0)),"",VLOOKUP($A$10,[2]POA!$A$2:$D$25,2,0)),""))</f>
        <v/>
      </c>
      <c r="H365" s="304" t="str">
        <f t="shared" si="25"/>
        <v/>
      </c>
      <c r="I365" s="305" t="str">
        <f>IF(OR(D365="",E365="",F365=""),"",IF(AND(H365&gt;0,H365&lt;=Experiencia1),[2]Puntajes!$D$4,IF(AND(H365&gt;Experiencia1,H365&lt;=Experiencia2),[2]Puntajes!$D$5,IF(AND(H365&gt;Experiencia2,H365&lt;=Experiencia3),[2]Puntajes!$D$6,IF(H365&gt;Experiencia3,[2]Puntajes!$D$7,0)))))</f>
        <v/>
      </c>
    </row>
    <row r="366" spans="3:9" hidden="1">
      <c r="C366" s="356"/>
      <c r="D366" s="369" t="str">
        <f>IF(ISERROR(VLOOKUP(C366,'[2]Capacidad Financiera'!$B$12:$X$62720,2,0)),"",VLOOKUP(C366,'[2]Capacidad Financiera'!$B$12:$X$3580,2,0))</f>
        <v/>
      </c>
      <c r="E366" s="302" t="str">
        <f>IF(ISERROR(VLOOKUP(C366,'[2]Capacidad Financiera'!$B$12:$X$62720,3,0)),"",VLOOKUP(C366,'[2]Capacidad Financiera'!$B$12:$X$62720,3,0))</f>
        <v/>
      </c>
      <c r="F366" s="303"/>
      <c r="G366" s="303" t="str">
        <f>IF(OR(D366="",E366="",F366=""),"",IF(C366&lt;&gt;"",IF(ISERROR(VLOOKUP($A$10,[2]POA!$A$2:$D$25,2,0)),"",VLOOKUP($A$10,[2]POA!$A$2:$D$25,2,0)),""))</f>
        <v/>
      </c>
      <c r="H366" s="304" t="str">
        <f t="shared" si="25"/>
        <v/>
      </c>
      <c r="I366" s="305" t="str">
        <f>IF(OR(D366="",E366="",F366=""),"",IF(AND(H366&gt;0,H366&lt;=Experiencia1),[2]Puntajes!$D$4,IF(AND(H366&gt;Experiencia1,H366&lt;=Experiencia2),[2]Puntajes!$D$5,IF(AND(H366&gt;Experiencia2,H366&lt;=Experiencia3),[2]Puntajes!$D$6,IF(H366&gt;Experiencia3,[2]Puntajes!$D$7,0)))))</f>
        <v/>
      </c>
    </row>
    <row r="367" spans="3:9" hidden="1">
      <c r="C367" s="356"/>
      <c r="D367" s="369" t="str">
        <f>IF(ISERROR(VLOOKUP(C367,'[2]Capacidad Financiera'!$B$12:$X$62720,2,0)),"",VLOOKUP(C367,'[2]Capacidad Financiera'!$B$12:$X$3580,2,0))</f>
        <v/>
      </c>
      <c r="E367" s="302" t="str">
        <f>IF(ISERROR(VLOOKUP(C367,'[2]Capacidad Financiera'!$B$12:$X$62720,3,0)),"",VLOOKUP(C367,'[2]Capacidad Financiera'!$B$12:$X$62720,3,0))</f>
        <v/>
      </c>
      <c r="F367" s="303"/>
      <c r="G367" s="303" t="str">
        <f>IF(OR(D367="",E367="",F367=""),"",IF(C367&lt;&gt;"",IF(ISERROR(VLOOKUP($A$10,[2]POA!$A$2:$D$25,2,0)),"",VLOOKUP($A$10,[2]POA!$A$2:$D$25,2,0)),""))</f>
        <v/>
      </c>
      <c r="H367" s="304" t="str">
        <f t="shared" si="25"/>
        <v/>
      </c>
      <c r="I367" s="305" t="str">
        <f>IF(OR(D367="",E367="",F367=""),"",IF(AND(H367&gt;0,H367&lt;=Experiencia1),[2]Puntajes!$D$4,IF(AND(H367&gt;Experiencia1,H367&lt;=Experiencia2),[2]Puntajes!$D$5,IF(AND(H367&gt;Experiencia2,H367&lt;=Experiencia3),[2]Puntajes!$D$6,IF(H367&gt;Experiencia3,[2]Puntajes!$D$7,0)))))</f>
        <v/>
      </c>
    </row>
    <row r="368" spans="3:9" hidden="1">
      <c r="C368" s="356"/>
      <c r="D368" s="369" t="str">
        <f>IF(ISERROR(VLOOKUP(C368,'[2]Capacidad Financiera'!$B$12:$X$62720,2,0)),"",VLOOKUP(C368,'[2]Capacidad Financiera'!$B$12:$X$3580,2,0))</f>
        <v/>
      </c>
      <c r="E368" s="302" t="str">
        <f>IF(ISERROR(VLOOKUP(C368,'[2]Capacidad Financiera'!$B$12:$X$62720,3,0)),"",VLOOKUP(C368,'[2]Capacidad Financiera'!$B$12:$X$62720,3,0))</f>
        <v/>
      </c>
      <c r="F368" s="303"/>
      <c r="G368" s="303" t="str">
        <f>IF(OR(D368="",E368="",F368=""),"",IF(C368&lt;&gt;"",IF(ISERROR(VLOOKUP($A$10,[2]POA!$A$2:$D$25,2,0)),"",VLOOKUP($A$10,[2]POA!$A$2:$D$25,2,0)),""))</f>
        <v/>
      </c>
      <c r="H368" s="304" t="str">
        <f t="shared" si="25"/>
        <v/>
      </c>
      <c r="I368" s="305" t="str">
        <f>IF(OR(D368="",E368="",F368=""),"",IF(AND(H368&gt;0,H368&lt;=Experiencia1),[2]Puntajes!$D$4,IF(AND(H368&gt;Experiencia1,H368&lt;=Experiencia2),[2]Puntajes!$D$5,IF(AND(H368&gt;Experiencia2,H368&lt;=Experiencia3),[2]Puntajes!$D$6,IF(H368&gt;Experiencia3,[2]Puntajes!$D$7,0)))))</f>
        <v/>
      </c>
    </row>
    <row r="369" spans="3:9" hidden="1">
      <c r="C369" s="356"/>
      <c r="D369" s="369" t="str">
        <f>IF(ISERROR(VLOOKUP(C369,'[2]Capacidad Financiera'!$B$12:$X$62720,2,0)),"",VLOOKUP(C369,'[2]Capacidad Financiera'!$B$12:$X$3580,2,0))</f>
        <v/>
      </c>
      <c r="E369" s="302" t="str">
        <f>IF(ISERROR(VLOOKUP(C369,'[2]Capacidad Financiera'!$B$12:$X$62720,3,0)),"",VLOOKUP(C369,'[2]Capacidad Financiera'!$B$12:$X$62720,3,0))</f>
        <v/>
      </c>
      <c r="F369" s="303"/>
      <c r="G369" s="303" t="str">
        <f>IF(OR(D369="",E369="",F369=""),"",IF(C369&lt;&gt;"",IF(ISERROR(VLOOKUP($A$10,[2]POA!$A$2:$D$25,2,0)),"",VLOOKUP($A$10,[2]POA!$A$2:$D$25,2,0)),""))</f>
        <v/>
      </c>
      <c r="H369" s="304" t="str">
        <f t="shared" si="25"/>
        <v/>
      </c>
      <c r="I369" s="305" t="str">
        <f>IF(OR(D369="",E369="",F369=""),"",IF(AND(H369&gt;0,H369&lt;=Experiencia1),[2]Puntajes!$D$4,IF(AND(H369&gt;Experiencia1,H369&lt;=Experiencia2),[2]Puntajes!$D$5,IF(AND(H369&gt;Experiencia2,H369&lt;=Experiencia3),[2]Puntajes!$D$6,IF(H369&gt;Experiencia3,[2]Puntajes!$D$7,0)))))</f>
        <v/>
      </c>
    </row>
    <row r="370" spans="3:9" ht="15.75" hidden="1" thickBot="1">
      <c r="C370" s="357"/>
      <c r="D370" s="370" t="str">
        <f>IF(ISERROR(VLOOKUP(C370,'[2]Capacidad Financiera'!$B$12:$X$62720,2,0)),"",VLOOKUP(C370,'[2]Capacidad Financiera'!$B$12:$X$3580,2,0))</f>
        <v/>
      </c>
      <c r="E370" s="307" t="str">
        <f>IF(ISERROR(VLOOKUP(C370,'[2]Capacidad Financiera'!$B$12:$X$62720,3,0)),"",VLOOKUP(C370,'[2]Capacidad Financiera'!$B$12:$X$62720,3,0))</f>
        <v/>
      </c>
      <c r="F370" s="308"/>
      <c r="G370" s="308" t="str">
        <f>IF(OR(D370="",E370="",F370=""),"",IF(C370&lt;&gt;"",IF(ISERROR(VLOOKUP($A$10,[2]POA!$A$2:$D$25,2,0)),"",VLOOKUP($A$10,[2]POA!$A$2:$D$25,2,0)),""))</f>
        <v/>
      </c>
      <c r="H370" s="309" t="str">
        <f t="shared" si="25"/>
        <v/>
      </c>
      <c r="I370" s="310" t="str">
        <f>IF(OR(D370="",E370="",F370=""),"",IF(AND(H370&gt;0,H370&lt;=Experiencia1),[2]Puntajes!$D$4,IF(AND(H370&gt;Experiencia1,H370&lt;=Experiencia2),[2]Puntajes!$D$5,IF(AND(H370&gt;Experiencia2,H370&lt;=Experiencia3),[2]Puntajes!$D$6,IF(H370&gt;Experiencia3,[2]Puntajes!$D$7,0)))))</f>
        <v/>
      </c>
    </row>
    <row r="371" spans="3:9" hidden="1">
      <c r="C371" s="358"/>
      <c r="D371" s="371" t="str">
        <f>IF(ISERROR(VLOOKUP(C371,'[2]Capacidad Financiera'!$B$12:$X$62720,2,0)),"",VLOOKUP(C371,'[2]Capacidad Financiera'!$B$12:$X$3580,2,0))</f>
        <v/>
      </c>
      <c r="E371" s="292" t="str">
        <f>IF(ISERROR(VLOOKUP(C371,'[2]Capacidad Financiera'!$B$12:$X$62720,3,0)),"",VLOOKUP(C371,'[2]Capacidad Financiera'!$B$12:$X$62720,3,0))</f>
        <v/>
      </c>
      <c r="F371" s="293"/>
      <c r="G371" s="293" t="str">
        <f>IF(OR(D371="",E371="",F371=""),"",IF(C372="",IF(C371&lt;&gt;"",IF(ISERROR(VLOOKUP($A$10,[2]POA!$A$2:$D$25,2,0)),"",VLOOKUP($A$10,[2]POA!$A$2:$D$25,2,0)),""),""))</f>
        <v/>
      </c>
      <c r="H371" s="294" t="str">
        <f>IF(OR(D371="",E371="",F371=""),"",IF(C372="",IF(C371&lt;&gt;"",F371/G371,""),""))</f>
        <v/>
      </c>
      <c r="I371" s="295" t="str">
        <f>IF(C372="",IF(F371="","",IF(AND(H371&gt;0,H371&lt;=Experiencia1),[2]Puntajes!$D$4,IF(AND(H371&gt;Experiencia1,H371&lt;=Experiencia2),[2]Puntajes!$D$5,IF(AND(H371&gt;Experiencia2,H371&lt;=Experiencia3),[2]Puntajes!$D$6,IF(H371&gt;Experiencia3,[2]Puntajes!$D$7,0))))),"")</f>
        <v/>
      </c>
    </row>
    <row r="372" spans="3:9" hidden="1">
      <c r="C372" s="356"/>
      <c r="D372" s="369" t="str">
        <f>IF(ISERROR(VLOOKUP(C372,'[2]Capacidad Financiera'!$B$12:$X$62720,2,0)),"",VLOOKUP(C372,'[2]Capacidad Financiera'!$B$12:$X$3580,2,0))</f>
        <v/>
      </c>
      <c r="E372" s="302" t="str">
        <f>IF(ISERROR(VLOOKUP(C372,'[2]Capacidad Financiera'!$B$12:$X$62720,3,0)),"",VLOOKUP(C372,'[2]Capacidad Financiera'!$B$12:$X$62720,3,0))</f>
        <v/>
      </c>
      <c r="F372" s="303"/>
      <c r="G372" s="303" t="str">
        <f>IF(OR(D372="",E372="",F372=""),"",IF(C372&lt;&gt;"",IF(ISERROR(VLOOKUP($A$10,[2]POA!$A$2:$D$25,2,0)),"",VLOOKUP($A$10,[2]POA!$A$2:$D$25,2,0)),""))</f>
        <v/>
      </c>
      <c r="H372" s="304" t="str">
        <f>IF(OR(D372="",E372="",F372=""),"",IF(C372&lt;&gt;"",F372/(G372*E372),""))</f>
        <v/>
      </c>
      <c r="I372" s="305" t="str">
        <f>IF(OR(D372="",E372="",F372=""),"",IF(AND(H372&gt;0,H372&lt;=Experiencia1),[2]Puntajes!$D$4,IF(AND(H372&gt;Experiencia1,H372&lt;=Experiencia2),[2]Puntajes!$D$5,IF(AND(H372&gt;Experiencia2,H372&lt;=Experiencia3),[2]Puntajes!$D$6,IF(H372&gt;Experiencia3,[2]Puntajes!$D$7,0)))))</f>
        <v/>
      </c>
    </row>
    <row r="373" spans="3:9" hidden="1">
      <c r="C373" s="356"/>
      <c r="D373" s="369" t="str">
        <f>IF(ISERROR(VLOOKUP(C373,'[2]Capacidad Financiera'!$B$12:$X$62720,2,0)),"",VLOOKUP(C373,'[2]Capacidad Financiera'!$B$12:$X$3580,2,0))</f>
        <v/>
      </c>
      <c r="E373" s="302" t="str">
        <f>IF(ISERROR(VLOOKUP(C373,'[2]Capacidad Financiera'!$B$12:$X$62720,3,0)),"",VLOOKUP(C373,'[2]Capacidad Financiera'!$B$12:$X$62720,3,0))</f>
        <v/>
      </c>
      <c r="F373" s="303"/>
      <c r="G373" s="303" t="str">
        <f>IF(OR(D373="",E373="",F373=""),"",IF(C373&lt;&gt;"",IF(ISERROR(VLOOKUP($A$10,[2]POA!$A$2:$D$25,2,0)),"",VLOOKUP($A$10,[2]POA!$A$2:$D$25,2,0)),""))</f>
        <v/>
      </c>
      <c r="H373" s="304" t="str">
        <f t="shared" ref="H373:H381" si="26">IF(OR(D373="",E373="",F373=""),"",IF(C373&lt;&gt;"",F373/(G373*E373),""))</f>
        <v/>
      </c>
      <c r="I373" s="305" t="str">
        <f>IF(OR(D373="",E373="",F373=""),"",IF(AND(H373&gt;0,H373&lt;=Experiencia1),[2]Puntajes!$D$4,IF(AND(H373&gt;Experiencia1,H373&lt;=Experiencia2),[2]Puntajes!$D$5,IF(AND(H373&gt;Experiencia2,H373&lt;=Experiencia3),[2]Puntajes!$D$6,IF(H373&gt;Experiencia3,[2]Puntajes!$D$7,0)))))</f>
        <v/>
      </c>
    </row>
    <row r="374" spans="3:9" hidden="1">
      <c r="C374" s="356"/>
      <c r="D374" s="369" t="str">
        <f>IF(ISERROR(VLOOKUP(C374,'[2]Capacidad Financiera'!$B$12:$X$62720,2,0)),"",VLOOKUP(C374,'[2]Capacidad Financiera'!$B$12:$X$3580,2,0))</f>
        <v/>
      </c>
      <c r="E374" s="302" t="str">
        <f>IF(ISERROR(VLOOKUP(C374,'[2]Capacidad Financiera'!$B$12:$X$62720,3,0)),"",VLOOKUP(C374,'[2]Capacidad Financiera'!$B$12:$X$62720,3,0))</f>
        <v/>
      </c>
      <c r="F374" s="303"/>
      <c r="G374" s="303" t="str">
        <f>IF(OR(D374="",E374="",F374=""),"",IF(C374&lt;&gt;"",IF(ISERROR(VLOOKUP($A$10,[2]POA!$A$2:$D$25,2,0)),"",VLOOKUP($A$10,[2]POA!$A$2:$D$25,2,0)),""))</f>
        <v/>
      </c>
      <c r="H374" s="304" t="str">
        <f t="shared" si="26"/>
        <v/>
      </c>
      <c r="I374" s="305" t="str">
        <f>IF(OR(D374="",E374="",F374=""),"",IF(AND(H374&gt;0,H374&lt;=Experiencia1),[2]Puntajes!$D$4,IF(AND(H374&gt;Experiencia1,H374&lt;=Experiencia2),[2]Puntajes!$D$5,IF(AND(H374&gt;Experiencia2,H374&lt;=Experiencia3),[2]Puntajes!$D$6,IF(H374&gt;Experiencia3,[2]Puntajes!$D$7,0)))))</f>
        <v/>
      </c>
    </row>
    <row r="375" spans="3:9" hidden="1">
      <c r="C375" s="356"/>
      <c r="D375" s="369" t="str">
        <f>IF(ISERROR(VLOOKUP(C375,'[2]Capacidad Financiera'!$B$12:$X$62720,2,0)),"",VLOOKUP(C375,'[2]Capacidad Financiera'!$B$12:$X$3580,2,0))</f>
        <v/>
      </c>
      <c r="E375" s="302" t="str">
        <f>IF(ISERROR(VLOOKUP(C375,'[2]Capacidad Financiera'!$B$12:$X$62720,3,0)),"",VLOOKUP(C375,'[2]Capacidad Financiera'!$B$12:$X$62720,3,0))</f>
        <v/>
      </c>
      <c r="F375" s="303"/>
      <c r="G375" s="303" t="str">
        <f>IF(OR(D375="",E375="",F375=""),"",IF(C375&lt;&gt;"",IF(ISERROR(VLOOKUP($A$10,[2]POA!$A$2:$D$25,2,0)),"",VLOOKUP($A$10,[2]POA!$A$2:$D$25,2,0)),""))</f>
        <v/>
      </c>
      <c r="H375" s="304" t="str">
        <f t="shared" si="26"/>
        <v/>
      </c>
      <c r="I375" s="305" t="str">
        <f>IF(OR(D375="",E375="",F375=""),"",IF(AND(H375&gt;0,H375&lt;=Experiencia1),[2]Puntajes!$D$4,IF(AND(H375&gt;Experiencia1,H375&lt;=Experiencia2),[2]Puntajes!$D$5,IF(AND(H375&gt;Experiencia2,H375&lt;=Experiencia3),[2]Puntajes!$D$6,IF(H375&gt;Experiencia3,[2]Puntajes!$D$7,0)))))</f>
        <v/>
      </c>
    </row>
    <row r="376" spans="3:9" hidden="1">
      <c r="C376" s="356"/>
      <c r="D376" s="369" t="str">
        <f>IF(ISERROR(VLOOKUP(C376,'[2]Capacidad Financiera'!$B$12:$X$62720,2,0)),"",VLOOKUP(C376,'[2]Capacidad Financiera'!$B$12:$X$3580,2,0))</f>
        <v/>
      </c>
      <c r="E376" s="302" t="str">
        <f>IF(ISERROR(VLOOKUP(C376,'[2]Capacidad Financiera'!$B$12:$X$62720,3,0)),"",VLOOKUP(C376,'[2]Capacidad Financiera'!$B$12:$X$62720,3,0))</f>
        <v/>
      </c>
      <c r="F376" s="303"/>
      <c r="G376" s="303" t="str">
        <f>IF(OR(D376="",E376="",F376=""),"",IF(C376&lt;&gt;"",IF(ISERROR(VLOOKUP($A$10,[2]POA!$A$2:$D$25,2,0)),"",VLOOKUP($A$10,[2]POA!$A$2:$D$25,2,0)),""))</f>
        <v/>
      </c>
      <c r="H376" s="304" t="str">
        <f t="shared" si="26"/>
        <v/>
      </c>
      <c r="I376" s="305" t="str">
        <f>IF(OR(D376="",E376="",F376=""),"",IF(AND(H376&gt;0,H376&lt;=Experiencia1),[2]Puntajes!$D$4,IF(AND(H376&gt;Experiencia1,H376&lt;=Experiencia2),[2]Puntajes!$D$5,IF(AND(H376&gt;Experiencia2,H376&lt;=Experiencia3),[2]Puntajes!$D$6,IF(H376&gt;Experiencia3,[2]Puntajes!$D$7,0)))))</f>
        <v/>
      </c>
    </row>
    <row r="377" spans="3:9" hidden="1">
      <c r="C377" s="356"/>
      <c r="D377" s="369" t="str">
        <f>IF(ISERROR(VLOOKUP(C377,'[2]Capacidad Financiera'!$B$12:$X$62720,2,0)),"",VLOOKUP(C377,'[2]Capacidad Financiera'!$B$12:$X$3580,2,0))</f>
        <v/>
      </c>
      <c r="E377" s="302" t="str">
        <f>IF(ISERROR(VLOOKUP(C377,'[2]Capacidad Financiera'!$B$12:$X$62720,3,0)),"",VLOOKUP(C377,'[2]Capacidad Financiera'!$B$12:$X$62720,3,0))</f>
        <v/>
      </c>
      <c r="F377" s="303"/>
      <c r="G377" s="303" t="str">
        <f>IF(OR(D377="",E377="",F377=""),"",IF(C377&lt;&gt;"",IF(ISERROR(VLOOKUP($A$10,[2]POA!$A$2:$D$25,2,0)),"",VLOOKUP($A$10,[2]POA!$A$2:$D$25,2,0)),""))</f>
        <v/>
      </c>
      <c r="H377" s="304" t="str">
        <f t="shared" si="26"/>
        <v/>
      </c>
      <c r="I377" s="305" t="str">
        <f>IF(OR(D377="",E377="",F377=""),"",IF(AND(H377&gt;0,H377&lt;=Experiencia1),[2]Puntajes!$D$4,IF(AND(H377&gt;Experiencia1,H377&lt;=Experiencia2),[2]Puntajes!$D$5,IF(AND(H377&gt;Experiencia2,H377&lt;=Experiencia3),[2]Puntajes!$D$6,IF(H377&gt;Experiencia3,[2]Puntajes!$D$7,0)))))</f>
        <v/>
      </c>
    </row>
    <row r="378" spans="3:9" hidden="1">
      <c r="C378" s="356"/>
      <c r="D378" s="369" t="str">
        <f>IF(ISERROR(VLOOKUP(C378,'[2]Capacidad Financiera'!$B$12:$X$62720,2,0)),"",VLOOKUP(C378,'[2]Capacidad Financiera'!$B$12:$X$3580,2,0))</f>
        <v/>
      </c>
      <c r="E378" s="302" t="str">
        <f>IF(ISERROR(VLOOKUP(C378,'[2]Capacidad Financiera'!$B$12:$X$62720,3,0)),"",VLOOKUP(C378,'[2]Capacidad Financiera'!$B$12:$X$62720,3,0))</f>
        <v/>
      </c>
      <c r="F378" s="303"/>
      <c r="G378" s="303" t="str">
        <f>IF(OR(D378="",E378="",F378=""),"",IF(C378&lt;&gt;"",IF(ISERROR(VLOOKUP($A$10,[2]POA!$A$2:$D$25,2,0)),"",VLOOKUP($A$10,[2]POA!$A$2:$D$25,2,0)),""))</f>
        <v/>
      </c>
      <c r="H378" s="304" t="str">
        <f t="shared" si="26"/>
        <v/>
      </c>
      <c r="I378" s="305" t="str">
        <f>IF(OR(D378="",E378="",F378=""),"",IF(AND(H378&gt;0,H378&lt;=Experiencia1),[2]Puntajes!$D$4,IF(AND(H378&gt;Experiencia1,H378&lt;=Experiencia2),[2]Puntajes!$D$5,IF(AND(H378&gt;Experiencia2,H378&lt;=Experiencia3),[2]Puntajes!$D$6,IF(H378&gt;Experiencia3,[2]Puntajes!$D$7,0)))))</f>
        <v/>
      </c>
    </row>
    <row r="379" spans="3:9" hidden="1">
      <c r="C379" s="356"/>
      <c r="D379" s="369" t="str">
        <f>IF(ISERROR(VLOOKUP(C379,'[2]Capacidad Financiera'!$B$12:$X$62720,2,0)),"",VLOOKUP(C379,'[2]Capacidad Financiera'!$B$12:$X$3580,2,0))</f>
        <v/>
      </c>
      <c r="E379" s="302" t="str">
        <f>IF(ISERROR(VLOOKUP(C379,'[2]Capacidad Financiera'!$B$12:$X$62720,3,0)),"",VLOOKUP(C379,'[2]Capacidad Financiera'!$B$12:$X$62720,3,0))</f>
        <v/>
      </c>
      <c r="F379" s="303"/>
      <c r="G379" s="303" t="str">
        <f>IF(OR(D379="",E379="",F379=""),"",IF(C379&lt;&gt;"",IF(ISERROR(VLOOKUP($A$10,[2]POA!$A$2:$D$25,2,0)),"",VLOOKUP($A$10,[2]POA!$A$2:$D$25,2,0)),""))</f>
        <v/>
      </c>
      <c r="H379" s="304" t="str">
        <f t="shared" si="26"/>
        <v/>
      </c>
      <c r="I379" s="305" t="str">
        <f>IF(OR(D379="",E379="",F379=""),"",IF(AND(H379&gt;0,H379&lt;=Experiencia1),[2]Puntajes!$D$4,IF(AND(H379&gt;Experiencia1,H379&lt;=Experiencia2),[2]Puntajes!$D$5,IF(AND(H379&gt;Experiencia2,H379&lt;=Experiencia3),[2]Puntajes!$D$6,IF(H379&gt;Experiencia3,[2]Puntajes!$D$7,0)))))</f>
        <v/>
      </c>
    </row>
    <row r="380" spans="3:9" hidden="1">
      <c r="C380" s="356"/>
      <c r="D380" s="369" t="str">
        <f>IF(ISERROR(VLOOKUP(C380,'[2]Capacidad Financiera'!$B$12:$X$62720,2,0)),"",VLOOKUP(C380,'[2]Capacidad Financiera'!$B$12:$X$3580,2,0))</f>
        <v/>
      </c>
      <c r="E380" s="302" t="str">
        <f>IF(ISERROR(VLOOKUP(C380,'[2]Capacidad Financiera'!$B$12:$X$62720,3,0)),"",VLOOKUP(C380,'[2]Capacidad Financiera'!$B$12:$X$62720,3,0))</f>
        <v/>
      </c>
      <c r="F380" s="303"/>
      <c r="G380" s="303" t="str">
        <f>IF(OR(D380="",E380="",F380=""),"",IF(C380&lt;&gt;"",IF(ISERROR(VLOOKUP($A$10,[2]POA!$A$2:$D$25,2,0)),"",VLOOKUP($A$10,[2]POA!$A$2:$D$25,2,0)),""))</f>
        <v/>
      </c>
      <c r="H380" s="304" t="str">
        <f t="shared" si="26"/>
        <v/>
      </c>
      <c r="I380" s="305" t="str">
        <f>IF(OR(D380="",E380="",F380=""),"",IF(AND(H380&gt;0,H380&lt;=Experiencia1),[2]Puntajes!$D$4,IF(AND(H380&gt;Experiencia1,H380&lt;=Experiencia2),[2]Puntajes!$D$5,IF(AND(H380&gt;Experiencia2,H380&lt;=Experiencia3),[2]Puntajes!$D$6,IF(H380&gt;Experiencia3,[2]Puntajes!$D$7,0)))))</f>
        <v/>
      </c>
    </row>
    <row r="381" spans="3:9" ht="15.75" hidden="1" thickBot="1">
      <c r="C381" s="357"/>
      <c r="D381" s="370" t="str">
        <f>IF(ISERROR(VLOOKUP(C381,'[2]Capacidad Financiera'!$B$12:$X$62720,2,0)),"",VLOOKUP(C381,'[2]Capacidad Financiera'!$B$12:$X$3580,2,0))</f>
        <v/>
      </c>
      <c r="E381" s="307" t="str">
        <f>IF(ISERROR(VLOOKUP(C381,'[2]Capacidad Financiera'!$B$12:$X$62720,3,0)),"",VLOOKUP(C381,'[2]Capacidad Financiera'!$B$12:$X$62720,3,0))</f>
        <v/>
      </c>
      <c r="F381" s="308"/>
      <c r="G381" s="308" t="str">
        <f>IF(OR(D381="",E381="",F381=""),"",IF(C381&lt;&gt;"",IF(ISERROR(VLOOKUP($A$10,[2]POA!$A$2:$D$25,2,0)),"",VLOOKUP($A$10,[2]POA!$A$2:$D$25,2,0)),""))</f>
        <v/>
      </c>
      <c r="H381" s="309" t="str">
        <f t="shared" si="26"/>
        <v/>
      </c>
      <c r="I381" s="310" t="str">
        <f>IF(OR(D381="",E381="",F381=""),"",IF(AND(H381&gt;0,H381&lt;=Experiencia1),[2]Puntajes!$D$4,IF(AND(H381&gt;Experiencia1,H381&lt;=Experiencia2),[2]Puntajes!$D$5,IF(AND(H381&gt;Experiencia2,H381&lt;=Experiencia3),[2]Puntajes!$D$6,IF(H381&gt;Experiencia3,[2]Puntajes!$D$7,0)))))</f>
        <v/>
      </c>
    </row>
    <row r="382" spans="3:9" hidden="1">
      <c r="C382" s="358"/>
      <c r="D382" s="371" t="str">
        <f>IF(ISERROR(VLOOKUP(C382,'[2]Capacidad Financiera'!$B$12:$X$62720,2,0)),"",VLOOKUP(C382,'[2]Capacidad Financiera'!$B$12:$X$3580,2,0))</f>
        <v/>
      </c>
      <c r="E382" s="292" t="str">
        <f>IF(ISERROR(VLOOKUP(C382,'[2]Capacidad Financiera'!$B$12:$X$62720,3,0)),"",VLOOKUP(C382,'[2]Capacidad Financiera'!$B$12:$X$62720,3,0))</f>
        <v/>
      </c>
      <c r="F382" s="293"/>
      <c r="G382" s="293" t="str">
        <f>IF(OR(D382="",E382="",F382=""),"",IF(C383="",IF(C382&lt;&gt;"",IF(ISERROR(VLOOKUP($A$10,[2]POA!$A$2:$D$25,2,0)),"",VLOOKUP($A$10,[2]POA!$A$2:$D$25,2,0)),""),""))</f>
        <v/>
      </c>
      <c r="H382" s="294" t="str">
        <f>IF(OR(D382="",E382="",F382=""),"",IF(C383="",IF(C382&lt;&gt;"",F382/G382,""),""))</f>
        <v/>
      </c>
      <c r="I382" s="295" t="str">
        <f>IF(C383="",IF(F382="","",IF(AND(H382&gt;0,H382&lt;=Experiencia1),[2]Puntajes!$D$4,IF(AND(H382&gt;Experiencia1,H382&lt;=Experiencia2),[2]Puntajes!$D$5,IF(AND(H382&gt;Experiencia2,H382&lt;=Experiencia3),[2]Puntajes!$D$6,IF(H382&gt;Experiencia3,[2]Puntajes!$D$7,0))))),"")</f>
        <v/>
      </c>
    </row>
    <row r="383" spans="3:9" hidden="1">
      <c r="C383" s="356"/>
      <c r="D383" s="369" t="str">
        <f>IF(ISERROR(VLOOKUP(C383,'[2]Capacidad Financiera'!$B$12:$X$62720,2,0)),"",VLOOKUP(C383,'[2]Capacidad Financiera'!$B$12:$X$3580,2,0))</f>
        <v/>
      </c>
      <c r="E383" s="302" t="str">
        <f>IF(ISERROR(VLOOKUP(C383,'[2]Capacidad Financiera'!$B$12:$X$62720,3,0)),"",VLOOKUP(C383,'[2]Capacidad Financiera'!$B$12:$X$62720,3,0))</f>
        <v/>
      </c>
      <c r="F383" s="303"/>
      <c r="G383" s="303" t="str">
        <f>IF(OR(D383="",E383="",F383=""),"",IF(C383&lt;&gt;"",IF(ISERROR(VLOOKUP($A$10,[2]POA!$A$2:$D$25,2,0)),"",VLOOKUP($A$10,[2]POA!$A$2:$D$25,2,0)),""))</f>
        <v/>
      </c>
      <c r="H383" s="304" t="str">
        <f>IF(OR(D383="",E383="",F383=""),"",IF(C383&lt;&gt;"",F383/(G383*E383),""))</f>
        <v/>
      </c>
      <c r="I383" s="305" t="str">
        <f>IF(OR(D383="",E383="",F383=""),"",IF(AND(H383&gt;0,H383&lt;=Experiencia1),[2]Puntajes!$D$4,IF(AND(H383&gt;Experiencia1,H383&lt;=Experiencia2),[2]Puntajes!$D$5,IF(AND(H383&gt;Experiencia2,H383&lt;=Experiencia3),[2]Puntajes!$D$6,IF(H383&gt;Experiencia3,[2]Puntajes!$D$7,0)))))</f>
        <v/>
      </c>
    </row>
    <row r="384" spans="3:9" hidden="1">
      <c r="C384" s="356"/>
      <c r="D384" s="369" t="str">
        <f>IF(ISERROR(VLOOKUP(C384,'[2]Capacidad Financiera'!$B$12:$X$62720,2,0)),"",VLOOKUP(C384,'[2]Capacidad Financiera'!$B$12:$X$3580,2,0))</f>
        <v/>
      </c>
      <c r="E384" s="302" t="str">
        <f>IF(ISERROR(VLOOKUP(C384,'[2]Capacidad Financiera'!$B$12:$X$62720,3,0)),"",VLOOKUP(C384,'[2]Capacidad Financiera'!$B$12:$X$62720,3,0))</f>
        <v/>
      </c>
      <c r="F384" s="303"/>
      <c r="G384" s="303" t="str">
        <f>IF(OR(D384="",E384="",F384=""),"",IF(C384&lt;&gt;"",IF(ISERROR(VLOOKUP($A$10,[2]POA!$A$2:$D$25,2,0)),"",VLOOKUP($A$10,[2]POA!$A$2:$D$25,2,0)),""))</f>
        <v/>
      </c>
      <c r="H384" s="304" t="str">
        <f t="shared" ref="H384:H392" si="27">IF(OR(D384="",E384="",F384=""),"",IF(C384&lt;&gt;"",F384/(G384*E384),""))</f>
        <v/>
      </c>
      <c r="I384" s="305" t="str">
        <f>IF(OR(D384="",E384="",F384=""),"",IF(AND(H384&gt;0,H384&lt;=Experiencia1),[2]Puntajes!$D$4,IF(AND(H384&gt;Experiencia1,H384&lt;=Experiencia2),[2]Puntajes!$D$5,IF(AND(H384&gt;Experiencia2,H384&lt;=Experiencia3),[2]Puntajes!$D$6,IF(H384&gt;Experiencia3,[2]Puntajes!$D$7,0)))))</f>
        <v/>
      </c>
    </row>
    <row r="385" spans="1:9" hidden="1">
      <c r="C385" s="356"/>
      <c r="D385" s="369" t="str">
        <f>IF(ISERROR(VLOOKUP(C385,'[2]Capacidad Financiera'!$B$12:$X$62720,2,0)),"",VLOOKUP(C385,'[2]Capacidad Financiera'!$B$12:$X$3580,2,0))</f>
        <v/>
      </c>
      <c r="E385" s="302" t="str">
        <f>IF(ISERROR(VLOOKUP(C385,'[2]Capacidad Financiera'!$B$12:$X$62720,3,0)),"",VLOOKUP(C385,'[2]Capacidad Financiera'!$B$12:$X$62720,3,0))</f>
        <v/>
      </c>
      <c r="F385" s="303"/>
      <c r="G385" s="303" t="str">
        <f>IF(OR(D385="",E385="",F385=""),"",IF(C385&lt;&gt;"",IF(ISERROR(VLOOKUP($A$10,[2]POA!$A$2:$D$25,2,0)),"",VLOOKUP($A$10,[2]POA!$A$2:$D$25,2,0)),""))</f>
        <v/>
      </c>
      <c r="H385" s="304" t="str">
        <f t="shared" si="27"/>
        <v/>
      </c>
      <c r="I385" s="305" t="str">
        <f>IF(OR(D385="",E385="",F385=""),"",IF(AND(H385&gt;0,H385&lt;=Experiencia1),[2]Puntajes!$D$4,IF(AND(H385&gt;Experiencia1,H385&lt;=Experiencia2),[2]Puntajes!$D$5,IF(AND(H385&gt;Experiencia2,H385&lt;=Experiencia3),[2]Puntajes!$D$6,IF(H385&gt;Experiencia3,[2]Puntajes!$D$7,0)))))</f>
        <v/>
      </c>
    </row>
    <row r="386" spans="1:9" hidden="1">
      <c r="C386" s="356"/>
      <c r="D386" s="369" t="str">
        <f>IF(ISERROR(VLOOKUP(C386,'[2]Capacidad Financiera'!$B$12:$X$62720,2,0)),"",VLOOKUP(C386,'[2]Capacidad Financiera'!$B$12:$X$3580,2,0))</f>
        <v/>
      </c>
      <c r="E386" s="302" t="str">
        <f>IF(ISERROR(VLOOKUP(C386,'[2]Capacidad Financiera'!$B$12:$X$62720,3,0)),"",VLOOKUP(C386,'[2]Capacidad Financiera'!$B$12:$X$62720,3,0))</f>
        <v/>
      </c>
      <c r="F386" s="303"/>
      <c r="G386" s="303" t="str">
        <f>IF(OR(D386="",E386="",F386=""),"",IF(C386&lt;&gt;"",IF(ISERROR(VLOOKUP($A$10,[2]POA!$A$2:$D$25,2,0)),"",VLOOKUP($A$10,[2]POA!$A$2:$D$25,2,0)),""))</f>
        <v/>
      </c>
      <c r="H386" s="304" t="str">
        <f t="shared" si="27"/>
        <v/>
      </c>
      <c r="I386" s="305" t="str">
        <f>IF(OR(D386="",E386="",F386=""),"",IF(AND(H386&gt;0,H386&lt;=Experiencia1),[2]Puntajes!$D$4,IF(AND(H386&gt;Experiencia1,H386&lt;=Experiencia2),[2]Puntajes!$D$5,IF(AND(H386&gt;Experiencia2,H386&lt;=Experiencia3),[2]Puntajes!$D$6,IF(H386&gt;Experiencia3,[2]Puntajes!$D$7,0)))))</f>
        <v/>
      </c>
    </row>
    <row r="387" spans="1:9" hidden="1">
      <c r="C387" s="356"/>
      <c r="D387" s="369" t="str">
        <f>IF(ISERROR(VLOOKUP(C387,'[2]Capacidad Financiera'!$B$12:$X$62720,2,0)),"",VLOOKUP(C387,'[2]Capacidad Financiera'!$B$12:$X$3580,2,0))</f>
        <v/>
      </c>
      <c r="E387" s="302" t="str">
        <f>IF(ISERROR(VLOOKUP(C387,'[2]Capacidad Financiera'!$B$12:$X$62720,3,0)),"",VLOOKUP(C387,'[2]Capacidad Financiera'!$B$12:$X$62720,3,0))</f>
        <v/>
      </c>
      <c r="F387" s="303"/>
      <c r="G387" s="303" t="str">
        <f>IF(OR(D387="",E387="",F387=""),"",IF(C387&lt;&gt;"",IF(ISERROR(VLOOKUP($A$10,[2]POA!$A$2:$D$25,2,0)),"",VLOOKUP($A$10,[2]POA!$A$2:$D$25,2,0)),""))</f>
        <v/>
      </c>
      <c r="H387" s="304" t="str">
        <f t="shared" si="27"/>
        <v/>
      </c>
      <c r="I387" s="305" t="str">
        <f>IF(OR(D387="",E387="",F387=""),"",IF(AND(H387&gt;0,H387&lt;=Experiencia1),[2]Puntajes!$D$4,IF(AND(H387&gt;Experiencia1,H387&lt;=Experiencia2),[2]Puntajes!$D$5,IF(AND(H387&gt;Experiencia2,H387&lt;=Experiencia3),[2]Puntajes!$D$6,IF(H387&gt;Experiencia3,[2]Puntajes!$D$7,0)))))</f>
        <v/>
      </c>
    </row>
    <row r="388" spans="1:9" hidden="1">
      <c r="C388" s="356"/>
      <c r="D388" s="369" t="str">
        <f>IF(ISERROR(VLOOKUP(C388,'[2]Capacidad Financiera'!$B$12:$X$62720,2,0)),"",VLOOKUP(C388,'[2]Capacidad Financiera'!$B$12:$X$3580,2,0))</f>
        <v/>
      </c>
      <c r="E388" s="302" t="str">
        <f>IF(ISERROR(VLOOKUP(C388,'[2]Capacidad Financiera'!$B$12:$X$62720,3,0)),"",VLOOKUP(C388,'[2]Capacidad Financiera'!$B$12:$X$62720,3,0))</f>
        <v/>
      </c>
      <c r="F388" s="303"/>
      <c r="G388" s="303" t="str">
        <f>IF(OR(D388="",E388="",F388=""),"",IF(C388&lt;&gt;"",IF(ISERROR(VLOOKUP($A$10,[2]POA!$A$2:$D$25,2,0)),"",VLOOKUP($A$10,[2]POA!$A$2:$D$25,2,0)),""))</f>
        <v/>
      </c>
      <c r="H388" s="304" t="str">
        <f t="shared" si="27"/>
        <v/>
      </c>
      <c r="I388" s="305" t="str">
        <f>IF(OR(D388="",E388="",F388=""),"",IF(AND(H388&gt;0,H388&lt;=Experiencia1),[2]Puntajes!$D$4,IF(AND(H388&gt;Experiencia1,H388&lt;=Experiencia2),[2]Puntajes!$D$5,IF(AND(H388&gt;Experiencia2,H388&lt;=Experiencia3),[2]Puntajes!$D$6,IF(H388&gt;Experiencia3,[2]Puntajes!$D$7,0)))))</f>
        <v/>
      </c>
    </row>
    <row r="389" spans="1:9" hidden="1">
      <c r="C389" s="356"/>
      <c r="D389" s="369" t="str">
        <f>IF(ISERROR(VLOOKUP(C389,'[2]Capacidad Financiera'!$B$12:$X$62720,2,0)),"",VLOOKUP(C389,'[2]Capacidad Financiera'!$B$12:$X$3580,2,0))</f>
        <v/>
      </c>
      <c r="E389" s="302" t="str">
        <f>IF(ISERROR(VLOOKUP(C389,'[2]Capacidad Financiera'!$B$12:$X$62720,3,0)),"",VLOOKUP(C389,'[2]Capacidad Financiera'!$B$12:$X$62720,3,0))</f>
        <v/>
      </c>
      <c r="F389" s="303"/>
      <c r="G389" s="303" t="str">
        <f>IF(OR(D389="",E389="",F389=""),"",IF(C389&lt;&gt;"",IF(ISERROR(VLOOKUP($A$10,[2]POA!$A$2:$D$25,2,0)),"",VLOOKUP($A$10,[2]POA!$A$2:$D$25,2,0)),""))</f>
        <v/>
      </c>
      <c r="H389" s="304" t="str">
        <f t="shared" si="27"/>
        <v/>
      </c>
      <c r="I389" s="305" t="str">
        <f>IF(OR(D389="",E389="",F389=""),"",IF(AND(H389&gt;0,H389&lt;=Experiencia1),[2]Puntajes!$D$4,IF(AND(H389&gt;Experiencia1,H389&lt;=Experiencia2),[2]Puntajes!$D$5,IF(AND(H389&gt;Experiencia2,H389&lt;=Experiencia3),[2]Puntajes!$D$6,IF(H389&gt;Experiencia3,[2]Puntajes!$D$7,0)))))</f>
        <v/>
      </c>
    </row>
    <row r="390" spans="1:9" hidden="1">
      <c r="C390" s="356"/>
      <c r="D390" s="369" t="str">
        <f>IF(ISERROR(VLOOKUP(C390,'[2]Capacidad Financiera'!$B$12:$X$62720,2,0)),"",VLOOKUP(C390,'[2]Capacidad Financiera'!$B$12:$X$3580,2,0))</f>
        <v/>
      </c>
      <c r="E390" s="302" t="str">
        <f>IF(ISERROR(VLOOKUP(C390,'[2]Capacidad Financiera'!$B$12:$X$62720,3,0)),"",VLOOKUP(C390,'[2]Capacidad Financiera'!$B$12:$X$62720,3,0))</f>
        <v/>
      </c>
      <c r="F390" s="303"/>
      <c r="G390" s="303" t="str">
        <f>IF(OR(D390="",E390="",F390=""),"",IF(C390&lt;&gt;"",IF(ISERROR(VLOOKUP($A$10,[2]POA!$A$2:$D$25,2,0)),"",VLOOKUP($A$10,[2]POA!$A$2:$D$25,2,0)),""))</f>
        <v/>
      </c>
      <c r="H390" s="304" t="str">
        <f t="shared" si="27"/>
        <v/>
      </c>
      <c r="I390" s="305" t="str">
        <f>IF(OR(D390="",E390="",F390=""),"",IF(AND(H390&gt;0,H390&lt;=Experiencia1),[2]Puntajes!$D$4,IF(AND(H390&gt;Experiencia1,H390&lt;=Experiencia2),[2]Puntajes!$D$5,IF(AND(H390&gt;Experiencia2,H390&lt;=Experiencia3),[2]Puntajes!$D$6,IF(H390&gt;Experiencia3,[2]Puntajes!$D$7,0)))))</f>
        <v/>
      </c>
    </row>
    <row r="391" spans="1:9" hidden="1">
      <c r="C391" s="356"/>
      <c r="D391" s="369" t="str">
        <f>IF(ISERROR(VLOOKUP(C391,'[2]Capacidad Financiera'!$B$12:$X$62720,2,0)),"",VLOOKUP(C391,'[2]Capacidad Financiera'!$B$12:$X$3580,2,0))</f>
        <v/>
      </c>
      <c r="E391" s="302" t="str">
        <f>IF(ISERROR(VLOOKUP(C391,'[2]Capacidad Financiera'!$B$12:$X$62720,3,0)),"",VLOOKUP(C391,'[2]Capacidad Financiera'!$B$12:$X$62720,3,0))</f>
        <v/>
      </c>
      <c r="F391" s="303"/>
      <c r="G391" s="303" t="str">
        <f>IF(OR(D391="",E391="",F391=""),"",IF(C391&lt;&gt;"",IF(ISERROR(VLOOKUP($A$10,[2]POA!$A$2:$D$25,2,0)),"",VLOOKUP($A$10,[2]POA!$A$2:$D$25,2,0)),""))</f>
        <v/>
      </c>
      <c r="H391" s="304" t="str">
        <f t="shared" si="27"/>
        <v/>
      </c>
      <c r="I391" s="305" t="str">
        <f>IF(OR(D391="",E391="",F391=""),"",IF(AND(H391&gt;0,H391&lt;=Experiencia1),[2]Puntajes!$D$4,IF(AND(H391&gt;Experiencia1,H391&lt;=Experiencia2),[2]Puntajes!$D$5,IF(AND(H391&gt;Experiencia2,H391&lt;=Experiencia3),[2]Puntajes!$D$6,IF(H391&gt;Experiencia3,[2]Puntajes!$D$7,0)))))</f>
        <v/>
      </c>
    </row>
    <row r="392" spans="1:9" ht="15.75" hidden="1" thickBot="1">
      <c r="C392" s="357"/>
      <c r="D392" s="370" t="str">
        <f>IF(ISERROR(VLOOKUP(C392,'[2]Capacidad Financiera'!$B$12:$X$62720,2,0)),"",VLOOKUP(C392,'[2]Capacidad Financiera'!$B$12:$X$3580,2,0))</f>
        <v/>
      </c>
      <c r="E392" s="307" t="str">
        <f>IF(ISERROR(VLOOKUP(C392,'[2]Capacidad Financiera'!$B$12:$X$62720,3,0)),"",VLOOKUP(C392,'[2]Capacidad Financiera'!$B$12:$X$62720,3,0))</f>
        <v/>
      </c>
      <c r="F392" s="308"/>
      <c r="G392" s="308" t="str">
        <f>IF(OR(D392="",E392="",F392=""),"",IF(C392&lt;&gt;"",IF(ISERROR(VLOOKUP($A$10,[2]POA!$A$2:$D$25,2,0)),"",VLOOKUP($A$10,[2]POA!$A$2:$D$25,2,0)),""))</f>
        <v/>
      </c>
      <c r="H392" s="309" t="str">
        <f t="shared" si="27"/>
        <v/>
      </c>
      <c r="I392" s="310" t="str">
        <f>IF(OR(D392="",E392="",F392=""),"",IF(AND(H392&gt;0,H392&lt;=Experiencia1),[2]Puntajes!$D$4,IF(AND(H392&gt;Experiencia1,H392&lt;=Experiencia2),[2]Puntajes!$D$5,IF(AND(H392&gt;Experiencia2,H392&lt;=Experiencia3),[2]Puntajes!$D$6,IF(H392&gt;Experiencia3,[2]Puntajes!$D$7,0)))))</f>
        <v/>
      </c>
    </row>
    <row r="393" spans="1:9" hidden="1">
      <c r="C393" s="358"/>
      <c r="D393" s="371" t="str">
        <f>IF(ISERROR(VLOOKUP(C393,'[2]Capacidad Financiera'!$B$12:$X$62720,2,0)),"",VLOOKUP(C393,'[2]Capacidad Financiera'!$B$12:$X$3580,2,0))</f>
        <v/>
      </c>
      <c r="E393" s="292" t="str">
        <f>IF(ISERROR(VLOOKUP(C393,'[2]Capacidad Financiera'!$B$12:$X$62720,3,0)),"",VLOOKUP(C393,'[2]Capacidad Financiera'!$B$12:$X$62720,3,0))</f>
        <v/>
      </c>
      <c r="F393" s="293"/>
      <c r="G393" s="293" t="str">
        <f>IF(OR(D393="",E393="",F393=""),"",IF(C394="",IF(C393&lt;&gt;"",IF(ISERROR(VLOOKUP($A$10,[2]POA!$A$2:$D$25,2,0)),"",VLOOKUP($A$10,[2]POA!$A$2:$D$25,2,0)),""),""))</f>
        <v/>
      </c>
      <c r="H393" s="294" t="str">
        <f>IF(OR(D393="",E393="",F393=""),"",IF(C394="",IF(C393&lt;&gt;"",F393/G393,""),""))</f>
        <v/>
      </c>
      <c r="I393" s="295" t="str">
        <f>IF(C394="",IF(F393="","",IF(AND(H393&gt;0,H393&lt;=Experiencia1),[2]Puntajes!$D$4,IF(AND(H393&gt;Experiencia1,H393&lt;=Experiencia2),[2]Puntajes!$D$5,IF(AND(H393&gt;Experiencia2,H393&lt;=Experiencia3),[2]Puntajes!$D$6,IF(H393&gt;Experiencia3,[2]Puntajes!$D$7,0))))),"")</f>
        <v/>
      </c>
    </row>
    <row r="394" spans="1:9" hidden="1">
      <c r="A394" s="311" t="s">
        <v>162</v>
      </c>
      <c r="C394" s="356"/>
      <c r="D394" s="372" t="str">
        <f>IF(ISERROR(VLOOKUP(C394,'[2]Capacidad Financiera'!$B$12:$X$62720,2,0)),"",VLOOKUP(C394,'[2]Capacidad Financiera'!$B$12:$X$3580,2,0))</f>
        <v/>
      </c>
      <c r="E394" s="302" t="str">
        <f>IF(ISERROR(VLOOKUP(C394,'[2]Capacidad Financiera'!$B$12:$X$62720,3,0)),"",VLOOKUP(C394,'[2]Capacidad Financiera'!$B$12:$X$62720,3,0))</f>
        <v/>
      </c>
      <c r="F394" s="303"/>
      <c r="G394" s="303" t="str">
        <f>IF(OR(D394="",E394="",F394=""),"",IF(C394&lt;&gt;"",IF(ISERROR(VLOOKUP($A$10,[2]POA!$A$2:$D$25,2,0)),"",VLOOKUP($A$10,[2]POA!$A$2:$D$25,2,0)),""))</f>
        <v/>
      </c>
      <c r="H394" s="304" t="str">
        <f>IF(OR(D394="",E394="",F394=""),"",IF(C394&lt;&gt;"",F394/(G394*E394),""))</f>
        <v/>
      </c>
      <c r="I394" s="305" t="str">
        <f>IF(OR(D394="",E394="",F394=""),"",IF(AND(H394&gt;0,H394&lt;=Experiencia1),[2]Puntajes!$D$4,IF(AND(H394&gt;Experiencia1,H394&lt;=Experiencia2),[2]Puntajes!$D$5,IF(AND(H394&gt;Experiencia2,H394&lt;=Experiencia3),[2]Puntajes!$D$6,IF(H394&gt;Experiencia3,[2]Puntajes!$D$7,0)))))</f>
        <v/>
      </c>
    </row>
    <row r="395" spans="1:9" hidden="1">
      <c r="A395" s="311" t="s">
        <v>162</v>
      </c>
      <c r="C395" s="356"/>
      <c r="D395" s="372" t="str">
        <f>IF(ISERROR(VLOOKUP(C395,'[2]Capacidad Financiera'!$B$12:$X$62720,2,0)),"",VLOOKUP(C395,'[2]Capacidad Financiera'!$B$12:$X$3580,2,0))</f>
        <v/>
      </c>
      <c r="E395" s="302" t="str">
        <f>IF(ISERROR(VLOOKUP(C395,'[2]Capacidad Financiera'!$B$12:$X$62720,3,0)),"",VLOOKUP(C395,'[2]Capacidad Financiera'!$B$12:$X$62720,3,0))</f>
        <v/>
      </c>
      <c r="F395" s="303"/>
      <c r="G395" s="303" t="str">
        <f>IF(OR(D395="",E395="",F395=""),"",IF(C395&lt;&gt;"",IF(ISERROR(VLOOKUP($A$10,[2]POA!$A$2:$D$25,2,0)),"",VLOOKUP($A$10,[2]POA!$A$2:$D$25,2,0)),""))</f>
        <v/>
      </c>
      <c r="H395" s="304" t="str">
        <f t="shared" ref="H395:H403" si="28">IF(OR(D395="",E395="",F395=""),"",IF(C395&lt;&gt;"",F395/(G395*E395),""))</f>
        <v/>
      </c>
      <c r="I395" s="305" t="str">
        <f>IF(OR(D395="",E395="",F395=""),"",IF(AND(H395&gt;0,H395&lt;=Experiencia1),[2]Puntajes!$D$4,IF(AND(H395&gt;Experiencia1,H395&lt;=Experiencia2),[2]Puntajes!$D$5,IF(AND(H395&gt;Experiencia2,H395&lt;=Experiencia3),[2]Puntajes!$D$6,IF(H395&gt;Experiencia3,[2]Puntajes!$D$7,0)))))</f>
        <v/>
      </c>
    </row>
    <row r="396" spans="1:9" hidden="1">
      <c r="A396" s="311" t="s">
        <v>162</v>
      </c>
      <c r="C396" s="356"/>
      <c r="D396" s="372" t="str">
        <f>IF(ISERROR(VLOOKUP(C396,'[2]Capacidad Financiera'!$B$12:$X$62720,2,0)),"",VLOOKUP(C396,'[2]Capacidad Financiera'!$B$12:$X$3580,2,0))</f>
        <v/>
      </c>
      <c r="E396" s="302" t="str">
        <f>IF(ISERROR(VLOOKUP(C396,'[2]Capacidad Financiera'!$B$12:$X$62720,3,0)),"",VLOOKUP(C396,'[2]Capacidad Financiera'!$B$12:$X$62720,3,0))</f>
        <v/>
      </c>
      <c r="F396" s="303"/>
      <c r="G396" s="303" t="str">
        <f>IF(OR(D396="",E396="",F396=""),"",IF(C396&lt;&gt;"",IF(ISERROR(VLOOKUP($A$10,[2]POA!$A$2:$D$25,2,0)),"",VLOOKUP($A$10,[2]POA!$A$2:$D$25,2,0)),""))</f>
        <v/>
      </c>
      <c r="H396" s="304" t="str">
        <f t="shared" si="28"/>
        <v/>
      </c>
      <c r="I396" s="305" t="str">
        <f>IF(OR(D396="",E396="",F396=""),"",IF(AND(H396&gt;0,H396&lt;=Experiencia1),[2]Puntajes!$D$4,IF(AND(H396&gt;Experiencia1,H396&lt;=Experiencia2),[2]Puntajes!$D$5,IF(AND(H396&gt;Experiencia2,H396&lt;=Experiencia3),[2]Puntajes!$D$6,IF(H396&gt;Experiencia3,[2]Puntajes!$D$7,0)))))</f>
        <v/>
      </c>
    </row>
    <row r="397" spans="1:9" hidden="1">
      <c r="C397" s="356"/>
      <c r="D397" s="369" t="str">
        <f>IF(ISERROR(VLOOKUP(C397,'[2]Capacidad Financiera'!$B$12:$X$62720,2,0)),"",VLOOKUP(C397,'[2]Capacidad Financiera'!$B$12:$X$3580,2,0))</f>
        <v/>
      </c>
      <c r="E397" s="302" t="str">
        <f>IF(ISERROR(VLOOKUP(C397,'[2]Capacidad Financiera'!$B$12:$X$62720,3,0)),"",VLOOKUP(C397,'[2]Capacidad Financiera'!$B$12:$X$62720,3,0))</f>
        <v/>
      </c>
      <c r="F397" s="303"/>
      <c r="G397" s="303" t="str">
        <f>IF(OR(D397="",E397="",F397=""),"",IF(C397&lt;&gt;"",IF(ISERROR(VLOOKUP($A$10,[2]POA!$A$2:$D$25,2,0)),"",VLOOKUP($A$10,[2]POA!$A$2:$D$25,2,0)),""))</f>
        <v/>
      </c>
      <c r="H397" s="304" t="str">
        <f t="shared" si="28"/>
        <v/>
      </c>
      <c r="I397" s="305" t="str">
        <f>IF(OR(D397="",E397="",F397=""),"",IF(AND(H397&gt;0,H397&lt;=Experiencia1),[2]Puntajes!$D$4,IF(AND(H397&gt;Experiencia1,H397&lt;=Experiencia2),[2]Puntajes!$D$5,IF(AND(H397&gt;Experiencia2,H397&lt;=Experiencia3),[2]Puntajes!$D$6,IF(H397&gt;Experiencia3,[2]Puntajes!$D$7,0)))))</f>
        <v/>
      </c>
    </row>
    <row r="398" spans="1:9" hidden="1">
      <c r="C398" s="356"/>
      <c r="D398" s="369" t="str">
        <f>IF(ISERROR(VLOOKUP(C398,'[2]Capacidad Financiera'!$B$12:$X$62720,2,0)),"",VLOOKUP(C398,'[2]Capacidad Financiera'!$B$12:$X$3580,2,0))</f>
        <v/>
      </c>
      <c r="E398" s="302" t="str">
        <f>IF(ISERROR(VLOOKUP(C398,'[2]Capacidad Financiera'!$B$12:$X$62720,3,0)),"",VLOOKUP(C398,'[2]Capacidad Financiera'!$B$12:$X$62720,3,0))</f>
        <v/>
      </c>
      <c r="F398" s="303"/>
      <c r="G398" s="303" t="str">
        <f>IF(OR(D398="",E398="",F398=""),"",IF(C398&lt;&gt;"",IF(ISERROR(VLOOKUP($A$10,[2]POA!$A$2:$D$25,2,0)),"",VLOOKUP($A$10,[2]POA!$A$2:$D$25,2,0)),""))</f>
        <v/>
      </c>
      <c r="H398" s="304" t="str">
        <f t="shared" si="28"/>
        <v/>
      </c>
      <c r="I398" s="305" t="str">
        <f>IF(OR(D398="",E398="",F398=""),"",IF(AND(H398&gt;0,H398&lt;=Experiencia1),[2]Puntajes!$D$4,IF(AND(H398&gt;Experiencia1,H398&lt;=Experiencia2),[2]Puntajes!$D$5,IF(AND(H398&gt;Experiencia2,H398&lt;=Experiencia3),[2]Puntajes!$D$6,IF(H398&gt;Experiencia3,[2]Puntajes!$D$7,0)))))</f>
        <v/>
      </c>
    </row>
    <row r="399" spans="1:9" hidden="1">
      <c r="C399" s="356"/>
      <c r="D399" s="369" t="str">
        <f>IF(ISERROR(VLOOKUP(C399,'[2]Capacidad Financiera'!$B$12:$X$62720,2,0)),"",VLOOKUP(C399,'[2]Capacidad Financiera'!$B$12:$X$3580,2,0))</f>
        <v/>
      </c>
      <c r="E399" s="302" t="str">
        <f>IF(ISERROR(VLOOKUP(C399,'[2]Capacidad Financiera'!$B$12:$X$62720,3,0)),"",VLOOKUP(C399,'[2]Capacidad Financiera'!$B$12:$X$62720,3,0))</f>
        <v/>
      </c>
      <c r="F399" s="303"/>
      <c r="G399" s="303" t="str">
        <f>IF(OR(D399="",E399="",F399=""),"",IF(C399&lt;&gt;"",IF(ISERROR(VLOOKUP($A$10,[2]POA!$A$2:$D$25,2,0)),"",VLOOKUP($A$10,[2]POA!$A$2:$D$25,2,0)),""))</f>
        <v/>
      </c>
      <c r="H399" s="304" t="str">
        <f t="shared" si="28"/>
        <v/>
      </c>
      <c r="I399" s="305" t="str">
        <f>IF(OR(D399="",E399="",F399=""),"",IF(AND(H399&gt;0,H399&lt;=Experiencia1),[2]Puntajes!$D$4,IF(AND(H399&gt;Experiencia1,H399&lt;=Experiencia2),[2]Puntajes!$D$5,IF(AND(H399&gt;Experiencia2,H399&lt;=Experiencia3),[2]Puntajes!$D$6,IF(H399&gt;Experiencia3,[2]Puntajes!$D$7,0)))))</f>
        <v/>
      </c>
    </row>
    <row r="400" spans="1:9" hidden="1">
      <c r="C400" s="356"/>
      <c r="D400" s="369" t="str">
        <f>IF(ISERROR(VLOOKUP(C400,'[2]Capacidad Financiera'!$B$12:$X$62720,2,0)),"",VLOOKUP(C400,'[2]Capacidad Financiera'!$B$12:$X$3580,2,0))</f>
        <v/>
      </c>
      <c r="E400" s="302" t="str">
        <f>IF(ISERROR(VLOOKUP(C400,'[2]Capacidad Financiera'!$B$12:$X$62720,3,0)),"",VLOOKUP(C400,'[2]Capacidad Financiera'!$B$12:$X$62720,3,0))</f>
        <v/>
      </c>
      <c r="F400" s="303"/>
      <c r="G400" s="303" t="str">
        <f>IF(OR(D400="",E400="",F400=""),"",IF(C400&lt;&gt;"",IF(ISERROR(VLOOKUP($A$10,[2]POA!$A$2:$D$25,2,0)),"",VLOOKUP($A$10,[2]POA!$A$2:$D$25,2,0)),""))</f>
        <v/>
      </c>
      <c r="H400" s="304" t="str">
        <f t="shared" si="28"/>
        <v/>
      </c>
      <c r="I400" s="305" t="str">
        <f>IF(OR(D400="",E400="",F400=""),"",IF(AND(H400&gt;0,H400&lt;=Experiencia1),[2]Puntajes!$D$4,IF(AND(H400&gt;Experiencia1,H400&lt;=Experiencia2),[2]Puntajes!$D$5,IF(AND(H400&gt;Experiencia2,H400&lt;=Experiencia3),[2]Puntajes!$D$6,IF(H400&gt;Experiencia3,[2]Puntajes!$D$7,0)))))</f>
        <v/>
      </c>
    </row>
    <row r="401" spans="3:9" hidden="1">
      <c r="C401" s="356"/>
      <c r="D401" s="369" t="str">
        <f>IF(ISERROR(VLOOKUP(C401,'[2]Capacidad Financiera'!$B$12:$X$62720,2,0)),"",VLOOKUP(C401,'[2]Capacidad Financiera'!$B$12:$X$3580,2,0))</f>
        <v/>
      </c>
      <c r="E401" s="302" t="str">
        <f>IF(ISERROR(VLOOKUP(C401,'[2]Capacidad Financiera'!$B$12:$X$62720,3,0)),"",VLOOKUP(C401,'[2]Capacidad Financiera'!$B$12:$X$62720,3,0))</f>
        <v/>
      </c>
      <c r="F401" s="303"/>
      <c r="G401" s="303" t="str">
        <f>IF(OR(D401="",E401="",F401=""),"",IF(C401&lt;&gt;"",IF(ISERROR(VLOOKUP($A$10,[2]POA!$A$2:$D$25,2,0)),"",VLOOKUP($A$10,[2]POA!$A$2:$D$25,2,0)),""))</f>
        <v/>
      </c>
      <c r="H401" s="304" t="str">
        <f t="shared" si="28"/>
        <v/>
      </c>
      <c r="I401" s="305" t="str">
        <f>IF(OR(D401="",E401="",F401=""),"",IF(AND(H401&gt;0,H401&lt;=Experiencia1),[2]Puntajes!$D$4,IF(AND(H401&gt;Experiencia1,H401&lt;=Experiencia2),[2]Puntajes!$D$5,IF(AND(H401&gt;Experiencia2,H401&lt;=Experiencia3),[2]Puntajes!$D$6,IF(H401&gt;Experiencia3,[2]Puntajes!$D$7,0)))))</f>
        <v/>
      </c>
    </row>
    <row r="402" spans="3:9" hidden="1">
      <c r="C402" s="356"/>
      <c r="D402" s="369" t="str">
        <f>IF(ISERROR(VLOOKUP(C402,'[2]Capacidad Financiera'!$B$12:$X$62720,2,0)),"",VLOOKUP(C402,'[2]Capacidad Financiera'!$B$12:$X$3580,2,0))</f>
        <v/>
      </c>
      <c r="E402" s="302" t="str">
        <f>IF(ISERROR(VLOOKUP(C402,'[2]Capacidad Financiera'!$B$12:$X$62720,3,0)),"",VLOOKUP(C402,'[2]Capacidad Financiera'!$B$12:$X$62720,3,0))</f>
        <v/>
      </c>
      <c r="F402" s="303"/>
      <c r="G402" s="303" t="str">
        <f>IF(OR(D402="",E402="",F402=""),"",IF(C402&lt;&gt;"",IF(ISERROR(VLOOKUP($A$10,[2]POA!$A$2:$D$25,2,0)),"",VLOOKUP($A$10,[2]POA!$A$2:$D$25,2,0)),""))</f>
        <v/>
      </c>
      <c r="H402" s="304" t="str">
        <f t="shared" si="28"/>
        <v/>
      </c>
      <c r="I402" s="305" t="str">
        <f>IF(OR(D402="",E402="",F402=""),"",IF(AND(H402&gt;0,H402&lt;=Experiencia1),[2]Puntajes!$D$4,IF(AND(H402&gt;Experiencia1,H402&lt;=Experiencia2),[2]Puntajes!$D$5,IF(AND(H402&gt;Experiencia2,H402&lt;=Experiencia3),[2]Puntajes!$D$6,IF(H402&gt;Experiencia3,[2]Puntajes!$D$7,0)))))</f>
        <v/>
      </c>
    </row>
    <row r="403" spans="3:9" ht="15.75" hidden="1" thickBot="1">
      <c r="C403" s="357"/>
      <c r="D403" s="370" t="str">
        <f>IF(ISERROR(VLOOKUP(C403,'[2]Capacidad Financiera'!$B$12:$X$62720,2,0)),"",VLOOKUP(C403,'[2]Capacidad Financiera'!$B$12:$X$3580,2,0))</f>
        <v/>
      </c>
      <c r="E403" s="307" t="str">
        <f>IF(ISERROR(VLOOKUP(C403,'[2]Capacidad Financiera'!$B$12:$X$62720,3,0)),"",VLOOKUP(C403,'[2]Capacidad Financiera'!$B$12:$X$62720,3,0))</f>
        <v/>
      </c>
      <c r="F403" s="308"/>
      <c r="G403" s="308" t="str">
        <f>IF(OR(D403="",E403="",F403=""),"",IF(C403&lt;&gt;"",IF(ISERROR(VLOOKUP($A$10,[2]POA!$A$2:$D$25,2,0)),"",VLOOKUP($A$10,[2]POA!$A$2:$D$25,2,0)),""))</f>
        <v/>
      </c>
      <c r="H403" s="309" t="str">
        <f t="shared" si="28"/>
        <v/>
      </c>
      <c r="I403" s="310" t="str">
        <f>IF(OR(D403="",E403="",F403=""),"",IF(AND(H403&gt;0,H403&lt;=Experiencia1),[2]Puntajes!$D$4,IF(AND(H403&gt;Experiencia1,H403&lt;=Experiencia2),[2]Puntajes!$D$5,IF(AND(H403&gt;Experiencia2,H403&lt;=Experiencia3),[2]Puntajes!$D$6,IF(H403&gt;Experiencia3,[2]Puntajes!$D$7,0)))))</f>
        <v/>
      </c>
    </row>
    <row r="404" spans="3:9" hidden="1">
      <c r="C404" s="358"/>
      <c r="D404" s="371" t="str">
        <f>IF(ISERROR(VLOOKUP(C404,'[2]Capacidad Financiera'!$B$12:$X$62720,2,0)),"",VLOOKUP(C404,'[2]Capacidad Financiera'!$B$12:$X$3580,2,0))</f>
        <v/>
      </c>
      <c r="E404" s="292" t="str">
        <f>IF(ISERROR(VLOOKUP(C404,'[2]Capacidad Financiera'!$B$12:$X$62720,3,0)),"",VLOOKUP(C404,'[2]Capacidad Financiera'!$B$12:$X$62720,3,0))</f>
        <v/>
      </c>
      <c r="F404" s="293"/>
      <c r="G404" s="293" t="str">
        <f>IF(OR(D404="",E404="",F404=""),"",IF(C405="",IF(C404&lt;&gt;"",IF(ISERROR(VLOOKUP($A$10,[2]POA!$A$2:$D$25,2,0)),"",VLOOKUP($A$10,[2]POA!$A$2:$D$25,2,0)),""),""))</f>
        <v/>
      </c>
      <c r="H404" s="294" t="str">
        <f>IF(OR(D404="",E404="",F404=""),"",IF(C405="",IF(C404&lt;&gt;"",F404/G404,""),""))</f>
        <v/>
      </c>
      <c r="I404" s="295" t="str">
        <f>IF(C405="",IF(F404="","",IF(AND(H404&gt;0,H404&lt;=Experiencia1),[2]Puntajes!$D$4,IF(AND(H404&gt;Experiencia1,H404&lt;=Experiencia2),[2]Puntajes!$D$5,IF(AND(H404&gt;Experiencia2,H404&lt;=Experiencia3),[2]Puntajes!$D$6,IF(H404&gt;Experiencia3,[2]Puntajes!$D$7,0))))),"")</f>
        <v/>
      </c>
    </row>
    <row r="405" spans="3:9" hidden="1">
      <c r="C405" s="356"/>
      <c r="D405" s="369" t="str">
        <f>IF(ISERROR(VLOOKUP(C405,'[2]Capacidad Financiera'!$B$12:$X$62720,2,0)),"",VLOOKUP(C405,'[2]Capacidad Financiera'!$B$12:$X$3580,2,0))</f>
        <v/>
      </c>
      <c r="E405" s="302" t="str">
        <f>IF(ISERROR(VLOOKUP(C405,'[2]Capacidad Financiera'!$B$12:$X$62720,3,0)),"",VLOOKUP(C405,'[2]Capacidad Financiera'!$B$12:$X$62720,3,0))</f>
        <v/>
      </c>
      <c r="F405" s="303"/>
      <c r="G405" s="303" t="str">
        <f>IF(OR(D405="",E405="",F405=""),"",IF(C405&lt;&gt;"",IF(ISERROR(VLOOKUP($A$10,[2]POA!$A$2:$D$25,2,0)),"",VLOOKUP($A$10,[2]POA!$A$2:$D$25,2,0)),""))</f>
        <v/>
      </c>
      <c r="H405" s="304" t="str">
        <f>IF(OR(D405="",E405="",F405=""),"",IF(C405&lt;&gt;"",F405/(G405*E405),""))</f>
        <v/>
      </c>
      <c r="I405" s="305" t="str">
        <f>IF(OR(D405="",E405="",F405=""),"",IF(AND(H405&gt;0,H405&lt;=Experiencia1),[2]Puntajes!$D$4,IF(AND(H405&gt;Experiencia1,H405&lt;=Experiencia2),[2]Puntajes!$D$5,IF(AND(H405&gt;Experiencia2,H405&lt;=Experiencia3),[2]Puntajes!$D$6,IF(H405&gt;Experiencia3,[2]Puntajes!$D$7,0)))))</f>
        <v/>
      </c>
    </row>
    <row r="406" spans="3:9" hidden="1">
      <c r="C406" s="356"/>
      <c r="D406" s="369" t="str">
        <f>IF(ISERROR(VLOOKUP(C406,'[2]Capacidad Financiera'!$B$12:$X$62720,2,0)),"",VLOOKUP(C406,'[2]Capacidad Financiera'!$B$12:$X$3580,2,0))</f>
        <v/>
      </c>
      <c r="E406" s="302" t="str">
        <f>IF(ISERROR(VLOOKUP(C406,'[2]Capacidad Financiera'!$B$12:$X$62720,3,0)),"",VLOOKUP(C406,'[2]Capacidad Financiera'!$B$12:$X$62720,3,0))</f>
        <v/>
      </c>
      <c r="F406" s="303"/>
      <c r="G406" s="303" t="str">
        <f>IF(OR(D406="",E406="",F406=""),"",IF(C406&lt;&gt;"",IF(ISERROR(VLOOKUP($A$10,[2]POA!$A$2:$D$25,2,0)),"",VLOOKUP($A$10,[2]POA!$A$2:$D$25,2,0)),""))</f>
        <v/>
      </c>
      <c r="H406" s="304" t="str">
        <f t="shared" ref="H406:H414" si="29">IF(OR(D406="",E406="",F406=""),"",IF(C406&lt;&gt;"",F406/(G406*E406),""))</f>
        <v/>
      </c>
      <c r="I406" s="305" t="str">
        <f>IF(OR(D406="",E406="",F406=""),"",IF(AND(H406&gt;0,H406&lt;=Experiencia1),[2]Puntajes!$D$4,IF(AND(H406&gt;Experiencia1,H406&lt;=Experiencia2),[2]Puntajes!$D$5,IF(AND(H406&gt;Experiencia2,H406&lt;=Experiencia3),[2]Puntajes!$D$6,IF(H406&gt;Experiencia3,[2]Puntajes!$D$7,0)))))</f>
        <v/>
      </c>
    </row>
    <row r="407" spans="3:9" hidden="1">
      <c r="C407" s="356"/>
      <c r="D407" s="369" t="str">
        <f>IF(ISERROR(VLOOKUP(C407,'[2]Capacidad Financiera'!$B$12:$X$62720,2,0)),"",VLOOKUP(C407,'[2]Capacidad Financiera'!$B$12:$X$3580,2,0))</f>
        <v/>
      </c>
      <c r="E407" s="302" t="str">
        <f>IF(ISERROR(VLOOKUP(C407,'[2]Capacidad Financiera'!$B$12:$X$62720,3,0)),"",VLOOKUP(C407,'[2]Capacidad Financiera'!$B$12:$X$62720,3,0))</f>
        <v/>
      </c>
      <c r="F407" s="303"/>
      <c r="G407" s="303" t="str">
        <f>IF(OR(D407="",E407="",F407=""),"",IF(C407&lt;&gt;"",IF(ISERROR(VLOOKUP($A$10,[2]POA!$A$2:$D$25,2,0)),"",VLOOKUP($A$10,[2]POA!$A$2:$D$25,2,0)),""))</f>
        <v/>
      </c>
      <c r="H407" s="304" t="str">
        <f t="shared" si="29"/>
        <v/>
      </c>
      <c r="I407" s="305" t="str">
        <f>IF(OR(D407="",E407="",F407=""),"",IF(AND(H407&gt;0,H407&lt;=Experiencia1),[2]Puntajes!$D$4,IF(AND(H407&gt;Experiencia1,H407&lt;=Experiencia2),[2]Puntajes!$D$5,IF(AND(H407&gt;Experiencia2,H407&lt;=Experiencia3),[2]Puntajes!$D$6,IF(H407&gt;Experiencia3,[2]Puntajes!$D$7,0)))))</f>
        <v/>
      </c>
    </row>
    <row r="408" spans="3:9" hidden="1">
      <c r="C408" s="356"/>
      <c r="D408" s="369" t="str">
        <f>IF(ISERROR(VLOOKUP(C408,'[2]Capacidad Financiera'!$B$12:$X$62720,2,0)),"",VLOOKUP(C408,'[2]Capacidad Financiera'!$B$12:$X$3580,2,0))</f>
        <v/>
      </c>
      <c r="E408" s="302" t="str">
        <f>IF(ISERROR(VLOOKUP(C408,'[2]Capacidad Financiera'!$B$12:$X$62720,3,0)),"",VLOOKUP(C408,'[2]Capacidad Financiera'!$B$12:$X$62720,3,0))</f>
        <v/>
      </c>
      <c r="F408" s="303"/>
      <c r="G408" s="303" t="str">
        <f>IF(OR(D408="",E408="",F408=""),"",IF(C408&lt;&gt;"",IF(ISERROR(VLOOKUP($A$10,[2]POA!$A$2:$D$25,2,0)),"",VLOOKUP($A$10,[2]POA!$A$2:$D$25,2,0)),""))</f>
        <v/>
      </c>
      <c r="H408" s="304" t="str">
        <f t="shared" si="29"/>
        <v/>
      </c>
      <c r="I408" s="305" t="str">
        <f>IF(OR(D408="",E408="",F408=""),"",IF(AND(H408&gt;0,H408&lt;=Experiencia1),[2]Puntajes!$D$4,IF(AND(H408&gt;Experiencia1,H408&lt;=Experiencia2),[2]Puntajes!$D$5,IF(AND(H408&gt;Experiencia2,H408&lt;=Experiencia3),[2]Puntajes!$D$6,IF(H408&gt;Experiencia3,[2]Puntajes!$D$7,0)))))</f>
        <v/>
      </c>
    </row>
    <row r="409" spans="3:9" hidden="1">
      <c r="C409" s="356"/>
      <c r="D409" s="369" t="str">
        <f>IF(ISERROR(VLOOKUP(C409,'[2]Capacidad Financiera'!$B$12:$X$62720,2,0)),"",VLOOKUP(C409,'[2]Capacidad Financiera'!$B$12:$X$3580,2,0))</f>
        <v/>
      </c>
      <c r="E409" s="302" t="str">
        <f>IF(ISERROR(VLOOKUP(C409,'[2]Capacidad Financiera'!$B$12:$X$62720,3,0)),"",VLOOKUP(C409,'[2]Capacidad Financiera'!$B$12:$X$62720,3,0))</f>
        <v/>
      </c>
      <c r="F409" s="303"/>
      <c r="G409" s="303" t="str">
        <f>IF(OR(D409="",E409="",F409=""),"",IF(C409&lt;&gt;"",IF(ISERROR(VLOOKUP($A$10,[2]POA!$A$2:$D$25,2,0)),"",VLOOKUP($A$10,[2]POA!$A$2:$D$25,2,0)),""))</f>
        <v/>
      </c>
      <c r="H409" s="304" t="str">
        <f t="shared" si="29"/>
        <v/>
      </c>
      <c r="I409" s="305" t="str">
        <f>IF(OR(D409="",E409="",F409=""),"",IF(AND(H409&gt;0,H409&lt;=Experiencia1),[2]Puntajes!$D$4,IF(AND(H409&gt;Experiencia1,H409&lt;=Experiencia2),[2]Puntajes!$D$5,IF(AND(H409&gt;Experiencia2,H409&lt;=Experiencia3),[2]Puntajes!$D$6,IF(H409&gt;Experiencia3,[2]Puntajes!$D$7,0)))))</f>
        <v/>
      </c>
    </row>
    <row r="410" spans="3:9" hidden="1">
      <c r="C410" s="356"/>
      <c r="D410" s="369" t="str">
        <f>IF(ISERROR(VLOOKUP(C410,'[2]Capacidad Financiera'!$B$12:$X$62720,2,0)),"",VLOOKUP(C410,'[2]Capacidad Financiera'!$B$12:$X$3580,2,0))</f>
        <v/>
      </c>
      <c r="E410" s="302" t="str">
        <f>IF(ISERROR(VLOOKUP(C410,'[2]Capacidad Financiera'!$B$12:$X$62720,3,0)),"",VLOOKUP(C410,'[2]Capacidad Financiera'!$B$12:$X$62720,3,0))</f>
        <v/>
      </c>
      <c r="F410" s="303"/>
      <c r="G410" s="303" t="str">
        <f>IF(OR(D410="",E410="",F410=""),"",IF(C410&lt;&gt;"",IF(ISERROR(VLOOKUP($A$10,[2]POA!$A$2:$D$25,2,0)),"",VLOOKUP($A$10,[2]POA!$A$2:$D$25,2,0)),""))</f>
        <v/>
      </c>
      <c r="H410" s="304" t="str">
        <f t="shared" si="29"/>
        <v/>
      </c>
      <c r="I410" s="305" t="str">
        <f>IF(OR(D410="",E410="",F410=""),"",IF(AND(H410&gt;0,H410&lt;=Experiencia1),[2]Puntajes!$D$4,IF(AND(H410&gt;Experiencia1,H410&lt;=Experiencia2),[2]Puntajes!$D$5,IF(AND(H410&gt;Experiencia2,H410&lt;=Experiencia3),[2]Puntajes!$D$6,IF(H410&gt;Experiencia3,[2]Puntajes!$D$7,0)))))</f>
        <v/>
      </c>
    </row>
    <row r="411" spans="3:9" hidden="1">
      <c r="C411" s="356"/>
      <c r="D411" s="369" t="str">
        <f>IF(ISERROR(VLOOKUP(C411,'[2]Capacidad Financiera'!$B$12:$X$62720,2,0)),"",VLOOKUP(C411,'[2]Capacidad Financiera'!$B$12:$X$3580,2,0))</f>
        <v/>
      </c>
      <c r="E411" s="302" t="str">
        <f>IF(ISERROR(VLOOKUP(C411,'[2]Capacidad Financiera'!$B$12:$X$62720,3,0)),"",VLOOKUP(C411,'[2]Capacidad Financiera'!$B$12:$X$62720,3,0))</f>
        <v/>
      </c>
      <c r="F411" s="303"/>
      <c r="G411" s="303" t="str">
        <f>IF(OR(D411="",E411="",F411=""),"",IF(C411&lt;&gt;"",IF(ISERROR(VLOOKUP($A$10,[2]POA!$A$2:$D$25,2,0)),"",VLOOKUP($A$10,[2]POA!$A$2:$D$25,2,0)),""))</f>
        <v/>
      </c>
      <c r="H411" s="304" t="str">
        <f t="shared" si="29"/>
        <v/>
      </c>
      <c r="I411" s="305" t="str">
        <f>IF(OR(D411="",E411="",F411=""),"",IF(AND(H411&gt;0,H411&lt;=Experiencia1),[2]Puntajes!$D$4,IF(AND(H411&gt;Experiencia1,H411&lt;=Experiencia2),[2]Puntajes!$D$5,IF(AND(H411&gt;Experiencia2,H411&lt;=Experiencia3),[2]Puntajes!$D$6,IF(H411&gt;Experiencia3,[2]Puntajes!$D$7,0)))))</f>
        <v/>
      </c>
    </row>
    <row r="412" spans="3:9" hidden="1">
      <c r="C412" s="356"/>
      <c r="D412" s="369" t="str">
        <f>IF(ISERROR(VLOOKUP(C412,'[2]Capacidad Financiera'!$B$12:$X$62720,2,0)),"",VLOOKUP(C412,'[2]Capacidad Financiera'!$B$12:$X$3580,2,0))</f>
        <v/>
      </c>
      <c r="E412" s="302" t="str">
        <f>IF(ISERROR(VLOOKUP(C412,'[2]Capacidad Financiera'!$B$12:$X$62720,3,0)),"",VLOOKUP(C412,'[2]Capacidad Financiera'!$B$12:$X$62720,3,0))</f>
        <v/>
      </c>
      <c r="F412" s="303"/>
      <c r="G412" s="303" t="str">
        <f>IF(OR(D412="",E412="",F412=""),"",IF(C412&lt;&gt;"",IF(ISERROR(VLOOKUP($A$10,[2]POA!$A$2:$D$25,2,0)),"",VLOOKUP($A$10,[2]POA!$A$2:$D$25,2,0)),""))</f>
        <v/>
      </c>
      <c r="H412" s="304" t="str">
        <f t="shared" si="29"/>
        <v/>
      </c>
      <c r="I412" s="305" t="str">
        <f>IF(OR(D412="",E412="",F412=""),"",IF(AND(H412&gt;0,H412&lt;=Experiencia1),[2]Puntajes!$D$4,IF(AND(H412&gt;Experiencia1,H412&lt;=Experiencia2),[2]Puntajes!$D$5,IF(AND(H412&gt;Experiencia2,H412&lt;=Experiencia3),[2]Puntajes!$D$6,IF(H412&gt;Experiencia3,[2]Puntajes!$D$7,0)))))</f>
        <v/>
      </c>
    </row>
    <row r="413" spans="3:9" hidden="1">
      <c r="C413" s="356"/>
      <c r="D413" s="369" t="str">
        <f>IF(ISERROR(VLOOKUP(C413,'[2]Capacidad Financiera'!$B$12:$X$62720,2,0)),"",VLOOKUP(C413,'[2]Capacidad Financiera'!$B$12:$X$3580,2,0))</f>
        <v/>
      </c>
      <c r="E413" s="302" t="str">
        <f>IF(ISERROR(VLOOKUP(C413,'[2]Capacidad Financiera'!$B$12:$X$62720,3,0)),"",VLOOKUP(C413,'[2]Capacidad Financiera'!$B$12:$X$62720,3,0))</f>
        <v/>
      </c>
      <c r="F413" s="303"/>
      <c r="G413" s="303" t="str">
        <f>IF(OR(D413="",E413="",F413=""),"",IF(C413&lt;&gt;"",IF(ISERROR(VLOOKUP($A$10,[2]POA!$A$2:$D$25,2,0)),"",VLOOKUP($A$10,[2]POA!$A$2:$D$25,2,0)),""))</f>
        <v/>
      </c>
      <c r="H413" s="304" t="str">
        <f t="shared" si="29"/>
        <v/>
      </c>
      <c r="I413" s="305" t="str">
        <f>IF(OR(D413="",E413="",F413=""),"",IF(AND(H413&gt;0,H413&lt;=Experiencia1),[2]Puntajes!$D$4,IF(AND(H413&gt;Experiencia1,H413&lt;=Experiencia2),[2]Puntajes!$D$5,IF(AND(H413&gt;Experiencia2,H413&lt;=Experiencia3),[2]Puntajes!$D$6,IF(H413&gt;Experiencia3,[2]Puntajes!$D$7,0)))))</f>
        <v/>
      </c>
    </row>
    <row r="414" spans="3:9" ht="15.75" hidden="1" thickBot="1">
      <c r="C414" s="357"/>
      <c r="D414" s="370" t="str">
        <f>IF(ISERROR(VLOOKUP(C414,'[2]Capacidad Financiera'!$B$12:$X$62720,2,0)),"",VLOOKUP(C414,'[2]Capacidad Financiera'!$B$12:$X$3580,2,0))</f>
        <v/>
      </c>
      <c r="E414" s="307" t="str">
        <f>IF(ISERROR(VLOOKUP(C414,'[2]Capacidad Financiera'!$B$12:$X$62720,3,0)),"",VLOOKUP(C414,'[2]Capacidad Financiera'!$B$12:$X$62720,3,0))</f>
        <v/>
      </c>
      <c r="F414" s="308"/>
      <c r="G414" s="308" t="str">
        <f>IF(OR(D414="",E414="",F414=""),"",IF(C414&lt;&gt;"",IF(ISERROR(VLOOKUP($A$10,[2]POA!$A$2:$D$25,2,0)),"",VLOOKUP($A$10,[2]POA!$A$2:$D$25,2,0)),""))</f>
        <v/>
      </c>
      <c r="H414" s="309" t="str">
        <f t="shared" si="29"/>
        <v/>
      </c>
      <c r="I414" s="310" t="str">
        <f>IF(OR(D414="",E414="",F414=""),"",IF(AND(H414&gt;0,H414&lt;=Experiencia1),[2]Puntajes!$D$4,IF(AND(H414&gt;Experiencia1,H414&lt;=Experiencia2),[2]Puntajes!$D$5,IF(AND(H414&gt;Experiencia2,H414&lt;=Experiencia3),[2]Puntajes!$D$6,IF(H414&gt;Experiencia3,[2]Puntajes!$D$7,0)))))</f>
        <v/>
      </c>
    </row>
    <row r="415" spans="3:9" hidden="1">
      <c r="C415" s="358"/>
      <c r="D415" s="371" t="str">
        <f>IF(ISERROR(VLOOKUP(C415,'[2]Capacidad Financiera'!$B$12:$X$62720,2,0)),"",VLOOKUP(C415,'[2]Capacidad Financiera'!$B$12:$X$3580,2,0))</f>
        <v/>
      </c>
      <c r="E415" s="292" t="str">
        <f>IF(ISERROR(VLOOKUP(C415,'[2]Capacidad Financiera'!$B$12:$X$62720,3,0)),"",VLOOKUP(C415,'[2]Capacidad Financiera'!$B$12:$X$62720,3,0))</f>
        <v/>
      </c>
      <c r="F415" s="293"/>
      <c r="G415" s="293" t="str">
        <f>IF(OR(D415="",E415="",F415=""),"",IF(C416="",IF(C415&lt;&gt;"",IF(ISERROR(VLOOKUP($A$10,[2]POA!$A$2:$D$25,2,0)),"",VLOOKUP($A$10,[2]POA!$A$2:$D$25,2,0)),""),""))</f>
        <v/>
      </c>
      <c r="H415" s="294" t="str">
        <f>IF(OR(D415="",E415="",F415=""),"",IF(C416="",IF(C415&lt;&gt;"",F415/G415,""),""))</f>
        <v/>
      </c>
      <c r="I415" s="295" t="str">
        <f>IF(C416="",IF(F415="","",IF(AND(H415&gt;0,H415&lt;=Experiencia1),[2]Puntajes!$D$4,IF(AND(H415&gt;Experiencia1,H415&lt;=Experiencia2),[2]Puntajes!$D$5,IF(AND(H415&gt;Experiencia2,H415&lt;=Experiencia3),[2]Puntajes!$D$6,IF(H415&gt;Experiencia3,[2]Puntajes!$D$7,0))))),"")</f>
        <v/>
      </c>
    </row>
    <row r="416" spans="3:9" hidden="1">
      <c r="C416" s="356"/>
      <c r="D416" s="369" t="str">
        <f>IF(ISERROR(VLOOKUP(C416,'[2]Capacidad Financiera'!$B$12:$X$62720,2,0)),"",VLOOKUP(C416,'[2]Capacidad Financiera'!$B$12:$X$3580,2,0))</f>
        <v/>
      </c>
      <c r="E416" s="302" t="str">
        <f>IF(ISERROR(VLOOKUP(C416,'[2]Capacidad Financiera'!$B$12:$X$62720,3,0)),"",VLOOKUP(C416,'[2]Capacidad Financiera'!$B$12:$X$62720,3,0))</f>
        <v/>
      </c>
      <c r="F416" s="303"/>
      <c r="G416" s="303" t="str">
        <f>IF(OR(D416="",E416="",F416=""),"",IF(C416&lt;&gt;"",IF(ISERROR(VLOOKUP($A$10,[2]POA!$A$2:$D$25,2,0)),"",VLOOKUP($A$10,[2]POA!$A$2:$D$25,2,0)),""))</f>
        <v/>
      </c>
      <c r="H416" s="304" t="str">
        <f>IF(OR(D416="",E416="",F416=""),"",IF(C416&lt;&gt;"",F416/(G416*E416),""))</f>
        <v/>
      </c>
      <c r="I416" s="305" t="str">
        <f>IF(OR(D416="",E416="",F416=""),"",IF(AND(H416&gt;0,H416&lt;=Experiencia1),[2]Puntajes!$D$4,IF(AND(H416&gt;Experiencia1,H416&lt;=Experiencia2),[2]Puntajes!$D$5,IF(AND(H416&gt;Experiencia2,H416&lt;=Experiencia3),[2]Puntajes!$D$6,IF(H416&gt;Experiencia3,[2]Puntajes!$D$7,0)))))</f>
        <v/>
      </c>
    </row>
    <row r="417" spans="3:9" hidden="1">
      <c r="C417" s="356"/>
      <c r="D417" s="369" t="str">
        <f>IF(ISERROR(VLOOKUP(C417,'[2]Capacidad Financiera'!$B$12:$X$62720,2,0)),"",VLOOKUP(C417,'[2]Capacidad Financiera'!$B$12:$X$3580,2,0))</f>
        <v/>
      </c>
      <c r="E417" s="302" t="str">
        <f>IF(ISERROR(VLOOKUP(C417,'[2]Capacidad Financiera'!$B$12:$X$62720,3,0)),"",VLOOKUP(C417,'[2]Capacidad Financiera'!$B$12:$X$62720,3,0))</f>
        <v/>
      </c>
      <c r="F417" s="303"/>
      <c r="G417" s="303" t="str">
        <f>IF(OR(D417="",E417="",F417=""),"",IF(C417&lt;&gt;"",IF(ISERROR(VLOOKUP($A$10,[2]POA!$A$2:$D$25,2,0)),"",VLOOKUP($A$10,[2]POA!$A$2:$D$25,2,0)),""))</f>
        <v/>
      </c>
      <c r="H417" s="304" t="str">
        <f t="shared" ref="H417:H425" si="30">IF(OR(D417="",E417="",F417=""),"",IF(C417&lt;&gt;"",F417/(G417*E417),""))</f>
        <v/>
      </c>
      <c r="I417" s="305" t="str">
        <f>IF(OR(D417="",E417="",F417=""),"",IF(AND(H417&gt;0,H417&lt;=Experiencia1),[2]Puntajes!$D$4,IF(AND(H417&gt;Experiencia1,H417&lt;=Experiencia2),[2]Puntajes!$D$5,IF(AND(H417&gt;Experiencia2,H417&lt;=Experiencia3),[2]Puntajes!$D$6,IF(H417&gt;Experiencia3,[2]Puntajes!$D$7,0)))))</f>
        <v/>
      </c>
    </row>
    <row r="418" spans="3:9" hidden="1">
      <c r="C418" s="356"/>
      <c r="D418" s="369" t="str">
        <f>IF(ISERROR(VLOOKUP(C418,'[2]Capacidad Financiera'!$B$12:$X$62720,2,0)),"",VLOOKUP(C418,'[2]Capacidad Financiera'!$B$12:$X$3580,2,0))</f>
        <v/>
      </c>
      <c r="E418" s="302" t="str">
        <f>IF(ISERROR(VLOOKUP(C418,'[2]Capacidad Financiera'!$B$12:$X$62720,3,0)),"",VLOOKUP(C418,'[2]Capacidad Financiera'!$B$12:$X$62720,3,0))</f>
        <v/>
      </c>
      <c r="F418" s="303"/>
      <c r="G418" s="303" t="str">
        <f>IF(OR(D418="",E418="",F418=""),"",IF(C418&lt;&gt;"",IF(ISERROR(VLOOKUP($A$10,[2]POA!$A$2:$D$25,2,0)),"",VLOOKUP($A$10,[2]POA!$A$2:$D$25,2,0)),""))</f>
        <v/>
      </c>
      <c r="H418" s="304" t="str">
        <f t="shared" si="30"/>
        <v/>
      </c>
      <c r="I418" s="305" t="str">
        <f>IF(OR(D418="",E418="",F418=""),"",IF(AND(H418&gt;0,H418&lt;=Experiencia1),[2]Puntajes!$D$4,IF(AND(H418&gt;Experiencia1,H418&lt;=Experiencia2),[2]Puntajes!$D$5,IF(AND(H418&gt;Experiencia2,H418&lt;=Experiencia3),[2]Puntajes!$D$6,IF(H418&gt;Experiencia3,[2]Puntajes!$D$7,0)))))</f>
        <v/>
      </c>
    </row>
    <row r="419" spans="3:9" hidden="1">
      <c r="C419" s="356"/>
      <c r="D419" s="369" t="str">
        <f>IF(ISERROR(VLOOKUP(C419,'[2]Capacidad Financiera'!$B$12:$X$62720,2,0)),"",VLOOKUP(C419,'[2]Capacidad Financiera'!$B$12:$X$3580,2,0))</f>
        <v/>
      </c>
      <c r="E419" s="302" t="str">
        <f>IF(ISERROR(VLOOKUP(C419,'[2]Capacidad Financiera'!$B$12:$X$62720,3,0)),"",VLOOKUP(C419,'[2]Capacidad Financiera'!$B$12:$X$62720,3,0))</f>
        <v/>
      </c>
      <c r="F419" s="303"/>
      <c r="G419" s="303" t="str">
        <f>IF(OR(D419="",E419="",F419=""),"",IF(C419&lt;&gt;"",IF(ISERROR(VLOOKUP($A$10,[2]POA!$A$2:$D$25,2,0)),"",VLOOKUP($A$10,[2]POA!$A$2:$D$25,2,0)),""))</f>
        <v/>
      </c>
      <c r="H419" s="304" t="str">
        <f t="shared" si="30"/>
        <v/>
      </c>
      <c r="I419" s="305" t="str">
        <f>IF(OR(D419="",E419="",F419=""),"",IF(AND(H419&gt;0,H419&lt;=Experiencia1),[2]Puntajes!$D$4,IF(AND(H419&gt;Experiencia1,H419&lt;=Experiencia2),[2]Puntajes!$D$5,IF(AND(H419&gt;Experiencia2,H419&lt;=Experiencia3),[2]Puntajes!$D$6,IF(H419&gt;Experiencia3,[2]Puntajes!$D$7,0)))))</f>
        <v/>
      </c>
    </row>
    <row r="420" spans="3:9" hidden="1">
      <c r="C420" s="356"/>
      <c r="D420" s="369" t="str">
        <f>IF(ISERROR(VLOOKUP(C420,'[2]Capacidad Financiera'!$B$12:$X$62720,2,0)),"",VLOOKUP(C420,'[2]Capacidad Financiera'!$B$12:$X$3580,2,0))</f>
        <v/>
      </c>
      <c r="E420" s="302" t="str">
        <f>IF(ISERROR(VLOOKUP(C420,'[2]Capacidad Financiera'!$B$12:$X$62720,3,0)),"",VLOOKUP(C420,'[2]Capacidad Financiera'!$B$12:$X$62720,3,0))</f>
        <v/>
      </c>
      <c r="F420" s="303"/>
      <c r="G420" s="303" t="str">
        <f>IF(OR(D420="",E420="",F420=""),"",IF(C420&lt;&gt;"",IF(ISERROR(VLOOKUP($A$10,[2]POA!$A$2:$D$25,2,0)),"",VLOOKUP($A$10,[2]POA!$A$2:$D$25,2,0)),""))</f>
        <v/>
      </c>
      <c r="H420" s="304" t="str">
        <f t="shared" si="30"/>
        <v/>
      </c>
      <c r="I420" s="305" t="str">
        <f>IF(OR(D420="",E420="",F420=""),"",IF(AND(H420&gt;0,H420&lt;=Experiencia1),[2]Puntajes!$D$4,IF(AND(H420&gt;Experiencia1,H420&lt;=Experiencia2),[2]Puntajes!$D$5,IF(AND(H420&gt;Experiencia2,H420&lt;=Experiencia3),[2]Puntajes!$D$6,IF(H420&gt;Experiencia3,[2]Puntajes!$D$7,0)))))</f>
        <v/>
      </c>
    </row>
    <row r="421" spans="3:9" hidden="1">
      <c r="C421" s="356"/>
      <c r="D421" s="369" t="str">
        <f>IF(ISERROR(VLOOKUP(C421,'[2]Capacidad Financiera'!$B$12:$X$62720,2,0)),"",VLOOKUP(C421,'[2]Capacidad Financiera'!$B$12:$X$3580,2,0))</f>
        <v/>
      </c>
      <c r="E421" s="302" t="str">
        <f>IF(ISERROR(VLOOKUP(C421,'[2]Capacidad Financiera'!$B$12:$X$62720,3,0)),"",VLOOKUP(C421,'[2]Capacidad Financiera'!$B$12:$X$62720,3,0))</f>
        <v/>
      </c>
      <c r="F421" s="303"/>
      <c r="G421" s="303" t="str">
        <f>IF(OR(D421="",E421="",F421=""),"",IF(C421&lt;&gt;"",IF(ISERROR(VLOOKUP($A$10,[2]POA!$A$2:$D$25,2,0)),"",VLOOKUP($A$10,[2]POA!$A$2:$D$25,2,0)),""))</f>
        <v/>
      </c>
      <c r="H421" s="304" t="str">
        <f t="shared" si="30"/>
        <v/>
      </c>
      <c r="I421" s="305" t="str">
        <f>IF(OR(D421="",E421="",F421=""),"",IF(AND(H421&gt;0,H421&lt;=Experiencia1),[2]Puntajes!$D$4,IF(AND(H421&gt;Experiencia1,H421&lt;=Experiencia2),[2]Puntajes!$D$5,IF(AND(H421&gt;Experiencia2,H421&lt;=Experiencia3),[2]Puntajes!$D$6,IF(H421&gt;Experiencia3,[2]Puntajes!$D$7,0)))))</f>
        <v/>
      </c>
    </row>
    <row r="422" spans="3:9" hidden="1">
      <c r="C422" s="356"/>
      <c r="D422" s="369" t="str">
        <f>IF(ISERROR(VLOOKUP(C422,'[2]Capacidad Financiera'!$B$12:$X$62720,2,0)),"",VLOOKUP(C422,'[2]Capacidad Financiera'!$B$12:$X$3580,2,0))</f>
        <v/>
      </c>
      <c r="E422" s="302" t="str">
        <f>IF(ISERROR(VLOOKUP(C422,'[2]Capacidad Financiera'!$B$12:$X$62720,3,0)),"",VLOOKUP(C422,'[2]Capacidad Financiera'!$B$12:$X$62720,3,0))</f>
        <v/>
      </c>
      <c r="F422" s="303"/>
      <c r="G422" s="303" t="str">
        <f>IF(OR(D422="",E422="",F422=""),"",IF(C422&lt;&gt;"",IF(ISERROR(VLOOKUP($A$10,[2]POA!$A$2:$D$25,2,0)),"",VLOOKUP($A$10,[2]POA!$A$2:$D$25,2,0)),""))</f>
        <v/>
      </c>
      <c r="H422" s="304" t="str">
        <f t="shared" si="30"/>
        <v/>
      </c>
      <c r="I422" s="305" t="str">
        <f>IF(OR(D422="",E422="",F422=""),"",IF(AND(H422&gt;0,H422&lt;=Experiencia1),[2]Puntajes!$D$4,IF(AND(H422&gt;Experiencia1,H422&lt;=Experiencia2),[2]Puntajes!$D$5,IF(AND(H422&gt;Experiencia2,H422&lt;=Experiencia3),[2]Puntajes!$D$6,IF(H422&gt;Experiencia3,[2]Puntajes!$D$7,0)))))</f>
        <v/>
      </c>
    </row>
    <row r="423" spans="3:9" hidden="1">
      <c r="C423" s="356"/>
      <c r="D423" s="369" t="str">
        <f>IF(ISERROR(VLOOKUP(C423,'[2]Capacidad Financiera'!$B$12:$X$62720,2,0)),"",VLOOKUP(C423,'[2]Capacidad Financiera'!$B$12:$X$3580,2,0))</f>
        <v/>
      </c>
      <c r="E423" s="302" t="str">
        <f>IF(ISERROR(VLOOKUP(C423,'[2]Capacidad Financiera'!$B$12:$X$62720,3,0)),"",VLOOKUP(C423,'[2]Capacidad Financiera'!$B$12:$X$62720,3,0))</f>
        <v/>
      </c>
      <c r="F423" s="303"/>
      <c r="G423" s="303" t="str">
        <f>IF(OR(D423="",E423="",F423=""),"",IF(C423&lt;&gt;"",IF(ISERROR(VLOOKUP($A$10,[2]POA!$A$2:$D$25,2,0)),"",VLOOKUP($A$10,[2]POA!$A$2:$D$25,2,0)),""))</f>
        <v/>
      </c>
      <c r="H423" s="304" t="str">
        <f t="shared" si="30"/>
        <v/>
      </c>
      <c r="I423" s="305" t="str">
        <f>IF(OR(D423="",E423="",F423=""),"",IF(AND(H423&gt;0,H423&lt;=Experiencia1),[2]Puntajes!$D$4,IF(AND(H423&gt;Experiencia1,H423&lt;=Experiencia2),[2]Puntajes!$D$5,IF(AND(H423&gt;Experiencia2,H423&lt;=Experiencia3),[2]Puntajes!$D$6,IF(H423&gt;Experiencia3,[2]Puntajes!$D$7,0)))))</f>
        <v/>
      </c>
    </row>
    <row r="424" spans="3:9" hidden="1">
      <c r="C424" s="356"/>
      <c r="D424" s="369" t="str">
        <f>IF(ISERROR(VLOOKUP(C424,'[2]Capacidad Financiera'!$B$12:$X$62720,2,0)),"",VLOOKUP(C424,'[2]Capacidad Financiera'!$B$12:$X$3580,2,0))</f>
        <v/>
      </c>
      <c r="E424" s="302" t="str">
        <f>IF(ISERROR(VLOOKUP(C424,'[2]Capacidad Financiera'!$B$12:$X$62720,3,0)),"",VLOOKUP(C424,'[2]Capacidad Financiera'!$B$12:$X$62720,3,0))</f>
        <v/>
      </c>
      <c r="F424" s="303"/>
      <c r="G424" s="303" t="str">
        <f>IF(OR(D424="",E424="",F424=""),"",IF(C424&lt;&gt;"",IF(ISERROR(VLOOKUP($A$10,[2]POA!$A$2:$D$25,2,0)),"",VLOOKUP($A$10,[2]POA!$A$2:$D$25,2,0)),""))</f>
        <v/>
      </c>
      <c r="H424" s="304" t="str">
        <f t="shared" si="30"/>
        <v/>
      </c>
      <c r="I424" s="305" t="str">
        <f>IF(OR(D424="",E424="",F424=""),"",IF(AND(H424&gt;0,H424&lt;=Experiencia1),[2]Puntajes!$D$4,IF(AND(H424&gt;Experiencia1,H424&lt;=Experiencia2),[2]Puntajes!$D$5,IF(AND(H424&gt;Experiencia2,H424&lt;=Experiencia3),[2]Puntajes!$D$6,IF(H424&gt;Experiencia3,[2]Puntajes!$D$7,0)))))</f>
        <v/>
      </c>
    </row>
    <row r="425" spans="3:9" ht="15.75" hidden="1" thickBot="1">
      <c r="C425" s="357"/>
      <c r="D425" s="370" t="str">
        <f>IF(ISERROR(VLOOKUP(C425,'[2]Capacidad Financiera'!$B$12:$X$62720,2,0)),"",VLOOKUP(C425,'[2]Capacidad Financiera'!$B$12:$X$3580,2,0))</f>
        <v/>
      </c>
      <c r="E425" s="307" t="str">
        <f>IF(ISERROR(VLOOKUP(C425,'[2]Capacidad Financiera'!$B$12:$X$62720,3,0)),"",VLOOKUP(C425,'[2]Capacidad Financiera'!$B$12:$X$62720,3,0))</f>
        <v/>
      </c>
      <c r="F425" s="308"/>
      <c r="G425" s="308" t="str">
        <f>IF(OR(D425="",E425="",F425=""),"",IF(C425&lt;&gt;"",IF(ISERROR(VLOOKUP($A$10,[2]POA!$A$2:$D$25,2,0)),"",VLOOKUP($A$10,[2]POA!$A$2:$D$25,2,0)),""))</f>
        <v/>
      </c>
      <c r="H425" s="309" t="str">
        <f t="shared" si="30"/>
        <v/>
      </c>
      <c r="I425" s="310" t="str">
        <f>IF(OR(D425="",E425="",F425=""),"",IF(AND(H425&gt;0,H425&lt;=Experiencia1),[2]Puntajes!$D$4,IF(AND(H425&gt;Experiencia1,H425&lt;=Experiencia2),[2]Puntajes!$D$5,IF(AND(H425&gt;Experiencia2,H425&lt;=Experiencia3),[2]Puntajes!$D$6,IF(H425&gt;Experiencia3,[2]Puntajes!$D$7,0)))))</f>
        <v/>
      </c>
    </row>
    <row r="426" spans="3:9" hidden="1">
      <c r="C426" s="358"/>
      <c r="D426" s="371" t="str">
        <f>IF(ISERROR(VLOOKUP(C426,'[2]Capacidad Financiera'!$B$12:$X$62720,2,0)),"",VLOOKUP(C426,'[2]Capacidad Financiera'!$B$12:$X$3580,2,0))</f>
        <v/>
      </c>
      <c r="E426" s="292" t="str">
        <f>IF(ISERROR(VLOOKUP(C426,'[2]Capacidad Financiera'!$B$12:$X$62720,3,0)),"",VLOOKUP(C426,'[2]Capacidad Financiera'!$B$12:$X$62720,3,0))</f>
        <v/>
      </c>
      <c r="F426" s="293"/>
      <c r="G426" s="293" t="str">
        <f>IF(OR(D426="",E426="",F426=""),"",IF(C427="",IF(C426&lt;&gt;"",IF(ISERROR(VLOOKUP($A$10,[2]POA!$A$2:$D$25,2,0)),"",VLOOKUP($A$10,[2]POA!$A$2:$D$25,2,0)),""),""))</f>
        <v/>
      </c>
      <c r="H426" s="294" t="str">
        <f>IF(OR(D426="",E426="",F426=""),"",IF(C427="",IF(C426&lt;&gt;"",F426/G426,""),""))</f>
        <v/>
      </c>
      <c r="I426" s="295" t="str">
        <f>IF(C427="",IF(F426="","",IF(AND(H426&gt;0,H426&lt;=Experiencia1),[2]Puntajes!$D$4,IF(AND(H426&gt;Experiencia1,H426&lt;=Experiencia2),[2]Puntajes!$D$5,IF(AND(H426&gt;Experiencia2,H426&lt;=Experiencia3),[2]Puntajes!$D$6,IF(H426&gt;Experiencia3,[2]Puntajes!$D$7,0))))),"")</f>
        <v/>
      </c>
    </row>
    <row r="427" spans="3:9" hidden="1">
      <c r="C427" s="356"/>
      <c r="D427" s="369" t="str">
        <f>IF(ISERROR(VLOOKUP(C427,'[2]Capacidad Financiera'!$B$12:$X$62720,2,0)),"",VLOOKUP(C427,'[2]Capacidad Financiera'!$B$12:$X$3580,2,0))</f>
        <v/>
      </c>
      <c r="E427" s="302" t="str">
        <f>IF(ISERROR(VLOOKUP(C427,'[2]Capacidad Financiera'!$B$12:$X$62720,3,0)),"",VLOOKUP(C427,'[2]Capacidad Financiera'!$B$12:$X$62720,3,0))</f>
        <v/>
      </c>
      <c r="F427" s="303"/>
      <c r="G427" s="303" t="str">
        <f>IF(OR(D427="",E427="",F427=""),"",IF(C427&lt;&gt;"",IF(ISERROR(VLOOKUP($A$10,[2]POA!$A$2:$D$25,2,0)),"",VLOOKUP($A$10,[2]POA!$A$2:$D$25,2,0)),""))</f>
        <v/>
      </c>
      <c r="H427" s="304" t="str">
        <f>IF(OR(D427="",E427="",F427=""),"",IF(C427&lt;&gt;"",F427/(G427*E427),""))</f>
        <v/>
      </c>
      <c r="I427" s="305" t="str">
        <f>IF(OR(D427="",E427="",F427=""),"",IF(AND(H427&gt;0,H427&lt;=Experiencia1),[2]Puntajes!$D$4,IF(AND(H427&gt;Experiencia1,H427&lt;=Experiencia2),[2]Puntajes!$D$5,IF(AND(H427&gt;Experiencia2,H427&lt;=Experiencia3),[2]Puntajes!$D$6,IF(H427&gt;Experiencia3,[2]Puntajes!$D$7,0)))))</f>
        <v/>
      </c>
    </row>
    <row r="428" spans="3:9" hidden="1">
      <c r="C428" s="356"/>
      <c r="D428" s="369" t="str">
        <f>IF(ISERROR(VLOOKUP(C428,'[2]Capacidad Financiera'!$B$12:$X$62720,2,0)),"",VLOOKUP(C428,'[2]Capacidad Financiera'!$B$12:$X$3580,2,0))</f>
        <v/>
      </c>
      <c r="E428" s="302" t="str">
        <f>IF(ISERROR(VLOOKUP(C428,'[2]Capacidad Financiera'!$B$12:$X$62720,3,0)),"",VLOOKUP(C428,'[2]Capacidad Financiera'!$B$12:$X$62720,3,0))</f>
        <v/>
      </c>
      <c r="F428" s="303"/>
      <c r="G428" s="303" t="str">
        <f>IF(OR(D428="",E428="",F428=""),"",IF(C428&lt;&gt;"",IF(ISERROR(VLOOKUP($A$10,[2]POA!$A$2:$D$25,2,0)),"",VLOOKUP($A$10,[2]POA!$A$2:$D$25,2,0)),""))</f>
        <v/>
      </c>
      <c r="H428" s="304" t="str">
        <f t="shared" ref="H428:H436" si="31">IF(OR(D428="",E428="",F428=""),"",IF(C428&lt;&gt;"",F428/(G428*E428),""))</f>
        <v/>
      </c>
      <c r="I428" s="305" t="str">
        <f>IF(OR(D428="",E428="",F428=""),"",IF(AND(H428&gt;0,H428&lt;=Experiencia1),[2]Puntajes!$D$4,IF(AND(H428&gt;Experiencia1,H428&lt;=Experiencia2),[2]Puntajes!$D$5,IF(AND(H428&gt;Experiencia2,H428&lt;=Experiencia3),[2]Puntajes!$D$6,IF(H428&gt;Experiencia3,[2]Puntajes!$D$7,0)))))</f>
        <v/>
      </c>
    </row>
    <row r="429" spans="3:9" hidden="1">
      <c r="C429" s="356"/>
      <c r="D429" s="369" t="str">
        <f>IF(ISERROR(VLOOKUP(C429,'[2]Capacidad Financiera'!$B$12:$X$62720,2,0)),"",VLOOKUP(C429,'[2]Capacidad Financiera'!$B$12:$X$3580,2,0))</f>
        <v/>
      </c>
      <c r="E429" s="302" t="str">
        <f>IF(ISERROR(VLOOKUP(C429,'[2]Capacidad Financiera'!$B$12:$X$62720,3,0)),"",VLOOKUP(C429,'[2]Capacidad Financiera'!$B$12:$X$62720,3,0))</f>
        <v/>
      </c>
      <c r="F429" s="303"/>
      <c r="G429" s="303" t="str">
        <f>IF(OR(D429="",E429="",F429=""),"",IF(C429&lt;&gt;"",IF(ISERROR(VLOOKUP($A$10,[2]POA!$A$2:$D$25,2,0)),"",VLOOKUP($A$10,[2]POA!$A$2:$D$25,2,0)),""))</f>
        <v/>
      </c>
      <c r="H429" s="304" t="str">
        <f t="shared" si="31"/>
        <v/>
      </c>
      <c r="I429" s="305" t="str">
        <f>IF(OR(D429="",E429="",F429=""),"",IF(AND(H429&gt;0,H429&lt;=Experiencia1),[2]Puntajes!$D$4,IF(AND(H429&gt;Experiencia1,H429&lt;=Experiencia2),[2]Puntajes!$D$5,IF(AND(H429&gt;Experiencia2,H429&lt;=Experiencia3),[2]Puntajes!$D$6,IF(H429&gt;Experiencia3,[2]Puntajes!$D$7,0)))))</f>
        <v/>
      </c>
    </row>
    <row r="430" spans="3:9" hidden="1">
      <c r="C430" s="356"/>
      <c r="D430" s="369" t="str">
        <f>IF(ISERROR(VLOOKUP(C430,'[2]Capacidad Financiera'!$B$12:$X$62720,2,0)),"",VLOOKUP(C430,'[2]Capacidad Financiera'!$B$12:$X$3580,2,0))</f>
        <v/>
      </c>
      <c r="E430" s="302" t="str">
        <f>IF(ISERROR(VLOOKUP(C430,'[2]Capacidad Financiera'!$B$12:$X$62720,3,0)),"",VLOOKUP(C430,'[2]Capacidad Financiera'!$B$12:$X$62720,3,0))</f>
        <v/>
      </c>
      <c r="F430" s="303"/>
      <c r="G430" s="303" t="str">
        <f>IF(OR(D430="",E430="",F430=""),"",IF(C430&lt;&gt;"",IF(ISERROR(VLOOKUP($A$10,[2]POA!$A$2:$D$25,2,0)),"",VLOOKUP($A$10,[2]POA!$A$2:$D$25,2,0)),""))</f>
        <v/>
      </c>
      <c r="H430" s="304" t="str">
        <f t="shared" si="31"/>
        <v/>
      </c>
      <c r="I430" s="305" t="str">
        <f>IF(OR(D430="",E430="",F430=""),"",IF(AND(H430&gt;0,H430&lt;=Experiencia1),[2]Puntajes!$D$4,IF(AND(H430&gt;Experiencia1,H430&lt;=Experiencia2),[2]Puntajes!$D$5,IF(AND(H430&gt;Experiencia2,H430&lt;=Experiencia3),[2]Puntajes!$D$6,IF(H430&gt;Experiencia3,[2]Puntajes!$D$7,0)))))</f>
        <v/>
      </c>
    </row>
    <row r="431" spans="3:9" hidden="1">
      <c r="C431" s="356"/>
      <c r="D431" s="369" t="str">
        <f>IF(ISERROR(VLOOKUP(C431,'[2]Capacidad Financiera'!$B$12:$X$62720,2,0)),"",VLOOKUP(C431,'[2]Capacidad Financiera'!$B$12:$X$3580,2,0))</f>
        <v/>
      </c>
      <c r="E431" s="302" t="str">
        <f>IF(ISERROR(VLOOKUP(C431,'[2]Capacidad Financiera'!$B$12:$X$62720,3,0)),"",VLOOKUP(C431,'[2]Capacidad Financiera'!$B$12:$X$62720,3,0))</f>
        <v/>
      </c>
      <c r="F431" s="303"/>
      <c r="G431" s="303" t="str">
        <f>IF(OR(D431="",E431="",F431=""),"",IF(C431&lt;&gt;"",IF(ISERROR(VLOOKUP($A$10,[2]POA!$A$2:$D$25,2,0)),"",VLOOKUP($A$10,[2]POA!$A$2:$D$25,2,0)),""))</f>
        <v/>
      </c>
      <c r="H431" s="304" t="str">
        <f t="shared" si="31"/>
        <v/>
      </c>
      <c r="I431" s="305" t="str">
        <f>IF(OR(D431="",E431="",F431=""),"",IF(AND(H431&gt;0,H431&lt;=Experiencia1),[2]Puntajes!$D$4,IF(AND(H431&gt;Experiencia1,H431&lt;=Experiencia2),[2]Puntajes!$D$5,IF(AND(H431&gt;Experiencia2,H431&lt;=Experiencia3),[2]Puntajes!$D$6,IF(H431&gt;Experiencia3,[2]Puntajes!$D$7,0)))))</f>
        <v/>
      </c>
    </row>
    <row r="432" spans="3:9" hidden="1">
      <c r="C432" s="356"/>
      <c r="D432" s="369" t="str">
        <f>IF(ISERROR(VLOOKUP(C432,'[2]Capacidad Financiera'!$B$12:$X$62720,2,0)),"",VLOOKUP(C432,'[2]Capacidad Financiera'!$B$12:$X$3580,2,0))</f>
        <v/>
      </c>
      <c r="E432" s="302" t="str">
        <f>IF(ISERROR(VLOOKUP(C432,'[2]Capacidad Financiera'!$B$12:$X$62720,3,0)),"",VLOOKUP(C432,'[2]Capacidad Financiera'!$B$12:$X$62720,3,0))</f>
        <v/>
      </c>
      <c r="F432" s="303"/>
      <c r="G432" s="303" t="str">
        <f>IF(OR(D432="",E432="",F432=""),"",IF(C432&lt;&gt;"",IF(ISERROR(VLOOKUP($A$10,[2]POA!$A$2:$D$25,2,0)),"",VLOOKUP($A$10,[2]POA!$A$2:$D$25,2,0)),""))</f>
        <v/>
      </c>
      <c r="H432" s="304" t="str">
        <f t="shared" si="31"/>
        <v/>
      </c>
      <c r="I432" s="305" t="str">
        <f>IF(OR(D432="",E432="",F432=""),"",IF(AND(H432&gt;0,H432&lt;=Experiencia1),[2]Puntajes!$D$4,IF(AND(H432&gt;Experiencia1,H432&lt;=Experiencia2),[2]Puntajes!$D$5,IF(AND(H432&gt;Experiencia2,H432&lt;=Experiencia3),[2]Puntajes!$D$6,IF(H432&gt;Experiencia3,[2]Puntajes!$D$7,0)))))</f>
        <v/>
      </c>
    </row>
    <row r="433" spans="3:9" hidden="1">
      <c r="C433" s="356"/>
      <c r="D433" s="369" t="str">
        <f>IF(ISERROR(VLOOKUP(C433,'[2]Capacidad Financiera'!$B$12:$X$62720,2,0)),"",VLOOKUP(C433,'[2]Capacidad Financiera'!$B$12:$X$3580,2,0))</f>
        <v/>
      </c>
      <c r="E433" s="302" t="str">
        <f>IF(ISERROR(VLOOKUP(C433,'[2]Capacidad Financiera'!$B$12:$X$62720,3,0)),"",VLOOKUP(C433,'[2]Capacidad Financiera'!$B$12:$X$62720,3,0))</f>
        <v/>
      </c>
      <c r="F433" s="303"/>
      <c r="G433" s="303" t="str">
        <f>IF(OR(D433="",E433="",F433=""),"",IF(C433&lt;&gt;"",IF(ISERROR(VLOOKUP($A$10,[2]POA!$A$2:$D$25,2,0)),"",VLOOKUP($A$10,[2]POA!$A$2:$D$25,2,0)),""))</f>
        <v/>
      </c>
      <c r="H433" s="304" t="str">
        <f t="shared" si="31"/>
        <v/>
      </c>
      <c r="I433" s="305" t="str">
        <f>IF(OR(D433="",E433="",F433=""),"",IF(AND(H433&gt;0,H433&lt;=Experiencia1),[2]Puntajes!$D$4,IF(AND(H433&gt;Experiencia1,H433&lt;=Experiencia2),[2]Puntajes!$D$5,IF(AND(H433&gt;Experiencia2,H433&lt;=Experiencia3),[2]Puntajes!$D$6,IF(H433&gt;Experiencia3,[2]Puntajes!$D$7,0)))))</f>
        <v/>
      </c>
    </row>
    <row r="434" spans="3:9" hidden="1">
      <c r="C434" s="356"/>
      <c r="D434" s="369" t="str">
        <f>IF(ISERROR(VLOOKUP(C434,'[2]Capacidad Financiera'!$B$12:$X$62720,2,0)),"",VLOOKUP(C434,'[2]Capacidad Financiera'!$B$12:$X$3580,2,0))</f>
        <v/>
      </c>
      <c r="E434" s="302" t="str">
        <f>IF(ISERROR(VLOOKUP(C434,'[2]Capacidad Financiera'!$B$12:$X$62720,3,0)),"",VLOOKUP(C434,'[2]Capacidad Financiera'!$B$12:$X$62720,3,0))</f>
        <v/>
      </c>
      <c r="F434" s="303"/>
      <c r="G434" s="303" t="str">
        <f>IF(OR(D434="",E434="",F434=""),"",IF(C434&lt;&gt;"",IF(ISERROR(VLOOKUP($A$10,[2]POA!$A$2:$D$25,2,0)),"",VLOOKUP($A$10,[2]POA!$A$2:$D$25,2,0)),""))</f>
        <v/>
      </c>
      <c r="H434" s="304" t="str">
        <f t="shared" si="31"/>
        <v/>
      </c>
      <c r="I434" s="305" t="str">
        <f>IF(OR(D434="",E434="",F434=""),"",IF(AND(H434&gt;0,H434&lt;=Experiencia1),[2]Puntajes!$D$4,IF(AND(H434&gt;Experiencia1,H434&lt;=Experiencia2),[2]Puntajes!$D$5,IF(AND(H434&gt;Experiencia2,H434&lt;=Experiencia3),[2]Puntajes!$D$6,IF(H434&gt;Experiencia3,[2]Puntajes!$D$7,0)))))</f>
        <v/>
      </c>
    </row>
    <row r="435" spans="3:9" hidden="1">
      <c r="C435" s="356"/>
      <c r="D435" s="369" t="str">
        <f>IF(ISERROR(VLOOKUP(C435,'[2]Capacidad Financiera'!$B$12:$X$62720,2,0)),"",VLOOKUP(C435,'[2]Capacidad Financiera'!$B$12:$X$3580,2,0))</f>
        <v/>
      </c>
      <c r="E435" s="302" t="str">
        <f>IF(ISERROR(VLOOKUP(C435,'[2]Capacidad Financiera'!$B$12:$X$62720,3,0)),"",VLOOKUP(C435,'[2]Capacidad Financiera'!$B$12:$X$62720,3,0))</f>
        <v/>
      </c>
      <c r="F435" s="303"/>
      <c r="G435" s="303" t="str">
        <f>IF(OR(D435="",E435="",F435=""),"",IF(C435&lt;&gt;"",IF(ISERROR(VLOOKUP($A$10,[2]POA!$A$2:$D$25,2,0)),"",VLOOKUP($A$10,[2]POA!$A$2:$D$25,2,0)),""))</f>
        <v/>
      </c>
      <c r="H435" s="304" t="str">
        <f t="shared" si="31"/>
        <v/>
      </c>
      <c r="I435" s="305" t="str">
        <f>IF(OR(D435="",E435="",F435=""),"",IF(AND(H435&gt;0,H435&lt;=Experiencia1),[2]Puntajes!$D$4,IF(AND(H435&gt;Experiencia1,H435&lt;=Experiencia2),[2]Puntajes!$D$5,IF(AND(H435&gt;Experiencia2,H435&lt;=Experiencia3),[2]Puntajes!$D$6,IF(H435&gt;Experiencia3,[2]Puntajes!$D$7,0)))))</f>
        <v/>
      </c>
    </row>
    <row r="436" spans="3:9" ht="15.75" hidden="1" thickBot="1">
      <c r="C436" s="357"/>
      <c r="D436" s="370" t="str">
        <f>IF(ISERROR(VLOOKUP(C436,'[2]Capacidad Financiera'!$B$12:$X$62720,2,0)),"",VLOOKUP(C436,'[2]Capacidad Financiera'!$B$12:$X$3580,2,0))</f>
        <v/>
      </c>
      <c r="E436" s="307" t="str">
        <f>IF(ISERROR(VLOOKUP(C436,'[2]Capacidad Financiera'!$B$12:$X$62720,3,0)),"",VLOOKUP(C436,'[2]Capacidad Financiera'!$B$12:$X$62720,3,0))</f>
        <v/>
      </c>
      <c r="F436" s="308"/>
      <c r="G436" s="308" t="str">
        <f>IF(OR(D436="",E436="",F436=""),"",IF(C436&lt;&gt;"",IF(ISERROR(VLOOKUP($A$10,[2]POA!$A$2:$D$25,2,0)),"",VLOOKUP($A$10,[2]POA!$A$2:$D$25,2,0)),""))</f>
        <v/>
      </c>
      <c r="H436" s="309" t="str">
        <f t="shared" si="31"/>
        <v/>
      </c>
      <c r="I436" s="310" t="str">
        <f>IF(OR(D436="",E436="",F436=""),"",IF(AND(H436&gt;0,H436&lt;=Experiencia1),[2]Puntajes!$D$4,IF(AND(H436&gt;Experiencia1,H436&lt;=Experiencia2),[2]Puntajes!$D$5,IF(AND(H436&gt;Experiencia2,H436&lt;=Experiencia3),[2]Puntajes!$D$6,IF(H436&gt;Experiencia3,[2]Puntajes!$D$7,0)))))</f>
        <v/>
      </c>
    </row>
    <row r="437" spans="3:9" hidden="1">
      <c r="C437" s="358"/>
      <c r="D437" s="371" t="str">
        <f>IF(ISERROR(VLOOKUP(C437,'[2]Capacidad Financiera'!$B$12:$X$62720,2,0)),"",VLOOKUP(C437,'[2]Capacidad Financiera'!$B$12:$X$3580,2,0))</f>
        <v/>
      </c>
      <c r="E437" s="292" t="str">
        <f>IF(ISERROR(VLOOKUP(C437,'[2]Capacidad Financiera'!$B$12:$X$62720,3,0)),"",VLOOKUP(C437,'[2]Capacidad Financiera'!$B$12:$X$62720,3,0))</f>
        <v/>
      </c>
      <c r="F437" s="293"/>
      <c r="G437" s="293" t="str">
        <f>IF(OR(D437="",E437="",F437=""),"",IF(C438="",IF(C437&lt;&gt;"",IF(ISERROR(VLOOKUP($A$10,[2]POA!$A$2:$D$25,2,0)),"",VLOOKUP($A$10,[2]POA!$A$2:$D$25,2,0)),""),""))</f>
        <v/>
      </c>
      <c r="H437" s="294" t="str">
        <f>IF(OR(D437="",E437="",F437=""),"",IF(C438="",IF(C437&lt;&gt;"",F437/G437,""),""))</f>
        <v/>
      </c>
      <c r="I437" s="295" t="str">
        <f>IF(C438="",IF(F437="","",IF(AND(H437&gt;0,H437&lt;=Experiencia1),[2]Puntajes!$D$4,IF(AND(H437&gt;Experiencia1,H437&lt;=Experiencia2),[2]Puntajes!$D$5,IF(AND(H437&gt;Experiencia2,H437&lt;=Experiencia3),[2]Puntajes!$D$6,IF(H437&gt;Experiencia3,[2]Puntajes!$D$7,0))))),"")</f>
        <v/>
      </c>
    </row>
    <row r="438" spans="3:9" hidden="1">
      <c r="C438" s="356"/>
      <c r="D438" s="369" t="str">
        <f>IF(ISERROR(VLOOKUP(C438,'[2]Capacidad Financiera'!$B$12:$X$62720,2,0)),"",VLOOKUP(C438,'[2]Capacidad Financiera'!$B$12:$X$3580,2,0))</f>
        <v/>
      </c>
      <c r="E438" s="302" t="str">
        <f>IF(ISERROR(VLOOKUP(C438,'[2]Capacidad Financiera'!$B$12:$X$62720,3,0)),"",VLOOKUP(C438,'[2]Capacidad Financiera'!$B$12:$X$62720,3,0))</f>
        <v/>
      </c>
      <c r="F438" s="303"/>
      <c r="G438" s="303" t="str">
        <f>IF(OR(D438="",E438="",F438=""),"",IF(C438&lt;&gt;"",IF(ISERROR(VLOOKUP($A$10,[2]POA!$A$2:$D$25,2,0)),"",VLOOKUP($A$10,[2]POA!$A$2:$D$25,2,0)),""))</f>
        <v/>
      </c>
      <c r="H438" s="304" t="str">
        <f>IF(OR(D438="",E438="",F438=""),"",IF(C438&lt;&gt;"",F438/(G438*E438),""))</f>
        <v/>
      </c>
      <c r="I438" s="305" t="str">
        <f>IF(OR(D438="",E438="",F438=""),"",IF(AND(H438&gt;0,H438&lt;=Experiencia1),[2]Puntajes!$D$4,IF(AND(H438&gt;Experiencia1,H438&lt;=Experiencia2),[2]Puntajes!$D$5,IF(AND(H438&gt;Experiencia2,H438&lt;=Experiencia3),[2]Puntajes!$D$6,IF(H438&gt;Experiencia3,[2]Puntajes!$D$7,0)))))</f>
        <v/>
      </c>
    </row>
    <row r="439" spans="3:9" hidden="1">
      <c r="C439" s="356"/>
      <c r="D439" s="369" t="str">
        <f>IF(ISERROR(VLOOKUP(C439,'[2]Capacidad Financiera'!$B$12:$X$62720,2,0)),"",VLOOKUP(C439,'[2]Capacidad Financiera'!$B$12:$X$3580,2,0))</f>
        <v/>
      </c>
      <c r="E439" s="302" t="str">
        <f>IF(ISERROR(VLOOKUP(C439,'[2]Capacidad Financiera'!$B$12:$X$62720,3,0)),"",VLOOKUP(C439,'[2]Capacidad Financiera'!$B$12:$X$62720,3,0))</f>
        <v/>
      </c>
      <c r="F439" s="303"/>
      <c r="G439" s="303" t="str">
        <f>IF(OR(D439="",E439="",F439=""),"",IF(C439&lt;&gt;"",IF(ISERROR(VLOOKUP($A$10,[2]POA!$A$2:$D$25,2,0)),"",VLOOKUP($A$10,[2]POA!$A$2:$D$25,2,0)),""))</f>
        <v/>
      </c>
      <c r="H439" s="304" t="str">
        <f t="shared" ref="H439:H447" si="32">IF(OR(D439="",E439="",F439=""),"",IF(C439&lt;&gt;"",F439/(G439*E439),""))</f>
        <v/>
      </c>
      <c r="I439" s="305" t="str">
        <f>IF(OR(D439="",E439="",F439=""),"",IF(AND(H439&gt;0,H439&lt;=Experiencia1),[2]Puntajes!$D$4,IF(AND(H439&gt;Experiencia1,H439&lt;=Experiencia2),[2]Puntajes!$D$5,IF(AND(H439&gt;Experiencia2,H439&lt;=Experiencia3),[2]Puntajes!$D$6,IF(H439&gt;Experiencia3,[2]Puntajes!$D$7,0)))))</f>
        <v/>
      </c>
    </row>
    <row r="440" spans="3:9" hidden="1">
      <c r="C440" s="356"/>
      <c r="D440" s="369" t="str">
        <f>IF(ISERROR(VLOOKUP(C440,'[2]Capacidad Financiera'!$B$12:$X$62720,2,0)),"",VLOOKUP(C440,'[2]Capacidad Financiera'!$B$12:$X$3580,2,0))</f>
        <v/>
      </c>
      <c r="E440" s="302" t="str">
        <f>IF(ISERROR(VLOOKUP(C440,'[2]Capacidad Financiera'!$B$12:$X$62720,3,0)),"",VLOOKUP(C440,'[2]Capacidad Financiera'!$B$12:$X$62720,3,0))</f>
        <v/>
      </c>
      <c r="F440" s="303"/>
      <c r="G440" s="303" t="str">
        <f>IF(OR(D440="",E440="",F440=""),"",IF(C440&lt;&gt;"",IF(ISERROR(VLOOKUP($A$10,[2]POA!$A$2:$D$25,2,0)),"",VLOOKUP($A$10,[2]POA!$A$2:$D$25,2,0)),""))</f>
        <v/>
      </c>
      <c r="H440" s="304" t="str">
        <f t="shared" si="32"/>
        <v/>
      </c>
      <c r="I440" s="305" t="str">
        <f>IF(OR(D440="",E440="",F440=""),"",IF(AND(H440&gt;0,H440&lt;=Experiencia1),[2]Puntajes!$D$4,IF(AND(H440&gt;Experiencia1,H440&lt;=Experiencia2),[2]Puntajes!$D$5,IF(AND(H440&gt;Experiencia2,H440&lt;=Experiencia3),[2]Puntajes!$D$6,IF(H440&gt;Experiencia3,[2]Puntajes!$D$7,0)))))</f>
        <v/>
      </c>
    </row>
    <row r="441" spans="3:9" hidden="1">
      <c r="C441" s="356"/>
      <c r="D441" s="369" t="str">
        <f>IF(ISERROR(VLOOKUP(C441,'[2]Capacidad Financiera'!$B$12:$X$62720,2,0)),"",VLOOKUP(C441,'[2]Capacidad Financiera'!$B$12:$X$3580,2,0))</f>
        <v/>
      </c>
      <c r="E441" s="302" t="str">
        <f>IF(ISERROR(VLOOKUP(C441,'[2]Capacidad Financiera'!$B$12:$X$62720,3,0)),"",VLOOKUP(C441,'[2]Capacidad Financiera'!$B$12:$X$62720,3,0))</f>
        <v/>
      </c>
      <c r="F441" s="303"/>
      <c r="G441" s="303" t="str">
        <f>IF(OR(D441="",E441="",F441=""),"",IF(C441&lt;&gt;"",IF(ISERROR(VLOOKUP($A$10,[2]POA!$A$2:$D$25,2,0)),"",VLOOKUP($A$10,[2]POA!$A$2:$D$25,2,0)),""))</f>
        <v/>
      </c>
      <c r="H441" s="304" t="str">
        <f t="shared" si="32"/>
        <v/>
      </c>
      <c r="I441" s="305" t="str">
        <f>IF(OR(D441="",E441="",F441=""),"",IF(AND(H441&gt;0,H441&lt;=Experiencia1),[2]Puntajes!$D$4,IF(AND(H441&gt;Experiencia1,H441&lt;=Experiencia2),[2]Puntajes!$D$5,IF(AND(H441&gt;Experiencia2,H441&lt;=Experiencia3),[2]Puntajes!$D$6,IF(H441&gt;Experiencia3,[2]Puntajes!$D$7,0)))))</f>
        <v/>
      </c>
    </row>
    <row r="442" spans="3:9" hidden="1">
      <c r="C442" s="356"/>
      <c r="D442" s="369" t="str">
        <f>IF(ISERROR(VLOOKUP(C442,'[2]Capacidad Financiera'!$B$12:$X$62720,2,0)),"",VLOOKUP(C442,'[2]Capacidad Financiera'!$B$12:$X$3580,2,0))</f>
        <v/>
      </c>
      <c r="E442" s="302" t="str">
        <f>IF(ISERROR(VLOOKUP(C442,'[2]Capacidad Financiera'!$B$12:$X$62720,3,0)),"",VLOOKUP(C442,'[2]Capacidad Financiera'!$B$12:$X$62720,3,0))</f>
        <v/>
      </c>
      <c r="F442" s="303"/>
      <c r="G442" s="303" t="str">
        <f>IF(OR(D442="",E442="",F442=""),"",IF(C442&lt;&gt;"",IF(ISERROR(VLOOKUP($A$10,[2]POA!$A$2:$D$25,2,0)),"",VLOOKUP($A$10,[2]POA!$A$2:$D$25,2,0)),""))</f>
        <v/>
      </c>
      <c r="H442" s="304" t="str">
        <f t="shared" si="32"/>
        <v/>
      </c>
      <c r="I442" s="305" t="str">
        <f>IF(OR(D442="",E442="",F442=""),"",IF(AND(H442&gt;0,H442&lt;=Experiencia1),[2]Puntajes!$D$4,IF(AND(H442&gt;Experiencia1,H442&lt;=Experiencia2),[2]Puntajes!$D$5,IF(AND(H442&gt;Experiencia2,H442&lt;=Experiencia3),[2]Puntajes!$D$6,IF(H442&gt;Experiencia3,[2]Puntajes!$D$7,0)))))</f>
        <v/>
      </c>
    </row>
    <row r="443" spans="3:9" hidden="1">
      <c r="C443" s="356"/>
      <c r="D443" s="369" t="str">
        <f>IF(ISERROR(VLOOKUP(C443,'[2]Capacidad Financiera'!$B$12:$X$62720,2,0)),"",VLOOKUP(C443,'[2]Capacidad Financiera'!$B$12:$X$3580,2,0))</f>
        <v/>
      </c>
      <c r="E443" s="302" t="str">
        <f>IF(ISERROR(VLOOKUP(C443,'[2]Capacidad Financiera'!$B$12:$X$62720,3,0)),"",VLOOKUP(C443,'[2]Capacidad Financiera'!$B$12:$X$62720,3,0))</f>
        <v/>
      </c>
      <c r="F443" s="303"/>
      <c r="G443" s="303" t="str">
        <f>IF(OR(D443="",E443="",F443=""),"",IF(C443&lt;&gt;"",IF(ISERROR(VLOOKUP($A$10,[2]POA!$A$2:$D$25,2,0)),"",VLOOKUP($A$10,[2]POA!$A$2:$D$25,2,0)),""))</f>
        <v/>
      </c>
      <c r="H443" s="304" t="str">
        <f t="shared" si="32"/>
        <v/>
      </c>
      <c r="I443" s="305" t="str">
        <f>IF(OR(D443="",E443="",F443=""),"",IF(AND(H443&gt;0,H443&lt;=Experiencia1),[2]Puntajes!$D$4,IF(AND(H443&gt;Experiencia1,H443&lt;=Experiencia2),[2]Puntajes!$D$5,IF(AND(H443&gt;Experiencia2,H443&lt;=Experiencia3),[2]Puntajes!$D$6,IF(H443&gt;Experiencia3,[2]Puntajes!$D$7,0)))))</f>
        <v/>
      </c>
    </row>
    <row r="444" spans="3:9" hidden="1">
      <c r="C444" s="356"/>
      <c r="D444" s="369" t="str">
        <f>IF(ISERROR(VLOOKUP(C444,'[2]Capacidad Financiera'!$B$12:$X$62720,2,0)),"",VLOOKUP(C444,'[2]Capacidad Financiera'!$B$12:$X$3580,2,0))</f>
        <v/>
      </c>
      <c r="E444" s="302" t="str">
        <f>IF(ISERROR(VLOOKUP(C444,'[2]Capacidad Financiera'!$B$12:$X$62720,3,0)),"",VLOOKUP(C444,'[2]Capacidad Financiera'!$B$12:$X$62720,3,0))</f>
        <v/>
      </c>
      <c r="F444" s="303"/>
      <c r="G444" s="303" t="str">
        <f>IF(OR(D444="",E444="",F444=""),"",IF(C444&lt;&gt;"",IF(ISERROR(VLOOKUP($A$10,[2]POA!$A$2:$D$25,2,0)),"",VLOOKUP($A$10,[2]POA!$A$2:$D$25,2,0)),""))</f>
        <v/>
      </c>
      <c r="H444" s="304" t="str">
        <f t="shared" si="32"/>
        <v/>
      </c>
      <c r="I444" s="305" t="str">
        <f>IF(OR(D444="",E444="",F444=""),"",IF(AND(H444&gt;0,H444&lt;=Experiencia1),[2]Puntajes!$D$4,IF(AND(H444&gt;Experiencia1,H444&lt;=Experiencia2),[2]Puntajes!$D$5,IF(AND(H444&gt;Experiencia2,H444&lt;=Experiencia3),[2]Puntajes!$D$6,IF(H444&gt;Experiencia3,[2]Puntajes!$D$7,0)))))</f>
        <v/>
      </c>
    </row>
    <row r="445" spans="3:9" hidden="1">
      <c r="C445" s="356"/>
      <c r="D445" s="369" t="str">
        <f>IF(ISERROR(VLOOKUP(C445,'[2]Capacidad Financiera'!$B$12:$X$62720,2,0)),"",VLOOKUP(C445,'[2]Capacidad Financiera'!$B$12:$X$3580,2,0))</f>
        <v/>
      </c>
      <c r="E445" s="302" t="str">
        <f>IF(ISERROR(VLOOKUP(C445,'[2]Capacidad Financiera'!$B$12:$X$62720,3,0)),"",VLOOKUP(C445,'[2]Capacidad Financiera'!$B$12:$X$62720,3,0))</f>
        <v/>
      </c>
      <c r="F445" s="303"/>
      <c r="G445" s="303" t="str">
        <f>IF(OR(D445="",E445="",F445=""),"",IF(C445&lt;&gt;"",IF(ISERROR(VLOOKUP($A$10,[2]POA!$A$2:$D$25,2,0)),"",VLOOKUP($A$10,[2]POA!$A$2:$D$25,2,0)),""))</f>
        <v/>
      </c>
      <c r="H445" s="304" t="str">
        <f t="shared" si="32"/>
        <v/>
      </c>
      <c r="I445" s="305" t="str">
        <f>IF(OR(D445="",E445="",F445=""),"",IF(AND(H445&gt;0,H445&lt;=Experiencia1),[2]Puntajes!$D$4,IF(AND(H445&gt;Experiencia1,H445&lt;=Experiencia2),[2]Puntajes!$D$5,IF(AND(H445&gt;Experiencia2,H445&lt;=Experiencia3),[2]Puntajes!$D$6,IF(H445&gt;Experiencia3,[2]Puntajes!$D$7,0)))))</f>
        <v/>
      </c>
    </row>
    <row r="446" spans="3:9" hidden="1">
      <c r="C446" s="356"/>
      <c r="D446" s="369" t="str">
        <f>IF(ISERROR(VLOOKUP(C446,'[2]Capacidad Financiera'!$B$12:$X$62720,2,0)),"",VLOOKUP(C446,'[2]Capacidad Financiera'!$B$12:$X$3580,2,0))</f>
        <v/>
      </c>
      <c r="E446" s="302" t="str">
        <f>IF(ISERROR(VLOOKUP(C446,'[2]Capacidad Financiera'!$B$12:$X$62720,3,0)),"",VLOOKUP(C446,'[2]Capacidad Financiera'!$B$12:$X$62720,3,0))</f>
        <v/>
      </c>
      <c r="F446" s="303"/>
      <c r="G446" s="303" t="str">
        <f>IF(OR(D446="",E446="",F446=""),"",IF(C446&lt;&gt;"",IF(ISERROR(VLOOKUP($A$10,[2]POA!$A$2:$D$25,2,0)),"",VLOOKUP($A$10,[2]POA!$A$2:$D$25,2,0)),""))</f>
        <v/>
      </c>
      <c r="H446" s="304" t="str">
        <f t="shared" si="32"/>
        <v/>
      </c>
      <c r="I446" s="305" t="str">
        <f>IF(OR(D446="",E446="",F446=""),"",IF(AND(H446&gt;0,H446&lt;=Experiencia1),[2]Puntajes!$D$4,IF(AND(H446&gt;Experiencia1,H446&lt;=Experiencia2),[2]Puntajes!$D$5,IF(AND(H446&gt;Experiencia2,H446&lt;=Experiencia3),[2]Puntajes!$D$6,IF(H446&gt;Experiencia3,[2]Puntajes!$D$7,0)))))</f>
        <v/>
      </c>
    </row>
    <row r="447" spans="3:9" ht="15.75" hidden="1" thickBot="1">
      <c r="C447" s="357"/>
      <c r="D447" s="370" t="str">
        <f>IF(ISERROR(VLOOKUP(C447,'[2]Capacidad Financiera'!$B$12:$X$62720,2,0)),"",VLOOKUP(C447,'[2]Capacidad Financiera'!$B$12:$X$3580,2,0))</f>
        <v/>
      </c>
      <c r="E447" s="307" t="str">
        <f>IF(ISERROR(VLOOKUP(C447,'[2]Capacidad Financiera'!$B$12:$X$62720,3,0)),"",VLOOKUP(C447,'[2]Capacidad Financiera'!$B$12:$X$62720,3,0))</f>
        <v/>
      </c>
      <c r="F447" s="308"/>
      <c r="G447" s="308" t="str">
        <f>IF(OR(D447="",E447="",F447=""),"",IF(C447&lt;&gt;"",IF(ISERROR(VLOOKUP($A$10,[2]POA!$A$2:$D$25,2,0)),"",VLOOKUP($A$10,[2]POA!$A$2:$D$25,2,0)),""))</f>
        <v/>
      </c>
      <c r="H447" s="309" t="str">
        <f t="shared" si="32"/>
        <v/>
      </c>
      <c r="I447" s="310" t="str">
        <f>IF(OR(D447="",E447="",F447=""),"",IF(AND(H447&gt;0,H447&lt;=Experiencia1),[2]Puntajes!$D$4,IF(AND(H447&gt;Experiencia1,H447&lt;=Experiencia2),[2]Puntajes!$D$5,IF(AND(H447&gt;Experiencia2,H447&lt;=Experiencia3),[2]Puntajes!$D$6,IF(H447&gt;Experiencia3,[2]Puntajes!$D$7,0)))))</f>
        <v/>
      </c>
    </row>
    <row r="448" spans="3:9" hidden="1">
      <c r="C448" s="358"/>
      <c r="D448" s="371" t="str">
        <f>IF(ISERROR(VLOOKUP(C448,'[2]Capacidad Financiera'!$B$12:$X$62720,2,0)),"",VLOOKUP(C448,'[2]Capacidad Financiera'!$B$12:$X$3580,2,0))</f>
        <v/>
      </c>
      <c r="E448" s="292" t="str">
        <f>IF(ISERROR(VLOOKUP(C448,'[2]Capacidad Financiera'!$B$12:$X$62720,3,0)),"",VLOOKUP(C448,'[2]Capacidad Financiera'!$B$12:$X$62720,3,0))</f>
        <v/>
      </c>
      <c r="F448" s="293"/>
      <c r="G448" s="293" t="str">
        <f>IF(OR(D448="",E448="",F448=""),"",IF(C449="",IF(C448&lt;&gt;"",IF(ISERROR(VLOOKUP($A$10,[2]POA!$A$2:$D$25,2,0)),"",VLOOKUP($A$10,[2]POA!$A$2:$D$25,2,0)),""),""))</f>
        <v/>
      </c>
      <c r="H448" s="294" t="str">
        <f>IF(OR(D448="",E448="",F448=""),"",IF(C449="",IF(C448&lt;&gt;"",F448/G448,""),""))</f>
        <v/>
      </c>
      <c r="I448" s="295" t="str">
        <f>IF(C449="",IF(F448="","",IF(AND(H448&gt;0,H448&lt;=Experiencia1),[2]Puntajes!$D$4,IF(AND(H448&gt;Experiencia1,H448&lt;=Experiencia2),[2]Puntajes!$D$5,IF(AND(H448&gt;Experiencia2,H448&lt;=Experiencia3),[2]Puntajes!$D$6,IF(H448&gt;Experiencia3,[2]Puntajes!$D$7,0))))),"")</f>
        <v/>
      </c>
    </row>
    <row r="449" spans="1:9" hidden="1">
      <c r="C449" s="356"/>
      <c r="D449" s="369" t="str">
        <f>IF(ISERROR(VLOOKUP(C449,'[2]Capacidad Financiera'!$B$12:$X$62720,2,0)),"",VLOOKUP(C449,'[2]Capacidad Financiera'!$B$12:$X$3580,2,0))</f>
        <v/>
      </c>
      <c r="E449" s="302" t="str">
        <f>IF(ISERROR(VLOOKUP(C449,'[2]Capacidad Financiera'!$B$12:$X$62720,3,0)),"",VLOOKUP(C449,'[2]Capacidad Financiera'!$B$12:$X$62720,3,0))</f>
        <v/>
      </c>
      <c r="F449" s="303"/>
      <c r="G449" s="303" t="str">
        <f>IF(OR(D449="",E449="",F449=""),"",IF(C449&lt;&gt;"",IF(ISERROR(VLOOKUP($A$10,[2]POA!$A$2:$D$25,2,0)),"",VLOOKUP($A$10,[2]POA!$A$2:$D$25,2,0)),""))</f>
        <v/>
      </c>
      <c r="H449" s="304" t="str">
        <f>IF(OR(D449="",E449="",F449=""),"",IF(C449&lt;&gt;"",F449/(G449*E449),""))</f>
        <v/>
      </c>
      <c r="I449" s="305" t="str">
        <f>IF(OR(D449="",E449="",F449=""),"",IF(AND(H449&gt;0,H449&lt;=Experiencia1),[2]Puntajes!$D$4,IF(AND(H449&gt;Experiencia1,H449&lt;=Experiencia2),[2]Puntajes!$D$5,IF(AND(H449&gt;Experiencia2,H449&lt;=Experiencia3),[2]Puntajes!$D$6,IF(H449&gt;Experiencia3,[2]Puntajes!$D$7,0)))))</f>
        <v/>
      </c>
    </row>
    <row r="450" spans="1:9" hidden="1">
      <c r="A450" s="311" t="s">
        <v>163</v>
      </c>
      <c r="C450" s="356"/>
      <c r="D450" s="372" t="str">
        <f>IF(ISERROR(VLOOKUP(C450,'[2]Capacidad Financiera'!$B$12:$X$62720,2,0)),"",VLOOKUP(C450,'[2]Capacidad Financiera'!$B$12:$X$3580,2,0))</f>
        <v/>
      </c>
      <c r="E450" s="302" t="str">
        <f>IF(ISERROR(VLOOKUP(C450,'[2]Capacidad Financiera'!$B$12:$X$62720,3,0)),"",VLOOKUP(C450,'[2]Capacidad Financiera'!$B$12:$X$62720,3,0))</f>
        <v/>
      </c>
      <c r="F450" s="303"/>
      <c r="G450" s="303" t="str">
        <f>IF(OR(D450="",E450="",F450=""),"",IF(C450&lt;&gt;"",IF(ISERROR(VLOOKUP($A$10,[2]POA!$A$2:$D$25,2,0)),"",VLOOKUP($A$10,[2]POA!$A$2:$D$25,2,0)),""))</f>
        <v/>
      </c>
      <c r="H450" s="304" t="str">
        <f t="shared" ref="H450:H458" si="33">IF(OR(D450="",E450="",F450=""),"",IF(C450&lt;&gt;"",F450/(G450*E450),""))</f>
        <v/>
      </c>
      <c r="I450" s="305" t="str">
        <f>IF(OR(D450="",E450="",F450=""),"",IF(AND(H450&gt;0,H450&lt;=Experiencia1),[2]Puntajes!$D$4,IF(AND(H450&gt;Experiencia1,H450&lt;=Experiencia2),[2]Puntajes!$D$5,IF(AND(H450&gt;Experiencia2,H450&lt;=Experiencia3),[2]Puntajes!$D$6,IF(H450&gt;Experiencia3,[2]Puntajes!$D$7,0)))))</f>
        <v/>
      </c>
    </row>
    <row r="451" spans="1:9" hidden="1">
      <c r="A451" s="311" t="s">
        <v>163</v>
      </c>
      <c r="C451" s="356"/>
      <c r="D451" s="372" t="str">
        <f>IF(ISERROR(VLOOKUP(C451,'[2]Capacidad Financiera'!$B$12:$X$62720,2,0)),"",VLOOKUP(C451,'[2]Capacidad Financiera'!$B$12:$X$3580,2,0))</f>
        <v/>
      </c>
      <c r="E451" s="302" t="str">
        <f>IF(ISERROR(VLOOKUP(C451,'[2]Capacidad Financiera'!$B$12:$X$62720,3,0)),"",VLOOKUP(C451,'[2]Capacidad Financiera'!$B$12:$X$62720,3,0))</f>
        <v/>
      </c>
      <c r="F451" s="303"/>
      <c r="G451" s="303" t="str">
        <f>IF(OR(D451="",E451="",F451=""),"",IF(C451&lt;&gt;"",IF(ISERROR(VLOOKUP($A$10,[2]POA!$A$2:$D$25,2,0)),"",VLOOKUP($A$10,[2]POA!$A$2:$D$25,2,0)),""))</f>
        <v/>
      </c>
      <c r="H451" s="304" t="str">
        <f t="shared" si="33"/>
        <v/>
      </c>
      <c r="I451" s="305" t="str">
        <f>IF(OR(D451="",E451="",F451=""),"",IF(AND(H451&gt;0,H451&lt;=Experiencia1),[2]Puntajes!$D$4,IF(AND(H451&gt;Experiencia1,H451&lt;=Experiencia2),[2]Puntajes!$D$5,IF(AND(H451&gt;Experiencia2,H451&lt;=Experiencia3),[2]Puntajes!$D$6,IF(H451&gt;Experiencia3,[2]Puntajes!$D$7,0)))))</f>
        <v/>
      </c>
    </row>
    <row r="452" spans="1:9" hidden="1">
      <c r="C452" s="356"/>
      <c r="D452" s="369" t="str">
        <f>IF(ISERROR(VLOOKUP(C452,'[2]Capacidad Financiera'!$B$12:$X$62720,2,0)),"",VLOOKUP(C452,'[2]Capacidad Financiera'!$B$12:$X$3580,2,0))</f>
        <v/>
      </c>
      <c r="E452" s="302" t="str">
        <f>IF(ISERROR(VLOOKUP(C452,'[2]Capacidad Financiera'!$B$12:$X$62720,3,0)),"",VLOOKUP(C452,'[2]Capacidad Financiera'!$B$12:$X$62720,3,0))</f>
        <v/>
      </c>
      <c r="F452" s="303"/>
      <c r="G452" s="303" t="str">
        <f>IF(OR(D452="",E452="",F452=""),"",IF(C452&lt;&gt;"",IF(ISERROR(VLOOKUP($A$10,[2]POA!$A$2:$D$25,2,0)),"",VLOOKUP($A$10,[2]POA!$A$2:$D$25,2,0)),""))</f>
        <v/>
      </c>
      <c r="H452" s="304" t="str">
        <f t="shared" si="33"/>
        <v/>
      </c>
      <c r="I452" s="305" t="str">
        <f>IF(OR(D452="",E452="",F452=""),"",IF(AND(H452&gt;0,H452&lt;=Experiencia1),[2]Puntajes!$D$4,IF(AND(H452&gt;Experiencia1,H452&lt;=Experiencia2),[2]Puntajes!$D$5,IF(AND(H452&gt;Experiencia2,H452&lt;=Experiencia3),[2]Puntajes!$D$6,IF(H452&gt;Experiencia3,[2]Puntajes!$D$7,0)))))</f>
        <v/>
      </c>
    </row>
    <row r="453" spans="1:9" hidden="1">
      <c r="C453" s="356"/>
      <c r="D453" s="369" t="str">
        <f>IF(ISERROR(VLOOKUP(C453,'[2]Capacidad Financiera'!$B$12:$X$62720,2,0)),"",VLOOKUP(C453,'[2]Capacidad Financiera'!$B$12:$X$3580,2,0))</f>
        <v/>
      </c>
      <c r="E453" s="302" t="str">
        <f>IF(ISERROR(VLOOKUP(C453,'[2]Capacidad Financiera'!$B$12:$X$62720,3,0)),"",VLOOKUP(C453,'[2]Capacidad Financiera'!$B$12:$X$62720,3,0))</f>
        <v/>
      </c>
      <c r="F453" s="303"/>
      <c r="G453" s="303" t="str">
        <f>IF(OR(D453="",E453="",F453=""),"",IF(C453&lt;&gt;"",IF(ISERROR(VLOOKUP($A$10,[2]POA!$A$2:$D$25,2,0)),"",VLOOKUP($A$10,[2]POA!$A$2:$D$25,2,0)),""))</f>
        <v/>
      </c>
      <c r="H453" s="304" t="str">
        <f t="shared" si="33"/>
        <v/>
      </c>
      <c r="I453" s="305" t="str">
        <f>IF(OR(D453="",E453="",F453=""),"",IF(AND(H453&gt;0,H453&lt;=Experiencia1),[2]Puntajes!$D$4,IF(AND(H453&gt;Experiencia1,H453&lt;=Experiencia2),[2]Puntajes!$D$5,IF(AND(H453&gt;Experiencia2,H453&lt;=Experiencia3),[2]Puntajes!$D$6,IF(H453&gt;Experiencia3,[2]Puntajes!$D$7,0)))))</f>
        <v/>
      </c>
    </row>
    <row r="454" spans="1:9" hidden="1">
      <c r="C454" s="356"/>
      <c r="D454" s="369" t="str">
        <f>IF(ISERROR(VLOOKUP(C454,'[2]Capacidad Financiera'!$B$12:$X$62720,2,0)),"",VLOOKUP(C454,'[2]Capacidad Financiera'!$B$12:$X$3580,2,0))</f>
        <v/>
      </c>
      <c r="E454" s="302" t="str">
        <f>IF(ISERROR(VLOOKUP(C454,'[2]Capacidad Financiera'!$B$12:$X$62720,3,0)),"",VLOOKUP(C454,'[2]Capacidad Financiera'!$B$12:$X$62720,3,0))</f>
        <v/>
      </c>
      <c r="F454" s="303"/>
      <c r="G454" s="303" t="str">
        <f>IF(OR(D454="",E454="",F454=""),"",IF(C454&lt;&gt;"",IF(ISERROR(VLOOKUP($A$10,[2]POA!$A$2:$D$25,2,0)),"",VLOOKUP($A$10,[2]POA!$A$2:$D$25,2,0)),""))</f>
        <v/>
      </c>
      <c r="H454" s="304" t="str">
        <f t="shared" si="33"/>
        <v/>
      </c>
      <c r="I454" s="305" t="str">
        <f>IF(OR(D454="",E454="",F454=""),"",IF(AND(H454&gt;0,H454&lt;=Experiencia1),[2]Puntajes!$D$4,IF(AND(H454&gt;Experiencia1,H454&lt;=Experiencia2),[2]Puntajes!$D$5,IF(AND(H454&gt;Experiencia2,H454&lt;=Experiencia3),[2]Puntajes!$D$6,IF(H454&gt;Experiencia3,[2]Puntajes!$D$7,0)))))</f>
        <v/>
      </c>
    </row>
    <row r="455" spans="1:9" hidden="1">
      <c r="C455" s="356"/>
      <c r="D455" s="369" t="str">
        <f>IF(ISERROR(VLOOKUP(C455,'[2]Capacidad Financiera'!$B$12:$X$62720,2,0)),"",VLOOKUP(C455,'[2]Capacidad Financiera'!$B$12:$X$3580,2,0))</f>
        <v/>
      </c>
      <c r="E455" s="302" t="str">
        <f>IF(ISERROR(VLOOKUP(C455,'[2]Capacidad Financiera'!$B$12:$X$62720,3,0)),"",VLOOKUP(C455,'[2]Capacidad Financiera'!$B$12:$X$62720,3,0))</f>
        <v/>
      </c>
      <c r="F455" s="303"/>
      <c r="G455" s="303" t="str">
        <f>IF(OR(D455="",E455="",F455=""),"",IF(C455&lt;&gt;"",IF(ISERROR(VLOOKUP($A$10,[2]POA!$A$2:$D$25,2,0)),"",VLOOKUP($A$10,[2]POA!$A$2:$D$25,2,0)),""))</f>
        <v/>
      </c>
      <c r="H455" s="304" t="str">
        <f t="shared" si="33"/>
        <v/>
      </c>
      <c r="I455" s="305" t="str">
        <f>IF(OR(D455="",E455="",F455=""),"",IF(AND(H455&gt;0,H455&lt;=Experiencia1),[2]Puntajes!$D$4,IF(AND(H455&gt;Experiencia1,H455&lt;=Experiencia2),[2]Puntajes!$D$5,IF(AND(H455&gt;Experiencia2,H455&lt;=Experiencia3),[2]Puntajes!$D$6,IF(H455&gt;Experiencia3,[2]Puntajes!$D$7,0)))))</f>
        <v/>
      </c>
    </row>
    <row r="456" spans="1:9" hidden="1">
      <c r="C456" s="356"/>
      <c r="D456" s="369" t="str">
        <f>IF(ISERROR(VLOOKUP(C456,'[2]Capacidad Financiera'!$B$12:$X$62720,2,0)),"",VLOOKUP(C456,'[2]Capacidad Financiera'!$B$12:$X$3580,2,0))</f>
        <v/>
      </c>
      <c r="E456" s="302" t="str">
        <f>IF(ISERROR(VLOOKUP(C456,'[2]Capacidad Financiera'!$B$12:$X$62720,3,0)),"",VLOOKUP(C456,'[2]Capacidad Financiera'!$B$12:$X$62720,3,0))</f>
        <v/>
      </c>
      <c r="F456" s="303"/>
      <c r="G456" s="303" t="str">
        <f>IF(OR(D456="",E456="",F456=""),"",IF(C456&lt;&gt;"",IF(ISERROR(VLOOKUP($A$10,[2]POA!$A$2:$D$25,2,0)),"",VLOOKUP($A$10,[2]POA!$A$2:$D$25,2,0)),""))</f>
        <v/>
      </c>
      <c r="H456" s="304" t="str">
        <f t="shared" si="33"/>
        <v/>
      </c>
      <c r="I456" s="305" t="str">
        <f>IF(OR(D456="",E456="",F456=""),"",IF(AND(H456&gt;0,H456&lt;=Experiencia1),[2]Puntajes!$D$4,IF(AND(H456&gt;Experiencia1,H456&lt;=Experiencia2),[2]Puntajes!$D$5,IF(AND(H456&gt;Experiencia2,H456&lt;=Experiencia3),[2]Puntajes!$D$6,IF(H456&gt;Experiencia3,[2]Puntajes!$D$7,0)))))</f>
        <v/>
      </c>
    </row>
    <row r="457" spans="1:9" hidden="1">
      <c r="C457" s="356"/>
      <c r="D457" s="369" t="str">
        <f>IF(ISERROR(VLOOKUP(C457,'[2]Capacidad Financiera'!$B$12:$X$62720,2,0)),"",VLOOKUP(C457,'[2]Capacidad Financiera'!$B$12:$X$3580,2,0))</f>
        <v/>
      </c>
      <c r="E457" s="302" t="str">
        <f>IF(ISERROR(VLOOKUP(C457,'[2]Capacidad Financiera'!$B$12:$X$62720,3,0)),"",VLOOKUP(C457,'[2]Capacidad Financiera'!$B$12:$X$62720,3,0))</f>
        <v/>
      </c>
      <c r="F457" s="303"/>
      <c r="G457" s="303" t="str">
        <f>IF(OR(D457="",E457="",F457=""),"",IF(C457&lt;&gt;"",IF(ISERROR(VLOOKUP($A$10,[2]POA!$A$2:$D$25,2,0)),"",VLOOKUP($A$10,[2]POA!$A$2:$D$25,2,0)),""))</f>
        <v/>
      </c>
      <c r="H457" s="304" t="str">
        <f t="shared" si="33"/>
        <v/>
      </c>
      <c r="I457" s="305" t="str">
        <f>IF(OR(D457="",E457="",F457=""),"",IF(AND(H457&gt;0,H457&lt;=Experiencia1),[2]Puntajes!$D$4,IF(AND(H457&gt;Experiencia1,H457&lt;=Experiencia2),[2]Puntajes!$D$5,IF(AND(H457&gt;Experiencia2,H457&lt;=Experiencia3),[2]Puntajes!$D$6,IF(H457&gt;Experiencia3,[2]Puntajes!$D$7,0)))))</f>
        <v/>
      </c>
    </row>
    <row r="458" spans="1:9" ht="15.75" hidden="1" thickBot="1">
      <c r="C458" s="357"/>
      <c r="D458" s="370" t="str">
        <f>IF(ISERROR(VLOOKUP(C458,'[2]Capacidad Financiera'!$B$12:$X$62720,2,0)),"",VLOOKUP(C458,'[2]Capacidad Financiera'!$B$12:$X$3580,2,0))</f>
        <v/>
      </c>
      <c r="E458" s="307" t="str">
        <f>IF(ISERROR(VLOOKUP(C458,'[2]Capacidad Financiera'!$B$12:$X$62720,3,0)),"",VLOOKUP(C458,'[2]Capacidad Financiera'!$B$12:$X$62720,3,0))</f>
        <v/>
      </c>
      <c r="F458" s="308"/>
      <c r="G458" s="308" t="str">
        <f>IF(OR(D458="",E458="",F458=""),"",IF(C458&lt;&gt;"",IF(ISERROR(VLOOKUP($A$10,[2]POA!$A$2:$D$25,2,0)),"",VLOOKUP($A$10,[2]POA!$A$2:$D$25,2,0)),""))</f>
        <v/>
      </c>
      <c r="H458" s="309" t="str">
        <f t="shared" si="33"/>
        <v/>
      </c>
      <c r="I458" s="310" t="str">
        <f>IF(OR(D458="",E458="",F458=""),"",IF(AND(H458&gt;0,H458&lt;=Experiencia1),[2]Puntajes!$D$4,IF(AND(H458&gt;Experiencia1,H458&lt;=Experiencia2),[2]Puntajes!$D$5,IF(AND(H458&gt;Experiencia2,H458&lt;=Experiencia3),[2]Puntajes!$D$6,IF(H458&gt;Experiencia3,[2]Puntajes!$D$7,0)))))</f>
        <v/>
      </c>
    </row>
    <row r="459" spans="1:9" hidden="1">
      <c r="C459" s="358"/>
      <c r="D459" s="371" t="str">
        <f>IF(ISERROR(VLOOKUP(C459,'[2]Capacidad Financiera'!$B$12:$X$62720,2,0)),"",VLOOKUP(C459,'[2]Capacidad Financiera'!$B$12:$X$3580,2,0))</f>
        <v/>
      </c>
      <c r="E459" s="292" t="str">
        <f>IF(ISERROR(VLOOKUP(C459,'[2]Capacidad Financiera'!$B$12:$X$62720,3,0)),"",VLOOKUP(C459,'[2]Capacidad Financiera'!$B$12:$X$62720,3,0))</f>
        <v/>
      </c>
      <c r="F459" s="293"/>
      <c r="G459" s="293" t="str">
        <f>IF(OR(D459="",E459="",F459=""),"",IF(C460="",IF(C459&lt;&gt;"",IF(ISERROR(VLOOKUP($A$10,[2]POA!$A$2:$D$25,2,0)),"",VLOOKUP($A$10,[2]POA!$A$2:$D$25,2,0)),""),""))</f>
        <v/>
      </c>
      <c r="H459" s="294" t="str">
        <f>IF(OR(D459="",E459="",F459=""),"",IF(C460="",IF(C459&lt;&gt;"",F459/G459,""),""))</f>
        <v/>
      </c>
      <c r="I459" s="295" t="str">
        <f>IF(C460="",IF(F459="","",IF(AND(H459&gt;0,H459&lt;=Experiencia1),[2]Puntajes!$D$4,IF(AND(H459&gt;Experiencia1,H459&lt;=Experiencia2),[2]Puntajes!$D$5,IF(AND(H459&gt;Experiencia2,H459&lt;=Experiencia3),[2]Puntajes!$D$6,IF(H459&gt;Experiencia3,[2]Puntajes!$D$7,0))))),"")</f>
        <v/>
      </c>
    </row>
    <row r="460" spans="1:9" hidden="1">
      <c r="C460" s="356"/>
      <c r="D460" s="369" t="str">
        <f>IF(ISERROR(VLOOKUP(C460,'[2]Capacidad Financiera'!$B$12:$X$62720,2,0)),"",VLOOKUP(C460,'[2]Capacidad Financiera'!$B$12:$X$3580,2,0))</f>
        <v/>
      </c>
      <c r="E460" s="302" t="str">
        <f>IF(ISERROR(VLOOKUP(C460,'[2]Capacidad Financiera'!$B$12:$X$62720,3,0)),"",VLOOKUP(C460,'[2]Capacidad Financiera'!$B$12:$X$62720,3,0))</f>
        <v/>
      </c>
      <c r="F460" s="303"/>
      <c r="G460" s="303" t="str">
        <f>IF(OR(D460="",E460="",F460=""),"",IF(C460&lt;&gt;"",IF(ISERROR(VLOOKUP($A$10,[2]POA!$A$2:$D$25,2,0)),"",VLOOKUP($A$10,[2]POA!$A$2:$D$25,2,0)),""))</f>
        <v/>
      </c>
      <c r="H460" s="304" t="str">
        <f>IF(OR(D460="",E460="",F460=""),"",IF(C460&lt;&gt;"",F460/(G460*E460),""))</f>
        <v/>
      </c>
      <c r="I460" s="305" t="str">
        <f>IF(OR(D460="",E460="",F460=""),"",IF(AND(H460&gt;0,H460&lt;=Experiencia1),[2]Puntajes!$D$4,IF(AND(H460&gt;Experiencia1,H460&lt;=Experiencia2),[2]Puntajes!$D$5,IF(AND(H460&gt;Experiencia2,H460&lt;=Experiencia3),[2]Puntajes!$D$6,IF(H460&gt;Experiencia3,[2]Puntajes!$D$7,0)))))</f>
        <v/>
      </c>
    </row>
    <row r="461" spans="1:9" hidden="1">
      <c r="C461" s="356"/>
      <c r="D461" s="369" t="str">
        <f>IF(ISERROR(VLOOKUP(C461,'[2]Capacidad Financiera'!$B$12:$X$62720,2,0)),"",VLOOKUP(C461,'[2]Capacidad Financiera'!$B$12:$X$3580,2,0))</f>
        <v/>
      </c>
      <c r="E461" s="302" t="str">
        <f>IF(ISERROR(VLOOKUP(C461,'[2]Capacidad Financiera'!$B$12:$X$62720,3,0)),"",VLOOKUP(C461,'[2]Capacidad Financiera'!$B$12:$X$62720,3,0))</f>
        <v/>
      </c>
      <c r="F461" s="303"/>
      <c r="G461" s="303" t="str">
        <f>IF(OR(D461="",E461="",F461=""),"",IF(C461&lt;&gt;"",IF(ISERROR(VLOOKUP($A$10,[2]POA!$A$2:$D$25,2,0)),"",VLOOKUP($A$10,[2]POA!$A$2:$D$25,2,0)),""))</f>
        <v/>
      </c>
      <c r="H461" s="304" t="str">
        <f t="shared" ref="H461:H469" si="34">IF(OR(D461="",E461="",F461=""),"",IF(C461&lt;&gt;"",F461/(G461*E461),""))</f>
        <v/>
      </c>
      <c r="I461" s="305" t="str">
        <f>IF(OR(D461="",E461="",F461=""),"",IF(AND(H461&gt;0,H461&lt;=Experiencia1),[2]Puntajes!$D$4,IF(AND(H461&gt;Experiencia1,H461&lt;=Experiencia2),[2]Puntajes!$D$5,IF(AND(H461&gt;Experiencia2,H461&lt;=Experiencia3),[2]Puntajes!$D$6,IF(H461&gt;Experiencia3,[2]Puntajes!$D$7,0)))))</f>
        <v/>
      </c>
    </row>
    <row r="462" spans="1:9" hidden="1">
      <c r="C462" s="356"/>
      <c r="D462" s="369" t="str">
        <f>IF(ISERROR(VLOOKUP(C462,'[2]Capacidad Financiera'!$B$12:$X$62720,2,0)),"",VLOOKUP(C462,'[2]Capacidad Financiera'!$B$12:$X$3580,2,0))</f>
        <v/>
      </c>
      <c r="E462" s="302" t="str">
        <f>IF(ISERROR(VLOOKUP(C462,'[2]Capacidad Financiera'!$B$12:$X$62720,3,0)),"",VLOOKUP(C462,'[2]Capacidad Financiera'!$B$12:$X$62720,3,0))</f>
        <v/>
      </c>
      <c r="F462" s="303"/>
      <c r="G462" s="303" t="str">
        <f>IF(OR(D462="",E462="",F462=""),"",IF(C462&lt;&gt;"",IF(ISERROR(VLOOKUP($A$10,[2]POA!$A$2:$D$25,2,0)),"",VLOOKUP($A$10,[2]POA!$A$2:$D$25,2,0)),""))</f>
        <v/>
      </c>
      <c r="H462" s="304" t="str">
        <f t="shared" si="34"/>
        <v/>
      </c>
      <c r="I462" s="305" t="str">
        <f>IF(OR(D462="",E462="",F462=""),"",IF(AND(H462&gt;0,H462&lt;=Experiencia1),[2]Puntajes!$D$4,IF(AND(H462&gt;Experiencia1,H462&lt;=Experiencia2),[2]Puntajes!$D$5,IF(AND(H462&gt;Experiencia2,H462&lt;=Experiencia3),[2]Puntajes!$D$6,IF(H462&gt;Experiencia3,[2]Puntajes!$D$7,0)))))</f>
        <v/>
      </c>
    </row>
    <row r="463" spans="1:9" hidden="1">
      <c r="C463" s="356"/>
      <c r="D463" s="369" t="str">
        <f>IF(ISERROR(VLOOKUP(C463,'[2]Capacidad Financiera'!$B$12:$X$62720,2,0)),"",VLOOKUP(C463,'[2]Capacidad Financiera'!$B$12:$X$3580,2,0))</f>
        <v/>
      </c>
      <c r="E463" s="302" t="str">
        <f>IF(ISERROR(VLOOKUP(C463,'[2]Capacidad Financiera'!$B$12:$X$62720,3,0)),"",VLOOKUP(C463,'[2]Capacidad Financiera'!$B$12:$X$62720,3,0))</f>
        <v/>
      </c>
      <c r="F463" s="303"/>
      <c r="G463" s="303" t="str">
        <f>IF(OR(D463="",E463="",F463=""),"",IF(C463&lt;&gt;"",IF(ISERROR(VLOOKUP($A$10,[2]POA!$A$2:$D$25,2,0)),"",VLOOKUP($A$10,[2]POA!$A$2:$D$25,2,0)),""))</f>
        <v/>
      </c>
      <c r="H463" s="304" t="str">
        <f t="shared" si="34"/>
        <v/>
      </c>
      <c r="I463" s="305" t="str">
        <f>IF(OR(D463="",E463="",F463=""),"",IF(AND(H463&gt;0,H463&lt;=Experiencia1),[2]Puntajes!$D$4,IF(AND(H463&gt;Experiencia1,H463&lt;=Experiencia2),[2]Puntajes!$D$5,IF(AND(H463&gt;Experiencia2,H463&lt;=Experiencia3),[2]Puntajes!$D$6,IF(H463&gt;Experiencia3,[2]Puntajes!$D$7,0)))))</f>
        <v/>
      </c>
    </row>
    <row r="464" spans="1:9" hidden="1">
      <c r="C464" s="356"/>
      <c r="D464" s="369" t="str">
        <f>IF(ISERROR(VLOOKUP(C464,'[2]Capacidad Financiera'!$B$12:$X$62720,2,0)),"",VLOOKUP(C464,'[2]Capacidad Financiera'!$B$12:$X$3580,2,0))</f>
        <v/>
      </c>
      <c r="E464" s="302" t="str">
        <f>IF(ISERROR(VLOOKUP(C464,'[2]Capacidad Financiera'!$B$12:$X$62720,3,0)),"",VLOOKUP(C464,'[2]Capacidad Financiera'!$B$12:$X$62720,3,0))</f>
        <v/>
      </c>
      <c r="F464" s="303"/>
      <c r="G464" s="303" t="str">
        <f>IF(OR(D464="",E464="",F464=""),"",IF(C464&lt;&gt;"",IF(ISERROR(VLOOKUP($A$10,[2]POA!$A$2:$D$25,2,0)),"",VLOOKUP($A$10,[2]POA!$A$2:$D$25,2,0)),""))</f>
        <v/>
      </c>
      <c r="H464" s="304" t="str">
        <f t="shared" si="34"/>
        <v/>
      </c>
      <c r="I464" s="305" t="str">
        <f>IF(OR(D464="",E464="",F464=""),"",IF(AND(H464&gt;0,H464&lt;=Experiencia1),[2]Puntajes!$D$4,IF(AND(H464&gt;Experiencia1,H464&lt;=Experiencia2),[2]Puntajes!$D$5,IF(AND(H464&gt;Experiencia2,H464&lt;=Experiencia3),[2]Puntajes!$D$6,IF(H464&gt;Experiencia3,[2]Puntajes!$D$7,0)))))</f>
        <v/>
      </c>
    </row>
    <row r="465" spans="3:9" hidden="1">
      <c r="C465" s="356"/>
      <c r="D465" s="369" t="str">
        <f>IF(ISERROR(VLOOKUP(C465,'[2]Capacidad Financiera'!$B$12:$X$62720,2,0)),"",VLOOKUP(C465,'[2]Capacidad Financiera'!$B$12:$X$3580,2,0))</f>
        <v/>
      </c>
      <c r="E465" s="302" t="str">
        <f>IF(ISERROR(VLOOKUP(C465,'[2]Capacidad Financiera'!$B$12:$X$62720,3,0)),"",VLOOKUP(C465,'[2]Capacidad Financiera'!$B$12:$X$62720,3,0))</f>
        <v/>
      </c>
      <c r="F465" s="303"/>
      <c r="G465" s="303" t="str">
        <f>IF(OR(D465="",E465="",F465=""),"",IF(C465&lt;&gt;"",IF(ISERROR(VLOOKUP($A$10,[2]POA!$A$2:$D$25,2,0)),"",VLOOKUP($A$10,[2]POA!$A$2:$D$25,2,0)),""))</f>
        <v/>
      </c>
      <c r="H465" s="304" t="str">
        <f t="shared" si="34"/>
        <v/>
      </c>
      <c r="I465" s="305" t="str">
        <f>IF(OR(D465="",E465="",F465=""),"",IF(AND(H465&gt;0,H465&lt;=Experiencia1),[2]Puntajes!$D$4,IF(AND(H465&gt;Experiencia1,H465&lt;=Experiencia2),[2]Puntajes!$D$5,IF(AND(H465&gt;Experiencia2,H465&lt;=Experiencia3),[2]Puntajes!$D$6,IF(H465&gt;Experiencia3,[2]Puntajes!$D$7,0)))))</f>
        <v/>
      </c>
    </row>
    <row r="466" spans="3:9" hidden="1">
      <c r="C466" s="356"/>
      <c r="D466" s="369" t="str">
        <f>IF(ISERROR(VLOOKUP(C466,'[2]Capacidad Financiera'!$B$12:$X$62720,2,0)),"",VLOOKUP(C466,'[2]Capacidad Financiera'!$B$12:$X$3580,2,0))</f>
        <v/>
      </c>
      <c r="E466" s="302" t="str">
        <f>IF(ISERROR(VLOOKUP(C466,'[2]Capacidad Financiera'!$B$12:$X$62720,3,0)),"",VLOOKUP(C466,'[2]Capacidad Financiera'!$B$12:$X$62720,3,0))</f>
        <v/>
      </c>
      <c r="F466" s="303"/>
      <c r="G466" s="303" t="str">
        <f>IF(OR(D466="",E466="",F466=""),"",IF(C466&lt;&gt;"",IF(ISERROR(VLOOKUP($A$10,[2]POA!$A$2:$D$25,2,0)),"",VLOOKUP($A$10,[2]POA!$A$2:$D$25,2,0)),""))</f>
        <v/>
      </c>
      <c r="H466" s="304" t="str">
        <f t="shared" si="34"/>
        <v/>
      </c>
      <c r="I466" s="305" t="str">
        <f>IF(OR(D466="",E466="",F466=""),"",IF(AND(H466&gt;0,H466&lt;=Experiencia1),[2]Puntajes!$D$4,IF(AND(H466&gt;Experiencia1,H466&lt;=Experiencia2),[2]Puntajes!$D$5,IF(AND(H466&gt;Experiencia2,H466&lt;=Experiencia3),[2]Puntajes!$D$6,IF(H466&gt;Experiencia3,[2]Puntajes!$D$7,0)))))</f>
        <v/>
      </c>
    </row>
    <row r="467" spans="3:9" hidden="1">
      <c r="C467" s="356"/>
      <c r="D467" s="369" t="str">
        <f>IF(ISERROR(VLOOKUP(C467,'[2]Capacidad Financiera'!$B$12:$X$62720,2,0)),"",VLOOKUP(C467,'[2]Capacidad Financiera'!$B$12:$X$3580,2,0))</f>
        <v/>
      </c>
      <c r="E467" s="302" t="str">
        <f>IF(ISERROR(VLOOKUP(C467,'[2]Capacidad Financiera'!$B$12:$X$62720,3,0)),"",VLOOKUP(C467,'[2]Capacidad Financiera'!$B$12:$X$62720,3,0))</f>
        <v/>
      </c>
      <c r="F467" s="303"/>
      <c r="G467" s="303" t="str">
        <f>IF(OR(D467="",E467="",F467=""),"",IF(C467&lt;&gt;"",IF(ISERROR(VLOOKUP($A$10,[2]POA!$A$2:$D$25,2,0)),"",VLOOKUP($A$10,[2]POA!$A$2:$D$25,2,0)),""))</f>
        <v/>
      </c>
      <c r="H467" s="304" t="str">
        <f t="shared" si="34"/>
        <v/>
      </c>
      <c r="I467" s="305" t="str">
        <f>IF(OR(D467="",E467="",F467=""),"",IF(AND(H467&gt;0,H467&lt;=Experiencia1),[2]Puntajes!$D$4,IF(AND(H467&gt;Experiencia1,H467&lt;=Experiencia2),[2]Puntajes!$D$5,IF(AND(H467&gt;Experiencia2,H467&lt;=Experiencia3),[2]Puntajes!$D$6,IF(H467&gt;Experiencia3,[2]Puntajes!$D$7,0)))))</f>
        <v/>
      </c>
    </row>
    <row r="468" spans="3:9" hidden="1">
      <c r="C468" s="356"/>
      <c r="D468" s="369" t="str">
        <f>IF(ISERROR(VLOOKUP(C468,'[2]Capacidad Financiera'!$B$12:$X$62720,2,0)),"",VLOOKUP(C468,'[2]Capacidad Financiera'!$B$12:$X$3580,2,0))</f>
        <v/>
      </c>
      <c r="E468" s="302" t="str">
        <f>IF(ISERROR(VLOOKUP(C468,'[2]Capacidad Financiera'!$B$12:$X$62720,3,0)),"",VLOOKUP(C468,'[2]Capacidad Financiera'!$B$12:$X$62720,3,0))</f>
        <v/>
      </c>
      <c r="F468" s="303"/>
      <c r="G468" s="303" t="str">
        <f>IF(OR(D468="",E468="",F468=""),"",IF(C468&lt;&gt;"",IF(ISERROR(VLOOKUP($A$10,[2]POA!$A$2:$D$25,2,0)),"",VLOOKUP($A$10,[2]POA!$A$2:$D$25,2,0)),""))</f>
        <v/>
      </c>
      <c r="H468" s="304" t="str">
        <f t="shared" si="34"/>
        <v/>
      </c>
      <c r="I468" s="305" t="str">
        <f>IF(OR(D468="",E468="",F468=""),"",IF(AND(H468&gt;0,H468&lt;=Experiencia1),[2]Puntajes!$D$4,IF(AND(H468&gt;Experiencia1,H468&lt;=Experiencia2),[2]Puntajes!$D$5,IF(AND(H468&gt;Experiencia2,H468&lt;=Experiencia3),[2]Puntajes!$D$6,IF(H468&gt;Experiencia3,[2]Puntajes!$D$7,0)))))</f>
        <v/>
      </c>
    </row>
    <row r="469" spans="3:9" ht="15.75" hidden="1" thickBot="1">
      <c r="C469" s="357"/>
      <c r="D469" s="370" t="str">
        <f>IF(ISERROR(VLOOKUP(C469,'[2]Capacidad Financiera'!$B$12:$X$62720,2,0)),"",VLOOKUP(C469,'[2]Capacidad Financiera'!$B$12:$X$3580,2,0))</f>
        <v/>
      </c>
      <c r="E469" s="307" t="str">
        <f>IF(ISERROR(VLOOKUP(C469,'[2]Capacidad Financiera'!$B$12:$X$62720,3,0)),"",VLOOKUP(C469,'[2]Capacidad Financiera'!$B$12:$X$62720,3,0))</f>
        <v/>
      </c>
      <c r="F469" s="308"/>
      <c r="G469" s="308" t="str">
        <f>IF(OR(D469="",E469="",F469=""),"",IF(C469&lt;&gt;"",IF(ISERROR(VLOOKUP($A$10,[2]POA!$A$2:$D$25,2,0)),"",VLOOKUP($A$10,[2]POA!$A$2:$D$25,2,0)),""))</f>
        <v/>
      </c>
      <c r="H469" s="309" t="str">
        <f t="shared" si="34"/>
        <v/>
      </c>
      <c r="I469" s="310" t="str">
        <f>IF(OR(D469="",E469="",F469=""),"",IF(AND(H469&gt;0,H469&lt;=Experiencia1),[2]Puntajes!$D$4,IF(AND(H469&gt;Experiencia1,H469&lt;=Experiencia2),[2]Puntajes!$D$5,IF(AND(H469&gt;Experiencia2,H469&lt;=Experiencia3),[2]Puntajes!$D$6,IF(H469&gt;Experiencia3,[2]Puntajes!$D$7,0)))))</f>
        <v/>
      </c>
    </row>
    <row r="470" spans="3:9" hidden="1">
      <c r="C470" s="358"/>
      <c r="D470" s="371" t="str">
        <f>IF(ISERROR(VLOOKUP(C470,'[2]Capacidad Financiera'!$B$12:$X$62720,2,0)),"",VLOOKUP(C470,'[2]Capacidad Financiera'!$B$12:$X$3580,2,0))</f>
        <v/>
      </c>
      <c r="E470" s="292" t="str">
        <f>IF(ISERROR(VLOOKUP(C470,'[2]Capacidad Financiera'!$B$12:$X$62720,3,0)),"",VLOOKUP(C470,'[2]Capacidad Financiera'!$B$12:$X$62720,3,0))</f>
        <v/>
      </c>
      <c r="F470" s="293"/>
      <c r="G470" s="293" t="str">
        <f>IF(OR(D470="",E470="",F470=""),"",IF(C471="",IF(C470&lt;&gt;"",IF(ISERROR(VLOOKUP($A$10,[2]POA!$A$2:$D$25,2,0)),"",VLOOKUP($A$10,[2]POA!$A$2:$D$25,2,0)),""),""))</f>
        <v/>
      </c>
      <c r="H470" s="294" t="str">
        <f>IF(OR(D470="",E470="",F470=""),"",IF(C471="",IF(C470&lt;&gt;"",F470/G470,""),""))</f>
        <v/>
      </c>
      <c r="I470" s="295" t="str">
        <f>IF(C471="",IF(F470="","",IF(AND(H470&gt;0,H470&lt;=Experiencia1),[2]Puntajes!$D$4,IF(AND(H470&gt;Experiencia1,H470&lt;=Experiencia2),[2]Puntajes!$D$5,IF(AND(H470&gt;Experiencia2,H470&lt;=Experiencia3),[2]Puntajes!$D$6,IF(H470&gt;Experiencia3,[2]Puntajes!$D$7,0))))),"")</f>
        <v/>
      </c>
    </row>
    <row r="471" spans="3:9" hidden="1">
      <c r="C471" s="356"/>
      <c r="D471" s="369" t="str">
        <f>IF(ISERROR(VLOOKUP(C471,'[2]Capacidad Financiera'!$B$12:$X$62720,2,0)),"",VLOOKUP(C471,'[2]Capacidad Financiera'!$B$12:$X$3580,2,0))</f>
        <v/>
      </c>
      <c r="E471" s="302" t="str">
        <f>IF(ISERROR(VLOOKUP(C471,'[2]Capacidad Financiera'!$B$12:$X$62720,3,0)),"",VLOOKUP(C471,'[2]Capacidad Financiera'!$B$12:$X$62720,3,0))</f>
        <v/>
      </c>
      <c r="F471" s="303"/>
      <c r="G471" s="303" t="str">
        <f>IF(OR(D471="",E471="",F471=""),"",IF(C471&lt;&gt;"",IF(ISERROR(VLOOKUP($A$10,[2]POA!$A$2:$D$25,2,0)),"",VLOOKUP($A$10,[2]POA!$A$2:$D$25,2,0)),""))</f>
        <v/>
      </c>
      <c r="H471" s="304" t="str">
        <f>IF(OR(D471="",E471="",F471=""),"",IF(C471&lt;&gt;"",F471/(G471*E471),""))</f>
        <v/>
      </c>
      <c r="I471" s="305" t="str">
        <f>IF(OR(D471="",E471="",F471=""),"",IF(AND(H471&gt;0,H471&lt;=Experiencia1),[2]Puntajes!$D$4,IF(AND(H471&gt;Experiencia1,H471&lt;=Experiencia2),[2]Puntajes!$D$5,IF(AND(H471&gt;Experiencia2,H471&lt;=Experiencia3),[2]Puntajes!$D$6,IF(H471&gt;Experiencia3,[2]Puntajes!$D$7,0)))))</f>
        <v/>
      </c>
    </row>
    <row r="472" spans="3:9" hidden="1">
      <c r="C472" s="356"/>
      <c r="D472" s="369" t="str">
        <f>IF(ISERROR(VLOOKUP(C472,'[2]Capacidad Financiera'!$B$12:$X$62720,2,0)),"",VLOOKUP(C472,'[2]Capacidad Financiera'!$B$12:$X$3580,2,0))</f>
        <v/>
      </c>
      <c r="E472" s="302" t="str">
        <f>IF(ISERROR(VLOOKUP(C472,'[2]Capacidad Financiera'!$B$12:$X$62720,3,0)),"",VLOOKUP(C472,'[2]Capacidad Financiera'!$B$12:$X$62720,3,0))</f>
        <v/>
      </c>
      <c r="F472" s="303"/>
      <c r="G472" s="303" t="str">
        <f>IF(OR(D472="",E472="",F472=""),"",IF(C472&lt;&gt;"",IF(ISERROR(VLOOKUP($A$10,[2]POA!$A$2:$D$25,2,0)),"",VLOOKUP($A$10,[2]POA!$A$2:$D$25,2,0)),""))</f>
        <v/>
      </c>
      <c r="H472" s="304" t="str">
        <f t="shared" ref="H472:H480" si="35">IF(OR(D472="",E472="",F472=""),"",IF(C472&lt;&gt;"",F472/(G472*E472),""))</f>
        <v/>
      </c>
      <c r="I472" s="305" t="str">
        <f>IF(OR(D472="",E472="",F472=""),"",IF(AND(H472&gt;0,H472&lt;=Experiencia1),[2]Puntajes!$D$4,IF(AND(H472&gt;Experiencia1,H472&lt;=Experiencia2),[2]Puntajes!$D$5,IF(AND(H472&gt;Experiencia2,H472&lt;=Experiencia3),[2]Puntajes!$D$6,IF(H472&gt;Experiencia3,[2]Puntajes!$D$7,0)))))</f>
        <v/>
      </c>
    </row>
    <row r="473" spans="3:9" hidden="1">
      <c r="C473" s="356"/>
      <c r="D473" s="369" t="str">
        <f>IF(ISERROR(VLOOKUP(C473,'[2]Capacidad Financiera'!$B$12:$X$62720,2,0)),"",VLOOKUP(C473,'[2]Capacidad Financiera'!$B$12:$X$3580,2,0))</f>
        <v/>
      </c>
      <c r="E473" s="302" t="str">
        <f>IF(ISERROR(VLOOKUP(C473,'[2]Capacidad Financiera'!$B$12:$X$62720,3,0)),"",VLOOKUP(C473,'[2]Capacidad Financiera'!$B$12:$X$62720,3,0))</f>
        <v/>
      </c>
      <c r="F473" s="303"/>
      <c r="G473" s="303" t="str">
        <f>IF(OR(D473="",E473="",F473=""),"",IF(C473&lt;&gt;"",IF(ISERROR(VLOOKUP($A$10,[2]POA!$A$2:$D$25,2,0)),"",VLOOKUP($A$10,[2]POA!$A$2:$D$25,2,0)),""))</f>
        <v/>
      </c>
      <c r="H473" s="304" t="str">
        <f t="shared" si="35"/>
        <v/>
      </c>
      <c r="I473" s="305" t="str">
        <f>IF(OR(D473="",E473="",F473=""),"",IF(AND(H473&gt;0,H473&lt;=Experiencia1),[2]Puntajes!$D$4,IF(AND(H473&gt;Experiencia1,H473&lt;=Experiencia2),[2]Puntajes!$D$5,IF(AND(H473&gt;Experiencia2,H473&lt;=Experiencia3),[2]Puntajes!$D$6,IF(H473&gt;Experiencia3,[2]Puntajes!$D$7,0)))))</f>
        <v/>
      </c>
    </row>
    <row r="474" spans="3:9" hidden="1">
      <c r="C474" s="356"/>
      <c r="D474" s="369" t="str">
        <f>IF(ISERROR(VLOOKUP(C474,'[2]Capacidad Financiera'!$B$12:$X$62720,2,0)),"",VLOOKUP(C474,'[2]Capacidad Financiera'!$B$12:$X$3580,2,0))</f>
        <v/>
      </c>
      <c r="E474" s="302" t="str">
        <f>IF(ISERROR(VLOOKUP(C474,'[2]Capacidad Financiera'!$B$12:$X$62720,3,0)),"",VLOOKUP(C474,'[2]Capacidad Financiera'!$B$12:$X$62720,3,0))</f>
        <v/>
      </c>
      <c r="F474" s="303"/>
      <c r="G474" s="303" t="str">
        <f>IF(OR(D474="",E474="",F474=""),"",IF(C474&lt;&gt;"",IF(ISERROR(VLOOKUP($A$10,[2]POA!$A$2:$D$25,2,0)),"",VLOOKUP($A$10,[2]POA!$A$2:$D$25,2,0)),""))</f>
        <v/>
      </c>
      <c r="H474" s="304" t="str">
        <f t="shared" si="35"/>
        <v/>
      </c>
      <c r="I474" s="305" t="str">
        <f>IF(OR(D474="",E474="",F474=""),"",IF(AND(H474&gt;0,H474&lt;=Experiencia1),[2]Puntajes!$D$4,IF(AND(H474&gt;Experiencia1,H474&lt;=Experiencia2),[2]Puntajes!$D$5,IF(AND(H474&gt;Experiencia2,H474&lt;=Experiencia3),[2]Puntajes!$D$6,IF(H474&gt;Experiencia3,[2]Puntajes!$D$7,0)))))</f>
        <v/>
      </c>
    </row>
    <row r="475" spans="3:9" hidden="1">
      <c r="C475" s="356"/>
      <c r="D475" s="369" t="str">
        <f>IF(ISERROR(VLOOKUP(C475,'[2]Capacidad Financiera'!$B$12:$X$62720,2,0)),"",VLOOKUP(C475,'[2]Capacidad Financiera'!$B$12:$X$3580,2,0))</f>
        <v/>
      </c>
      <c r="E475" s="302" t="str">
        <f>IF(ISERROR(VLOOKUP(C475,'[2]Capacidad Financiera'!$B$12:$X$62720,3,0)),"",VLOOKUP(C475,'[2]Capacidad Financiera'!$B$12:$X$62720,3,0))</f>
        <v/>
      </c>
      <c r="F475" s="303"/>
      <c r="G475" s="303" t="str">
        <f>IF(OR(D475="",E475="",F475=""),"",IF(C475&lt;&gt;"",IF(ISERROR(VLOOKUP($A$10,[2]POA!$A$2:$D$25,2,0)),"",VLOOKUP($A$10,[2]POA!$A$2:$D$25,2,0)),""))</f>
        <v/>
      </c>
      <c r="H475" s="304" t="str">
        <f t="shared" si="35"/>
        <v/>
      </c>
      <c r="I475" s="305" t="str">
        <f>IF(OR(D475="",E475="",F475=""),"",IF(AND(H475&gt;0,H475&lt;=Experiencia1),[2]Puntajes!$D$4,IF(AND(H475&gt;Experiencia1,H475&lt;=Experiencia2),[2]Puntajes!$D$5,IF(AND(H475&gt;Experiencia2,H475&lt;=Experiencia3),[2]Puntajes!$D$6,IF(H475&gt;Experiencia3,[2]Puntajes!$D$7,0)))))</f>
        <v/>
      </c>
    </row>
    <row r="476" spans="3:9" hidden="1">
      <c r="C476" s="356"/>
      <c r="D476" s="369" t="str">
        <f>IF(ISERROR(VLOOKUP(C476,'[2]Capacidad Financiera'!$B$12:$X$62720,2,0)),"",VLOOKUP(C476,'[2]Capacidad Financiera'!$B$12:$X$3580,2,0))</f>
        <v/>
      </c>
      <c r="E476" s="302" t="str">
        <f>IF(ISERROR(VLOOKUP(C476,'[2]Capacidad Financiera'!$B$12:$X$62720,3,0)),"",VLOOKUP(C476,'[2]Capacidad Financiera'!$B$12:$X$62720,3,0))</f>
        <v/>
      </c>
      <c r="F476" s="303"/>
      <c r="G476" s="303" t="str">
        <f>IF(OR(D476="",E476="",F476=""),"",IF(C476&lt;&gt;"",IF(ISERROR(VLOOKUP($A$10,[2]POA!$A$2:$D$25,2,0)),"",VLOOKUP($A$10,[2]POA!$A$2:$D$25,2,0)),""))</f>
        <v/>
      </c>
      <c r="H476" s="304" t="str">
        <f t="shared" si="35"/>
        <v/>
      </c>
      <c r="I476" s="305" t="str">
        <f>IF(OR(D476="",E476="",F476=""),"",IF(AND(H476&gt;0,H476&lt;=Experiencia1),[2]Puntajes!$D$4,IF(AND(H476&gt;Experiencia1,H476&lt;=Experiencia2),[2]Puntajes!$D$5,IF(AND(H476&gt;Experiencia2,H476&lt;=Experiencia3),[2]Puntajes!$D$6,IF(H476&gt;Experiencia3,[2]Puntajes!$D$7,0)))))</f>
        <v/>
      </c>
    </row>
    <row r="477" spans="3:9" hidden="1">
      <c r="C477" s="356"/>
      <c r="D477" s="369" t="str">
        <f>IF(ISERROR(VLOOKUP(C477,'[2]Capacidad Financiera'!$B$12:$X$62720,2,0)),"",VLOOKUP(C477,'[2]Capacidad Financiera'!$B$12:$X$3580,2,0))</f>
        <v/>
      </c>
      <c r="E477" s="302" t="str">
        <f>IF(ISERROR(VLOOKUP(C477,'[2]Capacidad Financiera'!$B$12:$X$62720,3,0)),"",VLOOKUP(C477,'[2]Capacidad Financiera'!$B$12:$X$62720,3,0))</f>
        <v/>
      </c>
      <c r="F477" s="303"/>
      <c r="G477" s="303" t="str">
        <f>IF(OR(D477="",E477="",F477=""),"",IF(C477&lt;&gt;"",IF(ISERROR(VLOOKUP($A$10,[2]POA!$A$2:$D$25,2,0)),"",VLOOKUP($A$10,[2]POA!$A$2:$D$25,2,0)),""))</f>
        <v/>
      </c>
      <c r="H477" s="304" t="str">
        <f t="shared" si="35"/>
        <v/>
      </c>
      <c r="I477" s="305" t="str">
        <f>IF(OR(D477="",E477="",F477=""),"",IF(AND(H477&gt;0,H477&lt;=Experiencia1),[2]Puntajes!$D$4,IF(AND(H477&gt;Experiencia1,H477&lt;=Experiencia2),[2]Puntajes!$D$5,IF(AND(H477&gt;Experiencia2,H477&lt;=Experiencia3),[2]Puntajes!$D$6,IF(H477&gt;Experiencia3,[2]Puntajes!$D$7,0)))))</f>
        <v/>
      </c>
    </row>
    <row r="478" spans="3:9" hidden="1">
      <c r="C478" s="356"/>
      <c r="D478" s="369" t="str">
        <f>IF(ISERROR(VLOOKUP(C478,'[2]Capacidad Financiera'!$B$12:$X$62720,2,0)),"",VLOOKUP(C478,'[2]Capacidad Financiera'!$B$12:$X$3580,2,0))</f>
        <v/>
      </c>
      <c r="E478" s="302" t="str">
        <f>IF(ISERROR(VLOOKUP(C478,'[2]Capacidad Financiera'!$B$12:$X$62720,3,0)),"",VLOOKUP(C478,'[2]Capacidad Financiera'!$B$12:$X$62720,3,0))</f>
        <v/>
      </c>
      <c r="F478" s="303"/>
      <c r="G478" s="303" t="str">
        <f>IF(OR(D478="",E478="",F478=""),"",IF(C478&lt;&gt;"",IF(ISERROR(VLOOKUP($A$10,[2]POA!$A$2:$D$25,2,0)),"",VLOOKUP($A$10,[2]POA!$A$2:$D$25,2,0)),""))</f>
        <v/>
      </c>
      <c r="H478" s="304" t="str">
        <f t="shared" si="35"/>
        <v/>
      </c>
      <c r="I478" s="305" t="str">
        <f>IF(OR(D478="",E478="",F478=""),"",IF(AND(H478&gt;0,H478&lt;=Experiencia1),[2]Puntajes!$D$4,IF(AND(H478&gt;Experiencia1,H478&lt;=Experiencia2),[2]Puntajes!$D$5,IF(AND(H478&gt;Experiencia2,H478&lt;=Experiencia3),[2]Puntajes!$D$6,IF(H478&gt;Experiencia3,[2]Puntajes!$D$7,0)))))</f>
        <v/>
      </c>
    </row>
    <row r="479" spans="3:9" hidden="1">
      <c r="C479" s="356"/>
      <c r="D479" s="369" t="str">
        <f>IF(ISERROR(VLOOKUP(C479,'[2]Capacidad Financiera'!$B$12:$X$62720,2,0)),"",VLOOKUP(C479,'[2]Capacidad Financiera'!$B$12:$X$3580,2,0))</f>
        <v/>
      </c>
      <c r="E479" s="302" t="str">
        <f>IF(ISERROR(VLOOKUP(C479,'[2]Capacidad Financiera'!$B$12:$X$62720,3,0)),"",VLOOKUP(C479,'[2]Capacidad Financiera'!$B$12:$X$62720,3,0))</f>
        <v/>
      </c>
      <c r="F479" s="303"/>
      <c r="G479" s="303" t="str">
        <f>IF(OR(D479="",E479="",F479=""),"",IF(C479&lt;&gt;"",IF(ISERROR(VLOOKUP($A$10,[2]POA!$A$2:$D$25,2,0)),"",VLOOKUP($A$10,[2]POA!$A$2:$D$25,2,0)),""))</f>
        <v/>
      </c>
      <c r="H479" s="304" t="str">
        <f t="shared" si="35"/>
        <v/>
      </c>
      <c r="I479" s="305" t="str">
        <f>IF(OR(D479="",E479="",F479=""),"",IF(AND(H479&gt;0,H479&lt;=Experiencia1),[2]Puntajes!$D$4,IF(AND(H479&gt;Experiencia1,H479&lt;=Experiencia2),[2]Puntajes!$D$5,IF(AND(H479&gt;Experiencia2,H479&lt;=Experiencia3),[2]Puntajes!$D$6,IF(H479&gt;Experiencia3,[2]Puntajes!$D$7,0)))))</f>
        <v/>
      </c>
    </row>
    <row r="480" spans="3:9" ht="15.75" hidden="1" thickBot="1">
      <c r="C480" s="357"/>
      <c r="D480" s="370" t="str">
        <f>IF(ISERROR(VLOOKUP(C480,'[2]Capacidad Financiera'!$B$12:$X$62720,2,0)),"",VLOOKUP(C480,'[2]Capacidad Financiera'!$B$12:$X$3580,2,0))</f>
        <v/>
      </c>
      <c r="E480" s="307" t="str">
        <f>IF(ISERROR(VLOOKUP(C480,'[2]Capacidad Financiera'!$B$12:$X$62720,3,0)),"",VLOOKUP(C480,'[2]Capacidad Financiera'!$B$12:$X$62720,3,0))</f>
        <v/>
      </c>
      <c r="F480" s="308"/>
      <c r="G480" s="308" t="str">
        <f>IF(OR(D480="",E480="",F480=""),"",IF(C480&lt;&gt;"",IF(ISERROR(VLOOKUP($A$10,[2]POA!$A$2:$D$25,2,0)),"",VLOOKUP($A$10,[2]POA!$A$2:$D$25,2,0)),""))</f>
        <v/>
      </c>
      <c r="H480" s="309" t="str">
        <f t="shared" si="35"/>
        <v/>
      </c>
      <c r="I480" s="310" t="str">
        <f>IF(OR(D480="",E480="",F480=""),"",IF(AND(H480&gt;0,H480&lt;=Experiencia1),[2]Puntajes!$D$4,IF(AND(H480&gt;Experiencia1,H480&lt;=Experiencia2),[2]Puntajes!$D$5,IF(AND(H480&gt;Experiencia2,H480&lt;=Experiencia3),[2]Puntajes!$D$6,IF(H480&gt;Experiencia3,[2]Puntajes!$D$7,0)))))</f>
        <v/>
      </c>
    </row>
    <row r="481" spans="3:9" hidden="1">
      <c r="C481" s="358"/>
      <c r="D481" s="371" t="str">
        <f>IF(ISERROR(VLOOKUP(C481,'[2]Capacidad Financiera'!$B$12:$X$62720,2,0)),"",VLOOKUP(C481,'[2]Capacidad Financiera'!$B$12:$X$3580,2,0))</f>
        <v/>
      </c>
      <c r="E481" s="292" t="str">
        <f>IF(ISERROR(VLOOKUP(C481,'[2]Capacidad Financiera'!$B$12:$X$62720,3,0)),"",VLOOKUP(C481,'[2]Capacidad Financiera'!$B$12:$X$62720,3,0))</f>
        <v/>
      </c>
      <c r="F481" s="293"/>
      <c r="G481" s="293" t="str">
        <f>IF(OR(D481="",E481="",F481=""),"",IF(C482="",IF(C481&lt;&gt;"",IF(ISERROR(VLOOKUP($A$10,[2]POA!$A$2:$D$25,2,0)),"",VLOOKUP($A$10,[2]POA!$A$2:$D$25,2,0)),""),""))</f>
        <v/>
      </c>
      <c r="H481" s="294" t="str">
        <f>IF(OR(D481="",E481="",F481=""),"",IF(C482="",IF(C481&lt;&gt;"",F481/G481,""),""))</f>
        <v/>
      </c>
      <c r="I481" s="295" t="str">
        <f>IF(C482="",IF(F481="","",IF(AND(H481&gt;0,H481&lt;=Experiencia1),[2]Puntajes!$D$4,IF(AND(H481&gt;Experiencia1,H481&lt;=Experiencia2),[2]Puntajes!$D$5,IF(AND(H481&gt;Experiencia2,H481&lt;=Experiencia3),[2]Puntajes!$D$6,IF(H481&gt;Experiencia3,[2]Puntajes!$D$7,0))))),"")</f>
        <v/>
      </c>
    </row>
    <row r="482" spans="3:9" hidden="1">
      <c r="C482" s="356"/>
      <c r="D482" s="369" t="str">
        <f>IF(ISERROR(VLOOKUP(C482,'[2]Capacidad Financiera'!$B$12:$X$62720,2,0)),"",VLOOKUP(C482,'[2]Capacidad Financiera'!$B$12:$X$3580,2,0))</f>
        <v/>
      </c>
      <c r="E482" s="302" t="str">
        <f>IF(ISERROR(VLOOKUP(C482,'[2]Capacidad Financiera'!$B$12:$X$62720,3,0)),"",VLOOKUP(C482,'[2]Capacidad Financiera'!$B$12:$X$62720,3,0))</f>
        <v/>
      </c>
      <c r="F482" s="303"/>
      <c r="G482" s="303" t="str">
        <f>IF(OR(D482="",E482="",F482=""),"",IF(C482&lt;&gt;"",IF(ISERROR(VLOOKUP($A$10,[2]POA!$A$2:$D$25,2,0)),"",VLOOKUP($A$10,[2]POA!$A$2:$D$25,2,0)),""))</f>
        <v/>
      </c>
      <c r="H482" s="304" t="str">
        <f>IF(OR(D482="",E482="",F482=""),"",IF(C482&lt;&gt;"",F482/(G482*E482),""))</f>
        <v/>
      </c>
      <c r="I482" s="305" t="str">
        <f>IF(OR(D482="",E482="",F482=""),"",IF(AND(H482&gt;0,H482&lt;=Experiencia1),[2]Puntajes!$D$4,IF(AND(H482&gt;Experiencia1,H482&lt;=Experiencia2),[2]Puntajes!$D$5,IF(AND(H482&gt;Experiencia2,H482&lt;=Experiencia3),[2]Puntajes!$D$6,IF(H482&gt;Experiencia3,[2]Puntajes!$D$7,0)))))</f>
        <v/>
      </c>
    </row>
    <row r="483" spans="3:9" hidden="1">
      <c r="C483" s="356"/>
      <c r="D483" s="369" t="str">
        <f>IF(ISERROR(VLOOKUP(C483,'[2]Capacidad Financiera'!$B$12:$X$62720,2,0)),"",VLOOKUP(C483,'[2]Capacidad Financiera'!$B$12:$X$3580,2,0))</f>
        <v/>
      </c>
      <c r="E483" s="302" t="str">
        <f>IF(ISERROR(VLOOKUP(C483,'[2]Capacidad Financiera'!$B$12:$X$62720,3,0)),"",VLOOKUP(C483,'[2]Capacidad Financiera'!$B$12:$X$62720,3,0))</f>
        <v/>
      </c>
      <c r="F483" s="303"/>
      <c r="G483" s="303" t="str">
        <f>IF(OR(D483="",E483="",F483=""),"",IF(C483&lt;&gt;"",IF(ISERROR(VLOOKUP($A$10,[2]POA!$A$2:$D$25,2,0)),"",VLOOKUP($A$10,[2]POA!$A$2:$D$25,2,0)),""))</f>
        <v/>
      </c>
      <c r="H483" s="304" t="str">
        <f t="shared" ref="H483:H491" si="36">IF(OR(D483="",E483="",F483=""),"",IF(C483&lt;&gt;"",F483/(G483*E483),""))</f>
        <v/>
      </c>
      <c r="I483" s="305" t="str">
        <f>IF(OR(D483="",E483="",F483=""),"",IF(AND(H483&gt;0,H483&lt;=Experiencia1),[2]Puntajes!$D$4,IF(AND(H483&gt;Experiencia1,H483&lt;=Experiencia2),[2]Puntajes!$D$5,IF(AND(H483&gt;Experiencia2,H483&lt;=Experiencia3),[2]Puntajes!$D$6,IF(H483&gt;Experiencia3,[2]Puntajes!$D$7,0)))))</f>
        <v/>
      </c>
    </row>
    <row r="484" spans="3:9" hidden="1">
      <c r="C484" s="356"/>
      <c r="D484" s="369" t="str">
        <f>IF(ISERROR(VLOOKUP(C484,'[2]Capacidad Financiera'!$B$12:$X$62720,2,0)),"",VLOOKUP(C484,'[2]Capacidad Financiera'!$B$12:$X$3580,2,0))</f>
        <v/>
      </c>
      <c r="E484" s="302" t="str">
        <f>IF(ISERROR(VLOOKUP(C484,'[2]Capacidad Financiera'!$B$12:$X$62720,3,0)),"",VLOOKUP(C484,'[2]Capacidad Financiera'!$B$12:$X$62720,3,0))</f>
        <v/>
      </c>
      <c r="F484" s="303"/>
      <c r="G484" s="303" t="str">
        <f>IF(OR(D484="",E484="",F484=""),"",IF(C484&lt;&gt;"",IF(ISERROR(VLOOKUP($A$10,[2]POA!$A$2:$D$25,2,0)),"",VLOOKUP($A$10,[2]POA!$A$2:$D$25,2,0)),""))</f>
        <v/>
      </c>
      <c r="H484" s="304" t="str">
        <f t="shared" si="36"/>
        <v/>
      </c>
      <c r="I484" s="305" t="str">
        <f>IF(OR(D484="",E484="",F484=""),"",IF(AND(H484&gt;0,H484&lt;=Experiencia1),[2]Puntajes!$D$4,IF(AND(H484&gt;Experiencia1,H484&lt;=Experiencia2),[2]Puntajes!$D$5,IF(AND(H484&gt;Experiencia2,H484&lt;=Experiencia3),[2]Puntajes!$D$6,IF(H484&gt;Experiencia3,[2]Puntajes!$D$7,0)))))</f>
        <v/>
      </c>
    </row>
    <row r="485" spans="3:9" hidden="1">
      <c r="C485" s="356"/>
      <c r="D485" s="369" t="str">
        <f>IF(ISERROR(VLOOKUP(C485,'[2]Capacidad Financiera'!$B$12:$X$62720,2,0)),"",VLOOKUP(C485,'[2]Capacidad Financiera'!$B$12:$X$3580,2,0))</f>
        <v/>
      </c>
      <c r="E485" s="302" t="str">
        <f>IF(ISERROR(VLOOKUP(C485,'[2]Capacidad Financiera'!$B$12:$X$62720,3,0)),"",VLOOKUP(C485,'[2]Capacidad Financiera'!$B$12:$X$62720,3,0))</f>
        <v/>
      </c>
      <c r="F485" s="303"/>
      <c r="G485" s="303" t="str">
        <f>IF(OR(D485="",E485="",F485=""),"",IF(C485&lt;&gt;"",IF(ISERROR(VLOOKUP($A$10,[2]POA!$A$2:$D$25,2,0)),"",VLOOKUP($A$10,[2]POA!$A$2:$D$25,2,0)),""))</f>
        <v/>
      </c>
      <c r="H485" s="304" t="str">
        <f t="shared" si="36"/>
        <v/>
      </c>
      <c r="I485" s="305" t="str">
        <f>IF(OR(D485="",E485="",F485=""),"",IF(AND(H485&gt;0,H485&lt;=Experiencia1),[2]Puntajes!$D$4,IF(AND(H485&gt;Experiencia1,H485&lt;=Experiencia2),[2]Puntajes!$D$5,IF(AND(H485&gt;Experiencia2,H485&lt;=Experiencia3),[2]Puntajes!$D$6,IF(H485&gt;Experiencia3,[2]Puntajes!$D$7,0)))))</f>
        <v/>
      </c>
    </row>
    <row r="486" spans="3:9" hidden="1">
      <c r="C486" s="356"/>
      <c r="D486" s="369" t="str">
        <f>IF(ISERROR(VLOOKUP(C486,'[2]Capacidad Financiera'!$B$12:$X$62720,2,0)),"",VLOOKUP(C486,'[2]Capacidad Financiera'!$B$12:$X$3580,2,0))</f>
        <v/>
      </c>
      <c r="E486" s="302" t="str">
        <f>IF(ISERROR(VLOOKUP(C486,'[2]Capacidad Financiera'!$B$12:$X$62720,3,0)),"",VLOOKUP(C486,'[2]Capacidad Financiera'!$B$12:$X$62720,3,0))</f>
        <v/>
      </c>
      <c r="F486" s="303"/>
      <c r="G486" s="303" t="str">
        <f>IF(OR(D486="",E486="",F486=""),"",IF(C486&lt;&gt;"",IF(ISERROR(VLOOKUP($A$10,[2]POA!$A$2:$D$25,2,0)),"",VLOOKUP($A$10,[2]POA!$A$2:$D$25,2,0)),""))</f>
        <v/>
      </c>
      <c r="H486" s="304" t="str">
        <f t="shared" si="36"/>
        <v/>
      </c>
      <c r="I486" s="305" t="str">
        <f>IF(OR(D486="",E486="",F486=""),"",IF(AND(H486&gt;0,H486&lt;=Experiencia1),[2]Puntajes!$D$4,IF(AND(H486&gt;Experiencia1,H486&lt;=Experiencia2),[2]Puntajes!$D$5,IF(AND(H486&gt;Experiencia2,H486&lt;=Experiencia3),[2]Puntajes!$D$6,IF(H486&gt;Experiencia3,[2]Puntajes!$D$7,0)))))</f>
        <v/>
      </c>
    </row>
    <row r="487" spans="3:9" hidden="1">
      <c r="C487" s="356"/>
      <c r="D487" s="369" t="str">
        <f>IF(ISERROR(VLOOKUP(C487,'[2]Capacidad Financiera'!$B$12:$X$62720,2,0)),"",VLOOKUP(C487,'[2]Capacidad Financiera'!$B$12:$X$3580,2,0))</f>
        <v/>
      </c>
      <c r="E487" s="302" t="str">
        <f>IF(ISERROR(VLOOKUP(C487,'[2]Capacidad Financiera'!$B$12:$X$62720,3,0)),"",VLOOKUP(C487,'[2]Capacidad Financiera'!$B$12:$X$62720,3,0))</f>
        <v/>
      </c>
      <c r="F487" s="303"/>
      <c r="G487" s="303" t="str">
        <f>IF(OR(D487="",E487="",F487=""),"",IF(C487&lt;&gt;"",IF(ISERROR(VLOOKUP($A$10,[2]POA!$A$2:$D$25,2,0)),"",VLOOKUP($A$10,[2]POA!$A$2:$D$25,2,0)),""))</f>
        <v/>
      </c>
      <c r="H487" s="304" t="str">
        <f t="shared" si="36"/>
        <v/>
      </c>
      <c r="I487" s="305" t="str">
        <f>IF(OR(D487="",E487="",F487=""),"",IF(AND(H487&gt;0,H487&lt;=Experiencia1),[2]Puntajes!$D$4,IF(AND(H487&gt;Experiencia1,H487&lt;=Experiencia2),[2]Puntajes!$D$5,IF(AND(H487&gt;Experiencia2,H487&lt;=Experiencia3),[2]Puntajes!$D$6,IF(H487&gt;Experiencia3,[2]Puntajes!$D$7,0)))))</f>
        <v/>
      </c>
    </row>
    <row r="488" spans="3:9" hidden="1">
      <c r="C488" s="356"/>
      <c r="D488" s="369" t="str">
        <f>IF(ISERROR(VLOOKUP(C488,'[2]Capacidad Financiera'!$B$12:$X$62720,2,0)),"",VLOOKUP(C488,'[2]Capacidad Financiera'!$B$12:$X$3580,2,0))</f>
        <v/>
      </c>
      <c r="E488" s="302" t="str">
        <f>IF(ISERROR(VLOOKUP(C488,'[2]Capacidad Financiera'!$B$12:$X$62720,3,0)),"",VLOOKUP(C488,'[2]Capacidad Financiera'!$B$12:$X$62720,3,0))</f>
        <v/>
      </c>
      <c r="F488" s="303"/>
      <c r="G488" s="303" t="str">
        <f>IF(OR(D488="",E488="",F488=""),"",IF(C488&lt;&gt;"",IF(ISERROR(VLOOKUP($A$10,[2]POA!$A$2:$D$25,2,0)),"",VLOOKUP($A$10,[2]POA!$A$2:$D$25,2,0)),""))</f>
        <v/>
      </c>
      <c r="H488" s="304" t="str">
        <f t="shared" si="36"/>
        <v/>
      </c>
      <c r="I488" s="305" t="str">
        <f>IF(OR(D488="",E488="",F488=""),"",IF(AND(H488&gt;0,H488&lt;=Experiencia1),[2]Puntajes!$D$4,IF(AND(H488&gt;Experiencia1,H488&lt;=Experiencia2),[2]Puntajes!$D$5,IF(AND(H488&gt;Experiencia2,H488&lt;=Experiencia3),[2]Puntajes!$D$6,IF(H488&gt;Experiencia3,[2]Puntajes!$D$7,0)))))</f>
        <v/>
      </c>
    </row>
    <row r="489" spans="3:9" hidden="1">
      <c r="C489" s="356"/>
      <c r="D489" s="369" t="str">
        <f>IF(ISERROR(VLOOKUP(C489,'[2]Capacidad Financiera'!$B$12:$X$62720,2,0)),"",VLOOKUP(C489,'[2]Capacidad Financiera'!$B$12:$X$3580,2,0))</f>
        <v/>
      </c>
      <c r="E489" s="302" t="str">
        <f>IF(ISERROR(VLOOKUP(C489,'[2]Capacidad Financiera'!$B$12:$X$62720,3,0)),"",VLOOKUP(C489,'[2]Capacidad Financiera'!$B$12:$X$62720,3,0))</f>
        <v/>
      </c>
      <c r="F489" s="303"/>
      <c r="G489" s="303" t="str">
        <f>IF(OR(D489="",E489="",F489=""),"",IF(C489&lt;&gt;"",IF(ISERROR(VLOOKUP($A$10,[2]POA!$A$2:$D$25,2,0)),"",VLOOKUP($A$10,[2]POA!$A$2:$D$25,2,0)),""))</f>
        <v/>
      </c>
      <c r="H489" s="304" t="str">
        <f t="shared" si="36"/>
        <v/>
      </c>
      <c r="I489" s="305" t="str">
        <f>IF(OR(D489="",E489="",F489=""),"",IF(AND(H489&gt;0,H489&lt;=Experiencia1),[2]Puntajes!$D$4,IF(AND(H489&gt;Experiencia1,H489&lt;=Experiencia2),[2]Puntajes!$D$5,IF(AND(H489&gt;Experiencia2,H489&lt;=Experiencia3),[2]Puntajes!$D$6,IF(H489&gt;Experiencia3,[2]Puntajes!$D$7,0)))))</f>
        <v/>
      </c>
    </row>
    <row r="490" spans="3:9" hidden="1">
      <c r="C490" s="356"/>
      <c r="D490" s="369" t="str">
        <f>IF(ISERROR(VLOOKUP(C490,'[2]Capacidad Financiera'!$B$12:$X$62720,2,0)),"",VLOOKUP(C490,'[2]Capacidad Financiera'!$B$12:$X$3580,2,0))</f>
        <v/>
      </c>
      <c r="E490" s="302" t="str">
        <f>IF(ISERROR(VLOOKUP(C490,'[2]Capacidad Financiera'!$B$12:$X$62720,3,0)),"",VLOOKUP(C490,'[2]Capacidad Financiera'!$B$12:$X$62720,3,0))</f>
        <v/>
      </c>
      <c r="F490" s="303"/>
      <c r="G490" s="303" t="str">
        <f>IF(OR(D490="",E490="",F490=""),"",IF(C490&lt;&gt;"",IF(ISERROR(VLOOKUP($A$10,[2]POA!$A$2:$D$25,2,0)),"",VLOOKUP($A$10,[2]POA!$A$2:$D$25,2,0)),""))</f>
        <v/>
      </c>
      <c r="H490" s="304" t="str">
        <f t="shared" si="36"/>
        <v/>
      </c>
      <c r="I490" s="305" t="str">
        <f>IF(OR(D490="",E490="",F490=""),"",IF(AND(H490&gt;0,H490&lt;=Experiencia1),[2]Puntajes!$D$4,IF(AND(H490&gt;Experiencia1,H490&lt;=Experiencia2),[2]Puntajes!$D$5,IF(AND(H490&gt;Experiencia2,H490&lt;=Experiencia3),[2]Puntajes!$D$6,IF(H490&gt;Experiencia3,[2]Puntajes!$D$7,0)))))</f>
        <v/>
      </c>
    </row>
    <row r="491" spans="3:9" ht="15.75" hidden="1" thickBot="1">
      <c r="C491" s="357"/>
      <c r="D491" s="370" t="str">
        <f>IF(ISERROR(VLOOKUP(C491,'[2]Capacidad Financiera'!$B$12:$X$62720,2,0)),"",VLOOKUP(C491,'[2]Capacidad Financiera'!$B$12:$X$3580,2,0))</f>
        <v/>
      </c>
      <c r="E491" s="307" t="str">
        <f>IF(ISERROR(VLOOKUP(C491,'[2]Capacidad Financiera'!$B$12:$X$62720,3,0)),"",VLOOKUP(C491,'[2]Capacidad Financiera'!$B$12:$X$62720,3,0))</f>
        <v/>
      </c>
      <c r="F491" s="308"/>
      <c r="G491" s="308" t="str">
        <f>IF(OR(D491="",E491="",F491=""),"",IF(C491&lt;&gt;"",IF(ISERROR(VLOOKUP($A$10,[2]POA!$A$2:$D$25,2,0)),"",VLOOKUP($A$10,[2]POA!$A$2:$D$25,2,0)),""))</f>
        <v/>
      </c>
      <c r="H491" s="309" t="str">
        <f t="shared" si="36"/>
        <v/>
      </c>
      <c r="I491" s="310" t="str">
        <f>IF(OR(D491="",E491="",F491=""),"",IF(AND(H491&gt;0,H491&lt;=Experiencia1),[2]Puntajes!$D$4,IF(AND(H491&gt;Experiencia1,H491&lt;=Experiencia2),[2]Puntajes!$D$5,IF(AND(H491&gt;Experiencia2,H491&lt;=Experiencia3),[2]Puntajes!$D$6,IF(H491&gt;Experiencia3,[2]Puntajes!$D$7,0)))))</f>
        <v/>
      </c>
    </row>
    <row r="492" spans="3:9" hidden="1">
      <c r="C492" s="358"/>
      <c r="D492" s="371" t="str">
        <f>IF(ISERROR(VLOOKUP(C492,'[2]Capacidad Financiera'!$B$12:$X$62720,2,0)),"",VLOOKUP(C492,'[2]Capacidad Financiera'!$B$12:$X$3580,2,0))</f>
        <v/>
      </c>
      <c r="E492" s="292" t="str">
        <f>IF(ISERROR(VLOOKUP(C492,'[2]Capacidad Financiera'!$B$12:$X$62720,3,0)),"",VLOOKUP(C492,'[2]Capacidad Financiera'!$B$12:$X$62720,3,0))</f>
        <v/>
      </c>
      <c r="F492" s="293"/>
      <c r="G492" s="293" t="str">
        <f>IF(OR(D492="",E492="",F492=""),"",IF(C493="",IF(C492&lt;&gt;"",IF(ISERROR(VLOOKUP($A$10,[2]POA!$A$2:$D$25,2,0)),"",VLOOKUP($A$10,[2]POA!$A$2:$D$25,2,0)),""),""))</f>
        <v/>
      </c>
      <c r="H492" s="294" t="str">
        <f>IF(OR(D492="",E492="",F492=""),"",IF(C493="",IF(C492&lt;&gt;"",F492/G492,""),""))</f>
        <v/>
      </c>
      <c r="I492" s="295" t="str">
        <f>IF(C493="",IF(F492="","",IF(AND(H492&gt;0,H492&lt;=Experiencia1),[2]Puntajes!$D$4,IF(AND(H492&gt;Experiencia1,H492&lt;=Experiencia2),[2]Puntajes!$D$5,IF(AND(H492&gt;Experiencia2,H492&lt;=Experiencia3),[2]Puntajes!$D$6,IF(H492&gt;Experiencia3,[2]Puntajes!$D$7,0))))),"")</f>
        <v/>
      </c>
    </row>
    <row r="493" spans="3:9" hidden="1">
      <c r="C493" s="356"/>
      <c r="D493" s="369" t="str">
        <f>IF(ISERROR(VLOOKUP(C493,'[2]Capacidad Financiera'!$B$12:$X$62720,2,0)),"",VLOOKUP(C493,'[2]Capacidad Financiera'!$B$12:$X$3580,2,0))</f>
        <v/>
      </c>
      <c r="E493" s="302" t="str">
        <f>IF(ISERROR(VLOOKUP(C493,'[2]Capacidad Financiera'!$B$12:$X$62720,3,0)),"",VLOOKUP(C493,'[2]Capacidad Financiera'!$B$12:$X$62720,3,0))</f>
        <v/>
      </c>
      <c r="F493" s="303"/>
      <c r="G493" s="303" t="str">
        <f>IF(OR(D493="",E493="",F493=""),"",IF(C493&lt;&gt;"",IF(ISERROR(VLOOKUP($A$10,[2]POA!$A$2:$D$25,2,0)),"",VLOOKUP($A$10,[2]POA!$A$2:$D$25,2,0)),""))</f>
        <v/>
      </c>
      <c r="H493" s="304" t="str">
        <f>IF(OR(D493="",E493="",F493=""),"",IF(C493&lt;&gt;"",F493/(G493*E493),""))</f>
        <v/>
      </c>
      <c r="I493" s="305" t="str">
        <f>IF(OR(D493="",E493="",F493=""),"",IF(AND(H493&gt;0,H493&lt;=Experiencia1),[2]Puntajes!$D$4,IF(AND(H493&gt;Experiencia1,H493&lt;=Experiencia2),[2]Puntajes!$D$5,IF(AND(H493&gt;Experiencia2,H493&lt;=Experiencia3),[2]Puntajes!$D$6,IF(H493&gt;Experiencia3,[2]Puntajes!$D$7,0)))))</f>
        <v/>
      </c>
    </row>
    <row r="494" spans="3:9" hidden="1">
      <c r="C494" s="356"/>
      <c r="D494" s="369" t="str">
        <f>IF(ISERROR(VLOOKUP(C494,'[2]Capacidad Financiera'!$B$12:$X$62720,2,0)),"",VLOOKUP(C494,'[2]Capacidad Financiera'!$B$12:$X$3580,2,0))</f>
        <v/>
      </c>
      <c r="E494" s="302" t="str">
        <f>IF(ISERROR(VLOOKUP(C494,'[2]Capacidad Financiera'!$B$12:$X$62720,3,0)),"",VLOOKUP(C494,'[2]Capacidad Financiera'!$B$12:$X$62720,3,0))</f>
        <v/>
      </c>
      <c r="F494" s="303"/>
      <c r="G494" s="303" t="str">
        <f>IF(OR(D494="",E494="",F494=""),"",IF(C494&lt;&gt;"",IF(ISERROR(VLOOKUP($A$10,[2]POA!$A$2:$D$25,2,0)),"",VLOOKUP($A$10,[2]POA!$A$2:$D$25,2,0)),""))</f>
        <v/>
      </c>
      <c r="H494" s="304" t="str">
        <f t="shared" ref="H494:H502" si="37">IF(OR(D494="",E494="",F494=""),"",IF(C494&lt;&gt;"",F494/(G494*E494),""))</f>
        <v/>
      </c>
      <c r="I494" s="305" t="str">
        <f>IF(OR(D494="",E494="",F494=""),"",IF(AND(H494&gt;0,H494&lt;=Experiencia1),[2]Puntajes!$D$4,IF(AND(H494&gt;Experiencia1,H494&lt;=Experiencia2),[2]Puntajes!$D$5,IF(AND(H494&gt;Experiencia2,H494&lt;=Experiencia3),[2]Puntajes!$D$6,IF(H494&gt;Experiencia3,[2]Puntajes!$D$7,0)))))</f>
        <v/>
      </c>
    </row>
    <row r="495" spans="3:9" hidden="1">
      <c r="C495" s="356"/>
      <c r="D495" s="369" t="str">
        <f>IF(ISERROR(VLOOKUP(C495,'[2]Capacidad Financiera'!$B$12:$X$62720,2,0)),"",VLOOKUP(C495,'[2]Capacidad Financiera'!$B$12:$X$3580,2,0))</f>
        <v/>
      </c>
      <c r="E495" s="302" t="str">
        <f>IF(ISERROR(VLOOKUP(C495,'[2]Capacidad Financiera'!$B$12:$X$62720,3,0)),"",VLOOKUP(C495,'[2]Capacidad Financiera'!$B$12:$X$62720,3,0))</f>
        <v/>
      </c>
      <c r="F495" s="303"/>
      <c r="G495" s="303" t="str">
        <f>IF(OR(D495="",E495="",F495=""),"",IF(C495&lt;&gt;"",IF(ISERROR(VLOOKUP($A$10,[2]POA!$A$2:$D$25,2,0)),"",VLOOKUP($A$10,[2]POA!$A$2:$D$25,2,0)),""))</f>
        <v/>
      </c>
      <c r="H495" s="304" t="str">
        <f t="shared" si="37"/>
        <v/>
      </c>
      <c r="I495" s="305" t="str">
        <f>IF(OR(D495="",E495="",F495=""),"",IF(AND(H495&gt;0,H495&lt;=Experiencia1),[2]Puntajes!$D$4,IF(AND(H495&gt;Experiencia1,H495&lt;=Experiencia2),[2]Puntajes!$D$5,IF(AND(H495&gt;Experiencia2,H495&lt;=Experiencia3),[2]Puntajes!$D$6,IF(H495&gt;Experiencia3,[2]Puntajes!$D$7,0)))))</f>
        <v/>
      </c>
    </row>
    <row r="496" spans="3:9" hidden="1">
      <c r="C496" s="356"/>
      <c r="D496" s="369" t="str">
        <f>IF(ISERROR(VLOOKUP(C496,'[2]Capacidad Financiera'!$B$12:$X$62720,2,0)),"",VLOOKUP(C496,'[2]Capacidad Financiera'!$B$12:$X$3580,2,0))</f>
        <v/>
      </c>
      <c r="E496" s="302" t="str">
        <f>IF(ISERROR(VLOOKUP(C496,'[2]Capacidad Financiera'!$B$12:$X$62720,3,0)),"",VLOOKUP(C496,'[2]Capacidad Financiera'!$B$12:$X$62720,3,0))</f>
        <v/>
      </c>
      <c r="F496" s="303"/>
      <c r="G496" s="303" t="str">
        <f>IF(OR(D496="",E496="",F496=""),"",IF(C496&lt;&gt;"",IF(ISERROR(VLOOKUP($A$10,[2]POA!$A$2:$D$25,2,0)),"",VLOOKUP($A$10,[2]POA!$A$2:$D$25,2,0)),""))</f>
        <v/>
      </c>
      <c r="H496" s="304" t="str">
        <f t="shared" si="37"/>
        <v/>
      </c>
      <c r="I496" s="305" t="str">
        <f>IF(OR(D496="",E496="",F496=""),"",IF(AND(H496&gt;0,H496&lt;=Experiencia1),[2]Puntajes!$D$4,IF(AND(H496&gt;Experiencia1,H496&lt;=Experiencia2),[2]Puntajes!$D$5,IF(AND(H496&gt;Experiencia2,H496&lt;=Experiencia3),[2]Puntajes!$D$6,IF(H496&gt;Experiencia3,[2]Puntajes!$D$7,0)))))</f>
        <v/>
      </c>
    </row>
    <row r="497" spans="3:9" hidden="1">
      <c r="C497" s="356"/>
      <c r="D497" s="369" t="str">
        <f>IF(ISERROR(VLOOKUP(C497,'[2]Capacidad Financiera'!$B$12:$X$62720,2,0)),"",VLOOKUP(C497,'[2]Capacidad Financiera'!$B$12:$X$3580,2,0))</f>
        <v/>
      </c>
      <c r="E497" s="302" t="str">
        <f>IF(ISERROR(VLOOKUP(C497,'[2]Capacidad Financiera'!$B$12:$X$62720,3,0)),"",VLOOKUP(C497,'[2]Capacidad Financiera'!$B$12:$X$62720,3,0))</f>
        <v/>
      </c>
      <c r="F497" s="303"/>
      <c r="G497" s="303" t="str">
        <f>IF(OR(D497="",E497="",F497=""),"",IF(C497&lt;&gt;"",IF(ISERROR(VLOOKUP($A$10,[2]POA!$A$2:$D$25,2,0)),"",VLOOKUP($A$10,[2]POA!$A$2:$D$25,2,0)),""))</f>
        <v/>
      </c>
      <c r="H497" s="304" t="str">
        <f t="shared" si="37"/>
        <v/>
      </c>
      <c r="I497" s="305" t="str">
        <f>IF(OR(D497="",E497="",F497=""),"",IF(AND(H497&gt;0,H497&lt;=Experiencia1),[2]Puntajes!$D$4,IF(AND(H497&gt;Experiencia1,H497&lt;=Experiencia2),[2]Puntajes!$D$5,IF(AND(H497&gt;Experiencia2,H497&lt;=Experiencia3),[2]Puntajes!$D$6,IF(H497&gt;Experiencia3,[2]Puntajes!$D$7,0)))))</f>
        <v/>
      </c>
    </row>
    <row r="498" spans="3:9" hidden="1">
      <c r="C498" s="356"/>
      <c r="D498" s="369" t="str">
        <f>IF(ISERROR(VLOOKUP(C498,'[2]Capacidad Financiera'!$B$12:$X$62720,2,0)),"",VLOOKUP(C498,'[2]Capacidad Financiera'!$B$12:$X$3580,2,0))</f>
        <v/>
      </c>
      <c r="E498" s="302" t="str">
        <f>IF(ISERROR(VLOOKUP(C498,'[2]Capacidad Financiera'!$B$12:$X$62720,3,0)),"",VLOOKUP(C498,'[2]Capacidad Financiera'!$B$12:$X$62720,3,0))</f>
        <v/>
      </c>
      <c r="F498" s="303"/>
      <c r="G498" s="303" t="str">
        <f>IF(OR(D498="",E498="",F498=""),"",IF(C498&lt;&gt;"",IF(ISERROR(VLOOKUP($A$10,[2]POA!$A$2:$D$25,2,0)),"",VLOOKUP($A$10,[2]POA!$A$2:$D$25,2,0)),""))</f>
        <v/>
      </c>
      <c r="H498" s="304" t="str">
        <f t="shared" si="37"/>
        <v/>
      </c>
      <c r="I498" s="305" t="str">
        <f>IF(OR(D498="",E498="",F498=""),"",IF(AND(H498&gt;0,H498&lt;=Experiencia1),[2]Puntajes!$D$4,IF(AND(H498&gt;Experiencia1,H498&lt;=Experiencia2),[2]Puntajes!$D$5,IF(AND(H498&gt;Experiencia2,H498&lt;=Experiencia3),[2]Puntajes!$D$6,IF(H498&gt;Experiencia3,[2]Puntajes!$D$7,0)))))</f>
        <v/>
      </c>
    </row>
    <row r="499" spans="3:9" hidden="1">
      <c r="C499" s="356"/>
      <c r="D499" s="369" t="str">
        <f>IF(ISERROR(VLOOKUP(C499,'[2]Capacidad Financiera'!$B$12:$X$62720,2,0)),"",VLOOKUP(C499,'[2]Capacidad Financiera'!$B$12:$X$3580,2,0))</f>
        <v/>
      </c>
      <c r="E499" s="302" t="str">
        <f>IF(ISERROR(VLOOKUP(C499,'[2]Capacidad Financiera'!$B$12:$X$62720,3,0)),"",VLOOKUP(C499,'[2]Capacidad Financiera'!$B$12:$X$62720,3,0))</f>
        <v/>
      </c>
      <c r="F499" s="303"/>
      <c r="G499" s="303" t="str">
        <f>IF(OR(D499="",E499="",F499=""),"",IF(C499&lt;&gt;"",IF(ISERROR(VLOOKUP($A$10,[2]POA!$A$2:$D$25,2,0)),"",VLOOKUP($A$10,[2]POA!$A$2:$D$25,2,0)),""))</f>
        <v/>
      </c>
      <c r="H499" s="304" t="str">
        <f t="shared" si="37"/>
        <v/>
      </c>
      <c r="I499" s="305" t="str">
        <f>IF(OR(D499="",E499="",F499=""),"",IF(AND(H499&gt;0,H499&lt;=Experiencia1),[2]Puntajes!$D$4,IF(AND(H499&gt;Experiencia1,H499&lt;=Experiencia2),[2]Puntajes!$D$5,IF(AND(H499&gt;Experiencia2,H499&lt;=Experiencia3),[2]Puntajes!$D$6,IF(H499&gt;Experiencia3,[2]Puntajes!$D$7,0)))))</f>
        <v/>
      </c>
    </row>
    <row r="500" spans="3:9" hidden="1">
      <c r="C500" s="356"/>
      <c r="D500" s="369" t="str">
        <f>IF(ISERROR(VLOOKUP(C500,'[2]Capacidad Financiera'!$B$12:$X$62720,2,0)),"",VLOOKUP(C500,'[2]Capacidad Financiera'!$B$12:$X$3580,2,0))</f>
        <v/>
      </c>
      <c r="E500" s="302" t="str">
        <f>IF(ISERROR(VLOOKUP(C500,'[2]Capacidad Financiera'!$B$12:$X$62720,3,0)),"",VLOOKUP(C500,'[2]Capacidad Financiera'!$B$12:$X$62720,3,0))</f>
        <v/>
      </c>
      <c r="F500" s="303"/>
      <c r="G500" s="303" t="str">
        <f>IF(OR(D500="",E500="",F500=""),"",IF(C500&lt;&gt;"",IF(ISERROR(VLOOKUP($A$10,[2]POA!$A$2:$D$25,2,0)),"",VLOOKUP($A$10,[2]POA!$A$2:$D$25,2,0)),""))</f>
        <v/>
      </c>
      <c r="H500" s="304" t="str">
        <f t="shared" si="37"/>
        <v/>
      </c>
      <c r="I500" s="305" t="str">
        <f>IF(OR(D500="",E500="",F500=""),"",IF(AND(H500&gt;0,H500&lt;=Experiencia1),[2]Puntajes!$D$4,IF(AND(H500&gt;Experiencia1,H500&lt;=Experiencia2),[2]Puntajes!$D$5,IF(AND(H500&gt;Experiencia2,H500&lt;=Experiencia3),[2]Puntajes!$D$6,IF(H500&gt;Experiencia3,[2]Puntajes!$D$7,0)))))</f>
        <v/>
      </c>
    </row>
    <row r="501" spans="3:9" hidden="1">
      <c r="C501" s="356"/>
      <c r="D501" s="369" t="str">
        <f>IF(ISERROR(VLOOKUP(C501,'[2]Capacidad Financiera'!$B$12:$X$62720,2,0)),"",VLOOKUP(C501,'[2]Capacidad Financiera'!$B$12:$X$3580,2,0))</f>
        <v/>
      </c>
      <c r="E501" s="302" t="str">
        <f>IF(ISERROR(VLOOKUP(C501,'[2]Capacidad Financiera'!$B$12:$X$62720,3,0)),"",VLOOKUP(C501,'[2]Capacidad Financiera'!$B$12:$X$62720,3,0))</f>
        <v/>
      </c>
      <c r="F501" s="303"/>
      <c r="G501" s="303" t="str">
        <f>IF(OR(D501="",E501="",F501=""),"",IF(C501&lt;&gt;"",IF(ISERROR(VLOOKUP($A$10,[2]POA!$A$2:$D$25,2,0)),"",VLOOKUP($A$10,[2]POA!$A$2:$D$25,2,0)),""))</f>
        <v/>
      </c>
      <c r="H501" s="304" t="str">
        <f t="shared" si="37"/>
        <v/>
      </c>
      <c r="I501" s="305" t="str">
        <f>IF(OR(D501="",E501="",F501=""),"",IF(AND(H501&gt;0,H501&lt;=Experiencia1),[2]Puntajes!$D$4,IF(AND(H501&gt;Experiencia1,H501&lt;=Experiencia2),[2]Puntajes!$D$5,IF(AND(H501&gt;Experiencia2,H501&lt;=Experiencia3),[2]Puntajes!$D$6,IF(H501&gt;Experiencia3,[2]Puntajes!$D$7,0)))))</f>
        <v/>
      </c>
    </row>
    <row r="502" spans="3:9" ht="15.75" hidden="1" thickBot="1">
      <c r="C502" s="357"/>
      <c r="D502" s="370" t="str">
        <f>IF(ISERROR(VLOOKUP(C502,'[2]Capacidad Financiera'!$B$12:$X$62720,2,0)),"",VLOOKUP(C502,'[2]Capacidad Financiera'!$B$12:$X$3580,2,0))</f>
        <v/>
      </c>
      <c r="E502" s="307" t="str">
        <f>IF(ISERROR(VLOOKUP(C502,'[2]Capacidad Financiera'!$B$12:$X$62720,3,0)),"",VLOOKUP(C502,'[2]Capacidad Financiera'!$B$12:$X$62720,3,0))</f>
        <v/>
      </c>
      <c r="F502" s="308"/>
      <c r="G502" s="308" t="str">
        <f>IF(OR(D502="",E502="",F502=""),"",IF(C502&lt;&gt;"",IF(ISERROR(VLOOKUP($A$10,[2]POA!$A$2:$D$25,2,0)),"",VLOOKUP($A$10,[2]POA!$A$2:$D$25,2,0)),""))</f>
        <v/>
      </c>
      <c r="H502" s="309" t="str">
        <f t="shared" si="37"/>
        <v/>
      </c>
      <c r="I502" s="310" t="str">
        <f>IF(OR(D502="",E502="",F502=""),"",IF(AND(H502&gt;0,H502&lt;=Experiencia1),[2]Puntajes!$D$4,IF(AND(H502&gt;Experiencia1,H502&lt;=Experiencia2),[2]Puntajes!$D$5,IF(AND(H502&gt;Experiencia2,H502&lt;=Experiencia3),[2]Puntajes!$D$6,IF(H502&gt;Experiencia3,[2]Puntajes!$D$7,0)))))</f>
        <v/>
      </c>
    </row>
    <row r="503" spans="3:9" hidden="1">
      <c r="C503" s="358"/>
      <c r="D503" s="371" t="str">
        <f>IF(ISERROR(VLOOKUP(C503,'[2]Capacidad Financiera'!$B$12:$X$62720,2,0)),"",VLOOKUP(C503,'[2]Capacidad Financiera'!$B$12:$X$3580,2,0))</f>
        <v/>
      </c>
      <c r="E503" s="292" t="str">
        <f>IF(ISERROR(VLOOKUP(C503,'[2]Capacidad Financiera'!$B$12:$X$62720,3,0)),"",VLOOKUP(C503,'[2]Capacidad Financiera'!$B$12:$X$62720,3,0))</f>
        <v/>
      </c>
      <c r="F503" s="293"/>
      <c r="G503" s="293" t="str">
        <f>IF(OR(D503="",E503="",F503=""),"",IF(C504="",IF(C503&lt;&gt;"",IF(ISERROR(VLOOKUP($A$10,[2]POA!$A$2:$D$25,2,0)),"",VLOOKUP($A$10,[2]POA!$A$2:$D$25,2,0)),""),""))</f>
        <v/>
      </c>
      <c r="H503" s="294" t="str">
        <f>IF(OR(D503="",E503="",F503=""),"",IF(C504="",IF(C503&lt;&gt;"",F503/G503,""),""))</f>
        <v/>
      </c>
      <c r="I503" s="295" t="str">
        <f>IF(C504="",IF(F503="","",IF(AND(H503&gt;0,H503&lt;=Experiencia1),[2]Puntajes!$D$4,IF(AND(H503&gt;Experiencia1,H503&lt;=Experiencia2),[2]Puntajes!$D$5,IF(AND(H503&gt;Experiencia2,H503&lt;=Experiencia3),[2]Puntajes!$D$6,IF(H503&gt;Experiencia3,[2]Puntajes!$D$7,0))))),"")</f>
        <v/>
      </c>
    </row>
    <row r="504" spans="3:9" hidden="1">
      <c r="C504" s="356"/>
      <c r="D504" s="369" t="str">
        <f>IF(ISERROR(VLOOKUP(C504,'[2]Capacidad Financiera'!$B$12:$X$62720,2,0)),"",VLOOKUP(C504,'[2]Capacidad Financiera'!$B$12:$X$3580,2,0))</f>
        <v/>
      </c>
      <c r="E504" s="302" t="str">
        <f>IF(ISERROR(VLOOKUP(C504,'[2]Capacidad Financiera'!$B$12:$X$62720,3,0)),"",VLOOKUP(C504,'[2]Capacidad Financiera'!$B$12:$X$62720,3,0))</f>
        <v/>
      </c>
      <c r="F504" s="303"/>
      <c r="G504" s="303" t="str">
        <f>IF(OR(D504="",E504="",F504=""),"",IF(C504&lt;&gt;"",IF(ISERROR(VLOOKUP($A$10,[2]POA!$A$2:$D$25,2,0)),"",VLOOKUP($A$10,[2]POA!$A$2:$D$25,2,0)),""))</f>
        <v/>
      </c>
      <c r="H504" s="304" t="str">
        <f>IF(OR(D504="",E504="",F504=""),"",IF(C504&lt;&gt;"",F504/(G504*E504),""))</f>
        <v/>
      </c>
      <c r="I504" s="305" t="str">
        <f>IF(OR(D504="",E504="",F504=""),"",IF(AND(H504&gt;0,H504&lt;=Experiencia1),[2]Puntajes!$D$4,IF(AND(H504&gt;Experiencia1,H504&lt;=Experiencia2),[2]Puntajes!$D$5,IF(AND(H504&gt;Experiencia2,H504&lt;=Experiencia3),[2]Puntajes!$D$6,IF(H504&gt;Experiencia3,[2]Puntajes!$D$7,0)))))</f>
        <v/>
      </c>
    </row>
    <row r="505" spans="3:9" hidden="1">
      <c r="C505" s="356"/>
      <c r="D505" s="369" t="str">
        <f>IF(ISERROR(VLOOKUP(C505,'[2]Capacidad Financiera'!$B$12:$X$62720,2,0)),"",VLOOKUP(C505,'[2]Capacidad Financiera'!$B$12:$X$3580,2,0))</f>
        <v/>
      </c>
      <c r="E505" s="302" t="str">
        <f>IF(ISERROR(VLOOKUP(C505,'[2]Capacidad Financiera'!$B$12:$X$62720,3,0)),"",VLOOKUP(C505,'[2]Capacidad Financiera'!$B$12:$X$62720,3,0))</f>
        <v/>
      </c>
      <c r="F505" s="303"/>
      <c r="G505" s="303" t="str">
        <f>IF(OR(D505="",E505="",F505=""),"",IF(C505&lt;&gt;"",IF(ISERROR(VLOOKUP($A$10,[2]POA!$A$2:$D$25,2,0)),"",VLOOKUP($A$10,[2]POA!$A$2:$D$25,2,0)),""))</f>
        <v/>
      </c>
      <c r="H505" s="304" t="str">
        <f t="shared" ref="H505:H513" si="38">IF(OR(D505="",E505="",F505=""),"",IF(C505&lt;&gt;"",F505/(G505*E505),""))</f>
        <v/>
      </c>
      <c r="I505" s="305" t="str">
        <f>IF(OR(D505="",E505="",F505=""),"",IF(AND(H505&gt;0,H505&lt;=Experiencia1),[2]Puntajes!$D$4,IF(AND(H505&gt;Experiencia1,H505&lt;=Experiencia2),[2]Puntajes!$D$5,IF(AND(H505&gt;Experiencia2,H505&lt;=Experiencia3),[2]Puntajes!$D$6,IF(H505&gt;Experiencia3,[2]Puntajes!$D$7,0)))))</f>
        <v/>
      </c>
    </row>
    <row r="506" spans="3:9" hidden="1">
      <c r="C506" s="356"/>
      <c r="D506" s="369" t="str">
        <f>IF(ISERROR(VLOOKUP(C506,'[2]Capacidad Financiera'!$B$12:$X$62720,2,0)),"",VLOOKUP(C506,'[2]Capacidad Financiera'!$B$12:$X$3580,2,0))</f>
        <v/>
      </c>
      <c r="E506" s="302" t="str">
        <f>IF(ISERROR(VLOOKUP(C506,'[2]Capacidad Financiera'!$B$12:$X$62720,3,0)),"",VLOOKUP(C506,'[2]Capacidad Financiera'!$B$12:$X$62720,3,0))</f>
        <v/>
      </c>
      <c r="F506" s="303"/>
      <c r="G506" s="303" t="str">
        <f>IF(OR(D506="",E506="",F506=""),"",IF(C506&lt;&gt;"",IF(ISERROR(VLOOKUP($A$10,[2]POA!$A$2:$D$25,2,0)),"",VLOOKUP($A$10,[2]POA!$A$2:$D$25,2,0)),""))</f>
        <v/>
      </c>
      <c r="H506" s="304" t="str">
        <f t="shared" si="38"/>
        <v/>
      </c>
      <c r="I506" s="305" t="str">
        <f>IF(OR(D506="",E506="",F506=""),"",IF(AND(H506&gt;0,H506&lt;=Experiencia1),[2]Puntajes!$D$4,IF(AND(H506&gt;Experiencia1,H506&lt;=Experiencia2),[2]Puntajes!$D$5,IF(AND(H506&gt;Experiencia2,H506&lt;=Experiencia3),[2]Puntajes!$D$6,IF(H506&gt;Experiencia3,[2]Puntajes!$D$7,0)))))</f>
        <v/>
      </c>
    </row>
    <row r="507" spans="3:9" hidden="1">
      <c r="C507" s="356"/>
      <c r="D507" s="369" t="str">
        <f>IF(ISERROR(VLOOKUP(C507,'[2]Capacidad Financiera'!$B$12:$X$62720,2,0)),"",VLOOKUP(C507,'[2]Capacidad Financiera'!$B$12:$X$3580,2,0))</f>
        <v/>
      </c>
      <c r="E507" s="302" t="str">
        <f>IF(ISERROR(VLOOKUP(C507,'[2]Capacidad Financiera'!$B$12:$X$62720,3,0)),"",VLOOKUP(C507,'[2]Capacidad Financiera'!$B$12:$X$62720,3,0))</f>
        <v/>
      </c>
      <c r="F507" s="303"/>
      <c r="G507" s="303" t="str">
        <f>IF(OR(D507="",E507="",F507=""),"",IF(C507&lt;&gt;"",IF(ISERROR(VLOOKUP($A$10,[2]POA!$A$2:$D$25,2,0)),"",VLOOKUP($A$10,[2]POA!$A$2:$D$25,2,0)),""))</f>
        <v/>
      </c>
      <c r="H507" s="304" t="str">
        <f t="shared" si="38"/>
        <v/>
      </c>
      <c r="I507" s="305" t="str">
        <f>IF(OR(D507="",E507="",F507=""),"",IF(AND(H507&gt;0,H507&lt;=Experiencia1),[2]Puntajes!$D$4,IF(AND(H507&gt;Experiencia1,H507&lt;=Experiencia2),[2]Puntajes!$D$5,IF(AND(H507&gt;Experiencia2,H507&lt;=Experiencia3),[2]Puntajes!$D$6,IF(H507&gt;Experiencia3,[2]Puntajes!$D$7,0)))))</f>
        <v/>
      </c>
    </row>
    <row r="508" spans="3:9" hidden="1">
      <c r="C508" s="356"/>
      <c r="D508" s="369" t="str">
        <f>IF(ISERROR(VLOOKUP(C508,'[2]Capacidad Financiera'!$B$12:$X$62720,2,0)),"",VLOOKUP(C508,'[2]Capacidad Financiera'!$B$12:$X$3580,2,0))</f>
        <v/>
      </c>
      <c r="E508" s="302" t="str">
        <f>IF(ISERROR(VLOOKUP(C508,'[2]Capacidad Financiera'!$B$12:$X$62720,3,0)),"",VLOOKUP(C508,'[2]Capacidad Financiera'!$B$12:$X$62720,3,0))</f>
        <v/>
      </c>
      <c r="F508" s="303"/>
      <c r="G508" s="303" t="str">
        <f>IF(OR(D508="",E508="",F508=""),"",IF(C508&lt;&gt;"",IF(ISERROR(VLOOKUP($A$10,[2]POA!$A$2:$D$25,2,0)),"",VLOOKUP($A$10,[2]POA!$A$2:$D$25,2,0)),""))</f>
        <v/>
      </c>
      <c r="H508" s="304" t="str">
        <f t="shared" si="38"/>
        <v/>
      </c>
      <c r="I508" s="305" t="str">
        <f>IF(OR(D508="",E508="",F508=""),"",IF(AND(H508&gt;0,H508&lt;=Experiencia1),[2]Puntajes!$D$4,IF(AND(H508&gt;Experiencia1,H508&lt;=Experiencia2),[2]Puntajes!$D$5,IF(AND(H508&gt;Experiencia2,H508&lt;=Experiencia3),[2]Puntajes!$D$6,IF(H508&gt;Experiencia3,[2]Puntajes!$D$7,0)))))</f>
        <v/>
      </c>
    </row>
    <row r="509" spans="3:9" hidden="1">
      <c r="C509" s="356"/>
      <c r="D509" s="369" t="str">
        <f>IF(ISERROR(VLOOKUP(C509,'[2]Capacidad Financiera'!$B$12:$X$62720,2,0)),"",VLOOKUP(C509,'[2]Capacidad Financiera'!$B$12:$X$3580,2,0))</f>
        <v/>
      </c>
      <c r="E509" s="302" t="str">
        <f>IF(ISERROR(VLOOKUP(C509,'[2]Capacidad Financiera'!$B$12:$X$62720,3,0)),"",VLOOKUP(C509,'[2]Capacidad Financiera'!$B$12:$X$62720,3,0))</f>
        <v/>
      </c>
      <c r="F509" s="303"/>
      <c r="G509" s="303" t="str">
        <f>IF(OR(D509="",E509="",F509=""),"",IF(C509&lt;&gt;"",IF(ISERROR(VLOOKUP($A$10,[2]POA!$A$2:$D$25,2,0)),"",VLOOKUP($A$10,[2]POA!$A$2:$D$25,2,0)),""))</f>
        <v/>
      </c>
      <c r="H509" s="304" t="str">
        <f t="shared" si="38"/>
        <v/>
      </c>
      <c r="I509" s="305" t="str">
        <f>IF(OR(D509="",E509="",F509=""),"",IF(AND(H509&gt;0,H509&lt;=Experiencia1),[2]Puntajes!$D$4,IF(AND(H509&gt;Experiencia1,H509&lt;=Experiencia2),[2]Puntajes!$D$5,IF(AND(H509&gt;Experiencia2,H509&lt;=Experiencia3),[2]Puntajes!$D$6,IF(H509&gt;Experiencia3,[2]Puntajes!$D$7,0)))))</f>
        <v/>
      </c>
    </row>
    <row r="510" spans="3:9" hidden="1">
      <c r="C510" s="356"/>
      <c r="D510" s="369" t="str">
        <f>IF(ISERROR(VLOOKUP(C510,'[2]Capacidad Financiera'!$B$12:$X$62720,2,0)),"",VLOOKUP(C510,'[2]Capacidad Financiera'!$B$12:$X$3580,2,0))</f>
        <v/>
      </c>
      <c r="E510" s="302" t="str">
        <f>IF(ISERROR(VLOOKUP(C510,'[2]Capacidad Financiera'!$B$12:$X$62720,3,0)),"",VLOOKUP(C510,'[2]Capacidad Financiera'!$B$12:$X$62720,3,0))</f>
        <v/>
      </c>
      <c r="F510" s="303"/>
      <c r="G510" s="303" t="str">
        <f>IF(OR(D510="",E510="",F510=""),"",IF(C510&lt;&gt;"",IF(ISERROR(VLOOKUP($A$10,[2]POA!$A$2:$D$25,2,0)),"",VLOOKUP($A$10,[2]POA!$A$2:$D$25,2,0)),""))</f>
        <v/>
      </c>
      <c r="H510" s="304" t="str">
        <f t="shared" si="38"/>
        <v/>
      </c>
      <c r="I510" s="305" t="str">
        <f>IF(OR(D510="",E510="",F510=""),"",IF(AND(H510&gt;0,H510&lt;=Experiencia1),[2]Puntajes!$D$4,IF(AND(H510&gt;Experiencia1,H510&lt;=Experiencia2),[2]Puntajes!$D$5,IF(AND(H510&gt;Experiencia2,H510&lt;=Experiencia3),[2]Puntajes!$D$6,IF(H510&gt;Experiencia3,[2]Puntajes!$D$7,0)))))</f>
        <v/>
      </c>
    </row>
    <row r="511" spans="3:9" hidden="1">
      <c r="C511" s="356"/>
      <c r="D511" s="369" t="str">
        <f>IF(ISERROR(VLOOKUP(C511,'[2]Capacidad Financiera'!$B$12:$X$62720,2,0)),"",VLOOKUP(C511,'[2]Capacidad Financiera'!$B$12:$X$3580,2,0))</f>
        <v/>
      </c>
      <c r="E511" s="302" t="str">
        <f>IF(ISERROR(VLOOKUP(C511,'[2]Capacidad Financiera'!$B$12:$X$62720,3,0)),"",VLOOKUP(C511,'[2]Capacidad Financiera'!$B$12:$X$62720,3,0))</f>
        <v/>
      </c>
      <c r="F511" s="303"/>
      <c r="G511" s="303" t="str">
        <f>IF(OR(D511="",E511="",F511=""),"",IF(C511&lt;&gt;"",IF(ISERROR(VLOOKUP($A$10,[2]POA!$A$2:$D$25,2,0)),"",VLOOKUP($A$10,[2]POA!$A$2:$D$25,2,0)),""))</f>
        <v/>
      </c>
      <c r="H511" s="304" t="str">
        <f t="shared" si="38"/>
        <v/>
      </c>
      <c r="I511" s="305" t="str">
        <f>IF(OR(D511="",E511="",F511=""),"",IF(AND(H511&gt;0,H511&lt;=Experiencia1),[2]Puntajes!$D$4,IF(AND(H511&gt;Experiencia1,H511&lt;=Experiencia2),[2]Puntajes!$D$5,IF(AND(H511&gt;Experiencia2,H511&lt;=Experiencia3),[2]Puntajes!$D$6,IF(H511&gt;Experiencia3,[2]Puntajes!$D$7,0)))))</f>
        <v/>
      </c>
    </row>
    <row r="512" spans="3:9" hidden="1">
      <c r="C512" s="356"/>
      <c r="D512" s="369" t="str">
        <f>IF(ISERROR(VLOOKUP(C512,'[2]Capacidad Financiera'!$B$12:$X$62720,2,0)),"",VLOOKUP(C512,'[2]Capacidad Financiera'!$B$12:$X$3580,2,0))</f>
        <v/>
      </c>
      <c r="E512" s="302" t="str">
        <f>IF(ISERROR(VLOOKUP(C512,'[2]Capacidad Financiera'!$B$12:$X$62720,3,0)),"",VLOOKUP(C512,'[2]Capacidad Financiera'!$B$12:$X$62720,3,0))</f>
        <v/>
      </c>
      <c r="F512" s="303"/>
      <c r="G512" s="303" t="str">
        <f>IF(OR(D512="",E512="",F512=""),"",IF(C512&lt;&gt;"",IF(ISERROR(VLOOKUP($A$10,[2]POA!$A$2:$D$25,2,0)),"",VLOOKUP($A$10,[2]POA!$A$2:$D$25,2,0)),""))</f>
        <v/>
      </c>
      <c r="H512" s="304" t="str">
        <f t="shared" si="38"/>
        <v/>
      </c>
      <c r="I512" s="305" t="str">
        <f>IF(OR(D512="",E512="",F512=""),"",IF(AND(H512&gt;0,H512&lt;=Experiencia1),[2]Puntajes!$D$4,IF(AND(H512&gt;Experiencia1,H512&lt;=Experiencia2),[2]Puntajes!$D$5,IF(AND(H512&gt;Experiencia2,H512&lt;=Experiencia3),[2]Puntajes!$D$6,IF(H512&gt;Experiencia3,[2]Puntajes!$D$7,0)))))</f>
        <v/>
      </c>
    </row>
    <row r="513" spans="3:9" ht="15.75" hidden="1" thickBot="1">
      <c r="C513" s="357"/>
      <c r="D513" s="370" t="str">
        <f>IF(ISERROR(VLOOKUP(C513,'[2]Capacidad Financiera'!$B$12:$X$62720,2,0)),"",VLOOKUP(C513,'[2]Capacidad Financiera'!$B$12:$X$3580,2,0))</f>
        <v/>
      </c>
      <c r="E513" s="307" t="str">
        <f>IF(ISERROR(VLOOKUP(C513,'[2]Capacidad Financiera'!$B$12:$X$62720,3,0)),"",VLOOKUP(C513,'[2]Capacidad Financiera'!$B$12:$X$62720,3,0))</f>
        <v/>
      </c>
      <c r="F513" s="308"/>
      <c r="G513" s="308" t="str">
        <f>IF(OR(D513="",E513="",F513=""),"",IF(C513&lt;&gt;"",IF(ISERROR(VLOOKUP($A$10,[2]POA!$A$2:$D$25,2,0)),"",VLOOKUP($A$10,[2]POA!$A$2:$D$25,2,0)),""))</f>
        <v/>
      </c>
      <c r="H513" s="309" t="str">
        <f t="shared" si="38"/>
        <v/>
      </c>
      <c r="I513" s="310" t="str">
        <f>IF(OR(D513="",E513="",F513=""),"",IF(AND(H513&gt;0,H513&lt;=Experiencia1),[2]Puntajes!$D$4,IF(AND(H513&gt;Experiencia1,H513&lt;=Experiencia2),[2]Puntajes!$D$5,IF(AND(H513&gt;Experiencia2,H513&lt;=Experiencia3),[2]Puntajes!$D$6,IF(H513&gt;Experiencia3,[2]Puntajes!$D$7,0)))))</f>
        <v/>
      </c>
    </row>
    <row r="514" spans="3:9" hidden="1">
      <c r="C514" s="358"/>
      <c r="D514" s="371" t="str">
        <f>IF(ISERROR(VLOOKUP(C514,'[2]Capacidad Financiera'!$B$12:$X$62720,2,0)),"",VLOOKUP(C514,'[2]Capacidad Financiera'!$B$12:$X$3580,2,0))</f>
        <v/>
      </c>
      <c r="E514" s="292" t="str">
        <f>IF(ISERROR(VLOOKUP(C514,'[2]Capacidad Financiera'!$B$12:$X$62720,3,0)),"",VLOOKUP(C514,'[2]Capacidad Financiera'!$B$12:$X$62720,3,0))</f>
        <v/>
      </c>
      <c r="F514" s="293"/>
      <c r="G514" s="293" t="str">
        <f>IF(OR(D514="",E514="",F514=""),"",IF(C515="",IF(C514&lt;&gt;"",IF(ISERROR(VLOOKUP($A$10,[2]POA!$A$2:$D$25,2,0)),"",VLOOKUP($A$10,[2]POA!$A$2:$D$25,2,0)),""),""))</f>
        <v/>
      </c>
      <c r="H514" s="294" t="str">
        <f>IF(OR(D514="",E514="",F514=""),"",IF(C515="",IF(C514&lt;&gt;"",F514/G514,""),""))</f>
        <v/>
      </c>
      <c r="I514" s="295" t="str">
        <f>IF(C515="",IF(F514="","",IF(AND(H514&gt;0,H514&lt;=Experiencia1),[2]Puntajes!$D$4,IF(AND(H514&gt;Experiencia1,H514&lt;=Experiencia2),[2]Puntajes!$D$5,IF(AND(H514&gt;Experiencia2,H514&lt;=Experiencia3),[2]Puntajes!$D$6,IF(H514&gt;Experiencia3,[2]Puntajes!$D$7,0))))),"")</f>
        <v/>
      </c>
    </row>
    <row r="515" spans="3:9" hidden="1">
      <c r="C515" s="356"/>
      <c r="D515" s="369" t="str">
        <f>IF(ISERROR(VLOOKUP(C515,'[2]Capacidad Financiera'!$B$12:$X$62720,2,0)),"",VLOOKUP(C515,'[2]Capacidad Financiera'!$B$12:$X$3580,2,0))</f>
        <v/>
      </c>
      <c r="E515" s="302" t="str">
        <f>IF(ISERROR(VLOOKUP(C515,'[2]Capacidad Financiera'!$B$12:$X$62720,3,0)),"",VLOOKUP(C515,'[2]Capacidad Financiera'!$B$12:$X$62720,3,0))</f>
        <v/>
      </c>
      <c r="F515" s="303"/>
      <c r="G515" s="303" t="str">
        <f>IF(OR(D515="",E515="",F515=""),"",IF(C515&lt;&gt;"",IF(ISERROR(VLOOKUP($A$10,[2]POA!$A$2:$D$25,2,0)),"",VLOOKUP($A$10,[2]POA!$A$2:$D$25,2,0)),""))</f>
        <v/>
      </c>
      <c r="H515" s="304" t="str">
        <f>IF(OR(D515="",E515="",F515=""),"",IF(C515&lt;&gt;"",F515/(G515*E515),""))</f>
        <v/>
      </c>
      <c r="I515" s="305" t="str">
        <f>IF(OR(D515="",E515="",F515=""),"",IF(AND(H515&gt;0,H515&lt;=Experiencia1),[2]Puntajes!$D$4,IF(AND(H515&gt;Experiencia1,H515&lt;=Experiencia2),[2]Puntajes!$D$5,IF(AND(H515&gt;Experiencia2,H515&lt;=Experiencia3),[2]Puntajes!$D$6,IF(H515&gt;Experiencia3,[2]Puntajes!$D$7,0)))))</f>
        <v/>
      </c>
    </row>
    <row r="516" spans="3:9" hidden="1">
      <c r="C516" s="356"/>
      <c r="D516" s="369" t="str">
        <f>IF(ISERROR(VLOOKUP(C516,'[2]Capacidad Financiera'!$B$12:$X$62720,2,0)),"",VLOOKUP(C516,'[2]Capacidad Financiera'!$B$12:$X$3580,2,0))</f>
        <v/>
      </c>
      <c r="E516" s="302" t="str">
        <f>IF(ISERROR(VLOOKUP(C516,'[2]Capacidad Financiera'!$B$12:$X$62720,3,0)),"",VLOOKUP(C516,'[2]Capacidad Financiera'!$B$12:$X$62720,3,0))</f>
        <v/>
      </c>
      <c r="F516" s="303"/>
      <c r="G516" s="303" t="str">
        <f>IF(OR(D516="",E516="",F516=""),"",IF(C516&lt;&gt;"",IF(ISERROR(VLOOKUP($A$10,[2]POA!$A$2:$D$25,2,0)),"",VLOOKUP($A$10,[2]POA!$A$2:$D$25,2,0)),""))</f>
        <v/>
      </c>
      <c r="H516" s="304" t="str">
        <f t="shared" ref="H516:H524" si="39">IF(OR(D516="",E516="",F516=""),"",IF(C516&lt;&gt;"",F516/(G516*E516),""))</f>
        <v/>
      </c>
      <c r="I516" s="305" t="str">
        <f>IF(OR(D516="",E516="",F516=""),"",IF(AND(H516&gt;0,H516&lt;=Experiencia1),[2]Puntajes!$D$4,IF(AND(H516&gt;Experiencia1,H516&lt;=Experiencia2),[2]Puntajes!$D$5,IF(AND(H516&gt;Experiencia2,H516&lt;=Experiencia3),[2]Puntajes!$D$6,IF(H516&gt;Experiencia3,[2]Puntajes!$D$7,0)))))</f>
        <v/>
      </c>
    </row>
    <row r="517" spans="3:9" hidden="1">
      <c r="C517" s="356"/>
      <c r="D517" s="369" t="str">
        <f>IF(ISERROR(VLOOKUP(C517,'[2]Capacidad Financiera'!$B$12:$X$62720,2,0)),"",VLOOKUP(C517,'[2]Capacidad Financiera'!$B$12:$X$3580,2,0))</f>
        <v/>
      </c>
      <c r="E517" s="302" t="str">
        <f>IF(ISERROR(VLOOKUP(C517,'[2]Capacidad Financiera'!$B$12:$X$62720,3,0)),"",VLOOKUP(C517,'[2]Capacidad Financiera'!$B$12:$X$62720,3,0))</f>
        <v/>
      </c>
      <c r="F517" s="303"/>
      <c r="G517" s="303" t="str">
        <f>IF(OR(D517="",E517="",F517=""),"",IF(C517&lt;&gt;"",IF(ISERROR(VLOOKUP($A$10,[2]POA!$A$2:$D$25,2,0)),"",VLOOKUP($A$10,[2]POA!$A$2:$D$25,2,0)),""))</f>
        <v/>
      </c>
      <c r="H517" s="304" t="str">
        <f t="shared" si="39"/>
        <v/>
      </c>
      <c r="I517" s="305" t="str">
        <f>IF(OR(D517="",E517="",F517=""),"",IF(AND(H517&gt;0,H517&lt;=Experiencia1),[2]Puntajes!$D$4,IF(AND(H517&gt;Experiencia1,H517&lt;=Experiencia2),[2]Puntajes!$D$5,IF(AND(H517&gt;Experiencia2,H517&lt;=Experiencia3),[2]Puntajes!$D$6,IF(H517&gt;Experiencia3,[2]Puntajes!$D$7,0)))))</f>
        <v/>
      </c>
    </row>
    <row r="518" spans="3:9" hidden="1">
      <c r="C518" s="356"/>
      <c r="D518" s="369" t="str">
        <f>IF(ISERROR(VLOOKUP(C518,'[2]Capacidad Financiera'!$B$12:$X$62720,2,0)),"",VLOOKUP(C518,'[2]Capacidad Financiera'!$B$12:$X$3580,2,0))</f>
        <v/>
      </c>
      <c r="E518" s="302" t="str">
        <f>IF(ISERROR(VLOOKUP(C518,'[2]Capacidad Financiera'!$B$12:$X$62720,3,0)),"",VLOOKUP(C518,'[2]Capacidad Financiera'!$B$12:$X$62720,3,0))</f>
        <v/>
      </c>
      <c r="F518" s="303"/>
      <c r="G518" s="303" t="str">
        <f>IF(OR(D518="",E518="",F518=""),"",IF(C518&lt;&gt;"",IF(ISERROR(VLOOKUP($A$10,[2]POA!$A$2:$D$25,2,0)),"",VLOOKUP($A$10,[2]POA!$A$2:$D$25,2,0)),""))</f>
        <v/>
      </c>
      <c r="H518" s="304" t="str">
        <f t="shared" si="39"/>
        <v/>
      </c>
      <c r="I518" s="305" t="str">
        <f>IF(OR(D518="",E518="",F518=""),"",IF(AND(H518&gt;0,H518&lt;=Experiencia1),[2]Puntajes!$D$4,IF(AND(H518&gt;Experiencia1,H518&lt;=Experiencia2),[2]Puntajes!$D$5,IF(AND(H518&gt;Experiencia2,H518&lt;=Experiencia3),[2]Puntajes!$D$6,IF(H518&gt;Experiencia3,[2]Puntajes!$D$7,0)))))</f>
        <v/>
      </c>
    </row>
    <row r="519" spans="3:9" hidden="1">
      <c r="C519" s="356"/>
      <c r="D519" s="369" t="str">
        <f>IF(ISERROR(VLOOKUP(C519,'[2]Capacidad Financiera'!$B$12:$X$62720,2,0)),"",VLOOKUP(C519,'[2]Capacidad Financiera'!$B$12:$X$3580,2,0))</f>
        <v/>
      </c>
      <c r="E519" s="302" t="str">
        <f>IF(ISERROR(VLOOKUP(C519,'[2]Capacidad Financiera'!$B$12:$X$62720,3,0)),"",VLOOKUP(C519,'[2]Capacidad Financiera'!$B$12:$X$62720,3,0))</f>
        <v/>
      </c>
      <c r="F519" s="303"/>
      <c r="G519" s="303" t="str">
        <f>IF(OR(D519="",E519="",F519=""),"",IF(C519&lt;&gt;"",IF(ISERROR(VLOOKUP($A$10,[2]POA!$A$2:$D$25,2,0)),"",VLOOKUP($A$10,[2]POA!$A$2:$D$25,2,0)),""))</f>
        <v/>
      </c>
      <c r="H519" s="304" t="str">
        <f t="shared" si="39"/>
        <v/>
      </c>
      <c r="I519" s="305" t="str">
        <f>IF(OR(D519="",E519="",F519=""),"",IF(AND(H519&gt;0,H519&lt;=Experiencia1),[2]Puntajes!$D$4,IF(AND(H519&gt;Experiencia1,H519&lt;=Experiencia2),[2]Puntajes!$D$5,IF(AND(H519&gt;Experiencia2,H519&lt;=Experiencia3),[2]Puntajes!$D$6,IF(H519&gt;Experiencia3,[2]Puntajes!$D$7,0)))))</f>
        <v/>
      </c>
    </row>
    <row r="520" spans="3:9" hidden="1">
      <c r="C520" s="356"/>
      <c r="D520" s="369" t="str">
        <f>IF(ISERROR(VLOOKUP(C520,'[2]Capacidad Financiera'!$B$12:$X$62720,2,0)),"",VLOOKUP(C520,'[2]Capacidad Financiera'!$B$12:$X$3580,2,0))</f>
        <v/>
      </c>
      <c r="E520" s="302" t="str">
        <f>IF(ISERROR(VLOOKUP(C520,'[2]Capacidad Financiera'!$B$12:$X$62720,3,0)),"",VLOOKUP(C520,'[2]Capacidad Financiera'!$B$12:$X$62720,3,0))</f>
        <v/>
      </c>
      <c r="F520" s="303"/>
      <c r="G520" s="303" t="str">
        <f>IF(OR(D520="",E520="",F520=""),"",IF(C520&lt;&gt;"",IF(ISERROR(VLOOKUP($A$10,[2]POA!$A$2:$D$25,2,0)),"",VLOOKUP($A$10,[2]POA!$A$2:$D$25,2,0)),""))</f>
        <v/>
      </c>
      <c r="H520" s="304" t="str">
        <f t="shared" si="39"/>
        <v/>
      </c>
      <c r="I520" s="305" t="str">
        <f>IF(OR(D520="",E520="",F520=""),"",IF(AND(H520&gt;0,H520&lt;=Experiencia1),[2]Puntajes!$D$4,IF(AND(H520&gt;Experiencia1,H520&lt;=Experiencia2),[2]Puntajes!$D$5,IF(AND(H520&gt;Experiencia2,H520&lt;=Experiencia3),[2]Puntajes!$D$6,IF(H520&gt;Experiencia3,[2]Puntajes!$D$7,0)))))</f>
        <v/>
      </c>
    </row>
    <row r="521" spans="3:9" hidden="1">
      <c r="C521" s="356"/>
      <c r="D521" s="369" t="str">
        <f>IF(ISERROR(VLOOKUP(C521,'[2]Capacidad Financiera'!$B$12:$X$62720,2,0)),"",VLOOKUP(C521,'[2]Capacidad Financiera'!$B$12:$X$3580,2,0))</f>
        <v/>
      </c>
      <c r="E521" s="302" t="str">
        <f>IF(ISERROR(VLOOKUP(C521,'[2]Capacidad Financiera'!$B$12:$X$62720,3,0)),"",VLOOKUP(C521,'[2]Capacidad Financiera'!$B$12:$X$62720,3,0))</f>
        <v/>
      </c>
      <c r="F521" s="303"/>
      <c r="G521" s="303" t="str">
        <f>IF(OR(D521="",E521="",F521=""),"",IF(C521&lt;&gt;"",IF(ISERROR(VLOOKUP($A$10,[2]POA!$A$2:$D$25,2,0)),"",VLOOKUP($A$10,[2]POA!$A$2:$D$25,2,0)),""))</f>
        <v/>
      </c>
      <c r="H521" s="304" t="str">
        <f t="shared" si="39"/>
        <v/>
      </c>
      <c r="I521" s="305" t="str">
        <f>IF(OR(D521="",E521="",F521=""),"",IF(AND(H521&gt;0,H521&lt;=Experiencia1),[2]Puntajes!$D$4,IF(AND(H521&gt;Experiencia1,H521&lt;=Experiencia2),[2]Puntajes!$D$5,IF(AND(H521&gt;Experiencia2,H521&lt;=Experiencia3),[2]Puntajes!$D$6,IF(H521&gt;Experiencia3,[2]Puntajes!$D$7,0)))))</f>
        <v/>
      </c>
    </row>
    <row r="522" spans="3:9" hidden="1">
      <c r="C522" s="356"/>
      <c r="D522" s="369" t="str">
        <f>IF(ISERROR(VLOOKUP(C522,'[2]Capacidad Financiera'!$B$12:$X$62720,2,0)),"",VLOOKUP(C522,'[2]Capacidad Financiera'!$B$12:$X$3580,2,0))</f>
        <v/>
      </c>
      <c r="E522" s="302" t="str">
        <f>IF(ISERROR(VLOOKUP(C522,'[2]Capacidad Financiera'!$B$12:$X$62720,3,0)),"",VLOOKUP(C522,'[2]Capacidad Financiera'!$B$12:$X$62720,3,0))</f>
        <v/>
      </c>
      <c r="F522" s="303"/>
      <c r="G522" s="303" t="str">
        <f>IF(OR(D522="",E522="",F522=""),"",IF(C522&lt;&gt;"",IF(ISERROR(VLOOKUP($A$10,[2]POA!$A$2:$D$25,2,0)),"",VLOOKUP($A$10,[2]POA!$A$2:$D$25,2,0)),""))</f>
        <v/>
      </c>
      <c r="H522" s="304" t="str">
        <f t="shared" si="39"/>
        <v/>
      </c>
      <c r="I522" s="305" t="str">
        <f>IF(OR(D522="",E522="",F522=""),"",IF(AND(H522&gt;0,H522&lt;=Experiencia1),[2]Puntajes!$D$4,IF(AND(H522&gt;Experiencia1,H522&lt;=Experiencia2),[2]Puntajes!$D$5,IF(AND(H522&gt;Experiencia2,H522&lt;=Experiencia3),[2]Puntajes!$D$6,IF(H522&gt;Experiencia3,[2]Puntajes!$D$7,0)))))</f>
        <v/>
      </c>
    </row>
    <row r="523" spans="3:9" hidden="1">
      <c r="C523" s="356"/>
      <c r="D523" s="369" t="str">
        <f>IF(ISERROR(VLOOKUP(C523,'[2]Capacidad Financiera'!$B$12:$X$62720,2,0)),"",VLOOKUP(C523,'[2]Capacidad Financiera'!$B$12:$X$3580,2,0))</f>
        <v/>
      </c>
      <c r="E523" s="302" t="str">
        <f>IF(ISERROR(VLOOKUP(C523,'[2]Capacidad Financiera'!$B$12:$X$62720,3,0)),"",VLOOKUP(C523,'[2]Capacidad Financiera'!$B$12:$X$62720,3,0))</f>
        <v/>
      </c>
      <c r="F523" s="303"/>
      <c r="G523" s="303" t="str">
        <f>IF(OR(D523="",E523="",F523=""),"",IF(C523&lt;&gt;"",IF(ISERROR(VLOOKUP($A$10,[2]POA!$A$2:$D$25,2,0)),"",VLOOKUP($A$10,[2]POA!$A$2:$D$25,2,0)),""))</f>
        <v/>
      </c>
      <c r="H523" s="304" t="str">
        <f t="shared" si="39"/>
        <v/>
      </c>
      <c r="I523" s="305" t="str">
        <f>IF(OR(D523="",E523="",F523=""),"",IF(AND(H523&gt;0,H523&lt;=Experiencia1),[2]Puntajes!$D$4,IF(AND(H523&gt;Experiencia1,H523&lt;=Experiencia2),[2]Puntajes!$D$5,IF(AND(H523&gt;Experiencia2,H523&lt;=Experiencia3),[2]Puntajes!$D$6,IF(H523&gt;Experiencia3,[2]Puntajes!$D$7,0)))))</f>
        <v/>
      </c>
    </row>
    <row r="524" spans="3:9" ht="15.75" hidden="1" thickBot="1">
      <c r="C524" s="357"/>
      <c r="D524" s="370" t="str">
        <f>IF(ISERROR(VLOOKUP(C524,'[2]Capacidad Financiera'!$B$12:$X$62720,2,0)),"",VLOOKUP(C524,'[2]Capacidad Financiera'!$B$12:$X$3580,2,0))</f>
        <v/>
      </c>
      <c r="E524" s="307" t="str">
        <f>IF(ISERROR(VLOOKUP(C524,'[2]Capacidad Financiera'!$B$12:$X$62720,3,0)),"",VLOOKUP(C524,'[2]Capacidad Financiera'!$B$12:$X$62720,3,0))</f>
        <v/>
      </c>
      <c r="F524" s="308"/>
      <c r="G524" s="308" t="str">
        <f>IF(OR(D524="",E524="",F524=""),"",IF(C524&lt;&gt;"",IF(ISERROR(VLOOKUP($A$10,[2]POA!$A$2:$D$25,2,0)),"",VLOOKUP($A$10,[2]POA!$A$2:$D$25,2,0)),""))</f>
        <v/>
      </c>
      <c r="H524" s="309" t="str">
        <f t="shared" si="39"/>
        <v/>
      </c>
      <c r="I524" s="310" t="str">
        <f>IF(OR(D524="",E524="",F524=""),"",IF(AND(H524&gt;0,H524&lt;=Experiencia1),[2]Puntajes!$D$4,IF(AND(H524&gt;Experiencia1,H524&lt;=Experiencia2),[2]Puntajes!$D$5,IF(AND(H524&gt;Experiencia2,H524&lt;=Experiencia3),[2]Puntajes!$D$6,IF(H524&gt;Experiencia3,[2]Puntajes!$D$7,0)))))</f>
        <v/>
      </c>
    </row>
    <row r="525" spans="3:9" hidden="1">
      <c r="C525" s="358"/>
      <c r="D525" s="371" t="str">
        <f>IF(ISERROR(VLOOKUP(C525,'[2]Capacidad Financiera'!$B$12:$X$62720,2,0)),"",VLOOKUP(C525,'[2]Capacidad Financiera'!$B$12:$X$3580,2,0))</f>
        <v/>
      </c>
      <c r="E525" s="292" t="str">
        <f>IF(ISERROR(VLOOKUP(C525,'[2]Capacidad Financiera'!$B$12:$X$62720,3,0)),"",VLOOKUP(C525,'[2]Capacidad Financiera'!$B$12:$X$62720,3,0))</f>
        <v/>
      </c>
      <c r="F525" s="293"/>
      <c r="G525" s="293" t="str">
        <f>IF(OR(D525="",E525="",F525=""),"",IF(C526="",IF(C525&lt;&gt;"",IF(ISERROR(VLOOKUP($A$10,[2]POA!$A$2:$D$25,2,0)),"",VLOOKUP($A$10,[2]POA!$A$2:$D$25,2,0)),""),""))</f>
        <v/>
      </c>
      <c r="H525" s="294" t="str">
        <f>IF(OR(D525="",E525="",F525=""),"",IF(C526="",IF(C525&lt;&gt;"",F525/G525,""),""))</f>
        <v/>
      </c>
      <c r="I525" s="295" t="str">
        <f>IF(C526="",IF(F525="","",IF(AND(H525&gt;0,H525&lt;=Experiencia1),[2]Puntajes!$D$4,IF(AND(H525&gt;Experiencia1,H525&lt;=Experiencia2),[2]Puntajes!$D$5,IF(AND(H525&gt;Experiencia2,H525&lt;=Experiencia3),[2]Puntajes!$D$6,IF(H525&gt;Experiencia3,[2]Puntajes!$D$7,0))))),"")</f>
        <v/>
      </c>
    </row>
    <row r="526" spans="3:9" hidden="1">
      <c r="C526" s="356"/>
      <c r="D526" s="369" t="str">
        <f>IF(ISERROR(VLOOKUP(C526,'[2]Capacidad Financiera'!$B$12:$X$62720,2,0)),"",VLOOKUP(C526,'[2]Capacidad Financiera'!$B$12:$X$3580,2,0))</f>
        <v/>
      </c>
      <c r="E526" s="302" t="str">
        <f>IF(ISERROR(VLOOKUP(C526,'[2]Capacidad Financiera'!$B$12:$X$62720,3,0)),"",VLOOKUP(C526,'[2]Capacidad Financiera'!$B$12:$X$62720,3,0))</f>
        <v/>
      </c>
      <c r="F526" s="303"/>
      <c r="G526" s="303" t="str">
        <f>IF(OR(D526="",E526="",F526=""),"",IF(C526&lt;&gt;"",IF(ISERROR(VLOOKUP($A$10,[2]POA!$A$2:$D$25,2,0)),"",VLOOKUP($A$10,[2]POA!$A$2:$D$25,2,0)),""))</f>
        <v/>
      </c>
      <c r="H526" s="304" t="str">
        <f>IF(OR(D526="",E526="",F526=""),"",IF(C526&lt;&gt;"",F526/(G526*E526),""))</f>
        <v/>
      </c>
      <c r="I526" s="305" t="str">
        <f>IF(OR(D526="",E526="",F526=""),"",IF(AND(H526&gt;0,H526&lt;=Experiencia1),[2]Puntajes!$D$4,IF(AND(H526&gt;Experiencia1,H526&lt;=Experiencia2),[2]Puntajes!$D$5,IF(AND(H526&gt;Experiencia2,H526&lt;=Experiencia3),[2]Puntajes!$D$6,IF(H526&gt;Experiencia3,[2]Puntajes!$D$7,0)))))</f>
        <v/>
      </c>
    </row>
    <row r="527" spans="3:9" hidden="1">
      <c r="C527" s="356"/>
      <c r="D527" s="369" t="str">
        <f>IF(ISERROR(VLOOKUP(C527,'[2]Capacidad Financiera'!$B$12:$X$62720,2,0)),"",VLOOKUP(C527,'[2]Capacidad Financiera'!$B$12:$X$3580,2,0))</f>
        <v/>
      </c>
      <c r="E527" s="302" t="str">
        <f>IF(ISERROR(VLOOKUP(C527,'[2]Capacidad Financiera'!$B$12:$X$62720,3,0)),"",VLOOKUP(C527,'[2]Capacidad Financiera'!$B$12:$X$62720,3,0))</f>
        <v/>
      </c>
      <c r="F527" s="303"/>
      <c r="G527" s="303" t="str">
        <f>IF(OR(D527="",E527="",F527=""),"",IF(C527&lt;&gt;"",IF(ISERROR(VLOOKUP($A$10,[2]POA!$A$2:$D$25,2,0)),"",VLOOKUP($A$10,[2]POA!$A$2:$D$25,2,0)),""))</f>
        <v/>
      </c>
      <c r="H527" s="304" t="str">
        <f t="shared" ref="H527:H535" si="40">IF(OR(D527="",E527="",F527=""),"",IF(C527&lt;&gt;"",F527/(G527*E527),""))</f>
        <v/>
      </c>
      <c r="I527" s="305" t="str">
        <f>IF(OR(D527="",E527="",F527=""),"",IF(AND(H527&gt;0,H527&lt;=Experiencia1),[2]Puntajes!$D$4,IF(AND(H527&gt;Experiencia1,H527&lt;=Experiencia2),[2]Puntajes!$D$5,IF(AND(H527&gt;Experiencia2,H527&lt;=Experiencia3),[2]Puntajes!$D$6,IF(H527&gt;Experiencia3,[2]Puntajes!$D$7,0)))))</f>
        <v/>
      </c>
    </row>
    <row r="528" spans="3:9" hidden="1">
      <c r="C528" s="356"/>
      <c r="D528" s="369" t="str">
        <f>IF(ISERROR(VLOOKUP(C528,'[2]Capacidad Financiera'!$B$12:$X$62720,2,0)),"",VLOOKUP(C528,'[2]Capacidad Financiera'!$B$12:$X$3580,2,0))</f>
        <v/>
      </c>
      <c r="E528" s="302" t="str">
        <f>IF(ISERROR(VLOOKUP(C528,'[2]Capacidad Financiera'!$B$12:$X$62720,3,0)),"",VLOOKUP(C528,'[2]Capacidad Financiera'!$B$12:$X$62720,3,0))</f>
        <v/>
      </c>
      <c r="F528" s="303"/>
      <c r="G528" s="303" t="str">
        <f>IF(OR(D528="",E528="",F528=""),"",IF(C528&lt;&gt;"",IF(ISERROR(VLOOKUP($A$10,[2]POA!$A$2:$D$25,2,0)),"",VLOOKUP($A$10,[2]POA!$A$2:$D$25,2,0)),""))</f>
        <v/>
      </c>
      <c r="H528" s="304" t="str">
        <f t="shared" si="40"/>
        <v/>
      </c>
      <c r="I528" s="305" t="str">
        <f>IF(OR(D528="",E528="",F528=""),"",IF(AND(H528&gt;0,H528&lt;=Experiencia1),[2]Puntajes!$D$4,IF(AND(H528&gt;Experiencia1,H528&lt;=Experiencia2),[2]Puntajes!$D$5,IF(AND(H528&gt;Experiencia2,H528&lt;=Experiencia3),[2]Puntajes!$D$6,IF(H528&gt;Experiencia3,[2]Puntajes!$D$7,0)))))</f>
        <v/>
      </c>
    </row>
    <row r="529" spans="3:9" hidden="1">
      <c r="C529" s="356"/>
      <c r="D529" s="369" t="str">
        <f>IF(ISERROR(VLOOKUP(C529,'[2]Capacidad Financiera'!$B$12:$X$62720,2,0)),"",VLOOKUP(C529,'[2]Capacidad Financiera'!$B$12:$X$3580,2,0))</f>
        <v/>
      </c>
      <c r="E529" s="302" t="str">
        <f>IF(ISERROR(VLOOKUP(C529,'[2]Capacidad Financiera'!$B$12:$X$62720,3,0)),"",VLOOKUP(C529,'[2]Capacidad Financiera'!$B$12:$X$62720,3,0))</f>
        <v/>
      </c>
      <c r="F529" s="303"/>
      <c r="G529" s="303" t="str">
        <f>IF(OR(D529="",E529="",F529=""),"",IF(C529&lt;&gt;"",IF(ISERROR(VLOOKUP($A$10,[2]POA!$A$2:$D$25,2,0)),"",VLOOKUP($A$10,[2]POA!$A$2:$D$25,2,0)),""))</f>
        <v/>
      </c>
      <c r="H529" s="304" t="str">
        <f t="shared" si="40"/>
        <v/>
      </c>
      <c r="I529" s="305" t="str">
        <f>IF(OR(D529="",E529="",F529=""),"",IF(AND(H529&gt;0,H529&lt;=Experiencia1),[2]Puntajes!$D$4,IF(AND(H529&gt;Experiencia1,H529&lt;=Experiencia2),[2]Puntajes!$D$5,IF(AND(H529&gt;Experiencia2,H529&lt;=Experiencia3),[2]Puntajes!$D$6,IF(H529&gt;Experiencia3,[2]Puntajes!$D$7,0)))))</f>
        <v/>
      </c>
    </row>
    <row r="530" spans="3:9" hidden="1">
      <c r="C530" s="356"/>
      <c r="D530" s="369" t="str">
        <f>IF(ISERROR(VLOOKUP(C530,'[2]Capacidad Financiera'!$B$12:$X$62720,2,0)),"",VLOOKUP(C530,'[2]Capacidad Financiera'!$B$12:$X$3580,2,0))</f>
        <v/>
      </c>
      <c r="E530" s="302" t="str">
        <f>IF(ISERROR(VLOOKUP(C530,'[2]Capacidad Financiera'!$B$12:$X$62720,3,0)),"",VLOOKUP(C530,'[2]Capacidad Financiera'!$B$12:$X$62720,3,0))</f>
        <v/>
      </c>
      <c r="F530" s="303"/>
      <c r="G530" s="303" t="str">
        <f>IF(OR(D530="",E530="",F530=""),"",IF(C530&lt;&gt;"",IF(ISERROR(VLOOKUP($A$10,[2]POA!$A$2:$D$25,2,0)),"",VLOOKUP($A$10,[2]POA!$A$2:$D$25,2,0)),""))</f>
        <v/>
      </c>
      <c r="H530" s="304" t="str">
        <f t="shared" si="40"/>
        <v/>
      </c>
      <c r="I530" s="305" t="str">
        <f>IF(OR(D530="",E530="",F530=""),"",IF(AND(H530&gt;0,H530&lt;=Experiencia1),[2]Puntajes!$D$4,IF(AND(H530&gt;Experiencia1,H530&lt;=Experiencia2),[2]Puntajes!$D$5,IF(AND(H530&gt;Experiencia2,H530&lt;=Experiencia3),[2]Puntajes!$D$6,IF(H530&gt;Experiencia3,[2]Puntajes!$D$7,0)))))</f>
        <v/>
      </c>
    </row>
    <row r="531" spans="3:9" hidden="1">
      <c r="C531" s="356"/>
      <c r="D531" s="369" t="str">
        <f>IF(ISERROR(VLOOKUP(C531,'[2]Capacidad Financiera'!$B$12:$X$62720,2,0)),"",VLOOKUP(C531,'[2]Capacidad Financiera'!$B$12:$X$3580,2,0))</f>
        <v/>
      </c>
      <c r="E531" s="302" t="str">
        <f>IF(ISERROR(VLOOKUP(C531,'[2]Capacidad Financiera'!$B$12:$X$62720,3,0)),"",VLOOKUP(C531,'[2]Capacidad Financiera'!$B$12:$X$62720,3,0))</f>
        <v/>
      </c>
      <c r="F531" s="303"/>
      <c r="G531" s="303" t="str">
        <f>IF(OR(D531="",E531="",F531=""),"",IF(C531&lt;&gt;"",IF(ISERROR(VLOOKUP($A$10,[2]POA!$A$2:$D$25,2,0)),"",VLOOKUP($A$10,[2]POA!$A$2:$D$25,2,0)),""))</f>
        <v/>
      </c>
      <c r="H531" s="304" t="str">
        <f t="shared" si="40"/>
        <v/>
      </c>
      <c r="I531" s="305" t="str">
        <f>IF(OR(D531="",E531="",F531=""),"",IF(AND(H531&gt;0,H531&lt;=Experiencia1),[2]Puntajes!$D$4,IF(AND(H531&gt;Experiencia1,H531&lt;=Experiencia2),[2]Puntajes!$D$5,IF(AND(H531&gt;Experiencia2,H531&lt;=Experiencia3),[2]Puntajes!$D$6,IF(H531&gt;Experiencia3,[2]Puntajes!$D$7,0)))))</f>
        <v/>
      </c>
    </row>
    <row r="532" spans="3:9" hidden="1">
      <c r="C532" s="356"/>
      <c r="D532" s="369" t="str">
        <f>IF(ISERROR(VLOOKUP(C532,'[2]Capacidad Financiera'!$B$12:$X$62720,2,0)),"",VLOOKUP(C532,'[2]Capacidad Financiera'!$B$12:$X$3580,2,0))</f>
        <v/>
      </c>
      <c r="E532" s="302" t="str">
        <f>IF(ISERROR(VLOOKUP(C532,'[2]Capacidad Financiera'!$B$12:$X$62720,3,0)),"",VLOOKUP(C532,'[2]Capacidad Financiera'!$B$12:$X$62720,3,0))</f>
        <v/>
      </c>
      <c r="F532" s="303"/>
      <c r="G532" s="303" t="str">
        <f>IF(OR(D532="",E532="",F532=""),"",IF(C532&lt;&gt;"",IF(ISERROR(VLOOKUP($A$10,[2]POA!$A$2:$D$25,2,0)),"",VLOOKUP($A$10,[2]POA!$A$2:$D$25,2,0)),""))</f>
        <v/>
      </c>
      <c r="H532" s="304" t="str">
        <f t="shared" si="40"/>
        <v/>
      </c>
      <c r="I532" s="305" t="str">
        <f>IF(OR(D532="",E532="",F532=""),"",IF(AND(H532&gt;0,H532&lt;=Experiencia1),[2]Puntajes!$D$4,IF(AND(H532&gt;Experiencia1,H532&lt;=Experiencia2),[2]Puntajes!$D$5,IF(AND(H532&gt;Experiencia2,H532&lt;=Experiencia3),[2]Puntajes!$D$6,IF(H532&gt;Experiencia3,[2]Puntajes!$D$7,0)))))</f>
        <v/>
      </c>
    </row>
    <row r="533" spans="3:9" hidden="1">
      <c r="C533" s="356"/>
      <c r="D533" s="369" t="str">
        <f>IF(ISERROR(VLOOKUP(C533,'[2]Capacidad Financiera'!$B$12:$X$62720,2,0)),"",VLOOKUP(C533,'[2]Capacidad Financiera'!$B$12:$X$3580,2,0))</f>
        <v/>
      </c>
      <c r="E533" s="302" t="str">
        <f>IF(ISERROR(VLOOKUP(C533,'[2]Capacidad Financiera'!$B$12:$X$62720,3,0)),"",VLOOKUP(C533,'[2]Capacidad Financiera'!$B$12:$X$62720,3,0))</f>
        <v/>
      </c>
      <c r="F533" s="303"/>
      <c r="G533" s="303" t="str">
        <f>IF(OR(D533="",E533="",F533=""),"",IF(C533&lt;&gt;"",IF(ISERROR(VLOOKUP($A$10,[2]POA!$A$2:$D$25,2,0)),"",VLOOKUP($A$10,[2]POA!$A$2:$D$25,2,0)),""))</f>
        <v/>
      </c>
      <c r="H533" s="304" t="str">
        <f t="shared" si="40"/>
        <v/>
      </c>
      <c r="I533" s="305" t="str">
        <f>IF(OR(D533="",E533="",F533=""),"",IF(AND(H533&gt;0,H533&lt;=Experiencia1),[2]Puntajes!$D$4,IF(AND(H533&gt;Experiencia1,H533&lt;=Experiencia2),[2]Puntajes!$D$5,IF(AND(H533&gt;Experiencia2,H533&lt;=Experiencia3),[2]Puntajes!$D$6,IF(H533&gt;Experiencia3,[2]Puntajes!$D$7,0)))))</f>
        <v/>
      </c>
    </row>
    <row r="534" spans="3:9" hidden="1">
      <c r="C534" s="356"/>
      <c r="D534" s="369" t="str">
        <f>IF(ISERROR(VLOOKUP(C534,'[2]Capacidad Financiera'!$B$12:$X$62720,2,0)),"",VLOOKUP(C534,'[2]Capacidad Financiera'!$B$12:$X$3580,2,0))</f>
        <v/>
      </c>
      <c r="E534" s="302" t="str">
        <f>IF(ISERROR(VLOOKUP(C534,'[2]Capacidad Financiera'!$B$12:$X$62720,3,0)),"",VLOOKUP(C534,'[2]Capacidad Financiera'!$B$12:$X$62720,3,0))</f>
        <v/>
      </c>
      <c r="F534" s="303"/>
      <c r="G534" s="303" t="str">
        <f>IF(OR(D534="",E534="",F534=""),"",IF(C534&lt;&gt;"",IF(ISERROR(VLOOKUP($A$10,[2]POA!$A$2:$D$25,2,0)),"",VLOOKUP($A$10,[2]POA!$A$2:$D$25,2,0)),""))</f>
        <v/>
      </c>
      <c r="H534" s="304" t="str">
        <f t="shared" si="40"/>
        <v/>
      </c>
      <c r="I534" s="305" t="str">
        <f>IF(OR(D534="",E534="",F534=""),"",IF(AND(H534&gt;0,H534&lt;=Experiencia1),[2]Puntajes!$D$4,IF(AND(H534&gt;Experiencia1,H534&lt;=Experiencia2),[2]Puntajes!$D$5,IF(AND(H534&gt;Experiencia2,H534&lt;=Experiencia3),[2]Puntajes!$D$6,IF(H534&gt;Experiencia3,[2]Puntajes!$D$7,0)))))</f>
        <v/>
      </c>
    </row>
    <row r="535" spans="3:9" ht="15.75" hidden="1" thickBot="1">
      <c r="C535" s="357"/>
      <c r="D535" s="370" t="str">
        <f>IF(ISERROR(VLOOKUP(C535,'[2]Capacidad Financiera'!$B$12:$X$62720,2,0)),"",VLOOKUP(C535,'[2]Capacidad Financiera'!$B$12:$X$3580,2,0))</f>
        <v/>
      </c>
      <c r="E535" s="307" t="str">
        <f>IF(ISERROR(VLOOKUP(C535,'[2]Capacidad Financiera'!$B$12:$X$62720,3,0)),"",VLOOKUP(C535,'[2]Capacidad Financiera'!$B$12:$X$62720,3,0))</f>
        <v/>
      </c>
      <c r="F535" s="308"/>
      <c r="G535" s="308" t="str">
        <f>IF(OR(D535="",E535="",F535=""),"",IF(C535&lt;&gt;"",IF(ISERROR(VLOOKUP($A$10,[2]POA!$A$2:$D$25,2,0)),"",VLOOKUP($A$10,[2]POA!$A$2:$D$25,2,0)),""))</f>
        <v/>
      </c>
      <c r="H535" s="309" t="str">
        <f t="shared" si="40"/>
        <v/>
      </c>
      <c r="I535" s="310" t="str">
        <f>IF(OR(D535="",E535="",F535=""),"",IF(AND(H535&gt;0,H535&lt;=Experiencia1),[2]Puntajes!$D$4,IF(AND(H535&gt;Experiencia1,H535&lt;=Experiencia2),[2]Puntajes!$D$5,IF(AND(H535&gt;Experiencia2,H535&lt;=Experiencia3),[2]Puntajes!$D$6,IF(H535&gt;Experiencia3,[2]Puntajes!$D$7,0)))))</f>
        <v/>
      </c>
    </row>
    <row r="536" spans="3:9" hidden="1">
      <c r="C536" s="358"/>
      <c r="D536" s="371" t="str">
        <f>IF(ISERROR(VLOOKUP(C536,'[2]Capacidad Financiera'!$B$12:$X$62720,2,0)),"",VLOOKUP(C536,'[2]Capacidad Financiera'!$B$12:$X$3580,2,0))</f>
        <v/>
      </c>
      <c r="E536" s="292" t="str">
        <f>IF(ISERROR(VLOOKUP(C536,'[2]Capacidad Financiera'!$B$12:$X$62720,3,0)),"",VLOOKUP(C536,'[2]Capacidad Financiera'!$B$12:$X$62720,3,0))</f>
        <v/>
      </c>
      <c r="F536" s="293"/>
      <c r="G536" s="293" t="str">
        <f>IF(OR(D536="",E536="",F536=""),"",IF(C537="",IF(C536&lt;&gt;"",IF(ISERROR(VLOOKUP($A$10,[2]POA!$A$2:$D$25,2,0)),"",VLOOKUP($A$10,[2]POA!$A$2:$D$25,2,0)),""),""))</f>
        <v/>
      </c>
      <c r="H536" s="294" t="str">
        <f>IF(OR(D536="",E536="",F536=""),"",IF(C537="",IF(C536&lt;&gt;"",F536/G536,""),""))</f>
        <v/>
      </c>
      <c r="I536" s="295" t="str">
        <f>IF(C537="",IF(F536="","",IF(AND(H536&gt;0,H536&lt;=Experiencia1),[2]Puntajes!$D$4,IF(AND(H536&gt;Experiencia1,H536&lt;=Experiencia2),[2]Puntajes!$D$5,IF(AND(H536&gt;Experiencia2,H536&lt;=Experiencia3),[2]Puntajes!$D$6,IF(H536&gt;Experiencia3,[2]Puntajes!$D$7,0))))),"")</f>
        <v/>
      </c>
    </row>
    <row r="537" spans="3:9" hidden="1">
      <c r="C537" s="356"/>
      <c r="D537" s="369" t="str">
        <f>IF(ISERROR(VLOOKUP(C537,'[2]Capacidad Financiera'!$B$12:$X$62720,2,0)),"",VLOOKUP(C537,'[2]Capacidad Financiera'!$B$12:$X$3580,2,0))</f>
        <v/>
      </c>
      <c r="E537" s="302" t="str">
        <f>IF(ISERROR(VLOOKUP(C537,'[2]Capacidad Financiera'!$B$12:$X$62720,3,0)),"",VLOOKUP(C537,'[2]Capacidad Financiera'!$B$12:$X$62720,3,0))</f>
        <v/>
      </c>
      <c r="F537" s="303"/>
      <c r="G537" s="303" t="str">
        <f>IF(OR(D537="",E537="",F537=""),"",IF(C537&lt;&gt;"",IF(ISERROR(VLOOKUP($A$10,[2]POA!$A$2:$D$25,2,0)),"",VLOOKUP($A$10,[2]POA!$A$2:$D$25,2,0)),""))</f>
        <v/>
      </c>
      <c r="H537" s="304" t="str">
        <f>IF(OR(D537="",E537="",F537=""),"",IF(C537&lt;&gt;"",F537/(G537*E537),""))</f>
        <v/>
      </c>
      <c r="I537" s="305" t="str">
        <f>IF(OR(D537="",E537="",F537=""),"",IF(AND(H537&gt;0,H537&lt;=Experiencia1),[2]Puntajes!$D$4,IF(AND(H537&gt;Experiencia1,H537&lt;=Experiencia2),[2]Puntajes!$D$5,IF(AND(H537&gt;Experiencia2,H537&lt;=Experiencia3),[2]Puntajes!$D$6,IF(H537&gt;Experiencia3,[2]Puntajes!$D$7,0)))))</f>
        <v/>
      </c>
    </row>
    <row r="538" spans="3:9" hidden="1">
      <c r="C538" s="356"/>
      <c r="D538" s="369" t="str">
        <f>IF(ISERROR(VLOOKUP(C538,'[2]Capacidad Financiera'!$B$12:$X$62720,2,0)),"",VLOOKUP(C538,'[2]Capacidad Financiera'!$B$12:$X$3580,2,0))</f>
        <v/>
      </c>
      <c r="E538" s="302" t="str">
        <f>IF(ISERROR(VLOOKUP(C538,'[2]Capacidad Financiera'!$B$12:$X$62720,3,0)),"",VLOOKUP(C538,'[2]Capacidad Financiera'!$B$12:$X$62720,3,0))</f>
        <v/>
      </c>
      <c r="F538" s="303"/>
      <c r="G538" s="303" t="str">
        <f>IF(OR(D538="",E538="",F538=""),"",IF(C538&lt;&gt;"",IF(ISERROR(VLOOKUP($A$10,[2]POA!$A$2:$D$25,2,0)),"",VLOOKUP($A$10,[2]POA!$A$2:$D$25,2,0)),""))</f>
        <v/>
      </c>
      <c r="H538" s="304" t="str">
        <f t="shared" ref="H538:H546" si="41">IF(OR(D538="",E538="",F538=""),"",IF(C538&lt;&gt;"",F538/(G538*E538),""))</f>
        <v/>
      </c>
      <c r="I538" s="305" t="str">
        <f>IF(OR(D538="",E538="",F538=""),"",IF(AND(H538&gt;0,H538&lt;=Experiencia1),[2]Puntajes!$D$4,IF(AND(H538&gt;Experiencia1,H538&lt;=Experiencia2),[2]Puntajes!$D$5,IF(AND(H538&gt;Experiencia2,H538&lt;=Experiencia3),[2]Puntajes!$D$6,IF(H538&gt;Experiencia3,[2]Puntajes!$D$7,0)))))</f>
        <v/>
      </c>
    </row>
    <row r="539" spans="3:9" hidden="1">
      <c r="C539" s="356"/>
      <c r="D539" s="369" t="str">
        <f>IF(ISERROR(VLOOKUP(C539,'[2]Capacidad Financiera'!$B$12:$X$62720,2,0)),"",VLOOKUP(C539,'[2]Capacidad Financiera'!$B$12:$X$3580,2,0))</f>
        <v/>
      </c>
      <c r="E539" s="302" t="str">
        <f>IF(ISERROR(VLOOKUP(C539,'[2]Capacidad Financiera'!$B$12:$X$62720,3,0)),"",VLOOKUP(C539,'[2]Capacidad Financiera'!$B$12:$X$62720,3,0))</f>
        <v/>
      </c>
      <c r="F539" s="303"/>
      <c r="G539" s="303" t="str">
        <f>IF(OR(D539="",E539="",F539=""),"",IF(C539&lt;&gt;"",IF(ISERROR(VLOOKUP($A$10,[2]POA!$A$2:$D$25,2,0)),"",VLOOKUP($A$10,[2]POA!$A$2:$D$25,2,0)),""))</f>
        <v/>
      </c>
      <c r="H539" s="304" t="str">
        <f t="shared" si="41"/>
        <v/>
      </c>
      <c r="I539" s="305" t="str">
        <f>IF(OR(D539="",E539="",F539=""),"",IF(AND(H539&gt;0,H539&lt;=Experiencia1),[2]Puntajes!$D$4,IF(AND(H539&gt;Experiencia1,H539&lt;=Experiencia2),[2]Puntajes!$D$5,IF(AND(H539&gt;Experiencia2,H539&lt;=Experiencia3),[2]Puntajes!$D$6,IF(H539&gt;Experiencia3,[2]Puntajes!$D$7,0)))))</f>
        <v/>
      </c>
    </row>
    <row r="540" spans="3:9" hidden="1">
      <c r="C540" s="356"/>
      <c r="D540" s="369" t="str">
        <f>IF(ISERROR(VLOOKUP(C540,'[2]Capacidad Financiera'!$B$12:$X$62720,2,0)),"",VLOOKUP(C540,'[2]Capacidad Financiera'!$B$12:$X$3580,2,0))</f>
        <v/>
      </c>
      <c r="E540" s="302" t="str">
        <f>IF(ISERROR(VLOOKUP(C540,'[2]Capacidad Financiera'!$B$12:$X$62720,3,0)),"",VLOOKUP(C540,'[2]Capacidad Financiera'!$B$12:$X$62720,3,0))</f>
        <v/>
      </c>
      <c r="F540" s="303"/>
      <c r="G540" s="303" t="str">
        <f>IF(OR(D540="",E540="",F540=""),"",IF(C540&lt;&gt;"",IF(ISERROR(VLOOKUP($A$10,[2]POA!$A$2:$D$25,2,0)),"",VLOOKUP($A$10,[2]POA!$A$2:$D$25,2,0)),""))</f>
        <v/>
      </c>
      <c r="H540" s="304" t="str">
        <f t="shared" si="41"/>
        <v/>
      </c>
      <c r="I540" s="305" t="str">
        <f>IF(OR(D540="",E540="",F540=""),"",IF(AND(H540&gt;0,H540&lt;=Experiencia1),[2]Puntajes!$D$4,IF(AND(H540&gt;Experiencia1,H540&lt;=Experiencia2),[2]Puntajes!$D$5,IF(AND(H540&gt;Experiencia2,H540&lt;=Experiencia3),[2]Puntajes!$D$6,IF(H540&gt;Experiencia3,[2]Puntajes!$D$7,0)))))</f>
        <v/>
      </c>
    </row>
    <row r="541" spans="3:9" hidden="1">
      <c r="C541" s="356"/>
      <c r="D541" s="369" t="str">
        <f>IF(ISERROR(VLOOKUP(C541,'[2]Capacidad Financiera'!$B$12:$X$62720,2,0)),"",VLOOKUP(C541,'[2]Capacidad Financiera'!$B$12:$X$3580,2,0))</f>
        <v/>
      </c>
      <c r="E541" s="302" t="str">
        <f>IF(ISERROR(VLOOKUP(C541,'[2]Capacidad Financiera'!$B$12:$X$62720,3,0)),"",VLOOKUP(C541,'[2]Capacidad Financiera'!$B$12:$X$62720,3,0))</f>
        <v/>
      </c>
      <c r="F541" s="303"/>
      <c r="G541" s="303" t="str">
        <f>IF(OR(D541="",E541="",F541=""),"",IF(C541&lt;&gt;"",IF(ISERROR(VLOOKUP($A$10,[2]POA!$A$2:$D$25,2,0)),"",VLOOKUP($A$10,[2]POA!$A$2:$D$25,2,0)),""))</f>
        <v/>
      </c>
      <c r="H541" s="304" t="str">
        <f t="shared" si="41"/>
        <v/>
      </c>
      <c r="I541" s="305" t="str">
        <f>IF(OR(D541="",E541="",F541=""),"",IF(AND(H541&gt;0,H541&lt;=Experiencia1),[2]Puntajes!$D$4,IF(AND(H541&gt;Experiencia1,H541&lt;=Experiencia2),[2]Puntajes!$D$5,IF(AND(H541&gt;Experiencia2,H541&lt;=Experiencia3),[2]Puntajes!$D$6,IF(H541&gt;Experiencia3,[2]Puntajes!$D$7,0)))))</f>
        <v/>
      </c>
    </row>
    <row r="542" spans="3:9" hidden="1">
      <c r="C542" s="356"/>
      <c r="D542" s="369" t="str">
        <f>IF(ISERROR(VLOOKUP(C542,'[2]Capacidad Financiera'!$B$12:$X$62720,2,0)),"",VLOOKUP(C542,'[2]Capacidad Financiera'!$B$12:$X$3580,2,0))</f>
        <v/>
      </c>
      <c r="E542" s="302" t="str">
        <f>IF(ISERROR(VLOOKUP(C542,'[2]Capacidad Financiera'!$B$12:$X$62720,3,0)),"",VLOOKUP(C542,'[2]Capacidad Financiera'!$B$12:$X$62720,3,0))</f>
        <v/>
      </c>
      <c r="F542" s="303"/>
      <c r="G542" s="303" t="str">
        <f>IF(OR(D542="",E542="",F542=""),"",IF(C542&lt;&gt;"",IF(ISERROR(VLOOKUP($A$10,[2]POA!$A$2:$D$25,2,0)),"",VLOOKUP($A$10,[2]POA!$A$2:$D$25,2,0)),""))</f>
        <v/>
      </c>
      <c r="H542" s="304" t="str">
        <f t="shared" si="41"/>
        <v/>
      </c>
      <c r="I542" s="305" t="str">
        <f>IF(OR(D542="",E542="",F542=""),"",IF(AND(H542&gt;0,H542&lt;=Experiencia1),[2]Puntajes!$D$4,IF(AND(H542&gt;Experiencia1,H542&lt;=Experiencia2),[2]Puntajes!$D$5,IF(AND(H542&gt;Experiencia2,H542&lt;=Experiencia3),[2]Puntajes!$D$6,IF(H542&gt;Experiencia3,[2]Puntajes!$D$7,0)))))</f>
        <v/>
      </c>
    </row>
    <row r="543" spans="3:9" hidden="1">
      <c r="C543" s="356"/>
      <c r="D543" s="369" t="str">
        <f>IF(ISERROR(VLOOKUP(C543,'[2]Capacidad Financiera'!$B$12:$X$62720,2,0)),"",VLOOKUP(C543,'[2]Capacidad Financiera'!$B$12:$X$3580,2,0))</f>
        <v/>
      </c>
      <c r="E543" s="302" t="str">
        <f>IF(ISERROR(VLOOKUP(C543,'[2]Capacidad Financiera'!$B$12:$X$62720,3,0)),"",VLOOKUP(C543,'[2]Capacidad Financiera'!$B$12:$X$62720,3,0))</f>
        <v/>
      </c>
      <c r="F543" s="303"/>
      <c r="G543" s="303" t="str">
        <f>IF(OR(D543="",E543="",F543=""),"",IF(C543&lt;&gt;"",IF(ISERROR(VLOOKUP($A$10,[2]POA!$A$2:$D$25,2,0)),"",VLOOKUP($A$10,[2]POA!$A$2:$D$25,2,0)),""))</f>
        <v/>
      </c>
      <c r="H543" s="304" t="str">
        <f t="shared" si="41"/>
        <v/>
      </c>
      <c r="I543" s="305" t="str">
        <f>IF(OR(D543="",E543="",F543=""),"",IF(AND(H543&gt;0,H543&lt;=Experiencia1),[2]Puntajes!$D$4,IF(AND(H543&gt;Experiencia1,H543&lt;=Experiencia2),[2]Puntajes!$D$5,IF(AND(H543&gt;Experiencia2,H543&lt;=Experiencia3),[2]Puntajes!$D$6,IF(H543&gt;Experiencia3,[2]Puntajes!$D$7,0)))))</f>
        <v/>
      </c>
    </row>
    <row r="544" spans="3:9" hidden="1">
      <c r="C544" s="356"/>
      <c r="D544" s="369" t="str">
        <f>IF(ISERROR(VLOOKUP(C544,'[2]Capacidad Financiera'!$B$12:$X$62720,2,0)),"",VLOOKUP(C544,'[2]Capacidad Financiera'!$B$12:$X$3580,2,0))</f>
        <v/>
      </c>
      <c r="E544" s="302" t="str">
        <f>IF(ISERROR(VLOOKUP(C544,'[2]Capacidad Financiera'!$B$12:$X$62720,3,0)),"",VLOOKUP(C544,'[2]Capacidad Financiera'!$B$12:$X$62720,3,0))</f>
        <v/>
      </c>
      <c r="F544" s="303"/>
      <c r="G544" s="303" t="str">
        <f>IF(OR(D544="",E544="",F544=""),"",IF(C544&lt;&gt;"",IF(ISERROR(VLOOKUP($A$10,[2]POA!$A$2:$D$25,2,0)),"",VLOOKUP($A$10,[2]POA!$A$2:$D$25,2,0)),""))</f>
        <v/>
      </c>
      <c r="H544" s="304" t="str">
        <f t="shared" si="41"/>
        <v/>
      </c>
      <c r="I544" s="305" t="str">
        <f>IF(OR(D544="",E544="",F544=""),"",IF(AND(H544&gt;0,H544&lt;=Experiencia1),[2]Puntajes!$D$4,IF(AND(H544&gt;Experiencia1,H544&lt;=Experiencia2),[2]Puntajes!$D$5,IF(AND(H544&gt;Experiencia2,H544&lt;=Experiencia3),[2]Puntajes!$D$6,IF(H544&gt;Experiencia3,[2]Puntajes!$D$7,0)))))</f>
        <v/>
      </c>
    </row>
    <row r="545" spans="3:9" hidden="1">
      <c r="C545" s="356"/>
      <c r="D545" s="369" t="str">
        <f>IF(ISERROR(VLOOKUP(C545,'[2]Capacidad Financiera'!$B$12:$X$62720,2,0)),"",VLOOKUP(C545,'[2]Capacidad Financiera'!$B$12:$X$3580,2,0))</f>
        <v/>
      </c>
      <c r="E545" s="302" t="str">
        <f>IF(ISERROR(VLOOKUP(C545,'[2]Capacidad Financiera'!$B$12:$X$62720,3,0)),"",VLOOKUP(C545,'[2]Capacidad Financiera'!$B$12:$X$62720,3,0))</f>
        <v/>
      </c>
      <c r="F545" s="303"/>
      <c r="G545" s="303" t="str">
        <f>IF(OR(D545="",E545="",F545=""),"",IF(C545&lt;&gt;"",IF(ISERROR(VLOOKUP($A$10,[2]POA!$A$2:$D$25,2,0)),"",VLOOKUP($A$10,[2]POA!$A$2:$D$25,2,0)),""))</f>
        <v/>
      </c>
      <c r="H545" s="304" t="str">
        <f t="shared" si="41"/>
        <v/>
      </c>
      <c r="I545" s="305" t="str">
        <f>IF(OR(D545="",E545="",F545=""),"",IF(AND(H545&gt;0,H545&lt;=Experiencia1),[2]Puntajes!$D$4,IF(AND(H545&gt;Experiencia1,H545&lt;=Experiencia2),[2]Puntajes!$D$5,IF(AND(H545&gt;Experiencia2,H545&lt;=Experiencia3),[2]Puntajes!$D$6,IF(H545&gt;Experiencia3,[2]Puntajes!$D$7,0)))))</f>
        <v/>
      </c>
    </row>
    <row r="546" spans="3:9" ht="15.75" hidden="1" thickBot="1">
      <c r="C546" s="357"/>
      <c r="D546" s="370" t="str">
        <f>IF(ISERROR(VLOOKUP(C546,'[2]Capacidad Financiera'!$B$12:$X$62720,2,0)),"",VLOOKUP(C546,'[2]Capacidad Financiera'!$B$12:$X$3580,2,0))</f>
        <v/>
      </c>
      <c r="E546" s="307" t="str">
        <f>IF(ISERROR(VLOOKUP(C546,'[2]Capacidad Financiera'!$B$12:$X$62720,3,0)),"",VLOOKUP(C546,'[2]Capacidad Financiera'!$B$12:$X$62720,3,0))</f>
        <v/>
      </c>
      <c r="F546" s="308"/>
      <c r="G546" s="308" t="str">
        <f>IF(OR(D546="",E546="",F546=""),"",IF(C546&lt;&gt;"",IF(ISERROR(VLOOKUP($A$10,[2]POA!$A$2:$D$25,2,0)),"",VLOOKUP($A$10,[2]POA!$A$2:$D$25,2,0)),""))</f>
        <v/>
      </c>
      <c r="H546" s="309" t="str">
        <f t="shared" si="41"/>
        <v/>
      </c>
      <c r="I546" s="310" t="str">
        <f>IF(OR(D546="",E546="",F546=""),"",IF(AND(H546&gt;0,H546&lt;=Experiencia1),[2]Puntajes!$D$4,IF(AND(H546&gt;Experiencia1,H546&lt;=Experiencia2),[2]Puntajes!$D$5,IF(AND(H546&gt;Experiencia2,H546&lt;=Experiencia3),[2]Puntajes!$D$6,IF(H546&gt;Experiencia3,[2]Puntajes!$D$7,0)))))</f>
        <v/>
      </c>
    </row>
    <row r="547" spans="3:9" hidden="1">
      <c r="C547" s="358"/>
      <c r="D547" s="371" t="str">
        <f>IF(ISERROR(VLOOKUP(C547,'[2]Capacidad Financiera'!$B$12:$X$62720,2,0)),"",VLOOKUP(C547,'[2]Capacidad Financiera'!$B$12:$X$3580,2,0))</f>
        <v/>
      </c>
      <c r="E547" s="292" t="str">
        <f>IF(ISERROR(VLOOKUP(C547,'[2]Capacidad Financiera'!$B$12:$X$62720,3,0)),"",VLOOKUP(C547,'[2]Capacidad Financiera'!$B$12:$X$62720,3,0))</f>
        <v/>
      </c>
      <c r="F547" s="293"/>
      <c r="G547" s="293" t="str">
        <f>IF(OR(D547="",E547="",F547=""),"",IF(C548="",IF(C547&lt;&gt;"",IF(ISERROR(VLOOKUP($A$10,[2]POA!$A$2:$D$25,2,0)),"",VLOOKUP($A$10,[2]POA!$A$2:$D$25,2,0)),""),""))</f>
        <v/>
      </c>
      <c r="H547" s="294" t="str">
        <f>IF(OR(D547="",E547="",F547=""),"",IF(C548="",IF(C547&lt;&gt;"",F547/G547,""),""))</f>
        <v/>
      </c>
      <c r="I547" s="295" t="str">
        <f>IF(C548="",IF(F547="","",IF(AND(H547&gt;0,H547&lt;=Experiencia1),[2]Puntajes!$D$4,IF(AND(H547&gt;Experiencia1,H547&lt;=Experiencia2),[2]Puntajes!$D$5,IF(AND(H547&gt;Experiencia2,H547&lt;=Experiencia3),[2]Puntajes!$D$6,IF(H547&gt;Experiencia3,[2]Puntajes!$D$7,0))))),"")</f>
        <v/>
      </c>
    </row>
    <row r="548" spans="3:9" hidden="1">
      <c r="C548" s="356"/>
      <c r="D548" s="369" t="str">
        <f>IF(ISERROR(VLOOKUP(C548,'[2]Capacidad Financiera'!$B$12:$X$62720,2,0)),"",VLOOKUP(C548,'[2]Capacidad Financiera'!$B$12:$X$3580,2,0))</f>
        <v/>
      </c>
      <c r="E548" s="302" t="str">
        <f>IF(ISERROR(VLOOKUP(C548,'[2]Capacidad Financiera'!$B$12:$X$62720,3,0)),"",VLOOKUP(C548,'[2]Capacidad Financiera'!$B$12:$X$62720,3,0))</f>
        <v/>
      </c>
      <c r="F548" s="303"/>
      <c r="G548" s="303" t="str">
        <f>IF(OR(D548="",E548="",F548=""),"",IF(C548&lt;&gt;"",IF(ISERROR(VLOOKUP($A$10,[2]POA!$A$2:$D$25,2,0)),"",VLOOKUP($A$10,[2]POA!$A$2:$D$25,2,0)),""))</f>
        <v/>
      </c>
      <c r="H548" s="304" t="str">
        <f>IF(OR(D548="",E548="",F548=""),"",IF(C548&lt;&gt;"",F548/(G548*E548),""))</f>
        <v/>
      </c>
      <c r="I548" s="305" t="str">
        <f>IF(OR(D548="",E548="",F548=""),"",IF(AND(H548&gt;0,H548&lt;=Experiencia1),[2]Puntajes!$D$4,IF(AND(H548&gt;Experiencia1,H548&lt;=Experiencia2),[2]Puntajes!$D$5,IF(AND(H548&gt;Experiencia2,H548&lt;=Experiencia3),[2]Puntajes!$D$6,IF(H548&gt;Experiencia3,[2]Puntajes!$D$7,0)))))</f>
        <v/>
      </c>
    </row>
    <row r="549" spans="3:9" hidden="1">
      <c r="C549" s="356"/>
      <c r="D549" s="369" t="str">
        <f>IF(ISERROR(VLOOKUP(C549,'[2]Capacidad Financiera'!$B$12:$X$62720,2,0)),"",VLOOKUP(C549,'[2]Capacidad Financiera'!$B$12:$X$3580,2,0))</f>
        <v/>
      </c>
      <c r="E549" s="302" t="str">
        <f>IF(ISERROR(VLOOKUP(C549,'[2]Capacidad Financiera'!$B$12:$X$62720,3,0)),"",VLOOKUP(C549,'[2]Capacidad Financiera'!$B$12:$X$62720,3,0))</f>
        <v/>
      </c>
      <c r="F549" s="303"/>
      <c r="G549" s="303" t="str">
        <f>IF(OR(D549="",E549="",F549=""),"",IF(C549&lt;&gt;"",IF(ISERROR(VLOOKUP($A$10,[2]POA!$A$2:$D$25,2,0)),"",VLOOKUP($A$10,[2]POA!$A$2:$D$25,2,0)),""))</f>
        <v/>
      </c>
      <c r="H549" s="304" t="str">
        <f t="shared" ref="H549:H557" si="42">IF(OR(D549="",E549="",F549=""),"",IF(C549&lt;&gt;"",F549/(G549*E549),""))</f>
        <v/>
      </c>
      <c r="I549" s="305" t="str">
        <f>IF(OR(D549="",E549="",F549=""),"",IF(AND(H549&gt;0,H549&lt;=Experiencia1),[2]Puntajes!$D$4,IF(AND(H549&gt;Experiencia1,H549&lt;=Experiencia2),[2]Puntajes!$D$5,IF(AND(H549&gt;Experiencia2,H549&lt;=Experiencia3),[2]Puntajes!$D$6,IF(H549&gt;Experiencia3,[2]Puntajes!$D$7,0)))))</f>
        <v/>
      </c>
    </row>
    <row r="550" spans="3:9" hidden="1">
      <c r="C550" s="356"/>
      <c r="D550" s="369" t="str">
        <f>IF(ISERROR(VLOOKUP(C550,'[2]Capacidad Financiera'!$B$12:$X$62720,2,0)),"",VLOOKUP(C550,'[2]Capacidad Financiera'!$B$12:$X$3580,2,0))</f>
        <v/>
      </c>
      <c r="E550" s="302" t="str">
        <f>IF(ISERROR(VLOOKUP(C550,'[2]Capacidad Financiera'!$B$12:$X$62720,3,0)),"",VLOOKUP(C550,'[2]Capacidad Financiera'!$B$12:$X$62720,3,0))</f>
        <v/>
      </c>
      <c r="F550" s="303"/>
      <c r="G550" s="303" t="str">
        <f>IF(OR(D550="",E550="",F550=""),"",IF(C550&lt;&gt;"",IF(ISERROR(VLOOKUP($A$10,[2]POA!$A$2:$D$25,2,0)),"",VLOOKUP($A$10,[2]POA!$A$2:$D$25,2,0)),""))</f>
        <v/>
      </c>
      <c r="H550" s="304" t="str">
        <f t="shared" si="42"/>
        <v/>
      </c>
      <c r="I550" s="305" t="str">
        <f>IF(OR(D550="",E550="",F550=""),"",IF(AND(H550&gt;0,H550&lt;=Experiencia1),[2]Puntajes!$D$4,IF(AND(H550&gt;Experiencia1,H550&lt;=Experiencia2),[2]Puntajes!$D$5,IF(AND(H550&gt;Experiencia2,H550&lt;=Experiencia3),[2]Puntajes!$D$6,IF(H550&gt;Experiencia3,[2]Puntajes!$D$7,0)))))</f>
        <v/>
      </c>
    </row>
    <row r="551" spans="3:9" hidden="1">
      <c r="C551" s="356"/>
      <c r="D551" s="369" t="str">
        <f>IF(ISERROR(VLOOKUP(C551,'[2]Capacidad Financiera'!$B$12:$X$62720,2,0)),"",VLOOKUP(C551,'[2]Capacidad Financiera'!$B$12:$X$3580,2,0))</f>
        <v/>
      </c>
      <c r="E551" s="302" t="str">
        <f>IF(ISERROR(VLOOKUP(C551,'[2]Capacidad Financiera'!$B$12:$X$62720,3,0)),"",VLOOKUP(C551,'[2]Capacidad Financiera'!$B$12:$X$62720,3,0))</f>
        <v/>
      </c>
      <c r="F551" s="303"/>
      <c r="G551" s="303" t="str">
        <f>IF(OR(D551="",E551="",F551=""),"",IF(C551&lt;&gt;"",IF(ISERROR(VLOOKUP($A$10,[2]POA!$A$2:$D$25,2,0)),"",VLOOKUP($A$10,[2]POA!$A$2:$D$25,2,0)),""))</f>
        <v/>
      </c>
      <c r="H551" s="304" t="str">
        <f t="shared" si="42"/>
        <v/>
      </c>
      <c r="I551" s="305" t="str">
        <f>IF(OR(D551="",E551="",F551=""),"",IF(AND(H551&gt;0,H551&lt;=Experiencia1),[2]Puntajes!$D$4,IF(AND(H551&gt;Experiencia1,H551&lt;=Experiencia2),[2]Puntajes!$D$5,IF(AND(H551&gt;Experiencia2,H551&lt;=Experiencia3),[2]Puntajes!$D$6,IF(H551&gt;Experiencia3,[2]Puntajes!$D$7,0)))))</f>
        <v/>
      </c>
    </row>
    <row r="552" spans="3:9" hidden="1">
      <c r="C552" s="356"/>
      <c r="D552" s="369" t="str">
        <f>IF(ISERROR(VLOOKUP(C552,'[2]Capacidad Financiera'!$B$12:$X$62720,2,0)),"",VLOOKUP(C552,'[2]Capacidad Financiera'!$B$12:$X$3580,2,0))</f>
        <v/>
      </c>
      <c r="E552" s="302" t="str">
        <f>IF(ISERROR(VLOOKUP(C552,'[2]Capacidad Financiera'!$B$12:$X$62720,3,0)),"",VLOOKUP(C552,'[2]Capacidad Financiera'!$B$12:$X$62720,3,0))</f>
        <v/>
      </c>
      <c r="F552" s="303"/>
      <c r="G552" s="303" t="str">
        <f>IF(OR(D552="",E552="",F552=""),"",IF(C552&lt;&gt;"",IF(ISERROR(VLOOKUP($A$10,[2]POA!$A$2:$D$25,2,0)),"",VLOOKUP($A$10,[2]POA!$A$2:$D$25,2,0)),""))</f>
        <v/>
      </c>
      <c r="H552" s="304" t="str">
        <f t="shared" si="42"/>
        <v/>
      </c>
      <c r="I552" s="305" t="str">
        <f>IF(OR(D552="",E552="",F552=""),"",IF(AND(H552&gt;0,H552&lt;=Experiencia1),[2]Puntajes!$D$4,IF(AND(H552&gt;Experiencia1,H552&lt;=Experiencia2),[2]Puntajes!$D$5,IF(AND(H552&gt;Experiencia2,H552&lt;=Experiencia3),[2]Puntajes!$D$6,IF(H552&gt;Experiencia3,[2]Puntajes!$D$7,0)))))</f>
        <v/>
      </c>
    </row>
    <row r="553" spans="3:9" hidden="1">
      <c r="C553" s="356"/>
      <c r="D553" s="369" t="str">
        <f>IF(ISERROR(VLOOKUP(C553,'[2]Capacidad Financiera'!$B$12:$X$62720,2,0)),"",VLOOKUP(C553,'[2]Capacidad Financiera'!$B$12:$X$3580,2,0))</f>
        <v/>
      </c>
      <c r="E553" s="302" t="str">
        <f>IF(ISERROR(VLOOKUP(C553,'[2]Capacidad Financiera'!$B$12:$X$62720,3,0)),"",VLOOKUP(C553,'[2]Capacidad Financiera'!$B$12:$X$62720,3,0))</f>
        <v/>
      </c>
      <c r="F553" s="303"/>
      <c r="G553" s="303" t="str">
        <f>IF(OR(D553="",E553="",F553=""),"",IF(C553&lt;&gt;"",IF(ISERROR(VLOOKUP($A$10,[2]POA!$A$2:$D$25,2,0)),"",VLOOKUP($A$10,[2]POA!$A$2:$D$25,2,0)),""))</f>
        <v/>
      </c>
      <c r="H553" s="304" t="str">
        <f t="shared" si="42"/>
        <v/>
      </c>
      <c r="I553" s="305" t="str">
        <f>IF(OR(D553="",E553="",F553=""),"",IF(AND(H553&gt;0,H553&lt;=Experiencia1),[2]Puntajes!$D$4,IF(AND(H553&gt;Experiencia1,H553&lt;=Experiencia2),[2]Puntajes!$D$5,IF(AND(H553&gt;Experiencia2,H553&lt;=Experiencia3),[2]Puntajes!$D$6,IF(H553&gt;Experiencia3,[2]Puntajes!$D$7,0)))))</f>
        <v/>
      </c>
    </row>
    <row r="554" spans="3:9" hidden="1">
      <c r="C554" s="356"/>
      <c r="D554" s="369" t="str">
        <f>IF(ISERROR(VLOOKUP(C554,'[2]Capacidad Financiera'!$B$12:$X$62720,2,0)),"",VLOOKUP(C554,'[2]Capacidad Financiera'!$B$12:$X$3580,2,0))</f>
        <v/>
      </c>
      <c r="E554" s="302" t="str">
        <f>IF(ISERROR(VLOOKUP(C554,'[2]Capacidad Financiera'!$B$12:$X$62720,3,0)),"",VLOOKUP(C554,'[2]Capacidad Financiera'!$B$12:$X$62720,3,0))</f>
        <v/>
      </c>
      <c r="F554" s="303"/>
      <c r="G554" s="303" t="str">
        <f>IF(OR(D554="",E554="",F554=""),"",IF(C554&lt;&gt;"",IF(ISERROR(VLOOKUP($A$10,[2]POA!$A$2:$D$25,2,0)),"",VLOOKUP($A$10,[2]POA!$A$2:$D$25,2,0)),""))</f>
        <v/>
      </c>
      <c r="H554" s="304" t="str">
        <f t="shared" si="42"/>
        <v/>
      </c>
      <c r="I554" s="305" t="str">
        <f>IF(OR(D554="",E554="",F554=""),"",IF(AND(H554&gt;0,H554&lt;=Experiencia1),[2]Puntajes!$D$4,IF(AND(H554&gt;Experiencia1,H554&lt;=Experiencia2),[2]Puntajes!$D$5,IF(AND(H554&gt;Experiencia2,H554&lt;=Experiencia3),[2]Puntajes!$D$6,IF(H554&gt;Experiencia3,[2]Puntajes!$D$7,0)))))</f>
        <v/>
      </c>
    </row>
    <row r="555" spans="3:9" hidden="1">
      <c r="C555" s="356"/>
      <c r="D555" s="369" t="str">
        <f>IF(ISERROR(VLOOKUP(C555,'[2]Capacidad Financiera'!$B$12:$X$62720,2,0)),"",VLOOKUP(C555,'[2]Capacidad Financiera'!$B$12:$X$3580,2,0))</f>
        <v/>
      </c>
      <c r="E555" s="302" t="str">
        <f>IF(ISERROR(VLOOKUP(C555,'[2]Capacidad Financiera'!$B$12:$X$62720,3,0)),"",VLOOKUP(C555,'[2]Capacidad Financiera'!$B$12:$X$62720,3,0))</f>
        <v/>
      </c>
      <c r="F555" s="303"/>
      <c r="G555" s="303" t="str">
        <f>IF(OR(D555="",E555="",F555=""),"",IF(C555&lt;&gt;"",IF(ISERROR(VLOOKUP($A$10,[2]POA!$A$2:$D$25,2,0)),"",VLOOKUP($A$10,[2]POA!$A$2:$D$25,2,0)),""))</f>
        <v/>
      </c>
      <c r="H555" s="304" t="str">
        <f t="shared" si="42"/>
        <v/>
      </c>
      <c r="I555" s="305" t="str">
        <f>IF(OR(D555="",E555="",F555=""),"",IF(AND(H555&gt;0,H555&lt;=Experiencia1),[2]Puntajes!$D$4,IF(AND(H555&gt;Experiencia1,H555&lt;=Experiencia2),[2]Puntajes!$D$5,IF(AND(H555&gt;Experiencia2,H555&lt;=Experiencia3),[2]Puntajes!$D$6,IF(H555&gt;Experiencia3,[2]Puntajes!$D$7,0)))))</f>
        <v/>
      </c>
    </row>
    <row r="556" spans="3:9" hidden="1">
      <c r="C556" s="356"/>
      <c r="D556" s="369" t="str">
        <f>IF(ISERROR(VLOOKUP(C556,'[2]Capacidad Financiera'!$B$12:$X$62720,2,0)),"",VLOOKUP(C556,'[2]Capacidad Financiera'!$B$12:$X$3580,2,0))</f>
        <v/>
      </c>
      <c r="E556" s="302" t="str">
        <f>IF(ISERROR(VLOOKUP(C556,'[2]Capacidad Financiera'!$B$12:$X$62720,3,0)),"",VLOOKUP(C556,'[2]Capacidad Financiera'!$B$12:$X$62720,3,0))</f>
        <v/>
      </c>
      <c r="F556" s="303"/>
      <c r="G556" s="303" t="str">
        <f>IF(OR(D556="",E556="",F556=""),"",IF(C556&lt;&gt;"",IF(ISERROR(VLOOKUP($A$10,[2]POA!$A$2:$D$25,2,0)),"",VLOOKUP($A$10,[2]POA!$A$2:$D$25,2,0)),""))</f>
        <v/>
      </c>
      <c r="H556" s="304" t="str">
        <f t="shared" si="42"/>
        <v/>
      </c>
      <c r="I556" s="305" t="str">
        <f>IF(OR(D556="",E556="",F556=""),"",IF(AND(H556&gt;0,H556&lt;=Experiencia1),[2]Puntajes!$D$4,IF(AND(H556&gt;Experiencia1,H556&lt;=Experiencia2),[2]Puntajes!$D$5,IF(AND(H556&gt;Experiencia2,H556&lt;=Experiencia3),[2]Puntajes!$D$6,IF(H556&gt;Experiencia3,[2]Puntajes!$D$7,0)))))</f>
        <v/>
      </c>
    </row>
    <row r="557" spans="3:9" ht="15.75" hidden="1" thickBot="1">
      <c r="C557" s="357"/>
      <c r="D557" s="370" t="str">
        <f>IF(ISERROR(VLOOKUP(C557,'[2]Capacidad Financiera'!$B$12:$X$62720,2,0)),"",VLOOKUP(C557,'[2]Capacidad Financiera'!$B$12:$X$3580,2,0))</f>
        <v/>
      </c>
      <c r="E557" s="307" t="str">
        <f>IF(ISERROR(VLOOKUP(C557,'[2]Capacidad Financiera'!$B$12:$X$62720,3,0)),"",VLOOKUP(C557,'[2]Capacidad Financiera'!$B$12:$X$62720,3,0))</f>
        <v/>
      </c>
      <c r="F557" s="308"/>
      <c r="G557" s="308" t="str">
        <f>IF(OR(D557="",E557="",F557=""),"",IF(C557&lt;&gt;"",IF(ISERROR(VLOOKUP($A$10,[2]POA!$A$2:$D$25,2,0)),"",VLOOKUP($A$10,[2]POA!$A$2:$D$25,2,0)),""))</f>
        <v/>
      </c>
      <c r="H557" s="309" t="str">
        <f t="shared" si="42"/>
        <v/>
      </c>
      <c r="I557" s="310" t="str">
        <f>IF(OR(D557="",E557="",F557=""),"",IF(AND(H557&gt;0,H557&lt;=Experiencia1),[2]Puntajes!$D$4,IF(AND(H557&gt;Experiencia1,H557&lt;=Experiencia2),[2]Puntajes!$D$5,IF(AND(H557&gt;Experiencia2,H557&lt;=Experiencia3),[2]Puntajes!$D$6,IF(H557&gt;Experiencia3,[2]Puntajes!$D$7,0)))))</f>
        <v/>
      </c>
    </row>
    <row r="558" spans="3:9" hidden="1">
      <c r="C558" s="358"/>
      <c r="D558" s="371" t="str">
        <f>IF(ISERROR(VLOOKUP(C558,'[2]Capacidad Financiera'!$B$12:$X$62720,2,0)),"",VLOOKUP(C558,'[2]Capacidad Financiera'!$B$12:$X$3580,2,0))</f>
        <v/>
      </c>
      <c r="E558" s="292" t="str">
        <f>IF(ISERROR(VLOOKUP(C558,'[2]Capacidad Financiera'!$B$12:$X$62720,3,0)),"",VLOOKUP(C558,'[2]Capacidad Financiera'!$B$12:$X$62720,3,0))</f>
        <v/>
      </c>
      <c r="F558" s="293"/>
      <c r="G558" s="293" t="str">
        <f>IF(OR(D558="",E558="",F558=""),"",IF(C559="",IF(C558&lt;&gt;"",IF(ISERROR(VLOOKUP($A$10,[2]POA!$A$2:$D$25,2,0)),"",VLOOKUP($A$10,[2]POA!$A$2:$D$25,2,0)),""),""))</f>
        <v/>
      </c>
      <c r="H558" s="294" t="str">
        <f>IF(OR(D558="",E558="",F558=""),"",IF(C559="",IF(C558&lt;&gt;"",F558/G558,""),""))</f>
        <v/>
      </c>
      <c r="I558" s="295" t="str">
        <f>IF(C559="",IF(F558="","",IF(AND(H558&gt;0,H558&lt;=Experiencia1),[2]Puntajes!$D$4,IF(AND(H558&gt;Experiencia1,H558&lt;=Experiencia2),[2]Puntajes!$D$5,IF(AND(H558&gt;Experiencia2,H558&lt;=Experiencia3),[2]Puntajes!$D$6,IF(H558&gt;Experiencia3,[2]Puntajes!$D$7,0))))),"")</f>
        <v/>
      </c>
    </row>
    <row r="559" spans="3:9" hidden="1">
      <c r="C559" s="356"/>
      <c r="D559" s="369" t="str">
        <f>IF(ISERROR(VLOOKUP(C559,'[2]Capacidad Financiera'!$B$12:$X$62720,2,0)),"",VLOOKUP(C559,'[2]Capacidad Financiera'!$B$12:$X$3580,2,0))</f>
        <v/>
      </c>
      <c r="E559" s="302" t="str">
        <f>IF(ISERROR(VLOOKUP(C559,'[2]Capacidad Financiera'!$B$12:$X$62720,3,0)),"",VLOOKUP(C559,'[2]Capacidad Financiera'!$B$12:$X$62720,3,0))</f>
        <v/>
      </c>
      <c r="F559" s="303"/>
      <c r="G559" s="303" t="str">
        <f>IF(OR(D559="",E559="",F559=""),"",IF(C559&lt;&gt;"",IF(ISERROR(VLOOKUP($A$10,[2]POA!$A$2:$D$25,2,0)),"",VLOOKUP($A$10,[2]POA!$A$2:$D$25,2,0)),""))</f>
        <v/>
      </c>
      <c r="H559" s="304" t="str">
        <f>IF(OR(D559="",E559="",F559=""),"",IF(C559&lt;&gt;"",F559/(G559*E559),""))</f>
        <v/>
      </c>
      <c r="I559" s="305" t="str">
        <f>IF(OR(D559="",E559="",F559=""),"",IF(AND(H559&gt;0,H559&lt;=Experiencia1),[2]Puntajes!$D$4,IF(AND(H559&gt;Experiencia1,H559&lt;=Experiencia2),[2]Puntajes!$D$5,IF(AND(H559&gt;Experiencia2,H559&lt;=Experiencia3),[2]Puntajes!$D$6,IF(H559&gt;Experiencia3,[2]Puntajes!$D$7,0)))))</f>
        <v/>
      </c>
    </row>
    <row r="560" spans="3:9" hidden="1">
      <c r="C560" s="356"/>
      <c r="D560" s="369" t="str">
        <f>IF(ISERROR(VLOOKUP(C560,'[2]Capacidad Financiera'!$B$12:$X$62720,2,0)),"",VLOOKUP(C560,'[2]Capacidad Financiera'!$B$12:$X$3580,2,0))</f>
        <v/>
      </c>
      <c r="E560" s="302" t="str">
        <f>IF(ISERROR(VLOOKUP(C560,'[2]Capacidad Financiera'!$B$12:$X$62720,3,0)),"",VLOOKUP(C560,'[2]Capacidad Financiera'!$B$12:$X$62720,3,0))</f>
        <v/>
      </c>
      <c r="F560" s="303"/>
      <c r="G560" s="303" t="str">
        <f>IF(OR(D560="",E560="",F560=""),"",IF(C560&lt;&gt;"",IF(ISERROR(VLOOKUP($A$10,[2]POA!$A$2:$D$25,2,0)),"",VLOOKUP($A$10,[2]POA!$A$2:$D$25,2,0)),""))</f>
        <v/>
      </c>
      <c r="H560" s="304" t="str">
        <f t="shared" ref="H560:H568" si="43">IF(OR(D560="",E560="",F560=""),"",IF(C560&lt;&gt;"",F560/(G560*E560),""))</f>
        <v/>
      </c>
      <c r="I560" s="305" t="str">
        <f>IF(OR(D560="",E560="",F560=""),"",IF(AND(H560&gt;0,H560&lt;=Experiencia1),[2]Puntajes!$D$4,IF(AND(H560&gt;Experiencia1,H560&lt;=Experiencia2),[2]Puntajes!$D$5,IF(AND(H560&gt;Experiencia2,H560&lt;=Experiencia3),[2]Puntajes!$D$6,IF(H560&gt;Experiencia3,[2]Puntajes!$D$7,0)))))</f>
        <v/>
      </c>
    </row>
    <row r="561" spans="3:9" hidden="1">
      <c r="C561" s="356"/>
      <c r="D561" s="369" t="str">
        <f>IF(ISERROR(VLOOKUP(C561,'[2]Capacidad Financiera'!$B$12:$X$62720,2,0)),"",VLOOKUP(C561,'[2]Capacidad Financiera'!$B$12:$X$3580,2,0))</f>
        <v/>
      </c>
      <c r="E561" s="302" t="str">
        <f>IF(ISERROR(VLOOKUP(C561,'[2]Capacidad Financiera'!$B$12:$X$62720,3,0)),"",VLOOKUP(C561,'[2]Capacidad Financiera'!$B$12:$X$62720,3,0))</f>
        <v/>
      </c>
      <c r="F561" s="303"/>
      <c r="G561" s="303" t="str">
        <f>IF(OR(D561="",E561="",F561=""),"",IF(C561&lt;&gt;"",IF(ISERROR(VLOOKUP($A$10,[2]POA!$A$2:$D$25,2,0)),"",VLOOKUP($A$10,[2]POA!$A$2:$D$25,2,0)),""))</f>
        <v/>
      </c>
      <c r="H561" s="304" t="str">
        <f t="shared" si="43"/>
        <v/>
      </c>
      <c r="I561" s="305" t="str">
        <f>IF(OR(D561="",E561="",F561=""),"",IF(AND(H561&gt;0,H561&lt;=Experiencia1),[2]Puntajes!$D$4,IF(AND(H561&gt;Experiencia1,H561&lt;=Experiencia2),[2]Puntajes!$D$5,IF(AND(H561&gt;Experiencia2,H561&lt;=Experiencia3),[2]Puntajes!$D$6,IF(H561&gt;Experiencia3,[2]Puntajes!$D$7,0)))))</f>
        <v/>
      </c>
    </row>
    <row r="562" spans="3:9" hidden="1">
      <c r="C562" s="356"/>
      <c r="D562" s="369" t="str">
        <f>IF(ISERROR(VLOOKUP(C562,'[2]Capacidad Financiera'!$B$12:$X$62720,2,0)),"",VLOOKUP(C562,'[2]Capacidad Financiera'!$B$12:$X$3580,2,0))</f>
        <v/>
      </c>
      <c r="E562" s="302" t="str">
        <f>IF(ISERROR(VLOOKUP(C562,'[2]Capacidad Financiera'!$B$12:$X$62720,3,0)),"",VLOOKUP(C562,'[2]Capacidad Financiera'!$B$12:$X$62720,3,0))</f>
        <v/>
      </c>
      <c r="F562" s="303"/>
      <c r="G562" s="303" t="str">
        <f>IF(OR(D562="",E562="",F562=""),"",IF(C562&lt;&gt;"",IF(ISERROR(VLOOKUP($A$10,[2]POA!$A$2:$D$25,2,0)),"",VLOOKUP($A$10,[2]POA!$A$2:$D$25,2,0)),""))</f>
        <v/>
      </c>
      <c r="H562" s="304" t="str">
        <f t="shared" si="43"/>
        <v/>
      </c>
      <c r="I562" s="305" t="str">
        <f>IF(OR(D562="",E562="",F562=""),"",IF(AND(H562&gt;0,H562&lt;=Experiencia1),[2]Puntajes!$D$4,IF(AND(H562&gt;Experiencia1,H562&lt;=Experiencia2),[2]Puntajes!$D$5,IF(AND(H562&gt;Experiencia2,H562&lt;=Experiencia3),[2]Puntajes!$D$6,IF(H562&gt;Experiencia3,[2]Puntajes!$D$7,0)))))</f>
        <v/>
      </c>
    </row>
    <row r="563" spans="3:9" hidden="1">
      <c r="C563" s="356"/>
      <c r="D563" s="369" t="str">
        <f>IF(ISERROR(VLOOKUP(C563,'[2]Capacidad Financiera'!$B$12:$X$62720,2,0)),"",VLOOKUP(C563,'[2]Capacidad Financiera'!$B$12:$X$3580,2,0))</f>
        <v/>
      </c>
      <c r="E563" s="302" t="str">
        <f>IF(ISERROR(VLOOKUP(C563,'[2]Capacidad Financiera'!$B$12:$X$62720,3,0)),"",VLOOKUP(C563,'[2]Capacidad Financiera'!$B$12:$X$62720,3,0))</f>
        <v/>
      </c>
      <c r="F563" s="303"/>
      <c r="G563" s="303" t="str">
        <f>IF(OR(D563="",E563="",F563=""),"",IF(C563&lt;&gt;"",IF(ISERROR(VLOOKUP($A$10,[2]POA!$A$2:$D$25,2,0)),"",VLOOKUP($A$10,[2]POA!$A$2:$D$25,2,0)),""))</f>
        <v/>
      </c>
      <c r="H563" s="304" t="str">
        <f t="shared" si="43"/>
        <v/>
      </c>
      <c r="I563" s="305" t="str">
        <f>IF(OR(D563="",E563="",F563=""),"",IF(AND(H563&gt;0,H563&lt;=Experiencia1),[2]Puntajes!$D$4,IF(AND(H563&gt;Experiencia1,H563&lt;=Experiencia2),[2]Puntajes!$D$5,IF(AND(H563&gt;Experiencia2,H563&lt;=Experiencia3),[2]Puntajes!$D$6,IF(H563&gt;Experiencia3,[2]Puntajes!$D$7,0)))))</f>
        <v/>
      </c>
    </row>
    <row r="564" spans="3:9" hidden="1">
      <c r="C564" s="356"/>
      <c r="D564" s="369" t="str">
        <f>IF(ISERROR(VLOOKUP(C564,'[2]Capacidad Financiera'!$B$12:$X$62720,2,0)),"",VLOOKUP(C564,'[2]Capacidad Financiera'!$B$12:$X$3580,2,0))</f>
        <v/>
      </c>
      <c r="E564" s="302" t="str">
        <f>IF(ISERROR(VLOOKUP(C564,'[2]Capacidad Financiera'!$B$12:$X$62720,3,0)),"",VLOOKUP(C564,'[2]Capacidad Financiera'!$B$12:$X$62720,3,0))</f>
        <v/>
      </c>
      <c r="F564" s="303"/>
      <c r="G564" s="303" t="str">
        <f>IF(OR(D564="",E564="",F564=""),"",IF(C564&lt;&gt;"",IF(ISERROR(VLOOKUP($A$10,[2]POA!$A$2:$D$25,2,0)),"",VLOOKUP($A$10,[2]POA!$A$2:$D$25,2,0)),""))</f>
        <v/>
      </c>
      <c r="H564" s="304" t="str">
        <f t="shared" si="43"/>
        <v/>
      </c>
      <c r="I564" s="305" t="str">
        <f>IF(OR(D564="",E564="",F564=""),"",IF(AND(H564&gt;0,H564&lt;=Experiencia1),[2]Puntajes!$D$4,IF(AND(H564&gt;Experiencia1,H564&lt;=Experiencia2),[2]Puntajes!$D$5,IF(AND(H564&gt;Experiencia2,H564&lt;=Experiencia3),[2]Puntajes!$D$6,IF(H564&gt;Experiencia3,[2]Puntajes!$D$7,0)))))</f>
        <v/>
      </c>
    </row>
    <row r="565" spans="3:9" hidden="1">
      <c r="C565" s="356"/>
      <c r="D565" s="369" t="str">
        <f>IF(ISERROR(VLOOKUP(C565,'[2]Capacidad Financiera'!$B$12:$X$62720,2,0)),"",VLOOKUP(C565,'[2]Capacidad Financiera'!$B$12:$X$3580,2,0))</f>
        <v/>
      </c>
      <c r="E565" s="302" t="str">
        <f>IF(ISERROR(VLOOKUP(C565,'[2]Capacidad Financiera'!$B$12:$X$62720,3,0)),"",VLOOKUP(C565,'[2]Capacidad Financiera'!$B$12:$X$62720,3,0))</f>
        <v/>
      </c>
      <c r="F565" s="303"/>
      <c r="G565" s="303" t="str">
        <f>IF(OR(D565="",E565="",F565=""),"",IF(C565&lt;&gt;"",IF(ISERROR(VLOOKUP($A$10,[2]POA!$A$2:$D$25,2,0)),"",VLOOKUP($A$10,[2]POA!$A$2:$D$25,2,0)),""))</f>
        <v/>
      </c>
      <c r="H565" s="304" t="str">
        <f t="shared" si="43"/>
        <v/>
      </c>
      <c r="I565" s="305" t="str">
        <f>IF(OR(D565="",E565="",F565=""),"",IF(AND(H565&gt;0,H565&lt;=Experiencia1),[2]Puntajes!$D$4,IF(AND(H565&gt;Experiencia1,H565&lt;=Experiencia2),[2]Puntajes!$D$5,IF(AND(H565&gt;Experiencia2,H565&lt;=Experiencia3),[2]Puntajes!$D$6,IF(H565&gt;Experiencia3,[2]Puntajes!$D$7,0)))))</f>
        <v/>
      </c>
    </row>
    <row r="566" spans="3:9" hidden="1">
      <c r="C566" s="356"/>
      <c r="D566" s="369" t="str">
        <f>IF(ISERROR(VLOOKUP(C566,'[2]Capacidad Financiera'!$B$12:$X$62720,2,0)),"",VLOOKUP(C566,'[2]Capacidad Financiera'!$B$12:$X$3580,2,0))</f>
        <v/>
      </c>
      <c r="E566" s="302" t="str">
        <f>IF(ISERROR(VLOOKUP(C566,'[2]Capacidad Financiera'!$B$12:$X$62720,3,0)),"",VLOOKUP(C566,'[2]Capacidad Financiera'!$B$12:$X$62720,3,0))</f>
        <v/>
      </c>
      <c r="F566" s="303"/>
      <c r="G566" s="303" t="str">
        <f>IF(OR(D566="",E566="",F566=""),"",IF(C566&lt;&gt;"",IF(ISERROR(VLOOKUP($A$10,[2]POA!$A$2:$D$25,2,0)),"",VLOOKUP($A$10,[2]POA!$A$2:$D$25,2,0)),""))</f>
        <v/>
      </c>
      <c r="H566" s="304" t="str">
        <f t="shared" si="43"/>
        <v/>
      </c>
      <c r="I566" s="305" t="str">
        <f>IF(OR(D566="",E566="",F566=""),"",IF(AND(H566&gt;0,H566&lt;=Experiencia1),[2]Puntajes!$D$4,IF(AND(H566&gt;Experiencia1,H566&lt;=Experiencia2),[2]Puntajes!$D$5,IF(AND(H566&gt;Experiencia2,H566&lt;=Experiencia3),[2]Puntajes!$D$6,IF(H566&gt;Experiencia3,[2]Puntajes!$D$7,0)))))</f>
        <v/>
      </c>
    </row>
    <row r="567" spans="3:9" hidden="1">
      <c r="C567" s="356"/>
      <c r="D567" s="369" t="str">
        <f>IF(ISERROR(VLOOKUP(C567,'[2]Capacidad Financiera'!$B$12:$X$62720,2,0)),"",VLOOKUP(C567,'[2]Capacidad Financiera'!$B$12:$X$3580,2,0))</f>
        <v/>
      </c>
      <c r="E567" s="302" t="str">
        <f>IF(ISERROR(VLOOKUP(C567,'[2]Capacidad Financiera'!$B$12:$X$62720,3,0)),"",VLOOKUP(C567,'[2]Capacidad Financiera'!$B$12:$X$62720,3,0))</f>
        <v/>
      </c>
      <c r="F567" s="303"/>
      <c r="G567" s="303" t="str">
        <f>IF(OR(D567="",E567="",F567=""),"",IF(C567&lt;&gt;"",IF(ISERROR(VLOOKUP($A$10,[2]POA!$A$2:$D$25,2,0)),"",VLOOKUP($A$10,[2]POA!$A$2:$D$25,2,0)),""))</f>
        <v/>
      </c>
      <c r="H567" s="304" t="str">
        <f t="shared" si="43"/>
        <v/>
      </c>
      <c r="I567" s="305" t="str">
        <f>IF(OR(D567="",E567="",F567=""),"",IF(AND(H567&gt;0,H567&lt;=Experiencia1),[2]Puntajes!$D$4,IF(AND(H567&gt;Experiencia1,H567&lt;=Experiencia2),[2]Puntajes!$D$5,IF(AND(H567&gt;Experiencia2,H567&lt;=Experiencia3),[2]Puntajes!$D$6,IF(H567&gt;Experiencia3,[2]Puntajes!$D$7,0)))))</f>
        <v/>
      </c>
    </row>
    <row r="568" spans="3:9" ht="15.75" hidden="1" thickBot="1">
      <c r="C568" s="357"/>
      <c r="D568" s="370" t="str">
        <f>IF(ISERROR(VLOOKUP(C568,'[2]Capacidad Financiera'!$B$12:$X$62720,2,0)),"",VLOOKUP(C568,'[2]Capacidad Financiera'!$B$12:$X$3580,2,0))</f>
        <v/>
      </c>
      <c r="E568" s="307" t="str">
        <f>IF(ISERROR(VLOOKUP(C568,'[2]Capacidad Financiera'!$B$12:$X$62720,3,0)),"",VLOOKUP(C568,'[2]Capacidad Financiera'!$B$12:$X$62720,3,0))</f>
        <v/>
      </c>
      <c r="F568" s="308"/>
      <c r="G568" s="308" t="str">
        <f>IF(OR(D568="",E568="",F568=""),"",IF(C568&lt;&gt;"",IF(ISERROR(VLOOKUP($A$10,[2]POA!$A$2:$D$25,2,0)),"",VLOOKUP($A$10,[2]POA!$A$2:$D$25,2,0)),""))</f>
        <v/>
      </c>
      <c r="H568" s="309" t="str">
        <f t="shared" si="43"/>
        <v/>
      </c>
      <c r="I568" s="310" t="str">
        <f>IF(OR(D568="",E568="",F568=""),"",IF(AND(H568&gt;0,H568&lt;=Experiencia1),[2]Puntajes!$D$4,IF(AND(H568&gt;Experiencia1,H568&lt;=Experiencia2),[2]Puntajes!$D$5,IF(AND(H568&gt;Experiencia2,H568&lt;=Experiencia3),[2]Puntajes!$D$6,IF(H568&gt;Experiencia3,[2]Puntajes!$D$7,0)))))</f>
        <v/>
      </c>
    </row>
    <row r="569" spans="3:9" hidden="1">
      <c r="C569" s="358"/>
      <c r="D569" s="371" t="str">
        <f>IF(ISERROR(VLOOKUP(C569,'[2]Capacidad Financiera'!$B$12:$X$62720,2,0)),"",VLOOKUP(C569,'[2]Capacidad Financiera'!$B$12:$X$3580,2,0))</f>
        <v/>
      </c>
      <c r="E569" s="292" t="str">
        <f>IF(ISERROR(VLOOKUP(C569,'[2]Capacidad Financiera'!$B$12:$X$62720,3,0)),"",VLOOKUP(C569,'[2]Capacidad Financiera'!$B$12:$X$62720,3,0))</f>
        <v/>
      </c>
      <c r="F569" s="293"/>
      <c r="G569" s="293" t="str">
        <f>IF(OR(D569="",E569="",F569=""),"",IF(C570="",IF(C569&lt;&gt;"",IF(ISERROR(VLOOKUP($A$10,[2]POA!$A$2:$D$25,2,0)),"",VLOOKUP($A$10,[2]POA!$A$2:$D$25,2,0)),""),""))</f>
        <v/>
      </c>
      <c r="H569" s="294" t="str">
        <f>IF(OR(D569="",E569="",F569=""),"",IF(C570="",IF(C569&lt;&gt;"",F569/G569,""),""))</f>
        <v/>
      </c>
      <c r="I569" s="295" t="str">
        <f>IF(C570="",IF(F569="","",IF(AND(H569&gt;0,H569&lt;=Experiencia1),[2]Puntajes!$D$4,IF(AND(H569&gt;Experiencia1,H569&lt;=Experiencia2),[2]Puntajes!$D$5,IF(AND(H569&gt;Experiencia2,H569&lt;=Experiencia3),[2]Puntajes!$D$6,IF(H569&gt;Experiencia3,[2]Puntajes!$D$7,0))))),"")</f>
        <v/>
      </c>
    </row>
    <row r="570" spans="3:9" hidden="1">
      <c r="C570" s="356"/>
      <c r="D570" s="369" t="str">
        <f>IF(ISERROR(VLOOKUP(C570,'[2]Capacidad Financiera'!$B$12:$X$62720,2,0)),"",VLOOKUP(C570,'[2]Capacidad Financiera'!$B$12:$X$3580,2,0))</f>
        <v/>
      </c>
      <c r="E570" s="302" t="str">
        <f>IF(ISERROR(VLOOKUP(C570,'[2]Capacidad Financiera'!$B$12:$X$62720,3,0)),"",VLOOKUP(C570,'[2]Capacidad Financiera'!$B$12:$X$62720,3,0))</f>
        <v/>
      </c>
      <c r="F570" s="303"/>
      <c r="G570" s="303" t="str">
        <f>IF(OR(D570="",E570="",F570=""),"",IF(C570&lt;&gt;"",IF(ISERROR(VLOOKUP($A$10,[2]POA!$A$2:$D$25,2,0)),"",VLOOKUP($A$10,[2]POA!$A$2:$D$25,2,0)),""))</f>
        <v/>
      </c>
      <c r="H570" s="304" t="str">
        <f>IF(OR(D570="",E570="",F570=""),"",IF(C570&lt;&gt;"",F570/(G570*E570),""))</f>
        <v/>
      </c>
      <c r="I570" s="305" t="str">
        <f>IF(OR(D570="",E570="",F570=""),"",IF(AND(H570&gt;0,H570&lt;=Experiencia1),[2]Puntajes!$D$4,IF(AND(H570&gt;Experiencia1,H570&lt;=Experiencia2),[2]Puntajes!$D$5,IF(AND(H570&gt;Experiencia2,H570&lt;=Experiencia3),[2]Puntajes!$D$6,IF(H570&gt;Experiencia3,[2]Puntajes!$D$7,0)))))</f>
        <v/>
      </c>
    </row>
    <row r="571" spans="3:9" hidden="1">
      <c r="C571" s="356"/>
      <c r="D571" s="369" t="str">
        <f>IF(ISERROR(VLOOKUP(C571,'[2]Capacidad Financiera'!$B$12:$X$62720,2,0)),"",VLOOKUP(C571,'[2]Capacidad Financiera'!$B$12:$X$3580,2,0))</f>
        <v/>
      </c>
      <c r="E571" s="302" t="str">
        <f>IF(ISERROR(VLOOKUP(C571,'[2]Capacidad Financiera'!$B$12:$X$62720,3,0)),"",VLOOKUP(C571,'[2]Capacidad Financiera'!$B$12:$X$62720,3,0))</f>
        <v/>
      </c>
      <c r="F571" s="303"/>
      <c r="G571" s="303" t="str">
        <f>IF(OR(D571="",E571="",F571=""),"",IF(C571&lt;&gt;"",IF(ISERROR(VLOOKUP($A$10,[2]POA!$A$2:$D$25,2,0)),"",VLOOKUP($A$10,[2]POA!$A$2:$D$25,2,0)),""))</f>
        <v/>
      </c>
      <c r="H571" s="304" t="str">
        <f t="shared" ref="H571:H579" si="44">IF(OR(D571="",E571="",F571=""),"",IF(C571&lt;&gt;"",F571/(G571*E571),""))</f>
        <v/>
      </c>
      <c r="I571" s="305" t="str">
        <f>IF(OR(D571="",E571="",F571=""),"",IF(AND(H571&gt;0,H571&lt;=Experiencia1),[2]Puntajes!$D$4,IF(AND(H571&gt;Experiencia1,H571&lt;=Experiencia2),[2]Puntajes!$D$5,IF(AND(H571&gt;Experiencia2,H571&lt;=Experiencia3),[2]Puntajes!$D$6,IF(H571&gt;Experiencia3,[2]Puntajes!$D$7,0)))))</f>
        <v/>
      </c>
    </row>
    <row r="572" spans="3:9" hidden="1">
      <c r="C572" s="356"/>
      <c r="D572" s="369" t="str">
        <f>IF(ISERROR(VLOOKUP(C572,'[2]Capacidad Financiera'!$B$12:$X$62720,2,0)),"",VLOOKUP(C572,'[2]Capacidad Financiera'!$B$12:$X$3580,2,0))</f>
        <v/>
      </c>
      <c r="E572" s="302" t="str">
        <f>IF(ISERROR(VLOOKUP(C572,'[2]Capacidad Financiera'!$B$12:$X$62720,3,0)),"",VLOOKUP(C572,'[2]Capacidad Financiera'!$B$12:$X$62720,3,0))</f>
        <v/>
      </c>
      <c r="F572" s="303"/>
      <c r="G572" s="303" t="str">
        <f>IF(OR(D572="",E572="",F572=""),"",IF(C572&lt;&gt;"",IF(ISERROR(VLOOKUP($A$10,[2]POA!$A$2:$D$25,2,0)),"",VLOOKUP($A$10,[2]POA!$A$2:$D$25,2,0)),""))</f>
        <v/>
      </c>
      <c r="H572" s="304" t="str">
        <f t="shared" si="44"/>
        <v/>
      </c>
      <c r="I572" s="305" t="str">
        <f>IF(OR(D572="",E572="",F572=""),"",IF(AND(H572&gt;0,H572&lt;=Experiencia1),[2]Puntajes!$D$4,IF(AND(H572&gt;Experiencia1,H572&lt;=Experiencia2),[2]Puntajes!$D$5,IF(AND(H572&gt;Experiencia2,H572&lt;=Experiencia3),[2]Puntajes!$D$6,IF(H572&gt;Experiencia3,[2]Puntajes!$D$7,0)))))</f>
        <v/>
      </c>
    </row>
    <row r="573" spans="3:9" hidden="1">
      <c r="C573" s="356"/>
      <c r="D573" s="369" t="str">
        <f>IF(ISERROR(VLOOKUP(C573,'[2]Capacidad Financiera'!$B$12:$X$62720,2,0)),"",VLOOKUP(C573,'[2]Capacidad Financiera'!$B$12:$X$3580,2,0))</f>
        <v/>
      </c>
      <c r="E573" s="302" t="str">
        <f>IF(ISERROR(VLOOKUP(C573,'[2]Capacidad Financiera'!$B$12:$X$62720,3,0)),"",VLOOKUP(C573,'[2]Capacidad Financiera'!$B$12:$X$62720,3,0))</f>
        <v/>
      </c>
      <c r="F573" s="303"/>
      <c r="G573" s="303" t="str">
        <f>IF(OR(D573="",E573="",F573=""),"",IF(C573&lt;&gt;"",IF(ISERROR(VLOOKUP($A$10,[2]POA!$A$2:$D$25,2,0)),"",VLOOKUP($A$10,[2]POA!$A$2:$D$25,2,0)),""))</f>
        <v/>
      </c>
      <c r="H573" s="304" t="str">
        <f t="shared" si="44"/>
        <v/>
      </c>
      <c r="I573" s="305" t="str">
        <f>IF(OR(D573="",E573="",F573=""),"",IF(AND(H573&gt;0,H573&lt;=Experiencia1),[2]Puntajes!$D$4,IF(AND(H573&gt;Experiencia1,H573&lt;=Experiencia2),[2]Puntajes!$D$5,IF(AND(H573&gt;Experiencia2,H573&lt;=Experiencia3),[2]Puntajes!$D$6,IF(H573&gt;Experiencia3,[2]Puntajes!$D$7,0)))))</f>
        <v/>
      </c>
    </row>
    <row r="574" spans="3:9" hidden="1">
      <c r="C574" s="356"/>
      <c r="D574" s="369" t="str">
        <f>IF(ISERROR(VLOOKUP(C574,'[2]Capacidad Financiera'!$B$12:$X$62720,2,0)),"",VLOOKUP(C574,'[2]Capacidad Financiera'!$B$12:$X$3580,2,0))</f>
        <v/>
      </c>
      <c r="E574" s="302" t="str">
        <f>IF(ISERROR(VLOOKUP(C574,'[2]Capacidad Financiera'!$B$12:$X$62720,3,0)),"",VLOOKUP(C574,'[2]Capacidad Financiera'!$B$12:$X$62720,3,0))</f>
        <v/>
      </c>
      <c r="F574" s="303"/>
      <c r="G574" s="303" t="str">
        <f>IF(OR(D574="",E574="",F574=""),"",IF(C574&lt;&gt;"",IF(ISERROR(VLOOKUP($A$10,[2]POA!$A$2:$D$25,2,0)),"",VLOOKUP($A$10,[2]POA!$A$2:$D$25,2,0)),""))</f>
        <v/>
      </c>
      <c r="H574" s="304" t="str">
        <f t="shared" si="44"/>
        <v/>
      </c>
      <c r="I574" s="305" t="str">
        <f>IF(OR(D574="",E574="",F574=""),"",IF(AND(H574&gt;0,H574&lt;=Experiencia1),[2]Puntajes!$D$4,IF(AND(H574&gt;Experiencia1,H574&lt;=Experiencia2),[2]Puntajes!$D$5,IF(AND(H574&gt;Experiencia2,H574&lt;=Experiencia3),[2]Puntajes!$D$6,IF(H574&gt;Experiencia3,[2]Puntajes!$D$7,0)))))</f>
        <v/>
      </c>
    </row>
    <row r="575" spans="3:9" hidden="1">
      <c r="C575" s="356"/>
      <c r="D575" s="369" t="str">
        <f>IF(ISERROR(VLOOKUP(C575,'[2]Capacidad Financiera'!$B$12:$X$62720,2,0)),"",VLOOKUP(C575,'[2]Capacidad Financiera'!$B$12:$X$3580,2,0))</f>
        <v/>
      </c>
      <c r="E575" s="302" t="str">
        <f>IF(ISERROR(VLOOKUP(C575,'[2]Capacidad Financiera'!$B$12:$X$62720,3,0)),"",VLOOKUP(C575,'[2]Capacidad Financiera'!$B$12:$X$62720,3,0))</f>
        <v/>
      </c>
      <c r="F575" s="303"/>
      <c r="G575" s="303" t="str">
        <f>IF(OR(D575="",E575="",F575=""),"",IF(C575&lt;&gt;"",IF(ISERROR(VLOOKUP($A$10,[2]POA!$A$2:$D$25,2,0)),"",VLOOKUP($A$10,[2]POA!$A$2:$D$25,2,0)),""))</f>
        <v/>
      </c>
      <c r="H575" s="304" t="str">
        <f t="shared" si="44"/>
        <v/>
      </c>
      <c r="I575" s="305" t="str">
        <f>IF(OR(D575="",E575="",F575=""),"",IF(AND(H575&gt;0,H575&lt;=Experiencia1),[2]Puntajes!$D$4,IF(AND(H575&gt;Experiencia1,H575&lt;=Experiencia2),[2]Puntajes!$D$5,IF(AND(H575&gt;Experiencia2,H575&lt;=Experiencia3),[2]Puntajes!$D$6,IF(H575&gt;Experiencia3,[2]Puntajes!$D$7,0)))))</f>
        <v/>
      </c>
    </row>
    <row r="576" spans="3:9" hidden="1">
      <c r="C576" s="356"/>
      <c r="D576" s="369" t="str">
        <f>IF(ISERROR(VLOOKUP(C576,'[2]Capacidad Financiera'!$B$12:$X$62720,2,0)),"",VLOOKUP(C576,'[2]Capacidad Financiera'!$B$12:$X$3580,2,0))</f>
        <v/>
      </c>
      <c r="E576" s="302" t="str">
        <f>IF(ISERROR(VLOOKUP(C576,'[2]Capacidad Financiera'!$B$12:$X$62720,3,0)),"",VLOOKUP(C576,'[2]Capacidad Financiera'!$B$12:$X$62720,3,0))</f>
        <v/>
      </c>
      <c r="F576" s="303"/>
      <c r="G576" s="303" t="str">
        <f>IF(OR(D576="",E576="",F576=""),"",IF(C576&lt;&gt;"",IF(ISERROR(VLOOKUP($A$10,[2]POA!$A$2:$D$25,2,0)),"",VLOOKUP($A$10,[2]POA!$A$2:$D$25,2,0)),""))</f>
        <v/>
      </c>
      <c r="H576" s="304" t="str">
        <f t="shared" si="44"/>
        <v/>
      </c>
      <c r="I576" s="305" t="str">
        <f>IF(OR(D576="",E576="",F576=""),"",IF(AND(H576&gt;0,H576&lt;=Experiencia1),[2]Puntajes!$D$4,IF(AND(H576&gt;Experiencia1,H576&lt;=Experiencia2),[2]Puntajes!$D$5,IF(AND(H576&gt;Experiencia2,H576&lt;=Experiencia3),[2]Puntajes!$D$6,IF(H576&gt;Experiencia3,[2]Puntajes!$D$7,0)))))</f>
        <v/>
      </c>
    </row>
    <row r="577" spans="3:9" hidden="1">
      <c r="C577" s="356"/>
      <c r="D577" s="369" t="str">
        <f>IF(ISERROR(VLOOKUP(C577,'[2]Capacidad Financiera'!$B$12:$X$62720,2,0)),"",VLOOKUP(C577,'[2]Capacidad Financiera'!$B$12:$X$3580,2,0))</f>
        <v/>
      </c>
      <c r="E577" s="302" t="str">
        <f>IF(ISERROR(VLOOKUP(C577,'[2]Capacidad Financiera'!$B$12:$X$62720,3,0)),"",VLOOKUP(C577,'[2]Capacidad Financiera'!$B$12:$X$62720,3,0))</f>
        <v/>
      </c>
      <c r="F577" s="303"/>
      <c r="G577" s="303" t="str">
        <f>IF(OR(D577="",E577="",F577=""),"",IF(C577&lt;&gt;"",IF(ISERROR(VLOOKUP($A$10,[2]POA!$A$2:$D$25,2,0)),"",VLOOKUP($A$10,[2]POA!$A$2:$D$25,2,0)),""))</f>
        <v/>
      </c>
      <c r="H577" s="304" t="str">
        <f t="shared" si="44"/>
        <v/>
      </c>
      <c r="I577" s="305" t="str">
        <f>IF(OR(D577="",E577="",F577=""),"",IF(AND(H577&gt;0,H577&lt;=Experiencia1),[2]Puntajes!$D$4,IF(AND(H577&gt;Experiencia1,H577&lt;=Experiencia2),[2]Puntajes!$D$5,IF(AND(H577&gt;Experiencia2,H577&lt;=Experiencia3),[2]Puntajes!$D$6,IF(H577&gt;Experiencia3,[2]Puntajes!$D$7,0)))))</f>
        <v/>
      </c>
    </row>
    <row r="578" spans="3:9" hidden="1">
      <c r="C578" s="356"/>
      <c r="D578" s="369" t="str">
        <f>IF(ISERROR(VLOOKUP(C578,'[2]Capacidad Financiera'!$B$12:$X$62720,2,0)),"",VLOOKUP(C578,'[2]Capacidad Financiera'!$B$12:$X$3580,2,0))</f>
        <v/>
      </c>
      <c r="E578" s="302" t="str">
        <f>IF(ISERROR(VLOOKUP(C578,'[2]Capacidad Financiera'!$B$12:$X$62720,3,0)),"",VLOOKUP(C578,'[2]Capacidad Financiera'!$B$12:$X$62720,3,0))</f>
        <v/>
      </c>
      <c r="F578" s="303"/>
      <c r="G578" s="303" t="str">
        <f>IF(OR(D578="",E578="",F578=""),"",IF(C578&lt;&gt;"",IF(ISERROR(VLOOKUP($A$10,[2]POA!$A$2:$D$25,2,0)),"",VLOOKUP($A$10,[2]POA!$A$2:$D$25,2,0)),""))</f>
        <v/>
      </c>
      <c r="H578" s="304" t="str">
        <f t="shared" si="44"/>
        <v/>
      </c>
      <c r="I578" s="305" t="str">
        <f>IF(OR(D578="",E578="",F578=""),"",IF(AND(H578&gt;0,H578&lt;=Experiencia1),[2]Puntajes!$D$4,IF(AND(H578&gt;Experiencia1,H578&lt;=Experiencia2),[2]Puntajes!$D$5,IF(AND(H578&gt;Experiencia2,H578&lt;=Experiencia3),[2]Puntajes!$D$6,IF(H578&gt;Experiencia3,[2]Puntajes!$D$7,0)))))</f>
        <v/>
      </c>
    </row>
    <row r="579" spans="3:9" ht="15.75" hidden="1" thickBot="1">
      <c r="C579" s="357"/>
      <c r="D579" s="370" t="str">
        <f>IF(ISERROR(VLOOKUP(C579,'[2]Capacidad Financiera'!$B$12:$X$62720,2,0)),"",VLOOKUP(C579,'[2]Capacidad Financiera'!$B$12:$X$3580,2,0))</f>
        <v/>
      </c>
      <c r="E579" s="307" t="str">
        <f>IF(ISERROR(VLOOKUP(C579,'[2]Capacidad Financiera'!$B$12:$X$62720,3,0)),"",VLOOKUP(C579,'[2]Capacidad Financiera'!$B$12:$X$62720,3,0))</f>
        <v/>
      </c>
      <c r="F579" s="308"/>
      <c r="G579" s="308" t="str">
        <f>IF(OR(D579="",E579="",F579=""),"",IF(C579&lt;&gt;"",IF(ISERROR(VLOOKUP($A$10,[2]POA!$A$2:$D$25,2,0)),"",VLOOKUP($A$10,[2]POA!$A$2:$D$25,2,0)),""))</f>
        <v/>
      </c>
      <c r="H579" s="309" t="str">
        <f t="shared" si="44"/>
        <v/>
      </c>
      <c r="I579" s="310" t="str">
        <f>IF(OR(D579="",E579="",F579=""),"",IF(AND(H579&gt;0,H579&lt;=Experiencia1),[2]Puntajes!$D$4,IF(AND(H579&gt;Experiencia1,H579&lt;=Experiencia2),[2]Puntajes!$D$5,IF(AND(H579&gt;Experiencia2,H579&lt;=Experiencia3),[2]Puntajes!$D$6,IF(H579&gt;Experiencia3,[2]Puntajes!$D$7,0)))))</f>
        <v/>
      </c>
    </row>
    <row r="580" spans="3:9" hidden="1">
      <c r="C580" s="358"/>
      <c r="D580" s="371" t="str">
        <f>IF(ISERROR(VLOOKUP(C580,'[2]Capacidad Financiera'!$B$12:$X$62720,2,0)),"",VLOOKUP(C580,'[2]Capacidad Financiera'!$B$12:$X$3580,2,0))</f>
        <v/>
      </c>
      <c r="E580" s="292" t="str">
        <f>IF(ISERROR(VLOOKUP(C580,'[2]Capacidad Financiera'!$B$12:$X$62720,3,0)),"",VLOOKUP(C580,'[2]Capacidad Financiera'!$B$12:$X$62720,3,0))</f>
        <v/>
      </c>
      <c r="F580" s="293"/>
      <c r="G580" s="293" t="str">
        <f>IF(OR(D580="",E580="",F580=""),"",IF(C581="",IF(C580&lt;&gt;"",IF(ISERROR(VLOOKUP($A$10,[2]POA!$A$2:$D$25,2,0)),"",VLOOKUP($A$10,[2]POA!$A$2:$D$25,2,0)),""),""))</f>
        <v/>
      </c>
      <c r="H580" s="294" t="str">
        <f>IF(OR(D580="",E580="",F580=""),"",IF(C581="",IF(C580&lt;&gt;"",F580/G580,""),""))</f>
        <v/>
      </c>
      <c r="I580" s="295" t="str">
        <f>IF(C581="",IF(F580="","",IF(AND(H580&gt;0,H580&lt;=Experiencia1),[2]Puntajes!$D$4,IF(AND(H580&gt;Experiencia1,H580&lt;=Experiencia2),[2]Puntajes!$D$5,IF(AND(H580&gt;Experiencia2,H580&lt;=Experiencia3),[2]Puntajes!$D$6,IF(H580&gt;Experiencia3,[2]Puntajes!$D$7,0))))),"")</f>
        <v/>
      </c>
    </row>
    <row r="581" spans="3:9" hidden="1">
      <c r="C581" s="356"/>
      <c r="D581" s="369" t="str">
        <f>IF(ISERROR(VLOOKUP(C581,'[2]Capacidad Financiera'!$B$12:$X$62720,2,0)),"",VLOOKUP(C581,'[2]Capacidad Financiera'!$B$12:$X$3580,2,0))</f>
        <v/>
      </c>
      <c r="E581" s="302" t="str">
        <f>IF(ISERROR(VLOOKUP(C581,'[2]Capacidad Financiera'!$B$12:$X$62720,3,0)),"",VLOOKUP(C581,'[2]Capacidad Financiera'!$B$12:$X$62720,3,0))</f>
        <v/>
      </c>
      <c r="F581" s="303"/>
      <c r="G581" s="303" t="str">
        <f>IF(OR(D581="",E581="",F581=""),"",IF(C581&lt;&gt;"",IF(ISERROR(VLOOKUP($A$10,[2]POA!$A$2:$D$25,2,0)),"",VLOOKUP($A$10,[2]POA!$A$2:$D$25,2,0)),""))</f>
        <v/>
      </c>
      <c r="H581" s="304" t="str">
        <f>IF(OR(D581="",E581="",F581=""),"",IF(C581&lt;&gt;"",F581/(G581*E581),""))</f>
        <v/>
      </c>
      <c r="I581" s="305" t="str">
        <f>IF(OR(D581="",E581="",F581=""),"",IF(AND(H581&gt;0,H581&lt;=Experiencia1),[2]Puntajes!$D$4,IF(AND(H581&gt;Experiencia1,H581&lt;=Experiencia2),[2]Puntajes!$D$5,IF(AND(H581&gt;Experiencia2,H581&lt;=Experiencia3),[2]Puntajes!$D$6,IF(H581&gt;Experiencia3,[2]Puntajes!$D$7,0)))))</f>
        <v/>
      </c>
    </row>
    <row r="582" spans="3:9" hidden="1">
      <c r="C582" s="356"/>
      <c r="D582" s="369" t="str">
        <f>IF(ISERROR(VLOOKUP(C582,'[2]Capacidad Financiera'!$B$12:$X$62720,2,0)),"",VLOOKUP(C582,'[2]Capacidad Financiera'!$B$12:$X$3580,2,0))</f>
        <v/>
      </c>
      <c r="E582" s="302" t="str">
        <f>IF(ISERROR(VLOOKUP(C582,'[2]Capacidad Financiera'!$B$12:$X$62720,3,0)),"",VLOOKUP(C582,'[2]Capacidad Financiera'!$B$12:$X$62720,3,0))</f>
        <v/>
      </c>
      <c r="F582" s="303"/>
      <c r="G582" s="303" t="str">
        <f>IF(OR(D582="",E582="",F582=""),"",IF(C582&lt;&gt;"",IF(ISERROR(VLOOKUP($A$10,[2]POA!$A$2:$D$25,2,0)),"",VLOOKUP($A$10,[2]POA!$A$2:$D$25,2,0)),""))</f>
        <v/>
      </c>
      <c r="H582" s="304" t="str">
        <f t="shared" ref="H582:H590" si="45">IF(OR(D582="",E582="",F582=""),"",IF(C582&lt;&gt;"",F582/(G582*E582),""))</f>
        <v/>
      </c>
      <c r="I582" s="305" t="str">
        <f>IF(OR(D582="",E582="",F582=""),"",IF(AND(H582&gt;0,H582&lt;=Experiencia1),[2]Puntajes!$D$4,IF(AND(H582&gt;Experiencia1,H582&lt;=Experiencia2),[2]Puntajes!$D$5,IF(AND(H582&gt;Experiencia2,H582&lt;=Experiencia3),[2]Puntajes!$D$6,IF(H582&gt;Experiencia3,[2]Puntajes!$D$7,0)))))</f>
        <v/>
      </c>
    </row>
    <row r="583" spans="3:9" hidden="1">
      <c r="C583" s="356"/>
      <c r="D583" s="369" t="str">
        <f>IF(ISERROR(VLOOKUP(C583,'[2]Capacidad Financiera'!$B$12:$X$62720,2,0)),"",VLOOKUP(C583,'[2]Capacidad Financiera'!$B$12:$X$3580,2,0))</f>
        <v/>
      </c>
      <c r="E583" s="302" t="str">
        <f>IF(ISERROR(VLOOKUP(C583,'[2]Capacidad Financiera'!$B$12:$X$62720,3,0)),"",VLOOKUP(C583,'[2]Capacidad Financiera'!$B$12:$X$62720,3,0))</f>
        <v/>
      </c>
      <c r="F583" s="303"/>
      <c r="G583" s="303" t="str">
        <f>IF(OR(D583="",E583="",F583=""),"",IF(C583&lt;&gt;"",IF(ISERROR(VLOOKUP($A$10,[2]POA!$A$2:$D$25,2,0)),"",VLOOKUP($A$10,[2]POA!$A$2:$D$25,2,0)),""))</f>
        <v/>
      </c>
      <c r="H583" s="304" t="str">
        <f t="shared" si="45"/>
        <v/>
      </c>
      <c r="I583" s="305" t="str">
        <f>IF(OR(D583="",E583="",F583=""),"",IF(AND(H583&gt;0,H583&lt;=Experiencia1),[2]Puntajes!$D$4,IF(AND(H583&gt;Experiencia1,H583&lt;=Experiencia2),[2]Puntajes!$D$5,IF(AND(H583&gt;Experiencia2,H583&lt;=Experiencia3),[2]Puntajes!$D$6,IF(H583&gt;Experiencia3,[2]Puntajes!$D$7,0)))))</f>
        <v/>
      </c>
    </row>
    <row r="584" spans="3:9" hidden="1">
      <c r="C584" s="356"/>
      <c r="D584" s="369" t="str">
        <f>IF(ISERROR(VLOOKUP(C584,'[2]Capacidad Financiera'!$B$12:$X$62720,2,0)),"",VLOOKUP(C584,'[2]Capacidad Financiera'!$B$12:$X$3580,2,0))</f>
        <v/>
      </c>
      <c r="E584" s="302" t="str">
        <f>IF(ISERROR(VLOOKUP(C584,'[2]Capacidad Financiera'!$B$12:$X$62720,3,0)),"",VLOOKUP(C584,'[2]Capacidad Financiera'!$B$12:$X$62720,3,0))</f>
        <v/>
      </c>
      <c r="F584" s="303"/>
      <c r="G584" s="303" t="str">
        <f>IF(OR(D584="",E584="",F584=""),"",IF(C584&lt;&gt;"",IF(ISERROR(VLOOKUP($A$10,[2]POA!$A$2:$D$25,2,0)),"",VLOOKUP($A$10,[2]POA!$A$2:$D$25,2,0)),""))</f>
        <v/>
      </c>
      <c r="H584" s="304" t="str">
        <f t="shared" si="45"/>
        <v/>
      </c>
      <c r="I584" s="305" t="str">
        <f>IF(OR(D584="",E584="",F584=""),"",IF(AND(H584&gt;0,H584&lt;=Experiencia1),[2]Puntajes!$D$4,IF(AND(H584&gt;Experiencia1,H584&lt;=Experiencia2),[2]Puntajes!$D$5,IF(AND(H584&gt;Experiencia2,H584&lt;=Experiencia3),[2]Puntajes!$D$6,IF(H584&gt;Experiencia3,[2]Puntajes!$D$7,0)))))</f>
        <v/>
      </c>
    </row>
    <row r="585" spans="3:9" hidden="1">
      <c r="C585" s="356"/>
      <c r="D585" s="369" t="str">
        <f>IF(ISERROR(VLOOKUP(C585,'[2]Capacidad Financiera'!$B$12:$X$62720,2,0)),"",VLOOKUP(C585,'[2]Capacidad Financiera'!$B$12:$X$3580,2,0))</f>
        <v/>
      </c>
      <c r="E585" s="302" t="str">
        <f>IF(ISERROR(VLOOKUP(C585,'[2]Capacidad Financiera'!$B$12:$X$62720,3,0)),"",VLOOKUP(C585,'[2]Capacidad Financiera'!$B$12:$X$62720,3,0))</f>
        <v/>
      </c>
      <c r="F585" s="303"/>
      <c r="G585" s="303" t="str">
        <f>IF(OR(D585="",E585="",F585=""),"",IF(C585&lt;&gt;"",IF(ISERROR(VLOOKUP($A$10,[2]POA!$A$2:$D$25,2,0)),"",VLOOKUP($A$10,[2]POA!$A$2:$D$25,2,0)),""))</f>
        <v/>
      </c>
      <c r="H585" s="304" t="str">
        <f t="shared" si="45"/>
        <v/>
      </c>
      <c r="I585" s="305" t="str">
        <f>IF(OR(D585="",E585="",F585=""),"",IF(AND(H585&gt;0,H585&lt;=Experiencia1),[2]Puntajes!$D$4,IF(AND(H585&gt;Experiencia1,H585&lt;=Experiencia2),[2]Puntajes!$D$5,IF(AND(H585&gt;Experiencia2,H585&lt;=Experiencia3),[2]Puntajes!$D$6,IF(H585&gt;Experiencia3,[2]Puntajes!$D$7,0)))))</f>
        <v/>
      </c>
    </row>
    <row r="586" spans="3:9" hidden="1">
      <c r="C586" s="356"/>
      <c r="D586" s="369" t="str">
        <f>IF(ISERROR(VLOOKUP(C586,'[2]Capacidad Financiera'!$B$12:$X$62720,2,0)),"",VLOOKUP(C586,'[2]Capacidad Financiera'!$B$12:$X$3580,2,0))</f>
        <v/>
      </c>
      <c r="E586" s="302" t="str">
        <f>IF(ISERROR(VLOOKUP(C586,'[2]Capacidad Financiera'!$B$12:$X$62720,3,0)),"",VLOOKUP(C586,'[2]Capacidad Financiera'!$B$12:$X$62720,3,0))</f>
        <v/>
      </c>
      <c r="F586" s="303"/>
      <c r="G586" s="303" t="str">
        <f>IF(OR(D586="",E586="",F586=""),"",IF(C586&lt;&gt;"",IF(ISERROR(VLOOKUP($A$10,[2]POA!$A$2:$D$25,2,0)),"",VLOOKUP($A$10,[2]POA!$A$2:$D$25,2,0)),""))</f>
        <v/>
      </c>
      <c r="H586" s="304" t="str">
        <f t="shared" si="45"/>
        <v/>
      </c>
      <c r="I586" s="305" t="str">
        <f>IF(OR(D586="",E586="",F586=""),"",IF(AND(H586&gt;0,H586&lt;=Experiencia1),[2]Puntajes!$D$4,IF(AND(H586&gt;Experiencia1,H586&lt;=Experiencia2),[2]Puntajes!$D$5,IF(AND(H586&gt;Experiencia2,H586&lt;=Experiencia3),[2]Puntajes!$D$6,IF(H586&gt;Experiencia3,[2]Puntajes!$D$7,0)))))</f>
        <v/>
      </c>
    </row>
    <row r="587" spans="3:9" hidden="1">
      <c r="C587" s="356"/>
      <c r="D587" s="369" t="str">
        <f>IF(ISERROR(VLOOKUP(C587,'[2]Capacidad Financiera'!$B$12:$X$62720,2,0)),"",VLOOKUP(C587,'[2]Capacidad Financiera'!$B$12:$X$3580,2,0))</f>
        <v/>
      </c>
      <c r="E587" s="302" t="str">
        <f>IF(ISERROR(VLOOKUP(C587,'[2]Capacidad Financiera'!$B$12:$X$62720,3,0)),"",VLOOKUP(C587,'[2]Capacidad Financiera'!$B$12:$X$62720,3,0))</f>
        <v/>
      </c>
      <c r="F587" s="303"/>
      <c r="G587" s="303" t="str">
        <f>IF(OR(D587="",E587="",F587=""),"",IF(C587&lt;&gt;"",IF(ISERROR(VLOOKUP($A$10,[2]POA!$A$2:$D$25,2,0)),"",VLOOKUP($A$10,[2]POA!$A$2:$D$25,2,0)),""))</f>
        <v/>
      </c>
      <c r="H587" s="304" t="str">
        <f t="shared" si="45"/>
        <v/>
      </c>
      <c r="I587" s="305" t="str">
        <f>IF(OR(D587="",E587="",F587=""),"",IF(AND(H587&gt;0,H587&lt;=Experiencia1),[2]Puntajes!$D$4,IF(AND(H587&gt;Experiencia1,H587&lt;=Experiencia2),[2]Puntajes!$D$5,IF(AND(H587&gt;Experiencia2,H587&lt;=Experiencia3),[2]Puntajes!$D$6,IF(H587&gt;Experiencia3,[2]Puntajes!$D$7,0)))))</f>
        <v/>
      </c>
    </row>
    <row r="588" spans="3:9" hidden="1">
      <c r="C588" s="356"/>
      <c r="D588" s="369" t="str">
        <f>IF(ISERROR(VLOOKUP(C588,'[2]Capacidad Financiera'!$B$12:$X$62720,2,0)),"",VLOOKUP(C588,'[2]Capacidad Financiera'!$B$12:$X$3580,2,0))</f>
        <v/>
      </c>
      <c r="E588" s="302" t="str">
        <f>IF(ISERROR(VLOOKUP(C588,'[2]Capacidad Financiera'!$B$12:$X$62720,3,0)),"",VLOOKUP(C588,'[2]Capacidad Financiera'!$B$12:$X$62720,3,0))</f>
        <v/>
      </c>
      <c r="F588" s="303"/>
      <c r="G588" s="303" t="str">
        <f>IF(OR(D588="",E588="",F588=""),"",IF(C588&lt;&gt;"",IF(ISERROR(VLOOKUP($A$10,[2]POA!$A$2:$D$25,2,0)),"",VLOOKUP($A$10,[2]POA!$A$2:$D$25,2,0)),""))</f>
        <v/>
      </c>
      <c r="H588" s="304" t="str">
        <f t="shared" si="45"/>
        <v/>
      </c>
      <c r="I588" s="305" t="str">
        <f>IF(OR(D588="",E588="",F588=""),"",IF(AND(H588&gt;0,H588&lt;=Experiencia1),[2]Puntajes!$D$4,IF(AND(H588&gt;Experiencia1,H588&lt;=Experiencia2),[2]Puntajes!$D$5,IF(AND(H588&gt;Experiencia2,H588&lt;=Experiencia3),[2]Puntajes!$D$6,IF(H588&gt;Experiencia3,[2]Puntajes!$D$7,0)))))</f>
        <v/>
      </c>
    </row>
    <row r="589" spans="3:9" hidden="1">
      <c r="C589" s="356"/>
      <c r="D589" s="369" t="str">
        <f>IF(ISERROR(VLOOKUP(C589,'[2]Capacidad Financiera'!$B$12:$X$62720,2,0)),"",VLOOKUP(C589,'[2]Capacidad Financiera'!$B$12:$X$3580,2,0))</f>
        <v/>
      </c>
      <c r="E589" s="302" t="str">
        <f>IF(ISERROR(VLOOKUP(C589,'[2]Capacidad Financiera'!$B$12:$X$62720,3,0)),"",VLOOKUP(C589,'[2]Capacidad Financiera'!$B$12:$X$62720,3,0))</f>
        <v/>
      </c>
      <c r="F589" s="303"/>
      <c r="G589" s="303" t="str">
        <f>IF(OR(D589="",E589="",F589=""),"",IF(C589&lt;&gt;"",IF(ISERROR(VLOOKUP($A$10,[2]POA!$A$2:$D$25,2,0)),"",VLOOKUP($A$10,[2]POA!$A$2:$D$25,2,0)),""))</f>
        <v/>
      </c>
      <c r="H589" s="304" t="str">
        <f t="shared" si="45"/>
        <v/>
      </c>
      <c r="I589" s="305" t="str">
        <f>IF(OR(D589="",E589="",F589=""),"",IF(AND(H589&gt;0,H589&lt;=Experiencia1),[2]Puntajes!$D$4,IF(AND(H589&gt;Experiencia1,H589&lt;=Experiencia2),[2]Puntajes!$D$5,IF(AND(H589&gt;Experiencia2,H589&lt;=Experiencia3),[2]Puntajes!$D$6,IF(H589&gt;Experiencia3,[2]Puntajes!$D$7,0)))))</f>
        <v/>
      </c>
    </row>
    <row r="590" spans="3:9" ht="15.75" hidden="1" thickBot="1">
      <c r="C590" s="357"/>
      <c r="D590" s="370" t="str">
        <f>IF(ISERROR(VLOOKUP(C590,'[2]Capacidad Financiera'!$B$12:$X$62720,2,0)),"",VLOOKUP(C590,'[2]Capacidad Financiera'!$B$12:$X$3580,2,0))</f>
        <v/>
      </c>
      <c r="E590" s="307" t="str">
        <f>IF(ISERROR(VLOOKUP(C590,'[2]Capacidad Financiera'!$B$12:$X$62720,3,0)),"",VLOOKUP(C590,'[2]Capacidad Financiera'!$B$12:$X$62720,3,0))</f>
        <v/>
      </c>
      <c r="F590" s="308"/>
      <c r="G590" s="308" t="str">
        <f>IF(OR(D590="",E590="",F590=""),"",IF(C590&lt;&gt;"",IF(ISERROR(VLOOKUP($A$10,[2]POA!$A$2:$D$25,2,0)),"",VLOOKUP($A$10,[2]POA!$A$2:$D$25,2,0)),""))</f>
        <v/>
      </c>
      <c r="H590" s="309" t="str">
        <f t="shared" si="45"/>
        <v/>
      </c>
      <c r="I590" s="310" t="str">
        <f>IF(OR(D590="",E590="",F590=""),"",IF(AND(H590&gt;0,H590&lt;=Experiencia1),[2]Puntajes!$D$4,IF(AND(H590&gt;Experiencia1,H590&lt;=Experiencia2),[2]Puntajes!$D$5,IF(AND(H590&gt;Experiencia2,H590&lt;=Experiencia3),[2]Puntajes!$D$6,IF(H590&gt;Experiencia3,[2]Puntajes!$D$7,0)))))</f>
        <v/>
      </c>
    </row>
    <row r="591" spans="3:9" hidden="1">
      <c r="C591" s="358"/>
      <c r="D591" s="371" t="str">
        <f>IF(ISERROR(VLOOKUP(C591,'[2]Capacidad Financiera'!$B$12:$X$62720,2,0)),"",VLOOKUP(C591,'[2]Capacidad Financiera'!$B$12:$X$3580,2,0))</f>
        <v/>
      </c>
      <c r="E591" s="292" t="str">
        <f>IF(ISERROR(VLOOKUP(C591,'[2]Capacidad Financiera'!$B$12:$X$62720,3,0)),"",VLOOKUP(C591,'[2]Capacidad Financiera'!$B$12:$X$62720,3,0))</f>
        <v/>
      </c>
      <c r="F591" s="293"/>
      <c r="G591" s="293" t="str">
        <f>IF(OR(D591="",E591="",F591=""),"",IF(C592="",IF(C591&lt;&gt;"",IF(ISERROR(VLOOKUP($A$10,[2]POA!$A$2:$D$25,2,0)),"",VLOOKUP($A$10,[2]POA!$A$2:$D$25,2,0)),""),""))</f>
        <v/>
      </c>
      <c r="H591" s="294" t="str">
        <f>IF(OR(D591="",E591="",F591=""),"",IF(C592="",IF(C591&lt;&gt;"",F591/G591,""),""))</f>
        <v/>
      </c>
      <c r="I591" s="295" t="str">
        <f>IF(C592="",IF(F591="","",IF(AND(H591&gt;0,H591&lt;=Experiencia1),[2]Puntajes!$D$4,IF(AND(H591&gt;Experiencia1,H591&lt;=Experiencia2),[2]Puntajes!$D$5,IF(AND(H591&gt;Experiencia2,H591&lt;=Experiencia3),[2]Puntajes!$D$6,IF(H591&gt;Experiencia3,[2]Puntajes!$D$7,0))))),"")</f>
        <v/>
      </c>
    </row>
    <row r="592" spans="3:9" hidden="1">
      <c r="C592" s="356"/>
      <c r="D592" s="369" t="str">
        <f>IF(ISERROR(VLOOKUP(C592,'[2]Capacidad Financiera'!$B$12:$X$62720,2,0)),"",VLOOKUP(C592,'[2]Capacidad Financiera'!$B$12:$X$3580,2,0))</f>
        <v/>
      </c>
      <c r="E592" s="302" t="str">
        <f>IF(ISERROR(VLOOKUP(C592,'[2]Capacidad Financiera'!$B$12:$X$62720,3,0)),"",VLOOKUP(C592,'[2]Capacidad Financiera'!$B$12:$X$62720,3,0))</f>
        <v/>
      </c>
      <c r="F592" s="303"/>
      <c r="G592" s="303" t="str">
        <f>IF(OR(D592="",E592="",F592=""),"",IF(C592&lt;&gt;"",IF(ISERROR(VLOOKUP($A$10,[2]POA!$A$2:$D$25,2,0)),"",VLOOKUP($A$10,[2]POA!$A$2:$D$25,2,0)),""))</f>
        <v/>
      </c>
      <c r="H592" s="304" t="str">
        <f>IF(OR(D592="",E592="",F592=""),"",IF(C592&lt;&gt;"",F592/(G592*E592),""))</f>
        <v/>
      </c>
      <c r="I592" s="305" t="str">
        <f>IF(OR(D592="",E592="",F592=""),"",IF(AND(H592&gt;0,H592&lt;=Experiencia1),[2]Puntajes!$D$4,IF(AND(H592&gt;Experiencia1,H592&lt;=Experiencia2),[2]Puntajes!$D$5,IF(AND(H592&gt;Experiencia2,H592&lt;=Experiencia3),[2]Puntajes!$D$6,IF(H592&gt;Experiencia3,[2]Puntajes!$D$7,0)))))</f>
        <v/>
      </c>
    </row>
    <row r="593" spans="3:9" hidden="1">
      <c r="C593" s="356"/>
      <c r="D593" s="369" t="str">
        <f>IF(ISERROR(VLOOKUP(C593,'[2]Capacidad Financiera'!$B$12:$X$62720,2,0)),"",VLOOKUP(C593,'[2]Capacidad Financiera'!$B$12:$X$3580,2,0))</f>
        <v/>
      </c>
      <c r="E593" s="302" t="str">
        <f>IF(ISERROR(VLOOKUP(C593,'[2]Capacidad Financiera'!$B$12:$X$62720,3,0)),"",VLOOKUP(C593,'[2]Capacidad Financiera'!$B$12:$X$62720,3,0))</f>
        <v/>
      </c>
      <c r="F593" s="303"/>
      <c r="G593" s="303" t="str">
        <f>IF(OR(D593="",E593="",F593=""),"",IF(C593&lt;&gt;"",IF(ISERROR(VLOOKUP($A$10,[2]POA!$A$2:$D$25,2,0)),"",VLOOKUP($A$10,[2]POA!$A$2:$D$25,2,0)),""))</f>
        <v/>
      </c>
      <c r="H593" s="304" t="str">
        <f t="shared" ref="H593:H601" si="46">IF(OR(D593="",E593="",F593=""),"",IF(C593&lt;&gt;"",F593/(G593*E593),""))</f>
        <v/>
      </c>
      <c r="I593" s="305" t="str">
        <f>IF(OR(D593="",E593="",F593=""),"",IF(AND(H593&gt;0,H593&lt;=Experiencia1),[2]Puntajes!$D$4,IF(AND(H593&gt;Experiencia1,H593&lt;=Experiencia2),[2]Puntajes!$D$5,IF(AND(H593&gt;Experiencia2,H593&lt;=Experiencia3),[2]Puntajes!$D$6,IF(H593&gt;Experiencia3,[2]Puntajes!$D$7,0)))))</f>
        <v/>
      </c>
    </row>
    <row r="594" spans="3:9" hidden="1">
      <c r="C594" s="356"/>
      <c r="D594" s="369" t="str">
        <f>IF(ISERROR(VLOOKUP(C594,'[2]Capacidad Financiera'!$B$12:$X$62720,2,0)),"",VLOOKUP(C594,'[2]Capacidad Financiera'!$B$12:$X$3580,2,0))</f>
        <v/>
      </c>
      <c r="E594" s="302" t="str">
        <f>IF(ISERROR(VLOOKUP(C594,'[2]Capacidad Financiera'!$B$12:$X$62720,3,0)),"",VLOOKUP(C594,'[2]Capacidad Financiera'!$B$12:$X$62720,3,0))</f>
        <v/>
      </c>
      <c r="F594" s="303"/>
      <c r="G594" s="303" t="str">
        <f>IF(OR(D594="",E594="",F594=""),"",IF(C594&lt;&gt;"",IF(ISERROR(VLOOKUP($A$10,[2]POA!$A$2:$D$25,2,0)),"",VLOOKUP($A$10,[2]POA!$A$2:$D$25,2,0)),""))</f>
        <v/>
      </c>
      <c r="H594" s="304" t="str">
        <f t="shared" si="46"/>
        <v/>
      </c>
      <c r="I594" s="305" t="str">
        <f>IF(OR(D594="",E594="",F594=""),"",IF(AND(H594&gt;0,H594&lt;=Experiencia1),[2]Puntajes!$D$4,IF(AND(H594&gt;Experiencia1,H594&lt;=Experiencia2),[2]Puntajes!$D$5,IF(AND(H594&gt;Experiencia2,H594&lt;=Experiencia3),[2]Puntajes!$D$6,IF(H594&gt;Experiencia3,[2]Puntajes!$D$7,0)))))</f>
        <v/>
      </c>
    </row>
    <row r="595" spans="3:9" hidden="1">
      <c r="C595" s="356"/>
      <c r="D595" s="369" t="str">
        <f>IF(ISERROR(VLOOKUP(C595,'[2]Capacidad Financiera'!$B$12:$X$62720,2,0)),"",VLOOKUP(C595,'[2]Capacidad Financiera'!$B$12:$X$3580,2,0))</f>
        <v/>
      </c>
      <c r="E595" s="302" t="str">
        <f>IF(ISERROR(VLOOKUP(C595,'[2]Capacidad Financiera'!$B$12:$X$62720,3,0)),"",VLOOKUP(C595,'[2]Capacidad Financiera'!$B$12:$X$62720,3,0))</f>
        <v/>
      </c>
      <c r="F595" s="303"/>
      <c r="G595" s="303" t="str">
        <f>IF(OR(D595="",E595="",F595=""),"",IF(C595&lt;&gt;"",IF(ISERROR(VLOOKUP($A$10,[2]POA!$A$2:$D$25,2,0)),"",VLOOKUP($A$10,[2]POA!$A$2:$D$25,2,0)),""))</f>
        <v/>
      </c>
      <c r="H595" s="304" t="str">
        <f t="shared" si="46"/>
        <v/>
      </c>
      <c r="I595" s="305" t="str">
        <f>IF(OR(D595="",E595="",F595=""),"",IF(AND(H595&gt;0,H595&lt;=Experiencia1),[2]Puntajes!$D$4,IF(AND(H595&gt;Experiencia1,H595&lt;=Experiencia2),[2]Puntajes!$D$5,IF(AND(H595&gt;Experiencia2,H595&lt;=Experiencia3),[2]Puntajes!$D$6,IF(H595&gt;Experiencia3,[2]Puntajes!$D$7,0)))))</f>
        <v/>
      </c>
    </row>
    <row r="596" spans="3:9" hidden="1">
      <c r="C596" s="356"/>
      <c r="D596" s="369" t="str">
        <f>IF(ISERROR(VLOOKUP(C596,'[2]Capacidad Financiera'!$B$12:$X$62720,2,0)),"",VLOOKUP(C596,'[2]Capacidad Financiera'!$B$12:$X$3580,2,0))</f>
        <v/>
      </c>
      <c r="E596" s="302" t="str">
        <f>IF(ISERROR(VLOOKUP(C596,'[2]Capacidad Financiera'!$B$12:$X$62720,3,0)),"",VLOOKUP(C596,'[2]Capacidad Financiera'!$B$12:$X$62720,3,0))</f>
        <v/>
      </c>
      <c r="F596" s="303"/>
      <c r="G596" s="303" t="str">
        <f>IF(OR(D596="",E596="",F596=""),"",IF(C596&lt;&gt;"",IF(ISERROR(VLOOKUP($A$10,[2]POA!$A$2:$D$25,2,0)),"",VLOOKUP($A$10,[2]POA!$A$2:$D$25,2,0)),""))</f>
        <v/>
      </c>
      <c r="H596" s="304" t="str">
        <f t="shared" si="46"/>
        <v/>
      </c>
      <c r="I596" s="305" t="str">
        <f>IF(OR(D596="",E596="",F596=""),"",IF(AND(H596&gt;0,H596&lt;=Experiencia1),[2]Puntajes!$D$4,IF(AND(H596&gt;Experiencia1,H596&lt;=Experiencia2),[2]Puntajes!$D$5,IF(AND(H596&gt;Experiencia2,H596&lt;=Experiencia3),[2]Puntajes!$D$6,IF(H596&gt;Experiencia3,[2]Puntajes!$D$7,0)))))</f>
        <v/>
      </c>
    </row>
    <row r="597" spans="3:9" hidden="1">
      <c r="C597" s="356"/>
      <c r="D597" s="369" t="str">
        <f>IF(ISERROR(VLOOKUP(C597,'[2]Capacidad Financiera'!$B$12:$X$62720,2,0)),"",VLOOKUP(C597,'[2]Capacidad Financiera'!$B$12:$X$3580,2,0))</f>
        <v/>
      </c>
      <c r="E597" s="302" t="str">
        <f>IF(ISERROR(VLOOKUP(C597,'[2]Capacidad Financiera'!$B$12:$X$62720,3,0)),"",VLOOKUP(C597,'[2]Capacidad Financiera'!$B$12:$X$62720,3,0))</f>
        <v/>
      </c>
      <c r="F597" s="303"/>
      <c r="G597" s="303" t="str">
        <f>IF(OR(D597="",E597="",F597=""),"",IF(C597&lt;&gt;"",IF(ISERROR(VLOOKUP($A$10,[2]POA!$A$2:$D$25,2,0)),"",VLOOKUP($A$10,[2]POA!$A$2:$D$25,2,0)),""))</f>
        <v/>
      </c>
      <c r="H597" s="304" t="str">
        <f t="shared" si="46"/>
        <v/>
      </c>
      <c r="I597" s="305" t="str">
        <f>IF(OR(D597="",E597="",F597=""),"",IF(AND(H597&gt;0,H597&lt;=Experiencia1),[2]Puntajes!$D$4,IF(AND(H597&gt;Experiencia1,H597&lt;=Experiencia2),[2]Puntajes!$D$5,IF(AND(H597&gt;Experiencia2,H597&lt;=Experiencia3),[2]Puntajes!$D$6,IF(H597&gt;Experiencia3,[2]Puntajes!$D$7,0)))))</f>
        <v/>
      </c>
    </row>
    <row r="598" spans="3:9" hidden="1">
      <c r="C598" s="356"/>
      <c r="D598" s="369" t="str">
        <f>IF(ISERROR(VLOOKUP(C598,'[2]Capacidad Financiera'!$B$12:$X$62720,2,0)),"",VLOOKUP(C598,'[2]Capacidad Financiera'!$B$12:$X$3580,2,0))</f>
        <v/>
      </c>
      <c r="E598" s="302" t="str">
        <f>IF(ISERROR(VLOOKUP(C598,'[2]Capacidad Financiera'!$B$12:$X$62720,3,0)),"",VLOOKUP(C598,'[2]Capacidad Financiera'!$B$12:$X$62720,3,0))</f>
        <v/>
      </c>
      <c r="F598" s="303"/>
      <c r="G598" s="303" t="str">
        <f>IF(OR(D598="",E598="",F598=""),"",IF(C598&lt;&gt;"",IF(ISERROR(VLOOKUP($A$10,[2]POA!$A$2:$D$25,2,0)),"",VLOOKUP($A$10,[2]POA!$A$2:$D$25,2,0)),""))</f>
        <v/>
      </c>
      <c r="H598" s="304" t="str">
        <f t="shared" si="46"/>
        <v/>
      </c>
      <c r="I598" s="305" t="str">
        <f>IF(OR(D598="",E598="",F598=""),"",IF(AND(H598&gt;0,H598&lt;=Experiencia1),[2]Puntajes!$D$4,IF(AND(H598&gt;Experiencia1,H598&lt;=Experiencia2),[2]Puntajes!$D$5,IF(AND(H598&gt;Experiencia2,H598&lt;=Experiencia3),[2]Puntajes!$D$6,IF(H598&gt;Experiencia3,[2]Puntajes!$D$7,0)))))</f>
        <v/>
      </c>
    </row>
    <row r="599" spans="3:9" hidden="1">
      <c r="C599" s="356"/>
      <c r="D599" s="369" t="str">
        <f>IF(ISERROR(VLOOKUP(C599,'[2]Capacidad Financiera'!$B$12:$X$62720,2,0)),"",VLOOKUP(C599,'[2]Capacidad Financiera'!$B$12:$X$3580,2,0))</f>
        <v/>
      </c>
      <c r="E599" s="302" t="str">
        <f>IF(ISERROR(VLOOKUP(C599,'[2]Capacidad Financiera'!$B$12:$X$62720,3,0)),"",VLOOKUP(C599,'[2]Capacidad Financiera'!$B$12:$X$62720,3,0))</f>
        <v/>
      </c>
      <c r="F599" s="303"/>
      <c r="G599" s="303" t="str">
        <f>IF(OR(D599="",E599="",F599=""),"",IF(C599&lt;&gt;"",IF(ISERROR(VLOOKUP($A$10,[2]POA!$A$2:$D$25,2,0)),"",VLOOKUP($A$10,[2]POA!$A$2:$D$25,2,0)),""))</f>
        <v/>
      </c>
      <c r="H599" s="304" t="str">
        <f t="shared" si="46"/>
        <v/>
      </c>
      <c r="I599" s="305" t="str">
        <f>IF(OR(D599="",E599="",F599=""),"",IF(AND(H599&gt;0,H599&lt;=Experiencia1),[2]Puntajes!$D$4,IF(AND(H599&gt;Experiencia1,H599&lt;=Experiencia2),[2]Puntajes!$D$5,IF(AND(H599&gt;Experiencia2,H599&lt;=Experiencia3),[2]Puntajes!$D$6,IF(H599&gt;Experiencia3,[2]Puntajes!$D$7,0)))))</f>
        <v/>
      </c>
    </row>
    <row r="600" spans="3:9" hidden="1">
      <c r="C600" s="356"/>
      <c r="D600" s="369" t="str">
        <f>IF(ISERROR(VLOOKUP(C600,'[2]Capacidad Financiera'!$B$12:$X$62720,2,0)),"",VLOOKUP(C600,'[2]Capacidad Financiera'!$B$12:$X$3580,2,0))</f>
        <v/>
      </c>
      <c r="E600" s="302" t="str">
        <f>IF(ISERROR(VLOOKUP(C600,'[2]Capacidad Financiera'!$B$12:$X$62720,3,0)),"",VLOOKUP(C600,'[2]Capacidad Financiera'!$B$12:$X$62720,3,0))</f>
        <v/>
      </c>
      <c r="F600" s="303"/>
      <c r="G600" s="303" t="str">
        <f>IF(OR(D600="",E600="",F600=""),"",IF(C600&lt;&gt;"",IF(ISERROR(VLOOKUP($A$10,[2]POA!$A$2:$D$25,2,0)),"",VLOOKUP($A$10,[2]POA!$A$2:$D$25,2,0)),""))</f>
        <v/>
      </c>
      <c r="H600" s="304" t="str">
        <f t="shared" si="46"/>
        <v/>
      </c>
      <c r="I600" s="305" t="str">
        <f>IF(OR(D600="",E600="",F600=""),"",IF(AND(H600&gt;0,H600&lt;=Experiencia1),[2]Puntajes!$D$4,IF(AND(H600&gt;Experiencia1,H600&lt;=Experiencia2),[2]Puntajes!$D$5,IF(AND(H600&gt;Experiencia2,H600&lt;=Experiencia3),[2]Puntajes!$D$6,IF(H600&gt;Experiencia3,[2]Puntajes!$D$7,0)))))</f>
        <v/>
      </c>
    </row>
    <row r="601" spans="3:9" ht="15.75" hidden="1" thickBot="1">
      <c r="C601" s="357"/>
      <c r="D601" s="370" t="str">
        <f>IF(ISERROR(VLOOKUP(C601,'[2]Capacidad Financiera'!$B$12:$X$62720,2,0)),"",VLOOKUP(C601,'[2]Capacidad Financiera'!$B$12:$X$3580,2,0))</f>
        <v/>
      </c>
      <c r="E601" s="307" t="str">
        <f>IF(ISERROR(VLOOKUP(C601,'[2]Capacidad Financiera'!$B$12:$X$62720,3,0)),"",VLOOKUP(C601,'[2]Capacidad Financiera'!$B$12:$X$62720,3,0))</f>
        <v/>
      </c>
      <c r="F601" s="308"/>
      <c r="G601" s="308" t="str">
        <f>IF(OR(D601="",E601="",F601=""),"",IF(C601&lt;&gt;"",IF(ISERROR(VLOOKUP($A$10,[2]POA!$A$2:$D$25,2,0)),"",VLOOKUP($A$10,[2]POA!$A$2:$D$25,2,0)),""))</f>
        <v/>
      </c>
      <c r="H601" s="309" t="str">
        <f t="shared" si="46"/>
        <v/>
      </c>
      <c r="I601" s="310" t="str">
        <f>IF(OR(D601="",E601="",F601=""),"",IF(AND(H601&gt;0,H601&lt;=Experiencia1),[2]Puntajes!$D$4,IF(AND(H601&gt;Experiencia1,H601&lt;=Experiencia2),[2]Puntajes!$D$5,IF(AND(H601&gt;Experiencia2,H601&lt;=Experiencia3),[2]Puntajes!$D$6,IF(H601&gt;Experiencia3,[2]Puntajes!$D$7,0)))))</f>
        <v/>
      </c>
    </row>
    <row r="602" spans="3:9" hidden="1">
      <c r="C602" s="358"/>
      <c r="D602" s="371" t="str">
        <f>IF(ISERROR(VLOOKUP(C602,'[2]Capacidad Financiera'!$B$12:$X$62720,2,0)),"",VLOOKUP(C602,'[2]Capacidad Financiera'!$B$12:$X$3580,2,0))</f>
        <v/>
      </c>
      <c r="E602" s="292" t="str">
        <f>IF(ISERROR(VLOOKUP(C602,'[2]Capacidad Financiera'!$B$12:$X$62720,3,0)),"",VLOOKUP(C602,'[2]Capacidad Financiera'!$B$12:$X$62720,3,0))</f>
        <v/>
      </c>
      <c r="F602" s="293"/>
      <c r="G602" s="293" t="str">
        <f>IF(OR(D602="",E602="",F602=""),"",IF(C603="",IF(C602&lt;&gt;"",IF(ISERROR(VLOOKUP($A$10,[2]POA!$A$2:$D$25,2,0)),"",VLOOKUP($A$10,[2]POA!$A$2:$D$25,2,0)),""),""))</f>
        <v/>
      </c>
      <c r="H602" s="294" t="str">
        <f>IF(OR(D602="",E602="",F602=""),"",IF(C603="",IF(C602&lt;&gt;"",F602/G602,""),""))</f>
        <v/>
      </c>
      <c r="I602" s="295" t="str">
        <f>IF(C603="",IF(F602="","",IF(AND(H602&gt;0,H602&lt;=Experiencia1),[2]Puntajes!$D$4,IF(AND(H602&gt;Experiencia1,H602&lt;=Experiencia2),[2]Puntajes!$D$5,IF(AND(H602&gt;Experiencia2,H602&lt;=Experiencia3),[2]Puntajes!$D$6,IF(H602&gt;Experiencia3,[2]Puntajes!$D$7,0))))),"")</f>
        <v/>
      </c>
    </row>
    <row r="603" spans="3:9" hidden="1">
      <c r="C603" s="356"/>
      <c r="D603" s="369" t="str">
        <f>IF(ISERROR(VLOOKUP(C603,'[2]Capacidad Financiera'!$B$12:$X$62720,2,0)),"",VLOOKUP(C603,'[2]Capacidad Financiera'!$B$12:$X$3580,2,0))</f>
        <v/>
      </c>
      <c r="E603" s="302" t="str">
        <f>IF(ISERROR(VLOOKUP(C603,'[2]Capacidad Financiera'!$B$12:$X$62720,3,0)),"",VLOOKUP(C603,'[2]Capacidad Financiera'!$B$12:$X$62720,3,0))</f>
        <v/>
      </c>
      <c r="F603" s="303"/>
      <c r="G603" s="303" t="str">
        <f>IF(OR(D603="",E603="",F603=""),"",IF(C603&lt;&gt;"",IF(ISERROR(VLOOKUP($A$10,[2]POA!$A$2:$D$25,2,0)),"",VLOOKUP($A$10,[2]POA!$A$2:$D$25,2,0)),""))</f>
        <v/>
      </c>
      <c r="H603" s="304" t="str">
        <f>IF(OR(D603="",E603="",F603=""),"",IF(C603&lt;&gt;"",F603/(G603*E603),""))</f>
        <v/>
      </c>
      <c r="I603" s="305" t="str">
        <f>IF(OR(D603="",E603="",F603=""),"",IF(AND(H603&gt;0,H603&lt;=Experiencia1),[2]Puntajes!$D$4,IF(AND(H603&gt;Experiencia1,H603&lt;=Experiencia2),[2]Puntajes!$D$5,IF(AND(H603&gt;Experiencia2,H603&lt;=Experiencia3),[2]Puntajes!$D$6,IF(H603&gt;Experiencia3,[2]Puntajes!$D$7,0)))))</f>
        <v/>
      </c>
    </row>
    <row r="604" spans="3:9" hidden="1">
      <c r="C604" s="356"/>
      <c r="D604" s="369" t="str">
        <f>IF(ISERROR(VLOOKUP(C604,'[2]Capacidad Financiera'!$B$12:$X$62720,2,0)),"",VLOOKUP(C604,'[2]Capacidad Financiera'!$B$12:$X$3580,2,0))</f>
        <v/>
      </c>
      <c r="E604" s="302" t="str">
        <f>IF(ISERROR(VLOOKUP(C604,'[2]Capacidad Financiera'!$B$12:$X$62720,3,0)),"",VLOOKUP(C604,'[2]Capacidad Financiera'!$B$12:$X$62720,3,0))</f>
        <v/>
      </c>
      <c r="F604" s="303"/>
      <c r="G604" s="303" t="str">
        <f>IF(OR(D604="",E604="",F604=""),"",IF(C604&lt;&gt;"",IF(ISERROR(VLOOKUP($A$10,[2]POA!$A$2:$D$25,2,0)),"",VLOOKUP($A$10,[2]POA!$A$2:$D$25,2,0)),""))</f>
        <v/>
      </c>
      <c r="H604" s="304" t="str">
        <f t="shared" ref="H604:H612" si="47">IF(OR(D604="",E604="",F604=""),"",IF(C604&lt;&gt;"",F604/(G604*E604),""))</f>
        <v/>
      </c>
      <c r="I604" s="305" t="str">
        <f>IF(OR(D604="",E604="",F604=""),"",IF(AND(H604&gt;0,H604&lt;=Experiencia1),[2]Puntajes!$D$4,IF(AND(H604&gt;Experiencia1,H604&lt;=Experiencia2),[2]Puntajes!$D$5,IF(AND(H604&gt;Experiencia2,H604&lt;=Experiencia3),[2]Puntajes!$D$6,IF(H604&gt;Experiencia3,[2]Puntajes!$D$7,0)))))</f>
        <v/>
      </c>
    </row>
    <row r="605" spans="3:9" hidden="1">
      <c r="C605" s="356"/>
      <c r="D605" s="369" t="str">
        <f>IF(ISERROR(VLOOKUP(C605,'[2]Capacidad Financiera'!$B$12:$X$62720,2,0)),"",VLOOKUP(C605,'[2]Capacidad Financiera'!$B$12:$X$3580,2,0))</f>
        <v/>
      </c>
      <c r="E605" s="302" t="str">
        <f>IF(ISERROR(VLOOKUP(C605,'[2]Capacidad Financiera'!$B$12:$X$62720,3,0)),"",VLOOKUP(C605,'[2]Capacidad Financiera'!$B$12:$X$62720,3,0))</f>
        <v/>
      </c>
      <c r="F605" s="303"/>
      <c r="G605" s="303" t="str">
        <f>IF(OR(D605="",E605="",F605=""),"",IF(C605&lt;&gt;"",IF(ISERROR(VLOOKUP($A$10,[2]POA!$A$2:$D$25,2,0)),"",VLOOKUP($A$10,[2]POA!$A$2:$D$25,2,0)),""))</f>
        <v/>
      </c>
      <c r="H605" s="304" t="str">
        <f t="shared" si="47"/>
        <v/>
      </c>
      <c r="I605" s="305" t="str">
        <f>IF(OR(D605="",E605="",F605=""),"",IF(AND(H605&gt;0,H605&lt;=Experiencia1),[2]Puntajes!$D$4,IF(AND(H605&gt;Experiencia1,H605&lt;=Experiencia2),[2]Puntajes!$D$5,IF(AND(H605&gt;Experiencia2,H605&lt;=Experiencia3),[2]Puntajes!$D$6,IF(H605&gt;Experiencia3,[2]Puntajes!$D$7,0)))))</f>
        <v/>
      </c>
    </row>
    <row r="606" spans="3:9" hidden="1">
      <c r="C606" s="356"/>
      <c r="D606" s="369" t="str">
        <f>IF(ISERROR(VLOOKUP(C606,'[2]Capacidad Financiera'!$B$12:$X$62720,2,0)),"",VLOOKUP(C606,'[2]Capacidad Financiera'!$B$12:$X$3580,2,0))</f>
        <v/>
      </c>
      <c r="E606" s="302" t="str">
        <f>IF(ISERROR(VLOOKUP(C606,'[2]Capacidad Financiera'!$B$12:$X$62720,3,0)),"",VLOOKUP(C606,'[2]Capacidad Financiera'!$B$12:$X$62720,3,0))</f>
        <v/>
      </c>
      <c r="F606" s="303"/>
      <c r="G606" s="303" t="str">
        <f>IF(OR(D606="",E606="",F606=""),"",IF(C606&lt;&gt;"",IF(ISERROR(VLOOKUP($A$10,[2]POA!$A$2:$D$25,2,0)),"",VLOOKUP($A$10,[2]POA!$A$2:$D$25,2,0)),""))</f>
        <v/>
      </c>
      <c r="H606" s="304" t="str">
        <f t="shared" si="47"/>
        <v/>
      </c>
      <c r="I606" s="305" t="str">
        <f>IF(OR(D606="",E606="",F606=""),"",IF(AND(H606&gt;0,H606&lt;=Experiencia1),[2]Puntajes!$D$4,IF(AND(H606&gt;Experiencia1,H606&lt;=Experiencia2),[2]Puntajes!$D$5,IF(AND(H606&gt;Experiencia2,H606&lt;=Experiencia3),[2]Puntajes!$D$6,IF(H606&gt;Experiencia3,[2]Puntajes!$D$7,0)))))</f>
        <v/>
      </c>
    </row>
    <row r="607" spans="3:9" hidden="1">
      <c r="C607" s="356"/>
      <c r="D607" s="369" t="str">
        <f>IF(ISERROR(VLOOKUP(C607,'[2]Capacidad Financiera'!$B$12:$X$62720,2,0)),"",VLOOKUP(C607,'[2]Capacidad Financiera'!$B$12:$X$3580,2,0))</f>
        <v/>
      </c>
      <c r="E607" s="302" t="str">
        <f>IF(ISERROR(VLOOKUP(C607,'[2]Capacidad Financiera'!$B$12:$X$62720,3,0)),"",VLOOKUP(C607,'[2]Capacidad Financiera'!$B$12:$X$62720,3,0))</f>
        <v/>
      </c>
      <c r="F607" s="303"/>
      <c r="G607" s="303" t="str">
        <f>IF(OR(D607="",E607="",F607=""),"",IF(C607&lt;&gt;"",IF(ISERROR(VLOOKUP($A$10,[2]POA!$A$2:$D$25,2,0)),"",VLOOKUP($A$10,[2]POA!$A$2:$D$25,2,0)),""))</f>
        <v/>
      </c>
      <c r="H607" s="304" t="str">
        <f t="shared" si="47"/>
        <v/>
      </c>
      <c r="I607" s="305" t="str">
        <f>IF(OR(D607="",E607="",F607=""),"",IF(AND(H607&gt;0,H607&lt;=Experiencia1),[2]Puntajes!$D$4,IF(AND(H607&gt;Experiencia1,H607&lt;=Experiencia2),[2]Puntajes!$D$5,IF(AND(H607&gt;Experiencia2,H607&lt;=Experiencia3),[2]Puntajes!$D$6,IF(H607&gt;Experiencia3,[2]Puntajes!$D$7,0)))))</f>
        <v/>
      </c>
    </row>
    <row r="608" spans="3:9" hidden="1">
      <c r="C608" s="356"/>
      <c r="D608" s="369" t="str">
        <f>IF(ISERROR(VLOOKUP(C608,'[2]Capacidad Financiera'!$B$12:$X$62720,2,0)),"",VLOOKUP(C608,'[2]Capacidad Financiera'!$B$12:$X$3580,2,0))</f>
        <v/>
      </c>
      <c r="E608" s="302" t="str">
        <f>IF(ISERROR(VLOOKUP(C608,'[2]Capacidad Financiera'!$B$12:$X$62720,3,0)),"",VLOOKUP(C608,'[2]Capacidad Financiera'!$B$12:$X$62720,3,0))</f>
        <v/>
      </c>
      <c r="F608" s="303"/>
      <c r="G608" s="303" t="str">
        <f>IF(OR(D608="",E608="",F608=""),"",IF(C608&lt;&gt;"",IF(ISERROR(VLOOKUP($A$10,[2]POA!$A$2:$D$25,2,0)),"",VLOOKUP($A$10,[2]POA!$A$2:$D$25,2,0)),""))</f>
        <v/>
      </c>
      <c r="H608" s="304" t="str">
        <f t="shared" si="47"/>
        <v/>
      </c>
      <c r="I608" s="305" t="str">
        <f>IF(OR(D608="",E608="",F608=""),"",IF(AND(H608&gt;0,H608&lt;=Experiencia1),[2]Puntajes!$D$4,IF(AND(H608&gt;Experiencia1,H608&lt;=Experiencia2),[2]Puntajes!$D$5,IF(AND(H608&gt;Experiencia2,H608&lt;=Experiencia3),[2]Puntajes!$D$6,IF(H608&gt;Experiencia3,[2]Puntajes!$D$7,0)))))</f>
        <v/>
      </c>
    </row>
    <row r="609" spans="3:9" hidden="1">
      <c r="C609" s="356"/>
      <c r="D609" s="369" t="str">
        <f>IF(ISERROR(VLOOKUP(C609,'[2]Capacidad Financiera'!$B$12:$X$62720,2,0)),"",VLOOKUP(C609,'[2]Capacidad Financiera'!$B$12:$X$3580,2,0))</f>
        <v/>
      </c>
      <c r="E609" s="302" t="str">
        <f>IF(ISERROR(VLOOKUP(C609,'[2]Capacidad Financiera'!$B$12:$X$62720,3,0)),"",VLOOKUP(C609,'[2]Capacidad Financiera'!$B$12:$X$62720,3,0))</f>
        <v/>
      </c>
      <c r="F609" s="303"/>
      <c r="G609" s="303" t="str">
        <f>IF(OR(D609="",E609="",F609=""),"",IF(C609&lt;&gt;"",IF(ISERROR(VLOOKUP($A$10,[2]POA!$A$2:$D$25,2,0)),"",VLOOKUP($A$10,[2]POA!$A$2:$D$25,2,0)),""))</f>
        <v/>
      </c>
      <c r="H609" s="304" t="str">
        <f t="shared" si="47"/>
        <v/>
      </c>
      <c r="I609" s="305" t="str">
        <f>IF(OR(D609="",E609="",F609=""),"",IF(AND(H609&gt;0,H609&lt;=Experiencia1),[2]Puntajes!$D$4,IF(AND(H609&gt;Experiencia1,H609&lt;=Experiencia2),[2]Puntajes!$D$5,IF(AND(H609&gt;Experiencia2,H609&lt;=Experiencia3),[2]Puntajes!$D$6,IF(H609&gt;Experiencia3,[2]Puntajes!$D$7,0)))))</f>
        <v/>
      </c>
    </row>
    <row r="610" spans="3:9" hidden="1">
      <c r="C610" s="356"/>
      <c r="D610" s="369" t="str">
        <f>IF(ISERROR(VLOOKUP(C610,'[2]Capacidad Financiera'!$B$12:$X$62720,2,0)),"",VLOOKUP(C610,'[2]Capacidad Financiera'!$B$12:$X$3580,2,0))</f>
        <v/>
      </c>
      <c r="E610" s="302" t="str">
        <f>IF(ISERROR(VLOOKUP(C610,'[2]Capacidad Financiera'!$B$12:$X$62720,3,0)),"",VLOOKUP(C610,'[2]Capacidad Financiera'!$B$12:$X$62720,3,0))</f>
        <v/>
      </c>
      <c r="F610" s="303"/>
      <c r="G610" s="303" t="str">
        <f>IF(OR(D610="",E610="",F610=""),"",IF(C610&lt;&gt;"",IF(ISERROR(VLOOKUP($A$10,[2]POA!$A$2:$D$25,2,0)),"",VLOOKUP($A$10,[2]POA!$A$2:$D$25,2,0)),""))</f>
        <v/>
      </c>
      <c r="H610" s="304" t="str">
        <f t="shared" si="47"/>
        <v/>
      </c>
      <c r="I610" s="305" t="str">
        <f>IF(OR(D610="",E610="",F610=""),"",IF(AND(H610&gt;0,H610&lt;=Experiencia1),[2]Puntajes!$D$4,IF(AND(H610&gt;Experiencia1,H610&lt;=Experiencia2),[2]Puntajes!$D$5,IF(AND(H610&gt;Experiencia2,H610&lt;=Experiencia3),[2]Puntajes!$D$6,IF(H610&gt;Experiencia3,[2]Puntajes!$D$7,0)))))</f>
        <v/>
      </c>
    </row>
    <row r="611" spans="3:9" hidden="1">
      <c r="C611" s="356"/>
      <c r="D611" s="369" t="str">
        <f>IF(ISERROR(VLOOKUP(C611,'[2]Capacidad Financiera'!$B$12:$X$62720,2,0)),"",VLOOKUP(C611,'[2]Capacidad Financiera'!$B$12:$X$3580,2,0))</f>
        <v/>
      </c>
      <c r="E611" s="302" t="str">
        <f>IF(ISERROR(VLOOKUP(C611,'[2]Capacidad Financiera'!$B$12:$X$62720,3,0)),"",VLOOKUP(C611,'[2]Capacidad Financiera'!$B$12:$X$62720,3,0))</f>
        <v/>
      </c>
      <c r="F611" s="303"/>
      <c r="G611" s="303" t="str">
        <f>IF(OR(D611="",E611="",F611=""),"",IF(C611&lt;&gt;"",IF(ISERROR(VLOOKUP($A$10,[2]POA!$A$2:$D$25,2,0)),"",VLOOKUP($A$10,[2]POA!$A$2:$D$25,2,0)),""))</f>
        <v/>
      </c>
      <c r="H611" s="304" t="str">
        <f t="shared" si="47"/>
        <v/>
      </c>
      <c r="I611" s="305" t="str">
        <f>IF(OR(D611="",E611="",F611=""),"",IF(AND(H611&gt;0,H611&lt;=Experiencia1),[2]Puntajes!$D$4,IF(AND(H611&gt;Experiencia1,H611&lt;=Experiencia2),[2]Puntajes!$D$5,IF(AND(H611&gt;Experiencia2,H611&lt;=Experiencia3),[2]Puntajes!$D$6,IF(H611&gt;Experiencia3,[2]Puntajes!$D$7,0)))))</f>
        <v/>
      </c>
    </row>
    <row r="612" spans="3:9" ht="15.75" hidden="1" thickBot="1">
      <c r="C612" s="357"/>
      <c r="D612" s="370" t="str">
        <f>IF(ISERROR(VLOOKUP(C612,'[2]Capacidad Financiera'!$B$12:$X$62720,2,0)),"",VLOOKUP(C612,'[2]Capacidad Financiera'!$B$12:$X$3580,2,0))</f>
        <v/>
      </c>
      <c r="E612" s="307" t="str">
        <f>IF(ISERROR(VLOOKUP(C612,'[2]Capacidad Financiera'!$B$12:$X$62720,3,0)),"",VLOOKUP(C612,'[2]Capacidad Financiera'!$B$12:$X$62720,3,0))</f>
        <v/>
      </c>
      <c r="F612" s="308"/>
      <c r="G612" s="308" t="str">
        <f>IF(OR(D612="",E612="",F612=""),"",IF(C612&lt;&gt;"",IF(ISERROR(VLOOKUP($A$10,[2]POA!$A$2:$D$25,2,0)),"",VLOOKUP($A$10,[2]POA!$A$2:$D$25,2,0)),""))</f>
        <v/>
      </c>
      <c r="H612" s="309" t="str">
        <f t="shared" si="47"/>
        <v/>
      </c>
      <c r="I612" s="310" t="str">
        <f>IF(OR(D612="",E612="",F612=""),"",IF(AND(H612&gt;0,H612&lt;=Experiencia1),[2]Puntajes!$D$4,IF(AND(H612&gt;Experiencia1,H612&lt;=Experiencia2),[2]Puntajes!$D$5,IF(AND(H612&gt;Experiencia2,H612&lt;=Experiencia3),[2]Puntajes!$D$6,IF(H612&gt;Experiencia3,[2]Puntajes!$D$7,0)))))</f>
        <v/>
      </c>
    </row>
    <row r="613" spans="3:9" hidden="1">
      <c r="C613" s="358"/>
      <c r="D613" s="371" t="str">
        <f>IF(ISERROR(VLOOKUP(C613,'[2]Capacidad Financiera'!$B$12:$X$62720,2,0)),"",VLOOKUP(C613,'[2]Capacidad Financiera'!$B$12:$X$3580,2,0))</f>
        <v/>
      </c>
      <c r="E613" s="292" t="str">
        <f>IF(ISERROR(VLOOKUP(C613,'[2]Capacidad Financiera'!$B$12:$X$62720,3,0)),"",VLOOKUP(C613,'[2]Capacidad Financiera'!$B$12:$X$62720,3,0))</f>
        <v/>
      </c>
      <c r="F613" s="293"/>
      <c r="G613" s="293" t="str">
        <f>IF(OR(D613="",E613="",F613=""),"",IF(C614="",IF(C613&lt;&gt;"",IF(ISERROR(VLOOKUP($A$10,[2]POA!$A$2:$D$25,2,0)),"",VLOOKUP($A$10,[2]POA!$A$2:$D$25,2,0)),""),""))</f>
        <v/>
      </c>
      <c r="H613" s="294" t="str">
        <f>IF(OR(D613="",E613="",F613=""),"",IF(C614="",IF(C613&lt;&gt;"",F613/G613,""),""))</f>
        <v/>
      </c>
      <c r="I613" s="295" t="str">
        <f>IF(C614="",IF(F613="","",IF(AND(H613&gt;0,H613&lt;=Experiencia1),[2]Puntajes!$D$4,IF(AND(H613&gt;Experiencia1,H613&lt;=Experiencia2),[2]Puntajes!$D$5,IF(AND(H613&gt;Experiencia2,H613&lt;=Experiencia3),[2]Puntajes!$D$6,IF(H613&gt;Experiencia3,[2]Puntajes!$D$7,0))))),"")</f>
        <v/>
      </c>
    </row>
    <row r="614" spans="3:9" hidden="1">
      <c r="C614" s="356"/>
      <c r="D614" s="369" t="str">
        <f>IF(ISERROR(VLOOKUP(C614,'[2]Capacidad Financiera'!$B$12:$X$62720,2,0)),"",VLOOKUP(C614,'[2]Capacidad Financiera'!$B$12:$X$3580,2,0))</f>
        <v/>
      </c>
      <c r="E614" s="302" t="str">
        <f>IF(ISERROR(VLOOKUP(C614,'[2]Capacidad Financiera'!$B$12:$X$62720,3,0)),"",VLOOKUP(C614,'[2]Capacidad Financiera'!$B$12:$X$62720,3,0))</f>
        <v/>
      </c>
      <c r="F614" s="303"/>
      <c r="G614" s="303" t="str">
        <f>IF(OR(D614="",E614="",F614=""),"",IF(C614&lt;&gt;"",IF(ISERROR(VLOOKUP($A$10,[2]POA!$A$2:$D$25,2,0)),"",VLOOKUP($A$10,[2]POA!$A$2:$D$25,2,0)),""))</f>
        <v/>
      </c>
      <c r="H614" s="304" t="str">
        <f>IF(OR(D614="",E614="",F614=""),"",IF(C614&lt;&gt;"",F614/(G614*E614),""))</f>
        <v/>
      </c>
      <c r="I614" s="305" t="str">
        <f>IF(OR(D614="",E614="",F614=""),"",IF(AND(H614&gt;0,H614&lt;=Experiencia1),[2]Puntajes!$D$4,IF(AND(H614&gt;Experiencia1,H614&lt;=Experiencia2),[2]Puntajes!$D$5,IF(AND(H614&gt;Experiencia2,H614&lt;=Experiencia3),[2]Puntajes!$D$6,IF(H614&gt;Experiencia3,[2]Puntajes!$D$7,0)))))</f>
        <v/>
      </c>
    </row>
    <row r="615" spans="3:9" hidden="1">
      <c r="C615" s="356"/>
      <c r="D615" s="369" t="str">
        <f>IF(ISERROR(VLOOKUP(C615,'[2]Capacidad Financiera'!$B$12:$X$62720,2,0)),"",VLOOKUP(C615,'[2]Capacidad Financiera'!$B$12:$X$3580,2,0))</f>
        <v/>
      </c>
      <c r="E615" s="302" t="str">
        <f>IF(ISERROR(VLOOKUP(C615,'[2]Capacidad Financiera'!$B$12:$X$62720,3,0)),"",VLOOKUP(C615,'[2]Capacidad Financiera'!$B$12:$X$62720,3,0))</f>
        <v/>
      </c>
      <c r="F615" s="303"/>
      <c r="G615" s="303" t="str">
        <f>IF(OR(D615="",E615="",F615=""),"",IF(C615&lt;&gt;"",IF(ISERROR(VLOOKUP($A$10,[2]POA!$A$2:$D$25,2,0)),"",VLOOKUP($A$10,[2]POA!$A$2:$D$25,2,0)),""))</f>
        <v/>
      </c>
      <c r="H615" s="304" t="str">
        <f t="shared" ref="H615:H623" si="48">IF(OR(D615="",E615="",F615=""),"",IF(C615&lt;&gt;"",F615/(G615*E615),""))</f>
        <v/>
      </c>
      <c r="I615" s="305" t="str">
        <f>IF(OR(D615="",E615="",F615=""),"",IF(AND(H615&gt;0,H615&lt;=Experiencia1),[2]Puntajes!$D$4,IF(AND(H615&gt;Experiencia1,H615&lt;=Experiencia2),[2]Puntajes!$D$5,IF(AND(H615&gt;Experiencia2,H615&lt;=Experiencia3),[2]Puntajes!$D$6,IF(H615&gt;Experiencia3,[2]Puntajes!$D$7,0)))))</f>
        <v/>
      </c>
    </row>
    <row r="616" spans="3:9" hidden="1">
      <c r="C616" s="356"/>
      <c r="D616" s="369" t="str">
        <f>IF(ISERROR(VLOOKUP(C616,'[2]Capacidad Financiera'!$B$12:$X$62720,2,0)),"",VLOOKUP(C616,'[2]Capacidad Financiera'!$B$12:$X$3580,2,0))</f>
        <v/>
      </c>
      <c r="E616" s="302" t="str">
        <f>IF(ISERROR(VLOOKUP(C616,'[2]Capacidad Financiera'!$B$12:$X$62720,3,0)),"",VLOOKUP(C616,'[2]Capacidad Financiera'!$B$12:$X$62720,3,0))</f>
        <v/>
      </c>
      <c r="F616" s="303"/>
      <c r="G616" s="303" t="str">
        <f>IF(OR(D616="",E616="",F616=""),"",IF(C616&lt;&gt;"",IF(ISERROR(VLOOKUP($A$10,[2]POA!$A$2:$D$25,2,0)),"",VLOOKUP($A$10,[2]POA!$A$2:$D$25,2,0)),""))</f>
        <v/>
      </c>
      <c r="H616" s="304" t="str">
        <f t="shared" si="48"/>
        <v/>
      </c>
      <c r="I616" s="305" t="str">
        <f>IF(OR(D616="",E616="",F616=""),"",IF(AND(H616&gt;0,H616&lt;=Experiencia1),[2]Puntajes!$D$4,IF(AND(H616&gt;Experiencia1,H616&lt;=Experiencia2),[2]Puntajes!$D$5,IF(AND(H616&gt;Experiencia2,H616&lt;=Experiencia3),[2]Puntajes!$D$6,IF(H616&gt;Experiencia3,[2]Puntajes!$D$7,0)))))</f>
        <v/>
      </c>
    </row>
    <row r="617" spans="3:9" hidden="1">
      <c r="C617" s="356"/>
      <c r="D617" s="369" t="str">
        <f>IF(ISERROR(VLOOKUP(C617,'[2]Capacidad Financiera'!$B$12:$X$62720,2,0)),"",VLOOKUP(C617,'[2]Capacidad Financiera'!$B$12:$X$3580,2,0))</f>
        <v/>
      </c>
      <c r="E617" s="302" t="str">
        <f>IF(ISERROR(VLOOKUP(C617,'[2]Capacidad Financiera'!$B$12:$X$62720,3,0)),"",VLOOKUP(C617,'[2]Capacidad Financiera'!$B$12:$X$62720,3,0))</f>
        <v/>
      </c>
      <c r="F617" s="303"/>
      <c r="G617" s="303" t="str">
        <f>IF(OR(D617="",E617="",F617=""),"",IF(C617&lt;&gt;"",IF(ISERROR(VLOOKUP($A$10,[2]POA!$A$2:$D$25,2,0)),"",VLOOKUP($A$10,[2]POA!$A$2:$D$25,2,0)),""))</f>
        <v/>
      </c>
      <c r="H617" s="304" t="str">
        <f t="shared" si="48"/>
        <v/>
      </c>
      <c r="I617" s="305" t="str">
        <f>IF(OR(D617="",E617="",F617=""),"",IF(AND(H617&gt;0,H617&lt;=Experiencia1),[2]Puntajes!$D$4,IF(AND(H617&gt;Experiencia1,H617&lt;=Experiencia2),[2]Puntajes!$D$5,IF(AND(H617&gt;Experiencia2,H617&lt;=Experiencia3),[2]Puntajes!$D$6,IF(H617&gt;Experiencia3,[2]Puntajes!$D$7,0)))))</f>
        <v/>
      </c>
    </row>
    <row r="618" spans="3:9" hidden="1">
      <c r="C618" s="356"/>
      <c r="D618" s="369" t="str">
        <f>IF(ISERROR(VLOOKUP(C618,'[2]Capacidad Financiera'!$B$12:$X$62720,2,0)),"",VLOOKUP(C618,'[2]Capacidad Financiera'!$B$12:$X$3580,2,0))</f>
        <v/>
      </c>
      <c r="E618" s="302" t="str">
        <f>IF(ISERROR(VLOOKUP(C618,'[2]Capacidad Financiera'!$B$12:$X$62720,3,0)),"",VLOOKUP(C618,'[2]Capacidad Financiera'!$B$12:$X$62720,3,0))</f>
        <v/>
      </c>
      <c r="F618" s="303"/>
      <c r="G618" s="303" t="str">
        <f>IF(OR(D618="",E618="",F618=""),"",IF(C618&lt;&gt;"",IF(ISERROR(VLOOKUP($A$10,[2]POA!$A$2:$D$25,2,0)),"",VLOOKUP($A$10,[2]POA!$A$2:$D$25,2,0)),""))</f>
        <v/>
      </c>
      <c r="H618" s="304" t="str">
        <f t="shared" si="48"/>
        <v/>
      </c>
      <c r="I618" s="305" t="str">
        <f>IF(OR(D618="",E618="",F618=""),"",IF(AND(H618&gt;0,H618&lt;=Experiencia1),[2]Puntajes!$D$4,IF(AND(H618&gt;Experiencia1,H618&lt;=Experiencia2),[2]Puntajes!$D$5,IF(AND(H618&gt;Experiencia2,H618&lt;=Experiencia3),[2]Puntajes!$D$6,IF(H618&gt;Experiencia3,[2]Puntajes!$D$7,0)))))</f>
        <v/>
      </c>
    </row>
    <row r="619" spans="3:9" hidden="1">
      <c r="C619" s="356"/>
      <c r="D619" s="369" t="str">
        <f>IF(ISERROR(VLOOKUP(C619,'[2]Capacidad Financiera'!$B$12:$X$62720,2,0)),"",VLOOKUP(C619,'[2]Capacidad Financiera'!$B$12:$X$3580,2,0))</f>
        <v/>
      </c>
      <c r="E619" s="302" t="str">
        <f>IF(ISERROR(VLOOKUP(C619,'[2]Capacidad Financiera'!$B$12:$X$62720,3,0)),"",VLOOKUP(C619,'[2]Capacidad Financiera'!$B$12:$X$62720,3,0))</f>
        <v/>
      </c>
      <c r="F619" s="303"/>
      <c r="G619" s="303" t="str">
        <f>IF(OR(D619="",E619="",F619=""),"",IF(C619&lt;&gt;"",IF(ISERROR(VLOOKUP($A$10,[2]POA!$A$2:$D$25,2,0)),"",VLOOKUP($A$10,[2]POA!$A$2:$D$25,2,0)),""))</f>
        <v/>
      </c>
      <c r="H619" s="304" t="str">
        <f t="shared" si="48"/>
        <v/>
      </c>
      <c r="I619" s="305" t="str">
        <f>IF(OR(D619="",E619="",F619=""),"",IF(AND(H619&gt;0,H619&lt;=Experiencia1),[2]Puntajes!$D$4,IF(AND(H619&gt;Experiencia1,H619&lt;=Experiencia2),[2]Puntajes!$D$5,IF(AND(H619&gt;Experiencia2,H619&lt;=Experiencia3),[2]Puntajes!$D$6,IF(H619&gt;Experiencia3,[2]Puntajes!$D$7,0)))))</f>
        <v/>
      </c>
    </row>
    <row r="620" spans="3:9" hidden="1">
      <c r="C620" s="356"/>
      <c r="D620" s="369" t="str">
        <f>IF(ISERROR(VLOOKUP(C620,'[2]Capacidad Financiera'!$B$12:$X$62720,2,0)),"",VLOOKUP(C620,'[2]Capacidad Financiera'!$B$12:$X$3580,2,0))</f>
        <v/>
      </c>
      <c r="E620" s="302" t="str">
        <f>IF(ISERROR(VLOOKUP(C620,'[2]Capacidad Financiera'!$B$12:$X$62720,3,0)),"",VLOOKUP(C620,'[2]Capacidad Financiera'!$B$12:$X$62720,3,0))</f>
        <v/>
      </c>
      <c r="F620" s="303"/>
      <c r="G620" s="303" t="str">
        <f>IF(OR(D620="",E620="",F620=""),"",IF(C620&lt;&gt;"",IF(ISERROR(VLOOKUP($A$10,[2]POA!$A$2:$D$25,2,0)),"",VLOOKUP($A$10,[2]POA!$A$2:$D$25,2,0)),""))</f>
        <v/>
      </c>
      <c r="H620" s="304" t="str">
        <f t="shared" si="48"/>
        <v/>
      </c>
      <c r="I620" s="305" t="str">
        <f>IF(OR(D620="",E620="",F620=""),"",IF(AND(H620&gt;0,H620&lt;=Experiencia1),[2]Puntajes!$D$4,IF(AND(H620&gt;Experiencia1,H620&lt;=Experiencia2),[2]Puntajes!$D$5,IF(AND(H620&gt;Experiencia2,H620&lt;=Experiencia3),[2]Puntajes!$D$6,IF(H620&gt;Experiencia3,[2]Puntajes!$D$7,0)))))</f>
        <v/>
      </c>
    </row>
    <row r="621" spans="3:9" hidden="1">
      <c r="C621" s="356"/>
      <c r="D621" s="369" t="str">
        <f>IF(ISERROR(VLOOKUP(C621,'[2]Capacidad Financiera'!$B$12:$X$62720,2,0)),"",VLOOKUP(C621,'[2]Capacidad Financiera'!$B$12:$X$3580,2,0))</f>
        <v/>
      </c>
      <c r="E621" s="302" t="str">
        <f>IF(ISERROR(VLOOKUP(C621,'[2]Capacidad Financiera'!$B$12:$X$62720,3,0)),"",VLOOKUP(C621,'[2]Capacidad Financiera'!$B$12:$X$62720,3,0))</f>
        <v/>
      </c>
      <c r="F621" s="303"/>
      <c r="G621" s="303" t="str">
        <f>IF(OR(D621="",E621="",F621=""),"",IF(C621&lt;&gt;"",IF(ISERROR(VLOOKUP($A$10,[2]POA!$A$2:$D$25,2,0)),"",VLOOKUP($A$10,[2]POA!$A$2:$D$25,2,0)),""))</f>
        <v/>
      </c>
      <c r="H621" s="304" t="str">
        <f t="shared" si="48"/>
        <v/>
      </c>
      <c r="I621" s="305" t="str">
        <f>IF(OR(D621="",E621="",F621=""),"",IF(AND(H621&gt;0,H621&lt;=Experiencia1),[2]Puntajes!$D$4,IF(AND(H621&gt;Experiencia1,H621&lt;=Experiencia2),[2]Puntajes!$D$5,IF(AND(H621&gt;Experiencia2,H621&lt;=Experiencia3),[2]Puntajes!$D$6,IF(H621&gt;Experiencia3,[2]Puntajes!$D$7,0)))))</f>
        <v/>
      </c>
    </row>
    <row r="622" spans="3:9" hidden="1">
      <c r="C622" s="356"/>
      <c r="D622" s="369" t="str">
        <f>IF(ISERROR(VLOOKUP(C622,'[2]Capacidad Financiera'!$B$12:$X$62720,2,0)),"",VLOOKUP(C622,'[2]Capacidad Financiera'!$B$12:$X$3580,2,0))</f>
        <v/>
      </c>
      <c r="E622" s="302" t="str">
        <f>IF(ISERROR(VLOOKUP(C622,'[2]Capacidad Financiera'!$B$12:$X$62720,3,0)),"",VLOOKUP(C622,'[2]Capacidad Financiera'!$B$12:$X$62720,3,0))</f>
        <v/>
      </c>
      <c r="F622" s="303"/>
      <c r="G622" s="303" t="str">
        <f>IF(OR(D622="",E622="",F622=""),"",IF(C622&lt;&gt;"",IF(ISERROR(VLOOKUP($A$10,[2]POA!$A$2:$D$25,2,0)),"",VLOOKUP($A$10,[2]POA!$A$2:$D$25,2,0)),""))</f>
        <v/>
      </c>
      <c r="H622" s="304" t="str">
        <f t="shared" si="48"/>
        <v/>
      </c>
      <c r="I622" s="305" t="str">
        <f>IF(OR(D622="",E622="",F622=""),"",IF(AND(H622&gt;0,H622&lt;=Experiencia1),[2]Puntajes!$D$4,IF(AND(H622&gt;Experiencia1,H622&lt;=Experiencia2),[2]Puntajes!$D$5,IF(AND(H622&gt;Experiencia2,H622&lt;=Experiencia3),[2]Puntajes!$D$6,IF(H622&gt;Experiencia3,[2]Puntajes!$D$7,0)))))</f>
        <v/>
      </c>
    </row>
    <row r="623" spans="3:9" ht="15.75" hidden="1" thickBot="1">
      <c r="C623" s="357"/>
      <c r="D623" s="370" t="str">
        <f>IF(ISERROR(VLOOKUP(C623,'[2]Capacidad Financiera'!$B$12:$X$62720,2,0)),"",VLOOKUP(C623,'[2]Capacidad Financiera'!$B$12:$X$3580,2,0))</f>
        <v/>
      </c>
      <c r="E623" s="307" t="str">
        <f>IF(ISERROR(VLOOKUP(C623,'[2]Capacidad Financiera'!$B$12:$X$62720,3,0)),"",VLOOKUP(C623,'[2]Capacidad Financiera'!$B$12:$X$62720,3,0))</f>
        <v/>
      </c>
      <c r="F623" s="308"/>
      <c r="G623" s="308" t="str">
        <f>IF(OR(D623="",E623="",F623=""),"",IF(C623&lt;&gt;"",IF(ISERROR(VLOOKUP($A$10,[2]POA!$A$2:$D$25,2,0)),"",VLOOKUP($A$10,[2]POA!$A$2:$D$25,2,0)),""))</f>
        <v/>
      </c>
      <c r="H623" s="309" t="str">
        <f t="shared" si="48"/>
        <v/>
      </c>
      <c r="I623" s="310" t="str">
        <f>IF(OR(D623="",E623="",F623=""),"",IF(AND(H623&gt;0,H623&lt;=Experiencia1),[2]Puntajes!$D$4,IF(AND(H623&gt;Experiencia1,H623&lt;=Experiencia2),[2]Puntajes!$D$5,IF(AND(H623&gt;Experiencia2,H623&lt;=Experiencia3),[2]Puntajes!$D$6,IF(H623&gt;Experiencia3,[2]Puntajes!$D$7,0)))))</f>
        <v/>
      </c>
    </row>
    <row r="624" spans="3:9" hidden="1">
      <c r="C624" s="358"/>
      <c r="D624" s="371" t="str">
        <f>IF(ISERROR(VLOOKUP(C624,'[2]Capacidad Financiera'!$B$12:$X$62720,2,0)),"",VLOOKUP(C624,'[2]Capacidad Financiera'!$B$12:$X$3580,2,0))</f>
        <v/>
      </c>
      <c r="E624" s="292" t="str">
        <f>IF(ISERROR(VLOOKUP(C624,'[2]Capacidad Financiera'!$B$12:$X$62720,3,0)),"",VLOOKUP(C624,'[2]Capacidad Financiera'!$B$12:$X$62720,3,0))</f>
        <v/>
      </c>
      <c r="F624" s="293"/>
      <c r="G624" s="293" t="str">
        <f>IF(OR(D624="",E624="",F624=""),"",IF(C625="",IF(C624&lt;&gt;"",IF(ISERROR(VLOOKUP($A$10,[2]POA!$A$2:$D$25,2,0)),"",VLOOKUP($A$10,[2]POA!$A$2:$D$25,2,0)),""),""))</f>
        <v/>
      </c>
      <c r="H624" s="294" t="str">
        <f>IF(OR(D624="",E624="",F624=""),"",IF(C625="",IF(C624&lt;&gt;"",F624/G624,""),""))</f>
        <v/>
      </c>
      <c r="I624" s="295" t="str">
        <f>IF(C625="",IF(F624="","",IF(AND(H624&gt;0,H624&lt;=Experiencia1),[2]Puntajes!$D$4,IF(AND(H624&gt;Experiencia1,H624&lt;=Experiencia2),[2]Puntajes!$D$5,IF(AND(H624&gt;Experiencia2,H624&lt;=Experiencia3),[2]Puntajes!$D$6,IF(H624&gt;Experiencia3,[2]Puntajes!$D$7,0))))),"")</f>
        <v/>
      </c>
    </row>
    <row r="625" spans="3:9" hidden="1">
      <c r="C625" s="356"/>
      <c r="D625" s="369" t="str">
        <f>IF(ISERROR(VLOOKUP(C625,'[2]Capacidad Financiera'!$B$12:$X$62720,2,0)),"",VLOOKUP(C625,'[2]Capacidad Financiera'!$B$12:$X$3580,2,0))</f>
        <v/>
      </c>
      <c r="E625" s="302" t="str">
        <f>IF(ISERROR(VLOOKUP(C625,'[2]Capacidad Financiera'!$B$12:$X$62720,3,0)),"",VLOOKUP(C625,'[2]Capacidad Financiera'!$B$12:$X$62720,3,0))</f>
        <v/>
      </c>
      <c r="F625" s="303"/>
      <c r="G625" s="303" t="str">
        <f>IF(OR(D625="",E625="",F625=""),"",IF(C625&lt;&gt;"",IF(ISERROR(VLOOKUP($A$10,[2]POA!$A$2:$D$25,2,0)),"",VLOOKUP($A$10,[2]POA!$A$2:$D$25,2,0)),""))</f>
        <v/>
      </c>
      <c r="H625" s="304" t="str">
        <f>IF(OR(D625="",E625="",F625=""),"",IF(C625&lt;&gt;"",F625/(G625*E625),""))</f>
        <v/>
      </c>
      <c r="I625" s="305" t="str">
        <f>IF(OR(D625="",E625="",F625=""),"",IF(AND(H625&gt;0,H625&lt;=Experiencia1),[2]Puntajes!$D$4,IF(AND(H625&gt;Experiencia1,H625&lt;=Experiencia2),[2]Puntajes!$D$5,IF(AND(H625&gt;Experiencia2,H625&lt;=Experiencia3),[2]Puntajes!$D$6,IF(H625&gt;Experiencia3,[2]Puntajes!$D$7,0)))))</f>
        <v/>
      </c>
    </row>
    <row r="626" spans="3:9" hidden="1">
      <c r="C626" s="356"/>
      <c r="D626" s="369" t="str">
        <f>IF(ISERROR(VLOOKUP(C626,'[2]Capacidad Financiera'!$B$12:$X$62720,2,0)),"",VLOOKUP(C626,'[2]Capacidad Financiera'!$B$12:$X$3580,2,0))</f>
        <v/>
      </c>
      <c r="E626" s="302" t="str">
        <f>IF(ISERROR(VLOOKUP(C626,'[2]Capacidad Financiera'!$B$12:$X$62720,3,0)),"",VLOOKUP(C626,'[2]Capacidad Financiera'!$B$12:$X$62720,3,0))</f>
        <v/>
      </c>
      <c r="F626" s="303"/>
      <c r="G626" s="303" t="str">
        <f>IF(OR(D626="",E626="",F626=""),"",IF(C626&lt;&gt;"",IF(ISERROR(VLOOKUP($A$10,[2]POA!$A$2:$D$25,2,0)),"",VLOOKUP($A$10,[2]POA!$A$2:$D$25,2,0)),""))</f>
        <v/>
      </c>
      <c r="H626" s="304" t="str">
        <f t="shared" ref="H626:H634" si="49">IF(OR(D626="",E626="",F626=""),"",IF(C626&lt;&gt;"",F626/(G626*E626),""))</f>
        <v/>
      </c>
      <c r="I626" s="305" t="str">
        <f>IF(OR(D626="",E626="",F626=""),"",IF(AND(H626&gt;0,H626&lt;=Experiencia1),[2]Puntajes!$D$4,IF(AND(H626&gt;Experiencia1,H626&lt;=Experiencia2),[2]Puntajes!$D$5,IF(AND(H626&gt;Experiencia2,H626&lt;=Experiencia3),[2]Puntajes!$D$6,IF(H626&gt;Experiencia3,[2]Puntajes!$D$7,0)))))</f>
        <v/>
      </c>
    </row>
    <row r="627" spans="3:9" hidden="1">
      <c r="C627" s="356"/>
      <c r="D627" s="369" t="str">
        <f>IF(ISERROR(VLOOKUP(C627,'[2]Capacidad Financiera'!$B$12:$X$62720,2,0)),"",VLOOKUP(C627,'[2]Capacidad Financiera'!$B$12:$X$3580,2,0))</f>
        <v/>
      </c>
      <c r="E627" s="302" t="str">
        <f>IF(ISERROR(VLOOKUP(C627,'[2]Capacidad Financiera'!$B$12:$X$62720,3,0)),"",VLOOKUP(C627,'[2]Capacidad Financiera'!$B$12:$X$62720,3,0))</f>
        <v/>
      </c>
      <c r="F627" s="303"/>
      <c r="G627" s="303" t="str">
        <f>IF(OR(D627="",E627="",F627=""),"",IF(C627&lt;&gt;"",IF(ISERROR(VLOOKUP($A$10,[2]POA!$A$2:$D$25,2,0)),"",VLOOKUP($A$10,[2]POA!$A$2:$D$25,2,0)),""))</f>
        <v/>
      </c>
      <c r="H627" s="304" t="str">
        <f t="shared" si="49"/>
        <v/>
      </c>
      <c r="I627" s="305" t="str">
        <f>IF(OR(D627="",E627="",F627=""),"",IF(AND(H627&gt;0,H627&lt;=Experiencia1),[2]Puntajes!$D$4,IF(AND(H627&gt;Experiencia1,H627&lt;=Experiencia2),[2]Puntajes!$D$5,IF(AND(H627&gt;Experiencia2,H627&lt;=Experiencia3),[2]Puntajes!$D$6,IF(H627&gt;Experiencia3,[2]Puntajes!$D$7,0)))))</f>
        <v/>
      </c>
    </row>
    <row r="628" spans="3:9" hidden="1">
      <c r="C628" s="356"/>
      <c r="D628" s="369" t="str">
        <f>IF(ISERROR(VLOOKUP(C628,'[2]Capacidad Financiera'!$B$12:$X$62720,2,0)),"",VLOOKUP(C628,'[2]Capacidad Financiera'!$B$12:$X$3580,2,0))</f>
        <v/>
      </c>
      <c r="E628" s="302" t="str">
        <f>IF(ISERROR(VLOOKUP(C628,'[2]Capacidad Financiera'!$B$12:$X$62720,3,0)),"",VLOOKUP(C628,'[2]Capacidad Financiera'!$B$12:$X$62720,3,0))</f>
        <v/>
      </c>
      <c r="F628" s="303"/>
      <c r="G628" s="303" t="str">
        <f>IF(OR(D628="",E628="",F628=""),"",IF(C628&lt;&gt;"",IF(ISERROR(VLOOKUP($A$10,[2]POA!$A$2:$D$25,2,0)),"",VLOOKUP($A$10,[2]POA!$A$2:$D$25,2,0)),""))</f>
        <v/>
      </c>
      <c r="H628" s="304" t="str">
        <f t="shared" si="49"/>
        <v/>
      </c>
      <c r="I628" s="305" t="str">
        <f>IF(OR(D628="",E628="",F628=""),"",IF(AND(H628&gt;0,H628&lt;=Experiencia1),[2]Puntajes!$D$4,IF(AND(H628&gt;Experiencia1,H628&lt;=Experiencia2),[2]Puntajes!$D$5,IF(AND(H628&gt;Experiencia2,H628&lt;=Experiencia3),[2]Puntajes!$D$6,IF(H628&gt;Experiencia3,[2]Puntajes!$D$7,0)))))</f>
        <v/>
      </c>
    </row>
    <row r="629" spans="3:9" hidden="1">
      <c r="C629" s="356"/>
      <c r="D629" s="369" t="str">
        <f>IF(ISERROR(VLOOKUP(C629,'[2]Capacidad Financiera'!$B$12:$X$62720,2,0)),"",VLOOKUP(C629,'[2]Capacidad Financiera'!$B$12:$X$3580,2,0))</f>
        <v/>
      </c>
      <c r="E629" s="302" t="str">
        <f>IF(ISERROR(VLOOKUP(C629,'[2]Capacidad Financiera'!$B$12:$X$62720,3,0)),"",VLOOKUP(C629,'[2]Capacidad Financiera'!$B$12:$X$62720,3,0))</f>
        <v/>
      </c>
      <c r="F629" s="303"/>
      <c r="G629" s="303" t="str">
        <f>IF(OR(D629="",E629="",F629=""),"",IF(C629&lt;&gt;"",IF(ISERROR(VLOOKUP($A$10,[2]POA!$A$2:$D$25,2,0)),"",VLOOKUP($A$10,[2]POA!$A$2:$D$25,2,0)),""))</f>
        <v/>
      </c>
      <c r="H629" s="304" t="str">
        <f t="shared" si="49"/>
        <v/>
      </c>
      <c r="I629" s="305" t="str">
        <f>IF(OR(D629="",E629="",F629=""),"",IF(AND(H629&gt;0,H629&lt;=Experiencia1),[2]Puntajes!$D$4,IF(AND(H629&gt;Experiencia1,H629&lt;=Experiencia2),[2]Puntajes!$D$5,IF(AND(H629&gt;Experiencia2,H629&lt;=Experiencia3),[2]Puntajes!$D$6,IF(H629&gt;Experiencia3,[2]Puntajes!$D$7,0)))))</f>
        <v/>
      </c>
    </row>
    <row r="630" spans="3:9" hidden="1">
      <c r="C630" s="356"/>
      <c r="D630" s="369" t="str">
        <f>IF(ISERROR(VLOOKUP(C630,'[2]Capacidad Financiera'!$B$12:$X$62720,2,0)),"",VLOOKUP(C630,'[2]Capacidad Financiera'!$B$12:$X$3580,2,0))</f>
        <v/>
      </c>
      <c r="E630" s="302" t="str">
        <f>IF(ISERROR(VLOOKUP(C630,'[2]Capacidad Financiera'!$B$12:$X$62720,3,0)),"",VLOOKUP(C630,'[2]Capacidad Financiera'!$B$12:$X$62720,3,0))</f>
        <v/>
      </c>
      <c r="F630" s="303"/>
      <c r="G630" s="303" t="str">
        <f>IF(OR(D630="",E630="",F630=""),"",IF(C630&lt;&gt;"",IF(ISERROR(VLOOKUP($A$10,[2]POA!$A$2:$D$25,2,0)),"",VLOOKUP($A$10,[2]POA!$A$2:$D$25,2,0)),""))</f>
        <v/>
      </c>
      <c r="H630" s="304" t="str">
        <f t="shared" si="49"/>
        <v/>
      </c>
      <c r="I630" s="305" t="str">
        <f>IF(OR(D630="",E630="",F630=""),"",IF(AND(H630&gt;0,H630&lt;=Experiencia1),[2]Puntajes!$D$4,IF(AND(H630&gt;Experiencia1,H630&lt;=Experiencia2),[2]Puntajes!$D$5,IF(AND(H630&gt;Experiencia2,H630&lt;=Experiencia3),[2]Puntajes!$D$6,IF(H630&gt;Experiencia3,[2]Puntajes!$D$7,0)))))</f>
        <v/>
      </c>
    </row>
    <row r="631" spans="3:9" hidden="1">
      <c r="C631" s="356"/>
      <c r="D631" s="369" t="str">
        <f>IF(ISERROR(VLOOKUP(C631,'[2]Capacidad Financiera'!$B$12:$X$62720,2,0)),"",VLOOKUP(C631,'[2]Capacidad Financiera'!$B$12:$X$3580,2,0))</f>
        <v/>
      </c>
      <c r="E631" s="302" t="str">
        <f>IF(ISERROR(VLOOKUP(C631,'[2]Capacidad Financiera'!$B$12:$X$62720,3,0)),"",VLOOKUP(C631,'[2]Capacidad Financiera'!$B$12:$X$62720,3,0))</f>
        <v/>
      </c>
      <c r="F631" s="303"/>
      <c r="G631" s="303" t="str">
        <f>IF(OR(D631="",E631="",F631=""),"",IF(C631&lt;&gt;"",IF(ISERROR(VLOOKUP($A$10,[2]POA!$A$2:$D$25,2,0)),"",VLOOKUP($A$10,[2]POA!$A$2:$D$25,2,0)),""))</f>
        <v/>
      </c>
      <c r="H631" s="304" t="str">
        <f t="shared" si="49"/>
        <v/>
      </c>
      <c r="I631" s="305" t="str">
        <f>IF(OR(D631="",E631="",F631=""),"",IF(AND(H631&gt;0,H631&lt;=Experiencia1),[2]Puntajes!$D$4,IF(AND(H631&gt;Experiencia1,H631&lt;=Experiencia2),[2]Puntajes!$D$5,IF(AND(H631&gt;Experiencia2,H631&lt;=Experiencia3),[2]Puntajes!$D$6,IF(H631&gt;Experiencia3,[2]Puntajes!$D$7,0)))))</f>
        <v/>
      </c>
    </row>
    <row r="632" spans="3:9" hidden="1">
      <c r="C632" s="356"/>
      <c r="D632" s="369" t="str">
        <f>IF(ISERROR(VLOOKUP(C632,'[2]Capacidad Financiera'!$B$12:$X$62720,2,0)),"",VLOOKUP(C632,'[2]Capacidad Financiera'!$B$12:$X$3580,2,0))</f>
        <v/>
      </c>
      <c r="E632" s="302" t="str">
        <f>IF(ISERROR(VLOOKUP(C632,'[2]Capacidad Financiera'!$B$12:$X$62720,3,0)),"",VLOOKUP(C632,'[2]Capacidad Financiera'!$B$12:$X$62720,3,0))</f>
        <v/>
      </c>
      <c r="F632" s="303"/>
      <c r="G632" s="303" t="str">
        <f>IF(OR(D632="",E632="",F632=""),"",IF(C632&lt;&gt;"",IF(ISERROR(VLOOKUP($A$10,[2]POA!$A$2:$D$25,2,0)),"",VLOOKUP($A$10,[2]POA!$A$2:$D$25,2,0)),""))</f>
        <v/>
      </c>
      <c r="H632" s="304" t="str">
        <f t="shared" si="49"/>
        <v/>
      </c>
      <c r="I632" s="305" t="str">
        <f>IF(OR(D632="",E632="",F632=""),"",IF(AND(H632&gt;0,H632&lt;=Experiencia1),[2]Puntajes!$D$4,IF(AND(H632&gt;Experiencia1,H632&lt;=Experiencia2),[2]Puntajes!$D$5,IF(AND(H632&gt;Experiencia2,H632&lt;=Experiencia3),[2]Puntajes!$D$6,IF(H632&gt;Experiencia3,[2]Puntajes!$D$7,0)))))</f>
        <v/>
      </c>
    </row>
    <row r="633" spans="3:9" hidden="1">
      <c r="C633" s="356"/>
      <c r="D633" s="369" t="str">
        <f>IF(ISERROR(VLOOKUP(C633,'[2]Capacidad Financiera'!$B$12:$X$62720,2,0)),"",VLOOKUP(C633,'[2]Capacidad Financiera'!$B$12:$X$3580,2,0))</f>
        <v/>
      </c>
      <c r="E633" s="302" t="str">
        <f>IF(ISERROR(VLOOKUP(C633,'[2]Capacidad Financiera'!$B$12:$X$62720,3,0)),"",VLOOKUP(C633,'[2]Capacidad Financiera'!$B$12:$X$62720,3,0))</f>
        <v/>
      </c>
      <c r="F633" s="303"/>
      <c r="G633" s="303" t="str">
        <f>IF(OR(D633="",E633="",F633=""),"",IF(C633&lt;&gt;"",IF(ISERROR(VLOOKUP($A$10,[2]POA!$A$2:$D$25,2,0)),"",VLOOKUP($A$10,[2]POA!$A$2:$D$25,2,0)),""))</f>
        <v/>
      </c>
      <c r="H633" s="304" t="str">
        <f t="shared" si="49"/>
        <v/>
      </c>
      <c r="I633" s="305" t="str">
        <f>IF(OR(D633="",E633="",F633=""),"",IF(AND(H633&gt;0,H633&lt;=Experiencia1),[2]Puntajes!$D$4,IF(AND(H633&gt;Experiencia1,H633&lt;=Experiencia2),[2]Puntajes!$D$5,IF(AND(H633&gt;Experiencia2,H633&lt;=Experiencia3),[2]Puntajes!$D$6,IF(H633&gt;Experiencia3,[2]Puntajes!$D$7,0)))))</f>
        <v/>
      </c>
    </row>
    <row r="634" spans="3:9" ht="15.75" hidden="1" thickBot="1">
      <c r="C634" s="357"/>
      <c r="D634" s="370" t="str">
        <f>IF(ISERROR(VLOOKUP(C634,'[2]Capacidad Financiera'!$B$12:$X$62720,2,0)),"",VLOOKUP(C634,'[2]Capacidad Financiera'!$B$12:$X$3580,2,0))</f>
        <v/>
      </c>
      <c r="E634" s="307" t="str">
        <f>IF(ISERROR(VLOOKUP(C634,'[2]Capacidad Financiera'!$B$12:$X$62720,3,0)),"",VLOOKUP(C634,'[2]Capacidad Financiera'!$B$12:$X$62720,3,0))</f>
        <v/>
      </c>
      <c r="F634" s="308"/>
      <c r="G634" s="308" t="str">
        <f>IF(OR(D634="",E634="",F634=""),"",IF(C634&lt;&gt;"",IF(ISERROR(VLOOKUP($A$10,[2]POA!$A$2:$D$25,2,0)),"",VLOOKUP($A$10,[2]POA!$A$2:$D$25,2,0)),""))</f>
        <v/>
      </c>
      <c r="H634" s="309" t="str">
        <f t="shared" si="49"/>
        <v/>
      </c>
      <c r="I634" s="310" t="str">
        <f>IF(OR(D634="",E634="",F634=""),"",IF(AND(H634&gt;0,H634&lt;=Experiencia1),[2]Puntajes!$D$4,IF(AND(H634&gt;Experiencia1,H634&lt;=Experiencia2),[2]Puntajes!$D$5,IF(AND(H634&gt;Experiencia2,H634&lt;=Experiencia3),[2]Puntajes!$D$6,IF(H634&gt;Experiencia3,[2]Puntajes!$D$7,0)))))</f>
        <v/>
      </c>
    </row>
    <row r="635" spans="3:9" hidden="1">
      <c r="C635" s="358"/>
      <c r="D635" s="371" t="str">
        <f>IF(ISERROR(VLOOKUP(C635,'[2]Capacidad Financiera'!$B$12:$X$62720,2,0)),"",VLOOKUP(C635,'[2]Capacidad Financiera'!$B$12:$X$3580,2,0))</f>
        <v/>
      </c>
      <c r="E635" s="292" t="str">
        <f>IF(ISERROR(VLOOKUP(C635,'[2]Capacidad Financiera'!$B$12:$X$62720,3,0)),"",VLOOKUP(C635,'[2]Capacidad Financiera'!$B$12:$X$62720,3,0))</f>
        <v/>
      </c>
      <c r="F635" s="293"/>
      <c r="G635" s="293" t="str">
        <f>IF(OR(D635="",E635="",F635=""),"",IF(C636="",IF(C635&lt;&gt;"",IF(ISERROR(VLOOKUP($A$10,[2]POA!$A$2:$D$25,2,0)),"",VLOOKUP($A$10,[2]POA!$A$2:$D$25,2,0)),""),""))</f>
        <v/>
      </c>
      <c r="H635" s="294" t="str">
        <f>IF(OR(D635="",E635="",F635=""),"",IF(C636="",IF(C635&lt;&gt;"",F635/G635,""),""))</f>
        <v/>
      </c>
      <c r="I635" s="295" t="str">
        <f>IF(C636="",IF(F635="","",IF(AND(H635&gt;0,H635&lt;=Experiencia1),[2]Puntajes!$D$4,IF(AND(H635&gt;Experiencia1,H635&lt;=Experiencia2),[2]Puntajes!$D$5,IF(AND(H635&gt;Experiencia2,H635&lt;=Experiencia3),[2]Puntajes!$D$6,IF(H635&gt;Experiencia3,[2]Puntajes!$D$7,0))))),"")</f>
        <v/>
      </c>
    </row>
    <row r="636" spans="3:9" hidden="1">
      <c r="C636" s="356"/>
      <c r="D636" s="369" t="str">
        <f>IF(ISERROR(VLOOKUP(C636,'[2]Capacidad Financiera'!$B$12:$X$62720,2,0)),"",VLOOKUP(C636,'[2]Capacidad Financiera'!$B$12:$X$3580,2,0))</f>
        <v/>
      </c>
      <c r="E636" s="302" t="str">
        <f>IF(ISERROR(VLOOKUP(C636,'[2]Capacidad Financiera'!$B$12:$X$62720,3,0)),"",VLOOKUP(C636,'[2]Capacidad Financiera'!$B$12:$X$62720,3,0))</f>
        <v/>
      </c>
      <c r="F636" s="303"/>
      <c r="G636" s="303" t="str">
        <f>IF(OR(D636="",E636="",F636=""),"",IF(C636&lt;&gt;"",IF(ISERROR(VLOOKUP($A$10,[2]POA!$A$2:$D$25,2,0)),"",VLOOKUP($A$10,[2]POA!$A$2:$D$25,2,0)),""))</f>
        <v/>
      </c>
      <c r="H636" s="304" t="str">
        <f>IF(OR(D636="",E636="",F636=""),"",IF(C636&lt;&gt;"",F636/(G636*E636),""))</f>
        <v/>
      </c>
      <c r="I636" s="305" t="str">
        <f>IF(OR(D636="",E636="",F636=""),"",IF(AND(H636&gt;0,H636&lt;=Experiencia1),[2]Puntajes!$D$4,IF(AND(H636&gt;Experiencia1,H636&lt;=Experiencia2),[2]Puntajes!$D$5,IF(AND(H636&gt;Experiencia2,H636&lt;=Experiencia3),[2]Puntajes!$D$6,IF(H636&gt;Experiencia3,[2]Puntajes!$D$7,0)))))</f>
        <v/>
      </c>
    </row>
    <row r="637" spans="3:9" hidden="1">
      <c r="C637" s="356"/>
      <c r="D637" s="369" t="str">
        <f>IF(ISERROR(VLOOKUP(C637,'[2]Capacidad Financiera'!$B$12:$X$62720,2,0)),"",VLOOKUP(C637,'[2]Capacidad Financiera'!$B$12:$X$3580,2,0))</f>
        <v/>
      </c>
      <c r="E637" s="302" t="str">
        <f>IF(ISERROR(VLOOKUP(C637,'[2]Capacidad Financiera'!$B$12:$X$62720,3,0)),"",VLOOKUP(C637,'[2]Capacidad Financiera'!$B$12:$X$62720,3,0))</f>
        <v/>
      </c>
      <c r="F637" s="303"/>
      <c r="G637" s="303" t="str">
        <f>IF(OR(D637="",E637="",F637=""),"",IF(C637&lt;&gt;"",IF(ISERROR(VLOOKUP($A$10,[2]POA!$A$2:$D$25,2,0)),"",VLOOKUP($A$10,[2]POA!$A$2:$D$25,2,0)),""))</f>
        <v/>
      </c>
      <c r="H637" s="304" t="str">
        <f t="shared" ref="H637:H645" si="50">IF(OR(D637="",E637="",F637=""),"",IF(C637&lt;&gt;"",F637/(G637*E637),""))</f>
        <v/>
      </c>
      <c r="I637" s="305" t="str">
        <f>IF(OR(D637="",E637="",F637=""),"",IF(AND(H637&gt;0,H637&lt;=Experiencia1),[2]Puntajes!$D$4,IF(AND(H637&gt;Experiencia1,H637&lt;=Experiencia2),[2]Puntajes!$D$5,IF(AND(H637&gt;Experiencia2,H637&lt;=Experiencia3),[2]Puntajes!$D$6,IF(H637&gt;Experiencia3,[2]Puntajes!$D$7,0)))))</f>
        <v/>
      </c>
    </row>
    <row r="638" spans="3:9" hidden="1">
      <c r="C638" s="356"/>
      <c r="D638" s="369" t="str">
        <f>IF(ISERROR(VLOOKUP(C638,'[2]Capacidad Financiera'!$B$12:$X$62720,2,0)),"",VLOOKUP(C638,'[2]Capacidad Financiera'!$B$12:$X$3580,2,0))</f>
        <v/>
      </c>
      <c r="E638" s="302" t="str">
        <f>IF(ISERROR(VLOOKUP(C638,'[2]Capacidad Financiera'!$B$12:$X$62720,3,0)),"",VLOOKUP(C638,'[2]Capacidad Financiera'!$B$12:$X$62720,3,0))</f>
        <v/>
      </c>
      <c r="F638" s="303"/>
      <c r="G638" s="303" t="str">
        <f>IF(OR(D638="",E638="",F638=""),"",IF(C638&lt;&gt;"",IF(ISERROR(VLOOKUP($A$10,[2]POA!$A$2:$D$25,2,0)),"",VLOOKUP($A$10,[2]POA!$A$2:$D$25,2,0)),""))</f>
        <v/>
      </c>
      <c r="H638" s="304" t="str">
        <f t="shared" si="50"/>
        <v/>
      </c>
      <c r="I638" s="305" t="str">
        <f>IF(OR(D638="",E638="",F638=""),"",IF(AND(H638&gt;0,H638&lt;=Experiencia1),[2]Puntajes!$D$4,IF(AND(H638&gt;Experiencia1,H638&lt;=Experiencia2),[2]Puntajes!$D$5,IF(AND(H638&gt;Experiencia2,H638&lt;=Experiencia3),[2]Puntajes!$D$6,IF(H638&gt;Experiencia3,[2]Puntajes!$D$7,0)))))</f>
        <v/>
      </c>
    </row>
    <row r="639" spans="3:9" hidden="1">
      <c r="C639" s="356"/>
      <c r="D639" s="369" t="str">
        <f>IF(ISERROR(VLOOKUP(C639,'[2]Capacidad Financiera'!$B$12:$X$62720,2,0)),"",VLOOKUP(C639,'[2]Capacidad Financiera'!$B$12:$X$3580,2,0))</f>
        <v/>
      </c>
      <c r="E639" s="302" t="str">
        <f>IF(ISERROR(VLOOKUP(C639,'[2]Capacidad Financiera'!$B$12:$X$62720,3,0)),"",VLOOKUP(C639,'[2]Capacidad Financiera'!$B$12:$X$62720,3,0))</f>
        <v/>
      </c>
      <c r="F639" s="303"/>
      <c r="G639" s="303" t="str">
        <f>IF(OR(D639="",E639="",F639=""),"",IF(C639&lt;&gt;"",IF(ISERROR(VLOOKUP($A$10,[2]POA!$A$2:$D$25,2,0)),"",VLOOKUP($A$10,[2]POA!$A$2:$D$25,2,0)),""))</f>
        <v/>
      </c>
      <c r="H639" s="304" t="str">
        <f t="shared" si="50"/>
        <v/>
      </c>
      <c r="I639" s="305" t="str">
        <f>IF(OR(D639="",E639="",F639=""),"",IF(AND(H639&gt;0,H639&lt;=Experiencia1),[2]Puntajes!$D$4,IF(AND(H639&gt;Experiencia1,H639&lt;=Experiencia2),[2]Puntajes!$D$5,IF(AND(H639&gt;Experiencia2,H639&lt;=Experiencia3),[2]Puntajes!$D$6,IF(H639&gt;Experiencia3,[2]Puntajes!$D$7,0)))))</f>
        <v/>
      </c>
    </row>
    <row r="640" spans="3:9" hidden="1">
      <c r="C640" s="356"/>
      <c r="D640" s="369" t="str">
        <f>IF(ISERROR(VLOOKUP(C640,'[2]Capacidad Financiera'!$B$12:$X$62720,2,0)),"",VLOOKUP(C640,'[2]Capacidad Financiera'!$B$12:$X$3580,2,0))</f>
        <v/>
      </c>
      <c r="E640" s="302" t="str">
        <f>IF(ISERROR(VLOOKUP(C640,'[2]Capacidad Financiera'!$B$12:$X$62720,3,0)),"",VLOOKUP(C640,'[2]Capacidad Financiera'!$B$12:$X$62720,3,0))</f>
        <v/>
      </c>
      <c r="F640" s="303"/>
      <c r="G640" s="303" t="str">
        <f>IF(OR(D640="",E640="",F640=""),"",IF(C640&lt;&gt;"",IF(ISERROR(VLOOKUP($A$10,[2]POA!$A$2:$D$25,2,0)),"",VLOOKUP($A$10,[2]POA!$A$2:$D$25,2,0)),""))</f>
        <v/>
      </c>
      <c r="H640" s="304" t="str">
        <f t="shared" si="50"/>
        <v/>
      </c>
      <c r="I640" s="305" t="str">
        <f>IF(OR(D640="",E640="",F640=""),"",IF(AND(H640&gt;0,H640&lt;=Experiencia1),[2]Puntajes!$D$4,IF(AND(H640&gt;Experiencia1,H640&lt;=Experiencia2),[2]Puntajes!$D$5,IF(AND(H640&gt;Experiencia2,H640&lt;=Experiencia3),[2]Puntajes!$D$6,IF(H640&gt;Experiencia3,[2]Puntajes!$D$7,0)))))</f>
        <v/>
      </c>
    </row>
    <row r="641" spans="3:9" hidden="1">
      <c r="C641" s="356"/>
      <c r="D641" s="369" t="str">
        <f>IF(ISERROR(VLOOKUP(C641,'[2]Capacidad Financiera'!$B$12:$X$62720,2,0)),"",VLOOKUP(C641,'[2]Capacidad Financiera'!$B$12:$X$3580,2,0))</f>
        <v/>
      </c>
      <c r="E641" s="302" t="str">
        <f>IF(ISERROR(VLOOKUP(C641,'[2]Capacidad Financiera'!$B$12:$X$62720,3,0)),"",VLOOKUP(C641,'[2]Capacidad Financiera'!$B$12:$X$62720,3,0))</f>
        <v/>
      </c>
      <c r="F641" s="303"/>
      <c r="G641" s="303" t="str">
        <f>IF(OR(D641="",E641="",F641=""),"",IF(C641&lt;&gt;"",IF(ISERROR(VLOOKUP($A$10,[2]POA!$A$2:$D$25,2,0)),"",VLOOKUP($A$10,[2]POA!$A$2:$D$25,2,0)),""))</f>
        <v/>
      </c>
      <c r="H641" s="304" t="str">
        <f t="shared" si="50"/>
        <v/>
      </c>
      <c r="I641" s="305" t="str">
        <f>IF(OR(D641="",E641="",F641=""),"",IF(AND(H641&gt;0,H641&lt;=Experiencia1),[2]Puntajes!$D$4,IF(AND(H641&gt;Experiencia1,H641&lt;=Experiencia2),[2]Puntajes!$D$5,IF(AND(H641&gt;Experiencia2,H641&lt;=Experiencia3),[2]Puntajes!$D$6,IF(H641&gt;Experiencia3,[2]Puntajes!$D$7,0)))))</f>
        <v/>
      </c>
    </row>
    <row r="642" spans="3:9" hidden="1">
      <c r="C642" s="356"/>
      <c r="D642" s="369" t="str">
        <f>IF(ISERROR(VLOOKUP(C642,'[2]Capacidad Financiera'!$B$12:$X$62720,2,0)),"",VLOOKUP(C642,'[2]Capacidad Financiera'!$B$12:$X$3580,2,0))</f>
        <v/>
      </c>
      <c r="E642" s="302" t="str">
        <f>IF(ISERROR(VLOOKUP(C642,'[2]Capacidad Financiera'!$B$12:$X$62720,3,0)),"",VLOOKUP(C642,'[2]Capacidad Financiera'!$B$12:$X$62720,3,0))</f>
        <v/>
      </c>
      <c r="F642" s="303"/>
      <c r="G642" s="303" t="str">
        <f>IF(OR(D642="",E642="",F642=""),"",IF(C642&lt;&gt;"",IF(ISERROR(VLOOKUP($A$10,[2]POA!$A$2:$D$25,2,0)),"",VLOOKUP($A$10,[2]POA!$A$2:$D$25,2,0)),""))</f>
        <v/>
      </c>
      <c r="H642" s="304" t="str">
        <f t="shared" si="50"/>
        <v/>
      </c>
      <c r="I642" s="305" t="str">
        <f>IF(OR(D642="",E642="",F642=""),"",IF(AND(H642&gt;0,H642&lt;=Experiencia1),[2]Puntajes!$D$4,IF(AND(H642&gt;Experiencia1,H642&lt;=Experiencia2),[2]Puntajes!$D$5,IF(AND(H642&gt;Experiencia2,H642&lt;=Experiencia3),[2]Puntajes!$D$6,IF(H642&gt;Experiencia3,[2]Puntajes!$D$7,0)))))</f>
        <v/>
      </c>
    </row>
    <row r="643" spans="3:9" hidden="1">
      <c r="C643" s="356"/>
      <c r="D643" s="369" t="str">
        <f>IF(ISERROR(VLOOKUP(C643,'[2]Capacidad Financiera'!$B$12:$X$62720,2,0)),"",VLOOKUP(C643,'[2]Capacidad Financiera'!$B$12:$X$3580,2,0))</f>
        <v/>
      </c>
      <c r="E643" s="302" t="str">
        <f>IF(ISERROR(VLOOKUP(C643,'[2]Capacidad Financiera'!$B$12:$X$62720,3,0)),"",VLOOKUP(C643,'[2]Capacidad Financiera'!$B$12:$X$62720,3,0))</f>
        <v/>
      </c>
      <c r="F643" s="303"/>
      <c r="G643" s="303" t="str">
        <f>IF(OR(D643="",E643="",F643=""),"",IF(C643&lt;&gt;"",IF(ISERROR(VLOOKUP($A$10,[2]POA!$A$2:$D$25,2,0)),"",VLOOKUP($A$10,[2]POA!$A$2:$D$25,2,0)),""))</f>
        <v/>
      </c>
      <c r="H643" s="304" t="str">
        <f t="shared" si="50"/>
        <v/>
      </c>
      <c r="I643" s="305" t="str">
        <f>IF(OR(D643="",E643="",F643=""),"",IF(AND(H643&gt;0,H643&lt;=Experiencia1),[2]Puntajes!$D$4,IF(AND(H643&gt;Experiencia1,H643&lt;=Experiencia2),[2]Puntajes!$D$5,IF(AND(H643&gt;Experiencia2,H643&lt;=Experiencia3),[2]Puntajes!$D$6,IF(H643&gt;Experiencia3,[2]Puntajes!$D$7,0)))))</f>
        <v/>
      </c>
    </row>
    <row r="644" spans="3:9" hidden="1">
      <c r="C644" s="356"/>
      <c r="D644" s="369" t="str">
        <f>IF(ISERROR(VLOOKUP(C644,'[2]Capacidad Financiera'!$B$12:$X$62720,2,0)),"",VLOOKUP(C644,'[2]Capacidad Financiera'!$B$12:$X$3580,2,0))</f>
        <v/>
      </c>
      <c r="E644" s="302" t="str">
        <f>IF(ISERROR(VLOOKUP(C644,'[2]Capacidad Financiera'!$B$12:$X$62720,3,0)),"",VLOOKUP(C644,'[2]Capacidad Financiera'!$B$12:$X$62720,3,0))</f>
        <v/>
      </c>
      <c r="F644" s="303"/>
      <c r="G644" s="303" t="str">
        <f>IF(OR(D644="",E644="",F644=""),"",IF(C644&lt;&gt;"",IF(ISERROR(VLOOKUP($A$10,[2]POA!$A$2:$D$25,2,0)),"",VLOOKUP($A$10,[2]POA!$A$2:$D$25,2,0)),""))</f>
        <v/>
      </c>
      <c r="H644" s="304" t="str">
        <f t="shared" si="50"/>
        <v/>
      </c>
      <c r="I644" s="305" t="str">
        <f>IF(OR(D644="",E644="",F644=""),"",IF(AND(H644&gt;0,H644&lt;=Experiencia1),[2]Puntajes!$D$4,IF(AND(H644&gt;Experiencia1,H644&lt;=Experiencia2),[2]Puntajes!$D$5,IF(AND(H644&gt;Experiencia2,H644&lt;=Experiencia3),[2]Puntajes!$D$6,IF(H644&gt;Experiencia3,[2]Puntajes!$D$7,0)))))</f>
        <v/>
      </c>
    </row>
    <row r="645" spans="3:9" ht="15.75" hidden="1" thickBot="1">
      <c r="C645" s="357"/>
      <c r="D645" s="370" t="str">
        <f>IF(ISERROR(VLOOKUP(C645,'[2]Capacidad Financiera'!$B$12:$X$62720,2,0)),"",VLOOKUP(C645,'[2]Capacidad Financiera'!$B$12:$X$3580,2,0))</f>
        <v/>
      </c>
      <c r="E645" s="307" t="str">
        <f>IF(ISERROR(VLOOKUP(C645,'[2]Capacidad Financiera'!$B$12:$X$62720,3,0)),"",VLOOKUP(C645,'[2]Capacidad Financiera'!$B$12:$X$62720,3,0))</f>
        <v/>
      </c>
      <c r="F645" s="308"/>
      <c r="G645" s="308" t="str">
        <f>IF(OR(D645="",E645="",F645=""),"",IF(C645&lt;&gt;"",IF(ISERROR(VLOOKUP($A$10,[2]POA!$A$2:$D$25,2,0)),"",VLOOKUP($A$10,[2]POA!$A$2:$D$25,2,0)),""))</f>
        <v/>
      </c>
      <c r="H645" s="309" t="str">
        <f t="shared" si="50"/>
        <v/>
      </c>
      <c r="I645" s="310" t="str">
        <f>IF(OR(D645="",E645="",F645=""),"",IF(AND(H645&gt;0,H645&lt;=Experiencia1),[2]Puntajes!$D$4,IF(AND(H645&gt;Experiencia1,H645&lt;=Experiencia2),[2]Puntajes!$D$5,IF(AND(H645&gt;Experiencia2,H645&lt;=Experiencia3),[2]Puntajes!$D$6,IF(H645&gt;Experiencia3,[2]Puntajes!$D$7,0)))))</f>
        <v/>
      </c>
    </row>
    <row r="646" spans="3:9" hidden="1">
      <c r="C646" s="358"/>
      <c r="D646" s="371" t="str">
        <f>IF(ISERROR(VLOOKUP(C646,'[2]Capacidad Financiera'!$B$12:$X$62720,2,0)),"",VLOOKUP(C646,'[2]Capacidad Financiera'!$B$12:$X$3580,2,0))</f>
        <v/>
      </c>
      <c r="E646" s="292" t="str">
        <f>IF(ISERROR(VLOOKUP(C646,'[2]Capacidad Financiera'!$B$12:$X$62720,3,0)),"",VLOOKUP(C646,'[2]Capacidad Financiera'!$B$12:$X$62720,3,0))</f>
        <v/>
      </c>
      <c r="F646" s="293"/>
      <c r="G646" s="293" t="str">
        <f>IF(OR(D646="",E646="",F646=""),"",IF(C647="",IF(C646&lt;&gt;"",IF(ISERROR(VLOOKUP($A$10,[2]POA!$A$2:$D$25,2,0)),"",VLOOKUP($A$10,[2]POA!$A$2:$D$25,2,0)),""),""))</f>
        <v/>
      </c>
      <c r="H646" s="294" t="str">
        <f>IF(OR(D646="",E646="",F646=""),"",IF(C647="",IF(C646&lt;&gt;"",F646/G646,""),""))</f>
        <v/>
      </c>
      <c r="I646" s="295" t="str">
        <f>IF(C647="",IF(F646="","",IF(AND(H646&gt;0,H646&lt;=Experiencia1),[2]Puntajes!$D$4,IF(AND(H646&gt;Experiencia1,H646&lt;=Experiencia2),[2]Puntajes!$D$5,IF(AND(H646&gt;Experiencia2,H646&lt;=Experiencia3),[2]Puntajes!$D$6,IF(H646&gt;Experiencia3,[2]Puntajes!$D$7,0))))),"")</f>
        <v/>
      </c>
    </row>
    <row r="647" spans="3:9" hidden="1">
      <c r="C647" s="356"/>
      <c r="D647" s="369" t="str">
        <f>IF(ISERROR(VLOOKUP(C647,'[2]Capacidad Financiera'!$B$12:$X$62720,2,0)),"",VLOOKUP(C647,'[2]Capacidad Financiera'!$B$12:$X$3580,2,0))</f>
        <v/>
      </c>
      <c r="E647" s="302" t="str">
        <f>IF(ISERROR(VLOOKUP(C647,'[2]Capacidad Financiera'!$B$12:$X$62720,3,0)),"",VLOOKUP(C647,'[2]Capacidad Financiera'!$B$12:$X$62720,3,0))</f>
        <v/>
      </c>
      <c r="F647" s="303"/>
      <c r="G647" s="303" t="str">
        <f>IF(OR(D647="",E647="",F647=""),"",IF(C647&lt;&gt;"",IF(ISERROR(VLOOKUP($A$10,[2]POA!$A$2:$D$25,2,0)),"",VLOOKUP($A$10,[2]POA!$A$2:$D$25,2,0)),""))</f>
        <v/>
      </c>
      <c r="H647" s="304" t="str">
        <f>IF(OR(D647="",E647="",F647=""),"",IF(C647&lt;&gt;"",F647/(G647*E647),""))</f>
        <v/>
      </c>
      <c r="I647" s="305" t="str">
        <f>IF(OR(D647="",E647="",F647=""),"",IF(AND(H647&gt;0,H647&lt;=Experiencia1),[2]Puntajes!$D$4,IF(AND(H647&gt;Experiencia1,H647&lt;=Experiencia2),[2]Puntajes!$D$5,IF(AND(H647&gt;Experiencia2,H647&lt;=Experiencia3),[2]Puntajes!$D$6,IF(H647&gt;Experiencia3,[2]Puntajes!$D$7,0)))))</f>
        <v/>
      </c>
    </row>
    <row r="648" spans="3:9" hidden="1">
      <c r="C648" s="356"/>
      <c r="D648" s="369" t="str">
        <f>IF(ISERROR(VLOOKUP(C648,'[2]Capacidad Financiera'!$B$12:$X$62720,2,0)),"",VLOOKUP(C648,'[2]Capacidad Financiera'!$B$12:$X$3580,2,0))</f>
        <v/>
      </c>
      <c r="E648" s="302" t="str">
        <f>IF(ISERROR(VLOOKUP(C648,'[2]Capacidad Financiera'!$B$12:$X$62720,3,0)),"",VLOOKUP(C648,'[2]Capacidad Financiera'!$B$12:$X$62720,3,0))</f>
        <v/>
      </c>
      <c r="F648" s="303"/>
      <c r="G648" s="303" t="str">
        <f>IF(OR(D648="",E648="",F648=""),"",IF(C648&lt;&gt;"",IF(ISERROR(VLOOKUP($A$10,[2]POA!$A$2:$D$25,2,0)),"",VLOOKUP($A$10,[2]POA!$A$2:$D$25,2,0)),""))</f>
        <v/>
      </c>
      <c r="H648" s="304" t="str">
        <f t="shared" ref="H648:H656" si="51">IF(OR(D648="",E648="",F648=""),"",IF(C648&lt;&gt;"",F648/(G648*E648),""))</f>
        <v/>
      </c>
      <c r="I648" s="305" t="str">
        <f>IF(OR(D648="",E648="",F648=""),"",IF(AND(H648&gt;0,H648&lt;=Experiencia1),[2]Puntajes!$D$4,IF(AND(H648&gt;Experiencia1,H648&lt;=Experiencia2),[2]Puntajes!$D$5,IF(AND(H648&gt;Experiencia2,H648&lt;=Experiencia3),[2]Puntajes!$D$6,IF(H648&gt;Experiencia3,[2]Puntajes!$D$7,0)))))</f>
        <v/>
      </c>
    </row>
    <row r="649" spans="3:9" hidden="1">
      <c r="C649" s="356"/>
      <c r="D649" s="369" t="str">
        <f>IF(ISERROR(VLOOKUP(C649,'[2]Capacidad Financiera'!$B$12:$X$62720,2,0)),"",VLOOKUP(C649,'[2]Capacidad Financiera'!$B$12:$X$3580,2,0))</f>
        <v/>
      </c>
      <c r="E649" s="302" t="str">
        <f>IF(ISERROR(VLOOKUP(C649,'[2]Capacidad Financiera'!$B$12:$X$62720,3,0)),"",VLOOKUP(C649,'[2]Capacidad Financiera'!$B$12:$X$62720,3,0))</f>
        <v/>
      </c>
      <c r="F649" s="303"/>
      <c r="G649" s="303" t="str">
        <f>IF(OR(D649="",E649="",F649=""),"",IF(C649&lt;&gt;"",IF(ISERROR(VLOOKUP($A$10,[2]POA!$A$2:$D$25,2,0)),"",VLOOKUP($A$10,[2]POA!$A$2:$D$25,2,0)),""))</f>
        <v/>
      </c>
      <c r="H649" s="304" t="str">
        <f t="shared" si="51"/>
        <v/>
      </c>
      <c r="I649" s="305" t="str">
        <f>IF(OR(D649="",E649="",F649=""),"",IF(AND(H649&gt;0,H649&lt;=Experiencia1),[2]Puntajes!$D$4,IF(AND(H649&gt;Experiencia1,H649&lt;=Experiencia2),[2]Puntajes!$D$5,IF(AND(H649&gt;Experiencia2,H649&lt;=Experiencia3),[2]Puntajes!$D$6,IF(H649&gt;Experiencia3,[2]Puntajes!$D$7,0)))))</f>
        <v/>
      </c>
    </row>
    <row r="650" spans="3:9" hidden="1">
      <c r="C650" s="356"/>
      <c r="D650" s="369" t="str">
        <f>IF(ISERROR(VLOOKUP(C650,'[2]Capacidad Financiera'!$B$12:$X$62720,2,0)),"",VLOOKUP(C650,'[2]Capacidad Financiera'!$B$12:$X$3580,2,0))</f>
        <v/>
      </c>
      <c r="E650" s="302" t="str">
        <f>IF(ISERROR(VLOOKUP(C650,'[2]Capacidad Financiera'!$B$12:$X$62720,3,0)),"",VLOOKUP(C650,'[2]Capacidad Financiera'!$B$12:$X$62720,3,0))</f>
        <v/>
      </c>
      <c r="F650" s="303"/>
      <c r="G650" s="303" t="str">
        <f>IF(OR(D650="",E650="",F650=""),"",IF(C650&lt;&gt;"",IF(ISERROR(VLOOKUP($A$10,[2]POA!$A$2:$D$25,2,0)),"",VLOOKUP($A$10,[2]POA!$A$2:$D$25,2,0)),""))</f>
        <v/>
      </c>
      <c r="H650" s="304" t="str">
        <f t="shared" si="51"/>
        <v/>
      </c>
      <c r="I650" s="305" t="str">
        <f>IF(OR(D650="",E650="",F650=""),"",IF(AND(H650&gt;0,H650&lt;=Experiencia1),[2]Puntajes!$D$4,IF(AND(H650&gt;Experiencia1,H650&lt;=Experiencia2),[2]Puntajes!$D$5,IF(AND(H650&gt;Experiencia2,H650&lt;=Experiencia3),[2]Puntajes!$D$6,IF(H650&gt;Experiencia3,[2]Puntajes!$D$7,0)))))</f>
        <v/>
      </c>
    </row>
    <row r="651" spans="3:9" hidden="1">
      <c r="C651" s="356"/>
      <c r="D651" s="369" t="str">
        <f>IF(ISERROR(VLOOKUP(C651,'[2]Capacidad Financiera'!$B$12:$X$62720,2,0)),"",VLOOKUP(C651,'[2]Capacidad Financiera'!$B$12:$X$3580,2,0))</f>
        <v/>
      </c>
      <c r="E651" s="302" t="str">
        <f>IF(ISERROR(VLOOKUP(C651,'[2]Capacidad Financiera'!$B$12:$X$62720,3,0)),"",VLOOKUP(C651,'[2]Capacidad Financiera'!$B$12:$X$62720,3,0))</f>
        <v/>
      </c>
      <c r="F651" s="303"/>
      <c r="G651" s="303" t="str">
        <f>IF(OR(D651="",E651="",F651=""),"",IF(C651&lt;&gt;"",IF(ISERROR(VLOOKUP($A$10,[2]POA!$A$2:$D$25,2,0)),"",VLOOKUP($A$10,[2]POA!$A$2:$D$25,2,0)),""))</f>
        <v/>
      </c>
      <c r="H651" s="304" t="str">
        <f t="shared" si="51"/>
        <v/>
      </c>
      <c r="I651" s="305" t="str">
        <f>IF(OR(D651="",E651="",F651=""),"",IF(AND(H651&gt;0,H651&lt;=Experiencia1),[2]Puntajes!$D$4,IF(AND(H651&gt;Experiencia1,H651&lt;=Experiencia2),[2]Puntajes!$D$5,IF(AND(H651&gt;Experiencia2,H651&lt;=Experiencia3),[2]Puntajes!$D$6,IF(H651&gt;Experiencia3,[2]Puntajes!$D$7,0)))))</f>
        <v/>
      </c>
    </row>
    <row r="652" spans="3:9" hidden="1">
      <c r="C652" s="356"/>
      <c r="D652" s="369" t="str">
        <f>IF(ISERROR(VLOOKUP(C652,'[2]Capacidad Financiera'!$B$12:$X$62720,2,0)),"",VLOOKUP(C652,'[2]Capacidad Financiera'!$B$12:$X$3580,2,0))</f>
        <v/>
      </c>
      <c r="E652" s="302" t="str">
        <f>IF(ISERROR(VLOOKUP(C652,'[2]Capacidad Financiera'!$B$12:$X$62720,3,0)),"",VLOOKUP(C652,'[2]Capacidad Financiera'!$B$12:$X$62720,3,0))</f>
        <v/>
      </c>
      <c r="F652" s="303"/>
      <c r="G652" s="303" t="str">
        <f>IF(OR(D652="",E652="",F652=""),"",IF(C652&lt;&gt;"",IF(ISERROR(VLOOKUP($A$10,[2]POA!$A$2:$D$25,2,0)),"",VLOOKUP($A$10,[2]POA!$A$2:$D$25,2,0)),""))</f>
        <v/>
      </c>
      <c r="H652" s="304" t="str">
        <f t="shared" si="51"/>
        <v/>
      </c>
      <c r="I652" s="305" t="str">
        <f>IF(OR(D652="",E652="",F652=""),"",IF(AND(H652&gt;0,H652&lt;=Experiencia1),[2]Puntajes!$D$4,IF(AND(H652&gt;Experiencia1,H652&lt;=Experiencia2),[2]Puntajes!$D$5,IF(AND(H652&gt;Experiencia2,H652&lt;=Experiencia3),[2]Puntajes!$D$6,IF(H652&gt;Experiencia3,[2]Puntajes!$D$7,0)))))</f>
        <v/>
      </c>
    </row>
    <row r="653" spans="3:9" hidden="1">
      <c r="C653" s="356"/>
      <c r="D653" s="369" t="str">
        <f>IF(ISERROR(VLOOKUP(C653,'[2]Capacidad Financiera'!$B$12:$X$62720,2,0)),"",VLOOKUP(C653,'[2]Capacidad Financiera'!$B$12:$X$3580,2,0))</f>
        <v/>
      </c>
      <c r="E653" s="302" t="str">
        <f>IF(ISERROR(VLOOKUP(C653,'[2]Capacidad Financiera'!$B$12:$X$62720,3,0)),"",VLOOKUP(C653,'[2]Capacidad Financiera'!$B$12:$X$62720,3,0))</f>
        <v/>
      </c>
      <c r="F653" s="303"/>
      <c r="G653" s="303" t="str">
        <f>IF(OR(D653="",E653="",F653=""),"",IF(C653&lt;&gt;"",IF(ISERROR(VLOOKUP($A$10,[2]POA!$A$2:$D$25,2,0)),"",VLOOKUP($A$10,[2]POA!$A$2:$D$25,2,0)),""))</f>
        <v/>
      </c>
      <c r="H653" s="304" t="str">
        <f t="shared" si="51"/>
        <v/>
      </c>
      <c r="I653" s="305" t="str">
        <f>IF(OR(D653="",E653="",F653=""),"",IF(AND(H653&gt;0,H653&lt;=Experiencia1),[2]Puntajes!$D$4,IF(AND(H653&gt;Experiencia1,H653&lt;=Experiencia2),[2]Puntajes!$D$5,IF(AND(H653&gt;Experiencia2,H653&lt;=Experiencia3),[2]Puntajes!$D$6,IF(H653&gt;Experiencia3,[2]Puntajes!$D$7,0)))))</f>
        <v/>
      </c>
    </row>
    <row r="654" spans="3:9" hidden="1">
      <c r="C654" s="356"/>
      <c r="D654" s="369" t="str">
        <f>IF(ISERROR(VLOOKUP(C654,'[2]Capacidad Financiera'!$B$12:$X$62720,2,0)),"",VLOOKUP(C654,'[2]Capacidad Financiera'!$B$12:$X$3580,2,0))</f>
        <v/>
      </c>
      <c r="E654" s="302" t="str">
        <f>IF(ISERROR(VLOOKUP(C654,'[2]Capacidad Financiera'!$B$12:$X$62720,3,0)),"",VLOOKUP(C654,'[2]Capacidad Financiera'!$B$12:$X$62720,3,0))</f>
        <v/>
      </c>
      <c r="F654" s="303"/>
      <c r="G654" s="303" t="str">
        <f>IF(OR(D654="",E654="",F654=""),"",IF(C654&lt;&gt;"",IF(ISERROR(VLOOKUP($A$10,[2]POA!$A$2:$D$25,2,0)),"",VLOOKUP($A$10,[2]POA!$A$2:$D$25,2,0)),""))</f>
        <v/>
      </c>
      <c r="H654" s="304" t="str">
        <f t="shared" si="51"/>
        <v/>
      </c>
      <c r="I654" s="305" t="str">
        <f>IF(OR(D654="",E654="",F654=""),"",IF(AND(H654&gt;0,H654&lt;=Experiencia1),[2]Puntajes!$D$4,IF(AND(H654&gt;Experiencia1,H654&lt;=Experiencia2),[2]Puntajes!$D$5,IF(AND(H654&gt;Experiencia2,H654&lt;=Experiencia3),[2]Puntajes!$D$6,IF(H654&gt;Experiencia3,[2]Puntajes!$D$7,0)))))</f>
        <v/>
      </c>
    </row>
    <row r="655" spans="3:9" hidden="1">
      <c r="C655" s="356"/>
      <c r="D655" s="369" t="str">
        <f>IF(ISERROR(VLOOKUP(C655,'[2]Capacidad Financiera'!$B$12:$X$62720,2,0)),"",VLOOKUP(C655,'[2]Capacidad Financiera'!$B$12:$X$3580,2,0))</f>
        <v/>
      </c>
      <c r="E655" s="302" t="str">
        <f>IF(ISERROR(VLOOKUP(C655,'[2]Capacidad Financiera'!$B$12:$X$62720,3,0)),"",VLOOKUP(C655,'[2]Capacidad Financiera'!$B$12:$X$62720,3,0))</f>
        <v/>
      </c>
      <c r="F655" s="303"/>
      <c r="G655" s="303" t="str">
        <f>IF(OR(D655="",E655="",F655=""),"",IF(C655&lt;&gt;"",IF(ISERROR(VLOOKUP($A$10,[2]POA!$A$2:$D$25,2,0)),"",VLOOKUP($A$10,[2]POA!$A$2:$D$25,2,0)),""))</f>
        <v/>
      </c>
      <c r="H655" s="304" t="str">
        <f t="shared" si="51"/>
        <v/>
      </c>
      <c r="I655" s="305" t="str">
        <f>IF(OR(D655="",E655="",F655=""),"",IF(AND(H655&gt;0,H655&lt;=Experiencia1),[2]Puntajes!$D$4,IF(AND(H655&gt;Experiencia1,H655&lt;=Experiencia2),[2]Puntajes!$D$5,IF(AND(H655&gt;Experiencia2,H655&lt;=Experiencia3),[2]Puntajes!$D$6,IF(H655&gt;Experiencia3,[2]Puntajes!$D$7,0)))))</f>
        <v/>
      </c>
    </row>
    <row r="656" spans="3:9" ht="15.75" hidden="1" thickBot="1">
      <c r="C656" s="357"/>
      <c r="D656" s="370" t="str">
        <f>IF(ISERROR(VLOOKUP(C656,'[2]Capacidad Financiera'!$B$12:$X$62720,2,0)),"",VLOOKUP(C656,'[2]Capacidad Financiera'!$B$12:$X$3580,2,0))</f>
        <v/>
      </c>
      <c r="E656" s="307" t="str">
        <f>IF(ISERROR(VLOOKUP(C656,'[2]Capacidad Financiera'!$B$12:$X$62720,3,0)),"",VLOOKUP(C656,'[2]Capacidad Financiera'!$B$12:$X$62720,3,0))</f>
        <v/>
      </c>
      <c r="F656" s="308"/>
      <c r="G656" s="308" t="str">
        <f>IF(OR(D656="",E656="",F656=""),"",IF(C656&lt;&gt;"",IF(ISERROR(VLOOKUP($A$10,[2]POA!$A$2:$D$25,2,0)),"",VLOOKUP($A$10,[2]POA!$A$2:$D$25,2,0)),""))</f>
        <v/>
      </c>
      <c r="H656" s="309" t="str">
        <f t="shared" si="51"/>
        <v/>
      </c>
      <c r="I656" s="310" t="str">
        <f>IF(OR(D656="",E656="",F656=""),"",IF(AND(H656&gt;0,H656&lt;=Experiencia1),[2]Puntajes!$D$4,IF(AND(H656&gt;Experiencia1,H656&lt;=Experiencia2),[2]Puntajes!$D$5,IF(AND(H656&gt;Experiencia2,H656&lt;=Experiencia3),[2]Puntajes!$D$6,IF(H656&gt;Experiencia3,[2]Puntajes!$D$7,0)))))</f>
        <v/>
      </c>
    </row>
    <row r="657" spans="3:9" hidden="1">
      <c r="C657" s="358"/>
      <c r="D657" s="371" t="str">
        <f>IF(ISERROR(VLOOKUP(C657,'[2]Capacidad Financiera'!$B$12:$X$62720,2,0)),"",VLOOKUP(C657,'[2]Capacidad Financiera'!$B$12:$X$3580,2,0))</f>
        <v/>
      </c>
      <c r="E657" s="292" t="str">
        <f>IF(ISERROR(VLOOKUP(C657,'[2]Capacidad Financiera'!$B$12:$X$62720,3,0)),"",VLOOKUP(C657,'[2]Capacidad Financiera'!$B$12:$X$62720,3,0))</f>
        <v/>
      </c>
      <c r="F657" s="293"/>
      <c r="G657" s="293" t="str">
        <f>IF(OR(D657="",E657="",F657=""),"",IF(C658="",IF(C657&lt;&gt;"",IF(ISERROR(VLOOKUP($A$10,[2]POA!$A$2:$D$25,2,0)),"",VLOOKUP($A$10,[2]POA!$A$2:$D$25,2,0)),""),""))</f>
        <v/>
      </c>
      <c r="H657" s="294" t="str">
        <f>IF(OR(D657="",E657="",F657=""),"",IF(C658="",IF(C657&lt;&gt;"",F657/G657,""),""))</f>
        <v/>
      </c>
      <c r="I657" s="295" t="str">
        <f>IF(C658="",IF(F657="","",IF(AND(H657&gt;0,H657&lt;=Experiencia1),[2]Puntajes!$D$4,IF(AND(H657&gt;Experiencia1,H657&lt;=Experiencia2),[2]Puntajes!$D$5,IF(AND(H657&gt;Experiencia2,H657&lt;=Experiencia3),[2]Puntajes!$D$6,IF(H657&gt;Experiencia3,[2]Puntajes!$D$7,0))))),"")</f>
        <v/>
      </c>
    </row>
    <row r="658" spans="3:9" hidden="1">
      <c r="C658" s="356"/>
      <c r="D658" s="369" t="str">
        <f>IF(ISERROR(VLOOKUP(C658,'[2]Capacidad Financiera'!$B$12:$X$62720,2,0)),"",VLOOKUP(C658,'[2]Capacidad Financiera'!$B$12:$X$3580,2,0))</f>
        <v/>
      </c>
      <c r="E658" s="302" t="str">
        <f>IF(ISERROR(VLOOKUP(C658,'[2]Capacidad Financiera'!$B$12:$X$62720,3,0)),"",VLOOKUP(C658,'[2]Capacidad Financiera'!$B$12:$X$62720,3,0))</f>
        <v/>
      </c>
      <c r="F658" s="303"/>
      <c r="G658" s="303" t="str">
        <f>IF(OR(D658="",E658="",F658=""),"",IF(C658&lt;&gt;"",IF(ISERROR(VLOOKUP($A$10,[2]POA!$A$2:$D$25,2,0)),"",VLOOKUP($A$10,[2]POA!$A$2:$D$25,2,0)),""))</f>
        <v/>
      </c>
      <c r="H658" s="304" t="str">
        <f>IF(OR(D658="",E658="",F658=""),"",IF(C658&lt;&gt;"",F658/(G658*E658),""))</f>
        <v/>
      </c>
      <c r="I658" s="305" t="str">
        <f>IF(OR(D658="",E658="",F658=""),"",IF(AND(H658&gt;0,H658&lt;=Experiencia1),[2]Puntajes!$D$4,IF(AND(H658&gt;Experiencia1,H658&lt;=Experiencia2),[2]Puntajes!$D$5,IF(AND(H658&gt;Experiencia2,H658&lt;=Experiencia3),[2]Puntajes!$D$6,IF(H658&gt;Experiencia3,[2]Puntajes!$D$7,0)))))</f>
        <v/>
      </c>
    </row>
    <row r="659" spans="3:9" hidden="1">
      <c r="C659" s="356"/>
      <c r="D659" s="369" t="str">
        <f>IF(ISERROR(VLOOKUP(C659,'[2]Capacidad Financiera'!$B$12:$X$62720,2,0)),"",VLOOKUP(C659,'[2]Capacidad Financiera'!$B$12:$X$3580,2,0))</f>
        <v/>
      </c>
      <c r="E659" s="302" t="str">
        <f>IF(ISERROR(VLOOKUP(C659,'[2]Capacidad Financiera'!$B$12:$X$62720,3,0)),"",VLOOKUP(C659,'[2]Capacidad Financiera'!$B$12:$X$62720,3,0))</f>
        <v/>
      </c>
      <c r="F659" s="303"/>
      <c r="G659" s="303" t="str">
        <f>IF(OR(D659="",E659="",F659=""),"",IF(C659&lt;&gt;"",IF(ISERROR(VLOOKUP($A$10,[2]POA!$A$2:$D$25,2,0)),"",VLOOKUP($A$10,[2]POA!$A$2:$D$25,2,0)),""))</f>
        <v/>
      </c>
      <c r="H659" s="304" t="str">
        <f t="shared" ref="H659:H667" si="52">IF(OR(D659="",E659="",F659=""),"",IF(C659&lt;&gt;"",F659/(G659*E659),""))</f>
        <v/>
      </c>
      <c r="I659" s="305" t="str">
        <f>IF(OR(D659="",E659="",F659=""),"",IF(AND(H659&gt;0,H659&lt;=Experiencia1),[2]Puntajes!$D$4,IF(AND(H659&gt;Experiencia1,H659&lt;=Experiencia2),[2]Puntajes!$D$5,IF(AND(H659&gt;Experiencia2,H659&lt;=Experiencia3),[2]Puntajes!$D$6,IF(H659&gt;Experiencia3,[2]Puntajes!$D$7,0)))))</f>
        <v/>
      </c>
    </row>
    <row r="660" spans="3:9" hidden="1">
      <c r="C660" s="356"/>
      <c r="D660" s="369" t="str">
        <f>IF(ISERROR(VLOOKUP(C660,'[2]Capacidad Financiera'!$B$12:$X$62720,2,0)),"",VLOOKUP(C660,'[2]Capacidad Financiera'!$B$12:$X$3580,2,0))</f>
        <v/>
      </c>
      <c r="E660" s="302" t="str">
        <f>IF(ISERROR(VLOOKUP(C660,'[2]Capacidad Financiera'!$B$12:$X$62720,3,0)),"",VLOOKUP(C660,'[2]Capacidad Financiera'!$B$12:$X$62720,3,0))</f>
        <v/>
      </c>
      <c r="F660" s="303"/>
      <c r="G660" s="303" t="str">
        <f>IF(OR(D660="",E660="",F660=""),"",IF(C660&lt;&gt;"",IF(ISERROR(VLOOKUP($A$10,[2]POA!$A$2:$D$25,2,0)),"",VLOOKUP($A$10,[2]POA!$A$2:$D$25,2,0)),""))</f>
        <v/>
      </c>
      <c r="H660" s="304" t="str">
        <f t="shared" si="52"/>
        <v/>
      </c>
      <c r="I660" s="305" t="str">
        <f>IF(OR(D660="",E660="",F660=""),"",IF(AND(H660&gt;0,H660&lt;=Experiencia1),[2]Puntajes!$D$4,IF(AND(H660&gt;Experiencia1,H660&lt;=Experiencia2),[2]Puntajes!$D$5,IF(AND(H660&gt;Experiencia2,H660&lt;=Experiencia3),[2]Puntajes!$D$6,IF(H660&gt;Experiencia3,[2]Puntajes!$D$7,0)))))</f>
        <v/>
      </c>
    </row>
    <row r="661" spans="3:9" hidden="1">
      <c r="C661" s="356"/>
      <c r="D661" s="369" t="str">
        <f>IF(ISERROR(VLOOKUP(C661,'[2]Capacidad Financiera'!$B$12:$X$62720,2,0)),"",VLOOKUP(C661,'[2]Capacidad Financiera'!$B$12:$X$3580,2,0))</f>
        <v/>
      </c>
      <c r="E661" s="302" t="str">
        <f>IF(ISERROR(VLOOKUP(C661,'[2]Capacidad Financiera'!$B$12:$X$62720,3,0)),"",VLOOKUP(C661,'[2]Capacidad Financiera'!$B$12:$X$62720,3,0))</f>
        <v/>
      </c>
      <c r="F661" s="303"/>
      <c r="G661" s="303" t="str">
        <f>IF(OR(D661="",E661="",F661=""),"",IF(C661&lt;&gt;"",IF(ISERROR(VLOOKUP($A$10,[2]POA!$A$2:$D$25,2,0)),"",VLOOKUP($A$10,[2]POA!$A$2:$D$25,2,0)),""))</f>
        <v/>
      </c>
      <c r="H661" s="304" t="str">
        <f t="shared" si="52"/>
        <v/>
      </c>
      <c r="I661" s="305" t="str">
        <f>IF(OR(D661="",E661="",F661=""),"",IF(AND(H661&gt;0,H661&lt;=Experiencia1),[2]Puntajes!$D$4,IF(AND(H661&gt;Experiencia1,H661&lt;=Experiencia2),[2]Puntajes!$D$5,IF(AND(H661&gt;Experiencia2,H661&lt;=Experiencia3),[2]Puntajes!$D$6,IF(H661&gt;Experiencia3,[2]Puntajes!$D$7,0)))))</f>
        <v/>
      </c>
    </row>
    <row r="662" spans="3:9" hidden="1">
      <c r="C662" s="356"/>
      <c r="D662" s="369" t="str">
        <f>IF(ISERROR(VLOOKUP(C662,'[2]Capacidad Financiera'!$B$12:$X$62720,2,0)),"",VLOOKUP(C662,'[2]Capacidad Financiera'!$B$12:$X$3580,2,0))</f>
        <v/>
      </c>
      <c r="E662" s="302" t="str">
        <f>IF(ISERROR(VLOOKUP(C662,'[2]Capacidad Financiera'!$B$12:$X$62720,3,0)),"",VLOOKUP(C662,'[2]Capacidad Financiera'!$B$12:$X$62720,3,0))</f>
        <v/>
      </c>
      <c r="F662" s="303"/>
      <c r="G662" s="303" t="str">
        <f>IF(OR(D662="",E662="",F662=""),"",IF(C662&lt;&gt;"",IF(ISERROR(VLOOKUP($A$10,[2]POA!$A$2:$D$25,2,0)),"",VLOOKUP($A$10,[2]POA!$A$2:$D$25,2,0)),""))</f>
        <v/>
      </c>
      <c r="H662" s="304" t="str">
        <f t="shared" si="52"/>
        <v/>
      </c>
      <c r="I662" s="305" t="str">
        <f>IF(OR(D662="",E662="",F662=""),"",IF(AND(H662&gt;0,H662&lt;=Experiencia1),[2]Puntajes!$D$4,IF(AND(H662&gt;Experiencia1,H662&lt;=Experiencia2),[2]Puntajes!$D$5,IF(AND(H662&gt;Experiencia2,H662&lt;=Experiencia3),[2]Puntajes!$D$6,IF(H662&gt;Experiencia3,[2]Puntajes!$D$7,0)))))</f>
        <v/>
      </c>
    </row>
    <row r="663" spans="3:9" hidden="1">
      <c r="C663" s="356"/>
      <c r="D663" s="369" t="str">
        <f>IF(ISERROR(VLOOKUP(C663,'[2]Capacidad Financiera'!$B$12:$X$62720,2,0)),"",VLOOKUP(C663,'[2]Capacidad Financiera'!$B$12:$X$3580,2,0))</f>
        <v/>
      </c>
      <c r="E663" s="302" t="str">
        <f>IF(ISERROR(VLOOKUP(C663,'[2]Capacidad Financiera'!$B$12:$X$62720,3,0)),"",VLOOKUP(C663,'[2]Capacidad Financiera'!$B$12:$X$62720,3,0))</f>
        <v/>
      </c>
      <c r="F663" s="303"/>
      <c r="G663" s="303" t="str">
        <f>IF(OR(D663="",E663="",F663=""),"",IF(C663&lt;&gt;"",IF(ISERROR(VLOOKUP($A$10,[2]POA!$A$2:$D$25,2,0)),"",VLOOKUP($A$10,[2]POA!$A$2:$D$25,2,0)),""))</f>
        <v/>
      </c>
      <c r="H663" s="304" t="str">
        <f t="shared" si="52"/>
        <v/>
      </c>
      <c r="I663" s="305" t="str">
        <f>IF(OR(D663="",E663="",F663=""),"",IF(AND(H663&gt;0,H663&lt;=Experiencia1),[2]Puntajes!$D$4,IF(AND(H663&gt;Experiencia1,H663&lt;=Experiencia2),[2]Puntajes!$D$5,IF(AND(H663&gt;Experiencia2,H663&lt;=Experiencia3),[2]Puntajes!$D$6,IF(H663&gt;Experiencia3,[2]Puntajes!$D$7,0)))))</f>
        <v/>
      </c>
    </row>
    <row r="664" spans="3:9" hidden="1">
      <c r="C664" s="356"/>
      <c r="D664" s="369" t="str">
        <f>IF(ISERROR(VLOOKUP(C664,'[2]Capacidad Financiera'!$B$12:$X$62720,2,0)),"",VLOOKUP(C664,'[2]Capacidad Financiera'!$B$12:$X$3580,2,0))</f>
        <v/>
      </c>
      <c r="E664" s="302" t="str">
        <f>IF(ISERROR(VLOOKUP(C664,'[2]Capacidad Financiera'!$B$12:$X$62720,3,0)),"",VLOOKUP(C664,'[2]Capacidad Financiera'!$B$12:$X$62720,3,0))</f>
        <v/>
      </c>
      <c r="F664" s="303"/>
      <c r="G664" s="303" t="str">
        <f>IF(OR(D664="",E664="",F664=""),"",IF(C664&lt;&gt;"",IF(ISERROR(VLOOKUP($A$10,[2]POA!$A$2:$D$25,2,0)),"",VLOOKUP($A$10,[2]POA!$A$2:$D$25,2,0)),""))</f>
        <v/>
      </c>
      <c r="H664" s="304" t="str">
        <f t="shared" si="52"/>
        <v/>
      </c>
      <c r="I664" s="305" t="str">
        <f>IF(OR(D664="",E664="",F664=""),"",IF(AND(H664&gt;0,H664&lt;=Experiencia1),[2]Puntajes!$D$4,IF(AND(H664&gt;Experiencia1,H664&lt;=Experiencia2),[2]Puntajes!$D$5,IF(AND(H664&gt;Experiencia2,H664&lt;=Experiencia3),[2]Puntajes!$D$6,IF(H664&gt;Experiencia3,[2]Puntajes!$D$7,0)))))</f>
        <v/>
      </c>
    </row>
    <row r="665" spans="3:9" hidden="1">
      <c r="C665" s="356"/>
      <c r="D665" s="369" t="str">
        <f>IF(ISERROR(VLOOKUP(C665,'[2]Capacidad Financiera'!$B$12:$X$62720,2,0)),"",VLOOKUP(C665,'[2]Capacidad Financiera'!$B$12:$X$3580,2,0))</f>
        <v/>
      </c>
      <c r="E665" s="302" t="str">
        <f>IF(ISERROR(VLOOKUP(C665,'[2]Capacidad Financiera'!$B$12:$X$62720,3,0)),"",VLOOKUP(C665,'[2]Capacidad Financiera'!$B$12:$X$62720,3,0))</f>
        <v/>
      </c>
      <c r="F665" s="303"/>
      <c r="G665" s="303" t="str">
        <f>IF(OR(D665="",E665="",F665=""),"",IF(C665&lt;&gt;"",IF(ISERROR(VLOOKUP($A$10,[2]POA!$A$2:$D$25,2,0)),"",VLOOKUP($A$10,[2]POA!$A$2:$D$25,2,0)),""))</f>
        <v/>
      </c>
      <c r="H665" s="304" t="str">
        <f t="shared" si="52"/>
        <v/>
      </c>
      <c r="I665" s="305" t="str">
        <f>IF(OR(D665="",E665="",F665=""),"",IF(AND(H665&gt;0,H665&lt;=Experiencia1),[2]Puntajes!$D$4,IF(AND(H665&gt;Experiencia1,H665&lt;=Experiencia2),[2]Puntajes!$D$5,IF(AND(H665&gt;Experiencia2,H665&lt;=Experiencia3),[2]Puntajes!$D$6,IF(H665&gt;Experiencia3,[2]Puntajes!$D$7,0)))))</f>
        <v/>
      </c>
    </row>
    <row r="666" spans="3:9" hidden="1">
      <c r="C666" s="356"/>
      <c r="D666" s="369" t="str">
        <f>IF(ISERROR(VLOOKUP(C666,'[2]Capacidad Financiera'!$B$12:$X$62720,2,0)),"",VLOOKUP(C666,'[2]Capacidad Financiera'!$B$12:$X$3580,2,0))</f>
        <v/>
      </c>
      <c r="E666" s="302" t="str">
        <f>IF(ISERROR(VLOOKUP(C666,'[2]Capacidad Financiera'!$B$12:$X$62720,3,0)),"",VLOOKUP(C666,'[2]Capacidad Financiera'!$B$12:$X$62720,3,0))</f>
        <v/>
      </c>
      <c r="F666" s="303"/>
      <c r="G666" s="303" t="str">
        <f>IF(OR(D666="",E666="",F666=""),"",IF(C666&lt;&gt;"",IF(ISERROR(VLOOKUP($A$10,[2]POA!$A$2:$D$25,2,0)),"",VLOOKUP($A$10,[2]POA!$A$2:$D$25,2,0)),""))</f>
        <v/>
      </c>
      <c r="H666" s="304" t="str">
        <f t="shared" si="52"/>
        <v/>
      </c>
      <c r="I666" s="305" t="str">
        <f>IF(OR(D666="",E666="",F666=""),"",IF(AND(H666&gt;0,H666&lt;=Experiencia1),[2]Puntajes!$D$4,IF(AND(H666&gt;Experiencia1,H666&lt;=Experiencia2),[2]Puntajes!$D$5,IF(AND(H666&gt;Experiencia2,H666&lt;=Experiencia3),[2]Puntajes!$D$6,IF(H666&gt;Experiencia3,[2]Puntajes!$D$7,0)))))</f>
        <v/>
      </c>
    </row>
    <row r="667" spans="3:9" ht="15.75" hidden="1" thickBot="1">
      <c r="C667" s="357"/>
      <c r="D667" s="370" t="str">
        <f>IF(ISERROR(VLOOKUP(C667,'[2]Capacidad Financiera'!$B$12:$X$62720,2,0)),"",VLOOKUP(C667,'[2]Capacidad Financiera'!$B$12:$X$3580,2,0))</f>
        <v/>
      </c>
      <c r="E667" s="307" t="str">
        <f>IF(ISERROR(VLOOKUP(C667,'[2]Capacidad Financiera'!$B$12:$X$62720,3,0)),"",VLOOKUP(C667,'[2]Capacidad Financiera'!$B$12:$X$62720,3,0))</f>
        <v/>
      </c>
      <c r="F667" s="308"/>
      <c r="G667" s="308" t="str">
        <f>IF(OR(D667="",E667="",F667=""),"",IF(C667&lt;&gt;"",IF(ISERROR(VLOOKUP($A$10,[2]POA!$A$2:$D$25,2,0)),"",VLOOKUP($A$10,[2]POA!$A$2:$D$25,2,0)),""))</f>
        <v/>
      </c>
      <c r="H667" s="309" t="str">
        <f t="shared" si="52"/>
        <v/>
      </c>
      <c r="I667" s="310" t="str">
        <f>IF(OR(D667="",E667="",F667=""),"",IF(AND(H667&gt;0,H667&lt;=Experiencia1),[2]Puntajes!$D$4,IF(AND(H667&gt;Experiencia1,H667&lt;=Experiencia2),[2]Puntajes!$D$5,IF(AND(H667&gt;Experiencia2,H667&lt;=Experiencia3),[2]Puntajes!$D$6,IF(H667&gt;Experiencia3,[2]Puntajes!$D$7,0)))))</f>
        <v/>
      </c>
    </row>
    <row r="668" spans="3:9" hidden="1">
      <c r="C668" s="358"/>
      <c r="D668" s="371" t="str">
        <f>IF(ISERROR(VLOOKUP(C668,'[2]Capacidad Financiera'!$B$12:$X$62720,2,0)),"",VLOOKUP(C668,'[2]Capacidad Financiera'!$B$12:$X$3580,2,0))</f>
        <v/>
      </c>
      <c r="E668" s="292" t="str">
        <f>IF(ISERROR(VLOOKUP(C668,'[2]Capacidad Financiera'!$B$12:$X$62720,3,0)),"",VLOOKUP(C668,'[2]Capacidad Financiera'!$B$12:$X$62720,3,0))</f>
        <v/>
      </c>
      <c r="F668" s="293"/>
      <c r="G668" s="293" t="str">
        <f>IF(OR(D668="",E668="",F668=""),"",IF(C669="",IF(C668&lt;&gt;"",IF(ISERROR(VLOOKUP($A$10,[2]POA!$A$2:$D$25,2,0)),"",VLOOKUP($A$10,[2]POA!$A$2:$D$25,2,0)),""),""))</f>
        <v/>
      </c>
      <c r="H668" s="294" t="str">
        <f>IF(OR(D668="",E668="",F668=""),"",IF(C669="",IF(C668&lt;&gt;"",F668/G668,""),""))</f>
        <v/>
      </c>
      <c r="I668" s="295" t="str">
        <f>IF(C669="",IF(F668="","",IF(AND(H668&gt;0,H668&lt;=Experiencia1),[2]Puntajes!$D$4,IF(AND(H668&gt;Experiencia1,H668&lt;=Experiencia2),[2]Puntajes!$D$5,IF(AND(H668&gt;Experiencia2,H668&lt;=Experiencia3),[2]Puntajes!$D$6,IF(H668&gt;Experiencia3,[2]Puntajes!$D$7,0))))),"")</f>
        <v/>
      </c>
    </row>
    <row r="669" spans="3:9" hidden="1">
      <c r="C669" s="356"/>
      <c r="D669" s="369" t="str">
        <f>IF(ISERROR(VLOOKUP(C669,'[2]Capacidad Financiera'!$B$12:$X$62720,2,0)),"",VLOOKUP(C669,'[2]Capacidad Financiera'!$B$12:$X$3580,2,0))</f>
        <v/>
      </c>
      <c r="E669" s="302" t="str">
        <f>IF(ISERROR(VLOOKUP(C669,'[2]Capacidad Financiera'!$B$12:$X$62720,3,0)),"",VLOOKUP(C669,'[2]Capacidad Financiera'!$B$12:$X$62720,3,0))</f>
        <v/>
      </c>
      <c r="F669" s="303"/>
      <c r="G669" s="303" t="str">
        <f>IF(OR(D669="",E669="",F669=""),"",IF(C669&lt;&gt;"",IF(ISERROR(VLOOKUP($A$10,[2]POA!$A$2:$D$25,2,0)),"",VLOOKUP($A$10,[2]POA!$A$2:$D$25,2,0)),""))</f>
        <v/>
      </c>
      <c r="H669" s="304" t="str">
        <f>IF(OR(D669="",E669="",F669=""),"",IF(C669&lt;&gt;"",F669/(G669*E669),""))</f>
        <v/>
      </c>
      <c r="I669" s="305" t="str">
        <f>IF(OR(D669="",E669="",F669=""),"",IF(AND(H669&gt;0,H669&lt;=Experiencia1),[2]Puntajes!$D$4,IF(AND(H669&gt;Experiencia1,H669&lt;=Experiencia2),[2]Puntajes!$D$5,IF(AND(H669&gt;Experiencia2,H669&lt;=Experiencia3),[2]Puntajes!$D$6,IF(H669&gt;Experiencia3,[2]Puntajes!$D$7,0)))))</f>
        <v/>
      </c>
    </row>
    <row r="670" spans="3:9" hidden="1">
      <c r="C670" s="356"/>
      <c r="D670" s="369" t="str">
        <f>IF(ISERROR(VLOOKUP(C670,'[2]Capacidad Financiera'!$B$12:$X$62720,2,0)),"",VLOOKUP(C670,'[2]Capacidad Financiera'!$B$12:$X$3580,2,0))</f>
        <v/>
      </c>
      <c r="E670" s="302" t="str">
        <f>IF(ISERROR(VLOOKUP(C670,'[2]Capacidad Financiera'!$B$12:$X$62720,3,0)),"",VLOOKUP(C670,'[2]Capacidad Financiera'!$B$12:$X$62720,3,0))</f>
        <v/>
      </c>
      <c r="F670" s="303"/>
      <c r="G670" s="303" t="str">
        <f>IF(OR(D670="",E670="",F670=""),"",IF(C670&lt;&gt;"",IF(ISERROR(VLOOKUP($A$10,[2]POA!$A$2:$D$25,2,0)),"",VLOOKUP($A$10,[2]POA!$A$2:$D$25,2,0)),""))</f>
        <v/>
      </c>
      <c r="H670" s="304" t="str">
        <f t="shared" ref="H670:H678" si="53">IF(OR(D670="",E670="",F670=""),"",IF(C670&lt;&gt;"",F670/(G670*E670),""))</f>
        <v/>
      </c>
      <c r="I670" s="305" t="str">
        <f>IF(OR(D670="",E670="",F670=""),"",IF(AND(H670&gt;0,H670&lt;=Experiencia1),[2]Puntajes!$D$4,IF(AND(H670&gt;Experiencia1,H670&lt;=Experiencia2),[2]Puntajes!$D$5,IF(AND(H670&gt;Experiencia2,H670&lt;=Experiencia3),[2]Puntajes!$D$6,IF(H670&gt;Experiencia3,[2]Puntajes!$D$7,0)))))</f>
        <v/>
      </c>
    </row>
    <row r="671" spans="3:9" hidden="1">
      <c r="C671" s="356"/>
      <c r="D671" s="369" t="str">
        <f>IF(ISERROR(VLOOKUP(C671,'[2]Capacidad Financiera'!$B$12:$X$62720,2,0)),"",VLOOKUP(C671,'[2]Capacidad Financiera'!$B$12:$X$3580,2,0))</f>
        <v/>
      </c>
      <c r="E671" s="302" t="str">
        <f>IF(ISERROR(VLOOKUP(C671,'[2]Capacidad Financiera'!$B$12:$X$62720,3,0)),"",VLOOKUP(C671,'[2]Capacidad Financiera'!$B$12:$X$62720,3,0))</f>
        <v/>
      </c>
      <c r="F671" s="303"/>
      <c r="G671" s="303" t="str">
        <f>IF(OR(D671="",E671="",F671=""),"",IF(C671&lt;&gt;"",IF(ISERROR(VLOOKUP($A$10,[2]POA!$A$2:$D$25,2,0)),"",VLOOKUP($A$10,[2]POA!$A$2:$D$25,2,0)),""))</f>
        <v/>
      </c>
      <c r="H671" s="304" t="str">
        <f t="shared" si="53"/>
        <v/>
      </c>
      <c r="I671" s="305" t="str">
        <f>IF(OR(D671="",E671="",F671=""),"",IF(AND(H671&gt;0,H671&lt;=Experiencia1),[2]Puntajes!$D$4,IF(AND(H671&gt;Experiencia1,H671&lt;=Experiencia2),[2]Puntajes!$D$5,IF(AND(H671&gt;Experiencia2,H671&lt;=Experiencia3),[2]Puntajes!$D$6,IF(H671&gt;Experiencia3,[2]Puntajes!$D$7,0)))))</f>
        <v/>
      </c>
    </row>
    <row r="672" spans="3:9" hidden="1">
      <c r="C672" s="356"/>
      <c r="D672" s="369" t="str">
        <f>IF(ISERROR(VLOOKUP(C672,'[2]Capacidad Financiera'!$B$12:$X$62720,2,0)),"",VLOOKUP(C672,'[2]Capacidad Financiera'!$B$12:$X$3580,2,0))</f>
        <v/>
      </c>
      <c r="E672" s="302" t="str">
        <f>IF(ISERROR(VLOOKUP(C672,'[2]Capacidad Financiera'!$B$12:$X$62720,3,0)),"",VLOOKUP(C672,'[2]Capacidad Financiera'!$B$12:$X$62720,3,0))</f>
        <v/>
      </c>
      <c r="F672" s="303"/>
      <c r="G672" s="303" t="str">
        <f>IF(OR(D672="",E672="",F672=""),"",IF(C672&lt;&gt;"",IF(ISERROR(VLOOKUP($A$10,[2]POA!$A$2:$D$25,2,0)),"",VLOOKUP($A$10,[2]POA!$A$2:$D$25,2,0)),""))</f>
        <v/>
      </c>
      <c r="H672" s="304" t="str">
        <f t="shared" si="53"/>
        <v/>
      </c>
      <c r="I672" s="305" t="str">
        <f>IF(OR(D672="",E672="",F672=""),"",IF(AND(H672&gt;0,H672&lt;=Experiencia1),[2]Puntajes!$D$4,IF(AND(H672&gt;Experiencia1,H672&lt;=Experiencia2),[2]Puntajes!$D$5,IF(AND(H672&gt;Experiencia2,H672&lt;=Experiencia3),[2]Puntajes!$D$6,IF(H672&gt;Experiencia3,[2]Puntajes!$D$7,0)))))</f>
        <v/>
      </c>
    </row>
    <row r="673" spans="3:9" hidden="1">
      <c r="C673" s="356"/>
      <c r="D673" s="369" t="str">
        <f>IF(ISERROR(VLOOKUP(C673,'[2]Capacidad Financiera'!$B$12:$X$62720,2,0)),"",VLOOKUP(C673,'[2]Capacidad Financiera'!$B$12:$X$3580,2,0))</f>
        <v/>
      </c>
      <c r="E673" s="302" t="str">
        <f>IF(ISERROR(VLOOKUP(C673,'[2]Capacidad Financiera'!$B$12:$X$62720,3,0)),"",VLOOKUP(C673,'[2]Capacidad Financiera'!$B$12:$X$62720,3,0))</f>
        <v/>
      </c>
      <c r="F673" s="303"/>
      <c r="G673" s="303" t="str">
        <f>IF(OR(D673="",E673="",F673=""),"",IF(C673&lt;&gt;"",IF(ISERROR(VLOOKUP($A$10,[2]POA!$A$2:$D$25,2,0)),"",VLOOKUP($A$10,[2]POA!$A$2:$D$25,2,0)),""))</f>
        <v/>
      </c>
      <c r="H673" s="304" t="str">
        <f t="shared" si="53"/>
        <v/>
      </c>
      <c r="I673" s="305" t="str">
        <f>IF(OR(D673="",E673="",F673=""),"",IF(AND(H673&gt;0,H673&lt;=Experiencia1),[2]Puntajes!$D$4,IF(AND(H673&gt;Experiencia1,H673&lt;=Experiencia2),[2]Puntajes!$D$5,IF(AND(H673&gt;Experiencia2,H673&lt;=Experiencia3),[2]Puntajes!$D$6,IF(H673&gt;Experiencia3,[2]Puntajes!$D$7,0)))))</f>
        <v/>
      </c>
    </row>
    <row r="674" spans="3:9" hidden="1">
      <c r="C674" s="356"/>
      <c r="D674" s="369" t="str">
        <f>IF(ISERROR(VLOOKUP(C674,'[2]Capacidad Financiera'!$B$12:$X$62720,2,0)),"",VLOOKUP(C674,'[2]Capacidad Financiera'!$B$12:$X$3580,2,0))</f>
        <v/>
      </c>
      <c r="E674" s="302" t="str">
        <f>IF(ISERROR(VLOOKUP(C674,'[2]Capacidad Financiera'!$B$12:$X$62720,3,0)),"",VLOOKUP(C674,'[2]Capacidad Financiera'!$B$12:$X$62720,3,0))</f>
        <v/>
      </c>
      <c r="F674" s="303"/>
      <c r="G674" s="303" t="str">
        <f>IF(OR(D674="",E674="",F674=""),"",IF(C674&lt;&gt;"",IF(ISERROR(VLOOKUP($A$10,[2]POA!$A$2:$D$25,2,0)),"",VLOOKUP($A$10,[2]POA!$A$2:$D$25,2,0)),""))</f>
        <v/>
      </c>
      <c r="H674" s="304" t="str">
        <f t="shared" si="53"/>
        <v/>
      </c>
      <c r="I674" s="305" t="str">
        <f>IF(OR(D674="",E674="",F674=""),"",IF(AND(H674&gt;0,H674&lt;=Experiencia1),[2]Puntajes!$D$4,IF(AND(H674&gt;Experiencia1,H674&lt;=Experiencia2),[2]Puntajes!$D$5,IF(AND(H674&gt;Experiencia2,H674&lt;=Experiencia3),[2]Puntajes!$D$6,IF(H674&gt;Experiencia3,[2]Puntajes!$D$7,0)))))</f>
        <v/>
      </c>
    </row>
    <row r="675" spans="3:9" hidden="1">
      <c r="C675" s="356"/>
      <c r="D675" s="369" t="str">
        <f>IF(ISERROR(VLOOKUP(C675,'[2]Capacidad Financiera'!$B$12:$X$62720,2,0)),"",VLOOKUP(C675,'[2]Capacidad Financiera'!$B$12:$X$3580,2,0))</f>
        <v/>
      </c>
      <c r="E675" s="302" t="str">
        <f>IF(ISERROR(VLOOKUP(C675,'[2]Capacidad Financiera'!$B$12:$X$62720,3,0)),"",VLOOKUP(C675,'[2]Capacidad Financiera'!$B$12:$X$62720,3,0))</f>
        <v/>
      </c>
      <c r="F675" s="303"/>
      <c r="G675" s="303" t="str">
        <f>IF(OR(D675="",E675="",F675=""),"",IF(C675&lt;&gt;"",IF(ISERROR(VLOOKUP($A$10,[2]POA!$A$2:$D$25,2,0)),"",VLOOKUP($A$10,[2]POA!$A$2:$D$25,2,0)),""))</f>
        <v/>
      </c>
      <c r="H675" s="304" t="str">
        <f t="shared" si="53"/>
        <v/>
      </c>
      <c r="I675" s="305" t="str">
        <f>IF(OR(D675="",E675="",F675=""),"",IF(AND(H675&gt;0,H675&lt;=Experiencia1),[2]Puntajes!$D$4,IF(AND(H675&gt;Experiencia1,H675&lt;=Experiencia2),[2]Puntajes!$D$5,IF(AND(H675&gt;Experiencia2,H675&lt;=Experiencia3),[2]Puntajes!$D$6,IF(H675&gt;Experiencia3,[2]Puntajes!$D$7,0)))))</f>
        <v/>
      </c>
    </row>
    <row r="676" spans="3:9" hidden="1">
      <c r="C676" s="356"/>
      <c r="D676" s="369" t="str">
        <f>IF(ISERROR(VLOOKUP(C676,'[2]Capacidad Financiera'!$B$12:$X$62720,2,0)),"",VLOOKUP(C676,'[2]Capacidad Financiera'!$B$12:$X$3580,2,0))</f>
        <v/>
      </c>
      <c r="E676" s="302" t="str">
        <f>IF(ISERROR(VLOOKUP(C676,'[2]Capacidad Financiera'!$B$12:$X$62720,3,0)),"",VLOOKUP(C676,'[2]Capacidad Financiera'!$B$12:$X$62720,3,0))</f>
        <v/>
      </c>
      <c r="F676" s="303"/>
      <c r="G676" s="303" t="str">
        <f>IF(OR(D676="",E676="",F676=""),"",IF(C676&lt;&gt;"",IF(ISERROR(VLOOKUP($A$10,[2]POA!$A$2:$D$25,2,0)),"",VLOOKUP($A$10,[2]POA!$A$2:$D$25,2,0)),""))</f>
        <v/>
      </c>
      <c r="H676" s="304" t="str">
        <f t="shared" si="53"/>
        <v/>
      </c>
      <c r="I676" s="305" t="str">
        <f>IF(OR(D676="",E676="",F676=""),"",IF(AND(H676&gt;0,H676&lt;=Experiencia1),[2]Puntajes!$D$4,IF(AND(H676&gt;Experiencia1,H676&lt;=Experiencia2),[2]Puntajes!$D$5,IF(AND(H676&gt;Experiencia2,H676&lt;=Experiencia3),[2]Puntajes!$D$6,IF(H676&gt;Experiencia3,[2]Puntajes!$D$7,0)))))</f>
        <v/>
      </c>
    </row>
    <row r="677" spans="3:9" hidden="1">
      <c r="C677" s="356"/>
      <c r="D677" s="369" t="str">
        <f>IF(ISERROR(VLOOKUP(C677,'[2]Capacidad Financiera'!$B$12:$X$62720,2,0)),"",VLOOKUP(C677,'[2]Capacidad Financiera'!$B$12:$X$3580,2,0))</f>
        <v/>
      </c>
      <c r="E677" s="302" t="str">
        <f>IF(ISERROR(VLOOKUP(C677,'[2]Capacidad Financiera'!$B$12:$X$62720,3,0)),"",VLOOKUP(C677,'[2]Capacidad Financiera'!$B$12:$X$62720,3,0))</f>
        <v/>
      </c>
      <c r="F677" s="303"/>
      <c r="G677" s="303" t="str">
        <f>IF(OR(D677="",E677="",F677=""),"",IF(C677&lt;&gt;"",IF(ISERROR(VLOOKUP($A$10,[2]POA!$A$2:$D$25,2,0)),"",VLOOKUP($A$10,[2]POA!$A$2:$D$25,2,0)),""))</f>
        <v/>
      </c>
      <c r="H677" s="304" t="str">
        <f t="shared" si="53"/>
        <v/>
      </c>
      <c r="I677" s="305" t="str">
        <f>IF(OR(D677="",E677="",F677=""),"",IF(AND(H677&gt;0,H677&lt;=Experiencia1),[2]Puntajes!$D$4,IF(AND(H677&gt;Experiencia1,H677&lt;=Experiencia2),[2]Puntajes!$D$5,IF(AND(H677&gt;Experiencia2,H677&lt;=Experiencia3),[2]Puntajes!$D$6,IF(H677&gt;Experiencia3,[2]Puntajes!$D$7,0)))))</f>
        <v/>
      </c>
    </row>
    <row r="678" spans="3:9" ht="15.75" hidden="1" thickBot="1">
      <c r="C678" s="357"/>
      <c r="D678" s="370" t="str">
        <f>IF(ISERROR(VLOOKUP(C678,'[2]Capacidad Financiera'!$B$12:$X$62720,2,0)),"",VLOOKUP(C678,'[2]Capacidad Financiera'!$B$12:$X$3580,2,0))</f>
        <v/>
      </c>
      <c r="E678" s="307" t="str">
        <f>IF(ISERROR(VLOOKUP(C678,'[2]Capacidad Financiera'!$B$12:$X$62720,3,0)),"",VLOOKUP(C678,'[2]Capacidad Financiera'!$B$12:$X$62720,3,0))</f>
        <v/>
      </c>
      <c r="F678" s="308"/>
      <c r="G678" s="308" t="str">
        <f>IF(OR(D678="",E678="",F678=""),"",IF(C678&lt;&gt;"",IF(ISERROR(VLOOKUP($A$10,[2]POA!$A$2:$D$25,2,0)),"",VLOOKUP($A$10,[2]POA!$A$2:$D$25,2,0)),""))</f>
        <v/>
      </c>
      <c r="H678" s="309" t="str">
        <f t="shared" si="53"/>
        <v/>
      </c>
      <c r="I678" s="310" t="str">
        <f>IF(OR(D678="",E678="",F678=""),"",IF(AND(H678&gt;0,H678&lt;=Experiencia1),[2]Puntajes!$D$4,IF(AND(H678&gt;Experiencia1,H678&lt;=Experiencia2),[2]Puntajes!$D$5,IF(AND(H678&gt;Experiencia2,H678&lt;=Experiencia3),[2]Puntajes!$D$6,IF(H678&gt;Experiencia3,[2]Puntajes!$D$7,0)))))</f>
        <v/>
      </c>
    </row>
    <row r="679" spans="3:9" hidden="1">
      <c r="C679" s="358"/>
      <c r="D679" s="371" t="str">
        <f>IF(ISERROR(VLOOKUP(C679,'[2]Capacidad Financiera'!$B$12:$X$62720,2,0)),"",VLOOKUP(C679,'[2]Capacidad Financiera'!$B$12:$X$3580,2,0))</f>
        <v/>
      </c>
      <c r="E679" s="292" t="str">
        <f>IF(ISERROR(VLOOKUP(C679,'[2]Capacidad Financiera'!$B$12:$X$62720,3,0)),"",VLOOKUP(C679,'[2]Capacidad Financiera'!$B$12:$X$62720,3,0))</f>
        <v/>
      </c>
      <c r="F679" s="293"/>
      <c r="G679" s="293" t="str">
        <f>IF(OR(D679="",E679="",F679=""),"",IF(C680="",IF(C679&lt;&gt;"",IF(ISERROR(VLOOKUP($A$10,[2]POA!$A$2:$D$25,2,0)),"",VLOOKUP($A$10,[2]POA!$A$2:$D$25,2,0)),""),""))</f>
        <v/>
      </c>
      <c r="H679" s="294" t="str">
        <f>IF(OR(D679="",E679="",F679=""),"",IF(C680="",IF(C679&lt;&gt;"",F679/G679,""),""))</f>
        <v/>
      </c>
      <c r="I679" s="295" t="str">
        <f>IF(C680="",IF(F679="","",IF(AND(H679&gt;0,H679&lt;=Experiencia1),[2]Puntajes!$D$4,IF(AND(H679&gt;Experiencia1,H679&lt;=Experiencia2),[2]Puntajes!$D$5,IF(AND(H679&gt;Experiencia2,H679&lt;=Experiencia3),[2]Puntajes!$D$6,IF(H679&gt;Experiencia3,[2]Puntajes!$D$7,0))))),"")</f>
        <v/>
      </c>
    </row>
    <row r="680" spans="3:9" hidden="1">
      <c r="C680" s="356"/>
      <c r="D680" s="369" t="str">
        <f>IF(ISERROR(VLOOKUP(C680,'[2]Capacidad Financiera'!$B$12:$X$62720,2,0)),"",VLOOKUP(C680,'[2]Capacidad Financiera'!$B$12:$X$3580,2,0))</f>
        <v/>
      </c>
      <c r="E680" s="302" t="str">
        <f>IF(ISERROR(VLOOKUP(C680,'[2]Capacidad Financiera'!$B$12:$X$62720,3,0)),"",VLOOKUP(C680,'[2]Capacidad Financiera'!$B$12:$X$62720,3,0))</f>
        <v/>
      </c>
      <c r="F680" s="303"/>
      <c r="G680" s="303" t="str">
        <f>IF(OR(D680="",E680="",F680=""),"",IF(C680&lt;&gt;"",IF(ISERROR(VLOOKUP($A$10,[2]POA!$A$2:$D$25,2,0)),"",VLOOKUP($A$10,[2]POA!$A$2:$D$25,2,0)),""))</f>
        <v/>
      </c>
      <c r="H680" s="304" t="str">
        <f>IF(OR(D680="",E680="",F680=""),"",IF(C680&lt;&gt;"",F680/(G680*E680),""))</f>
        <v/>
      </c>
      <c r="I680" s="305" t="str">
        <f>IF(OR(D680="",E680="",F680=""),"",IF(AND(H680&gt;0,H680&lt;=Experiencia1),[2]Puntajes!$D$4,IF(AND(H680&gt;Experiencia1,H680&lt;=Experiencia2),[2]Puntajes!$D$5,IF(AND(H680&gt;Experiencia2,H680&lt;=Experiencia3),[2]Puntajes!$D$6,IF(H680&gt;Experiencia3,[2]Puntajes!$D$7,0)))))</f>
        <v/>
      </c>
    </row>
    <row r="681" spans="3:9" hidden="1">
      <c r="C681" s="356"/>
      <c r="D681" s="369" t="str">
        <f>IF(ISERROR(VLOOKUP(C681,'[2]Capacidad Financiera'!$B$12:$X$62720,2,0)),"",VLOOKUP(C681,'[2]Capacidad Financiera'!$B$12:$X$3580,2,0))</f>
        <v/>
      </c>
      <c r="E681" s="302" t="str">
        <f>IF(ISERROR(VLOOKUP(C681,'[2]Capacidad Financiera'!$B$12:$X$62720,3,0)),"",VLOOKUP(C681,'[2]Capacidad Financiera'!$B$12:$X$62720,3,0))</f>
        <v/>
      </c>
      <c r="F681" s="303"/>
      <c r="G681" s="303" t="str">
        <f>IF(OR(D681="",E681="",F681=""),"",IF(C681&lt;&gt;"",IF(ISERROR(VLOOKUP($A$10,[2]POA!$A$2:$D$25,2,0)),"",VLOOKUP($A$10,[2]POA!$A$2:$D$25,2,0)),""))</f>
        <v/>
      </c>
      <c r="H681" s="304" t="str">
        <f t="shared" ref="H681:H689" si="54">IF(OR(D681="",E681="",F681=""),"",IF(C681&lt;&gt;"",F681/(G681*E681),""))</f>
        <v/>
      </c>
      <c r="I681" s="305" t="str">
        <f>IF(OR(D681="",E681="",F681=""),"",IF(AND(H681&gt;0,H681&lt;=Experiencia1),[2]Puntajes!$D$4,IF(AND(H681&gt;Experiencia1,H681&lt;=Experiencia2),[2]Puntajes!$D$5,IF(AND(H681&gt;Experiencia2,H681&lt;=Experiencia3),[2]Puntajes!$D$6,IF(H681&gt;Experiencia3,[2]Puntajes!$D$7,0)))))</f>
        <v/>
      </c>
    </row>
    <row r="682" spans="3:9" hidden="1">
      <c r="C682" s="356"/>
      <c r="D682" s="369" t="str">
        <f>IF(ISERROR(VLOOKUP(C682,'[2]Capacidad Financiera'!$B$12:$X$62720,2,0)),"",VLOOKUP(C682,'[2]Capacidad Financiera'!$B$12:$X$3580,2,0))</f>
        <v/>
      </c>
      <c r="E682" s="302" t="str">
        <f>IF(ISERROR(VLOOKUP(C682,'[2]Capacidad Financiera'!$B$12:$X$62720,3,0)),"",VLOOKUP(C682,'[2]Capacidad Financiera'!$B$12:$X$62720,3,0))</f>
        <v/>
      </c>
      <c r="F682" s="303"/>
      <c r="G682" s="303" t="str">
        <f>IF(OR(D682="",E682="",F682=""),"",IF(C682&lt;&gt;"",IF(ISERROR(VLOOKUP($A$10,[2]POA!$A$2:$D$25,2,0)),"",VLOOKUP($A$10,[2]POA!$A$2:$D$25,2,0)),""))</f>
        <v/>
      </c>
      <c r="H682" s="304" t="str">
        <f t="shared" si="54"/>
        <v/>
      </c>
      <c r="I682" s="305" t="str">
        <f>IF(OR(D682="",E682="",F682=""),"",IF(AND(H682&gt;0,H682&lt;=Experiencia1),[2]Puntajes!$D$4,IF(AND(H682&gt;Experiencia1,H682&lt;=Experiencia2),[2]Puntajes!$D$5,IF(AND(H682&gt;Experiencia2,H682&lt;=Experiencia3),[2]Puntajes!$D$6,IF(H682&gt;Experiencia3,[2]Puntajes!$D$7,0)))))</f>
        <v/>
      </c>
    </row>
    <row r="683" spans="3:9" hidden="1">
      <c r="C683" s="356"/>
      <c r="D683" s="369" t="str">
        <f>IF(ISERROR(VLOOKUP(C683,'[2]Capacidad Financiera'!$B$12:$X$62720,2,0)),"",VLOOKUP(C683,'[2]Capacidad Financiera'!$B$12:$X$3580,2,0))</f>
        <v/>
      </c>
      <c r="E683" s="302" t="str">
        <f>IF(ISERROR(VLOOKUP(C683,'[2]Capacidad Financiera'!$B$12:$X$62720,3,0)),"",VLOOKUP(C683,'[2]Capacidad Financiera'!$B$12:$X$62720,3,0))</f>
        <v/>
      </c>
      <c r="F683" s="303"/>
      <c r="G683" s="303" t="str">
        <f>IF(OR(D683="",E683="",F683=""),"",IF(C683&lt;&gt;"",IF(ISERROR(VLOOKUP($A$10,[2]POA!$A$2:$D$25,2,0)),"",VLOOKUP($A$10,[2]POA!$A$2:$D$25,2,0)),""))</f>
        <v/>
      </c>
      <c r="H683" s="304" t="str">
        <f t="shared" si="54"/>
        <v/>
      </c>
      <c r="I683" s="305" t="str">
        <f>IF(OR(D683="",E683="",F683=""),"",IF(AND(H683&gt;0,H683&lt;=Experiencia1),[2]Puntajes!$D$4,IF(AND(H683&gt;Experiencia1,H683&lt;=Experiencia2),[2]Puntajes!$D$5,IF(AND(H683&gt;Experiencia2,H683&lt;=Experiencia3),[2]Puntajes!$D$6,IF(H683&gt;Experiencia3,[2]Puntajes!$D$7,0)))))</f>
        <v/>
      </c>
    </row>
    <row r="684" spans="3:9" hidden="1">
      <c r="C684" s="356"/>
      <c r="D684" s="369" t="str">
        <f>IF(ISERROR(VLOOKUP(C684,'[2]Capacidad Financiera'!$B$12:$X$62720,2,0)),"",VLOOKUP(C684,'[2]Capacidad Financiera'!$B$12:$X$3580,2,0))</f>
        <v/>
      </c>
      <c r="E684" s="302" t="str">
        <f>IF(ISERROR(VLOOKUP(C684,'[2]Capacidad Financiera'!$B$12:$X$62720,3,0)),"",VLOOKUP(C684,'[2]Capacidad Financiera'!$B$12:$X$62720,3,0))</f>
        <v/>
      </c>
      <c r="F684" s="303"/>
      <c r="G684" s="303" t="str">
        <f>IF(OR(D684="",E684="",F684=""),"",IF(C684&lt;&gt;"",IF(ISERROR(VLOOKUP($A$10,[2]POA!$A$2:$D$25,2,0)),"",VLOOKUP($A$10,[2]POA!$A$2:$D$25,2,0)),""))</f>
        <v/>
      </c>
      <c r="H684" s="304" t="str">
        <f t="shared" si="54"/>
        <v/>
      </c>
      <c r="I684" s="305" t="str">
        <f>IF(OR(D684="",E684="",F684=""),"",IF(AND(H684&gt;0,H684&lt;=Experiencia1),[2]Puntajes!$D$4,IF(AND(H684&gt;Experiencia1,H684&lt;=Experiencia2),[2]Puntajes!$D$5,IF(AND(H684&gt;Experiencia2,H684&lt;=Experiencia3),[2]Puntajes!$D$6,IF(H684&gt;Experiencia3,[2]Puntajes!$D$7,0)))))</f>
        <v/>
      </c>
    </row>
    <row r="685" spans="3:9" hidden="1">
      <c r="C685" s="356"/>
      <c r="D685" s="369" t="str">
        <f>IF(ISERROR(VLOOKUP(C685,'[2]Capacidad Financiera'!$B$12:$X$62720,2,0)),"",VLOOKUP(C685,'[2]Capacidad Financiera'!$B$12:$X$3580,2,0))</f>
        <v/>
      </c>
      <c r="E685" s="302" t="str">
        <f>IF(ISERROR(VLOOKUP(C685,'[2]Capacidad Financiera'!$B$12:$X$62720,3,0)),"",VLOOKUP(C685,'[2]Capacidad Financiera'!$B$12:$X$62720,3,0))</f>
        <v/>
      </c>
      <c r="F685" s="303"/>
      <c r="G685" s="303" t="str">
        <f>IF(OR(D685="",E685="",F685=""),"",IF(C685&lt;&gt;"",IF(ISERROR(VLOOKUP($A$10,[2]POA!$A$2:$D$25,2,0)),"",VLOOKUP($A$10,[2]POA!$A$2:$D$25,2,0)),""))</f>
        <v/>
      </c>
      <c r="H685" s="304" t="str">
        <f t="shared" si="54"/>
        <v/>
      </c>
      <c r="I685" s="305" t="str">
        <f>IF(OR(D685="",E685="",F685=""),"",IF(AND(H685&gt;0,H685&lt;=Experiencia1),[2]Puntajes!$D$4,IF(AND(H685&gt;Experiencia1,H685&lt;=Experiencia2),[2]Puntajes!$D$5,IF(AND(H685&gt;Experiencia2,H685&lt;=Experiencia3),[2]Puntajes!$D$6,IF(H685&gt;Experiencia3,[2]Puntajes!$D$7,0)))))</f>
        <v/>
      </c>
    </row>
    <row r="686" spans="3:9" hidden="1">
      <c r="C686" s="356"/>
      <c r="D686" s="369" t="str">
        <f>IF(ISERROR(VLOOKUP(C686,'[2]Capacidad Financiera'!$B$12:$X$62720,2,0)),"",VLOOKUP(C686,'[2]Capacidad Financiera'!$B$12:$X$3580,2,0))</f>
        <v/>
      </c>
      <c r="E686" s="302" t="str">
        <f>IF(ISERROR(VLOOKUP(C686,'[2]Capacidad Financiera'!$B$12:$X$62720,3,0)),"",VLOOKUP(C686,'[2]Capacidad Financiera'!$B$12:$X$62720,3,0))</f>
        <v/>
      </c>
      <c r="F686" s="303"/>
      <c r="G686" s="303" t="str">
        <f>IF(OR(D686="",E686="",F686=""),"",IF(C686&lt;&gt;"",IF(ISERROR(VLOOKUP($A$10,[2]POA!$A$2:$D$25,2,0)),"",VLOOKUP($A$10,[2]POA!$A$2:$D$25,2,0)),""))</f>
        <v/>
      </c>
      <c r="H686" s="304" t="str">
        <f t="shared" si="54"/>
        <v/>
      </c>
      <c r="I686" s="305" t="str">
        <f>IF(OR(D686="",E686="",F686=""),"",IF(AND(H686&gt;0,H686&lt;=Experiencia1),[2]Puntajes!$D$4,IF(AND(H686&gt;Experiencia1,H686&lt;=Experiencia2),[2]Puntajes!$D$5,IF(AND(H686&gt;Experiencia2,H686&lt;=Experiencia3),[2]Puntajes!$D$6,IF(H686&gt;Experiencia3,[2]Puntajes!$D$7,0)))))</f>
        <v/>
      </c>
    </row>
    <row r="687" spans="3:9" hidden="1">
      <c r="C687" s="356"/>
      <c r="D687" s="369" t="str">
        <f>IF(ISERROR(VLOOKUP(C687,'[2]Capacidad Financiera'!$B$12:$X$62720,2,0)),"",VLOOKUP(C687,'[2]Capacidad Financiera'!$B$12:$X$3580,2,0))</f>
        <v/>
      </c>
      <c r="E687" s="302" t="str">
        <f>IF(ISERROR(VLOOKUP(C687,'[2]Capacidad Financiera'!$B$12:$X$62720,3,0)),"",VLOOKUP(C687,'[2]Capacidad Financiera'!$B$12:$X$62720,3,0))</f>
        <v/>
      </c>
      <c r="F687" s="303"/>
      <c r="G687" s="303" t="str">
        <f>IF(OR(D687="",E687="",F687=""),"",IF(C687&lt;&gt;"",IF(ISERROR(VLOOKUP($A$10,[2]POA!$A$2:$D$25,2,0)),"",VLOOKUP($A$10,[2]POA!$A$2:$D$25,2,0)),""))</f>
        <v/>
      </c>
      <c r="H687" s="304" t="str">
        <f t="shared" si="54"/>
        <v/>
      </c>
      <c r="I687" s="305" t="str">
        <f>IF(OR(D687="",E687="",F687=""),"",IF(AND(H687&gt;0,H687&lt;=Experiencia1),[2]Puntajes!$D$4,IF(AND(H687&gt;Experiencia1,H687&lt;=Experiencia2),[2]Puntajes!$D$5,IF(AND(H687&gt;Experiencia2,H687&lt;=Experiencia3),[2]Puntajes!$D$6,IF(H687&gt;Experiencia3,[2]Puntajes!$D$7,0)))))</f>
        <v/>
      </c>
    </row>
    <row r="688" spans="3:9" hidden="1">
      <c r="C688" s="356"/>
      <c r="D688" s="369" t="str">
        <f>IF(ISERROR(VLOOKUP(C688,'[2]Capacidad Financiera'!$B$12:$X$62720,2,0)),"",VLOOKUP(C688,'[2]Capacidad Financiera'!$B$12:$X$3580,2,0))</f>
        <v/>
      </c>
      <c r="E688" s="302" t="str">
        <f>IF(ISERROR(VLOOKUP(C688,'[2]Capacidad Financiera'!$B$12:$X$62720,3,0)),"",VLOOKUP(C688,'[2]Capacidad Financiera'!$B$12:$X$62720,3,0))</f>
        <v/>
      </c>
      <c r="F688" s="303"/>
      <c r="G688" s="303" t="str">
        <f>IF(OR(D688="",E688="",F688=""),"",IF(C688&lt;&gt;"",IF(ISERROR(VLOOKUP($A$10,[2]POA!$A$2:$D$25,2,0)),"",VLOOKUP($A$10,[2]POA!$A$2:$D$25,2,0)),""))</f>
        <v/>
      </c>
      <c r="H688" s="304" t="str">
        <f t="shared" si="54"/>
        <v/>
      </c>
      <c r="I688" s="305" t="str">
        <f>IF(OR(D688="",E688="",F688=""),"",IF(AND(H688&gt;0,H688&lt;=Experiencia1),[2]Puntajes!$D$4,IF(AND(H688&gt;Experiencia1,H688&lt;=Experiencia2),[2]Puntajes!$D$5,IF(AND(H688&gt;Experiencia2,H688&lt;=Experiencia3),[2]Puntajes!$D$6,IF(H688&gt;Experiencia3,[2]Puntajes!$D$7,0)))))</f>
        <v/>
      </c>
    </row>
    <row r="689" spans="3:9" ht="15.75" hidden="1" thickBot="1">
      <c r="C689" s="357"/>
      <c r="D689" s="370" t="str">
        <f>IF(ISERROR(VLOOKUP(C689,'[2]Capacidad Financiera'!$B$12:$X$62720,2,0)),"",VLOOKUP(C689,'[2]Capacidad Financiera'!$B$12:$X$3580,2,0))</f>
        <v/>
      </c>
      <c r="E689" s="307" t="str">
        <f>IF(ISERROR(VLOOKUP(C689,'[2]Capacidad Financiera'!$B$12:$X$62720,3,0)),"",VLOOKUP(C689,'[2]Capacidad Financiera'!$B$12:$X$62720,3,0))</f>
        <v/>
      </c>
      <c r="F689" s="308"/>
      <c r="G689" s="308" t="str">
        <f>IF(OR(D689="",E689="",F689=""),"",IF(C689&lt;&gt;"",IF(ISERROR(VLOOKUP($A$10,[2]POA!$A$2:$D$25,2,0)),"",VLOOKUP($A$10,[2]POA!$A$2:$D$25,2,0)),""))</f>
        <v/>
      </c>
      <c r="H689" s="309" t="str">
        <f t="shared" si="54"/>
        <v/>
      </c>
      <c r="I689" s="310" t="str">
        <f>IF(OR(D689="",E689="",F689=""),"",IF(AND(H689&gt;0,H689&lt;=Experiencia1),[2]Puntajes!$D$4,IF(AND(H689&gt;Experiencia1,H689&lt;=Experiencia2),[2]Puntajes!$D$5,IF(AND(H689&gt;Experiencia2,H689&lt;=Experiencia3),[2]Puntajes!$D$6,IF(H689&gt;Experiencia3,[2]Puntajes!$D$7,0)))))</f>
        <v/>
      </c>
    </row>
    <row r="690" spans="3:9" hidden="1">
      <c r="C690" s="358"/>
      <c r="D690" s="371" t="str">
        <f>IF(ISERROR(VLOOKUP(C690,'[2]Capacidad Financiera'!$B$12:$X$62720,2,0)),"",VLOOKUP(C690,'[2]Capacidad Financiera'!$B$12:$X$3580,2,0))</f>
        <v/>
      </c>
      <c r="E690" s="292" t="str">
        <f>IF(ISERROR(VLOOKUP(C690,'[2]Capacidad Financiera'!$B$12:$X$62720,3,0)),"",VLOOKUP(C690,'[2]Capacidad Financiera'!$B$12:$X$62720,3,0))</f>
        <v/>
      </c>
      <c r="F690" s="293"/>
      <c r="G690" s="293" t="str">
        <f>IF(OR(D690="",E690="",F690=""),"",IF(C691="",IF(C690&lt;&gt;"",IF(ISERROR(VLOOKUP($A$10,[2]POA!$A$2:$D$25,2,0)),"",VLOOKUP($A$10,[2]POA!$A$2:$D$25,2,0)),""),""))</f>
        <v/>
      </c>
      <c r="H690" s="294" t="str">
        <f>IF(OR(D690="",E690="",F690=""),"",IF(C691="",IF(C690&lt;&gt;"",F690/G690,""),""))</f>
        <v/>
      </c>
      <c r="I690" s="295" t="str">
        <f>IF(C691="",IF(F690="","",IF(AND(H690&gt;0,H690&lt;=Experiencia1),[2]Puntajes!$D$4,IF(AND(H690&gt;Experiencia1,H690&lt;=Experiencia2),[2]Puntajes!$D$5,IF(AND(H690&gt;Experiencia2,H690&lt;=Experiencia3),[2]Puntajes!$D$6,IF(H690&gt;Experiencia3,[2]Puntajes!$D$7,0))))),"")</f>
        <v/>
      </c>
    </row>
    <row r="691" spans="3:9" hidden="1">
      <c r="C691" s="356"/>
      <c r="D691" s="369" t="str">
        <f>IF(ISERROR(VLOOKUP(C691,'[2]Capacidad Financiera'!$B$12:$X$62720,2,0)),"",VLOOKUP(C691,'[2]Capacidad Financiera'!$B$12:$X$3580,2,0))</f>
        <v/>
      </c>
      <c r="E691" s="302" t="str">
        <f>IF(ISERROR(VLOOKUP(C691,'[2]Capacidad Financiera'!$B$12:$X$62720,3,0)),"",VLOOKUP(C691,'[2]Capacidad Financiera'!$B$12:$X$62720,3,0))</f>
        <v/>
      </c>
      <c r="F691" s="303"/>
      <c r="G691" s="303" t="str">
        <f>IF(OR(D691="",E691="",F691=""),"",IF(C691&lt;&gt;"",IF(ISERROR(VLOOKUP($A$10,[2]POA!$A$2:$D$25,2,0)),"",VLOOKUP($A$10,[2]POA!$A$2:$D$25,2,0)),""))</f>
        <v/>
      </c>
      <c r="H691" s="304" t="str">
        <f>IF(OR(D691="",E691="",F691=""),"",IF(C691&lt;&gt;"",F691/(G691*E691),""))</f>
        <v/>
      </c>
      <c r="I691" s="305" t="str">
        <f>IF(OR(D691="",E691="",F691=""),"",IF(AND(H691&gt;0,H691&lt;=Experiencia1),[2]Puntajes!$D$4,IF(AND(H691&gt;Experiencia1,H691&lt;=Experiencia2),[2]Puntajes!$D$5,IF(AND(H691&gt;Experiencia2,H691&lt;=Experiencia3),[2]Puntajes!$D$6,IF(H691&gt;Experiencia3,[2]Puntajes!$D$7,0)))))</f>
        <v/>
      </c>
    </row>
    <row r="692" spans="3:9" hidden="1">
      <c r="C692" s="356"/>
      <c r="D692" s="369" t="str">
        <f>IF(ISERROR(VLOOKUP(C692,'[2]Capacidad Financiera'!$B$12:$X$62720,2,0)),"",VLOOKUP(C692,'[2]Capacidad Financiera'!$B$12:$X$3580,2,0))</f>
        <v/>
      </c>
      <c r="E692" s="302" t="str">
        <f>IF(ISERROR(VLOOKUP(C692,'[2]Capacidad Financiera'!$B$12:$X$62720,3,0)),"",VLOOKUP(C692,'[2]Capacidad Financiera'!$B$12:$X$62720,3,0))</f>
        <v/>
      </c>
      <c r="F692" s="303"/>
      <c r="G692" s="303" t="str">
        <f>IF(OR(D692="",E692="",F692=""),"",IF(C692&lt;&gt;"",IF(ISERROR(VLOOKUP($A$10,[2]POA!$A$2:$D$25,2,0)),"",VLOOKUP($A$10,[2]POA!$A$2:$D$25,2,0)),""))</f>
        <v/>
      </c>
      <c r="H692" s="304" t="str">
        <f t="shared" ref="H692:H700" si="55">IF(OR(D692="",E692="",F692=""),"",IF(C692&lt;&gt;"",F692/(G692*E692),""))</f>
        <v/>
      </c>
      <c r="I692" s="305" t="str">
        <f>IF(OR(D692="",E692="",F692=""),"",IF(AND(H692&gt;0,H692&lt;=Experiencia1),[2]Puntajes!$D$4,IF(AND(H692&gt;Experiencia1,H692&lt;=Experiencia2),[2]Puntajes!$D$5,IF(AND(H692&gt;Experiencia2,H692&lt;=Experiencia3),[2]Puntajes!$D$6,IF(H692&gt;Experiencia3,[2]Puntajes!$D$7,0)))))</f>
        <v/>
      </c>
    </row>
    <row r="693" spans="3:9" hidden="1">
      <c r="C693" s="356"/>
      <c r="D693" s="369" t="str">
        <f>IF(ISERROR(VLOOKUP(C693,'[2]Capacidad Financiera'!$B$12:$X$62720,2,0)),"",VLOOKUP(C693,'[2]Capacidad Financiera'!$B$12:$X$3580,2,0))</f>
        <v/>
      </c>
      <c r="E693" s="302" t="str">
        <f>IF(ISERROR(VLOOKUP(C693,'[2]Capacidad Financiera'!$B$12:$X$62720,3,0)),"",VLOOKUP(C693,'[2]Capacidad Financiera'!$B$12:$X$62720,3,0))</f>
        <v/>
      </c>
      <c r="F693" s="303"/>
      <c r="G693" s="303" t="str">
        <f>IF(OR(D693="",E693="",F693=""),"",IF(C693&lt;&gt;"",IF(ISERROR(VLOOKUP($A$10,[2]POA!$A$2:$D$25,2,0)),"",VLOOKUP($A$10,[2]POA!$A$2:$D$25,2,0)),""))</f>
        <v/>
      </c>
      <c r="H693" s="304" t="str">
        <f t="shared" si="55"/>
        <v/>
      </c>
      <c r="I693" s="305" t="str">
        <f>IF(OR(D693="",E693="",F693=""),"",IF(AND(H693&gt;0,H693&lt;=Experiencia1),[2]Puntajes!$D$4,IF(AND(H693&gt;Experiencia1,H693&lt;=Experiencia2),[2]Puntajes!$D$5,IF(AND(H693&gt;Experiencia2,H693&lt;=Experiencia3),[2]Puntajes!$D$6,IF(H693&gt;Experiencia3,[2]Puntajes!$D$7,0)))))</f>
        <v/>
      </c>
    </row>
    <row r="694" spans="3:9" hidden="1">
      <c r="C694" s="356"/>
      <c r="D694" s="369" t="str">
        <f>IF(ISERROR(VLOOKUP(C694,'[2]Capacidad Financiera'!$B$12:$X$62720,2,0)),"",VLOOKUP(C694,'[2]Capacidad Financiera'!$B$12:$X$3580,2,0))</f>
        <v/>
      </c>
      <c r="E694" s="302" t="str">
        <f>IF(ISERROR(VLOOKUP(C694,'[2]Capacidad Financiera'!$B$12:$X$62720,3,0)),"",VLOOKUP(C694,'[2]Capacidad Financiera'!$B$12:$X$62720,3,0))</f>
        <v/>
      </c>
      <c r="F694" s="303"/>
      <c r="G694" s="303" t="str">
        <f>IF(OR(D694="",E694="",F694=""),"",IF(C694&lt;&gt;"",IF(ISERROR(VLOOKUP($A$10,[2]POA!$A$2:$D$25,2,0)),"",VLOOKUP($A$10,[2]POA!$A$2:$D$25,2,0)),""))</f>
        <v/>
      </c>
      <c r="H694" s="304" t="str">
        <f t="shared" si="55"/>
        <v/>
      </c>
      <c r="I694" s="305" t="str">
        <f>IF(OR(D694="",E694="",F694=""),"",IF(AND(H694&gt;0,H694&lt;=Experiencia1),[2]Puntajes!$D$4,IF(AND(H694&gt;Experiencia1,H694&lt;=Experiencia2),[2]Puntajes!$D$5,IF(AND(H694&gt;Experiencia2,H694&lt;=Experiencia3),[2]Puntajes!$D$6,IF(H694&gt;Experiencia3,[2]Puntajes!$D$7,0)))))</f>
        <v/>
      </c>
    </row>
    <row r="695" spans="3:9" hidden="1">
      <c r="C695" s="356"/>
      <c r="D695" s="369" t="str">
        <f>IF(ISERROR(VLOOKUP(C695,'[2]Capacidad Financiera'!$B$12:$X$62720,2,0)),"",VLOOKUP(C695,'[2]Capacidad Financiera'!$B$12:$X$3580,2,0))</f>
        <v/>
      </c>
      <c r="E695" s="302" t="str">
        <f>IF(ISERROR(VLOOKUP(C695,'[2]Capacidad Financiera'!$B$12:$X$62720,3,0)),"",VLOOKUP(C695,'[2]Capacidad Financiera'!$B$12:$X$62720,3,0))</f>
        <v/>
      </c>
      <c r="F695" s="303"/>
      <c r="G695" s="303" t="str">
        <f>IF(OR(D695="",E695="",F695=""),"",IF(C695&lt;&gt;"",IF(ISERROR(VLOOKUP($A$10,[2]POA!$A$2:$D$25,2,0)),"",VLOOKUP($A$10,[2]POA!$A$2:$D$25,2,0)),""))</f>
        <v/>
      </c>
      <c r="H695" s="304" t="str">
        <f t="shared" si="55"/>
        <v/>
      </c>
      <c r="I695" s="305" t="str">
        <f>IF(OR(D695="",E695="",F695=""),"",IF(AND(H695&gt;0,H695&lt;=Experiencia1),[2]Puntajes!$D$4,IF(AND(H695&gt;Experiencia1,H695&lt;=Experiencia2),[2]Puntajes!$D$5,IF(AND(H695&gt;Experiencia2,H695&lt;=Experiencia3),[2]Puntajes!$D$6,IF(H695&gt;Experiencia3,[2]Puntajes!$D$7,0)))))</f>
        <v/>
      </c>
    </row>
    <row r="696" spans="3:9" hidden="1">
      <c r="C696" s="356"/>
      <c r="D696" s="369" t="str">
        <f>IF(ISERROR(VLOOKUP(C696,'[2]Capacidad Financiera'!$B$12:$X$62720,2,0)),"",VLOOKUP(C696,'[2]Capacidad Financiera'!$B$12:$X$3580,2,0))</f>
        <v/>
      </c>
      <c r="E696" s="302" t="str">
        <f>IF(ISERROR(VLOOKUP(C696,'[2]Capacidad Financiera'!$B$12:$X$62720,3,0)),"",VLOOKUP(C696,'[2]Capacidad Financiera'!$B$12:$X$62720,3,0))</f>
        <v/>
      </c>
      <c r="F696" s="303"/>
      <c r="G696" s="303" t="str">
        <f>IF(OR(D696="",E696="",F696=""),"",IF(C696&lt;&gt;"",IF(ISERROR(VLOOKUP($A$10,[2]POA!$A$2:$D$25,2,0)),"",VLOOKUP($A$10,[2]POA!$A$2:$D$25,2,0)),""))</f>
        <v/>
      </c>
      <c r="H696" s="304" t="str">
        <f t="shared" si="55"/>
        <v/>
      </c>
      <c r="I696" s="305" t="str">
        <f>IF(OR(D696="",E696="",F696=""),"",IF(AND(H696&gt;0,H696&lt;=Experiencia1),[2]Puntajes!$D$4,IF(AND(H696&gt;Experiencia1,H696&lt;=Experiencia2),[2]Puntajes!$D$5,IF(AND(H696&gt;Experiencia2,H696&lt;=Experiencia3),[2]Puntajes!$D$6,IF(H696&gt;Experiencia3,[2]Puntajes!$D$7,0)))))</f>
        <v/>
      </c>
    </row>
    <row r="697" spans="3:9" hidden="1">
      <c r="C697" s="356"/>
      <c r="D697" s="369" t="str">
        <f>IF(ISERROR(VLOOKUP(C697,'[2]Capacidad Financiera'!$B$12:$X$62720,2,0)),"",VLOOKUP(C697,'[2]Capacidad Financiera'!$B$12:$X$3580,2,0))</f>
        <v/>
      </c>
      <c r="E697" s="302" t="str">
        <f>IF(ISERROR(VLOOKUP(C697,'[2]Capacidad Financiera'!$B$12:$X$62720,3,0)),"",VLOOKUP(C697,'[2]Capacidad Financiera'!$B$12:$X$62720,3,0))</f>
        <v/>
      </c>
      <c r="F697" s="303"/>
      <c r="G697" s="303" t="str">
        <f>IF(OR(D697="",E697="",F697=""),"",IF(C697&lt;&gt;"",IF(ISERROR(VLOOKUP($A$10,[2]POA!$A$2:$D$25,2,0)),"",VLOOKUP($A$10,[2]POA!$A$2:$D$25,2,0)),""))</f>
        <v/>
      </c>
      <c r="H697" s="304" t="str">
        <f t="shared" si="55"/>
        <v/>
      </c>
      <c r="I697" s="305" t="str">
        <f>IF(OR(D697="",E697="",F697=""),"",IF(AND(H697&gt;0,H697&lt;=Experiencia1),[2]Puntajes!$D$4,IF(AND(H697&gt;Experiencia1,H697&lt;=Experiencia2),[2]Puntajes!$D$5,IF(AND(H697&gt;Experiencia2,H697&lt;=Experiencia3),[2]Puntajes!$D$6,IF(H697&gt;Experiencia3,[2]Puntajes!$D$7,0)))))</f>
        <v/>
      </c>
    </row>
    <row r="698" spans="3:9" hidden="1">
      <c r="C698" s="356"/>
      <c r="D698" s="369" t="str">
        <f>IF(ISERROR(VLOOKUP(C698,'[2]Capacidad Financiera'!$B$12:$X$62720,2,0)),"",VLOOKUP(C698,'[2]Capacidad Financiera'!$B$12:$X$3580,2,0))</f>
        <v/>
      </c>
      <c r="E698" s="302" t="str">
        <f>IF(ISERROR(VLOOKUP(C698,'[2]Capacidad Financiera'!$B$12:$X$62720,3,0)),"",VLOOKUP(C698,'[2]Capacidad Financiera'!$B$12:$X$62720,3,0))</f>
        <v/>
      </c>
      <c r="F698" s="303"/>
      <c r="G698" s="303" t="str">
        <f>IF(OR(D698="",E698="",F698=""),"",IF(C698&lt;&gt;"",IF(ISERROR(VLOOKUP($A$10,[2]POA!$A$2:$D$25,2,0)),"",VLOOKUP($A$10,[2]POA!$A$2:$D$25,2,0)),""))</f>
        <v/>
      </c>
      <c r="H698" s="304" t="str">
        <f t="shared" si="55"/>
        <v/>
      </c>
      <c r="I698" s="305" t="str">
        <f>IF(OR(D698="",E698="",F698=""),"",IF(AND(H698&gt;0,H698&lt;=Experiencia1),[2]Puntajes!$D$4,IF(AND(H698&gt;Experiencia1,H698&lt;=Experiencia2),[2]Puntajes!$D$5,IF(AND(H698&gt;Experiencia2,H698&lt;=Experiencia3),[2]Puntajes!$D$6,IF(H698&gt;Experiencia3,[2]Puntajes!$D$7,0)))))</f>
        <v/>
      </c>
    </row>
    <row r="699" spans="3:9" hidden="1">
      <c r="C699" s="356"/>
      <c r="D699" s="369" t="str">
        <f>IF(ISERROR(VLOOKUP(C699,'[2]Capacidad Financiera'!$B$12:$X$62720,2,0)),"",VLOOKUP(C699,'[2]Capacidad Financiera'!$B$12:$X$3580,2,0))</f>
        <v/>
      </c>
      <c r="E699" s="302" t="str">
        <f>IF(ISERROR(VLOOKUP(C699,'[2]Capacidad Financiera'!$B$12:$X$62720,3,0)),"",VLOOKUP(C699,'[2]Capacidad Financiera'!$B$12:$X$62720,3,0))</f>
        <v/>
      </c>
      <c r="F699" s="303"/>
      <c r="G699" s="303" t="str">
        <f>IF(OR(D699="",E699="",F699=""),"",IF(C699&lt;&gt;"",IF(ISERROR(VLOOKUP($A$10,[2]POA!$A$2:$D$25,2,0)),"",VLOOKUP($A$10,[2]POA!$A$2:$D$25,2,0)),""))</f>
        <v/>
      </c>
      <c r="H699" s="304" t="str">
        <f t="shared" si="55"/>
        <v/>
      </c>
      <c r="I699" s="305" t="str">
        <f>IF(OR(D699="",E699="",F699=""),"",IF(AND(H699&gt;0,H699&lt;=Experiencia1),[2]Puntajes!$D$4,IF(AND(H699&gt;Experiencia1,H699&lt;=Experiencia2),[2]Puntajes!$D$5,IF(AND(H699&gt;Experiencia2,H699&lt;=Experiencia3),[2]Puntajes!$D$6,IF(H699&gt;Experiencia3,[2]Puntajes!$D$7,0)))))</f>
        <v/>
      </c>
    </row>
    <row r="700" spans="3:9" ht="15.75" hidden="1" thickBot="1">
      <c r="C700" s="357"/>
      <c r="D700" s="370" t="str">
        <f>IF(ISERROR(VLOOKUP(C700,'[2]Capacidad Financiera'!$B$12:$X$62720,2,0)),"",VLOOKUP(C700,'[2]Capacidad Financiera'!$B$12:$X$3580,2,0))</f>
        <v/>
      </c>
      <c r="E700" s="307" t="str">
        <f>IF(ISERROR(VLOOKUP(C700,'[2]Capacidad Financiera'!$B$12:$X$62720,3,0)),"",VLOOKUP(C700,'[2]Capacidad Financiera'!$B$12:$X$62720,3,0))</f>
        <v/>
      </c>
      <c r="F700" s="308"/>
      <c r="G700" s="308" t="str">
        <f>IF(OR(D700="",E700="",F700=""),"",IF(C700&lt;&gt;"",IF(ISERROR(VLOOKUP($A$10,[2]POA!$A$2:$D$25,2,0)),"",VLOOKUP($A$10,[2]POA!$A$2:$D$25,2,0)),""))</f>
        <v/>
      </c>
      <c r="H700" s="309" t="str">
        <f t="shared" si="55"/>
        <v/>
      </c>
      <c r="I700" s="310" t="str">
        <f>IF(OR(D700="",E700="",F700=""),"",IF(AND(H700&gt;0,H700&lt;=Experiencia1),[2]Puntajes!$D$4,IF(AND(H700&gt;Experiencia1,H700&lt;=Experiencia2),[2]Puntajes!$D$5,IF(AND(H700&gt;Experiencia2,H700&lt;=Experiencia3),[2]Puntajes!$D$6,IF(H700&gt;Experiencia3,[2]Puntajes!$D$7,0)))))</f>
        <v/>
      </c>
    </row>
    <row r="701" spans="3:9" hidden="1">
      <c r="C701" s="358"/>
      <c r="D701" s="371" t="str">
        <f>IF(ISERROR(VLOOKUP(C701,'[2]Capacidad Financiera'!$B$12:$X$62720,2,0)),"",VLOOKUP(C701,'[2]Capacidad Financiera'!$B$12:$X$3580,2,0))</f>
        <v/>
      </c>
      <c r="E701" s="292" t="str">
        <f>IF(ISERROR(VLOOKUP(C701,'[2]Capacidad Financiera'!$B$12:$X$62720,3,0)),"",VLOOKUP(C701,'[2]Capacidad Financiera'!$B$12:$X$62720,3,0))</f>
        <v/>
      </c>
      <c r="F701" s="293"/>
      <c r="G701" s="293" t="str">
        <f>IF(OR(D701="",E701="",F701=""),"",IF(C702="",IF(C701&lt;&gt;"",IF(ISERROR(VLOOKUP($A$10,[2]POA!$A$2:$D$25,2,0)),"",VLOOKUP($A$10,[2]POA!$A$2:$D$25,2,0)),""),""))</f>
        <v/>
      </c>
      <c r="H701" s="294" t="str">
        <f>IF(OR(D701="",E701="",F701=""),"",IF(C702="",IF(C701&lt;&gt;"",F701/G701,""),""))</f>
        <v/>
      </c>
      <c r="I701" s="295" t="str">
        <f>IF(C702="",IF(F701="","",IF(AND(H701&gt;0,H701&lt;=Experiencia1),[2]Puntajes!$D$4,IF(AND(H701&gt;Experiencia1,H701&lt;=Experiencia2),[2]Puntajes!$D$5,IF(AND(H701&gt;Experiencia2,H701&lt;=Experiencia3),[2]Puntajes!$D$6,IF(H701&gt;Experiencia3,[2]Puntajes!$D$7,0))))),"")</f>
        <v/>
      </c>
    </row>
    <row r="702" spans="3:9" hidden="1">
      <c r="C702" s="356"/>
      <c r="D702" s="369" t="str">
        <f>IF(ISERROR(VLOOKUP(C702,'[2]Capacidad Financiera'!$B$12:$X$62720,2,0)),"",VLOOKUP(C702,'[2]Capacidad Financiera'!$B$12:$X$3580,2,0))</f>
        <v/>
      </c>
      <c r="E702" s="302" t="str">
        <f>IF(ISERROR(VLOOKUP(C702,'[2]Capacidad Financiera'!$B$12:$X$62720,3,0)),"",VLOOKUP(C702,'[2]Capacidad Financiera'!$B$12:$X$62720,3,0))</f>
        <v/>
      </c>
      <c r="F702" s="303"/>
      <c r="G702" s="303" t="str">
        <f>IF(OR(D702="",E702="",F702=""),"",IF(C702&lt;&gt;"",IF(ISERROR(VLOOKUP($A$10,[2]POA!$A$2:$D$25,2,0)),"",VLOOKUP($A$10,[2]POA!$A$2:$D$25,2,0)),""))</f>
        <v/>
      </c>
      <c r="H702" s="304" t="str">
        <f>IF(OR(D702="",E702="",F702=""),"",IF(C702&lt;&gt;"",F702/(G702*E702),""))</f>
        <v/>
      </c>
      <c r="I702" s="305" t="str">
        <f>IF(OR(D702="",E702="",F702=""),"",IF(AND(H702&gt;0,H702&lt;=Experiencia1),[2]Puntajes!$D$4,IF(AND(H702&gt;Experiencia1,H702&lt;=Experiencia2),[2]Puntajes!$D$5,IF(AND(H702&gt;Experiencia2,H702&lt;=Experiencia3),[2]Puntajes!$D$6,IF(H702&gt;Experiencia3,[2]Puntajes!$D$7,0)))))</f>
        <v/>
      </c>
    </row>
    <row r="703" spans="3:9" hidden="1">
      <c r="C703" s="356"/>
      <c r="D703" s="369" t="str">
        <f>IF(ISERROR(VLOOKUP(C703,'[2]Capacidad Financiera'!$B$12:$X$62720,2,0)),"",VLOOKUP(C703,'[2]Capacidad Financiera'!$B$12:$X$3580,2,0))</f>
        <v/>
      </c>
      <c r="E703" s="302" t="str">
        <f>IF(ISERROR(VLOOKUP(C703,'[2]Capacidad Financiera'!$B$12:$X$62720,3,0)),"",VLOOKUP(C703,'[2]Capacidad Financiera'!$B$12:$X$62720,3,0))</f>
        <v/>
      </c>
      <c r="F703" s="303"/>
      <c r="G703" s="303" t="str">
        <f>IF(OR(D703="",E703="",F703=""),"",IF(C703&lt;&gt;"",IF(ISERROR(VLOOKUP($A$10,[2]POA!$A$2:$D$25,2,0)),"",VLOOKUP($A$10,[2]POA!$A$2:$D$25,2,0)),""))</f>
        <v/>
      </c>
      <c r="H703" s="304" t="str">
        <f t="shared" ref="H703:H711" si="56">IF(OR(D703="",E703="",F703=""),"",IF(C703&lt;&gt;"",F703/(G703*E703),""))</f>
        <v/>
      </c>
      <c r="I703" s="305" t="str">
        <f>IF(OR(D703="",E703="",F703=""),"",IF(AND(H703&gt;0,H703&lt;=Experiencia1),[2]Puntajes!$D$4,IF(AND(H703&gt;Experiencia1,H703&lt;=Experiencia2),[2]Puntajes!$D$5,IF(AND(H703&gt;Experiencia2,H703&lt;=Experiencia3),[2]Puntajes!$D$6,IF(H703&gt;Experiencia3,[2]Puntajes!$D$7,0)))))</f>
        <v/>
      </c>
    </row>
    <row r="704" spans="3:9" hidden="1">
      <c r="C704" s="356"/>
      <c r="D704" s="369" t="str">
        <f>IF(ISERROR(VLOOKUP(C704,'[2]Capacidad Financiera'!$B$12:$X$62720,2,0)),"",VLOOKUP(C704,'[2]Capacidad Financiera'!$B$12:$X$3580,2,0))</f>
        <v/>
      </c>
      <c r="E704" s="302" t="str">
        <f>IF(ISERROR(VLOOKUP(C704,'[2]Capacidad Financiera'!$B$12:$X$62720,3,0)),"",VLOOKUP(C704,'[2]Capacidad Financiera'!$B$12:$X$62720,3,0))</f>
        <v/>
      </c>
      <c r="F704" s="303"/>
      <c r="G704" s="303" t="str">
        <f>IF(OR(D704="",E704="",F704=""),"",IF(C704&lt;&gt;"",IF(ISERROR(VLOOKUP($A$10,[2]POA!$A$2:$D$25,2,0)),"",VLOOKUP($A$10,[2]POA!$A$2:$D$25,2,0)),""))</f>
        <v/>
      </c>
      <c r="H704" s="304" t="str">
        <f t="shared" si="56"/>
        <v/>
      </c>
      <c r="I704" s="305" t="str">
        <f>IF(OR(D704="",E704="",F704=""),"",IF(AND(H704&gt;0,H704&lt;=Experiencia1),[2]Puntajes!$D$4,IF(AND(H704&gt;Experiencia1,H704&lt;=Experiencia2),[2]Puntajes!$D$5,IF(AND(H704&gt;Experiencia2,H704&lt;=Experiencia3),[2]Puntajes!$D$6,IF(H704&gt;Experiencia3,[2]Puntajes!$D$7,0)))))</f>
        <v/>
      </c>
    </row>
    <row r="705" spans="3:9" hidden="1">
      <c r="C705" s="356"/>
      <c r="D705" s="369" t="str">
        <f>IF(ISERROR(VLOOKUP(C705,'[2]Capacidad Financiera'!$B$12:$X$62720,2,0)),"",VLOOKUP(C705,'[2]Capacidad Financiera'!$B$12:$X$3580,2,0))</f>
        <v/>
      </c>
      <c r="E705" s="302" t="str">
        <f>IF(ISERROR(VLOOKUP(C705,'[2]Capacidad Financiera'!$B$12:$X$62720,3,0)),"",VLOOKUP(C705,'[2]Capacidad Financiera'!$B$12:$X$62720,3,0))</f>
        <v/>
      </c>
      <c r="F705" s="303"/>
      <c r="G705" s="303" t="str">
        <f>IF(OR(D705="",E705="",F705=""),"",IF(C705&lt;&gt;"",IF(ISERROR(VLOOKUP($A$10,[2]POA!$A$2:$D$25,2,0)),"",VLOOKUP($A$10,[2]POA!$A$2:$D$25,2,0)),""))</f>
        <v/>
      </c>
      <c r="H705" s="304" t="str">
        <f t="shared" si="56"/>
        <v/>
      </c>
      <c r="I705" s="305" t="str">
        <f>IF(OR(D705="",E705="",F705=""),"",IF(AND(H705&gt;0,H705&lt;=Experiencia1),[2]Puntajes!$D$4,IF(AND(H705&gt;Experiencia1,H705&lt;=Experiencia2),[2]Puntajes!$D$5,IF(AND(H705&gt;Experiencia2,H705&lt;=Experiencia3),[2]Puntajes!$D$6,IF(H705&gt;Experiencia3,[2]Puntajes!$D$7,0)))))</f>
        <v/>
      </c>
    </row>
    <row r="706" spans="3:9" hidden="1">
      <c r="C706" s="356"/>
      <c r="D706" s="369" t="str">
        <f>IF(ISERROR(VLOOKUP(C706,'[2]Capacidad Financiera'!$B$12:$X$62720,2,0)),"",VLOOKUP(C706,'[2]Capacidad Financiera'!$B$12:$X$3580,2,0))</f>
        <v/>
      </c>
      <c r="E706" s="302" t="str">
        <f>IF(ISERROR(VLOOKUP(C706,'[2]Capacidad Financiera'!$B$12:$X$62720,3,0)),"",VLOOKUP(C706,'[2]Capacidad Financiera'!$B$12:$X$62720,3,0))</f>
        <v/>
      </c>
      <c r="F706" s="303"/>
      <c r="G706" s="303" t="str">
        <f>IF(OR(D706="",E706="",F706=""),"",IF(C706&lt;&gt;"",IF(ISERROR(VLOOKUP($A$10,[2]POA!$A$2:$D$25,2,0)),"",VLOOKUP($A$10,[2]POA!$A$2:$D$25,2,0)),""))</f>
        <v/>
      </c>
      <c r="H706" s="304" t="str">
        <f t="shared" si="56"/>
        <v/>
      </c>
      <c r="I706" s="305" t="str">
        <f>IF(OR(D706="",E706="",F706=""),"",IF(AND(H706&gt;0,H706&lt;=Experiencia1),[2]Puntajes!$D$4,IF(AND(H706&gt;Experiencia1,H706&lt;=Experiencia2),[2]Puntajes!$D$5,IF(AND(H706&gt;Experiencia2,H706&lt;=Experiencia3),[2]Puntajes!$D$6,IF(H706&gt;Experiencia3,[2]Puntajes!$D$7,0)))))</f>
        <v/>
      </c>
    </row>
    <row r="707" spans="3:9" hidden="1">
      <c r="C707" s="356"/>
      <c r="D707" s="369" t="str">
        <f>IF(ISERROR(VLOOKUP(C707,'[2]Capacidad Financiera'!$B$12:$X$62720,2,0)),"",VLOOKUP(C707,'[2]Capacidad Financiera'!$B$12:$X$3580,2,0))</f>
        <v/>
      </c>
      <c r="E707" s="302" t="str">
        <f>IF(ISERROR(VLOOKUP(C707,'[2]Capacidad Financiera'!$B$12:$X$62720,3,0)),"",VLOOKUP(C707,'[2]Capacidad Financiera'!$B$12:$X$62720,3,0))</f>
        <v/>
      </c>
      <c r="F707" s="303"/>
      <c r="G707" s="303" t="str">
        <f>IF(OR(D707="",E707="",F707=""),"",IF(C707&lt;&gt;"",IF(ISERROR(VLOOKUP($A$10,[2]POA!$A$2:$D$25,2,0)),"",VLOOKUP($A$10,[2]POA!$A$2:$D$25,2,0)),""))</f>
        <v/>
      </c>
      <c r="H707" s="304" t="str">
        <f t="shared" si="56"/>
        <v/>
      </c>
      <c r="I707" s="305" t="str">
        <f>IF(OR(D707="",E707="",F707=""),"",IF(AND(H707&gt;0,H707&lt;=Experiencia1),[2]Puntajes!$D$4,IF(AND(H707&gt;Experiencia1,H707&lt;=Experiencia2),[2]Puntajes!$D$5,IF(AND(H707&gt;Experiencia2,H707&lt;=Experiencia3),[2]Puntajes!$D$6,IF(H707&gt;Experiencia3,[2]Puntajes!$D$7,0)))))</f>
        <v/>
      </c>
    </row>
    <row r="708" spans="3:9" hidden="1">
      <c r="C708" s="356"/>
      <c r="D708" s="369" t="str">
        <f>IF(ISERROR(VLOOKUP(C708,'[2]Capacidad Financiera'!$B$12:$X$62720,2,0)),"",VLOOKUP(C708,'[2]Capacidad Financiera'!$B$12:$X$3580,2,0))</f>
        <v/>
      </c>
      <c r="E708" s="302" t="str">
        <f>IF(ISERROR(VLOOKUP(C708,'[2]Capacidad Financiera'!$B$12:$X$62720,3,0)),"",VLOOKUP(C708,'[2]Capacidad Financiera'!$B$12:$X$62720,3,0))</f>
        <v/>
      </c>
      <c r="F708" s="303"/>
      <c r="G708" s="303" t="str">
        <f>IF(OR(D708="",E708="",F708=""),"",IF(C708&lt;&gt;"",IF(ISERROR(VLOOKUP($A$10,[2]POA!$A$2:$D$25,2,0)),"",VLOOKUP($A$10,[2]POA!$A$2:$D$25,2,0)),""))</f>
        <v/>
      </c>
      <c r="H708" s="304" t="str">
        <f t="shared" si="56"/>
        <v/>
      </c>
      <c r="I708" s="305" t="str">
        <f>IF(OR(D708="",E708="",F708=""),"",IF(AND(H708&gt;0,H708&lt;=Experiencia1),[2]Puntajes!$D$4,IF(AND(H708&gt;Experiencia1,H708&lt;=Experiencia2),[2]Puntajes!$D$5,IF(AND(H708&gt;Experiencia2,H708&lt;=Experiencia3),[2]Puntajes!$D$6,IF(H708&gt;Experiencia3,[2]Puntajes!$D$7,0)))))</f>
        <v/>
      </c>
    </row>
    <row r="709" spans="3:9" hidden="1">
      <c r="C709" s="356"/>
      <c r="D709" s="369" t="str">
        <f>IF(ISERROR(VLOOKUP(C709,'[2]Capacidad Financiera'!$B$12:$X$62720,2,0)),"",VLOOKUP(C709,'[2]Capacidad Financiera'!$B$12:$X$3580,2,0))</f>
        <v/>
      </c>
      <c r="E709" s="302" t="str">
        <f>IF(ISERROR(VLOOKUP(C709,'[2]Capacidad Financiera'!$B$12:$X$62720,3,0)),"",VLOOKUP(C709,'[2]Capacidad Financiera'!$B$12:$X$62720,3,0))</f>
        <v/>
      </c>
      <c r="F709" s="303"/>
      <c r="G709" s="303" t="str">
        <f>IF(OR(D709="",E709="",F709=""),"",IF(C709&lt;&gt;"",IF(ISERROR(VLOOKUP($A$10,[2]POA!$A$2:$D$25,2,0)),"",VLOOKUP($A$10,[2]POA!$A$2:$D$25,2,0)),""))</f>
        <v/>
      </c>
      <c r="H709" s="304" t="str">
        <f t="shared" si="56"/>
        <v/>
      </c>
      <c r="I709" s="305" t="str">
        <f>IF(OR(D709="",E709="",F709=""),"",IF(AND(H709&gt;0,H709&lt;=Experiencia1),[2]Puntajes!$D$4,IF(AND(H709&gt;Experiencia1,H709&lt;=Experiencia2),[2]Puntajes!$D$5,IF(AND(H709&gt;Experiencia2,H709&lt;=Experiencia3),[2]Puntajes!$D$6,IF(H709&gt;Experiencia3,[2]Puntajes!$D$7,0)))))</f>
        <v/>
      </c>
    </row>
    <row r="710" spans="3:9" hidden="1">
      <c r="C710" s="356"/>
      <c r="D710" s="369" t="str">
        <f>IF(ISERROR(VLOOKUP(C710,'[2]Capacidad Financiera'!$B$12:$X$62720,2,0)),"",VLOOKUP(C710,'[2]Capacidad Financiera'!$B$12:$X$3580,2,0))</f>
        <v/>
      </c>
      <c r="E710" s="302" t="str">
        <f>IF(ISERROR(VLOOKUP(C710,'[2]Capacidad Financiera'!$B$12:$X$62720,3,0)),"",VLOOKUP(C710,'[2]Capacidad Financiera'!$B$12:$X$62720,3,0))</f>
        <v/>
      </c>
      <c r="F710" s="303"/>
      <c r="G710" s="303" t="str">
        <f>IF(OR(D710="",E710="",F710=""),"",IF(C710&lt;&gt;"",IF(ISERROR(VLOOKUP($A$10,[2]POA!$A$2:$D$25,2,0)),"",VLOOKUP($A$10,[2]POA!$A$2:$D$25,2,0)),""))</f>
        <v/>
      </c>
      <c r="H710" s="304" t="str">
        <f t="shared" si="56"/>
        <v/>
      </c>
      <c r="I710" s="305" t="str">
        <f>IF(OR(D710="",E710="",F710=""),"",IF(AND(H710&gt;0,H710&lt;=Experiencia1),[2]Puntajes!$D$4,IF(AND(H710&gt;Experiencia1,H710&lt;=Experiencia2),[2]Puntajes!$D$5,IF(AND(H710&gt;Experiencia2,H710&lt;=Experiencia3),[2]Puntajes!$D$6,IF(H710&gt;Experiencia3,[2]Puntajes!$D$7,0)))))</f>
        <v/>
      </c>
    </row>
    <row r="711" spans="3:9" ht="15.75" hidden="1" thickBot="1">
      <c r="C711" s="357"/>
      <c r="D711" s="370" t="str">
        <f>IF(ISERROR(VLOOKUP(C711,'[2]Capacidad Financiera'!$B$12:$X$62720,2,0)),"",VLOOKUP(C711,'[2]Capacidad Financiera'!$B$12:$X$3580,2,0))</f>
        <v/>
      </c>
      <c r="E711" s="307" t="str">
        <f>IF(ISERROR(VLOOKUP(C711,'[2]Capacidad Financiera'!$B$12:$X$62720,3,0)),"",VLOOKUP(C711,'[2]Capacidad Financiera'!$B$12:$X$62720,3,0))</f>
        <v/>
      </c>
      <c r="F711" s="308"/>
      <c r="G711" s="308" t="str">
        <f>IF(OR(D711="",E711="",F711=""),"",IF(C711&lt;&gt;"",IF(ISERROR(VLOOKUP($A$10,[2]POA!$A$2:$D$25,2,0)),"",VLOOKUP($A$10,[2]POA!$A$2:$D$25,2,0)),""))</f>
        <v/>
      </c>
      <c r="H711" s="309" t="str">
        <f t="shared" si="56"/>
        <v/>
      </c>
      <c r="I711" s="310" t="str">
        <f>IF(OR(D711="",E711="",F711=""),"",IF(AND(H711&gt;0,H711&lt;=Experiencia1),[2]Puntajes!$D$4,IF(AND(H711&gt;Experiencia1,H711&lt;=Experiencia2),[2]Puntajes!$D$5,IF(AND(H711&gt;Experiencia2,H711&lt;=Experiencia3),[2]Puntajes!$D$6,IF(H711&gt;Experiencia3,[2]Puntajes!$D$7,0)))))</f>
        <v/>
      </c>
    </row>
    <row r="712" spans="3:9" hidden="1">
      <c r="C712" s="358"/>
      <c r="D712" s="371" t="str">
        <f>IF(ISERROR(VLOOKUP(C712,'[2]Capacidad Financiera'!$B$12:$X$62720,2,0)),"",VLOOKUP(C712,'[2]Capacidad Financiera'!$B$12:$X$3580,2,0))</f>
        <v/>
      </c>
      <c r="E712" s="292" t="str">
        <f>IF(ISERROR(VLOOKUP(C712,'[2]Capacidad Financiera'!$B$12:$X$62720,3,0)),"",VLOOKUP(C712,'[2]Capacidad Financiera'!$B$12:$X$62720,3,0))</f>
        <v/>
      </c>
      <c r="F712" s="293"/>
      <c r="G712" s="293" t="str">
        <f>IF(OR(D712="",E712="",F712=""),"",IF(C713="",IF(C712&lt;&gt;"",IF(ISERROR(VLOOKUP($A$10,[2]POA!$A$2:$D$25,2,0)),"",VLOOKUP($A$10,[2]POA!$A$2:$D$25,2,0)),""),""))</f>
        <v/>
      </c>
      <c r="H712" s="294" t="str">
        <f>IF(OR(D712="",E712="",F712=""),"",IF(C713="",IF(C712&lt;&gt;"",F712/G712,""),""))</f>
        <v/>
      </c>
      <c r="I712" s="295" t="str">
        <f>IF(C713="",IF(F712="","",IF(AND(H712&gt;0,H712&lt;=Experiencia1),[2]Puntajes!$D$4,IF(AND(H712&gt;Experiencia1,H712&lt;=Experiencia2),[2]Puntajes!$D$5,IF(AND(H712&gt;Experiencia2,H712&lt;=Experiencia3),[2]Puntajes!$D$6,IF(H712&gt;Experiencia3,[2]Puntajes!$D$7,0))))),"")</f>
        <v/>
      </c>
    </row>
    <row r="713" spans="3:9" hidden="1">
      <c r="C713" s="356"/>
      <c r="D713" s="369" t="str">
        <f>IF(ISERROR(VLOOKUP(C713,'[2]Capacidad Financiera'!$B$12:$X$62720,2,0)),"",VLOOKUP(C713,'[2]Capacidad Financiera'!$B$12:$X$3580,2,0))</f>
        <v/>
      </c>
      <c r="E713" s="302" t="str">
        <f>IF(ISERROR(VLOOKUP(C713,'[2]Capacidad Financiera'!$B$12:$X$62720,3,0)),"",VLOOKUP(C713,'[2]Capacidad Financiera'!$B$12:$X$62720,3,0))</f>
        <v/>
      </c>
      <c r="F713" s="303"/>
      <c r="G713" s="303" t="str">
        <f>IF(OR(D713="",E713="",F713=""),"",IF(C713&lt;&gt;"",IF(ISERROR(VLOOKUP($A$10,[2]POA!$A$2:$D$25,2,0)),"",VLOOKUP($A$10,[2]POA!$A$2:$D$25,2,0)),""))</f>
        <v/>
      </c>
      <c r="H713" s="304" t="str">
        <f>IF(OR(D713="",E713="",F713=""),"",IF(C713&lt;&gt;"",F713/(G713*E713),""))</f>
        <v/>
      </c>
      <c r="I713" s="305" t="str">
        <f>IF(OR(D713="",E713="",F713=""),"",IF(AND(H713&gt;0,H713&lt;=Experiencia1),[2]Puntajes!$D$4,IF(AND(H713&gt;Experiencia1,H713&lt;=Experiencia2),[2]Puntajes!$D$5,IF(AND(H713&gt;Experiencia2,H713&lt;=Experiencia3),[2]Puntajes!$D$6,IF(H713&gt;Experiencia3,[2]Puntajes!$D$7,0)))))</f>
        <v/>
      </c>
    </row>
    <row r="714" spans="3:9" hidden="1">
      <c r="C714" s="356"/>
      <c r="D714" s="369" t="str">
        <f>IF(ISERROR(VLOOKUP(C714,'[2]Capacidad Financiera'!$B$12:$X$62720,2,0)),"",VLOOKUP(C714,'[2]Capacidad Financiera'!$B$12:$X$3580,2,0))</f>
        <v/>
      </c>
      <c r="E714" s="302" t="str">
        <f>IF(ISERROR(VLOOKUP(C714,'[2]Capacidad Financiera'!$B$12:$X$62720,3,0)),"",VLOOKUP(C714,'[2]Capacidad Financiera'!$B$12:$X$62720,3,0))</f>
        <v/>
      </c>
      <c r="F714" s="303"/>
      <c r="G714" s="303" t="str">
        <f>IF(OR(D714="",E714="",F714=""),"",IF(C714&lt;&gt;"",IF(ISERROR(VLOOKUP($A$10,[2]POA!$A$2:$D$25,2,0)),"",VLOOKUP($A$10,[2]POA!$A$2:$D$25,2,0)),""))</f>
        <v/>
      </c>
      <c r="H714" s="304" t="str">
        <f t="shared" ref="H714:H722" si="57">IF(OR(D714="",E714="",F714=""),"",IF(C714&lt;&gt;"",F714/(G714*E714),""))</f>
        <v/>
      </c>
      <c r="I714" s="305" t="str">
        <f>IF(OR(D714="",E714="",F714=""),"",IF(AND(H714&gt;0,H714&lt;=Experiencia1),[2]Puntajes!$D$4,IF(AND(H714&gt;Experiencia1,H714&lt;=Experiencia2),[2]Puntajes!$D$5,IF(AND(H714&gt;Experiencia2,H714&lt;=Experiencia3),[2]Puntajes!$D$6,IF(H714&gt;Experiencia3,[2]Puntajes!$D$7,0)))))</f>
        <v/>
      </c>
    </row>
    <row r="715" spans="3:9" hidden="1">
      <c r="C715" s="356"/>
      <c r="D715" s="369" t="str">
        <f>IF(ISERROR(VLOOKUP(C715,'[2]Capacidad Financiera'!$B$12:$X$62720,2,0)),"",VLOOKUP(C715,'[2]Capacidad Financiera'!$B$12:$X$3580,2,0))</f>
        <v/>
      </c>
      <c r="E715" s="302" t="str">
        <f>IF(ISERROR(VLOOKUP(C715,'[2]Capacidad Financiera'!$B$12:$X$62720,3,0)),"",VLOOKUP(C715,'[2]Capacidad Financiera'!$B$12:$X$62720,3,0))</f>
        <v/>
      </c>
      <c r="F715" s="303"/>
      <c r="G715" s="303" t="str">
        <f>IF(OR(D715="",E715="",F715=""),"",IF(C715&lt;&gt;"",IF(ISERROR(VLOOKUP($A$10,[2]POA!$A$2:$D$25,2,0)),"",VLOOKUP($A$10,[2]POA!$A$2:$D$25,2,0)),""))</f>
        <v/>
      </c>
      <c r="H715" s="304" t="str">
        <f t="shared" si="57"/>
        <v/>
      </c>
      <c r="I715" s="305" t="str">
        <f>IF(OR(D715="",E715="",F715=""),"",IF(AND(H715&gt;0,H715&lt;=Experiencia1),[2]Puntajes!$D$4,IF(AND(H715&gt;Experiencia1,H715&lt;=Experiencia2),[2]Puntajes!$D$5,IF(AND(H715&gt;Experiencia2,H715&lt;=Experiencia3),[2]Puntajes!$D$6,IF(H715&gt;Experiencia3,[2]Puntajes!$D$7,0)))))</f>
        <v/>
      </c>
    </row>
    <row r="716" spans="3:9" hidden="1">
      <c r="C716" s="356"/>
      <c r="D716" s="369" t="str">
        <f>IF(ISERROR(VLOOKUP(C716,'[2]Capacidad Financiera'!$B$12:$X$62720,2,0)),"",VLOOKUP(C716,'[2]Capacidad Financiera'!$B$12:$X$3580,2,0))</f>
        <v/>
      </c>
      <c r="E716" s="302" t="str">
        <f>IF(ISERROR(VLOOKUP(C716,'[2]Capacidad Financiera'!$B$12:$X$62720,3,0)),"",VLOOKUP(C716,'[2]Capacidad Financiera'!$B$12:$X$62720,3,0))</f>
        <v/>
      </c>
      <c r="F716" s="303"/>
      <c r="G716" s="303" t="str">
        <f>IF(OR(D716="",E716="",F716=""),"",IF(C716&lt;&gt;"",IF(ISERROR(VLOOKUP($A$10,[2]POA!$A$2:$D$25,2,0)),"",VLOOKUP($A$10,[2]POA!$A$2:$D$25,2,0)),""))</f>
        <v/>
      </c>
      <c r="H716" s="304" t="str">
        <f t="shared" si="57"/>
        <v/>
      </c>
      <c r="I716" s="305" t="str">
        <f>IF(OR(D716="",E716="",F716=""),"",IF(AND(H716&gt;0,H716&lt;=Experiencia1),[2]Puntajes!$D$4,IF(AND(H716&gt;Experiencia1,H716&lt;=Experiencia2),[2]Puntajes!$D$5,IF(AND(H716&gt;Experiencia2,H716&lt;=Experiencia3),[2]Puntajes!$D$6,IF(H716&gt;Experiencia3,[2]Puntajes!$D$7,0)))))</f>
        <v/>
      </c>
    </row>
    <row r="717" spans="3:9" hidden="1">
      <c r="C717" s="356"/>
      <c r="D717" s="369" t="str">
        <f>IF(ISERROR(VLOOKUP(C717,'[2]Capacidad Financiera'!$B$12:$X$62720,2,0)),"",VLOOKUP(C717,'[2]Capacidad Financiera'!$B$12:$X$3580,2,0))</f>
        <v/>
      </c>
      <c r="E717" s="302" t="str">
        <f>IF(ISERROR(VLOOKUP(C717,'[2]Capacidad Financiera'!$B$12:$X$62720,3,0)),"",VLOOKUP(C717,'[2]Capacidad Financiera'!$B$12:$X$62720,3,0))</f>
        <v/>
      </c>
      <c r="F717" s="303"/>
      <c r="G717" s="303" t="str">
        <f>IF(OR(D717="",E717="",F717=""),"",IF(C717&lt;&gt;"",IF(ISERROR(VLOOKUP($A$10,[2]POA!$A$2:$D$25,2,0)),"",VLOOKUP($A$10,[2]POA!$A$2:$D$25,2,0)),""))</f>
        <v/>
      </c>
      <c r="H717" s="304" t="str">
        <f t="shared" si="57"/>
        <v/>
      </c>
      <c r="I717" s="305" t="str">
        <f>IF(OR(D717="",E717="",F717=""),"",IF(AND(H717&gt;0,H717&lt;=Experiencia1),[2]Puntajes!$D$4,IF(AND(H717&gt;Experiencia1,H717&lt;=Experiencia2),[2]Puntajes!$D$5,IF(AND(H717&gt;Experiencia2,H717&lt;=Experiencia3),[2]Puntajes!$D$6,IF(H717&gt;Experiencia3,[2]Puntajes!$D$7,0)))))</f>
        <v/>
      </c>
    </row>
    <row r="718" spans="3:9" hidden="1">
      <c r="C718" s="356"/>
      <c r="D718" s="369" t="str">
        <f>IF(ISERROR(VLOOKUP(C718,'[2]Capacidad Financiera'!$B$12:$X$62720,2,0)),"",VLOOKUP(C718,'[2]Capacidad Financiera'!$B$12:$X$3580,2,0))</f>
        <v/>
      </c>
      <c r="E718" s="302" t="str">
        <f>IF(ISERROR(VLOOKUP(C718,'[2]Capacidad Financiera'!$B$12:$X$62720,3,0)),"",VLOOKUP(C718,'[2]Capacidad Financiera'!$B$12:$X$62720,3,0))</f>
        <v/>
      </c>
      <c r="F718" s="303"/>
      <c r="G718" s="303" t="str">
        <f>IF(OR(D718="",E718="",F718=""),"",IF(C718&lt;&gt;"",IF(ISERROR(VLOOKUP($A$10,[2]POA!$A$2:$D$25,2,0)),"",VLOOKUP($A$10,[2]POA!$A$2:$D$25,2,0)),""))</f>
        <v/>
      </c>
      <c r="H718" s="304" t="str">
        <f t="shared" si="57"/>
        <v/>
      </c>
      <c r="I718" s="305" t="str">
        <f>IF(OR(D718="",E718="",F718=""),"",IF(AND(H718&gt;0,H718&lt;=Experiencia1),[2]Puntajes!$D$4,IF(AND(H718&gt;Experiencia1,H718&lt;=Experiencia2),[2]Puntajes!$D$5,IF(AND(H718&gt;Experiencia2,H718&lt;=Experiencia3),[2]Puntajes!$D$6,IF(H718&gt;Experiencia3,[2]Puntajes!$D$7,0)))))</f>
        <v/>
      </c>
    </row>
    <row r="719" spans="3:9" hidden="1">
      <c r="C719" s="356"/>
      <c r="D719" s="369" t="str">
        <f>IF(ISERROR(VLOOKUP(C719,'[2]Capacidad Financiera'!$B$12:$X$62720,2,0)),"",VLOOKUP(C719,'[2]Capacidad Financiera'!$B$12:$X$3580,2,0))</f>
        <v/>
      </c>
      <c r="E719" s="302" t="str">
        <f>IF(ISERROR(VLOOKUP(C719,'[2]Capacidad Financiera'!$B$12:$X$62720,3,0)),"",VLOOKUP(C719,'[2]Capacidad Financiera'!$B$12:$X$62720,3,0))</f>
        <v/>
      </c>
      <c r="F719" s="303"/>
      <c r="G719" s="303" t="str">
        <f>IF(OR(D719="",E719="",F719=""),"",IF(C719&lt;&gt;"",IF(ISERROR(VLOOKUP($A$10,[2]POA!$A$2:$D$25,2,0)),"",VLOOKUP($A$10,[2]POA!$A$2:$D$25,2,0)),""))</f>
        <v/>
      </c>
      <c r="H719" s="304" t="str">
        <f t="shared" si="57"/>
        <v/>
      </c>
      <c r="I719" s="305" t="str">
        <f>IF(OR(D719="",E719="",F719=""),"",IF(AND(H719&gt;0,H719&lt;=Experiencia1),[2]Puntajes!$D$4,IF(AND(H719&gt;Experiencia1,H719&lt;=Experiencia2),[2]Puntajes!$D$5,IF(AND(H719&gt;Experiencia2,H719&lt;=Experiencia3),[2]Puntajes!$D$6,IF(H719&gt;Experiencia3,[2]Puntajes!$D$7,0)))))</f>
        <v/>
      </c>
    </row>
    <row r="720" spans="3:9" hidden="1">
      <c r="C720" s="356"/>
      <c r="D720" s="369" t="str">
        <f>IF(ISERROR(VLOOKUP(C720,'[2]Capacidad Financiera'!$B$12:$X$62720,2,0)),"",VLOOKUP(C720,'[2]Capacidad Financiera'!$B$12:$X$3580,2,0))</f>
        <v/>
      </c>
      <c r="E720" s="302" t="str">
        <f>IF(ISERROR(VLOOKUP(C720,'[2]Capacidad Financiera'!$B$12:$X$62720,3,0)),"",VLOOKUP(C720,'[2]Capacidad Financiera'!$B$12:$X$62720,3,0))</f>
        <v/>
      </c>
      <c r="F720" s="303"/>
      <c r="G720" s="303" t="str">
        <f>IF(OR(D720="",E720="",F720=""),"",IF(C720&lt;&gt;"",IF(ISERROR(VLOOKUP($A$10,[2]POA!$A$2:$D$25,2,0)),"",VLOOKUP($A$10,[2]POA!$A$2:$D$25,2,0)),""))</f>
        <v/>
      </c>
      <c r="H720" s="304" t="str">
        <f t="shared" si="57"/>
        <v/>
      </c>
      <c r="I720" s="305" t="str">
        <f>IF(OR(D720="",E720="",F720=""),"",IF(AND(H720&gt;0,H720&lt;=Experiencia1),[2]Puntajes!$D$4,IF(AND(H720&gt;Experiencia1,H720&lt;=Experiencia2),[2]Puntajes!$D$5,IF(AND(H720&gt;Experiencia2,H720&lt;=Experiencia3),[2]Puntajes!$D$6,IF(H720&gt;Experiencia3,[2]Puntajes!$D$7,0)))))</f>
        <v/>
      </c>
    </row>
    <row r="721" spans="3:9" hidden="1">
      <c r="C721" s="356"/>
      <c r="D721" s="369" t="str">
        <f>IF(ISERROR(VLOOKUP(C721,'[2]Capacidad Financiera'!$B$12:$X$62720,2,0)),"",VLOOKUP(C721,'[2]Capacidad Financiera'!$B$12:$X$3580,2,0))</f>
        <v/>
      </c>
      <c r="E721" s="302" t="str">
        <f>IF(ISERROR(VLOOKUP(C721,'[2]Capacidad Financiera'!$B$12:$X$62720,3,0)),"",VLOOKUP(C721,'[2]Capacidad Financiera'!$B$12:$X$62720,3,0))</f>
        <v/>
      </c>
      <c r="F721" s="303"/>
      <c r="G721" s="303" t="str">
        <f>IF(OR(D721="",E721="",F721=""),"",IF(C721&lt;&gt;"",IF(ISERROR(VLOOKUP($A$10,[2]POA!$A$2:$D$25,2,0)),"",VLOOKUP($A$10,[2]POA!$A$2:$D$25,2,0)),""))</f>
        <v/>
      </c>
      <c r="H721" s="304" t="str">
        <f t="shared" si="57"/>
        <v/>
      </c>
      <c r="I721" s="305" t="str">
        <f>IF(OR(D721="",E721="",F721=""),"",IF(AND(H721&gt;0,H721&lt;=Experiencia1),[2]Puntajes!$D$4,IF(AND(H721&gt;Experiencia1,H721&lt;=Experiencia2),[2]Puntajes!$D$5,IF(AND(H721&gt;Experiencia2,H721&lt;=Experiencia3),[2]Puntajes!$D$6,IF(H721&gt;Experiencia3,[2]Puntajes!$D$7,0)))))</f>
        <v/>
      </c>
    </row>
    <row r="722" spans="3:9" ht="15.75" hidden="1" thickBot="1">
      <c r="C722" s="357"/>
      <c r="D722" s="370" t="str">
        <f>IF(ISERROR(VLOOKUP(C722,'[2]Capacidad Financiera'!$B$12:$X$62720,2,0)),"",VLOOKUP(C722,'[2]Capacidad Financiera'!$B$12:$X$3580,2,0))</f>
        <v/>
      </c>
      <c r="E722" s="307" t="str">
        <f>IF(ISERROR(VLOOKUP(C722,'[2]Capacidad Financiera'!$B$12:$X$62720,3,0)),"",VLOOKUP(C722,'[2]Capacidad Financiera'!$B$12:$X$62720,3,0))</f>
        <v/>
      </c>
      <c r="F722" s="308"/>
      <c r="G722" s="308" t="str">
        <f>IF(OR(D722="",E722="",F722=""),"",IF(C722&lt;&gt;"",IF(ISERROR(VLOOKUP($A$10,[2]POA!$A$2:$D$25,2,0)),"",VLOOKUP($A$10,[2]POA!$A$2:$D$25,2,0)),""))</f>
        <v/>
      </c>
      <c r="H722" s="309" t="str">
        <f t="shared" si="57"/>
        <v/>
      </c>
      <c r="I722" s="310" t="str">
        <f>IF(OR(D722="",E722="",F722=""),"",IF(AND(H722&gt;0,H722&lt;=Experiencia1),[2]Puntajes!$D$4,IF(AND(H722&gt;Experiencia1,H722&lt;=Experiencia2),[2]Puntajes!$D$5,IF(AND(H722&gt;Experiencia2,H722&lt;=Experiencia3),[2]Puntajes!$D$6,IF(H722&gt;Experiencia3,[2]Puntajes!$D$7,0)))))</f>
        <v/>
      </c>
    </row>
    <row r="723" spans="3:9" hidden="1">
      <c r="C723" s="358"/>
      <c r="D723" s="371" t="str">
        <f>IF(ISERROR(VLOOKUP(C723,'[2]Capacidad Financiera'!$B$12:$X$62720,2,0)),"",VLOOKUP(C723,'[2]Capacidad Financiera'!$B$12:$X$3580,2,0))</f>
        <v/>
      </c>
      <c r="E723" s="292" t="str">
        <f>IF(ISERROR(VLOOKUP(C723,'[2]Capacidad Financiera'!$B$12:$X$62720,3,0)),"",VLOOKUP(C723,'[2]Capacidad Financiera'!$B$12:$X$62720,3,0))</f>
        <v/>
      </c>
      <c r="F723" s="293"/>
      <c r="G723" s="293" t="str">
        <f>IF(OR(D723="",E723="",F723=""),"",IF(C724="",IF(C723&lt;&gt;"",IF(ISERROR(VLOOKUP($A$10,[2]POA!$A$2:$D$25,2,0)),"",VLOOKUP($A$10,[2]POA!$A$2:$D$25,2,0)),""),""))</f>
        <v/>
      </c>
      <c r="H723" s="294" t="str">
        <f>IF(OR(D723="",E723="",F723=""),"",IF(C724="",IF(C723&lt;&gt;"",F723/G723,""),""))</f>
        <v/>
      </c>
      <c r="I723" s="295" t="str">
        <f>IF(C724="",IF(F723="","",IF(AND(H723&gt;0,H723&lt;=Experiencia1),[2]Puntajes!$D$4,IF(AND(H723&gt;Experiencia1,H723&lt;=Experiencia2),[2]Puntajes!$D$5,IF(AND(H723&gt;Experiencia2,H723&lt;=Experiencia3),[2]Puntajes!$D$6,IF(H723&gt;Experiencia3,[2]Puntajes!$D$7,0))))),"")</f>
        <v/>
      </c>
    </row>
    <row r="724" spans="3:9" hidden="1">
      <c r="C724" s="356"/>
      <c r="D724" s="369" t="str">
        <f>IF(ISERROR(VLOOKUP(C724,'[2]Capacidad Financiera'!$B$12:$X$62720,2,0)),"",VLOOKUP(C724,'[2]Capacidad Financiera'!$B$12:$X$3580,2,0))</f>
        <v/>
      </c>
      <c r="E724" s="302" t="str">
        <f>IF(ISERROR(VLOOKUP(C724,'[2]Capacidad Financiera'!$B$12:$X$62720,3,0)),"",VLOOKUP(C724,'[2]Capacidad Financiera'!$B$12:$X$62720,3,0))</f>
        <v/>
      </c>
      <c r="F724" s="303"/>
      <c r="G724" s="303" t="str">
        <f>IF(OR(D724="",E724="",F724=""),"",IF(C724&lt;&gt;"",IF(ISERROR(VLOOKUP($A$10,[2]POA!$A$2:$D$25,2,0)),"",VLOOKUP($A$10,[2]POA!$A$2:$D$25,2,0)),""))</f>
        <v/>
      </c>
      <c r="H724" s="304" t="str">
        <f>IF(OR(D724="",E724="",F724=""),"",IF(C724&lt;&gt;"",F724/(G724*E724),""))</f>
        <v/>
      </c>
      <c r="I724" s="305" t="str">
        <f>IF(OR(D724="",E724="",F724=""),"",IF(AND(H724&gt;0,H724&lt;=Experiencia1),[2]Puntajes!$D$4,IF(AND(H724&gt;Experiencia1,H724&lt;=Experiencia2),[2]Puntajes!$D$5,IF(AND(H724&gt;Experiencia2,H724&lt;=Experiencia3),[2]Puntajes!$D$6,IF(H724&gt;Experiencia3,[2]Puntajes!$D$7,0)))))</f>
        <v/>
      </c>
    </row>
    <row r="725" spans="3:9" hidden="1">
      <c r="C725" s="356"/>
      <c r="D725" s="369" t="str">
        <f>IF(ISERROR(VLOOKUP(C725,'[2]Capacidad Financiera'!$B$12:$X$62720,2,0)),"",VLOOKUP(C725,'[2]Capacidad Financiera'!$B$12:$X$3580,2,0))</f>
        <v/>
      </c>
      <c r="E725" s="302" t="str">
        <f>IF(ISERROR(VLOOKUP(C725,'[2]Capacidad Financiera'!$B$12:$X$62720,3,0)),"",VLOOKUP(C725,'[2]Capacidad Financiera'!$B$12:$X$62720,3,0))</f>
        <v/>
      </c>
      <c r="F725" s="303"/>
      <c r="G725" s="303" t="str">
        <f>IF(OR(D725="",E725="",F725=""),"",IF(C725&lt;&gt;"",IF(ISERROR(VLOOKUP($A$10,[2]POA!$A$2:$D$25,2,0)),"",VLOOKUP($A$10,[2]POA!$A$2:$D$25,2,0)),""))</f>
        <v/>
      </c>
      <c r="H725" s="304" t="str">
        <f t="shared" ref="H725:H733" si="58">IF(OR(D725="",E725="",F725=""),"",IF(C725&lt;&gt;"",F725/(G725*E725),""))</f>
        <v/>
      </c>
      <c r="I725" s="305" t="str">
        <f>IF(OR(D725="",E725="",F725=""),"",IF(AND(H725&gt;0,H725&lt;=Experiencia1),[2]Puntajes!$D$4,IF(AND(H725&gt;Experiencia1,H725&lt;=Experiencia2),[2]Puntajes!$D$5,IF(AND(H725&gt;Experiencia2,H725&lt;=Experiencia3),[2]Puntajes!$D$6,IF(H725&gt;Experiencia3,[2]Puntajes!$D$7,0)))))</f>
        <v/>
      </c>
    </row>
    <row r="726" spans="3:9" hidden="1">
      <c r="C726" s="356"/>
      <c r="D726" s="369" t="str">
        <f>IF(ISERROR(VLOOKUP(C726,'[2]Capacidad Financiera'!$B$12:$X$62720,2,0)),"",VLOOKUP(C726,'[2]Capacidad Financiera'!$B$12:$X$3580,2,0))</f>
        <v/>
      </c>
      <c r="E726" s="302" t="str">
        <f>IF(ISERROR(VLOOKUP(C726,'[2]Capacidad Financiera'!$B$12:$X$62720,3,0)),"",VLOOKUP(C726,'[2]Capacidad Financiera'!$B$12:$X$62720,3,0))</f>
        <v/>
      </c>
      <c r="F726" s="303"/>
      <c r="G726" s="303" t="str">
        <f>IF(OR(D726="",E726="",F726=""),"",IF(C726&lt;&gt;"",IF(ISERROR(VLOOKUP($A$10,[2]POA!$A$2:$D$25,2,0)),"",VLOOKUP($A$10,[2]POA!$A$2:$D$25,2,0)),""))</f>
        <v/>
      </c>
      <c r="H726" s="304" t="str">
        <f t="shared" si="58"/>
        <v/>
      </c>
      <c r="I726" s="305" t="str">
        <f>IF(OR(D726="",E726="",F726=""),"",IF(AND(H726&gt;0,H726&lt;=Experiencia1),[2]Puntajes!$D$4,IF(AND(H726&gt;Experiencia1,H726&lt;=Experiencia2),[2]Puntajes!$D$5,IF(AND(H726&gt;Experiencia2,H726&lt;=Experiencia3),[2]Puntajes!$D$6,IF(H726&gt;Experiencia3,[2]Puntajes!$D$7,0)))))</f>
        <v/>
      </c>
    </row>
    <row r="727" spans="3:9" hidden="1">
      <c r="C727" s="356"/>
      <c r="D727" s="369" t="str">
        <f>IF(ISERROR(VLOOKUP(C727,'[2]Capacidad Financiera'!$B$12:$X$62720,2,0)),"",VLOOKUP(C727,'[2]Capacidad Financiera'!$B$12:$X$3580,2,0))</f>
        <v/>
      </c>
      <c r="E727" s="302" t="str">
        <f>IF(ISERROR(VLOOKUP(C727,'[2]Capacidad Financiera'!$B$12:$X$62720,3,0)),"",VLOOKUP(C727,'[2]Capacidad Financiera'!$B$12:$X$62720,3,0))</f>
        <v/>
      </c>
      <c r="F727" s="303"/>
      <c r="G727" s="303" t="str">
        <f>IF(OR(D727="",E727="",F727=""),"",IF(C727&lt;&gt;"",IF(ISERROR(VLOOKUP($A$10,[2]POA!$A$2:$D$25,2,0)),"",VLOOKUP($A$10,[2]POA!$A$2:$D$25,2,0)),""))</f>
        <v/>
      </c>
      <c r="H727" s="304" t="str">
        <f t="shared" si="58"/>
        <v/>
      </c>
      <c r="I727" s="305" t="str">
        <f>IF(OR(D727="",E727="",F727=""),"",IF(AND(H727&gt;0,H727&lt;=Experiencia1),[2]Puntajes!$D$4,IF(AND(H727&gt;Experiencia1,H727&lt;=Experiencia2),[2]Puntajes!$D$5,IF(AND(H727&gt;Experiencia2,H727&lt;=Experiencia3),[2]Puntajes!$D$6,IF(H727&gt;Experiencia3,[2]Puntajes!$D$7,0)))))</f>
        <v/>
      </c>
    </row>
    <row r="728" spans="3:9" hidden="1">
      <c r="C728" s="356"/>
      <c r="D728" s="369" t="str">
        <f>IF(ISERROR(VLOOKUP(C728,'[2]Capacidad Financiera'!$B$12:$X$62720,2,0)),"",VLOOKUP(C728,'[2]Capacidad Financiera'!$B$12:$X$3580,2,0))</f>
        <v/>
      </c>
      <c r="E728" s="302" t="str">
        <f>IF(ISERROR(VLOOKUP(C728,'[2]Capacidad Financiera'!$B$12:$X$62720,3,0)),"",VLOOKUP(C728,'[2]Capacidad Financiera'!$B$12:$X$62720,3,0))</f>
        <v/>
      </c>
      <c r="F728" s="303"/>
      <c r="G728" s="303" t="str">
        <f>IF(OR(D728="",E728="",F728=""),"",IF(C728&lt;&gt;"",IF(ISERROR(VLOOKUP($A$10,[2]POA!$A$2:$D$25,2,0)),"",VLOOKUP($A$10,[2]POA!$A$2:$D$25,2,0)),""))</f>
        <v/>
      </c>
      <c r="H728" s="304" t="str">
        <f t="shared" si="58"/>
        <v/>
      </c>
      <c r="I728" s="305" t="str">
        <f>IF(OR(D728="",E728="",F728=""),"",IF(AND(H728&gt;0,H728&lt;=Experiencia1),[2]Puntajes!$D$4,IF(AND(H728&gt;Experiencia1,H728&lt;=Experiencia2),[2]Puntajes!$D$5,IF(AND(H728&gt;Experiencia2,H728&lt;=Experiencia3),[2]Puntajes!$D$6,IF(H728&gt;Experiencia3,[2]Puntajes!$D$7,0)))))</f>
        <v/>
      </c>
    </row>
    <row r="729" spans="3:9" hidden="1">
      <c r="C729" s="356"/>
      <c r="D729" s="369" t="str">
        <f>IF(ISERROR(VLOOKUP(C729,'[2]Capacidad Financiera'!$B$12:$X$62720,2,0)),"",VLOOKUP(C729,'[2]Capacidad Financiera'!$B$12:$X$3580,2,0))</f>
        <v/>
      </c>
      <c r="E729" s="302" t="str">
        <f>IF(ISERROR(VLOOKUP(C729,'[2]Capacidad Financiera'!$B$12:$X$62720,3,0)),"",VLOOKUP(C729,'[2]Capacidad Financiera'!$B$12:$X$62720,3,0))</f>
        <v/>
      </c>
      <c r="F729" s="303"/>
      <c r="G729" s="303" t="str">
        <f>IF(OR(D729="",E729="",F729=""),"",IF(C729&lt;&gt;"",IF(ISERROR(VLOOKUP($A$10,[2]POA!$A$2:$D$25,2,0)),"",VLOOKUP($A$10,[2]POA!$A$2:$D$25,2,0)),""))</f>
        <v/>
      </c>
      <c r="H729" s="304" t="str">
        <f t="shared" si="58"/>
        <v/>
      </c>
      <c r="I729" s="305" t="str">
        <f>IF(OR(D729="",E729="",F729=""),"",IF(AND(H729&gt;0,H729&lt;=Experiencia1),[2]Puntajes!$D$4,IF(AND(H729&gt;Experiencia1,H729&lt;=Experiencia2),[2]Puntajes!$D$5,IF(AND(H729&gt;Experiencia2,H729&lt;=Experiencia3),[2]Puntajes!$D$6,IF(H729&gt;Experiencia3,[2]Puntajes!$D$7,0)))))</f>
        <v/>
      </c>
    </row>
    <row r="730" spans="3:9" hidden="1">
      <c r="C730" s="356"/>
      <c r="D730" s="369" t="str">
        <f>IF(ISERROR(VLOOKUP(C730,'[2]Capacidad Financiera'!$B$12:$X$62720,2,0)),"",VLOOKUP(C730,'[2]Capacidad Financiera'!$B$12:$X$3580,2,0))</f>
        <v/>
      </c>
      <c r="E730" s="302" t="str">
        <f>IF(ISERROR(VLOOKUP(C730,'[2]Capacidad Financiera'!$B$12:$X$62720,3,0)),"",VLOOKUP(C730,'[2]Capacidad Financiera'!$B$12:$X$62720,3,0))</f>
        <v/>
      </c>
      <c r="F730" s="303"/>
      <c r="G730" s="303" t="str">
        <f>IF(OR(D730="",E730="",F730=""),"",IF(C730&lt;&gt;"",IF(ISERROR(VLOOKUP($A$10,[2]POA!$A$2:$D$25,2,0)),"",VLOOKUP($A$10,[2]POA!$A$2:$D$25,2,0)),""))</f>
        <v/>
      </c>
      <c r="H730" s="304" t="str">
        <f t="shared" si="58"/>
        <v/>
      </c>
      <c r="I730" s="305" t="str">
        <f>IF(OR(D730="",E730="",F730=""),"",IF(AND(H730&gt;0,H730&lt;=Experiencia1),[2]Puntajes!$D$4,IF(AND(H730&gt;Experiencia1,H730&lt;=Experiencia2),[2]Puntajes!$D$5,IF(AND(H730&gt;Experiencia2,H730&lt;=Experiencia3),[2]Puntajes!$D$6,IF(H730&gt;Experiencia3,[2]Puntajes!$D$7,0)))))</f>
        <v/>
      </c>
    </row>
    <row r="731" spans="3:9" hidden="1">
      <c r="C731" s="356"/>
      <c r="D731" s="369" t="str">
        <f>IF(ISERROR(VLOOKUP(C731,'[2]Capacidad Financiera'!$B$12:$X$62720,2,0)),"",VLOOKUP(C731,'[2]Capacidad Financiera'!$B$12:$X$3580,2,0))</f>
        <v/>
      </c>
      <c r="E731" s="302" t="str">
        <f>IF(ISERROR(VLOOKUP(C731,'[2]Capacidad Financiera'!$B$12:$X$62720,3,0)),"",VLOOKUP(C731,'[2]Capacidad Financiera'!$B$12:$X$62720,3,0))</f>
        <v/>
      </c>
      <c r="F731" s="303"/>
      <c r="G731" s="303" t="str">
        <f>IF(OR(D731="",E731="",F731=""),"",IF(C731&lt;&gt;"",IF(ISERROR(VLOOKUP($A$10,[2]POA!$A$2:$D$25,2,0)),"",VLOOKUP($A$10,[2]POA!$A$2:$D$25,2,0)),""))</f>
        <v/>
      </c>
      <c r="H731" s="304" t="str">
        <f t="shared" si="58"/>
        <v/>
      </c>
      <c r="I731" s="305" t="str">
        <f>IF(OR(D731="",E731="",F731=""),"",IF(AND(H731&gt;0,H731&lt;=Experiencia1),[2]Puntajes!$D$4,IF(AND(H731&gt;Experiencia1,H731&lt;=Experiencia2),[2]Puntajes!$D$5,IF(AND(H731&gt;Experiencia2,H731&lt;=Experiencia3),[2]Puntajes!$D$6,IF(H731&gt;Experiencia3,[2]Puntajes!$D$7,0)))))</f>
        <v/>
      </c>
    </row>
    <row r="732" spans="3:9" hidden="1">
      <c r="C732" s="356"/>
      <c r="D732" s="369" t="str">
        <f>IF(ISERROR(VLOOKUP(C732,'[2]Capacidad Financiera'!$B$12:$X$62720,2,0)),"",VLOOKUP(C732,'[2]Capacidad Financiera'!$B$12:$X$3580,2,0))</f>
        <v/>
      </c>
      <c r="E732" s="302" t="str">
        <f>IF(ISERROR(VLOOKUP(C732,'[2]Capacidad Financiera'!$B$12:$X$62720,3,0)),"",VLOOKUP(C732,'[2]Capacidad Financiera'!$B$12:$X$62720,3,0))</f>
        <v/>
      </c>
      <c r="F732" s="303"/>
      <c r="G732" s="303" t="str">
        <f>IF(OR(D732="",E732="",F732=""),"",IF(C732&lt;&gt;"",IF(ISERROR(VLOOKUP($A$10,[2]POA!$A$2:$D$25,2,0)),"",VLOOKUP($A$10,[2]POA!$A$2:$D$25,2,0)),""))</f>
        <v/>
      </c>
      <c r="H732" s="304" t="str">
        <f t="shared" si="58"/>
        <v/>
      </c>
      <c r="I732" s="305" t="str">
        <f>IF(OR(D732="",E732="",F732=""),"",IF(AND(H732&gt;0,H732&lt;=Experiencia1),[2]Puntajes!$D$4,IF(AND(H732&gt;Experiencia1,H732&lt;=Experiencia2),[2]Puntajes!$D$5,IF(AND(H732&gt;Experiencia2,H732&lt;=Experiencia3),[2]Puntajes!$D$6,IF(H732&gt;Experiencia3,[2]Puntajes!$D$7,0)))))</f>
        <v/>
      </c>
    </row>
    <row r="733" spans="3:9" ht="15.75" hidden="1" thickBot="1">
      <c r="C733" s="357"/>
      <c r="D733" s="370" t="str">
        <f>IF(ISERROR(VLOOKUP(C733,'[2]Capacidad Financiera'!$B$12:$X$62720,2,0)),"",VLOOKUP(C733,'[2]Capacidad Financiera'!$B$12:$X$3580,2,0))</f>
        <v/>
      </c>
      <c r="E733" s="307" t="str">
        <f>IF(ISERROR(VLOOKUP(C733,'[2]Capacidad Financiera'!$B$12:$X$62720,3,0)),"",VLOOKUP(C733,'[2]Capacidad Financiera'!$B$12:$X$62720,3,0))</f>
        <v/>
      </c>
      <c r="F733" s="308"/>
      <c r="G733" s="308" t="str">
        <f>IF(OR(D733="",E733="",F733=""),"",IF(C733&lt;&gt;"",IF(ISERROR(VLOOKUP($A$10,[2]POA!$A$2:$D$25,2,0)),"",VLOOKUP($A$10,[2]POA!$A$2:$D$25,2,0)),""))</f>
        <v/>
      </c>
      <c r="H733" s="309" t="str">
        <f t="shared" si="58"/>
        <v/>
      </c>
      <c r="I733" s="310" t="str">
        <f>IF(OR(D733="",E733="",F733=""),"",IF(AND(H733&gt;0,H733&lt;=Experiencia1),[2]Puntajes!$D$4,IF(AND(H733&gt;Experiencia1,H733&lt;=Experiencia2),[2]Puntajes!$D$5,IF(AND(H733&gt;Experiencia2,H733&lt;=Experiencia3),[2]Puntajes!$D$6,IF(H733&gt;Experiencia3,[2]Puntajes!$D$7,0)))))</f>
        <v/>
      </c>
    </row>
    <row r="734" spans="3:9" hidden="1">
      <c r="C734" s="358"/>
      <c r="D734" s="371" t="str">
        <f>IF(ISERROR(VLOOKUP(C734,'[2]Capacidad Financiera'!$B$12:$X$62720,2,0)),"",VLOOKUP(C734,'[2]Capacidad Financiera'!$B$12:$X$3580,2,0))</f>
        <v/>
      </c>
      <c r="E734" s="292" t="str">
        <f>IF(ISERROR(VLOOKUP(C734,'[2]Capacidad Financiera'!$B$12:$X$62720,3,0)),"",VLOOKUP(C734,'[2]Capacidad Financiera'!$B$12:$X$62720,3,0))</f>
        <v/>
      </c>
      <c r="F734" s="293"/>
      <c r="G734" s="293" t="str">
        <f>IF(OR(D734="",E734="",F734=""),"",IF(C735="",IF(C734&lt;&gt;"",IF(ISERROR(VLOOKUP($A$10,[2]POA!$A$2:$D$25,2,0)),"",VLOOKUP($A$10,[2]POA!$A$2:$D$25,2,0)),""),""))</f>
        <v/>
      </c>
      <c r="H734" s="294" t="str">
        <f>IF(OR(D734="",E734="",F734=""),"",IF(C735="",IF(C734&lt;&gt;"",F734/G734,""),""))</f>
        <v/>
      </c>
      <c r="I734" s="295" t="str">
        <f>IF(C735="",IF(F734="","",IF(AND(H734&gt;0,H734&lt;=Experiencia1),[2]Puntajes!$D$4,IF(AND(H734&gt;Experiencia1,H734&lt;=Experiencia2),[2]Puntajes!$D$5,IF(AND(H734&gt;Experiencia2,H734&lt;=Experiencia3),[2]Puntajes!$D$6,IF(H734&gt;Experiencia3,[2]Puntajes!$D$7,0))))),"")</f>
        <v/>
      </c>
    </row>
    <row r="735" spans="3:9" hidden="1">
      <c r="C735" s="356"/>
      <c r="D735" s="369" t="str">
        <f>IF(ISERROR(VLOOKUP(C735,'[2]Capacidad Financiera'!$B$12:$X$62720,2,0)),"",VLOOKUP(C735,'[2]Capacidad Financiera'!$B$12:$X$3580,2,0))</f>
        <v/>
      </c>
      <c r="E735" s="302" t="str">
        <f>IF(ISERROR(VLOOKUP(C735,'[2]Capacidad Financiera'!$B$12:$X$62720,3,0)),"",VLOOKUP(C735,'[2]Capacidad Financiera'!$B$12:$X$62720,3,0))</f>
        <v/>
      </c>
      <c r="F735" s="303"/>
      <c r="G735" s="303" t="str">
        <f>IF(OR(D735="",E735="",F735=""),"",IF(C735&lt;&gt;"",IF(ISERROR(VLOOKUP($A$10,[2]POA!$A$2:$D$25,2,0)),"",VLOOKUP($A$10,[2]POA!$A$2:$D$25,2,0)),""))</f>
        <v/>
      </c>
      <c r="H735" s="304" t="str">
        <f>IF(OR(D735="",E735="",F735=""),"",IF(C735&lt;&gt;"",F735/(G735*E735),""))</f>
        <v/>
      </c>
      <c r="I735" s="305" t="str">
        <f>IF(OR(D735="",E735="",F735=""),"",IF(AND(H735&gt;0,H735&lt;=Experiencia1),[2]Puntajes!$D$4,IF(AND(H735&gt;Experiencia1,H735&lt;=Experiencia2),[2]Puntajes!$D$5,IF(AND(H735&gt;Experiencia2,H735&lt;=Experiencia3),[2]Puntajes!$D$6,IF(H735&gt;Experiencia3,[2]Puntajes!$D$7,0)))))</f>
        <v/>
      </c>
    </row>
    <row r="736" spans="3:9" hidden="1">
      <c r="C736" s="356"/>
      <c r="D736" s="369" t="str">
        <f>IF(ISERROR(VLOOKUP(C736,'[2]Capacidad Financiera'!$B$12:$X$62720,2,0)),"",VLOOKUP(C736,'[2]Capacidad Financiera'!$B$12:$X$3580,2,0))</f>
        <v/>
      </c>
      <c r="E736" s="302" t="str">
        <f>IF(ISERROR(VLOOKUP(C736,'[2]Capacidad Financiera'!$B$12:$X$62720,3,0)),"",VLOOKUP(C736,'[2]Capacidad Financiera'!$B$12:$X$62720,3,0))</f>
        <v/>
      </c>
      <c r="F736" s="303"/>
      <c r="G736" s="303" t="str">
        <f>IF(OR(D736="",E736="",F736=""),"",IF(C736&lt;&gt;"",IF(ISERROR(VLOOKUP($A$10,[2]POA!$A$2:$D$25,2,0)),"",VLOOKUP($A$10,[2]POA!$A$2:$D$25,2,0)),""))</f>
        <v/>
      </c>
      <c r="H736" s="304" t="str">
        <f t="shared" ref="H736:H744" si="59">IF(OR(D736="",E736="",F736=""),"",IF(C736&lt;&gt;"",F736/(G736*E736),""))</f>
        <v/>
      </c>
      <c r="I736" s="305" t="str">
        <f>IF(OR(D736="",E736="",F736=""),"",IF(AND(H736&gt;0,H736&lt;=Experiencia1),[2]Puntajes!$D$4,IF(AND(H736&gt;Experiencia1,H736&lt;=Experiencia2),[2]Puntajes!$D$5,IF(AND(H736&gt;Experiencia2,H736&lt;=Experiencia3),[2]Puntajes!$D$6,IF(H736&gt;Experiencia3,[2]Puntajes!$D$7,0)))))</f>
        <v/>
      </c>
    </row>
    <row r="737" spans="3:9" hidden="1">
      <c r="C737" s="356"/>
      <c r="D737" s="369" t="str">
        <f>IF(ISERROR(VLOOKUP(C737,'[2]Capacidad Financiera'!$B$12:$X$62720,2,0)),"",VLOOKUP(C737,'[2]Capacidad Financiera'!$B$12:$X$3580,2,0))</f>
        <v/>
      </c>
      <c r="E737" s="302" t="str">
        <f>IF(ISERROR(VLOOKUP(C737,'[2]Capacidad Financiera'!$B$12:$X$62720,3,0)),"",VLOOKUP(C737,'[2]Capacidad Financiera'!$B$12:$X$62720,3,0))</f>
        <v/>
      </c>
      <c r="F737" s="303"/>
      <c r="G737" s="303" t="str">
        <f>IF(OR(D737="",E737="",F737=""),"",IF(C737&lt;&gt;"",IF(ISERROR(VLOOKUP($A$10,[2]POA!$A$2:$D$25,2,0)),"",VLOOKUP($A$10,[2]POA!$A$2:$D$25,2,0)),""))</f>
        <v/>
      </c>
      <c r="H737" s="304" t="str">
        <f t="shared" si="59"/>
        <v/>
      </c>
      <c r="I737" s="305" t="str">
        <f>IF(OR(D737="",E737="",F737=""),"",IF(AND(H737&gt;0,H737&lt;=Experiencia1),[2]Puntajes!$D$4,IF(AND(H737&gt;Experiencia1,H737&lt;=Experiencia2),[2]Puntajes!$D$5,IF(AND(H737&gt;Experiencia2,H737&lt;=Experiencia3),[2]Puntajes!$D$6,IF(H737&gt;Experiencia3,[2]Puntajes!$D$7,0)))))</f>
        <v/>
      </c>
    </row>
    <row r="738" spans="3:9" hidden="1">
      <c r="C738" s="356"/>
      <c r="D738" s="369" t="str">
        <f>IF(ISERROR(VLOOKUP(C738,'[2]Capacidad Financiera'!$B$12:$X$62720,2,0)),"",VLOOKUP(C738,'[2]Capacidad Financiera'!$B$12:$X$3580,2,0))</f>
        <v/>
      </c>
      <c r="E738" s="302" t="str">
        <f>IF(ISERROR(VLOOKUP(C738,'[2]Capacidad Financiera'!$B$12:$X$62720,3,0)),"",VLOOKUP(C738,'[2]Capacidad Financiera'!$B$12:$X$62720,3,0))</f>
        <v/>
      </c>
      <c r="F738" s="303"/>
      <c r="G738" s="303" t="str">
        <f>IF(OR(D738="",E738="",F738=""),"",IF(C738&lt;&gt;"",IF(ISERROR(VLOOKUP($A$10,[2]POA!$A$2:$D$25,2,0)),"",VLOOKUP($A$10,[2]POA!$A$2:$D$25,2,0)),""))</f>
        <v/>
      </c>
      <c r="H738" s="304" t="str">
        <f t="shared" si="59"/>
        <v/>
      </c>
      <c r="I738" s="305" t="str">
        <f>IF(OR(D738="",E738="",F738=""),"",IF(AND(H738&gt;0,H738&lt;=Experiencia1),[2]Puntajes!$D$4,IF(AND(H738&gt;Experiencia1,H738&lt;=Experiencia2),[2]Puntajes!$D$5,IF(AND(H738&gt;Experiencia2,H738&lt;=Experiencia3),[2]Puntajes!$D$6,IF(H738&gt;Experiencia3,[2]Puntajes!$D$7,0)))))</f>
        <v/>
      </c>
    </row>
    <row r="739" spans="3:9" hidden="1">
      <c r="C739" s="356"/>
      <c r="D739" s="369" t="str">
        <f>IF(ISERROR(VLOOKUP(C739,'[2]Capacidad Financiera'!$B$12:$X$62720,2,0)),"",VLOOKUP(C739,'[2]Capacidad Financiera'!$B$12:$X$3580,2,0))</f>
        <v/>
      </c>
      <c r="E739" s="302" t="str">
        <f>IF(ISERROR(VLOOKUP(C739,'[2]Capacidad Financiera'!$B$12:$X$62720,3,0)),"",VLOOKUP(C739,'[2]Capacidad Financiera'!$B$12:$X$62720,3,0))</f>
        <v/>
      </c>
      <c r="F739" s="303"/>
      <c r="G739" s="303" t="str">
        <f>IF(OR(D739="",E739="",F739=""),"",IF(C739&lt;&gt;"",IF(ISERROR(VLOOKUP($A$10,[2]POA!$A$2:$D$25,2,0)),"",VLOOKUP($A$10,[2]POA!$A$2:$D$25,2,0)),""))</f>
        <v/>
      </c>
      <c r="H739" s="304" t="str">
        <f t="shared" si="59"/>
        <v/>
      </c>
      <c r="I739" s="305" t="str">
        <f>IF(OR(D739="",E739="",F739=""),"",IF(AND(H739&gt;0,H739&lt;=Experiencia1),[2]Puntajes!$D$4,IF(AND(H739&gt;Experiencia1,H739&lt;=Experiencia2),[2]Puntajes!$D$5,IF(AND(H739&gt;Experiencia2,H739&lt;=Experiencia3),[2]Puntajes!$D$6,IF(H739&gt;Experiencia3,[2]Puntajes!$D$7,0)))))</f>
        <v/>
      </c>
    </row>
    <row r="740" spans="3:9" hidden="1">
      <c r="C740" s="356"/>
      <c r="D740" s="369" t="str">
        <f>IF(ISERROR(VLOOKUP(C740,'[2]Capacidad Financiera'!$B$12:$X$62720,2,0)),"",VLOOKUP(C740,'[2]Capacidad Financiera'!$B$12:$X$3580,2,0))</f>
        <v/>
      </c>
      <c r="E740" s="302" t="str">
        <f>IF(ISERROR(VLOOKUP(C740,'[2]Capacidad Financiera'!$B$12:$X$62720,3,0)),"",VLOOKUP(C740,'[2]Capacidad Financiera'!$B$12:$X$62720,3,0))</f>
        <v/>
      </c>
      <c r="F740" s="303"/>
      <c r="G740" s="303" t="str">
        <f>IF(OR(D740="",E740="",F740=""),"",IF(C740&lt;&gt;"",IF(ISERROR(VLOOKUP($A$10,[2]POA!$A$2:$D$25,2,0)),"",VLOOKUP($A$10,[2]POA!$A$2:$D$25,2,0)),""))</f>
        <v/>
      </c>
      <c r="H740" s="304" t="str">
        <f t="shared" si="59"/>
        <v/>
      </c>
      <c r="I740" s="305" t="str">
        <f>IF(OR(D740="",E740="",F740=""),"",IF(AND(H740&gt;0,H740&lt;=Experiencia1),[2]Puntajes!$D$4,IF(AND(H740&gt;Experiencia1,H740&lt;=Experiencia2),[2]Puntajes!$D$5,IF(AND(H740&gt;Experiencia2,H740&lt;=Experiencia3),[2]Puntajes!$D$6,IF(H740&gt;Experiencia3,[2]Puntajes!$D$7,0)))))</f>
        <v/>
      </c>
    </row>
    <row r="741" spans="3:9" hidden="1">
      <c r="C741" s="356"/>
      <c r="D741" s="369" t="str">
        <f>IF(ISERROR(VLOOKUP(C741,'[2]Capacidad Financiera'!$B$12:$X$62720,2,0)),"",VLOOKUP(C741,'[2]Capacidad Financiera'!$B$12:$X$3580,2,0))</f>
        <v/>
      </c>
      <c r="E741" s="302" t="str">
        <f>IF(ISERROR(VLOOKUP(C741,'[2]Capacidad Financiera'!$B$12:$X$62720,3,0)),"",VLOOKUP(C741,'[2]Capacidad Financiera'!$B$12:$X$62720,3,0))</f>
        <v/>
      </c>
      <c r="F741" s="303"/>
      <c r="G741" s="303" t="str">
        <f>IF(OR(D741="",E741="",F741=""),"",IF(C741&lt;&gt;"",IF(ISERROR(VLOOKUP($A$10,[2]POA!$A$2:$D$25,2,0)),"",VLOOKUP($A$10,[2]POA!$A$2:$D$25,2,0)),""))</f>
        <v/>
      </c>
      <c r="H741" s="304" t="str">
        <f t="shared" si="59"/>
        <v/>
      </c>
      <c r="I741" s="305" t="str">
        <f>IF(OR(D741="",E741="",F741=""),"",IF(AND(H741&gt;0,H741&lt;=Experiencia1),[2]Puntajes!$D$4,IF(AND(H741&gt;Experiencia1,H741&lt;=Experiencia2),[2]Puntajes!$D$5,IF(AND(H741&gt;Experiencia2,H741&lt;=Experiencia3),[2]Puntajes!$D$6,IF(H741&gt;Experiencia3,[2]Puntajes!$D$7,0)))))</f>
        <v/>
      </c>
    </row>
    <row r="742" spans="3:9" hidden="1">
      <c r="C742" s="356"/>
      <c r="D742" s="369" t="str">
        <f>IF(ISERROR(VLOOKUP(C742,'[2]Capacidad Financiera'!$B$12:$X$62720,2,0)),"",VLOOKUP(C742,'[2]Capacidad Financiera'!$B$12:$X$3580,2,0))</f>
        <v/>
      </c>
      <c r="E742" s="302" t="str">
        <f>IF(ISERROR(VLOOKUP(C742,'[2]Capacidad Financiera'!$B$12:$X$62720,3,0)),"",VLOOKUP(C742,'[2]Capacidad Financiera'!$B$12:$X$62720,3,0))</f>
        <v/>
      </c>
      <c r="F742" s="303"/>
      <c r="G742" s="303" t="str">
        <f>IF(OR(D742="",E742="",F742=""),"",IF(C742&lt;&gt;"",IF(ISERROR(VLOOKUP($A$10,[2]POA!$A$2:$D$25,2,0)),"",VLOOKUP($A$10,[2]POA!$A$2:$D$25,2,0)),""))</f>
        <v/>
      </c>
      <c r="H742" s="304" t="str">
        <f t="shared" si="59"/>
        <v/>
      </c>
      <c r="I742" s="305" t="str">
        <f>IF(OR(D742="",E742="",F742=""),"",IF(AND(H742&gt;0,H742&lt;=Experiencia1),[2]Puntajes!$D$4,IF(AND(H742&gt;Experiencia1,H742&lt;=Experiencia2),[2]Puntajes!$D$5,IF(AND(H742&gt;Experiencia2,H742&lt;=Experiencia3),[2]Puntajes!$D$6,IF(H742&gt;Experiencia3,[2]Puntajes!$D$7,0)))))</f>
        <v/>
      </c>
    </row>
    <row r="743" spans="3:9" hidden="1">
      <c r="C743" s="356"/>
      <c r="D743" s="369" t="str">
        <f>IF(ISERROR(VLOOKUP(C743,'[2]Capacidad Financiera'!$B$12:$X$62720,2,0)),"",VLOOKUP(C743,'[2]Capacidad Financiera'!$B$12:$X$3580,2,0))</f>
        <v/>
      </c>
      <c r="E743" s="302" t="str">
        <f>IF(ISERROR(VLOOKUP(C743,'[2]Capacidad Financiera'!$B$12:$X$62720,3,0)),"",VLOOKUP(C743,'[2]Capacidad Financiera'!$B$12:$X$62720,3,0))</f>
        <v/>
      </c>
      <c r="F743" s="303"/>
      <c r="G743" s="303" t="str">
        <f>IF(OR(D743="",E743="",F743=""),"",IF(C743&lt;&gt;"",IF(ISERROR(VLOOKUP($A$10,[2]POA!$A$2:$D$25,2,0)),"",VLOOKUP($A$10,[2]POA!$A$2:$D$25,2,0)),""))</f>
        <v/>
      </c>
      <c r="H743" s="304" t="str">
        <f t="shared" si="59"/>
        <v/>
      </c>
      <c r="I743" s="305" t="str">
        <f>IF(OR(D743="",E743="",F743=""),"",IF(AND(H743&gt;0,H743&lt;=Experiencia1),[2]Puntajes!$D$4,IF(AND(H743&gt;Experiencia1,H743&lt;=Experiencia2),[2]Puntajes!$D$5,IF(AND(H743&gt;Experiencia2,H743&lt;=Experiencia3),[2]Puntajes!$D$6,IF(H743&gt;Experiencia3,[2]Puntajes!$D$7,0)))))</f>
        <v/>
      </c>
    </row>
    <row r="744" spans="3:9" ht="15.75" hidden="1" thickBot="1">
      <c r="C744" s="357"/>
      <c r="D744" s="370" t="str">
        <f>IF(ISERROR(VLOOKUP(C744,'[2]Capacidad Financiera'!$B$12:$X$62720,2,0)),"",VLOOKUP(C744,'[2]Capacidad Financiera'!$B$12:$X$3580,2,0))</f>
        <v/>
      </c>
      <c r="E744" s="307" t="str">
        <f>IF(ISERROR(VLOOKUP(C744,'[2]Capacidad Financiera'!$B$12:$X$62720,3,0)),"",VLOOKUP(C744,'[2]Capacidad Financiera'!$B$12:$X$62720,3,0))</f>
        <v/>
      </c>
      <c r="F744" s="308"/>
      <c r="G744" s="308" t="str">
        <f>IF(OR(D744="",E744="",F744=""),"",IF(C744&lt;&gt;"",IF(ISERROR(VLOOKUP($A$10,[2]POA!$A$2:$D$25,2,0)),"",VLOOKUP($A$10,[2]POA!$A$2:$D$25,2,0)),""))</f>
        <v/>
      </c>
      <c r="H744" s="309" t="str">
        <f t="shared" si="59"/>
        <v/>
      </c>
      <c r="I744" s="310" t="str">
        <f>IF(OR(D744="",E744="",F744=""),"",IF(AND(H744&gt;0,H744&lt;=Experiencia1),[2]Puntajes!$D$4,IF(AND(H744&gt;Experiencia1,H744&lt;=Experiencia2),[2]Puntajes!$D$5,IF(AND(H744&gt;Experiencia2,H744&lt;=Experiencia3),[2]Puntajes!$D$6,IF(H744&gt;Experiencia3,[2]Puntajes!$D$7,0)))))</f>
        <v/>
      </c>
    </row>
    <row r="745" spans="3:9" hidden="1">
      <c r="C745" s="358"/>
      <c r="D745" s="371" t="str">
        <f>IF(ISERROR(VLOOKUP(C745,'[2]Capacidad Financiera'!$B$12:$X$62720,2,0)),"",VLOOKUP(C745,'[2]Capacidad Financiera'!$B$12:$X$3580,2,0))</f>
        <v/>
      </c>
      <c r="E745" s="292" t="str">
        <f>IF(ISERROR(VLOOKUP(C745,'[2]Capacidad Financiera'!$B$12:$X$62720,3,0)),"",VLOOKUP(C745,'[2]Capacidad Financiera'!$B$12:$X$62720,3,0))</f>
        <v/>
      </c>
      <c r="F745" s="293"/>
      <c r="G745" s="293" t="str">
        <f>IF(OR(D745="",E745="",F745=""),"",IF(C746="",IF(C745&lt;&gt;"",IF(ISERROR(VLOOKUP($A$10,[2]POA!$A$2:$D$25,2,0)),"",VLOOKUP($A$10,[2]POA!$A$2:$D$25,2,0)),""),""))</f>
        <v/>
      </c>
      <c r="H745" s="294" t="str">
        <f>IF(OR(D745="",E745="",F745=""),"",IF(C746="",IF(C745&lt;&gt;"",F745/G745,""),""))</f>
        <v/>
      </c>
      <c r="I745" s="295" t="str">
        <f>IF(C746="",IF(F745="","",IF(AND(H745&gt;0,H745&lt;=Experiencia1),[2]Puntajes!$D$4,IF(AND(H745&gt;Experiencia1,H745&lt;=Experiencia2),[2]Puntajes!$D$5,IF(AND(H745&gt;Experiencia2,H745&lt;=Experiencia3),[2]Puntajes!$D$6,IF(H745&gt;Experiencia3,[2]Puntajes!$D$7,0))))),"")</f>
        <v/>
      </c>
    </row>
    <row r="746" spans="3:9" hidden="1">
      <c r="C746" s="356"/>
      <c r="D746" s="369" t="str">
        <f>IF(ISERROR(VLOOKUP(C746,'[2]Capacidad Financiera'!$B$12:$X$62720,2,0)),"",VLOOKUP(C746,'[2]Capacidad Financiera'!$B$12:$X$3580,2,0))</f>
        <v/>
      </c>
      <c r="E746" s="302" t="str">
        <f>IF(ISERROR(VLOOKUP(C746,'[2]Capacidad Financiera'!$B$12:$X$62720,3,0)),"",VLOOKUP(C746,'[2]Capacidad Financiera'!$B$12:$X$62720,3,0))</f>
        <v/>
      </c>
      <c r="F746" s="303"/>
      <c r="G746" s="303" t="str">
        <f>IF(OR(D746="",E746="",F746=""),"",IF(C746&lt;&gt;"",IF(ISERROR(VLOOKUP($A$10,[2]POA!$A$2:$D$25,2,0)),"",VLOOKUP($A$10,[2]POA!$A$2:$D$25,2,0)),""))</f>
        <v/>
      </c>
      <c r="H746" s="304" t="str">
        <f>IF(OR(D746="",E746="",F746=""),"",IF(C746&lt;&gt;"",F746/(G746*E746),""))</f>
        <v/>
      </c>
      <c r="I746" s="305" t="str">
        <f>IF(OR(D746="",E746="",F746=""),"",IF(AND(H746&gt;0,H746&lt;=Experiencia1),[2]Puntajes!$D$4,IF(AND(H746&gt;Experiencia1,H746&lt;=Experiencia2),[2]Puntajes!$D$5,IF(AND(H746&gt;Experiencia2,H746&lt;=Experiencia3),[2]Puntajes!$D$6,IF(H746&gt;Experiencia3,[2]Puntajes!$D$7,0)))))</f>
        <v/>
      </c>
    </row>
    <row r="747" spans="3:9" hidden="1">
      <c r="C747" s="356"/>
      <c r="D747" s="369" t="str">
        <f>IF(ISERROR(VLOOKUP(C747,'[2]Capacidad Financiera'!$B$12:$X$62720,2,0)),"",VLOOKUP(C747,'[2]Capacidad Financiera'!$B$12:$X$3580,2,0))</f>
        <v/>
      </c>
      <c r="E747" s="302" t="str">
        <f>IF(ISERROR(VLOOKUP(C747,'[2]Capacidad Financiera'!$B$12:$X$62720,3,0)),"",VLOOKUP(C747,'[2]Capacidad Financiera'!$B$12:$X$62720,3,0))</f>
        <v/>
      </c>
      <c r="F747" s="303"/>
      <c r="G747" s="303" t="str">
        <f>IF(OR(D747="",E747="",F747=""),"",IF(C747&lt;&gt;"",IF(ISERROR(VLOOKUP($A$10,[2]POA!$A$2:$D$25,2,0)),"",VLOOKUP($A$10,[2]POA!$A$2:$D$25,2,0)),""))</f>
        <v/>
      </c>
      <c r="H747" s="304" t="str">
        <f t="shared" ref="H747:H755" si="60">IF(OR(D747="",E747="",F747=""),"",IF(C747&lt;&gt;"",F747/(G747*E747),""))</f>
        <v/>
      </c>
      <c r="I747" s="305" t="str">
        <f>IF(OR(D747="",E747="",F747=""),"",IF(AND(H747&gt;0,H747&lt;=Experiencia1),[2]Puntajes!$D$4,IF(AND(H747&gt;Experiencia1,H747&lt;=Experiencia2),[2]Puntajes!$D$5,IF(AND(H747&gt;Experiencia2,H747&lt;=Experiencia3),[2]Puntajes!$D$6,IF(H747&gt;Experiencia3,[2]Puntajes!$D$7,0)))))</f>
        <v/>
      </c>
    </row>
    <row r="748" spans="3:9" hidden="1">
      <c r="C748" s="356"/>
      <c r="D748" s="369" t="str">
        <f>IF(ISERROR(VLOOKUP(C748,'[2]Capacidad Financiera'!$B$12:$X$62720,2,0)),"",VLOOKUP(C748,'[2]Capacidad Financiera'!$B$12:$X$3580,2,0))</f>
        <v/>
      </c>
      <c r="E748" s="302" t="str">
        <f>IF(ISERROR(VLOOKUP(C748,'[2]Capacidad Financiera'!$B$12:$X$62720,3,0)),"",VLOOKUP(C748,'[2]Capacidad Financiera'!$B$12:$X$62720,3,0))</f>
        <v/>
      </c>
      <c r="F748" s="303"/>
      <c r="G748" s="303" t="str">
        <f>IF(OR(D748="",E748="",F748=""),"",IF(C748&lt;&gt;"",IF(ISERROR(VLOOKUP($A$10,[2]POA!$A$2:$D$25,2,0)),"",VLOOKUP($A$10,[2]POA!$A$2:$D$25,2,0)),""))</f>
        <v/>
      </c>
      <c r="H748" s="304" t="str">
        <f t="shared" si="60"/>
        <v/>
      </c>
      <c r="I748" s="305" t="str">
        <f>IF(OR(D748="",E748="",F748=""),"",IF(AND(H748&gt;0,H748&lt;=Experiencia1),[2]Puntajes!$D$4,IF(AND(H748&gt;Experiencia1,H748&lt;=Experiencia2),[2]Puntajes!$D$5,IF(AND(H748&gt;Experiencia2,H748&lt;=Experiencia3),[2]Puntajes!$D$6,IF(H748&gt;Experiencia3,[2]Puntajes!$D$7,0)))))</f>
        <v/>
      </c>
    </row>
    <row r="749" spans="3:9" hidden="1">
      <c r="C749" s="356"/>
      <c r="D749" s="369" t="str">
        <f>IF(ISERROR(VLOOKUP(C749,'[2]Capacidad Financiera'!$B$12:$X$62720,2,0)),"",VLOOKUP(C749,'[2]Capacidad Financiera'!$B$12:$X$3580,2,0))</f>
        <v/>
      </c>
      <c r="E749" s="302" t="str">
        <f>IF(ISERROR(VLOOKUP(C749,'[2]Capacidad Financiera'!$B$12:$X$62720,3,0)),"",VLOOKUP(C749,'[2]Capacidad Financiera'!$B$12:$X$62720,3,0))</f>
        <v/>
      </c>
      <c r="F749" s="303"/>
      <c r="G749" s="303" t="str">
        <f>IF(OR(D749="",E749="",F749=""),"",IF(C749&lt;&gt;"",IF(ISERROR(VLOOKUP($A$10,[2]POA!$A$2:$D$25,2,0)),"",VLOOKUP($A$10,[2]POA!$A$2:$D$25,2,0)),""))</f>
        <v/>
      </c>
      <c r="H749" s="304" t="str">
        <f t="shared" si="60"/>
        <v/>
      </c>
      <c r="I749" s="305" t="str">
        <f>IF(OR(D749="",E749="",F749=""),"",IF(AND(H749&gt;0,H749&lt;=Experiencia1),[2]Puntajes!$D$4,IF(AND(H749&gt;Experiencia1,H749&lt;=Experiencia2),[2]Puntajes!$D$5,IF(AND(H749&gt;Experiencia2,H749&lt;=Experiencia3),[2]Puntajes!$D$6,IF(H749&gt;Experiencia3,[2]Puntajes!$D$7,0)))))</f>
        <v/>
      </c>
    </row>
    <row r="750" spans="3:9" hidden="1">
      <c r="C750" s="356"/>
      <c r="D750" s="369" t="str">
        <f>IF(ISERROR(VLOOKUP(C750,'[2]Capacidad Financiera'!$B$12:$X$62720,2,0)),"",VLOOKUP(C750,'[2]Capacidad Financiera'!$B$12:$X$3580,2,0))</f>
        <v/>
      </c>
      <c r="E750" s="302" t="str">
        <f>IF(ISERROR(VLOOKUP(C750,'[2]Capacidad Financiera'!$B$12:$X$62720,3,0)),"",VLOOKUP(C750,'[2]Capacidad Financiera'!$B$12:$X$62720,3,0))</f>
        <v/>
      </c>
      <c r="F750" s="303"/>
      <c r="G750" s="303" t="str">
        <f>IF(OR(D750="",E750="",F750=""),"",IF(C750&lt;&gt;"",IF(ISERROR(VLOOKUP($A$10,[2]POA!$A$2:$D$25,2,0)),"",VLOOKUP($A$10,[2]POA!$A$2:$D$25,2,0)),""))</f>
        <v/>
      </c>
      <c r="H750" s="304" t="str">
        <f t="shared" si="60"/>
        <v/>
      </c>
      <c r="I750" s="305" t="str">
        <f>IF(OR(D750="",E750="",F750=""),"",IF(AND(H750&gt;0,H750&lt;=Experiencia1),[2]Puntajes!$D$4,IF(AND(H750&gt;Experiencia1,H750&lt;=Experiencia2),[2]Puntajes!$D$5,IF(AND(H750&gt;Experiencia2,H750&lt;=Experiencia3),[2]Puntajes!$D$6,IF(H750&gt;Experiencia3,[2]Puntajes!$D$7,0)))))</f>
        <v/>
      </c>
    </row>
    <row r="751" spans="3:9" hidden="1">
      <c r="C751" s="356"/>
      <c r="D751" s="369" t="str">
        <f>IF(ISERROR(VLOOKUP(C751,'[2]Capacidad Financiera'!$B$12:$X$62720,2,0)),"",VLOOKUP(C751,'[2]Capacidad Financiera'!$B$12:$X$3580,2,0))</f>
        <v/>
      </c>
      <c r="E751" s="302" t="str">
        <f>IF(ISERROR(VLOOKUP(C751,'[2]Capacidad Financiera'!$B$12:$X$62720,3,0)),"",VLOOKUP(C751,'[2]Capacidad Financiera'!$B$12:$X$62720,3,0))</f>
        <v/>
      </c>
      <c r="F751" s="303"/>
      <c r="G751" s="303" t="str">
        <f>IF(OR(D751="",E751="",F751=""),"",IF(C751&lt;&gt;"",IF(ISERROR(VLOOKUP($A$10,[2]POA!$A$2:$D$25,2,0)),"",VLOOKUP($A$10,[2]POA!$A$2:$D$25,2,0)),""))</f>
        <v/>
      </c>
      <c r="H751" s="304" t="str">
        <f t="shared" si="60"/>
        <v/>
      </c>
      <c r="I751" s="305" t="str">
        <f>IF(OR(D751="",E751="",F751=""),"",IF(AND(H751&gt;0,H751&lt;=Experiencia1),[2]Puntajes!$D$4,IF(AND(H751&gt;Experiencia1,H751&lt;=Experiencia2),[2]Puntajes!$D$5,IF(AND(H751&gt;Experiencia2,H751&lt;=Experiencia3),[2]Puntajes!$D$6,IF(H751&gt;Experiencia3,[2]Puntajes!$D$7,0)))))</f>
        <v/>
      </c>
    </row>
    <row r="752" spans="3:9" hidden="1">
      <c r="C752" s="356"/>
      <c r="D752" s="369" t="str">
        <f>IF(ISERROR(VLOOKUP(C752,'[2]Capacidad Financiera'!$B$12:$X$62720,2,0)),"",VLOOKUP(C752,'[2]Capacidad Financiera'!$B$12:$X$3580,2,0))</f>
        <v/>
      </c>
      <c r="E752" s="302" t="str">
        <f>IF(ISERROR(VLOOKUP(C752,'[2]Capacidad Financiera'!$B$12:$X$62720,3,0)),"",VLOOKUP(C752,'[2]Capacidad Financiera'!$B$12:$X$62720,3,0))</f>
        <v/>
      </c>
      <c r="F752" s="303"/>
      <c r="G752" s="303" t="str">
        <f>IF(OR(D752="",E752="",F752=""),"",IF(C752&lt;&gt;"",IF(ISERROR(VLOOKUP($A$10,[2]POA!$A$2:$D$25,2,0)),"",VLOOKUP($A$10,[2]POA!$A$2:$D$25,2,0)),""))</f>
        <v/>
      </c>
      <c r="H752" s="304" t="str">
        <f t="shared" si="60"/>
        <v/>
      </c>
      <c r="I752" s="305" t="str">
        <f>IF(OR(D752="",E752="",F752=""),"",IF(AND(H752&gt;0,H752&lt;=Experiencia1),[2]Puntajes!$D$4,IF(AND(H752&gt;Experiencia1,H752&lt;=Experiencia2),[2]Puntajes!$D$5,IF(AND(H752&gt;Experiencia2,H752&lt;=Experiencia3),[2]Puntajes!$D$6,IF(H752&gt;Experiencia3,[2]Puntajes!$D$7,0)))))</f>
        <v/>
      </c>
    </row>
    <row r="753" spans="3:9" hidden="1">
      <c r="C753" s="356"/>
      <c r="D753" s="369" t="str">
        <f>IF(ISERROR(VLOOKUP(C753,'[2]Capacidad Financiera'!$B$12:$X$62720,2,0)),"",VLOOKUP(C753,'[2]Capacidad Financiera'!$B$12:$X$3580,2,0))</f>
        <v/>
      </c>
      <c r="E753" s="302" t="str">
        <f>IF(ISERROR(VLOOKUP(C753,'[2]Capacidad Financiera'!$B$12:$X$62720,3,0)),"",VLOOKUP(C753,'[2]Capacidad Financiera'!$B$12:$X$62720,3,0))</f>
        <v/>
      </c>
      <c r="F753" s="303"/>
      <c r="G753" s="303" t="str">
        <f>IF(OR(D753="",E753="",F753=""),"",IF(C753&lt;&gt;"",IF(ISERROR(VLOOKUP($A$10,[2]POA!$A$2:$D$25,2,0)),"",VLOOKUP($A$10,[2]POA!$A$2:$D$25,2,0)),""))</f>
        <v/>
      </c>
      <c r="H753" s="304" t="str">
        <f t="shared" si="60"/>
        <v/>
      </c>
      <c r="I753" s="305" t="str">
        <f>IF(OR(D753="",E753="",F753=""),"",IF(AND(H753&gt;0,H753&lt;=Experiencia1),[2]Puntajes!$D$4,IF(AND(H753&gt;Experiencia1,H753&lt;=Experiencia2),[2]Puntajes!$D$5,IF(AND(H753&gt;Experiencia2,H753&lt;=Experiencia3),[2]Puntajes!$D$6,IF(H753&gt;Experiencia3,[2]Puntajes!$D$7,0)))))</f>
        <v/>
      </c>
    </row>
    <row r="754" spans="3:9" hidden="1">
      <c r="C754" s="356"/>
      <c r="D754" s="369" t="str">
        <f>IF(ISERROR(VLOOKUP(C754,'[2]Capacidad Financiera'!$B$12:$X$62720,2,0)),"",VLOOKUP(C754,'[2]Capacidad Financiera'!$B$12:$X$3580,2,0))</f>
        <v/>
      </c>
      <c r="E754" s="302" t="str">
        <f>IF(ISERROR(VLOOKUP(C754,'[2]Capacidad Financiera'!$B$12:$X$62720,3,0)),"",VLOOKUP(C754,'[2]Capacidad Financiera'!$B$12:$X$62720,3,0))</f>
        <v/>
      </c>
      <c r="F754" s="303"/>
      <c r="G754" s="303" t="str">
        <f>IF(OR(D754="",E754="",F754=""),"",IF(C754&lt;&gt;"",IF(ISERROR(VLOOKUP($A$10,[2]POA!$A$2:$D$25,2,0)),"",VLOOKUP($A$10,[2]POA!$A$2:$D$25,2,0)),""))</f>
        <v/>
      </c>
      <c r="H754" s="304" t="str">
        <f t="shared" si="60"/>
        <v/>
      </c>
      <c r="I754" s="305" t="str">
        <f>IF(OR(D754="",E754="",F754=""),"",IF(AND(H754&gt;0,H754&lt;=Experiencia1),[2]Puntajes!$D$4,IF(AND(H754&gt;Experiencia1,H754&lt;=Experiencia2),[2]Puntajes!$D$5,IF(AND(H754&gt;Experiencia2,H754&lt;=Experiencia3),[2]Puntajes!$D$6,IF(H754&gt;Experiencia3,[2]Puntajes!$D$7,0)))))</f>
        <v/>
      </c>
    </row>
    <row r="755" spans="3:9" ht="15.75" hidden="1" thickBot="1">
      <c r="C755" s="357"/>
      <c r="D755" s="370" t="str">
        <f>IF(ISERROR(VLOOKUP(C755,'[2]Capacidad Financiera'!$B$12:$X$62720,2,0)),"",VLOOKUP(C755,'[2]Capacidad Financiera'!$B$12:$X$3580,2,0))</f>
        <v/>
      </c>
      <c r="E755" s="307" t="str">
        <f>IF(ISERROR(VLOOKUP(C755,'[2]Capacidad Financiera'!$B$12:$X$62720,3,0)),"",VLOOKUP(C755,'[2]Capacidad Financiera'!$B$12:$X$62720,3,0))</f>
        <v/>
      </c>
      <c r="F755" s="308"/>
      <c r="G755" s="308" t="str">
        <f>IF(OR(D755="",E755="",F755=""),"",IF(C755&lt;&gt;"",IF(ISERROR(VLOOKUP($A$10,[2]POA!$A$2:$D$25,2,0)),"",VLOOKUP($A$10,[2]POA!$A$2:$D$25,2,0)),""))</f>
        <v/>
      </c>
      <c r="H755" s="309" t="str">
        <f t="shared" si="60"/>
        <v/>
      </c>
      <c r="I755" s="310" t="str">
        <f>IF(OR(D755="",E755="",F755=""),"",IF(AND(H755&gt;0,H755&lt;=Experiencia1),[2]Puntajes!$D$4,IF(AND(H755&gt;Experiencia1,H755&lt;=Experiencia2),[2]Puntajes!$D$5,IF(AND(H755&gt;Experiencia2,H755&lt;=Experiencia3),[2]Puntajes!$D$6,IF(H755&gt;Experiencia3,[2]Puntajes!$D$7,0)))))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C2:I2"/>
    <mergeCell ref="C3:I3"/>
    <mergeCell ref="C4:I4"/>
    <mergeCell ref="C5:I5"/>
    <mergeCell ref="C7:C8"/>
    <mergeCell ref="D7:D8"/>
    <mergeCell ref="E7:E8"/>
    <mergeCell ref="F7:F8"/>
    <mergeCell ref="G7:G8"/>
    <mergeCell ref="H7:I7"/>
  </mergeCells>
  <conditionalFormatting sqref="E6:G6">
    <cfRule type="expression" dxfId="825" priority="907" stopIfTrue="1">
      <formula>IF($B6-INT($B6)&gt;0,TRUE,FALSE)</formula>
    </cfRule>
  </conditionalFormatting>
  <conditionalFormatting sqref="D6 H6:I6">
    <cfRule type="cellIs" dxfId="824" priority="908" stopIfTrue="1" operator="equal">
      <formula>"NO ADMISIBLE"</formula>
    </cfRule>
  </conditionalFormatting>
  <conditionalFormatting sqref="H28:I29 H9:H14 I13:I14">
    <cfRule type="expression" dxfId="823" priority="905" stopIfTrue="1">
      <formula>IF($B1-INT($B1)&gt;0,TRUE,FALSE)</formula>
    </cfRule>
  </conditionalFormatting>
  <conditionalFormatting sqref="E9:E12">
    <cfRule type="expression" dxfId="822" priority="909" stopIfTrue="1">
      <formula>IF(#REF!-INT(#REF!)&gt;0,TRUE,FALSE)</formula>
    </cfRule>
  </conditionalFormatting>
  <conditionalFormatting sqref="G9:G19">
    <cfRule type="expression" dxfId="821" priority="904" stopIfTrue="1">
      <formula>IF(#REF!-INT(#REF!)&gt;0,TRUE,FALSE)</formula>
    </cfRule>
  </conditionalFormatting>
  <conditionalFormatting sqref="F9">
    <cfRule type="expression" dxfId="820" priority="903" stopIfTrue="1">
      <formula>IF(#REF!-INT(#REF!)&gt;0,TRUE,FALSE)</formula>
    </cfRule>
  </conditionalFormatting>
  <conditionalFormatting sqref="D96:D106">
    <cfRule type="cellIs" dxfId="819" priority="820" stopIfTrue="1" operator="equal">
      <formula>"NO ADMISIBLE"</formula>
    </cfRule>
  </conditionalFormatting>
  <conditionalFormatting sqref="E102:E106 H102:I106">
    <cfRule type="expression" dxfId="818" priority="819" stopIfTrue="1">
      <formula>IF($B95-INT($B95)&gt;0,TRUE,FALSE)</formula>
    </cfRule>
  </conditionalFormatting>
  <conditionalFormatting sqref="E97 H97:I97">
    <cfRule type="expression" dxfId="817" priority="818" stopIfTrue="1">
      <formula>IF($B89-INT($B89)&gt;0,TRUE,FALSE)</formula>
    </cfRule>
  </conditionalFormatting>
  <conditionalFormatting sqref="E96 G96:I96">
    <cfRule type="expression" dxfId="816" priority="817" stopIfTrue="1">
      <formula>IF(#REF!-INT(#REF!)&gt;0,TRUE,FALSE)</formula>
    </cfRule>
  </conditionalFormatting>
  <conditionalFormatting sqref="G97:G106">
    <cfRule type="expression" dxfId="815" priority="816" stopIfTrue="1">
      <formula>IF(#REF!-INT(#REF!)&gt;0,TRUE,FALSE)</formula>
    </cfRule>
  </conditionalFormatting>
  <conditionalFormatting sqref="E98:E100 H98:I100">
    <cfRule type="expression" dxfId="814" priority="815" stopIfTrue="1">
      <formula>IF($B92-INT($B92)&gt;0,TRUE,FALSE)</formula>
    </cfRule>
  </conditionalFormatting>
  <conditionalFormatting sqref="E101 H101:I101">
    <cfRule type="expression" dxfId="813" priority="814" stopIfTrue="1">
      <formula>IF(#REF!-INT(#REF!)&gt;0,TRUE,FALSE)</formula>
    </cfRule>
  </conditionalFormatting>
  <conditionalFormatting sqref="F96">
    <cfRule type="expression" dxfId="812" priority="813" stopIfTrue="1">
      <formula>IF(#REF!-INT(#REF!)&gt;0,TRUE,FALSE)</formula>
    </cfRule>
  </conditionalFormatting>
  <conditionalFormatting sqref="F97:F106">
    <cfRule type="expression" dxfId="811" priority="812" stopIfTrue="1">
      <formula>IF(#REF!-INT(#REF!)&gt;0,TRUE,FALSE)</formula>
    </cfRule>
  </conditionalFormatting>
  <conditionalFormatting sqref="D107:D117">
    <cfRule type="cellIs" dxfId="810" priority="811" stopIfTrue="1" operator="equal">
      <formula>"NO ADMISIBLE"</formula>
    </cfRule>
  </conditionalFormatting>
  <conditionalFormatting sqref="E113:E117 H113:I117">
    <cfRule type="expression" dxfId="809" priority="810" stopIfTrue="1">
      <formula>IF($B106-INT($B106)&gt;0,TRUE,FALSE)</formula>
    </cfRule>
  </conditionalFormatting>
  <conditionalFormatting sqref="E108 H108:I108">
    <cfRule type="expression" dxfId="808" priority="809" stopIfTrue="1">
      <formula>IF($B100-INT($B100)&gt;0,TRUE,FALSE)</formula>
    </cfRule>
  </conditionalFormatting>
  <conditionalFormatting sqref="E107 G107:I107">
    <cfRule type="expression" dxfId="807" priority="808" stopIfTrue="1">
      <formula>IF(#REF!-INT(#REF!)&gt;0,TRUE,FALSE)</formula>
    </cfRule>
  </conditionalFormatting>
  <conditionalFormatting sqref="G108:G117">
    <cfRule type="expression" dxfId="806" priority="807" stopIfTrue="1">
      <formula>IF(#REF!-INT(#REF!)&gt;0,TRUE,FALSE)</formula>
    </cfRule>
  </conditionalFormatting>
  <conditionalFormatting sqref="E109:E111 H109:I111">
    <cfRule type="expression" dxfId="805" priority="806" stopIfTrue="1">
      <formula>IF($B103-INT($B103)&gt;0,TRUE,FALSE)</formula>
    </cfRule>
  </conditionalFormatting>
  <conditionalFormatting sqref="E112 H112:I112">
    <cfRule type="expression" dxfId="804" priority="805" stopIfTrue="1">
      <formula>IF(#REF!-INT(#REF!)&gt;0,TRUE,FALSE)</formula>
    </cfRule>
  </conditionalFormatting>
  <conditionalFormatting sqref="F107">
    <cfRule type="expression" dxfId="803" priority="804" stopIfTrue="1">
      <formula>IF(#REF!-INT(#REF!)&gt;0,TRUE,FALSE)</formula>
    </cfRule>
  </conditionalFormatting>
  <conditionalFormatting sqref="F108:F117">
    <cfRule type="expression" dxfId="802" priority="803" stopIfTrue="1">
      <formula>IF(#REF!-INT(#REF!)&gt;0,TRUE,FALSE)</formula>
    </cfRule>
  </conditionalFormatting>
  <conditionalFormatting sqref="D118:D128">
    <cfRule type="cellIs" dxfId="801" priority="802" stopIfTrue="1" operator="equal">
      <formula>"NO ADMISIBLE"</formula>
    </cfRule>
  </conditionalFormatting>
  <conditionalFormatting sqref="E124:E128 H124:I128">
    <cfRule type="expression" dxfId="800" priority="801" stopIfTrue="1">
      <formula>IF($B117-INT($B117)&gt;0,TRUE,FALSE)</formula>
    </cfRule>
  </conditionalFormatting>
  <conditionalFormatting sqref="E119 H119:I119">
    <cfRule type="expression" dxfId="799" priority="800" stopIfTrue="1">
      <formula>IF($B111-INT($B111)&gt;0,TRUE,FALSE)</formula>
    </cfRule>
  </conditionalFormatting>
  <conditionalFormatting sqref="E118 G118:I118">
    <cfRule type="expression" dxfId="798" priority="799" stopIfTrue="1">
      <formula>IF(#REF!-INT(#REF!)&gt;0,TRUE,FALSE)</formula>
    </cfRule>
  </conditionalFormatting>
  <conditionalFormatting sqref="G119:G128">
    <cfRule type="expression" dxfId="797" priority="798" stopIfTrue="1">
      <formula>IF(#REF!-INT(#REF!)&gt;0,TRUE,FALSE)</formula>
    </cfRule>
  </conditionalFormatting>
  <conditionalFormatting sqref="E120:E122 H120:I122">
    <cfRule type="expression" dxfId="796" priority="797" stopIfTrue="1">
      <formula>IF($B114-INT($B114)&gt;0,TRUE,FALSE)</formula>
    </cfRule>
  </conditionalFormatting>
  <conditionalFormatting sqref="E123 H123:I123">
    <cfRule type="expression" dxfId="795" priority="796" stopIfTrue="1">
      <formula>IF(#REF!-INT(#REF!)&gt;0,TRUE,FALSE)</formula>
    </cfRule>
  </conditionalFormatting>
  <conditionalFormatting sqref="F118">
    <cfRule type="expression" dxfId="794" priority="795" stopIfTrue="1">
      <formula>IF(#REF!-INT(#REF!)&gt;0,TRUE,FALSE)</formula>
    </cfRule>
  </conditionalFormatting>
  <conditionalFormatting sqref="F119:F128">
    <cfRule type="expression" dxfId="793" priority="794" stopIfTrue="1">
      <formula>IF(#REF!-INT(#REF!)&gt;0,TRUE,FALSE)</formula>
    </cfRule>
  </conditionalFormatting>
  <conditionalFormatting sqref="D129:D139">
    <cfRule type="cellIs" dxfId="792" priority="793" stopIfTrue="1" operator="equal">
      <formula>"NO ADMISIBLE"</formula>
    </cfRule>
  </conditionalFormatting>
  <conditionalFormatting sqref="E135:E139 H135:I139">
    <cfRule type="expression" dxfId="791" priority="792" stopIfTrue="1">
      <formula>IF($B128-INT($B128)&gt;0,TRUE,FALSE)</formula>
    </cfRule>
  </conditionalFormatting>
  <conditionalFormatting sqref="E130 H130:I130">
    <cfRule type="expression" dxfId="790" priority="791" stopIfTrue="1">
      <formula>IF($B122-INT($B122)&gt;0,TRUE,FALSE)</formula>
    </cfRule>
  </conditionalFormatting>
  <conditionalFormatting sqref="E129 G129:I129">
    <cfRule type="expression" dxfId="789" priority="790" stopIfTrue="1">
      <formula>IF(#REF!-INT(#REF!)&gt;0,TRUE,FALSE)</formula>
    </cfRule>
  </conditionalFormatting>
  <conditionalFormatting sqref="G130:G139">
    <cfRule type="expression" dxfId="788" priority="789" stopIfTrue="1">
      <formula>IF(#REF!-INT(#REF!)&gt;0,TRUE,FALSE)</formula>
    </cfRule>
  </conditionalFormatting>
  <conditionalFormatting sqref="E131:E133 H131:I133">
    <cfRule type="expression" dxfId="787" priority="788" stopIfTrue="1">
      <formula>IF($B125-INT($B125)&gt;0,TRUE,FALSE)</formula>
    </cfRule>
  </conditionalFormatting>
  <conditionalFormatting sqref="E134 H134:I134">
    <cfRule type="expression" dxfId="786" priority="787" stopIfTrue="1">
      <formula>IF(#REF!-INT(#REF!)&gt;0,TRUE,FALSE)</formula>
    </cfRule>
  </conditionalFormatting>
  <conditionalFormatting sqref="F129">
    <cfRule type="expression" dxfId="785" priority="786" stopIfTrue="1">
      <formula>IF(#REF!-INT(#REF!)&gt;0,TRUE,FALSE)</formula>
    </cfRule>
  </conditionalFormatting>
  <conditionalFormatting sqref="F130:F139">
    <cfRule type="expression" dxfId="784" priority="785" stopIfTrue="1">
      <formula>IF(#REF!-INT(#REF!)&gt;0,TRUE,FALSE)</formula>
    </cfRule>
  </conditionalFormatting>
  <conditionalFormatting sqref="D140:D150">
    <cfRule type="cellIs" dxfId="783" priority="784" stopIfTrue="1" operator="equal">
      <formula>"NO ADMISIBLE"</formula>
    </cfRule>
  </conditionalFormatting>
  <conditionalFormatting sqref="E146:E150 H146:I150">
    <cfRule type="expression" dxfId="782" priority="783" stopIfTrue="1">
      <formula>IF($B139-INT($B139)&gt;0,TRUE,FALSE)</formula>
    </cfRule>
  </conditionalFormatting>
  <conditionalFormatting sqref="E141 H141:I141">
    <cfRule type="expression" dxfId="781" priority="782" stopIfTrue="1">
      <formula>IF($B133-INT($B133)&gt;0,TRUE,FALSE)</formula>
    </cfRule>
  </conditionalFormatting>
  <conditionalFormatting sqref="E140 G140:I140">
    <cfRule type="expression" dxfId="780" priority="781" stopIfTrue="1">
      <formula>IF(#REF!-INT(#REF!)&gt;0,TRUE,FALSE)</formula>
    </cfRule>
  </conditionalFormatting>
  <conditionalFormatting sqref="G141:G150">
    <cfRule type="expression" dxfId="779" priority="780" stopIfTrue="1">
      <formula>IF(#REF!-INT(#REF!)&gt;0,TRUE,FALSE)</formula>
    </cfRule>
  </conditionalFormatting>
  <conditionalFormatting sqref="E142:E144 H142:I144">
    <cfRule type="expression" dxfId="778" priority="779" stopIfTrue="1">
      <formula>IF($B136-INT($B136)&gt;0,TRUE,FALSE)</formula>
    </cfRule>
  </conditionalFormatting>
  <conditionalFormatting sqref="E145 H145:I145">
    <cfRule type="expression" dxfId="777" priority="778" stopIfTrue="1">
      <formula>IF(#REF!-INT(#REF!)&gt;0,TRUE,FALSE)</formula>
    </cfRule>
  </conditionalFormatting>
  <conditionalFormatting sqref="F140">
    <cfRule type="expression" dxfId="776" priority="777" stopIfTrue="1">
      <formula>IF(#REF!-INT(#REF!)&gt;0,TRUE,FALSE)</formula>
    </cfRule>
  </conditionalFormatting>
  <conditionalFormatting sqref="F141:F150">
    <cfRule type="expression" dxfId="775" priority="776" stopIfTrue="1">
      <formula>IF(#REF!-INT(#REF!)&gt;0,TRUE,FALSE)</formula>
    </cfRule>
  </conditionalFormatting>
  <conditionalFormatting sqref="D151:D161">
    <cfRule type="cellIs" dxfId="774" priority="775" stopIfTrue="1" operator="equal">
      <formula>"NO ADMISIBLE"</formula>
    </cfRule>
  </conditionalFormatting>
  <conditionalFormatting sqref="E157:E161 H157:I161">
    <cfRule type="expression" dxfId="773" priority="774" stopIfTrue="1">
      <formula>IF($B150-INT($B150)&gt;0,TRUE,FALSE)</formula>
    </cfRule>
  </conditionalFormatting>
  <conditionalFormatting sqref="E152 H152:I152">
    <cfRule type="expression" dxfId="772" priority="773" stopIfTrue="1">
      <formula>IF($B144-INT($B144)&gt;0,TRUE,FALSE)</formula>
    </cfRule>
  </conditionalFormatting>
  <conditionalFormatting sqref="E151 G151:I151">
    <cfRule type="expression" dxfId="771" priority="772" stopIfTrue="1">
      <formula>IF(#REF!-INT(#REF!)&gt;0,TRUE,FALSE)</formula>
    </cfRule>
  </conditionalFormatting>
  <conditionalFormatting sqref="G152:G161">
    <cfRule type="expression" dxfId="770" priority="771" stopIfTrue="1">
      <formula>IF(#REF!-INT(#REF!)&gt;0,TRUE,FALSE)</formula>
    </cfRule>
  </conditionalFormatting>
  <conditionalFormatting sqref="E153:E155 H153:I155">
    <cfRule type="expression" dxfId="769" priority="770" stopIfTrue="1">
      <formula>IF($B147-INT($B147)&gt;0,TRUE,FALSE)</formula>
    </cfRule>
  </conditionalFormatting>
  <conditionalFormatting sqref="E156 H156:I156">
    <cfRule type="expression" dxfId="768" priority="769" stopIfTrue="1">
      <formula>IF(#REF!-INT(#REF!)&gt;0,TRUE,FALSE)</formula>
    </cfRule>
  </conditionalFormatting>
  <conditionalFormatting sqref="F151">
    <cfRule type="expression" dxfId="767" priority="768" stopIfTrue="1">
      <formula>IF(#REF!-INT(#REF!)&gt;0,TRUE,FALSE)</formula>
    </cfRule>
  </conditionalFormatting>
  <conditionalFormatting sqref="F152:F161">
    <cfRule type="expression" dxfId="766" priority="767" stopIfTrue="1">
      <formula>IF(#REF!-INT(#REF!)&gt;0,TRUE,FALSE)</formula>
    </cfRule>
  </conditionalFormatting>
  <conditionalFormatting sqref="D162:D172">
    <cfRule type="cellIs" dxfId="765" priority="766" stopIfTrue="1" operator="equal">
      <formula>"NO ADMISIBLE"</formula>
    </cfRule>
  </conditionalFormatting>
  <conditionalFormatting sqref="E168:E172 H168:I172">
    <cfRule type="expression" dxfId="764" priority="765" stopIfTrue="1">
      <formula>IF($B161-INT($B161)&gt;0,TRUE,FALSE)</formula>
    </cfRule>
  </conditionalFormatting>
  <conditionalFormatting sqref="E163 H163:I163">
    <cfRule type="expression" dxfId="763" priority="764" stopIfTrue="1">
      <formula>IF($B155-INT($B155)&gt;0,TRUE,FALSE)</formula>
    </cfRule>
  </conditionalFormatting>
  <conditionalFormatting sqref="E162 G162:I162">
    <cfRule type="expression" dxfId="762" priority="763" stopIfTrue="1">
      <formula>IF(#REF!-INT(#REF!)&gt;0,TRUE,FALSE)</formula>
    </cfRule>
  </conditionalFormatting>
  <conditionalFormatting sqref="G163:G172">
    <cfRule type="expression" dxfId="761" priority="762" stopIfTrue="1">
      <formula>IF(#REF!-INT(#REF!)&gt;0,TRUE,FALSE)</formula>
    </cfRule>
  </conditionalFormatting>
  <conditionalFormatting sqref="E164:E166 H164:I166">
    <cfRule type="expression" dxfId="760" priority="761" stopIfTrue="1">
      <formula>IF($B158-INT($B158)&gt;0,TRUE,FALSE)</formula>
    </cfRule>
  </conditionalFormatting>
  <conditionalFormatting sqref="E167 H167:I167">
    <cfRule type="expression" dxfId="759" priority="760" stopIfTrue="1">
      <formula>IF(#REF!-INT(#REF!)&gt;0,TRUE,FALSE)</formula>
    </cfRule>
  </conditionalFormatting>
  <conditionalFormatting sqref="F162">
    <cfRule type="expression" dxfId="758" priority="759" stopIfTrue="1">
      <formula>IF(#REF!-INT(#REF!)&gt;0,TRUE,FALSE)</formula>
    </cfRule>
  </conditionalFormatting>
  <conditionalFormatting sqref="F163:F172">
    <cfRule type="expression" dxfId="757" priority="758" stopIfTrue="1">
      <formula>IF(#REF!-INT(#REF!)&gt;0,TRUE,FALSE)</formula>
    </cfRule>
  </conditionalFormatting>
  <conditionalFormatting sqref="D173:D183">
    <cfRule type="cellIs" dxfId="756" priority="757" stopIfTrue="1" operator="equal">
      <formula>"NO ADMISIBLE"</formula>
    </cfRule>
  </conditionalFormatting>
  <conditionalFormatting sqref="E179:E183 H179:I183">
    <cfRule type="expression" dxfId="755" priority="756" stopIfTrue="1">
      <formula>IF($B172-INT($B172)&gt;0,TRUE,FALSE)</formula>
    </cfRule>
  </conditionalFormatting>
  <conditionalFormatting sqref="E174 H174:I174">
    <cfRule type="expression" dxfId="754" priority="755" stopIfTrue="1">
      <formula>IF($B166-INT($B166)&gt;0,TRUE,FALSE)</formula>
    </cfRule>
  </conditionalFormatting>
  <conditionalFormatting sqref="E173 G173:I173">
    <cfRule type="expression" dxfId="753" priority="754" stopIfTrue="1">
      <formula>IF(#REF!-INT(#REF!)&gt;0,TRUE,FALSE)</formula>
    </cfRule>
  </conditionalFormatting>
  <conditionalFormatting sqref="G174:G183">
    <cfRule type="expression" dxfId="752" priority="753" stopIfTrue="1">
      <formula>IF(#REF!-INT(#REF!)&gt;0,TRUE,FALSE)</formula>
    </cfRule>
  </conditionalFormatting>
  <conditionalFormatting sqref="E175:E177 H175:I177">
    <cfRule type="expression" dxfId="751" priority="752" stopIfTrue="1">
      <formula>IF($B169-INT($B169)&gt;0,TRUE,FALSE)</formula>
    </cfRule>
  </conditionalFormatting>
  <conditionalFormatting sqref="E178 H178:I178">
    <cfRule type="expression" dxfId="750" priority="751" stopIfTrue="1">
      <formula>IF(#REF!-INT(#REF!)&gt;0,TRUE,FALSE)</formula>
    </cfRule>
  </conditionalFormatting>
  <conditionalFormatting sqref="F173">
    <cfRule type="expression" dxfId="749" priority="750" stopIfTrue="1">
      <formula>IF(#REF!-INT(#REF!)&gt;0,TRUE,FALSE)</formula>
    </cfRule>
  </conditionalFormatting>
  <conditionalFormatting sqref="F174:F183">
    <cfRule type="expression" dxfId="748" priority="749" stopIfTrue="1">
      <formula>IF(#REF!-INT(#REF!)&gt;0,TRUE,FALSE)</formula>
    </cfRule>
  </conditionalFormatting>
  <conditionalFormatting sqref="D184:D194">
    <cfRule type="cellIs" dxfId="747" priority="748" stopIfTrue="1" operator="equal">
      <formula>"NO ADMISIBLE"</formula>
    </cfRule>
  </conditionalFormatting>
  <conditionalFormatting sqref="E190:E194 H190:I194">
    <cfRule type="expression" dxfId="746" priority="747" stopIfTrue="1">
      <formula>IF($B183-INT($B183)&gt;0,TRUE,FALSE)</formula>
    </cfRule>
  </conditionalFormatting>
  <conditionalFormatting sqref="E185 H185:I185">
    <cfRule type="expression" dxfId="745" priority="746" stopIfTrue="1">
      <formula>IF($B177-INT($B177)&gt;0,TRUE,FALSE)</formula>
    </cfRule>
  </conditionalFormatting>
  <conditionalFormatting sqref="E184 G184:I184">
    <cfRule type="expression" dxfId="744" priority="745" stopIfTrue="1">
      <formula>IF(#REF!-INT(#REF!)&gt;0,TRUE,FALSE)</formula>
    </cfRule>
  </conditionalFormatting>
  <conditionalFormatting sqref="G185:G194">
    <cfRule type="expression" dxfId="743" priority="744" stopIfTrue="1">
      <formula>IF(#REF!-INT(#REF!)&gt;0,TRUE,FALSE)</formula>
    </cfRule>
  </conditionalFormatting>
  <conditionalFormatting sqref="E186:E188 H186:I188">
    <cfRule type="expression" dxfId="742" priority="743" stopIfTrue="1">
      <formula>IF($B180-INT($B180)&gt;0,TRUE,FALSE)</formula>
    </cfRule>
  </conditionalFormatting>
  <conditionalFormatting sqref="E189 H189:I189">
    <cfRule type="expression" dxfId="741" priority="742" stopIfTrue="1">
      <formula>IF(#REF!-INT(#REF!)&gt;0,TRUE,FALSE)</formula>
    </cfRule>
  </conditionalFormatting>
  <conditionalFormatting sqref="F184">
    <cfRule type="expression" dxfId="740" priority="741" stopIfTrue="1">
      <formula>IF(#REF!-INT(#REF!)&gt;0,TRUE,FALSE)</formula>
    </cfRule>
  </conditionalFormatting>
  <conditionalFormatting sqref="F185:F194">
    <cfRule type="expression" dxfId="739" priority="740" stopIfTrue="1">
      <formula>IF(#REF!-INT(#REF!)&gt;0,TRUE,FALSE)</formula>
    </cfRule>
  </conditionalFormatting>
  <conditionalFormatting sqref="D195:D205">
    <cfRule type="cellIs" dxfId="738" priority="739" stopIfTrue="1" operator="equal">
      <formula>"NO ADMISIBLE"</formula>
    </cfRule>
  </conditionalFormatting>
  <conditionalFormatting sqref="E201:E205 H201:I205">
    <cfRule type="expression" dxfId="737" priority="738" stopIfTrue="1">
      <formula>IF($B194-INT($B194)&gt;0,TRUE,FALSE)</formula>
    </cfRule>
  </conditionalFormatting>
  <conditionalFormatting sqref="E196 H196:I196">
    <cfRule type="expression" dxfId="736" priority="737" stopIfTrue="1">
      <formula>IF($B188-INT($B188)&gt;0,TRUE,FALSE)</formula>
    </cfRule>
  </conditionalFormatting>
  <conditionalFormatting sqref="E195 G195:I195">
    <cfRule type="expression" dxfId="735" priority="736" stopIfTrue="1">
      <formula>IF(#REF!-INT(#REF!)&gt;0,TRUE,FALSE)</formula>
    </cfRule>
  </conditionalFormatting>
  <conditionalFormatting sqref="G196:G205">
    <cfRule type="expression" dxfId="734" priority="735" stopIfTrue="1">
      <formula>IF(#REF!-INT(#REF!)&gt;0,TRUE,FALSE)</formula>
    </cfRule>
  </conditionalFormatting>
  <conditionalFormatting sqref="E197:E199 H197:I199">
    <cfRule type="expression" dxfId="733" priority="734" stopIfTrue="1">
      <formula>IF($B191-INT($B191)&gt;0,TRUE,FALSE)</formula>
    </cfRule>
  </conditionalFormatting>
  <conditionalFormatting sqref="E200 H200:I200">
    <cfRule type="expression" dxfId="732" priority="733" stopIfTrue="1">
      <formula>IF(#REF!-INT(#REF!)&gt;0,TRUE,FALSE)</formula>
    </cfRule>
  </conditionalFormatting>
  <conditionalFormatting sqref="F195">
    <cfRule type="expression" dxfId="731" priority="732" stopIfTrue="1">
      <formula>IF(#REF!-INT(#REF!)&gt;0,TRUE,FALSE)</formula>
    </cfRule>
  </conditionalFormatting>
  <conditionalFormatting sqref="F196:F205">
    <cfRule type="expression" dxfId="730" priority="731" stopIfTrue="1">
      <formula>IF(#REF!-INT(#REF!)&gt;0,TRUE,FALSE)</formula>
    </cfRule>
  </conditionalFormatting>
  <conditionalFormatting sqref="D206:D216">
    <cfRule type="cellIs" dxfId="729" priority="730" stopIfTrue="1" operator="equal">
      <formula>"NO ADMISIBLE"</formula>
    </cfRule>
  </conditionalFormatting>
  <conditionalFormatting sqref="E212:E216 H212:I216">
    <cfRule type="expression" dxfId="728" priority="729" stopIfTrue="1">
      <formula>IF($B205-INT($B205)&gt;0,TRUE,FALSE)</formula>
    </cfRule>
  </conditionalFormatting>
  <conditionalFormatting sqref="E207 H207:I207">
    <cfRule type="expression" dxfId="727" priority="728" stopIfTrue="1">
      <formula>IF($B199-INT($B199)&gt;0,TRUE,FALSE)</formula>
    </cfRule>
  </conditionalFormatting>
  <conditionalFormatting sqref="E206 G206:I206">
    <cfRule type="expression" dxfId="726" priority="727" stopIfTrue="1">
      <formula>IF(#REF!-INT(#REF!)&gt;0,TRUE,FALSE)</formula>
    </cfRule>
  </conditionalFormatting>
  <conditionalFormatting sqref="G207:G216">
    <cfRule type="expression" dxfId="725" priority="726" stopIfTrue="1">
      <formula>IF(#REF!-INT(#REF!)&gt;0,TRUE,FALSE)</formula>
    </cfRule>
  </conditionalFormatting>
  <conditionalFormatting sqref="E208:E210 H208:I210">
    <cfRule type="expression" dxfId="724" priority="725" stopIfTrue="1">
      <formula>IF($B202-INT($B202)&gt;0,TRUE,FALSE)</formula>
    </cfRule>
  </conditionalFormatting>
  <conditionalFormatting sqref="E211 H211:I211">
    <cfRule type="expression" dxfId="723" priority="724" stopIfTrue="1">
      <formula>IF(#REF!-INT(#REF!)&gt;0,TRUE,FALSE)</formula>
    </cfRule>
  </conditionalFormatting>
  <conditionalFormatting sqref="F206">
    <cfRule type="expression" dxfId="722" priority="723" stopIfTrue="1">
      <formula>IF(#REF!-INT(#REF!)&gt;0,TRUE,FALSE)</formula>
    </cfRule>
  </conditionalFormatting>
  <conditionalFormatting sqref="F207:F216">
    <cfRule type="expression" dxfId="721" priority="722" stopIfTrue="1">
      <formula>IF(#REF!-INT(#REF!)&gt;0,TRUE,FALSE)</formula>
    </cfRule>
  </conditionalFormatting>
  <conditionalFormatting sqref="D217:D227">
    <cfRule type="cellIs" dxfId="720" priority="721" stopIfTrue="1" operator="equal">
      <formula>"NO ADMISIBLE"</formula>
    </cfRule>
  </conditionalFormatting>
  <conditionalFormatting sqref="E223:E227 H223:I227">
    <cfRule type="expression" dxfId="719" priority="720" stopIfTrue="1">
      <formula>IF($B216-INT($B216)&gt;0,TRUE,FALSE)</formula>
    </cfRule>
  </conditionalFormatting>
  <conditionalFormatting sqref="E218 H218:I218">
    <cfRule type="expression" dxfId="718" priority="719" stopIfTrue="1">
      <formula>IF($B210-INT($B210)&gt;0,TRUE,FALSE)</formula>
    </cfRule>
  </conditionalFormatting>
  <conditionalFormatting sqref="E217 G217:I217">
    <cfRule type="expression" dxfId="717" priority="718" stopIfTrue="1">
      <formula>IF(#REF!-INT(#REF!)&gt;0,TRUE,FALSE)</formula>
    </cfRule>
  </conditionalFormatting>
  <conditionalFormatting sqref="G218:G227">
    <cfRule type="expression" dxfId="716" priority="717" stopIfTrue="1">
      <formula>IF(#REF!-INT(#REF!)&gt;0,TRUE,FALSE)</formula>
    </cfRule>
  </conditionalFormatting>
  <conditionalFormatting sqref="E219:E221 H219:I221">
    <cfRule type="expression" dxfId="715" priority="716" stopIfTrue="1">
      <formula>IF($B213-INT($B213)&gt;0,TRUE,FALSE)</formula>
    </cfRule>
  </conditionalFormatting>
  <conditionalFormatting sqref="E222 H222:I222">
    <cfRule type="expression" dxfId="714" priority="715" stopIfTrue="1">
      <formula>IF(#REF!-INT(#REF!)&gt;0,TRUE,FALSE)</formula>
    </cfRule>
  </conditionalFormatting>
  <conditionalFormatting sqref="F217">
    <cfRule type="expression" dxfId="713" priority="714" stopIfTrue="1">
      <formula>IF(#REF!-INT(#REF!)&gt;0,TRUE,FALSE)</formula>
    </cfRule>
  </conditionalFormatting>
  <conditionalFormatting sqref="F218:F227">
    <cfRule type="expression" dxfId="712" priority="713" stopIfTrue="1">
      <formula>IF(#REF!-INT(#REF!)&gt;0,TRUE,FALSE)</formula>
    </cfRule>
  </conditionalFormatting>
  <conditionalFormatting sqref="D228:D238">
    <cfRule type="cellIs" dxfId="711" priority="712" stopIfTrue="1" operator="equal">
      <formula>"NO ADMISIBLE"</formula>
    </cfRule>
  </conditionalFormatting>
  <conditionalFormatting sqref="E234:E238 H234:I238">
    <cfRule type="expression" dxfId="710" priority="711" stopIfTrue="1">
      <formula>IF($B227-INT($B227)&gt;0,TRUE,FALSE)</formula>
    </cfRule>
  </conditionalFormatting>
  <conditionalFormatting sqref="E229 H229:I229">
    <cfRule type="expression" dxfId="709" priority="710" stopIfTrue="1">
      <formula>IF($B221-INT($B221)&gt;0,TRUE,FALSE)</formula>
    </cfRule>
  </conditionalFormatting>
  <conditionalFormatting sqref="E228 G228:I228">
    <cfRule type="expression" dxfId="708" priority="709" stopIfTrue="1">
      <formula>IF(#REF!-INT(#REF!)&gt;0,TRUE,FALSE)</formula>
    </cfRule>
  </conditionalFormatting>
  <conditionalFormatting sqref="G229:G238">
    <cfRule type="expression" dxfId="707" priority="708" stopIfTrue="1">
      <formula>IF(#REF!-INT(#REF!)&gt;0,TRUE,FALSE)</formula>
    </cfRule>
  </conditionalFormatting>
  <conditionalFormatting sqref="E230:E232 H230:I232">
    <cfRule type="expression" dxfId="706" priority="707" stopIfTrue="1">
      <formula>IF($B224-INT($B224)&gt;0,TRUE,FALSE)</formula>
    </cfRule>
  </conditionalFormatting>
  <conditionalFormatting sqref="E233 H233:I233">
    <cfRule type="expression" dxfId="705" priority="706" stopIfTrue="1">
      <formula>IF(#REF!-INT(#REF!)&gt;0,TRUE,FALSE)</formula>
    </cfRule>
  </conditionalFormatting>
  <conditionalFormatting sqref="F228">
    <cfRule type="expression" dxfId="704" priority="705" stopIfTrue="1">
      <formula>IF(#REF!-INT(#REF!)&gt;0,TRUE,FALSE)</formula>
    </cfRule>
  </conditionalFormatting>
  <conditionalFormatting sqref="F229:F238">
    <cfRule type="expression" dxfId="703" priority="704" stopIfTrue="1">
      <formula>IF(#REF!-INT(#REF!)&gt;0,TRUE,FALSE)</formula>
    </cfRule>
  </conditionalFormatting>
  <conditionalFormatting sqref="D239:D249">
    <cfRule type="cellIs" dxfId="702" priority="703" stopIfTrue="1" operator="equal">
      <formula>"NO ADMISIBLE"</formula>
    </cfRule>
  </conditionalFormatting>
  <conditionalFormatting sqref="E245:E249 H245:I249">
    <cfRule type="expression" dxfId="701" priority="702" stopIfTrue="1">
      <formula>IF($B238-INT($B238)&gt;0,TRUE,FALSE)</formula>
    </cfRule>
  </conditionalFormatting>
  <conditionalFormatting sqref="E240 H240:I240">
    <cfRule type="expression" dxfId="700" priority="701" stopIfTrue="1">
      <formula>IF($B232-INT($B232)&gt;0,TRUE,FALSE)</formula>
    </cfRule>
  </conditionalFormatting>
  <conditionalFormatting sqref="E239 G239:I239">
    <cfRule type="expression" dxfId="699" priority="700" stopIfTrue="1">
      <formula>IF(#REF!-INT(#REF!)&gt;0,TRUE,FALSE)</formula>
    </cfRule>
  </conditionalFormatting>
  <conditionalFormatting sqref="G240:G249">
    <cfRule type="expression" dxfId="698" priority="699" stopIfTrue="1">
      <formula>IF(#REF!-INT(#REF!)&gt;0,TRUE,FALSE)</formula>
    </cfRule>
  </conditionalFormatting>
  <conditionalFormatting sqref="E241:E243 H241:I243">
    <cfRule type="expression" dxfId="697" priority="698" stopIfTrue="1">
      <formula>IF($B235-INT($B235)&gt;0,TRUE,FALSE)</formula>
    </cfRule>
  </conditionalFormatting>
  <conditionalFormatting sqref="E244 H244:I244">
    <cfRule type="expression" dxfId="696" priority="697" stopIfTrue="1">
      <formula>IF(#REF!-INT(#REF!)&gt;0,TRUE,FALSE)</formula>
    </cfRule>
  </conditionalFormatting>
  <conditionalFormatting sqref="F239">
    <cfRule type="expression" dxfId="695" priority="696" stopIfTrue="1">
      <formula>IF(#REF!-INT(#REF!)&gt;0,TRUE,FALSE)</formula>
    </cfRule>
  </conditionalFormatting>
  <conditionalFormatting sqref="F240:F249">
    <cfRule type="expression" dxfId="694" priority="695" stopIfTrue="1">
      <formula>IF(#REF!-INT(#REF!)&gt;0,TRUE,FALSE)</formula>
    </cfRule>
  </conditionalFormatting>
  <conditionalFormatting sqref="D250:D260">
    <cfRule type="cellIs" dxfId="693" priority="694" stopIfTrue="1" operator="equal">
      <formula>"NO ADMISIBLE"</formula>
    </cfRule>
  </conditionalFormatting>
  <conditionalFormatting sqref="E256:E260 H256:I260">
    <cfRule type="expression" dxfId="692" priority="693" stopIfTrue="1">
      <formula>IF($B249-INT($B249)&gt;0,TRUE,FALSE)</formula>
    </cfRule>
  </conditionalFormatting>
  <conditionalFormatting sqref="E251 H251:I251">
    <cfRule type="expression" dxfId="691" priority="692" stopIfTrue="1">
      <formula>IF($B243-INT($B243)&gt;0,TRUE,FALSE)</formula>
    </cfRule>
  </conditionalFormatting>
  <conditionalFormatting sqref="E250 G250:I250">
    <cfRule type="expression" dxfId="690" priority="691" stopIfTrue="1">
      <formula>IF(#REF!-INT(#REF!)&gt;0,TRUE,FALSE)</formula>
    </cfRule>
  </conditionalFormatting>
  <conditionalFormatting sqref="G251:G260">
    <cfRule type="expression" dxfId="689" priority="690" stopIfTrue="1">
      <formula>IF(#REF!-INT(#REF!)&gt;0,TRUE,FALSE)</formula>
    </cfRule>
  </conditionalFormatting>
  <conditionalFormatting sqref="E252:E254 H252:I254">
    <cfRule type="expression" dxfId="688" priority="689" stopIfTrue="1">
      <formula>IF($B246-INT($B246)&gt;0,TRUE,FALSE)</formula>
    </cfRule>
  </conditionalFormatting>
  <conditionalFormatting sqref="E255 H255:I255">
    <cfRule type="expression" dxfId="687" priority="688" stopIfTrue="1">
      <formula>IF(#REF!-INT(#REF!)&gt;0,TRUE,FALSE)</formula>
    </cfRule>
  </conditionalFormatting>
  <conditionalFormatting sqref="F250">
    <cfRule type="expression" dxfId="686" priority="687" stopIfTrue="1">
      <formula>IF(#REF!-INT(#REF!)&gt;0,TRUE,FALSE)</formula>
    </cfRule>
  </conditionalFormatting>
  <conditionalFormatting sqref="F251:F260">
    <cfRule type="expression" dxfId="685" priority="686" stopIfTrue="1">
      <formula>IF(#REF!-INT(#REF!)&gt;0,TRUE,FALSE)</formula>
    </cfRule>
  </conditionalFormatting>
  <conditionalFormatting sqref="D261:D271">
    <cfRule type="cellIs" dxfId="684" priority="685" stopIfTrue="1" operator="equal">
      <formula>"NO ADMISIBLE"</formula>
    </cfRule>
  </conditionalFormatting>
  <conditionalFormatting sqref="E267:E271 H267:I271">
    <cfRule type="expression" dxfId="683" priority="684" stopIfTrue="1">
      <formula>IF($B260-INT($B260)&gt;0,TRUE,FALSE)</formula>
    </cfRule>
  </conditionalFormatting>
  <conditionalFormatting sqref="E262 H262:I262">
    <cfRule type="expression" dxfId="682" priority="683" stopIfTrue="1">
      <formula>IF($B254-INT($B254)&gt;0,TRUE,FALSE)</formula>
    </cfRule>
  </conditionalFormatting>
  <conditionalFormatting sqref="E261 G261:I261">
    <cfRule type="expression" dxfId="681" priority="682" stopIfTrue="1">
      <formula>IF(#REF!-INT(#REF!)&gt;0,TRUE,FALSE)</formula>
    </cfRule>
  </conditionalFormatting>
  <conditionalFormatting sqref="G262:G271">
    <cfRule type="expression" dxfId="680" priority="681" stopIfTrue="1">
      <formula>IF(#REF!-INT(#REF!)&gt;0,TRUE,FALSE)</formula>
    </cfRule>
  </conditionalFormatting>
  <conditionalFormatting sqref="E263:E265 H263:I265">
    <cfRule type="expression" dxfId="679" priority="680" stopIfTrue="1">
      <formula>IF($B257-INT($B257)&gt;0,TRUE,FALSE)</formula>
    </cfRule>
  </conditionalFormatting>
  <conditionalFormatting sqref="E266 H266:I266">
    <cfRule type="expression" dxfId="678" priority="679" stopIfTrue="1">
      <formula>IF(#REF!-INT(#REF!)&gt;0,TRUE,FALSE)</formula>
    </cfRule>
  </conditionalFormatting>
  <conditionalFormatting sqref="F261">
    <cfRule type="expression" dxfId="677" priority="678" stopIfTrue="1">
      <formula>IF(#REF!-INT(#REF!)&gt;0,TRUE,FALSE)</formula>
    </cfRule>
  </conditionalFormatting>
  <conditionalFormatting sqref="F262:F271">
    <cfRule type="expression" dxfId="676" priority="677" stopIfTrue="1">
      <formula>IF(#REF!-INT(#REF!)&gt;0,TRUE,FALSE)</formula>
    </cfRule>
  </conditionalFormatting>
  <conditionalFormatting sqref="D272:D282">
    <cfRule type="cellIs" dxfId="675" priority="676" stopIfTrue="1" operator="equal">
      <formula>"NO ADMISIBLE"</formula>
    </cfRule>
  </conditionalFormatting>
  <conditionalFormatting sqref="E278:E282 H278:I282">
    <cfRule type="expression" dxfId="674" priority="675" stopIfTrue="1">
      <formula>IF($B271-INT($B271)&gt;0,TRUE,FALSE)</formula>
    </cfRule>
  </conditionalFormatting>
  <conditionalFormatting sqref="E273 H273:I273">
    <cfRule type="expression" dxfId="673" priority="674" stopIfTrue="1">
      <formula>IF($B265-INT($B265)&gt;0,TRUE,FALSE)</formula>
    </cfRule>
  </conditionalFormatting>
  <conditionalFormatting sqref="E272 G272:I272">
    <cfRule type="expression" dxfId="672" priority="673" stopIfTrue="1">
      <formula>IF(#REF!-INT(#REF!)&gt;0,TRUE,FALSE)</formula>
    </cfRule>
  </conditionalFormatting>
  <conditionalFormatting sqref="G273:G282">
    <cfRule type="expression" dxfId="671" priority="672" stopIfTrue="1">
      <formula>IF(#REF!-INT(#REF!)&gt;0,TRUE,FALSE)</formula>
    </cfRule>
  </conditionalFormatting>
  <conditionalFormatting sqref="E274:E276 H274:I276">
    <cfRule type="expression" dxfId="670" priority="671" stopIfTrue="1">
      <formula>IF($B268-INT($B268)&gt;0,TRUE,FALSE)</formula>
    </cfRule>
  </conditionalFormatting>
  <conditionalFormatting sqref="E277 H277:I277">
    <cfRule type="expression" dxfId="669" priority="670" stopIfTrue="1">
      <formula>IF(#REF!-INT(#REF!)&gt;0,TRUE,FALSE)</formula>
    </cfRule>
  </conditionalFormatting>
  <conditionalFormatting sqref="F272">
    <cfRule type="expression" dxfId="668" priority="669" stopIfTrue="1">
      <formula>IF(#REF!-INT(#REF!)&gt;0,TRUE,FALSE)</formula>
    </cfRule>
  </conditionalFormatting>
  <conditionalFormatting sqref="F273:F282">
    <cfRule type="expression" dxfId="667" priority="668" stopIfTrue="1">
      <formula>IF(#REF!-INT(#REF!)&gt;0,TRUE,FALSE)</formula>
    </cfRule>
  </conditionalFormatting>
  <conditionalFormatting sqref="D283:D293">
    <cfRule type="cellIs" dxfId="666" priority="667" stopIfTrue="1" operator="equal">
      <formula>"NO ADMISIBLE"</formula>
    </cfRule>
  </conditionalFormatting>
  <conditionalFormatting sqref="E289:E293 H289:I293">
    <cfRule type="expression" dxfId="665" priority="666" stopIfTrue="1">
      <formula>IF($B282-INT($B282)&gt;0,TRUE,FALSE)</formula>
    </cfRule>
  </conditionalFormatting>
  <conditionalFormatting sqref="E284 H284:I284">
    <cfRule type="expression" dxfId="664" priority="665" stopIfTrue="1">
      <formula>IF($B276-INT($B276)&gt;0,TRUE,FALSE)</formula>
    </cfRule>
  </conditionalFormatting>
  <conditionalFormatting sqref="E283 G283:I283">
    <cfRule type="expression" dxfId="663" priority="664" stopIfTrue="1">
      <formula>IF(#REF!-INT(#REF!)&gt;0,TRUE,FALSE)</formula>
    </cfRule>
  </conditionalFormatting>
  <conditionalFormatting sqref="G284:G293">
    <cfRule type="expression" dxfId="662" priority="663" stopIfTrue="1">
      <formula>IF(#REF!-INT(#REF!)&gt;0,TRUE,FALSE)</formula>
    </cfRule>
  </conditionalFormatting>
  <conditionalFormatting sqref="E285:E287 H285:I287">
    <cfRule type="expression" dxfId="661" priority="662" stopIfTrue="1">
      <formula>IF($B279-INT($B279)&gt;0,TRUE,FALSE)</formula>
    </cfRule>
  </conditionalFormatting>
  <conditionalFormatting sqref="E288 H288:I288">
    <cfRule type="expression" dxfId="660" priority="661" stopIfTrue="1">
      <formula>IF(#REF!-INT(#REF!)&gt;0,TRUE,FALSE)</formula>
    </cfRule>
  </conditionalFormatting>
  <conditionalFormatting sqref="F283">
    <cfRule type="expression" dxfId="659" priority="660" stopIfTrue="1">
      <formula>IF(#REF!-INT(#REF!)&gt;0,TRUE,FALSE)</formula>
    </cfRule>
  </conditionalFormatting>
  <conditionalFormatting sqref="F284:F293">
    <cfRule type="expression" dxfId="658" priority="659" stopIfTrue="1">
      <formula>IF(#REF!-INT(#REF!)&gt;0,TRUE,FALSE)</formula>
    </cfRule>
  </conditionalFormatting>
  <conditionalFormatting sqref="D294:D304">
    <cfRule type="cellIs" dxfId="657" priority="658" stopIfTrue="1" operator="equal">
      <formula>"NO ADMISIBLE"</formula>
    </cfRule>
  </conditionalFormatting>
  <conditionalFormatting sqref="E300:E304 H300:I304">
    <cfRule type="expression" dxfId="656" priority="657" stopIfTrue="1">
      <formula>IF($B293-INT($B293)&gt;0,TRUE,FALSE)</formula>
    </cfRule>
  </conditionalFormatting>
  <conditionalFormatting sqref="E295 H295:I295">
    <cfRule type="expression" dxfId="655" priority="656" stopIfTrue="1">
      <formula>IF($B287-INT($B287)&gt;0,TRUE,FALSE)</formula>
    </cfRule>
  </conditionalFormatting>
  <conditionalFormatting sqref="E294 G294:I294">
    <cfRule type="expression" dxfId="654" priority="655" stopIfTrue="1">
      <formula>IF(#REF!-INT(#REF!)&gt;0,TRUE,FALSE)</formula>
    </cfRule>
  </conditionalFormatting>
  <conditionalFormatting sqref="G295:G304">
    <cfRule type="expression" dxfId="653" priority="654" stopIfTrue="1">
      <formula>IF(#REF!-INT(#REF!)&gt;0,TRUE,FALSE)</formula>
    </cfRule>
  </conditionalFormatting>
  <conditionalFormatting sqref="E296:E298 H296:I298">
    <cfRule type="expression" dxfId="652" priority="653" stopIfTrue="1">
      <formula>IF($B290-INT($B290)&gt;0,TRUE,FALSE)</formula>
    </cfRule>
  </conditionalFormatting>
  <conditionalFormatting sqref="E299 H299:I299">
    <cfRule type="expression" dxfId="651" priority="652" stopIfTrue="1">
      <formula>IF(#REF!-INT(#REF!)&gt;0,TRUE,FALSE)</formula>
    </cfRule>
  </conditionalFormatting>
  <conditionalFormatting sqref="F294">
    <cfRule type="expression" dxfId="650" priority="651" stopIfTrue="1">
      <formula>IF(#REF!-INT(#REF!)&gt;0,TRUE,FALSE)</formula>
    </cfRule>
  </conditionalFormatting>
  <conditionalFormatting sqref="F295:F304">
    <cfRule type="expression" dxfId="649" priority="650" stopIfTrue="1">
      <formula>IF(#REF!-INT(#REF!)&gt;0,TRUE,FALSE)</formula>
    </cfRule>
  </conditionalFormatting>
  <conditionalFormatting sqref="D305:D315">
    <cfRule type="cellIs" dxfId="648" priority="649" stopIfTrue="1" operator="equal">
      <formula>"NO ADMISIBLE"</formula>
    </cfRule>
  </conditionalFormatting>
  <conditionalFormatting sqref="E311:E315 H311:I315">
    <cfRule type="expression" dxfId="647" priority="648" stopIfTrue="1">
      <formula>IF($B304-INT($B304)&gt;0,TRUE,FALSE)</formula>
    </cfRule>
  </conditionalFormatting>
  <conditionalFormatting sqref="E306 H306:I306">
    <cfRule type="expression" dxfId="646" priority="647" stopIfTrue="1">
      <formula>IF($B298-INT($B298)&gt;0,TRUE,FALSE)</formula>
    </cfRule>
  </conditionalFormatting>
  <conditionalFormatting sqref="E305 G305:I305">
    <cfRule type="expression" dxfId="645" priority="646" stopIfTrue="1">
      <formula>IF(#REF!-INT(#REF!)&gt;0,TRUE,FALSE)</formula>
    </cfRule>
  </conditionalFormatting>
  <conditionalFormatting sqref="G306:G315">
    <cfRule type="expression" dxfId="644" priority="645" stopIfTrue="1">
      <formula>IF(#REF!-INT(#REF!)&gt;0,TRUE,FALSE)</formula>
    </cfRule>
  </conditionalFormatting>
  <conditionalFormatting sqref="E307:E309 H307:I309">
    <cfRule type="expression" dxfId="643" priority="644" stopIfTrue="1">
      <formula>IF($B301-INT($B301)&gt;0,TRUE,FALSE)</formula>
    </cfRule>
  </conditionalFormatting>
  <conditionalFormatting sqref="E310 H310:I310">
    <cfRule type="expression" dxfId="642" priority="643" stopIfTrue="1">
      <formula>IF(#REF!-INT(#REF!)&gt;0,TRUE,FALSE)</formula>
    </cfRule>
  </conditionalFormatting>
  <conditionalFormatting sqref="F305">
    <cfRule type="expression" dxfId="641" priority="642" stopIfTrue="1">
      <formula>IF(#REF!-INT(#REF!)&gt;0,TRUE,FALSE)</formula>
    </cfRule>
  </conditionalFormatting>
  <conditionalFormatting sqref="F306:F315">
    <cfRule type="expression" dxfId="640" priority="641" stopIfTrue="1">
      <formula>IF(#REF!-INT(#REF!)&gt;0,TRUE,FALSE)</formula>
    </cfRule>
  </conditionalFormatting>
  <conditionalFormatting sqref="D316:D326">
    <cfRule type="cellIs" dxfId="639" priority="640" stopIfTrue="1" operator="equal">
      <formula>"NO ADMISIBLE"</formula>
    </cfRule>
  </conditionalFormatting>
  <conditionalFormatting sqref="E322:E326 H322:I326">
    <cfRule type="expression" dxfId="638" priority="639" stopIfTrue="1">
      <formula>IF($B315-INT($B315)&gt;0,TRUE,FALSE)</formula>
    </cfRule>
  </conditionalFormatting>
  <conditionalFormatting sqref="E317 H317:I317">
    <cfRule type="expression" dxfId="637" priority="638" stopIfTrue="1">
      <formula>IF($B309-INT($B309)&gt;0,TRUE,FALSE)</formula>
    </cfRule>
  </conditionalFormatting>
  <conditionalFormatting sqref="E316 G316:I316">
    <cfRule type="expression" dxfId="636" priority="637" stopIfTrue="1">
      <formula>IF(#REF!-INT(#REF!)&gt;0,TRUE,FALSE)</formula>
    </cfRule>
  </conditionalFormatting>
  <conditionalFormatting sqref="G317:G326">
    <cfRule type="expression" dxfId="635" priority="636" stopIfTrue="1">
      <formula>IF(#REF!-INT(#REF!)&gt;0,TRUE,FALSE)</formula>
    </cfRule>
  </conditionalFormatting>
  <conditionalFormatting sqref="E318:E320 H318:I320">
    <cfRule type="expression" dxfId="634" priority="635" stopIfTrue="1">
      <formula>IF($B312-INT($B312)&gt;0,TRUE,FALSE)</formula>
    </cfRule>
  </conditionalFormatting>
  <conditionalFormatting sqref="E321 H321:I321">
    <cfRule type="expression" dxfId="633" priority="634" stopIfTrue="1">
      <formula>IF(#REF!-INT(#REF!)&gt;0,TRUE,FALSE)</formula>
    </cfRule>
  </conditionalFormatting>
  <conditionalFormatting sqref="F316">
    <cfRule type="expression" dxfId="632" priority="633" stopIfTrue="1">
      <formula>IF(#REF!-INT(#REF!)&gt;0,TRUE,FALSE)</formula>
    </cfRule>
  </conditionalFormatting>
  <conditionalFormatting sqref="F317:F326">
    <cfRule type="expression" dxfId="631" priority="632" stopIfTrue="1">
      <formula>IF(#REF!-INT(#REF!)&gt;0,TRUE,FALSE)</formula>
    </cfRule>
  </conditionalFormatting>
  <conditionalFormatting sqref="D327:D337">
    <cfRule type="cellIs" dxfId="630" priority="631" stopIfTrue="1" operator="equal">
      <formula>"NO ADMISIBLE"</formula>
    </cfRule>
  </conditionalFormatting>
  <conditionalFormatting sqref="E333:E337 H333:I337">
    <cfRule type="expression" dxfId="629" priority="630" stopIfTrue="1">
      <formula>IF($B326-INT($B326)&gt;0,TRUE,FALSE)</formula>
    </cfRule>
  </conditionalFormatting>
  <conditionalFormatting sqref="E328 H328:I328">
    <cfRule type="expression" dxfId="628" priority="629" stopIfTrue="1">
      <formula>IF($B320-INT($B320)&gt;0,TRUE,FALSE)</formula>
    </cfRule>
  </conditionalFormatting>
  <conditionalFormatting sqref="E327 G327:I327">
    <cfRule type="expression" dxfId="627" priority="628" stopIfTrue="1">
      <formula>IF(#REF!-INT(#REF!)&gt;0,TRUE,FALSE)</formula>
    </cfRule>
  </conditionalFormatting>
  <conditionalFormatting sqref="G328:G337">
    <cfRule type="expression" dxfId="626" priority="627" stopIfTrue="1">
      <formula>IF(#REF!-INT(#REF!)&gt;0,TRUE,FALSE)</formula>
    </cfRule>
  </conditionalFormatting>
  <conditionalFormatting sqref="E329:E331 H329:I331">
    <cfRule type="expression" dxfId="625" priority="626" stopIfTrue="1">
      <formula>IF($B323-INT($B323)&gt;0,TRUE,FALSE)</formula>
    </cfRule>
  </conditionalFormatting>
  <conditionalFormatting sqref="E332 H332:I332">
    <cfRule type="expression" dxfId="624" priority="625" stopIfTrue="1">
      <formula>IF(#REF!-INT(#REF!)&gt;0,TRUE,FALSE)</formula>
    </cfRule>
  </conditionalFormatting>
  <conditionalFormatting sqref="F327">
    <cfRule type="expression" dxfId="623" priority="624" stopIfTrue="1">
      <formula>IF(#REF!-INT(#REF!)&gt;0,TRUE,FALSE)</formula>
    </cfRule>
  </conditionalFormatting>
  <conditionalFormatting sqref="F328:F337">
    <cfRule type="expression" dxfId="622" priority="623" stopIfTrue="1">
      <formula>IF(#REF!-INT(#REF!)&gt;0,TRUE,FALSE)</formula>
    </cfRule>
  </conditionalFormatting>
  <conditionalFormatting sqref="D338:D348">
    <cfRule type="cellIs" dxfId="621" priority="622" stopIfTrue="1" operator="equal">
      <formula>"NO ADMISIBLE"</formula>
    </cfRule>
  </conditionalFormatting>
  <conditionalFormatting sqref="E344:E348 H344:I348">
    <cfRule type="expression" dxfId="620" priority="621" stopIfTrue="1">
      <formula>IF($B337-INT($B337)&gt;0,TRUE,FALSE)</formula>
    </cfRule>
  </conditionalFormatting>
  <conditionalFormatting sqref="E339 H339:I339">
    <cfRule type="expression" dxfId="619" priority="620" stopIfTrue="1">
      <formula>IF($B331-INT($B331)&gt;0,TRUE,FALSE)</formula>
    </cfRule>
  </conditionalFormatting>
  <conditionalFormatting sqref="E338 G338:I338">
    <cfRule type="expression" dxfId="618" priority="619" stopIfTrue="1">
      <formula>IF(#REF!-INT(#REF!)&gt;0,TRUE,FALSE)</formula>
    </cfRule>
  </conditionalFormatting>
  <conditionalFormatting sqref="G339:G348">
    <cfRule type="expression" dxfId="617" priority="618" stopIfTrue="1">
      <formula>IF(#REF!-INT(#REF!)&gt;0,TRUE,FALSE)</formula>
    </cfRule>
  </conditionalFormatting>
  <conditionalFormatting sqref="E340:E342 H340:I342">
    <cfRule type="expression" dxfId="616" priority="617" stopIfTrue="1">
      <formula>IF($B334-INT($B334)&gt;0,TRUE,FALSE)</formula>
    </cfRule>
  </conditionalFormatting>
  <conditionalFormatting sqref="E343 H343:I343">
    <cfRule type="expression" dxfId="615" priority="616" stopIfTrue="1">
      <formula>IF(#REF!-INT(#REF!)&gt;0,TRUE,FALSE)</formula>
    </cfRule>
  </conditionalFormatting>
  <conditionalFormatting sqref="F338">
    <cfRule type="expression" dxfId="614" priority="615" stopIfTrue="1">
      <formula>IF(#REF!-INT(#REF!)&gt;0,TRUE,FALSE)</formula>
    </cfRule>
  </conditionalFormatting>
  <conditionalFormatting sqref="F339:F348">
    <cfRule type="expression" dxfId="613" priority="614" stopIfTrue="1">
      <formula>IF(#REF!-INT(#REF!)&gt;0,TRUE,FALSE)</formula>
    </cfRule>
  </conditionalFormatting>
  <conditionalFormatting sqref="D349:D359">
    <cfRule type="cellIs" dxfId="612" priority="613" stopIfTrue="1" operator="equal">
      <formula>"NO ADMISIBLE"</formula>
    </cfRule>
  </conditionalFormatting>
  <conditionalFormatting sqref="E355:E359 H355:I359">
    <cfRule type="expression" dxfId="611" priority="612" stopIfTrue="1">
      <formula>IF($B348-INT($B348)&gt;0,TRUE,FALSE)</formula>
    </cfRule>
  </conditionalFormatting>
  <conditionalFormatting sqref="E350 H350:I350">
    <cfRule type="expression" dxfId="610" priority="611" stopIfTrue="1">
      <formula>IF($B342-INT($B342)&gt;0,TRUE,FALSE)</formula>
    </cfRule>
  </conditionalFormatting>
  <conditionalFormatting sqref="E349 G349:I349">
    <cfRule type="expression" dxfId="609" priority="610" stopIfTrue="1">
      <formula>IF(#REF!-INT(#REF!)&gt;0,TRUE,FALSE)</formula>
    </cfRule>
  </conditionalFormatting>
  <conditionalFormatting sqref="G350:G359">
    <cfRule type="expression" dxfId="608" priority="609" stopIfTrue="1">
      <formula>IF(#REF!-INT(#REF!)&gt;0,TRUE,FALSE)</formula>
    </cfRule>
  </conditionalFormatting>
  <conditionalFormatting sqref="E351:E353 H351:I353">
    <cfRule type="expression" dxfId="607" priority="608" stopIfTrue="1">
      <formula>IF($B345-INT($B345)&gt;0,TRUE,FALSE)</formula>
    </cfRule>
  </conditionalFormatting>
  <conditionalFormatting sqref="E354 H354:I354">
    <cfRule type="expression" dxfId="606" priority="607" stopIfTrue="1">
      <formula>IF(#REF!-INT(#REF!)&gt;0,TRUE,FALSE)</formula>
    </cfRule>
  </conditionalFormatting>
  <conditionalFormatting sqref="F349">
    <cfRule type="expression" dxfId="605" priority="606" stopIfTrue="1">
      <formula>IF(#REF!-INT(#REF!)&gt;0,TRUE,FALSE)</formula>
    </cfRule>
  </conditionalFormatting>
  <conditionalFormatting sqref="F350:F359">
    <cfRule type="expression" dxfId="604" priority="605" stopIfTrue="1">
      <formula>IF(#REF!-INT(#REF!)&gt;0,TRUE,FALSE)</formula>
    </cfRule>
  </conditionalFormatting>
  <conditionalFormatting sqref="D360:D370">
    <cfRule type="cellIs" dxfId="603" priority="604" stopIfTrue="1" operator="equal">
      <formula>"NO ADMISIBLE"</formula>
    </cfRule>
  </conditionalFormatting>
  <conditionalFormatting sqref="E366:E370 H366:I370">
    <cfRule type="expression" dxfId="602" priority="603" stopIfTrue="1">
      <formula>IF($B359-INT($B359)&gt;0,TRUE,FALSE)</formula>
    </cfRule>
  </conditionalFormatting>
  <conditionalFormatting sqref="E361 H361:I361">
    <cfRule type="expression" dxfId="601" priority="602" stopIfTrue="1">
      <formula>IF($B353-INT($B353)&gt;0,TRUE,FALSE)</formula>
    </cfRule>
  </conditionalFormatting>
  <conditionalFormatting sqref="E360 G360:I360">
    <cfRule type="expression" dxfId="600" priority="601" stopIfTrue="1">
      <formula>IF(#REF!-INT(#REF!)&gt;0,TRUE,FALSE)</formula>
    </cfRule>
  </conditionalFormatting>
  <conditionalFormatting sqref="G361:G370">
    <cfRule type="expression" dxfId="599" priority="600" stopIfTrue="1">
      <formula>IF(#REF!-INT(#REF!)&gt;0,TRUE,FALSE)</formula>
    </cfRule>
  </conditionalFormatting>
  <conditionalFormatting sqref="E362:E364 H362:I364">
    <cfRule type="expression" dxfId="598" priority="599" stopIfTrue="1">
      <formula>IF($B356-INT($B356)&gt;0,TRUE,FALSE)</formula>
    </cfRule>
  </conditionalFormatting>
  <conditionalFormatting sqref="E365 H365:I365">
    <cfRule type="expression" dxfId="597" priority="598" stopIfTrue="1">
      <formula>IF(#REF!-INT(#REF!)&gt;0,TRUE,FALSE)</formula>
    </cfRule>
  </conditionalFormatting>
  <conditionalFormatting sqref="F360">
    <cfRule type="expression" dxfId="596" priority="597" stopIfTrue="1">
      <formula>IF(#REF!-INT(#REF!)&gt;0,TRUE,FALSE)</formula>
    </cfRule>
  </conditionalFormatting>
  <conditionalFormatting sqref="F361:F370">
    <cfRule type="expression" dxfId="595" priority="596" stopIfTrue="1">
      <formula>IF(#REF!-INT(#REF!)&gt;0,TRUE,FALSE)</formula>
    </cfRule>
  </conditionalFormatting>
  <conditionalFormatting sqref="D371:D381">
    <cfRule type="cellIs" dxfId="594" priority="595" stopIfTrue="1" operator="equal">
      <formula>"NO ADMISIBLE"</formula>
    </cfRule>
  </conditionalFormatting>
  <conditionalFormatting sqref="E377:E381 H377:I381">
    <cfRule type="expression" dxfId="593" priority="594" stopIfTrue="1">
      <formula>IF($B370-INT($B370)&gt;0,TRUE,FALSE)</formula>
    </cfRule>
  </conditionalFormatting>
  <conditionalFormatting sqref="E372 H372:I372">
    <cfRule type="expression" dxfId="592" priority="593" stopIfTrue="1">
      <formula>IF($B364-INT($B364)&gt;0,TRUE,FALSE)</formula>
    </cfRule>
  </conditionalFormatting>
  <conditionalFormatting sqref="E371 G371:I371">
    <cfRule type="expression" dxfId="591" priority="592" stopIfTrue="1">
      <formula>IF(#REF!-INT(#REF!)&gt;0,TRUE,FALSE)</formula>
    </cfRule>
  </conditionalFormatting>
  <conditionalFormatting sqref="G372:G381">
    <cfRule type="expression" dxfId="590" priority="591" stopIfTrue="1">
      <formula>IF(#REF!-INT(#REF!)&gt;0,TRUE,FALSE)</formula>
    </cfRule>
  </conditionalFormatting>
  <conditionalFormatting sqref="E373:E375 H373:I375">
    <cfRule type="expression" dxfId="589" priority="590" stopIfTrue="1">
      <formula>IF($B367-INT($B367)&gt;0,TRUE,FALSE)</formula>
    </cfRule>
  </conditionalFormatting>
  <conditionalFormatting sqref="E376 H376:I376">
    <cfRule type="expression" dxfId="588" priority="589" stopIfTrue="1">
      <formula>IF(#REF!-INT(#REF!)&gt;0,TRUE,FALSE)</formula>
    </cfRule>
  </conditionalFormatting>
  <conditionalFormatting sqref="F371">
    <cfRule type="expression" dxfId="587" priority="588" stopIfTrue="1">
      <formula>IF(#REF!-INT(#REF!)&gt;0,TRUE,FALSE)</formula>
    </cfRule>
  </conditionalFormatting>
  <conditionalFormatting sqref="F372:F381">
    <cfRule type="expression" dxfId="586" priority="587" stopIfTrue="1">
      <formula>IF(#REF!-INT(#REF!)&gt;0,TRUE,FALSE)</formula>
    </cfRule>
  </conditionalFormatting>
  <conditionalFormatting sqref="D382:D392">
    <cfRule type="cellIs" dxfId="585" priority="586" stopIfTrue="1" operator="equal">
      <formula>"NO ADMISIBLE"</formula>
    </cfRule>
  </conditionalFormatting>
  <conditionalFormatting sqref="E388:E392 H388:I392">
    <cfRule type="expression" dxfId="584" priority="585" stopIfTrue="1">
      <formula>IF($B381-INT($B381)&gt;0,TRUE,FALSE)</formula>
    </cfRule>
  </conditionalFormatting>
  <conditionalFormatting sqref="E383 H383:I383">
    <cfRule type="expression" dxfId="583" priority="584" stopIfTrue="1">
      <formula>IF($B375-INT($B375)&gt;0,TRUE,FALSE)</formula>
    </cfRule>
  </conditionalFormatting>
  <conditionalFormatting sqref="E382 G382:I382">
    <cfRule type="expression" dxfId="582" priority="583" stopIfTrue="1">
      <formula>IF(#REF!-INT(#REF!)&gt;0,TRUE,FALSE)</formula>
    </cfRule>
  </conditionalFormatting>
  <conditionalFormatting sqref="G383:G392">
    <cfRule type="expression" dxfId="581" priority="582" stopIfTrue="1">
      <formula>IF(#REF!-INT(#REF!)&gt;0,TRUE,FALSE)</formula>
    </cfRule>
  </conditionalFormatting>
  <conditionalFormatting sqref="E384:E386 H384:I386">
    <cfRule type="expression" dxfId="580" priority="581" stopIfTrue="1">
      <formula>IF($B378-INT($B378)&gt;0,TRUE,FALSE)</formula>
    </cfRule>
  </conditionalFormatting>
  <conditionalFormatting sqref="E387 H387:I387">
    <cfRule type="expression" dxfId="579" priority="580" stopIfTrue="1">
      <formula>IF(#REF!-INT(#REF!)&gt;0,TRUE,FALSE)</formula>
    </cfRule>
  </conditionalFormatting>
  <conditionalFormatting sqref="F382">
    <cfRule type="expression" dxfId="578" priority="579" stopIfTrue="1">
      <formula>IF(#REF!-INT(#REF!)&gt;0,TRUE,FALSE)</formula>
    </cfRule>
  </conditionalFormatting>
  <conditionalFormatting sqref="F383:F392">
    <cfRule type="expression" dxfId="577" priority="578" stopIfTrue="1">
      <formula>IF(#REF!-INT(#REF!)&gt;0,TRUE,FALSE)</formula>
    </cfRule>
  </conditionalFormatting>
  <conditionalFormatting sqref="D393:D403">
    <cfRule type="cellIs" dxfId="576" priority="577" stopIfTrue="1" operator="equal">
      <formula>"NO ADMISIBLE"</formula>
    </cfRule>
  </conditionalFormatting>
  <conditionalFormatting sqref="E399:E403 H399:I403">
    <cfRule type="expression" dxfId="575" priority="576" stopIfTrue="1">
      <formula>IF($B392-INT($B392)&gt;0,TRUE,FALSE)</formula>
    </cfRule>
  </conditionalFormatting>
  <conditionalFormatting sqref="E394 H394:I394">
    <cfRule type="expression" dxfId="574" priority="575" stopIfTrue="1">
      <formula>IF($B386-INT($B386)&gt;0,TRUE,FALSE)</formula>
    </cfRule>
  </conditionalFormatting>
  <conditionalFormatting sqref="E393 G393:I393">
    <cfRule type="expression" dxfId="573" priority="574" stopIfTrue="1">
      <formula>IF(#REF!-INT(#REF!)&gt;0,TRUE,FALSE)</formula>
    </cfRule>
  </conditionalFormatting>
  <conditionalFormatting sqref="G394:G403">
    <cfRule type="expression" dxfId="572" priority="573" stopIfTrue="1">
      <formula>IF(#REF!-INT(#REF!)&gt;0,TRUE,FALSE)</formula>
    </cfRule>
  </conditionalFormatting>
  <conditionalFormatting sqref="E395:E397 H395:I397">
    <cfRule type="expression" dxfId="571" priority="572" stopIfTrue="1">
      <formula>IF($B389-INT($B389)&gt;0,TRUE,FALSE)</formula>
    </cfRule>
  </conditionalFormatting>
  <conditionalFormatting sqref="E398 H398:I398">
    <cfRule type="expression" dxfId="570" priority="571" stopIfTrue="1">
      <formula>IF(#REF!-INT(#REF!)&gt;0,TRUE,FALSE)</formula>
    </cfRule>
  </conditionalFormatting>
  <conditionalFormatting sqref="F393">
    <cfRule type="expression" dxfId="569" priority="570" stopIfTrue="1">
      <formula>IF(#REF!-INT(#REF!)&gt;0,TRUE,FALSE)</formula>
    </cfRule>
  </conditionalFormatting>
  <conditionalFormatting sqref="F394:F403">
    <cfRule type="expression" dxfId="568" priority="569" stopIfTrue="1">
      <formula>IF(#REF!-INT(#REF!)&gt;0,TRUE,FALSE)</formula>
    </cfRule>
  </conditionalFormatting>
  <conditionalFormatting sqref="D404:D414">
    <cfRule type="cellIs" dxfId="567" priority="568" stopIfTrue="1" operator="equal">
      <formula>"NO ADMISIBLE"</formula>
    </cfRule>
  </conditionalFormatting>
  <conditionalFormatting sqref="E410:E414 H410:I414">
    <cfRule type="expression" dxfId="566" priority="567" stopIfTrue="1">
      <formula>IF($B403-INT($B403)&gt;0,TRUE,FALSE)</formula>
    </cfRule>
  </conditionalFormatting>
  <conditionalFormatting sqref="E405 H405:I405">
    <cfRule type="expression" dxfId="565" priority="566" stopIfTrue="1">
      <formula>IF($B397-INT($B397)&gt;0,TRUE,FALSE)</formula>
    </cfRule>
  </conditionalFormatting>
  <conditionalFormatting sqref="E404 G404:I404">
    <cfRule type="expression" dxfId="564" priority="565" stopIfTrue="1">
      <formula>IF(#REF!-INT(#REF!)&gt;0,TRUE,FALSE)</formula>
    </cfRule>
  </conditionalFormatting>
  <conditionalFormatting sqref="G405:G414">
    <cfRule type="expression" dxfId="563" priority="564" stopIfTrue="1">
      <formula>IF(#REF!-INT(#REF!)&gt;0,TRUE,FALSE)</formula>
    </cfRule>
  </conditionalFormatting>
  <conditionalFormatting sqref="E406:E408 H406:I408">
    <cfRule type="expression" dxfId="562" priority="563" stopIfTrue="1">
      <formula>IF($B400-INT($B400)&gt;0,TRUE,FALSE)</formula>
    </cfRule>
  </conditionalFormatting>
  <conditionalFormatting sqref="E409 H409:I409">
    <cfRule type="expression" dxfId="561" priority="562" stopIfTrue="1">
      <formula>IF(#REF!-INT(#REF!)&gt;0,TRUE,FALSE)</formula>
    </cfRule>
  </conditionalFormatting>
  <conditionalFormatting sqref="F404">
    <cfRule type="expression" dxfId="560" priority="561" stopIfTrue="1">
      <formula>IF(#REF!-INT(#REF!)&gt;0,TRUE,FALSE)</formula>
    </cfRule>
  </conditionalFormatting>
  <conditionalFormatting sqref="F405:F414">
    <cfRule type="expression" dxfId="559" priority="560" stopIfTrue="1">
      <formula>IF(#REF!-INT(#REF!)&gt;0,TRUE,FALSE)</formula>
    </cfRule>
  </conditionalFormatting>
  <conditionalFormatting sqref="D415:D425">
    <cfRule type="cellIs" dxfId="558" priority="559" stopIfTrue="1" operator="equal">
      <formula>"NO ADMISIBLE"</formula>
    </cfRule>
  </conditionalFormatting>
  <conditionalFormatting sqref="E421:E425 H421:I425">
    <cfRule type="expression" dxfId="557" priority="558" stopIfTrue="1">
      <formula>IF($B414-INT($B414)&gt;0,TRUE,FALSE)</formula>
    </cfRule>
  </conditionalFormatting>
  <conditionalFormatting sqref="E416 H416:I416">
    <cfRule type="expression" dxfId="556" priority="557" stopIfTrue="1">
      <formula>IF($B408-INT($B408)&gt;0,TRUE,FALSE)</formula>
    </cfRule>
  </conditionalFormatting>
  <conditionalFormatting sqref="E415 G415:I415">
    <cfRule type="expression" dxfId="555" priority="556" stopIfTrue="1">
      <formula>IF(#REF!-INT(#REF!)&gt;0,TRUE,FALSE)</formula>
    </cfRule>
  </conditionalFormatting>
  <conditionalFormatting sqref="G416:G425">
    <cfRule type="expression" dxfId="554" priority="555" stopIfTrue="1">
      <formula>IF(#REF!-INT(#REF!)&gt;0,TRUE,FALSE)</formula>
    </cfRule>
  </conditionalFormatting>
  <conditionalFormatting sqref="E417:E419 H417:I419">
    <cfRule type="expression" dxfId="553" priority="554" stopIfTrue="1">
      <formula>IF($B411-INT($B411)&gt;0,TRUE,FALSE)</formula>
    </cfRule>
  </conditionalFormatting>
  <conditionalFormatting sqref="E420 H420:I420">
    <cfRule type="expression" dxfId="552" priority="553" stopIfTrue="1">
      <formula>IF(#REF!-INT(#REF!)&gt;0,TRUE,FALSE)</formula>
    </cfRule>
  </conditionalFormatting>
  <conditionalFormatting sqref="F415">
    <cfRule type="expression" dxfId="551" priority="552" stopIfTrue="1">
      <formula>IF(#REF!-INT(#REF!)&gt;0,TRUE,FALSE)</formula>
    </cfRule>
  </conditionalFormatting>
  <conditionalFormatting sqref="F416:F425">
    <cfRule type="expression" dxfId="550" priority="551" stopIfTrue="1">
      <formula>IF(#REF!-INT(#REF!)&gt;0,TRUE,FALSE)</formula>
    </cfRule>
  </conditionalFormatting>
  <conditionalFormatting sqref="D426:D436">
    <cfRule type="cellIs" dxfId="549" priority="550" stopIfTrue="1" operator="equal">
      <formula>"NO ADMISIBLE"</formula>
    </cfRule>
  </conditionalFormatting>
  <conditionalFormatting sqref="E432:E436 H432:I436">
    <cfRule type="expression" dxfId="548" priority="549" stopIfTrue="1">
      <formula>IF($B425-INT($B425)&gt;0,TRUE,FALSE)</formula>
    </cfRule>
  </conditionalFormatting>
  <conditionalFormatting sqref="E427 H427:I427">
    <cfRule type="expression" dxfId="547" priority="548" stopIfTrue="1">
      <formula>IF($B419-INT($B419)&gt;0,TRUE,FALSE)</formula>
    </cfRule>
  </conditionalFormatting>
  <conditionalFormatting sqref="E426 G426:I426">
    <cfRule type="expression" dxfId="546" priority="547" stopIfTrue="1">
      <formula>IF(#REF!-INT(#REF!)&gt;0,TRUE,FALSE)</formula>
    </cfRule>
  </conditionalFormatting>
  <conditionalFormatting sqref="G427:G436">
    <cfRule type="expression" dxfId="545" priority="546" stopIfTrue="1">
      <formula>IF(#REF!-INT(#REF!)&gt;0,TRUE,FALSE)</formula>
    </cfRule>
  </conditionalFormatting>
  <conditionalFormatting sqref="E428:E430 H428:I430">
    <cfRule type="expression" dxfId="544" priority="545" stopIfTrue="1">
      <formula>IF($B422-INT($B422)&gt;0,TRUE,FALSE)</formula>
    </cfRule>
  </conditionalFormatting>
  <conditionalFormatting sqref="E431 H431:I431">
    <cfRule type="expression" dxfId="543" priority="544" stopIfTrue="1">
      <formula>IF(#REF!-INT(#REF!)&gt;0,TRUE,FALSE)</formula>
    </cfRule>
  </conditionalFormatting>
  <conditionalFormatting sqref="F426">
    <cfRule type="expression" dxfId="542" priority="543" stopIfTrue="1">
      <formula>IF(#REF!-INT(#REF!)&gt;0,TRUE,FALSE)</formula>
    </cfRule>
  </conditionalFormatting>
  <conditionalFormatting sqref="F427:F436">
    <cfRule type="expression" dxfId="541" priority="542" stopIfTrue="1">
      <formula>IF(#REF!-INT(#REF!)&gt;0,TRUE,FALSE)</formula>
    </cfRule>
  </conditionalFormatting>
  <conditionalFormatting sqref="D437:D447">
    <cfRule type="cellIs" dxfId="540" priority="541" stopIfTrue="1" operator="equal">
      <formula>"NO ADMISIBLE"</formula>
    </cfRule>
  </conditionalFormatting>
  <conditionalFormatting sqref="E443:E447 H443:I447">
    <cfRule type="expression" dxfId="539" priority="540" stopIfTrue="1">
      <formula>IF($B436-INT($B436)&gt;0,TRUE,FALSE)</formula>
    </cfRule>
  </conditionalFormatting>
  <conditionalFormatting sqref="E438 H438:I438">
    <cfRule type="expression" dxfId="538" priority="539" stopIfTrue="1">
      <formula>IF($B430-INT($B430)&gt;0,TRUE,FALSE)</formula>
    </cfRule>
  </conditionalFormatting>
  <conditionalFormatting sqref="E437 G437:I437">
    <cfRule type="expression" dxfId="537" priority="538" stopIfTrue="1">
      <formula>IF(#REF!-INT(#REF!)&gt;0,TRUE,FALSE)</formula>
    </cfRule>
  </conditionalFormatting>
  <conditionalFormatting sqref="G438:G447">
    <cfRule type="expression" dxfId="536" priority="537" stopIfTrue="1">
      <formula>IF(#REF!-INT(#REF!)&gt;0,TRUE,FALSE)</formula>
    </cfRule>
  </conditionalFormatting>
  <conditionalFormatting sqref="E439:E441 H439:I441">
    <cfRule type="expression" dxfId="535" priority="536" stopIfTrue="1">
      <formula>IF($B433-INT($B433)&gt;0,TRUE,FALSE)</formula>
    </cfRule>
  </conditionalFormatting>
  <conditionalFormatting sqref="E442 H442:I442">
    <cfRule type="expression" dxfId="534" priority="535" stopIfTrue="1">
      <formula>IF(#REF!-INT(#REF!)&gt;0,TRUE,FALSE)</formula>
    </cfRule>
  </conditionalFormatting>
  <conditionalFormatting sqref="F437">
    <cfRule type="expression" dxfId="533" priority="534" stopIfTrue="1">
      <formula>IF(#REF!-INT(#REF!)&gt;0,TRUE,FALSE)</formula>
    </cfRule>
  </conditionalFormatting>
  <conditionalFormatting sqref="F438:F447">
    <cfRule type="expression" dxfId="532" priority="533" stopIfTrue="1">
      <formula>IF(#REF!-INT(#REF!)&gt;0,TRUE,FALSE)</formula>
    </cfRule>
  </conditionalFormatting>
  <conditionalFormatting sqref="D448:D458">
    <cfRule type="cellIs" dxfId="531" priority="532" stopIfTrue="1" operator="equal">
      <formula>"NO ADMISIBLE"</formula>
    </cfRule>
  </conditionalFormatting>
  <conditionalFormatting sqref="E454:E458 H454:I458">
    <cfRule type="expression" dxfId="530" priority="531" stopIfTrue="1">
      <formula>IF($B447-INT($B447)&gt;0,TRUE,FALSE)</formula>
    </cfRule>
  </conditionalFormatting>
  <conditionalFormatting sqref="E449 H449:I449">
    <cfRule type="expression" dxfId="529" priority="530" stopIfTrue="1">
      <formula>IF($B441-INT($B441)&gt;0,TRUE,FALSE)</formula>
    </cfRule>
  </conditionalFormatting>
  <conditionalFormatting sqref="E448 G448:I448">
    <cfRule type="expression" dxfId="528" priority="529" stopIfTrue="1">
      <formula>IF(#REF!-INT(#REF!)&gt;0,TRUE,FALSE)</formula>
    </cfRule>
  </conditionalFormatting>
  <conditionalFormatting sqref="G449:G458">
    <cfRule type="expression" dxfId="527" priority="528" stopIfTrue="1">
      <formula>IF(#REF!-INT(#REF!)&gt;0,TRUE,FALSE)</formula>
    </cfRule>
  </conditionalFormatting>
  <conditionalFormatting sqref="E450:E452 H450:I452">
    <cfRule type="expression" dxfId="526" priority="527" stopIfTrue="1">
      <formula>IF($B444-INT($B444)&gt;0,TRUE,FALSE)</formula>
    </cfRule>
  </conditionalFormatting>
  <conditionalFormatting sqref="E453 H453:I453">
    <cfRule type="expression" dxfId="525" priority="526" stopIfTrue="1">
      <formula>IF(#REF!-INT(#REF!)&gt;0,TRUE,FALSE)</formula>
    </cfRule>
  </conditionalFormatting>
  <conditionalFormatting sqref="F448">
    <cfRule type="expression" dxfId="524" priority="525" stopIfTrue="1">
      <formula>IF(#REF!-INT(#REF!)&gt;0,TRUE,FALSE)</formula>
    </cfRule>
  </conditionalFormatting>
  <conditionalFormatting sqref="F449:F458">
    <cfRule type="expression" dxfId="523" priority="524" stopIfTrue="1">
      <formula>IF(#REF!-INT(#REF!)&gt;0,TRUE,FALSE)</formula>
    </cfRule>
  </conditionalFormatting>
  <conditionalFormatting sqref="D459:D469">
    <cfRule type="cellIs" dxfId="522" priority="523" stopIfTrue="1" operator="equal">
      <formula>"NO ADMISIBLE"</formula>
    </cfRule>
  </conditionalFormatting>
  <conditionalFormatting sqref="E465:E469 H465:I469">
    <cfRule type="expression" dxfId="521" priority="522" stopIfTrue="1">
      <formula>IF($B458-INT($B458)&gt;0,TRUE,FALSE)</formula>
    </cfRule>
  </conditionalFormatting>
  <conditionalFormatting sqref="E460 H460:I460">
    <cfRule type="expression" dxfId="520" priority="521" stopIfTrue="1">
      <formula>IF($B452-INT($B452)&gt;0,TRUE,FALSE)</formula>
    </cfRule>
  </conditionalFormatting>
  <conditionalFormatting sqref="E459 G459:I459">
    <cfRule type="expression" dxfId="519" priority="520" stopIfTrue="1">
      <formula>IF(#REF!-INT(#REF!)&gt;0,TRUE,FALSE)</formula>
    </cfRule>
  </conditionalFormatting>
  <conditionalFormatting sqref="G460:G469">
    <cfRule type="expression" dxfId="518" priority="519" stopIfTrue="1">
      <formula>IF(#REF!-INT(#REF!)&gt;0,TRUE,FALSE)</formula>
    </cfRule>
  </conditionalFormatting>
  <conditionalFormatting sqref="E461:E463 H461:I463">
    <cfRule type="expression" dxfId="517" priority="518" stopIfTrue="1">
      <formula>IF($B455-INT($B455)&gt;0,TRUE,FALSE)</formula>
    </cfRule>
  </conditionalFormatting>
  <conditionalFormatting sqref="E464 H464:I464">
    <cfRule type="expression" dxfId="516" priority="517" stopIfTrue="1">
      <formula>IF(#REF!-INT(#REF!)&gt;0,TRUE,FALSE)</formula>
    </cfRule>
  </conditionalFormatting>
  <conditionalFormatting sqref="F459">
    <cfRule type="expression" dxfId="515" priority="516" stopIfTrue="1">
      <formula>IF(#REF!-INT(#REF!)&gt;0,TRUE,FALSE)</formula>
    </cfRule>
  </conditionalFormatting>
  <conditionalFormatting sqref="F460:F469">
    <cfRule type="expression" dxfId="514" priority="515" stopIfTrue="1">
      <formula>IF(#REF!-INT(#REF!)&gt;0,TRUE,FALSE)</formula>
    </cfRule>
  </conditionalFormatting>
  <conditionalFormatting sqref="D470:D480">
    <cfRule type="cellIs" dxfId="513" priority="514" stopIfTrue="1" operator="equal">
      <formula>"NO ADMISIBLE"</formula>
    </cfRule>
  </conditionalFormatting>
  <conditionalFormatting sqref="E476:E480 H476:I480">
    <cfRule type="expression" dxfId="512" priority="513" stopIfTrue="1">
      <formula>IF($B469-INT($B469)&gt;0,TRUE,FALSE)</formula>
    </cfRule>
  </conditionalFormatting>
  <conditionalFormatting sqref="E471 H471:I471">
    <cfRule type="expression" dxfId="511" priority="512" stopIfTrue="1">
      <formula>IF($B463-INT($B463)&gt;0,TRUE,FALSE)</formula>
    </cfRule>
  </conditionalFormatting>
  <conditionalFormatting sqref="E470 G470:I470">
    <cfRule type="expression" dxfId="510" priority="511" stopIfTrue="1">
      <formula>IF(#REF!-INT(#REF!)&gt;0,TRUE,FALSE)</formula>
    </cfRule>
  </conditionalFormatting>
  <conditionalFormatting sqref="G471:G480">
    <cfRule type="expression" dxfId="509" priority="510" stopIfTrue="1">
      <formula>IF(#REF!-INT(#REF!)&gt;0,TRUE,FALSE)</formula>
    </cfRule>
  </conditionalFormatting>
  <conditionalFormatting sqref="E472:E474 H472:I474">
    <cfRule type="expression" dxfId="508" priority="509" stopIfTrue="1">
      <formula>IF($B466-INT($B466)&gt;0,TRUE,FALSE)</formula>
    </cfRule>
  </conditionalFormatting>
  <conditionalFormatting sqref="E475 H475:I475">
    <cfRule type="expression" dxfId="507" priority="508" stopIfTrue="1">
      <formula>IF(#REF!-INT(#REF!)&gt;0,TRUE,FALSE)</formula>
    </cfRule>
  </conditionalFormatting>
  <conditionalFormatting sqref="F470">
    <cfRule type="expression" dxfId="506" priority="507" stopIfTrue="1">
      <formula>IF(#REF!-INT(#REF!)&gt;0,TRUE,FALSE)</formula>
    </cfRule>
  </conditionalFormatting>
  <conditionalFormatting sqref="F471:F480">
    <cfRule type="expression" dxfId="505" priority="506" stopIfTrue="1">
      <formula>IF(#REF!-INT(#REF!)&gt;0,TRUE,FALSE)</formula>
    </cfRule>
  </conditionalFormatting>
  <conditionalFormatting sqref="D481:D491">
    <cfRule type="cellIs" dxfId="504" priority="505" stopIfTrue="1" operator="equal">
      <formula>"NO ADMISIBLE"</formula>
    </cfRule>
  </conditionalFormatting>
  <conditionalFormatting sqref="E487:E491 H487:I491">
    <cfRule type="expression" dxfId="503" priority="504" stopIfTrue="1">
      <formula>IF($B480-INT($B480)&gt;0,TRUE,FALSE)</formula>
    </cfRule>
  </conditionalFormatting>
  <conditionalFormatting sqref="E482 H482:I482">
    <cfRule type="expression" dxfId="502" priority="503" stopIfTrue="1">
      <formula>IF($B474-INT($B474)&gt;0,TRUE,FALSE)</formula>
    </cfRule>
  </conditionalFormatting>
  <conditionalFormatting sqref="E481 G481:I481">
    <cfRule type="expression" dxfId="501" priority="502" stopIfTrue="1">
      <formula>IF(#REF!-INT(#REF!)&gt;0,TRUE,FALSE)</formula>
    </cfRule>
  </conditionalFormatting>
  <conditionalFormatting sqref="G482:G491">
    <cfRule type="expression" dxfId="500" priority="501" stopIfTrue="1">
      <formula>IF(#REF!-INT(#REF!)&gt;0,TRUE,FALSE)</formula>
    </cfRule>
  </conditionalFormatting>
  <conditionalFormatting sqref="E483:E485 H483:I485">
    <cfRule type="expression" dxfId="499" priority="500" stopIfTrue="1">
      <formula>IF($B477-INT($B477)&gt;0,TRUE,FALSE)</formula>
    </cfRule>
  </conditionalFormatting>
  <conditionalFormatting sqref="E486 H486:I486">
    <cfRule type="expression" dxfId="498" priority="499" stopIfTrue="1">
      <formula>IF(#REF!-INT(#REF!)&gt;0,TRUE,FALSE)</formula>
    </cfRule>
  </conditionalFormatting>
  <conditionalFormatting sqref="F481">
    <cfRule type="expression" dxfId="497" priority="498" stopIfTrue="1">
      <formula>IF(#REF!-INT(#REF!)&gt;0,TRUE,FALSE)</formula>
    </cfRule>
  </conditionalFormatting>
  <conditionalFormatting sqref="F482:F491">
    <cfRule type="expression" dxfId="496" priority="497" stopIfTrue="1">
      <formula>IF(#REF!-INT(#REF!)&gt;0,TRUE,FALSE)</formula>
    </cfRule>
  </conditionalFormatting>
  <conditionalFormatting sqref="D492:D502">
    <cfRule type="cellIs" dxfId="495" priority="496" stopIfTrue="1" operator="equal">
      <formula>"NO ADMISIBLE"</formula>
    </cfRule>
  </conditionalFormatting>
  <conditionalFormatting sqref="E498:E502 H498:I502">
    <cfRule type="expression" dxfId="494" priority="495" stopIfTrue="1">
      <formula>IF($B491-INT($B491)&gt;0,TRUE,FALSE)</formula>
    </cfRule>
  </conditionalFormatting>
  <conditionalFormatting sqref="E493 H493:I493">
    <cfRule type="expression" dxfId="493" priority="494" stopIfTrue="1">
      <formula>IF($B485-INT($B485)&gt;0,TRUE,FALSE)</formula>
    </cfRule>
  </conditionalFormatting>
  <conditionalFormatting sqref="E492 G492:I492">
    <cfRule type="expression" dxfId="492" priority="493" stopIfTrue="1">
      <formula>IF(#REF!-INT(#REF!)&gt;0,TRUE,FALSE)</formula>
    </cfRule>
  </conditionalFormatting>
  <conditionalFormatting sqref="G493:G502">
    <cfRule type="expression" dxfId="491" priority="492" stopIfTrue="1">
      <formula>IF(#REF!-INT(#REF!)&gt;0,TRUE,FALSE)</formula>
    </cfRule>
  </conditionalFormatting>
  <conditionalFormatting sqref="E494:E496 H494:I496">
    <cfRule type="expression" dxfId="490" priority="491" stopIfTrue="1">
      <formula>IF($B488-INT($B488)&gt;0,TRUE,FALSE)</formula>
    </cfRule>
  </conditionalFormatting>
  <conditionalFormatting sqref="E497 H497:I497">
    <cfRule type="expression" dxfId="489" priority="490" stopIfTrue="1">
      <formula>IF(#REF!-INT(#REF!)&gt;0,TRUE,FALSE)</formula>
    </cfRule>
  </conditionalFormatting>
  <conditionalFormatting sqref="F492">
    <cfRule type="expression" dxfId="488" priority="489" stopIfTrue="1">
      <formula>IF(#REF!-INT(#REF!)&gt;0,TRUE,FALSE)</formula>
    </cfRule>
  </conditionalFormatting>
  <conditionalFormatting sqref="F493:F502">
    <cfRule type="expression" dxfId="487" priority="488" stopIfTrue="1">
      <formula>IF(#REF!-INT(#REF!)&gt;0,TRUE,FALSE)</formula>
    </cfRule>
  </conditionalFormatting>
  <conditionalFormatting sqref="D503:D513">
    <cfRule type="cellIs" dxfId="486" priority="487" stopIfTrue="1" operator="equal">
      <formula>"NO ADMISIBLE"</formula>
    </cfRule>
  </conditionalFormatting>
  <conditionalFormatting sqref="E509:E513 H509:I513">
    <cfRule type="expression" dxfId="485" priority="486" stopIfTrue="1">
      <formula>IF($B502-INT($B502)&gt;0,TRUE,FALSE)</formula>
    </cfRule>
  </conditionalFormatting>
  <conditionalFormatting sqref="E504 H504:I504">
    <cfRule type="expression" dxfId="484" priority="485" stopIfTrue="1">
      <formula>IF($B496-INT($B496)&gt;0,TRUE,FALSE)</formula>
    </cfRule>
  </conditionalFormatting>
  <conditionalFormatting sqref="E503 G503:I503">
    <cfRule type="expression" dxfId="483" priority="484" stopIfTrue="1">
      <formula>IF(#REF!-INT(#REF!)&gt;0,TRUE,FALSE)</formula>
    </cfRule>
  </conditionalFormatting>
  <conditionalFormatting sqref="G504:G513">
    <cfRule type="expression" dxfId="482" priority="483" stopIfTrue="1">
      <formula>IF(#REF!-INT(#REF!)&gt;0,TRUE,FALSE)</formula>
    </cfRule>
  </conditionalFormatting>
  <conditionalFormatting sqref="E505:E507 H505:I507">
    <cfRule type="expression" dxfId="481" priority="482" stopIfTrue="1">
      <formula>IF($B499-INT($B499)&gt;0,TRUE,FALSE)</formula>
    </cfRule>
  </conditionalFormatting>
  <conditionalFormatting sqref="E508 H508:I508">
    <cfRule type="expression" dxfId="480" priority="481" stopIfTrue="1">
      <formula>IF(#REF!-INT(#REF!)&gt;0,TRUE,FALSE)</formula>
    </cfRule>
  </conditionalFormatting>
  <conditionalFormatting sqref="F503">
    <cfRule type="expression" dxfId="479" priority="480" stopIfTrue="1">
      <formula>IF(#REF!-INT(#REF!)&gt;0,TRUE,FALSE)</formula>
    </cfRule>
  </conditionalFormatting>
  <conditionalFormatting sqref="F504:F513">
    <cfRule type="expression" dxfId="478" priority="479" stopIfTrue="1">
      <formula>IF(#REF!-INT(#REF!)&gt;0,TRUE,FALSE)</formula>
    </cfRule>
  </conditionalFormatting>
  <conditionalFormatting sqref="D514:D524">
    <cfRule type="cellIs" dxfId="477" priority="478" stopIfTrue="1" operator="equal">
      <formula>"NO ADMISIBLE"</formula>
    </cfRule>
  </conditionalFormatting>
  <conditionalFormatting sqref="E520:E524 H520:I524">
    <cfRule type="expression" dxfId="476" priority="477" stopIfTrue="1">
      <formula>IF($B513-INT($B513)&gt;0,TRUE,FALSE)</formula>
    </cfRule>
  </conditionalFormatting>
  <conditionalFormatting sqref="E515 H515:I515">
    <cfRule type="expression" dxfId="475" priority="476" stopIfTrue="1">
      <formula>IF($B507-INT($B507)&gt;0,TRUE,FALSE)</formula>
    </cfRule>
  </conditionalFormatting>
  <conditionalFormatting sqref="E514 G514:I514">
    <cfRule type="expression" dxfId="474" priority="475" stopIfTrue="1">
      <formula>IF(#REF!-INT(#REF!)&gt;0,TRUE,FALSE)</formula>
    </cfRule>
  </conditionalFormatting>
  <conditionalFormatting sqref="G515:G524">
    <cfRule type="expression" dxfId="473" priority="474" stopIfTrue="1">
      <formula>IF(#REF!-INT(#REF!)&gt;0,TRUE,FALSE)</formula>
    </cfRule>
  </conditionalFormatting>
  <conditionalFormatting sqref="E516:E518 H516:I518">
    <cfRule type="expression" dxfId="472" priority="473" stopIfTrue="1">
      <formula>IF($B510-INT($B510)&gt;0,TRUE,FALSE)</formula>
    </cfRule>
  </conditionalFormatting>
  <conditionalFormatting sqref="E519 H519:I519">
    <cfRule type="expression" dxfId="471" priority="472" stopIfTrue="1">
      <formula>IF(#REF!-INT(#REF!)&gt;0,TRUE,FALSE)</formula>
    </cfRule>
  </conditionalFormatting>
  <conditionalFormatting sqref="F514">
    <cfRule type="expression" dxfId="470" priority="471" stopIfTrue="1">
      <formula>IF(#REF!-INT(#REF!)&gt;0,TRUE,FALSE)</formula>
    </cfRule>
  </conditionalFormatting>
  <conditionalFormatting sqref="F515:F524">
    <cfRule type="expression" dxfId="469" priority="470" stopIfTrue="1">
      <formula>IF(#REF!-INT(#REF!)&gt;0,TRUE,FALSE)</formula>
    </cfRule>
  </conditionalFormatting>
  <conditionalFormatting sqref="D525:D535">
    <cfRule type="cellIs" dxfId="468" priority="469" stopIfTrue="1" operator="equal">
      <formula>"NO ADMISIBLE"</formula>
    </cfRule>
  </conditionalFormatting>
  <conditionalFormatting sqref="E531:E535 H531:I535">
    <cfRule type="expression" dxfId="467" priority="468" stopIfTrue="1">
      <formula>IF($B524-INT($B524)&gt;0,TRUE,FALSE)</formula>
    </cfRule>
  </conditionalFormatting>
  <conditionalFormatting sqref="E526 H526:I526">
    <cfRule type="expression" dxfId="466" priority="467" stopIfTrue="1">
      <formula>IF($B518-INT($B518)&gt;0,TRUE,FALSE)</formula>
    </cfRule>
  </conditionalFormatting>
  <conditionalFormatting sqref="E525 G525:I525">
    <cfRule type="expression" dxfId="465" priority="466" stopIfTrue="1">
      <formula>IF(#REF!-INT(#REF!)&gt;0,TRUE,FALSE)</formula>
    </cfRule>
  </conditionalFormatting>
  <conditionalFormatting sqref="G526:G535">
    <cfRule type="expression" dxfId="464" priority="465" stopIfTrue="1">
      <formula>IF(#REF!-INT(#REF!)&gt;0,TRUE,FALSE)</formula>
    </cfRule>
  </conditionalFormatting>
  <conditionalFormatting sqref="E527:E529 H527:I529">
    <cfRule type="expression" dxfId="463" priority="464" stopIfTrue="1">
      <formula>IF($B521-INT($B521)&gt;0,TRUE,FALSE)</formula>
    </cfRule>
  </conditionalFormatting>
  <conditionalFormatting sqref="E530 H530:I530">
    <cfRule type="expression" dxfId="462" priority="463" stopIfTrue="1">
      <formula>IF(#REF!-INT(#REF!)&gt;0,TRUE,FALSE)</formula>
    </cfRule>
  </conditionalFormatting>
  <conditionalFormatting sqref="F525">
    <cfRule type="expression" dxfId="461" priority="462" stopIfTrue="1">
      <formula>IF(#REF!-INT(#REF!)&gt;0,TRUE,FALSE)</formula>
    </cfRule>
  </conditionalFormatting>
  <conditionalFormatting sqref="F526:F535">
    <cfRule type="expression" dxfId="460" priority="461" stopIfTrue="1">
      <formula>IF(#REF!-INT(#REF!)&gt;0,TRUE,FALSE)</formula>
    </cfRule>
  </conditionalFormatting>
  <conditionalFormatting sqref="D536:D546">
    <cfRule type="cellIs" dxfId="459" priority="460" stopIfTrue="1" operator="equal">
      <formula>"NO ADMISIBLE"</formula>
    </cfRule>
  </conditionalFormatting>
  <conditionalFormatting sqref="E542:E546 H542:I546">
    <cfRule type="expression" dxfId="458" priority="459" stopIfTrue="1">
      <formula>IF($B535-INT($B535)&gt;0,TRUE,FALSE)</formula>
    </cfRule>
  </conditionalFormatting>
  <conditionalFormatting sqref="E537 H537:I537">
    <cfRule type="expression" dxfId="457" priority="458" stopIfTrue="1">
      <formula>IF($B529-INT($B529)&gt;0,TRUE,FALSE)</formula>
    </cfRule>
  </conditionalFormatting>
  <conditionalFormatting sqref="E536 G536:I536">
    <cfRule type="expression" dxfId="456" priority="457" stopIfTrue="1">
      <formula>IF(#REF!-INT(#REF!)&gt;0,TRUE,FALSE)</formula>
    </cfRule>
  </conditionalFormatting>
  <conditionalFormatting sqref="G537:G546">
    <cfRule type="expression" dxfId="455" priority="456" stopIfTrue="1">
      <formula>IF(#REF!-INT(#REF!)&gt;0,TRUE,FALSE)</formula>
    </cfRule>
  </conditionalFormatting>
  <conditionalFormatting sqref="E538:E540 H538:I540">
    <cfRule type="expression" dxfId="454" priority="455" stopIfTrue="1">
      <formula>IF($B532-INT($B532)&gt;0,TRUE,FALSE)</formula>
    </cfRule>
  </conditionalFormatting>
  <conditionalFormatting sqref="E541 H541:I541">
    <cfRule type="expression" dxfId="453" priority="454" stopIfTrue="1">
      <formula>IF(#REF!-INT(#REF!)&gt;0,TRUE,FALSE)</formula>
    </cfRule>
  </conditionalFormatting>
  <conditionalFormatting sqref="F536">
    <cfRule type="expression" dxfId="452" priority="453" stopIfTrue="1">
      <formula>IF(#REF!-INT(#REF!)&gt;0,TRUE,FALSE)</formula>
    </cfRule>
  </conditionalFormatting>
  <conditionalFormatting sqref="F537:F546">
    <cfRule type="expression" dxfId="451" priority="452" stopIfTrue="1">
      <formula>IF(#REF!-INT(#REF!)&gt;0,TRUE,FALSE)</formula>
    </cfRule>
  </conditionalFormatting>
  <conditionalFormatting sqref="D547:D557">
    <cfRule type="cellIs" dxfId="450" priority="451" stopIfTrue="1" operator="equal">
      <formula>"NO ADMISIBLE"</formula>
    </cfRule>
  </conditionalFormatting>
  <conditionalFormatting sqref="E553:E557 H553:I557">
    <cfRule type="expression" dxfId="449" priority="450" stopIfTrue="1">
      <formula>IF($B546-INT($B546)&gt;0,TRUE,FALSE)</formula>
    </cfRule>
  </conditionalFormatting>
  <conditionalFormatting sqref="E548 H548:I548">
    <cfRule type="expression" dxfId="448" priority="449" stopIfTrue="1">
      <formula>IF($B540-INT($B540)&gt;0,TRUE,FALSE)</formula>
    </cfRule>
  </conditionalFormatting>
  <conditionalFormatting sqref="E547 G547:I547">
    <cfRule type="expression" dxfId="447" priority="448" stopIfTrue="1">
      <formula>IF(#REF!-INT(#REF!)&gt;0,TRUE,FALSE)</formula>
    </cfRule>
  </conditionalFormatting>
  <conditionalFormatting sqref="G548:G557">
    <cfRule type="expression" dxfId="446" priority="447" stopIfTrue="1">
      <formula>IF(#REF!-INT(#REF!)&gt;0,TRUE,FALSE)</formula>
    </cfRule>
  </conditionalFormatting>
  <conditionalFormatting sqref="E549:E551 H549:I551">
    <cfRule type="expression" dxfId="445" priority="446" stopIfTrue="1">
      <formula>IF($B543-INT($B543)&gt;0,TRUE,FALSE)</formula>
    </cfRule>
  </conditionalFormatting>
  <conditionalFormatting sqref="E552 H552:I552">
    <cfRule type="expression" dxfId="444" priority="445" stopIfTrue="1">
      <formula>IF(#REF!-INT(#REF!)&gt;0,TRUE,FALSE)</formula>
    </cfRule>
  </conditionalFormatting>
  <conditionalFormatting sqref="F547">
    <cfRule type="expression" dxfId="443" priority="444" stopIfTrue="1">
      <formula>IF(#REF!-INT(#REF!)&gt;0,TRUE,FALSE)</formula>
    </cfRule>
  </conditionalFormatting>
  <conditionalFormatting sqref="F548:F557">
    <cfRule type="expression" dxfId="442" priority="443" stopIfTrue="1">
      <formula>IF(#REF!-INT(#REF!)&gt;0,TRUE,FALSE)</formula>
    </cfRule>
  </conditionalFormatting>
  <conditionalFormatting sqref="D558:D568">
    <cfRule type="cellIs" dxfId="441" priority="442" stopIfTrue="1" operator="equal">
      <formula>"NO ADMISIBLE"</formula>
    </cfRule>
  </conditionalFormatting>
  <conditionalFormatting sqref="E564:E568 H564:I568">
    <cfRule type="expression" dxfId="440" priority="441" stopIfTrue="1">
      <formula>IF($B557-INT($B557)&gt;0,TRUE,FALSE)</formula>
    </cfRule>
  </conditionalFormatting>
  <conditionalFormatting sqref="E559 H559:I559">
    <cfRule type="expression" dxfId="439" priority="440" stopIfTrue="1">
      <formula>IF($B551-INT($B551)&gt;0,TRUE,FALSE)</formula>
    </cfRule>
  </conditionalFormatting>
  <conditionalFormatting sqref="E558 G558:I558">
    <cfRule type="expression" dxfId="438" priority="439" stopIfTrue="1">
      <formula>IF(#REF!-INT(#REF!)&gt;0,TRUE,FALSE)</formula>
    </cfRule>
  </conditionalFormatting>
  <conditionalFormatting sqref="G559:G568">
    <cfRule type="expression" dxfId="437" priority="438" stopIfTrue="1">
      <formula>IF(#REF!-INT(#REF!)&gt;0,TRUE,FALSE)</formula>
    </cfRule>
  </conditionalFormatting>
  <conditionalFormatting sqref="E560:E562 H560:I562">
    <cfRule type="expression" dxfId="436" priority="437" stopIfTrue="1">
      <formula>IF($B554-INT($B554)&gt;0,TRUE,FALSE)</formula>
    </cfRule>
  </conditionalFormatting>
  <conditionalFormatting sqref="E563 H563:I563">
    <cfRule type="expression" dxfId="435" priority="436" stopIfTrue="1">
      <formula>IF(#REF!-INT(#REF!)&gt;0,TRUE,FALSE)</formula>
    </cfRule>
  </conditionalFormatting>
  <conditionalFormatting sqref="F558">
    <cfRule type="expression" dxfId="434" priority="435" stopIfTrue="1">
      <formula>IF(#REF!-INT(#REF!)&gt;0,TRUE,FALSE)</formula>
    </cfRule>
  </conditionalFormatting>
  <conditionalFormatting sqref="F559:F568">
    <cfRule type="expression" dxfId="433" priority="434" stopIfTrue="1">
      <formula>IF(#REF!-INT(#REF!)&gt;0,TRUE,FALSE)</formula>
    </cfRule>
  </conditionalFormatting>
  <conditionalFormatting sqref="D569:D579">
    <cfRule type="cellIs" dxfId="432" priority="433" stopIfTrue="1" operator="equal">
      <formula>"NO ADMISIBLE"</formula>
    </cfRule>
  </conditionalFormatting>
  <conditionalFormatting sqref="E575:E579 H575:I579">
    <cfRule type="expression" dxfId="431" priority="432" stopIfTrue="1">
      <formula>IF($B568-INT($B568)&gt;0,TRUE,FALSE)</formula>
    </cfRule>
  </conditionalFormatting>
  <conditionalFormatting sqref="E570 H570:I570">
    <cfRule type="expression" dxfId="430" priority="431" stopIfTrue="1">
      <formula>IF($B562-INT($B562)&gt;0,TRUE,FALSE)</formula>
    </cfRule>
  </conditionalFormatting>
  <conditionalFormatting sqref="E569 G569:I569">
    <cfRule type="expression" dxfId="429" priority="430" stopIfTrue="1">
      <formula>IF(#REF!-INT(#REF!)&gt;0,TRUE,FALSE)</formula>
    </cfRule>
  </conditionalFormatting>
  <conditionalFormatting sqref="G570:G579">
    <cfRule type="expression" dxfId="428" priority="429" stopIfTrue="1">
      <formula>IF(#REF!-INT(#REF!)&gt;0,TRUE,FALSE)</formula>
    </cfRule>
  </conditionalFormatting>
  <conditionalFormatting sqref="E571:E573 H571:I573">
    <cfRule type="expression" dxfId="427" priority="428" stopIfTrue="1">
      <formula>IF($B565-INT($B565)&gt;0,TRUE,FALSE)</formula>
    </cfRule>
  </conditionalFormatting>
  <conditionalFormatting sqref="E574 H574:I574">
    <cfRule type="expression" dxfId="426" priority="427" stopIfTrue="1">
      <formula>IF(#REF!-INT(#REF!)&gt;0,TRUE,FALSE)</formula>
    </cfRule>
  </conditionalFormatting>
  <conditionalFormatting sqref="F569">
    <cfRule type="expression" dxfId="425" priority="426" stopIfTrue="1">
      <formula>IF(#REF!-INT(#REF!)&gt;0,TRUE,FALSE)</formula>
    </cfRule>
  </conditionalFormatting>
  <conditionalFormatting sqref="F570:F579">
    <cfRule type="expression" dxfId="424" priority="425" stopIfTrue="1">
      <formula>IF(#REF!-INT(#REF!)&gt;0,TRUE,FALSE)</formula>
    </cfRule>
  </conditionalFormatting>
  <conditionalFormatting sqref="D580:D590">
    <cfRule type="cellIs" dxfId="423" priority="424" stopIfTrue="1" operator="equal">
      <formula>"NO ADMISIBLE"</formula>
    </cfRule>
  </conditionalFormatting>
  <conditionalFormatting sqref="E586:E590 H586:I590">
    <cfRule type="expression" dxfId="422" priority="423" stopIfTrue="1">
      <formula>IF($B579-INT($B579)&gt;0,TRUE,FALSE)</formula>
    </cfRule>
  </conditionalFormatting>
  <conditionalFormatting sqref="E581 H581:I581">
    <cfRule type="expression" dxfId="421" priority="422" stopIfTrue="1">
      <formula>IF($B573-INT($B573)&gt;0,TRUE,FALSE)</formula>
    </cfRule>
  </conditionalFormatting>
  <conditionalFormatting sqref="E580 G580:I580">
    <cfRule type="expression" dxfId="420" priority="421" stopIfTrue="1">
      <formula>IF(#REF!-INT(#REF!)&gt;0,TRUE,FALSE)</formula>
    </cfRule>
  </conditionalFormatting>
  <conditionalFormatting sqref="G581:G590">
    <cfRule type="expression" dxfId="419" priority="420" stopIfTrue="1">
      <formula>IF(#REF!-INT(#REF!)&gt;0,TRUE,FALSE)</formula>
    </cfRule>
  </conditionalFormatting>
  <conditionalFormatting sqref="E582:E584 H582:I584">
    <cfRule type="expression" dxfId="418" priority="419" stopIfTrue="1">
      <formula>IF($B576-INT($B576)&gt;0,TRUE,FALSE)</formula>
    </cfRule>
  </conditionalFormatting>
  <conditionalFormatting sqref="E585 H585:I585">
    <cfRule type="expression" dxfId="417" priority="418" stopIfTrue="1">
      <formula>IF(#REF!-INT(#REF!)&gt;0,TRUE,FALSE)</formula>
    </cfRule>
  </conditionalFormatting>
  <conditionalFormatting sqref="F580">
    <cfRule type="expression" dxfId="416" priority="417" stopIfTrue="1">
      <formula>IF(#REF!-INT(#REF!)&gt;0,TRUE,FALSE)</formula>
    </cfRule>
  </conditionalFormatting>
  <conditionalFormatting sqref="F581:F590">
    <cfRule type="expression" dxfId="415" priority="416" stopIfTrue="1">
      <formula>IF(#REF!-INT(#REF!)&gt;0,TRUE,FALSE)</formula>
    </cfRule>
  </conditionalFormatting>
  <conditionalFormatting sqref="D591:D601">
    <cfRule type="cellIs" dxfId="414" priority="415" stopIfTrue="1" operator="equal">
      <formula>"NO ADMISIBLE"</formula>
    </cfRule>
  </conditionalFormatting>
  <conditionalFormatting sqref="E597:E601 H597:I601">
    <cfRule type="expression" dxfId="413" priority="414" stopIfTrue="1">
      <formula>IF($B590-INT($B590)&gt;0,TRUE,FALSE)</formula>
    </cfRule>
  </conditionalFormatting>
  <conditionalFormatting sqref="E592 H592:I592">
    <cfRule type="expression" dxfId="412" priority="413" stopIfTrue="1">
      <formula>IF($B584-INT($B584)&gt;0,TRUE,FALSE)</formula>
    </cfRule>
  </conditionalFormatting>
  <conditionalFormatting sqref="E591 G591:I591">
    <cfRule type="expression" dxfId="411" priority="412" stopIfTrue="1">
      <formula>IF(#REF!-INT(#REF!)&gt;0,TRUE,FALSE)</formula>
    </cfRule>
  </conditionalFormatting>
  <conditionalFormatting sqref="G592:G601">
    <cfRule type="expression" dxfId="410" priority="411" stopIfTrue="1">
      <formula>IF(#REF!-INT(#REF!)&gt;0,TRUE,FALSE)</formula>
    </cfRule>
  </conditionalFormatting>
  <conditionalFormatting sqref="E593:E595 H593:I595">
    <cfRule type="expression" dxfId="409" priority="410" stopIfTrue="1">
      <formula>IF($B587-INT($B587)&gt;0,TRUE,FALSE)</formula>
    </cfRule>
  </conditionalFormatting>
  <conditionalFormatting sqref="E596 H596:I596">
    <cfRule type="expression" dxfId="408" priority="409" stopIfTrue="1">
      <formula>IF(#REF!-INT(#REF!)&gt;0,TRUE,FALSE)</formula>
    </cfRule>
  </conditionalFormatting>
  <conditionalFormatting sqref="F591">
    <cfRule type="expression" dxfId="407" priority="408" stopIfTrue="1">
      <formula>IF(#REF!-INT(#REF!)&gt;0,TRUE,FALSE)</formula>
    </cfRule>
  </conditionalFormatting>
  <conditionalFormatting sqref="F592:F601">
    <cfRule type="expression" dxfId="406" priority="407" stopIfTrue="1">
      <formula>IF(#REF!-INT(#REF!)&gt;0,TRUE,FALSE)</formula>
    </cfRule>
  </conditionalFormatting>
  <conditionalFormatting sqref="D602:D612">
    <cfRule type="cellIs" dxfId="405" priority="406" stopIfTrue="1" operator="equal">
      <formula>"NO ADMISIBLE"</formula>
    </cfRule>
  </conditionalFormatting>
  <conditionalFormatting sqref="E608:E612 H608:I612">
    <cfRule type="expression" dxfId="404" priority="405" stopIfTrue="1">
      <formula>IF($B601-INT($B601)&gt;0,TRUE,FALSE)</formula>
    </cfRule>
  </conditionalFormatting>
  <conditionalFormatting sqref="E603 H603:I603">
    <cfRule type="expression" dxfId="403" priority="404" stopIfTrue="1">
      <formula>IF($B595-INT($B595)&gt;0,TRUE,FALSE)</formula>
    </cfRule>
  </conditionalFormatting>
  <conditionalFormatting sqref="E602 G602:I602">
    <cfRule type="expression" dxfId="402" priority="403" stopIfTrue="1">
      <formula>IF(#REF!-INT(#REF!)&gt;0,TRUE,FALSE)</formula>
    </cfRule>
  </conditionalFormatting>
  <conditionalFormatting sqref="G603:G612">
    <cfRule type="expression" dxfId="401" priority="402" stopIfTrue="1">
      <formula>IF(#REF!-INT(#REF!)&gt;0,TRUE,FALSE)</formula>
    </cfRule>
  </conditionalFormatting>
  <conditionalFormatting sqref="E604:E606 H604:I606">
    <cfRule type="expression" dxfId="400" priority="401" stopIfTrue="1">
      <formula>IF($B598-INT($B598)&gt;0,TRUE,FALSE)</formula>
    </cfRule>
  </conditionalFormatting>
  <conditionalFormatting sqref="E607 H607:I607">
    <cfRule type="expression" dxfId="399" priority="400" stopIfTrue="1">
      <formula>IF(#REF!-INT(#REF!)&gt;0,TRUE,FALSE)</formula>
    </cfRule>
  </conditionalFormatting>
  <conditionalFormatting sqref="F602">
    <cfRule type="expression" dxfId="398" priority="399" stopIfTrue="1">
      <formula>IF(#REF!-INT(#REF!)&gt;0,TRUE,FALSE)</formula>
    </cfRule>
  </conditionalFormatting>
  <conditionalFormatting sqref="F603:F612">
    <cfRule type="expression" dxfId="397" priority="398" stopIfTrue="1">
      <formula>IF(#REF!-INT(#REF!)&gt;0,TRUE,FALSE)</formula>
    </cfRule>
  </conditionalFormatting>
  <conditionalFormatting sqref="D613:D623">
    <cfRule type="cellIs" dxfId="396" priority="397" stopIfTrue="1" operator="equal">
      <formula>"NO ADMISIBLE"</formula>
    </cfRule>
  </conditionalFormatting>
  <conditionalFormatting sqref="E619:E623 H619:I623">
    <cfRule type="expression" dxfId="395" priority="396" stopIfTrue="1">
      <formula>IF($B612-INT($B612)&gt;0,TRUE,FALSE)</formula>
    </cfRule>
  </conditionalFormatting>
  <conditionalFormatting sqref="E614 H614:I614">
    <cfRule type="expression" dxfId="394" priority="395" stopIfTrue="1">
      <formula>IF($B606-INT($B606)&gt;0,TRUE,FALSE)</formula>
    </cfRule>
  </conditionalFormatting>
  <conditionalFormatting sqref="E613 G613:I613">
    <cfRule type="expression" dxfId="393" priority="394" stopIfTrue="1">
      <formula>IF(#REF!-INT(#REF!)&gt;0,TRUE,FALSE)</formula>
    </cfRule>
  </conditionalFormatting>
  <conditionalFormatting sqref="G614:G623">
    <cfRule type="expression" dxfId="392" priority="393" stopIfTrue="1">
      <formula>IF(#REF!-INT(#REF!)&gt;0,TRUE,FALSE)</formula>
    </cfRule>
  </conditionalFormatting>
  <conditionalFormatting sqref="E615:E617 H615:I617">
    <cfRule type="expression" dxfId="391" priority="392" stopIfTrue="1">
      <formula>IF($B609-INT($B609)&gt;0,TRUE,FALSE)</formula>
    </cfRule>
  </conditionalFormatting>
  <conditionalFormatting sqref="E618 H618:I618">
    <cfRule type="expression" dxfId="390" priority="391" stopIfTrue="1">
      <formula>IF(#REF!-INT(#REF!)&gt;0,TRUE,FALSE)</formula>
    </cfRule>
  </conditionalFormatting>
  <conditionalFormatting sqref="F613">
    <cfRule type="expression" dxfId="389" priority="390" stopIfTrue="1">
      <formula>IF(#REF!-INT(#REF!)&gt;0,TRUE,FALSE)</formula>
    </cfRule>
  </conditionalFormatting>
  <conditionalFormatting sqref="F614:F623">
    <cfRule type="expression" dxfId="388" priority="389" stopIfTrue="1">
      <formula>IF(#REF!-INT(#REF!)&gt;0,TRUE,FALSE)</formula>
    </cfRule>
  </conditionalFormatting>
  <conditionalFormatting sqref="D624:D634">
    <cfRule type="cellIs" dxfId="387" priority="388" stopIfTrue="1" operator="equal">
      <formula>"NO ADMISIBLE"</formula>
    </cfRule>
  </conditionalFormatting>
  <conditionalFormatting sqref="E630:E634 H630:I634">
    <cfRule type="expression" dxfId="386" priority="387" stopIfTrue="1">
      <formula>IF($B623-INT($B623)&gt;0,TRUE,FALSE)</formula>
    </cfRule>
  </conditionalFormatting>
  <conditionalFormatting sqref="E625 H625:I625">
    <cfRule type="expression" dxfId="385" priority="386" stopIfTrue="1">
      <formula>IF($B617-INT($B617)&gt;0,TRUE,FALSE)</formula>
    </cfRule>
  </conditionalFormatting>
  <conditionalFormatting sqref="E624 G624:I624">
    <cfRule type="expression" dxfId="384" priority="385" stopIfTrue="1">
      <formula>IF(#REF!-INT(#REF!)&gt;0,TRUE,FALSE)</formula>
    </cfRule>
  </conditionalFormatting>
  <conditionalFormatting sqref="G625:G634">
    <cfRule type="expression" dxfId="383" priority="384" stopIfTrue="1">
      <formula>IF(#REF!-INT(#REF!)&gt;0,TRUE,FALSE)</formula>
    </cfRule>
  </conditionalFormatting>
  <conditionalFormatting sqref="E626:E628 H626:I628">
    <cfRule type="expression" dxfId="382" priority="383" stopIfTrue="1">
      <formula>IF($B620-INT($B620)&gt;0,TRUE,FALSE)</formula>
    </cfRule>
  </conditionalFormatting>
  <conditionalFormatting sqref="E629 H629:I629">
    <cfRule type="expression" dxfId="381" priority="382" stopIfTrue="1">
      <formula>IF(#REF!-INT(#REF!)&gt;0,TRUE,FALSE)</formula>
    </cfRule>
  </conditionalFormatting>
  <conditionalFormatting sqref="F624">
    <cfRule type="expression" dxfId="380" priority="381" stopIfTrue="1">
      <formula>IF(#REF!-INT(#REF!)&gt;0,TRUE,FALSE)</formula>
    </cfRule>
  </conditionalFormatting>
  <conditionalFormatting sqref="F625:F634">
    <cfRule type="expression" dxfId="379" priority="380" stopIfTrue="1">
      <formula>IF(#REF!-INT(#REF!)&gt;0,TRUE,FALSE)</formula>
    </cfRule>
  </conditionalFormatting>
  <conditionalFormatting sqref="D635:D645">
    <cfRule type="cellIs" dxfId="378" priority="379" stopIfTrue="1" operator="equal">
      <formula>"NO ADMISIBLE"</formula>
    </cfRule>
  </conditionalFormatting>
  <conditionalFormatting sqref="E641:E645 H641:I645">
    <cfRule type="expression" dxfId="377" priority="378" stopIfTrue="1">
      <formula>IF($B634-INT($B634)&gt;0,TRUE,FALSE)</formula>
    </cfRule>
  </conditionalFormatting>
  <conditionalFormatting sqref="E636 H636:I636">
    <cfRule type="expression" dxfId="376" priority="377" stopIfTrue="1">
      <formula>IF($B628-INT($B628)&gt;0,TRUE,FALSE)</formula>
    </cfRule>
  </conditionalFormatting>
  <conditionalFormatting sqref="E635 G635:I635">
    <cfRule type="expression" dxfId="375" priority="376" stopIfTrue="1">
      <formula>IF(#REF!-INT(#REF!)&gt;0,TRUE,FALSE)</formula>
    </cfRule>
  </conditionalFormatting>
  <conditionalFormatting sqref="G636:G645">
    <cfRule type="expression" dxfId="374" priority="375" stopIfTrue="1">
      <formula>IF(#REF!-INT(#REF!)&gt;0,TRUE,FALSE)</formula>
    </cfRule>
  </conditionalFormatting>
  <conditionalFormatting sqref="E637:E639 H637:I639">
    <cfRule type="expression" dxfId="373" priority="374" stopIfTrue="1">
      <formula>IF($B631-INT($B631)&gt;0,TRUE,FALSE)</formula>
    </cfRule>
  </conditionalFormatting>
  <conditionalFormatting sqref="E640 H640:I640">
    <cfRule type="expression" dxfId="372" priority="373" stopIfTrue="1">
      <formula>IF(#REF!-INT(#REF!)&gt;0,TRUE,FALSE)</formula>
    </cfRule>
  </conditionalFormatting>
  <conditionalFormatting sqref="F635">
    <cfRule type="expression" dxfId="371" priority="372" stopIfTrue="1">
      <formula>IF(#REF!-INT(#REF!)&gt;0,TRUE,FALSE)</formula>
    </cfRule>
  </conditionalFormatting>
  <conditionalFormatting sqref="F636:F645">
    <cfRule type="expression" dxfId="370" priority="371" stopIfTrue="1">
      <formula>IF(#REF!-INT(#REF!)&gt;0,TRUE,FALSE)</formula>
    </cfRule>
  </conditionalFormatting>
  <conditionalFormatting sqref="D646:D656">
    <cfRule type="cellIs" dxfId="369" priority="370" stopIfTrue="1" operator="equal">
      <formula>"NO ADMISIBLE"</formula>
    </cfRule>
  </conditionalFormatting>
  <conditionalFormatting sqref="E652:E656 H652:I656">
    <cfRule type="expression" dxfId="368" priority="369" stopIfTrue="1">
      <formula>IF($B645-INT($B645)&gt;0,TRUE,FALSE)</formula>
    </cfRule>
  </conditionalFormatting>
  <conditionalFormatting sqref="E647 H647:I647">
    <cfRule type="expression" dxfId="367" priority="368" stopIfTrue="1">
      <formula>IF($B639-INT($B639)&gt;0,TRUE,FALSE)</formula>
    </cfRule>
  </conditionalFormatting>
  <conditionalFormatting sqref="E646 G646:I646">
    <cfRule type="expression" dxfId="366" priority="367" stopIfTrue="1">
      <formula>IF(#REF!-INT(#REF!)&gt;0,TRUE,FALSE)</formula>
    </cfRule>
  </conditionalFormatting>
  <conditionalFormatting sqref="G647:G656">
    <cfRule type="expression" dxfId="365" priority="366" stopIfTrue="1">
      <formula>IF(#REF!-INT(#REF!)&gt;0,TRUE,FALSE)</formula>
    </cfRule>
  </conditionalFormatting>
  <conditionalFormatting sqref="E648:E650 H648:I650">
    <cfRule type="expression" dxfId="364" priority="365" stopIfTrue="1">
      <formula>IF($B642-INT($B642)&gt;0,TRUE,FALSE)</formula>
    </cfRule>
  </conditionalFormatting>
  <conditionalFormatting sqref="E651 H651:I651">
    <cfRule type="expression" dxfId="363" priority="364" stopIfTrue="1">
      <formula>IF(#REF!-INT(#REF!)&gt;0,TRUE,FALSE)</formula>
    </cfRule>
  </conditionalFormatting>
  <conditionalFormatting sqref="F646">
    <cfRule type="expression" dxfId="362" priority="363" stopIfTrue="1">
      <formula>IF(#REF!-INT(#REF!)&gt;0,TRUE,FALSE)</formula>
    </cfRule>
  </conditionalFormatting>
  <conditionalFormatting sqref="F647:F656">
    <cfRule type="expression" dxfId="361" priority="362" stopIfTrue="1">
      <formula>IF(#REF!-INT(#REF!)&gt;0,TRUE,FALSE)</formula>
    </cfRule>
  </conditionalFormatting>
  <conditionalFormatting sqref="D657:D667">
    <cfRule type="cellIs" dxfId="360" priority="361" stopIfTrue="1" operator="equal">
      <formula>"NO ADMISIBLE"</formula>
    </cfRule>
  </conditionalFormatting>
  <conditionalFormatting sqref="E663:E667 H663:I667">
    <cfRule type="expression" dxfId="359" priority="360" stopIfTrue="1">
      <formula>IF($B656-INT($B656)&gt;0,TRUE,FALSE)</formula>
    </cfRule>
  </conditionalFormatting>
  <conditionalFormatting sqref="E658 H658:I658">
    <cfRule type="expression" dxfId="358" priority="359" stopIfTrue="1">
      <formula>IF($B650-INT($B650)&gt;0,TRUE,FALSE)</formula>
    </cfRule>
  </conditionalFormatting>
  <conditionalFormatting sqref="E657 G657:I657">
    <cfRule type="expression" dxfId="357" priority="358" stopIfTrue="1">
      <formula>IF(#REF!-INT(#REF!)&gt;0,TRUE,FALSE)</formula>
    </cfRule>
  </conditionalFormatting>
  <conditionalFormatting sqref="G658:G667">
    <cfRule type="expression" dxfId="356" priority="357" stopIfTrue="1">
      <formula>IF(#REF!-INT(#REF!)&gt;0,TRUE,FALSE)</formula>
    </cfRule>
  </conditionalFormatting>
  <conditionalFormatting sqref="E659:E661 H659:I661">
    <cfRule type="expression" dxfId="355" priority="356" stopIfTrue="1">
      <formula>IF($B653-INT($B653)&gt;0,TRUE,FALSE)</formula>
    </cfRule>
  </conditionalFormatting>
  <conditionalFormatting sqref="E662 H662:I662">
    <cfRule type="expression" dxfId="354" priority="355" stopIfTrue="1">
      <formula>IF(#REF!-INT(#REF!)&gt;0,TRUE,FALSE)</formula>
    </cfRule>
  </conditionalFormatting>
  <conditionalFormatting sqref="F657">
    <cfRule type="expression" dxfId="353" priority="354" stopIfTrue="1">
      <formula>IF(#REF!-INT(#REF!)&gt;0,TRUE,FALSE)</formula>
    </cfRule>
  </conditionalFormatting>
  <conditionalFormatting sqref="F658:F667">
    <cfRule type="expression" dxfId="352" priority="353" stopIfTrue="1">
      <formula>IF(#REF!-INT(#REF!)&gt;0,TRUE,FALSE)</formula>
    </cfRule>
  </conditionalFormatting>
  <conditionalFormatting sqref="D668:D678">
    <cfRule type="cellIs" dxfId="351" priority="352" stopIfTrue="1" operator="equal">
      <formula>"NO ADMISIBLE"</formula>
    </cfRule>
  </conditionalFormatting>
  <conditionalFormatting sqref="E674:E678 H674:I678">
    <cfRule type="expression" dxfId="350" priority="351" stopIfTrue="1">
      <formula>IF($B667-INT($B667)&gt;0,TRUE,FALSE)</formula>
    </cfRule>
  </conditionalFormatting>
  <conditionalFormatting sqref="E669 H669:I669">
    <cfRule type="expression" dxfId="349" priority="350" stopIfTrue="1">
      <formula>IF($B661-INT($B661)&gt;0,TRUE,FALSE)</formula>
    </cfRule>
  </conditionalFormatting>
  <conditionalFormatting sqref="E668 G668:I668">
    <cfRule type="expression" dxfId="348" priority="349" stopIfTrue="1">
      <formula>IF(#REF!-INT(#REF!)&gt;0,TRUE,FALSE)</formula>
    </cfRule>
  </conditionalFormatting>
  <conditionalFormatting sqref="G669:G678">
    <cfRule type="expression" dxfId="347" priority="348" stopIfTrue="1">
      <formula>IF(#REF!-INT(#REF!)&gt;0,TRUE,FALSE)</formula>
    </cfRule>
  </conditionalFormatting>
  <conditionalFormatting sqref="E670:E672 H670:I672">
    <cfRule type="expression" dxfId="346" priority="347" stopIfTrue="1">
      <formula>IF($B664-INT($B664)&gt;0,TRUE,FALSE)</formula>
    </cfRule>
  </conditionalFormatting>
  <conditionalFormatting sqref="E673 H673:I673">
    <cfRule type="expression" dxfId="345" priority="346" stopIfTrue="1">
      <formula>IF(#REF!-INT(#REF!)&gt;0,TRUE,FALSE)</formula>
    </cfRule>
  </conditionalFormatting>
  <conditionalFormatting sqref="F668">
    <cfRule type="expression" dxfId="344" priority="345" stopIfTrue="1">
      <formula>IF(#REF!-INT(#REF!)&gt;0,TRUE,FALSE)</formula>
    </cfRule>
  </conditionalFormatting>
  <conditionalFormatting sqref="F669:F678">
    <cfRule type="expression" dxfId="343" priority="344" stopIfTrue="1">
      <formula>IF(#REF!-INT(#REF!)&gt;0,TRUE,FALSE)</formula>
    </cfRule>
  </conditionalFormatting>
  <conditionalFormatting sqref="D679:D689">
    <cfRule type="cellIs" dxfId="342" priority="343" stopIfTrue="1" operator="equal">
      <formula>"NO ADMISIBLE"</formula>
    </cfRule>
  </conditionalFormatting>
  <conditionalFormatting sqref="E685:E689 H685:I689">
    <cfRule type="expression" dxfId="341" priority="342" stopIfTrue="1">
      <formula>IF($B678-INT($B678)&gt;0,TRUE,FALSE)</formula>
    </cfRule>
  </conditionalFormatting>
  <conditionalFormatting sqref="E680 H680:I680">
    <cfRule type="expression" dxfId="340" priority="341" stopIfTrue="1">
      <formula>IF($B672-INT($B672)&gt;0,TRUE,FALSE)</formula>
    </cfRule>
  </conditionalFormatting>
  <conditionalFormatting sqref="E679 G679:I679">
    <cfRule type="expression" dxfId="339" priority="340" stopIfTrue="1">
      <formula>IF(#REF!-INT(#REF!)&gt;0,TRUE,FALSE)</formula>
    </cfRule>
  </conditionalFormatting>
  <conditionalFormatting sqref="G680:G689">
    <cfRule type="expression" dxfId="338" priority="339" stopIfTrue="1">
      <formula>IF(#REF!-INT(#REF!)&gt;0,TRUE,FALSE)</formula>
    </cfRule>
  </conditionalFormatting>
  <conditionalFormatting sqref="E681:E683 H681:I683">
    <cfRule type="expression" dxfId="337" priority="338" stopIfTrue="1">
      <formula>IF($B675-INT($B675)&gt;0,TRUE,FALSE)</formula>
    </cfRule>
  </conditionalFormatting>
  <conditionalFormatting sqref="E684 H684:I684">
    <cfRule type="expression" dxfId="336" priority="337" stopIfTrue="1">
      <formula>IF(#REF!-INT(#REF!)&gt;0,TRUE,FALSE)</formula>
    </cfRule>
  </conditionalFormatting>
  <conditionalFormatting sqref="F679">
    <cfRule type="expression" dxfId="335" priority="336" stopIfTrue="1">
      <formula>IF(#REF!-INT(#REF!)&gt;0,TRUE,FALSE)</formula>
    </cfRule>
  </conditionalFormatting>
  <conditionalFormatting sqref="F680:F689">
    <cfRule type="expression" dxfId="334" priority="335" stopIfTrue="1">
      <formula>IF(#REF!-INT(#REF!)&gt;0,TRUE,FALSE)</formula>
    </cfRule>
  </conditionalFormatting>
  <conditionalFormatting sqref="D690:D700">
    <cfRule type="cellIs" dxfId="333" priority="334" stopIfTrue="1" operator="equal">
      <formula>"NO ADMISIBLE"</formula>
    </cfRule>
  </conditionalFormatting>
  <conditionalFormatting sqref="E696:E700 H696:I700">
    <cfRule type="expression" dxfId="332" priority="333" stopIfTrue="1">
      <formula>IF($B689-INT($B689)&gt;0,TRUE,FALSE)</formula>
    </cfRule>
  </conditionalFormatting>
  <conditionalFormatting sqref="E691 H691:I691">
    <cfRule type="expression" dxfId="331" priority="332" stopIfTrue="1">
      <formula>IF($B683-INT($B683)&gt;0,TRUE,FALSE)</formula>
    </cfRule>
  </conditionalFormatting>
  <conditionalFormatting sqref="E690 G690:I690">
    <cfRule type="expression" dxfId="330" priority="331" stopIfTrue="1">
      <formula>IF(#REF!-INT(#REF!)&gt;0,TRUE,FALSE)</formula>
    </cfRule>
  </conditionalFormatting>
  <conditionalFormatting sqref="G691:G700">
    <cfRule type="expression" dxfId="329" priority="330" stopIfTrue="1">
      <formula>IF(#REF!-INT(#REF!)&gt;0,TRUE,FALSE)</formula>
    </cfRule>
  </conditionalFormatting>
  <conditionalFormatting sqref="E692:E694 H692:I694">
    <cfRule type="expression" dxfId="328" priority="329" stopIfTrue="1">
      <formula>IF($B686-INT($B686)&gt;0,TRUE,FALSE)</formula>
    </cfRule>
  </conditionalFormatting>
  <conditionalFormatting sqref="E695 H695:I695">
    <cfRule type="expression" dxfId="327" priority="328" stopIfTrue="1">
      <formula>IF(#REF!-INT(#REF!)&gt;0,TRUE,FALSE)</formula>
    </cfRule>
  </conditionalFormatting>
  <conditionalFormatting sqref="F690">
    <cfRule type="expression" dxfId="326" priority="327" stopIfTrue="1">
      <formula>IF(#REF!-INT(#REF!)&gt;0,TRUE,FALSE)</formula>
    </cfRule>
  </conditionalFormatting>
  <conditionalFormatting sqref="F691:F700">
    <cfRule type="expression" dxfId="325" priority="326" stopIfTrue="1">
      <formula>IF(#REF!-INT(#REF!)&gt;0,TRUE,FALSE)</formula>
    </cfRule>
  </conditionalFormatting>
  <conditionalFormatting sqref="D701:D711">
    <cfRule type="cellIs" dxfId="324" priority="325" stopIfTrue="1" operator="equal">
      <formula>"NO ADMISIBLE"</formula>
    </cfRule>
  </conditionalFormatting>
  <conditionalFormatting sqref="E707:E711 H707:I711">
    <cfRule type="expression" dxfId="323" priority="324" stopIfTrue="1">
      <formula>IF($B700-INT($B700)&gt;0,TRUE,FALSE)</formula>
    </cfRule>
  </conditionalFormatting>
  <conditionalFormatting sqref="E702 H702:I702">
    <cfRule type="expression" dxfId="322" priority="323" stopIfTrue="1">
      <formula>IF($B694-INT($B694)&gt;0,TRUE,FALSE)</formula>
    </cfRule>
  </conditionalFormatting>
  <conditionalFormatting sqref="E701 G701:I701">
    <cfRule type="expression" dxfId="321" priority="322" stopIfTrue="1">
      <formula>IF(#REF!-INT(#REF!)&gt;0,TRUE,FALSE)</formula>
    </cfRule>
  </conditionalFormatting>
  <conditionalFormatting sqref="G702:G711">
    <cfRule type="expression" dxfId="320" priority="321" stopIfTrue="1">
      <formula>IF(#REF!-INT(#REF!)&gt;0,TRUE,FALSE)</formula>
    </cfRule>
  </conditionalFormatting>
  <conditionalFormatting sqref="E703:E705 H703:I705">
    <cfRule type="expression" dxfId="319" priority="320" stopIfTrue="1">
      <formula>IF($B697-INT($B697)&gt;0,TRUE,FALSE)</formula>
    </cfRule>
  </conditionalFormatting>
  <conditionalFormatting sqref="E706 H706:I706">
    <cfRule type="expression" dxfId="318" priority="319" stopIfTrue="1">
      <formula>IF(#REF!-INT(#REF!)&gt;0,TRUE,FALSE)</formula>
    </cfRule>
  </conditionalFormatting>
  <conditionalFormatting sqref="F701">
    <cfRule type="expression" dxfId="317" priority="318" stopIfTrue="1">
      <formula>IF(#REF!-INT(#REF!)&gt;0,TRUE,FALSE)</formula>
    </cfRule>
  </conditionalFormatting>
  <conditionalFormatting sqref="F702:F711">
    <cfRule type="expression" dxfId="316" priority="317" stopIfTrue="1">
      <formula>IF(#REF!-INT(#REF!)&gt;0,TRUE,FALSE)</formula>
    </cfRule>
  </conditionalFormatting>
  <conditionalFormatting sqref="D712:D722">
    <cfRule type="cellIs" dxfId="315" priority="316" stopIfTrue="1" operator="equal">
      <formula>"NO ADMISIBLE"</formula>
    </cfRule>
  </conditionalFormatting>
  <conditionalFormatting sqref="E718:E722 H718:I722">
    <cfRule type="expression" dxfId="314" priority="315" stopIfTrue="1">
      <formula>IF($B711-INT($B711)&gt;0,TRUE,FALSE)</formula>
    </cfRule>
  </conditionalFormatting>
  <conditionalFormatting sqref="E713 H713:I713">
    <cfRule type="expression" dxfId="313" priority="314" stopIfTrue="1">
      <formula>IF($B705-INT($B705)&gt;0,TRUE,FALSE)</formula>
    </cfRule>
  </conditionalFormatting>
  <conditionalFormatting sqref="E712 G712:I712">
    <cfRule type="expression" dxfId="312" priority="313" stopIfTrue="1">
      <formula>IF(#REF!-INT(#REF!)&gt;0,TRUE,FALSE)</formula>
    </cfRule>
  </conditionalFormatting>
  <conditionalFormatting sqref="G713:G722">
    <cfRule type="expression" dxfId="311" priority="312" stopIfTrue="1">
      <formula>IF(#REF!-INT(#REF!)&gt;0,TRUE,FALSE)</formula>
    </cfRule>
  </conditionalFormatting>
  <conditionalFormatting sqref="E714:E716 H714:I716">
    <cfRule type="expression" dxfId="310" priority="311" stopIfTrue="1">
      <formula>IF($B708-INT($B708)&gt;0,TRUE,FALSE)</formula>
    </cfRule>
  </conditionalFormatting>
  <conditionalFormatting sqref="E717 H717:I717">
    <cfRule type="expression" dxfId="309" priority="310" stopIfTrue="1">
      <formula>IF(#REF!-INT(#REF!)&gt;0,TRUE,FALSE)</formula>
    </cfRule>
  </conditionalFormatting>
  <conditionalFormatting sqref="F712">
    <cfRule type="expression" dxfId="308" priority="309" stopIfTrue="1">
      <formula>IF(#REF!-INT(#REF!)&gt;0,TRUE,FALSE)</formula>
    </cfRule>
  </conditionalFormatting>
  <conditionalFormatting sqref="F713:F722">
    <cfRule type="expression" dxfId="307" priority="308" stopIfTrue="1">
      <formula>IF(#REF!-INT(#REF!)&gt;0,TRUE,FALSE)</formula>
    </cfRule>
  </conditionalFormatting>
  <conditionalFormatting sqref="D723:D733">
    <cfRule type="cellIs" dxfId="306" priority="307" stopIfTrue="1" operator="equal">
      <formula>"NO ADMISIBLE"</formula>
    </cfRule>
  </conditionalFormatting>
  <conditionalFormatting sqref="E729:E733 H729:I733">
    <cfRule type="expression" dxfId="305" priority="306" stopIfTrue="1">
      <formula>IF($B722-INT($B722)&gt;0,TRUE,FALSE)</formula>
    </cfRule>
  </conditionalFormatting>
  <conditionalFormatting sqref="E724 H724:I724">
    <cfRule type="expression" dxfId="304" priority="305" stopIfTrue="1">
      <formula>IF($B716-INT($B716)&gt;0,TRUE,FALSE)</formula>
    </cfRule>
  </conditionalFormatting>
  <conditionalFormatting sqref="E723 G723:I723">
    <cfRule type="expression" dxfId="303" priority="304" stopIfTrue="1">
      <formula>IF(#REF!-INT(#REF!)&gt;0,TRUE,FALSE)</formula>
    </cfRule>
  </conditionalFormatting>
  <conditionalFormatting sqref="G724:G733">
    <cfRule type="expression" dxfId="302" priority="303" stopIfTrue="1">
      <formula>IF(#REF!-INT(#REF!)&gt;0,TRUE,FALSE)</formula>
    </cfRule>
  </conditionalFormatting>
  <conditionalFormatting sqref="E725:E727 H725:I727">
    <cfRule type="expression" dxfId="301" priority="302" stopIfTrue="1">
      <formula>IF($B719-INT($B719)&gt;0,TRUE,FALSE)</formula>
    </cfRule>
  </conditionalFormatting>
  <conditionalFormatting sqref="E728 H728:I728">
    <cfRule type="expression" dxfId="300" priority="301" stopIfTrue="1">
      <formula>IF(#REF!-INT(#REF!)&gt;0,TRUE,FALSE)</formula>
    </cfRule>
  </conditionalFormatting>
  <conditionalFormatting sqref="F723">
    <cfRule type="expression" dxfId="299" priority="300" stopIfTrue="1">
      <formula>IF(#REF!-INT(#REF!)&gt;0,TRUE,FALSE)</formula>
    </cfRule>
  </conditionalFormatting>
  <conditionalFormatting sqref="F724:F733">
    <cfRule type="expression" dxfId="298" priority="299" stopIfTrue="1">
      <formula>IF(#REF!-INT(#REF!)&gt;0,TRUE,FALSE)</formula>
    </cfRule>
  </conditionalFormatting>
  <conditionalFormatting sqref="D734:D744">
    <cfRule type="cellIs" dxfId="297" priority="298" stopIfTrue="1" operator="equal">
      <formula>"NO ADMISIBLE"</formula>
    </cfRule>
  </conditionalFormatting>
  <conditionalFormatting sqref="E740:E744 H740:I744">
    <cfRule type="expression" dxfId="296" priority="297" stopIfTrue="1">
      <formula>IF($B733-INT($B733)&gt;0,TRUE,FALSE)</formula>
    </cfRule>
  </conditionalFormatting>
  <conditionalFormatting sqref="E735 H735:I735">
    <cfRule type="expression" dxfId="295" priority="296" stopIfTrue="1">
      <formula>IF($B727-INT($B727)&gt;0,TRUE,FALSE)</formula>
    </cfRule>
  </conditionalFormatting>
  <conditionalFormatting sqref="E734 G734:I734">
    <cfRule type="expression" dxfId="294" priority="295" stopIfTrue="1">
      <formula>IF(#REF!-INT(#REF!)&gt;0,TRUE,FALSE)</formula>
    </cfRule>
  </conditionalFormatting>
  <conditionalFormatting sqref="G735:G744">
    <cfRule type="expression" dxfId="293" priority="294" stopIfTrue="1">
      <formula>IF(#REF!-INT(#REF!)&gt;0,TRUE,FALSE)</formula>
    </cfRule>
  </conditionalFormatting>
  <conditionalFormatting sqref="E736:E738 H736:I738">
    <cfRule type="expression" dxfId="292" priority="293" stopIfTrue="1">
      <formula>IF($B730-INT($B730)&gt;0,TRUE,FALSE)</formula>
    </cfRule>
  </conditionalFormatting>
  <conditionalFormatting sqref="E739 H739:I739">
    <cfRule type="expression" dxfId="291" priority="292" stopIfTrue="1">
      <formula>IF(#REF!-INT(#REF!)&gt;0,TRUE,FALSE)</formula>
    </cfRule>
  </conditionalFormatting>
  <conditionalFormatting sqref="F734">
    <cfRule type="expression" dxfId="290" priority="291" stopIfTrue="1">
      <formula>IF(#REF!-INT(#REF!)&gt;0,TRUE,FALSE)</formula>
    </cfRule>
  </conditionalFormatting>
  <conditionalFormatting sqref="F735:F744">
    <cfRule type="expression" dxfId="289" priority="290" stopIfTrue="1">
      <formula>IF(#REF!-INT(#REF!)&gt;0,TRUE,FALSE)</formula>
    </cfRule>
  </conditionalFormatting>
  <conditionalFormatting sqref="D745:D755">
    <cfRule type="cellIs" dxfId="288" priority="289" stopIfTrue="1" operator="equal">
      <formula>"NO ADMISIBLE"</formula>
    </cfRule>
  </conditionalFormatting>
  <conditionalFormatting sqref="E751:E755 H751:I755">
    <cfRule type="expression" dxfId="287" priority="288" stopIfTrue="1">
      <formula>IF($B744-INT($B744)&gt;0,TRUE,FALSE)</formula>
    </cfRule>
  </conditionalFormatting>
  <conditionalFormatting sqref="E746 H746:I746">
    <cfRule type="expression" dxfId="286" priority="287" stopIfTrue="1">
      <formula>IF($B738-INT($B738)&gt;0,TRUE,FALSE)</formula>
    </cfRule>
  </conditionalFormatting>
  <conditionalFormatting sqref="E745 G745:I745">
    <cfRule type="expression" dxfId="285" priority="286" stopIfTrue="1">
      <formula>IF(#REF!-INT(#REF!)&gt;0,TRUE,FALSE)</formula>
    </cfRule>
  </conditionalFormatting>
  <conditionalFormatting sqref="G746:G755">
    <cfRule type="expression" dxfId="284" priority="285" stopIfTrue="1">
      <formula>IF(#REF!-INT(#REF!)&gt;0,TRUE,FALSE)</formula>
    </cfRule>
  </conditionalFormatting>
  <conditionalFormatting sqref="E747:E749 H747:I749">
    <cfRule type="expression" dxfId="283" priority="284" stopIfTrue="1">
      <formula>IF($B741-INT($B741)&gt;0,TRUE,FALSE)</formula>
    </cfRule>
  </conditionalFormatting>
  <conditionalFormatting sqref="E750 H750:I750">
    <cfRule type="expression" dxfId="282" priority="283" stopIfTrue="1">
      <formula>IF(#REF!-INT(#REF!)&gt;0,TRUE,FALSE)</formula>
    </cfRule>
  </conditionalFormatting>
  <conditionalFormatting sqref="F745">
    <cfRule type="expression" dxfId="281" priority="282" stopIfTrue="1">
      <formula>IF(#REF!-INT(#REF!)&gt;0,TRUE,FALSE)</formula>
    </cfRule>
  </conditionalFormatting>
  <conditionalFormatting sqref="F746:F755">
    <cfRule type="expression" dxfId="280" priority="281" stopIfTrue="1">
      <formula>IF(#REF!-INT(#REF!)&gt;0,TRUE,FALSE)</formula>
    </cfRule>
  </conditionalFormatting>
  <conditionalFormatting sqref="F10:F12">
    <cfRule type="expression" dxfId="279" priority="278" stopIfTrue="1">
      <formula>IF(#REF!-INT(#REF!)&gt;0,TRUE,FALSE)</formula>
    </cfRule>
  </conditionalFormatting>
  <conditionalFormatting sqref="G30:I30 E30:E32">
    <cfRule type="expression" dxfId="278" priority="238" stopIfTrue="1">
      <formula>IF(#REF!-INT(#REF!)&gt;0,TRUE,FALSE)</formula>
    </cfRule>
  </conditionalFormatting>
  <conditionalFormatting sqref="G31">
    <cfRule type="expression" dxfId="277" priority="234" stopIfTrue="1">
      <formula>IF(#REF!-INT(#REF!)&gt;0,TRUE,FALSE)</formula>
    </cfRule>
  </conditionalFormatting>
  <conditionalFormatting sqref="F30">
    <cfRule type="expression" dxfId="276" priority="233" stopIfTrue="1">
      <formula>IF(#REF!-INT(#REF!)&gt;0,TRUE,FALSE)</formula>
    </cfRule>
  </conditionalFormatting>
  <conditionalFormatting sqref="G41:I41 E41:E42">
    <cfRule type="expression" dxfId="275" priority="229" stopIfTrue="1">
      <formula>IF(#REF!-INT(#REF!)&gt;0,TRUE,FALSE)</formula>
    </cfRule>
  </conditionalFormatting>
  <conditionalFormatting sqref="G42">
    <cfRule type="expression" dxfId="274" priority="226" stopIfTrue="1">
      <formula>IF(#REF!-INT(#REF!)&gt;0,TRUE,FALSE)</formula>
    </cfRule>
  </conditionalFormatting>
  <conditionalFormatting sqref="F41">
    <cfRule type="expression" dxfId="273" priority="225" stopIfTrue="1">
      <formula>IF(#REF!-INT(#REF!)&gt;0,TRUE,FALSE)</formula>
    </cfRule>
  </conditionalFormatting>
  <conditionalFormatting sqref="G52:I52 E52:E54">
    <cfRule type="expression" dxfId="272" priority="219" stopIfTrue="1">
      <formula>IF(#REF!-INT(#REF!)&gt;0,TRUE,FALSE)</formula>
    </cfRule>
  </conditionalFormatting>
  <conditionalFormatting sqref="G53">
    <cfRule type="expression" dxfId="271" priority="215" stopIfTrue="1">
      <formula>IF(#REF!-INT(#REF!)&gt;0,TRUE,FALSE)</formula>
    </cfRule>
  </conditionalFormatting>
  <conditionalFormatting sqref="F52">
    <cfRule type="expression" dxfId="270" priority="214" stopIfTrue="1">
      <formula>IF(#REF!-INT(#REF!)&gt;0,TRUE,FALSE)</formula>
    </cfRule>
  </conditionalFormatting>
  <conditionalFormatting sqref="F53:F54">
    <cfRule type="expression" dxfId="269" priority="213" stopIfTrue="1">
      <formula>IF(#REF!-INT(#REF!)&gt;0,TRUE,FALSE)</formula>
    </cfRule>
  </conditionalFormatting>
  <conditionalFormatting sqref="D66:D73">
    <cfRule type="cellIs" dxfId="268" priority="209" stopIfTrue="1" operator="equal">
      <formula>"NO ADMISIBLE"</formula>
    </cfRule>
  </conditionalFormatting>
  <conditionalFormatting sqref="E69:I73">
    <cfRule type="expression" dxfId="267" priority="208" stopIfTrue="1">
      <formula>IF($B62-INT($B62)&gt;0,TRUE,FALSE)</formula>
    </cfRule>
  </conditionalFormatting>
  <conditionalFormatting sqref="H66:I66">
    <cfRule type="expression" dxfId="266" priority="207" stopIfTrue="1">
      <formula>IF($B58-INT($B58)&gt;0,TRUE,FALSE)</formula>
    </cfRule>
  </conditionalFormatting>
  <conditionalFormatting sqref="E66">
    <cfRule type="expression" dxfId="265" priority="210" stopIfTrue="1">
      <formula>IF(#REF!-INT(#REF!)&gt;0,TRUE,FALSE)</formula>
    </cfRule>
  </conditionalFormatting>
  <conditionalFormatting sqref="G66">
    <cfRule type="expression" dxfId="264" priority="206" stopIfTrue="1">
      <formula>IF(#REF!-INT(#REF!)&gt;0,TRUE,FALSE)</formula>
    </cfRule>
  </conditionalFormatting>
  <conditionalFormatting sqref="E67:I67">
    <cfRule type="expression" dxfId="263" priority="211" stopIfTrue="1">
      <formula>IF($B61-INT($B61)&gt;0,TRUE,FALSE)</formula>
    </cfRule>
  </conditionalFormatting>
  <conditionalFormatting sqref="E68:I68">
    <cfRule type="expression" dxfId="262" priority="212" stopIfTrue="1">
      <formula>IF(#REF!-INT(#REF!)&gt;0,TRUE,FALSE)</formula>
    </cfRule>
  </conditionalFormatting>
  <conditionalFormatting sqref="F66">
    <cfRule type="expression" dxfId="261" priority="204" stopIfTrue="1">
      <formula>IF(#REF!-INT(#REF!)&gt;0,TRUE,FALSE)</formula>
    </cfRule>
  </conditionalFormatting>
  <conditionalFormatting sqref="D78:D84">
    <cfRule type="cellIs" dxfId="260" priority="195" stopIfTrue="1" operator="equal">
      <formula>"NO ADMISIBLE"</formula>
    </cfRule>
  </conditionalFormatting>
  <conditionalFormatting sqref="E80:I84">
    <cfRule type="expression" dxfId="259" priority="194" stopIfTrue="1">
      <formula>IF($B73-INT($B73)&gt;0,TRUE,FALSE)</formula>
    </cfRule>
  </conditionalFormatting>
  <conditionalFormatting sqref="E78:I78">
    <cfRule type="expression" dxfId="258" priority="197" stopIfTrue="1">
      <formula>IF($B72-INT($B72)&gt;0,TRUE,FALSE)</formula>
    </cfRule>
  </conditionalFormatting>
  <conditionalFormatting sqref="E79:I79">
    <cfRule type="expression" dxfId="257" priority="198" stopIfTrue="1">
      <formula>IF(#REF!-INT(#REF!)&gt;0,TRUE,FALSE)</formula>
    </cfRule>
  </conditionalFormatting>
  <conditionalFormatting sqref="D89:D95">
    <cfRule type="cellIs" dxfId="256" priority="186" stopIfTrue="1" operator="equal">
      <formula>"NO ADMISIBLE"</formula>
    </cfRule>
  </conditionalFormatting>
  <conditionalFormatting sqref="E91:I95">
    <cfRule type="expression" dxfId="255" priority="185" stopIfTrue="1">
      <formula>IF($B84-INT($B84)&gt;0,TRUE,FALSE)</formula>
    </cfRule>
  </conditionalFormatting>
  <conditionalFormatting sqref="E89:I89">
    <cfRule type="expression" dxfId="254" priority="188" stopIfTrue="1">
      <formula>IF($B83-INT($B83)&gt;0,TRUE,FALSE)</formula>
    </cfRule>
  </conditionalFormatting>
  <conditionalFormatting sqref="E90:I90">
    <cfRule type="expression" dxfId="253" priority="189" stopIfTrue="1">
      <formula>IF(#REF!-INT(#REF!)&gt;0,TRUE,FALSE)</formula>
    </cfRule>
  </conditionalFormatting>
  <conditionalFormatting sqref="E13:E19">
    <cfRule type="expression" dxfId="252" priority="180" stopIfTrue="1">
      <formula>IF(#REF!-INT(#REF!)&gt;0,TRUE,FALSE)</formula>
    </cfRule>
  </conditionalFormatting>
  <conditionalFormatting sqref="F13:F19">
    <cfRule type="expression" dxfId="251" priority="176" stopIfTrue="1">
      <formula>IF(#REF!-INT(#REF!)&gt;0,TRUE,FALSE)</formula>
    </cfRule>
  </conditionalFormatting>
  <conditionalFormatting sqref="E23:E29">
    <cfRule type="expression" dxfId="250" priority="160" stopIfTrue="1">
      <formula>IF(#REF!-INT(#REF!)&gt;0,TRUE,FALSE)</formula>
    </cfRule>
  </conditionalFormatting>
  <conditionalFormatting sqref="F23:F29">
    <cfRule type="expression" dxfId="249" priority="156" stopIfTrue="1">
      <formula>IF(#REF!-INT(#REF!)&gt;0,TRUE,FALSE)</formula>
    </cfRule>
  </conditionalFormatting>
  <conditionalFormatting sqref="E34:E40">
    <cfRule type="expression" dxfId="248" priority="155" stopIfTrue="1">
      <formula>IF(#REF!-INT(#REF!)&gt;0,TRUE,FALSE)</formula>
    </cfRule>
  </conditionalFormatting>
  <conditionalFormatting sqref="F34:F40">
    <cfRule type="expression" dxfId="247" priority="151" stopIfTrue="1">
      <formula>IF(#REF!-INT(#REF!)&gt;0,TRUE,FALSE)</formula>
    </cfRule>
  </conditionalFormatting>
  <conditionalFormatting sqref="E43:E51">
    <cfRule type="expression" dxfId="246" priority="150" stopIfTrue="1">
      <formula>IF(#REF!-INT(#REF!)&gt;0,TRUE,FALSE)</formula>
    </cfRule>
  </conditionalFormatting>
  <conditionalFormatting sqref="F43:F51">
    <cfRule type="expression" dxfId="245" priority="146" stopIfTrue="1">
      <formula>IF(#REF!-INT(#REF!)&gt;0,TRUE,FALSE)</formula>
    </cfRule>
  </conditionalFormatting>
  <conditionalFormatting sqref="E55:E62">
    <cfRule type="expression" dxfId="244" priority="145" stopIfTrue="1">
      <formula>IF(#REF!-INT(#REF!)&gt;0,TRUE,FALSE)</formula>
    </cfRule>
  </conditionalFormatting>
  <conditionalFormatting sqref="F55:F62">
    <cfRule type="expression" dxfId="243" priority="141" stopIfTrue="1">
      <formula>IF(#REF!-INT(#REF!)&gt;0,TRUE,FALSE)</formula>
    </cfRule>
  </conditionalFormatting>
  <conditionalFormatting sqref="H31">
    <cfRule type="expression" dxfId="242" priority="137" stopIfTrue="1">
      <formula>IF($B23-INT($B23)&gt;0,TRUE,FALSE)</formula>
    </cfRule>
  </conditionalFormatting>
  <conditionalFormatting sqref="H42">
    <cfRule type="expression" dxfId="241" priority="136" stopIfTrue="1">
      <formula>IF($B34-INT($B34)&gt;0,TRUE,FALSE)</formula>
    </cfRule>
  </conditionalFormatting>
  <conditionalFormatting sqref="H53">
    <cfRule type="expression" dxfId="240" priority="135" stopIfTrue="1">
      <formula>IF($B45-INT($B45)&gt;0,TRUE,FALSE)</formula>
    </cfRule>
  </conditionalFormatting>
  <conditionalFormatting sqref="D9:D19">
    <cfRule type="cellIs" dxfId="239" priority="134" stopIfTrue="1" operator="equal">
      <formula>"NO ADMISIBLE"</formula>
    </cfRule>
  </conditionalFormatting>
  <conditionalFormatting sqref="D34:D62 D22:D32">
    <cfRule type="cellIs" dxfId="238" priority="133" stopIfTrue="1" operator="equal">
      <formula>"NO ADMISIBLE"</formula>
    </cfRule>
  </conditionalFormatting>
  <conditionalFormatting sqref="I9:I10">
    <cfRule type="expression" dxfId="237" priority="129" stopIfTrue="1">
      <formula>IF($B1-INT($B1)&gt;0,TRUE,FALSE)</formula>
    </cfRule>
  </conditionalFormatting>
  <conditionalFormatting sqref="I11:I12">
    <cfRule type="expression" dxfId="236" priority="128" stopIfTrue="1">
      <formula>IF($B3-INT($B3)&gt;0,TRUE,FALSE)</formula>
    </cfRule>
  </conditionalFormatting>
  <conditionalFormatting sqref="I31">
    <cfRule type="expression" dxfId="235" priority="124" stopIfTrue="1">
      <formula>IF($B23-INT($B23)&gt;0,TRUE,FALSE)</formula>
    </cfRule>
  </conditionalFormatting>
  <conditionalFormatting sqref="I42">
    <cfRule type="expression" dxfId="234" priority="123" stopIfTrue="1">
      <formula>IF($B34-INT($B34)&gt;0,TRUE,FALSE)</formula>
    </cfRule>
  </conditionalFormatting>
  <conditionalFormatting sqref="I53">
    <cfRule type="expression" dxfId="233" priority="122" stopIfTrue="1">
      <formula>IF($B45-INT($B45)&gt;0,TRUE,FALSE)</formula>
    </cfRule>
  </conditionalFormatting>
  <conditionalFormatting sqref="F31">
    <cfRule type="expression" dxfId="232" priority="103" stopIfTrue="1">
      <formula>IF(#REF!-INT(#REF!)&gt;0,TRUE,FALSE)</formula>
    </cfRule>
  </conditionalFormatting>
  <conditionalFormatting sqref="F32">
    <cfRule type="expression" dxfId="231" priority="102" stopIfTrue="1">
      <formula>IF(#REF!-INT(#REF!)&gt;0,TRUE,FALSE)</formula>
    </cfRule>
  </conditionalFormatting>
  <conditionalFormatting sqref="E33">
    <cfRule type="expression" dxfId="230" priority="101" stopIfTrue="1">
      <formula>IF(#REF!-INT(#REF!)&gt;0,TRUE,FALSE)</formula>
    </cfRule>
  </conditionalFormatting>
  <conditionalFormatting sqref="D33">
    <cfRule type="cellIs" dxfId="229" priority="98" stopIfTrue="1" operator="equal">
      <formula>"NO ADMISIBLE"</formula>
    </cfRule>
  </conditionalFormatting>
  <conditionalFormatting sqref="F33">
    <cfRule type="expression" dxfId="228" priority="96" stopIfTrue="1">
      <formula>IF(#REF!-INT(#REF!)&gt;0,TRUE,FALSE)</formula>
    </cfRule>
  </conditionalFormatting>
  <conditionalFormatting sqref="E22">
    <cfRule type="expression" dxfId="227" priority="77" stopIfTrue="1">
      <formula>IF(#REF!-INT(#REF!)&gt;0,TRUE,FALSE)</formula>
    </cfRule>
  </conditionalFormatting>
  <conditionalFormatting sqref="F22">
    <cfRule type="expression" dxfId="226" priority="73" stopIfTrue="1">
      <formula>IF(#REF!-INT(#REF!)&gt;0,TRUE,FALSE)</formula>
    </cfRule>
  </conditionalFormatting>
  <conditionalFormatting sqref="F42">
    <cfRule type="expression" dxfId="225" priority="72" stopIfTrue="1">
      <formula>IF(#REF!-INT(#REF!)&gt;0,TRUE,FALSE)</formula>
    </cfRule>
  </conditionalFormatting>
  <conditionalFormatting sqref="G22:G29">
    <cfRule type="expression" dxfId="224" priority="65" stopIfTrue="1">
      <formula>IF(#REF!-INT(#REF!)&gt;0,TRUE,FALSE)</formula>
    </cfRule>
  </conditionalFormatting>
  <conditionalFormatting sqref="G32:G40">
    <cfRule type="expression" dxfId="223" priority="62" stopIfTrue="1">
      <formula>IF(#REF!-INT(#REF!)&gt;0,TRUE,FALSE)</formula>
    </cfRule>
  </conditionalFormatting>
  <conditionalFormatting sqref="H32:H40">
    <cfRule type="expression" dxfId="222" priority="61" stopIfTrue="1">
      <formula>IF($B24-INT($B24)&gt;0,TRUE,FALSE)</formula>
    </cfRule>
  </conditionalFormatting>
  <conditionalFormatting sqref="I32:I40">
    <cfRule type="expression" dxfId="221" priority="60" stopIfTrue="1">
      <formula>IF($B24-INT($B24)&gt;0,TRUE,FALSE)</formula>
    </cfRule>
  </conditionalFormatting>
  <conditionalFormatting sqref="G43:G51">
    <cfRule type="expression" dxfId="220" priority="59" stopIfTrue="1">
      <formula>IF(#REF!-INT(#REF!)&gt;0,TRUE,FALSE)</formula>
    </cfRule>
  </conditionalFormatting>
  <conditionalFormatting sqref="H43:H51">
    <cfRule type="expression" dxfId="219" priority="58" stopIfTrue="1">
      <formula>IF($B35-INT($B35)&gt;0,TRUE,FALSE)</formula>
    </cfRule>
  </conditionalFormatting>
  <conditionalFormatting sqref="I43:I51">
    <cfRule type="expression" dxfId="218" priority="57" stopIfTrue="1">
      <formula>IF($B35-INT($B35)&gt;0,TRUE,FALSE)</formula>
    </cfRule>
  </conditionalFormatting>
  <conditionalFormatting sqref="G54:G62">
    <cfRule type="expression" dxfId="217" priority="56" stopIfTrue="1">
      <formula>IF(#REF!-INT(#REF!)&gt;0,TRUE,FALSE)</formula>
    </cfRule>
  </conditionalFormatting>
  <conditionalFormatting sqref="H54:H62">
    <cfRule type="expression" dxfId="216" priority="55" stopIfTrue="1">
      <formula>IF($B46-INT($B46)&gt;0,TRUE,FALSE)</formula>
    </cfRule>
  </conditionalFormatting>
  <conditionalFormatting sqref="I54:I62">
    <cfRule type="expression" dxfId="215" priority="54" stopIfTrue="1">
      <formula>IF($B46-INT($B46)&gt;0,TRUE,FALSE)</formula>
    </cfRule>
  </conditionalFormatting>
  <conditionalFormatting sqref="G63:I63 E63:E65">
    <cfRule type="expression" dxfId="214" priority="53" stopIfTrue="1">
      <formula>IF(#REF!-INT(#REF!)&gt;0,TRUE,FALSE)</formula>
    </cfRule>
  </conditionalFormatting>
  <conditionalFormatting sqref="G64">
    <cfRule type="expression" dxfId="213" priority="52" stopIfTrue="1">
      <formula>IF(#REF!-INT(#REF!)&gt;0,TRUE,FALSE)</formula>
    </cfRule>
  </conditionalFormatting>
  <conditionalFormatting sqref="F63">
    <cfRule type="expression" dxfId="212" priority="51" stopIfTrue="1">
      <formula>IF(#REF!-INT(#REF!)&gt;0,TRUE,FALSE)</formula>
    </cfRule>
  </conditionalFormatting>
  <conditionalFormatting sqref="F64:F65">
    <cfRule type="expression" dxfId="211" priority="50" stopIfTrue="1">
      <formula>IF(#REF!-INT(#REF!)&gt;0,TRUE,FALSE)</formula>
    </cfRule>
  </conditionalFormatting>
  <conditionalFormatting sqref="H64">
    <cfRule type="expression" dxfId="210" priority="49" stopIfTrue="1">
      <formula>IF($B56-INT($B56)&gt;0,TRUE,FALSE)</formula>
    </cfRule>
  </conditionalFormatting>
  <conditionalFormatting sqref="D63:D65">
    <cfRule type="cellIs" dxfId="209" priority="48" stopIfTrue="1" operator="equal">
      <formula>"NO ADMISIBLE"</formula>
    </cfRule>
  </conditionalFormatting>
  <conditionalFormatting sqref="I64">
    <cfRule type="expression" dxfId="208" priority="47" stopIfTrue="1">
      <formula>IF($B56-INT($B56)&gt;0,TRUE,FALSE)</formula>
    </cfRule>
  </conditionalFormatting>
  <conditionalFormatting sqref="G65">
    <cfRule type="expression" dxfId="207" priority="46" stopIfTrue="1">
      <formula>IF(#REF!-INT(#REF!)&gt;0,TRUE,FALSE)</formula>
    </cfRule>
  </conditionalFormatting>
  <conditionalFormatting sqref="H65">
    <cfRule type="expression" dxfId="206" priority="45" stopIfTrue="1">
      <formula>IF($B57-INT($B57)&gt;0,TRUE,FALSE)</formula>
    </cfRule>
  </conditionalFormatting>
  <conditionalFormatting sqref="I65">
    <cfRule type="expression" dxfId="205" priority="44" stopIfTrue="1">
      <formula>IF($B57-INT($B57)&gt;0,TRUE,FALSE)</formula>
    </cfRule>
  </conditionalFormatting>
  <conditionalFormatting sqref="D77">
    <cfRule type="cellIs" dxfId="204" priority="36" stopIfTrue="1" operator="equal">
      <formula>"NO ADMISIBLE"</formula>
    </cfRule>
  </conditionalFormatting>
  <conditionalFormatting sqref="H77:I77">
    <cfRule type="expression" dxfId="203" priority="35" stopIfTrue="1">
      <formula>IF($B69-INT($B69)&gt;0,TRUE,FALSE)</formula>
    </cfRule>
  </conditionalFormatting>
  <conditionalFormatting sqref="E77">
    <cfRule type="expression" dxfId="202" priority="37" stopIfTrue="1">
      <formula>IF(#REF!-INT(#REF!)&gt;0,TRUE,FALSE)</formula>
    </cfRule>
  </conditionalFormatting>
  <conditionalFormatting sqref="G77">
    <cfRule type="expression" dxfId="201" priority="34" stopIfTrue="1">
      <formula>IF(#REF!-INT(#REF!)&gt;0,TRUE,FALSE)</formula>
    </cfRule>
  </conditionalFormatting>
  <conditionalFormatting sqref="F77">
    <cfRule type="expression" dxfId="200" priority="33" stopIfTrue="1">
      <formula>IF(#REF!-INT(#REF!)&gt;0,TRUE,FALSE)</formula>
    </cfRule>
  </conditionalFormatting>
  <conditionalFormatting sqref="G74:I74 E74:E76">
    <cfRule type="expression" dxfId="199" priority="32" stopIfTrue="1">
      <formula>IF(#REF!-INT(#REF!)&gt;0,TRUE,FALSE)</formula>
    </cfRule>
  </conditionalFormatting>
  <conditionalFormatting sqref="G75">
    <cfRule type="expression" dxfId="198" priority="31" stopIfTrue="1">
      <formula>IF(#REF!-INT(#REF!)&gt;0,TRUE,FALSE)</formula>
    </cfRule>
  </conditionalFormatting>
  <conditionalFormatting sqref="F74">
    <cfRule type="expression" dxfId="197" priority="30" stopIfTrue="1">
      <formula>IF(#REF!-INT(#REF!)&gt;0,TRUE,FALSE)</formula>
    </cfRule>
  </conditionalFormatting>
  <conditionalFormatting sqref="F75:F76">
    <cfRule type="expression" dxfId="196" priority="29" stopIfTrue="1">
      <formula>IF(#REF!-INT(#REF!)&gt;0,TRUE,FALSE)</formula>
    </cfRule>
  </conditionalFormatting>
  <conditionalFormatting sqref="H75">
    <cfRule type="expression" dxfId="195" priority="28" stopIfTrue="1">
      <formula>IF($B67-INT($B67)&gt;0,TRUE,FALSE)</formula>
    </cfRule>
  </conditionalFormatting>
  <conditionalFormatting sqref="D74:D76">
    <cfRule type="cellIs" dxfId="194" priority="27" stopIfTrue="1" operator="equal">
      <formula>"NO ADMISIBLE"</formula>
    </cfRule>
  </conditionalFormatting>
  <conditionalFormatting sqref="I75">
    <cfRule type="expression" dxfId="193" priority="26" stopIfTrue="1">
      <formula>IF($B67-INT($B67)&gt;0,TRUE,FALSE)</formula>
    </cfRule>
  </conditionalFormatting>
  <conditionalFormatting sqref="G76">
    <cfRule type="expression" dxfId="192" priority="25" stopIfTrue="1">
      <formula>IF(#REF!-INT(#REF!)&gt;0,TRUE,FALSE)</formula>
    </cfRule>
  </conditionalFormatting>
  <conditionalFormatting sqref="H76">
    <cfRule type="expression" dxfId="191" priority="24" stopIfTrue="1">
      <formula>IF($B68-INT($B68)&gt;0,TRUE,FALSE)</formula>
    </cfRule>
  </conditionalFormatting>
  <conditionalFormatting sqref="I76">
    <cfRule type="expression" dxfId="190" priority="23" stopIfTrue="1">
      <formula>IF($B68-INT($B68)&gt;0,TRUE,FALSE)</formula>
    </cfRule>
  </conditionalFormatting>
  <conditionalFormatting sqref="D88">
    <cfRule type="cellIs" dxfId="189" priority="21" stopIfTrue="1" operator="equal">
      <formula>"NO ADMISIBLE"</formula>
    </cfRule>
  </conditionalFormatting>
  <conditionalFormatting sqref="H88:I88">
    <cfRule type="expression" dxfId="188" priority="20" stopIfTrue="1">
      <formula>IF($B80-INT($B80)&gt;0,TRUE,FALSE)</formula>
    </cfRule>
  </conditionalFormatting>
  <conditionalFormatting sqref="E88">
    <cfRule type="expression" dxfId="187" priority="22" stopIfTrue="1">
      <formula>IF(#REF!-INT(#REF!)&gt;0,TRUE,FALSE)</formula>
    </cfRule>
  </conditionalFormatting>
  <conditionalFormatting sqref="G88">
    <cfRule type="expression" dxfId="186" priority="19" stopIfTrue="1">
      <formula>IF(#REF!-INT(#REF!)&gt;0,TRUE,FALSE)</formula>
    </cfRule>
  </conditionalFormatting>
  <conditionalFormatting sqref="F88">
    <cfRule type="expression" dxfId="185" priority="18" stopIfTrue="1">
      <formula>IF(#REF!-INT(#REF!)&gt;0,TRUE,FALSE)</formula>
    </cfRule>
  </conditionalFormatting>
  <conditionalFormatting sqref="G85:I85 E85:E87">
    <cfRule type="expression" dxfId="184" priority="17" stopIfTrue="1">
      <formula>IF(#REF!-INT(#REF!)&gt;0,TRUE,FALSE)</formula>
    </cfRule>
  </conditionalFormatting>
  <conditionalFormatting sqref="G86">
    <cfRule type="expression" dxfId="183" priority="16" stopIfTrue="1">
      <formula>IF(#REF!-INT(#REF!)&gt;0,TRUE,FALSE)</formula>
    </cfRule>
  </conditionalFormatting>
  <conditionalFormatting sqref="F85">
    <cfRule type="expression" dxfId="182" priority="15" stopIfTrue="1">
      <formula>IF(#REF!-INT(#REF!)&gt;0,TRUE,FALSE)</formula>
    </cfRule>
  </conditionalFormatting>
  <conditionalFormatting sqref="F86:F87">
    <cfRule type="expression" dxfId="181" priority="14" stopIfTrue="1">
      <formula>IF(#REF!-INT(#REF!)&gt;0,TRUE,FALSE)</formula>
    </cfRule>
  </conditionalFormatting>
  <conditionalFormatting sqref="H86">
    <cfRule type="expression" dxfId="180" priority="13" stopIfTrue="1">
      <formula>IF($B78-INT($B78)&gt;0,TRUE,FALSE)</formula>
    </cfRule>
  </conditionalFormatting>
  <conditionalFormatting sqref="D85:D87">
    <cfRule type="cellIs" dxfId="179" priority="12" stopIfTrue="1" operator="equal">
      <formula>"NO ADMISIBLE"</formula>
    </cfRule>
  </conditionalFormatting>
  <conditionalFormatting sqref="I86">
    <cfRule type="expression" dxfId="178" priority="11" stopIfTrue="1">
      <formula>IF($B78-INT($B78)&gt;0,TRUE,FALSE)</formula>
    </cfRule>
  </conditionalFormatting>
  <conditionalFormatting sqref="G87">
    <cfRule type="expression" dxfId="177" priority="10" stopIfTrue="1">
      <formula>IF(#REF!-INT(#REF!)&gt;0,TRUE,FALSE)</formula>
    </cfRule>
  </conditionalFormatting>
  <conditionalFormatting sqref="H87">
    <cfRule type="expression" dxfId="176" priority="9" stopIfTrue="1">
      <formula>IF($B79-INT($B79)&gt;0,TRUE,FALSE)</formula>
    </cfRule>
  </conditionalFormatting>
  <conditionalFormatting sqref="I87">
    <cfRule type="expression" dxfId="175" priority="8" stopIfTrue="1">
      <formula>IF($B79-INT($B79)&gt;0,TRUE,FALSE)</formula>
    </cfRule>
  </conditionalFormatting>
  <conditionalFormatting sqref="H22:I27">
    <cfRule type="expression" dxfId="174" priority="2473" stopIfTrue="1">
      <formula>IF(#REF!-INT(#REF!)&gt;0,TRUE,FALSE)</formula>
    </cfRule>
  </conditionalFormatting>
  <conditionalFormatting sqref="H16:I19">
    <cfRule type="expression" dxfId="173" priority="1" stopIfTrue="1">
      <formula>IF($B6-INT($B6)&gt;0,TRUE,FALSE)</formula>
    </cfRule>
  </conditionalFormatting>
  <conditionalFormatting sqref="H15:I15">
    <cfRule type="expression" dxfId="172" priority="2490" stopIfTrue="1">
      <formula>IF($B6-INT($B6)&gt;0,TRUE,FALSE)</formula>
    </cfRule>
  </conditionalFormatting>
  <dataValidations count="1">
    <dataValidation type="list" allowBlank="1" showInputMessage="1" showErrorMessage="1" sqref="D6 D9:D19 D22:D755">
      <formula1>prueba</formula1>
    </dataValidation>
  </dataValidations>
  <pageMargins left="0.74803149606299213" right="0.74803149606299213" top="0.98425196850393704" bottom="0.98425196850393704" header="0" footer="0"/>
  <pageSetup paperSize="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123825</xdr:rowOff>
                  </from>
                  <to>
                    <xdr:col>2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2:M778"/>
  <sheetViews>
    <sheetView view="pageBreakPreview" zoomScaleNormal="100" zoomScaleSheetLayoutView="100" workbookViewId="0">
      <pane ySplit="8" topLeftCell="A9" activePane="bottomLeft" state="frozen"/>
      <selection pane="bottomLeft" activeCell="A9" sqref="A9"/>
    </sheetView>
  </sheetViews>
  <sheetFormatPr baseColWidth="10" defaultRowHeight="15"/>
  <cols>
    <col min="1" max="1" width="6.42578125" style="287" customWidth="1"/>
    <col min="2" max="2" width="7.7109375" style="287" customWidth="1"/>
    <col min="3" max="3" width="5.7109375" style="287" customWidth="1"/>
    <col min="4" max="4" width="29.42578125" style="366" customWidth="1"/>
    <col min="5" max="6" width="18.7109375" style="312" customWidth="1"/>
    <col min="7" max="7" width="14.7109375" style="312" bestFit="1" customWidth="1"/>
    <col min="8" max="8" width="42.42578125" style="312" customWidth="1"/>
    <col min="9" max="9" width="11.42578125" style="287"/>
    <col min="10" max="10" width="13.85546875" style="288" customWidth="1"/>
    <col min="11" max="11" width="9.7109375" style="289" customWidth="1"/>
    <col min="12" max="12" width="12.5703125" style="287" customWidth="1"/>
    <col min="13" max="13" width="12.7109375" style="287" customWidth="1"/>
    <col min="14" max="16384" width="11.42578125" style="287"/>
  </cols>
  <sheetData>
    <row r="2" spans="3:13" s="280" customFormat="1" ht="20.25" customHeight="1">
      <c r="C2" s="618" t="str">
        <f>'Puntaje Exp'!C2</f>
        <v>INSTITUTO NACIONAL DE VIAS</v>
      </c>
      <c r="D2" s="618"/>
      <c r="E2" s="618"/>
      <c r="F2" s="618"/>
      <c r="G2" s="618"/>
      <c r="H2" s="618"/>
      <c r="J2" s="281"/>
      <c r="K2" s="282"/>
    </row>
    <row r="3" spans="3:13" s="280" customFormat="1" ht="18" customHeight="1">
      <c r="C3" s="620" t="str">
        <f>'Puntaje Exp'!C3</f>
        <v>DIRECCIÓN TERRITORIAL PUTUMAYO</v>
      </c>
      <c r="D3" s="620"/>
      <c r="E3" s="620"/>
      <c r="F3" s="620"/>
      <c r="G3" s="620"/>
      <c r="H3" s="620"/>
      <c r="J3" s="281"/>
      <c r="K3" s="282"/>
    </row>
    <row r="4" spans="3:13" s="280" customFormat="1" ht="13.5" customHeight="1">
      <c r="C4" s="622" t="str">
        <f>'Puntaje Exp'!C4</f>
        <v>LP-DT-PUT-002-2019</v>
      </c>
      <c r="D4" s="622"/>
      <c r="E4" s="622"/>
      <c r="F4" s="622"/>
      <c r="G4" s="622"/>
      <c r="H4" s="622"/>
      <c r="J4" s="281"/>
      <c r="K4" s="282"/>
    </row>
    <row r="5" spans="3:13" s="280" customFormat="1" ht="13.5" customHeight="1">
      <c r="C5" s="622" t="s">
        <v>168</v>
      </c>
      <c r="D5" s="622"/>
      <c r="E5" s="622"/>
      <c r="F5" s="622"/>
      <c r="G5" s="622"/>
      <c r="H5" s="622"/>
      <c r="J5" s="281"/>
      <c r="K5" s="282"/>
    </row>
    <row r="6" spans="3:13" s="280" customFormat="1" ht="14.25" thickBot="1">
      <c r="C6" s="283"/>
      <c r="D6" s="362"/>
      <c r="E6" s="286"/>
      <c r="F6" s="286"/>
      <c r="G6" s="286"/>
      <c r="H6" s="286"/>
      <c r="J6" s="281"/>
      <c r="K6" s="282"/>
    </row>
    <row r="7" spans="3:13">
      <c r="C7" s="631" t="s">
        <v>89</v>
      </c>
      <c r="D7" s="633" t="s">
        <v>5</v>
      </c>
      <c r="E7" s="635" t="s">
        <v>169</v>
      </c>
      <c r="F7" s="637" t="s">
        <v>170</v>
      </c>
      <c r="G7" s="637" t="s">
        <v>171</v>
      </c>
      <c r="H7" s="315" t="s">
        <v>168</v>
      </c>
    </row>
    <row r="8" spans="3:13" ht="110.25" customHeight="1">
      <c r="C8" s="632"/>
      <c r="D8" s="634"/>
      <c r="E8" s="636"/>
      <c r="F8" s="638"/>
      <c r="G8" s="638"/>
      <c r="H8" s="508" t="s">
        <v>172</v>
      </c>
    </row>
    <row r="9" spans="3:13" ht="26.25" customHeight="1">
      <c r="C9" s="503">
        <f>+'Cap Financiera y Organizacional'!A12</f>
        <v>1</v>
      </c>
      <c r="D9" s="499" t="str">
        <f>IF(ISERROR(VLOOKUP(C9,'Cap Financiera y Organizacional'!$A$12:$X$62730,2,0)),"",VLOOKUP(C9,'Cap Financiera y Organizacional'!$A$12:$X$3590,2,0))</f>
        <v>COOPERATIVA DE TRABAJO ASOCIADO EL REFUGIO DEL TRAMPOLYN</v>
      </c>
      <c r="E9" s="500">
        <f>+'Cap Financiera y Organizacional'!C12</f>
        <v>46983526</v>
      </c>
      <c r="F9" s="501">
        <f>+'Cap Financiera y Organizacional'!E12</f>
        <v>9135839</v>
      </c>
      <c r="G9" s="501">
        <f>+E9/F9</f>
        <v>5.1427707953259683</v>
      </c>
      <c r="H9" s="502">
        <f>IF(OR(D9="",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</f>
        <v>40</v>
      </c>
      <c r="J9" s="296"/>
      <c r="K9" s="297"/>
      <c r="L9" s="298"/>
      <c r="M9" s="299"/>
    </row>
    <row r="10" spans="3:13" ht="26.25" customHeight="1">
      <c r="C10" s="503"/>
      <c r="D10" s="499"/>
      <c r="E10" s="500"/>
      <c r="F10" s="501"/>
      <c r="G10" s="501"/>
      <c r="H10" s="502"/>
    </row>
    <row r="11" spans="3:13" ht="26.25" customHeight="1">
      <c r="C11" s="503"/>
      <c r="D11" s="499"/>
      <c r="E11" s="500"/>
      <c r="F11" s="501"/>
      <c r="G11" s="501"/>
      <c r="H11" s="502"/>
    </row>
    <row r="12" spans="3:13" ht="26.25" hidden="1" customHeight="1">
      <c r="C12" s="503"/>
      <c r="D12" s="499"/>
      <c r="E12" s="500"/>
      <c r="F12" s="501"/>
      <c r="G12" s="501"/>
      <c r="H12" s="502"/>
    </row>
    <row r="13" spans="3:13" ht="26.25" hidden="1" customHeight="1">
      <c r="C13" s="503"/>
      <c r="D13" s="499"/>
      <c r="E13" s="500"/>
      <c r="F13" s="501"/>
      <c r="G13" s="501"/>
      <c r="H13" s="502"/>
    </row>
    <row r="14" spans="3:13" ht="26.25" customHeight="1">
      <c r="C14" s="503"/>
      <c r="D14" s="499"/>
      <c r="E14" s="500"/>
      <c r="F14" s="501"/>
      <c r="G14" s="501"/>
      <c r="H14" s="502"/>
    </row>
    <row r="15" spans="3:13" ht="26.25" customHeight="1">
      <c r="C15" s="503"/>
      <c r="D15" s="499"/>
      <c r="E15" s="500"/>
      <c r="F15" s="501"/>
      <c r="G15" s="501"/>
      <c r="H15" s="502"/>
    </row>
    <row r="16" spans="3:13" ht="26.25" customHeight="1">
      <c r="C16" s="503"/>
      <c r="D16" s="499"/>
      <c r="E16" s="500"/>
      <c r="F16" s="501"/>
      <c r="G16" s="501"/>
      <c r="H16" s="502"/>
    </row>
    <row r="17" spans="3:8" ht="26.25" customHeight="1" thickBot="1">
      <c r="C17" s="504"/>
      <c r="D17" s="505"/>
      <c r="E17" s="500"/>
      <c r="F17" s="501"/>
      <c r="G17" s="501"/>
      <c r="H17" s="506"/>
    </row>
    <row r="18" spans="3:8" customFormat="1"/>
    <row r="19" spans="3:8" customFormat="1"/>
    <row r="20" spans="3:8" customFormat="1"/>
    <row r="21" spans="3:8" customFormat="1"/>
    <row r="22" spans="3:8" customFormat="1"/>
    <row r="23" spans="3:8" customFormat="1"/>
    <row r="24" spans="3:8" customFormat="1"/>
    <row r="25" spans="3:8" customFormat="1"/>
    <row r="26" spans="3:8" customFormat="1"/>
    <row r="27" spans="3:8" customFormat="1"/>
    <row r="28" spans="3:8" customFormat="1"/>
    <row r="29" spans="3:8" customFormat="1"/>
    <row r="30" spans="3:8" customFormat="1"/>
    <row r="31" spans="3:8" customFormat="1"/>
    <row r="32" spans="3:8" customFormat="1" ht="20.25" customHeight="1"/>
    <row r="33" spans="3:8" customFormat="1"/>
    <row r="34" spans="3:8" customFormat="1"/>
    <row r="35" spans="3:8" customFormat="1"/>
    <row r="36" spans="3:8" customFormat="1"/>
    <row r="37" spans="3:8" customFormat="1"/>
    <row r="38" spans="3:8" customFormat="1"/>
    <row r="39" spans="3:8" customFormat="1"/>
    <row r="40" spans="3:8" customFormat="1"/>
    <row r="41" spans="3:8" customFormat="1"/>
    <row r="42" spans="3:8" customFormat="1"/>
    <row r="43" spans="3:8" customFormat="1"/>
    <row r="44" spans="3:8" customFormat="1" ht="25.5" customHeight="1"/>
    <row r="45" spans="3:8" hidden="1">
      <c r="C45" s="352"/>
      <c r="D45" s="364" t="str">
        <f>IF(ISERROR(VLOOKUP(C45,'Cap Financiera y Organizacional'!$A$12:$X$62730,2,0)),"",VLOOKUP(C45,'Cap Financiera y Organizacional'!$A$12:$X$3590,2,0))</f>
        <v/>
      </c>
      <c r="E45" s="361" t="str">
        <f>IF(OR(C45="",D45=""),"",IF(ISERROR(VLOOKUP(D45,'Cap Financiera y Organizacional'!$B$13:$X$62730,3,0)),"",VLOOKUP(D45,'Cap Financiera y Organizacional'!$B$13:$X$62730,3,0)))</f>
        <v/>
      </c>
      <c r="F45" s="318" t="str">
        <f>IF(OR(C45="",D45=""),"",IF(ISERROR(VLOOKUP(D45,'Cap Financiera y Organizacional'!$B$13:$X$62730,5,0)),"",VLOOKUP(D45,'Cap Financiera y Organizacional'!$B$13:$X$62730,5,0)))</f>
        <v/>
      </c>
      <c r="G45" s="304" t="str">
        <f t="shared" ref="G45:G52" si="0">IF(OR(D45="",E45="",F45=""),"",IF(OR(E45=0,F45=0),0,E45/F45))</f>
        <v/>
      </c>
      <c r="H45" s="388" t="str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/>
      </c>
    </row>
    <row r="46" spans="3:8" hidden="1">
      <c r="C46" s="352"/>
      <c r="D46" s="364" t="str">
        <f>IF(ISERROR(VLOOKUP(C46,'Cap Financiera y Organizacional'!$A$12:$X$62730,2,0)),"",VLOOKUP(C46,'Cap Financiera y Organizacional'!$A$12:$X$3590,2,0))</f>
        <v/>
      </c>
      <c r="E46" s="361" t="str">
        <f>IF(OR(C46="",D46=""),"",IF(ISERROR(VLOOKUP(D46,'Cap Financiera y Organizacional'!$B$13:$X$62730,3,0)),"",VLOOKUP(D46,'Cap Financiera y Organizacional'!$B$13:$X$62730,3,0)))</f>
        <v/>
      </c>
      <c r="F46" s="318" t="str">
        <f>IF(OR(C46="",D46=""),"",IF(ISERROR(VLOOKUP(D46,'Cap Financiera y Organizacional'!$B$13:$X$62730,5,0)),"",VLOOKUP(D46,'Cap Financiera y Organizacional'!$B$13:$X$62730,5,0)))</f>
        <v/>
      </c>
      <c r="G46" s="304" t="str">
        <f t="shared" si="0"/>
        <v/>
      </c>
      <c r="H46" s="388" t="str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/>
      </c>
    </row>
    <row r="47" spans="3:8" hidden="1">
      <c r="C47" s="352"/>
      <c r="D47" s="364" t="str">
        <f>IF(ISERROR(VLOOKUP(C47,'Cap Financiera y Organizacional'!$A$12:$X$62730,2,0)),"",VLOOKUP(C47,'Cap Financiera y Organizacional'!$A$12:$X$3590,2,0))</f>
        <v/>
      </c>
      <c r="E47" s="361" t="str">
        <f>IF(OR(C47="",D47=""),"",IF(ISERROR(VLOOKUP(D47,'Cap Financiera y Organizacional'!$B$13:$X$62730,3,0)),"",VLOOKUP(D47,'Cap Financiera y Organizacional'!$B$13:$X$62730,3,0)))</f>
        <v/>
      </c>
      <c r="F47" s="318" t="str">
        <f>IF(OR(C47="",D47=""),"",IF(ISERROR(VLOOKUP(D47,'Cap Financiera y Organizacional'!$B$13:$X$62730,5,0)),"",VLOOKUP(D47,'Cap Financiera y Organizacional'!$B$13:$X$62730,5,0)))</f>
        <v/>
      </c>
      <c r="G47" s="304" t="str">
        <f t="shared" si="0"/>
        <v/>
      </c>
      <c r="H47" s="388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8" hidden="1">
      <c r="C48" s="352"/>
      <c r="D48" s="364" t="str">
        <f>IF(ISERROR(VLOOKUP(C48,'Cap Financiera y Organizacional'!$A$12:$X$62730,2,0)),"",VLOOKUP(C48,'Cap Financiera y Organizacional'!$A$12:$X$3590,2,0))</f>
        <v/>
      </c>
      <c r="E48" s="361" t="str">
        <f>IF(OR(C48="",D48=""),"",IF(ISERROR(VLOOKUP(D48,'Cap Financiera y Organizacional'!$B$13:$X$62730,3,0)),"",VLOOKUP(D48,'Cap Financiera y Organizacional'!$B$13:$X$62730,3,0)))</f>
        <v/>
      </c>
      <c r="F48" s="318" t="str">
        <f>IF(OR(C48="",D48=""),"",IF(ISERROR(VLOOKUP(D48,'Cap Financiera y Organizacional'!$B$13:$X$62730,5,0)),"",VLOOKUP(D48,'Cap Financiera y Organizacional'!$B$13:$X$62730,5,0)))</f>
        <v/>
      </c>
      <c r="G48" s="304" t="str">
        <f t="shared" si="0"/>
        <v/>
      </c>
      <c r="H48" s="388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>
      <c r="C49" s="352"/>
      <c r="D49" s="364" t="str">
        <f>IF(ISERROR(VLOOKUP(C49,'Cap Financiera y Organizacional'!$A$12:$X$62730,2,0)),"",VLOOKUP(C49,'Cap Financiera y Organizacional'!$A$12:$X$3590,2,0))</f>
        <v/>
      </c>
      <c r="E49" s="361" t="str">
        <f>IF(OR(C49="",D49=""),"",IF(ISERROR(VLOOKUP(D49,'Cap Financiera y Organizacional'!$B$13:$X$62730,3,0)),"",VLOOKUP(D49,'Cap Financiera y Organizacional'!$B$13:$X$62730,3,0)))</f>
        <v/>
      </c>
      <c r="F49" s="318" t="str">
        <f>IF(OR(C49="",D49=""),"",IF(ISERROR(VLOOKUP(D49,'Cap Financiera y Organizacional'!$B$13:$X$62730,5,0)),"",VLOOKUP(D49,'Cap Financiera y Organizacional'!$B$13:$X$62730,5,0)))</f>
        <v/>
      </c>
      <c r="G49" s="304" t="str">
        <f t="shared" si="0"/>
        <v/>
      </c>
      <c r="H49" s="388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>
      <c r="C50" s="352"/>
      <c r="D50" s="364" t="str">
        <f>IF(ISERROR(VLOOKUP(C50,'Cap Financiera y Organizacional'!$A$12:$X$62730,2,0)),"",VLOOKUP(C50,'Cap Financiera y Organizacional'!$A$12:$X$3590,2,0))</f>
        <v/>
      </c>
      <c r="E50" s="361" t="str">
        <f>IF(OR(C50="",D50=""),"",IF(ISERROR(VLOOKUP(D50,'Cap Financiera y Organizacional'!$B$13:$X$62730,3,0)),"",VLOOKUP(D50,'Cap Financiera y Organizacional'!$B$13:$X$62730,3,0)))</f>
        <v/>
      </c>
      <c r="F50" s="318" t="str">
        <f>IF(OR(C50="",D50=""),"",IF(ISERROR(VLOOKUP(D50,'Cap Financiera y Organizacional'!$B$13:$X$62730,5,0)),"",VLOOKUP(D50,'Cap Financiera y Organizacional'!$B$13:$X$62730,5,0)))</f>
        <v/>
      </c>
      <c r="G50" s="304" t="str">
        <f t="shared" si="0"/>
        <v/>
      </c>
      <c r="H50" s="388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idden="1">
      <c r="C51" s="352"/>
      <c r="D51" s="364" t="str">
        <f>IF(ISERROR(VLOOKUP(C51,'Cap Financiera y Organizacional'!$A$12:$X$62730,2,0)),"",VLOOKUP(C51,'Cap Financiera y Organizacional'!$A$12:$X$3590,2,0))</f>
        <v/>
      </c>
      <c r="E51" s="361" t="str">
        <f>IF(OR(C51="",D51=""),"",IF(ISERROR(VLOOKUP(D51,'Cap Financiera y Organizacional'!$B$13:$X$62730,3,0)),"",VLOOKUP(D51,'Cap Financiera y Organizacional'!$B$13:$X$62730,3,0)))</f>
        <v/>
      </c>
      <c r="F51" s="318" t="str">
        <f>IF(OR(C51="",D51=""),"",IF(ISERROR(VLOOKUP(D51,'Cap Financiera y Organizacional'!$B$13:$X$62730,5,0)),"",VLOOKUP(D51,'Cap Financiera y Organizacional'!$B$13:$X$62730,5,0)))</f>
        <v/>
      </c>
      <c r="G51" s="304" t="str">
        <f t="shared" si="0"/>
        <v/>
      </c>
      <c r="H51" s="388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 ht="15.75" hidden="1" thickBot="1">
      <c r="C52" s="354"/>
      <c r="D52" s="375" t="str">
        <f>IF(ISERROR(VLOOKUP(C52,'Cap Financiera y Organizacional'!$A$12:$X$62730,2,0)),"",VLOOKUP(C52,'Cap Financiera y Organizacional'!$A$12:$X$3590,2,0))</f>
        <v/>
      </c>
      <c r="E52" s="389" t="str">
        <f>IF(OR(C52="",D52=""),"",IF(ISERROR(VLOOKUP(D52,'Cap Financiera y Organizacional'!$B$13:$X$62730,3,0)),"",VLOOKUP(D52,'Cap Financiera y Organizacional'!$B$13:$X$62730,3,0)))</f>
        <v/>
      </c>
      <c r="F52" s="319" t="str">
        <f>IF(OR(C52="",D52=""),"",IF(ISERROR(VLOOKUP(D52,'Cap Financiera y Organizacional'!$B$13:$X$62730,5,0)),"",VLOOKUP(D52,'Cap Financiera y Organizacional'!$B$13:$X$62730,5,0)))</f>
        <v/>
      </c>
      <c r="G52" s="309" t="str">
        <f t="shared" si="0"/>
        <v/>
      </c>
      <c r="H52" s="390" t="str">
        <f>IF(OR(D52="",E52="",F52=""),"",IF(AND(G52&gt;0,G52&lt;=CapFinanciera1),Puntajes!$D$12,IF(AND(G52&gt;CapFinanciera1,G52&lt;=CapFinanciera2),Puntajes!$D$13,IF(AND(G52&gt;CapFinanciera2,G52&lt;=CapFinanciera3),Puntajes!$D$14,IF(AND(G52&gt;CapFinanciera3,G52&lt;=CapFinanciera4),Puntajes!$D$15,IF(G52&gt;CapFinanciera4,Puntajes!$D$16,0))))))</f>
        <v/>
      </c>
    </row>
    <row r="53" spans="3:8" hidden="1">
      <c r="C53" s="351"/>
      <c r="D53" s="363"/>
      <c r="E53" s="360"/>
      <c r="F53" s="373"/>
      <c r="G53" s="374"/>
      <c r="H53" s="353"/>
    </row>
    <row r="54" spans="3:8" hidden="1">
      <c r="C54" s="352"/>
      <c r="D54" s="364"/>
      <c r="E54" s="361"/>
      <c r="F54" s="318"/>
      <c r="G54" s="304"/>
      <c r="H54" s="388"/>
    </row>
    <row r="55" spans="3:8" hidden="1">
      <c r="C55" s="352"/>
      <c r="D55" s="364"/>
      <c r="E55" s="361"/>
      <c r="F55" s="318"/>
      <c r="G55" s="304"/>
      <c r="H55" s="388"/>
    </row>
    <row r="56" spans="3:8" hidden="1">
      <c r="C56" s="352"/>
      <c r="D56" s="364"/>
      <c r="E56" s="361"/>
      <c r="F56" s="318"/>
      <c r="G56" s="304"/>
      <c r="H56" s="388"/>
    </row>
    <row r="57" spans="3:8" hidden="1">
      <c r="C57" s="352"/>
      <c r="D57" s="364" t="str">
        <f>IF(ISERROR(VLOOKUP(C57,'Cap Financiera y Organizacional'!$A$12:$X$62730,2,0)),"",VLOOKUP(C57,'Cap Financiera y Organizacional'!$A$12:$X$3590,2,0))</f>
        <v/>
      </c>
      <c r="E57" s="361" t="str">
        <f>IF(OR(C57="",D57=""),"",IF(ISERROR(VLOOKUP(D57,'Cap Financiera y Organizacional'!$B$13:$X$62730,3,0)),"",VLOOKUP(D57,'Cap Financiera y Organizacional'!$B$13:$X$62730,3,0)))</f>
        <v/>
      </c>
      <c r="F57" s="318" t="str">
        <f>IF(OR(C57="",D57=""),"",IF(ISERROR(VLOOKUP(D57,'Cap Financiera y Organizacional'!$B$13:$X$62730,5,0)),"",VLOOKUP(D57,'Cap Financiera y Organizacional'!$B$13:$X$62730,5,0)))</f>
        <v/>
      </c>
      <c r="G57" s="304" t="str">
        <f t="shared" ref="G57:G63" si="1">IF(OR(D57="",E57="",F57=""),"",IF(OR(E57=0,F57=0),0,E57/F57))</f>
        <v/>
      </c>
      <c r="H57" s="388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>
      <c r="C58" s="352"/>
      <c r="D58" s="364" t="str">
        <f>IF(ISERROR(VLOOKUP(C58,'Cap Financiera y Organizacional'!$A$12:$X$62730,2,0)),"",VLOOKUP(C58,'Cap Financiera y Organizacional'!$A$12:$X$3590,2,0))</f>
        <v/>
      </c>
      <c r="E58" s="361" t="str">
        <f>IF(OR(C58="",D58=""),"",IF(ISERROR(VLOOKUP(D58,'Cap Financiera y Organizacional'!$B$13:$X$62730,3,0)),"",VLOOKUP(D58,'Cap Financiera y Organizacional'!$B$13:$X$62730,3,0)))</f>
        <v/>
      </c>
      <c r="F58" s="318" t="str">
        <f>IF(OR(C58="",D58=""),"",IF(ISERROR(VLOOKUP(D58,'Cap Financiera y Organizacional'!$B$13:$X$62730,5,0)),"",VLOOKUP(D58,'Cap Financiera y Organizacional'!$B$13:$X$62730,5,0)))</f>
        <v/>
      </c>
      <c r="G58" s="304" t="str">
        <f t="shared" si="1"/>
        <v/>
      </c>
      <c r="H58" s="388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>
      <c r="C59" s="352"/>
      <c r="D59" s="364" t="str">
        <f>IF(ISERROR(VLOOKUP(C59,'Cap Financiera y Organizacional'!$A$12:$X$62730,2,0)),"",VLOOKUP(C59,'Cap Financiera y Organizacional'!$A$12:$X$3590,2,0))</f>
        <v/>
      </c>
      <c r="E59" s="361" t="str">
        <f>IF(OR(C59="",D59=""),"",IF(ISERROR(VLOOKUP(D59,'Cap Financiera y Organizacional'!$B$13:$X$62730,3,0)),"",VLOOKUP(D59,'Cap Financiera y Organizacional'!$B$13:$X$62730,3,0)))</f>
        <v/>
      </c>
      <c r="F59" s="318" t="str">
        <f>IF(OR(C59="",D59=""),"",IF(ISERROR(VLOOKUP(D59,'Cap Financiera y Organizacional'!$B$13:$X$62730,5,0)),"",VLOOKUP(D59,'Cap Financiera y Organizacional'!$B$13:$X$62730,5,0)))</f>
        <v/>
      </c>
      <c r="G59" s="304" t="str">
        <f t="shared" si="1"/>
        <v/>
      </c>
      <c r="H59" s="388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>
      <c r="C60" s="352"/>
      <c r="D60" s="364" t="str">
        <f>IF(ISERROR(VLOOKUP(C60,'Cap Financiera y Organizacional'!$A$12:$X$62730,2,0)),"",VLOOKUP(C60,'Cap Financiera y Organizacional'!$A$12:$X$3590,2,0))</f>
        <v/>
      </c>
      <c r="E60" s="361" t="str">
        <f>IF(OR(C60="",D60=""),"",IF(ISERROR(VLOOKUP(D60,'Cap Financiera y Organizacional'!$B$13:$X$62730,3,0)),"",VLOOKUP(D60,'Cap Financiera y Organizacional'!$B$13:$X$62730,3,0)))</f>
        <v/>
      </c>
      <c r="F60" s="318" t="str">
        <f>IF(OR(C60="",D60=""),"",IF(ISERROR(VLOOKUP(D60,'Cap Financiera y Organizacional'!$B$13:$X$62730,5,0)),"",VLOOKUP(D60,'Cap Financiera y Organizacional'!$B$13:$X$62730,5,0)))</f>
        <v/>
      </c>
      <c r="G60" s="304" t="str">
        <f t="shared" si="1"/>
        <v/>
      </c>
      <c r="H60" s="388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>
      <c r="C61" s="352"/>
      <c r="D61" s="364" t="str">
        <f>IF(ISERROR(VLOOKUP(C61,'Cap Financiera y Organizacional'!$A$12:$X$62730,2,0)),"",VLOOKUP(C61,'Cap Financiera y Organizacional'!$A$12:$X$3590,2,0))</f>
        <v/>
      </c>
      <c r="E61" s="361" t="str">
        <f>IF(OR(C61="",D61=""),"",IF(ISERROR(VLOOKUP(D61,'Cap Financiera y Organizacional'!$B$13:$X$62730,3,0)),"",VLOOKUP(D61,'Cap Financiera y Organizacional'!$B$13:$X$62730,3,0)))</f>
        <v/>
      </c>
      <c r="F61" s="318" t="str">
        <f>IF(OR(C61="",D61=""),"",IF(ISERROR(VLOOKUP(D61,'Cap Financiera y Organizacional'!$B$13:$X$62730,5,0)),"",VLOOKUP(D61,'Cap Financiera y Organizacional'!$B$13:$X$62730,5,0)))</f>
        <v/>
      </c>
      <c r="G61" s="304" t="str">
        <f t="shared" si="1"/>
        <v/>
      </c>
      <c r="H61" s="388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idden="1">
      <c r="C62" s="352"/>
      <c r="D62" s="364" t="str">
        <f>IF(ISERROR(VLOOKUP(C62,'Cap Financiera y Organizacional'!$A$12:$X$62730,2,0)),"",VLOOKUP(C62,'Cap Financiera y Organizacional'!$A$12:$X$3590,2,0))</f>
        <v/>
      </c>
      <c r="E62" s="361" t="str">
        <f>IF(OR(C62="",D62=""),"",IF(ISERROR(VLOOKUP(D62,'Cap Financiera y Organizacional'!$B$13:$X$62730,3,0)),"",VLOOKUP(D62,'Cap Financiera y Organizacional'!$B$13:$X$62730,3,0)))</f>
        <v/>
      </c>
      <c r="F62" s="318" t="str">
        <f>IF(OR(C62="",D62=""),"",IF(ISERROR(VLOOKUP(D62,'Cap Financiera y Organizacional'!$B$13:$X$62730,5,0)),"",VLOOKUP(D62,'Cap Financiera y Organizacional'!$B$13:$X$62730,5,0)))</f>
        <v/>
      </c>
      <c r="G62" s="304" t="str">
        <f t="shared" si="1"/>
        <v/>
      </c>
      <c r="H62" s="388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15.75" hidden="1" thickBot="1">
      <c r="C63" s="354"/>
      <c r="D63" s="375" t="str">
        <f>IF(ISERROR(VLOOKUP(C63,'Cap Financiera y Organizacional'!$A$12:$X$62730,2,0)),"",VLOOKUP(C63,'Cap Financiera y Organizacional'!$A$12:$X$3590,2,0))</f>
        <v/>
      </c>
      <c r="E63" s="389" t="str">
        <f>IF(OR(C63="",D63=""),"",IF(ISERROR(VLOOKUP(D63,'Cap Financiera y Organizacional'!$B$13:$X$62730,3,0)),"",VLOOKUP(D63,'Cap Financiera y Organizacional'!$B$13:$X$62730,3,0)))</f>
        <v/>
      </c>
      <c r="F63" s="319" t="str">
        <f>IF(OR(C63="",D63=""),"",IF(ISERROR(VLOOKUP(D63,'Cap Financiera y Organizacional'!$B$13:$X$62730,5,0)),"",VLOOKUP(D63,'Cap Financiera y Organizacional'!$B$13:$X$62730,5,0)))</f>
        <v/>
      </c>
      <c r="G63" s="309" t="str">
        <f t="shared" si="1"/>
        <v/>
      </c>
      <c r="H63" s="390" t="str">
        <f>IF(OR(D63="",E63="",F63=""),"",IF(AND(G63&gt;0,G63&lt;=CapFinanciera1),Puntajes!$D$12,IF(AND(G63&gt;CapFinanciera1,G63&lt;=CapFinanciera2),Puntajes!$D$13,IF(AND(G63&gt;CapFinanciera2,G63&lt;=CapFinanciera3),Puntajes!$D$14,IF(AND(G63&gt;CapFinanciera3,G63&lt;=CapFinanciera4),Puntajes!$D$15,IF(G63&gt;CapFinanciera4,Puntajes!$D$16,0))))))</f>
        <v/>
      </c>
    </row>
    <row r="64" spans="3:8" hidden="1">
      <c r="C64" s="351"/>
      <c r="D64" s="363"/>
      <c r="E64" s="360"/>
      <c r="F64" s="373"/>
      <c r="G64" s="374"/>
      <c r="H64" s="353"/>
    </row>
    <row r="65" spans="3:8" hidden="1">
      <c r="C65" s="352"/>
      <c r="D65" s="364"/>
      <c r="E65" s="361"/>
      <c r="F65" s="318"/>
      <c r="G65" s="304"/>
      <c r="H65" s="388"/>
    </row>
    <row r="66" spans="3:8" hidden="1">
      <c r="C66" s="352"/>
      <c r="D66" s="364"/>
      <c r="E66" s="361"/>
      <c r="F66" s="318"/>
      <c r="G66" s="304"/>
      <c r="H66" s="388"/>
    </row>
    <row r="67" spans="3:8" hidden="1">
      <c r="C67" s="352"/>
      <c r="D67" s="364" t="str">
        <f>IF(ISERROR(VLOOKUP(C67,'Cap Financiera y Organizacional'!$A$12:$X$62730,2,0)),"",VLOOKUP(C67,'Cap Financiera y Organizacional'!$A$12:$X$3590,2,0))</f>
        <v/>
      </c>
      <c r="E67" s="361" t="str">
        <f>IF(OR(C67="",D67=""),"",IF(ISERROR(VLOOKUP(D67,'Cap Financiera y Organizacional'!$B$13:$X$62730,3,0)),"",VLOOKUP(D67,'Cap Financiera y Organizacional'!$B$13:$X$62730,3,0)))</f>
        <v/>
      </c>
      <c r="F67" s="318" t="str">
        <f>IF(OR(C67="",D67=""),"",IF(ISERROR(VLOOKUP(D67,'Cap Financiera y Organizacional'!$B$13:$X$62730,5,0)),"",VLOOKUP(D67,'Cap Financiera y Organizacional'!$B$13:$X$62730,5,0)))</f>
        <v/>
      </c>
      <c r="G67" s="304" t="str">
        <f t="shared" ref="G67:G74" si="2">IF(OR(D67="",E67="",F67=""),"",IF(OR(E67=0,F67=0),0,E67/F67))</f>
        <v/>
      </c>
      <c r="H67" s="388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>
      <c r="C68" s="352"/>
      <c r="D68" s="364" t="str">
        <f>IF(ISERROR(VLOOKUP(C68,'Cap Financiera y Organizacional'!$A$12:$X$62730,2,0)),"",VLOOKUP(C68,'Cap Financiera y Organizacional'!$A$12:$X$3590,2,0))</f>
        <v/>
      </c>
      <c r="E68" s="361" t="str">
        <f>IF(OR(C68="",D68=""),"",IF(ISERROR(VLOOKUP(D68,'Cap Financiera y Organizacional'!$B$13:$X$62730,3,0)),"",VLOOKUP(D68,'Cap Financiera y Organizacional'!$B$13:$X$62730,3,0)))</f>
        <v/>
      </c>
      <c r="F68" s="318" t="str">
        <f>IF(OR(C68="",D68=""),"",IF(ISERROR(VLOOKUP(D68,'Cap Financiera y Organizacional'!$B$13:$X$62730,5,0)),"",VLOOKUP(D68,'Cap Financiera y Organizacional'!$B$13:$X$62730,5,0)))</f>
        <v/>
      </c>
      <c r="G68" s="304" t="str">
        <f t="shared" si="2"/>
        <v/>
      </c>
      <c r="H68" s="388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>
      <c r="C69" s="352"/>
      <c r="D69" s="364" t="str">
        <f>IF(ISERROR(VLOOKUP(C69,'Cap Financiera y Organizacional'!$A$12:$X$62730,2,0)),"",VLOOKUP(C69,'Cap Financiera y Organizacional'!$A$12:$X$3590,2,0))</f>
        <v/>
      </c>
      <c r="E69" s="361" t="str">
        <f>IF(OR(C69="",D69=""),"",IF(ISERROR(VLOOKUP(D69,'Cap Financiera y Organizacional'!$B$13:$X$62730,3,0)),"",VLOOKUP(D69,'Cap Financiera y Organizacional'!$B$13:$X$62730,3,0)))</f>
        <v/>
      </c>
      <c r="F69" s="318" t="str">
        <f>IF(OR(C69="",D69=""),"",IF(ISERROR(VLOOKUP(D69,'Cap Financiera y Organizacional'!$B$13:$X$62730,5,0)),"",VLOOKUP(D69,'Cap Financiera y Organizacional'!$B$13:$X$62730,5,0)))</f>
        <v/>
      </c>
      <c r="G69" s="304" t="str">
        <f t="shared" si="2"/>
        <v/>
      </c>
      <c r="H69" s="388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>
      <c r="C70" s="352"/>
      <c r="D70" s="364" t="str">
        <f>IF(ISERROR(VLOOKUP(C70,'Cap Financiera y Organizacional'!$A$12:$X$62730,2,0)),"",VLOOKUP(C70,'Cap Financiera y Organizacional'!$A$12:$X$3590,2,0))</f>
        <v/>
      </c>
      <c r="E70" s="361" t="str">
        <f>IF(OR(C70="",D70=""),"",IF(ISERROR(VLOOKUP(D70,'Cap Financiera y Organizacional'!$B$13:$X$62730,3,0)),"",VLOOKUP(D70,'Cap Financiera y Organizacional'!$B$13:$X$62730,3,0)))</f>
        <v/>
      </c>
      <c r="F70" s="318" t="str">
        <f>IF(OR(C70="",D70=""),"",IF(ISERROR(VLOOKUP(D70,'Cap Financiera y Organizacional'!$B$13:$X$62730,5,0)),"",VLOOKUP(D70,'Cap Financiera y Organizacional'!$B$13:$X$62730,5,0)))</f>
        <v/>
      </c>
      <c r="G70" s="304" t="str">
        <f t="shared" si="2"/>
        <v/>
      </c>
      <c r="H70" s="388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>
      <c r="C71" s="352"/>
      <c r="D71" s="364" t="str">
        <f>IF(ISERROR(VLOOKUP(C71,'Cap Financiera y Organizacional'!$A$12:$X$62730,2,0)),"",VLOOKUP(C71,'Cap Financiera y Organizacional'!$A$12:$X$3590,2,0))</f>
        <v/>
      </c>
      <c r="E71" s="361" t="str">
        <f>IF(OR(C71="",D71=""),"",IF(ISERROR(VLOOKUP(D71,'Cap Financiera y Organizacional'!$B$13:$X$62730,3,0)),"",VLOOKUP(D71,'Cap Financiera y Organizacional'!$B$13:$X$62730,3,0)))</f>
        <v/>
      </c>
      <c r="F71" s="318" t="str">
        <f>IF(OR(C71="",D71=""),"",IF(ISERROR(VLOOKUP(D71,'Cap Financiera y Organizacional'!$B$13:$X$62730,5,0)),"",VLOOKUP(D71,'Cap Financiera y Organizacional'!$B$13:$X$62730,5,0)))</f>
        <v/>
      </c>
      <c r="G71" s="304" t="str">
        <f t="shared" si="2"/>
        <v/>
      </c>
      <c r="H71" s="388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>
      <c r="C72" s="352"/>
      <c r="D72" s="364" t="str">
        <f>IF(ISERROR(VLOOKUP(C72,'Cap Financiera y Organizacional'!$A$12:$X$62730,2,0)),"",VLOOKUP(C72,'Cap Financiera y Organizacional'!$A$12:$X$3590,2,0))</f>
        <v/>
      </c>
      <c r="E72" s="361" t="str">
        <f>IF(OR(C72="",D72=""),"",IF(ISERROR(VLOOKUP(D72,'Cap Financiera y Organizacional'!$B$13:$X$62730,3,0)),"",VLOOKUP(D72,'Cap Financiera y Organizacional'!$B$13:$X$62730,3,0)))</f>
        <v/>
      </c>
      <c r="F72" s="318" t="str">
        <f>IF(OR(C72="",D72=""),"",IF(ISERROR(VLOOKUP(D72,'Cap Financiera y Organizacional'!$B$13:$X$62730,5,0)),"",VLOOKUP(D72,'Cap Financiera y Organizacional'!$B$13:$X$62730,5,0)))</f>
        <v/>
      </c>
      <c r="G72" s="304" t="str">
        <f t="shared" si="2"/>
        <v/>
      </c>
      <c r="H72" s="388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idden="1">
      <c r="C73" s="352"/>
      <c r="D73" s="364" t="str">
        <f>IF(ISERROR(VLOOKUP(C73,'Cap Financiera y Organizacional'!$A$12:$X$62730,2,0)),"",VLOOKUP(C73,'Cap Financiera y Organizacional'!$A$12:$X$3590,2,0))</f>
        <v/>
      </c>
      <c r="E73" s="361" t="str">
        <f>IF(OR(C73="",D73=""),"",IF(ISERROR(VLOOKUP(D73,'Cap Financiera y Organizacional'!$B$13:$X$62730,3,0)),"",VLOOKUP(D73,'Cap Financiera y Organizacional'!$B$13:$X$62730,3,0)))</f>
        <v/>
      </c>
      <c r="F73" s="318" t="str">
        <f>IF(OR(C73="",D73=""),"",IF(ISERROR(VLOOKUP(D73,'Cap Financiera y Organizacional'!$B$13:$X$62730,5,0)),"",VLOOKUP(D73,'Cap Financiera y Organizacional'!$B$13:$X$62730,5,0)))</f>
        <v/>
      </c>
      <c r="G73" s="304" t="str">
        <f t="shared" si="2"/>
        <v/>
      </c>
      <c r="H73" s="388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15.75" hidden="1" thickBot="1">
      <c r="C74" s="354"/>
      <c r="D74" s="375" t="str">
        <f>IF(ISERROR(VLOOKUP(C74,'Cap Financiera y Organizacional'!$A$12:$X$62730,2,0)),"",VLOOKUP(C74,'Cap Financiera y Organizacional'!$A$12:$X$3590,2,0))</f>
        <v/>
      </c>
      <c r="E74" s="389" t="str">
        <f>IF(OR(C74="",D74=""),"",IF(ISERROR(VLOOKUP(D74,'Cap Financiera y Organizacional'!$B$13:$X$62730,3,0)),"",VLOOKUP(D74,'Cap Financiera y Organizacional'!$B$13:$X$62730,3,0)))</f>
        <v/>
      </c>
      <c r="F74" s="319" t="str">
        <f>IF(OR(C74="",D74=""),"",IF(ISERROR(VLOOKUP(D74,'Cap Financiera y Organizacional'!$B$13:$X$62730,5,0)),"",VLOOKUP(D74,'Cap Financiera y Organizacional'!$B$13:$X$62730,5,0)))</f>
        <v/>
      </c>
      <c r="G74" s="309" t="str">
        <f t="shared" si="2"/>
        <v/>
      </c>
      <c r="H74" s="390" t="str">
        <f>IF(OR(D74="",E74="",F74=""),"",IF(AND(G74&gt;0,G74&lt;=CapFinanciera1),Puntajes!$D$12,IF(AND(G74&gt;CapFinanciera1,G74&lt;=CapFinanciera2),Puntajes!$D$13,IF(AND(G74&gt;CapFinanciera2,G74&lt;=CapFinanciera3),Puntajes!$D$14,IF(AND(G74&gt;CapFinanciera3,G74&lt;=CapFinanciera4),Puntajes!$D$15,IF(G74&gt;CapFinanciera4,Puntajes!$D$16,0))))))</f>
        <v/>
      </c>
    </row>
    <row r="75" spans="3:8" hidden="1">
      <c r="C75" s="351"/>
      <c r="D75" s="363"/>
      <c r="E75" s="360"/>
      <c r="F75" s="373"/>
      <c r="G75" s="374"/>
      <c r="H75" s="353"/>
    </row>
    <row r="76" spans="3:8" hidden="1">
      <c r="C76" s="352"/>
      <c r="D76" s="364"/>
      <c r="E76" s="361"/>
      <c r="F76" s="318"/>
      <c r="G76" s="304"/>
      <c r="H76" s="388"/>
    </row>
    <row r="77" spans="3:8" hidden="1">
      <c r="C77" s="352"/>
      <c r="D77" s="364"/>
      <c r="E77" s="361"/>
      <c r="F77" s="318"/>
      <c r="G77" s="304"/>
      <c r="H77" s="388"/>
    </row>
    <row r="78" spans="3:8" hidden="1">
      <c r="C78" s="352"/>
      <c r="D78" s="364"/>
      <c r="E78" s="361"/>
      <c r="F78" s="318"/>
      <c r="G78" s="304"/>
      <c r="H78" s="388"/>
    </row>
    <row r="79" spans="3:8" hidden="1">
      <c r="C79" s="352"/>
      <c r="D79" s="364" t="str">
        <f>IF(ISERROR(VLOOKUP(C79,'Cap Financiera y Organizacional'!$A$12:$X$62730,2,0)),"",VLOOKUP(C79,'Cap Financiera y Organizacional'!$A$12:$X$3590,2,0))</f>
        <v/>
      </c>
      <c r="E79" s="361" t="str">
        <f>IF(OR(C79="",D79=""),"",IF(ISERROR(VLOOKUP(D79,'Cap Financiera y Organizacional'!$B$13:$X$62730,3,0)),"",VLOOKUP(D79,'Cap Financiera y Organizacional'!$B$13:$X$62730,3,0)))</f>
        <v/>
      </c>
      <c r="F79" s="318" t="str">
        <f>IF(OR(C79="",D79=""),"",IF(ISERROR(VLOOKUP(D79,'Cap Financiera y Organizacional'!$B$13:$X$62730,5,0)),"",VLOOKUP(D79,'Cap Financiera y Organizacional'!$B$13:$X$62730,5,0)))</f>
        <v/>
      </c>
      <c r="G79" s="304" t="str">
        <f t="shared" ref="G79:G85" si="3">IF(OR(D79="",E79="",F79=""),"",IF(OR(E79=0,F79=0),0,E79/F79))</f>
        <v/>
      </c>
      <c r="H79" s="388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>
      <c r="C80" s="352"/>
      <c r="D80" s="364" t="str">
        <f>IF(ISERROR(VLOOKUP(C80,'Cap Financiera y Organizacional'!$A$12:$X$62730,2,0)),"",VLOOKUP(C80,'Cap Financiera y Organizacional'!$A$12:$X$3590,2,0))</f>
        <v/>
      </c>
      <c r="E80" s="361" t="str">
        <f>IF(OR(C80="",D80=""),"",IF(ISERROR(VLOOKUP(D80,'Cap Financiera y Organizacional'!$B$13:$X$62730,3,0)),"",VLOOKUP(D80,'Cap Financiera y Organizacional'!$B$13:$X$62730,3,0)))</f>
        <v/>
      </c>
      <c r="F80" s="318" t="str">
        <f>IF(OR(C80="",D80=""),"",IF(ISERROR(VLOOKUP(D80,'Cap Financiera y Organizacional'!$B$13:$X$62730,5,0)),"",VLOOKUP(D80,'Cap Financiera y Organizacional'!$B$13:$X$62730,5,0)))</f>
        <v/>
      </c>
      <c r="G80" s="304" t="str">
        <f t="shared" si="3"/>
        <v/>
      </c>
      <c r="H80" s="388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>
      <c r="C81" s="352"/>
      <c r="D81" s="364" t="str">
        <f>IF(ISERROR(VLOOKUP(C81,'Cap Financiera y Organizacional'!$A$12:$X$62730,2,0)),"",VLOOKUP(C81,'Cap Financiera y Organizacional'!$A$12:$X$3590,2,0))</f>
        <v/>
      </c>
      <c r="E81" s="361" t="str">
        <f>IF(OR(C81="",D81=""),"",IF(ISERROR(VLOOKUP(D81,'Cap Financiera y Organizacional'!$B$13:$X$62730,3,0)),"",VLOOKUP(D81,'Cap Financiera y Organizacional'!$B$13:$X$62730,3,0)))</f>
        <v/>
      </c>
      <c r="F81" s="318" t="str">
        <f>IF(OR(C81="",D81=""),"",IF(ISERROR(VLOOKUP(D81,'Cap Financiera y Organizacional'!$B$13:$X$62730,5,0)),"",VLOOKUP(D81,'Cap Financiera y Organizacional'!$B$13:$X$62730,5,0)))</f>
        <v/>
      </c>
      <c r="G81" s="304" t="str">
        <f t="shared" si="3"/>
        <v/>
      </c>
      <c r="H81" s="388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>
      <c r="C82" s="352"/>
      <c r="D82" s="364" t="str">
        <f>IF(ISERROR(VLOOKUP(C82,'Cap Financiera y Organizacional'!$A$12:$X$62730,2,0)),"",VLOOKUP(C82,'Cap Financiera y Organizacional'!$A$12:$X$3590,2,0))</f>
        <v/>
      </c>
      <c r="E82" s="361" t="str">
        <f>IF(OR(C82="",D82=""),"",IF(ISERROR(VLOOKUP(D82,'Cap Financiera y Organizacional'!$B$13:$X$62730,3,0)),"",VLOOKUP(D82,'Cap Financiera y Organizacional'!$B$13:$X$62730,3,0)))</f>
        <v/>
      </c>
      <c r="F82" s="318" t="str">
        <f>IF(OR(C82="",D82=""),"",IF(ISERROR(VLOOKUP(D82,'Cap Financiera y Organizacional'!$B$13:$X$62730,5,0)),"",VLOOKUP(D82,'Cap Financiera y Organizacional'!$B$13:$X$62730,5,0)))</f>
        <v/>
      </c>
      <c r="G82" s="304" t="str">
        <f t="shared" si="3"/>
        <v/>
      </c>
      <c r="H82" s="388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>
      <c r="C83" s="352"/>
      <c r="D83" s="364" t="str">
        <f>IF(ISERROR(VLOOKUP(C83,'Cap Financiera y Organizacional'!$A$12:$X$62730,2,0)),"",VLOOKUP(C83,'Cap Financiera y Organizacional'!$A$12:$X$3590,2,0))</f>
        <v/>
      </c>
      <c r="E83" s="361" t="str">
        <f>IF(OR(C83="",D83=""),"",IF(ISERROR(VLOOKUP(D83,'Cap Financiera y Organizacional'!$B$13:$X$62730,3,0)),"",VLOOKUP(D83,'Cap Financiera y Organizacional'!$B$13:$X$62730,3,0)))</f>
        <v/>
      </c>
      <c r="F83" s="318" t="str">
        <f>IF(OR(C83="",D83=""),"",IF(ISERROR(VLOOKUP(D83,'Cap Financiera y Organizacional'!$B$13:$X$62730,5,0)),"",VLOOKUP(D83,'Cap Financiera y Organizacional'!$B$13:$X$62730,5,0)))</f>
        <v/>
      </c>
      <c r="G83" s="304" t="str">
        <f t="shared" si="3"/>
        <v/>
      </c>
      <c r="H83" s="388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idden="1">
      <c r="C84" s="352"/>
      <c r="D84" s="364" t="str">
        <f>IF(ISERROR(VLOOKUP(C84,'Cap Financiera y Organizacional'!$A$12:$X$62730,2,0)),"",VLOOKUP(C84,'Cap Financiera y Organizacional'!$A$12:$X$3590,2,0))</f>
        <v/>
      </c>
      <c r="E84" s="361" t="str">
        <f>IF(OR(C84="",D84=""),"",IF(ISERROR(VLOOKUP(D84,'Cap Financiera y Organizacional'!$B$13:$X$62730,3,0)),"",VLOOKUP(D84,'Cap Financiera y Organizacional'!$B$13:$X$62730,3,0)))</f>
        <v/>
      </c>
      <c r="F84" s="318" t="str">
        <f>IF(OR(C84="",D84=""),"",IF(ISERROR(VLOOKUP(D84,'Cap Financiera y Organizacional'!$B$13:$X$62730,5,0)),"",VLOOKUP(D84,'Cap Financiera y Organizacional'!$B$13:$X$62730,5,0)))</f>
        <v/>
      </c>
      <c r="G84" s="304" t="str">
        <f t="shared" si="3"/>
        <v/>
      </c>
      <c r="H84" s="388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 ht="15.75" hidden="1" thickBot="1">
      <c r="C85" s="354"/>
      <c r="D85" s="375" t="str">
        <f>IF(ISERROR(VLOOKUP(C85,'Cap Financiera y Organizacional'!$A$12:$X$62730,2,0)),"",VLOOKUP(C85,'Cap Financiera y Organizacional'!$A$12:$X$3590,2,0))</f>
        <v/>
      </c>
      <c r="E85" s="389" t="str">
        <f>IF(OR(C85="",D85=""),"",IF(ISERROR(VLOOKUP(D85,'Cap Financiera y Organizacional'!$B$13:$X$62730,3,0)),"",VLOOKUP(D85,'Cap Financiera y Organizacional'!$B$13:$X$62730,3,0)))</f>
        <v/>
      </c>
      <c r="F85" s="319" t="str">
        <f>IF(OR(C85="",D85=""),"",IF(ISERROR(VLOOKUP(D85,'Cap Financiera y Organizacional'!$B$13:$X$62730,5,0)),"",VLOOKUP(D85,'Cap Financiera y Organizacional'!$B$13:$X$62730,5,0)))</f>
        <v/>
      </c>
      <c r="G85" s="309" t="str">
        <f t="shared" si="3"/>
        <v/>
      </c>
      <c r="H85" s="390" t="str">
        <f>IF(OR(D85="",E85="",F85=""),"",IF(AND(G85&gt;0,G85&lt;=CapFinanciera1),Puntajes!$D$12,IF(AND(G85&gt;CapFinanciera1,G85&lt;=CapFinanciera2),Puntajes!$D$13,IF(AND(G85&gt;CapFinanciera2,G85&lt;=CapFinanciera3),Puntajes!$D$14,IF(AND(G85&gt;CapFinanciera3,G85&lt;=CapFinanciera4),Puntajes!$D$15,IF(G85&gt;CapFinanciera4,Puntajes!$D$16,0))))))</f>
        <v/>
      </c>
    </row>
    <row r="86" spans="3:8" hidden="1">
      <c r="C86" s="383"/>
      <c r="D86" s="368"/>
      <c r="E86" s="384"/>
      <c r="F86" s="385"/>
      <c r="G86" s="386"/>
      <c r="H86" s="387"/>
    </row>
    <row r="87" spans="3:8" hidden="1">
      <c r="C87" s="301"/>
      <c r="D87" s="364"/>
      <c r="E87" s="361"/>
      <c r="F87" s="318"/>
      <c r="G87" s="304"/>
      <c r="H87" s="305"/>
    </row>
    <row r="88" spans="3:8" hidden="1">
      <c r="C88" s="301"/>
      <c r="D88" s="364"/>
      <c r="E88" s="361"/>
      <c r="F88" s="318"/>
      <c r="G88" s="304"/>
      <c r="H88" s="305"/>
    </row>
    <row r="89" spans="3:8" hidden="1">
      <c r="C89" s="301"/>
      <c r="D89" s="364"/>
      <c r="E89" s="361"/>
      <c r="F89" s="318"/>
      <c r="G89" s="304"/>
      <c r="H89" s="305"/>
    </row>
    <row r="90" spans="3:8" hidden="1">
      <c r="C90" s="301"/>
      <c r="D90" s="364"/>
      <c r="E90" s="318"/>
      <c r="F90" s="318"/>
      <c r="G90" s="304"/>
      <c r="H90" s="305"/>
    </row>
    <row r="91" spans="3:8" hidden="1">
      <c r="C91" s="301"/>
      <c r="D91" s="364" t="str">
        <f>IF(ISERROR(VLOOKUP(C91,'Cap Financiera y Organizacional'!$A$12:$X$62730,2,0)),"",VLOOKUP(C91,'Cap Financiera y Organizacional'!$A$12:$X$3590,2,0))</f>
        <v/>
      </c>
      <c r="E91" s="318" t="str">
        <f>IF(OR(C91="",D91=""),"",IF(ISERROR(VLOOKUP(D91,'Cap Financiera y Organizacional'!$B$13:$X$62730,3,0)),"",VLOOKUP(D91,'Cap Financiera y Organizacional'!$B$13:$X$62730,3,0)))</f>
        <v/>
      </c>
      <c r="F91" s="318" t="str">
        <f>IF(OR(C91="",D91=""),"",IF(ISERROR(VLOOKUP(D91,'Cap Financiera y Organizacional'!$B$13:$X$62730,5,0)),"",VLOOKUP(D91,'Cap Financiera y Organizacional'!$B$13:$X$62730,5,0)))</f>
        <v/>
      </c>
      <c r="G91" s="304" t="str">
        <f t="shared" ref="G91:G96" si="4">IF(OR(D91="",E91="",F91=""),"",IF(OR(E91=0,F91=0),0,E91/F91))</f>
        <v/>
      </c>
      <c r="H91" s="305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>
      <c r="C92" s="301"/>
      <c r="D92" s="364" t="str">
        <f>IF(ISERROR(VLOOKUP(C92,'Cap Financiera y Organizacional'!$A$12:$X$62730,2,0)),"",VLOOKUP(C92,'Cap Financiera y Organizacional'!$A$12:$X$3590,2,0))</f>
        <v/>
      </c>
      <c r="E92" s="318" t="str">
        <f>IF(OR(C92="",D92=""),"",IF(ISERROR(VLOOKUP(D92,'Cap Financiera y Organizacional'!$B$13:$X$62730,3,0)),"",VLOOKUP(D92,'Cap Financiera y Organizacional'!$B$13:$X$62730,3,0)))</f>
        <v/>
      </c>
      <c r="F92" s="318" t="str">
        <f>IF(OR(C92="",D92=""),"",IF(ISERROR(VLOOKUP(D92,'Cap Financiera y Organizacional'!$B$13:$X$62730,5,0)),"",VLOOKUP(D92,'Cap Financiera y Organizacional'!$B$13:$X$62730,5,0)))</f>
        <v/>
      </c>
      <c r="G92" s="304" t="str">
        <f t="shared" si="4"/>
        <v/>
      </c>
      <c r="H92" s="305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>
      <c r="C93" s="301"/>
      <c r="D93" s="364" t="str">
        <f>IF(ISERROR(VLOOKUP(C93,'Cap Financiera y Organizacional'!$A$12:$X$62730,2,0)),"",VLOOKUP(C93,'Cap Financiera y Organizacional'!$A$12:$X$3590,2,0))</f>
        <v/>
      </c>
      <c r="E93" s="318" t="str">
        <f>IF(OR(C93="",D93=""),"",IF(ISERROR(VLOOKUP(D93,'Cap Financiera y Organizacional'!$B$13:$X$62730,3,0)),"",VLOOKUP(D93,'Cap Financiera y Organizacional'!$B$13:$X$62730,3,0)))</f>
        <v/>
      </c>
      <c r="F93" s="318" t="str">
        <f>IF(OR(C93="",D93=""),"",IF(ISERROR(VLOOKUP(D93,'Cap Financiera y Organizacional'!$B$13:$X$62730,5,0)),"",VLOOKUP(D93,'Cap Financiera y Organizacional'!$B$13:$X$62730,5,0)))</f>
        <v/>
      </c>
      <c r="G93" s="304" t="str">
        <f t="shared" si="4"/>
        <v/>
      </c>
      <c r="H93" s="305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>
      <c r="C94" s="301"/>
      <c r="D94" s="364" t="str">
        <f>IF(ISERROR(VLOOKUP(C94,'Cap Financiera y Organizacional'!$A$12:$X$62730,2,0)),"",VLOOKUP(C94,'Cap Financiera y Organizacional'!$A$12:$X$3590,2,0))</f>
        <v/>
      </c>
      <c r="E94" s="318" t="str">
        <f>IF(OR(C94="",D94=""),"",IF(ISERROR(VLOOKUP(D94,'Cap Financiera y Organizacional'!$B$13:$X$62730,3,0)),"",VLOOKUP(D94,'Cap Financiera y Organizacional'!$B$13:$X$62730,3,0)))</f>
        <v/>
      </c>
      <c r="F94" s="318" t="str">
        <f>IF(OR(C94="",D94=""),"",IF(ISERROR(VLOOKUP(D94,'Cap Financiera y Organizacional'!$B$13:$X$62730,5,0)),"",VLOOKUP(D94,'Cap Financiera y Organizacional'!$B$13:$X$62730,5,0)))</f>
        <v/>
      </c>
      <c r="G94" s="304" t="str">
        <f t="shared" si="4"/>
        <v/>
      </c>
      <c r="H94" s="305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idden="1">
      <c r="C95" s="301"/>
      <c r="D95" s="364" t="str">
        <f>IF(ISERROR(VLOOKUP(C95,'Cap Financiera y Organizacional'!$A$12:$X$62730,2,0)),"",VLOOKUP(C95,'Cap Financiera y Organizacional'!$A$12:$X$3590,2,0))</f>
        <v/>
      </c>
      <c r="E95" s="318" t="str">
        <f>IF(OR(C95="",D95=""),"",IF(ISERROR(VLOOKUP(D95,'Cap Financiera y Organizacional'!$B$13:$X$62730,3,0)),"",VLOOKUP(D95,'Cap Financiera y Organizacional'!$B$13:$X$62730,3,0)))</f>
        <v/>
      </c>
      <c r="F95" s="318" t="str">
        <f>IF(OR(C95="",D95=""),"",IF(ISERROR(VLOOKUP(D95,'Cap Financiera y Organizacional'!$B$13:$X$62730,5,0)),"",VLOOKUP(D95,'Cap Financiera y Organizacional'!$B$13:$X$62730,5,0)))</f>
        <v/>
      </c>
      <c r="G95" s="304" t="str">
        <f t="shared" si="4"/>
        <v/>
      </c>
      <c r="H95" s="305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 ht="15.75" hidden="1" thickBot="1">
      <c r="C96" s="306"/>
      <c r="D96" s="365" t="str">
        <f>IF(ISERROR(VLOOKUP(C96,'Cap Financiera y Organizacional'!$A$12:$X$62730,2,0)),"",VLOOKUP(C96,'Cap Financiera y Organizacional'!$A$12:$X$3590,2,0))</f>
        <v/>
      </c>
      <c r="E96" s="319" t="str">
        <f>IF(OR(C96="",D96=""),"",IF(ISERROR(VLOOKUP(D96,'Cap Financiera y Organizacional'!$B$13:$X$62730,3,0)),"",VLOOKUP(D96,'Cap Financiera y Organizacional'!$B$13:$X$62730,3,0)))</f>
        <v/>
      </c>
      <c r="F96" s="319" t="str">
        <f>IF(OR(C96="",D96=""),"",IF(ISERROR(VLOOKUP(D96,'Cap Financiera y Organizacional'!$B$13:$X$62730,5,0)),"",VLOOKUP(D96,'Cap Financiera y Organizacional'!$B$13:$X$62730,5,0)))</f>
        <v/>
      </c>
      <c r="G96" s="309" t="str">
        <f t="shared" si="4"/>
        <v/>
      </c>
      <c r="H96" s="310" t="str">
        <f>IF(OR(D96="",E96="",F96=""),"",IF(AND(G96&gt;0,G96&lt;=CapFinanciera1),Puntajes!$D$12,IF(AND(G96&gt;CapFinanciera1,G96&lt;=CapFinanciera2),Puntajes!$D$13,IF(AND(G96&gt;CapFinanciera2,G96&lt;=CapFinanciera3),Puntajes!$D$14,IF(AND(G96&gt;CapFinanciera3,G96&lt;=CapFinanciera4),Puntajes!$D$15,IF(G96&gt;CapFinanciera4,Puntajes!$D$16,0))))))</f>
        <v/>
      </c>
    </row>
    <row r="97" spans="3:8" hidden="1">
      <c r="C97" s="291"/>
      <c r="D97" s="363"/>
      <c r="E97" s="360"/>
      <c r="F97" s="318"/>
      <c r="G97" s="304"/>
      <c r="H97" s="305"/>
    </row>
    <row r="98" spans="3:8" hidden="1">
      <c r="C98" s="301"/>
      <c r="D98" s="364"/>
      <c r="E98" s="361"/>
      <c r="F98" s="318"/>
      <c r="G98" s="304"/>
      <c r="H98" s="305"/>
    </row>
    <row r="99" spans="3:8" hidden="1">
      <c r="C99" s="301"/>
      <c r="D99" s="364"/>
      <c r="E99" s="361"/>
      <c r="F99" s="318"/>
      <c r="G99" s="304"/>
      <c r="H99" s="305"/>
    </row>
    <row r="100" spans="3:8" hidden="1">
      <c r="C100" s="301"/>
      <c r="D100" s="364"/>
      <c r="E100" s="361"/>
      <c r="F100" s="318"/>
      <c r="G100" s="304"/>
      <c r="H100" s="305"/>
    </row>
    <row r="101" spans="3:8" hidden="1">
      <c r="C101" s="301"/>
      <c r="D101" s="364"/>
      <c r="E101" s="318"/>
      <c r="F101" s="318"/>
      <c r="G101" s="304"/>
      <c r="H101" s="305"/>
    </row>
    <row r="102" spans="3:8" hidden="1">
      <c r="C102" s="301"/>
      <c r="D102" s="364" t="str">
        <f>IF(ISERROR(VLOOKUP(C102,'Cap Financiera y Organizacional'!$A$12:$X$62730,2,0)),"",VLOOKUP(C102,'Cap Financiera y Organizacional'!$A$12:$X$3590,2,0))</f>
        <v/>
      </c>
      <c r="E102" s="318" t="str">
        <f>IF(OR(C102="",D102=""),"",IF(ISERROR(VLOOKUP(D102,'Cap Financiera y Organizacional'!$B$13:$X$62730,3,0)),"",VLOOKUP(D102,'Cap Financiera y Organizacional'!$B$13:$X$62730,3,0)))</f>
        <v/>
      </c>
      <c r="F102" s="318" t="str">
        <f>IF(OR(C102="",D102=""),"",IF(ISERROR(VLOOKUP(D102,'Cap Financiera y Organizacional'!$B$13:$X$62730,5,0)),"",VLOOKUP(D102,'Cap Financiera y Organizacional'!$B$13:$X$62730,5,0)))</f>
        <v/>
      </c>
      <c r="G102" s="304" t="str">
        <f t="shared" ref="G102:G107" si="5">IF(OR(D102="",E102="",F102=""),"",IF(OR(E102=0,F102=0),0,E102/F102))</f>
        <v/>
      </c>
      <c r="H102" s="305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 hidden="1">
      <c r="C103" s="301"/>
      <c r="D103" s="364" t="str">
        <f>IF(ISERROR(VLOOKUP(C103,'Cap Financiera y Organizacional'!$A$12:$X$62730,2,0)),"",VLOOKUP(C103,'Cap Financiera y Organizacional'!$A$12:$X$3590,2,0))</f>
        <v/>
      </c>
      <c r="E103" s="318" t="str">
        <f>IF(OR(C103="",D103=""),"",IF(ISERROR(VLOOKUP(D103,'Cap Financiera y Organizacional'!$B$13:$X$62730,3,0)),"",VLOOKUP(D103,'Cap Financiera y Organizacional'!$B$13:$X$62730,3,0)))</f>
        <v/>
      </c>
      <c r="F103" s="318" t="str">
        <f>IF(OR(C103="",D103=""),"",IF(ISERROR(VLOOKUP(D103,'Cap Financiera y Organizacional'!$B$13:$X$62730,5,0)),"",VLOOKUP(D103,'Cap Financiera y Organizacional'!$B$13:$X$62730,5,0)))</f>
        <v/>
      </c>
      <c r="G103" s="304" t="str">
        <f t="shared" si="5"/>
        <v/>
      </c>
      <c r="H103" s="305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 hidden="1">
      <c r="C104" s="301"/>
      <c r="D104" s="364" t="str">
        <f>IF(ISERROR(VLOOKUP(C104,'Cap Financiera y Organizacional'!$A$12:$X$62730,2,0)),"",VLOOKUP(C104,'Cap Financiera y Organizacional'!$A$12:$X$3590,2,0))</f>
        <v/>
      </c>
      <c r="E104" s="318" t="str">
        <f>IF(OR(C104="",D104=""),"",IF(ISERROR(VLOOKUP(D104,'Cap Financiera y Organizacional'!$B$13:$X$62730,3,0)),"",VLOOKUP(D104,'Cap Financiera y Organizacional'!$B$13:$X$62730,3,0)))</f>
        <v/>
      </c>
      <c r="F104" s="318" t="str">
        <f>IF(OR(C104="",D104=""),"",IF(ISERROR(VLOOKUP(D104,'Cap Financiera y Organizacional'!$B$13:$X$62730,5,0)),"",VLOOKUP(D104,'Cap Financiera y Organizacional'!$B$13:$X$62730,5,0)))</f>
        <v/>
      </c>
      <c r="G104" s="304" t="str">
        <f t="shared" si="5"/>
        <v/>
      </c>
      <c r="H104" s="305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 hidden="1">
      <c r="C105" s="301"/>
      <c r="D105" s="364" t="str">
        <f>IF(ISERROR(VLOOKUP(C105,'Cap Financiera y Organizacional'!$A$12:$X$62730,2,0)),"",VLOOKUP(C105,'Cap Financiera y Organizacional'!$A$12:$X$3590,2,0))</f>
        <v/>
      </c>
      <c r="E105" s="318" t="str">
        <f>IF(OR(C105="",D105=""),"",IF(ISERROR(VLOOKUP(D105,'Cap Financiera y Organizacional'!$B$13:$X$62730,3,0)),"",VLOOKUP(D105,'Cap Financiera y Organizacional'!$B$13:$X$62730,3,0)))</f>
        <v/>
      </c>
      <c r="F105" s="318" t="str">
        <f>IF(OR(C105="",D105=""),"",IF(ISERROR(VLOOKUP(D105,'Cap Financiera y Organizacional'!$B$13:$X$62730,5,0)),"",VLOOKUP(D105,'Cap Financiera y Organizacional'!$B$13:$X$62730,5,0)))</f>
        <v/>
      </c>
      <c r="G105" s="304" t="str">
        <f t="shared" si="5"/>
        <v/>
      </c>
      <c r="H105" s="305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idden="1">
      <c r="C106" s="301"/>
      <c r="D106" s="364" t="str">
        <f>IF(ISERROR(VLOOKUP(C106,'Cap Financiera y Organizacional'!$A$12:$X$62730,2,0)),"",VLOOKUP(C106,'Cap Financiera y Organizacional'!$A$12:$X$3590,2,0))</f>
        <v/>
      </c>
      <c r="E106" s="318" t="str">
        <f>IF(OR(C106="",D106=""),"",IF(ISERROR(VLOOKUP(D106,'Cap Financiera y Organizacional'!$B$13:$X$62730,3,0)),"",VLOOKUP(D106,'Cap Financiera y Organizacional'!$B$13:$X$62730,3,0)))</f>
        <v/>
      </c>
      <c r="F106" s="318" t="str">
        <f>IF(OR(C106="",D106=""),"",IF(ISERROR(VLOOKUP(D106,'Cap Financiera y Organizacional'!$B$13:$X$62730,5,0)),"",VLOOKUP(D106,'Cap Financiera y Organizacional'!$B$13:$X$62730,5,0)))</f>
        <v/>
      </c>
      <c r="G106" s="304" t="str">
        <f t="shared" si="5"/>
        <v/>
      </c>
      <c r="H106" s="305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 ht="15.75" hidden="1" thickBot="1">
      <c r="C107" s="306"/>
      <c r="D107" s="365" t="str">
        <f>IF(ISERROR(VLOOKUP(C107,'Cap Financiera y Organizacional'!$A$12:$X$62730,2,0)),"",VLOOKUP(C107,'Cap Financiera y Organizacional'!$A$12:$X$3590,2,0))</f>
        <v/>
      </c>
      <c r="E107" s="319" t="str">
        <f>IF(OR(C107="",D107=""),"",IF(ISERROR(VLOOKUP(D107,'Cap Financiera y Organizacional'!$B$13:$X$62730,3,0)),"",VLOOKUP(D107,'Cap Financiera y Organizacional'!$B$13:$X$62730,3,0)))</f>
        <v/>
      </c>
      <c r="F107" s="319" t="str">
        <f>IF(OR(C107="",D107=""),"",IF(ISERROR(VLOOKUP(D107,'Cap Financiera y Organizacional'!$B$13:$X$62730,5,0)),"",VLOOKUP(D107,'Cap Financiera y Organizacional'!$B$13:$X$62730,5,0)))</f>
        <v/>
      </c>
      <c r="G107" s="309" t="str">
        <f t="shared" si="5"/>
        <v/>
      </c>
      <c r="H107" s="310" t="str">
        <f>IF(OR(D107="",E107="",F107=""),"",IF(AND(G107&gt;0,G107&lt;=CapFinanciera1),Puntajes!$D$12,IF(AND(G107&gt;CapFinanciera1,G107&lt;=CapFinanciera2),Puntajes!$D$13,IF(AND(G107&gt;CapFinanciera2,G107&lt;=CapFinanciera3),Puntajes!$D$14,IF(AND(G107&gt;CapFinanciera3,G107&lt;=CapFinanciera4),Puntajes!$D$15,IF(G107&gt;CapFinanciera4,Puntajes!$D$16,0))))))</f>
        <v/>
      </c>
    </row>
    <row r="108" spans="3:8" hidden="1">
      <c r="C108" s="291"/>
      <c r="D108" s="363"/>
      <c r="E108" s="360"/>
      <c r="F108" s="318"/>
      <c r="G108" s="304"/>
      <c r="H108" s="305"/>
    </row>
    <row r="109" spans="3:8" hidden="1">
      <c r="C109" s="301"/>
      <c r="D109" s="364"/>
      <c r="E109" s="361"/>
      <c r="F109" s="318"/>
      <c r="G109" s="304"/>
      <c r="H109" s="305"/>
    </row>
    <row r="110" spans="3:8" hidden="1">
      <c r="C110" s="301"/>
      <c r="D110" s="364"/>
      <c r="E110" s="361"/>
      <c r="F110" s="318"/>
      <c r="G110" s="304"/>
      <c r="H110" s="305"/>
    </row>
    <row r="111" spans="3:8" hidden="1">
      <c r="C111" s="301"/>
      <c r="D111" s="364"/>
      <c r="E111" s="361"/>
      <c r="F111" s="318"/>
      <c r="G111" s="304"/>
      <c r="H111" s="305"/>
    </row>
    <row r="112" spans="3:8" hidden="1">
      <c r="C112" s="301"/>
      <c r="D112" s="364"/>
      <c r="E112" s="318"/>
      <c r="F112" s="318"/>
      <c r="G112" s="304"/>
      <c r="H112" s="305"/>
    </row>
    <row r="113" spans="3:8" hidden="1">
      <c r="C113" s="301"/>
      <c r="D113" s="364"/>
      <c r="E113" s="318"/>
      <c r="F113" s="318"/>
      <c r="G113" s="304"/>
      <c r="H113" s="305"/>
    </row>
    <row r="114" spans="3:8" hidden="1">
      <c r="C114" s="301"/>
      <c r="D114" s="364"/>
      <c r="E114" s="318"/>
      <c r="F114" s="318"/>
      <c r="G114" s="304"/>
      <c r="H114" s="305"/>
    </row>
    <row r="115" spans="3:8" hidden="1">
      <c r="C115" s="301"/>
      <c r="D115" s="364" t="str">
        <f>IF(ISERROR(VLOOKUP(C115,'Cap Financiera y Organizacional'!$A$12:$X$62730,2,0)),"",VLOOKUP(C115,'Cap Financiera y Organizacional'!$A$12:$X$3590,2,0))</f>
        <v/>
      </c>
      <c r="E115" s="318" t="str">
        <f>IF(OR(C115="",D115=""),"",IF(ISERROR(VLOOKUP(D115,'Cap Financiera y Organizacional'!$B$13:$X$62730,3,0)),"",VLOOKUP(D115,'Cap Financiera y Organizacional'!$B$13:$X$62730,3,0)))</f>
        <v/>
      </c>
      <c r="F115" s="318" t="str">
        <f>IF(OR(C115="",D115=""),"",IF(ISERROR(VLOOKUP(D115,'Cap Financiera y Organizacional'!$B$13:$X$62730,5,0)),"",VLOOKUP(D115,'Cap Financiera y Organizacional'!$B$13:$X$62730,5,0)))</f>
        <v/>
      </c>
      <c r="G115" s="304" t="str">
        <f>IF(OR(D115="",E115="",F115=""),"",IF(OR(E115=0,F115=0),0,E115/F115))</f>
        <v/>
      </c>
      <c r="H115" s="305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 hidden="1">
      <c r="C116" s="301"/>
      <c r="D116" s="364" t="str">
        <f>IF(ISERROR(VLOOKUP(C116,'Cap Financiera y Organizacional'!$A$12:$X$62730,2,0)),"",VLOOKUP(C116,'Cap Financiera y Organizacional'!$A$12:$X$3590,2,0))</f>
        <v/>
      </c>
      <c r="E116" s="318" t="str">
        <f>IF(OR(C116="",D116=""),"",IF(ISERROR(VLOOKUP(D116,'Cap Financiera y Organizacional'!$B$13:$X$62730,3,0)),"",VLOOKUP(D116,'Cap Financiera y Organizacional'!$B$13:$X$62730,3,0)))</f>
        <v/>
      </c>
      <c r="F116" s="318" t="str">
        <f>IF(OR(C116="",D116=""),"",IF(ISERROR(VLOOKUP(D116,'Cap Financiera y Organizacional'!$B$13:$X$62730,5,0)),"",VLOOKUP(D116,'Cap Financiera y Organizacional'!$B$13:$X$62730,5,0)))</f>
        <v/>
      </c>
      <c r="G116" s="304" t="str">
        <f>IF(OR(D116="",E116="",F116=""),"",IF(OR(E116=0,F116=0),0,E116/F116))</f>
        <v/>
      </c>
      <c r="H116" s="305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idden="1">
      <c r="C117" s="301"/>
      <c r="D117" s="364" t="str">
        <f>IF(ISERROR(VLOOKUP(C117,'Cap Financiera y Organizacional'!$A$12:$X$62730,2,0)),"",VLOOKUP(C117,'Cap Financiera y Organizacional'!$A$12:$X$3590,2,0))</f>
        <v/>
      </c>
      <c r="E117" s="318" t="str">
        <f>IF(OR(C117="",D117=""),"",IF(ISERROR(VLOOKUP(D117,'Cap Financiera y Organizacional'!$B$13:$X$62730,3,0)),"",VLOOKUP(D117,'Cap Financiera y Organizacional'!$B$13:$X$62730,3,0)))</f>
        <v/>
      </c>
      <c r="F117" s="318" t="str">
        <f>IF(OR(C117="",D117=""),"",IF(ISERROR(VLOOKUP(D117,'Cap Financiera y Organizacional'!$B$13:$X$62730,5,0)),"",VLOOKUP(D117,'Cap Financiera y Organizacional'!$B$13:$X$62730,5,0)))</f>
        <v/>
      </c>
      <c r="G117" s="304" t="str">
        <f>IF(OR(D117="",E117="",F117=""),"",IF(OR(E117=0,F117=0),0,E117/F117))</f>
        <v/>
      </c>
      <c r="H117" s="305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 ht="15.75" hidden="1" thickBot="1">
      <c r="C118" s="306"/>
      <c r="D118" s="365" t="str">
        <f>IF(ISERROR(VLOOKUP(C118,'Cap Financiera y Organizacional'!$A$12:$X$62730,2,0)),"",VLOOKUP(C118,'Cap Financiera y Organizacional'!$A$12:$X$3590,2,0))</f>
        <v/>
      </c>
      <c r="E118" s="319" t="str">
        <f>IF(OR(C118="",D118=""),"",IF(ISERROR(VLOOKUP(D118,'Cap Financiera y Organizacional'!$B$13:$X$62730,3,0)),"",VLOOKUP(D118,'Cap Financiera y Organizacional'!$B$13:$X$62730,3,0)))</f>
        <v/>
      </c>
      <c r="F118" s="319" t="str">
        <f>IF(OR(C118="",D118=""),"",IF(ISERROR(VLOOKUP(D118,'Cap Financiera y Organizacional'!$B$13:$X$62730,5,0)),"",VLOOKUP(D118,'Cap Financiera y Organizacional'!$B$13:$X$62730,5,0)))</f>
        <v/>
      </c>
      <c r="G118" s="309" t="str">
        <f>IF(OR(D118="",E118="",F118=""),"",IF(OR(E118=0,F118=0),0,E118/F118))</f>
        <v/>
      </c>
      <c r="H118" s="310" t="str">
        <f>IF(OR(D118="",E118="",F118=""),"",IF(AND(G118&gt;0,G118&lt;=CapFinanciera1),Puntajes!$D$12,IF(AND(G118&gt;CapFinanciera1,G118&lt;=CapFinanciera2),Puntajes!$D$13,IF(AND(G118&gt;CapFinanciera2,G118&lt;=CapFinanciera3),Puntajes!$D$14,IF(AND(G118&gt;CapFinanciera3,G118&lt;=CapFinanciera4),Puntajes!$D$15,IF(G118&gt;CapFinanciera4,Puntajes!$D$16,0))))))</f>
        <v/>
      </c>
    </row>
    <row r="119" spans="3:8" hidden="1">
      <c r="C119" s="291"/>
      <c r="D119" s="363" t="str">
        <f>IF(ISERROR(VLOOKUP(C119,'Cap Financiera y Organizacional'!$A$12:$X$62730,2,0)),"",VLOOKUP(C119,'Cap Financiera y Organizacional'!$A$12:$X$3590,2,0))</f>
        <v/>
      </c>
      <c r="E119" s="360"/>
      <c r="F119" s="318"/>
      <c r="G119" s="304"/>
      <c r="H119" s="305"/>
    </row>
    <row r="120" spans="3:8" hidden="1">
      <c r="C120" s="301"/>
      <c r="D120" s="364" t="str">
        <f>IF(ISERROR(VLOOKUP(C120,'Cap Financiera y Organizacional'!$A$12:$X$62730,2,0)),"",VLOOKUP(C120,'Cap Financiera y Organizacional'!$A$12:$X$3590,2,0))</f>
        <v/>
      </c>
      <c r="E120" s="361" t="str">
        <f>IF(OR(C120="",D120=""),"",IF(ISERROR(VLOOKUP(D120,'Cap Financiera y Organizacional'!$B$13:$X$62730,3,0)),"",VLOOKUP(D120,'Cap Financiera y Organizacional'!$B$13:$X$62730,3,0)))</f>
        <v/>
      </c>
      <c r="F120" s="318" t="str">
        <f>IF(OR(C120="",D120=""),"",IF(ISERROR(VLOOKUP(D120,'Cap Financiera y Organizacional'!$B$13:$X$62730,5,0)),"",VLOOKUP(D120,'Cap Financiera y Organizacional'!$B$13:$X$62730,5,0)))</f>
        <v/>
      </c>
      <c r="G120" s="304" t="str">
        <f t="shared" ref="G120:G129" si="6">IF(OR(D120="",E120="",F120=""),"",IF(OR(E120=0,F120=0),0,E120/F120))</f>
        <v/>
      </c>
      <c r="H120" s="305" t="str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/>
      </c>
    </row>
    <row r="121" spans="3:8" hidden="1">
      <c r="C121" s="301"/>
      <c r="D121" s="364" t="str">
        <f>IF(ISERROR(VLOOKUP(C121,'Cap Financiera y Organizacional'!$A$12:$X$62730,2,0)),"",VLOOKUP(C121,'Cap Financiera y Organizacional'!$A$12:$X$3590,2,0))</f>
        <v/>
      </c>
      <c r="E121" s="361" t="str">
        <f>IF(OR(C121="",D121=""),"",IF(ISERROR(VLOOKUP(D121,'Cap Financiera y Organizacional'!$B$13:$X$62730,3,0)),"",VLOOKUP(D121,'Cap Financiera y Organizacional'!$B$13:$X$62730,3,0)))</f>
        <v/>
      </c>
      <c r="F121" s="318" t="str">
        <f>IF(OR(C121="",D121=""),"",IF(ISERROR(VLOOKUP(D121,'Cap Financiera y Organizacional'!$B$13:$X$62730,5,0)),"",VLOOKUP(D121,'Cap Financiera y Organizacional'!$B$13:$X$62730,5,0)))</f>
        <v/>
      </c>
      <c r="G121" s="304" t="str">
        <f t="shared" si="6"/>
        <v/>
      </c>
      <c r="H121" s="305" t="str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/>
      </c>
    </row>
    <row r="122" spans="3:8" hidden="1">
      <c r="C122" s="301"/>
      <c r="D122" s="364" t="str">
        <f>IF(ISERROR(VLOOKUP(C122,'Cap Financiera y Organizacional'!$A$12:$X$62730,2,0)),"",VLOOKUP(C122,'Cap Financiera y Organizacional'!$A$12:$X$3590,2,0))</f>
        <v/>
      </c>
      <c r="E122" s="361" t="str">
        <f>IF(OR(C122="",D122=""),"",IF(ISERROR(VLOOKUP(D122,'Cap Financiera y Organizacional'!$B$13:$X$62730,3,0)),"",VLOOKUP(D122,'Cap Financiera y Organizacional'!$B$13:$X$62730,3,0)))</f>
        <v/>
      </c>
      <c r="F122" s="318" t="str">
        <f>IF(OR(C122="",D122=""),"",IF(ISERROR(VLOOKUP(D122,'Cap Financiera y Organizacional'!$B$13:$X$62730,5,0)),"",VLOOKUP(D122,'Cap Financiera y Organizacional'!$B$13:$X$62730,5,0)))</f>
        <v/>
      </c>
      <c r="G122" s="304" t="str">
        <f t="shared" si="6"/>
        <v/>
      </c>
      <c r="H122" s="305" t="str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/>
      </c>
    </row>
    <row r="123" spans="3:8" hidden="1">
      <c r="C123" s="301"/>
      <c r="D123" s="364" t="str">
        <f>IF(ISERROR(VLOOKUP(C123,'Cap Financiera y Organizacional'!$A$12:$X$62730,2,0)),"",VLOOKUP(C123,'Cap Financiera y Organizacional'!$A$12:$X$3590,2,0))</f>
        <v/>
      </c>
      <c r="E123" s="318" t="str">
        <f>IF(OR(C123="",D123=""),"",IF(ISERROR(VLOOKUP(D123,'Cap Financiera y Organizacional'!$B$13:$X$62730,3,0)),"",VLOOKUP(D123,'Cap Financiera y Organizacional'!$B$13:$X$62730,3,0)))</f>
        <v/>
      </c>
      <c r="F123" s="318" t="str">
        <f>IF(OR(C123="",D123=""),"",IF(ISERROR(VLOOKUP(D123,'Cap Financiera y Organizacional'!$B$13:$X$62730,5,0)),"",VLOOKUP(D123,'Cap Financiera y Organizacional'!$B$13:$X$62730,5,0)))</f>
        <v/>
      </c>
      <c r="G123" s="304" t="str">
        <f t="shared" si="6"/>
        <v/>
      </c>
      <c r="H123" s="305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 hidden="1">
      <c r="C124" s="301"/>
      <c r="D124" s="364" t="str">
        <f>IF(ISERROR(VLOOKUP(C124,'Cap Financiera y Organizacional'!$A$12:$X$62730,2,0)),"",VLOOKUP(C124,'Cap Financiera y Organizacional'!$A$12:$X$3590,2,0))</f>
        <v/>
      </c>
      <c r="E124" s="318" t="str">
        <f>IF(OR(C124="",D124=""),"",IF(ISERROR(VLOOKUP(D124,'Cap Financiera y Organizacional'!$B$13:$X$62730,3,0)),"",VLOOKUP(D124,'Cap Financiera y Organizacional'!$B$13:$X$62730,3,0)))</f>
        <v/>
      </c>
      <c r="F124" s="318" t="str">
        <f>IF(OR(C124="",D124=""),"",IF(ISERROR(VLOOKUP(D124,'Cap Financiera y Organizacional'!$B$13:$X$62730,5,0)),"",VLOOKUP(D124,'Cap Financiera y Organizacional'!$B$13:$X$62730,5,0)))</f>
        <v/>
      </c>
      <c r="G124" s="304" t="str">
        <f t="shared" si="6"/>
        <v/>
      </c>
      <c r="H124" s="305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 hidden="1">
      <c r="C125" s="301"/>
      <c r="D125" s="364" t="str">
        <f>IF(ISERROR(VLOOKUP(C125,'Cap Financiera y Organizacional'!$A$12:$X$62730,2,0)),"",VLOOKUP(C125,'Cap Financiera y Organizacional'!$A$12:$X$3590,2,0))</f>
        <v/>
      </c>
      <c r="E125" s="318" t="str">
        <f>IF(OR(C125="",D125=""),"",IF(ISERROR(VLOOKUP(D125,'Cap Financiera y Organizacional'!$B$13:$X$62730,3,0)),"",VLOOKUP(D125,'Cap Financiera y Organizacional'!$B$13:$X$62730,3,0)))</f>
        <v/>
      </c>
      <c r="F125" s="318" t="str">
        <f>IF(OR(C125="",D125=""),"",IF(ISERROR(VLOOKUP(D125,'Cap Financiera y Organizacional'!$B$13:$X$62730,5,0)),"",VLOOKUP(D125,'Cap Financiera y Organizacional'!$B$13:$X$62730,5,0)))</f>
        <v/>
      </c>
      <c r="G125" s="304" t="str">
        <f t="shared" si="6"/>
        <v/>
      </c>
      <c r="H125" s="305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 hidden="1">
      <c r="C126" s="301"/>
      <c r="D126" s="364" t="str">
        <f>IF(ISERROR(VLOOKUP(C126,'Cap Financiera y Organizacional'!$A$12:$X$62730,2,0)),"",VLOOKUP(C126,'Cap Financiera y Organizacional'!$A$12:$X$3590,2,0))</f>
        <v/>
      </c>
      <c r="E126" s="318" t="str">
        <f>IF(OR(C126="",D126=""),"",IF(ISERROR(VLOOKUP(D126,'Cap Financiera y Organizacional'!$B$13:$X$62730,3,0)),"",VLOOKUP(D126,'Cap Financiera y Organizacional'!$B$13:$X$62730,3,0)))</f>
        <v/>
      </c>
      <c r="F126" s="318" t="str">
        <f>IF(OR(C126="",D126=""),"",IF(ISERROR(VLOOKUP(D126,'Cap Financiera y Organizacional'!$B$13:$X$62730,5,0)),"",VLOOKUP(D126,'Cap Financiera y Organizacional'!$B$13:$X$62730,5,0)))</f>
        <v/>
      </c>
      <c r="G126" s="304" t="str">
        <f t="shared" si="6"/>
        <v/>
      </c>
      <c r="H126" s="305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 hidden="1">
      <c r="C127" s="301"/>
      <c r="D127" s="364" t="str">
        <f>IF(ISERROR(VLOOKUP(C127,'Cap Financiera y Organizacional'!$A$12:$X$62730,2,0)),"",VLOOKUP(C127,'Cap Financiera y Organizacional'!$A$12:$X$3590,2,0))</f>
        <v/>
      </c>
      <c r="E127" s="318" t="str">
        <f>IF(OR(C127="",D127=""),"",IF(ISERROR(VLOOKUP(D127,'Cap Financiera y Organizacional'!$B$13:$X$62730,3,0)),"",VLOOKUP(D127,'Cap Financiera y Organizacional'!$B$13:$X$62730,3,0)))</f>
        <v/>
      </c>
      <c r="F127" s="318" t="str">
        <f>IF(OR(C127="",D127=""),"",IF(ISERROR(VLOOKUP(D127,'Cap Financiera y Organizacional'!$B$13:$X$62730,5,0)),"",VLOOKUP(D127,'Cap Financiera y Organizacional'!$B$13:$X$62730,5,0)))</f>
        <v/>
      </c>
      <c r="G127" s="304" t="str">
        <f t="shared" si="6"/>
        <v/>
      </c>
      <c r="H127" s="305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idden="1">
      <c r="C128" s="301"/>
      <c r="D128" s="364" t="str">
        <f>IF(ISERROR(VLOOKUP(C128,'Cap Financiera y Organizacional'!$A$12:$X$62730,2,0)),"",VLOOKUP(C128,'Cap Financiera y Organizacional'!$A$12:$X$3590,2,0))</f>
        <v/>
      </c>
      <c r="E128" s="318" t="str">
        <f>IF(OR(C128="",D128=""),"",IF(ISERROR(VLOOKUP(D128,'Cap Financiera y Organizacional'!$B$13:$X$62730,3,0)),"",VLOOKUP(D128,'Cap Financiera y Organizacional'!$B$13:$X$62730,3,0)))</f>
        <v/>
      </c>
      <c r="F128" s="318" t="str">
        <f>IF(OR(C128="",D128=""),"",IF(ISERROR(VLOOKUP(D128,'Cap Financiera y Organizacional'!$B$13:$X$62730,5,0)),"",VLOOKUP(D128,'Cap Financiera y Organizacional'!$B$13:$X$62730,5,0)))</f>
        <v/>
      </c>
      <c r="G128" s="304" t="str">
        <f t="shared" si="6"/>
        <v/>
      </c>
      <c r="H128" s="305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 ht="15.75" hidden="1" thickBot="1">
      <c r="C129" s="306"/>
      <c r="D129" s="365" t="str">
        <f>IF(ISERROR(VLOOKUP(C129,'Cap Financiera y Organizacional'!$A$12:$X$62730,2,0)),"",VLOOKUP(C129,'Cap Financiera y Organizacional'!$A$12:$X$3590,2,0))</f>
        <v/>
      </c>
      <c r="E129" s="319" t="str">
        <f>IF(OR(C129="",D129=""),"",IF(ISERROR(VLOOKUP(D129,'Cap Financiera y Organizacional'!$B$13:$X$62730,3,0)),"",VLOOKUP(D129,'Cap Financiera y Organizacional'!$B$13:$X$62730,3,0)))</f>
        <v/>
      </c>
      <c r="F129" s="319" t="str">
        <f>IF(OR(C129="",D129=""),"",IF(ISERROR(VLOOKUP(D129,'Cap Financiera y Organizacional'!$B$13:$X$62730,5,0)),"",VLOOKUP(D129,'Cap Financiera y Organizacional'!$B$13:$X$62730,5,0)))</f>
        <v/>
      </c>
      <c r="G129" s="309" t="str">
        <f t="shared" si="6"/>
        <v/>
      </c>
      <c r="H129" s="310" t="str">
        <f>IF(OR(D129="",E129="",F129=""),"",IF(AND(G129&gt;0,G129&lt;=CapFinanciera1),Puntajes!$D$12,IF(AND(G129&gt;CapFinanciera1,G129&lt;=CapFinanciera2),Puntajes!$D$13,IF(AND(G129&gt;CapFinanciera2,G129&lt;=CapFinanciera3),Puntajes!$D$14,IF(AND(G129&gt;CapFinanciera3,G129&lt;=CapFinanciera4),Puntajes!$D$15,IF(G129&gt;CapFinanciera4,Puntajes!$D$16,0))))))</f>
        <v/>
      </c>
    </row>
    <row r="130" spans="3:8" hidden="1">
      <c r="C130" s="291"/>
      <c r="D130" s="363" t="str">
        <f>IF(ISERROR(VLOOKUP(C130,'Cap Financiera y Organizacional'!$A$12:$X$62730,2,0)),"",VLOOKUP(C130,'Cap Financiera y Organizacional'!$A$12:$X$3590,2,0))</f>
        <v/>
      </c>
      <c r="E130" s="360"/>
      <c r="F130" s="318"/>
      <c r="G130" s="304"/>
      <c r="H130" s="305"/>
    </row>
    <row r="131" spans="3:8" hidden="1">
      <c r="C131" s="301"/>
      <c r="D131" s="364" t="str">
        <f>IF(ISERROR(VLOOKUP(C131,'Cap Financiera y Organizacional'!$A$12:$X$62730,2,0)),"",VLOOKUP(C131,'Cap Financiera y Organizacional'!$A$12:$X$3590,2,0))</f>
        <v/>
      </c>
      <c r="E131" s="361" t="str">
        <f>IF(OR(C131="",D131=""),"",IF(ISERROR(VLOOKUP(D131,'Cap Financiera y Organizacional'!$B$13:$X$62730,3,0)),"",VLOOKUP(D131,'Cap Financiera y Organizacional'!$B$13:$X$62730,3,0)))</f>
        <v/>
      </c>
      <c r="F131" s="318" t="str">
        <f>IF(OR(C131="",D131=""),"",IF(ISERROR(VLOOKUP(D131,'Cap Financiera y Organizacional'!$B$13:$X$62730,5,0)),"",VLOOKUP(D131,'Cap Financiera y Organizacional'!$B$13:$X$62730,5,0)))</f>
        <v/>
      </c>
      <c r="G131" s="304" t="str">
        <f t="shared" ref="G131:G140" si="7">IF(OR(D131="",E131="",F131=""),"",IF(OR(E131=0,F131=0),0,E131/F131))</f>
        <v/>
      </c>
      <c r="H131" s="305" t="str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/>
      </c>
    </row>
    <row r="132" spans="3:8" hidden="1">
      <c r="C132" s="301"/>
      <c r="D132" s="364" t="str">
        <f>IF(ISERROR(VLOOKUP(C132,'Cap Financiera y Organizacional'!$A$12:$X$62730,2,0)),"",VLOOKUP(C132,'Cap Financiera y Organizacional'!$A$12:$X$3590,2,0))</f>
        <v/>
      </c>
      <c r="E132" s="361" t="str">
        <f>IF(OR(C132="",D132=""),"",IF(ISERROR(VLOOKUP(D132,'Cap Financiera y Organizacional'!$B$13:$X$62730,3,0)),"",VLOOKUP(D132,'Cap Financiera y Organizacional'!$B$13:$X$62730,3,0)))</f>
        <v/>
      </c>
      <c r="F132" s="318" t="str">
        <f>IF(OR(C132="",D132=""),"",IF(ISERROR(VLOOKUP(D132,'Cap Financiera y Organizacional'!$B$13:$X$62730,5,0)),"",VLOOKUP(D132,'Cap Financiera y Organizacional'!$B$13:$X$62730,5,0)))</f>
        <v/>
      </c>
      <c r="G132" s="304" t="str">
        <f t="shared" si="7"/>
        <v/>
      </c>
      <c r="H132" s="305" t="str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/>
      </c>
    </row>
    <row r="133" spans="3:8" hidden="1">
      <c r="C133" s="301"/>
      <c r="D133" s="364" t="str">
        <f>IF(ISERROR(VLOOKUP(C133,'Cap Financiera y Organizacional'!$A$12:$X$62730,2,0)),"",VLOOKUP(C133,'Cap Financiera y Organizacional'!$A$12:$X$3590,2,0))</f>
        <v/>
      </c>
      <c r="E133" s="361" t="str">
        <f>IF(OR(C133="",D133=""),"",IF(ISERROR(VLOOKUP(D133,'Cap Financiera y Organizacional'!$B$13:$X$62730,3,0)),"",VLOOKUP(D133,'Cap Financiera y Organizacional'!$B$13:$X$62730,3,0)))</f>
        <v/>
      </c>
      <c r="F133" s="318" t="str">
        <f>IF(OR(C133="",D133=""),"",IF(ISERROR(VLOOKUP(D133,'Cap Financiera y Organizacional'!$B$13:$X$62730,5,0)),"",VLOOKUP(D133,'Cap Financiera y Organizacional'!$B$13:$X$62730,5,0)))</f>
        <v/>
      </c>
      <c r="G133" s="304" t="str">
        <f t="shared" si="7"/>
        <v/>
      </c>
      <c r="H133" s="305" t="str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/>
      </c>
    </row>
    <row r="134" spans="3:8" hidden="1">
      <c r="C134" s="301"/>
      <c r="D134" s="364" t="str">
        <f>IF(ISERROR(VLOOKUP(C134,'Cap Financiera y Organizacional'!$A$12:$X$62730,2,0)),"",VLOOKUP(C134,'Cap Financiera y Organizacional'!$A$12:$X$3590,2,0))</f>
        <v/>
      </c>
      <c r="E134" s="318" t="str">
        <f>IF(OR(C134="",D134=""),"",IF(ISERROR(VLOOKUP(D134,'Cap Financiera y Organizacional'!$B$13:$X$62730,3,0)),"",VLOOKUP(D134,'Cap Financiera y Organizacional'!$B$13:$X$62730,3,0)))</f>
        <v/>
      </c>
      <c r="F134" s="318" t="str">
        <f>IF(OR(C134="",D134=""),"",IF(ISERROR(VLOOKUP(D134,'Cap Financiera y Organizacional'!$B$13:$X$62730,5,0)),"",VLOOKUP(D134,'Cap Financiera y Organizacional'!$B$13:$X$62730,5,0)))</f>
        <v/>
      </c>
      <c r="G134" s="304" t="str">
        <f t="shared" si="7"/>
        <v/>
      </c>
      <c r="H134" s="305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 hidden="1">
      <c r="C135" s="301"/>
      <c r="D135" s="364" t="str">
        <f>IF(ISERROR(VLOOKUP(C135,'Cap Financiera y Organizacional'!$A$12:$X$62730,2,0)),"",VLOOKUP(C135,'Cap Financiera y Organizacional'!$A$12:$X$3590,2,0))</f>
        <v/>
      </c>
      <c r="E135" s="318" t="str">
        <f>IF(OR(C135="",D135=""),"",IF(ISERROR(VLOOKUP(D135,'Cap Financiera y Organizacional'!$B$13:$X$62730,3,0)),"",VLOOKUP(D135,'Cap Financiera y Organizacional'!$B$13:$X$62730,3,0)))</f>
        <v/>
      </c>
      <c r="F135" s="318" t="str">
        <f>IF(OR(C135="",D135=""),"",IF(ISERROR(VLOOKUP(D135,'Cap Financiera y Organizacional'!$B$13:$X$62730,5,0)),"",VLOOKUP(D135,'Cap Financiera y Organizacional'!$B$13:$X$62730,5,0)))</f>
        <v/>
      </c>
      <c r="G135" s="304" t="str">
        <f t="shared" si="7"/>
        <v/>
      </c>
      <c r="H135" s="305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 hidden="1">
      <c r="C136" s="301"/>
      <c r="D136" s="364" t="str">
        <f>IF(ISERROR(VLOOKUP(C136,'Cap Financiera y Organizacional'!$A$12:$X$62730,2,0)),"",VLOOKUP(C136,'Cap Financiera y Organizacional'!$A$12:$X$3590,2,0))</f>
        <v/>
      </c>
      <c r="E136" s="318" t="str">
        <f>IF(OR(C136="",D136=""),"",IF(ISERROR(VLOOKUP(D136,'Cap Financiera y Organizacional'!$B$13:$X$62730,3,0)),"",VLOOKUP(D136,'Cap Financiera y Organizacional'!$B$13:$X$62730,3,0)))</f>
        <v/>
      </c>
      <c r="F136" s="318" t="str">
        <f>IF(OR(C136="",D136=""),"",IF(ISERROR(VLOOKUP(D136,'Cap Financiera y Organizacional'!$B$13:$X$62730,5,0)),"",VLOOKUP(D136,'Cap Financiera y Organizacional'!$B$13:$X$62730,5,0)))</f>
        <v/>
      </c>
      <c r="G136" s="304" t="str">
        <f t="shared" si="7"/>
        <v/>
      </c>
      <c r="H136" s="305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 hidden="1">
      <c r="C137" s="301"/>
      <c r="D137" s="364" t="str">
        <f>IF(ISERROR(VLOOKUP(C137,'Cap Financiera y Organizacional'!$A$12:$X$62730,2,0)),"",VLOOKUP(C137,'Cap Financiera y Organizacional'!$A$12:$X$3590,2,0))</f>
        <v/>
      </c>
      <c r="E137" s="318" t="str">
        <f>IF(OR(C137="",D137=""),"",IF(ISERROR(VLOOKUP(D137,'Cap Financiera y Organizacional'!$B$13:$X$62730,3,0)),"",VLOOKUP(D137,'Cap Financiera y Organizacional'!$B$13:$X$62730,3,0)))</f>
        <v/>
      </c>
      <c r="F137" s="318" t="str">
        <f>IF(OR(C137="",D137=""),"",IF(ISERROR(VLOOKUP(D137,'Cap Financiera y Organizacional'!$B$13:$X$62730,5,0)),"",VLOOKUP(D137,'Cap Financiera y Organizacional'!$B$13:$X$62730,5,0)))</f>
        <v/>
      </c>
      <c r="G137" s="304" t="str">
        <f t="shared" si="7"/>
        <v/>
      </c>
      <c r="H137" s="305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 hidden="1">
      <c r="C138" s="301"/>
      <c r="D138" s="364" t="str">
        <f>IF(ISERROR(VLOOKUP(C138,'Cap Financiera y Organizacional'!$A$12:$X$62730,2,0)),"",VLOOKUP(C138,'Cap Financiera y Organizacional'!$A$12:$X$3590,2,0))</f>
        <v/>
      </c>
      <c r="E138" s="318" t="str">
        <f>IF(OR(C138="",D138=""),"",IF(ISERROR(VLOOKUP(D138,'Cap Financiera y Organizacional'!$B$13:$X$62730,3,0)),"",VLOOKUP(D138,'Cap Financiera y Organizacional'!$B$13:$X$62730,3,0)))</f>
        <v/>
      </c>
      <c r="F138" s="318" t="str">
        <f>IF(OR(C138="",D138=""),"",IF(ISERROR(VLOOKUP(D138,'Cap Financiera y Organizacional'!$B$13:$X$62730,5,0)),"",VLOOKUP(D138,'Cap Financiera y Organizacional'!$B$13:$X$62730,5,0)))</f>
        <v/>
      </c>
      <c r="G138" s="304" t="str">
        <f t="shared" si="7"/>
        <v/>
      </c>
      <c r="H138" s="305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idden="1">
      <c r="C139" s="301"/>
      <c r="D139" s="364" t="str">
        <f>IF(ISERROR(VLOOKUP(C139,'Cap Financiera y Organizacional'!$A$12:$X$62730,2,0)),"",VLOOKUP(C139,'Cap Financiera y Organizacional'!$A$12:$X$3590,2,0))</f>
        <v/>
      </c>
      <c r="E139" s="318" t="str">
        <f>IF(OR(C139="",D139=""),"",IF(ISERROR(VLOOKUP(D139,'Cap Financiera y Organizacional'!$B$13:$X$62730,3,0)),"",VLOOKUP(D139,'Cap Financiera y Organizacional'!$B$13:$X$62730,3,0)))</f>
        <v/>
      </c>
      <c r="F139" s="318" t="str">
        <f>IF(OR(C139="",D139=""),"",IF(ISERROR(VLOOKUP(D139,'Cap Financiera y Organizacional'!$B$13:$X$62730,5,0)),"",VLOOKUP(D139,'Cap Financiera y Organizacional'!$B$13:$X$62730,5,0)))</f>
        <v/>
      </c>
      <c r="G139" s="304" t="str">
        <f t="shared" si="7"/>
        <v/>
      </c>
      <c r="H139" s="305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 ht="15.75" hidden="1" thickBot="1">
      <c r="C140" s="306"/>
      <c r="D140" s="365" t="str">
        <f>IF(ISERROR(VLOOKUP(C140,'Cap Financiera y Organizacional'!$A$12:$X$62730,2,0)),"",VLOOKUP(C140,'Cap Financiera y Organizacional'!$A$12:$X$3590,2,0))</f>
        <v/>
      </c>
      <c r="E140" s="319" t="str">
        <f>IF(OR(C140="",D140=""),"",IF(ISERROR(VLOOKUP(D140,'Cap Financiera y Organizacional'!$B$13:$X$62730,3,0)),"",VLOOKUP(D140,'Cap Financiera y Organizacional'!$B$13:$X$62730,3,0)))</f>
        <v/>
      </c>
      <c r="F140" s="319" t="str">
        <f>IF(OR(C140="",D140=""),"",IF(ISERROR(VLOOKUP(D140,'Cap Financiera y Organizacional'!$B$13:$X$62730,5,0)),"",VLOOKUP(D140,'Cap Financiera y Organizacional'!$B$13:$X$62730,5,0)))</f>
        <v/>
      </c>
      <c r="G140" s="309" t="str">
        <f t="shared" si="7"/>
        <v/>
      </c>
      <c r="H140" s="310" t="str">
        <f>IF(OR(D140="",E140="",F140=""),"",IF(AND(G140&gt;0,G140&lt;=CapFinanciera1),Puntajes!$D$12,IF(AND(G140&gt;CapFinanciera1,G140&lt;=CapFinanciera2),Puntajes!$D$13,IF(AND(G140&gt;CapFinanciera2,G140&lt;=CapFinanciera3),Puntajes!$D$14,IF(AND(G140&gt;CapFinanciera3,G140&lt;=CapFinanciera4),Puntajes!$D$15,IF(G140&gt;CapFinanciera4,Puntajes!$D$16,0))))))</f>
        <v/>
      </c>
    </row>
    <row r="141" spans="3:8" hidden="1">
      <c r="C141" s="291"/>
      <c r="D141" s="363" t="str">
        <f>IF(ISERROR(VLOOKUP(C141,'Cap Financiera y Organizacional'!$A$12:$X$62730,2,0)),"",VLOOKUP(C141,'Cap Financiera y Organizacional'!$A$12:$X$3590,2,0))</f>
        <v/>
      </c>
      <c r="E141" s="360"/>
      <c r="F141" s="318"/>
      <c r="G141" s="304"/>
      <c r="H141" s="305"/>
    </row>
    <row r="142" spans="3:8" hidden="1">
      <c r="C142" s="301"/>
      <c r="D142" s="364" t="str">
        <f>IF(ISERROR(VLOOKUP(C142,'Cap Financiera y Organizacional'!$A$12:$X$62730,2,0)),"",VLOOKUP(C142,'Cap Financiera y Organizacional'!$A$12:$X$3590,2,0))</f>
        <v/>
      </c>
      <c r="E142" s="361" t="str">
        <f>IF(OR(C142="",D142=""),"",IF(ISERROR(VLOOKUP(D142,'Cap Financiera y Organizacional'!$B$13:$X$62730,3,0)),"",VLOOKUP(D142,'Cap Financiera y Organizacional'!$B$13:$X$62730,3,0)))</f>
        <v/>
      </c>
      <c r="F142" s="318" t="str">
        <f>IF(OR(C142="",D142=""),"",IF(ISERROR(VLOOKUP(D142,'Cap Financiera y Organizacional'!$B$13:$X$62730,5,0)),"",VLOOKUP(D142,'Cap Financiera y Organizacional'!$B$13:$X$62730,5,0)))</f>
        <v/>
      </c>
      <c r="G142" s="304" t="str">
        <f t="shared" ref="G142:G151" si="8">IF(OR(D142="",E142="",F142=""),"",IF(OR(E142=0,F142=0),0,E142/F142))</f>
        <v/>
      </c>
      <c r="H142" s="305" t="str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/>
      </c>
    </row>
    <row r="143" spans="3:8" hidden="1">
      <c r="C143" s="301"/>
      <c r="D143" s="364" t="str">
        <f>IF(ISERROR(VLOOKUP(C143,'Cap Financiera y Organizacional'!$A$12:$X$62730,2,0)),"",VLOOKUP(C143,'Cap Financiera y Organizacional'!$A$12:$X$3590,2,0))</f>
        <v/>
      </c>
      <c r="E143" s="361" t="str">
        <f>IF(OR(C143="",D143=""),"",IF(ISERROR(VLOOKUP(D143,'Cap Financiera y Organizacional'!$B$13:$X$62730,3,0)),"",VLOOKUP(D143,'Cap Financiera y Organizacional'!$B$13:$X$62730,3,0)))</f>
        <v/>
      </c>
      <c r="F143" s="318" t="str">
        <f>IF(OR(C143="",D143=""),"",IF(ISERROR(VLOOKUP(D143,'Cap Financiera y Organizacional'!$B$13:$X$62730,5,0)),"",VLOOKUP(D143,'Cap Financiera y Organizacional'!$B$13:$X$62730,5,0)))</f>
        <v/>
      </c>
      <c r="G143" s="304" t="str">
        <f t="shared" si="8"/>
        <v/>
      </c>
      <c r="H143" s="305" t="str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/>
      </c>
    </row>
    <row r="144" spans="3:8" hidden="1">
      <c r="C144" s="301"/>
      <c r="D144" s="364" t="str">
        <f>IF(ISERROR(VLOOKUP(C144,'Cap Financiera y Organizacional'!$A$12:$X$62730,2,0)),"",VLOOKUP(C144,'Cap Financiera y Organizacional'!$A$12:$X$3590,2,0))</f>
        <v/>
      </c>
      <c r="E144" s="361" t="str">
        <f>IF(OR(C144="",D144=""),"",IF(ISERROR(VLOOKUP(D144,'Cap Financiera y Organizacional'!$B$13:$X$62730,3,0)),"",VLOOKUP(D144,'Cap Financiera y Organizacional'!$B$13:$X$62730,3,0)))</f>
        <v/>
      </c>
      <c r="F144" s="318" t="str">
        <f>IF(OR(C144="",D144=""),"",IF(ISERROR(VLOOKUP(D144,'Cap Financiera y Organizacional'!$B$13:$X$62730,5,0)),"",VLOOKUP(D144,'Cap Financiera y Organizacional'!$B$13:$X$62730,5,0)))</f>
        <v/>
      </c>
      <c r="G144" s="304" t="str">
        <f t="shared" si="8"/>
        <v/>
      </c>
      <c r="H144" s="305" t="str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/>
      </c>
    </row>
    <row r="145" spans="3:8" hidden="1">
      <c r="C145" s="301"/>
      <c r="D145" s="364" t="str">
        <f>IF(ISERROR(VLOOKUP(C145,'Cap Financiera y Organizacional'!$A$12:$X$62730,2,0)),"",VLOOKUP(C145,'Cap Financiera y Organizacional'!$A$12:$X$3590,2,0))</f>
        <v/>
      </c>
      <c r="E145" s="318" t="str">
        <f>IF(OR(C145="",D145=""),"",IF(ISERROR(VLOOKUP(D145,'Cap Financiera y Organizacional'!$B$13:$X$62730,3,0)),"",VLOOKUP(D145,'Cap Financiera y Organizacional'!$B$13:$X$62730,3,0)))</f>
        <v/>
      </c>
      <c r="F145" s="318" t="str">
        <f>IF(OR(C145="",D145=""),"",IF(ISERROR(VLOOKUP(D145,'Cap Financiera y Organizacional'!$B$13:$X$62730,5,0)),"",VLOOKUP(D145,'Cap Financiera y Organizacional'!$B$13:$X$62730,5,0)))</f>
        <v/>
      </c>
      <c r="G145" s="304" t="str">
        <f t="shared" si="8"/>
        <v/>
      </c>
      <c r="H145" s="305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 hidden="1">
      <c r="C146" s="301"/>
      <c r="D146" s="364" t="str">
        <f>IF(ISERROR(VLOOKUP(C146,'Cap Financiera y Organizacional'!$A$12:$X$62730,2,0)),"",VLOOKUP(C146,'Cap Financiera y Organizacional'!$A$12:$X$3590,2,0))</f>
        <v/>
      </c>
      <c r="E146" s="318" t="str">
        <f>IF(OR(C146="",D146=""),"",IF(ISERROR(VLOOKUP(D146,'Cap Financiera y Organizacional'!$B$13:$X$62730,3,0)),"",VLOOKUP(D146,'Cap Financiera y Organizacional'!$B$13:$X$62730,3,0)))</f>
        <v/>
      </c>
      <c r="F146" s="318" t="str">
        <f>IF(OR(C146="",D146=""),"",IF(ISERROR(VLOOKUP(D146,'Cap Financiera y Organizacional'!$B$13:$X$62730,5,0)),"",VLOOKUP(D146,'Cap Financiera y Organizacional'!$B$13:$X$62730,5,0)))</f>
        <v/>
      </c>
      <c r="G146" s="304" t="str">
        <f t="shared" si="8"/>
        <v/>
      </c>
      <c r="H146" s="305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 hidden="1">
      <c r="C147" s="301"/>
      <c r="D147" s="364" t="str">
        <f>IF(ISERROR(VLOOKUP(C147,'Cap Financiera y Organizacional'!$A$12:$X$62730,2,0)),"",VLOOKUP(C147,'Cap Financiera y Organizacional'!$A$12:$X$3590,2,0))</f>
        <v/>
      </c>
      <c r="E147" s="318" t="str">
        <f>IF(OR(C147="",D147=""),"",IF(ISERROR(VLOOKUP(D147,'Cap Financiera y Organizacional'!$B$13:$X$62730,3,0)),"",VLOOKUP(D147,'Cap Financiera y Organizacional'!$B$13:$X$62730,3,0)))</f>
        <v/>
      </c>
      <c r="F147" s="318" t="str">
        <f>IF(OR(C147="",D147=""),"",IF(ISERROR(VLOOKUP(D147,'Cap Financiera y Organizacional'!$B$13:$X$62730,5,0)),"",VLOOKUP(D147,'Cap Financiera y Organizacional'!$B$13:$X$62730,5,0)))</f>
        <v/>
      </c>
      <c r="G147" s="304" t="str">
        <f t="shared" si="8"/>
        <v/>
      </c>
      <c r="H147" s="305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 hidden="1">
      <c r="C148" s="301"/>
      <c r="D148" s="364" t="str">
        <f>IF(ISERROR(VLOOKUP(C148,'Cap Financiera y Organizacional'!$A$12:$X$62730,2,0)),"",VLOOKUP(C148,'Cap Financiera y Organizacional'!$A$12:$X$3590,2,0))</f>
        <v/>
      </c>
      <c r="E148" s="318" t="str">
        <f>IF(OR(C148="",D148=""),"",IF(ISERROR(VLOOKUP(D148,'Cap Financiera y Organizacional'!$B$13:$X$62730,3,0)),"",VLOOKUP(D148,'Cap Financiera y Organizacional'!$B$13:$X$62730,3,0)))</f>
        <v/>
      </c>
      <c r="F148" s="318" t="str">
        <f>IF(OR(C148="",D148=""),"",IF(ISERROR(VLOOKUP(D148,'Cap Financiera y Organizacional'!$B$13:$X$62730,5,0)),"",VLOOKUP(D148,'Cap Financiera y Organizacional'!$B$13:$X$62730,5,0)))</f>
        <v/>
      </c>
      <c r="G148" s="304" t="str">
        <f t="shared" si="8"/>
        <v/>
      </c>
      <c r="H148" s="305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 hidden="1">
      <c r="C149" s="301"/>
      <c r="D149" s="364" t="str">
        <f>IF(ISERROR(VLOOKUP(C149,'Cap Financiera y Organizacional'!$A$12:$X$62730,2,0)),"",VLOOKUP(C149,'Cap Financiera y Organizacional'!$A$12:$X$3590,2,0))</f>
        <v/>
      </c>
      <c r="E149" s="318" t="str">
        <f>IF(OR(C149="",D149=""),"",IF(ISERROR(VLOOKUP(D149,'Cap Financiera y Organizacional'!$B$13:$X$62730,3,0)),"",VLOOKUP(D149,'Cap Financiera y Organizacional'!$B$13:$X$62730,3,0)))</f>
        <v/>
      </c>
      <c r="F149" s="318" t="str">
        <f>IF(OR(C149="",D149=""),"",IF(ISERROR(VLOOKUP(D149,'Cap Financiera y Organizacional'!$B$13:$X$62730,5,0)),"",VLOOKUP(D149,'Cap Financiera y Organizacional'!$B$13:$X$62730,5,0)))</f>
        <v/>
      </c>
      <c r="G149" s="304" t="str">
        <f t="shared" si="8"/>
        <v/>
      </c>
      <c r="H149" s="305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idden="1">
      <c r="C150" s="301"/>
      <c r="D150" s="364" t="str">
        <f>IF(ISERROR(VLOOKUP(C150,'Cap Financiera y Organizacional'!$A$12:$X$62730,2,0)),"",VLOOKUP(C150,'Cap Financiera y Organizacional'!$A$12:$X$3590,2,0))</f>
        <v/>
      </c>
      <c r="E150" s="318" t="str">
        <f>IF(OR(C150="",D150=""),"",IF(ISERROR(VLOOKUP(D150,'Cap Financiera y Organizacional'!$B$13:$X$62730,3,0)),"",VLOOKUP(D150,'Cap Financiera y Organizacional'!$B$13:$X$62730,3,0)))</f>
        <v/>
      </c>
      <c r="F150" s="318" t="str">
        <f>IF(OR(C150="",D150=""),"",IF(ISERROR(VLOOKUP(D150,'Cap Financiera y Organizacional'!$B$13:$X$62730,5,0)),"",VLOOKUP(D150,'Cap Financiera y Organizacional'!$B$13:$X$62730,5,0)))</f>
        <v/>
      </c>
      <c r="G150" s="304" t="str">
        <f t="shared" si="8"/>
        <v/>
      </c>
      <c r="H150" s="305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 ht="15.75" hidden="1" thickBot="1">
      <c r="C151" s="306"/>
      <c r="D151" s="365" t="str">
        <f>IF(ISERROR(VLOOKUP(C151,'Cap Financiera y Organizacional'!$A$12:$X$62730,2,0)),"",VLOOKUP(C151,'Cap Financiera y Organizacional'!$A$12:$X$3590,2,0))</f>
        <v/>
      </c>
      <c r="E151" s="319" t="str">
        <f>IF(OR(C151="",D151=""),"",IF(ISERROR(VLOOKUP(D151,'Cap Financiera y Organizacional'!$B$13:$X$62730,3,0)),"",VLOOKUP(D151,'Cap Financiera y Organizacional'!$B$13:$X$62730,3,0)))</f>
        <v/>
      </c>
      <c r="F151" s="319" t="str">
        <f>IF(OR(C151="",D151=""),"",IF(ISERROR(VLOOKUP(D151,'Cap Financiera y Organizacional'!$B$13:$X$62730,5,0)),"",VLOOKUP(D151,'Cap Financiera y Organizacional'!$B$13:$X$62730,5,0)))</f>
        <v/>
      </c>
      <c r="G151" s="309" t="str">
        <f t="shared" si="8"/>
        <v/>
      </c>
      <c r="H151" s="310" t="str">
        <f>IF(OR(D151="",E151="",F151=""),"",IF(AND(G151&gt;0,G151&lt;=CapFinanciera1),Puntajes!$D$12,IF(AND(G151&gt;CapFinanciera1,G151&lt;=CapFinanciera2),Puntajes!$D$13,IF(AND(G151&gt;CapFinanciera2,G151&lt;=CapFinanciera3),Puntajes!$D$14,IF(AND(G151&gt;CapFinanciera3,G151&lt;=CapFinanciera4),Puntajes!$D$15,IF(G151&gt;CapFinanciera4,Puntajes!$D$16,0))))))</f>
        <v/>
      </c>
    </row>
    <row r="152" spans="3:8" hidden="1">
      <c r="C152" s="291"/>
      <c r="D152" s="363" t="str">
        <f>IF(ISERROR(VLOOKUP(C152,'Cap Financiera y Organizacional'!$A$12:$X$62730,2,0)),"",VLOOKUP(C152,'Cap Financiera y Organizacional'!$A$12:$X$3590,2,0))</f>
        <v/>
      </c>
      <c r="E152" s="360"/>
      <c r="F152" s="318"/>
      <c r="G152" s="304"/>
      <c r="H152" s="305"/>
    </row>
    <row r="153" spans="3:8" hidden="1">
      <c r="C153" s="301"/>
      <c r="D153" s="364" t="str">
        <f>IF(ISERROR(VLOOKUP(C153,'Cap Financiera y Organizacional'!$A$12:$X$62730,2,0)),"",VLOOKUP(C153,'Cap Financiera y Organizacional'!$A$12:$X$3590,2,0))</f>
        <v/>
      </c>
      <c r="E153" s="361" t="str">
        <f>IF(OR(C153="",D153=""),"",IF(ISERROR(VLOOKUP(D153,'Cap Financiera y Organizacional'!$B$13:$X$62730,3,0)),"",VLOOKUP(D153,'Cap Financiera y Organizacional'!$B$13:$X$62730,3,0)))</f>
        <v/>
      </c>
      <c r="F153" s="318" t="str">
        <f>IF(OR(C153="",D153=""),"",IF(ISERROR(VLOOKUP(D153,'Cap Financiera y Organizacional'!$B$13:$X$62730,5,0)),"",VLOOKUP(D153,'Cap Financiera y Organizacional'!$B$13:$X$62730,5,0)))</f>
        <v/>
      </c>
      <c r="G153" s="304" t="str">
        <f t="shared" ref="G153:G162" si="9">IF(OR(D153="",E153="",F153=""),"",IF(OR(E153=0,F153=0),0,E153/F153))</f>
        <v/>
      </c>
      <c r="H153" s="305" t="str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/>
      </c>
    </row>
    <row r="154" spans="3:8" hidden="1">
      <c r="C154" s="301"/>
      <c r="D154" s="364" t="str">
        <f>IF(ISERROR(VLOOKUP(C154,'Cap Financiera y Organizacional'!$A$12:$X$62730,2,0)),"",VLOOKUP(C154,'Cap Financiera y Organizacional'!$A$12:$X$3590,2,0))</f>
        <v/>
      </c>
      <c r="E154" s="361" t="str">
        <f>IF(OR(C154="",D154=""),"",IF(ISERROR(VLOOKUP(D154,'Cap Financiera y Organizacional'!$B$13:$X$62730,3,0)),"",VLOOKUP(D154,'Cap Financiera y Organizacional'!$B$13:$X$62730,3,0)))</f>
        <v/>
      </c>
      <c r="F154" s="318" t="str">
        <f>IF(OR(C154="",D154=""),"",IF(ISERROR(VLOOKUP(D154,'Cap Financiera y Organizacional'!$B$13:$X$62730,5,0)),"",VLOOKUP(D154,'Cap Financiera y Organizacional'!$B$13:$X$62730,5,0)))</f>
        <v/>
      </c>
      <c r="G154" s="304" t="str">
        <f t="shared" si="9"/>
        <v/>
      </c>
      <c r="H154" s="305" t="str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/>
      </c>
    </row>
    <row r="155" spans="3:8" hidden="1">
      <c r="C155" s="301"/>
      <c r="D155" s="364" t="str">
        <f>IF(ISERROR(VLOOKUP(C155,'Cap Financiera y Organizacional'!$A$12:$X$62730,2,0)),"",VLOOKUP(C155,'Cap Financiera y Organizacional'!$A$12:$X$3590,2,0))</f>
        <v/>
      </c>
      <c r="E155" s="361" t="str">
        <f>IF(OR(C155="",D155=""),"",IF(ISERROR(VLOOKUP(D155,'Cap Financiera y Organizacional'!$B$13:$X$62730,3,0)),"",VLOOKUP(D155,'Cap Financiera y Organizacional'!$B$13:$X$62730,3,0)))</f>
        <v/>
      </c>
      <c r="F155" s="318" t="str">
        <f>IF(OR(C155="",D155=""),"",IF(ISERROR(VLOOKUP(D155,'Cap Financiera y Organizacional'!$B$13:$X$62730,5,0)),"",VLOOKUP(D155,'Cap Financiera y Organizacional'!$B$13:$X$62730,5,0)))</f>
        <v/>
      </c>
      <c r="G155" s="304" t="str">
        <f t="shared" si="9"/>
        <v/>
      </c>
      <c r="H155" s="305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 hidden="1">
      <c r="C156" s="301"/>
      <c r="D156" s="364" t="str">
        <f>IF(ISERROR(VLOOKUP(C156,'Cap Financiera y Organizacional'!$A$12:$X$62730,2,0)),"",VLOOKUP(C156,'Cap Financiera y Organizacional'!$A$12:$X$3590,2,0))</f>
        <v/>
      </c>
      <c r="E156" s="318" t="str">
        <f>IF(OR(C156="",D156=""),"",IF(ISERROR(VLOOKUP(D156,'Cap Financiera y Organizacional'!$B$13:$X$62730,3,0)),"",VLOOKUP(D156,'Cap Financiera y Organizacional'!$B$13:$X$62730,3,0)))</f>
        <v/>
      </c>
      <c r="F156" s="318" t="str">
        <f>IF(OR(C156="",D156=""),"",IF(ISERROR(VLOOKUP(D156,'Cap Financiera y Organizacional'!$B$13:$X$62730,5,0)),"",VLOOKUP(D156,'Cap Financiera y Organizacional'!$B$13:$X$62730,5,0)))</f>
        <v/>
      </c>
      <c r="G156" s="304" t="str">
        <f t="shared" si="9"/>
        <v/>
      </c>
      <c r="H156" s="305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 hidden="1">
      <c r="C157" s="301"/>
      <c r="D157" s="364" t="str">
        <f>IF(ISERROR(VLOOKUP(C157,'Cap Financiera y Organizacional'!$A$12:$X$62730,2,0)),"",VLOOKUP(C157,'Cap Financiera y Organizacional'!$A$12:$X$3590,2,0))</f>
        <v/>
      </c>
      <c r="E157" s="318" t="str">
        <f>IF(OR(C157="",D157=""),"",IF(ISERROR(VLOOKUP(D157,'Cap Financiera y Organizacional'!$B$13:$X$62730,3,0)),"",VLOOKUP(D157,'Cap Financiera y Organizacional'!$B$13:$X$62730,3,0)))</f>
        <v/>
      </c>
      <c r="F157" s="318" t="str">
        <f>IF(OR(C157="",D157=""),"",IF(ISERROR(VLOOKUP(D157,'Cap Financiera y Organizacional'!$B$13:$X$62730,5,0)),"",VLOOKUP(D157,'Cap Financiera y Organizacional'!$B$13:$X$62730,5,0)))</f>
        <v/>
      </c>
      <c r="G157" s="304" t="str">
        <f t="shared" si="9"/>
        <v/>
      </c>
      <c r="H157" s="305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 hidden="1">
      <c r="C158" s="301"/>
      <c r="D158" s="364" t="str">
        <f>IF(ISERROR(VLOOKUP(C158,'Cap Financiera y Organizacional'!$A$12:$X$62730,2,0)),"",VLOOKUP(C158,'Cap Financiera y Organizacional'!$A$12:$X$3590,2,0))</f>
        <v/>
      </c>
      <c r="E158" s="318" t="str">
        <f>IF(OR(C158="",D158=""),"",IF(ISERROR(VLOOKUP(D158,'Cap Financiera y Organizacional'!$B$13:$X$62730,3,0)),"",VLOOKUP(D158,'Cap Financiera y Organizacional'!$B$13:$X$62730,3,0)))</f>
        <v/>
      </c>
      <c r="F158" s="318" t="str">
        <f>IF(OR(C158="",D158=""),"",IF(ISERROR(VLOOKUP(D158,'Cap Financiera y Organizacional'!$B$13:$X$62730,5,0)),"",VLOOKUP(D158,'Cap Financiera y Organizacional'!$B$13:$X$62730,5,0)))</f>
        <v/>
      </c>
      <c r="G158" s="304" t="str">
        <f t="shared" si="9"/>
        <v/>
      </c>
      <c r="H158" s="305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 hidden="1">
      <c r="C159" s="301"/>
      <c r="D159" s="364" t="str">
        <f>IF(ISERROR(VLOOKUP(C159,'Cap Financiera y Organizacional'!$A$12:$X$62730,2,0)),"",VLOOKUP(C159,'Cap Financiera y Organizacional'!$A$12:$X$3590,2,0))</f>
        <v/>
      </c>
      <c r="E159" s="318" t="str">
        <f>IF(OR(C159="",D159=""),"",IF(ISERROR(VLOOKUP(D159,'Cap Financiera y Organizacional'!$B$13:$X$62730,3,0)),"",VLOOKUP(D159,'Cap Financiera y Organizacional'!$B$13:$X$62730,3,0)))</f>
        <v/>
      </c>
      <c r="F159" s="318" t="str">
        <f>IF(OR(C159="",D159=""),"",IF(ISERROR(VLOOKUP(D159,'Cap Financiera y Organizacional'!$B$13:$X$62730,5,0)),"",VLOOKUP(D159,'Cap Financiera y Organizacional'!$B$13:$X$62730,5,0)))</f>
        <v/>
      </c>
      <c r="G159" s="304" t="str">
        <f t="shared" si="9"/>
        <v/>
      </c>
      <c r="H159" s="305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 hidden="1">
      <c r="C160" s="301"/>
      <c r="D160" s="364" t="str">
        <f>IF(ISERROR(VLOOKUP(C160,'Cap Financiera y Organizacional'!$A$12:$X$62730,2,0)),"",VLOOKUP(C160,'Cap Financiera y Organizacional'!$A$12:$X$3590,2,0))</f>
        <v/>
      </c>
      <c r="E160" s="318" t="str">
        <f>IF(OR(C160="",D160=""),"",IF(ISERROR(VLOOKUP(D160,'Cap Financiera y Organizacional'!$B$13:$X$62730,3,0)),"",VLOOKUP(D160,'Cap Financiera y Organizacional'!$B$13:$X$62730,3,0)))</f>
        <v/>
      </c>
      <c r="F160" s="318" t="str">
        <f>IF(OR(C160="",D160=""),"",IF(ISERROR(VLOOKUP(D160,'Cap Financiera y Organizacional'!$B$13:$X$62730,5,0)),"",VLOOKUP(D160,'Cap Financiera y Organizacional'!$B$13:$X$62730,5,0)))</f>
        <v/>
      </c>
      <c r="G160" s="304" t="str">
        <f t="shared" si="9"/>
        <v/>
      </c>
      <c r="H160" s="305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idden="1">
      <c r="C161" s="301"/>
      <c r="D161" s="364" t="str">
        <f>IF(ISERROR(VLOOKUP(C161,'Cap Financiera y Organizacional'!$A$12:$X$62730,2,0)),"",VLOOKUP(C161,'Cap Financiera y Organizacional'!$A$12:$X$3590,2,0))</f>
        <v/>
      </c>
      <c r="E161" s="318" t="str">
        <f>IF(OR(C161="",D161=""),"",IF(ISERROR(VLOOKUP(D161,'Cap Financiera y Organizacional'!$B$13:$X$62730,3,0)),"",VLOOKUP(D161,'Cap Financiera y Organizacional'!$B$13:$X$62730,3,0)))</f>
        <v/>
      </c>
      <c r="F161" s="318" t="str">
        <f>IF(OR(C161="",D161=""),"",IF(ISERROR(VLOOKUP(D161,'Cap Financiera y Organizacional'!$B$13:$X$62730,5,0)),"",VLOOKUP(D161,'Cap Financiera y Organizacional'!$B$13:$X$62730,5,0)))</f>
        <v/>
      </c>
      <c r="G161" s="304" t="str">
        <f t="shared" si="9"/>
        <v/>
      </c>
      <c r="H161" s="305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 ht="15.75" hidden="1" thickBot="1">
      <c r="C162" s="306"/>
      <c r="D162" s="365" t="str">
        <f>IF(ISERROR(VLOOKUP(C162,'Cap Financiera y Organizacional'!$A$12:$X$62730,2,0)),"",VLOOKUP(C162,'Cap Financiera y Organizacional'!$A$12:$X$3590,2,0))</f>
        <v/>
      </c>
      <c r="E162" s="319" t="str">
        <f>IF(OR(C162="",D162=""),"",IF(ISERROR(VLOOKUP(D162,'Cap Financiera y Organizacional'!$B$13:$X$62730,3,0)),"",VLOOKUP(D162,'Cap Financiera y Organizacional'!$B$13:$X$62730,3,0)))</f>
        <v/>
      </c>
      <c r="F162" s="319" t="str">
        <f>IF(OR(C162="",D162=""),"",IF(ISERROR(VLOOKUP(D162,'Cap Financiera y Organizacional'!$B$13:$X$62730,5,0)),"",VLOOKUP(D162,'Cap Financiera y Organizacional'!$B$13:$X$62730,5,0)))</f>
        <v/>
      </c>
      <c r="G162" s="309" t="str">
        <f t="shared" si="9"/>
        <v/>
      </c>
      <c r="H162" s="310" t="str">
        <f>IF(OR(D162="",E162="",F162=""),"",IF(AND(G162&gt;0,G162&lt;=CapFinanciera1),Puntajes!$D$12,IF(AND(G162&gt;CapFinanciera1,G162&lt;=CapFinanciera2),Puntajes!$D$13,IF(AND(G162&gt;CapFinanciera2,G162&lt;=CapFinanciera3),Puntajes!$D$14,IF(AND(G162&gt;CapFinanciera3,G162&lt;=CapFinanciera4),Puntajes!$D$15,IF(G162&gt;CapFinanciera4,Puntajes!$D$16,0))))))</f>
        <v/>
      </c>
    </row>
    <row r="163" spans="3:8" hidden="1">
      <c r="C163" s="291"/>
      <c r="D163" s="363" t="str">
        <f>IF(ISERROR(VLOOKUP(C163,'Cap Financiera y Organizacional'!$A$12:$X$62730,2,0)),"",VLOOKUP(C163,'Cap Financiera y Organizacional'!$A$12:$X$3590,2,0))</f>
        <v/>
      </c>
      <c r="E163" s="360"/>
      <c r="F163" s="318"/>
      <c r="G163" s="304"/>
      <c r="H163" s="305"/>
    </row>
    <row r="164" spans="3:8" hidden="1">
      <c r="C164" s="301"/>
      <c r="D164" s="364" t="str">
        <f>IF(ISERROR(VLOOKUP(C164,'Cap Financiera y Organizacional'!$A$12:$X$62730,2,0)),"",VLOOKUP(C164,'Cap Financiera y Organizacional'!$A$12:$X$3590,2,0))</f>
        <v/>
      </c>
      <c r="E164" s="361" t="str">
        <f>IF(OR(C164="",D164=""),"",IF(ISERROR(VLOOKUP(D164,'Cap Financiera y Organizacional'!$B$13:$X$62730,3,0)),"",VLOOKUP(D164,'Cap Financiera y Organizacional'!$B$13:$X$62730,3,0)))</f>
        <v/>
      </c>
      <c r="F164" s="318" t="str">
        <f>IF(OR(C164="",D164=""),"",IF(ISERROR(VLOOKUP(D164,'Cap Financiera y Organizacional'!$B$13:$X$62730,5,0)),"",VLOOKUP(D164,'Cap Financiera y Organizacional'!$B$13:$X$62730,5,0)))</f>
        <v/>
      </c>
      <c r="G164" s="304" t="str">
        <f t="shared" ref="G164:G173" si="10">IF(OR(D164="",E164="",F164=""),"",IF(OR(E164=0,F164=0),0,E164/F164))</f>
        <v/>
      </c>
      <c r="H164" s="305" t="str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/>
      </c>
    </row>
    <row r="165" spans="3:8" hidden="1">
      <c r="C165" s="301"/>
      <c r="D165" s="364" t="str">
        <f>IF(ISERROR(VLOOKUP(C165,'Cap Financiera y Organizacional'!$A$12:$X$62730,2,0)),"",VLOOKUP(C165,'Cap Financiera y Organizacional'!$A$12:$X$3590,2,0))</f>
        <v/>
      </c>
      <c r="E165" s="361" t="str">
        <f>IF(OR(C165="",D165=""),"",IF(ISERROR(VLOOKUP(D165,'Cap Financiera y Organizacional'!$B$13:$X$62730,3,0)),"",VLOOKUP(D165,'Cap Financiera y Organizacional'!$B$13:$X$62730,3,0)))</f>
        <v/>
      </c>
      <c r="F165" s="318" t="str">
        <f>IF(OR(C165="",D165=""),"",IF(ISERROR(VLOOKUP(D165,'Cap Financiera y Organizacional'!$B$13:$X$62730,5,0)),"",VLOOKUP(D165,'Cap Financiera y Organizacional'!$B$13:$X$62730,5,0)))</f>
        <v/>
      </c>
      <c r="G165" s="304" t="str">
        <f t="shared" si="10"/>
        <v/>
      </c>
      <c r="H165" s="305" t="str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/>
      </c>
    </row>
    <row r="166" spans="3:8" hidden="1">
      <c r="C166" s="301"/>
      <c r="D166" s="364" t="str">
        <f>IF(ISERROR(VLOOKUP(C166,'Cap Financiera y Organizacional'!$A$12:$X$62730,2,0)),"",VLOOKUP(C166,'Cap Financiera y Organizacional'!$A$12:$X$3590,2,0))</f>
        <v/>
      </c>
      <c r="E166" s="361" t="str">
        <f>IF(OR(C166="",D166=""),"",IF(ISERROR(VLOOKUP(D166,'Cap Financiera y Organizacional'!$B$13:$X$62730,3,0)),"",VLOOKUP(D166,'Cap Financiera y Organizacional'!$B$13:$X$62730,3,0)))</f>
        <v/>
      </c>
      <c r="F166" s="318" t="str">
        <f>IF(OR(C166="",D166=""),"",IF(ISERROR(VLOOKUP(D166,'Cap Financiera y Organizacional'!$B$13:$X$62730,5,0)),"",VLOOKUP(D166,'Cap Financiera y Organizacional'!$B$13:$X$62730,5,0)))</f>
        <v/>
      </c>
      <c r="G166" s="304" t="str">
        <f t="shared" si="10"/>
        <v/>
      </c>
      <c r="H166" s="305" t="str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/>
      </c>
    </row>
    <row r="167" spans="3:8" hidden="1">
      <c r="C167" s="301"/>
      <c r="D167" s="364" t="str">
        <f>IF(ISERROR(VLOOKUP(C167,'Cap Financiera y Organizacional'!$A$12:$X$62730,2,0)),"",VLOOKUP(C167,'Cap Financiera y Organizacional'!$A$12:$X$3590,2,0))</f>
        <v/>
      </c>
      <c r="E167" s="318" t="str">
        <f>IF(OR(C167="",D167=""),"",IF(ISERROR(VLOOKUP(D167,'Cap Financiera y Organizacional'!$B$13:$X$62730,3,0)),"",VLOOKUP(D167,'Cap Financiera y Organizacional'!$B$13:$X$62730,3,0)))</f>
        <v/>
      </c>
      <c r="F167" s="318" t="str">
        <f>IF(OR(C167="",D167=""),"",IF(ISERROR(VLOOKUP(D167,'Cap Financiera y Organizacional'!$B$13:$X$62730,5,0)),"",VLOOKUP(D167,'Cap Financiera y Organizacional'!$B$13:$X$62730,5,0)))</f>
        <v/>
      </c>
      <c r="G167" s="304" t="str">
        <f t="shared" si="10"/>
        <v/>
      </c>
      <c r="H167" s="305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 hidden="1">
      <c r="C168" s="301"/>
      <c r="D168" s="364" t="str">
        <f>IF(ISERROR(VLOOKUP(C168,'Cap Financiera y Organizacional'!$A$12:$X$62730,2,0)),"",VLOOKUP(C168,'Cap Financiera y Organizacional'!$A$12:$X$3590,2,0))</f>
        <v/>
      </c>
      <c r="E168" s="318" t="str">
        <f>IF(OR(C168="",D168=""),"",IF(ISERROR(VLOOKUP(D168,'Cap Financiera y Organizacional'!$B$13:$X$62730,3,0)),"",VLOOKUP(D168,'Cap Financiera y Organizacional'!$B$13:$X$62730,3,0)))</f>
        <v/>
      </c>
      <c r="F168" s="318" t="str">
        <f>IF(OR(C168="",D168=""),"",IF(ISERROR(VLOOKUP(D168,'Cap Financiera y Organizacional'!$B$13:$X$62730,5,0)),"",VLOOKUP(D168,'Cap Financiera y Organizacional'!$B$13:$X$62730,5,0)))</f>
        <v/>
      </c>
      <c r="G168" s="304" t="str">
        <f t="shared" si="10"/>
        <v/>
      </c>
      <c r="H168" s="305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 hidden="1">
      <c r="C169" s="301"/>
      <c r="D169" s="364" t="str">
        <f>IF(ISERROR(VLOOKUP(C169,'Cap Financiera y Organizacional'!$A$12:$X$62730,2,0)),"",VLOOKUP(C169,'Cap Financiera y Organizacional'!$A$12:$X$3590,2,0))</f>
        <v/>
      </c>
      <c r="E169" s="318" t="str">
        <f>IF(OR(C169="",D169=""),"",IF(ISERROR(VLOOKUP(D169,'Cap Financiera y Organizacional'!$B$13:$X$62730,3,0)),"",VLOOKUP(D169,'Cap Financiera y Organizacional'!$B$13:$X$62730,3,0)))</f>
        <v/>
      </c>
      <c r="F169" s="318" t="str">
        <f>IF(OR(C169="",D169=""),"",IF(ISERROR(VLOOKUP(D169,'Cap Financiera y Organizacional'!$B$13:$X$62730,5,0)),"",VLOOKUP(D169,'Cap Financiera y Organizacional'!$B$13:$X$62730,5,0)))</f>
        <v/>
      </c>
      <c r="G169" s="304" t="str">
        <f t="shared" si="10"/>
        <v/>
      </c>
      <c r="H169" s="305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 hidden="1">
      <c r="C170" s="301"/>
      <c r="D170" s="364" t="str">
        <f>IF(ISERROR(VLOOKUP(C170,'Cap Financiera y Organizacional'!$A$12:$X$62730,2,0)),"",VLOOKUP(C170,'Cap Financiera y Organizacional'!$A$12:$X$3590,2,0))</f>
        <v/>
      </c>
      <c r="E170" s="318" t="str">
        <f>IF(OR(C170="",D170=""),"",IF(ISERROR(VLOOKUP(D170,'Cap Financiera y Organizacional'!$B$13:$X$62730,3,0)),"",VLOOKUP(D170,'Cap Financiera y Organizacional'!$B$13:$X$62730,3,0)))</f>
        <v/>
      </c>
      <c r="F170" s="318" t="str">
        <f>IF(OR(C170="",D170=""),"",IF(ISERROR(VLOOKUP(D170,'Cap Financiera y Organizacional'!$B$13:$X$62730,5,0)),"",VLOOKUP(D170,'Cap Financiera y Organizacional'!$B$13:$X$62730,5,0)))</f>
        <v/>
      </c>
      <c r="G170" s="304" t="str">
        <f t="shared" si="10"/>
        <v/>
      </c>
      <c r="H170" s="305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 hidden="1">
      <c r="C171" s="301"/>
      <c r="D171" s="364" t="str">
        <f>IF(ISERROR(VLOOKUP(C171,'Cap Financiera y Organizacional'!$A$12:$X$62730,2,0)),"",VLOOKUP(C171,'Cap Financiera y Organizacional'!$A$12:$X$3590,2,0))</f>
        <v/>
      </c>
      <c r="E171" s="318" t="str">
        <f>IF(OR(C171="",D171=""),"",IF(ISERROR(VLOOKUP(D171,'Cap Financiera y Organizacional'!$B$13:$X$62730,3,0)),"",VLOOKUP(D171,'Cap Financiera y Organizacional'!$B$13:$X$62730,3,0)))</f>
        <v/>
      </c>
      <c r="F171" s="318" t="str">
        <f>IF(OR(C171="",D171=""),"",IF(ISERROR(VLOOKUP(D171,'Cap Financiera y Organizacional'!$B$13:$X$62730,5,0)),"",VLOOKUP(D171,'Cap Financiera y Organizacional'!$B$13:$X$62730,5,0)))</f>
        <v/>
      </c>
      <c r="G171" s="304" t="str">
        <f t="shared" si="10"/>
        <v/>
      </c>
      <c r="H171" s="305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idden="1">
      <c r="C172" s="301"/>
      <c r="D172" s="364" t="str">
        <f>IF(ISERROR(VLOOKUP(C172,'Cap Financiera y Organizacional'!$A$12:$X$62730,2,0)),"",VLOOKUP(C172,'Cap Financiera y Organizacional'!$A$12:$X$3590,2,0))</f>
        <v/>
      </c>
      <c r="E172" s="318" t="str">
        <f>IF(OR(C172="",D172=""),"",IF(ISERROR(VLOOKUP(D172,'Cap Financiera y Organizacional'!$B$13:$X$62730,3,0)),"",VLOOKUP(D172,'Cap Financiera y Organizacional'!$B$13:$X$62730,3,0)))</f>
        <v/>
      </c>
      <c r="F172" s="318" t="str">
        <f>IF(OR(C172="",D172=""),"",IF(ISERROR(VLOOKUP(D172,'Cap Financiera y Organizacional'!$B$13:$X$62730,5,0)),"",VLOOKUP(D172,'Cap Financiera y Organizacional'!$B$13:$X$62730,5,0)))</f>
        <v/>
      </c>
      <c r="G172" s="304" t="str">
        <f t="shared" si="10"/>
        <v/>
      </c>
      <c r="H172" s="305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 ht="15.75" hidden="1" thickBot="1">
      <c r="C173" s="306"/>
      <c r="D173" s="365" t="str">
        <f>IF(ISERROR(VLOOKUP(C173,'Cap Financiera y Organizacional'!$A$12:$X$62730,2,0)),"",VLOOKUP(C173,'Cap Financiera y Organizacional'!$A$12:$X$3590,2,0))</f>
        <v/>
      </c>
      <c r="E173" s="319" t="str">
        <f>IF(OR(C173="",D173=""),"",IF(ISERROR(VLOOKUP(D173,'Cap Financiera y Organizacional'!$B$13:$X$62730,3,0)),"",VLOOKUP(D173,'Cap Financiera y Organizacional'!$B$13:$X$62730,3,0)))</f>
        <v/>
      </c>
      <c r="F173" s="319" t="str">
        <f>IF(OR(C173="",D173=""),"",IF(ISERROR(VLOOKUP(D173,'Cap Financiera y Organizacional'!$B$13:$X$62730,5,0)),"",VLOOKUP(D173,'Cap Financiera y Organizacional'!$B$13:$X$62730,5,0)))</f>
        <v/>
      </c>
      <c r="G173" s="309" t="str">
        <f t="shared" si="10"/>
        <v/>
      </c>
      <c r="H173" s="310" t="str">
        <f>IF(OR(D173="",E173="",F173=""),"",IF(AND(G173&gt;0,G173&lt;=CapFinanciera1),Puntajes!$D$12,IF(AND(G173&gt;CapFinanciera1,G173&lt;=CapFinanciera2),Puntajes!$D$13,IF(AND(G173&gt;CapFinanciera2,G173&lt;=CapFinanciera3),Puntajes!$D$14,IF(AND(G173&gt;CapFinanciera3,G173&lt;=CapFinanciera4),Puntajes!$D$15,IF(G173&gt;CapFinanciera4,Puntajes!$D$16,0))))))</f>
        <v/>
      </c>
    </row>
    <row r="174" spans="3:8" hidden="1">
      <c r="C174" s="291"/>
      <c r="D174" s="363" t="str">
        <f>IF(ISERROR(VLOOKUP(C174,'Cap Financiera y Organizacional'!$A$12:$X$62730,2,0)),"",VLOOKUP(C174,'Cap Financiera y Organizacional'!$A$12:$X$3590,2,0))</f>
        <v/>
      </c>
      <c r="E174" s="360"/>
      <c r="F174" s="318"/>
      <c r="G174" s="304"/>
      <c r="H174" s="305"/>
    </row>
    <row r="175" spans="3:8" hidden="1">
      <c r="C175" s="301"/>
      <c r="D175" s="364" t="str">
        <f>IF(ISERROR(VLOOKUP(C175,'Cap Financiera y Organizacional'!$A$12:$X$62730,2,0)),"",VLOOKUP(C175,'Cap Financiera y Organizacional'!$A$12:$X$3590,2,0))</f>
        <v/>
      </c>
      <c r="E175" s="361" t="str">
        <f>IF(OR(C175="",D175=""),"",IF(ISERROR(VLOOKUP(D175,'Cap Financiera y Organizacional'!$B$13:$X$62730,3,0)),"",VLOOKUP(D175,'Cap Financiera y Organizacional'!$B$13:$X$62730,3,0)))</f>
        <v/>
      </c>
      <c r="F175" s="318" t="str">
        <f>IF(OR(C175="",D175=""),"",IF(ISERROR(VLOOKUP(D175,'Cap Financiera y Organizacional'!$B$13:$X$62730,5,0)),"",VLOOKUP(D175,'Cap Financiera y Organizacional'!$B$13:$X$62730,5,0)))</f>
        <v/>
      </c>
      <c r="G175" s="304" t="str">
        <f t="shared" ref="G175:G184" si="11">IF(OR(D175="",E175="",F175=""),"",IF(OR(E175=0,F175=0),0,E175/F175))</f>
        <v/>
      </c>
      <c r="H175" s="305" t="str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/>
      </c>
    </row>
    <row r="176" spans="3:8" hidden="1">
      <c r="C176" s="301"/>
      <c r="D176" s="364" t="str">
        <f>IF(ISERROR(VLOOKUP(C176,'Cap Financiera y Organizacional'!$A$12:$X$62730,2,0)),"",VLOOKUP(C176,'Cap Financiera y Organizacional'!$A$12:$X$3590,2,0))</f>
        <v/>
      </c>
      <c r="E176" s="361" t="str">
        <f>IF(OR(C176="",D176=""),"",IF(ISERROR(VLOOKUP(D176,'Cap Financiera y Organizacional'!$B$13:$X$62730,3,0)),"",VLOOKUP(D176,'Cap Financiera y Organizacional'!$B$13:$X$62730,3,0)))</f>
        <v/>
      </c>
      <c r="F176" s="318" t="str">
        <f>IF(OR(C176="",D176=""),"",IF(ISERROR(VLOOKUP(D176,'Cap Financiera y Organizacional'!$B$13:$X$62730,5,0)),"",VLOOKUP(D176,'Cap Financiera y Organizacional'!$B$13:$X$62730,5,0)))</f>
        <v/>
      </c>
      <c r="G176" s="304" t="str">
        <f t="shared" si="11"/>
        <v/>
      </c>
      <c r="H176" s="305" t="str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/>
      </c>
    </row>
    <row r="177" spans="3:8" hidden="1">
      <c r="C177" s="301"/>
      <c r="D177" s="364" t="str">
        <f>IF(ISERROR(VLOOKUP(C177,'Cap Financiera y Organizacional'!$A$12:$X$62730,2,0)),"",VLOOKUP(C177,'Cap Financiera y Organizacional'!$A$12:$X$3590,2,0))</f>
        <v/>
      </c>
      <c r="E177" s="361" t="str">
        <f>IF(OR(C177="",D177=""),"",IF(ISERROR(VLOOKUP(D177,'Cap Financiera y Organizacional'!$B$13:$X$62730,3,0)),"",VLOOKUP(D177,'Cap Financiera y Organizacional'!$B$13:$X$62730,3,0)))</f>
        <v/>
      </c>
      <c r="F177" s="318" t="str">
        <f>IF(OR(C177="",D177=""),"",IF(ISERROR(VLOOKUP(D177,'Cap Financiera y Organizacional'!$B$13:$X$62730,5,0)),"",VLOOKUP(D177,'Cap Financiera y Organizacional'!$B$13:$X$62730,5,0)))</f>
        <v/>
      </c>
      <c r="G177" s="304" t="str">
        <f t="shared" si="11"/>
        <v/>
      </c>
      <c r="H177" s="305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 hidden="1">
      <c r="C178" s="301"/>
      <c r="D178" s="364" t="str">
        <f>IF(ISERROR(VLOOKUP(C178,'Cap Financiera y Organizacional'!$A$12:$X$62730,2,0)),"",VLOOKUP(C178,'Cap Financiera y Organizacional'!$A$12:$X$3590,2,0))</f>
        <v/>
      </c>
      <c r="E178" s="318" t="str">
        <f>IF(OR(C178="",D178=""),"",IF(ISERROR(VLOOKUP(D178,'Cap Financiera y Organizacional'!$B$13:$X$62730,3,0)),"",VLOOKUP(D178,'Cap Financiera y Organizacional'!$B$13:$X$62730,3,0)))</f>
        <v/>
      </c>
      <c r="F178" s="318" t="str">
        <f>IF(OR(C178="",D178=""),"",IF(ISERROR(VLOOKUP(D178,'Cap Financiera y Organizacional'!$B$13:$X$62730,5,0)),"",VLOOKUP(D178,'Cap Financiera y Organizacional'!$B$13:$X$62730,5,0)))</f>
        <v/>
      </c>
      <c r="G178" s="304" t="str">
        <f t="shared" si="11"/>
        <v/>
      </c>
      <c r="H178" s="305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 hidden="1">
      <c r="C179" s="301"/>
      <c r="D179" s="364" t="str">
        <f>IF(ISERROR(VLOOKUP(C179,'Cap Financiera y Organizacional'!$A$12:$X$62730,2,0)),"",VLOOKUP(C179,'Cap Financiera y Organizacional'!$A$12:$X$3590,2,0))</f>
        <v/>
      </c>
      <c r="E179" s="318" t="str">
        <f>IF(OR(C179="",D179=""),"",IF(ISERROR(VLOOKUP(D179,'Cap Financiera y Organizacional'!$B$13:$X$62730,3,0)),"",VLOOKUP(D179,'Cap Financiera y Organizacional'!$B$13:$X$62730,3,0)))</f>
        <v/>
      </c>
      <c r="F179" s="318" t="str">
        <f>IF(OR(C179="",D179=""),"",IF(ISERROR(VLOOKUP(D179,'Cap Financiera y Organizacional'!$B$13:$X$62730,5,0)),"",VLOOKUP(D179,'Cap Financiera y Organizacional'!$B$13:$X$62730,5,0)))</f>
        <v/>
      </c>
      <c r="G179" s="304" t="str">
        <f t="shared" si="11"/>
        <v/>
      </c>
      <c r="H179" s="305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 hidden="1">
      <c r="C180" s="301"/>
      <c r="D180" s="364" t="str">
        <f>IF(ISERROR(VLOOKUP(C180,'Cap Financiera y Organizacional'!$A$12:$X$62730,2,0)),"",VLOOKUP(C180,'Cap Financiera y Organizacional'!$A$12:$X$3590,2,0))</f>
        <v/>
      </c>
      <c r="E180" s="318" t="str">
        <f>IF(OR(C180="",D180=""),"",IF(ISERROR(VLOOKUP(D180,'Cap Financiera y Organizacional'!$B$13:$X$62730,3,0)),"",VLOOKUP(D180,'Cap Financiera y Organizacional'!$B$13:$X$62730,3,0)))</f>
        <v/>
      </c>
      <c r="F180" s="318" t="str">
        <f>IF(OR(C180="",D180=""),"",IF(ISERROR(VLOOKUP(D180,'Cap Financiera y Organizacional'!$B$13:$X$62730,5,0)),"",VLOOKUP(D180,'Cap Financiera y Organizacional'!$B$13:$X$62730,5,0)))</f>
        <v/>
      </c>
      <c r="G180" s="304" t="str">
        <f t="shared" si="11"/>
        <v/>
      </c>
      <c r="H180" s="305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 hidden="1">
      <c r="C181" s="301"/>
      <c r="D181" s="364" t="str">
        <f>IF(ISERROR(VLOOKUP(C181,'Cap Financiera y Organizacional'!$A$12:$X$62730,2,0)),"",VLOOKUP(C181,'Cap Financiera y Organizacional'!$A$12:$X$3590,2,0))</f>
        <v/>
      </c>
      <c r="E181" s="318" t="str">
        <f>IF(OR(C181="",D181=""),"",IF(ISERROR(VLOOKUP(D181,'Cap Financiera y Organizacional'!$B$13:$X$62730,3,0)),"",VLOOKUP(D181,'Cap Financiera y Organizacional'!$B$13:$X$62730,3,0)))</f>
        <v/>
      </c>
      <c r="F181" s="318" t="str">
        <f>IF(OR(C181="",D181=""),"",IF(ISERROR(VLOOKUP(D181,'Cap Financiera y Organizacional'!$B$13:$X$62730,5,0)),"",VLOOKUP(D181,'Cap Financiera y Organizacional'!$B$13:$X$62730,5,0)))</f>
        <v/>
      </c>
      <c r="G181" s="304" t="str">
        <f t="shared" si="11"/>
        <v/>
      </c>
      <c r="H181" s="305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 hidden="1">
      <c r="C182" s="301"/>
      <c r="D182" s="364" t="str">
        <f>IF(ISERROR(VLOOKUP(C182,'Cap Financiera y Organizacional'!$A$12:$X$62730,2,0)),"",VLOOKUP(C182,'Cap Financiera y Organizacional'!$A$12:$X$3590,2,0))</f>
        <v/>
      </c>
      <c r="E182" s="318" t="str">
        <f>IF(OR(C182="",D182=""),"",IF(ISERROR(VLOOKUP(D182,'Cap Financiera y Organizacional'!$B$13:$X$62730,3,0)),"",VLOOKUP(D182,'Cap Financiera y Organizacional'!$B$13:$X$62730,3,0)))</f>
        <v/>
      </c>
      <c r="F182" s="318" t="str">
        <f>IF(OR(C182="",D182=""),"",IF(ISERROR(VLOOKUP(D182,'Cap Financiera y Organizacional'!$B$13:$X$62730,5,0)),"",VLOOKUP(D182,'Cap Financiera y Organizacional'!$B$13:$X$62730,5,0)))</f>
        <v/>
      </c>
      <c r="G182" s="304" t="str">
        <f t="shared" si="11"/>
        <v/>
      </c>
      <c r="H182" s="305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idden="1">
      <c r="C183" s="301"/>
      <c r="D183" s="364" t="str">
        <f>IF(ISERROR(VLOOKUP(C183,'Cap Financiera y Organizacional'!$A$12:$X$62730,2,0)),"",VLOOKUP(C183,'Cap Financiera y Organizacional'!$A$12:$X$3590,2,0))</f>
        <v/>
      </c>
      <c r="E183" s="318" t="str">
        <f>IF(OR(C183="",D183=""),"",IF(ISERROR(VLOOKUP(D183,'Cap Financiera y Organizacional'!$B$13:$X$62730,3,0)),"",VLOOKUP(D183,'Cap Financiera y Organizacional'!$B$13:$X$62730,3,0)))</f>
        <v/>
      </c>
      <c r="F183" s="318" t="str">
        <f>IF(OR(C183="",D183=""),"",IF(ISERROR(VLOOKUP(D183,'Cap Financiera y Organizacional'!$B$13:$X$62730,5,0)),"",VLOOKUP(D183,'Cap Financiera y Organizacional'!$B$13:$X$62730,5,0)))</f>
        <v/>
      </c>
      <c r="G183" s="304" t="str">
        <f t="shared" si="11"/>
        <v/>
      </c>
      <c r="H183" s="305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 ht="15.75" hidden="1" thickBot="1">
      <c r="C184" s="306"/>
      <c r="D184" s="365" t="str">
        <f>IF(ISERROR(VLOOKUP(C184,'Cap Financiera y Organizacional'!$A$12:$X$62730,2,0)),"",VLOOKUP(C184,'Cap Financiera y Organizacional'!$A$12:$X$3590,2,0))</f>
        <v/>
      </c>
      <c r="E184" s="319" t="str">
        <f>IF(OR(C184="",D184=""),"",IF(ISERROR(VLOOKUP(D184,'Cap Financiera y Organizacional'!$B$13:$X$62730,3,0)),"",VLOOKUP(D184,'Cap Financiera y Organizacional'!$B$13:$X$62730,3,0)))</f>
        <v/>
      </c>
      <c r="F184" s="319" t="str">
        <f>IF(OR(C184="",D184=""),"",IF(ISERROR(VLOOKUP(D184,'Cap Financiera y Organizacional'!$B$13:$X$62730,5,0)),"",VLOOKUP(D184,'Cap Financiera y Organizacional'!$B$13:$X$62730,5,0)))</f>
        <v/>
      </c>
      <c r="G184" s="309" t="str">
        <f t="shared" si="11"/>
        <v/>
      </c>
      <c r="H184" s="310" t="str">
        <f>IF(OR(D184="",E184="",F184=""),"",IF(AND(G184&gt;0,G184&lt;=CapFinanciera1),Puntajes!$D$12,IF(AND(G184&gt;CapFinanciera1,G184&lt;=CapFinanciera2),Puntajes!$D$13,IF(AND(G184&gt;CapFinanciera2,G184&lt;=CapFinanciera3),Puntajes!$D$14,IF(AND(G184&gt;CapFinanciera3,G184&lt;=CapFinanciera4),Puntajes!$D$15,IF(G184&gt;CapFinanciera4,Puntajes!$D$16,0))))))</f>
        <v/>
      </c>
    </row>
    <row r="185" spans="3:8" hidden="1">
      <c r="C185" s="291"/>
      <c r="D185" s="363" t="str">
        <f>IF(ISERROR(VLOOKUP(C185,'Cap Financiera y Organizacional'!$A$12:$X$62730,2,0)),"",VLOOKUP(C185,'Cap Financiera y Organizacional'!$A$12:$X$3590,2,0))</f>
        <v/>
      </c>
      <c r="E185" s="360"/>
      <c r="F185" s="318"/>
      <c r="G185" s="304"/>
      <c r="H185" s="305"/>
    </row>
    <row r="186" spans="3:8" hidden="1">
      <c r="C186" s="301"/>
      <c r="D186" s="364" t="str">
        <f>IF(ISERROR(VLOOKUP(C186,'Cap Financiera y Organizacional'!$A$12:$X$62730,2,0)),"",VLOOKUP(C186,'Cap Financiera y Organizacional'!$A$12:$X$3590,2,0))</f>
        <v/>
      </c>
      <c r="E186" s="361" t="str">
        <f>IF(OR(C186="",D186=""),"",IF(ISERROR(VLOOKUP(D186,'Cap Financiera y Organizacional'!$B$13:$X$62730,3,0)),"",VLOOKUP(D186,'Cap Financiera y Organizacional'!$B$13:$X$62730,3,0)))</f>
        <v/>
      </c>
      <c r="F186" s="318" t="str">
        <f>IF(OR(C186="",D186=""),"",IF(ISERROR(VLOOKUP(D186,'Cap Financiera y Organizacional'!$B$13:$X$62730,5,0)),"",VLOOKUP(D186,'Cap Financiera y Organizacional'!$B$13:$X$62730,5,0)))</f>
        <v/>
      </c>
      <c r="G186" s="304" t="str">
        <f t="shared" ref="G186:G195" si="12">IF(OR(D186="",E186="",F186=""),"",IF(OR(E186=0,F186=0),0,E186/F186))</f>
        <v/>
      </c>
      <c r="H186" s="305" t="str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/>
      </c>
    </row>
    <row r="187" spans="3:8" hidden="1">
      <c r="C187" s="301"/>
      <c r="D187" s="364" t="str">
        <f>IF(ISERROR(VLOOKUP(C187,'Cap Financiera y Organizacional'!$A$12:$X$62730,2,0)),"",VLOOKUP(C187,'Cap Financiera y Organizacional'!$A$12:$X$3590,2,0))</f>
        <v/>
      </c>
      <c r="E187" s="361" t="str">
        <f>IF(OR(C187="",D187=""),"",IF(ISERROR(VLOOKUP(D187,'Cap Financiera y Organizacional'!$B$13:$X$62730,3,0)),"",VLOOKUP(D187,'Cap Financiera y Organizacional'!$B$13:$X$62730,3,0)))</f>
        <v/>
      </c>
      <c r="F187" s="318" t="str">
        <f>IF(OR(C187="",D187=""),"",IF(ISERROR(VLOOKUP(D187,'Cap Financiera y Organizacional'!$B$13:$X$62730,5,0)),"",VLOOKUP(D187,'Cap Financiera y Organizacional'!$B$13:$X$62730,5,0)))</f>
        <v/>
      </c>
      <c r="G187" s="304" t="str">
        <f t="shared" si="12"/>
        <v/>
      </c>
      <c r="H187" s="305" t="str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/>
      </c>
    </row>
    <row r="188" spans="3:8" hidden="1">
      <c r="C188" s="301"/>
      <c r="D188" s="364" t="str">
        <f>IF(ISERROR(VLOOKUP(C188,'Cap Financiera y Organizacional'!$A$12:$X$62730,2,0)),"",VLOOKUP(C188,'Cap Financiera y Organizacional'!$A$12:$X$3590,2,0))</f>
        <v/>
      </c>
      <c r="E188" s="361" t="str">
        <f>IF(OR(C188="",D188=""),"",IF(ISERROR(VLOOKUP(D188,'Cap Financiera y Organizacional'!$B$13:$X$62730,3,0)),"",VLOOKUP(D188,'Cap Financiera y Organizacional'!$B$13:$X$62730,3,0)))</f>
        <v/>
      </c>
      <c r="F188" s="318" t="str">
        <f>IF(OR(C188="",D188=""),"",IF(ISERROR(VLOOKUP(D188,'Cap Financiera y Organizacional'!$B$13:$X$62730,5,0)),"",VLOOKUP(D188,'Cap Financiera y Organizacional'!$B$13:$X$62730,5,0)))</f>
        <v/>
      </c>
      <c r="G188" s="304" t="str">
        <f t="shared" si="12"/>
        <v/>
      </c>
      <c r="H188" s="305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 hidden="1">
      <c r="C189" s="301"/>
      <c r="D189" s="364" t="str">
        <f>IF(ISERROR(VLOOKUP(C189,'Cap Financiera y Organizacional'!$A$12:$X$62730,2,0)),"",VLOOKUP(C189,'Cap Financiera y Organizacional'!$A$12:$X$3590,2,0))</f>
        <v/>
      </c>
      <c r="E189" s="318" t="str">
        <f>IF(OR(C189="",D189=""),"",IF(ISERROR(VLOOKUP(D189,'Cap Financiera y Organizacional'!$B$13:$X$62730,3,0)),"",VLOOKUP(D189,'Cap Financiera y Organizacional'!$B$13:$X$62730,3,0)))</f>
        <v/>
      </c>
      <c r="F189" s="318" t="str">
        <f>IF(OR(C189="",D189=""),"",IF(ISERROR(VLOOKUP(D189,'Cap Financiera y Organizacional'!$B$13:$X$62730,5,0)),"",VLOOKUP(D189,'Cap Financiera y Organizacional'!$B$13:$X$62730,5,0)))</f>
        <v/>
      </c>
      <c r="G189" s="304" t="str">
        <f t="shared" si="12"/>
        <v/>
      </c>
      <c r="H189" s="305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 hidden="1">
      <c r="C190" s="301"/>
      <c r="D190" s="364" t="str">
        <f>IF(ISERROR(VLOOKUP(C190,'Cap Financiera y Organizacional'!$A$12:$X$62730,2,0)),"",VLOOKUP(C190,'Cap Financiera y Organizacional'!$A$12:$X$3590,2,0))</f>
        <v/>
      </c>
      <c r="E190" s="318" t="str">
        <f>IF(OR(C190="",D190=""),"",IF(ISERROR(VLOOKUP(D190,'Cap Financiera y Organizacional'!$B$13:$X$62730,3,0)),"",VLOOKUP(D190,'Cap Financiera y Organizacional'!$B$13:$X$62730,3,0)))</f>
        <v/>
      </c>
      <c r="F190" s="318" t="str">
        <f>IF(OR(C190="",D190=""),"",IF(ISERROR(VLOOKUP(D190,'Cap Financiera y Organizacional'!$B$13:$X$62730,5,0)),"",VLOOKUP(D190,'Cap Financiera y Organizacional'!$B$13:$X$62730,5,0)))</f>
        <v/>
      </c>
      <c r="G190" s="304" t="str">
        <f t="shared" si="12"/>
        <v/>
      </c>
      <c r="H190" s="305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 hidden="1">
      <c r="C191" s="301"/>
      <c r="D191" s="364" t="str">
        <f>IF(ISERROR(VLOOKUP(C191,'Cap Financiera y Organizacional'!$A$12:$X$62730,2,0)),"",VLOOKUP(C191,'Cap Financiera y Organizacional'!$A$12:$X$3590,2,0))</f>
        <v/>
      </c>
      <c r="E191" s="318" t="str">
        <f>IF(OR(C191="",D191=""),"",IF(ISERROR(VLOOKUP(D191,'Cap Financiera y Organizacional'!$B$13:$X$62730,3,0)),"",VLOOKUP(D191,'Cap Financiera y Organizacional'!$B$13:$X$62730,3,0)))</f>
        <v/>
      </c>
      <c r="F191" s="318" t="str">
        <f>IF(OR(C191="",D191=""),"",IF(ISERROR(VLOOKUP(D191,'Cap Financiera y Organizacional'!$B$13:$X$62730,5,0)),"",VLOOKUP(D191,'Cap Financiera y Organizacional'!$B$13:$X$62730,5,0)))</f>
        <v/>
      </c>
      <c r="G191" s="304" t="str">
        <f t="shared" si="12"/>
        <v/>
      </c>
      <c r="H191" s="305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 hidden="1">
      <c r="C192" s="301"/>
      <c r="D192" s="364" t="str">
        <f>IF(ISERROR(VLOOKUP(C192,'Cap Financiera y Organizacional'!$A$12:$X$62730,2,0)),"",VLOOKUP(C192,'Cap Financiera y Organizacional'!$A$12:$X$3590,2,0))</f>
        <v/>
      </c>
      <c r="E192" s="318" t="str">
        <f>IF(OR(C192="",D192=""),"",IF(ISERROR(VLOOKUP(D192,'Cap Financiera y Organizacional'!$B$13:$X$62730,3,0)),"",VLOOKUP(D192,'Cap Financiera y Organizacional'!$B$13:$X$62730,3,0)))</f>
        <v/>
      </c>
      <c r="F192" s="318" t="str">
        <f>IF(OR(C192="",D192=""),"",IF(ISERROR(VLOOKUP(D192,'Cap Financiera y Organizacional'!$B$13:$X$62730,5,0)),"",VLOOKUP(D192,'Cap Financiera y Organizacional'!$B$13:$X$62730,5,0)))</f>
        <v/>
      </c>
      <c r="G192" s="304" t="str">
        <f t="shared" si="12"/>
        <v/>
      </c>
      <c r="H192" s="305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 hidden="1">
      <c r="C193" s="301"/>
      <c r="D193" s="364" t="str">
        <f>IF(ISERROR(VLOOKUP(C193,'Cap Financiera y Organizacional'!$A$12:$X$62730,2,0)),"",VLOOKUP(C193,'Cap Financiera y Organizacional'!$A$12:$X$3590,2,0))</f>
        <v/>
      </c>
      <c r="E193" s="318" t="str">
        <f>IF(OR(C193="",D193=""),"",IF(ISERROR(VLOOKUP(D193,'Cap Financiera y Organizacional'!$B$13:$X$62730,3,0)),"",VLOOKUP(D193,'Cap Financiera y Organizacional'!$B$13:$X$62730,3,0)))</f>
        <v/>
      </c>
      <c r="F193" s="318" t="str">
        <f>IF(OR(C193="",D193=""),"",IF(ISERROR(VLOOKUP(D193,'Cap Financiera y Organizacional'!$B$13:$X$62730,5,0)),"",VLOOKUP(D193,'Cap Financiera y Organizacional'!$B$13:$X$62730,5,0)))</f>
        <v/>
      </c>
      <c r="G193" s="304" t="str">
        <f t="shared" si="12"/>
        <v/>
      </c>
      <c r="H193" s="305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idden="1">
      <c r="C194" s="301"/>
      <c r="D194" s="364" t="str">
        <f>IF(ISERROR(VLOOKUP(C194,'Cap Financiera y Organizacional'!$A$12:$X$62730,2,0)),"",VLOOKUP(C194,'Cap Financiera y Organizacional'!$A$12:$X$3590,2,0))</f>
        <v/>
      </c>
      <c r="E194" s="318" t="str">
        <f>IF(OR(C194="",D194=""),"",IF(ISERROR(VLOOKUP(D194,'Cap Financiera y Organizacional'!$B$13:$X$62730,3,0)),"",VLOOKUP(D194,'Cap Financiera y Organizacional'!$B$13:$X$62730,3,0)))</f>
        <v/>
      </c>
      <c r="F194" s="318" t="str">
        <f>IF(OR(C194="",D194=""),"",IF(ISERROR(VLOOKUP(D194,'Cap Financiera y Organizacional'!$B$13:$X$62730,5,0)),"",VLOOKUP(D194,'Cap Financiera y Organizacional'!$B$13:$X$62730,5,0)))</f>
        <v/>
      </c>
      <c r="G194" s="304" t="str">
        <f t="shared" si="12"/>
        <v/>
      </c>
      <c r="H194" s="305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 ht="15.75" hidden="1" thickBot="1">
      <c r="C195" s="306"/>
      <c r="D195" s="365" t="str">
        <f>IF(ISERROR(VLOOKUP(C195,'Cap Financiera y Organizacional'!$A$12:$X$62730,2,0)),"",VLOOKUP(C195,'Cap Financiera y Organizacional'!$A$12:$X$3590,2,0))</f>
        <v/>
      </c>
      <c r="E195" s="319" t="str">
        <f>IF(OR(C195="",D195=""),"",IF(ISERROR(VLOOKUP(D195,'Cap Financiera y Organizacional'!$B$13:$X$62730,3,0)),"",VLOOKUP(D195,'Cap Financiera y Organizacional'!$B$13:$X$62730,3,0)))</f>
        <v/>
      </c>
      <c r="F195" s="319" t="str">
        <f>IF(OR(C195="",D195=""),"",IF(ISERROR(VLOOKUP(D195,'Cap Financiera y Organizacional'!$B$13:$X$62730,5,0)),"",VLOOKUP(D195,'Cap Financiera y Organizacional'!$B$13:$X$62730,5,0)))</f>
        <v/>
      </c>
      <c r="G195" s="309" t="str">
        <f t="shared" si="12"/>
        <v/>
      </c>
      <c r="H195" s="310" t="str">
        <f>IF(OR(D195="",E195="",F195=""),"",IF(AND(G195&gt;0,G195&lt;=CapFinanciera1),Puntajes!$D$12,IF(AND(G195&gt;CapFinanciera1,G195&lt;=CapFinanciera2),Puntajes!$D$13,IF(AND(G195&gt;CapFinanciera2,G195&lt;=CapFinanciera3),Puntajes!$D$14,IF(AND(G195&gt;CapFinanciera3,G195&lt;=CapFinanciera4),Puntajes!$D$15,IF(G195&gt;CapFinanciera4,Puntajes!$D$16,0))))))</f>
        <v/>
      </c>
    </row>
    <row r="196" spans="3:8" hidden="1">
      <c r="C196" s="291"/>
      <c r="D196" s="363" t="str">
        <f>IF(ISERROR(VLOOKUP(C196,'Cap Financiera y Organizacional'!$A$12:$X$62730,2,0)),"",VLOOKUP(C196,'Cap Financiera y Organizacional'!$A$12:$X$3590,2,0))</f>
        <v/>
      </c>
      <c r="E196" s="360"/>
      <c r="F196" s="318"/>
      <c r="G196" s="304"/>
      <c r="H196" s="305"/>
    </row>
    <row r="197" spans="3:8" hidden="1">
      <c r="C197" s="301"/>
      <c r="D197" s="364" t="str">
        <f>IF(ISERROR(VLOOKUP(C197,'Cap Financiera y Organizacional'!$A$12:$X$62730,2,0)),"",VLOOKUP(C197,'Cap Financiera y Organizacional'!$A$12:$X$3590,2,0))</f>
        <v/>
      </c>
      <c r="E197" s="361" t="str">
        <f>IF(OR(C197="",D197=""),"",IF(ISERROR(VLOOKUP(D197,'Cap Financiera y Organizacional'!$B$13:$X$62730,3,0)),"",VLOOKUP(D197,'Cap Financiera y Organizacional'!$B$13:$X$62730,3,0)))</f>
        <v/>
      </c>
      <c r="F197" s="318" t="str">
        <f>IF(OR(C197="",D197=""),"",IF(ISERROR(VLOOKUP(D197,'Cap Financiera y Organizacional'!$B$13:$X$62730,5,0)),"",VLOOKUP(D197,'Cap Financiera y Organizacional'!$B$13:$X$62730,5,0)))</f>
        <v/>
      </c>
      <c r="G197" s="304" t="str">
        <f t="shared" ref="G197:G206" si="13">IF(OR(D197="",E197="",F197=""),"",IF(OR(E197=0,F197=0),0,E197/F197))</f>
        <v/>
      </c>
      <c r="H197" s="305" t="str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/>
      </c>
    </row>
    <row r="198" spans="3:8" hidden="1">
      <c r="C198" s="301"/>
      <c r="D198" s="364" t="str">
        <f>IF(ISERROR(VLOOKUP(C198,'Cap Financiera y Organizacional'!$A$12:$X$62730,2,0)),"",VLOOKUP(C198,'Cap Financiera y Organizacional'!$A$12:$X$3590,2,0))</f>
        <v/>
      </c>
      <c r="E198" s="361" t="str">
        <f>IF(OR(C198="",D198=""),"",IF(ISERROR(VLOOKUP(D198,'Cap Financiera y Organizacional'!$B$13:$X$62730,3,0)),"",VLOOKUP(D198,'Cap Financiera y Organizacional'!$B$13:$X$62730,3,0)))</f>
        <v/>
      </c>
      <c r="F198" s="318" t="str">
        <f>IF(OR(C198="",D198=""),"",IF(ISERROR(VLOOKUP(D198,'Cap Financiera y Organizacional'!$B$13:$X$62730,5,0)),"",VLOOKUP(D198,'Cap Financiera y Organizacional'!$B$13:$X$62730,5,0)))</f>
        <v/>
      </c>
      <c r="G198" s="304" t="str">
        <f t="shared" si="13"/>
        <v/>
      </c>
      <c r="H198" s="305" t="str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/>
      </c>
    </row>
    <row r="199" spans="3:8" hidden="1">
      <c r="C199" s="301"/>
      <c r="D199" s="364" t="str">
        <f>IF(ISERROR(VLOOKUP(C199,'Cap Financiera y Organizacional'!$A$12:$X$62730,2,0)),"",VLOOKUP(C199,'Cap Financiera y Organizacional'!$A$12:$X$3590,2,0))</f>
        <v/>
      </c>
      <c r="E199" s="361" t="str">
        <f>IF(OR(C199="",D199=""),"",IF(ISERROR(VLOOKUP(D199,'Cap Financiera y Organizacional'!$B$13:$X$62730,3,0)),"",VLOOKUP(D199,'Cap Financiera y Organizacional'!$B$13:$X$62730,3,0)))</f>
        <v/>
      </c>
      <c r="F199" s="318" t="str">
        <f>IF(OR(C199="",D199=""),"",IF(ISERROR(VLOOKUP(D199,'Cap Financiera y Organizacional'!$B$13:$X$62730,5,0)),"",VLOOKUP(D199,'Cap Financiera y Organizacional'!$B$13:$X$62730,5,0)))</f>
        <v/>
      </c>
      <c r="G199" s="304" t="str">
        <f t="shared" si="13"/>
        <v/>
      </c>
      <c r="H199" s="305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 hidden="1">
      <c r="C200" s="301"/>
      <c r="D200" s="364" t="str">
        <f>IF(ISERROR(VLOOKUP(C200,'Cap Financiera y Organizacional'!$A$12:$X$62730,2,0)),"",VLOOKUP(C200,'Cap Financiera y Organizacional'!$A$12:$X$3590,2,0))</f>
        <v/>
      </c>
      <c r="E200" s="318" t="str">
        <f>IF(OR(C200="",D200=""),"",IF(ISERROR(VLOOKUP(D200,'Cap Financiera y Organizacional'!$B$13:$X$62730,3,0)),"",VLOOKUP(D200,'Cap Financiera y Organizacional'!$B$13:$X$62730,3,0)))</f>
        <v/>
      </c>
      <c r="F200" s="318" t="str">
        <f>IF(OR(C200="",D200=""),"",IF(ISERROR(VLOOKUP(D200,'Cap Financiera y Organizacional'!$B$13:$X$62730,5,0)),"",VLOOKUP(D200,'Cap Financiera y Organizacional'!$B$13:$X$62730,5,0)))</f>
        <v/>
      </c>
      <c r="G200" s="304" t="str">
        <f t="shared" si="13"/>
        <v/>
      </c>
      <c r="H200" s="305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 hidden="1">
      <c r="C201" s="301"/>
      <c r="D201" s="364" t="str">
        <f>IF(ISERROR(VLOOKUP(C201,'Cap Financiera y Organizacional'!$A$12:$X$62730,2,0)),"",VLOOKUP(C201,'Cap Financiera y Organizacional'!$A$12:$X$3590,2,0))</f>
        <v/>
      </c>
      <c r="E201" s="318" t="str">
        <f>IF(OR(C201="",D201=""),"",IF(ISERROR(VLOOKUP(D201,'Cap Financiera y Organizacional'!$B$13:$X$62730,3,0)),"",VLOOKUP(D201,'Cap Financiera y Organizacional'!$B$13:$X$62730,3,0)))</f>
        <v/>
      </c>
      <c r="F201" s="318" t="str">
        <f>IF(OR(C201="",D201=""),"",IF(ISERROR(VLOOKUP(D201,'Cap Financiera y Organizacional'!$B$13:$X$62730,5,0)),"",VLOOKUP(D201,'Cap Financiera y Organizacional'!$B$13:$X$62730,5,0)))</f>
        <v/>
      </c>
      <c r="G201" s="304" t="str">
        <f t="shared" si="13"/>
        <v/>
      </c>
      <c r="H201" s="305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 hidden="1">
      <c r="C202" s="301"/>
      <c r="D202" s="364" t="str">
        <f>IF(ISERROR(VLOOKUP(C202,'Cap Financiera y Organizacional'!$A$12:$X$62730,2,0)),"",VLOOKUP(C202,'Cap Financiera y Organizacional'!$A$12:$X$3590,2,0))</f>
        <v/>
      </c>
      <c r="E202" s="318" t="str">
        <f>IF(OR(C202="",D202=""),"",IF(ISERROR(VLOOKUP(D202,'Cap Financiera y Organizacional'!$B$13:$X$62730,3,0)),"",VLOOKUP(D202,'Cap Financiera y Organizacional'!$B$13:$X$62730,3,0)))</f>
        <v/>
      </c>
      <c r="F202" s="318" t="str">
        <f>IF(OR(C202="",D202=""),"",IF(ISERROR(VLOOKUP(D202,'Cap Financiera y Organizacional'!$B$13:$X$62730,5,0)),"",VLOOKUP(D202,'Cap Financiera y Organizacional'!$B$13:$X$62730,5,0)))</f>
        <v/>
      </c>
      <c r="G202" s="304" t="str">
        <f t="shared" si="13"/>
        <v/>
      </c>
      <c r="H202" s="305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 hidden="1">
      <c r="C203" s="301"/>
      <c r="D203" s="364" t="str">
        <f>IF(ISERROR(VLOOKUP(C203,'Cap Financiera y Organizacional'!$A$12:$X$62730,2,0)),"",VLOOKUP(C203,'Cap Financiera y Organizacional'!$A$12:$X$3590,2,0))</f>
        <v/>
      </c>
      <c r="E203" s="318" t="str">
        <f>IF(OR(C203="",D203=""),"",IF(ISERROR(VLOOKUP(D203,'Cap Financiera y Organizacional'!$B$13:$X$62730,3,0)),"",VLOOKUP(D203,'Cap Financiera y Organizacional'!$B$13:$X$62730,3,0)))</f>
        <v/>
      </c>
      <c r="F203" s="318" t="str">
        <f>IF(OR(C203="",D203=""),"",IF(ISERROR(VLOOKUP(D203,'Cap Financiera y Organizacional'!$B$13:$X$62730,5,0)),"",VLOOKUP(D203,'Cap Financiera y Organizacional'!$B$13:$X$62730,5,0)))</f>
        <v/>
      </c>
      <c r="G203" s="304" t="str">
        <f t="shared" si="13"/>
        <v/>
      </c>
      <c r="H203" s="305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 hidden="1">
      <c r="C204" s="301"/>
      <c r="D204" s="364" t="str">
        <f>IF(ISERROR(VLOOKUP(C204,'Cap Financiera y Organizacional'!$A$12:$X$62730,2,0)),"",VLOOKUP(C204,'Cap Financiera y Organizacional'!$A$12:$X$3590,2,0))</f>
        <v/>
      </c>
      <c r="E204" s="318" t="str">
        <f>IF(OR(C204="",D204=""),"",IF(ISERROR(VLOOKUP(D204,'Cap Financiera y Organizacional'!$B$13:$X$62730,3,0)),"",VLOOKUP(D204,'Cap Financiera y Organizacional'!$B$13:$X$62730,3,0)))</f>
        <v/>
      </c>
      <c r="F204" s="318" t="str">
        <f>IF(OR(C204="",D204=""),"",IF(ISERROR(VLOOKUP(D204,'Cap Financiera y Organizacional'!$B$13:$X$62730,5,0)),"",VLOOKUP(D204,'Cap Financiera y Organizacional'!$B$13:$X$62730,5,0)))</f>
        <v/>
      </c>
      <c r="G204" s="304" t="str">
        <f t="shared" si="13"/>
        <v/>
      </c>
      <c r="H204" s="305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idden="1">
      <c r="C205" s="301"/>
      <c r="D205" s="364" t="str">
        <f>IF(ISERROR(VLOOKUP(C205,'Cap Financiera y Organizacional'!$A$12:$X$62730,2,0)),"",VLOOKUP(C205,'Cap Financiera y Organizacional'!$A$12:$X$3590,2,0))</f>
        <v/>
      </c>
      <c r="E205" s="318" t="str">
        <f>IF(OR(C205="",D205=""),"",IF(ISERROR(VLOOKUP(D205,'Cap Financiera y Organizacional'!$B$13:$X$62730,3,0)),"",VLOOKUP(D205,'Cap Financiera y Organizacional'!$B$13:$X$62730,3,0)))</f>
        <v/>
      </c>
      <c r="F205" s="318" t="str">
        <f>IF(OR(C205="",D205=""),"",IF(ISERROR(VLOOKUP(D205,'Cap Financiera y Organizacional'!$B$13:$X$62730,5,0)),"",VLOOKUP(D205,'Cap Financiera y Organizacional'!$B$13:$X$62730,5,0)))</f>
        <v/>
      </c>
      <c r="G205" s="304" t="str">
        <f t="shared" si="13"/>
        <v/>
      </c>
      <c r="H205" s="305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 ht="15.75" hidden="1" thickBot="1">
      <c r="C206" s="306"/>
      <c r="D206" s="365" t="str">
        <f>IF(ISERROR(VLOOKUP(C206,'Cap Financiera y Organizacional'!$A$12:$X$62730,2,0)),"",VLOOKUP(C206,'Cap Financiera y Organizacional'!$A$12:$X$3590,2,0))</f>
        <v/>
      </c>
      <c r="E206" s="319" t="str">
        <f>IF(OR(C206="",D206=""),"",IF(ISERROR(VLOOKUP(D206,'Cap Financiera y Organizacional'!$B$13:$X$62730,3,0)),"",VLOOKUP(D206,'Cap Financiera y Organizacional'!$B$13:$X$62730,3,0)))</f>
        <v/>
      </c>
      <c r="F206" s="319" t="str">
        <f>IF(OR(C206="",D206=""),"",IF(ISERROR(VLOOKUP(D206,'Cap Financiera y Organizacional'!$B$13:$X$62730,5,0)),"",VLOOKUP(D206,'Cap Financiera y Organizacional'!$B$13:$X$62730,5,0)))</f>
        <v/>
      </c>
      <c r="G206" s="309" t="str">
        <f t="shared" si="13"/>
        <v/>
      </c>
      <c r="H206" s="310" t="str">
        <f>IF(OR(D206="",E206="",F206=""),"",IF(AND(G206&gt;0,G206&lt;=CapFinanciera1),Puntajes!$D$12,IF(AND(G206&gt;CapFinanciera1,G206&lt;=CapFinanciera2),Puntajes!$D$13,IF(AND(G206&gt;CapFinanciera2,G206&lt;=CapFinanciera3),Puntajes!$D$14,IF(AND(G206&gt;CapFinanciera3,G206&lt;=CapFinanciera4),Puntajes!$D$15,IF(G206&gt;CapFinanciera4,Puntajes!$D$16,0))))))</f>
        <v/>
      </c>
    </row>
    <row r="207" spans="3:8" hidden="1">
      <c r="C207" s="291"/>
      <c r="D207" s="363" t="str">
        <f>IF(ISERROR(VLOOKUP(C207,'Cap Financiera y Organizacional'!$A$12:$X$62730,2,0)),"",VLOOKUP(C207,'Cap Financiera y Organizacional'!$A$12:$X$3590,2,0))</f>
        <v/>
      </c>
      <c r="E207" s="360"/>
      <c r="F207" s="318"/>
      <c r="G207" s="304"/>
      <c r="H207" s="305"/>
    </row>
    <row r="208" spans="3:8" hidden="1">
      <c r="C208" s="301"/>
      <c r="D208" s="364" t="str">
        <f>IF(ISERROR(VLOOKUP(C208,'Cap Financiera y Organizacional'!$A$12:$X$62730,2,0)),"",VLOOKUP(C208,'Cap Financiera y Organizacional'!$A$12:$X$3590,2,0))</f>
        <v/>
      </c>
      <c r="E208" s="361" t="str">
        <f>IF(OR(C208="",D208=""),"",IF(ISERROR(VLOOKUP(D208,'Cap Financiera y Organizacional'!$B$13:$X$62730,3,0)),"",VLOOKUP(D208,'Cap Financiera y Organizacional'!$B$13:$X$62730,3,0)))</f>
        <v/>
      </c>
      <c r="F208" s="318" t="str">
        <f>IF(OR(C208="",D208=""),"",IF(ISERROR(VLOOKUP(D208,'Cap Financiera y Organizacional'!$B$13:$X$62730,5,0)),"",VLOOKUP(D208,'Cap Financiera y Organizacional'!$B$13:$X$62730,5,0)))</f>
        <v/>
      </c>
      <c r="G208" s="304" t="str">
        <f t="shared" ref="G208:G217" si="14">IF(OR(D208="",E208="",F208=""),"",IF(OR(E208=0,F208=0),0,E208/F208))</f>
        <v/>
      </c>
      <c r="H208" s="305" t="str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/>
      </c>
    </row>
    <row r="209" spans="3:8" hidden="1">
      <c r="C209" s="301"/>
      <c r="D209" s="364" t="str">
        <f>IF(ISERROR(VLOOKUP(C209,'Cap Financiera y Organizacional'!$A$12:$X$62730,2,0)),"",VLOOKUP(C209,'Cap Financiera y Organizacional'!$A$12:$X$3590,2,0))</f>
        <v/>
      </c>
      <c r="E209" s="361" t="str">
        <f>IF(OR(C209="",D209=""),"",IF(ISERROR(VLOOKUP(D209,'Cap Financiera y Organizacional'!$B$13:$X$62730,3,0)),"",VLOOKUP(D209,'Cap Financiera y Organizacional'!$B$13:$X$62730,3,0)))</f>
        <v/>
      </c>
      <c r="F209" s="318" t="str">
        <f>IF(OR(C209="",D209=""),"",IF(ISERROR(VLOOKUP(D209,'Cap Financiera y Organizacional'!$B$13:$X$62730,5,0)),"",VLOOKUP(D209,'Cap Financiera y Organizacional'!$B$13:$X$62730,5,0)))</f>
        <v/>
      </c>
      <c r="G209" s="304" t="str">
        <f t="shared" si="14"/>
        <v/>
      </c>
      <c r="H209" s="305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 hidden="1">
      <c r="C210" s="301"/>
      <c r="D210" s="364" t="str">
        <f>IF(ISERROR(VLOOKUP(C210,'Cap Financiera y Organizacional'!$A$12:$X$62730,2,0)),"",VLOOKUP(C210,'Cap Financiera y Organizacional'!$A$12:$X$3590,2,0))</f>
        <v/>
      </c>
      <c r="E210" s="361" t="str">
        <f>IF(OR(C210="",D210=""),"",IF(ISERROR(VLOOKUP(D210,'Cap Financiera y Organizacional'!$B$13:$X$62730,3,0)),"",VLOOKUP(D210,'Cap Financiera y Organizacional'!$B$13:$X$62730,3,0)))</f>
        <v/>
      </c>
      <c r="F210" s="318" t="str">
        <f>IF(OR(C210="",D210=""),"",IF(ISERROR(VLOOKUP(D210,'Cap Financiera y Organizacional'!$B$13:$X$62730,5,0)),"",VLOOKUP(D210,'Cap Financiera y Organizacional'!$B$13:$X$62730,5,0)))</f>
        <v/>
      </c>
      <c r="G210" s="304" t="str">
        <f t="shared" si="14"/>
        <v/>
      </c>
      <c r="H210" s="305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 hidden="1">
      <c r="C211" s="301"/>
      <c r="D211" s="364" t="str">
        <f>IF(ISERROR(VLOOKUP(C211,'Cap Financiera y Organizacional'!$A$12:$X$62730,2,0)),"",VLOOKUP(C211,'Cap Financiera y Organizacional'!$A$12:$X$3590,2,0))</f>
        <v/>
      </c>
      <c r="E211" s="318" t="str">
        <f>IF(OR(C211="",D211=""),"",IF(ISERROR(VLOOKUP(D211,'Cap Financiera y Organizacional'!$B$13:$X$62730,3,0)),"",VLOOKUP(D211,'Cap Financiera y Organizacional'!$B$13:$X$62730,3,0)))</f>
        <v/>
      </c>
      <c r="F211" s="318" t="str">
        <f>IF(OR(C211="",D211=""),"",IF(ISERROR(VLOOKUP(D211,'Cap Financiera y Organizacional'!$B$13:$X$62730,5,0)),"",VLOOKUP(D211,'Cap Financiera y Organizacional'!$B$13:$X$62730,5,0)))</f>
        <v/>
      </c>
      <c r="G211" s="304" t="str">
        <f t="shared" si="14"/>
        <v/>
      </c>
      <c r="H211" s="305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 hidden="1">
      <c r="C212" s="301"/>
      <c r="D212" s="364" t="str">
        <f>IF(ISERROR(VLOOKUP(C212,'Cap Financiera y Organizacional'!$A$12:$X$62730,2,0)),"",VLOOKUP(C212,'Cap Financiera y Organizacional'!$A$12:$X$3590,2,0))</f>
        <v/>
      </c>
      <c r="E212" s="318" t="str">
        <f>IF(OR(C212="",D212=""),"",IF(ISERROR(VLOOKUP(D212,'Cap Financiera y Organizacional'!$B$13:$X$62730,3,0)),"",VLOOKUP(D212,'Cap Financiera y Organizacional'!$B$13:$X$62730,3,0)))</f>
        <v/>
      </c>
      <c r="F212" s="318" t="str">
        <f>IF(OR(C212="",D212=""),"",IF(ISERROR(VLOOKUP(D212,'Cap Financiera y Organizacional'!$B$13:$X$62730,5,0)),"",VLOOKUP(D212,'Cap Financiera y Organizacional'!$B$13:$X$62730,5,0)))</f>
        <v/>
      </c>
      <c r="G212" s="304" t="str">
        <f t="shared" si="14"/>
        <v/>
      </c>
      <c r="H212" s="305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 hidden="1">
      <c r="C213" s="301"/>
      <c r="D213" s="364" t="str">
        <f>IF(ISERROR(VLOOKUP(C213,'Cap Financiera y Organizacional'!$A$12:$X$62730,2,0)),"",VLOOKUP(C213,'Cap Financiera y Organizacional'!$A$12:$X$3590,2,0))</f>
        <v/>
      </c>
      <c r="E213" s="318" t="str">
        <f>IF(OR(C213="",D213=""),"",IF(ISERROR(VLOOKUP(D213,'Cap Financiera y Organizacional'!$B$13:$X$62730,3,0)),"",VLOOKUP(D213,'Cap Financiera y Organizacional'!$B$13:$X$62730,3,0)))</f>
        <v/>
      </c>
      <c r="F213" s="318" t="str">
        <f>IF(OR(C213="",D213=""),"",IF(ISERROR(VLOOKUP(D213,'Cap Financiera y Organizacional'!$B$13:$X$62730,5,0)),"",VLOOKUP(D213,'Cap Financiera y Organizacional'!$B$13:$X$62730,5,0)))</f>
        <v/>
      </c>
      <c r="G213" s="304" t="str">
        <f t="shared" si="14"/>
        <v/>
      </c>
      <c r="H213" s="305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 hidden="1">
      <c r="C214" s="301"/>
      <c r="D214" s="364" t="str">
        <f>IF(ISERROR(VLOOKUP(C214,'Cap Financiera y Organizacional'!$A$12:$X$62730,2,0)),"",VLOOKUP(C214,'Cap Financiera y Organizacional'!$A$12:$X$3590,2,0))</f>
        <v/>
      </c>
      <c r="E214" s="318" t="str">
        <f>IF(OR(C214="",D214=""),"",IF(ISERROR(VLOOKUP(D214,'Cap Financiera y Organizacional'!$B$13:$X$62730,3,0)),"",VLOOKUP(D214,'Cap Financiera y Organizacional'!$B$13:$X$62730,3,0)))</f>
        <v/>
      </c>
      <c r="F214" s="318" t="str">
        <f>IF(OR(C214="",D214=""),"",IF(ISERROR(VLOOKUP(D214,'Cap Financiera y Organizacional'!$B$13:$X$62730,5,0)),"",VLOOKUP(D214,'Cap Financiera y Organizacional'!$B$13:$X$62730,5,0)))</f>
        <v/>
      </c>
      <c r="G214" s="304" t="str">
        <f t="shared" si="14"/>
        <v/>
      </c>
      <c r="H214" s="305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 hidden="1">
      <c r="C215" s="301"/>
      <c r="D215" s="364" t="str">
        <f>IF(ISERROR(VLOOKUP(C215,'Cap Financiera y Organizacional'!$A$12:$X$62730,2,0)),"",VLOOKUP(C215,'Cap Financiera y Organizacional'!$A$12:$X$3590,2,0))</f>
        <v/>
      </c>
      <c r="E215" s="318" t="str">
        <f>IF(OR(C215="",D215=""),"",IF(ISERROR(VLOOKUP(D215,'Cap Financiera y Organizacional'!$B$13:$X$62730,3,0)),"",VLOOKUP(D215,'Cap Financiera y Organizacional'!$B$13:$X$62730,3,0)))</f>
        <v/>
      </c>
      <c r="F215" s="318" t="str">
        <f>IF(OR(C215="",D215=""),"",IF(ISERROR(VLOOKUP(D215,'Cap Financiera y Organizacional'!$B$13:$X$62730,5,0)),"",VLOOKUP(D215,'Cap Financiera y Organizacional'!$B$13:$X$62730,5,0)))</f>
        <v/>
      </c>
      <c r="G215" s="304" t="str">
        <f t="shared" si="14"/>
        <v/>
      </c>
      <c r="H215" s="305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idden="1">
      <c r="C216" s="301"/>
      <c r="D216" s="364" t="str">
        <f>IF(ISERROR(VLOOKUP(C216,'Cap Financiera y Organizacional'!$A$12:$X$62730,2,0)),"",VLOOKUP(C216,'Cap Financiera y Organizacional'!$A$12:$X$3590,2,0))</f>
        <v/>
      </c>
      <c r="E216" s="318" t="str">
        <f>IF(OR(C216="",D216=""),"",IF(ISERROR(VLOOKUP(D216,'Cap Financiera y Organizacional'!$B$13:$X$62730,3,0)),"",VLOOKUP(D216,'Cap Financiera y Organizacional'!$B$13:$X$62730,3,0)))</f>
        <v/>
      </c>
      <c r="F216" s="318" t="str">
        <f>IF(OR(C216="",D216=""),"",IF(ISERROR(VLOOKUP(D216,'Cap Financiera y Organizacional'!$B$13:$X$62730,5,0)),"",VLOOKUP(D216,'Cap Financiera y Organizacional'!$B$13:$X$62730,5,0)))</f>
        <v/>
      </c>
      <c r="G216" s="304" t="str">
        <f t="shared" si="14"/>
        <v/>
      </c>
      <c r="H216" s="305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 ht="15.75" hidden="1" thickBot="1">
      <c r="C217" s="306"/>
      <c r="D217" s="365" t="str">
        <f>IF(ISERROR(VLOOKUP(C217,'Cap Financiera y Organizacional'!$A$12:$X$62730,2,0)),"",VLOOKUP(C217,'Cap Financiera y Organizacional'!$A$12:$X$3590,2,0))</f>
        <v/>
      </c>
      <c r="E217" s="319" t="str">
        <f>IF(OR(C217="",D217=""),"",IF(ISERROR(VLOOKUP(D217,'Cap Financiera y Organizacional'!$B$13:$X$62730,3,0)),"",VLOOKUP(D217,'Cap Financiera y Organizacional'!$B$13:$X$62730,3,0)))</f>
        <v/>
      </c>
      <c r="F217" s="319" t="str">
        <f>IF(OR(C217="",D217=""),"",IF(ISERROR(VLOOKUP(D217,'Cap Financiera y Organizacional'!$B$13:$X$62730,5,0)),"",VLOOKUP(D217,'Cap Financiera y Organizacional'!$B$13:$X$62730,5,0)))</f>
        <v/>
      </c>
      <c r="G217" s="309" t="str">
        <f t="shared" si="14"/>
        <v/>
      </c>
      <c r="H217" s="310" t="str">
        <f>IF(OR(D217="",E217="",F217=""),"",IF(AND(G217&gt;0,G217&lt;=CapFinanciera1),Puntajes!$D$12,IF(AND(G217&gt;CapFinanciera1,G217&lt;=CapFinanciera2),Puntajes!$D$13,IF(AND(G217&gt;CapFinanciera2,G217&lt;=CapFinanciera3),Puntajes!$D$14,IF(AND(G217&gt;CapFinanciera3,G217&lt;=CapFinanciera4),Puntajes!$D$15,IF(G217&gt;CapFinanciera4,Puntajes!$D$16,0))))))</f>
        <v/>
      </c>
    </row>
    <row r="218" spans="3:8" hidden="1">
      <c r="C218" s="291"/>
      <c r="D218" s="363" t="str">
        <f>IF(ISERROR(VLOOKUP(C218,'Cap Financiera y Organizacional'!$A$12:$X$62730,2,0)),"",VLOOKUP(C218,'Cap Financiera y Organizacional'!$A$12:$X$3590,2,0))</f>
        <v/>
      </c>
      <c r="E218" s="360"/>
      <c r="F218" s="318"/>
      <c r="G218" s="304"/>
      <c r="H218" s="305"/>
    </row>
    <row r="219" spans="3:8" hidden="1">
      <c r="C219" s="301"/>
      <c r="D219" s="364" t="str">
        <f>IF(ISERROR(VLOOKUP(C219,'Cap Financiera y Organizacional'!$A$12:$X$62730,2,0)),"",VLOOKUP(C219,'Cap Financiera y Organizacional'!$A$12:$X$3590,2,0))</f>
        <v/>
      </c>
      <c r="E219" s="361" t="str">
        <f>IF(OR(C219="",D219=""),"",IF(ISERROR(VLOOKUP(D219,'Cap Financiera y Organizacional'!$B$13:$X$62730,3,0)),"",VLOOKUP(D219,'Cap Financiera y Organizacional'!$B$13:$X$62730,3,0)))</f>
        <v/>
      </c>
      <c r="F219" s="318" t="str">
        <f>IF(OR(C219="",D219=""),"",IF(ISERROR(VLOOKUP(D219,'Cap Financiera y Organizacional'!$B$13:$X$62730,5,0)),"",VLOOKUP(D219,'Cap Financiera y Organizacional'!$B$13:$X$62730,5,0)))</f>
        <v/>
      </c>
      <c r="G219" s="304" t="str">
        <f t="shared" ref="G219:G228" si="15">IF(OR(D219="",E219="",F219=""),"",IF(OR(E219=0,F219=0),0,E219/F219))</f>
        <v/>
      </c>
      <c r="H219" s="305" t="str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/>
      </c>
    </row>
    <row r="220" spans="3:8" hidden="1">
      <c r="C220" s="301"/>
      <c r="D220" s="364" t="str">
        <f>IF(ISERROR(VLOOKUP(C220,'Cap Financiera y Organizacional'!$A$12:$X$62730,2,0)),"",VLOOKUP(C220,'Cap Financiera y Organizacional'!$A$12:$X$3590,2,0))</f>
        <v/>
      </c>
      <c r="E220" s="361" t="str">
        <f>IF(OR(C220="",D220=""),"",IF(ISERROR(VLOOKUP(D220,'Cap Financiera y Organizacional'!$B$13:$X$62730,3,0)),"",VLOOKUP(D220,'Cap Financiera y Organizacional'!$B$13:$X$62730,3,0)))</f>
        <v/>
      </c>
      <c r="F220" s="318" t="str">
        <f>IF(OR(C220="",D220=""),"",IF(ISERROR(VLOOKUP(D220,'Cap Financiera y Organizacional'!$B$13:$X$62730,5,0)),"",VLOOKUP(D220,'Cap Financiera y Organizacional'!$B$13:$X$62730,5,0)))</f>
        <v/>
      </c>
      <c r="G220" s="304" t="str">
        <f t="shared" si="15"/>
        <v/>
      </c>
      <c r="H220" s="305" t="str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/>
      </c>
    </row>
    <row r="221" spans="3:8" hidden="1">
      <c r="C221" s="301"/>
      <c r="D221" s="364" t="str">
        <f>IF(ISERROR(VLOOKUP(C221,'Cap Financiera y Organizacional'!$A$12:$X$62730,2,0)),"",VLOOKUP(C221,'Cap Financiera y Organizacional'!$A$12:$X$3590,2,0))</f>
        <v/>
      </c>
      <c r="E221" s="361" t="str">
        <f>IF(OR(C221="",D221=""),"",IF(ISERROR(VLOOKUP(D221,'Cap Financiera y Organizacional'!$B$13:$X$62730,3,0)),"",VLOOKUP(D221,'Cap Financiera y Organizacional'!$B$13:$X$62730,3,0)))</f>
        <v/>
      </c>
      <c r="F221" s="318" t="str">
        <f>IF(OR(C221="",D221=""),"",IF(ISERROR(VLOOKUP(D221,'Cap Financiera y Organizacional'!$B$13:$X$62730,5,0)),"",VLOOKUP(D221,'Cap Financiera y Organizacional'!$B$13:$X$62730,5,0)))</f>
        <v/>
      </c>
      <c r="G221" s="304" t="str">
        <f t="shared" si="15"/>
        <v/>
      </c>
      <c r="H221" s="305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 hidden="1">
      <c r="C222" s="301"/>
      <c r="D222" s="364" t="str">
        <f>IF(ISERROR(VLOOKUP(C222,'Cap Financiera y Organizacional'!$A$12:$X$62730,2,0)),"",VLOOKUP(C222,'Cap Financiera y Organizacional'!$A$12:$X$3590,2,0))</f>
        <v/>
      </c>
      <c r="E222" s="318" t="str">
        <f>IF(OR(C222="",D222=""),"",IF(ISERROR(VLOOKUP(D222,'Cap Financiera y Organizacional'!$B$13:$X$62730,3,0)),"",VLOOKUP(D222,'Cap Financiera y Organizacional'!$B$13:$X$62730,3,0)))</f>
        <v/>
      </c>
      <c r="F222" s="318" t="str">
        <f>IF(OR(C222="",D222=""),"",IF(ISERROR(VLOOKUP(D222,'Cap Financiera y Organizacional'!$B$13:$X$62730,5,0)),"",VLOOKUP(D222,'Cap Financiera y Organizacional'!$B$13:$X$62730,5,0)))</f>
        <v/>
      </c>
      <c r="G222" s="304" t="str">
        <f t="shared" si="15"/>
        <v/>
      </c>
      <c r="H222" s="305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 hidden="1">
      <c r="C223" s="301"/>
      <c r="D223" s="364" t="str">
        <f>IF(ISERROR(VLOOKUP(C223,'Cap Financiera y Organizacional'!$A$12:$X$62730,2,0)),"",VLOOKUP(C223,'Cap Financiera y Organizacional'!$A$12:$X$3590,2,0))</f>
        <v/>
      </c>
      <c r="E223" s="318" t="str">
        <f>IF(OR(C223="",D223=""),"",IF(ISERROR(VLOOKUP(D223,'Cap Financiera y Organizacional'!$B$13:$X$62730,3,0)),"",VLOOKUP(D223,'Cap Financiera y Organizacional'!$B$13:$X$62730,3,0)))</f>
        <v/>
      </c>
      <c r="F223" s="318" t="str">
        <f>IF(OR(C223="",D223=""),"",IF(ISERROR(VLOOKUP(D223,'Cap Financiera y Organizacional'!$B$13:$X$62730,5,0)),"",VLOOKUP(D223,'Cap Financiera y Organizacional'!$B$13:$X$62730,5,0)))</f>
        <v/>
      </c>
      <c r="G223" s="304" t="str">
        <f t="shared" si="15"/>
        <v/>
      </c>
      <c r="H223" s="305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 hidden="1">
      <c r="C224" s="301"/>
      <c r="D224" s="364" t="str">
        <f>IF(ISERROR(VLOOKUP(C224,'Cap Financiera y Organizacional'!$A$12:$X$62730,2,0)),"",VLOOKUP(C224,'Cap Financiera y Organizacional'!$A$12:$X$3590,2,0))</f>
        <v/>
      </c>
      <c r="E224" s="318" t="str">
        <f>IF(OR(C224="",D224=""),"",IF(ISERROR(VLOOKUP(D224,'Cap Financiera y Organizacional'!$B$13:$X$62730,3,0)),"",VLOOKUP(D224,'Cap Financiera y Organizacional'!$B$13:$X$62730,3,0)))</f>
        <v/>
      </c>
      <c r="F224" s="318" t="str">
        <f>IF(OR(C224="",D224=""),"",IF(ISERROR(VLOOKUP(D224,'Cap Financiera y Organizacional'!$B$13:$X$62730,5,0)),"",VLOOKUP(D224,'Cap Financiera y Organizacional'!$B$13:$X$62730,5,0)))</f>
        <v/>
      </c>
      <c r="G224" s="304" t="str">
        <f t="shared" si="15"/>
        <v/>
      </c>
      <c r="H224" s="305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 hidden="1">
      <c r="C225" s="301"/>
      <c r="D225" s="364" t="str">
        <f>IF(ISERROR(VLOOKUP(C225,'Cap Financiera y Organizacional'!$A$12:$X$62730,2,0)),"",VLOOKUP(C225,'Cap Financiera y Organizacional'!$A$12:$X$3590,2,0))</f>
        <v/>
      </c>
      <c r="E225" s="318" t="str">
        <f>IF(OR(C225="",D225=""),"",IF(ISERROR(VLOOKUP(D225,'Cap Financiera y Organizacional'!$B$13:$X$62730,3,0)),"",VLOOKUP(D225,'Cap Financiera y Organizacional'!$B$13:$X$62730,3,0)))</f>
        <v/>
      </c>
      <c r="F225" s="318" t="str">
        <f>IF(OR(C225="",D225=""),"",IF(ISERROR(VLOOKUP(D225,'Cap Financiera y Organizacional'!$B$13:$X$62730,5,0)),"",VLOOKUP(D225,'Cap Financiera y Organizacional'!$B$13:$X$62730,5,0)))</f>
        <v/>
      </c>
      <c r="G225" s="304" t="str">
        <f t="shared" si="15"/>
        <v/>
      </c>
      <c r="H225" s="305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 hidden="1">
      <c r="C226" s="301"/>
      <c r="D226" s="364" t="str">
        <f>IF(ISERROR(VLOOKUP(C226,'Cap Financiera y Organizacional'!$A$12:$X$62730,2,0)),"",VLOOKUP(C226,'Cap Financiera y Organizacional'!$A$12:$X$3590,2,0))</f>
        <v/>
      </c>
      <c r="E226" s="318" t="str">
        <f>IF(OR(C226="",D226=""),"",IF(ISERROR(VLOOKUP(D226,'Cap Financiera y Organizacional'!$B$13:$X$62730,3,0)),"",VLOOKUP(D226,'Cap Financiera y Organizacional'!$B$13:$X$62730,3,0)))</f>
        <v/>
      </c>
      <c r="F226" s="318" t="str">
        <f>IF(OR(C226="",D226=""),"",IF(ISERROR(VLOOKUP(D226,'Cap Financiera y Organizacional'!$B$13:$X$62730,5,0)),"",VLOOKUP(D226,'Cap Financiera y Organizacional'!$B$13:$X$62730,5,0)))</f>
        <v/>
      </c>
      <c r="G226" s="304" t="str">
        <f t="shared" si="15"/>
        <v/>
      </c>
      <c r="H226" s="305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idden="1">
      <c r="C227" s="301"/>
      <c r="D227" s="364" t="str">
        <f>IF(ISERROR(VLOOKUP(C227,'Cap Financiera y Organizacional'!$A$12:$X$62730,2,0)),"",VLOOKUP(C227,'Cap Financiera y Organizacional'!$A$12:$X$3590,2,0))</f>
        <v/>
      </c>
      <c r="E227" s="318" t="str">
        <f>IF(OR(C227="",D227=""),"",IF(ISERROR(VLOOKUP(D227,'Cap Financiera y Organizacional'!$B$13:$X$62730,3,0)),"",VLOOKUP(D227,'Cap Financiera y Organizacional'!$B$13:$X$62730,3,0)))</f>
        <v/>
      </c>
      <c r="F227" s="318" t="str">
        <f>IF(OR(C227="",D227=""),"",IF(ISERROR(VLOOKUP(D227,'Cap Financiera y Organizacional'!$B$13:$X$62730,5,0)),"",VLOOKUP(D227,'Cap Financiera y Organizacional'!$B$13:$X$62730,5,0)))</f>
        <v/>
      </c>
      <c r="G227" s="304" t="str">
        <f t="shared" si="15"/>
        <v/>
      </c>
      <c r="H227" s="305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 ht="15.75" hidden="1" thickBot="1">
      <c r="C228" s="306"/>
      <c r="D228" s="365" t="str">
        <f>IF(ISERROR(VLOOKUP(C228,'Cap Financiera y Organizacional'!$A$12:$X$62730,2,0)),"",VLOOKUP(C228,'Cap Financiera y Organizacional'!$A$12:$X$3590,2,0))</f>
        <v/>
      </c>
      <c r="E228" s="319" t="str">
        <f>IF(OR(C228="",D228=""),"",IF(ISERROR(VLOOKUP(D228,'Cap Financiera y Organizacional'!$B$13:$X$62730,3,0)),"",VLOOKUP(D228,'Cap Financiera y Organizacional'!$B$13:$X$62730,3,0)))</f>
        <v/>
      </c>
      <c r="F228" s="319" t="str">
        <f>IF(OR(C228="",D228=""),"",IF(ISERROR(VLOOKUP(D228,'Cap Financiera y Organizacional'!$B$13:$X$62730,5,0)),"",VLOOKUP(D228,'Cap Financiera y Organizacional'!$B$13:$X$62730,5,0)))</f>
        <v/>
      </c>
      <c r="G228" s="309" t="str">
        <f t="shared" si="15"/>
        <v/>
      </c>
      <c r="H228" s="310" t="str">
        <f>IF(OR(D228="",E228="",F228=""),"",IF(AND(G228&gt;0,G228&lt;=CapFinanciera1),Puntajes!$D$12,IF(AND(G228&gt;CapFinanciera1,G228&lt;=CapFinanciera2),Puntajes!$D$13,IF(AND(G228&gt;CapFinanciera2,G228&lt;=CapFinanciera3),Puntajes!$D$14,IF(AND(G228&gt;CapFinanciera3,G228&lt;=CapFinanciera4),Puntajes!$D$15,IF(G228&gt;CapFinanciera4,Puntajes!$D$16,0))))))</f>
        <v/>
      </c>
    </row>
    <row r="229" spans="3:8" hidden="1">
      <c r="C229" s="291"/>
      <c r="D229" s="363" t="str">
        <f>IF(ISERROR(VLOOKUP(C229,'Cap Financiera y Organizacional'!$A$12:$X$62730,2,0)),"",VLOOKUP(C229,'Cap Financiera y Organizacional'!$A$12:$X$3590,2,0))</f>
        <v/>
      </c>
      <c r="E229" s="360"/>
      <c r="F229" s="318"/>
      <c r="G229" s="304"/>
      <c r="H229" s="305"/>
    </row>
    <row r="230" spans="3:8" hidden="1">
      <c r="C230" s="301"/>
      <c r="D230" s="364" t="str">
        <f>IF(ISERROR(VLOOKUP(C230,'Cap Financiera y Organizacional'!$A$12:$X$62730,2,0)),"",VLOOKUP(C230,'Cap Financiera y Organizacional'!$A$12:$X$3590,2,0))</f>
        <v/>
      </c>
      <c r="E230" s="361" t="str">
        <f>IF(OR(C230="",D230=""),"",IF(ISERROR(VLOOKUP(D230,'Cap Financiera y Organizacional'!$B$13:$X$62730,3,0)),"",VLOOKUP(D230,'Cap Financiera y Organizacional'!$B$13:$X$62730,3,0)))</f>
        <v/>
      </c>
      <c r="F230" s="318" t="str">
        <f>IF(OR(C230="",D230=""),"",IF(ISERROR(VLOOKUP(D230,'Cap Financiera y Organizacional'!$B$13:$X$62730,5,0)),"",VLOOKUP(D230,'Cap Financiera y Organizacional'!$B$13:$X$62730,5,0)))</f>
        <v/>
      </c>
      <c r="G230" s="304" t="str">
        <f t="shared" ref="G230:G239" si="16">IF(OR(D230="",E230="",F230=""),"",IF(OR(E230=0,F230=0),0,E230/F230))</f>
        <v/>
      </c>
      <c r="H230" s="305" t="str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/>
      </c>
    </row>
    <row r="231" spans="3:8" hidden="1">
      <c r="C231" s="301"/>
      <c r="D231" s="364" t="str">
        <f>IF(ISERROR(VLOOKUP(C231,'Cap Financiera y Organizacional'!$A$12:$X$62730,2,0)),"",VLOOKUP(C231,'Cap Financiera y Organizacional'!$A$12:$X$3590,2,0))</f>
        <v/>
      </c>
      <c r="E231" s="361" t="str">
        <f>IF(OR(C231="",D231=""),"",IF(ISERROR(VLOOKUP(D231,'Cap Financiera y Organizacional'!$B$13:$X$62730,3,0)),"",VLOOKUP(D231,'Cap Financiera y Organizacional'!$B$13:$X$62730,3,0)))</f>
        <v/>
      </c>
      <c r="F231" s="318" t="str">
        <f>IF(OR(C231="",D231=""),"",IF(ISERROR(VLOOKUP(D231,'Cap Financiera y Organizacional'!$B$13:$X$62730,5,0)),"",VLOOKUP(D231,'Cap Financiera y Organizacional'!$B$13:$X$62730,5,0)))</f>
        <v/>
      </c>
      <c r="G231" s="304" t="str">
        <f t="shared" si="16"/>
        <v/>
      </c>
      <c r="H231" s="305" t="str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/>
      </c>
    </row>
    <row r="232" spans="3:8" hidden="1">
      <c r="C232" s="301"/>
      <c r="D232" s="364" t="str">
        <f>IF(ISERROR(VLOOKUP(C232,'Cap Financiera y Organizacional'!$A$12:$X$62730,2,0)),"",VLOOKUP(C232,'Cap Financiera y Organizacional'!$A$12:$X$3590,2,0))</f>
        <v/>
      </c>
      <c r="E232" s="361" t="str">
        <f>IF(OR(C232="",D232=""),"",IF(ISERROR(VLOOKUP(D232,'Cap Financiera y Organizacional'!$B$13:$X$62730,3,0)),"",VLOOKUP(D232,'Cap Financiera y Organizacional'!$B$13:$X$62730,3,0)))</f>
        <v/>
      </c>
      <c r="F232" s="318" t="str">
        <f>IF(OR(C232="",D232=""),"",IF(ISERROR(VLOOKUP(D232,'Cap Financiera y Organizacional'!$B$13:$X$62730,5,0)),"",VLOOKUP(D232,'Cap Financiera y Organizacional'!$B$13:$X$62730,5,0)))</f>
        <v/>
      </c>
      <c r="G232" s="304" t="str">
        <f t="shared" si="16"/>
        <v/>
      </c>
      <c r="H232" s="305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 hidden="1">
      <c r="C233" s="301"/>
      <c r="D233" s="364" t="str">
        <f>IF(ISERROR(VLOOKUP(C233,'Cap Financiera y Organizacional'!$A$12:$X$62730,2,0)),"",VLOOKUP(C233,'Cap Financiera y Organizacional'!$A$12:$X$3590,2,0))</f>
        <v/>
      </c>
      <c r="E233" s="318" t="str">
        <f>IF(OR(C233="",D233=""),"",IF(ISERROR(VLOOKUP(D233,'Cap Financiera y Organizacional'!$B$13:$X$62730,3,0)),"",VLOOKUP(D233,'Cap Financiera y Organizacional'!$B$13:$X$62730,3,0)))</f>
        <v/>
      </c>
      <c r="F233" s="318" t="str">
        <f>IF(OR(C233="",D233=""),"",IF(ISERROR(VLOOKUP(D233,'Cap Financiera y Organizacional'!$B$13:$X$62730,5,0)),"",VLOOKUP(D233,'Cap Financiera y Organizacional'!$B$13:$X$62730,5,0)))</f>
        <v/>
      </c>
      <c r="G233" s="304" t="str">
        <f t="shared" si="16"/>
        <v/>
      </c>
      <c r="H233" s="305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 hidden="1">
      <c r="C234" s="301"/>
      <c r="D234" s="364" t="str">
        <f>IF(ISERROR(VLOOKUP(C234,'Cap Financiera y Organizacional'!$A$12:$X$62730,2,0)),"",VLOOKUP(C234,'Cap Financiera y Organizacional'!$A$12:$X$3590,2,0))</f>
        <v/>
      </c>
      <c r="E234" s="318" t="str">
        <f>IF(OR(C234="",D234=""),"",IF(ISERROR(VLOOKUP(D234,'Cap Financiera y Organizacional'!$B$13:$X$62730,3,0)),"",VLOOKUP(D234,'Cap Financiera y Organizacional'!$B$13:$X$62730,3,0)))</f>
        <v/>
      </c>
      <c r="F234" s="318" t="str">
        <f>IF(OR(C234="",D234=""),"",IF(ISERROR(VLOOKUP(D234,'Cap Financiera y Organizacional'!$B$13:$X$62730,5,0)),"",VLOOKUP(D234,'Cap Financiera y Organizacional'!$B$13:$X$62730,5,0)))</f>
        <v/>
      </c>
      <c r="G234" s="304" t="str">
        <f t="shared" si="16"/>
        <v/>
      </c>
      <c r="H234" s="305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 hidden="1">
      <c r="C235" s="301"/>
      <c r="D235" s="364" t="str">
        <f>IF(ISERROR(VLOOKUP(C235,'Cap Financiera y Organizacional'!$A$12:$X$62730,2,0)),"",VLOOKUP(C235,'Cap Financiera y Organizacional'!$A$12:$X$3590,2,0))</f>
        <v/>
      </c>
      <c r="E235" s="318" t="str">
        <f>IF(OR(C235="",D235=""),"",IF(ISERROR(VLOOKUP(D235,'Cap Financiera y Organizacional'!$B$13:$X$62730,3,0)),"",VLOOKUP(D235,'Cap Financiera y Organizacional'!$B$13:$X$62730,3,0)))</f>
        <v/>
      </c>
      <c r="F235" s="318" t="str">
        <f>IF(OR(C235="",D235=""),"",IF(ISERROR(VLOOKUP(D235,'Cap Financiera y Organizacional'!$B$13:$X$62730,5,0)),"",VLOOKUP(D235,'Cap Financiera y Organizacional'!$B$13:$X$62730,5,0)))</f>
        <v/>
      </c>
      <c r="G235" s="304" t="str">
        <f t="shared" si="16"/>
        <v/>
      </c>
      <c r="H235" s="305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 hidden="1">
      <c r="C236" s="301"/>
      <c r="D236" s="364" t="str">
        <f>IF(ISERROR(VLOOKUP(C236,'Cap Financiera y Organizacional'!$A$12:$X$62730,2,0)),"",VLOOKUP(C236,'Cap Financiera y Organizacional'!$A$12:$X$3590,2,0))</f>
        <v/>
      </c>
      <c r="E236" s="318" t="str">
        <f>IF(OR(C236="",D236=""),"",IF(ISERROR(VLOOKUP(D236,'Cap Financiera y Organizacional'!$B$13:$X$62730,3,0)),"",VLOOKUP(D236,'Cap Financiera y Organizacional'!$B$13:$X$62730,3,0)))</f>
        <v/>
      </c>
      <c r="F236" s="318" t="str">
        <f>IF(OR(C236="",D236=""),"",IF(ISERROR(VLOOKUP(D236,'Cap Financiera y Organizacional'!$B$13:$X$62730,5,0)),"",VLOOKUP(D236,'Cap Financiera y Organizacional'!$B$13:$X$62730,5,0)))</f>
        <v/>
      </c>
      <c r="G236" s="304" t="str">
        <f t="shared" si="16"/>
        <v/>
      </c>
      <c r="H236" s="305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 hidden="1">
      <c r="C237" s="301"/>
      <c r="D237" s="364" t="str">
        <f>IF(ISERROR(VLOOKUP(C237,'Cap Financiera y Organizacional'!$A$12:$X$62730,2,0)),"",VLOOKUP(C237,'Cap Financiera y Organizacional'!$A$12:$X$3590,2,0))</f>
        <v/>
      </c>
      <c r="E237" s="318" t="str">
        <f>IF(OR(C237="",D237=""),"",IF(ISERROR(VLOOKUP(D237,'Cap Financiera y Organizacional'!$B$13:$X$62730,3,0)),"",VLOOKUP(D237,'Cap Financiera y Organizacional'!$B$13:$X$62730,3,0)))</f>
        <v/>
      </c>
      <c r="F237" s="318" t="str">
        <f>IF(OR(C237="",D237=""),"",IF(ISERROR(VLOOKUP(D237,'Cap Financiera y Organizacional'!$B$13:$X$62730,5,0)),"",VLOOKUP(D237,'Cap Financiera y Organizacional'!$B$13:$X$62730,5,0)))</f>
        <v/>
      </c>
      <c r="G237" s="304" t="str">
        <f t="shared" si="16"/>
        <v/>
      </c>
      <c r="H237" s="305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idden="1">
      <c r="C238" s="301"/>
      <c r="D238" s="364" t="str">
        <f>IF(ISERROR(VLOOKUP(C238,'Cap Financiera y Organizacional'!$A$12:$X$62730,2,0)),"",VLOOKUP(C238,'Cap Financiera y Organizacional'!$A$12:$X$3590,2,0))</f>
        <v/>
      </c>
      <c r="E238" s="318" t="str">
        <f>IF(OR(C238="",D238=""),"",IF(ISERROR(VLOOKUP(D238,'Cap Financiera y Organizacional'!$B$13:$X$62730,3,0)),"",VLOOKUP(D238,'Cap Financiera y Organizacional'!$B$13:$X$62730,3,0)))</f>
        <v/>
      </c>
      <c r="F238" s="318" t="str">
        <f>IF(OR(C238="",D238=""),"",IF(ISERROR(VLOOKUP(D238,'Cap Financiera y Organizacional'!$B$13:$X$62730,5,0)),"",VLOOKUP(D238,'Cap Financiera y Organizacional'!$B$13:$X$62730,5,0)))</f>
        <v/>
      </c>
      <c r="G238" s="304" t="str">
        <f t="shared" si="16"/>
        <v/>
      </c>
      <c r="H238" s="305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 ht="15.75" hidden="1" thickBot="1">
      <c r="C239" s="306"/>
      <c r="D239" s="365" t="str">
        <f>IF(ISERROR(VLOOKUP(C239,'Cap Financiera y Organizacional'!$A$12:$X$62730,2,0)),"",VLOOKUP(C239,'Cap Financiera y Organizacional'!$A$12:$X$3590,2,0))</f>
        <v/>
      </c>
      <c r="E239" s="319" t="str">
        <f>IF(OR(C239="",D239=""),"",IF(ISERROR(VLOOKUP(D239,'Cap Financiera y Organizacional'!$B$13:$X$62730,3,0)),"",VLOOKUP(D239,'Cap Financiera y Organizacional'!$B$13:$X$62730,3,0)))</f>
        <v/>
      </c>
      <c r="F239" s="319" t="str">
        <f>IF(OR(C239="",D239=""),"",IF(ISERROR(VLOOKUP(D239,'Cap Financiera y Organizacional'!$B$13:$X$62730,5,0)),"",VLOOKUP(D239,'Cap Financiera y Organizacional'!$B$13:$X$62730,5,0)))</f>
        <v/>
      </c>
      <c r="G239" s="309" t="str">
        <f t="shared" si="16"/>
        <v/>
      </c>
      <c r="H239" s="310" t="str">
        <f>IF(OR(D239="",E239="",F239=""),"",IF(AND(G239&gt;0,G239&lt;=CapFinanciera1),Puntajes!$D$12,IF(AND(G239&gt;CapFinanciera1,G239&lt;=CapFinanciera2),Puntajes!$D$13,IF(AND(G239&gt;CapFinanciera2,G239&lt;=CapFinanciera3),Puntajes!$D$14,IF(AND(G239&gt;CapFinanciera3,G239&lt;=CapFinanciera4),Puntajes!$D$15,IF(G239&gt;CapFinanciera4,Puntajes!$D$16,0))))))</f>
        <v/>
      </c>
    </row>
    <row r="240" spans="3:8" hidden="1">
      <c r="C240" s="291"/>
      <c r="D240" s="363" t="str">
        <f>IF(ISERROR(VLOOKUP(C240,'Cap Financiera y Organizacional'!$A$12:$X$62730,2,0)),"",VLOOKUP(C240,'Cap Financiera y Organizacional'!$A$12:$X$3590,2,0))</f>
        <v/>
      </c>
      <c r="E240" s="360"/>
      <c r="F240" s="318"/>
      <c r="G240" s="304"/>
      <c r="H240" s="305"/>
    </row>
    <row r="241" spans="3:8" hidden="1">
      <c r="C241" s="301"/>
      <c r="D241" s="364" t="str">
        <f>IF(ISERROR(VLOOKUP(C241,'Cap Financiera y Organizacional'!$A$12:$X$62730,2,0)),"",VLOOKUP(C241,'Cap Financiera y Organizacional'!$A$12:$X$3590,2,0))</f>
        <v/>
      </c>
      <c r="E241" s="361" t="str">
        <f>IF(OR(C241="",D241=""),"",IF(ISERROR(VLOOKUP(D241,'Cap Financiera y Organizacional'!$B$13:$X$62730,3,0)),"",VLOOKUP(D241,'Cap Financiera y Organizacional'!$B$13:$X$62730,3,0)))</f>
        <v/>
      </c>
      <c r="F241" s="318" t="str">
        <f>IF(OR(C241="",D241=""),"",IF(ISERROR(VLOOKUP(D241,'Cap Financiera y Organizacional'!$B$13:$X$62730,5,0)),"",VLOOKUP(D241,'Cap Financiera y Organizacional'!$B$13:$X$62730,5,0)))</f>
        <v/>
      </c>
      <c r="G241" s="304" t="str">
        <f t="shared" ref="G241:G250" si="17">IF(OR(D241="",E241="",F241=""),"",IF(OR(E241=0,F241=0),0,E241/F241))</f>
        <v/>
      </c>
      <c r="H241" s="305" t="str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/>
      </c>
    </row>
    <row r="242" spans="3:8" hidden="1">
      <c r="C242" s="301"/>
      <c r="D242" s="364" t="str">
        <f>IF(ISERROR(VLOOKUP(C242,'Cap Financiera y Organizacional'!$A$12:$X$62730,2,0)),"",VLOOKUP(C242,'Cap Financiera y Organizacional'!$A$12:$X$3590,2,0))</f>
        <v/>
      </c>
      <c r="E242" s="361" t="str">
        <f>IF(OR(C242="",D242=""),"",IF(ISERROR(VLOOKUP(D242,'Cap Financiera y Organizacional'!$B$13:$X$62730,3,0)),"",VLOOKUP(D242,'Cap Financiera y Organizacional'!$B$13:$X$62730,3,0)))</f>
        <v/>
      </c>
      <c r="F242" s="318" t="str">
        <f>IF(OR(C242="",D242=""),"",IF(ISERROR(VLOOKUP(D242,'Cap Financiera y Organizacional'!$B$13:$X$62730,5,0)),"",VLOOKUP(D242,'Cap Financiera y Organizacional'!$B$13:$X$62730,5,0)))</f>
        <v/>
      </c>
      <c r="G242" s="304" t="str">
        <f t="shared" si="17"/>
        <v/>
      </c>
      <c r="H242" s="305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 hidden="1">
      <c r="C243" s="301"/>
      <c r="D243" s="364" t="str">
        <f>IF(ISERROR(VLOOKUP(C243,'Cap Financiera y Organizacional'!$A$12:$X$62730,2,0)),"",VLOOKUP(C243,'Cap Financiera y Organizacional'!$A$12:$X$3590,2,0))</f>
        <v/>
      </c>
      <c r="E243" s="361" t="str">
        <f>IF(OR(C243="",D243=""),"",IF(ISERROR(VLOOKUP(D243,'Cap Financiera y Organizacional'!$B$13:$X$62730,3,0)),"",VLOOKUP(D243,'Cap Financiera y Organizacional'!$B$13:$X$62730,3,0)))</f>
        <v/>
      </c>
      <c r="F243" s="318" t="str">
        <f>IF(OR(C243="",D243=""),"",IF(ISERROR(VLOOKUP(D243,'Cap Financiera y Organizacional'!$B$13:$X$62730,5,0)),"",VLOOKUP(D243,'Cap Financiera y Organizacional'!$B$13:$X$62730,5,0)))</f>
        <v/>
      </c>
      <c r="G243" s="304" t="str">
        <f t="shared" si="17"/>
        <v/>
      </c>
      <c r="H243" s="305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 hidden="1">
      <c r="C244" s="301"/>
      <c r="D244" s="364" t="str">
        <f>IF(ISERROR(VLOOKUP(C244,'Cap Financiera y Organizacional'!$A$12:$X$62730,2,0)),"",VLOOKUP(C244,'Cap Financiera y Organizacional'!$A$12:$X$3590,2,0))</f>
        <v/>
      </c>
      <c r="E244" s="318" t="str">
        <f>IF(OR(C244="",D244=""),"",IF(ISERROR(VLOOKUP(D244,'Cap Financiera y Organizacional'!$B$13:$X$62730,3,0)),"",VLOOKUP(D244,'Cap Financiera y Organizacional'!$B$13:$X$62730,3,0)))</f>
        <v/>
      </c>
      <c r="F244" s="318" t="str">
        <f>IF(OR(C244="",D244=""),"",IF(ISERROR(VLOOKUP(D244,'Cap Financiera y Organizacional'!$B$13:$X$62730,5,0)),"",VLOOKUP(D244,'Cap Financiera y Organizacional'!$B$13:$X$62730,5,0)))</f>
        <v/>
      </c>
      <c r="G244" s="304" t="str">
        <f t="shared" si="17"/>
        <v/>
      </c>
      <c r="H244" s="305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 hidden="1">
      <c r="C245" s="301"/>
      <c r="D245" s="364" t="str">
        <f>IF(ISERROR(VLOOKUP(C245,'Cap Financiera y Organizacional'!$A$12:$X$62730,2,0)),"",VLOOKUP(C245,'Cap Financiera y Organizacional'!$A$12:$X$3590,2,0))</f>
        <v/>
      </c>
      <c r="E245" s="318" t="str">
        <f>IF(OR(C245="",D245=""),"",IF(ISERROR(VLOOKUP(D245,'Cap Financiera y Organizacional'!$B$13:$X$62730,3,0)),"",VLOOKUP(D245,'Cap Financiera y Organizacional'!$B$13:$X$62730,3,0)))</f>
        <v/>
      </c>
      <c r="F245" s="318" t="str">
        <f>IF(OR(C245="",D245=""),"",IF(ISERROR(VLOOKUP(D245,'Cap Financiera y Organizacional'!$B$13:$X$62730,5,0)),"",VLOOKUP(D245,'Cap Financiera y Organizacional'!$B$13:$X$62730,5,0)))</f>
        <v/>
      </c>
      <c r="G245" s="304" t="str">
        <f t="shared" si="17"/>
        <v/>
      </c>
      <c r="H245" s="305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 hidden="1">
      <c r="C246" s="301"/>
      <c r="D246" s="364" t="str">
        <f>IF(ISERROR(VLOOKUP(C246,'Cap Financiera y Organizacional'!$A$12:$X$62730,2,0)),"",VLOOKUP(C246,'Cap Financiera y Organizacional'!$A$12:$X$3590,2,0))</f>
        <v/>
      </c>
      <c r="E246" s="318" t="str">
        <f>IF(OR(C246="",D246=""),"",IF(ISERROR(VLOOKUP(D246,'Cap Financiera y Organizacional'!$B$13:$X$62730,3,0)),"",VLOOKUP(D246,'Cap Financiera y Organizacional'!$B$13:$X$62730,3,0)))</f>
        <v/>
      </c>
      <c r="F246" s="318" t="str">
        <f>IF(OR(C246="",D246=""),"",IF(ISERROR(VLOOKUP(D246,'Cap Financiera y Organizacional'!$B$13:$X$62730,5,0)),"",VLOOKUP(D246,'Cap Financiera y Organizacional'!$B$13:$X$62730,5,0)))</f>
        <v/>
      </c>
      <c r="G246" s="304" t="str">
        <f t="shared" si="17"/>
        <v/>
      </c>
      <c r="H246" s="305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 hidden="1">
      <c r="C247" s="301"/>
      <c r="D247" s="364" t="str">
        <f>IF(ISERROR(VLOOKUP(C247,'Cap Financiera y Organizacional'!$A$12:$X$62730,2,0)),"",VLOOKUP(C247,'Cap Financiera y Organizacional'!$A$12:$X$3590,2,0))</f>
        <v/>
      </c>
      <c r="E247" s="318" t="str">
        <f>IF(OR(C247="",D247=""),"",IF(ISERROR(VLOOKUP(D247,'Cap Financiera y Organizacional'!$B$13:$X$62730,3,0)),"",VLOOKUP(D247,'Cap Financiera y Organizacional'!$B$13:$X$62730,3,0)))</f>
        <v/>
      </c>
      <c r="F247" s="318" t="str">
        <f>IF(OR(C247="",D247=""),"",IF(ISERROR(VLOOKUP(D247,'Cap Financiera y Organizacional'!$B$13:$X$62730,5,0)),"",VLOOKUP(D247,'Cap Financiera y Organizacional'!$B$13:$X$62730,5,0)))</f>
        <v/>
      </c>
      <c r="G247" s="304" t="str">
        <f t="shared" si="17"/>
        <v/>
      </c>
      <c r="H247" s="305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 hidden="1">
      <c r="C248" s="301"/>
      <c r="D248" s="364" t="str">
        <f>IF(ISERROR(VLOOKUP(C248,'Cap Financiera y Organizacional'!$A$12:$X$62730,2,0)),"",VLOOKUP(C248,'Cap Financiera y Organizacional'!$A$12:$X$3590,2,0))</f>
        <v/>
      </c>
      <c r="E248" s="318" t="str">
        <f>IF(OR(C248="",D248=""),"",IF(ISERROR(VLOOKUP(D248,'Cap Financiera y Organizacional'!$B$13:$X$62730,3,0)),"",VLOOKUP(D248,'Cap Financiera y Organizacional'!$B$13:$X$62730,3,0)))</f>
        <v/>
      </c>
      <c r="F248" s="318" t="str">
        <f>IF(OR(C248="",D248=""),"",IF(ISERROR(VLOOKUP(D248,'Cap Financiera y Organizacional'!$B$13:$X$62730,5,0)),"",VLOOKUP(D248,'Cap Financiera y Organizacional'!$B$13:$X$62730,5,0)))</f>
        <v/>
      </c>
      <c r="G248" s="304" t="str">
        <f t="shared" si="17"/>
        <v/>
      </c>
      <c r="H248" s="305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idden="1">
      <c r="C249" s="301"/>
      <c r="D249" s="364" t="str">
        <f>IF(ISERROR(VLOOKUP(C249,'Cap Financiera y Organizacional'!$A$12:$X$62730,2,0)),"",VLOOKUP(C249,'Cap Financiera y Organizacional'!$A$12:$X$3590,2,0))</f>
        <v/>
      </c>
      <c r="E249" s="318" t="str">
        <f>IF(OR(C249="",D249=""),"",IF(ISERROR(VLOOKUP(D249,'Cap Financiera y Organizacional'!$B$13:$X$62730,3,0)),"",VLOOKUP(D249,'Cap Financiera y Organizacional'!$B$13:$X$62730,3,0)))</f>
        <v/>
      </c>
      <c r="F249" s="318" t="str">
        <f>IF(OR(C249="",D249=""),"",IF(ISERROR(VLOOKUP(D249,'Cap Financiera y Organizacional'!$B$13:$X$62730,5,0)),"",VLOOKUP(D249,'Cap Financiera y Organizacional'!$B$13:$X$62730,5,0)))</f>
        <v/>
      </c>
      <c r="G249" s="304" t="str">
        <f t="shared" si="17"/>
        <v/>
      </c>
      <c r="H249" s="305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 ht="15.75" hidden="1" thickBot="1">
      <c r="C250" s="306"/>
      <c r="D250" s="365" t="str">
        <f>IF(ISERROR(VLOOKUP(C250,'Cap Financiera y Organizacional'!$A$12:$X$62730,2,0)),"",VLOOKUP(C250,'Cap Financiera y Organizacional'!$A$12:$X$3590,2,0))</f>
        <v/>
      </c>
      <c r="E250" s="319" t="str">
        <f>IF(OR(C250="",D250=""),"",IF(ISERROR(VLOOKUP(D250,'Cap Financiera y Organizacional'!$B$13:$X$62730,3,0)),"",VLOOKUP(D250,'Cap Financiera y Organizacional'!$B$13:$X$62730,3,0)))</f>
        <v/>
      </c>
      <c r="F250" s="319" t="str">
        <f>IF(OR(C250="",D250=""),"",IF(ISERROR(VLOOKUP(D250,'Cap Financiera y Organizacional'!$B$13:$X$62730,5,0)),"",VLOOKUP(D250,'Cap Financiera y Organizacional'!$B$13:$X$62730,5,0)))</f>
        <v/>
      </c>
      <c r="G250" s="309" t="str">
        <f t="shared" si="17"/>
        <v/>
      </c>
      <c r="H250" s="310" t="str">
        <f>IF(OR(D250="",E250="",F250=""),"",IF(AND(G250&gt;0,G250&lt;=CapFinanciera1),Puntajes!$D$12,IF(AND(G250&gt;CapFinanciera1,G250&lt;=CapFinanciera2),Puntajes!$D$13,IF(AND(G250&gt;CapFinanciera2,G250&lt;=CapFinanciera3),Puntajes!$D$14,IF(AND(G250&gt;CapFinanciera3,G250&lt;=CapFinanciera4),Puntajes!$D$15,IF(G250&gt;CapFinanciera4,Puntajes!$D$16,0))))))</f>
        <v/>
      </c>
    </row>
    <row r="251" spans="3:8" hidden="1">
      <c r="C251" s="291"/>
      <c r="D251" s="363" t="str">
        <f>IF(ISERROR(VLOOKUP(C251,'Cap Financiera y Organizacional'!$A$12:$X$62730,2,0)),"",VLOOKUP(C251,'Cap Financiera y Organizacional'!$A$12:$X$3590,2,0))</f>
        <v/>
      </c>
      <c r="E251" s="360"/>
      <c r="F251" s="318"/>
      <c r="G251" s="304"/>
      <c r="H251" s="305"/>
    </row>
    <row r="252" spans="3:8" hidden="1">
      <c r="C252" s="301"/>
      <c r="D252" s="364" t="str">
        <f>IF(ISERROR(VLOOKUP(C252,'Cap Financiera y Organizacional'!$A$12:$X$62730,2,0)),"",VLOOKUP(C252,'Cap Financiera y Organizacional'!$A$12:$X$3590,2,0))</f>
        <v/>
      </c>
      <c r="E252" s="361" t="str">
        <f>IF(OR(C252="",D252=""),"",IF(ISERROR(VLOOKUP(D252,'Cap Financiera y Organizacional'!$B$13:$X$62730,3,0)),"",VLOOKUP(D252,'Cap Financiera y Organizacional'!$B$13:$X$62730,3,0)))</f>
        <v/>
      </c>
      <c r="F252" s="318" t="str">
        <f>IF(OR(C252="",D252=""),"",IF(ISERROR(VLOOKUP(D252,'Cap Financiera y Organizacional'!$B$13:$X$62730,5,0)),"",VLOOKUP(D252,'Cap Financiera y Organizacional'!$B$13:$X$62730,5,0)))</f>
        <v/>
      </c>
      <c r="G252" s="304" t="str">
        <f t="shared" ref="G252:G261" si="18">IF(OR(D252="",E252="",F252=""),"",IF(OR(E252=0,F252=0),0,E252/F252))</f>
        <v/>
      </c>
      <c r="H252" s="305" t="str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/>
      </c>
    </row>
    <row r="253" spans="3:8" hidden="1">
      <c r="C253" s="301"/>
      <c r="D253" s="364" t="str">
        <f>IF(ISERROR(VLOOKUP(C253,'Cap Financiera y Organizacional'!$A$12:$X$62730,2,0)),"",VLOOKUP(C253,'Cap Financiera y Organizacional'!$A$12:$X$3590,2,0))</f>
        <v/>
      </c>
      <c r="E253" s="361" t="str">
        <f>IF(OR(C253="",D253=""),"",IF(ISERROR(VLOOKUP(D253,'Cap Financiera y Organizacional'!$B$13:$X$62730,3,0)),"",VLOOKUP(D253,'Cap Financiera y Organizacional'!$B$13:$X$62730,3,0)))</f>
        <v/>
      </c>
      <c r="F253" s="318" t="str">
        <f>IF(OR(C253="",D253=""),"",IF(ISERROR(VLOOKUP(D253,'Cap Financiera y Organizacional'!$B$13:$X$62730,5,0)),"",VLOOKUP(D253,'Cap Financiera y Organizacional'!$B$13:$X$62730,5,0)))</f>
        <v/>
      </c>
      <c r="G253" s="304" t="str">
        <f t="shared" si="18"/>
        <v/>
      </c>
      <c r="H253" s="305" t="str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/>
      </c>
    </row>
    <row r="254" spans="3:8" hidden="1">
      <c r="C254" s="301"/>
      <c r="D254" s="364" t="str">
        <f>IF(ISERROR(VLOOKUP(C254,'Cap Financiera y Organizacional'!$A$12:$X$62730,2,0)),"",VLOOKUP(C254,'Cap Financiera y Organizacional'!$A$12:$X$3590,2,0))</f>
        <v/>
      </c>
      <c r="E254" s="361" t="str">
        <f>IF(OR(C254="",D254=""),"",IF(ISERROR(VLOOKUP(D254,'Cap Financiera y Organizacional'!$B$13:$X$62730,3,0)),"",VLOOKUP(D254,'Cap Financiera y Organizacional'!$B$13:$X$62730,3,0)))</f>
        <v/>
      </c>
      <c r="F254" s="318" t="str">
        <f>IF(OR(C254="",D254=""),"",IF(ISERROR(VLOOKUP(D254,'Cap Financiera y Organizacional'!$B$13:$X$62730,5,0)),"",VLOOKUP(D254,'Cap Financiera y Organizacional'!$B$13:$X$62730,5,0)))</f>
        <v/>
      </c>
      <c r="G254" s="304" t="str">
        <f t="shared" si="18"/>
        <v/>
      </c>
      <c r="H254" s="305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 hidden="1">
      <c r="C255" s="301"/>
      <c r="D255" s="364" t="str">
        <f>IF(ISERROR(VLOOKUP(C255,'Cap Financiera y Organizacional'!$A$12:$X$62730,2,0)),"",VLOOKUP(C255,'Cap Financiera y Organizacional'!$A$12:$X$3590,2,0))</f>
        <v/>
      </c>
      <c r="E255" s="318" t="str">
        <f>IF(OR(C255="",D255=""),"",IF(ISERROR(VLOOKUP(D255,'Cap Financiera y Organizacional'!$B$13:$X$62730,3,0)),"",VLOOKUP(D255,'Cap Financiera y Organizacional'!$B$13:$X$62730,3,0)))</f>
        <v/>
      </c>
      <c r="F255" s="318" t="str">
        <f>IF(OR(C255="",D255=""),"",IF(ISERROR(VLOOKUP(D255,'Cap Financiera y Organizacional'!$B$13:$X$62730,5,0)),"",VLOOKUP(D255,'Cap Financiera y Organizacional'!$B$13:$X$62730,5,0)))</f>
        <v/>
      </c>
      <c r="G255" s="304" t="str">
        <f t="shared" si="18"/>
        <v/>
      </c>
      <c r="H255" s="305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 hidden="1">
      <c r="C256" s="301"/>
      <c r="D256" s="364" t="str">
        <f>IF(ISERROR(VLOOKUP(C256,'Cap Financiera y Organizacional'!$A$12:$X$62730,2,0)),"",VLOOKUP(C256,'Cap Financiera y Organizacional'!$A$12:$X$3590,2,0))</f>
        <v/>
      </c>
      <c r="E256" s="318" t="str">
        <f>IF(OR(C256="",D256=""),"",IF(ISERROR(VLOOKUP(D256,'Cap Financiera y Organizacional'!$B$13:$X$62730,3,0)),"",VLOOKUP(D256,'Cap Financiera y Organizacional'!$B$13:$X$62730,3,0)))</f>
        <v/>
      </c>
      <c r="F256" s="318" t="str">
        <f>IF(OR(C256="",D256=""),"",IF(ISERROR(VLOOKUP(D256,'Cap Financiera y Organizacional'!$B$13:$X$62730,5,0)),"",VLOOKUP(D256,'Cap Financiera y Organizacional'!$B$13:$X$62730,5,0)))</f>
        <v/>
      </c>
      <c r="G256" s="304" t="str">
        <f t="shared" si="18"/>
        <v/>
      </c>
      <c r="H256" s="305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 hidden="1">
      <c r="C257" s="301"/>
      <c r="D257" s="364" t="str">
        <f>IF(ISERROR(VLOOKUP(C257,'Cap Financiera y Organizacional'!$A$12:$X$62730,2,0)),"",VLOOKUP(C257,'Cap Financiera y Organizacional'!$A$12:$X$3590,2,0))</f>
        <v/>
      </c>
      <c r="E257" s="318" t="str">
        <f>IF(OR(C257="",D257=""),"",IF(ISERROR(VLOOKUP(D257,'Cap Financiera y Organizacional'!$B$13:$X$62730,3,0)),"",VLOOKUP(D257,'Cap Financiera y Organizacional'!$B$13:$X$62730,3,0)))</f>
        <v/>
      </c>
      <c r="F257" s="318" t="str">
        <f>IF(OR(C257="",D257=""),"",IF(ISERROR(VLOOKUP(D257,'Cap Financiera y Organizacional'!$B$13:$X$62730,5,0)),"",VLOOKUP(D257,'Cap Financiera y Organizacional'!$B$13:$X$62730,5,0)))</f>
        <v/>
      </c>
      <c r="G257" s="304" t="str">
        <f t="shared" si="18"/>
        <v/>
      </c>
      <c r="H257" s="305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 hidden="1">
      <c r="C258" s="301"/>
      <c r="D258" s="364" t="str">
        <f>IF(ISERROR(VLOOKUP(C258,'Cap Financiera y Organizacional'!$A$12:$X$62730,2,0)),"",VLOOKUP(C258,'Cap Financiera y Organizacional'!$A$12:$X$3590,2,0))</f>
        <v/>
      </c>
      <c r="E258" s="318" t="str">
        <f>IF(OR(C258="",D258=""),"",IF(ISERROR(VLOOKUP(D258,'Cap Financiera y Organizacional'!$B$13:$X$62730,3,0)),"",VLOOKUP(D258,'Cap Financiera y Organizacional'!$B$13:$X$62730,3,0)))</f>
        <v/>
      </c>
      <c r="F258" s="318" t="str">
        <f>IF(OR(C258="",D258=""),"",IF(ISERROR(VLOOKUP(D258,'Cap Financiera y Organizacional'!$B$13:$X$62730,5,0)),"",VLOOKUP(D258,'Cap Financiera y Organizacional'!$B$13:$X$62730,5,0)))</f>
        <v/>
      </c>
      <c r="G258" s="304" t="str">
        <f t="shared" si="18"/>
        <v/>
      </c>
      <c r="H258" s="305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 hidden="1">
      <c r="C259" s="301"/>
      <c r="D259" s="364" t="str">
        <f>IF(ISERROR(VLOOKUP(C259,'Cap Financiera y Organizacional'!$A$12:$X$62730,2,0)),"",VLOOKUP(C259,'Cap Financiera y Organizacional'!$A$12:$X$3590,2,0))</f>
        <v/>
      </c>
      <c r="E259" s="318" t="str">
        <f>IF(OR(C259="",D259=""),"",IF(ISERROR(VLOOKUP(D259,'Cap Financiera y Organizacional'!$B$13:$X$62730,3,0)),"",VLOOKUP(D259,'Cap Financiera y Organizacional'!$B$13:$X$62730,3,0)))</f>
        <v/>
      </c>
      <c r="F259" s="318" t="str">
        <f>IF(OR(C259="",D259=""),"",IF(ISERROR(VLOOKUP(D259,'Cap Financiera y Organizacional'!$B$13:$X$62730,5,0)),"",VLOOKUP(D259,'Cap Financiera y Organizacional'!$B$13:$X$62730,5,0)))</f>
        <v/>
      </c>
      <c r="G259" s="304" t="str">
        <f t="shared" si="18"/>
        <v/>
      </c>
      <c r="H259" s="305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idden="1">
      <c r="C260" s="301"/>
      <c r="D260" s="364" t="str">
        <f>IF(ISERROR(VLOOKUP(C260,'Cap Financiera y Organizacional'!$A$12:$X$62730,2,0)),"",VLOOKUP(C260,'Cap Financiera y Organizacional'!$A$12:$X$3590,2,0))</f>
        <v/>
      </c>
      <c r="E260" s="318" t="str">
        <f>IF(OR(C260="",D260=""),"",IF(ISERROR(VLOOKUP(D260,'Cap Financiera y Organizacional'!$B$13:$X$62730,3,0)),"",VLOOKUP(D260,'Cap Financiera y Organizacional'!$B$13:$X$62730,3,0)))</f>
        <v/>
      </c>
      <c r="F260" s="318" t="str">
        <f>IF(OR(C260="",D260=""),"",IF(ISERROR(VLOOKUP(D260,'Cap Financiera y Organizacional'!$B$13:$X$62730,5,0)),"",VLOOKUP(D260,'Cap Financiera y Organizacional'!$B$13:$X$62730,5,0)))</f>
        <v/>
      </c>
      <c r="G260" s="304" t="str">
        <f t="shared" si="18"/>
        <v/>
      </c>
      <c r="H260" s="305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 ht="15.75" hidden="1" thickBot="1">
      <c r="C261" s="306"/>
      <c r="D261" s="365" t="str">
        <f>IF(ISERROR(VLOOKUP(C261,'Cap Financiera y Organizacional'!$A$12:$X$62730,2,0)),"",VLOOKUP(C261,'Cap Financiera y Organizacional'!$A$12:$X$3590,2,0))</f>
        <v/>
      </c>
      <c r="E261" s="319" t="str">
        <f>IF(OR(C261="",D261=""),"",IF(ISERROR(VLOOKUP(D261,'Cap Financiera y Organizacional'!$B$13:$X$62730,3,0)),"",VLOOKUP(D261,'Cap Financiera y Organizacional'!$B$13:$X$62730,3,0)))</f>
        <v/>
      </c>
      <c r="F261" s="319" t="str">
        <f>IF(OR(C261="",D261=""),"",IF(ISERROR(VLOOKUP(D261,'Cap Financiera y Organizacional'!$B$13:$X$62730,5,0)),"",VLOOKUP(D261,'Cap Financiera y Organizacional'!$B$13:$X$62730,5,0)))</f>
        <v/>
      </c>
      <c r="G261" s="309" t="str">
        <f t="shared" si="18"/>
        <v/>
      </c>
      <c r="H261" s="310" t="str">
        <f>IF(OR(D261="",E261="",F261=""),"",IF(AND(G261&gt;0,G261&lt;=CapFinanciera1),Puntajes!$D$12,IF(AND(G261&gt;CapFinanciera1,G261&lt;=CapFinanciera2),Puntajes!$D$13,IF(AND(G261&gt;CapFinanciera2,G261&lt;=CapFinanciera3),Puntajes!$D$14,IF(AND(G261&gt;CapFinanciera3,G261&lt;=CapFinanciera4),Puntajes!$D$15,IF(G261&gt;CapFinanciera4,Puntajes!$D$16,0))))))</f>
        <v/>
      </c>
    </row>
    <row r="262" spans="3:8" hidden="1">
      <c r="C262" s="291"/>
      <c r="D262" s="363" t="str">
        <f>IF(ISERROR(VLOOKUP(C262,'Cap Financiera y Organizacional'!$A$12:$X$62730,2,0)),"",VLOOKUP(C262,'Cap Financiera y Organizacional'!$A$12:$X$3590,2,0))</f>
        <v/>
      </c>
      <c r="E262" s="360"/>
      <c r="F262" s="318"/>
      <c r="G262" s="304"/>
      <c r="H262" s="305"/>
    </row>
    <row r="263" spans="3:8" hidden="1">
      <c r="C263" s="301"/>
      <c r="D263" s="364" t="str">
        <f>IF(ISERROR(VLOOKUP(C263,'Cap Financiera y Organizacional'!$A$12:$X$62730,2,0)),"",VLOOKUP(C263,'Cap Financiera y Organizacional'!$A$12:$X$3590,2,0))</f>
        <v/>
      </c>
      <c r="E263" s="361" t="str">
        <f>IF(OR(C263="",D263=""),"",IF(ISERROR(VLOOKUP(D263,'Cap Financiera y Organizacional'!$B$13:$X$62730,3,0)),"",VLOOKUP(D263,'Cap Financiera y Organizacional'!$B$13:$X$62730,3,0)))</f>
        <v/>
      </c>
      <c r="F263" s="318" t="str">
        <f>IF(OR(C263="",D263=""),"",IF(ISERROR(VLOOKUP(D263,'Cap Financiera y Organizacional'!$B$13:$X$62730,5,0)),"",VLOOKUP(D263,'Cap Financiera y Organizacional'!$B$13:$X$62730,5,0)))</f>
        <v/>
      </c>
      <c r="G263" s="304" t="str">
        <f t="shared" ref="G263:G272" si="19">IF(OR(D263="",E263="",F263=""),"",IF(OR(E263=0,F263=0),0,E263/F263))</f>
        <v/>
      </c>
      <c r="H263" s="305" t="str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/>
      </c>
    </row>
    <row r="264" spans="3:8" hidden="1">
      <c r="C264" s="301"/>
      <c r="D264" s="364" t="str">
        <f>IF(ISERROR(VLOOKUP(C264,'Cap Financiera y Organizacional'!$A$12:$X$62730,2,0)),"",VLOOKUP(C264,'Cap Financiera y Organizacional'!$A$12:$X$3590,2,0))</f>
        <v/>
      </c>
      <c r="E264" s="361" t="str">
        <f>IF(OR(C264="",D264=""),"",IF(ISERROR(VLOOKUP(D264,'Cap Financiera y Organizacional'!$B$13:$X$62730,3,0)),"",VLOOKUP(D264,'Cap Financiera y Organizacional'!$B$13:$X$62730,3,0)))</f>
        <v/>
      </c>
      <c r="F264" s="318" t="str">
        <f>IF(OR(C264="",D264=""),"",IF(ISERROR(VLOOKUP(D264,'Cap Financiera y Organizacional'!$B$13:$X$62730,5,0)),"",VLOOKUP(D264,'Cap Financiera y Organizacional'!$B$13:$X$62730,5,0)))</f>
        <v/>
      </c>
      <c r="G264" s="304" t="str">
        <f t="shared" si="19"/>
        <v/>
      </c>
      <c r="H264" s="305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 hidden="1">
      <c r="C265" s="301"/>
      <c r="D265" s="364" t="str">
        <f>IF(ISERROR(VLOOKUP(C265,'Cap Financiera y Organizacional'!$A$12:$X$62730,2,0)),"",VLOOKUP(C265,'Cap Financiera y Organizacional'!$A$12:$X$3590,2,0))</f>
        <v/>
      </c>
      <c r="E265" s="361" t="str">
        <f>IF(OR(C265="",D265=""),"",IF(ISERROR(VLOOKUP(D265,'Cap Financiera y Organizacional'!$B$13:$X$62730,3,0)),"",VLOOKUP(D265,'Cap Financiera y Organizacional'!$B$13:$X$62730,3,0)))</f>
        <v/>
      </c>
      <c r="F265" s="318" t="str">
        <f>IF(OR(C265="",D265=""),"",IF(ISERROR(VLOOKUP(D265,'Cap Financiera y Organizacional'!$B$13:$X$62730,5,0)),"",VLOOKUP(D265,'Cap Financiera y Organizacional'!$B$13:$X$62730,5,0)))</f>
        <v/>
      </c>
      <c r="G265" s="304" t="str">
        <f t="shared" si="19"/>
        <v/>
      </c>
      <c r="H265" s="305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 hidden="1">
      <c r="C266" s="301"/>
      <c r="D266" s="364" t="str">
        <f>IF(ISERROR(VLOOKUP(C266,'Cap Financiera y Organizacional'!$A$12:$X$62730,2,0)),"",VLOOKUP(C266,'Cap Financiera y Organizacional'!$A$12:$X$3590,2,0))</f>
        <v/>
      </c>
      <c r="E266" s="318" t="str">
        <f>IF(OR(C266="",D266=""),"",IF(ISERROR(VLOOKUP(D266,'Cap Financiera y Organizacional'!$B$13:$X$62730,3,0)),"",VLOOKUP(D266,'Cap Financiera y Organizacional'!$B$13:$X$62730,3,0)))</f>
        <v/>
      </c>
      <c r="F266" s="318" t="str">
        <f>IF(OR(C266="",D266=""),"",IF(ISERROR(VLOOKUP(D266,'Cap Financiera y Organizacional'!$B$13:$X$62730,5,0)),"",VLOOKUP(D266,'Cap Financiera y Organizacional'!$B$13:$X$62730,5,0)))</f>
        <v/>
      </c>
      <c r="G266" s="304" t="str">
        <f t="shared" si="19"/>
        <v/>
      </c>
      <c r="H266" s="305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 hidden="1">
      <c r="C267" s="301"/>
      <c r="D267" s="364" t="str">
        <f>IF(ISERROR(VLOOKUP(C267,'Cap Financiera y Organizacional'!$A$12:$X$62730,2,0)),"",VLOOKUP(C267,'Cap Financiera y Organizacional'!$A$12:$X$3590,2,0))</f>
        <v/>
      </c>
      <c r="E267" s="318" t="str">
        <f>IF(OR(C267="",D267=""),"",IF(ISERROR(VLOOKUP(D267,'Cap Financiera y Organizacional'!$B$13:$X$62730,3,0)),"",VLOOKUP(D267,'Cap Financiera y Organizacional'!$B$13:$X$62730,3,0)))</f>
        <v/>
      </c>
      <c r="F267" s="318" t="str">
        <f>IF(OR(C267="",D267=""),"",IF(ISERROR(VLOOKUP(D267,'Cap Financiera y Organizacional'!$B$13:$X$62730,5,0)),"",VLOOKUP(D267,'Cap Financiera y Organizacional'!$B$13:$X$62730,5,0)))</f>
        <v/>
      </c>
      <c r="G267" s="304" t="str">
        <f t="shared" si="19"/>
        <v/>
      </c>
      <c r="H267" s="305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 hidden="1">
      <c r="C268" s="301"/>
      <c r="D268" s="364" t="str">
        <f>IF(ISERROR(VLOOKUP(C268,'Cap Financiera y Organizacional'!$A$12:$X$62730,2,0)),"",VLOOKUP(C268,'Cap Financiera y Organizacional'!$A$12:$X$3590,2,0))</f>
        <v/>
      </c>
      <c r="E268" s="318" t="str">
        <f>IF(OR(C268="",D268=""),"",IF(ISERROR(VLOOKUP(D268,'Cap Financiera y Organizacional'!$B$13:$X$62730,3,0)),"",VLOOKUP(D268,'Cap Financiera y Organizacional'!$B$13:$X$62730,3,0)))</f>
        <v/>
      </c>
      <c r="F268" s="318" t="str">
        <f>IF(OR(C268="",D268=""),"",IF(ISERROR(VLOOKUP(D268,'Cap Financiera y Organizacional'!$B$13:$X$62730,5,0)),"",VLOOKUP(D268,'Cap Financiera y Organizacional'!$B$13:$X$62730,5,0)))</f>
        <v/>
      </c>
      <c r="G268" s="304" t="str">
        <f t="shared" si="19"/>
        <v/>
      </c>
      <c r="H268" s="305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 hidden="1">
      <c r="C269" s="301"/>
      <c r="D269" s="364" t="str">
        <f>IF(ISERROR(VLOOKUP(C269,'Cap Financiera y Organizacional'!$A$12:$X$62730,2,0)),"",VLOOKUP(C269,'Cap Financiera y Organizacional'!$A$12:$X$3590,2,0))</f>
        <v/>
      </c>
      <c r="E269" s="318" t="str">
        <f>IF(OR(C269="",D269=""),"",IF(ISERROR(VLOOKUP(D269,'Cap Financiera y Organizacional'!$B$13:$X$62730,3,0)),"",VLOOKUP(D269,'Cap Financiera y Organizacional'!$B$13:$X$62730,3,0)))</f>
        <v/>
      </c>
      <c r="F269" s="318" t="str">
        <f>IF(OR(C269="",D269=""),"",IF(ISERROR(VLOOKUP(D269,'Cap Financiera y Organizacional'!$B$13:$X$62730,5,0)),"",VLOOKUP(D269,'Cap Financiera y Organizacional'!$B$13:$X$62730,5,0)))</f>
        <v/>
      </c>
      <c r="G269" s="304" t="str">
        <f t="shared" si="19"/>
        <v/>
      </c>
      <c r="H269" s="305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 hidden="1">
      <c r="C270" s="301"/>
      <c r="D270" s="364" t="str">
        <f>IF(ISERROR(VLOOKUP(C270,'Cap Financiera y Organizacional'!$A$12:$X$62730,2,0)),"",VLOOKUP(C270,'Cap Financiera y Organizacional'!$A$12:$X$3590,2,0))</f>
        <v/>
      </c>
      <c r="E270" s="318" t="str">
        <f>IF(OR(C270="",D270=""),"",IF(ISERROR(VLOOKUP(D270,'Cap Financiera y Organizacional'!$B$13:$X$62730,3,0)),"",VLOOKUP(D270,'Cap Financiera y Organizacional'!$B$13:$X$62730,3,0)))</f>
        <v/>
      </c>
      <c r="F270" s="318" t="str">
        <f>IF(OR(C270="",D270=""),"",IF(ISERROR(VLOOKUP(D270,'Cap Financiera y Organizacional'!$B$13:$X$62730,5,0)),"",VLOOKUP(D270,'Cap Financiera y Organizacional'!$B$13:$X$62730,5,0)))</f>
        <v/>
      </c>
      <c r="G270" s="304" t="str">
        <f t="shared" si="19"/>
        <v/>
      </c>
      <c r="H270" s="305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idden="1">
      <c r="C271" s="301"/>
      <c r="D271" s="364" t="str">
        <f>IF(ISERROR(VLOOKUP(C271,'Cap Financiera y Organizacional'!$A$12:$X$62730,2,0)),"",VLOOKUP(C271,'Cap Financiera y Organizacional'!$A$12:$X$3590,2,0))</f>
        <v/>
      </c>
      <c r="E271" s="318" t="str">
        <f>IF(OR(C271="",D271=""),"",IF(ISERROR(VLOOKUP(D271,'Cap Financiera y Organizacional'!$B$13:$X$62730,3,0)),"",VLOOKUP(D271,'Cap Financiera y Organizacional'!$B$13:$X$62730,3,0)))</f>
        <v/>
      </c>
      <c r="F271" s="318" t="str">
        <f>IF(OR(C271="",D271=""),"",IF(ISERROR(VLOOKUP(D271,'Cap Financiera y Organizacional'!$B$13:$X$62730,5,0)),"",VLOOKUP(D271,'Cap Financiera y Organizacional'!$B$13:$X$62730,5,0)))</f>
        <v/>
      </c>
      <c r="G271" s="304" t="str">
        <f t="shared" si="19"/>
        <v/>
      </c>
      <c r="H271" s="305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 ht="15.75" hidden="1" thickBot="1">
      <c r="C272" s="306"/>
      <c r="D272" s="365" t="str">
        <f>IF(ISERROR(VLOOKUP(C272,'Cap Financiera y Organizacional'!$A$12:$X$62730,2,0)),"",VLOOKUP(C272,'Cap Financiera y Organizacional'!$A$12:$X$3590,2,0))</f>
        <v/>
      </c>
      <c r="E272" s="319" t="str">
        <f>IF(OR(C272="",D272=""),"",IF(ISERROR(VLOOKUP(D272,'Cap Financiera y Organizacional'!$B$13:$X$62730,3,0)),"",VLOOKUP(D272,'Cap Financiera y Organizacional'!$B$13:$X$62730,3,0)))</f>
        <v/>
      </c>
      <c r="F272" s="319" t="str">
        <f>IF(OR(C272="",D272=""),"",IF(ISERROR(VLOOKUP(D272,'Cap Financiera y Organizacional'!$B$13:$X$62730,5,0)),"",VLOOKUP(D272,'Cap Financiera y Organizacional'!$B$13:$X$62730,5,0)))</f>
        <v/>
      </c>
      <c r="G272" s="309" t="str">
        <f t="shared" si="19"/>
        <v/>
      </c>
      <c r="H272" s="310" t="str">
        <f>IF(OR(D272="",E272="",F272=""),"",IF(AND(G272&gt;0,G272&lt;=CapFinanciera1),Puntajes!$D$12,IF(AND(G272&gt;CapFinanciera1,G272&lt;=CapFinanciera2),Puntajes!$D$13,IF(AND(G272&gt;CapFinanciera2,G272&lt;=CapFinanciera3),Puntajes!$D$14,IF(AND(G272&gt;CapFinanciera3,G272&lt;=CapFinanciera4),Puntajes!$D$15,IF(G272&gt;CapFinanciera4,Puntajes!$D$16,0))))))</f>
        <v/>
      </c>
    </row>
    <row r="273" spans="3:8" hidden="1">
      <c r="C273" s="291"/>
      <c r="D273" s="363" t="str">
        <f>IF(ISERROR(VLOOKUP(C273,'Cap Financiera y Organizacional'!$A$12:$X$62730,2,0)),"",VLOOKUP(C273,'Cap Financiera y Organizacional'!$A$12:$X$3590,2,0))</f>
        <v/>
      </c>
      <c r="E273" s="360"/>
      <c r="F273" s="318"/>
      <c r="G273" s="304"/>
      <c r="H273" s="305"/>
    </row>
    <row r="274" spans="3:8" hidden="1">
      <c r="C274" s="301"/>
      <c r="D274" s="364" t="str">
        <f>IF(ISERROR(VLOOKUP(C274,'Cap Financiera y Organizacional'!$A$12:$X$62730,2,0)),"",VLOOKUP(C274,'Cap Financiera y Organizacional'!$A$12:$X$3590,2,0))</f>
        <v/>
      </c>
      <c r="E274" s="361" t="str">
        <f>IF(OR(C274="",D274=""),"",IF(ISERROR(VLOOKUP(D274,'Cap Financiera y Organizacional'!$B$13:$X$62730,3,0)),"",VLOOKUP(D274,'Cap Financiera y Organizacional'!$B$13:$X$62730,3,0)))</f>
        <v/>
      </c>
      <c r="F274" s="318" t="str">
        <f>IF(OR(C274="",D274=""),"",IF(ISERROR(VLOOKUP(D274,'Cap Financiera y Organizacional'!$B$13:$X$62730,5,0)),"",VLOOKUP(D274,'Cap Financiera y Organizacional'!$B$13:$X$62730,5,0)))</f>
        <v/>
      </c>
      <c r="G274" s="304" t="str">
        <f t="shared" ref="G274:G283" si="20">IF(OR(D274="",E274="",F274=""),"",IF(OR(E274=0,F274=0),0,E274/F274))</f>
        <v/>
      </c>
      <c r="H274" s="305" t="str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/>
      </c>
    </row>
    <row r="275" spans="3:8" hidden="1">
      <c r="C275" s="301"/>
      <c r="D275" s="364" t="str">
        <f>IF(ISERROR(VLOOKUP(C275,'Cap Financiera y Organizacional'!$A$12:$X$62730,2,0)),"",VLOOKUP(C275,'Cap Financiera y Organizacional'!$A$12:$X$3590,2,0))</f>
        <v/>
      </c>
      <c r="E275" s="361" t="str">
        <f>IF(OR(C275="",D275=""),"",IF(ISERROR(VLOOKUP(D275,'Cap Financiera y Organizacional'!$B$13:$X$62730,3,0)),"",VLOOKUP(D275,'Cap Financiera y Organizacional'!$B$13:$X$62730,3,0)))</f>
        <v/>
      </c>
      <c r="F275" s="318" t="str">
        <f>IF(OR(C275="",D275=""),"",IF(ISERROR(VLOOKUP(D275,'Cap Financiera y Organizacional'!$B$13:$X$62730,5,0)),"",VLOOKUP(D275,'Cap Financiera y Organizacional'!$B$13:$X$62730,5,0)))</f>
        <v/>
      </c>
      <c r="G275" s="304" t="str">
        <f t="shared" si="20"/>
        <v/>
      </c>
      <c r="H275" s="305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 hidden="1">
      <c r="C276" s="301"/>
      <c r="D276" s="364" t="str">
        <f>IF(ISERROR(VLOOKUP(C276,'Cap Financiera y Organizacional'!$A$12:$X$62730,2,0)),"",VLOOKUP(C276,'Cap Financiera y Organizacional'!$A$12:$X$3590,2,0))</f>
        <v/>
      </c>
      <c r="E276" s="361" t="str">
        <f>IF(OR(C276="",D276=""),"",IF(ISERROR(VLOOKUP(D276,'Cap Financiera y Organizacional'!$B$13:$X$62730,3,0)),"",VLOOKUP(D276,'Cap Financiera y Organizacional'!$B$13:$X$62730,3,0)))</f>
        <v/>
      </c>
      <c r="F276" s="318" t="str">
        <f>IF(OR(C276="",D276=""),"",IF(ISERROR(VLOOKUP(D276,'Cap Financiera y Organizacional'!$B$13:$X$62730,5,0)),"",VLOOKUP(D276,'Cap Financiera y Organizacional'!$B$13:$X$62730,5,0)))</f>
        <v/>
      </c>
      <c r="G276" s="304" t="str">
        <f t="shared" si="20"/>
        <v/>
      </c>
      <c r="H276" s="305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 hidden="1">
      <c r="C277" s="301"/>
      <c r="D277" s="364" t="str">
        <f>IF(ISERROR(VLOOKUP(C277,'Cap Financiera y Organizacional'!$A$12:$X$62730,2,0)),"",VLOOKUP(C277,'Cap Financiera y Organizacional'!$A$12:$X$3590,2,0))</f>
        <v/>
      </c>
      <c r="E277" s="318" t="str">
        <f>IF(OR(C277="",D277=""),"",IF(ISERROR(VLOOKUP(D277,'Cap Financiera y Organizacional'!$B$13:$X$62730,3,0)),"",VLOOKUP(D277,'Cap Financiera y Organizacional'!$B$13:$X$62730,3,0)))</f>
        <v/>
      </c>
      <c r="F277" s="318" t="str">
        <f>IF(OR(C277="",D277=""),"",IF(ISERROR(VLOOKUP(D277,'Cap Financiera y Organizacional'!$B$13:$X$62730,5,0)),"",VLOOKUP(D277,'Cap Financiera y Organizacional'!$B$13:$X$62730,5,0)))</f>
        <v/>
      </c>
      <c r="G277" s="304" t="str">
        <f t="shared" si="20"/>
        <v/>
      </c>
      <c r="H277" s="305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 hidden="1">
      <c r="C278" s="301"/>
      <c r="D278" s="364" t="str">
        <f>IF(ISERROR(VLOOKUP(C278,'Cap Financiera y Organizacional'!$A$12:$X$62730,2,0)),"",VLOOKUP(C278,'Cap Financiera y Organizacional'!$A$12:$X$3590,2,0))</f>
        <v/>
      </c>
      <c r="E278" s="318" t="str">
        <f>IF(OR(C278="",D278=""),"",IF(ISERROR(VLOOKUP(D278,'Cap Financiera y Organizacional'!$B$13:$X$62730,3,0)),"",VLOOKUP(D278,'Cap Financiera y Organizacional'!$B$13:$X$62730,3,0)))</f>
        <v/>
      </c>
      <c r="F278" s="318" t="str">
        <f>IF(OR(C278="",D278=""),"",IF(ISERROR(VLOOKUP(D278,'Cap Financiera y Organizacional'!$B$13:$X$62730,5,0)),"",VLOOKUP(D278,'Cap Financiera y Organizacional'!$B$13:$X$62730,5,0)))</f>
        <v/>
      </c>
      <c r="G278" s="304" t="str">
        <f t="shared" si="20"/>
        <v/>
      </c>
      <c r="H278" s="305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 hidden="1">
      <c r="C279" s="301"/>
      <c r="D279" s="364" t="str">
        <f>IF(ISERROR(VLOOKUP(C279,'Cap Financiera y Organizacional'!$A$12:$X$62730,2,0)),"",VLOOKUP(C279,'Cap Financiera y Organizacional'!$A$12:$X$3590,2,0))</f>
        <v/>
      </c>
      <c r="E279" s="318" t="str">
        <f>IF(OR(C279="",D279=""),"",IF(ISERROR(VLOOKUP(D279,'Cap Financiera y Organizacional'!$B$13:$X$62730,3,0)),"",VLOOKUP(D279,'Cap Financiera y Organizacional'!$B$13:$X$62730,3,0)))</f>
        <v/>
      </c>
      <c r="F279" s="318" t="str">
        <f>IF(OR(C279="",D279=""),"",IF(ISERROR(VLOOKUP(D279,'Cap Financiera y Organizacional'!$B$13:$X$62730,5,0)),"",VLOOKUP(D279,'Cap Financiera y Organizacional'!$B$13:$X$62730,5,0)))</f>
        <v/>
      </c>
      <c r="G279" s="304" t="str">
        <f t="shared" si="20"/>
        <v/>
      </c>
      <c r="H279" s="305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 hidden="1">
      <c r="C280" s="301"/>
      <c r="D280" s="364" t="str">
        <f>IF(ISERROR(VLOOKUP(C280,'Cap Financiera y Organizacional'!$A$12:$X$62730,2,0)),"",VLOOKUP(C280,'Cap Financiera y Organizacional'!$A$12:$X$3590,2,0))</f>
        <v/>
      </c>
      <c r="E280" s="318" t="str">
        <f>IF(OR(C280="",D280=""),"",IF(ISERROR(VLOOKUP(D280,'Cap Financiera y Organizacional'!$B$13:$X$62730,3,0)),"",VLOOKUP(D280,'Cap Financiera y Organizacional'!$B$13:$X$62730,3,0)))</f>
        <v/>
      </c>
      <c r="F280" s="318" t="str">
        <f>IF(OR(C280="",D280=""),"",IF(ISERROR(VLOOKUP(D280,'Cap Financiera y Organizacional'!$B$13:$X$62730,5,0)),"",VLOOKUP(D280,'Cap Financiera y Organizacional'!$B$13:$X$62730,5,0)))</f>
        <v/>
      </c>
      <c r="G280" s="304" t="str">
        <f t="shared" si="20"/>
        <v/>
      </c>
      <c r="H280" s="305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 hidden="1">
      <c r="C281" s="301"/>
      <c r="D281" s="364" t="str">
        <f>IF(ISERROR(VLOOKUP(C281,'Cap Financiera y Organizacional'!$A$12:$X$62730,2,0)),"",VLOOKUP(C281,'Cap Financiera y Organizacional'!$A$12:$X$3590,2,0))</f>
        <v/>
      </c>
      <c r="E281" s="318" t="str">
        <f>IF(OR(C281="",D281=""),"",IF(ISERROR(VLOOKUP(D281,'Cap Financiera y Organizacional'!$B$13:$X$62730,3,0)),"",VLOOKUP(D281,'Cap Financiera y Organizacional'!$B$13:$X$62730,3,0)))</f>
        <v/>
      </c>
      <c r="F281" s="318" t="str">
        <f>IF(OR(C281="",D281=""),"",IF(ISERROR(VLOOKUP(D281,'Cap Financiera y Organizacional'!$B$13:$X$62730,5,0)),"",VLOOKUP(D281,'Cap Financiera y Organizacional'!$B$13:$X$62730,5,0)))</f>
        <v/>
      </c>
      <c r="G281" s="304" t="str">
        <f t="shared" si="20"/>
        <v/>
      </c>
      <c r="H281" s="305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idden="1">
      <c r="C282" s="301"/>
      <c r="D282" s="364" t="str">
        <f>IF(ISERROR(VLOOKUP(C282,'Cap Financiera y Organizacional'!$A$12:$X$62730,2,0)),"",VLOOKUP(C282,'Cap Financiera y Organizacional'!$A$12:$X$3590,2,0))</f>
        <v/>
      </c>
      <c r="E282" s="318" t="str">
        <f>IF(OR(C282="",D282=""),"",IF(ISERROR(VLOOKUP(D282,'Cap Financiera y Organizacional'!$B$13:$X$62730,3,0)),"",VLOOKUP(D282,'Cap Financiera y Organizacional'!$B$13:$X$62730,3,0)))</f>
        <v/>
      </c>
      <c r="F282" s="318" t="str">
        <f>IF(OR(C282="",D282=""),"",IF(ISERROR(VLOOKUP(D282,'Cap Financiera y Organizacional'!$B$13:$X$62730,5,0)),"",VLOOKUP(D282,'Cap Financiera y Organizacional'!$B$13:$X$62730,5,0)))</f>
        <v/>
      </c>
      <c r="G282" s="304" t="str">
        <f t="shared" si="20"/>
        <v/>
      </c>
      <c r="H282" s="305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 ht="15.75" hidden="1" thickBot="1">
      <c r="C283" s="306"/>
      <c r="D283" s="365" t="str">
        <f>IF(ISERROR(VLOOKUP(C283,'Cap Financiera y Organizacional'!$A$12:$X$62730,2,0)),"",VLOOKUP(C283,'Cap Financiera y Organizacional'!$A$12:$X$3590,2,0))</f>
        <v/>
      </c>
      <c r="E283" s="319" t="str">
        <f>IF(OR(C283="",D283=""),"",IF(ISERROR(VLOOKUP(D283,'Cap Financiera y Organizacional'!$B$13:$X$62730,3,0)),"",VLOOKUP(D283,'Cap Financiera y Organizacional'!$B$13:$X$62730,3,0)))</f>
        <v/>
      </c>
      <c r="F283" s="319" t="str">
        <f>IF(OR(C283="",D283=""),"",IF(ISERROR(VLOOKUP(D283,'Cap Financiera y Organizacional'!$B$13:$X$62730,5,0)),"",VLOOKUP(D283,'Cap Financiera y Organizacional'!$B$13:$X$62730,5,0)))</f>
        <v/>
      </c>
      <c r="G283" s="309" t="str">
        <f t="shared" si="20"/>
        <v/>
      </c>
      <c r="H283" s="310" t="str">
        <f>IF(OR(D283="",E283="",F283=""),"",IF(AND(G283&gt;0,G283&lt;=CapFinanciera1),Puntajes!$D$12,IF(AND(G283&gt;CapFinanciera1,G283&lt;=CapFinanciera2),Puntajes!$D$13,IF(AND(G283&gt;CapFinanciera2,G283&lt;=CapFinanciera3),Puntajes!$D$14,IF(AND(G283&gt;CapFinanciera3,G283&lt;=CapFinanciera4),Puntajes!$D$15,IF(G283&gt;CapFinanciera4,Puntajes!$D$16,0))))))</f>
        <v/>
      </c>
    </row>
    <row r="284" spans="3:8" hidden="1">
      <c r="C284" s="291"/>
      <c r="D284" s="363" t="str">
        <f>IF(ISERROR(VLOOKUP(C284,'Cap Financiera y Organizacional'!$A$12:$X$62730,2,0)),"",VLOOKUP(C284,'Cap Financiera y Organizacional'!$A$12:$X$3590,2,0))</f>
        <v/>
      </c>
      <c r="E284" s="360"/>
      <c r="F284" s="318"/>
      <c r="G284" s="304"/>
      <c r="H284" s="305"/>
    </row>
    <row r="285" spans="3:8" hidden="1">
      <c r="C285" s="301"/>
      <c r="D285" s="364" t="str">
        <f>IF(ISERROR(VLOOKUP(C285,'Cap Financiera y Organizacional'!$A$12:$X$62730,2,0)),"",VLOOKUP(C285,'Cap Financiera y Organizacional'!$A$12:$X$3590,2,0))</f>
        <v/>
      </c>
      <c r="E285" s="361" t="str">
        <f>IF(OR(C285="",D285=""),"",IF(ISERROR(VLOOKUP(D285,'Cap Financiera y Organizacional'!$B$13:$X$62730,3,0)),"",VLOOKUP(D285,'Cap Financiera y Organizacional'!$B$13:$X$62730,3,0)))</f>
        <v/>
      </c>
      <c r="F285" s="318" t="str">
        <f>IF(OR(C285="",D285=""),"",IF(ISERROR(VLOOKUP(D285,'Cap Financiera y Organizacional'!$B$13:$X$62730,5,0)),"",VLOOKUP(D285,'Cap Financiera y Organizacional'!$B$13:$X$62730,5,0)))</f>
        <v/>
      </c>
      <c r="G285" s="304" t="str">
        <f t="shared" ref="G285:G294" si="21">IF(OR(D285="",E285="",F285=""),"",IF(OR(E285=0,F285=0),0,E285/F285))</f>
        <v/>
      </c>
      <c r="H285" s="305" t="str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/>
      </c>
    </row>
    <row r="286" spans="3:8" hidden="1">
      <c r="C286" s="301"/>
      <c r="D286" s="364" t="str">
        <f>IF(ISERROR(VLOOKUP(C286,'Cap Financiera y Organizacional'!$A$12:$X$62730,2,0)),"",VLOOKUP(C286,'Cap Financiera y Organizacional'!$A$12:$X$3590,2,0))</f>
        <v/>
      </c>
      <c r="E286" s="361" t="str">
        <f>IF(OR(C286="",D286=""),"",IF(ISERROR(VLOOKUP(D286,'Cap Financiera y Organizacional'!$B$13:$X$62730,3,0)),"",VLOOKUP(D286,'Cap Financiera y Organizacional'!$B$13:$X$62730,3,0)))</f>
        <v/>
      </c>
      <c r="F286" s="318" t="str">
        <f>IF(OR(C286="",D286=""),"",IF(ISERROR(VLOOKUP(D286,'Cap Financiera y Organizacional'!$B$13:$X$62730,5,0)),"",VLOOKUP(D286,'Cap Financiera y Organizacional'!$B$13:$X$62730,5,0)))</f>
        <v/>
      </c>
      <c r="G286" s="304" t="str">
        <f t="shared" si="21"/>
        <v/>
      </c>
      <c r="H286" s="305" t="str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/>
      </c>
    </row>
    <row r="287" spans="3:8" hidden="1">
      <c r="C287" s="301"/>
      <c r="D287" s="364" t="str">
        <f>IF(ISERROR(VLOOKUP(C287,'Cap Financiera y Organizacional'!$A$12:$X$62730,2,0)),"",VLOOKUP(C287,'Cap Financiera y Organizacional'!$A$12:$X$3590,2,0))</f>
        <v/>
      </c>
      <c r="E287" s="361" t="str">
        <f>IF(OR(C287="",D287=""),"",IF(ISERROR(VLOOKUP(D287,'Cap Financiera y Organizacional'!$B$13:$X$62730,3,0)),"",VLOOKUP(D287,'Cap Financiera y Organizacional'!$B$13:$X$62730,3,0)))</f>
        <v/>
      </c>
      <c r="F287" s="318" t="str">
        <f>IF(OR(C287="",D287=""),"",IF(ISERROR(VLOOKUP(D287,'Cap Financiera y Organizacional'!$B$13:$X$62730,5,0)),"",VLOOKUP(D287,'Cap Financiera y Organizacional'!$B$13:$X$62730,5,0)))</f>
        <v/>
      </c>
      <c r="G287" s="304" t="str">
        <f t="shared" si="21"/>
        <v/>
      </c>
      <c r="H287" s="305" t="str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/>
      </c>
    </row>
    <row r="288" spans="3:8" hidden="1">
      <c r="C288" s="301"/>
      <c r="D288" s="364" t="str">
        <f>IF(ISERROR(VLOOKUP(C288,'Cap Financiera y Organizacional'!$A$12:$X$62730,2,0)),"",VLOOKUP(C288,'Cap Financiera y Organizacional'!$A$12:$X$3590,2,0))</f>
        <v/>
      </c>
      <c r="E288" s="318" t="str">
        <f>IF(OR(C288="",D288=""),"",IF(ISERROR(VLOOKUP(D288,'Cap Financiera y Organizacional'!$B$13:$X$62730,3,0)),"",VLOOKUP(D288,'Cap Financiera y Organizacional'!$B$13:$X$62730,3,0)))</f>
        <v/>
      </c>
      <c r="F288" s="318" t="str">
        <f>IF(OR(C288="",D288=""),"",IF(ISERROR(VLOOKUP(D288,'Cap Financiera y Organizacional'!$B$13:$X$62730,5,0)),"",VLOOKUP(D288,'Cap Financiera y Organizacional'!$B$13:$X$62730,5,0)))</f>
        <v/>
      </c>
      <c r="G288" s="304" t="str">
        <f t="shared" si="21"/>
        <v/>
      </c>
      <c r="H288" s="305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 hidden="1">
      <c r="C289" s="301"/>
      <c r="D289" s="364" t="str">
        <f>IF(ISERROR(VLOOKUP(C289,'Cap Financiera y Organizacional'!$A$12:$X$62730,2,0)),"",VLOOKUP(C289,'Cap Financiera y Organizacional'!$A$12:$X$3590,2,0))</f>
        <v/>
      </c>
      <c r="E289" s="318" t="str">
        <f>IF(OR(C289="",D289=""),"",IF(ISERROR(VLOOKUP(D289,'Cap Financiera y Organizacional'!$B$13:$X$62730,3,0)),"",VLOOKUP(D289,'Cap Financiera y Organizacional'!$B$13:$X$62730,3,0)))</f>
        <v/>
      </c>
      <c r="F289" s="318" t="str">
        <f>IF(OR(C289="",D289=""),"",IF(ISERROR(VLOOKUP(D289,'Cap Financiera y Organizacional'!$B$13:$X$62730,5,0)),"",VLOOKUP(D289,'Cap Financiera y Organizacional'!$B$13:$X$62730,5,0)))</f>
        <v/>
      </c>
      <c r="G289" s="304" t="str">
        <f t="shared" si="21"/>
        <v/>
      </c>
      <c r="H289" s="305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 hidden="1">
      <c r="C290" s="301"/>
      <c r="D290" s="364" t="str">
        <f>IF(ISERROR(VLOOKUP(C290,'Cap Financiera y Organizacional'!$A$12:$X$62730,2,0)),"",VLOOKUP(C290,'Cap Financiera y Organizacional'!$A$12:$X$3590,2,0))</f>
        <v/>
      </c>
      <c r="E290" s="318" t="str">
        <f>IF(OR(C290="",D290=""),"",IF(ISERROR(VLOOKUP(D290,'Cap Financiera y Organizacional'!$B$13:$X$62730,3,0)),"",VLOOKUP(D290,'Cap Financiera y Organizacional'!$B$13:$X$62730,3,0)))</f>
        <v/>
      </c>
      <c r="F290" s="318" t="str">
        <f>IF(OR(C290="",D290=""),"",IF(ISERROR(VLOOKUP(D290,'Cap Financiera y Organizacional'!$B$13:$X$62730,5,0)),"",VLOOKUP(D290,'Cap Financiera y Organizacional'!$B$13:$X$62730,5,0)))</f>
        <v/>
      </c>
      <c r="G290" s="304" t="str">
        <f t="shared" si="21"/>
        <v/>
      </c>
      <c r="H290" s="305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 hidden="1">
      <c r="C291" s="301"/>
      <c r="D291" s="364" t="str">
        <f>IF(ISERROR(VLOOKUP(C291,'Cap Financiera y Organizacional'!$A$12:$X$62730,2,0)),"",VLOOKUP(C291,'Cap Financiera y Organizacional'!$A$12:$X$3590,2,0))</f>
        <v/>
      </c>
      <c r="E291" s="318" t="str">
        <f>IF(OR(C291="",D291=""),"",IF(ISERROR(VLOOKUP(D291,'Cap Financiera y Organizacional'!$B$13:$X$62730,3,0)),"",VLOOKUP(D291,'Cap Financiera y Organizacional'!$B$13:$X$62730,3,0)))</f>
        <v/>
      </c>
      <c r="F291" s="318" t="str">
        <f>IF(OR(C291="",D291=""),"",IF(ISERROR(VLOOKUP(D291,'Cap Financiera y Organizacional'!$B$13:$X$62730,5,0)),"",VLOOKUP(D291,'Cap Financiera y Organizacional'!$B$13:$X$62730,5,0)))</f>
        <v/>
      </c>
      <c r="G291" s="304" t="str">
        <f t="shared" si="21"/>
        <v/>
      </c>
      <c r="H291" s="305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 hidden="1">
      <c r="C292" s="301"/>
      <c r="D292" s="364" t="str">
        <f>IF(ISERROR(VLOOKUP(C292,'Cap Financiera y Organizacional'!$A$12:$X$62730,2,0)),"",VLOOKUP(C292,'Cap Financiera y Organizacional'!$A$12:$X$3590,2,0))</f>
        <v/>
      </c>
      <c r="E292" s="318" t="str">
        <f>IF(OR(C292="",D292=""),"",IF(ISERROR(VLOOKUP(D292,'Cap Financiera y Organizacional'!$B$13:$X$62730,3,0)),"",VLOOKUP(D292,'Cap Financiera y Organizacional'!$B$13:$X$62730,3,0)))</f>
        <v/>
      </c>
      <c r="F292" s="318" t="str">
        <f>IF(OR(C292="",D292=""),"",IF(ISERROR(VLOOKUP(D292,'Cap Financiera y Organizacional'!$B$13:$X$62730,5,0)),"",VLOOKUP(D292,'Cap Financiera y Organizacional'!$B$13:$X$62730,5,0)))</f>
        <v/>
      </c>
      <c r="G292" s="304" t="str">
        <f t="shared" si="21"/>
        <v/>
      </c>
      <c r="H292" s="305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idden="1">
      <c r="C293" s="301"/>
      <c r="D293" s="364" t="str">
        <f>IF(ISERROR(VLOOKUP(C293,'Cap Financiera y Organizacional'!$A$12:$X$62730,2,0)),"",VLOOKUP(C293,'Cap Financiera y Organizacional'!$A$12:$X$3590,2,0))</f>
        <v/>
      </c>
      <c r="E293" s="318" t="str">
        <f>IF(OR(C293="",D293=""),"",IF(ISERROR(VLOOKUP(D293,'Cap Financiera y Organizacional'!$B$13:$X$62730,3,0)),"",VLOOKUP(D293,'Cap Financiera y Organizacional'!$B$13:$X$62730,3,0)))</f>
        <v/>
      </c>
      <c r="F293" s="318" t="str">
        <f>IF(OR(C293="",D293=""),"",IF(ISERROR(VLOOKUP(D293,'Cap Financiera y Organizacional'!$B$13:$X$62730,5,0)),"",VLOOKUP(D293,'Cap Financiera y Organizacional'!$B$13:$X$62730,5,0)))</f>
        <v/>
      </c>
      <c r="G293" s="304" t="str">
        <f t="shared" si="21"/>
        <v/>
      </c>
      <c r="H293" s="305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 ht="15.75" hidden="1" thickBot="1">
      <c r="C294" s="306"/>
      <c r="D294" s="365" t="str">
        <f>IF(ISERROR(VLOOKUP(C294,'Cap Financiera y Organizacional'!$A$12:$X$62730,2,0)),"",VLOOKUP(C294,'Cap Financiera y Organizacional'!$A$12:$X$3590,2,0))</f>
        <v/>
      </c>
      <c r="E294" s="319" t="str">
        <f>IF(OR(C294="",D294=""),"",IF(ISERROR(VLOOKUP(D294,'Cap Financiera y Organizacional'!$B$13:$X$62730,3,0)),"",VLOOKUP(D294,'Cap Financiera y Organizacional'!$B$13:$X$62730,3,0)))</f>
        <v/>
      </c>
      <c r="F294" s="319" t="str">
        <f>IF(OR(C294="",D294=""),"",IF(ISERROR(VLOOKUP(D294,'Cap Financiera y Organizacional'!$B$13:$X$62730,5,0)),"",VLOOKUP(D294,'Cap Financiera y Organizacional'!$B$13:$X$62730,5,0)))</f>
        <v/>
      </c>
      <c r="G294" s="309" t="str">
        <f t="shared" si="21"/>
        <v/>
      </c>
      <c r="H294" s="310" t="str">
        <f>IF(OR(D294="",E294="",F294=""),"",IF(AND(G294&gt;0,G294&lt;=CapFinanciera1),Puntajes!$D$12,IF(AND(G294&gt;CapFinanciera1,G294&lt;=CapFinanciera2),Puntajes!$D$13,IF(AND(G294&gt;CapFinanciera2,G294&lt;=CapFinanciera3),Puntajes!$D$14,IF(AND(G294&gt;CapFinanciera3,G294&lt;=CapFinanciera4),Puntajes!$D$15,IF(G294&gt;CapFinanciera4,Puntajes!$D$16,0))))))</f>
        <v/>
      </c>
    </row>
    <row r="295" spans="3:8" hidden="1">
      <c r="C295" s="291"/>
      <c r="D295" s="363" t="str">
        <f>IF(ISERROR(VLOOKUP(C295,'Cap Financiera y Organizacional'!$A$12:$X$62730,2,0)),"",VLOOKUP(C295,'Cap Financiera y Organizacional'!$A$12:$X$3590,2,0))</f>
        <v/>
      </c>
      <c r="E295" s="360"/>
      <c r="F295" s="318"/>
      <c r="G295" s="304"/>
      <c r="H295" s="305"/>
    </row>
    <row r="296" spans="3:8" hidden="1">
      <c r="C296" s="301"/>
      <c r="D296" s="364" t="str">
        <f>IF(ISERROR(VLOOKUP(C296,'Cap Financiera y Organizacional'!$A$12:$X$62730,2,0)),"",VLOOKUP(C296,'Cap Financiera y Organizacional'!$A$12:$X$3590,2,0))</f>
        <v/>
      </c>
      <c r="E296" s="361" t="str">
        <f>IF(OR(C296="",D296=""),"",IF(ISERROR(VLOOKUP(D296,'Cap Financiera y Organizacional'!$B$13:$X$62730,3,0)),"",VLOOKUP(D296,'Cap Financiera y Organizacional'!$B$13:$X$62730,3,0)))</f>
        <v/>
      </c>
      <c r="F296" s="318" t="str">
        <f>IF(OR(C296="",D296=""),"",IF(ISERROR(VLOOKUP(D296,'Cap Financiera y Organizacional'!$B$13:$X$62730,5,0)),"",VLOOKUP(D296,'Cap Financiera y Organizacional'!$B$13:$X$62730,5,0)))</f>
        <v/>
      </c>
      <c r="G296" s="304" t="str">
        <f t="shared" ref="G296:G305" si="22">IF(OR(D296="",E296="",F296=""),"",IF(OR(E296=0,F296=0),0,E296/F296))</f>
        <v/>
      </c>
      <c r="H296" s="305" t="str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/>
      </c>
    </row>
    <row r="297" spans="3:8" hidden="1">
      <c r="C297" s="301"/>
      <c r="D297" s="364" t="str">
        <f>IF(ISERROR(VLOOKUP(C297,'Cap Financiera y Organizacional'!$A$12:$X$62730,2,0)),"",VLOOKUP(C297,'Cap Financiera y Organizacional'!$A$12:$X$3590,2,0))</f>
        <v/>
      </c>
      <c r="E297" s="361" t="str">
        <f>IF(OR(C297="",D297=""),"",IF(ISERROR(VLOOKUP(D297,'Cap Financiera y Organizacional'!$B$13:$X$62730,3,0)),"",VLOOKUP(D297,'Cap Financiera y Organizacional'!$B$13:$X$62730,3,0)))</f>
        <v/>
      </c>
      <c r="F297" s="318" t="str">
        <f>IF(OR(C297="",D297=""),"",IF(ISERROR(VLOOKUP(D297,'Cap Financiera y Organizacional'!$B$13:$X$62730,5,0)),"",VLOOKUP(D297,'Cap Financiera y Organizacional'!$B$13:$X$62730,5,0)))</f>
        <v/>
      </c>
      <c r="G297" s="304" t="str">
        <f t="shared" si="22"/>
        <v/>
      </c>
      <c r="H297" s="305" t="str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/>
      </c>
    </row>
    <row r="298" spans="3:8" hidden="1">
      <c r="C298" s="301"/>
      <c r="D298" s="364" t="str">
        <f>IF(ISERROR(VLOOKUP(C298,'Cap Financiera y Organizacional'!$A$12:$X$62730,2,0)),"",VLOOKUP(C298,'Cap Financiera y Organizacional'!$A$12:$X$3590,2,0))</f>
        <v/>
      </c>
      <c r="E298" s="361" t="str">
        <f>IF(OR(C298="",D298=""),"",IF(ISERROR(VLOOKUP(D298,'Cap Financiera y Organizacional'!$B$13:$X$62730,3,0)),"",VLOOKUP(D298,'Cap Financiera y Organizacional'!$B$13:$X$62730,3,0)))</f>
        <v/>
      </c>
      <c r="F298" s="318" t="str">
        <f>IF(OR(C298="",D298=""),"",IF(ISERROR(VLOOKUP(D298,'Cap Financiera y Organizacional'!$B$13:$X$62730,5,0)),"",VLOOKUP(D298,'Cap Financiera y Organizacional'!$B$13:$X$62730,5,0)))</f>
        <v/>
      </c>
      <c r="G298" s="304" t="str">
        <f t="shared" si="22"/>
        <v/>
      </c>
      <c r="H298" s="305" t="str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/>
      </c>
    </row>
    <row r="299" spans="3:8" hidden="1">
      <c r="C299" s="301"/>
      <c r="D299" s="364" t="str">
        <f>IF(ISERROR(VLOOKUP(C299,'Cap Financiera y Organizacional'!$A$12:$X$62730,2,0)),"",VLOOKUP(C299,'Cap Financiera y Organizacional'!$A$12:$X$3590,2,0))</f>
        <v/>
      </c>
      <c r="E299" s="318" t="str">
        <f>IF(OR(C299="",D299=""),"",IF(ISERROR(VLOOKUP(D299,'Cap Financiera y Organizacional'!$B$13:$X$62730,3,0)),"",VLOOKUP(D299,'Cap Financiera y Organizacional'!$B$13:$X$62730,3,0)))</f>
        <v/>
      </c>
      <c r="F299" s="318" t="str">
        <f>IF(OR(C299="",D299=""),"",IF(ISERROR(VLOOKUP(D299,'Cap Financiera y Organizacional'!$B$13:$X$62730,5,0)),"",VLOOKUP(D299,'Cap Financiera y Organizacional'!$B$13:$X$62730,5,0)))</f>
        <v/>
      </c>
      <c r="G299" s="304" t="str">
        <f t="shared" si="22"/>
        <v/>
      </c>
      <c r="H299" s="305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 hidden="1">
      <c r="C300" s="301"/>
      <c r="D300" s="364" t="str">
        <f>IF(ISERROR(VLOOKUP(C300,'Cap Financiera y Organizacional'!$A$12:$X$62730,2,0)),"",VLOOKUP(C300,'Cap Financiera y Organizacional'!$A$12:$X$3590,2,0))</f>
        <v/>
      </c>
      <c r="E300" s="318" t="str">
        <f>IF(OR(C300="",D300=""),"",IF(ISERROR(VLOOKUP(D300,'Cap Financiera y Organizacional'!$B$13:$X$62730,3,0)),"",VLOOKUP(D300,'Cap Financiera y Organizacional'!$B$13:$X$62730,3,0)))</f>
        <v/>
      </c>
      <c r="F300" s="318" t="str">
        <f>IF(OR(C300="",D300=""),"",IF(ISERROR(VLOOKUP(D300,'Cap Financiera y Organizacional'!$B$13:$X$62730,5,0)),"",VLOOKUP(D300,'Cap Financiera y Organizacional'!$B$13:$X$62730,5,0)))</f>
        <v/>
      </c>
      <c r="G300" s="304" t="str">
        <f t="shared" si="22"/>
        <v/>
      </c>
      <c r="H300" s="305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 hidden="1">
      <c r="C301" s="301"/>
      <c r="D301" s="364" t="str">
        <f>IF(ISERROR(VLOOKUP(C301,'Cap Financiera y Organizacional'!$A$12:$X$62730,2,0)),"",VLOOKUP(C301,'Cap Financiera y Organizacional'!$A$12:$X$3590,2,0))</f>
        <v/>
      </c>
      <c r="E301" s="318" t="str">
        <f>IF(OR(C301="",D301=""),"",IF(ISERROR(VLOOKUP(D301,'Cap Financiera y Organizacional'!$B$13:$X$62730,3,0)),"",VLOOKUP(D301,'Cap Financiera y Organizacional'!$B$13:$X$62730,3,0)))</f>
        <v/>
      </c>
      <c r="F301" s="318" t="str">
        <f>IF(OR(C301="",D301=""),"",IF(ISERROR(VLOOKUP(D301,'Cap Financiera y Organizacional'!$B$13:$X$62730,5,0)),"",VLOOKUP(D301,'Cap Financiera y Organizacional'!$B$13:$X$62730,5,0)))</f>
        <v/>
      </c>
      <c r="G301" s="304" t="str">
        <f t="shared" si="22"/>
        <v/>
      </c>
      <c r="H301" s="305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 hidden="1">
      <c r="C302" s="301"/>
      <c r="D302" s="364" t="str">
        <f>IF(ISERROR(VLOOKUP(C302,'Cap Financiera y Organizacional'!$A$12:$X$62730,2,0)),"",VLOOKUP(C302,'Cap Financiera y Organizacional'!$A$12:$X$3590,2,0))</f>
        <v/>
      </c>
      <c r="E302" s="318" t="str">
        <f>IF(OR(C302="",D302=""),"",IF(ISERROR(VLOOKUP(D302,'Cap Financiera y Organizacional'!$B$13:$X$62730,3,0)),"",VLOOKUP(D302,'Cap Financiera y Organizacional'!$B$13:$X$62730,3,0)))</f>
        <v/>
      </c>
      <c r="F302" s="318" t="str">
        <f>IF(OR(C302="",D302=""),"",IF(ISERROR(VLOOKUP(D302,'Cap Financiera y Organizacional'!$B$13:$X$62730,5,0)),"",VLOOKUP(D302,'Cap Financiera y Organizacional'!$B$13:$X$62730,5,0)))</f>
        <v/>
      </c>
      <c r="G302" s="304" t="str">
        <f t="shared" si="22"/>
        <v/>
      </c>
      <c r="H302" s="305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 hidden="1">
      <c r="C303" s="301"/>
      <c r="D303" s="364" t="str">
        <f>IF(ISERROR(VLOOKUP(C303,'Cap Financiera y Organizacional'!$A$12:$X$62730,2,0)),"",VLOOKUP(C303,'Cap Financiera y Organizacional'!$A$12:$X$3590,2,0))</f>
        <v/>
      </c>
      <c r="E303" s="318" t="str">
        <f>IF(OR(C303="",D303=""),"",IF(ISERROR(VLOOKUP(D303,'Cap Financiera y Organizacional'!$B$13:$X$62730,3,0)),"",VLOOKUP(D303,'Cap Financiera y Organizacional'!$B$13:$X$62730,3,0)))</f>
        <v/>
      </c>
      <c r="F303" s="318" t="str">
        <f>IF(OR(C303="",D303=""),"",IF(ISERROR(VLOOKUP(D303,'Cap Financiera y Organizacional'!$B$13:$X$62730,5,0)),"",VLOOKUP(D303,'Cap Financiera y Organizacional'!$B$13:$X$62730,5,0)))</f>
        <v/>
      </c>
      <c r="G303" s="304" t="str">
        <f t="shared" si="22"/>
        <v/>
      </c>
      <c r="H303" s="305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idden="1">
      <c r="C304" s="301"/>
      <c r="D304" s="364" t="str">
        <f>IF(ISERROR(VLOOKUP(C304,'Cap Financiera y Organizacional'!$A$12:$X$62730,2,0)),"",VLOOKUP(C304,'Cap Financiera y Organizacional'!$A$12:$X$3590,2,0))</f>
        <v/>
      </c>
      <c r="E304" s="318" t="str">
        <f>IF(OR(C304="",D304=""),"",IF(ISERROR(VLOOKUP(D304,'Cap Financiera y Organizacional'!$B$13:$X$62730,3,0)),"",VLOOKUP(D304,'Cap Financiera y Organizacional'!$B$13:$X$62730,3,0)))</f>
        <v/>
      </c>
      <c r="F304" s="318" t="str">
        <f>IF(OR(C304="",D304=""),"",IF(ISERROR(VLOOKUP(D304,'Cap Financiera y Organizacional'!$B$13:$X$62730,5,0)),"",VLOOKUP(D304,'Cap Financiera y Organizacional'!$B$13:$X$62730,5,0)))</f>
        <v/>
      </c>
      <c r="G304" s="304" t="str">
        <f t="shared" si="22"/>
        <v/>
      </c>
      <c r="H304" s="305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 ht="15.75" hidden="1" thickBot="1">
      <c r="C305" s="306"/>
      <c r="D305" s="365" t="str">
        <f>IF(ISERROR(VLOOKUP(C305,'Cap Financiera y Organizacional'!$A$12:$X$62730,2,0)),"",VLOOKUP(C305,'Cap Financiera y Organizacional'!$A$12:$X$3590,2,0))</f>
        <v/>
      </c>
      <c r="E305" s="319" t="str">
        <f>IF(OR(C305="",D305=""),"",IF(ISERROR(VLOOKUP(D305,'Cap Financiera y Organizacional'!$B$13:$X$62730,3,0)),"",VLOOKUP(D305,'Cap Financiera y Organizacional'!$B$13:$X$62730,3,0)))</f>
        <v/>
      </c>
      <c r="F305" s="319" t="str">
        <f>IF(OR(C305="",D305=""),"",IF(ISERROR(VLOOKUP(D305,'Cap Financiera y Organizacional'!$B$13:$X$62730,5,0)),"",VLOOKUP(D305,'Cap Financiera y Organizacional'!$B$13:$X$62730,5,0)))</f>
        <v/>
      </c>
      <c r="G305" s="309" t="str">
        <f t="shared" si="22"/>
        <v/>
      </c>
      <c r="H305" s="310" t="str">
        <f>IF(OR(D305="",E305="",F305=""),"",IF(AND(G305&gt;0,G305&lt;=CapFinanciera1),Puntajes!$D$12,IF(AND(G305&gt;CapFinanciera1,G305&lt;=CapFinanciera2),Puntajes!$D$13,IF(AND(G305&gt;CapFinanciera2,G305&lt;=CapFinanciera3),Puntajes!$D$14,IF(AND(G305&gt;CapFinanciera3,G305&lt;=CapFinanciera4),Puntajes!$D$15,IF(G305&gt;CapFinanciera4,Puntajes!$D$16,0))))))</f>
        <v/>
      </c>
    </row>
    <row r="306" spans="3:8" hidden="1">
      <c r="C306" s="291"/>
      <c r="D306" s="363" t="str">
        <f>IF(ISERROR(VLOOKUP(C306,'Cap Financiera y Organizacional'!$A$12:$X$62730,2,0)),"",VLOOKUP(C306,'Cap Financiera y Organizacional'!$A$12:$X$3590,2,0))</f>
        <v/>
      </c>
      <c r="E306" s="360"/>
      <c r="F306" s="318"/>
      <c r="G306" s="304"/>
      <c r="H306" s="305"/>
    </row>
    <row r="307" spans="3:8" hidden="1">
      <c r="C307" s="301"/>
      <c r="D307" s="364" t="str">
        <f>IF(ISERROR(VLOOKUP(C307,'Cap Financiera y Organizacional'!$A$12:$X$62730,2,0)),"",VLOOKUP(C307,'Cap Financiera y Organizacional'!$A$12:$X$3590,2,0))</f>
        <v/>
      </c>
      <c r="E307" s="361" t="str">
        <f>IF(OR(C307="",D307=""),"",IF(ISERROR(VLOOKUP(D307,'Cap Financiera y Organizacional'!$B$13:$X$62730,3,0)),"",VLOOKUP(D307,'Cap Financiera y Organizacional'!$B$13:$X$62730,3,0)))</f>
        <v/>
      </c>
      <c r="F307" s="318" t="str">
        <f>IF(OR(C307="",D307=""),"",IF(ISERROR(VLOOKUP(D307,'Cap Financiera y Organizacional'!$B$13:$X$62730,5,0)),"",VLOOKUP(D307,'Cap Financiera y Organizacional'!$B$13:$X$62730,5,0)))</f>
        <v/>
      </c>
      <c r="G307" s="304" t="str">
        <f t="shared" ref="G307:G316" si="23">IF(OR(D307="",E307="",F307=""),"",IF(OR(E307=0,F307=0),0,E307/F307))</f>
        <v/>
      </c>
      <c r="H307" s="305" t="str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/>
      </c>
    </row>
    <row r="308" spans="3:8" hidden="1">
      <c r="C308" s="301"/>
      <c r="D308" s="364" t="str">
        <f>IF(ISERROR(VLOOKUP(C308,'Cap Financiera y Organizacional'!$A$12:$X$62730,2,0)),"",VLOOKUP(C308,'Cap Financiera y Organizacional'!$A$12:$X$3590,2,0))</f>
        <v/>
      </c>
      <c r="E308" s="361" t="str">
        <f>IF(OR(C308="",D308=""),"",IF(ISERROR(VLOOKUP(D308,'Cap Financiera y Organizacional'!$B$13:$X$62730,3,0)),"",VLOOKUP(D308,'Cap Financiera y Organizacional'!$B$13:$X$62730,3,0)))</f>
        <v/>
      </c>
      <c r="F308" s="318" t="str">
        <f>IF(OR(C308="",D308=""),"",IF(ISERROR(VLOOKUP(D308,'Cap Financiera y Organizacional'!$B$13:$X$62730,5,0)),"",VLOOKUP(D308,'Cap Financiera y Organizacional'!$B$13:$X$62730,5,0)))</f>
        <v/>
      </c>
      <c r="G308" s="304" t="str">
        <f t="shared" si="23"/>
        <v/>
      </c>
      <c r="H308" s="305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 hidden="1">
      <c r="C309" s="301"/>
      <c r="D309" s="364" t="str">
        <f>IF(ISERROR(VLOOKUP(C309,'Cap Financiera y Organizacional'!$A$12:$X$62730,2,0)),"",VLOOKUP(C309,'Cap Financiera y Organizacional'!$A$12:$X$3590,2,0))</f>
        <v/>
      </c>
      <c r="E309" s="361" t="str">
        <f>IF(OR(C309="",D309=""),"",IF(ISERROR(VLOOKUP(D309,'Cap Financiera y Organizacional'!$B$13:$X$62730,3,0)),"",VLOOKUP(D309,'Cap Financiera y Organizacional'!$B$13:$X$62730,3,0)))</f>
        <v/>
      </c>
      <c r="F309" s="318" t="str">
        <f>IF(OR(C309="",D309=""),"",IF(ISERROR(VLOOKUP(D309,'Cap Financiera y Organizacional'!$B$13:$X$62730,5,0)),"",VLOOKUP(D309,'Cap Financiera y Organizacional'!$B$13:$X$62730,5,0)))</f>
        <v/>
      </c>
      <c r="G309" s="304" t="str">
        <f t="shared" si="23"/>
        <v/>
      </c>
      <c r="H309" s="305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 hidden="1">
      <c r="C310" s="301"/>
      <c r="D310" s="364" t="str">
        <f>IF(ISERROR(VLOOKUP(C310,'Cap Financiera y Organizacional'!$A$12:$X$62730,2,0)),"",VLOOKUP(C310,'Cap Financiera y Organizacional'!$A$12:$X$3590,2,0))</f>
        <v/>
      </c>
      <c r="E310" s="318" t="str">
        <f>IF(OR(C310="",D310=""),"",IF(ISERROR(VLOOKUP(D310,'Cap Financiera y Organizacional'!$B$13:$X$62730,3,0)),"",VLOOKUP(D310,'Cap Financiera y Organizacional'!$B$13:$X$62730,3,0)))</f>
        <v/>
      </c>
      <c r="F310" s="318" t="str">
        <f>IF(OR(C310="",D310=""),"",IF(ISERROR(VLOOKUP(D310,'Cap Financiera y Organizacional'!$B$13:$X$62730,5,0)),"",VLOOKUP(D310,'Cap Financiera y Organizacional'!$B$13:$X$62730,5,0)))</f>
        <v/>
      </c>
      <c r="G310" s="304" t="str">
        <f t="shared" si="23"/>
        <v/>
      </c>
      <c r="H310" s="305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 hidden="1">
      <c r="C311" s="301"/>
      <c r="D311" s="364" t="str">
        <f>IF(ISERROR(VLOOKUP(C311,'Cap Financiera y Organizacional'!$A$12:$X$62730,2,0)),"",VLOOKUP(C311,'Cap Financiera y Organizacional'!$A$12:$X$3590,2,0))</f>
        <v/>
      </c>
      <c r="E311" s="318" t="str">
        <f>IF(OR(C311="",D311=""),"",IF(ISERROR(VLOOKUP(D311,'Cap Financiera y Organizacional'!$B$13:$X$62730,3,0)),"",VLOOKUP(D311,'Cap Financiera y Organizacional'!$B$13:$X$62730,3,0)))</f>
        <v/>
      </c>
      <c r="F311" s="318" t="str">
        <f>IF(OR(C311="",D311=""),"",IF(ISERROR(VLOOKUP(D311,'Cap Financiera y Organizacional'!$B$13:$X$62730,5,0)),"",VLOOKUP(D311,'Cap Financiera y Organizacional'!$B$13:$X$62730,5,0)))</f>
        <v/>
      </c>
      <c r="G311" s="304" t="str">
        <f t="shared" si="23"/>
        <v/>
      </c>
      <c r="H311" s="305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 hidden="1">
      <c r="C312" s="301"/>
      <c r="D312" s="364" t="str">
        <f>IF(ISERROR(VLOOKUP(C312,'Cap Financiera y Organizacional'!$A$12:$X$62730,2,0)),"",VLOOKUP(C312,'Cap Financiera y Organizacional'!$A$12:$X$3590,2,0))</f>
        <v/>
      </c>
      <c r="E312" s="318" t="str">
        <f>IF(OR(C312="",D312=""),"",IF(ISERROR(VLOOKUP(D312,'Cap Financiera y Organizacional'!$B$13:$X$62730,3,0)),"",VLOOKUP(D312,'Cap Financiera y Organizacional'!$B$13:$X$62730,3,0)))</f>
        <v/>
      </c>
      <c r="F312" s="318" t="str">
        <f>IF(OR(C312="",D312=""),"",IF(ISERROR(VLOOKUP(D312,'Cap Financiera y Organizacional'!$B$13:$X$62730,5,0)),"",VLOOKUP(D312,'Cap Financiera y Organizacional'!$B$13:$X$62730,5,0)))</f>
        <v/>
      </c>
      <c r="G312" s="304" t="str">
        <f t="shared" si="23"/>
        <v/>
      </c>
      <c r="H312" s="305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 hidden="1">
      <c r="C313" s="301"/>
      <c r="D313" s="364" t="str">
        <f>IF(ISERROR(VLOOKUP(C313,'Cap Financiera y Organizacional'!$A$12:$X$62730,2,0)),"",VLOOKUP(C313,'Cap Financiera y Organizacional'!$A$12:$X$3590,2,0))</f>
        <v/>
      </c>
      <c r="E313" s="318" t="str">
        <f>IF(OR(C313="",D313=""),"",IF(ISERROR(VLOOKUP(D313,'Cap Financiera y Organizacional'!$B$13:$X$62730,3,0)),"",VLOOKUP(D313,'Cap Financiera y Organizacional'!$B$13:$X$62730,3,0)))</f>
        <v/>
      </c>
      <c r="F313" s="318" t="str">
        <f>IF(OR(C313="",D313=""),"",IF(ISERROR(VLOOKUP(D313,'Cap Financiera y Organizacional'!$B$13:$X$62730,5,0)),"",VLOOKUP(D313,'Cap Financiera y Organizacional'!$B$13:$X$62730,5,0)))</f>
        <v/>
      </c>
      <c r="G313" s="304" t="str">
        <f t="shared" si="23"/>
        <v/>
      </c>
      <c r="H313" s="305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 hidden="1">
      <c r="C314" s="301"/>
      <c r="D314" s="364" t="str">
        <f>IF(ISERROR(VLOOKUP(C314,'Cap Financiera y Organizacional'!$A$12:$X$62730,2,0)),"",VLOOKUP(C314,'Cap Financiera y Organizacional'!$A$12:$X$3590,2,0))</f>
        <v/>
      </c>
      <c r="E314" s="318" t="str">
        <f>IF(OR(C314="",D314=""),"",IF(ISERROR(VLOOKUP(D314,'Cap Financiera y Organizacional'!$B$13:$X$62730,3,0)),"",VLOOKUP(D314,'Cap Financiera y Organizacional'!$B$13:$X$62730,3,0)))</f>
        <v/>
      </c>
      <c r="F314" s="318" t="str">
        <f>IF(OR(C314="",D314=""),"",IF(ISERROR(VLOOKUP(D314,'Cap Financiera y Organizacional'!$B$13:$X$62730,5,0)),"",VLOOKUP(D314,'Cap Financiera y Organizacional'!$B$13:$X$62730,5,0)))</f>
        <v/>
      </c>
      <c r="G314" s="304" t="str">
        <f t="shared" si="23"/>
        <v/>
      </c>
      <c r="H314" s="305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idden="1">
      <c r="C315" s="301"/>
      <c r="D315" s="364" t="str">
        <f>IF(ISERROR(VLOOKUP(C315,'Cap Financiera y Organizacional'!$A$12:$X$62730,2,0)),"",VLOOKUP(C315,'Cap Financiera y Organizacional'!$A$12:$X$3590,2,0))</f>
        <v/>
      </c>
      <c r="E315" s="318" t="str">
        <f>IF(OR(C315="",D315=""),"",IF(ISERROR(VLOOKUP(D315,'Cap Financiera y Organizacional'!$B$13:$X$62730,3,0)),"",VLOOKUP(D315,'Cap Financiera y Organizacional'!$B$13:$X$62730,3,0)))</f>
        <v/>
      </c>
      <c r="F315" s="318" t="str">
        <f>IF(OR(C315="",D315=""),"",IF(ISERROR(VLOOKUP(D315,'Cap Financiera y Organizacional'!$B$13:$X$62730,5,0)),"",VLOOKUP(D315,'Cap Financiera y Organizacional'!$B$13:$X$62730,5,0)))</f>
        <v/>
      </c>
      <c r="G315" s="304" t="str">
        <f t="shared" si="23"/>
        <v/>
      </c>
      <c r="H315" s="305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 ht="15.75" hidden="1" thickBot="1">
      <c r="C316" s="306"/>
      <c r="D316" s="365" t="str">
        <f>IF(ISERROR(VLOOKUP(C316,'Cap Financiera y Organizacional'!$A$12:$X$62730,2,0)),"",VLOOKUP(C316,'Cap Financiera y Organizacional'!$A$12:$X$3590,2,0))</f>
        <v/>
      </c>
      <c r="E316" s="319" t="str">
        <f>IF(OR(C316="",D316=""),"",IF(ISERROR(VLOOKUP(D316,'Cap Financiera y Organizacional'!$B$13:$X$62730,3,0)),"",VLOOKUP(D316,'Cap Financiera y Organizacional'!$B$13:$X$62730,3,0)))</f>
        <v/>
      </c>
      <c r="F316" s="319" t="str">
        <f>IF(OR(C316="",D316=""),"",IF(ISERROR(VLOOKUP(D316,'Cap Financiera y Organizacional'!$B$13:$X$62730,5,0)),"",VLOOKUP(D316,'Cap Financiera y Organizacional'!$B$13:$X$62730,5,0)))</f>
        <v/>
      </c>
      <c r="G316" s="309" t="str">
        <f t="shared" si="23"/>
        <v/>
      </c>
      <c r="H316" s="310" t="str">
        <f>IF(OR(D316="",E316="",F316=""),"",IF(AND(G316&gt;0,G316&lt;=CapFinanciera1),Puntajes!$D$12,IF(AND(G316&gt;CapFinanciera1,G316&lt;=CapFinanciera2),Puntajes!$D$13,IF(AND(G316&gt;CapFinanciera2,G316&lt;=CapFinanciera3),Puntajes!$D$14,IF(AND(G316&gt;CapFinanciera3,G316&lt;=CapFinanciera4),Puntajes!$D$15,IF(G316&gt;CapFinanciera4,Puntajes!$D$16,0))))))</f>
        <v/>
      </c>
    </row>
    <row r="317" spans="3:8" hidden="1">
      <c r="C317" s="291"/>
      <c r="D317" s="363" t="str">
        <f>IF(ISERROR(VLOOKUP(C317,'Cap Financiera y Organizacional'!$A$12:$X$62730,2,0)),"",VLOOKUP(C317,'Cap Financiera y Organizacional'!$A$12:$X$3590,2,0))</f>
        <v/>
      </c>
      <c r="E317" s="360"/>
      <c r="F317" s="318"/>
      <c r="G317" s="304"/>
      <c r="H317" s="305"/>
    </row>
    <row r="318" spans="3:8" hidden="1">
      <c r="C318" s="301"/>
      <c r="D318" s="364" t="str">
        <f>IF(ISERROR(VLOOKUP(C318,'Cap Financiera y Organizacional'!$A$12:$X$62730,2,0)),"",VLOOKUP(C318,'Cap Financiera y Organizacional'!$A$12:$X$3590,2,0))</f>
        <v/>
      </c>
      <c r="E318" s="361" t="str">
        <f>IF(OR(C318="",D318=""),"",IF(ISERROR(VLOOKUP(D318,'Cap Financiera y Organizacional'!$B$13:$X$62730,3,0)),"",VLOOKUP(D318,'Cap Financiera y Organizacional'!$B$13:$X$62730,3,0)))</f>
        <v/>
      </c>
      <c r="F318" s="318" t="str">
        <f>IF(OR(C318="",D318=""),"",IF(ISERROR(VLOOKUP(D318,'Cap Financiera y Organizacional'!$B$13:$X$62730,5,0)),"",VLOOKUP(D318,'Cap Financiera y Organizacional'!$B$13:$X$62730,5,0)))</f>
        <v/>
      </c>
      <c r="G318" s="304" t="str">
        <f t="shared" ref="G318:G327" si="24">IF(OR(D318="",E318="",F318=""),"",IF(OR(E318=0,F318=0),0,E318/F318))</f>
        <v/>
      </c>
      <c r="H318" s="305" t="str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/>
      </c>
    </row>
    <row r="319" spans="3:8" hidden="1">
      <c r="C319" s="301"/>
      <c r="D319" s="364" t="str">
        <f>IF(ISERROR(VLOOKUP(C319,'Cap Financiera y Organizacional'!$A$12:$X$62730,2,0)),"",VLOOKUP(C319,'Cap Financiera y Organizacional'!$A$12:$X$3590,2,0))</f>
        <v/>
      </c>
      <c r="E319" s="361" t="str">
        <f>IF(OR(C319="",D319=""),"",IF(ISERROR(VLOOKUP(D319,'Cap Financiera y Organizacional'!$B$13:$X$62730,3,0)),"",VLOOKUP(D319,'Cap Financiera y Organizacional'!$B$13:$X$62730,3,0)))</f>
        <v/>
      </c>
      <c r="F319" s="318" t="str">
        <f>IF(OR(C319="",D319=""),"",IF(ISERROR(VLOOKUP(D319,'Cap Financiera y Organizacional'!$B$13:$X$62730,5,0)),"",VLOOKUP(D319,'Cap Financiera y Organizacional'!$B$13:$X$62730,5,0)))</f>
        <v/>
      </c>
      <c r="G319" s="304" t="str">
        <f t="shared" si="24"/>
        <v/>
      </c>
      <c r="H319" s="305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 hidden="1">
      <c r="C320" s="301"/>
      <c r="D320" s="364" t="str">
        <f>IF(ISERROR(VLOOKUP(C320,'Cap Financiera y Organizacional'!$A$12:$X$62730,2,0)),"",VLOOKUP(C320,'Cap Financiera y Organizacional'!$A$12:$X$3590,2,0))</f>
        <v/>
      </c>
      <c r="E320" s="361" t="str">
        <f>IF(OR(C320="",D320=""),"",IF(ISERROR(VLOOKUP(D320,'Cap Financiera y Organizacional'!$B$13:$X$62730,3,0)),"",VLOOKUP(D320,'Cap Financiera y Organizacional'!$B$13:$X$62730,3,0)))</f>
        <v/>
      </c>
      <c r="F320" s="318" t="str">
        <f>IF(OR(C320="",D320=""),"",IF(ISERROR(VLOOKUP(D320,'Cap Financiera y Organizacional'!$B$13:$X$62730,5,0)),"",VLOOKUP(D320,'Cap Financiera y Organizacional'!$B$13:$X$62730,5,0)))</f>
        <v/>
      </c>
      <c r="G320" s="304" t="str">
        <f t="shared" si="24"/>
        <v/>
      </c>
      <c r="H320" s="305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 hidden="1">
      <c r="C321" s="301"/>
      <c r="D321" s="364" t="str">
        <f>IF(ISERROR(VLOOKUP(C321,'Cap Financiera y Organizacional'!$A$12:$X$62730,2,0)),"",VLOOKUP(C321,'Cap Financiera y Organizacional'!$A$12:$X$3590,2,0))</f>
        <v/>
      </c>
      <c r="E321" s="318" t="str">
        <f>IF(OR(C321="",D321=""),"",IF(ISERROR(VLOOKUP(D321,'Cap Financiera y Organizacional'!$B$13:$X$62730,3,0)),"",VLOOKUP(D321,'Cap Financiera y Organizacional'!$B$13:$X$62730,3,0)))</f>
        <v/>
      </c>
      <c r="F321" s="318" t="str">
        <f>IF(OR(C321="",D321=""),"",IF(ISERROR(VLOOKUP(D321,'Cap Financiera y Organizacional'!$B$13:$X$62730,5,0)),"",VLOOKUP(D321,'Cap Financiera y Organizacional'!$B$13:$X$62730,5,0)))</f>
        <v/>
      </c>
      <c r="G321" s="304" t="str">
        <f t="shared" si="24"/>
        <v/>
      </c>
      <c r="H321" s="305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 hidden="1">
      <c r="C322" s="301"/>
      <c r="D322" s="364" t="str">
        <f>IF(ISERROR(VLOOKUP(C322,'Cap Financiera y Organizacional'!$A$12:$X$62730,2,0)),"",VLOOKUP(C322,'Cap Financiera y Organizacional'!$A$12:$X$3590,2,0))</f>
        <v/>
      </c>
      <c r="E322" s="318" t="str">
        <f>IF(OR(C322="",D322=""),"",IF(ISERROR(VLOOKUP(D322,'Cap Financiera y Organizacional'!$B$13:$X$62730,3,0)),"",VLOOKUP(D322,'Cap Financiera y Organizacional'!$B$13:$X$62730,3,0)))</f>
        <v/>
      </c>
      <c r="F322" s="318" t="str">
        <f>IF(OR(C322="",D322=""),"",IF(ISERROR(VLOOKUP(D322,'Cap Financiera y Organizacional'!$B$13:$X$62730,5,0)),"",VLOOKUP(D322,'Cap Financiera y Organizacional'!$B$13:$X$62730,5,0)))</f>
        <v/>
      </c>
      <c r="G322" s="304" t="str">
        <f t="shared" si="24"/>
        <v/>
      </c>
      <c r="H322" s="305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 hidden="1">
      <c r="C323" s="301"/>
      <c r="D323" s="364" t="str">
        <f>IF(ISERROR(VLOOKUP(C323,'Cap Financiera y Organizacional'!$A$12:$X$62730,2,0)),"",VLOOKUP(C323,'Cap Financiera y Organizacional'!$A$12:$X$3590,2,0))</f>
        <v/>
      </c>
      <c r="E323" s="318" t="str">
        <f>IF(OR(C323="",D323=""),"",IF(ISERROR(VLOOKUP(D323,'Cap Financiera y Organizacional'!$B$13:$X$62730,3,0)),"",VLOOKUP(D323,'Cap Financiera y Organizacional'!$B$13:$X$62730,3,0)))</f>
        <v/>
      </c>
      <c r="F323" s="318" t="str">
        <f>IF(OR(C323="",D323=""),"",IF(ISERROR(VLOOKUP(D323,'Cap Financiera y Organizacional'!$B$13:$X$62730,5,0)),"",VLOOKUP(D323,'Cap Financiera y Organizacional'!$B$13:$X$62730,5,0)))</f>
        <v/>
      </c>
      <c r="G323" s="304" t="str">
        <f t="shared" si="24"/>
        <v/>
      </c>
      <c r="H323" s="305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 hidden="1">
      <c r="C324" s="301"/>
      <c r="D324" s="364" t="str">
        <f>IF(ISERROR(VLOOKUP(C324,'Cap Financiera y Organizacional'!$A$12:$X$62730,2,0)),"",VLOOKUP(C324,'Cap Financiera y Organizacional'!$A$12:$X$3590,2,0))</f>
        <v/>
      </c>
      <c r="E324" s="318" t="str">
        <f>IF(OR(C324="",D324=""),"",IF(ISERROR(VLOOKUP(D324,'Cap Financiera y Organizacional'!$B$13:$X$62730,3,0)),"",VLOOKUP(D324,'Cap Financiera y Organizacional'!$B$13:$X$62730,3,0)))</f>
        <v/>
      </c>
      <c r="F324" s="318" t="str">
        <f>IF(OR(C324="",D324=""),"",IF(ISERROR(VLOOKUP(D324,'Cap Financiera y Organizacional'!$B$13:$X$62730,5,0)),"",VLOOKUP(D324,'Cap Financiera y Organizacional'!$B$13:$X$62730,5,0)))</f>
        <v/>
      </c>
      <c r="G324" s="304" t="str">
        <f t="shared" si="24"/>
        <v/>
      </c>
      <c r="H324" s="305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 hidden="1">
      <c r="C325" s="301"/>
      <c r="D325" s="364" t="str">
        <f>IF(ISERROR(VLOOKUP(C325,'Cap Financiera y Organizacional'!$A$12:$X$62730,2,0)),"",VLOOKUP(C325,'Cap Financiera y Organizacional'!$A$12:$X$3590,2,0))</f>
        <v/>
      </c>
      <c r="E325" s="318" t="str">
        <f>IF(OR(C325="",D325=""),"",IF(ISERROR(VLOOKUP(D325,'Cap Financiera y Organizacional'!$B$13:$X$62730,3,0)),"",VLOOKUP(D325,'Cap Financiera y Organizacional'!$B$13:$X$62730,3,0)))</f>
        <v/>
      </c>
      <c r="F325" s="318" t="str">
        <f>IF(OR(C325="",D325=""),"",IF(ISERROR(VLOOKUP(D325,'Cap Financiera y Organizacional'!$B$13:$X$62730,5,0)),"",VLOOKUP(D325,'Cap Financiera y Organizacional'!$B$13:$X$62730,5,0)))</f>
        <v/>
      </c>
      <c r="G325" s="304" t="str">
        <f t="shared" si="24"/>
        <v/>
      </c>
      <c r="H325" s="305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idden="1">
      <c r="C326" s="301"/>
      <c r="D326" s="364" t="str">
        <f>IF(ISERROR(VLOOKUP(C326,'Cap Financiera y Organizacional'!$A$12:$X$62730,2,0)),"",VLOOKUP(C326,'Cap Financiera y Organizacional'!$A$12:$X$3590,2,0))</f>
        <v/>
      </c>
      <c r="E326" s="318" t="str">
        <f>IF(OR(C326="",D326=""),"",IF(ISERROR(VLOOKUP(D326,'Cap Financiera y Organizacional'!$B$13:$X$62730,3,0)),"",VLOOKUP(D326,'Cap Financiera y Organizacional'!$B$13:$X$62730,3,0)))</f>
        <v/>
      </c>
      <c r="F326" s="318" t="str">
        <f>IF(OR(C326="",D326=""),"",IF(ISERROR(VLOOKUP(D326,'Cap Financiera y Organizacional'!$B$13:$X$62730,5,0)),"",VLOOKUP(D326,'Cap Financiera y Organizacional'!$B$13:$X$62730,5,0)))</f>
        <v/>
      </c>
      <c r="G326" s="304" t="str">
        <f t="shared" si="24"/>
        <v/>
      </c>
      <c r="H326" s="305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 ht="15.75" hidden="1" thickBot="1">
      <c r="C327" s="306"/>
      <c r="D327" s="365" t="str">
        <f>IF(ISERROR(VLOOKUP(C327,'Cap Financiera y Organizacional'!$A$12:$X$62730,2,0)),"",VLOOKUP(C327,'Cap Financiera y Organizacional'!$A$12:$X$3590,2,0))</f>
        <v/>
      </c>
      <c r="E327" s="319" t="str">
        <f>IF(OR(C327="",D327=""),"",IF(ISERROR(VLOOKUP(D327,'Cap Financiera y Organizacional'!$B$13:$X$62730,3,0)),"",VLOOKUP(D327,'Cap Financiera y Organizacional'!$B$13:$X$62730,3,0)))</f>
        <v/>
      </c>
      <c r="F327" s="319" t="str">
        <f>IF(OR(C327="",D327=""),"",IF(ISERROR(VLOOKUP(D327,'Cap Financiera y Organizacional'!$B$13:$X$62730,5,0)),"",VLOOKUP(D327,'Cap Financiera y Organizacional'!$B$13:$X$62730,5,0)))</f>
        <v/>
      </c>
      <c r="G327" s="309" t="str">
        <f t="shared" si="24"/>
        <v/>
      </c>
      <c r="H327" s="310" t="str">
        <f>IF(OR(D327="",E327="",F327=""),"",IF(AND(G327&gt;0,G327&lt;=CapFinanciera1),Puntajes!$D$12,IF(AND(G327&gt;CapFinanciera1,G327&lt;=CapFinanciera2),Puntajes!$D$13,IF(AND(G327&gt;CapFinanciera2,G327&lt;=CapFinanciera3),Puntajes!$D$14,IF(AND(G327&gt;CapFinanciera3,G327&lt;=CapFinanciera4),Puntajes!$D$15,IF(G327&gt;CapFinanciera4,Puntajes!$D$16,0))))))</f>
        <v/>
      </c>
    </row>
    <row r="328" spans="3:8" hidden="1">
      <c r="C328" s="291"/>
      <c r="D328" s="363" t="str">
        <f>IF(ISERROR(VLOOKUP(C328,'Cap Financiera y Organizacional'!$A$12:$X$62730,2,0)),"",VLOOKUP(C328,'Cap Financiera y Organizacional'!$A$12:$X$3590,2,0))</f>
        <v/>
      </c>
      <c r="E328" s="360"/>
      <c r="F328" s="318"/>
      <c r="G328" s="304"/>
      <c r="H328" s="305"/>
    </row>
    <row r="329" spans="3:8" hidden="1">
      <c r="C329" s="301"/>
      <c r="D329" s="364" t="str">
        <f>IF(ISERROR(VLOOKUP(C329,'Cap Financiera y Organizacional'!$A$12:$X$62730,2,0)),"",VLOOKUP(C329,'Cap Financiera y Organizacional'!$A$12:$X$3590,2,0))</f>
        <v/>
      </c>
      <c r="E329" s="361" t="str">
        <f>IF(OR(C329="",D329=""),"",IF(ISERROR(VLOOKUP(D329,'Cap Financiera y Organizacional'!$B$13:$X$62730,3,0)),"",VLOOKUP(D329,'Cap Financiera y Organizacional'!$B$13:$X$62730,3,0)))</f>
        <v/>
      </c>
      <c r="F329" s="318" t="str">
        <f>IF(OR(C329="",D329=""),"",IF(ISERROR(VLOOKUP(D329,'Cap Financiera y Organizacional'!$B$13:$X$62730,5,0)),"",VLOOKUP(D329,'Cap Financiera y Organizacional'!$B$13:$X$62730,5,0)))</f>
        <v/>
      </c>
      <c r="G329" s="304" t="str">
        <f t="shared" ref="G329:G338" si="25">IF(OR(D329="",E329="",F329=""),"",IF(OR(E329=0,F329=0),0,E329/F329))</f>
        <v/>
      </c>
      <c r="H329" s="305" t="str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/>
      </c>
    </row>
    <row r="330" spans="3:8" hidden="1">
      <c r="C330" s="301"/>
      <c r="D330" s="364" t="str">
        <f>IF(ISERROR(VLOOKUP(C330,'Cap Financiera y Organizacional'!$A$12:$X$62730,2,0)),"",VLOOKUP(C330,'Cap Financiera y Organizacional'!$A$12:$X$3590,2,0))</f>
        <v/>
      </c>
      <c r="E330" s="361" t="str">
        <f>IF(OR(C330="",D330=""),"",IF(ISERROR(VLOOKUP(D330,'Cap Financiera y Organizacional'!$B$13:$X$62730,3,0)),"",VLOOKUP(D330,'Cap Financiera y Organizacional'!$B$13:$X$62730,3,0)))</f>
        <v/>
      </c>
      <c r="F330" s="318" t="str">
        <f>IF(OR(C330="",D330=""),"",IF(ISERROR(VLOOKUP(D330,'Cap Financiera y Organizacional'!$B$13:$X$62730,5,0)),"",VLOOKUP(D330,'Cap Financiera y Organizacional'!$B$13:$X$62730,5,0)))</f>
        <v/>
      </c>
      <c r="G330" s="304" t="str">
        <f t="shared" si="25"/>
        <v/>
      </c>
      <c r="H330" s="305" t="str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/>
      </c>
    </row>
    <row r="331" spans="3:8" hidden="1">
      <c r="C331" s="301"/>
      <c r="D331" s="364" t="str">
        <f>IF(ISERROR(VLOOKUP(C331,'Cap Financiera y Organizacional'!$A$12:$X$62730,2,0)),"",VLOOKUP(C331,'Cap Financiera y Organizacional'!$A$12:$X$3590,2,0))</f>
        <v/>
      </c>
      <c r="E331" s="361" t="str">
        <f>IF(OR(C331="",D331=""),"",IF(ISERROR(VLOOKUP(D331,'Cap Financiera y Organizacional'!$B$13:$X$62730,3,0)),"",VLOOKUP(D331,'Cap Financiera y Organizacional'!$B$13:$X$62730,3,0)))</f>
        <v/>
      </c>
      <c r="F331" s="318" t="str">
        <f>IF(OR(C331="",D331=""),"",IF(ISERROR(VLOOKUP(D331,'Cap Financiera y Organizacional'!$B$13:$X$62730,5,0)),"",VLOOKUP(D331,'Cap Financiera y Organizacional'!$B$13:$X$62730,5,0)))</f>
        <v/>
      </c>
      <c r="G331" s="304" t="str">
        <f t="shared" si="25"/>
        <v/>
      </c>
      <c r="H331" s="305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 hidden="1">
      <c r="C332" s="301"/>
      <c r="D332" s="364" t="str">
        <f>IF(ISERROR(VLOOKUP(C332,'Cap Financiera y Organizacional'!$A$12:$X$62730,2,0)),"",VLOOKUP(C332,'Cap Financiera y Organizacional'!$A$12:$X$3590,2,0))</f>
        <v/>
      </c>
      <c r="E332" s="318" t="str">
        <f>IF(OR(C332="",D332=""),"",IF(ISERROR(VLOOKUP(D332,'Cap Financiera y Organizacional'!$B$13:$X$62730,3,0)),"",VLOOKUP(D332,'Cap Financiera y Organizacional'!$B$13:$X$62730,3,0)))</f>
        <v/>
      </c>
      <c r="F332" s="318" t="str">
        <f>IF(OR(C332="",D332=""),"",IF(ISERROR(VLOOKUP(D332,'Cap Financiera y Organizacional'!$B$13:$X$62730,5,0)),"",VLOOKUP(D332,'Cap Financiera y Organizacional'!$B$13:$X$62730,5,0)))</f>
        <v/>
      </c>
      <c r="G332" s="304" t="str">
        <f t="shared" si="25"/>
        <v/>
      </c>
      <c r="H332" s="305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 hidden="1">
      <c r="C333" s="301"/>
      <c r="D333" s="364" t="str">
        <f>IF(ISERROR(VLOOKUP(C333,'Cap Financiera y Organizacional'!$A$12:$X$62730,2,0)),"",VLOOKUP(C333,'Cap Financiera y Organizacional'!$A$12:$X$3590,2,0))</f>
        <v/>
      </c>
      <c r="E333" s="318" t="str">
        <f>IF(OR(C333="",D333=""),"",IF(ISERROR(VLOOKUP(D333,'Cap Financiera y Organizacional'!$B$13:$X$62730,3,0)),"",VLOOKUP(D333,'Cap Financiera y Organizacional'!$B$13:$X$62730,3,0)))</f>
        <v/>
      </c>
      <c r="F333" s="318" t="str">
        <f>IF(OR(C333="",D333=""),"",IF(ISERROR(VLOOKUP(D333,'Cap Financiera y Organizacional'!$B$13:$X$62730,5,0)),"",VLOOKUP(D333,'Cap Financiera y Organizacional'!$B$13:$X$62730,5,0)))</f>
        <v/>
      </c>
      <c r="G333" s="304" t="str">
        <f t="shared" si="25"/>
        <v/>
      </c>
      <c r="H333" s="305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 hidden="1">
      <c r="C334" s="301"/>
      <c r="D334" s="364" t="str">
        <f>IF(ISERROR(VLOOKUP(C334,'Cap Financiera y Organizacional'!$A$12:$X$62730,2,0)),"",VLOOKUP(C334,'Cap Financiera y Organizacional'!$A$12:$X$3590,2,0))</f>
        <v/>
      </c>
      <c r="E334" s="318" t="str">
        <f>IF(OR(C334="",D334=""),"",IF(ISERROR(VLOOKUP(D334,'Cap Financiera y Organizacional'!$B$13:$X$62730,3,0)),"",VLOOKUP(D334,'Cap Financiera y Organizacional'!$B$13:$X$62730,3,0)))</f>
        <v/>
      </c>
      <c r="F334" s="318" t="str">
        <f>IF(OR(C334="",D334=""),"",IF(ISERROR(VLOOKUP(D334,'Cap Financiera y Organizacional'!$B$13:$X$62730,5,0)),"",VLOOKUP(D334,'Cap Financiera y Organizacional'!$B$13:$X$62730,5,0)))</f>
        <v/>
      </c>
      <c r="G334" s="304" t="str">
        <f t="shared" si="25"/>
        <v/>
      </c>
      <c r="H334" s="305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 hidden="1">
      <c r="C335" s="301"/>
      <c r="D335" s="364" t="str">
        <f>IF(ISERROR(VLOOKUP(C335,'Cap Financiera y Organizacional'!$A$12:$X$62730,2,0)),"",VLOOKUP(C335,'Cap Financiera y Organizacional'!$A$12:$X$3590,2,0))</f>
        <v/>
      </c>
      <c r="E335" s="318" t="str">
        <f>IF(OR(C335="",D335=""),"",IF(ISERROR(VLOOKUP(D335,'Cap Financiera y Organizacional'!$B$13:$X$62730,3,0)),"",VLOOKUP(D335,'Cap Financiera y Organizacional'!$B$13:$X$62730,3,0)))</f>
        <v/>
      </c>
      <c r="F335" s="318" t="str">
        <f>IF(OR(C335="",D335=""),"",IF(ISERROR(VLOOKUP(D335,'Cap Financiera y Organizacional'!$B$13:$X$62730,5,0)),"",VLOOKUP(D335,'Cap Financiera y Organizacional'!$B$13:$X$62730,5,0)))</f>
        <v/>
      </c>
      <c r="G335" s="304" t="str">
        <f t="shared" si="25"/>
        <v/>
      </c>
      <c r="H335" s="305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 hidden="1">
      <c r="C336" s="301"/>
      <c r="D336" s="364" t="str">
        <f>IF(ISERROR(VLOOKUP(C336,'Cap Financiera y Organizacional'!$A$12:$X$62730,2,0)),"",VLOOKUP(C336,'Cap Financiera y Organizacional'!$A$12:$X$3590,2,0))</f>
        <v/>
      </c>
      <c r="E336" s="318" t="str">
        <f>IF(OR(C336="",D336=""),"",IF(ISERROR(VLOOKUP(D336,'Cap Financiera y Organizacional'!$B$13:$X$62730,3,0)),"",VLOOKUP(D336,'Cap Financiera y Organizacional'!$B$13:$X$62730,3,0)))</f>
        <v/>
      </c>
      <c r="F336" s="318" t="str">
        <f>IF(OR(C336="",D336=""),"",IF(ISERROR(VLOOKUP(D336,'Cap Financiera y Organizacional'!$B$13:$X$62730,5,0)),"",VLOOKUP(D336,'Cap Financiera y Organizacional'!$B$13:$X$62730,5,0)))</f>
        <v/>
      </c>
      <c r="G336" s="304" t="str">
        <f t="shared" si="25"/>
        <v/>
      </c>
      <c r="H336" s="305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idden="1">
      <c r="C337" s="301"/>
      <c r="D337" s="364" t="str">
        <f>IF(ISERROR(VLOOKUP(C337,'Cap Financiera y Organizacional'!$A$12:$X$62730,2,0)),"",VLOOKUP(C337,'Cap Financiera y Organizacional'!$A$12:$X$3590,2,0))</f>
        <v/>
      </c>
      <c r="E337" s="318" t="str">
        <f>IF(OR(C337="",D337=""),"",IF(ISERROR(VLOOKUP(D337,'Cap Financiera y Organizacional'!$B$13:$X$62730,3,0)),"",VLOOKUP(D337,'Cap Financiera y Organizacional'!$B$13:$X$62730,3,0)))</f>
        <v/>
      </c>
      <c r="F337" s="318" t="str">
        <f>IF(OR(C337="",D337=""),"",IF(ISERROR(VLOOKUP(D337,'Cap Financiera y Organizacional'!$B$13:$X$62730,5,0)),"",VLOOKUP(D337,'Cap Financiera y Organizacional'!$B$13:$X$62730,5,0)))</f>
        <v/>
      </c>
      <c r="G337" s="304" t="str">
        <f t="shared" si="25"/>
        <v/>
      </c>
      <c r="H337" s="305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 ht="15.75" hidden="1" thickBot="1">
      <c r="C338" s="306"/>
      <c r="D338" s="365" t="str">
        <f>IF(ISERROR(VLOOKUP(C338,'Cap Financiera y Organizacional'!$A$12:$X$62730,2,0)),"",VLOOKUP(C338,'Cap Financiera y Organizacional'!$A$12:$X$3590,2,0))</f>
        <v/>
      </c>
      <c r="E338" s="319" t="str">
        <f>IF(OR(C338="",D338=""),"",IF(ISERROR(VLOOKUP(D338,'Cap Financiera y Organizacional'!$B$13:$X$62730,3,0)),"",VLOOKUP(D338,'Cap Financiera y Organizacional'!$B$13:$X$62730,3,0)))</f>
        <v/>
      </c>
      <c r="F338" s="319" t="str">
        <f>IF(OR(C338="",D338=""),"",IF(ISERROR(VLOOKUP(D338,'Cap Financiera y Organizacional'!$B$13:$X$62730,5,0)),"",VLOOKUP(D338,'Cap Financiera y Organizacional'!$B$13:$X$62730,5,0)))</f>
        <v/>
      </c>
      <c r="G338" s="309" t="str">
        <f t="shared" si="25"/>
        <v/>
      </c>
      <c r="H338" s="310" t="str">
        <f>IF(OR(D338="",E338="",F338=""),"",IF(AND(G338&gt;0,G338&lt;=CapFinanciera1),Puntajes!$D$12,IF(AND(G338&gt;CapFinanciera1,G338&lt;=CapFinanciera2),Puntajes!$D$13,IF(AND(G338&gt;CapFinanciera2,G338&lt;=CapFinanciera3),Puntajes!$D$14,IF(AND(G338&gt;CapFinanciera3,G338&lt;=CapFinanciera4),Puntajes!$D$15,IF(G338&gt;CapFinanciera4,Puntajes!$D$16,0))))))</f>
        <v/>
      </c>
    </row>
    <row r="339" spans="3:8" hidden="1">
      <c r="C339" s="291"/>
      <c r="D339" s="363" t="str">
        <f>IF(ISERROR(VLOOKUP(C339,'Cap Financiera y Organizacional'!$A$12:$X$62730,2,0)),"",VLOOKUP(C339,'Cap Financiera y Organizacional'!$A$12:$X$3590,2,0))</f>
        <v/>
      </c>
      <c r="E339" s="360"/>
      <c r="F339" s="318"/>
      <c r="G339" s="304"/>
      <c r="H339" s="305"/>
    </row>
    <row r="340" spans="3:8" hidden="1">
      <c r="C340" s="301"/>
      <c r="D340" s="364" t="str">
        <f>IF(ISERROR(VLOOKUP(C340,'Cap Financiera y Organizacional'!$A$12:$X$62730,2,0)),"",VLOOKUP(C340,'Cap Financiera y Organizacional'!$A$12:$X$3590,2,0))</f>
        <v/>
      </c>
      <c r="E340" s="361" t="str">
        <f>IF(OR(C340="",D340=""),"",IF(ISERROR(VLOOKUP(D340,'Cap Financiera y Organizacional'!$B$13:$X$62730,3,0)),"",VLOOKUP(D340,'Cap Financiera y Organizacional'!$B$13:$X$62730,3,0)))</f>
        <v/>
      </c>
      <c r="F340" s="318" t="str">
        <f>IF(OR(C340="",D340=""),"",IF(ISERROR(VLOOKUP(D340,'Cap Financiera y Organizacional'!$B$13:$X$62730,5,0)),"",VLOOKUP(D340,'Cap Financiera y Organizacional'!$B$13:$X$62730,5,0)))</f>
        <v/>
      </c>
      <c r="G340" s="304" t="str">
        <f t="shared" ref="G340:G349" si="26">IF(OR(D340="",E340="",F340=""),"",IF(OR(E340=0,F340=0),0,E340/F340))</f>
        <v/>
      </c>
      <c r="H340" s="305" t="str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/>
      </c>
    </row>
    <row r="341" spans="3:8" hidden="1">
      <c r="C341" s="301"/>
      <c r="D341" s="364" t="str">
        <f>IF(ISERROR(VLOOKUP(C341,'Cap Financiera y Organizacional'!$A$12:$X$62730,2,0)),"",VLOOKUP(C341,'Cap Financiera y Organizacional'!$A$12:$X$3590,2,0))</f>
        <v/>
      </c>
      <c r="E341" s="361" t="str">
        <f>IF(OR(C341="",D341=""),"",IF(ISERROR(VLOOKUP(D341,'Cap Financiera y Organizacional'!$B$13:$X$62730,3,0)),"",VLOOKUP(D341,'Cap Financiera y Organizacional'!$B$13:$X$62730,3,0)))</f>
        <v/>
      </c>
      <c r="F341" s="318" t="str">
        <f>IF(OR(C341="",D341=""),"",IF(ISERROR(VLOOKUP(D341,'Cap Financiera y Organizacional'!$B$13:$X$62730,5,0)),"",VLOOKUP(D341,'Cap Financiera y Organizacional'!$B$13:$X$62730,5,0)))</f>
        <v/>
      </c>
      <c r="G341" s="304" t="str">
        <f t="shared" si="26"/>
        <v/>
      </c>
      <c r="H341" s="305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 hidden="1">
      <c r="C342" s="301"/>
      <c r="D342" s="364" t="str">
        <f>IF(ISERROR(VLOOKUP(C342,'Cap Financiera y Organizacional'!$A$12:$X$62730,2,0)),"",VLOOKUP(C342,'Cap Financiera y Organizacional'!$A$12:$X$3590,2,0))</f>
        <v/>
      </c>
      <c r="E342" s="361" t="str">
        <f>IF(OR(C342="",D342=""),"",IF(ISERROR(VLOOKUP(D342,'Cap Financiera y Organizacional'!$B$13:$X$62730,3,0)),"",VLOOKUP(D342,'Cap Financiera y Organizacional'!$B$13:$X$62730,3,0)))</f>
        <v/>
      </c>
      <c r="F342" s="318" t="str">
        <f>IF(OR(C342="",D342=""),"",IF(ISERROR(VLOOKUP(D342,'Cap Financiera y Organizacional'!$B$13:$X$62730,5,0)),"",VLOOKUP(D342,'Cap Financiera y Organizacional'!$B$13:$X$62730,5,0)))</f>
        <v/>
      </c>
      <c r="G342" s="304" t="str">
        <f t="shared" si="26"/>
        <v/>
      </c>
      <c r="H342" s="305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 hidden="1">
      <c r="C343" s="301"/>
      <c r="D343" s="364" t="str">
        <f>IF(ISERROR(VLOOKUP(C343,'Cap Financiera y Organizacional'!$A$12:$X$62730,2,0)),"",VLOOKUP(C343,'Cap Financiera y Organizacional'!$A$12:$X$3590,2,0))</f>
        <v/>
      </c>
      <c r="E343" s="318" t="str">
        <f>IF(OR(C343="",D343=""),"",IF(ISERROR(VLOOKUP(D343,'Cap Financiera y Organizacional'!$B$13:$X$62730,3,0)),"",VLOOKUP(D343,'Cap Financiera y Organizacional'!$B$13:$X$62730,3,0)))</f>
        <v/>
      </c>
      <c r="F343" s="318" t="str">
        <f>IF(OR(C343="",D343=""),"",IF(ISERROR(VLOOKUP(D343,'Cap Financiera y Organizacional'!$B$13:$X$62730,5,0)),"",VLOOKUP(D343,'Cap Financiera y Organizacional'!$B$13:$X$62730,5,0)))</f>
        <v/>
      </c>
      <c r="G343" s="304" t="str">
        <f t="shared" si="26"/>
        <v/>
      </c>
      <c r="H343" s="305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 hidden="1">
      <c r="C344" s="301"/>
      <c r="D344" s="364" t="str">
        <f>IF(ISERROR(VLOOKUP(C344,'Cap Financiera y Organizacional'!$A$12:$X$62730,2,0)),"",VLOOKUP(C344,'Cap Financiera y Organizacional'!$A$12:$X$3590,2,0))</f>
        <v/>
      </c>
      <c r="E344" s="318" t="str">
        <f>IF(OR(C344="",D344=""),"",IF(ISERROR(VLOOKUP(D344,'Cap Financiera y Organizacional'!$B$13:$X$62730,3,0)),"",VLOOKUP(D344,'Cap Financiera y Organizacional'!$B$13:$X$62730,3,0)))</f>
        <v/>
      </c>
      <c r="F344" s="318" t="str">
        <f>IF(OR(C344="",D344=""),"",IF(ISERROR(VLOOKUP(D344,'Cap Financiera y Organizacional'!$B$13:$X$62730,5,0)),"",VLOOKUP(D344,'Cap Financiera y Organizacional'!$B$13:$X$62730,5,0)))</f>
        <v/>
      </c>
      <c r="G344" s="304" t="str">
        <f t="shared" si="26"/>
        <v/>
      </c>
      <c r="H344" s="305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 hidden="1">
      <c r="C345" s="301"/>
      <c r="D345" s="364" t="str">
        <f>IF(ISERROR(VLOOKUP(C345,'Cap Financiera y Organizacional'!$A$12:$X$62730,2,0)),"",VLOOKUP(C345,'Cap Financiera y Organizacional'!$A$12:$X$3590,2,0))</f>
        <v/>
      </c>
      <c r="E345" s="318" t="str">
        <f>IF(OR(C345="",D345=""),"",IF(ISERROR(VLOOKUP(D345,'Cap Financiera y Organizacional'!$B$13:$X$62730,3,0)),"",VLOOKUP(D345,'Cap Financiera y Organizacional'!$B$13:$X$62730,3,0)))</f>
        <v/>
      </c>
      <c r="F345" s="318" t="str">
        <f>IF(OR(C345="",D345=""),"",IF(ISERROR(VLOOKUP(D345,'Cap Financiera y Organizacional'!$B$13:$X$62730,5,0)),"",VLOOKUP(D345,'Cap Financiera y Organizacional'!$B$13:$X$62730,5,0)))</f>
        <v/>
      </c>
      <c r="G345" s="304" t="str">
        <f t="shared" si="26"/>
        <v/>
      </c>
      <c r="H345" s="305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 hidden="1">
      <c r="C346" s="301"/>
      <c r="D346" s="364" t="str">
        <f>IF(ISERROR(VLOOKUP(C346,'Cap Financiera y Organizacional'!$A$12:$X$62730,2,0)),"",VLOOKUP(C346,'Cap Financiera y Organizacional'!$A$12:$X$3590,2,0))</f>
        <v/>
      </c>
      <c r="E346" s="318" t="str">
        <f>IF(OR(C346="",D346=""),"",IF(ISERROR(VLOOKUP(D346,'Cap Financiera y Organizacional'!$B$13:$X$62730,3,0)),"",VLOOKUP(D346,'Cap Financiera y Organizacional'!$B$13:$X$62730,3,0)))</f>
        <v/>
      </c>
      <c r="F346" s="318" t="str">
        <f>IF(OR(C346="",D346=""),"",IF(ISERROR(VLOOKUP(D346,'Cap Financiera y Organizacional'!$B$13:$X$62730,5,0)),"",VLOOKUP(D346,'Cap Financiera y Organizacional'!$B$13:$X$62730,5,0)))</f>
        <v/>
      </c>
      <c r="G346" s="304" t="str">
        <f t="shared" si="26"/>
        <v/>
      </c>
      <c r="H346" s="305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 hidden="1">
      <c r="C347" s="301"/>
      <c r="D347" s="364" t="str">
        <f>IF(ISERROR(VLOOKUP(C347,'Cap Financiera y Organizacional'!$A$12:$X$62730,2,0)),"",VLOOKUP(C347,'Cap Financiera y Organizacional'!$A$12:$X$3590,2,0))</f>
        <v/>
      </c>
      <c r="E347" s="318" t="str">
        <f>IF(OR(C347="",D347=""),"",IF(ISERROR(VLOOKUP(D347,'Cap Financiera y Organizacional'!$B$13:$X$62730,3,0)),"",VLOOKUP(D347,'Cap Financiera y Organizacional'!$B$13:$X$62730,3,0)))</f>
        <v/>
      </c>
      <c r="F347" s="318" t="str">
        <f>IF(OR(C347="",D347=""),"",IF(ISERROR(VLOOKUP(D347,'Cap Financiera y Organizacional'!$B$13:$X$62730,5,0)),"",VLOOKUP(D347,'Cap Financiera y Organizacional'!$B$13:$X$62730,5,0)))</f>
        <v/>
      </c>
      <c r="G347" s="304" t="str">
        <f t="shared" si="26"/>
        <v/>
      </c>
      <c r="H347" s="305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idden="1">
      <c r="C348" s="301"/>
      <c r="D348" s="364" t="str">
        <f>IF(ISERROR(VLOOKUP(C348,'Cap Financiera y Organizacional'!$A$12:$X$62730,2,0)),"",VLOOKUP(C348,'Cap Financiera y Organizacional'!$A$12:$X$3590,2,0))</f>
        <v/>
      </c>
      <c r="E348" s="318" t="str">
        <f>IF(OR(C348="",D348=""),"",IF(ISERROR(VLOOKUP(D348,'Cap Financiera y Organizacional'!$B$13:$X$62730,3,0)),"",VLOOKUP(D348,'Cap Financiera y Organizacional'!$B$13:$X$62730,3,0)))</f>
        <v/>
      </c>
      <c r="F348" s="318" t="str">
        <f>IF(OR(C348="",D348=""),"",IF(ISERROR(VLOOKUP(D348,'Cap Financiera y Organizacional'!$B$13:$X$62730,5,0)),"",VLOOKUP(D348,'Cap Financiera y Organizacional'!$B$13:$X$62730,5,0)))</f>
        <v/>
      </c>
      <c r="G348" s="304" t="str">
        <f t="shared" si="26"/>
        <v/>
      </c>
      <c r="H348" s="305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 ht="15.75" hidden="1" thickBot="1">
      <c r="C349" s="306"/>
      <c r="D349" s="365" t="str">
        <f>IF(ISERROR(VLOOKUP(C349,'Cap Financiera y Organizacional'!$A$12:$X$62730,2,0)),"",VLOOKUP(C349,'Cap Financiera y Organizacional'!$A$12:$X$3590,2,0))</f>
        <v/>
      </c>
      <c r="E349" s="319" t="str">
        <f>IF(OR(C349="",D349=""),"",IF(ISERROR(VLOOKUP(D349,'Cap Financiera y Organizacional'!$B$13:$X$62730,3,0)),"",VLOOKUP(D349,'Cap Financiera y Organizacional'!$B$13:$X$62730,3,0)))</f>
        <v/>
      </c>
      <c r="F349" s="319" t="str">
        <f>IF(OR(C349="",D349=""),"",IF(ISERROR(VLOOKUP(D349,'Cap Financiera y Organizacional'!$B$13:$X$62730,5,0)),"",VLOOKUP(D349,'Cap Financiera y Organizacional'!$B$13:$X$62730,5,0)))</f>
        <v/>
      </c>
      <c r="G349" s="309" t="str">
        <f t="shared" si="26"/>
        <v/>
      </c>
      <c r="H349" s="310" t="str">
        <f>IF(OR(D349="",E349="",F349=""),"",IF(AND(G349&gt;0,G349&lt;=CapFinanciera1),Puntajes!$D$12,IF(AND(G349&gt;CapFinanciera1,G349&lt;=CapFinanciera2),Puntajes!$D$13,IF(AND(G349&gt;CapFinanciera2,G349&lt;=CapFinanciera3),Puntajes!$D$14,IF(AND(G349&gt;CapFinanciera3,G349&lt;=CapFinanciera4),Puntajes!$D$15,IF(G349&gt;CapFinanciera4,Puntajes!$D$16,0))))))</f>
        <v/>
      </c>
    </row>
    <row r="350" spans="3:8" hidden="1">
      <c r="C350" s="291"/>
      <c r="D350" s="363" t="str">
        <f>IF(ISERROR(VLOOKUP(C350,'Cap Financiera y Organizacional'!$A$12:$X$62730,2,0)),"",VLOOKUP(C350,'Cap Financiera y Organizacional'!$A$12:$X$3590,2,0))</f>
        <v/>
      </c>
      <c r="E350" s="360"/>
      <c r="F350" s="318"/>
      <c r="G350" s="304"/>
      <c r="H350" s="305"/>
    </row>
    <row r="351" spans="3:8" hidden="1">
      <c r="C351" s="301"/>
      <c r="D351" s="364" t="str">
        <f>IF(ISERROR(VLOOKUP(C351,'Cap Financiera y Organizacional'!$A$12:$X$62730,2,0)),"",VLOOKUP(C351,'Cap Financiera y Organizacional'!$A$12:$X$3590,2,0))</f>
        <v/>
      </c>
      <c r="E351" s="361" t="str">
        <f>IF(OR(C351="",D351=""),"",IF(ISERROR(VLOOKUP(D351,'Cap Financiera y Organizacional'!$B$13:$X$62730,3,0)),"",VLOOKUP(D351,'Cap Financiera y Organizacional'!$B$13:$X$62730,3,0)))</f>
        <v/>
      </c>
      <c r="F351" s="318" t="str">
        <f>IF(OR(C351="",D351=""),"",IF(ISERROR(VLOOKUP(D351,'Cap Financiera y Organizacional'!$B$13:$X$62730,5,0)),"",VLOOKUP(D351,'Cap Financiera y Organizacional'!$B$13:$X$62730,5,0)))</f>
        <v/>
      </c>
      <c r="G351" s="304" t="str">
        <f t="shared" ref="G351:G360" si="27">IF(OR(D351="",E351="",F351=""),"",IF(OR(E351=0,F351=0),0,E351/F351))</f>
        <v/>
      </c>
      <c r="H351" s="305" t="str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/>
      </c>
    </row>
    <row r="352" spans="3:8" hidden="1">
      <c r="C352" s="301"/>
      <c r="D352" s="364" t="str">
        <f>IF(ISERROR(VLOOKUP(C352,'Cap Financiera y Organizacional'!$A$12:$X$62730,2,0)),"",VLOOKUP(C352,'Cap Financiera y Organizacional'!$A$12:$X$3590,2,0))</f>
        <v/>
      </c>
      <c r="E352" s="361" t="str">
        <f>IF(OR(C352="",D352=""),"",IF(ISERROR(VLOOKUP(D352,'Cap Financiera y Organizacional'!$B$13:$X$62730,3,0)),"",VLOOKUP(D352,'Cap Financiera y Organizacional'!$B$13:$X$62730,3,0)))</f>
        <v/>
      </c>
      <c r="F352" s="318" t="str">
        <f>IF(OR(C352="",D352=""),"",IF(ISERROR(VLOOKUP(D352,'Cap Financiera y Organizacional'!$B$13:$X$62730,5,0)),"",VLOOKUP(D352,'Cap Financiera y Organizacional'!$B$13:$X$62730,5,0)))</f>
        <v/>
      </c>
      <c r="G352" s="304" t="str">
        <f t="shared" si="27"/>
        <v/>
      </c>
      <c r="H352" s="305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 hidden="1">
      <c r="C353" s="301"/>
      <c r="D353" s="364" t="str">
        <f>IF(ISERROR(VLOOKUP(C353,'Cap Financiera y Organizacional'!$A$12:$X$62730,2,0)),"",VLOOKUP(C353,'Cap Financiera y Organizacional'!$A$12:$X$3590,2,0))</f>
        <v/>
      </c>
      <c r="E353" s="361" t="str">
        <f>IF(OR(C353="",D353=""),"",IF(ISERROR(VLOOKUP(D353,'Cap Financiera y Organizacional'!$B$13:$X$62730,3,0)),"",VLOOKUP(D353,'Cap Financiera y Organizacional'!$B$13:$X$62730,3,0)))</f>
        <v/>
      </c>
      <c r="F353" s="318" t="str">
        <f>IF(OR(C353="",D353=""),"",IF(ISERROR(VLOOKUP(D353,'Cap Financiera y Organizacional'!$B$13:$X$62730,5,0)),"",VLOOKUP(D353,'Cap Financiera y Organizacional'!$B$13:$X$62730,5,0)))</f>
        <v/>
      </c>
      <c r="G353" s="304" t="str">
        <f t="shared" si="27"/>
        <v/>
      </c>
      <c r="H353" s="305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 hidden="1">
      <c r="C354" s="301"/>
      <c r="D354" s="364" t="str">
        <f>IF(ISERROR(VLOOKUP(C354,'Cap Financiera y Organizacional'!$A$12:$X$62730,2,0)),"",VLOOKUP(C354,'Cap Financiera y Organizacional'!$A$12:$X$3590,2,0))</f>
        <v/>
      </c>
      <c r="E354" s="318" t="str">
        <f>IF(OR(C354="",D354=""),"",IF(ISERROR(VLOOKUP(D354,'Cap Financiera y Organizacional'!$B$13:$X$62730,3,0)),"",VLOOKUP(D354,'Cap Financiera y Organizacional'!$B$13:$X$62730,3,0)))</f>
        <v/>
      </c>
      <c r="F354" s="318" t="str">
        <f>IF(OR(C354="",D354=""),"",IF(ISERROR(VLOOKUP(D354,'Cap Financiera y Organizacional'!$B$13:$X$62730,5,0)),"",VLOOKUP(D354,'Cap Financiera y Organizacional'!$B$13:$X$62730,5,0)))</f>
        <v/>
      </c>
      <c r="G354" s="304" t="str">
        <f t="shared" si="27"/>
        <v/>
      </c>
      <c r="H354" s="305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 hidden="1">
      <c r="C355" s="301"/>
      <c r="D355" s="364" t="str">
        <f>IF(ISERROR(VLOOKUP(C355,'Cap Financiera y Organizacional'!$A$12:$X$62730,2,0)),"",VLOOKUP(C355,'Cap Financiera y Organizacional'!$A$12:$X$3590,2,0))</f>
        <v/>
      </c>
      <c r="E355" s="318" t="str">
        <f>IF(OR(C355="",D355=""),"",IF(ISERROR(VLOOKUP(D355,'Cap Financiera y Organizacional'!$B$13:$X$62730,3,0)),"",VLOOKUP(D355,'Cap Financiera y Organizacional'!$B$13:$X$62730,3,0)))</f>
        <v/>
      </c>
      <c r="F355" s="318" t="str">
        <f>IF(OR(C355="",D355=""),"",IF(ISERROR(VLOOKUP(D355,'Cap Financiera y Organizacional'!$B$13:$X$62730,5,0)),"",VLOOKUP(D355,'Cap Financiera y Organizacional'!$B$13:$X$62730,5,0)))</f>
        <v/>
      </c>
      <c r="G355" s="304" t="str">
        <f t="shared" si="27"/>
        <v/>
      </c>
      <c r="H355" s="305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 hidden="1">
      <c r="C356" s="301"/>
      <c r="D356" s="364" t="str">
        <f>IF(ISERROR(VLOOKUP(C356,'Cap Financiera y Organizacional'!$A$12:$X$62730,2,0)),"",VLOOKUP(C356,'Cap Financiera y Organizacional'!$A$12:$X$3590,2,0))</f>
        <v/>
      </c>
      <c r="E356" s="318" t="str">
        <f>IF(OR(C356="",D356=""),"",IF(ISERROR(VLOOKUP(D356,'Cap Financiera y Organizacional'!$B$13:$X$62730,3,0)),"",VLOOKUP(D356,'Cap Financiera y Organizacional'!$B$13:$X$62730,3,0)))</f>
        <v/>
      </c>
      <c r="F356" s="318" t="str">
        <f>IF(OR(C356="",D356=""),"",IF(ISERROR(VLOOKUP(D356,'Cap Financiera y Organizacional'!$B$13:$X$62730,5,0)),"",VLOOKUP(D356,'Cap Financiera y Organizacional'!$B$13:$X$62730,5,0)))</f>
        <v/>
      </c>
      <c r="G356" s="304" t="str">
        <f t="shared" si="27"/>
        <v/>
      </c>
      <c r="H356" s="305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 hidden="1">
      <c r="C357" s="301"/>
      <c r="D357" s="364" t="str">
        <f>IF(ISERROR(VLOOKUP(C357,'Cap Financiera y Organizacional'!$A$12:$X$62730,2,0)),"",VLOOKUP(C357,'Cap Financiera y Organizacional'!$A$12:$X$3590,2,0))</f>
        <v/>
      </c>
      <c r="E357" s="318" t="str">
        <f>IF(OR(C357="",D357=""),"",IF(ISERROR(VLOOKUP(D357,'Cap Financiera y Organizacional'!$B$13:$X$62730,3,0)),"",VLOOKUP(D357,'Cap Financiera y Organizacional'!$B$13:$X$62730,3,0)))</f>
        <v/>
      </c>
      <c r="F357" s="318" t="str">
        <f>IF(OR(C357="",D357=""),"",IF(ISERROR(VLOOKUP(D357,'Cap Financiera y Organizacional'!$B$13:$X$62730,5,0)),"",VLOOKUP(D357,'Cap Financiera y Organizacional'!$B$13:$X$62730,5,0)))</f>
        <v/>
      </c>
      <c r="G357" s="304" t="str">
        <f t="shared" si="27"/>
        <v/>
      </c>
      <c r="H357" s="305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 hidden="1">
      <c r="C358" s="301"/>
      <c r="D358" s="364" t="str">
        <f>IF(ISERROR(VLOOKUP(C358,'Cap Financiera y Organizacional'!$A$12:$X$62730,2,0)),"",VLOOKUP(C358,'Cap Financiera y Organizacional'!$A$12:$X$3590,2,0))</f>
        <v/>
      </c>
      <c r="E358" s="318" t="str">
        <f>IF(OR(C358="",D358=""),"",IF(ISERROR(VLOOKUP(D358,'Cap Financiera y Organizacional'!$B$13:$X$62730,3,0)),"",VLOOKUP(D358,'Cap Financiera y Organizacional'!$B$13:$X$62730,3,0)))</f>
        <v/>
      </c>
      <c r="F358" s="318" t="str">
        <f>IF(OR(C358="",D358=""),"",IF(ISERROR(VLOOKUP(D358,'Cap Financiera y Organizacional'!$B$13:$X$62730,5,0)),"",VLOOKUP(D358,'Cap Financiera y Organizacional'!$B$13:$X$62730,5,0)))</f>
        <v/>
      </c>
      <c r="G358" s="304" t="str">
        <f t="shared" si="27"/>
        <v/>
      </c>
      <c r="H358" s="305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idden="1">
      <c r="C359" s="301"/>
      <c r="D359" s="364" t="str">
        <f>IF(ISERROR(VLOOKUP(C359,'Cap Financiera y Organizacional'!$A$12:$X$62730,2,0)),"",VLOOKUP(C359,'Cap Financiera y Organizacional'!$A$12:$X$3590,2,0))</f>
        <v/>
      </c>
      <c r="E359" s="318" t="str">
        <f>IF(OR(C359="",D359=""),"",IF(ISERROR(VLOOKUP(D359,'Cap Financiera y Organizacional'!$B$13:$X$62730,3,0)),"",VLOOKUP(D359,'Cap Financiera y Organizacional'!$B$13:$X$62730,3,0)))</f>
        <v/>
      </c>
      <c r="F359" s="318" t="str">
        <f>IF(OR(C359="",D359=""),"",IF(ISERROR(VLOOKUP(D359,'Cap Financiera y Organizacional'!$B$13:$X$62730,5,0)),"",VLOOKUP(D359,'Cap Financiera y Organizacional'!$B$13:$X$62730,5,0)))</f>
        <v/>
      </c>
      <c r="G359" s="304" t="str">
        <f t="shared" si="27"/>
        <v/>
      </c>
      <c r="H359" s="305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 ht="15.75" hidden="1" thickBot="1">
      <c r="C360" s="306"/>
      <c r="D360" s="365" t="str">
        <f>IF(ISERROR(VLOOKUP(C360,'Cap Financiera y Organizacional'!$A$12:$X$62730,2,0)),"",VLOOKUP(C360,'Cap Financiera y Organizacional'!$A$12:$X$3590,2,0))</f>
        <v/>
      </c>
      <c r="E360" s="319" t="str">
        <f>IF(OR(C360="",D360=""),"",IF(ISERROR(VLOOKUP(D360,'Cap Financiera y Organizacional'!$B$13:$X$62730,3,0)),"",VLOOKUP(D360,'Cap Financiera y Organizacional'!$B$13:$X$62730,3,0)))</f>
        <v/>
      </c>
      <c r="F360" s="319" t="str">
        <f>IF(OR(C360="",D360=""),"",IF(ISERROR(VLOOKUP(D360,'Cap Financiera y Organizacional'!$B$13:$X$62730,5,0)),"",VLOOKUP(D360,'Cap Financiera y Organizacional'!$B$13:$X$62730,5,0)))</f>
        <v/>
      </c>
      <c r="G360" s="309" t="str">
        <f t="shared" si="27"/>
        <v/>
      </c>
      <c r="H360" s="310" t="str">
        <f>IF(OR(D360="",E360="",F360=""),"",IF(AND(G360&gt;0,G360&lt;=CapFinanciera1),Puntajes!$D$12,IF(AND(G360&gt;CapFinanciera1,G360&lt;=CapFinanciera2),Puntajes!$D$13,IF(AND(G360&gt;CapFinanciera2,G360&lt;=CapFinanciera3),Puntajes!$D$14,IF(AND(G360&gt;CapFinanciera3,G360&lt;=CapFinanciera4),Puntajes!$D$15,IF(G360&gt;CapFinanciera4,Puntajes!$D$16,0))))))</f>
        <v/>
      </c>
    </row>
    <row r="361" spans="3:8" hidden="1">
      <c r="C361" s="291"/>
      <c r="D361" s="363" t="str">
        <f>IF(ISERROR(VLOOKUP(C361,'Cap Financiera y Organizacional'!$A$12:$X$62730,2,0)),"",VLOOKUP(C361,'Cap Financiera y Organizacional'!$A$12:$X$3590,2,0))</f>
        <v/>
      </c>
      <c r="E361" s="360"/>
      <c r="F361" s="318"/>
      <c r="G361" s="304"/>
      <c r="H361" s="305"/>
    </row>
    <row r="362" spans="3:8" hidden="1">
      <c r="C362" s="301"/>
      <c r="D362" s="364" t="str">
        <f>IF(ISERROR(VLOOKUP(C362,'Cap Financiera y Organizacional'!$A$12:$X$62730,2,0)),"",VLOOKUP(C362,'Cap Financiera y Organizacional'!$A$12:$X$3590,2,0))</f>
        <v/>
      </c>
      <c r="E362" s="361" t="str">
        <f>IF(OR(C362="",D362=""),"",IF(ISERROR(VLOOKUP(D362,'Cap Financiera y Organizacional'!$B$13:$X$62730,3,0)),"",VLOOKUP(D362,'Cap Financiera y Organizacional'!$B$13:$X$62730,3,0)))</f>
        <v/>
      </c>
      <c r="F362" s="318" t="str">
        <f>IF(OR(C362="",D362=""),"",IF(ISERROR(VLOOKUP(D362,'Cap Financiera y Organizacional'!$B$13:$X$62730,5,0)),"",VLOOKUP(D362,'Cap Financiera y Organizacional'!$B$13:$X$62730,5,0)))</f>
        <v/>
      </c>
      <c r="G362" s="304" t="str">
        <f t="shared" ref="G362:G371" si="28">IF(OR(D362="",E362="",F362=""),"",IF(OR(E362=0,F362=0),0,E362/F362))</f>
        <v/>
      </c>
      <c r="H362" s="305" t="str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/>
      </c>
    </row>
    <row r="363" spans="3:8" hidden="1">
      <c r="C363" s="301"/>
      <c r="D363" s="364" t="str">
        <f>IF(ISERROR(VLOOKUP(C363,'Cap Financiera y Organizacional'!$A$12:$X$62730,2,0)),"",VLOOKUP(C363,'Cap Financiera y Organizacional'!$A$12:$X$3590,2,0))</f>
        <v/>
      </c>
      <c r="E363" s="361" t="str">
        <f>IF(OR(C363="",D363=""),"",IF(ISERROR(VLOOKUP(D363,'Cap Financiera y Organizacional'!$B$13:$X$62730,3,0)),"",VLOOKUP(D363,'Cap Financiera y Organizacional'!$B$13:$X$62730,3,0)))</f>
        <v/>
      </c>
      <c r="F363" s="318" t="str">
        <f>IF(OR(C363="",D363=""),"",IF(ISERROR(VLOOKUP(D363,'Cap Financiera y Organizacional'!$B$13:$X$62730,5,0)),"",VLOOKUP(D363,'Cap Financiera y Organizacional'!$B$13:$X$62730,5,0)))</f>
        <v/>
      </c>
      <c r="G363" s="304" t="str">
        <f t="shared" si="28"/>
        <v/>
      </c>
      <c r="H363" s="305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 hidden="1">
      <c r="C364" s="301"/>
      <c r="D364" s="364" t="str">
        <f>IF(ISERROR(VLOOKUP(C364,'Cap Financiera y Organizacional'!$A$12:$X$62730,2,0)),"",VLOOKUP(C364,'Cap Financiera y Organizacional'!$A$12:$X$3590,2,0))</f>
        <v/>
      </c>
      <c r="E364" s="361" t="str">
        <f>IF(OR(C364="",D364=""),"",IF(ISERROR(VLOOKUP(D364,'Cap Financiera y Organizacional'!$B$13:$X$62730,3,0)),"",VLOOKUP(D364,'Cap Financiera y Organizacional'!$B$13:$X$62730,3,0)))</f>
        <v/>
      </c>
      <c r="F364" s="318" t="str">
        <f>IF(OR(C364="",D364=""),"",IF(ISERROR(VLOOKUP(D364,'Cap Financiera y Organizacional'!$B$13:$X$62730,5,0)),"",VLOOKUP(D364,'Cap Financiera y Organizacional'!$B$13:$X$62730,5,0)))</f>
        <v/>
      </c>
      <c r="G364" s="304" t="str">
        <f t="shared" si="28"/>
        <v/>
      </c>
      <c r="H364" s="305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 hidden="1">
      <c r="C365" s="301"/>
      <c r="D365" s="364" t="str">
        <f>IF(ISERROR(VLOOKUP(C365,'Cap Financiera y Organizacional'!$A$12:$X$62730,2,0)),"",VLOOKUP(C365,'Cap Financiera y Organizacional'!$A$12:$X$3590,2,0))</f>
        <v/>
      </c>
      <c r="E365" s="318" t="str">
        <f>IF(OR(C365="",D365=""),"",IF(ISERROR(VLOOKUP(D365,'Cap Financiera y Organizacional'!$B$13:$X$62730,3,0)),"",VLOOKUP(D365,'Cap Financiera y Organizacional'!$B$13:$X$62730,3,0)))</f>
        <v/>
      </c>
      <c r="F365" s="318" t="str">
        <f>IF(OR(C365="",D365=""),"",IF(ISERROR(VLOOKUP(D365,'Cap Financiera y Organizacional'!$B$13:$X$62730,5,0)),"",VLOOKUP(D365,'Cap Financiera y Organizacional'!$B$13:$X$62730,5,0)))</f>
        <v/>
      </c>
      <c r="G365" s="304" t="str">
        <f t="shared" si="28"/>
        <v/>
      </c>
      <c r="H365" s="305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 hidden="1">
      <c r="C366" s="301"/>
      <c r="D366" s="364" t="str">
        <f>IF(ISERROR(VLOOKUP(C366,'Cap Financiera y Organizacional'!$A$12:$X$62730,2,0)),"",VLOOKUP(C366,'Cap Financiera y Organizacional'!$A$12:$X$3590,2,0))</f>
        <v/>
      </c>
      <c r="E366" s="318" t="str">
        <f>IF(OR(C366="",D366=""),"",IF(ISERROR(VLOOKUP(D366,'Cap Financiera y Organizacional'!$B$13:$X$62730,3,0)),"",VLOOKUP(D366,'Cap Financiera y Organizacional'!$B$13:$X$62730,3,0)))</f>
        <v/>
      </c>
      <c r="F366" s="318" t="str">
        <f>IF(OR(C366="",D366=""),"",IF(ISERROR(VLOOKUP(D366,'Cap Financiera y Organizacional'!$B$13:$X$62730,5,0)),"",VLOOKUP(D366,'Cap Financiera y Organizacional'!$B$13:$X$62730,5,0)))</f>
        <v/>
      </c>
      <c r="G366" s="304" t="str">
        <f t="shared" si="28"/>
        <v/>
      </c>
      <c r="H366" s="305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 hidden="1">
      <c r="C367" s="301"/>
      <c r="D367" s="364" t="str">
        <f>IF(ISERROR(VLOOKUP(C367,'Cap Financiera y Organizacional'!$A$12:$X$62730,2,0)),"",VLOOKUP(C367,'Cap Financiera y Organizacional'!$A$12:$X$3590,2,0))</f>
        <v/>
      </c>
      <c r="E367" s="318" t="str">
        <f>IF(OR(C367="",D367=""),"",IF(ISERROR(VLOOKUP(D367,'Cap Financiera y Organizacional'!$B$13:$X$62730,3,0)),"",VLOOKUP(D367,'Cap Financiera y Organizacional'!$B$13:$X$62730,3,0)))</f>
        <v/>
      </c>
      <c r="F367" s="318" t="str">
        <f>IF(OR(C367="",D367=""),"",IF(ISERROR(VLOOKUP(D367,'Cap Financiera y Organizacional'!$B$13:$X$62730,5,0)),"",VLOOKUP(D367,'Cap Financiera y Organizacional'!$B$13:$X$62730,5,0)))</f>
        <v/>
      </c>
      <c r="G367" s="304" t="str">
        <f t="shared" si="28"/>
        <v/>
      </c>
      <c r="H367" s="305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 hidden="1">
      <c r="C368" s="301"/>
      <c r="D368" s="364" t="str">
        <f>IF(ISERROR(VLOOKUP(C368,'Cap Financiera y Organizacional'!$A$12:$X$62730,2,0)),"",VLOOKUP(C368,'Cap Financiera y Organizacional'!$A$12:$X$3590,2,0))</f>
        <v/>
      </c>
      <c r="E368" s="318" t="str">
        <f>IF(OR(C368="",D368=""),"",IF(ISERROR(VLOOKUP(D368,'Cap Financiera y Organizacional'!$B$13:$X$62730,3,0)),"",VLOOKUP(D368,'Cap Financiera y Organizacional'!$B$13:$X$62730,3,0)))</f>
        <v/>
      </c>
      <c r="F368" s="318" t="str">
        <f>IF(OR(C368="",D368=""),"",IF(ISERROR(VLOOKUP(D368,'Cap Financiera y Organizacional'!$B$13:$X$62730,5,0)),"",VLOOKUP(D368,'Cap Financiera y Organizacional'!$B$13:$X$62730,5,0)))</f>
        <v/>
      </c>
      <c r="G368" s="304" t="str">
        <f t="shared" si="28"/>
        <v/>
      </c>
      <c r="H368" s="305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 hidden="1">
      <c r="C369" s="301"/>
      <c r="D369" s="364" t="str">
        <f>IF(ISERROR(VLOOKUP(C369,'Cap Financiera y Organizacional'!$A$12:$X$62730,2,0)),"",VLOOKUP(C369,'Cap Financiera y Organizacional'!$A$12:$X$3590,2,0))</f>
        <v/>
      </c>
      <c r="E369" s="318" t="str">
        <f>IF(OR(C369="",D369=""),"",IF(ISERROR(VLOOKUP(D369,'Cap Financiera y Organizacional'!$B$13:$X$62730,3,0)),"",VLOOKUP(D369,'Cap Financiera y Organizacional'!$B$13:$X$62730,3,0)))</f>
        <v/>
      </c>
      <c r="F369" s="318" t="str">
        <f>IF(OR(C369="",D369=""),"",IF(ISERROR(VLOOKUP(D369,'Cap Financiera y Organizacional'!$B$13:$X$62730,5,0)),"",VLOOKUP(D369,'Cap Financiera y Organizacional'!$B$13:$X$62730,5,0)))</f>
        <v/>
      </c>
      <c r="G369" s="304" t="str">
        <f t="shared" si="28"/>
        <v/>
      </c>
      <c r="H369" s="305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idden="1">
      <c r="C370" s="301"/>
      <c r="D370" s="364" t="str">
        <f>IF(ISERROR(VLOOKUP(C370,'Cap Financiera y Organizacional'!$A$12:$X$62730,2,0)),"",VLOOKUP(C370,'Cap Financiera y Organizacional'!$A$12:$X$3590,2,0))</f>
        <v/>
      </c>
      <c r="E370" s="318" t="str">
        <f>IF(OR(C370="",D370=""),"",IF(ISERROR(VLOOKUP(D370,'Cap Financiera y Organizacional'!$B$13:$X$62730,3,0)),"",VLOOKUP(D370,'Cap Financiera y Organizacional'!$B$13:$X$62730,3,0)))</f>
        <v/>
      </c>
      <c r="F370" s="318" t="str">
        <f>IF(OR(C370="",D370=""),"",IF(ISERROR(VLOOKUP(D370,'Cap Financiera y Organizacional'!$B$13:$X$62730,5,0)),"",VLOOKUP(D370,'Cap Financiera y Organizacional'!$B$13:$X$62730,5,0)))</f>
        <v/>
      </c>
      <c r="G370" s="304" t="str">
        <f t="shared" si="28"/>
        <v/>
      </c>
      <c r="H370" s="305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 ht="15.75" hidden="1" thickBot="1">
      <c r="C371" s="306"/>
      <c r="D371" s="365" t="str">
        <f>IF(ISERROR(VLOOKUP(C371,'Cap Financiera y Organizacional'!$A$12:$X$62730,2,0)),"",VLOOKUP(C371,'Cap Financiera y Organizacional'!$A$12:$X$3590,2,0))</f>
        <v/>
      </c>
      <c r="E371" s="319" t="str">
        <f>IF(OR(C371="",D371=""),"",IF(ISERROR(VLOOKUP(D371,'Cap Financiera y Organizacional'!$B$13:$X$62730,3,0)),"",VLOOKUP(D371,'Cap Financiera y Organizacional'!$B$13:$X$62730,3,0)))</f>
        <v/>
      </c>
      <c r="F371" s="319" t="str">
        <f>IF(OR(C371="",D371=""),"",IF(ISERROR(VLOOKUP(D371,'Cap Financiera y Organizacional'!$B$13:$X$62730,5,0)),"",VLOOKUP(D371,'Cap Financiera y Organizacional'!$B$13:$X$62730,5,0)))</f>
        <v/>
      </c>
      <c r="G371" s="309" t="str">
        <f t="shared" si="28"/>
        <v/>
      </c>
      <c r="H371" s="310" t="str">
        <f>IF(OR(D371="",E371="",F371=""),"",IF(AND(G371&gt;0,G371&lt;=CapFinanciera1),Puntajes!$D$12,IF(AND(G371&gt;CapFinanciera1,G371&lt;=CapFinanciera2),Puntajes!$D$13,IF(AND(G371&gt;CapFinanciera2,G371&lt;=CapFinanciera3),Puntajes!$D$14,IF(AND(G371&gt;CapFinanciera3,G371&lt;=CapFinanciera4),Puntajes!$D$15,IF(G371&gt;CapFinanciera4,Puntajes!$D$16,0))))))</f>
        <v/>
      </c>
    </row>
    <row r="372" spans="3:8" hidden="1">
      <c r="C372" s="291"/>
      <c r="D372" s="363" t="str">
        <f>IF(ISERROR(VLOOKUP(C372,'Cap Financiera y Organizacional'!$A$12:$X$62730,2,0)),"",VLOOKUP(C372,'Cap Financiera y Organizacional'!$A$12:$X$3590,2,0))</f>
        <v/>
      </c>
      <c r="E372" s="360"/>
      <c r="F372" s="318"/>
      <c r="G372" s="304"/>
      <c r="H372" s="305"/>
    </row>
    <row r="373" spans="3:8" hidden="1">
      <c r="C373" s="301"/>
      <c r="D373" s="364" t="str">
        <f>IF(ISERROR(VLOOKUP(C373,'Cap Financiera y Organizacional'!$A$12:$X$62730,2,0)),"",VLOOKUP(C373,'Cap Financiera y Organizacional'!$A$12:$X$3590,2,0))</f>
        <v/>
      </c>
      <c r="E373" s="361" t="str">
        <f>IF(OR(C373="",D373=""),"",IF(ISERROR(VLOOKUP(D373,'Cap Financiera y Organizacional'!$B$13:$X$62730,3,0)),"",VLOOKUP(D373,'Cap Financiera y Organizacional'!$B$13:$X$62730,3,0)))</f>
        <v/>
      </c>
      <c r="F373" s="318" t="str">
        <f>IF(OR(C373="",D373=""),"",IF(ISERROR(VLOOKUP(D373,'Cap Financiera y Organizacional'!$B$13:$X$62730,5,0)),"",VLOOKUP(D373,'Cap Financiera y Organizacional'!$B$13:$X$62730,5,0)))</f>
        <v/>
      </c>
      <c r="G373" s="304" t="str">
        <f t="shared" ref="G373:G382" si="29">IF(OR(D373="",E373="",F373=""),"",IF(OR(E373=0,F373=0),0,E373/F373))</f>
        <v/>
      </c>
      <c r="H373" s="305" t="str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/>
      </c>
    </row>
    <row r="374" spans="3:8" hidden="1">
      <c r="C374" s="301"/>
      <c r="D374" s="364" t="str">
        <f>IF(ISERROR(VLOOKUP(C374,'Cap Financiera y Organizacional'!$A$12:$X$62730,2,0)),"",VLOOKUP(C374,'Cap Financiera y Organizacional'!$A$12:$X$3590,2,0))</f>
        <v/>
      </c>
      <c r="E374" s="361" t="str">
        <f>IF(OR(C374="",D374=""),"",IF(ISERROR(VLOOKUP(D374,'Cap Financiera y Organizacional'!$B$13:$X$62730,3,0)),"",VLOOKUP(D374,'Cap Financiera y Organizacional'!$B$13:$X$62730,3,0)))</f>
        <v/>
      </c>
      <c r="F374" s="318" t="str">
        <f>IF(OR(C374="",D374=""),"",IF(ISERROR(VLOOKUP(D374,'Cap Financiera y Organizacional'!$B$13:$X$62730,5,0)),"",VLOOKUP(D374,'Cap Financiera y Organizacional'!$B$13:$X$62730,5,0)))</f>
        <v/>
      </c>
      <c r="G374" s="304" t="str">
        <f t="shared" si="29"/>
        <v/>
      </c>
      <c r="H374" s="305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 hidden="1">
      <c r="C375" s="301"/>
      <c r="D375" s="364" t="str">
        <f>IF(ISERROR(VLOOKUP(C375,'Cap Financiera y Organizacional'!$A$12:$X$62730,2,0)),"",VLOOKUP(C375,'Cap Financiera y Organizacional'!$A$12:$X$3590,2,0))</f>
        <v/>
      </c>
      <c r="E375" s="361" t="str">
        <f>IF(OR(C375="",D375=""),"",IF(ISERROR(VLOOKUP(D375,'Cap Financiera y Organizacional'!$B$13:$X$62730,3,0)),"",VLOOKUP(D375,'Cap Financiera y Organizacional'!$B$13:$X$62730,3,0)))</f>
        <v/>
      </c>
      <c r="F375" s="318" t="str">
        <f>IF(OR(C375="",D375=""),"",IF(ISERROR(VLOOKUP(D375,'Cap Financiera y Organizacional'!$B$13:$X$62730,5,0)),"",VLOOKUP(D375,'Cap Financiera y Organizacional'!$B$13:$X$62730,5,0)))</f>
        <v/>
      </c>
      <c r="G375" s="304" t="str">
        <f t="shared" si="29"/>
        <v/>
      </c>
      <c r="H375" s="305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 hidden="1">
      <c r="C376" s="301"/>
      <c r="D376" s="364" t="str">
        <f>IF(ISERROR(VLOOKUP(C376,'Cap Financiera y Organizacional'!$A$12:$X$62730,2,0)),"",VLOOKUP(C376,'Cap Financiera y Organizacional'!$A$12:$X$3590,2,0))</f>
        <v/>
      </c>
      <c r="E376" s="318" t="str">
        <f>IF(OR(C376="",D376=""),"",IF(ISERROR(VLOOKUP(D376,'Cap Financiera y Organizacional'!$B$13:$X$62730,3,0)),"",VLOOKUP(D376,'Cap Financiera y Organizacional'!$B$13:$X$62730,3,0)))</f>
        <v/>
      </c>
      <c r="F376" s="318" t="str">
        <f>IF(OR(C376="",D376=""),"",IF(ISERROR(VLOOKUP(D376,'Cap Financiera y Organizacional'!$B$13:$X$62730,5,0)),"",VLOOKUP(D376,'Cap Financiera y Organizacional'!$B$13:$X$62730,5,0)))</f>
        <v/>
      </c>
      <c r="G376" s="304" t="str">
        <f t="shared" si="29"/>
        <v/>
      </c>
      <c r="H376" s="305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 hidden="1">
      <c r="C377" s="301"/>
      <c r="D377" s="364" t="str">
        <f>IF(ISERROR(VLOOKUP(C377,'Cap Financiera y Organizacional'!$A$12:$X$62730,2,0)),"",VLOOKUP(C377,'Cap Financiera y Organizacional'!$A$12:$X$3590,2,0))</f>
        <v/>
      </c>
      <c r="E377" s="318" t="str">
        <f>IF(OR(C377="",D377=""),"",IF(ISERROR(VLOOKUP(D377,'Cap Financiera y Organizacional'!$B$13:$X$62730,3,0)),"",VLOOKUP(D377,'Cap Financiera y Organizacional'!$B$13:$X$62730,3,0)))</f>
        <v/>
      </c>
      <c r="F377" s="318" t="str">
        <f>IF(OR(C377="",D377=""),"",IF(ISERROR(VLOOKUP(D377,'Cap Financiera y Organizacional'!$B$13:$X$62730,5,0)),"",VLOOKUP(D377,'Cap Financiera y Organizacional'!$B$13:$X$62730,5,0)))</f>
        <v/>
      </c>
      <c r="G377" s="304" t="str">
        <f t="shared" si="29"/>
        <v/>
      </c>
      <c r="H377" s="305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 hidden="1">
      <c r="C378" s="301"/>
      <c r="D378" s="364" t="str">
        <f>IF(ISERROR(VLOOKUP(C378,'Cap Financiera y Organizacional'!$A$12:$X$62730,2,0)),"",VLOOKUP(C378,'Cap Financiera y Organizacional'!$A$12:$X$3590,2,0))</f>
        <v/>
      </c>
      <c r="E378" s="318" t="str">
        <f>IF(OR(C378="",D378=""),"",IF(ISERROR(VLOOKUP(D378,'Cap Financiera y Organizacional'!$B$13:$X$62730,3,0)),"",VLOOKUP(D378,'Cap Financiera y Organizacional'!$B$13:$X$62730,3,0)))</f>
        <v/>
      </c>
      <c r="F378" s="318" t="str">
        <f>IF(OR(C378="",D378=""),"",IF(ISERROR(VLOOKUP(D378,'Cap Financiera y Organizacional'!$B$13:$X$62730,5,0)),"",VLOOKUP(D378,'Cap Financiera y Organizacional'!$B$13:$X$62730,5,0)))</f>
        <v/>
      </c>
      <c r="G378" s="304" t="str">
        <f t="shared" si="29"/>
        <v/>
      </c>
      <c r="H378" s="305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 hidden="1">
      <c r="C379" s="301"/>
      <c r="D379" s="364" t="str">
        <f>IF(ISERROR(VLOOKUP(C379,'Cap Financiera y Organizacional'!$A$12:$X$62730,2,0)),"",VLOOKUP(C379,'Cap Financiera y Organizacional'!$A$12:$X$3590,2,0))</f>
        <v/>
      </c>
      <c r="E379" s="318" t="str">
        <f>IF(OR(C379="",D379=""),"",IF(ISERROR(VLOOKUP(D379,'Cap Financiera y Organizacional'!$B$13:$X$62730,3,0)),"",VLOOKUP(D379,'Cap Financiera y Organizacional'!$B$13:$X$62730,3,0)))</f>
        <v/>
      </c>
      <c r="F379" s="318" t="str">
        <f>IF(OR(C379="",D379=""),"",IF(ISERROR(VLOOKUP(D379,'Cap Financiera y Organizacional'!$B$13:$X$62730,5,0)),"",VLOOKUP(D379,'Cap Financiera y Organizacional'!$B$13:$X$62730,5,0)))</f>
        <v/>
      </c>
      <c r="G379" s="304" t="str">
        <f t="shared" si="29"/>
        <v/>
      </c>
      <c r="H379" s="305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 hidden="1">
      <c r="C380" s="301"/>
      <c r="D380" s="364" t="str">
        <f>IF(ISERROR(VLOOKUP(C380,'Cap Financiera y Organizacional'!$A$12:$X$62730,2,0)),"",VLOOKUP(C380,'Cap Financiera y Organizacional'!$A$12:$X$3590,2,0))</f>
        <v/>
      </c>
      <c r="E380" s="318" t="str">
        <f>IF(OR(C380="",D380=""),"",IF(ISERROR(VLOOKUP(D380,'Cap Financiera y Organizacional'!$B$13:$X$62730,3,0)),"",VLOOKUP(D380,'Cap Financiera y Organizacional'!$B$13:$X$62730,3,0)))</f>
        <v/>
      </c>
      <c r="F380" s="318" t="str">
        <f>IF(OR(C380="",D380=""),"",IF(ISERROR(VLOOKUP(D380,'Cap Financiera y Organizacional'!$B$13:$X$62730,5,0)),"",VLOOKUP(D380,'Cap Financiera y Organizacional'!$B$13:$X$62730,5,0)))</f>
        <v/>
      </c>
      <c r="G380" s="304" t="str">
        <f t="shared" si="29"/>
        <v/>
      </c>
      <c r="H380" s="305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idden="1">
      <c r="C381" s="301"/>
      <c r="D381" s="364" t="str">
        <f>IF(ISERROR(VLOOKUP(C381,'Cap Financiera y Organizacional'!$A$12:$X$62730,2,0)),"",VLOOKUP(C381,'Cap Financiera y Organizacional'!$A$12:$X$3590,2,0))</f>
        <v/>
      </c>
      <c r="E381" s="318" t="str">
        <f>IF(OR(C381="",D381=""),"",IF(ISERROR(VLOOKUP(D381,'Cap Financiera y Organizacional'!$B$13:$X$62730,3,0)),"",VLOOKUP(D381,'Cap Financiera y Organizacional'!$B$13:$X$62730,3,0)))</f>
        <v/>
      </c>
      <c r="F381" s="318" t="str">
        <f>IF(OR(C381="",D381=""),"",IF(ISERROR(VLOOKUP(D381,'Cap Financiera y Organizacional'!$B$13:$X$62730,5,0)),"",VLOOKUP(D381,'Cap Financiera y Organizacional'!$B$13:$X$62730,5,0)))</f>
        <v/>
      </c>
      <c r="G381" s="304" t="str">
        <f t="shared" si="29"/>
        <v/>
      </c>
      <c r="H381" s="305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 ht="15.75" hidden="1" thickBot="1">
      <c r="C382" s="306"/>
      <c r="D382" s="365" t="str">
        <f>IF(ISERROR(VLOOKUP(C382,'Cap Financiera y Organizacional'!$A$12:$X$62730,2,0)),"",VLOOKUP(C382,'Cap Financiera y Organizacional'!$A$12:$X$3590,2,0))</f>
        <v/>
      </c>
      <c r="E382" s="319" t="str">
        <f>IF(OR(C382="",D382=""),"",IF(ISERROR(VLOOKUP(D382,'Cap Financiera y Organizacional'!$B$13:$X$62730,3,0)),"",VLOOKUP(D382,'Cap Financiera y Organizacional'!$B$13:$X$62730,3,0)))</f>
        <v/>
      </c>
      <c r="F382" s="319" t="str">
        <f>IF(OR(C382="",D382=""),"",IF(ISERROR(VLOOKUP(D382,'Cap Financiera y Organizacional'!$B$13:$X$62730,5,0)),"",VLOOKUP(D382,'Cap Financiera y Organizacional'!$B$13:$X$62730,5,0)))</f>
        <v/>
      </c>
      <c r="G382" s="309" t="str">
        <f t="shared" si="29"/>
        <v/>
      </c>
      <c r="H382" s="310" t="str">
        <f>IF(OR(D382="",E382="",F382=""),"",IF(AND(G382&gt;0,G382&lt;=CapFinanciera1),Puntajes!$D$12,IF(AND(G382&gt;CapFinanciera1,G382&lt;=CapFinanciera2),Puntajes!$D$13,IF(AND(G382&gt;CapFinanciera2,G382&lt;=CapFinanciera3),Puntajes!$D$14,IF(AND(G382&gt;CapFinanciera3,G382&lt;=CapFinanciera4),Puntajes!$D$15,IF(G382&gt;CapFinanciera4,Puntajes!$D$16,0))))))</f>
        <v/>
      </c>
    </row>
    <row r="383" spans="3:8" hidden="1">
      <c r="C383" s="291"/>
      <c r="D383" s="363" t="str">
        <f>IF(ISERROR(VLOOKUP(C383,'Cap Financiera y Organizacional'!$A$12:$X$62730,2,0)),"",VLOOKUP(C383,'Cap Financiera y Organizacional'!$A$12:$X$3590,2,0))</f>
        <v/>
      </c>
      <c r="E383" s="360"/>
      <c r="F383" s="318"/>
      <c r="G383" s="304"/>
      <c r="H383" s="305"/>
    </row>
    <row r="384" spans="3:8" hidden="1">
      <c r="C384" s="301"/>
      <c r="D384" s="364" t="str">
        <f>IF(ISERROR(VLOOKUP(C384,'Cap Financiera y Organizacional'!$A$12:$X$62730,2,0)),"",VLOOKUP(C384,'Cap Financiera y Organizacional'!$A$12:$X$3590,2,0))</f>
        <v/>
      </c>
      <c r="E384" s="361" t="str">
        <f>IF(OR(C384="",D384=""),"",IF(ISERROR(VLOOKUP(D384,'Cap Financiera y Organizacional'!$B$13:$X$62730,3,0)),"",VLOOKUP(D384,'Cap Financiera y Organizacional'!$B$13:$X$62730,3,0)))</f>
        <v/>
      </c>
      <c r="F384" s="318" t="str">
        <f>IF(OR(C384="",D384=""),"",IF(ISERROR(VLOOKUP(D384,'Cap Financiera y Organizacional'!$B$13:$X$62730,5,0)),"",VLOOKUP(D384,'Cap Financiera y Organizacional'!$B$13:$X$62730,5,0)))</f>
        <v/>
      </c>
      <c r="G384" s="304" t="str">
        <f t="shared" ref="G384:G393" si="30">IF(OR(D384="",E384="",F384=""),"",IF(OR(E384=0,F384=0),0,E384/F384))</f>
        <v/>
      </c>
      <c r="H384" s="305" t="str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/>
      </c>
    </row>
    <row r="385" spans="3:8" hidden="1">
      <c r="C385" s="301"/>
      <c r="D385" s="364" t="str">
        <f>IF(ISERROR(VLOOKUP(C385,'Cap Financiera y Organizacional'!$A$12:$X$62730,2,0)),"",VLOOKUP(C385,'Cap Financiera y Organizacional'!$A$12:$X$3590,2,0))</f>
        <v/>
      </c>
      <c r="E385" s="361" t="str">
        <f>IF(OR(C385="",D385=""),"",IF(ISERROR(VLOOKUP(D385,'Cap Financiera y Organizacional'!$B$13:$X$62730,3,0)),"",VLOOKUP(D385,'Cap Financiera y Organizacional'!$B$13:$X$62730,3,0)))</f>
        <v/>
      </c>
      <c r="F385" s="318" t="str">
        <f>IF(OR(C385="",D385=""),"",IF(ISERROR(VLOOKUP(D385,'Cap Financiera y Organizacional'!$B$13:$X$62730,5,0)),"",VLOOKUP(D385,'Cap Financiera y Organizacional'!$B$13:$X$62730,5,0)))</f>
        <v/>
      </c>
      <c r="G385" s="304" t="str">
        <f t="shared" si="30"/>
        <v/>
      </c>
      <c r="H385" s="305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 hidden="1">
      <c r="C386" s="301"/>
      <c r="D386" s="364" t="str">
        <f>IF(ISERROR(VLOOKUP(C386,'Cap Financiera y Organizacional'!$A$12:$X$62730,2,0)),"",VLOOKUP(C386,'Cap Financiera y Organizacional'!$A$12:$X$3590,2,0))</f>
        <v/>
      </c>
      <c r="E386" s="361" t="str">
        <f>IF(OR(C386="",D386=""),"",IF(ISERROR(VLOOKUP(D386,'Cap Financiera y Organizacional'!$B$13:$X$62730,3,0)),"",VLOOKUP(D386,'Cap Financiera y Organizacional'!$B$13:$X$62730,3,0)))</f>
        <v/>
      </c>
      <c r="F386" s="318" t="str">
        <f>IF(OR(C386="",D386=""),"",IF(ISERROR(VLOOKUP(D386,'Cap Financiera y Organizacional'!$B$13:$X$62730,5,0)),"",VLOOKUP(D386,'Cap Financiera y Organizacional'!$B$13:$X$62730,5,0)))</f>
        <v/>
      </c>
      <c r="G386" s="304" t="str">
        <f t="shared" si="30"/>
        <v/>
      </c>
      <c r="H386" s="305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 hidden="1">
      <c r="C387" s="301"/>
      <c r="D387" s="364" t="str">
        <f>IF(ISERROR(VLOOKUP(C387,'Cap Financiera y Organizacional'!$A$12:$X$62730,2,0)),"",VLOOKUP(C387,'Cap Financiera y Organizacional'!$A$12:$X$3590,2,0))</f>
        <v/>
      </c>
      <c r="E387" s="318" t="str">
        <f>IF(OR(C387="",D387=""),"",IF(ISERROR(VLOOKUP(D387,'Cap Financiera y Organizacional'!$B$13:$X$62730,3,0)),"",VLOOKUP(D387,'Cap Financiera y Organizacional'!$B$13:$X$62730,3,0)))</f>
        <v/>
      </c>
      <c r="F387" s="318" t="str">
        <f>IF(OR(C387="",D387=""),"",IF(ISERROR(VLOOKUP(D387,'Cap Financiera y Organizacional'!$B$13:$X$62730,5,0)),"",VLOOKUP(D387,'Cap Financiera y Organizacional'!$B$13:$X$62730,5,0)))</f>
        <v/>
      </c>
      <c r="G387" s="304" t="str">
        <f t="shared" si="30"/>
        <v/>
      </c>
      <c r="H387" s="305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 hidden="1">
      <c r="C388" s="301"/>
      <c r="D388" s="364" t="str">
        <f>IF(ISERROR(VLOOKUP(C388,'Cap Financiera y Organizacional'!$A$12:$X$62730,2,0)),"",VLOOKUP(C388,'Cap Financiera y Organizacional'!$A$12:$X$3590,2,0))</f>
        <v/>
      </c>
      <c r="E388" s="318" t="str">
        <f>IF(OR(C388="",D388=""),"",IF(ISERROR(VLOOKUP(D388,'Cap Financiera y Organizacional'!$B$13:$X$62730,3,0)),"",VLOOKUP(D388,'Cap Financiera y Organizacional'!$B$13:$X$62730,3,0)))</f>
        <v/>
      </c>
      <c r="F388" s="318" t="str">
        <f>IF(OR(C388="",D388=""),"",IF(ISERROR(VLOOKUP(D388,'Cap Financiera y Organizacional'!$B$13:$X$62730,5,0)),"",VLOOKUP(D388,'Cap Financiera y Organizacional'!$B$13:$X$62730,5,0)))</f>
        <v/>
      </c>
      <c r="G388" s="304" t="str">
        <f t="shared" si="30"/>
        <v/>
      </c>
      <c r="H388" s="305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 hidden="1">
      <c r="C389" s="301"/>
      <c r="D389" s="364" t="str">
        <f>IF(ISERROR(VLOOKUP(C389,'Cap Financiera y Organizacional'!$A$12:$X$62730,2,0)),"",VLOOKUP(C389,'Cap Financiera y Organizacional'!$A$12:$X$3590,2,0))</f>
        <v/>
      </c>
      <c r="E389" s="318" t="str">
        <f>IF(OR(C389="",D389=""),"",IF(ISERROR(VLOOKUP(D389,'Cap Financiera y Organizacional'!$B$13:$X$62730,3,0)),"",VLOOKUP(D389,'Cap Financiera y Organizacional'!$B$13:$X$62730,3,0)))</f>
        <v/>
      </c>
      <c r="F389" s="318" t="str">
        <f>IF(OR(C389="",D389=""),"",IF(ISERROR(VLOOKUP(D389,'Cap Financiera y Organizacional'!$B$13:$X$62730,5,0)),"",VLOOKUP(D389,'Cap Financiera y Organizacional'!$B$13:$X$62730,5,0)))</f>
        <v/>
      </c>
      <c r="G389" s="304" t="str">
        <f t="shared" si="30"/>
        <v/>
      </c>
      <c r="H389" s="305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 hidden="1">
      <c r="C390" s="301"/>
      <c r="D390" s="364" t="str">
        <f>IF(ISERROR(VLOOKUP(C390,'Cap Financiera y Organizacional'!$A$12:$X$62730,2,0)),"",VLOOKUP(C390,'Cap Financiera y Organizacional'!$A$12:$X$3590,2,0))</f>
        <v/>
      </c>
      <c r="E390" s="318" t="str">
        <f>IF(OR(C390="",D390=""),"",IF(ISERROR(VLOOKUP(D390,'Cap Financiera y Organizacional'!$B$13:$X$62730,3,0)),"",VLOOKUP(D390,'Cap Financiera y Organizacional'!$B$13:$X$62730,3,0)))</f>
        <v/>
      </c>
      <c r="F390" s="318" t="str">
        <f>IF(OR(C390="",D390=""),"",IF(ISERROR(VLOOKUP(D390,'Cap Financiera y Organizacional'!$B$13:$X$62730,5,0)),"",VLOOKUP(D390,'Cap Financiera y Organizacional'!$B$13:$X$62730,5,0)))</f>
        <v/>
      </c>
      <c r="G390" s="304" t="str">
        <f t="shared" si="30"/>
        <v/>
      </c>
      <c r="H390" s="305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 hidden="1">
      <c r="C391" s="301"/>
      <c r="D391" s="364" t="str">
        <f>IF(ISERROR(VLOOKUP(C391,'Cap Financiera y Organizacional'!$A$12:$X$62730,2,0)),"",VLOOKUP(C391,'Cap Financiera y Organizacional'!$A$12:$X$3590,2,0))</f>
        <v/>
      </c>
      <c r="E391" s="318" t="str">
        <f>IF(OR(C391="",D391=""),"",IF(ISERROR(VLOOKUP(D391,'Cap Financiera y Organizacional'!$B$13:$X$62730,3,0)),"",VLOOKUP(D391,'Cap Financiera y Organizacional'!$B$13:$X$62730,3,0)))</f>
        <v/>
      </c>
      <c r="F391" s="318" t="str">
        <f>IF(OR(C391="",D391=""),"",IF(ISERROR(VLOOKUP(D391,'Cap Financiera y Organizacional'!$B$13:$X$62730,5,0)),"",VLOOKUP(D391,'Cap Financiera y Organizacional'!$B$13:$X$62730,5,0)))</f>
        <v/>
      </c>
      <c r="G391" s="304" t="str">
        <f t="shared" si="30"/>
        <v/>
      </c>
      <c r="H391" s="305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idden="1">
      <c r="C392" s="301"/>
      <c r="D392" s="364" t="str">
        <f>IF(ISERROR(VLOOKUP(C392,'Cap Financiera y Organizacional'!$A$12:$X$62730,2,0)),"",VLOOKUP(C392,'Cap Financiera y Organizacional'!$A$12:$X$3590,2,0))</f>
        <v/>
      </c>
      <c r="E392" s="318" t="str">
        <f>IF(OR(C392="",D392=""),"",IF(ISERROR(VLOOKUP(D392,'Cap Financiera y Organizacional'!$B$13:$X$62730,3,0)),"",VLOOKUP(D392,'Cap Financiera y Organizacional'!$B$13:$X$62730,3,0)))</f>
        <v/>
      </c>
      <c r="F392" s="318" t="str">
        <f>IF(OR(C392="",D392=""),"",IF(ISERROR(VLOOKUP(D392,'Cap Financiera y Organizacional'!$B$13:$X$62730,5,0)),"",VLOOKUP(D392,'Cap Financiera y Organizacional'!$B$13:$X$62730,5,0)))</f>
        <v/>
      </c>
      <c r="G392" s="304" t="str">
        <f t="shared" si="30"/>
        <v/>
      </c>
      <c r="H392" s="305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 ht="15.75" hidden="1" thickBot="1">
      <c r="C393" s="306"/>
      <c r="D393" s="365" t="str">
        <f>IF(ISERROR(VLOOKUP(C393,'Cap Financiera y Organizacional'!$A$12:$X$62730,2,0)),"",VLOOKUP(C393,'Cap Financiera y Organizacional'!$A$12:$X$3590,2,0))</f>
        <v/>
      </c>
      <c r="E393" s="319" t="str">
        <f>IF(OR(C393="",D393=""),"",IF(ISERROR(VLOOKUP(D393,'Cap Financiera y Organizacional'!$B$13:$X$62730,3,0)),"",VLOOKUP(D393,'Cap Financiera y Organizacional'!$B$13:$X$62730,3,0)))</f>
        <v/>
      </c>
      <c r="F393" s="319" t="str">
        <f>IF(OR(C393="",D393=""),"",IF(ISERROR(VLOOKUP(D393,'Cap Financiera y Organizacional'!$B$13:$X$62730,5,0)),"",VLOOKUP(D393,'Cap Financiera y Organizacional'!$B$13:$X$62730,5,0)))</f>
        <v/>
      </c>
      <c r="G393" s="309" t="str">
        <f t="shared" si="30"/>
        <v/>
      </c>
      <c r="H393" s="310" t="str">
        <f>IF(OR(D393="",E393="",F393=""),"",IF(AND(G393&gt;0,G393&lt;=CapFinanciera1),Puntajes!$D$12,IF(AND(G393&gt;CapFinanciera1,G393&lt;=CapFinanciera2),Puntajes!$D$13,IF(AND(G393&gt;CapFinanciera2,G393&lt;=CapFinanciera3),Puntajes!$D$14,IF(AND(G393&gt;CapFinanciera3,G393&lt;=CapFinanciera4),Puntajes!$D$15,IF(G393&gt;CapFinanciera4,Puntajes!$D$16,0))))))</f>
        <v/>
      </c>
    </row>
    <row r="394" spans="3:8" hidden="1">
      <c r="C394" s="291"/>
      <c r="D394" s="363" t="str">
        <f>IF(ISERROR(VLOOKUP(C394,'Cap Financiera y Organizacional'!$A$12:$X$62730,2,0)),"",VLOOKUP(C394,'Cap Financiera y Organizacional'!$A$12:$X$3590,2,0))</f>
        <v/>
      </c>
      <c r="E394" s="360"/>
      <c r="F394" s="318"/>
      <c r="G394" s="304"/>
      <c r="H394" s="305"/>
    </row>
    <row r="395" spans="3:8" hidden="1">
      <c r="C395" s="301"/>
      <c r="D395" s="364" t="str">
        <f>IF(ISERROR(VLOOKUP(C395,'Cap Financiera y Organizacional'!$A$12:$X$62730,2,0)),"",VLOOKUP(C395,'Cap Financiera y Organizacional'!$A$12:$X$3590,2,0))</f>
        <v/>
      </c>
      <c r="E395" s="361" t="str">
        <f>IF(OR(C395="",D395=""),"",IF(ISERROR(VLOOKUP(D395,'Cap Financiera y Organizacional'!$B$13:$X$62730,3,0)),"",VLOOKUP(D395,'Cap Financiera y Organizacional'!$B$13:$X$62730,3,0)))</f>
        <v/>
      </c>
      <c r="F395" s="318" t="str">
        <f>IF(OR(C395="",D395=""),"",IF(ISERROR(VLOOKUP(D395,'Cap Financiera y Organizacional'!$B$13:$X$62730,5,0)),"",VLOOKUP(D395,'Cap Financiera y Organizacional'!$B$13:$X$62730,5,0)))</f>
        <v/>
      </c>
      <c r="G395" s="304" t="str">
        <f t="shared" ref="G395:G404" si="31">IF(OR(D395="",E395="",F395=""),"",IF(OR(E395=0,F395=0),0,E395/F395))</f>
        <v/>
      </c>
      <c r="H395" s="305" t="str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/>
      </c>
    </row>
    <row r="396" spans="3:8" hidden="1">
      <c r="C396" s="301"/>
      <c r="D396" s="364" t="str">
        <f>IF(ISERROR(VLOOKUP(C396,'Cap Financiera y Organizacional'!$A$12:$X$62730,2,0)),"",VLOOKUP(C396,'Cap Financiera y Organizacional'!$A$12:$X$3590,2,0))</f>
        <v/>
      </c>
      <c r="E396" s="361" t="str">
        <f>IF(OR(C396="",D396=""),"",IF(ISERROR(VLOOKUP(D396,'Cap Financiera y Organizacional'!$B$13:$X$62730,3,0)),"",VLOOKUP(D396,'Cap Financiera y Organizacional'!$B$13:$X$62730,3,0)))</f>
        <v/>
      </c>
      <c r="F396" s="318" t="str">
        <f>IF(OR(C396="",D396=""),"",IF(ISERROR(VLOOKUP(D396,'Cap Financiera y Organizacional'!$B$13:$X$62730,5,0)),"",VLOOKUP(D396,'Cap Financiera y Organizacional'!$B$13:$X$62730,5,0)))</f>
        <v/>
      </c>
      <c r="G396" s="304" t="str">
        <f t="shared" si="31"/>
        <v/>
      </c>
      <c r="H396" s="305" t="str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/>
      </c>
    </row>
    <row r="397" spans="3:8" hidden="1">
      <c r="C397" s="301"/>
      <c r="D397" s="364" t="str">
        <f>IF(ISERROR(VLOOKUP(C397,'Cap Financiera y Organizacional'!$A$12:$X$62730,2,0)),"",VLOOKUP(C397,'Cap Financiera y Organizacional'!$A$12:$X$3590,2,0))</f>
        <v/>
      </c>
      <c r="E397" s="361" t="str">
        <f>IF(OR(C397="",D397=""),"",IF(ISERROR(VLOOKUP(D397,'Cap Financiera y Organizacional'!$B$13:$X$62730,3,0)),"",VLOOKUP(D397,'Cap Financiera y Organizacional'!$B$13:$X$62730,3,0)))</f>
        <v/>
      </c>
      <c r="F397" s="318" t="str">
        <f>IF(OR(C397="",D397=""),"",IF(ISERROR(VLOOKUP(D397,'Cap Financiera y Organizacional'!$B$13:$X$62730,5,0)),"",VLOOKUP(D397,'Cap Financiera y Organizacional'!$B$13:$X$62730,5,0)))</f>
        <v/>
      </c>
      <c r="G397" s="304" t="str">
        <f t="shared" si="31"/>
        <v/>
      </c>
      <c r="H397" s="305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 hidden="1">
      <c r="C398" s="301"/>
      <c r="D398" s="364" t="str">
        <f>IF(ISERROR(VLOOKUP(C398,'Cap Financiera y Organizacional'!$A$12:$X$62730,2,0)),"",VLOOKUP(C398,'Cap Financiera y Organizacional'!$A$12:$X$3590,2,0))</f>
        <v/>
      </c>
      <c r="E398" s="318" t="str">
        <f>IF(OR(C398="",D398=""),"",IF(ISERROR(VLOOKUP(D398,'Cap Financiera y Organizacional'!$B$13:$X$62730,3,0)),"",VLOOKUP(D398,'Cap Financiera y Organizacional'!$B$13:$X$62730,3,0)))</f>
        <v/>
      </c>
      <c r="F398" s="318" t="str">
        <f>IF(OR(C398="",D398=""),"",IF(ISERROR(VLOOKUP(D398,'Cap Financiera y Organizacional'!$B$13:$X$62730,5,0)),"",VLOOKUP(D398,'Cap Financiera y Organizacional'!$B$13:$X$62730,5,0)))</f>
        <v/>
      </c>
      <c r="G398" s="304" t="str">
        <f t="shared" si="31"/>
        <v/>
      </c>
      <c r="H398" s="305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 hidden="1">
      <c r="C399" s="301"/>
      <c r="D399" s="364" t="str">
        <f>IF(ISERROR(VLOOKUP(C399,'Cap Financiera y Organizacional'!$A$12:$X$62730,2,0)),"",VLOOKUP(C399,'Cap Financiera y Organizacional'!$A$12:$X$3590,2,0))</f>
        <v/>
      </c>
      <c r="E399" s="318" t="str">
        <f>IF(OR(C399="",D399=""),"",IF(ISERROR(VLOOKUP(D399,'Cap Financiera y Organizacional'!$B$13:$X$62730,3,0)),"",VLOOKUP(D399,'Cap Financiera y Organizacional'!$B$13:$X$62730,3,0)))</f>
        <v/>
      </c>
      <c r="F399" s="318" t="str">
        <f>IF(OR(C399="",D399=""),"",IF(ISERROR(VLOOKUP(D399,'Cap Financiera y Organizacional'!$B$13:$X$62730,5,0)),"",VLOOKUP(D399,'Cap Financiera y Organizacional'!$B$13:$X$62730,5,0)))</f>
        <v/>
      </c>
      <c r="G399" s="304" t="str">
        <f t="shared" si="31"/>
        <v/>
      </c>
      <c r="H399" s="305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 hidden="1">
      <c r="C400" s="301"/>
      <c r="D400" s="364" t="str">
        <f>IF(ISERROR(VLOOKUP(C400,'Cap Financiera y Organizacional'!$A$12:$X$62730,2,0)),"",VLOOKUP(C400,'Cap Financiera y Organizacional'!$A$12:$X$3590,2,0))</f>
        <v/>
      </c>
      <c r="E400" s="318" t="str">
        <f>IF(OR(C400="",D400=""),"",IF(ISERROR(VLOOKUP(D400,'Cap Financiera y Organizacional'!$B$13:$X$62730,3,0)),"",VLOOKUP(D400,'Cap Financiera y Organizacional'!$B$13:$X$62730,3,0)))</f>
        <v/>
      </c>
      <c r="F400" s="318" t="str">
        <f>IF(OR(C400="",D400=""),"",IF(ISERROR(VLOOKUP(D400,'Cap Financiera y Organizacional'!$B$13:$X$62730,5,0)),"",VLOOKUP(D400,'Cap Financiera y Organizacional'!$B$13:$X$62730,5,0)))</f>
        <v/>
      </c>
      <c r="G400" s="304" t="str">
        <f t="shared" si="31"/>
        <v/>
      </c>
      <c r="H400" s="305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 hidden="1">
      <c r="C401" s="301"/>
      <c r="D401" s="364" t="str">
        <f>IF(ISERROR(VLOOKUP(C401,'Cap Financiera y Organizacional'!$A$12:$X$62730,2,0)),"",VLOOKUP(C401,'Cap Financiera y Organizacional'!$A$12:$X$3590,2,0))</f>
        <v/>
      </c>
      <c r="E401" s="318" t="str">
        <f>IF(OR(C401="",D401=""),"",IF(ISERROR(VLOOKUP(D401,'Cap Financiera y Organizacional'!$B$13:$X$62730,3,0)),"",VLOOKUP(D401,'Cap Financiera y Organizacional'!$B$13:$X$62730,3,0)))</f>
        <v/>
      </c>
      <c r="F401" s="318" t="str">
        <f>IF(OR(C401="",D401=""),"",IF(ISERROR(VLOOKUP(D401,'Cap Financiera y Organizacional'!$B$13:$X$62730,5,0)),"",VLOOKUP(D401,'Cap Financiera y Organizacional'!$B$13:$X$62730,5,0)))</f>
        <v/>
      </c>
      <c r="G401" s="304" t="str">
        <f t="shared" si="31"/>
        <v/>
      </c>
      <c r="H401" s="305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 hidden="1">
      <c r="C402" s="301"/>
      <c r="D402" s="364" t="str">
        <f>IF(ISERROR(VLOOKUP(C402,'Cap Financiera y Organizacional'!$A$12:$X$62730,2,0)),"",VLOOKUP(C402,'Cap Financiera y Organizacional'!$A$12:$X$3590,2,0))</f>
        <v/>
      </c>
      <c r="E402" s="318" t="str">
        <f>IF(OR(C402="",D402=""),"",IF(ISERROR(VLOOKUP(D402,'Cap Financiera y Organizacional'!$B$13:$X$62730,3,0)),"",VLOOKUP(D402,'Cap Financiera y Organizacional'!$B$13:$X$62730,3,0)))</f>
        <v/>
      </c>
      <c r="F402" s="318" t="str">
        <f>IF(OR(C402="",D402=""),"",IF(ISERROR(VLOOKUP(D402,'Cap Financiera y Organizacional'!$B$13:$X$62730,5,0)),"",VLOOKUP(D402,'Cap Financiera y Organizacional'!$B$13:$X$62730,5,0)))</f>
        <v/>
      </c>
      <c r="G402" s="304" t="str">
        <f t="shared" si="31"/>
        <v/>
      </c>
      <c r="H402" s="305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idden="1">
      <c r="C403" s="301"/>
      <c r="D403" s="364" t="str">
        <f>IF(ISERROR(VLOOKUP(C403,'Cap Financiera y Organizacional'!$A$12:$X$62730,2,0)),"",VLOOKUP(C403,'Cap Financiera y Organizacional'!$A$12:$X$3590,2,0))</f>
        <v/>
      </c>
      <c r="E403" s="318" t="str">
        <f>IF(OR(C403="",D403=""),"",IF(ISERROR(VLOOKUP(D403,'Cap Financiera y Organizacional'!$B$13:$X$62730,3,0)),"",VLOOKUP(D403,'Cap Financiera y Organizacional'!$B$13:$X$62730,3,0)))</f>
        <v/>
      </c>
      <c r="F403" s="318" t="str">
        <f>IF(OR(C403="",D403=""),"",IF(ISERROR(VLOOKUP(D403,'Cap Financiera y Organizacional'!$B$13:$X$62730,5,0)),"",VLOOKUP(D403,'Cap Financiera y Organizacional'!$B$13:$X$62730,5,0)))</f>
        <v/>
      </c>
      <c r="G403" s="304" t="str">
        <f t="shared" si="31"/>
        <v/>
      </c>
      <c r="H403" s="305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 ht="15.75" hidden="1" thickBot="1">
      <c r="C404" s="306"/>
      <c r="D404" s="365" t="str">
        <f>IF(ISERROR(VLOOKUP(C404,'Cap Financiera y Organizacional'!$A$12:$X$62730,2,0)),"",VLOOKUP(C404,'Cap Financiera y Organizacional'!$A$12:$X$3590,2,0))</f>
        <v/>
      </c>
      <c r="E404" s="319" t="str">
        <f>IF(OR(C404="",D404=""),"",IF(ISERROR(VLOOKUP(D404,'Cap Financiera y Organizacional'!$B$13:$X$62730,3,0)),"",VLOOKUP(D404,'Cap Financiera y Organizacional'!$B$13:$X$62730,3,0)))</f>
        <v/>
      </c>
      <c r="F404" s="319" t="str">
        <f>IF(OR(C404="",D404=""),"",IF(ISERROR(VLOOKUP(D404,'Cap Financiera y Organizacional'!$B$13:$X$62730,5,0)),"",VLOOKUP(D404,'Cap Financiera y Organizacional'!$B$13:$X$62730,5,0)))</f>
        <v/>
      </c>
      <c r="G404" s="309" t="str">
        <f t="shared" si="31"/>
        <v/>
      </c>
      <c r="H404" s="310" t="str">
        <f>IF(OR(D404="",E404="",F404=""),"",IF(AND(G404&gt;0,G404&lt;=CapFinanciera1),Puntajes!$D$12,IF(AND(G404&gt;CapFinanciera1,G404&lt;=CapFinanciera2),Puntajes!$D$13,IF(AND(G404&gt;CapFinanciera2,G404&lt;=CapFinanciera3),Puntajes!$D$14,IF(AND(G404&gt;CapFinanciera3,G404&lt;=CapFinanciera4),Puntajes!$D$15,IF(G404&gt;CapFinanciera4,Puntajes!$D$16,0))))))</f>
        <v/>
      </c>
    </row>
    <row r="405" spans="3:8" hidden="1">
      <c r="C405" s="291"/>
      <c r="D405" s="363" t="str">
        <f>IF(ISERROR(VLOOKUP(C405,'Cap Financiera y Organizacional'!$A$12:$X$62730,2,0)),"",VLOOKUP(C405,'Cap Financiera y Organizacional'!$A$12:$X$3590,2,0))</f>
        <v/>
      </c>
      <c r="E405" s="360"/>
      <c r="F405" s="318"/>
      <c r="G405" s="304"/>
      <c r="H405" s="305"/>
    </row>
    <row r="406" spans="3:8" hidden="1">
      <c r="C406" s="301"/>
      <c r="D406" s="364" t="str">
        <f>IF(ISERROR(VLOOKUP(C406,'Cap Financiera y Organizacional'!$A$12:$X$62730,2,0)),"",VLOOKUP(C406,'Cap Financiera y Organizacional'!$A$12:$X$3590,2,0))</f>
        <v/>
      </c>
      <c r="E406" s="361" t="str">
        <f>IF(OR(C406="",D406=""),"",IF(ISERROR(VLOOKUP(D406,'Cap Financiera y Organizacional'!$B$13:$X$62730,3,0)),"",VLOOKUP(D406,'Cap Financiera y Organizacional'!$B$13:$X$62730,3,0)))</f>
        <v/>
      </c>
      <c r="F406" s="318" t="str">
        <f>IF(OR(C406="",D406=""),"",IF(ISERROR(VLOOKUP(D406,'Cap Financiera y Organizacional'!$B$13:$X$62730,5,0)),"",VLOOKUP(D406,'Cap Financiera y Organizacional'!$B$13:$X$62730,5,0)))</f>
        <v/>
      </c>
      <c r="G406" s="304" t="str">
        <f t="shared" ref="G406:G415" si="32">IF(OR(D406="",E406="",F406=""),"",IF(OR(E406=0,F406=0),0,E406/F406))</f>
        <v/>
      </c>
      <c r="H406" s="305" t="str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/>
      </c>
    </row>
    <row r="407" spans="3:8" hidden="1">
      <c r="C407" s="301"/>
      <c r="D407" s="364" t="str">
        <f>IF(ISERROR(VLOOKUP(C407,'Cap Financiera y Organizacional'!$A$12:$X$62730,2,0)),"",VLOOKUP(C407,'Cap Financiera y Organizacional'!$A$12:$X$3590,2,0))</f>
        <v/>
      </c>
      <c r="E407" s="361" t="str">
        <f>IF(OR(C407="",D407=""),"",IF(ISERROR(VLOOKUP(D407,'Cap Financiera y Organizacional'!$B$13:$X$62730,3,0)),"",VLOOKUP(D407,'Cap Financiera y Organizacional'!$B$13:$X$62730,3,0)))</f>
        <v/>
      </c>
      <c r="F407" s="318" t="str">
        <f>IF(OR(C407="",D407=""),"",IF(ISERROR(VLOOKUP(D407,'Cap Financiera y Organizacional'!$B$13:$X$62730,5,0)),"",VLOOKUP(D407,'Cap Financiera y Organizacional'!$B$13:$X$62730,5,0)))</f>
        <v/>
      </c>
      <c r="G407" s="304" t="str">
        <f t="shared" si="32"/>
        <v/>
      </c>
      <c r="H407" s="305" t="str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/>
      </c>
    </row>
    <row r="408" spans="3:8" hidden="1">
      <c r="C408" s="301"/>
      <c r="D408" s="364" t="str">
        <f>IF(ISERROR(VLOOKUP(C408,'Cap Financiera y Organizacional'!$A$12:$X$62730,2,0)),"",VLOOKUP(C408,'Cap Financiera y Organizacional'!$A$12:$X$3590,2,0))</f>
        <v/>
      </c>
      <c r="E408" s="361" t="str">
        <f>IF(OR(C408="",D408=""),"",IF(ISERROR(VLOOKUP(D408,'Cap Financiera y Organizacional'!$B$13:$X$62730,3,0)),"",VLOOKUP(D408,'Cap Financiera y Organizacional'!$B$13:$X$62730,3,0)))</f>
        <v/>
      </c>
      <c r="F408" s="318" t="str">
        <f>IF(OR(C408="",D408=""),"",IF(ISERROR(VLOOKUP(D408,'Cap Financiera y Organizacional'!$B$13:$X$62730,5,0)),"",VLOOKUP(D408,'Cap Financiera y Organizacional'!$B$13:$X$62730,5,0)))</f>
        <v/>
      </c>
      <c r="G408" s="304" t="str">
        <f t="shared" si="32"/>
        <v/>
      </c>
      <c r="H408" s="305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 hidden="1">
      <c r="C409" s="301"/>
      <c r="D409" s="364" t="str">
        <f>IF(ISERROR(VLOOKUP(C409,'Cap Financiera y Organizacional'!$A$12:$X$62730,2,0)),"",VLOOKUP(C409,'Cap Financiera y Organizacional'!$A$12:$X$3590,2,0))</f>
        <v/>
      </c>
      <c r="E409" s="318" t="str">
        <f>IF(OR(C409="",D409=""),"",IF(ISERROR(VLOOKUP(D409,'Cap Financiera y Organizacional'!$B$13:$X$62730,3,0)),"",VLOOKUP(D409,'Cap Financiera y Organizacional'!$B$13:$X$62730,3,0)))</f>
        <v/>
      </c>
      <c r="F409" s="318" t="str">
        <f>IF(OR(C409="",D409=""),"",IF(ISERROR(VLOOKUP(D409,'Cap Financiera y Organizacional'!$B$13:$X$62730,5,0)),"",VLOOKUP(D409,'Cap Financiera y Organizacional'!$B$13:$X$62730,5,0)))</f>
        <v/>
      </c>
      <c r="G409" s="304" t="str">
        <f t="shared" si="32"/>
        <v/>
      </c>
      <c r="H409" s="305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 hidden="1">
      <c r="C410" s="301"/>
      <c r="D410" s="364" t="str">
        <f>IF(ISERROR(VLOOKUP(C410,'Cap Financiera y Organizacional'!$A$12:$X$62730,2,0)),"",VLOOKUP(C410,'Cap Financiera y Organizacional'!$A$12:$X$3590,2,0))</f>
        <v/>
      </c>
      <c r="E410" s="318" t="str">
        <f>IF(OR(C410="",D410=""),"",IF(ISERROR(VLOOKUP(D410,'Cap Financiera y Organizacional'!$B$13:$X$62730,3,0)),"",VLOOKUP(D410,'Cap Financiera y Organizacional'!$B$13:$X$62730,3,0)))</f>
        <v/>
      </c>
      <c r="F410" s="318" t="str">
        <f>IF(OR(C410="",D410=""),"",IF(ISERROR(VLOOKUP(D410,'Cap Financiera y Organizacional'!$B$13:$X$62730,5,0)),"",VLOOKUP(D410,'Cap Financiera y Organizacional'!$B$13:$X$62730,5,0)))</f>
        <v/>
      </c>
      <c r="G410" s="304" t="str">
        <f t="shared" si="32"/>
        <v/>
      </c>
      <c r="H410" s="305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 hidden="1">
      <c r="C411" s="301"/>
      <c r="D411" s="364" t="str">
        <f>IF(ISERROR(VLOOKUP(C411,'Cap Financiera y Organizacional'!$A$12:$X$62730,2,0)),"",VLOOKUP(C411,'Cap Financiera y Organizacional'!$A$12:$X$3590,2,0))</f>
        <v/>
      </c>
      <c r="E411" s="318" t="str">
        <f>IF(OR(C411="",D411=""),"",IF(ISERROR(VLOOKUP(D411,'Cap Financiera y Organizacional'!$B$13:$X$62730,3,0)),"",VLOOKUP(D411,'Cap Financiera y Organizacional'!$B$13:$X$62730,3,0)))</f>
        <v/>
      </c>
      <c r="F411" s="318" t="str">
        <f>IF(OR(C411="",D411=""),"",IF(ISERROR(VLOOKUP(D411,'Cap Financiera y Organizacional'!$B$13:$X$62730,5,0)),"",VLOOKUP(D411,'Cap Financiera y Organizacional'!$B$13:$X$62730,5,0)))</f>
        <v/>
      </c>
      <c r="G411" s="304" t="str">
        <f t="shared" si="32"/>
        <v/>
      </c>
      <c r="H411" s="305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 hidden="1">
      <c r="C412" s="301"/>
      <c r="D412" s="364" t="str">
        <f>IF(ISERROR(VLOOKUP(C412,'Cap Financiera y Organizacional'!$A$12:$X$62730,2,0)),"",VLOOKUP(C412,'Cap Financiera y Organizacional'!$A$12:$X$3590,2,0))</f>
        <v/>
      </c>
      <c r="E412" s="318" t="str">
        <f>IF(OR(C412="",D412=""),"",IF(ISERROR(VLOOKUP(D412,'Cap Financiera y Organizacional'!$B$13:$X$62730,3,0)),"",VLOOKUP(D412,'Cap Financiera y Organizacional'!$B$13:$X$62730,3,0)))</f>
        <v/>
      </c>
      <c r="F412" s="318" t="str">
        <f>IF(OR(C412="",D412=""),"",IF(ISERROR(VLOOKUP(D412,'Cap Financiera y Organizacional'!$B$13:$X$62730,5,0)),"",VLOOKUP(D412,'Cap Financiera y Organizacional'!$B$13:$X$62730,5,0)))</f>
        <v/>
      </c>
      <c r="G412" s="304" t="str">
        <f t="shared" si="32"/>
        <v/>
      </c>
      <c r="H412" s="305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 hidden="1">
      <c r="C413" s="301"/>
      <c r="D413" s="364" t="str">
        <f>IF(ISERROR(VLOOKUP(C413,'Cap Financiera y Organizacional'!$A$12:$X$62730,2,0)),"",VLOOKUP(C413,'Cap Financiera y Organizacional'!$A$12:$X$3590,2,0))</f>
        <v/>
      </c>
      <c r="E413" s="318" t="str">
        <f>IF(OR(C413="",D413=""),"",IF(ISERROR(VLOOKUP(D413,'Cap Financiera y Organizacional'!$B$13:$X$62730,3,0)),"",VLOOKUP(D413,'Cap Financiera y Organizacional'!$B$13:$X$62730,3,0)))</f>
        <v/>
      </c>
      <c r="F413" s="318" t="str">
        <f>IF(OR(C413="",D413=""),"",IF(ISERROR(VLOOKUP(D413,'Cap Financiera y Organizacional'!$B$13:$X$62730,5,0)),"",VLOOKUP(D413,'Cap Financiera y Organizacional'!$B$13:$X$62730,5,0)))</f>
        <v/>
      </c>
      <c r="G413" s="304" t="str">
        <f t="shared" si="32"/>
        <v/>
      </c>
      <c r="H413" s="305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idden="1">
      <c r="C414" s="301"/>
      <c r="D414" s="364" t="str">
        <f>IF(ISERROR(VLOOKUP(C414,'Cap Financiera y Organizacional'!$A$12:$X$62730,2,0)),"",VLOOKUP(C414,'Cap Financiera y Organizacional'!$A$12:$X$3590,2,0))</f>
        <v/>
      </c>
      <c r="E414" s="318" t="str">
        <f>IF(OR(C414="",D414=""),"",IF(ISERROR(VLOOKUP(D414,'Cap Financiera y Organizacional'!$B$13:$X$62730,3,0)),"",VLOOKUP(D414,'Cap Financiera y Organizacional'!$B$13:$X$62730,3,0)))</f>
        <v/>
      </c>
      <c r="F414" s="318" t="str">
        <f>IF(OR(C414="",D414=""),"",IF(ISERROR(VLOOKUP(D414,'Cap Financiera y Organizacional'!$B$13:$X$62730,5,0)),"",VLOOKUP(D414,'Cap Financiera y Organizacional'!$B$13:$X$62730,5,0)))</f>
        <v/>
      </c>
      <c r="G414" s="304" t="str">
        <f t="shared" si="32"/>
        <v/>
      </c>
      <c r="H414" s="305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 ht="15.75" hidden="1" thickBot="1">
      <c r="C415" s="306"/>
      <c r="D415" s="365" t="str">
        <f>IF(ISERROR(VLOOKUP(C415,'Cap Financiera y Organizacional'!$A$12:$X$62730,2,0)),"",VLOOKUP(C415,'Cap Financiera y Organizacional'!$A$12:$X$3590,2,0))</f>
        <v/>
      </c>
      <c r="E415" s="319" t="str">
        <f>IF(OR(C415="",D415=""),"",IF(ISERROR(VLOOKUP(D415,'Cap Financiera y Organizacional'!$B$13:$X$62730,3,0)),"",VLOOKUP(D415,'Cap Financiera y Organizacional'!$B$13:$X$62730,3,0)))</f>
        <v/>
      </c>
      <c r="F415" s="319" t="str">
        <f>IF(OR(C415="",D415=""),"",IF(ISERROR(VLOOKUP(D415,'Cap Financiera y Organizacional'!$B$13:$X$62730,5,0)),"",VLOOKUP(D415,'Cap Financiera y Organizacional'!$B$13:$X$62730,5,0)))</f>
        <v/>
      </c>
      <c r="G415" s="309" t="str">
        <f t="shared" si="32"/>
        <v/>
      </c>
      <c r="H415" s="310" t="str">
        <f>IF(OR(D415="",E415="",F415=""),"",IF(AND(G415&gt;0,G415&lt;=CapFinanciera1),Puntajes!$D$12,IF(AND(G415&gt;CapFinanciera1,G415&lt;=CapFinanciera2),Puntajes!$D$13,IF(AND(G415&gt;CapFinanciera2,G415&lt;=CapFinanciera3),Puntajes!$D$14,IF(AND(G415&gt;CapFinanciera3,G415&lt;=CapFinanciera4),Puntajes!$D$15,IF(G415&gt;CapFinanciera4,Puntajes!$D$16,0))))))</f>
        <v/>
      </c>
    </row>
    <row r="416" spans="3:8" hidden="1">
      <c r="C416" s="291"/>
      <c r="D416" s="363" t="str">
        <f>IF(ISERROR(VLOOKUP(C416,'Cap Financiera y Organizacional'!$A$12:$X$62730,2,0)),"",VLOOKUP(C416,'Cap Financiera y Organizacional'!$A$12:$X$3590,2,0))</f>
        <v/>
      </c>
      <c r="E416" s="360"/>
      <c r="F416" s="318"/>
      <c r="G416" s="304"/>
      <c r="H416" s="305"/>
    </row>
    <row r="417" spans="3:8" hidden="1">
      <c r="C417" s="301"/>
      <c r="D417" s="364" t="str">
        <f>IF(ISERROR(VLOOKUP(C417,'Cap Financiera y Organizacional'!$A$12:$X$62730,2,0)),"",VLOOKUP(C417,'Cap Financiera y Organizacional'!$A$12:$X$3590,2,0))</f>
        <v/>
      </c>
      <c r="E417" s="361" t="str">
        <f>IF(OR(C417="",D417=""),"",IF(ISERROR(VLOOKUP(D417,'Cap Financiera y Organizacional'!$B$13:$X$62730,3,0)),"",VLOOKUP(D417,'Cap Financiera y Organizacional'!$B$13:$X$62730,3,0)))</f>
        <v/>
      </c>
      <c r="F417" s="318" t="str">
        <f>IF(OR(C417="",D417=""),"",IF(ISERROR(VLOOKUP(D417,'Cap Financiera y Organizacional'!$B$13:$X$62730,5,0)),"",VLOOKUP(D417,'Cap Financiera y Organizacional'!$B$13:$X$62730,5,0)))</f>
        <v/>
      </c>
      <c r="G417" s="304" t="str">
        <f t="shared" ref="G417:G426" si="33">IF(OR(D417="",E417="",F417=""),"",IF(OR(E417=0,F417=0),0,E417/F417))</f>
        <v/>
      </c>
      <c r="H417" s="305" t="str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/>
      </c>
    </row>
    <row r="418" spans="3:8" hidden="1">
      <c r="C418" s="301"/>
      <c r="D418" s="364" t="str">
        <f>IF(ISERROR(VLOOKUP(C418,'Cap Financiera y Organizacional'!$A$12:$X$62730,2,0)),"",VLOOKUP(C418,'Cap Financiera y Organizacional'!$A$12:$X$3590,2,0))</f>
        <v/>
      </c>
      <c r="E418" s="361" t="str">
        <f>IF(OR(C418="",D418=""),"",IF(ISERROR(VLOOKUP(D418,'Cap Financiera y Organizacional'!$B$13:$X$62730,3,0)),"",VLOOKUP(D418,'Cap Financiera y Organizacional'!$B$13:$X$62730,3,0)))</f>
        <v/>
      </c>
      <c r="F418" s="318" t="str">
        <f>IF(OR(C418="",D418=""),"",IF(ISERROR(VLOOKUP(D418,'Cap Financiera y Organizacional'!$B$13:$X$62730,5,0)),"",VLOOKUP(D418,'Cap Financiera y Organizacional'!$B$13:$X$62730,5,0)))</f>
        <v/>
      </c>
      <c r="G418" s="304" t="str">
        <f t="shared" si="33"/>
        <v/>
      </c>
      <c r="H418" s="305" t="str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/>
      </c>
    </row>
    <row r="419" spans="3:8" hidden="1">
      <c r="C419" s="301"/>
      <c r="D419" s="364" t="str">
        <f>IF(ISERROR(VLOOKUP(C419,'Cap Financiera y Organizacional'!$A$12:$X$62730,2,0)),"",VLOOKUP(C419,'Cap Financiera y Organizacional'!$A$12:$X$3590,2,0))</f>
        <v/>
      </c>
      <c r="E419" s="361" t="str">
        <f>IF(OR(C419="",D419=""),"",IF(ISERROR(VLOOKUP(D419,'Cap Financiera y Organizacional'!$B$13:$X$62730,3,0)),"",VLOOKUP(D419,'Cap Financiera y Organizacional'!$B$13:$X$62730,3,0)))</f>
        <v/>
      </c>
      <c r="F419" s="318" t="str">
        <f>IF(OR(C419="",D419=""),"",IF(ISERROR(VLOOKUP(D419,'Cap Financiera y Organizacional'!$B$13:$X$62730,5,0)),"",VLOOKUP(D419,'Cap Financiera y Organizacional'!$B$13:$X$62730,5,0)))</f>
        <v/>
      </c>
      <c r="G419" s="304" t="str">
        <f t="shared" si="33"/>
        <v/>
      </c>
      <c r="H419" s="305" t="str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/>
      </c>
    </row>
    <row r="420" spans="3:8" hidden="1">
      <c r="C420" s="301"/>
      <c r="D420" s="364" t="str">
        <f>IF(ISERROR(VLOOKUP(C420,'Cap Financiera y Organizacional'!$A$12:$X$62730,2,0)),"",VLOOKUP(C420,'Cap Financiera y Organizacional'!$A$12:$X$3590,2,0))</f>
        <v/>
      </c>
      <c r="E420" s="318" t="str">
        <f>IF(OR(C420="",D420=""),"",IF(ISERROR(VLOOKUP(D420,'Cap Financiera y Organizacional'!$B$13:$X$62730,3,0)),"",VLOOKUP(D420,'Cap Financiera y Organizacional'!$B$13:$X$62730,3,0)))</f>
        <v/>
      </c>
      <c r="F420" s="318" t="str">
        <f>IF(OR(C420="",D420=""),"",IF(ISERROR(VLOOKUP(D420,'Cap Financiera y Organizacional'!$B$13:$X$62730,5,0)),"",VLOOKUP(D420,'Cap Financiera y Organizacional'!$B$13:$X$62730,5,0)))</f>
        <v/>
      </c>
      <c r="G420" s="304" t="str">
        <f t="shared" si="33"/>
        <v/>
      </c>
      <c r="H420" s="305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 hidden="1">
      <c r="C421" s="301"/>
      <c r="D421" s="364" t="str">
        <f>IF(ISERROR(VLOOKUP(C421,'Cap Financiera y Organizacional'!$A$12:$X$62730,2,0)),"",VLOOKUP(C421,'Cap Financiera y Organizacional'!$A$12:$X$3590,2,0))</f>
        <v/>
      </c>
      <c r="E421" s="318" t="str">
        <f>IF(OR(C421="",D421=""),"",IF(ISERROR(VLOOKUP(D421,'Cap Financiera y Organizacional'!$B$13:$X$62730,3,0)),"",VLOOKUP(D421,'Cap Financiera y Organizacional'!$B$13:$X$62730,3,0)))</f>
        <v/>
      </c>
      <c r="F421" s="318" t="str">
        <f>IF(OR(C421="",D421=""),"",IF(ISERROR(VLOOKUP(D421,'Cap Financiera y Organizacional'!$B$13:$X$62730,5,0)),"",VLOOKUP(D421,'Cap Financiera y Organizacional'!$B$13:$X$62730,5,0)))</f>
        <v/>
      </c>
      <c r="G421" s="304" t="str">
        <f t="shared" si="33"/>
        <v/>
      </c>
      <c r="H421" s="305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 hidden="1">
      <c r="C422" s="301"/>
      <c r="D422" s="364" t="str">
        <f>IF(ISERROR(VLOOKUP(C422,'Cap Financiera y Organizacional'!$A$12:$X$62730,2,0)),"",VLOOKUP(C422,'Cap Financiera y Organizacional'!$A$12:$X$3590,2,0))</f>
        <v/>
      </c>
      <c r="E422" s="318" t="str">
        <f>IF(OR(C422="",D422=""),"",IF(ISERROR(VLOOKUP(D422,'Cap Financiera y Organizacional'!$B$13:$X$62730,3,0)),"",VLOOKUP(D422,'Cap Financiera y Organizacional'!$B$13:$X$62730,3,0)))</f>
        <v/>
      </c>
      <c r="F422" s="318" t="str">
        <f>IF(OR(C422="",D422=""),"",IF(ISERROR(VLOOKUP(D422,'Cap Financiera y Organizacional'!$B$13:$X$62730,5,0)),"",VLOOKUP(D422,'Cap Financiera y Organizacional'!$B$13:$X$62730,5,0)))</f>
        <v/>
      </c>
      <c r="G422" s="304" t="str">
        <f t="shared" si="33"/>
        <v/>
      </c>
      <c r="H422" s="305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 hidden="1">
      <c r="C423" s="301"/>
      <c r="D423" s="364" t="str">
        <f>IF(ISERROR(VLOOKUP(C423,'Cap Financiera y Organizacional'!$A$12:$X$62730,2,0)),"",VLOOKUP(C423,'Cap Financiera y Organizacional'!$A$12:$X$3590,2,0))</f>
        <v/>
      </c>
      <c r="E423" s="318" t="str">
        <f>IF(OR(C423="",D423=""),"",IF(ISERROR(VLOOKUP(D423,'Cap Financiera y Organizacional'!$B$13:$X$62730,3,0)),"",VLOOKUP(D423,'Cap Financiera y Organizacional'!$B$13:$X$62730,3,0)))</f>
        <v/>
      </c>
      <c r="F423" s="318" t="str">
        <f>IF(OR(C423="",D423=""),"",IF(ISERROR(VLOOKUP(D423,'Cap Financiera y Organizacional'!$B$13:$X$62730,5,0)),"",VLOOKUP(D423,'Cap Financiera y Organizacional'!$B$13:$X$62730,5,0)))</f>
        <v/>
      </c>
      <c r="G423" s="304" t="str">
        <f t="shared" si="33"/>
        <v/>
      </c>
      <c r="H423" s="305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 hidden="1">
      <c r="C424" s="301"/>
      <c r="D424" s="364" t="str">
        <f>IF(ISERROR(VLOOKUP(C424,'Cap Financiera y Organizacional'!$A$12:$X$62730,2,0)),"",VLOOKUP(C424,'Cap Financiera y Organizacional'!$A$12:$X$3590,2,0))</f>
        <v/>
      </c>
      <c r="E424" s="318" t="str">
        <f>IF(OR(C424="",D424=""),"",IF(ISERROR(VLOOKUP(D424,'Cap Financiera y Organizacional'!$B$13:$X$62730,3,0)),"",VLOOKUP(D424,'Cap Financiera y Organizacional'!$B$13:$X$62730,3,0)))</f>
        <v/>
      </c>
      <c r="F424" s="318" t="str">
        <f>IF(OR(C424="",D424=""),"",IF(ISERROR(VLOOKUP(D424,'Cap Financiera y Organizacional'!$B$13:$X$62730,5,0)),"",VLOOKUP(D424,'Cap Financiera y Organizacional'!$B$13:$X$62730,5,0)))</f>
        <v/>
      </c>
      <c r="G424" s="304" t="str">
        <f t="shared" si="33"/>
        <v/>
      </c>
      <c r="H424" s="305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idden="1">
      <c r="C425" s="301"/>
      <c r="D425" s="364" t="str">
        <f>IF(ISERROR(VLOOKUP(C425,'Cap Financiera y Organizacional'!$A$12:$X$62730,2,0)),"",VLOOKUP(C425,'Cap Financiera y Organizacional'!$A$12:$X$3590,2,0))</f>
        <v/>
      </c>
      <c r="E425" s="318" t="str">
        <f>IF(OR(C425="",D425=""),"",IF(ISERROR(VLOOKUP(D425,'Cap Financiera y Organizacional'!$B$13:$X$62730,3,0)),"",VLOOKUP(D425,'Cap Financiera y Organizacional'!$B$13:$X$62730,3,0)))</f>
        <v/>
      </c>
      <c r="F425" s="318" t="str">
        <f>IF(OR(C425="",D425=""),"",IF(ISERROR(VLOOKUP(D425,'Cap Financiera y Organizacional'!$B$13:$X$62730,5,0)),"",VLOOKUP(D425,'Cap Financiera y Organizacional'!$B$13:$X$62730,5,0)))</f>
        <v/>
      </c>
      <c r="G425" s="304" t="str">
        <f t="shared" si="33"/>
        <v/>
      </c>
      <c r="H425" s="305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 ht="15.75" hidden="1" thickBot="1">
      <c r="C426" s="306"/>
      <c r="D426" s="365" t="str">
        <f>IF(ISERROR(VLOOKUP(C426,'Cap Financiera y Organizacional'!$A$12:$X$62730,2,0)),"",VLOOKUP(C426,'Cap Financiera y Organizacional'!$A$12:$X$3590,2,0))</f>
        <v/>
      </c>
      <c r="E426" s="319" t="str">
        <f>IF(OR(C426="",D426=""),"",IF(ISERROR(VLOOKUP(D426,'Cap Financiera y Organizacional'!$B$13:$X$62730,3,0)),"",VLOOKUP(D426,'Cap Financiera y Organizacional'!$B$13:$X$62730,3,0)))</f>
        <v/>
      </c>
      <c r="F426" s="319" t="str">
        <f>IF(OR(C426="",D426=""),"",IF(ISERROR(VLOOKUP(D426,'Cap Financiera y Organizacional'!$B$13:$X$62730,5,0)),"",VLOOKUP(D426,'Cap Financiera y Organizacional'!$B$13:$X$62730,5,0)))</f>
        <v/>
      </c>
      <c r="G426" s="309" t="str">
        <f t="shared" si="33"/>
        <v/>
      </c>
      <c r="H426" s="310" t="str">
        <f>IF(OR(D426="",E426="",F426=""),"",IF(AND(G426&gt;0,G426&lt;=CapFinanciera1),Puntajes!$D$12,IF(AND(G426&gt;CapFinanciera1,G426&lt;=CapFinanciera2),Puntajes!$D$13,IF(AND(G426&gt;CapFinanciera2,G426&lt;=CapFinanciera3),Puntajes!$D$14,IF(AND(G426&gt;CapFinanciera3,G426&lt;=CapFinanciera4),Puntajes!$D$15,IF(G426&gt;CapFinanciera4,Puntajes!$D$16,0))))))</f>
        <v/>
      </c>
    </row>
    <row r="427" spans="3:8" hidden="1">
      <c r="C427" s="291"/>
      <c r="D427" s="363" t="str">
        <f>IF(ISERROR(VLOOKUP(C427,'Cap Financiera y Organizacional'!$A$12:$X$62730,2,0)),"",VLOOKUP(C427,'Cap Financiera y Organizacional'!$A$12:$X$3590,2,0))</f>
        <v/>
      </c>
      <c r="E427" s="360"/>
      <c r="F427" s="318"/>
      <c r="G427" s="304"/>
      <c r="H427" s="305"/>
    </row>
    <row r="428" spans="3:8" hidden="1">
      <c r="C428" s="301"/>
      <c r="D428" s="364" t="str">
        <f>IF(ISERROR(VLOOKUP(C428,'Cap Financiera y Organizacional'!$A$12:$X$62730,2,0)),"",VLOOKUP(C428,'Cap Financiera y Organizacional'!$A$12:$X$3590,2,0))</f>
        <v/>
      </c>
      <c r="E428" s="361" t="str">
        <f>IF(OR(C428="",D428=""),"",IF(ISERROR(VLOOKUP(D428,'Cap Financiera y Organizacional'!$B$13:$X$62730,3,0)),"",VLOOKUP(D428,'Cap Financiera y Organizacional'!$B$13:$X$62730,3,0)))</f>
        <v/>
      </c>
      <c r="F428" s="318" t="str">
        <f>IF(OR(C428="",D428=""),"",IF(ISERROR(VLOOKUP(D428,'Cap Financiera y Organizacional'!$B$13:$X$62730,5,0)),"",VLOOKUP(D428,'Cap Financiera y Organizacional'!$B$13:$X$62730,5,0)))</f>
        <v/>
      </c>
      <c r="G428" s="304" t="str">
        <f t="shared" ref="G428:G437" si="34">IF(OR(D428="",E428="",F428=""),"",IF(OR(E428=0,F428=0),0,E428/F428))</f>
        <v/>
      </c>
      <c r="H428" s="305" t="str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/>
      </c>
    </row>
    <row r="429" spans="3:8" hidden="1">
      <c r="C429" s="301"/>
      <c r="D429" s="364" t="str">
        <f>IF(ISERROR(VLOOKUP(C429,'Cap Financiera y Organizacional'!$A$12:$X$62730,2,0)),"",VLOOKUP(C429,'Cap Financiera y Organizacional'!$A$12:$X$3590,2,0))</f>
        <v/>
      </c>
      <c r="E429" s="361" t="str">
        <f>IF(OR(C429="",D429=""),"",IF(ISERROR(VLOOKUP(D429,'Cap Financiera y Organizacional'!$B$13:$X$62730,3,0)),"",VLOOKUP(D429,'Cap Financiera y Organizacional'!$B$13:$X$62730,3,0)))</f>
        <v/>
      </c>
      <c r="F429" s="318" t="str">
        <f>IF(OR(C429="",D429=""),"",IF(ISERROR(VLOOKUP(D429,'Cap Financiera y Organizacional'!$B$13:$X$62730,5,0)),"",VLOOKUP(D429,'Cap Financiera y Organizacional'!$B$13:$X$62730,5,0)))</f>
        <v/>
      </c>
      <c r="G429" s="304" t="str">
        <f t="shared" si="34"/>
        <v/>
      </c>
      <c r="H429" s="305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 hidden="1">
      <c r="C430" s="301"/>
      <c r="D430" s="364" t="str">
        <f>IF(ISERROR(VLOOKUP(C430,'Cap Financiera y Organizacional'!$A$12:$X$62730,2,0)),"",VLOOKUP(C430,'Cap Financiera y Organizacional'!$A$12:$X$3590,2,0))</f>
        <v/>
      </c>
      <c r="E430" s="361" t="str">
        <f>IF(OR(C430="",D430=""),"",IF(ISERROR(VLOOKUP(D430,'Cap Financiera y Organizacional'!$B$13:$X$62730,3,0)),"",VLOOKUP(D430,'Cap Financiera y Organizacional'!$B$13:$X$62730,3,0)))</f>
        <v/>
      </c>
      <c r="F430" s="318" t="str">
        <f>IF(OR(C430="",D430=""),"",IF(ISERROR(VLOOKUP(D430,'Cap Financiera y Organizacional'!$B$13:$X$62730,5,0)),"",VLOOKUP(D430,'Cap Financiera y Organizacional'!$B$13:$X$62730,5,0)))</f>
        <v/>
      </c>
      <c r="G430" s="304" t="str">
        <f t="shared" si="34"/>
        <v/>
      </c>
      <c r="H430" s="305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 hidden="1">
      <c r="C431" s="301"/>
      <c r="D431" s="364" t="str">
        <f>IF(ISERROR(VLOOKUP(C431,'Cap Financiera y Organizacional'!$A$12:$X$62730,2,0)),"",VLOOKUP(C431,'Cap Financiera y Organizacional'!$A$12:$X$3590,2,0))</f>
        <v/>
      </c>
      <c r="E431" s="318" t="str">
        <f>IF(OR(C431="",D431=""),"",IF(ISERROR(VLOOKUP(D431,'Cap Financiera y Organizacional'!$B$13:$X$62730,3,0)),"",VLOOKUP(D431,'Cap Financiera y Organizacional'!$B$13:$X$62730,3,0)))</f>
        <v/>
      </c>
      <c r="F431" s="318" t="str">
        <f>IF(OR(C431="",D431=""),"",IF(ISERROR(VLOOKUP(D431,'Cap Financiera y Organizacional'!$B$13:$X$62730,5,0)),"",VLOOKUP(D431,'Cap Financiera y Organizacional'!$B$13:$X$62730,5,0)))</f>
        <v/>
      </c>
      <c r="G431" s="304" t="str">
        <f t="shared" si="34"/>
        <v/>
      </c>
      <c r="H431" s="305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 hidden="1">
      <c r="C432" s="301"/>
      <c r="D432" s="364" t="str">
        <f>IF(ISERROR(VLOOKUP(C432,'Cap Financiera y Organizacional'!$A$12:$X$62730,2,0)),"",VLOOKUP(C432,'Cap Financiera y Organizacional'!$A$12:$X$3590,2,0))</f>
        <v/>
      </c>
      <c r="E432" s="318" t="str">
        <f>IF(OR(C432="",D432=""),"",IF(ISERROR(VLOOKUP(D432,'Cap Financiera y Organizacional'!$B$13:$X$62730,3,0)),"",VLOOKUP(D432,'Cap Financiera y Organizacional'!$B$13:$X$62730,3,0)))</f>
        <v/>
      </c>
      <c r="F432" s="318" t="str">
        <f>IF(OR(C432="",D432=""),"",IF(ISERROR(VLOOKUP(D432,'Cap Financiera y Organizacional'!$B$13:$X$62730,5,0)),"",VLOOKUP(D432,'Cap Financiera y Organizacional'!$B$13:$X$62730,5,0)))</f>
        <v/>
      </c>
      <c r="G432" s="304" t="str">
        <f t="shared" si="34"/>
        <v/>
      </c>
      <c r="H432" s="305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 hidden="1">
      <c r="C433" s="301"/>
      <c r="D433" s="364" t="str">
        <f>IF(ISERROR(VLOOKUP(C433,'Cap Financiera y Organizacional'!$A$12:$X$62730,2,0)),"",VLOOKUP(C433,'Cap Financiera y Organizacional'!$A$12:$X$3590,2,0))</f>
        <v/>
      </c>
      <c r="E433" s="318" t="str">
        <f>IF(OR(C433="",D433=""),"",IF(ISERROR(VLOOKUP(D433,'Cap Financiera y Organizacional'!$B$13:$X$62730,3,0)),"",VLOOKUP(D433,'Cap Financiera y Organizacional'!$B$13:$X$62730,3,0)))</f>
        <v/>
      </c>
      <c r="F433" s="318" t="str">
        <f>IF(OR(C433="",D433=""),"",IF(ISERROR(VLOOKUP(D433,'Cap Financiera y Organizacional'!$B$13:$X$62730,5,0)),"",VLOOKUP(D433,'Cap Financiera y Organizacional'!$B$13:$X$62730,5,0)))</f>
        <v/>
      </c>
      <c r="G433" s="304" t="str">
        <f t="shared" si="34"/>
        <v/>
      </c>
      <c r="H433" s="305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 hidden="1">
      <c r="C434" s="301"/>
      <c r="D434" s="364" t="str">
        <f>IF(ISERROR(VLOOKUP(C434,'Cap Financiera y Organizacional'!$A$12:$X$62730,2,0)),"",VLOOKUP(C434,'Cap Financiera y Organizacional'!$A$12:$X$3590,2,0))</f>
        <v/>
      </c>
      <c r="E434" s="318" t="str">
        <f>IF(OR(C434="",D434=""),"",IF(ISERROR(VLOOKUP(D434,'Cap Financiera y Organizacional'!$B$13:$X$62730,3,0)),"",VLOOKUP(D434,'Cap Financiera y Organizacional'!$B$13:$X$62730,3,0)))</f>
        <v/>
      </c>
      <c r="F434" s="318" t="str">
        <f>IF(OR(C434="",D434=""),"",IF(ISERROR(VLOOKUP(D434,'Cap Financiera y Organizacional'!$B$13:$X$62730,5,0)),"",VLOOKUP(D434,'Cap Financiera y Organizacional'!$B$13:$X$62730,5,0)))</f>
        <v/>
      </c>
      <c r="G434" s="304" t="str">
        <f t="shared" si="34"/>
        <v/>
      </c>
      <c r="H434" s="305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 hidden="1">
      <c r="C435" s="301"/>
      <c r="D435" s="364" t="str">
        <f>IF(ISERROR(VLOOKUP(C435,'Cap Financiera y Organizacional'!$A$12:$X$62730,2,0)),"",VLOOKUP(C435,'Cap Financiera y Organizacional'!$A$12:$X$3590,2,0))</f>
        <v/>
      </c>
      <c r="E435" s="318" t="str">
        <f>IF(OR(C435="",D435=""),"",IF(ISERROR(VLOOKUP(D435,'Cap Financiera y Organizacional'!$B$13:$X$62730,3,0)),"",VLOOKUP(D435,'Cap Financiera y Organizacional'!$B$13:$X$62730,3,0)))</f>
        <v/>
      </c>
      <c r="F435" s="318" t="str">
        <f>IF(OR(C435="",D435=""),"",IF(ISERROR(VLOOKUP(D435,'Cap Financiera y Organizacional'!$B$13:$X$62730,5,0)),"",VLOOKUP(D435,'Cap Financiera y Organizacional'!$B$13:$X$62730,5,0)))</f>
        <v/>
      </c>
      <c r="G435" s="304" t="str">
        <f t="shared" si="34"/>
        <v/>
      </c>
      <c r="H435" s="305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idden="1">
      <c r="C436" s="301"/>
      <c r="D436" s="364" t="str">
        <f>IF(ISERROR(VLOOKUP(C436,'Cap Financiera y Organizacional'!$A$12:$X$62730,2,0)),"",VLOOKUP(C436,'Cap Financiera y Organizacional'!$A$12:$X$3590,2,0))</f>
        <v/>
      </c>
      <c r="E436" s="318" t="str">
        <f>IF(OR(C436="",D436=""),"",IF(ISERROR(VLOOKUP(D436,'Cap Financiera y Organizacional'!$B$13:$X$62730,3,0)),"",VLOOKUP(D436,'Cap Financiera y Organizacional'!$B$13:$X$62730,3,0)))</f>
        <v/>
      </c>
      <c r="F436" s="318" t="str">
        <f>IF(OR(C436="",D436=""),"",IF(ISERROR(VLOOKUP(D436,'Cap Financiera y Organizacional'!$B$13:$X$62730,5,0)),"",VLOOKUP(D436,'Cap Financiera y Organizacional'!$B$13:$X$62730,5,0)))</f>
        <v/>
      </c>
      <c r="G436" s="304" t="str">
        <f t="shared" si="34"/>
        <v/>
      </c>
      <c r="H436" s="305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 ht="15.75" hidden="1" thickBot="1">
      <c r="C437" s="306"/>
      <c r="D437" s="365" t="str">
        <f>IF(ISERROR(VLOOKUP(C437,'Cap Financiera y Organizacional'!$A$12:$X$62730,2,0)),"",VLOOKUP(C437,'Cap Financiera y Organizacional'!$A$12:$X$3590,2,0))</f>
        <v/>
      </c>
      <c r="E437" s="319" t="str">
        <f>IF(OR(C437="",D437=""),"",IF(ISERROR(VLOOKUP(D437,'Cap Financiera y Organizacional'!$B$13:$X$62730,3,0)),"",VLOOKUP(D437,'Cap Financiera y Organizacional'!$B$13:$X$62730,3,0)))</f>
        <v/>
      </c>
      <c r="F437" s="319" t="str">
        <f>IF(OR(C437="",D437=""),"",IF(ISERROR(VLOOKUP(D437,'Cap Financiera y Organizacional'!$B$13:$X$62730,5,0)),"",VLOOKUP(D437,'Cap Financiera y Organizacional'!$B$13:$X$62730,5,0)))</f>
        <v/>
      </c>
      <c r="G437" s="309" t="str">
        <f t="shared" si="34"/>
        <v/>
      </c>
      <c r="H437" s="310" t="str">
        <f>IF(OR(D437="",E437="",F437=""),"",IF(AND(G437&gt;0,G437&lt;=CapFinanciera1),Puntajes!$D$12,IF(AND(G437&gt;CapFinanciera1,G437&lt;=CapFinanciera2),Puntajes!$D$13,IF(AND(G437&gt;CapFinanciera2,G437&lt;=CapFinanciera3),Puntajes!$D$14,IF(AND(G437&gt;CapFinanciera3,G437&lt;=CapFinanciera4),Puntajes!$D$15,IF(G437&gt;CapFinanciera4,Puntajes!$D$16,0))))))</f>
        <v/>
      </c>
    </row>
    <row r="438" spans="3:8" hidden="1">
      <c r="C438" s="291"/>
      <c r="D438" s="363" t="str">
        <f>IF(ISERROR(VLOOKUP(C438,'Cap Financiera y Organizacional'!$A$12:$X$62730,2,0)),"",VLOOKUP(C438,'Cap Financiera y Organizacional'!$A$12:$X$3590,2,0))</f>
        <v/>
      </c>
      <c r="E438" s="360"/>
      <c r="F438" s="318"/>
      <c r="G438" s="304"/>
      <c r="H438" s="305"/>
    </row>
    <row r="439" spans="3:8" hidden="1">
      <c r="C439" s="301"/>
      <c r="D439" s="364" t="str">
        <f>IF(ISERROR(VLOOKUP(C439,'Cap Financiera y Organizacional'!$A$12:$X$62730,2,0)),"",VLOOKUP(C439,'Cap Financiera y Organizacional'!$A$12:$X$3590,2,0))</f>
        <v/>
      </c>
      <c r="E439" s="361" t="str">
        <f>IF(OR(C439="",D439=""),"",IF(ISERROR(VLOOKUP(D439,'Cap Financiera y Organizacional'!$B$13:$X$62730,3,0)),"",VLOOKUP(D439,'Cap Financiera y Organizacional'!$B$13:$X$62730,3,0)))</f>
        <v/>
      </c>
      <c r="F439" s="318" t="str">
        <f>IF(OR(C439="",D439=""),"",IF(ISERROR(VLOOKUP(D439,'Cap Financiera y Organizacional'!$B$13:$X$62730,5,0)),"",VLOOKUP(D439,'Cap Financiera y Organizacional'!$B$13:$X$62730,5,0)))</f>
        <v/>
      </c>
      <c r="G439" s="304" t="str">
        <f t="shared" ref="G439:G448" si="35">IF(OR(D439="",E439="",F439=""),"",IF(OR(E439=0,F439=0),0,E439/F439))</f>
        <v/>
      </c>
      <c r="H439" s="305" t="str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/>
      </c>
    </row>
    <row r="440" spans="3:8" hidden="1">
      <c r="C440" s="301"/>
      <c r="D440" s="364" t="str">
        <f>IF(ISERROR(VLOOKUP(C440,'Cap Financiera y Organizacional'!$A$12:$X$62730,2,0)),"",VLOOKUP(C440,'Cap Financiera y Organizacional'!$A$12:$X$3590,2,0))</f>
        <v/>
      </c>
      <c r="E440" s="361" t="str">
        <f>IF(OR(C440="",D440=""),"",IF(ISERROR(VLOOKUP(D440,'Cap Financiera y Organizacional'!$B$13:$X$62730,3,0)),"",VLOOKUP(D440,'Cap Financiera y Organizacional'!$B$13:$X$62730,3,0)))</f>
        <v/>
      </c>
      <c r="F440" s="318" t="str">
        <f>IF(OR(C440="",D440=""),"",IF(ISERROR(VLOOKUP(D440,'Cap Financiera y Organizacional'!$B$13:$X$62730,5,0)),"",VLOOKUP(D440,'Cap Financiera y Organizacional'!$B$13:$X$62730,5,0)))</f>
        <v/>
      </c>
      <c r="G440" s="304" t="str">
        <f t="shared" si="35"/>
        <v/>
      </c>
      <c r="H440" s="305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 hidden="1">
      <c r="C441" s="301"/>
      <c r="D441" s="364" t="str">
        <f>IF(ISERROR(VLOOKUP(C441,'Cap Financiera y Organizacional'!$A$12:$X$62730,2,0)),"",VLOOKUP(C441,'Cap Financiera y Organizacional'!$A$12:$X$3590,2,0))</f>
        <v/>
      </c>
      <c r="E441" s="361" t="str">
        <f>IF(OR(C441="",D441=""),"",IF(ISERROR(VLOOKUP(D441,'Cap Financiera y Organizacional'!$B$13:$X$62730,3,0)),"",VLOOKUP(D441,'Cap Financiera y Organizacional'!$B$13:$X$62730,3,0)))</f>
        <v/>
      </c>
      <c r="F441" s="318" t="str">
        <f>IF(OR(C441="",D441=""),"",IF(ISERROR(VLOOKUP(D441,'Cap Financiera y Organizacional'!$B$13:$X$62730,5,0)),"",VLOOKUP(D441,'Cap Financiera y Organizacional'!$B$13:$X$62730,5,0)))</f>
        <v/>
      </c>
      <c r="G441" s="304" t="str">
        <f t="shared" si="35"/>
        <v/>
      </c>
      <c r="H441" s="305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 hidden="1">
      <c r="C442" s="301"/>
      <c r="D442" s="364" t="str">
        <f>IF(ISERROR(VLOOKUP(C442,'Cap Financiera y Organizacional'!$A$12:$X$62730,2,0)),"",VLOOKUP(C442,'Cap Financiera y Organizacional'!$A$12:$X$3590,2,0))</f>
        <v/>
      </c>
      <c r="E442" s="318" t="str">
        <f>IF(OR(C442="",D442=""),"",IF(ISERROR(VLOOKUP(D442,'Cap Financiera y Organizacional'!$B$13:$X$62730,3,0)),"",VLOOKUP(D442,'Cap Financiera y Organizacional'!$B$13:$X$62730,3,0)))</f>
        <v/>
      </c>
      <c r="F442" s="318" t="str">
        <f>IF(OR(C442="",D442=""),"",IF(ISERROR(VLOOKUP(D442,'Cap Financiera y Organizacional'!$B$13:$X$62730,5,0)),"",VLOOKUP(D442,'Cap Financiera y Organizacional'!$B$13:$X$62730,5,0)))</f>
        <v/>
      </c>
      <c r="G442" s="304" t="str">
        <f t="shared" si="35"/>
        <v/>
      </c>
      <c r="H442" s="305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 hidden="1">
      <c r="C443" s="301"/>
      <c r="D443" s="364" t="str">
        <f>IF(ISERROR(VLOOKUP(C443,'Cap Financiera y Organizacional'!$A$12:$X$62730,2,0)),"",VLOOKUP(C443,'Cap Financiera y Organizacional'!$A$12:$X$3590,2,0))</f>
        <v/>
      </c>
      <c r="E443" s="318" t="str">
        <f>IF(OR(C443="",D443=""),"",IF(ISERROR(VLOOKUP(D443,'Cap Financiera y Organizacional'!$B$13:$X$62730,3,0)),"",VLOOKUP(D443,'Cap Financiera y Organizacional'!$B$13:$X$62730,3,0)))</f>
        <v/>
      </c>
      <c r="F443" s="318" t="str">
        <f>IF(OR(C443="",D443=""),"",IF(ISERROR(VLOOKUP(D443,'Cap Financiera y Organizacional'!$B$13:$X$62730,5,0)),"",VLOOKUP(D443,'Cap Financiera y Organizacional'!$B$13:$X$62730,5,0)))</f>
        <v/>
      </c>
      <c r="G443" s="304" t="str">
        <f t="shared" si="35"/>
        <v/>
      </c>
      <c r="H443" s="305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 hidden="1">
      <c r="C444" s="301"/>
      <c r="D444" s="364" t="str">
        <f>IF(ISERROR(VLOOKUP(C444,'Cap Financiera y Organizacional'!$A$12:$X$62730,2,0)),"",VLOOKUP(C444,'Cap Financiera y Organizacional'!$A$12:$X$3590,2,0))</f>
        <v/>
      </c>
      <c r="E444" s="318" t="str">
        <f>IF(OR(C444="",D444=""),"",IF(ISERROR(VLOOKUP(D444,'Cap Financiera y Organizacional'!$B$13:$X$62730,3,0)),"",VLOOKUP(D444,'Cap Financiera y Organizacional'!$B$13:$X$62730,3,0)))</f>
        <v/>
      </c>
      <c r="F444" s="318" t="str">
        <f>IF(OR(C444="",D444=""),"",IF(ISERROR(VLOOKUP(D444,'Cap Financiera y Organizacional'!$B$13:$X$62730,5,0)),"",VLOOKUP(D444,'Cap Financiera y Organizacional'!$B$13:$X$62730,5,0)))</f>
        <v/>
      </c>
      <c r="G444" s="304" t="str">
        <f t="shared" si="35"/>
        <v/>
      </c>
      <c r="H444" s="305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 hidden="1">
      <c r="C445" s="301"/>
      <c r="D445" s="364" t="str">
        <f>IF(ISERROR(VLOOKUP(C445,'Cap Financiera y Organizacional'!$A$12:$X$62730,2,0)),"",VLOOKUP(C445,'Cap Financiera y Organizacional'!$A$12:$X$3590,2,0))</f>
        <v/>
      </c>
      <c r="E445" s="318" t="str">
        <f>IF(OR(C445="",D445=""),"",IF(ISERROR(VLOOKUP(D445,'Cap Financiera y Organizacional'!$B$13:$X$62730,3,0)),"",VLOOKUP(D445,'Cap Financiera y Organizacional'!$B$13:$X$62730,3,0)))</f>
        <v/>
      </c>
      <c r="F445" s="318" t="str">
        <f>IF(OR(C445="",D445=""),"",IF(ISERROR(VLOOKUP(D445,'Cap Financiera y Organizacional'!$B$13:$X$62730,5,0)),"",VLOOKUP(D445,'Cap Financiera y Organizacional'!$B$13:$X$62730,5,0)))</f>
        <v/>
      </c>
      <c r="G445" s="304" t="str">
        <f t="shared" si="35"/>
        <v/>
      </c>
      <c r="H445" s="305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 hidden="1">
      <c r="C446" s="301"/>
      <c r="D446" s="364" t="str">
        <f>IF(ISERROR(VLOOKUP(C446,'Cap Financiera y Organizacional'!$A$12:$X$62730,2,0)),"",VLOOKUP(C446,'Cap Financiera y Organizacional'!$A$12:$X$3590,2,0))</f>
        <v/>
      </c>
      <c r="E446" s="318" t="str">
        <f>IF(OR(C446="",D446=""),"",IF(ISERROR(VLOOKUP(D446,'Cap Financiera y Organizacional'!$B$13:$X$62730,3,0)),"",VLOOKUP(D446,'Cap Financiera y Organizacional'!$B$13:$X$62730,3,0)))</f>
        <v/>
      </c>
      <c r="F446" s="318" t="str">
        <f>IF(OR(C446="",D446=""),"",IF(ISERROR(VLOOKUP(D446,'Cap Financiera y Organizacional'!$B$13:$X$62730,5,0)),"",VLOOKUP(D446,'Cap Financiera y Organizacional'!$B$13:$X$62730,5,0)))</f>
        <v/>
      </c>
      <c r="G446" s="304" t="str">
        <f t="shared" si="35"/>
        <v/>
      </c>
      <c r="H446" s="305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idden="1">
      <c r="C447" s="301"/>
      <c r="D447" s="364" t="str">
        <f>IF(ISERROR(VLOOKUP(C447,'Cap Financiera y Organizacional'!$A$12:$X$62730,2,0)),"",VLOOKUP(C447,'Cap Financiera y Organizacional'!$A$12:$X$3590,2,0))</f>
        <v/>
      </c>
      <c r="E447" s="318" t="str">
        <f>IF(OR(C447="",D447=""),"",IF(ISERROR(VLOOKUP(D447,'Cap Financiera y Organizacional'!$B$13:$X$62730,3,0)),"",VLOOKUP(D447,'Cap Financiera y Organizacional'!$B$13:$X$62730,3,0)))</f>
        <v/>
      </c>
      <c r="F447" s="318" t="str">
        <f>IF(OR(C447="",D447=""),"",IF(ISERROR(VLOOKUP(D447,'Cap Financiera y Organizacional'!$B$13:$X$62730,5,0)),"",VLOOKUP(D447,'Cap Financiera y Organizacional'!$B$13:$X$62730,5,0)))</f>
        <v/>
      </c>
      <c r="G447" s="304" t="str">
        <f t="shared" si="35"/>
        <v/>
      </c>
      <c r="H447" s="305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 ht="15.75" hidden="1" thickBot="1">
      <c r="C448" s="306"/>
      <c r="D448" s="365" t="str">
        <f>IF(ISERROR(VLOOKUP(C448,'Cap Financiera y Organizacional'!$A$12:$X$62730,2,0)),"",VLOOKUP(C448,'Cap Financiera y Organizacional'!$A$12:$X$3590,2,0))</f>
        <v/>
      </c>
      <c r="E448" s="319" t="str">
        <f>IF(OR(C448="",D448=""),"",IF(ISERROR(VLOOKUP(D448,'Cap Financiera y Organizacional'!$B$13:$X$62730,3,0)),"",VLOOKUP(D448,'Cap Financiera y Organizacional'!$B$13:$X$62730,3,0)))</f>
        <v/>
      </c>
      <c r="F448" s="319" t="str">
        <f>IF(OR(C448="",D448=""),"",IF(ISERROR(VLOOKUP(D448,'Cap Financiera y Organizacional'!$B$13:$X$62730,5,0)),"",VLOOKUP(D448,'Cap Financiera y Organizacional'!$B$13:$X$62730,5,0)))</f>
        <v/>
      </c>
      <c r="G448" s="309" t="str">
        <f t="shared" si="35"/>
        <v/>
      </c>
      <c r="H448" s="310" t="str">
        <f>IF(OR(D448="",E448="",F448=""),"",IF(AND(G448&gt;0,G448&lt;=CapFinanciera1),Puntajes!$D$12,IF(AND(G448&gt;CapFinanciera1,G448&lt;=CapFinanciera2),Puntajes!$D$13,IF(AND(G448&gt;CapFinanciera2,G448&lt;=CapFinanciera3),Puntajes!$D$14,IF(AND(G448&gt;CapFinanciera3,G448&lt;=CapFinanciera4),Puntajes!$D$15,IF(G448&gt;CapFinanciera4,Puntajes!$D$16,0))))))</f>
        <v/>
      </c>
    </row>
    <row r="449" spans="3:8" hidden="1">
      <c r="C449" s="291"/>
      <c r="D449" s="363" t="str">
        <f>IF(ISERROR(VLOOKUP(C449,'Cap Financiera y Organizacional'!$A$12:$X$62730,2,0)),"",VLOOKUP(C449,'Cap Financiera y Organizacional'!$A$12:$X$3590,2,0))</f>
        <v/>
      </c>
      <c r="E449" s="360"/>
      <c r="F449" s="318"/>
      <c r="G449" s="304"/>
      <c r="H449" s="305"/>
    </row>
    <row r="450" spans="3:8" hidden="1">
      <c r="C450" s="301"/>
      <c r="D450" s="364" t="str">
        <f>IF(ISERROR(VLOOKUP(C450,'Cap Financiera y Organizacional'!$A$12:$X$62730,2,0)),"",VLOOKUP(C450,'Cap Financiera y Organizacional'!$A$12:$X$3590,2,0))</f>
        <v/>
      </c>
      <c r="E450" s="361" t="str">
        <f>IF(OR(C450="",D450=""),"",IF(ISERROR(VLOOKUP(D450,'Cap Financiera y Organizacional'!$B$13:$X$62730,3,0)),"",VLOOKUP(D450,'Cap Financiera y Organizacional'!$B$13:$X$62730,3,0)))</f>
        <v/>
      </c>
      <c r="F450" s="318" t="str">
        <f>IF(OR(C450="",D450=""),"",IF(ISERROR(VLOOKUP(D450,'Cap Financiera y Organizacional'!$B$13:$X$62730,5,0)),"",VLOOKUP(D450,'Cap Financiera y Organizacional'!$B$13:$X$62730,5,0)))</f>
        <v/>
      </c>
      <c r="G450" s="304" t="str">
        <f t="shared" ref="G450:G459" si="36">IF(OR(D450="",E450="",F450=""),"",IF(OR(E450=0,F450=0),0,E450/F450))</f>
        <v/>
      </c>
      <c r="H450" s="305" t="str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/>
      </c>
    </row>
    <row r="451" spans="3:8" hidden="1">
      <c r="C451" s="301"/>
      <c r="D451" s="364" t="str">
        <f>IF(ISERROR(VLOOKUP(C451,'Cap Financiera y Organizacional'!$A$12:$X$62730,2,0)),"",VLOOKUP(C451,'Cap Financiera y Organizacional'!$A$12:$X$3590,2,0))</f>
        <v/>
      </c>
      <c r="E451" s="361" t="str">
        <f>IF(OR(C451="",D451=""),"",IF(ISERROR(VLOOKUP(D451,'Cap Financiera y Organizacional'!$B$13:$X$62730,3,0)),"",VLOOKUP(D451,'Cap Financiera y Organizacional'!$B$13:$X$62730,3,0)))</f>
        <v/>
      </c>
      <c r="F451" s="318" t="str">
        <f>IF(OR(C451="",D451=""),"",IF(ISERROR(VLOOKUP(D451,'Cap Financiera y Organizacional'!$B$13:$X$62730,5,0)),"",VLOOKUP(D451,'Cap Financiera y Organizacional'!$B$13:$X$62730,5,0)))</f>
        <v/>
      </c>
      <c r="G451" s="304" t="str">
        <f t="shared" si="36"/>
        <v/>
      </c>
      <c r="H451" s="305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 hidden="1">
      <c r="C452" s="301"/>
      <c r="D452" s="364" t="str">
        <f>IF(ISERROR(VLOOKUP(C452,'Cap Financiera y Organizacional'!$A$12:$X$62730,2,0)),"",VLOOKUP(C452,'Cap Financiera y Organizacional'!$A$12:$X$3590,2,0))</f>
        <v/>
      </c>
      <c r="E452" s="361" t="str">
        <f>IF(OR(C452="",D452=""),"",IF(ISERROR(VLOOKUP(D452,'Cap Financiera y Organizacional'!$B$13:$X$62730,3,0)),"",VLOOKUP(D452,'Cap Financiera y Organizacional'!$B$13:$X$62730,3,0)))</f>
        <v/>
      </c>
      <c r="F452" s="318" t="str">
        <f>IF(OR(C452="",D452=""),"",IF(ISERROR(VLOOKUP(D452,'Cap Financiera y Organizacional'!$B$13:$X$62730,5,0)),"",VLOOKUP(D452,'Cap Financiera y Organizacional'!$B$13:$X$62730,5,0)))</f>
        <v/>
      </c>
      <c r="G452" s="304" t="str">
        <f t="shared" si="36"/>
        <v/>
      </c>
      <c r="H452" s="305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 hidden="1">
      <c r="C453" s="301"/>
      <c r="D453" s="364" t="str">
        <f>IF(ISERROR(VLOOKUP(C453,'Cap Financiera y Organizacional'!$A$12:$X$62730,2,0)),"",VLOOKUP(C453,'Cap Financiera y Organizacional'!$A$12:$X$3590,2,0))</f>
        <v/>
      </c>
      <c r="E453" s="318" t="str">
        <f>IF(OR(C453="",D453=""),"",IF(ISERROR(VLOOKUP(D453,'Cap Financiera y Organizacional'!$B$13:$X$62730,3,0)),"",VLOOKUP(D453,'Cap Financiera y Organizacional'!$B$13:$X$62730,3,0)))</f>
        <v/>
      </c>
      <c r="F453" s="318" t="str">
        <f>IF(OR(C453="",D453=""),"",IF(ISERROR(VLOOKUP(D453,'Cap Financiera y Organizacional'!$B$13:$X$62730,5,0)),"",VLOOKUP(D453,'Cap Financiera y Organizacional'!$B$13:$X$62730,5,0)))</f>
        <v/>
      </c>
      <c r="G453" s="304" t="str">
        <f t="shared" si="36"/>
        <v/>
      </c>
      <c r="H453" s="305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 hidden="1">
      <c r="C454" s="301"/>
      <c r="D454" s="364" t="str">
        <f>IF(ISERROR(VLOOKUP(C454,'Cap Financiera y Organizacional'!$A$12:$X$62730,2,0)),"",VLOOKUP(C454,'Cap Financiera y Organizacional'!$A$12:$X$3590,2,0))</f>
        <v/>
      </c>
      <c r="E454" s="318" t="str">
        <f>IF(OR(C454="",D454=""),"",IF(ISERROR(VLOOKUP(D454,'Cap Financiera y Organizacional'!$B$13:$X$62730,3,0)),"",VLOOKUP(D454,'Cap Financiera y Organizacional'!$B$13:$X$62730,3,0)))</f>
        <v/>
      </c>
      <c r="F454" s="318" t="str">
        <f>IF(OR(C454="",D454=""),"",IF(ISERROR(VLOOKUP(D454,'Cap Financiera y Organizacional'!$B$13:$X$62730,5,0)),"",VLOOKUP(D454,'Cap Financiera y Organizacional'!$B$13:$X$62730,5,0)))</f>
        <v/>
      </c>
      <c r="G454" s="304" t="str">
        <f t="shared" si="36"/>
        <v/>
      </c>
      <c r="H454" s="305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 hidden="1">
      <c r="C455" s="301"/>
      <c r="D455" s="364" t="str">
        <f>IF(ISERROR(VLOOKUP(C455,'Cap Financiera y Organizacional'!$A$12:$X$62730,2,0)),"",VLOOKUP(C455,'Cap Financiera y Organizacional'!$A$12:$X$3590,2,0))</f>
        <v/>
      </c>
      <c r="E455" s="318" t="str">
        <f>IF(OR(C455="",D455=""),"",IF(ISERROR(VLOOKUP(D455,'Cap Financiera y Organizacional'!$B$13:$X$62730,3,0)),"",VLOOKUP(D455,'Cap Financiera y Organizacional'!$B$13:$X$62730,3,0)))</f>
        <v/>
      </c>
      <c r="F455" s="318" t="str">
        <f>IF(OR(C455="",D455=""),"",IF(ISERROR(VLOOKUP(D455,'Cap Financiera y Organizacional'!$B$13:$X$62730,5,0)),"",VLOOKUP(D455,'Cap Financiera y Organizacional'!$B$13:$X$62730,5,0)))</f>
        <v/>
      </c>
      <c r="G455" s="304" t="str">
        <f t="shared" si="36"/>
        <v/>
      </c>
      <c r="H455" s="305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 hidden="1">
      <c r="C456" s="301"/>
      <c r="D456" s="364" t="str">
        <f>IF(ISERROR(VLOOKUP(C456,'Cap Financiera y Organizacional'!$A$12:$X$62730,2,0)),"",VLOOKUP(C456,'Cap Financiera y Organizacional'!$A$12:$X$3590,2,0))</f>
        <v/>
      </c>
      <c r="E456" s="318" t="str">
        <f>IF(OR(C456="",D456=""),"",IF(ISERROR(VLOOKUP(D456,'Cap Financiera y Organizacional'!$B$13:$X$62730,3,0)),"",VLOOKUP(D456,'Cap Financiera y Organizacional'!$B$13:$X$62730,3,0)))</f>
        <v/>
      </c>
      <c r="F456" s="318" t="str">
        <f>IF(OR(C456="",D456=""),"",IF(ISERROR(VLOOKUP(D456,'Cap Financiera y Organizacional'!$B$13:$X$62730,5,0)),"",VLOOKUP(D456,'Cap Financiera y Organizacional'!$B$13:$X$62730,5,0)))</f>
        <v/>
      </c>
      <c r="G456" s="304" t="str">
        <f t="shared" si="36"/>
        <v/>
      </c>
      <c r="H456" s="305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 hidden="1">
      <c r="C457" s="301"/>
      <c r="D457" s="364" t="str">
        <f>IF(ISERROR(VLOOKUP(C457,'Cap Financiera y Organizacional'!$A$12:$X$62730,2,0)),"",VLOOKUP(C457,'Cap Financiera y Organizacional'!$A$12:$X$3590,2,0))</f>
        <v/>
      </c>
      <c r="E457" s="318" t="str">
        <f>IF(OR(C457="",D457=""),"",IF(ISERROR(VLOOKUP(D457,'Cap Financiera y Organizacional'!$B$13:$X$62730,3,0)),"",VLOOKUP(D457,'Cap Financiera y Organizacional'!$B$13:$X$62730,3,0)))</f>
        <v/>
      </c>
      <c r="F457" s="318" t="str">
        <f>IF(OR(C457="",D457=""),"",IF(ISERROR(VLOOKUP(D457,'Cap Financiera y Organizacional'!$B$13:$X$62730,5,0)),"",VLOOKUP(D457,'Cap Financiera y Organizacional'!$B$13:$X$62730,5,0)))</f>
        <v/>
      </c>
      <c r="G457" s="304" t="str">
        <f t="shared" si="36"/>
        <v/>
      </c>
      <c r="H457" s="305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idden="1">
      <c r="C458" s="301"/>
      <c r="D458" s="364" t="str">
        <f>IF(ISERROR(VLOOKUP(C458,'Cap Financiera y Organizacional'!$A$12:$X$62730,2,0)),"",VLOOKUP(C458,'Cap Financiera y Organizacional'!$A$12:$X$3590,2,0))</f>
        <v/>
      </c>
      <c r="E458" s="318" t="str">
        <f>IF(OR(C458="",D458=""),"",IF(ISERROR(VLOOKUP(D458,'Cap Financiera y Organizacional'!$B$13:$X$62730,3,0)),"",VLOOKUP(D458,'Cap Financiera y Organizacional'!$B$13:$X$62730,3,0)))</f>
        <v/>
      </c>
      <c r="F458" s="318" t="str">
        <f>IF(OR(C458="",D458=""),"",IF(ISERROR(VLOOKUP(D458,'Cap Financiera y Organizacional'!$B$13:$X$62730,5,0)),"",VLOOKUP(D458,'Cap Financiera y Organizacional'!$B$13:$X$62730,5,0)))</f>
        <v/>
      </c>
      <c r="G458" s="304" t="str">
        <f t="shared" si="36"/>
        <v/>
      </c>
      <c r="H458" s="305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 ht="15.75" hidden="1" thickBot="1">
      <c r="C459" s="306"/>
      <c r="D459" s="365" t="str">
        <f>IF(ISERROR(VLOOKUP(C459,'Cap Financiera y Organizacional'!$A$12:$X$62730,2,0)),"",VLOOKUP(C459,'Cap Financiera y Organizacional'!$A$12:$X$3590,2,0))</f>
        <v/>
      </c>
      <c r="E459" s="319" t="str">
        <f>IF(OR(C459="",D459=""),"",IF(ISERROR(VLOOKUP(D459,'Cap Financiera y Organizacional'!$B$13:$X$62730,3,0)),"",VLOOKUP(D459,'Cap Financiera y Organizacional'!$B$13:$X$62730,3,0)))</f>
        <v/>
      </c>
      <c r="F459" s="319" t="str">
        <f>IF(OR(C459="",D459=""),"",IF(ISERROR(VLOOKUP(D459,'Cap Financiera y Organizacional'!$B$13:$X$62730,5,0)),"",VLOOKUP(D459,'Cap Financiera y Organizacional'!$B$13:$X$62730,5,0)))</f>
        <v/>
      </c>
      <c r="G459" s="309" t="str">
        <f t="shared" si="36"/>
        <v/>
      </c>
      <c r="H459" s="310" t="str">
        <f>IF(OR(D459="",E459="",F459=""),"",IF(AND(G459&gt;0,G459&lt;=CapFinanciera1),Puntajes!$D$12,IF(AND(G459&gt;CapFinanciera1,G459&lt;=CapFinanciera2),Puntajes!$D$13,IF(AND(G459&gt;CapFinanciera2,G459&lt;=CapFinanciera3),Puntajes!$D$14,IF(AND(G459&gt;CapFinanciera3,G459&lt;=CapFinanciera4),Puntajes!$D$15,IF(G459&gt;CapFinanciera4,Puntajes!$D$16,0))))))</f>
        <v/>
      </c>
    </row>
    <row r="460" spans="3:8" hidden="1">
      <c r="C460" s="291"/>
      <c r="D460" s="363" t="str">
        <f>IF(ISERROR(VLOOKUP(C460,'Cap Financiera y Organizacional'!$A$12:$X$62730,2,0)),"",VLOOKUP(C460,'Cap Financiera y Organizacional'!$A$12:$X$3590,2,0))</f>
        <v/>
      </c>
      <c r="E460" s="360"/>
      <c r="F460" s="318"/>
      <c r="G460" s="304"/>
      <c r="H460" s="305"/>
    </row>
    <row r="461" spans="3:8" hidden="1">
      <c r="C461" s="301"/>
      <c r="D461" s="364" t="str">
        <f>IF(ISERROR(VLOOKUP(C461,'Cap Financiera y Organizacional'!$A$12:$X$62730,2,0)),"",VLOOKUP(C461,'Cap Financiera y Organizacional'!$A$12:$X$3590,2,0))</f>
        <v/>
      </c>
      <c r="E461" s="361" t="str">
        <f>IF(OR(C461="",D461=""),"",IF(ISERROR(VLOOKUP(D461,'Cap Financiera y Organizacional'!$B$13:$X$62730,3,0)),"",VLOOKUP(D461,'Cap Financiera y Organizacional'!$B$13:$X$62730,3,0)))</f>
        <v/>
      </c>
      <c r="F461" s="318" t="str">
        <f>IF(OR(C461="",D461=""),"",IF(ISERROR(VLOOKUP(D461,'Cap Financiera y Organizacional'!$B$13:$X$62730,5,0)),"",VLOOKUP(D461,'Cap Financiera y Organizacional'!$B$13:$X$62730,5,0)))</f>
        <v/>
      </c>
      <c r="G461" s="304" t="str">
        <f t="shared" ref="G461:G470" si="37">IF(OR(D461="",E461="",F461=""),"",IF(OR(E461=0,F461=0),0,E461/F461))</f>
        <v/>
      </c>
      <c r="H461" s="305" t="str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/>
      </c>
    </row>
    <row r="462" spans="3:8" hidden="1">
      <c r="C462" s="301"/>
      <c r="D462" s="364" t="str">
        <f>IF(ISERROR(VLOOKUP(C462,'Cap Financiera y Organizacional'!$A$12:$X$62730,2,0)),"",VLOOKUP(C462,'Cap Financiera y Organizacional'!$A$12:$X$3590,2,0))</f>
        <v/>
      </c>
      <c r="E462" s="361" t="str">
        <f>IF(OR(C462="",D462=""),"",IF(ISERROR(VLOOKUP(D462,'Cap Financiera y Organizacional'!$B$13:$X$62730,3,0)),"",VLOOKUP(D462,'Cap Financiera y Organizacional'!$B$13:$X$62730,3,0)))</f>
        <v/>
      </c>
      <c r="F462" s="318" t="str">
        <f>IF(OR(C462="",D462=""),"",IF(ISERROR(VLOOKUP(D462,'Cap Financiera y Organizacional'!$B$13:$X$62730,5,0)),"",VLOOKUP(D462,'Cap Financiera y Organizacional'!$B$13:$X$62730,5,0)))</f>
        <v/>
      </c>
      <c r="G462" s="304" t="str">
        <f t="shared" si="37"/>
        <v/>
      </c>
      <c r="H462" s="305" t="str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/>
      </c>
    </row>
    <row r="463" spans="3:8" hidden="1">
      <c r="C463" s="301"/>
      <c r="D463" s="364" t="str">
        <f>IF(ISERROR(VLOOKUP(C463,'Cap Financiera y Organizacional'!$A$12:$X$62730,2,0)),"",VLOOKUP(C463,'Cap Financiera y Organizacional'!$A$12:$X$3590,2,0))</f>
        <v/>
      </c>
      <c r="E463" s="361" t="str">
        <f>IF(OR(C463="",D463=""),"",IF(ISERROR(VLOOKUP(D463,'Cap Financiera y Organizacional'!$B$13:$X$62730,3,0)),"",VLOOKUP(D463,'Cap Financiera y Organizacional'!$B$13:$X$62730,3,0)))</f>
        <v/>
      </c>
      <c r="F463" s="318" t="str">
        <f>IF(OR(C463="",D463=""),"",IF(ISERROR(VLOOKUP(D463,'Cap Financiera y Organizacional'!$B$13:$X$62730,5,0)),"",VLOOKUP(D463,'Cap Financiera y Organizacional'!$B$13:$X$62730,5,0)))</f>
        <v/>
      </c>
      <c r="G463" s="304" t="str">
        <f t="shared" si="37"/>
        <v/>
      </c>
      <c r="H463" s="305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 hidden="1">
      <c r="C464" s="301"/>
      <c r="D464" s="364" t="str">
        <f>IF(ISERROR(VLOOKUP(C464,'Cap Financiera y Organizacional'!$A$12:$X$62730,2,0)),"",VLOOKUP(C464,'Cap Financiera y Organizacional'!$A$12:$X$3590,2,0))</f>
        <v/>
      </c>
      <c r="E464" s="318" t="str">
        <f>IF(OR(C464="",D464=""),"",IF(ISERROR(VLOOKUP(D464,'Cap Financiera y Organizacional'!$B$13:$X$62730,3,0)),"",VLOOKUP(D464,'Cap Financiera y Organizacional'!$B$13:$X$62730,3,0)))</f>
        <v/>
      </c>
      <c r="F464" s="318" t="str">
        <f>IF(OR(C464="",D464=""),"",IF(ISERROR(VLOOKUP(D464,'Cap Financiera y Organizacional'!$B$13:$X$62730,5,0)),"",VLOOKUP(D464,'Cap Financiera y Organizacional'!$B$13:$X$62730,5,0)))</f>
        <v/>
      </c>
      <c r="G464" s="304" t="str">
        <f t="shared" si="37"/>
        <v/>
      </c>
      <c r="H464" s="305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 hidden="1">
      <c r="C465" s="301"/>
      <c r="D465" s="364" t="str">
        <f>IF(ISERROR(VLOOKUP(C465,'Cap Financiera y Organizacional'!$A$12:$X$62730,2,0)),"",VLOOKUP(C465,'Cap Financiera y Organizacional'!$A$12:$X$3590,2,0))</f>
        <v/>
      </c>
      <c r="E465" s="318" t="str">
        <f>IF(OR(C465="",D465=""),"",IF(ISERROR(VLOOKUP(D465,'Cap Financiera y Organizacional'!$B$13:$X$62730,3,0)),"",VLOOKUP(D465,'Cap Financiera y Organizacional'!$B$13:$X$62730,3,0)))</f>
        <v/>
      </c>
      <c r="F465" s="318" t="str">
        <f>IF(OR(C465="",D465=""),"",IF(ISERROR(VLOOKUP(D465,'Cap Financiera y Organizacional'!$B$13:$X$62730,5,0)),"",VLOOKUP(D465,'Cap Financiera y Organizacional'!$B$13:$X$62730,5,0)))</f>
        <v/>
      </c>
      <c r="G465" s="304" t="str">
        <f t="shared" si="37"/>
        <v/>
      </c>
      <c r="H465" s="305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 hidden="1">
      <c r="C466" s="301"/>
      <c r="D466" s="364" t="str">
        <f>IF(ISERROR(VLOOKUP(C466,'Cap Financiera y Organizacional'!$A$12:$X$62730,2,0)),"",VLOOKUP(C466,'Cap Financiera y Organizacional'!$A$12:$X$3590,2,0))</f>
        <v/>
      </c>
      <c r="E466" s="318" t="str">
        <f>IF(OR(C466="",D466=""),"",IF(ISERROR(VLOOKUP(D466,'Cap Financiera y Organizacional'!$B$13:$X$62730,3,0)),"",VLOOKUP(D466,'Cap Financiera y Organizacional'!$B$13:$X$62730,3,0)))</f>
        <v/>
      </c>
      <c r="F466" s="318" t="str">
        <f>IF(OR(C466="",D466=""),"",IF(ISERROR(VLOOKUP(D466,'Cap Financiera y Organizacional'!$B$13:$X$62730,5,0)),"",VLOOKUP(D466,'Cap Financiera y Organizacional'!$B$13:$X$62730,5,0)))</f>
        <v/>
      </c>
      <c r="G466" s="304" t="str">
        <f t="shared" si="37"/>
        <v/>
      </c>
      <c r="H466" s="305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 hidden="1">
      <c r="C467" s="301"/>
      <c r="D467" s="364" t="str">
        <f>IF(ISERROR(VLOOKUP(C467,'Cap Financiera y Organizacional'!$A$12:$X$62730,2,0)),"",VLOOKUP(C467,'Cap Financiera y Organizacional'!$A$12:$X$3590,2,0))</f>
        <v/>
      </c>
      <c r="E467" s="318" t="str">
        <f>IF(OR(C467="",D467=""),"",IF(ISERROR(VLOOKUP(D467,'Cap Financiera y Organizacional'!$B$13:$X$62730,3,0)),"",VLOOKUP(D467,'Cap Financiera y Organizacional'!$B$13:$X$62730,3,0)))</f>
        <v/>
      </c>
      <c r="F467" s="318" t="str">
        <f>IF(OR(C467="",D467=""),"",IF(ISERROR(VLOOKUP(D467,'Cap Financiera y Organizacional'!$B$13:$X$62730,5,0)),"",VLOOKUP(D467,'Cap Financiera y Organizacional'!$B$13:$X$62730,5,0)))</f>
        <v/>
      </c>
      <c r="G467" s="304" t="str">
        <f t="shared" si="37"/>
        <v/>
      </c>
      <c r="H467" s="305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 hidden="1">
      <c r="C468" s="301"/>
      <c r="D468" s="364" t="str">
        <f>IF(ISERROR(VLOOKUP(C468,'Cap Financiera y Organizacional'!$A$12:$X$62730,2,0)),"",VLOOKUP(C468,'Cap Financiera y Organizacional'!$A$12:$X$3590,2,0))</f>
        <v/>
      </c>
      <c r="E468" s="318" t="str">
        <f>IF(OR(C468="",D468=""),"",IF(ISERROR(VLOOKUP(D468,'Cap Financiera y Organizacional'!$B$13:$X$62730,3,0)),"",VLOOKUP(D468,'Cap Financiera y Organizacional'!$B$13:$X$62730,3,0)))</f>
        <v/>
      </c>
      <c r="F468" s="318" t="str">
        <f>IF(OR(C468="",D468=""),"",IF(ISERROR(VLOOKUP(D468,'Cap Financiera y Organizacional'!$B$13:$X$62730,5,0)),"",VLOOKUP(D468,'Cap Financiera y Organizacional'!$B$13:$X$62730,5,0)))</f>
        <v/>
      </c>
      <c r="G468" s="304" t="str">
        <f t="shared" si="37"/>
        <v/>
      </c>
      <c r="H468" s="305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idden="1">
      <c r="C469" s="301"/>
      <c r="D469" s="364" t="str">
        <f>IF(ISERROR(VLOOKUP(C469,'Cap Financiera y Organizacional'!$A$12:$X$62730,2,0)),"",VLOOKUP(C469,'Cap Financiera y Organizacional'!$A$12:$X$3590,2,0))</f>
        <v/>
      </c>
      <c r="E469" s="318" t="str">
        <f>IF(OR(C469="",D469=""),"",IF(ISERROR(VLOOKUP(D469,'Cap Financiera y Organizacional'!$B$13:$X$62730,3,0)),"",VLOOKUP(D469,'Cap Financiera y Organizacional'!$B$13:$X$62730,3,0)))</f>
        <v/>
      </c>
      <c r="F469" s="318" t="str">
        <f>IF(OR(C469="",D469=""),"",IF(ISERROR(VLOOKUP(D469,'Cap Financiera y Organizacional'!$B$13:$X$62730,5,0)),"",VLOOKUP(D469,'Cap Financiera y Organizacional'!$B$13:$X$62730,5,0)))</f>
        <v/>
      </c>
      <c r="G469" s="304" t="str">
        <f t="shared" si="37"/>
        <v/>
      </c>
      <c r="H469" s="305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 ht="15.75" hidden="1" thickBot="1">
      <c r="C470" s="306"/>
      <c r="D470" s="365" t="str">
        <f>IF(ISERROR(VLOOKUP(C470,'Cap Financiera y Organizacional'!$A$12:$X$62730,2,0)),"",VLOOKUP(C470,'Cap Financiera y Organizacional'!$A$12:$X$3590,2,0))</f>
        <v/>
      </c>
      <c r="E470" s="319" t="str">
        <f>IF(OR(C470="",D470=""),"",IF(ISERROR(VLOOKUP(D470,'Cap Financiera y Organizacional'!$B$13:$X$62730,3,0)),"",VLOOKUP(D470,'Cap Financiera y Organizacional'!$B$13:$X$62730,3,0)))</f>
        <v/>
      </c>
      <c r="F470" s="319" t="str">
        <f>IF(OR(C470="",D470=""),"",IF(ISERROR(VLOOKUP(D470,'Cap Financiera y Organizacional'!$B$13:$X$62730,5,0)),"",VLOOKUP(D470,'Cap Financiera y Organizacional'!$B$13:$X$62730,5,0)))</f>
        <v/>
      </c>
      <c r="G470" s="309" t="str">
        <f t="shared" si="37"/>
        <v/>
      </c>
      <c r="H470" s="310" t="str">
        <f>IF(OR(D470="",E470="",F470=""),"",IF(AND(G470&gt;0,G470&lt;=CapFinanciera1),Puntajes!$D$12,IF(AND(G470&gt;CapFinanciera1,G470&lt;=CapFinanciera2),Puntajes!$D$13,IF(AND(G470&gt;CapFinanciera2,G470&lt;=CapFinanciera3),Puntajes!$D$14,IF(AND(G470&gt;CapFinanciera3,G470&lt;=CapFinanciera4),Puntajes!$D$15,IF(G470&gt;CapFinanciera4,Puntajes!$D$16,0))))))</f>
        <v/>
      </c>
    </row>
    <row r="471" spans="1:8" hidden="1">
      <c r="C471" s="291"/>
      <c r="D471" s="363" t="str">
        <f>IF(ISERROR(VLOOKUP(C471,'Cap Financiera y Organizacional'!$A$12:$X$62730,2,0)),"",VLOOKUP(C471,'Cap Financiera y Organizacional'!$A$12:$X$3590,2,0))</f>
        <v/>
      </c>
      <c r="E471" s="360"/>
      <c r="F471" s="318"/>
      <c r="G471" s="304"/>
      <c r="H471" s="305"/>
    </row>
    <row r="472" spans="1:8" hidden="1">
      <c r="C472" s="301"/>
      <c r="D472" s="364" t="str">
        <f>IF(ISERROR(VLOOKUP(C472,'Cap Financiera y Organizacional'!$A$12:$X$62730,2,0)),"",VLOOKUP(C472,'Cap Financiera y Organizacional'!$A$12:$X$3590,2,0))</f>
        <v/>
      </c>
      <c r="E472" s="361" t="str">
        <f>IF(OR(C472="",D472=""),"",IF(ISERROR(VLOOKUP(D472,'Cap Financiera y Organizacional'!$B$13:$X$62730,3,0)),"",VLOOKUP(D472,'Cap Financiera y Organizacional'!$B$13:$X$62730,3,0)))</f>
        <v/>
      </c>
      <c r="F472" s="318" t="str">
        <f>IF(OR(C472="",D472=""),"",IF(ISERROR(VLOOKUP(D472,'Cap Financiera y Organizacional'!$B$13:$X$62730,5,0)),"",VLOOKUP(D472,'Cap Financiera y Organizacional'!$B$13:$X$62730,5,0)))</f>
        <v/>
      </c>
      <c r="G472" s="304" t="str">
        <f t="shared" ref="G472:G481" si="38">IF(OR(D472="",E472="",F472=""),"",IF(OR(E472=0,F472=0),0,E472/F472))</f>
        <v/>
      </c>
      <c r="H472" s="305" t="str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/>
      </c>
    </row>
    <row r="473" spans="1:8" hidden="1">
      <c r="A473" s="311" t="s">
        <v>173</v>
      </c>
      <c r="B473" s="311"/>
      <c r="C473" s="320"/>
      <c r="D473" s="364" t="str">
        <f>IF(ISERROR(VLOOKUP(C473,'Cap Financiera y Organizacional'!$A$12:$X$62730,2,0)),"",VLOOKUP(C473,'Cap Financiera y Organizacional'!$A$12:$X$3590,2,0))</f>
        <v/>
      </c>
      <c r="E473" s="361" t="str">
        <f>IF(OR(C473="",D473=""),"",IF(ISERROR(VLOOKUP(D473,'Cap Financiera y Organizacional'!$B$13:$X$62730,3,0)),"",VLOOKUP(D473,'Cap Financiera y Organizacional'!$B$13:$X$62730,3,0)))</f>
        <v/>
      </c>
      <c r="F473" s="318" t="str">
        <f>IF(OR(C473="",D473=""),"",IF(ISERROR(VLOOKUP(D473,'Cap Financiera y Organizacional'!$B$13:$X$62730,5,0)),"",VLOOKUP(D473,'Cap Financiera y Organizacional'!$B$13:$X$62730,5,0)))</f>
        <v/>
      </c>
      <c r="G473" s="304" t="str">
        <f t="shared" si="38"/>
        <v/>
      </c>
      <c r="H473" s="305" t="str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/>
      </c>
    </row>
    <row r="474" spans="1:8" hidden="1">
      <c r="A474" s="311" t="s">
        <v>173</v>
      </c>
      <c r="B474" s="311"/>
      <c r="C474" s="320"/>
      <c r="D474" s="364" t="str">
        <f>IF(ISERROR(VLOOKUP(C474,'Cap Financiera y Organizacional'!$A$12:$X$62730,2,0)),"",VLOOKUP(C474,'Cap Financiera y Organizacional'!$A$12:$X$3590,2,0))</f>
        <v/>
      </c>
      <c r="E474" s="361" t="str">
        <f>IF(OR(C474="",D474=""),"",IF(ISERROR(VLOOKUP(D474,'Cap Financiera y Organizacional'!$B$13:$X$62730,3,0)),"",VLOOKUP(D474,'Cap Financiera y Organizacional'!$B$13:$X$62730,3,0)))</f>
        <v/>
      </c>
      <c r="F474" s="318" t="str">
        <f>IF(OR(C474="",D474=""),"",IF(ISERROR(VLOOKUP(D474,'Cap Financiera y Organizacional'!$B$13:$X$62730,5,0)),"",VLOOKUP(D474,'Cap Financiera y Organizacional'!$B$13:$X$62730,5,0)))</f>
        <v/>
      </c>
      <c r="G474" s="304" t="str">
        <f t="shared" si="38"/>
        <v/>
      </c>
      <c r="H474" s="305" t="str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/>
      </c>
    </row>
    <row r="475" spans="1:8" hidden="1">
      <c r="C475" s="301"/>
      <c r="D475" s="364" t="str">
        <f>IF(ISERROR(VLOOKUP(C475,'Cap Financiera y Organizacional'!$A$12:$X$62730,2,0)),"",VLOOKUP(C475,'Cap Financiera y Organizacional'!$A$12:$X$3590,2,0))</f>
        <v/>
      </c>
      <c r="E475" s="318" t="str">
        <f>IF(OR(C475="",D475=""),"",IF(ISERROR(VLOOKUP(D475,'Cap Financiera y Organizacional'!$B$13:$X$62730,3,0)),"",VLOOKUP(D475,'Cap Financiera y Organizacional'!$B$13:$X$62730,3,0)))</f>
        <v/>
      </c>
      <c r="F475" s="318" t="str">
        <f>IF(OR(C475="",D475=""),"",IF(ISERROR(VLOOKUP(D475,'Cap Financiera y Organizacional'!$B$13:$X$62730,5,0)),"",VLOOKUP(D475,'Cap Financiera y Organizacional'!$B$13:$X$62730,5,0)))</f>
        <v/>
      </c>
      <c r="G475" s="304" t="str">
        <f t="shared" si="38"/>
        <v/>
      </c>
      <c r="H475" s="305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 hidden="1">
      <c r="C476" s="301"/>
      <c r="D476" s="364" t="str">
        <f>IF(ISERROR(VLOOKUP(C476,'Cap Financiera y Organizacional'!$A$12:$X$62730,2,0)),"",VLOOKUP(C476,'Cap Financiera y Organizacional'!$A$12:$X$3590,2,0))</f>
        <v/>
      </c>
      <c r="E476" s="318" t="str">
        <f>IF(OR(C476="",D476=""),"",IF(ISERROR(VLOOKUP(D476,'Cap Financiera y Organizacional'!$B$13:$X$62730,3,0)),"",VLOOKUP(D476,'Cap Financiera y Organizacional'!$B$13:$X$62730,3,0)))</f>
        <v/>
      </c>
      <c r="F476" s="318" t="str">
        <f>IF(OR(C476="",D476=""),"",IF(ISERROR(VLOOKUP(D476,'Cap Financiera y Organizacional'!$B$13:$X$62730,5,0)),"",VLOOKUP(D476,'Cap Financiera y Organizacional'!$B$13:$X$62730,5,0)))</f>
        <v/>
      </c>
      <c r="G476" s="304" t="str">
        <f t="shared" si="38"/>
        <v/>
      </c>
      <c r="H476" s="305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 hidden="1">
      <c r="C477" s="301"/>
      <c r="D477" s="364" t="str">
        <f>IF(ISERROR(VLOOKUP(C477,'Cap Financiera y Organizacional'!$A$12:$X$62730,2,0)),"",VLOOKUP(C477,'Cap Financiera y Organizacional'!$A$12:$X$3590,2,0))</f>
        <v/>
      </c>
      <c r="E477" s="318" t="str">
        <f>IF(OR(C477="",D477=""),"",IF(ISERROR(VLOOKUP(D477,'Cap Financiera y Organizacional'!$B$13:$X$62730,3,0)),"",VLOOKUP(D477,'Cap Financiera y Organizacional'!$B$13:$X$62730,3,0)))</f>
        <v/>
      </c>
      <c r="F477" s="318" t="str">
        <f>IF(OR(C477="",D477=""),"",IF(ISERROR(VLOOKUP(D477,'Cap Financiera y Organizacional'!$B$13:$X$62730,5,0)),"",VLOOKUP(D477,'Cap Financiera y Organizacional'!$B$13:$X$62730,5,0)))</f>
        <v/>
      </c>
      <c r="G477" s="304" t="str">
        <f t="shared" si="38"/>
        <v/>
      </c>
      <c r="H477" s="305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 hidden="1">
      <c r="C478" s="301"/>
      <c r="D478" s="364" t="str">
        <f>IF(ISERROR(VLOOKUP(C478,'Cap Financiera y Organizacional'!$A$12:$X$62730,2,0)),"",VLOOKUP(C478,'Cap Financiera y Organizacional'!$A$12:$X$3590,2,0))</f>
        <v/>
      </c>
      <c r="E478" s="318" t="str">
        <f>IF(OR(C478="",D478=""),"",IF(ISERROR(VLOOKUP(D478,'Cap Financiera y Organizacional'!$B$13:$X$62730,3,0)),"",VLOOKUP(D478,'Cap Financiera y Organizacional'!$B$13:$X$62730,3,0)))</f>
        <v/>
      </c>
      <c r="F478" s="318" t="str">
        <f>IF(OR(C478="",D478=""),"",IF(ISERROR(VLOOKUP(D478,'Cap Financiera y Organizacional'!$B$13:$X$62730,5,0)),"",VLOOKUP(D478,'Cap Financiera y Organizacional'!$B$13:$X$62730,5,0)))</f>
        <v/>
      </c>
      <c r="G478" s="304" t="str">
        <f t="shared" si="38"/>
        <v/>
      </c>
      <c r="H478" s="305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 hidden="1">
      <c r="C479" s="301"/>
      <c r="D479" s="364" t="str">
        <f>IF(ISERROR(VLOOKUP(C479,'Cap Financiera y Organizacional'!$A$12:$X$62730,2,0)),"",VLOOKUP(C479,'Cap Financiera y Organizacional'!$A$12:$X$3590,2,0))</f>
        <v/>
      </c>
      <c r="E479" s="318" t="str">
        <f>IF(OR(C479="",D479=""),"",IF(ISERROR(VLOOKUP(D479,'Cap Financiera y Organizacional'!$B$13:$X$62730,3,0)),"",VLOOKUP(D479,'Cap Financiera y Organizacional'!$B$13:$X$62730,3,0)))</f>
        <v/>
      </c>
      <c r="F479" s="318" t="str">
        <f>IF(OR(C479="",D479=""),"",IF(ISERROR(VLOOKUP(D479,'Cap Financiera y Organizacional'!$B$13:$X$62730,5,0)),"",VLOOKUP(D479,'Cap Financiera y Organizacional'!$B$13:$X$62730,5,0)))</f>
        <v/>
      </c>
      <c r="G479" s="304" t="str">
        <f t="shared" si="38"/>
        <v/>
      </c>
      <c r="H479" s="305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idden="1">
      <c r="C480" s="301"/>
      <c r="D480" s="364" t="str">
        <f>IF(ISERROR(VLOOKUP(C480,'Cap Financiera y Organizacional'!$A$12:$X$62730,2,0)),"",VLOOKUP(C480,'Cap Financiera y Organizacional'!$A$12:$X$3590,2,0))</f>
        <v/>
      </c>
      <c r="E480" s="318" t="str">
        <f>IF(OR(C480="",D480=""),"",IF(ISERROR(VLOOKUP(D480,'Cap Financiera y Organizacional'!$B$13:$X$62730,3,0)),"",VLOOKUP(D480,'Cap Financiera y Organizacional'!$B$13:$X$62730,3,0)))</f>
        <v/>
      </c>
      <c r="F480" s="318" t="str">
        <f>IF(OR(C480="",D480=""),"",IF(ISERROR(VLOOKUP(D480,'Cap Financiera y Organizacional'!$B$13:$X$62730,5,0)),"",VLOOKUP(D480,'Cap Financiera y Organizacional'!$B$13:$X$62730,5,0)))</f>
        <v/>
      </c>
      <c r="G480" s="304" t="str">
        <f t="shared" si="38"/>
        <v/>
      </c>
      <c r="H480" s="305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 ht="15.75" hidden="1" thickBot="1">
      <c r="C481" s="306"/>
      <c r="D481" s="365" t="str">
        <f>IF(ISERROR(VLOOKUP(C481,'Cap Financiera y Organizacional'!$A$12:$X$62730,2,0)),"",VLOOKUP(C481,'Cap Financiera y Organizacional'!$A$12:$X$3590,2,0))</f>
        <v/>
      </c>
      <c r="E481" s="319" t="str">
        <f>IF(OR(C481="",D481=""),"",IF(ISERROR(VLOOKUP(D481,'Cap Financiera y Organizacional'!$B$13:$X$62730,3,0)),"",VLOOKUP(D481,'Cap Financiera y Organizacional'!$B$13:$X$62730,3,0)))</f>
        <v/>
      </c>
      <c r="F481" s="319" t="str">
        <f>IF(OR(C481="",D481=""),"",IF(ISERROR(VLOOKUP(D481,'Cap Financiera y Organizacional'!$B$13:$X$62730,5,0)),"",VLOOKUP(D481,'Cap Financiera y Organizacional'!$B$13:$X$62730,5,0)))</f>
        <v/>
      </c>
      <c r="G481" s="309" t="str">
        <f t="shared" si="38"/>
        <v/>
      </c>
      <c r="H481" s="310" t="str">
        <f>IF(OR(D481="",E481="",F481=""),"",IF(AND(G481&gt;0,G481&lt;=CapFinanciera1),Puntajes!$D$12,IF(AND(G481&gt;CapFinanciera1,G481&lt;=CapFinanciera2),Puntajes!$D$13,IF(AND(G481&gt;CapFinanciera2,G481&lt;=CapFinanciera3),Puntajes!$D$14,IF(AND(G481&gt;CapFinanciera3,G481&lt;=CapFinanciera4),Puntajes!$D$15,IF(G481&gt;CapFinanciera4,Puntajes!$D$16,0))))))</f>
        <v/>
      </c>
    </row>
    <row r="482" spans="3:8" hidden="1">
      <c r="C482" s="291"/>
      <c r="D482" s="363" t="str">
        <f>IF(ISERROR(VLOOKUP(C482,'Cap Financiera y Organizacional'!$A$12:$X$62730,2,0)),"",VLOOKUP(C482,'Cap Financiera y Organizacional'!$A$12:$X$3590,2,0))</f>
        <v/>
      </c>
      <c r="E482" s="360"/>
      <c r="F482" s="318"/>
      <c r="G482" s="304"/>
      <c r="H482" s="305"/>
    </row>
    <row r="483" spans="3:8" hidden="1">
      <c r="C483" s="301"/>
      <c r="D483" s="364" t="str">
        <f>IF(ISERROR(VLOOKUP(C483,'Cap Financiera y Organizacional'!$A$12:$X$62730,2,0)),"",VLOOKUP(C483,'Cap Financiera y Organizacional'!$A$12:$X$3590,2,0))</f>
        <v/>
      </c>
      <c r="E483" s="361" t="str">
        <f>IF(OR(C483="",D483=""),"",IF(ISERROR(VLOOKUP(D483,'Cap Financiera y Organizacional'!$B$13:$X$62730,3,0)),"",VLOOKUP(D483,'Cap Financiera y Organizacional'!$B$13:$X$62730,3,0)))</f>
        <v/>
      </c>
      <c r="F483" s="318" t="str">
        <f>IF(OR(C483="",D483=""),"",IF(ISERROR(VLOOKUP(D483,'Cap Financiera y Organizacional'!$B$13:$X$62730,5,0)),"",VLOOKUP(D483,'Cap Financiera y Organizacional'!$B$13:$X$62730,5,0)))</f>
        <v/>
      </c>
      <c r="G483" s="304" t="str">
        <f t="shared" ref="G483:G492" si="39">IF(OR(D483="",E483="",F483=""),"",IF(OR(E483=0,F483=0),0,E483/F483))</f>
        <v/>
      </c>
      <c r="H483" s="305" t="str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/>
      </c>
    </row>
    <row r="484" spans="3:8" hidden="1">
      <c r="C484" s="301"/>
      <c r="D484" s="364" t="str">
        <f>IF(ISERROR(VLOOKUP(C484,'Cap Financiera y Organizacional'!$A$12:$X$62730,2,0)),"",VLOOKUP(C484,'Cap Financiera y Organizacional'!$A$12:$X$3590,2,0))</f>
        <v/>
      </c>
      <c r="E484" s="361" t="str">
        <f>IF(OR(C484="",D484=""),"",IF(ISERROR(VLOOKUP(D484,'Cap Financiera y Organizacional'!$B$13:$X$62730,3,0)),"",VLOOKUP(D484,'Cap Financiera y Organizacional'!$B$13:$X$62730,3,0)))</f>
        <v/>
      </c>
      <c r="F484" s="318" t="str">
        <f>IF(OR(C484="",D484=""),"",IF(ISERROR(VLOOKUP(D484,'Cap Financiera y Organizacional'!$B$13:$X$62730,5,0)),"",VLOOKUP(D484,'Cap Financiera y Organizacional'!$B$13:$X$62730,5,0)))</f>
        <v/>
      </c>
      <c r="G484" s="304" t="str">
        <f t="shared" si="39"/>
        <v/>
      </c>
      <c r="H484" s="305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 hidden="1">
      <c r="C485" s="301"/>
      <c r="D485" s="364" t="str">
        <f>IF(ISERROR(VLOOKUP(C485,'Cap Financiera y Organizacional'!$A$12:$X$62730,2,0)),"",VLOOKUP(C485,'Cap Financiera y Organizacional'!$A$12:$X$3590,2,0))</f>
        <v/>
      </c>
      <c r="E485" s="361" t="str">
        <f>IF(OR(C485="",D485=""),"",IF(ISERROR(VLOOKUP(D485,'Cap Financiera y Organizacional'!$B$13:$X$62730,3,0)),"",VLOOKUP(D485,'Cap Financiera y Organizacional'!$B$13:$X$62730,3,0)))</f>
        <v/>
      </c>
      <c r="F485" s="318" t="str">
        <f>IF(OR(C485="",D485=""),"",IF(ISERROR(VLOOKUP(D485,'Cap Financiera y Organizacional'!$B$13:$X$62730,5,0)),"",VLOOKUP(D485,'Cap Financiera y Organizacional'!$B$13:$X$62730,5,0)))</f>
        <v/>
      </c>
      <c r="G485" s="304" t="str">
        <f t="shared" si="39"/>
        <v/>
      </c>
      <c r="H485" s="305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 hidden="1">
      <c r="C486" s="301"/>
      <c r="D486" s="364" t="str">
        <f>IF(ISERROR(VLOOKUP(C486,'Cap Financiera y Organizacional'!$A$12:$X$62730,2,0)),"",VLOOKUP(C486,'Cap Financiera y Organizacional'!$A$12:$X$3590,2,0))</f>
        <v/>
      </c>
      <c r="E486" s="318" t="str">
        <f>IF(OR(C486="",D486=""),"",IF(ISERROR(VLOOKUP(D486,'Cap Financiera y Organizacional'!$B$13:$X$62730,3,0)),"",VLOOKUP(D486,'Cap Financiera y Organizacional'!$B$13:$X$62730,3,0)))</f>
        <v/>
      </c>
      <c r="F486" s="318" t="str">
        <f>IF(OR(C486="",D486=""),"",IF(ISERROR(VLOOKUP(D486,'Cap Financiera y Organizacional'!$B$13:$X$62730,5,0)),"",VLOOKUP(D486,'Cap Financiera y Organizacional'!$B$13:$X$62730,5,0)))</f>
        <v/>
      </c>
      <c r="G486" s="304" t="str">
        <f t="shared" si="39"/>
        <v/>
      </c>
      <c r="H486" s="305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 hidden="1">
      <c r="C487" s="301"/>
      <c r="D487" s="364" t="str">
        <f>IF(ISERROR(VLOOKUP(C487,'Cap Financiera y Organizacional'!$A$12:$X$62730,2,0)),"",VLOOKUP(C487,'Cap Financiera y Organizacional'!$A$12:$X$3590,2,0))</f>
        <v/>
      </c>
      <c r="E487" s="318" t="str">
        <f>IF(OR(C487="",D487=""),"",IF(ISERROR(VLOOKUP(D487,'Cap Financiera y Organizacional'!$B$13:$X$62730,3,0)),"",VLOOKUP(D487,'Cap Financiera y Organizacional'!$B$13:$X$62730,3,0)))</f>
        <v/>
      </c>
      <c r="F487" s="318" t="str">
        <f>IF(OR(C487="",D487=""),"",IF(ISERROR(VLOOKUP(D487,'Cap Financiera y Organizacional'!$B$13:$X$62730,5,0)),"",VLOOKUP(D487,'Cap Financiera y Organizacional'!$B$13:$X$62730,5,0)))</f>
        <v/>
      </c>
      <c r="G487" s="304" t="str">
        <f t="shared" si="39"/>
        <v/>
      </c>
      <c r="H487" s="305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 hidden="1">
      <c r="C488" s="301"/>
      <c r="D488" s="364" t="str">
        <f>IF(ISERROR(VLOOKUP(C488,'Cap Financiera y Organizacional'!$A$12:$X$62730,2,0)),"",VLOOKUP(C488,'Cap Financiera y Organizacional'!$A$12:$X$3590,2,0))</f>
        <v/>
      </c>
      <c r="E488" s="318" t="str">
        <f>IF(OR(C488="",D488=""),"",IF(ISERROR(VLOOKUP(D488,'Cap Financiera y Organizacional'!$B$13:$X$62730,3,0)),"",VLOOKUP(D488,'Cap Financiera y Organizacional'!$B$13:$X$62730,3,0)))</f>
        <v/>
      </c>
      <c r="F488" s="318" t="str">
        <f>IF(OR(C488="",D488=""),"",IF(ISERROR(VLOOKUP(D488,'Cap Financiera y Organizacional'!$B$13:$X$62730,5,0)),"",VLOOKUP(D488,'Cap Financiera y Organizacional'!$B$13:$X$62730,5,0)))</f>
        <v/>
      </c>
      <c r="G488" s="304" t="str">
        <f t="shared" si="39"/>
        <v/>
      </c>
      <c r="H488" s="305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 hidden="1">
      <c r="C489" s="301"/>
      <c r="D489" s="364" t="str">
        <f>IF(ISERROR(VLOOKUP(C489,'Cap Financiera y Organizacional'!$A$12:$X$62730,2,0)),"",VLOOKUP(C489,'Cap Financiera y Organizacional'!$A$12:$X$3590,2,0))</f>
        <v/>
      </c>
      <c r="E489" s="318" t="str">
        <f>IF(OR(C489="",D489=""),"",IF(ISERROR(VLOOKUP(D489,'Cap Financiera y Organizacional'!$B$13:$X$62730,3,0)),"",VLOOKUP(D489,'Cap Financiera y Organizacional'!$B$13:$X$62730,3,0)))</f>
        <v/>
      </c>
      <c r="F489" s="318" t="str">
        <f>IF(OR(C489="",D489=""),"",IF(ISERROR(VLOOKUP(D489,'Cap Financiera y Organizacional'!$B$13:$X$62730,5,0)),"",VLOOKUP(D489,'Cap Financiera y Organizacional'!$B$13:$X$62730,5,0)))</f>
        <v/>
      </c>
      <c r="G489" s="304" t="str">
        <f t="shared" si="39"/>
        <v/>
      </c>
      <c r="H489" s="305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 hidden="1">
      <c r="C490" s="301"/>
      <c r="D490" s="364" t="str">
        <f>IF(ISERROR(VLOOKUP(C490,'Cap Financiera y Organizacional'!$A$12:$X$62730,2,0)),"",VLOOKUP(C490,'Cap Financiera y Organizacional'!$A$12:$X$3590,2,0))</f>
        <v/>
      </c>
      <c r="E490" s="318" t="str">
        <f>IF(OR(C490="",D490=""),"",IF(ISERROR(VLOOKUP(D490,'Cap Financiera y Organizacional'!$B$13:$X$62730,3,0)),"",VLOOKUP(D490,'Cap Financiera y Organizacional'!$B$13:$X$62730,3,0)))</f>
        <v/>
      </c>
      <c r="F490" s="318" t="str">
        <f>IF(OR(C490="",D490=""),"",IF(ISERROR(VLOOKUP(D490,'Cap Financiera y Organizacional'!$B$13:$X$62730,5,0)),"",VLOOKUP(D490,'Cap Financiera y Organizacional'!$B$13:$X$62730,5,0)))</f>
        <v/>
      </c>
      <c r="G490" s="304" t="str">
        <f t="shared" si="39"/>
        <v/>
      </c>
      <c r="H490" s="305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idden="1">
      <c r="C491" s="301"/>
      <c r="D491" s="364" t="str">
        <f>IF(ISERROR(VLOOKUP(C491,'Cap Financiera y Organizacional'!$A$12:$X$62730,2,0)),"",VLOOKUP(C491,'Cap Financiera y Organizacional'!$A$12:$X$3590,2,0))</f>
        <v/>
      </c>
      <c r="E491" s="318" t="str">
        <f>IF(OR(C491="",D491=""),"",IF(ISERROR(VLOOKUP(D491,'Cap Financiera y Organizacional'!$B$13:$X$62730,3,0)),"",VLOOKUP(D491,'Cap Financiera y Organizacional'!$B$13:$X$62730,3,0)))</f>
        <v/>
      </c>
      <c r="F491" s="318" t="str">
        <f>IF(OR(C491="",D491=""),"",IF(ISERROR(VLOOKUP(D491,'Cap Financiera y Organizacional'!$B$13:$X$62730,5,0)),"",VLOOKUP(D491,'Cap Financiera y Organizacional'!$B$13:$X$62730,5,0)))</f>
        <v/>
      </c>
      <c r="G491" s="304" t="str">
        <f t="shared" si="39"/>
        <v/>
      </c>
      <c r="H491" s="305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 ht="15.75" hidden="1" thickBot="1">
      <c r="C492" s="306"/>
      <c r="D492" s="365" t="str">
        <f>IF(ISERROR(VLOOKUP(C492,'Cap Financiera y Organizacional'!$A$12:$X$62730,2,0)),"",VLOOKUP(C492,'Cap Financiera y Organizacional'!$A$12:$X$3590,2,0))</f>
        <v/>
      </c>
      <c r="E492" s="319" t="str">
        <f>IF(OR(C492="",D492=""),"",IF(ISERROR(VLOOKUP(D492,'Cap Financiera y Organizacional'!$B$13:$X$62730,3,0)),"",VLOOKUP(D492,'Cap Financiera y Organizacional'!$B$13:$X$62730,3,0)))</f>
        <v/>
      </c>
      <c r="F492" s="319" t="str">
        <f>IF(OR(C492="",D492=""),"",IF(ISERROR(VLOOKUP(D492,'Cap Financiera y Organizacional'!$B$13:$X$62730,5,0)),"",VLOOKUP(D492,'Cap Financiera y Organizacional'!$B$13:$X$62730,5,0)))</f>
        <v/>
      </c>
      <c r="G492" s="309" t="str">
        <f t="shared" si="39"/>
        <v/>
      </c>
      <c r="H492" s="310" t="str">
        <f>IF(OR(D492="",E492="",F492=""),"",IF(AND(G492&gt;0,G492&lt;=CapFinanciera1),Puntajes!$D$12,IF(AND(G492&gt;CapFinanciera1,G492&lt;=CapFinanciera2),Puntajes!$D$13,IF(AND(G492&gt;CapFinanciera2,G492&lt;=CapFinanciera3),Puntajes!$D$14,IF(AND(G492&gt;CapFinanciera3,G492&lt;=CapFinanciera4),Puntajes!$D$15,IF(G492&gt;CapFinanciera4,Puntajes!$D$16,0))))))</f>
        <v/>
      </c>
    </row>
    <row r="493" spans="3:8" hidden="1">
      <c r="C493" s="291"/>
      <c r="D493" s="363" t="str">
        <f>IF(ISERROR(VLOOKUP(C493,'Cap Financiera y Organizacional'!$A$12:$X$62730,2,0)),"",VLOOKUP(C493,'Cap Financiera y Organizacional'!$A$12:$X$3590,2,0))</f>
        <v/>
      </c>
      <c r="E493" s="360"/>
      <c r="F493" s="318"/>
      <c r="G493" s="304"/>
      <c r="H493" s="305"/>
    </row>
    <row r="494" spans="3:8" hidden="1">
      <c r="C494" s="301"/>
      <c r="D494" s="364" t="str">
        <f>IF(ISERROR(VLOOKUP(C494,'Cap Financiera y Organizacional'!$A$12:$X$62730,2,0)),"",VLOOKUP(C494,'Cap Financiera y Organizacional'!$A$12:$X$3590,2,0))</f>
        <v/>
      </c>
      <c r="E494" s="361" t="str">
        <f>IF(OR(C494="",D494=""),"",IF(ISERROR(VLOOKUP(D494,'Cap Financiera y Organizacional'!$B$13:$X$62730,3,0)),"",VLOOKUP(D494,'Cap Financiera y Organizacional'!$B$13:$X$62730,3,0)))</f>
        <v/>
      </c>
      <c r="F494" s="318" t="str">
        <f>IF(OR(C494="",D494=""),"",IF(ISERROR(VLOOKUP(D494,'Cap Financiera y Organizacional'!$B$13:$X$62730,5,0)),"",VLOOKUP(D494,'Cap Financiera y Organizacional'!$B$13:$X$62730,5,0)))</f>
        <v/>
      </c>
      <c r="G494" s="304" t="str">
        <f t="shared" ref="G494:G503" si="40">IF(OR(D494="",E494="",F494=""),"",IF(OR(E494=0,F494=0),0,E494/F494))</f>
        <v/>
      </c>
      <c r="H494" s="305" t="str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/>
      </c>
    </row>
    <row r="495" spans="3:8" hidden="1">
      <c r="C495" s="301"/>
      <c r="D495" s="364" t="str">
        <f>IF(ISERROR(VLOOKUP(C495,'Cap Financiera y Organizacional'!$A$12:$X$62730,2,0)),"",VLOOKUP(C495,'Cap Financiera y Organizacional'!$A$12:$X$3590,2,0))</f>
        <v/>
      </c>
      <c r="E495" s="361" t="str">
        <f>IF(OR(C495="",D495=""),"",IF(ISERROR(VLOOKUP(D495,'Cap Financiera y Organizacional'!$B$13:$X$62730,3,0)),"",VLOOKUP(D495,'Cap Financiera y Organizacional'!$B$13:$X$62730,3,0)))</f>
        <v/>
      </c>
      <c r="F495" s="318" t="str">
        <f>IF(OR(C495="",D495=""),"",IF(ISERROR(VLOOKUP(D495,'Cap Financiera y Organizacional'!$B$13:$X$62730,5,0)),"",VLOOKUP(D495,'Cap Financiera y Organizacional'!$B$13:$X$62730,5,0)))</f>
        <v/>
      </c>
      <c r="G495" s="304" t="str">
        <f t="shared" si="40"/>
        <v/>
      </c>
      <c r="H495" s="305" t="str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/>
      </c>
    </row>
    <row r="496" spans="3:8" hidden="1">
      <c r="C496" s="301"/>
      <c r="D496" s="364" t="str">
        <f>IF(ISERROR(VLOOKUP(C496,'Cap Financiera y Organizacional'!$A$12:$X$62730,2,0)),"",VLOOKUP(C496,'Cap Financiera y Organizacional'!$A$12:$X$3590,2,0))</f>
        <v/>
      </c>
      <c r="E496" s="361" t="str">
        <f>IF(OR(C496="",D496=""),"",IF(ISERROR(VLOOKUP(D496,'Cap Financiera y Organizacional'!$B$13:$X$62730,3,0)),"",VLOOKUP(D496,'Cap Financiera y Organizacional'!$B$13:$X$62730,3,0)))</f>
        <v/>
      </c>
      <c r="F496" s="318" t="str">
        <f>IF(OR(C496="",D496=""),"",IF(ISERROR(VLOOKUP(D496,'Cap Financiera y Organizacional'!$B$13:$X$62730,5,0)),"",VLOOKUP(D496,'Cap Financiera y Organizacional'!$B$13:$X$62730,5,0)))</f>
        <v/>
      </c>
      <c r="G496" s="304" t="str">
        <f t="shared" si="40"/>
        <v/>
      </c>
      <c r="H496" s="305" t="str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/>
      </c>
    </row>
    <row r="497" spans="3:8" hidden="1">
      <c r="C497" s="301"/>
      <c r="D497" s="364" t="str">
        <f>IF(ISERROR(VLOOKUP(C497,'Cap Financiera y Organizacional'!$A$12:$X$62730,2,0)),"",VLOOKUP(C497,'Cap Financiera y Organizacional'!$A$12:$X$3590,2,0))</f>
        <v/>
      </c>
      <c r="E497" s="318" t="str">
        <f>IF(OR(C497="",D497=""),"",IF(ISERROR(VLOOKUP(D497,'Cap Financiera y Organizacional'!$B$13:$X$62730,3,0)),"",VLOOKUP(D497,'Cap Financiera y Organizacional'!$B$13:$X$62730,3,0)))</f>
        <v/>
      </c>
      <c r="F497" s="318" t="str">
        <f>IF(OR(C497="",D497=""),"",IF(ISERROR(VLOOKUP(D497,'Cap Financiera y Organizacional'!$B$13:$X$62730,5,0)),"",VLOOKUP(D497,'Cap Financiera y Organizacional'!$B$13:$X$62730,5,0)))</f>
        <v/>
      </c>
      <c r="G497" s="304" t="str">
        <f t="shared" si="40"/>
        <v/>
      </c>
      <c r="H497" s="305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 hidden="1">
      <c r="C498" s="301"/>
      <c r="D498" s="364" t="str">
        <f>IF(ISERROR(VLOOKUP(C498,'Cap Financiera y Organizacional'!$A$12:$X$62730,2,0)),"",VLOOKUP(C498,'Cap Financiera y Organizacional'!$A$12:$X$3590,2,0))</f>
        <v/>
      </c>
      <c r="E498" s="318" t="str">
        <f>IF(OR(C498="",D498=""),"",IF(ISERROR(VLOOKUP(D498,'Cap Financiera y Organizacional'!$B$13:$X$62730,3,0)),"",VLOOKUP(D498,'Cap Financiera y Organizacional'!$B$13:$X$62730,3,0)))</f>
        <v/>
      </c>
      <c r="F498" s="318" t="str">
        <f>IF(OR(C498="",D498=""),"",IF(ISERROR(VLOOKUP(D498,'Cap Financiera y Organizacional'!$B$13:$X$62730,5,0)),"",VLOOKUP(D498,'Cap Financiera y Organizacional'!$B$13:$X$62730,5,0)))</f>
        <v/>
      </c>
      <c r="G498" s="304" t="str">
        <f t="shared" si="40"/>
        <v/>
      </c>
      <c r="H498" s="305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 hidden="1">
      <c r="C499" s="301"/>
      <c r="D499" s="364" t="str">
        <f>IF(ISERROR(VLOOKUP(C499,'Cap Financiera y Organizacional'!$A$12:$X$62730,2,0)),"",VLOOKUP(C499,'Cap Financiera y Organizacional'!$A$12:$X$3590,2,0))</f>
        <v/>
      </c>
      <c r="E499" s="318" t="str">
        <f>IF(OR(C499="",D499=""),"",IF(ISERROR(VLOOKUP(D499,'Cap Financiera y Organizacional'!$B$13:$X$62730,3,0)),"",VLOOKUP(D499,'Cap Financiera y Organizacional'!$B$13:$X$62730,3,0)))</f>
        <v/>
      </c>
      <c r="F499" s="318" t="str">
        <f>IF(OR(C499="",D499=""),"",IF(ISERROR(VLOOKUP(D499,'Cap Financiera y Organizacional'!$B$13:$X$62730,5,0)),"",VLOOKUP(D499,'Cap Financiera y Organizacional'!$B$13:$X$62730,5,0)))</f>
        <v/>
      </c>
      <c r="G499" s="304" t="str">
        <f t="shared" si="40"/>
        <v/>
      </c>
      <c r="H499" s="305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 hidden="1">
      <c r="C500" s="301"/>
      <c r="D500" s="364" t="str">
        <f>IF(ISERROR(VLOOKUP(C500,'Cap Financiera y Organizacional'!$A$12:$X$62730,2,0)),"",VLOOKUP(C500,'Cap Financiera y Organizacional'!$A$12:$X$3590,2,0))</f>
        <v/>
      </c>
      <c r="E500" s="318" t="str">
        <f>IF(OR(C500="",D500=""),"",IF(ISERROR(VLOOKUP(D500,'Cap Financiera y Organizacional'!$B$13:$X$62730,3,0)),"",VLOOKUP(D500,'Cap Financiera y Organizacional'!$B$13:$X$62730,3,0)))</f>
        <v/>
      </c>
      <c r="F500" s="318" t="str">
        <f>IF(OR(C500="",D500=""),"",IF(ISERROR(VLOOKUP(D500,'Cap Financiera y Organizacional'!$B$13:$X$62730,5,0)),"",VLOOKUP(D500,'Cap Financiera y Organizacional'!$B$13:$X$62730,5,0)))</f>
        <v/>
      </c>
      <c r="G500" s="304" t="str">
        <f t="shared" si="40"/>
        <v/>
      </c>
      <c r="H500" s="305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 hidden="1">
      <c r="C501" s="301"/>
      <c r="D501" s="364" t="str">
        <f>IF(ISERROR(VLOOKUP(C501,'Cap Financiera y Organizacional'!$A$12:$X$62730,2,0)),"",VLOOKUP(C501,'Cap Financiera y Organizacional'!$A$12:$X$3590,2,0))</f>
        <v/>
      </c>
      <c r="E501" s="318" t="str">
        <f>IF(OR(C501="",D501=""),"",IF(ISERROR(VLOOKUP(D501,'Cap Financiera y Organizacional'!$B$13:$X$62730,3,0)),"",VLOOKUP(D501,'Cap Financiera y Organizacional'!$B$13:$X$62730,3,0)))</f>
        <v/>
      </c>
      <c r="F501" s="318" t="str">
        <f>IF(OR(C501="",D501=""),"",IF(ISERROR(VLOOKUP(D501,'Cap Financiera y Organizacional'!$B$13:$X$62730,5,0)),"",VLOOKUP(D501,'Cap Financiera y Organizacional'!$B$13:$X$62730,5,0)))</f>
        <v/>
      </c>
      <c r="G501" s="304" t="str">
        <f t="shared" si="40"/>
        <v/>
      </c>
      <c r="H501" s="305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idden="1">
      <c r="C502" s="301"/>
      <c r="D502" s="364" t="str">
        <f>IF(ISERROR(VLOOKUP(C502,'Cap Financiera y Organizacional'!$A$12:$X$62730,2,0)),"",VLOOKUP(C502,'Cap Financiera y Organizacional'!$A$12:$X$3590,2,0))</f>
        <v/>
      </c>
      <c r="E502" s="318" t="str">
        <f>IF(OR(C502="",D502=""),"",IF(ISERROR(VLOOKUP(D502,'Cap Financiera y Organizacional'!$B$13:$X$62730,3,0)),"",VLOOKUP(D502,'Cap Financiera y Organizacional'!$B$13:$X$62730,3,0)))</f>
        <v/>
      </c>
      <c r="F502" s="318" t="str">
        <f>IF(OR(C502="",D502=""),"",IF(ISERROR(VLOOKUP(D502,'Cap Financiera y Organizacional'!$B$13:$X$62730,5,0)),"",VLOOKUP(D502,'Cap Financiera y Organizacional'!$B$13:$X$62730,5,0)))</f>
        <v/>
      </c>
      <c r="G502" s="304" t="str">
        <f t="shared" si="40"/>
        <v/>
      </c>
      <c r="H502" s="305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 ht="15.75" hidden="1" thickBot="1">
      <c r="C503" s="306"/>
      <c r="D503" s="365" t="str">
        <f>IF(ISERROR(VLOOKUP(C503,'Cap Financiera y Organizacional'!$A$12:$X$62730,2,0)),"",VLOOKUP(C503,'Cap Financiera y Organizacional'!$A$12:$X$3590,2,0))</f>
        <v/>
      </c>
      <c r="E503" s="319" t="str">
        <f>IF(OR(C503="",D503=""),"",IF(ISERROR(VLOOKUP(D503,'Cap Financiera y Organizacional'!$B$13:$X$62730,3,0)),"",VLOOKUP(D503,'Cap Financiera y Organizacional'!$B$13:$X$62730,3,0)))</f>
        <v/>
      </c>
      <c r="F503" s="319" t="str">
        <f>IF(OR(C503="",D503=""),"",IF(ISERROR(VLOOKUP(D503,'Cap Financiera y Organizacional'!$B$13:$X$62730,5,0)),"",VLOOKUP(D503,'Cap Financiera y Organizacional'!$B$13:$X$62730,5,0)))</f>
        <v/>
      </c>
      <c r="G503" s="309" t="str">
        <f t="shared" si="40"/>
        <v/>
      </c>
      <c r="H503" s="310" t="str">
        <f>IF(OR(D503="",E503="",F503=""),"",IF(AND(G503&gt;0,G503&lt;=CapFinanciera1),Puntajes!$D$12,IF(AND(G503&gt;CapFinanciera1,G503&lt;=CapFinanciera2),Puntajes!$D$13,IF(AND(G503&gt;CapFinanciera2,G503&lt;=CapFinanciera3),Puntajes!$D$14,IF(AND(G503&gt;CapFinanciera3,G503&lt;=CapFinanciera4),Puntajes!$D$15,IF(G503&gt;CapFinanciera4,Puntajes!$D$16,0))))))</f>
        <v/>
      </c>
    </row>
    <row r="504" spans="3:8" hidden="1">
      <c r="C504" s="291"/>
      <c r="D504" s="363" t="str">
        <f>IF(ISERROR(VLOOKUP(C504,'Cap Financiera y Organizacional'!$A$12:$X$62730,2,0)),"",VLOOKUP(C504,'Cap Financiera y Organizacional'!$A$12:$X$3590,2,0))</f>
        <v/>
      </c>
      <c r="E504" s="360"/>
      <c r="F504" s="318"/>
      <c r="G504" s="304"/>
      <c r="H504" s="305"/>
    </row>
    <row r="505" spans="3:8" hidden="1">
      <c r="C505" s="301"/>
      <c r="D505" s="364" t="str">
        <f>IF(ISERROR(VLOOKUP(C505,'Cap Financiera y Organizacional'!$A$12:$X$62730,2,0)),"",VLOOKUP(C505,'Cap Financiera y Organizacional'!$A$12:$X$3590,2,0))</f>
        <v/>
      </c>
      <c r="E505" s="361" t="str">
        <f>IF(OR(C505="",D505=""),"",IF(ISERROR(VLOOKUP(D505,'Cap Financiera y Organizacional'!$B$13:$X$62730,3,0)),"",VLOOKUP(D505,'Cap Financiera y Organizacional'!$B$13:$X$62730,3,0)))</f>
        <v/>
      </c>
      <c r="F505" s="318" t="str">
        <f>IF(OR(C505="",D505=""),"",IF(ISERROR(VLOOKUP(D505,'Cap Financiera y Organizacional'!$B$13:$X$62730,5,0)),"",VLOOKUP(D505,'Cap Financiera y Organizacional'!$B$13:$X$62730,5,0)))</f>
        <v/>
      </c>
      <c r="G505" s="304" t="str">
        <f t="shared" ref="G505:G514" si="41">IF(OR(D505="",E505="",F505=""),"",IF(OR(E505=0,F505=0),0,E505/F505))</f>
        <v/>
      </c>
      <c r="H505" s="305" t="str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/>
      </c>
    </row>
    <row r="506" spans="3:8" hidden="1">
      <c r="C506" s="301"/>
      <c r="D506" s="364" t="str">
        <f>IF(ISERROR(VLOOKUP(C506,'Cap Financiera y Organizacional'!$A$12:$X$62730,2,0)),"",VLOOKUP(C506,'Cap Financiera y Organizacional'!$A$12:$X$3590,2,0))</f>
        <v/>
      </c>
      <c r="E506" s="361" t="str">
        <f>IF(OR(C506="",D506=""),"",IF(ISERROR(VLOOKUP(D506,'Cap Financiera y Organizacional'!$B$13:$X$62730,3,0)),"",VLOOKUP(D506,'Cap Financiera y Organizacional'!$B$13:$X$62730,3,0)))</f>
        <v/>
      </c>
      <c r="F506" s="318" t="str">
        <f>IF(OR(C506="",D506=""),"",IF(ISERROR(VLOOKUP(D506,'Cap Financiera y Organizacional'!$B$13:$X$62730,5,0)),"",VLOOKUP(D506,'Cap Financiera y Organizacional'!$B$13:$X$62730,5,0)))</f>
        <v/>
      </c>
      <c r="G506" s="304" t="str">
        <f t="shared" si="41"/>
        <v/>
      </c>
      <c r="H506" s="305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 hidden="1">
      <c r="C507" s="301"/>
      <c r="D507" s="364" t="str">
        <f>IF(ISERROR(VLOOKUP(C507,'Cap Financiera y Organizacional'!$A$12:$X$62730,2,0)),"",VLOOKUP(C507,'Cap Financiera y Organizacional'!$A$12:$X$3590,2,0))</f>
        <v/>
      </c>
      <c r="E507" s="361" t="str">
        <f>IF(OR(C507="",D507=""),"",IF(ISERROR(VLOOKUP(D507,'Cap Financiera y Organizacional'!$B$13:$X$62730,3,0)),"",VLOOKUP(D507,'Cap Financiera y Organizacional'!$B$13:$X$62730,3,0)))</f>
        <v/>
      </c>
      <c r="F507" s="318" t="str">
        <f>IF(OR(C507="",D507=""),"",IF(ISERROR(VLOOKUP(D507,'Cap Financiera y Organizacional'!$B$13:$X$62730,5,0)),"",VLOOKUP(D507,'Cap Financiera y Organizacional'!$B$13:$X$62730,5,0)))</f>
        <v/>
      </c>
      <c r="G507" s="304" t="str">
        <f t="shared" si="41"/>
        <v/>
      </c>
      <c r="H507" s="305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 hidden="1">
      <c r="C508" s="301"/>
      <c r="D508" s="364" t="str">
        <f>IF(ISERROR(VLOOKUP(C508,'Cap Financiera y Organizacional'!$A$12:$X$62730,2,0)),"",VLOOKUP(C508,'Cap Financiera y Organizacional'!$A$12:$X$3590,2,0))</f>
        <v/>
      </c>
      <c r="E508" s="318" t="str">
        <f>IF(OR(C508="",D508=""),"",IF(ISERROR(VLOOKUP(D508,'Cap Financiera y Organizacional'!$B$13:$X$62730,3,0)),"",VLOOKUP(D508,'Cap Financiera y Organizacional'!$B$13:$X$62730,3,0)))</f>
        <v/>
      </c>
      <c r="F508" s="318" t="str">
        <f>IF(OR(C508="",D508=""),"",IF(ISERROR(VLOOKUP(D508,'Cap Financiera y Organizacional'!$B$13:$X$62730,5,0)),"",VLOOKUP(D508,'Cap Financiera y Organizacional'!$B$13:$X$62730,5,0)))</f>
        <v/>
      </c>
      <c r="G508" s="304" t="str">
        <f t="shared" si="41"/>
        <v/>
      </c>
      <c r="H508" s="305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 hidden="1">
      <c r="C509" s="301"/>
      <c r="D509" s="364" t="str">
        <f>IF(ISERROR(VLOOKUP(C509,'Cap Financiera y Organizacional'!$A$12:$X$62730,2,0)),"",VLOOKUP(C509,'Cap Financiera y Organizacional'!$A$12:$X$3590,2,0))</f>
        <v/>
      </c>
      <c r="E509" s="318" t="str">
        <f>IF(OR(C509="",D509=""),"",IF(ISERROR(VLOOKUP(D509,'Cap Financiera y Organizacional'!$B$13:$X$62730,3,0)),"",VLOOKUP(D509,'Cap Financiera y Organizacional'!$B$13:$X$62730,3,0)))</f>
        <v/>
      </c>
      <c r="F509" s="318" t="str">
        <f>IF(OR(C509="",D509=""),"",IF(ISERROR(VLOOKUP(D509,'Cap Financiera y Organizacional'!$B$13:$X$62730,5,0)),"",VLOOKUP(D509,'Cap Financiera y Organizacional'!$B$13:$X$62730,5,0)))</f>
        <v/>
      </c>
      <c r="G509" s="304" t="str">
        <f t="shared" si="41"/>
        <v/>
      </c>
      <c r="H509" s="305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 hidden="1">
      <c r="C510" s="301"/>
      <c r="D510" s="364" t="str">
        <f>IF(ISERROR(VLOOKUP(C510,'Cap Financiera y Organizacional'!$A$12:$X$62730,2,0)),"",VLOOKUP(C510,'Cap Financiera y Organizacional'!$A$12:$X$3590,2,0))</f>
        <v/>
      </c>
      <c r="E510" s="318" t="str">
        <f>IF(OR(C510="",D510=""),"",IF(ISERROR(VLOOKUP(D510,'Cap Financiera y Organizacional'!$B$13:$X$62730,3,0)),"",VLOOKUP(D510,'Cap Financiera y Organizacional'!$B$13:$X$62730,3,0)))</f>
        <v/>
      </c>
      <c r="F510" s="318" t="str">
        <f>IF(OR(C510="",D510=""),"",IF(ISERROR(VLOOKUP(D510,'Cap Financiera y Organizacional'!$B$13:$X$62730,5,0)),"",VLOOKUP(D510,'Cap Financiera y Organizacional'!$B$13:$X$62730,5,0)))</f>
        <v/>
      </c>
      <c r="G510" s="304" t="str">
        <f t="shared" si="41"/>
        <v/>
      </c>
      <c r="H510" s="305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 hidden="1">
      <c r="C511" s="301"/>
      <c r="D511" s="364" t="str">
        <f>IF(ISERROR(VLOOKUP(C511,'Cap Financiera y Organizacional'!$A$12:$X$62730,2,0)),"",VLOOKUP(C511,'Cap Financiera y Organizacional'!$A$12:$X$3590,2,0))</f>
        <v/>
      </c>
      <c r="E511" s="318" t="str">
        <f>IF(OR(C511="",D511=""),"",IF(ISERROR(VLOOKUP(D511,'Cap Financiera y Organizacional'!$B$13:$X$62730,3,0)),"",VLOOKUP(D511,'Cap Financiera y Organizacional'!$B$13:$X$62730,3,0)))</f>
        <v/>
      </c>
      <c r="F511" s="318" t="str">
        <f>IF(OR(C511="",D511=""),"",IF(ISERROR(VLOOKUP(D511,'Cap Financiera y Organizacional'!$B$13:$X$62730,5,0)),"",VLOOKUP(D511,'Cap Financiera y Organizacional'!$B$13:$X$62730,5,0)))</f>
        <v/>
      </c>
      <c r="G511" s="304" t="str">
        <f t="shared" si="41"/>
        <v/>
      </c>
      <c r="H511" s="305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 hidden="1">
      <c r="C512" s="301"/>
      <c r="D512" s="364" t="str">
        <f>IF(ISERROR(VLOOKUP(C512,'Cap Financiera y Organizacional'!$A$12:$X$62730,2,0)),"",VLOOKUP(C512,'Cap Financiera y Organizacional'!$A$12:$X$3590,2,0))</f>
        <v/>
      </c>
      <c r="E512" s="318" t="str">
        <f>IF(OR(C512="",D512=""),"",IF(ISERROR(VLOOKUP(D512,'Cap Financiera y Organizacional'!$B$13:$X$62730,3,0)),"",VLOOKUP(D512,'Cap Financiera y Organizacional'!$B$13:$X$62730,3,0)))</f>
        <v/>
      </c>
      <c r="F512" s="318" t="str">
        <f>IF(OR(C512="",D512=""),"",IF(ISERROR(VLOOKUP(D512,'Cap Financiera y Organizacional'!$B$13:$X$62730,5,0)),"",VLOOKUP(D512,'Cap Financiera y Organizacional'!$B$13:$X$62730,5,0)))</f>
        <v/>
      </c>
      <c r="G512" s="304" t="str">
        <f t="shared" si="41"/>
        <v/>
      </c>
      <c r="H512" s="305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idden="1">
      <c r="C513" s="301"/>
      <c r="D513" s="364" t="str">
        <f>IF(ISERROR(VLOOKUP(C513,'Cap Financiera y Organizacional'!$A$12:$X$62730,2,0)),"",VLOOKUP(C513,'Cap Financiera y Organizacional'!$A$12:$X$3590,2,0))</f>
        <v/>
      </c>
      <c r="E513" s="318" t="str">
        <f>IF(OR(C513="",D513=""),"",IF(ISERROR(VLOOKUP(D513,'Cap Financiera y Organizacional'!$B$13:$X$62730,3,0)),"",VLOOKUP(D513,'Cap Financiera y Organizacional'!$B$13:$X$62730,3,0)))</f>
        <v/>
      </c>
      <c r="F513" s="318" t="str">
        <f>IF(OR(C513="",D513=""),"",IF(ISERROR(VLOOKUP(D513,'Cap Financiera y Organizacional'!$B$13:$X$62730,5,0)),"",VLOOKUP(D513,'Cap Financiera y Organizacional'!$B$13:$X$62730,5,0)))</f>
        <v/>
      </c>
      <c r="G513" s="304" t="str">
        <f t="shared" si="41"/>
        <v/>
      </c>
      <c r="H513" s="305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 ht="15.75" hidden="1" thickBot="1">
      <c r="C514" s="306"/>
      <c r="D514" s="365" t="str">
        <f>IF(ISERROR(VLOOKUP(C514,'Cap Financiera y Organizacional'!$A$12:$X$62730,2,0)),"",VLOOKUP(C514,'Cap Financiera y Organizacional'!$A$12:$X$3590,2,0))</f>
        <v/>
      </c>
      <c r="E514" s="319" t="str">
        <f>IF(OR(C514="",D514=""),"",IF(ISERROR(VLOOKUP(D514,'Cap Financiera y Organizacional'!$B$13:$X$62730,3,0)),"",VLOOKUP(D514,'Cap Financiera y Organizacional'!$B$13:$X$62730,3,0)))</f>
        <v/>
      </c>
      <c r="F514" s="319" t="str">
        <f>IF(OR(C514="",D514=""),"",IF(ISERROR(VLOOKUP(D514,'Cap Financiera y Organizacional'!$B$13:$X$62730,5,0)),"",VLOOKUP(D514,'Cap Financiera y Organizacional'!$B$13:$X$62730,5,0)))</f>
        <v/>
      </c>
      <c r="G514" s="309" t="str">
        <f t="shared" si="41"/>
        <v/>
      </c>
      <c r="H514" s="310" t="str">
        <f>IF(OR(D514="",E514="",F514=""),"",IF(AND(G514&gt;0,G514&lt;=CapFinanciera1),Puntajes!$D$12,IF(AND(G514&gt;CapFinanciera1,G514&lt;=CapFinanciera2),Puntajes!$D$13,IF(AND(G514&gt;CapFinanciera2,G514&lt;=CapFinanciera3),Puntajes!$D$14,IF(AND(G514&gt;CapFinanciera3,G514&lt;=CapFinanciera4),Puntajes!$D$15,IF(G514&gt;CapFinanciera4,Puntajes!$D$16,0))))))</f>
        <v/>
      </c>
    </row>
    <row r="515" spans="3:8" hidden="1">
      <c r="C515" s="291"/>
      <c r="D515" s="363" t="str">
        <f>IF(ISERROR(VLOOKUP(C515,'Cap Financiera y Organizacional'!$A$12:$X$62730,2,0)),"",VLOOKUP(C515,'Cap Financiera y Organizacional'!$A$12:$X$3590,2,0))</f>
        <v/>
      </c>
      <c r="E515" s="360"/>
      <c r="F515" s="318"/>
      <c r="G515" s="304"/>
      <c r="H515" s="305"/>
    </row>
    <row r="516" spans="3:8" hidden="1">
      <c r="C516" s="301"/>
      <c r="D516" s="364" t="str">
        <f>IF(ISERROR(VLOOKUP(C516,'Cap Financiera y Organizacional'!$A$12:$X$62730,2,0)),"",VLOOKUP(C516,'Cap Financiera y Organizacional'!$A$12:$X$3590,2,0))</f>
        <v/>
      </c>
      <c r="E516" s="361" t="str">
        <f>IF(OR(C516="",D516=""),"",IF(ISERROR(VLOOKUP(D516,'Cap Financiera y Organizacional'!$B$13:$X$62730,3,0)),"",VLOOKUP(D516,'Cap Financiera y Organizacional'!$B$13:$X$62730,3,0)))</f>
        <v/>
      </c>
      <c r="F516" s="318" t="str">
        <f>IF(OR(C516="",D516=""),"",IF(ISERROR(VLOOKUP(D516,'Cap Financiera y Organizacional'!$B$13:$X$62730,5,0)),"",VLOOKUP(D516,'Cap Financiera y Organizacional'!$B$13:$X$62730,5,0)))</f>
        <v/>
      </c>
      <c r="G516" s="304" t="str">
        <f t="shared" ref="G516:G525" si="42">IF(OR(D516="",E516="",F516=""),"",IF(OR(E516=0,F516=0),0,E516/F516))</f>
        <v/>
      </c>
      <c r="H516" s="305" t="str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/>
      </c>
    </row>
    <row r="517" spans="3:8" hidden="1">
      <c r="C517" s="301"/>
      <c r="D517" s="364" t="str">
        <f>IF(ISERROR(VLOOKUP(C517,'Cap Financiera y Organizacional'!$A$12:$X$62730,2,0)),"",VLOOKUP(C517,'Cap Financiera y Organizacional'!$A$12:$X$3590,2,0))</f>
        <v/>
      </c>
      <c r="E517" s="361" t="str">
        <f>IF(OR(C517="",D517=""),"",IF(ISERROR(VLOOKUP(D517,'Cap Financiera y Organizacional'!$B$13:$X$62730,3,0)),"",VLOOKUP(D517,'Cap Financiera y Organizacional'!$B$13:$X$62730,3,0)))</f>
        <v/>
      </c>
      <c r="F517" s="318" t="str">
        <f>IF(OR(C517="",D517=""),"",IF(ISERROR(VLOOKUP(D517,'Cap Financiera y Organizacional'!$B$13:$X$62730,5,0)),"",VLOOKUP(D517,'Cap Financiera y Organizacional'!$B$13:$X$62730,5,0)))</f>
        <v/>
      </c>
      <c r="G517" s="304" t="str">
        <f t="shared" si="42"/>
        <v/>
      </c>
      <c r="H517" s="305" t="str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/>
      </c>
    </row>
    <row r="518" spans="3:8" hidden="1">
      <c r="C518" s="301"/>
      <c r="D518" s="364" t="str">
        <f>IF(ISERROR(VLOOKUP(C518,'Cap Financiera y Organizacional'!$A$12:$X$62730,2,0)),"",VLOOKUP(C518,'Cap Financiera y Organizacional'!$A$12:$X$3590,2,0))</f>
        <v/>
      </c>
      <c r="E518" s="361" t="str">
        <f>IF(OR(C518="",D518=""),"",IF(ISERROR(VLOOKUP(D518,'Cap Financiera y Organizacional'!$B$13:$X$62730,3,0)),"",VLOOKUP(D518,'Cap Financiera y Organizacional'!$B$13:$X$62730,3,0)))</f>
        <v/>
      </c>
      <c r="F518" s="318" t="str">
        <f>IF(OR(C518="",D518=""),"",IF(ISERROR(VLOOKUP(D518,'Cap Financiera y Organizacional'!$B$13:$X$62730,5,0)),"",VLOOKUP(D518,'Cap Financiera y Organizacional'!$B$13:$X$62730,5,0)))</f>
        <v/>
      </c>
      <c r="G518" s="304" t="str">
        <f t="shared" si="42"/>
        <v/>
      </c>
      <c r="H518" s="305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 hidden="1">
      <c r="C519" s="301"/>
      <c r="D519" s="364" t="str">
        <f>IF(ISERROR(VLOOKUP(C519,'Cap Financiera y Organizacional'!$A$12:$X$62730,2,0)),"",VLOOKUP(C519,'Cap Financiera y Organizacional'!$A$12:$X$3590,2,0))</f>
        <v/>
      </c>
      <c r="E519" s="318" t="str">
        <f>IF(OR(C519="",D519=""),"",IF(ISERROR(VLOOKUP(D519,'Cap Financiera y Organizacional'!$B$13:$X$62730,3,0)),"",VLOOKUP(D519,'Cap Financiera y Organizacional'!$B$13:$X$62730,3,0)))</f>
        <v/>
      </c>
      <c r="F519" s="318" t="str">
        <f>IF(OR(C519="",D519=""),"",IF(ISERROR(VLOOKUP(D519,'Cap Financiera y Organizacional'!$B$13:$X$62730,5,0)),"",VLOOKUP(D519,'Cap Financiera y Organizacional'!$B$13:$X$62730,5,0)))</f>
        <v/>
      </c>
      <c r="G519" s="304" t="str">
        <f t="shared" si="42"/>
        <v/>
      </c>
      <c r="H519" s="305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 hidden="1">
      <c r="C520" s="301"/>
      <c r="D520" s="364" t="str">
        <f>IF(ISERROR(VLOOKUP(C520,'Cap Financiera y Organizacional'!$A$12:$X$62730,2,0)),"",VLOOKUP(C520,'Cap Financiera y Organizacional'!$A$12:$X$3590,2,0))</f>
        <v/>
      </c>
      <c r="E520" s="318" t="str">
        <f>IF(OR(C520="",D520=""),"",IF(ISERROR(VLOOKUP(D520,'Cap Financiera y Organizacional'!$B$13:$X$62730,3,0)),"",VLOOKUP(D520,'Cap Financiera y Organizacional'!$B$13:$X$62730,3,0)))</f>
        <v/>
      </c>
      <c r="F520" s="318" t="str">
        <f>IF(OR(C520="",D520=""),"",IF(ISERROR(VLOOKUP(D520,'Cap Financiera y Organizacional'!$B$13:$X$62730,5,0)),"",VLOOKUP(D520,'Cap Financiera y Organizacional'!$B$13:$X$62730,5,0)))</f>
        <v/>
      </c>
      <c r="G520" s="304" t="str">
        <f t="shared" si="42"/>
        <v/>
      </c>
      <c r="H520" s="305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 hidden="1">
      <c r="C521" s="301"/>
      <c r="D521" s="364" t="str">
        <f>IF(ISERROR(VLOOKUP(C521,'Cap Financiera y Organizacional'!$A$12:$X$62730,2,0)),"",VLOOKUP(C521,'Cap Financiera y Organizacional'!$A$12:$X$3590,2,0))</f>
        <v/>
      </c>
      <c r="E521" s="318" t="str">
        <f>IF(OR(C521="",D521=""),"",IF(ISERROR(VLOOKUP(D521,'Cap Financiera y Organizacional'!$B$13:$X$62730,3,0)),"",VLOOKUP(D521,'Cap Financiera y Organizacional'!$B$13:$X$62730,3,0)))</f>
        <v/>
      </c>
      <c r="F521" s="318" t="str">
        <f>IF(OR(C521="",D521=""),"",IF(ISERROR(VLOOKUP(D521,'Cap Financiera y Organizacional'!$B$13:$X$62730,5,0)),"",VLOOKUP(D521,'Cap Financiera y Organizacional'!$B$13:$X$62730,5,0)))</f>
        <v/>
      </c>
      <c r="G521" s="304" t="str">
        <f t="shared" si="42"/>
        <v/>
      </c>
      <c r="H521" s="305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 hidden="1">
      <c r="C522" s="301"/>
      <c r="D522" s="364" t="str">
        <f>IF(ISERROR(VLOOKUP(C522,'Cap Financiera y Organizacional'!$A$12:$X$62730,2,0)),"",VLOOKUP(C522,'Cap Financiera y Organizacional'!$A$12:$X$3590,2,0))</f>
        <v/>
      </c>
      <c r="E522" s="318" t="str">
        <f>IF(OR(C522="",D522=""),"",IF(ISERROR(VLOOKUP(D522,'Cap Financiera y Organizacional'!$B$13:$X$62730,3,0)),"",VLOOKUP(D522,'Cap Financiera y Organizacional'!$B$13:$X$62730,3,0)))</f>
        <v/>
      </c>
      <c r="F522" s="318" t="str">
        <f>IF(OR(C522="",D522=""),"",IF(ISERROR(VLOOKUP(D522,'Cap Financiera y Organizacional'!$B$13:$X$62730,5,0)),"",VLOOKUP(D522,'Cap Financiera y Organizacional'!$B$13:$X$62730,5,0)))</f>
        <v/>
      </c>
      <c r="G522" s="304" t="str">
        <f t="shared" si="42"/>
        <v/>
      </c>
      <c r="H522" s="305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 hidden="1">
      <c r="C523" s="301"/>
      <c r="D523" s="364" t="str">
        <f>IF(ISERROR(VLOOKUP(C523,'Cap Financiera y Organizacional'!$A$12:$X$62730,2,0)),"",VLOOKUP(C523,'Cap Financiera y Organizacional'!$A$12:$X$3590,2,0))</f>
        <v/>
      </c>
      <c r="E523" s="318" t="str">
        <f>IF(OR(C523="",D523=""),"",IF(ISERROR(VLOOKUP(D523,'Cap Financiera y Organizacional'!$B$13:$X$62730,3,0)),"",VLOOKUP(D523,'Cap Financiera y Organizacional'!$B$13:$X$62730,3,0)))</f>
        <v/>
      </c>
      <c r="F523" s="318" t="str">
        <f>IF(OR(C523="",D523=""),"",IF(ISERROR(VLOOKUP(D523,'Cap Financiera y Organizacional'!$B$13:$X$62730,5,0)),"",VLOOKUP(D523,'Cap Financiera y Organizacional'!$B$13:$X$62730,5,0)))</f>
        <v/>
      </c>
      <c r="G523" s="304" t="str">
        <f t="shared" si="42"/>
        <v/>
      </c>
      <c r="H523" s="305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hidden="1">
      <c r="C524" s="301"/>
      <c r="D524" s="364" t="str">
        <f>IF(ISERROR(VLOOKUP(C524,'Cap Financiera y Organizacional'!$A$12:$X$62730,2,0)),"",VLOOKUP(C524,'Cap Financiera y Organizacional'!$A$12:$X$3590,2,0))</f>
        <v/>
      </c>
      <c r="E524" s="318" t="str">
        <f>IF(OR(C524="",D524=""),"",IF(ISERROR(VLOOKUP(D524,'Cap Financiera y Organizacional'!$B$13:$X$62730,3,0)),"",VLOOKUP(D524,'Cap Financiera y Organizacional'!$B$13:$X$62730,3,0)))</f>
        <v/>
      </c>
      <c r="F524" s="318" t="str">
        <f>IF(OR(C524="",D524=""),"",IF(ISERROR(VLOOKUP(D524,'Cap Financiera y Organizacional'!$B$13:$X$62730,5,0)),"",VLOOKUP(D524,'Cap Financiera y Organizacional'!$B$13:$X$62730,5,0)))</f>
        <v/>
      </c>
      <c r="G524" s="304" t="str">
        <f t="shared" si="42"/>
        <v/>
      </c>
      <c r="H524" s="305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 ht="15.75" hidden="1" thickBot="1">
      <c r="C525" s="306"/>
      <c r="D525" s="365" t="str">
        <f>IF(ISERROR(VLOOKUP(C525,'Cap Financiera y Organizacional'!$A$12:$X$62730,2,0)),"",VLOOKUP(C525,'Cap Financiera y Organizacional'!$A$12:$X$3590,2,0))</f>
        <v/>
      </c>
      <c r="E525" s="319" t="str">
        <f>IF(OR(C525="",D525=""),"",IF(ISERROR(VLOOKUP(D525,'Cap Financiera y Organizacional'!$B$13:$X$62730,3,0)),"",VLOOKUP(D525,'Cap Financiera y Organizacional'!$B$13:$X$62730,3,0)))</f>
        <v/>
      </c>
      <c r="F525" s="319" t="str">
        <f>IF(OR(C525="",D525=""),"",IF(ISERROR(VLOOKUP(D525,'Cap Financiera y Organizacional'!$B$13:$X$62730,5,0)),"",VLOOKUP(D525,'Cap Financiera y Organizacional'!$B$13:$X$62730,5,0)))</f>
        <v/>
      </c>
      <c r="G525" s="309" t="str">
        <f t="shared" si="42"/>
        <v/>
      </c>
      <c r="H525" s="310" t="str">
        <f>IF(OR(D525="",E525="",F525=""),"",IF(AND(G525&gt;0,G525&lt;=CapFinanciera1),Puntajes!$D$12,IF(AND(G525&gt;CapFinanciera1,G525&lt;=CapFinanciera2),Puntajes!$D$13,IF(AND(G525&gt;CapFinanciera2,G525&lt;=CapFinanciera3),Puntajes!$D$14,IF(AND(G525&gt;CapFinanciera3,G525&lt;=CapFinanciera4),Puntajes!$D$15,IF(G525&gt;CapFinanciera4,Puntajes!$D$16,0))))))</f>
        <v/>
      </c>
    </row>
    <row r="526" spans="3:8" hidden="1">
      <c r="C526" s="291"/>
      <c r="D526" s="363" t="str">
        <f>IF(ISERROR(VLOOKUP(C526,'Cap Financiera y Organizacional'!$A$12:$X$62730,2,0)),"",VLOOKUP(C526,'Cap Financiera y Organizacional'!$A$12:$X$3590,2,0))</f>
        <v/>
      </c>
      <c r="E526" s="360"/>
      <c r="F526" s="318"/>
      <c r="G526" s="304"/>
      <c r="H526" s="305"/>
    </row>
    <row r="527" spans="3:8" hidden="1">
      <c r="C527" s="301"/>
      <c r="D527" s="364" t="str">
        <f>IF(ISERROR(VLOOKUP(C527,'Cap Financiera y Organizacional'!$A$12:$X$62730,2,0)),"",VLOOKUP(C527,'Cap Financiera y Organizacional'!$A$12:$X$3590,2,0))</f>
        <v/>
      </c>
      <c r="E527" s="361" t="str">
        <f>IF(OR(C527="",D527=""),"",IF(ISERROR(VLOOKUP(D527,'Cap Financiera y Organizacional'!$B$13:$X$62730,3,0)),"",VLOOKUP(D527,'Cap Financiera y Organizacional'!$B$13:$X$62730,3,0)))</f>
        <v/>
      </c>
      <c r="F527" s="318" t="str">
        <f>IF(OR(C527="",D527=""),"",IF(ISERROR(VLOOKUP(D527,'Cap Financiera y Organizacional'!$B$13:$X$62730,5,0)),"",VLOOKUP(D527,'Cap Financiera y Organizacional'!$B$13:$X$62730,5,0)))</f>
        <v/>
      </c>
      <c r="G527" s="304" t="str">
        <f t="shared" ref="G527:G536" si="43">IF(OR(D527="",E527="",F527=""),"",IF(OR(E527=0,F527=0),0,E527/F527))</f>
        <v/>
      </c>
      <c r="H527" s="305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 hidden="1">
      <c r="C528" s="301"/>
      <c r="D528" s="364" t="str">
        <f>IF(ISERROR(VLOOKUP(C528,'Cap Financiera y Organizacional'!$A$12:$X$62730,2,0)),"",VLOOKUP(C528,'Cap Financiera y Organizacional'!$A$12:$X$3590,2,0))</f>
        <v/>
      </c>
      <c r="E528" s="361" t="str">
        <f>IF(OR(C528="",D528=""),"",IF(ISERROR(VLOOKUP(D528,'Cap Financiera y Organizacional'!$B$13:$X$62730,3,0)),"",VLOOKUP(D528,'Cap Financiera y Organizacional'!$B$13:$X$62730,3,0)))</f>
        <v/>
      </c>
      <c r="F528" s="318" t="str">
        <f>IF(OR(C528="",D528=""),"",IF(ISERROR(VLOOKUP(D528,'Cap Financiera y Organizacional'!$B$13:$X$62730,5,0)),"",VLOOKUP(D528,'Cap Financiera y Organizacional'!$B$13:$X$62730,5,0)))</f>
        <v/>
      </c>
      <c r="G528" s="304" t="str">
        <f t="shared" si="43"/>
        <v/>
      </c>
      <c r="H528" s="305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 hidden="1">
      <c r="C529" s="301"/>
      <c r="D529" s="364" t="str">
        <f>IF(ISERROR(VLOOKUP(C529,'Cap Financiera y Organizacional'!$A$12:$X$62730,2,0)),"",VLOOKUP(C529,'Cap Financiera y Organizacional'!$A$12:$X$3590,2,0))</f>
        <v/>
      </c>
      <c r="E529" s="361" t="str">
        <f>IF(OR(C529="",D529=""),"",IF(ISERROR(VLOOKUP(D529,'Cap Financiera y Organizacional'!$B$13:$X$62730,3,0)),"",VLOOKUP(D529,'Cap Financiera y Organizacional'!$B$13:$X$62730,3,0)))</f>
        <v/>
      </c>
      <c r="F529" s="318" t="str">
        <f>IF(OR(C529="",D529=""),"",IF(ISERROR(VLOOKUP(D529,'Cap Financiera y Organizacional'!$B$13:$X$62730,5,0)),"",VLOOKUP(D529,'Cap Financiera y Organizacional'!$B$13:$X$62730,5,0)))</f>
        <v/>
      </c>
      <c r="G529" s="304" t="str">
        <f t="shared" si="43"/>
        <v/>
      </c>
      <c r="H529" s="305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 hidden="1">
      <c r="C530" s="301"/>
      <c r="D530" s="364" t="str">
        <f>IF(ISERROR(VLOOKUP(C530,'Cap Financiera y Organizacional'!$A$12:$X$62730,2,0)),"",VLOOKUP(C530,'Cap Financiera y Organizacional'!$A$12:$X$3590,2,0))</f>
        <v/>
      </c>
      <c r="E530" s="318" t="str">
        <f>IF(OR(C530="",D530=""),"",IF(ISERROR(VLOOKUP(D530,'Cap Financiera y Organizacional'!$B$13:$X$62730,3,0)),"",VLOOKUP(D530,'Cap Financiera y Organizacional'!$B$13:$X$62730,3,0)))</f>
        <v/>
      </c>
      <c r="F530" s="318" t="str">
        <f>IF(OR(C530="",D530=""),"",IF(ISERROR(VLOOKUP(D530,'Cap Financiera y Organizacional'!$B$13:$X$62730,5,0)),"",VLOOKUP(D530,'Cap Financiera y Organizacional'!$B$13:$X$62730,5,0)))</f>
        <v/>
      </c>
      <c r="G530" s="304" t="str">
        <f t="shared" si="43"/>
        <v/>
      </c>
      <c r="H530" s="305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 hidden="1">
      <c r="C531" s="301"/>
      <c r="D531" s="364" t="str">
        <f>IF(ISERROR(VLOOKUP(C531,'Cap Financiera y Organizacional'!$A$12:$X$62730,2,0)),"",VLOOKUP(C531,'Cap Financiera y Organizacional'!$A$12:$X$3590,2,0))</f>
        <v/>
      </c>
      <c r="E531" s="318" t="str">
        <f>IF(OR(C531="",D531=""),"",IF(ISERROR(VLOOKUP(D531,'Cap Financiera y Organizacional'!$B$13:$X$62730,3,0)),"",VLOOKUP(D531,'Cap Financiera y Organizacional'!$B$13:$X$62730,3,0)))</f>
        <v/>
      </c>
      <c r="F531" s="318" t="str">
        <f>IF(OR(C531="",D531=""),"",IF(ISERROR(VLOOKUP(D531,'Cap Financiera y Organizacional'!$B$13:$X$62730,5,0)),"",VLOOKUP(D531,'Cap Financiera y Organizacional'!$B$13:$X$62730,5,0)))</f>
        <v/>
      </c>
      <c r="G531" s="304" t="str">
        <f t="shared" si="43"/>
        <v/>
      </c>
      <c r="H531" s="305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 hidden="1">
      <c r="C532" s="301"/>
      <c r="D532" s="364" t="str">
        <f>IF(ISERROR(VLOOKUP(C532,'Cap Financiera y Organizacional'!$A$12:$X$62730,2,0)),"",VLOOKUP(C532,'Cap Financiera y Organizacional'!$A$12:$X$3590,2,0))</f>
        <v/>
      </c>
      <c r="E532" s="318" t="str">
        <f>IF(OR(C532="",D532=""),"",IF(ISERROR(VLOOKUP(D532,'Cap Financiera y Organizacional'!$B$13:$X$62730,3,0)),"",VLOOKUP(D532,'Cap Financiera y Organizacional'!$B$13:$X$62730,3,0)))</f>
        <v/>
      </c>
      <c r="F532" s="318" t="str">
        <f>IF(OR(C532="",D532=""),"",IF(ISERROR(VLOOKUP(D532,'Cap Financiera y Organizacional'!$B$13:$X$62730,5,0)),"",VLOOKUP(D532,'Cap Financiera y Organizacional'!$B$13:$X$62730,5,0)))</f>
        <v/>
      </c>
      <c r="G532" s="304" t="str">
        <f t="shared" si="43"/>
        <v/>
      </c>
      <c r="H532" s="305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 hidden="1">
      <c r="C533" s="301"/>
      <c r="D533" s="364" t="str">
        <f>IF(ISERROR(VLOOKUP(C533,'Cap Financiera y Organizacional'!$A$12:$X$62730,2,0)),"",VLOOKUP(C533,'Cap Financiera y Organizacional'!$A$12:$X$3590,2,0))</f>
        <v/>
      </c>
      <c r="E533" s="318" t="str">
        <f>IF(OR(C533="",D533=""),"",IF(ISERROR(VLOOKUP(D533,'Cap Financiera y Organizacional'!$B$13:$X$62730,3,0)),"",VLOOKUP(D533,'Cap Financiera y Organizacional'!$B$13:$X$62730,3,0)))</f>
        <v/>
      </c>
      <c r="F533" s="318" t="str">
        <f>IF(OR(C533="",D533=""),"",IF(ISERROR(VLOOKUP(D533,'Cap Financiera y Organizacional'!$B$13:$X$62730,5,0)),"",VLOOKUP(D533,'Cap Financiera y Organizacional'!$B$13:$X$62730,5,0)))</f>
        <v/>
      </c>
      <c r="G533" s="304" t="str">
        <f t="shared" si="43"/>
        <v/>
      </c>
      <c r="H533" s="305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 hidden="1">
      <c r="C534" s="301"/>
      <c r="D534" s="364" t="str">
        <f>IF(ISERROR(VLOOKUP(C534,'Cap Financiera y Organizacional'!$A$12:$X$62730,2,0)),"",VLOOKUP(C534,'Cap Financiera y Organizacional'!$A$12:$X$3590,2,0))</f>
        <v/>
      </c>
      <c r="E534" s="318" t="str">
        <f>IF(OR(C534="",D534=""),"",IF(ISERROR(VLOOKUP(D534,'Cap Financiera y Organizacional'!$B$13:$X$62730,3,0)),"",VLOOKUP(D534,'Cap Financiera y Organizacional'!$B$13:$X$62730,3,0)))</f>
        <v/>
      </c>
      <c r="F534" s="318" t="str">
        <f>IF(OR(C534="",D534=""),"",IF(ISERROR(VLOOKUP(D534,'Cap Financiera y Organizacional'!$B$13:$X$62730,5,0)),"",VLOOKUP(D534,'Cap Financiera y Organizacional'!$B$13:$X$62730,5,0)))</f>
        <v/>
      </c>
      <c r="G534" s="304" t="str">
        <f t="shared" si="43"/>
        <v/>
      </c>
      <c r="H534" s="305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hidden="1">
      <c r="C535" s="301"/>
      <c r="D535" s="364" t="str">
        <f>IF(ISERROR(VLOOKUP(C535,'Cap Financiera y Organizacional'!$A$12:$X$62730,2,0)),"",VLOOKUP(C535,'Cap Financiera y Organizacional'!$A$12:$X$3590,2,0))</f>
        <v/>
      </c>
      <c r="E535" s="318" t="str">
        <f>IF(OR(C535="",D535=""),"",IF(ISERROR(VLOOKUP(D535,'Cap Financiera y Organizacional'!$B$13:$X$62730,3,0)),"",VLOOKUP(D535,'Cap Financiera y Organizacional'!$B$13:$X$62730,3,0)))</f>
        <v/>
      </c>
      <c r="F535" s="318" t="str">
        <f>IF(OR(C535="",D535=""),"",IF(ISERROR(VLOOKUP(D535,'Cap Financiera y Organizacional'!$B$13:$X$62730,5,0)),"",VLOOKUP(D535,'Cap Financiera y Organizacional'!$B$13:$X$62730,5,0)))</f>
        <v/>
      </c>
      <c r="G535" s="304" t="str">
        <f t="shared" si="43"/>
        <v/>
      </c>
      <c r="H535" s="305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 ht="15.75" hidden="1" thickBot="1">
      <c r="C536" s="306"/>
      <c r="D536" s="365" t="str">
        <f>IF(ISERROR(VLOOKUP(C536,'Cap Financiera y Organizacional'!$A$12:$X$62730,2,0)),"",VLOOKUP(C536,'Cap Financiera y Organizacional'!$A$12:$X$3590,2,0))</f>
        <v/>
      </c>
      <c r="E536" s="319" t="str">
        <f>IF(OR(C536="",D536=""),"",IF(ISERROR(VLOOKUP(D536,'Cap Financiera y Organizacional'!$B$13:$X$62730,3,0)),"",VLOOKUP(D536,'Cap Financiera y Organizacional'!$B$13:$X$62730,3,0)))</f>
        <v/>
      </c>
      <c r="F536" s="319" t="str">
        <f>IF(OR(C536="",D536=""),"",IF(ISERROR(VLOOKUP(D536,'Cap Financiera y Organizacional'!$B$13:$X$62730,5,0)),"",VLOOKUP(D536,'Cap Financiera y Organizacional'!$B$13:$X$62730,5,0)))</f>
        <v/>
      </c>
      <c r="G536" s="309" t="str">
        <f t="shared" si="43"/>
        <v/>
      </c>
      <c r="H536" s="310" t="str">
        <f>IF(OR(D536="",E536="",F536=""),"",IF(AND(G536&gt;0,G536&lt;=CapFinanciera1),Puntajes!$D$12,IF(AND(G536&gt;CapFinanciera1,G536&lt;=CapFinanciera2),Puntajes!$D$13,IF(AND(G536&gt;CapFinanciera2,G536&lt;=CapFinanciera3),Puntajes!$D$14,IF(AND(G536&gt;CapFinanciera3,G536&lt;=CapFinanciera4),Puntajes!$D$15,IF(G536&gt;CapFinanciera4,Puntajes!$D$16,0))))))</f>
        <v/>
      </c>
    </row>
    <row r="537" spans="3:8" hidden="1">
      <c r="C537" s="291"/>
      <c r="D537" s="363" t="str">
        <f>IF(ISERROR(VLOOKUP(C537,'Cap Financiera y Organizacional'!$A$12:$X$62730,2,0)),"",VLOOKUP(C537,'Cap Financiera y Organizacional'!$A$12:$X$3590,2,0))</f>
        <v/>
      </c>
      <c r="E537" s="360"/>
      <c r="F537" s="318"/>
      <c r="G537" s="304"/>
      <c r="H537" s="305"/>
    </row>
    <row r="538" spans="3:8" hidden="1">
      <c r="C538" s="301"/>
      <c r="D538" s="364" t="str">
        <f>IF(ISERROR(VLOOKUP(C538,'Cap Financiera y Organizacional'!$A$12:$X$62730,2,0)),"",VLOOKUP(C538,'Cap Financiera y Organizacional'!$A$12:$X$3590,2,0))</f>
        <v/>
      </c>
      <c r="E538" s="361" t="str">
        <f>IF(OR(C538="",D538=""),"",IF(ISERROR(VLOOKUP(D538,'Cap Financiera y Organizacional'!$B$13:$X$62730,3,0)),"",VLOOKUP(D538,'Cap Financiera y Organizacional'!$B$13:$X$62730,3,0)))</f>
        <v/>
      </c>
      <c r="F538" s="318" t="str">
        <f>IF(OR(C538="",D538=""),"",IF(ISERROR(VLOOKUP(D538,'Cap Financiera y Organizacional'!$B$13:$X$62730,5,0)),"",VLOOKUP(D538,'Cap Financiera y Organizacional'!$B$13:$X$62730,5,0)))</f>
        <v/>
      </c>
      <c r="G538" s="304" t="str">
        <f t="shared" ref="G538:G547" si="44">IF(OR(D538="",E538="",F538=""),"",IF(OR(E538=0,F538=0),0,E538/F538))</f>
        <v/>
      </c>
      <c r="H538" s="305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 hidden="1">
      <c r="C539" s="301"/>
      <c r="D539" s="364" t="str">
        <f>IF(ISERROR(VLOOKUP(C539,'Cap Financiera y Organizacional'!$A$12:$X$62730,2,0)),"",VLOOKUP(C539,'Cap Financiera y Organizacional'!$A$12:$X$3590,2,0))</f>
        <v/>
      </c>
      <c r="E539" s="361" t="str">
        <f>IF(OR(C539="",D539=""),"",IF(ISERROR(VLOOKUP(D539,'Cap Financiera y Organizacional'!$B$13:$X$62730,3,0)),"",VLOOKUP(D539,'Cap Financiera y Organizacional'!$B$13:$X$62730,3,0)))</f>
        <v/>
      </c>
      <c r="F539" s="318" t="str">
        <f>IF(OR(C539="",D539=""),"",IF(ISERROR(VLOOKUP(D539,'Cap Financiera y Organizacional'!$B$13:$X$62730,5,0)),"",VLOOKUP(D539,'Cap Financiera y Organizacional'!$B$13:$X$62730,5,0)))</f>
        <v/>
      </c>
      <c r="G539" s="304" t="str">
        <f t="shared" si="44"/>
        <v/>
      </c>
      <c r="H539" s="305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 hidden="1">
      <c r="C540" s="301"/>
      <c r="D540" s="364" t="str">
        <f>IF(ISERROR(VLOOKUP(C540,'Cap Financiera y Organizacional'!$A$12:$X$62730,2,0)),"",VLOOKUP(C540,'Cap Financiera y Organizacional'!$A$12:$X$3590,2,0))</f>
        <v/>
      </c>
      <c r="E540" s="361" t="str">
        <f>IF(OR(C540="",D540=""),"",IF(ISERROR(VLOOKUP(D540,'Cap Financiera y Organizacional'!$B$13:$X$62730,3,0)),"",VLOOKUP(D540,'Cap Financiera y Organizacional'!$B$13:$X$62730,3,0)))</f>
        <v/>
      </c>
      <c r="F540" s="318" t="str">
        <f>IF(OR(C540="",D540=""),"",IF(ISERROR(VLOOKUP(D540,'Cap Financiera y Organizacional'!$B$13:$X$62730,5,0)),"",VLOOKUP(D540,'Cap Financiera y Organizacional'!$B$13:$X$62730,5,0)))</f>
        <v/>
      </c>
      <c r="G540" s="304" t="str">
        <f t="shared" si="44"/>
        <v/>
      </c>
      <c r="H540" s="305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 hidden="1">
      <c r="C541" s="301"/>
      <c r="D541" s="364" t="str">
        <f>IF(ISERROR(VLOOKUP(C541,'Cap Financiera y Organizacional'!$A$12:$X$62730,2,0)),"",VLOOKUP(C541,'Cap Financiera y Organizacional'!$A$12:$X$3590,2,0))</f>
        <v/>
      </c>
      <c r="E541" s="318" t="str">
        <f>IF(OR(C541="",D541=""),"",IF(ISERROR(VLOOKUP(D541,'Cap Financiera y Organizacional'!$B$13:$X$62730,3,0)),"",VLOOKUP(D541,'Cap Financiera y Organizacional'!$B$13:$X$62730,3,0)))</f>
        <v/>
      </c>
      <c r="F541" s="318" t="str">
        <f>IF(OR(C541="",D541=""),"",IF(ISERROR(VLOOKUP(D541,'Cap Financiera y Organizacional'!$B$13:$X$62730,5,0)),"",VLOOKUP(D541,'Cap Financiera y Organizacional'!$B$13:$X$62730,5,0)))</f>
        <v/>
      </c>
      <c r="G541" s="304" t="str">
        <f t="shared" si="44"/>
        <v/>
      </c>
      <c r="H541" s="305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 hidden="1">
      <c r="C542" s="301"/>
      <c r="D542" s="364" t="str">
        <f>IF(ISERROR(VLOOKUP(C542,'Cap Financiera y Organizacional'!$A$12:$X$62730,2,0)),"",VLOOKUP(C542,'Cap Financiera y Organizacional'!$A$12:$X$3590,2,0))</f>
        <v/>
      </c>
      <c r="E542" s="318" t="str">
        <f>IF(OR(C542="",D542=""),"",IF(ISERROR(VLOOKUP(D542,'Cap Financiera y Organizacional'!$B$13:$X$62730,3,0)),"",VLOOKUP(D542,'Cap Financiera y Organizacional'!$B$13:$X$62730,3,0)))</f>
        <v/>
      </c>
      <c r="F542" s="318" t="str">
        <f>IF(OR(C542="",D542=""),"",IF(ISERROR(VLOOKUP(D542,'Cap Financiera y Organizacional'!$B$13:$X$62730,5,0)),"",VLOOKUP(D542,'Cap Financiera y Organizacional'!$B$13:$X$62730,5,0)))</f>
        <v/>
      </c>
      <c r="G542" s="304" t="str">
        <f t="shared" si="44"/>
        <v/>
      </c>
      <c r="H542" s="305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 hidden="1">
      <c r="C543" s="301"/>
      <c r="D543" s="364" t="str">
        <f>IF(ISERROR(VLOOKUP(C543,'Cap Financiera y Organizacional'!$A$12:$X$62730,2,0)),"",VLOOKUP(C543,'Cap Financiera y Organizacional'!$A$12:$X$3590,2,0))</f>
        <v/>
      </c>
      <c r="E543" s="318" t="str">
        <f>IF(OR(C543="",D543=""),"",IF(ISERROR(VLOOKUP(D543,'Cap Financiera y Organizacional'!$B$13:$X$62730,3,0)),"",VLOOKUP(D543,'Cap Financiera y Organizacional'!$B$13:$X$62730,3,0)))</f>
        <v/>
      </c>
      <c r="F543" s="318" t="str">
        <f>IF(OR(C543="",D543=""),"",IF(ISERROR(VLOOKUP(D543,'Cap Financiera y Organizacional'!$B$13:$X$62730,5,0)),"",VLOOKUP(D543,'Cap Financiera y Organizacional'!$B$13:$X$62730,5,0)))</f>
        <v/>
      </c>
      <c r="G543" s="304" t="str">
        <f t="shared" si="44"/>
        <v/>
      </c>
      <c r="H543" s="305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 hidden="1">
      <c r="C544" s="301"/>
      <c r="D544" s="364" t="str">
        <f>IF(ISERROR(VLOOKUP(C544,'Cap Financiera y Organizacional'!$A$12:$X$62730,2,0)),"",VLOOKUP(C544,'Cap Financiera y Organizacional'!$A$12:$X$3590,2,0))</f>
        <v/>
      </c>
      <c r="E544" s="318" t="str">
        <f>IF(OR(C544="",D544=""),"",IF(ISERROR(VLOOKUP(D544,'Cap Financiera y Organizacional'!$B$13:$X$62730,3,0)),"",VLOOKUP(D544,'Cap Financiera y Organizacional'!$B$13:$X$62730,3,0)))</f>
        <v/>
      </c>
      <c r="F544" s="318" t="str">
        <f>IF(OR(C544="",D544=""),"",IF(ISERROR(VLOOKUP(D544,'Cap Financiera y Organizacional'!$B$13:$X$62730,5,0)),"",VLOOKUP(D544,'Cap Financiera y Organizacional'!$B$13:$X$62730,5,0)))</f>
        <v/>
      </c>
      <c r="G544" s="304" t="str">
        <f t="shared" si="44"/>
        <v/>
      </c>
      <c r="H544" s="305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 hidden="1">
      <c r="C545" s="301"/>
      <c r="D545" s="364" t="str">
        <f>IF(ISERROR(VLOOKUP(C545,'Cap Financiera y Organizacional'!$A$12:$X$62730,2,0)),"",VLOOKUP(C545,'Cap Financiera y Organizacional'!$A$12:$X$3590,2,0))</f>
        <v/>
      </c>
      <c r="E545" s="318" t="str">
        <f>IF(OR(C545="",D545=""),"",IF(ISERROR(VLOOKUP(D545,'Cap Financiera y Organizacional'!$B$13:$X$62730,3,0)),"",VLOOKUP(D545,'Cap Financiera y Organizacional'!$B$13:$X$62730,3,0)))</f>
        <v/>
      </c>
      <c r="F545" s="318" t="str">
        <f>IF(OR(C545="",D545=""),"",IF(ISERROR(VLOOKUP(D545,'Cap Financiera y Organizacional'!$B$13:$X$62730,5,0)),"",VLOOKUP(D545,'Cap Financiera y Organizacional'!$B$13:$X$62730,5,0)))</f>
        <v/>
      </c>
      <c r="G545" s="304" t="str">
        <f t="shared" si="44"/>
        <v/>
      </c>
      <c r="H545" s="305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hidden="1">
      <c r="C546" s="301"/>
      <c r="D546" s="364" t="str">
        <f>IF(ISERROR(VLOOKUP(C546,'Cap Financiera y Organizacional'!$A$12:$X$62730,2,0)),"",VLOOKUP(C546,'Cap Financiera y Organizacional'!$A$12:$X$3590,2,0))</f>
        <v/>
      </c>
      <c r="E546" s="318" t="str">
        <f>IF(OR(C546="",D546=""),"",IF(ISERROR(VLOOKUP(D546,'Cap Financiera y Organizacional'!$B$13:$X$62730,3,0)),"",VLOOKUP(D546,'Cap Financiera y Organizacional'!$B$13:$X$62730,3,0)))</f>
        <v/>
      </c>
      <c r="F546" s="318" t="str">
        <f>IF(OR(C546="",D546=""),"",IF(ISERROR(VLOOKUP(D546,'Cap Financiera y Organizacional'!$B$13:$X$62730,5,0)),"",VLOOKUP(D546,'Cap Financiera y Organizacional'!$B$13:$X$62730,5,0)))</f>
        <v/>
      </c>
      <c r="G546" s="304" t="str">
        <f t="shared" si="44"/>
        <v/>
      </c>
      <c r="H546" s="305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 ht="15.75" hidden="1" thickBot="1">
      <c r="C547" s="306"/>
      <c r="D547" s="365" t="str">
        <f>IF(ISERROR(VLOOKUP(C547,'Cap Financiera y Organizacional'!$A$12:$X$62730,2,0)),"",VLOOKUP(C547,'Cap Financiera y Organizacional'!$A$12:$X$3590,2,0))</f>
        <v/>
      </c>
      <c r="E547" s="319" t="str">
        <f>IF(OR(C547="",D547=""),"",IF(ISERROR(VLOOKUP(D547,'Cap Financiera y Organizacional'!$B$13:$X$62730,3,0)),"",VLOOKUP(D547,'Cap Financiera y Organizacional'!$B$13:$X$62730,3,0)))</f>
        <v/>
      </c>
      <c r="F547" s="319" t="str">
        <f>IF(OR(C547="",D547=""),"",IF(ISERROR(VLOOKUP(D547,'Cap Financiera y Organizacional'!$B$13:$X$62730,5,0)),"",VLOOKUP(D547,'Cap Financiera y Organizacional'!$B$13:$X$62730,5,0)))</f>
        <v/>
      </c>
      <c r="G547" s="309" t="str">
        <f t="shared" si="44"/>
        <v/>
      </c>
      <c r="H547" s="310" t="str">
        <f>IF(OR(D547="",E547="",F547=""),"",IF(AND(G547&gt;0,G547&lt;=CapFinanciera1),Puntajes!$D$12,IF(AND(G547&gt;CapFinanciera1,G547&lt;=CapFinanciera2),Puntajes!$D$13,IF(AND(G547&gt;CapFinanciera2,G547&lt;=CapFinanciera3),Puntajes!$D$14,IF(AND(G547&gt;CapFinanciera3,G547&lt;=CapFinanciera4),Puntajes!$D$15,IF(G547&gt;CapFinanciera4,Puntajes!$D$16,0))))))</f>
        <v/>
      </c>
    </row>
    <row r="548" spans="3:8" hidden="1">
      <c r="C548" s="291"/>
      <c r="D548" s="363" t="str">
        <f>IF(ISERROR(VLOOKUP(C548,'Cap Financiera y Organizacional'!$A$12:$X$62730,2,0)),"",VLOOKUP(C548,'Cap Financiera y Organizacional'!$A$12:$X$3590,2,0))</f>
        <v/>
      </c>
      <c r="E548" s="360"/>
      <c r="F548" s="318"/>
      <c r="G548" s="304"/>
      <c r="H548" s="305"/>
    </row>
    <row r="549" spans="3:8" hidden="1">
      <c r="C549" s="301"/>
      <c r="D549" s="364" t="str">
        <f>IF(ISERROR(VLOOKUP(C549,'Cap Financiera y Organizacional'!$A$12:$X$62730,2,0)),"",VLOOKUP(C549,'Cap Financiera y Organizacional'!$A$12:$X$3590,2,0))</f>
        <v/>
      </c>
      <c r="E549" s="361" t="str">
        <f>IF(OR(C549="",D549=""),"",IF(ISERROR(VLOOKUP(D549,'Cap Financiera y Organizacional'!$B$13:$X$62730,3,0)),"",VLOOKUP(D549,'Cap Financiera y Organizacional'!$B$13:$X$62730,3,0)))</f>
        <v/>
      </c>
      <c r="F549" s="318" t="str">
        <f>IF(OR(C549="",D549=""),"",IF(ISERROR(VLOOKUP(D549,'Cap Financiera y Organizacional'!$B$13:$X$62730,5,0)),"",VLOOKUP(D549,'Cap Financiera y Organizacional'!$B$13:$X$62730,5,0)))</f>
        <v/>
      </c>
      <c r="G549" s="304" t="str">
        <f t="shared" ref="G549:G558" si="45">IF(OR(D549="",E549="",F549=""),"",IF(OR(E549=0,F549=0),0,E549/F549))</f>
        <v/>
      </c>
      <c r="H549" s="305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 hidden="1">
      <c r="C550" s="301"/>
      <c r="D550" s="364" t="str">
        <f>IF(ISERROR(VLOOKUP(C550,'Cap Financiera y Organizacional'!$A$12:$X$62730,2,0)),"",VLOOKUP(C550,'Cap Financiera y Organizacional'!$A$12:$X$3590,2,0))</f>
        <v/>
      </c>
      <c r="E550" s="361" t="str">
        <f>IF(OR(C550="",D550=""),"",IF(ISERROR(VLOOKUP(D550,'Cap Financiera y Organizacional'!$B$13:$X$62730,3,0)),"",VLOOKUP(D550,'Cap Financiera y Organizacional'!$B$13:$X$62730,3,0)))</f>
        <v/>
      </c>
      <c r="F550" s="318" t="str">
        <f>IF(OR(C550="",D550=""),"",IF(ISERROR(VLOOKUP(D550,'Cap Financiera y Organizacional'!$B$13:$X$62730,5,0)),"",VLOOKUP(D550,'Cap Financiera y Organizacional'!$B$13:$X$62730,5,0)))</f>
        <v/>
      </c>
      <c r="G550" s="304" t="str">
        <f t="shared" si="45"/>
        <v/>
      </c>
      <c r="H550" s="305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 hidden="1">
      <c r="C551" s="301"/>
      <c r="D551" s="364" t="str">
        <f>IF(ISERROR(VLOOKUP(C551,'Cap Financiera y Organizacional'!$A$12:$X$62730,2,0)),"",VLOOKUP(C551,'Cap Financiera y Organizacional'!$A$12:$X$3590,2,0))</f>
        <v/>
      </c>
      <c r="E551" s="361" t="str">
        <f>IF(OR(C551="",D551=""),"",IF(ISERROR(VLOOKUP(D551,'Cap Financiera y Organizacional'!$B$13:$X$62730,3,0)),"",VLOOKUP(D551,'Cap Financiera y Organizacional'!$B$13:$X$62730,3,0)))</f>
        <v/>
      </c>
      <c r="F551" s="318" t="str">
        <f>IF(OR(C551="",D551=""),"",IF(ISERROR(VLOOKUP(D551,'Cap Financiera y Organizacional'!$B$13:$X$62730,5,0)),"",VLOOKUP(D551,'Cap Financiera y Organizacional'!$B$13:$X$62730,5,0)))</f>
        <v/>
      </c>
      <c r="G551" s="304" t="str">
        <f t="shared" si="45"/>
        <v/>
      </c>
      <c r="H551" s="305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 hidden="1">
      <c r="C552" s="301"/>
      <c r="D552" s="364" t="str">
        <f>IF(ISERROR(VLOOKUP(C552,'Cap Financiera y Organizacional'!$A$12:$X$62730,2,0)),"",VLOOKUP(C552,'Cap Financiera y Organizacional'!$A$12:$X$3590,2,0))</f>
        <v/>
      </c>
      <c r="E552" s="318" t="str">
        <f>IF(OR(C552="",D552=""),"",IF(ISERROR(VLOOKUP(D552,'Cap Financiera y Organizacional'!$B$13:$X$62730,3,0)),"",VLOOKUP(D552,'Cap Financiera y Organizacional'!$B$13:$X$62730,3,0)))</f>
        <v/>
      </c>
      <c r="F552" s="318" t="str">
        <f>IF(OR(C552="",D552=""),"",IF(ISERROR(VLOOKUP(D552,'Cap Financiera y Organizacional'!$B$13:$X$62730,5,0)),"",VLOOKUP(D552,'Cap Financiera y Organizacional'!$B$13:$X$62730,5,0)))</f>
        <v/>
      </c>
      <c r="G552" s="304" t="str">
        <f t="shared" si="45"/>
        <v/>
      </c>
      <c r="H552" s="305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 hidden="1">
      <c r="C553" s="301"/>
      <c r="D553" s="364" t="str">
        <f>IF(ISERROR(VLOOKUP(C553,'Cap Financiera y Organizacional'!$A$12:$X$62730,2,0)),"",VLOOKUP(C553,'Cap Financiera y Organizacional'!$A$12:$X$3590,2,0))</f>
        <v/>
      </c>
      <c r="E553" s="318" t="str">
        <f>IF(OR(C553="",D553=""),"",IF(ISERROR(VLOOKUP(D553,'Cap Financiera y Organizacional'!$B$13:$X$62730,3,0)),"",VLOOKUP(D553,'Cap Financiera y Organizacional'!$B$13:$X$62730,3,0)))</f>
        <v/>
      </c>
      <c r="F553" s="318" t="str">
        <f>IF(OR(C553="",D553=""),"",IF(ISERROR(VLOOKUP(D553,'Cap Financiera y Organizacional'!$B$13:$X$62730,5,0)),"",VLOOKUP(D553,'Cap Financiera y Organizacional'!$B$13:$X$62730,5,0)))</f>
        <v/>
      </c>
      <c r="G553" s="304" t="str">
        <f t="shared" si="45"/>
        <v/>
      </c>
      <c r="H553" s="305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 hidden="1">
      <c r="C554" s="301"/>
      <c r="D554" s="364" t="str">
        <f>IF(ISERROR(VLOOKUP(C554,'Cap Financiera y Organizacional'!$A$12:$X$62730,2,0)),"",VLOOKUP(C554,'Cap Financiera y Organizacional'!$A$12:$X$3590,2,0))</f>
        <v/>
      </c>
      <c r="E554" s="318" t="str">
        <f>IF(OR(C554="",D554=""),"",IF(ISERROR(VLOOKUP(D554,'Cap Financiera y Organizacional'!$B$13:$X$62730,3,0)),"",VLOOKUP(D554,'Cap Financiera y Organizacional'!$B$13:$X$62730,3,0)))</f>
        <v/>
      </c>
      <c r="F554" s="318" t="str">
        <f>IF(OR(C554="",D554=""),"",IF(ISERROR(VLOOKUP(D554,'Cap Financiera y Organizacional'!$B$13:$X$62730,5,0)),"",VLOOKUP(D554,'Cap Financiera y Organizacional'!$B$13:$X$62730,5,0)))</f>
        <v/>
      </c>
      <c r="G554" s="304" t="str">
        <f t="shared" si="45"/>
        <v/>
      </c>
      <c r="H554" s="305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 hidden="1">
      <c r="C555" s="301"/>
      <c r="D555" s="364" t="str">
        <f>IF(ISERROR(VLOOKUP(C555,'Cap Financiera y Organizacional'!$A$12:$X$62730,2,0)),"",VLOOKUP(C555,'Cap Financiera y Organizacional'!$A$12:$X$3590,2,0))</f>
        <v/>
      </c>
      <c r="E555" s="318" t="str">
        <f>IF(OR(C555="",D555=""),"",IF(ISERROR(VLOOKUP(D555,'Cap Financiera y Organizacional'!$B$13:$X$62730,3,0)),"",VLOOKUP(D555,'Cap Financiera y Organizacional'!$B$13:$X$62730,3,0)))</f>
        <v/>
      </c>
      <c r="F555" s="318" t="str">
        <f>IF(OR(C555="",D555=""),"",IF(ISERROR(VLOOKUP(D555,'Cap Financiera y Organizacional'!$B$13:$X$62730,5,0)),"",VLOOKUP(D555,'Cap Financiera y Organizacional'!$B$13:$X$62730,5,0)))</f>
        <v/>
      </c>
      <c r="G555" s="304" t="str">
        <f t="shared" si="45"/>
        <v/>
      </c>
      <c r="H555" s="305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 hidden="1">
      <c r="C556" s="301"/>
      <c r="D556" s="364" t="str">
        <f>IF(ISERROR(VLOOKUP(C556,'Cap Financiera y Organizacional'!$A$12:$X$62730,2,0)),"",VLOOKUP(C556,'Cap Financiera y Organizacional'!$A$12:$X$3590,2,0))</f>
        <v/>
      </c>
      <c r="E556" s="318" t="str">
        <f>IF(OR(C556="",D556=""),"",IF(ISERROR(VLOOKUP(D556,'Cap Financiera y Organizacional'!$B$13:$X$62730,3,0)),"",VLOOKUP(D556,'Cap Financiera y Organizacional'!$B$13:$X$62730,3,0)))</f>
        <v/>
      </c>
      <c r="F556" s="318" t="str">
        <f>IF(OR(C556="",D556=""),"",IF(ISERROR(VLOOKUP(D556,'Cap Financiera y Organizacional'!$B$13:$X$62730,5,0)),"",VLOOKUP(D556,'Cap Financiera y Organizacional'!$B$13:$X$62730,5,0)))</f>
        <v/>
      </c>
      <c r="G556" s="304" t="str">
        <f t="shared" si="45"/>
        <v/>
      </c>
      <c r="H556" s="305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hidden="1">
      <c r="C557" s="301"/>
      <c r="D557" s="364" t="str">
        <f>IF(ISERROR(VLOOKUP(C557,'Cap Financiera y Organizacional'!$A$12:$X$62730,2,0)),"",VLOOKUP(C557,'Cap Financiera y Organizacional'!$A$12:$X$3590,2,0))</f>
        <v/>
      </c>
      <c r="E557" s="318" t="str">
        <f>IF(OR(C557="",D557=""),"",IF(ISERROR(VLOOKUP(D557,'Cap Financiera y Organizacional'!$B$13:$X$62730,3,0)),"",VLOOKUP(D557,'Cap Financiera y Organizacional'!$B$13:$X$62730,3,0)))</f>
        <v/>
      </c>
      <c r="F557" s="318" t="str">
        <f>IF(OR(C557="",D557=""),"",IF(ISERROR(VLOOKUP(D557,'Cap Financiera y Organizacional'!$B$13:$X$62730,5,0)),"",VLOOKUP(D557,'Cap Financiera y Organizacional'!$B$13:$X$62730,5,0)))</f>
        <v/>
      </c>
      <c r="G557" s="304" t="str">
        <f t="shared" si="45"/>
        <v/>
      </c>
      <c r="H557" s="305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 ht="15.75" hidden="1" thickBot="1">
      <c r="C558" s="306"/>
      <c r="D558" s="365" t="str">
        <f>IF(ISERROR(VLOOKUP(C558,'Cap Financiera y Organizacional'!$A$12:$X$62730,2,0)),"",VLOOKUP(C558,'Cap Financiera y Organizacional'!$A$12:$X$3590,2,0))</f>
        <v/>
      </c>
      <c r="E558" s="319" t="str">
        <f>IF(OR(C558="",D558=""),"",IF(ISERROR(VLOOKUP(D558,'Cap Financiera y Organizacional'!$B$13:$X$62730,3,0)),"",VLOOKUP(D558,'Cap Financiera y Organizacional'!$B$13:$X$62730,3,0)))</f>
        <v/>
      </c>
      <c r="F558" s="319" t="str">
        <f>IF(OR(C558="",D558=""),"",IF(ISERROR(VLOOKUP(D558,'Cap Financiera y Organizacional'!$B$13:$X$62730,5,0)),"",VLOOKUP(D558,'Cap Financiera y Organizacional'!$B$13:$X$62730,5,0)))</f>
        <v/>
      </c>
      <c r="G558" s="309" t="str">
        <f t="shared" si="45"/>
        <v/>
      </c>
      <c r="H558" s="310" t="str">
        <f>IF(OR(D558="",E558="",F558=""),"",IF(AND(G558&gt;0,G558&lt;=CapFinanciera1),Puntajes!$D$12,IF(AND(G558&gt;CapFinanciera1,G558&lt;=CapFinanciera2),Puntajes!$D$13,IF(AND(G558&gt;CapFinanciera2,G558&lt;=CapFinanciera3),Puntajes!$D$14,IF(AND(G558&gt;CapFinanciera3,G558&lt;=CapFinanciera4),Puntajes!$D$15,IF(G558&gt;CapFinanciera4,Puntajes!$D$16,0))))))</f>
        <v/>
      </c>
    </row>
    <row r="559" spans="3:8" hidden="1">
      <c r="C559" s="291"/>
      <c r="D559" s="363" t="str">
        <f>IF(ISERROR(VLOOKUP(C559,'Cap Financiera y Organizacional'!$A$12:$X$62730,2,0)),"",VLOOKUP(C559,'Cap Financiera y Organizacional'!$A$12:$X$3590,2,0))</f>
        <v/>
      </c>
      <c r="E559" s="360"/>
      <c r="F559" s="318"/>
      <c r="G559" s="304"/>
      <c r="H559" s="305"/>
    </row>
    <row r="560" spans="3:8" hidden="1">
      <c r="C560" s="301"/>
      <c r="D560" s="364" t="str">
        <f>IF(ISERROR(VLOOKUP(C560,'Cap Financiera y Organizacional'!$A$12:$X$62730,2,0)),"",VLOOKUP(C560,'Cap Financiera y Organizacional'!$A$12:$X$3590,2,0))</f>
        <v/>
      </c>
      <c r="E560" s="361" t="str">
        <f>IF(OR(C560="",D560=""),"",IF(ISERROR(VLOOKUP(D560,'Cap Financiera y Organizacional'!$B$13:$X$62730,3,0)),"",VLOOKUP(D560,'Cap Financiera y Organizacional'!$B$13:$X$62730,3,0)))</f>
        <v/>
      </c>
      <c r="F560" s="318" t="str">
        <f>IF(OR(C560="",D560=""),"",IF(ISERROR(VLOOKUP(D560,'Cap Financiera y Organizacional'!$B$13:$X$62730,5,0)),"",VLOOKUP(D560,'Cap Financiera y Organizacional'!$B$13:$X$62730,5,0)))</f>
        <v/>
      </c>
      <c r="G560" s="304" t="str">
        <f t="shared" ref="G560:G569" si="46">IF(OR(D560="",E560="",F560=""),"",IF(OR(E560=0,F560=0),0,E560/F560))</f>
        <v/>
      </c>
      <c r="H560" s="305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 hidden="1">
      <c r="C561" s="301"/>
      <c r="D561" s="364" t="str">
        <f>IF(ISERROR(VLOOKUP(C561,'Cap Financiera y Organizacional'!$A$12:$X$62730,2,0)),"",VLOOKUP(C561,'Cap Financiera y Organizacional'!$A$12:$X$3590,2,0))</f>
        <v/>
      </c>
      <c r="E561" s="361" t="str">
        <f>IF(OR(C561="",D561=""),"",IF(ISERROR(VLOOKUP(D561,'Cap Financiera y Organizacional'!$B$13:$X$62730,3,0)),"",VLOOKUP(D561,'Cap Financiera y Organizacional'!$B$13:$X$62730,3,0)))</f>
        <v/>
      </c>
      <c r="F561" s="318" t="str">
        <f>IF(OR(C561="",D561=""),"",IF(ISERROR(VLOOKUP(D561,'Cap Financiera y Organizacional'!$B$13:$X$62730,5,0)),"",VLOOKUP(D561,'Cap Financiera y Organizacional'!$B$13:$X$62730,5,0)))</f>
        <v/>
      </c>
      <c r="G561" s="304" t="str">
        <f t="shared" si="46"/>
        <v/>
      </c>
      <c r="H561" s="305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 hidden="1">
      <c r="C562" s="301"/>
      <c r="D562" s="364" t="str">
        <f>IF(ISERROR(VLOOKUP(C562,'Cap Financiera y Organizacional'!$A$12:$X$62730,2,0)),"",VLOOKUP(C562,'Cap Financiera y Organizacional'!$A$12:$X$3590,2,0))</f>
        <v/>
      </c>
      <c r="E562" s="361" t="str">
        <f>IF(OR(C562="",D562=""),"",IF(ISERROR(VLOOKUP(D562,'Cap Financiera y Organizacional'!$B$13:$X$62730,3,0)),"",VLOOKUP(D562,'Cap Financiera y Organizacional'!$B$13:$X$62730,3,0)))</f>
        <v/>
      </c>
      <c r="F562" s="318" t="str">
        <f>IF(OR(C562="",D562=""),"",IF(ISERROR(VLOOKUP(D562,'Cap Financiera y Organizacional'!$B$13:$X$62730,5,0)),"",VLOOKUP(D562,'Cap Financiera y Organizacional'!$B$13:$X$62730,5,0)))</f>
        <v/>
      </c>
      <c r="G562" s="304" t="str">
        <f t="shared" si="46"/>
        <v/>
      </c>
      <c r="H562" s="305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 hidden="1">
      <c r="C563" s="301"/>
      <c r="D563" s="364" t="str">
        <f>IF(ISERROR(VLOOKUP(C563,'Cap Financiera y Organizacional'!$A$12:$X$62730,2,0)),"",VLOOKUP(C563,'Cap Financiera y Organizacional'!$A$12:$X$3590,2,0))</f>
        <v/>
      </c>
      <c r="E563" s="318" t="str">
        <f>IF(OR(C563="",D563=""),"",IF(ISERROR(VLOOKUP(D563,'Cap Financiera y Organizacional'!$B$13:$X$62730,3,0)),"",VLOOKUP(D563,'Cap Financiera y Organizacional'!$B$13:$X$62730,3,0)))</f>
        <v/>
      </c>
      <c r="F563" s="318" t="str">
        <f>IF(OR(C563="",D563=""),"",IF(ISERROR(VLOOKUP(D563,'Cap Financiera y Organizacional'!$B$13:$X$62730,5,0)),"",VLOOKUP(D563,'Cap Financiera y Organizacional'!$B$13:$X$62730,5,0)))</f>
        <v/>
      </c>
      <c r="G563" s="304" t="str">
        <f t="shared" si="46"/>
        <v/>
      </c>
      <c r="H563" s="305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 hidden="1">
      <c r="C564" s="301"/>
      <c r="D564" s="364" t="str">
        <f>IF(ISERROR(VLOOKUP(C564,'Cap Financiera y Organizacional'!$A$12:$X$62730,2,0)),"",VLOOKUP(C564,'Cap Financiera y Organizacional'!$A$12:$X$3590,2,0))</f>
        <v/>
      </c>
      <c r="E564" s="318" t="str">
        <f>IF(OR(C564="",D564=""),"",IF(ISERROR(VLOOKUP(D564,'Cap Financiera y Organizacional'!$B$13:$X$62730,3,0)),"",VLOOKUP(D564,'Cap Financiera y Organizacional'!$B$13:$X$62730,3,0)))</f>
        <v/>
      </c>
      <c r="F564" s="318" t="str">
        <f>IF(OR(C564="",D564=""),"",IF(ISERROR(VLOOKUP(D564,'Cap Financiera y Organizacional'!$B$13:$X$62730,5,0)),"",VLOOKUP(D564,'Cap Financiera y Organizacional'!$B$13:$X$62730,5,0)))</f>
        <v/>
      </c>
      <c r="G564" s="304" t="str">
        <f t="shared" si="46"/>
        <v/>
      </c>
      <c r="H564" s="305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 hidden="1">
      <c r="C565" s="301"/>
      <c r="D565" s="364" t="str">
        <f>IF(ISERROR(VLOOKUP(C565,'Cap Financiera y Organizacional'!$A$12:$X$62730,2,0)),"",VLOOKUP(C565,'Cap Financiera y Organizacional'!$A$12:$X$3590,2,0))</f>
        <v/>
      </c>
      <c r="E565" s="318" t="str">
        <f>IF(OR(C565="",D565=""),"",IF(ISERROR(VLOOKUP(D565,'Cap Financiera y Organizacional'!$B$13:$X$62730,3,0)),"",VLOOKUP(D565,'Cap Financiera y Organizacional'!$B$13:$X$62730,3,0)))</f>
        <v/>
      </c>
      <c r="F565" s="318" t="str">
        <f>IF(OR(C565="",D565=""),"",IF(ISERROR(VLOOKUP(D565,'Cap Financiera y Organizacional'!$B$13:$X$62730,5,0)),"",VLOOKUP(D565,'Cap Financiera y Organizacional'!$B$13:$X$62730,5,0)))</f>
        <v/>
      </c>
      <c r="G565" s="304" t="str">
        <f t="shared" si="46"/>
        <v/>
      </c>
      <c r="H565" s="305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 hidden="1">
      <c r="C566" s="301"/>
      <c r="D566" s="364" t="str">
        <f>IF(ISERROR(VLOOKUP(C566,'Cap Financiera y Organizacional'!$A$12:$X$62730,2,0)),"",VLOOKUP(C566,'Cap Financiera y Organizacional'!$A$12:$X$3590,2,0))</f>
        <v/>
      </c>
      <c r="E566" s="318" t="str">
        <f>IF(OR(C566="",D566=""),"",IF(ISERROR(VLOOKUP(D566,'Cap Financiera y Organizacional'!$B$13:$X$62730,3,0)),"",VLOOKUP(D566,'Cap Financiera y Organizacional'!$B$13:$X$62730,3,0)))</f>
        <v/>
      </c>
      <c r="F566" s="318" t="str">
        <f>IF(OR(C566="",D566=""),"",IF(ISERROR(VLOOKUP(D566,'Cap Financiera y Organizacional'!$B$13:$X$62730,5,0)),"",VLOOKUP(D566,'Cap Financiera y Organizacional'!$B$13:$X$62730,5,0)))</f>
        <v/>
      </c>
      <c r="G566" s="304" t="str">
        <f t="shared" si="46"/>
        <v/>
      </c>
      <c r="H566" s="305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 hidden="1">
      <c r="C567" s="301"/>
      <c r="D567" s="364" t="str">
        <f>IF(ISERROR(VLOOKUP(C567,'Cap Financiera y Organizacional'!$A$12:$X$62730,2,0)),"",VLOOKUP(C567,'Cap Financiera y Organizacional'!$A$12:$X$3590,2,0))</f>
        <v/>
      </c>
      <c r="E567" s="318" t="str">
        <f>IF(OR(C567="",D567=""),"",IF(ISERROR(VLOOKUP(D567,'Cap Financiera y Organizacional'!$B$13:$X$62730,3,0)),"",VLOOKUP(D567,'Cap Financiera y Organizacional'!$B$13:$X$62730,3,0)))</f>
        <v/>
      </c>
      <c r="F567" s="318" t="str">
        <f>IF(OR(C567="",D567=""),"",IF(ISERROR(VLOOKUP(D567,'Cap Financiera y Organizacional'!$B$13:$X$62730,5,0)),"",VLOOKUP(D567,'Cap Financiera y Organizacional'!$B$13:$X$62730,5,0)))</f>
        <v/>
      </c>
      <c r="G567" s="304" t="str">
        <f t="shared" si="46"/>
        <v/>
      </c>
      <c r="H567" s="305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hidden="1">
      <c r="C568" s="301"/>
      <c r="D568" s="364" t="str">
        <f>IF(ISERROR(VLOOKUP(C568,'Cap Financiera y Organizacional'!$A$12:$X$62730,2,0)),"",VLOOKUP(C568,'Cap Financiera y Organizacional'!$A$12:$X$3590,2,0))</f>
        <v/>
      </c>
      <c r="E568" s="318" t="str">
        <f>IF(OR(C568="",D568=""),"",IF(ISERROR(VLOOKUP(D568,'Cap Financiera y Organizacional'!$B$13:$X$62730,3,0)),"",VLOOKUP(D568,'Cap Financiera y Organizacional'!$B$13:$X$62730,3,0)))</f>
        <v/>
      </c>
      <c r="F568" s="318" t="str">
        <f>IF(OR(C568="",D568=""),"",IF(ISERROR(VLOOKUP(D568,'Cap Financiera y Organizacional'!$B$13:$X$62730,5,0)),"",VLOOKUP(D568,'Cap Financiera y Organizacional'!$B$13:$X$62730,5,0)))</f>
        <v/>
      </c>
      <c r="G568" s="304" t="str">
        <f t="shared" si="46"/>
        <v/>
      </c>
      <c r="H568" s="305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 ht="15.75" hidden="1" thickBot="1">
      <c r="C569" s="306"/>
      <c r="D569" s="365" t="str">
        <f>IF(ISERROR(VLOOKUP(C569,'Cap Financiera y Organizacional'!$A$12:$X$62730,2,0)),"",VLOOKUP(C569,'Cap Financiera y Organizacional'!$A$12:$X$3590,2,0))</f>
        <v/>
      </c>
      <c r="E569" s="319" t="str">
        <f>IF(OR(C569="",D569=""),"",IF(ISERROR(VLOOKUP(D569,'Cap Financiera y Organizacional'!$B$13:$X$62730,3,0)),"",VLOOKUP(D569,'Cap Financiera y Organizacional'!$B$13:$X$62730,3,0)))</f>
        <v/>
      </c>
      <c r="F569" s="319" t="str">
        <f>IF(OR(C569="",D569=""),"",IF(ISERROR(VLOOKUP(D569,'Cap Financiera y Organizacional'!$B$13:$X$62730,5,0)),"",VLOOKUP(D569,'Cap Financiera y Organizacional'!$B$13:$X$62730,5,0)))</f>
        <v/>
      </c>
      <c r="G569" s="309" t="str">
        <f t="shared" si="46"/>
        <v/>
      </c>
      <c r="H569" s="310" t="str">
        <f>IF(OR(D569="",E569="",F569=""),"",IF(AND(G569&gt;0,G569&lt;=CapFinanciera1),Puntajes!$D$12,IF(AND(G569&gt;CapFinanciera1,G569&lt;=CapFinanciera2),Puntajes!$D$13,IF(AND(G569&gt;CapFinanciera2,G569&lt;=CapFinanciera3),Puntajes!$D$14,IF(AND(G569&gt;CapFinanciera3,G569&lt;=CapFinanciera4),Puntajes!$D$15,IF(G569&gt;CapFinanciera4,Puntajes!$D$16,0))))))</f>
        <v/>
      </c>
    </row>
    <row r="570" spans="3:8" hidden="1">
      <c r="C570" s="291"/>
      <c r="D570" s="363" t="str">
        <f>IF(ISERROR(VLOOKUP(C570,'Cap Financiera y Organizacional'!$A$12:$X$62730,2,0)),"",VLOOKUP(C570,'Cap Financiera y Organizacional'!$A$12:$X$3590,2,0))</f>
        <v/>
      </c>
      <c r="E570" s="360"/>
      <c r="F570" s="318"/>
      <c r="G570" s="304"/>
      <c r="H570" s="305"/>
    </row>
    <row r="571" spans="3:8" hidden="1">
      <c r="C571" s="301"/>
      <c r="D571" s="364" t="str">
        <f>IF(ISERROR(VLOOKUP(C571,'Cap Financiera y Organizacional'!$A$12:$X$62730,2,0)),"",VLOOKUP(C571,'Cap Financiera y Organizacional'!$A$12:$X$3590,2,0))</f>
        <v/>
      </c>
      <c r="E571" s="361" t="str">
        <f>IF(OR(C571="",D571=""),"",IF(ISERROR(VLOOKUP(D571,'Cap Financiera y Organizacional'!$B$13:$X$62730,3,0)),"",VLOOKUP(D571,'Cap Financiera y Organizacional'!$B$13:$X$62730,3,0)))</f>
        <v/>
      </c>
      <c r="F571" s="318" t="str">
        <f>IF(OR(C571="",D571=""),"",IF(ISERROR(VLOOKUP(D571,'Cap Financiera y Organizacional'!$B$13:$X$62730,5,0)),"",VLOOKUP(D571,'Cap Financiera y Organizacional'!$B$13:$X$62730,5,0)))</f>
        <v/>
      </c>
      <c r="G571" s="304" t="str">
        <f t="shared" ref="G571:G580" si="47">IF(OR(D571="",E571="",F571=""),"",IF(OR(E571=0,F571=0),0,E571/F571))</f>
        <v/>
      </c>
      <c r="H571" s="305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 hidden="1">
      <c r="C572" s="301"/>
      <c r="D572" s="364" t="str">
        <f>IF(ISERROR(VLOOKUP(C572,'Cap Financiera y Organizacional'!$A$12:$X$62730,2,0)),"",VLOOKUP(C572,'Cap Financiera y Organizacional'!$A$12:$X$3590,2,0))</f>
        <v/>
      </c>
      <c r="E572" s="361" t="str">
        <f>IF(OR(C572="",D572=""),"",IF(ISERROR(VLOOKUP(D572,'Cap Financiera y Organizacional'!$B$13:$X$62730,3,0)),"",VLOOKUP(D572,'Cap Financiera y Organizacional'!$B$13:$X$62730,3,0)))</f>
        <v/>
      </c>
      <c r="F572" s="318" t="str">
        <f>IF(OR(C572="",D572=""),"",IF(ISERROR(VLOOKUP(D572,'Cap Financiera y Organizacional'!$B$13:$X$62730,5,0)),"",VLOOKUP(D572,'Cap Financiera y Organizacional'!$B$13:$X$62730,5,0)))</f>
        <v/>
      </c>
      <c r="G572" s="304" t="str">
        <f t="shared" si="47"/>
        <v/>
      </c>
      <c r="H572" s="305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 hidden="1">
      <c r="C573" s="301"/>
      <c r="D573" s="364" t="str">
        <f>IF(ISERROR(VLOOKUP(C573,'Cap Financiera y Organizacional'!$A$12:$X$62730,2,0)),"",VLOOKUP(C573,'Cap Financiera y Organizacional'!$A$12:$X$3590,2,0))</f>
        <v/>
      </c>
      <c r="E573" s="361" t="str">
        <f>IF(OR(C573="",D573=""),"",IF(ISERROR(VLOOKUP(D573,'Cap Financiera y Organizacional'!$B$13:$X$62730,3,0)),"",VLOOKUP(D573,'Cap Financiera y Organizacional'!$B$13:$X$62730,3,0)))</f>
        <v/>
      </c>
      <c r="F573" s="318" t="str">
        <f>IF(OR(C573="",D573=""),"",IF(ISERROR(VLOOKUP(D573,'Cap Financiera y Organizacional'!$B$13:$X$62730,5,0)),"",VLOOKUP(D573,'Cap Financiera y Organizacional'!$B$13:$X$62730,5,0)))</f>
        <v/>
      </c>
      <c r="G573" s="304" t="str">
        <f t="shared" si="47"/>
        <v/>
      </c>
      <c r="H573" s="305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 hidden="1">
      <c r="C574" s="301"/>
      <c r="D574" s="364" t="str">
        <f>IF(ISERROR(VLOOKUP(C574,'Cap Financiera y Organizacional'!$A$12:$X$62730,2,0)),"",VLOOKUP(C574,'Cap Financiera y Organizacional'!$A$12:$X$3590,2,0))</f>
        <v/>
      </c>
      <c r="E574" s="318" t="str">
        <f>IF(OR(C574="",D574=""),"",IF(ISERROR(VLOOKUP(D574,'Cap Financiera y Organizacional'!$B$13:$X$62730,3,0)),"",VLOOKUP(D574,'Cap Financiera y Organizacional'!$B$13:$X$62730,3,0)))</f>
        <v/>
      </c>
      <c r="F574" s="318" t="str">
        <f>IF(OR(C574="",D574=""),"",IF(ISERROR(VLOOKUP(D574,'Cap Financiera y Organizacional'!$B$13:$X$62730,5,0)),"",VLOOKUP(D574,'Cap Financiera y Organizacional'!$B$13:$X$62730,5,0)))</f>
        <v/>
      </c>
      <c r="G574" s="304" t="str">
        <f t="shared" si="47"/>
        <v/>
      </c>
      <c r="H574" s="305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 hidden="1">
      <c r="C575" s="301"/>
      <c r="D575" s="364" t="str">
        <f>IF(ISERROR(VLOOKUP(C575,'Cap Financiera y Organizacional'!$A$12:$X$62730,2,0)),"",VLOOKUP(C575,'Cap Financiera y Organizacional'!$A$12:$X$3590,2,0))</f>
        <v/>
      </c>
      <c r="E575" s="318" t="str">
        <f>IF(OR(C575="",D575=""),"",IF(ISERROR(VLOOKUP(D575,'Cap Financiera y Organizacional'!$B$13:$X$62730,3,0)),"",VLOOKUP(D575,'Cap Financiera y Organizacional'!$B$13:$X$62730,3,0)))</f>
        <v/>
      </c>
      <c r="F575" s="318" t="str">
        <f>IF(OR(C575="",D575=""),"",IF(ISERROR(VLOOKUP(D575,'Cap Financiera y Organizacional'!$B$13:$X$62730,5,0)),"",VLOOKUP(D575,'Cap Financiera y Organizacional'!$B$13:$X$62730,5,0)))</f>
        <v/>
      </c>
      <c r="G575" s="304" t="str">
        <f t="shared" si="47"/>
        <v/>
      </c>
      <c r="H575" s="305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 hidden="1">
      <c r="C576" s="301"/>
      <c r="D576" s="364" t="str">
        <f>IF(ISERROR(VLOOKUP(C576,'Cap Financiera y Organizacional'!$A$12:$X$62730,2,0)),"",VLOOKUP(C576,'Cap Financiera y Organizacional'!$A$12:$X$3590,2,0))</f>
        <v/>
      </c>
      <c r="E576" s="318" t="str">
        <f>IF(OR(C576="",D576=""),"",IF(ISERROR(VLOOKUP(D576,'Cap Financiera y Organizacional'!$B$13:$X$62730,3,0)),"",VLOOKUP(D576,'Cap Financiera y Organizacional'!$B$13:$X$62730,3,0)))</f>
        <v/>
      </c>
      <c r="F576" s="318" t="str">
        <f>IF(OR(C576="",D576=""),"",IF(ISERROR(VLOOKUP(D576,'Cap Financiera y Organizacional'!$B$13:$X$62730,5,0)),"",VLOOKUP(D576,'Cap Financiera y Organizacional'!$B$13:$X$62730,5,0)))</f>
        <v/>
      </c>
      <c r="G576" s="304" t="str">
        <f t="shared" si="47"/>
        <v/>
      </c>
      <c r="H576" s="305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 hidden="1">
      <c r="C577" s="301"/>
      <c r="D577" s="364" t="str">
        <f>IF(ISERROR(VLOOKUP(C577,'Cap Financiera y Organizacional'!$A$12:$X$62730,2,0)),"",VLOOKUP(C577,'Cap Financiera y Organizacional'!$A$12:$X$3590,2,0))</f>
        <v/>
      </c>
      <c r="E577" s="318" t="str">
        <f>IF(OR(C577="",D577=""),"",IF(ISERROR(VLOOKUP(D577,'Cap Financiera y Organizacional'!$B$13:$X$62730,3,0)),"",VLOOKUP(D577,'Cap Financiera y Organizacional'!$B$13:$X$62730,3,0)))</f>
        <v/>
      </c>
      <c r="F577" s="318" t="str">
        <f>IF(OR(C577="",D577=""),"",IF(ISERROR(VLOOKUP(D577,'Cap Financiera y Organizacional'!$B$13:$X$62730,5,0)),"",VLOOKUP(D577,'Cap Financiera y Organizacional'!$B$13:$X$62730,5,0)))</f>
        <v/>
      </c>
      <c r="G577" s="304" t="str">
        <f t="shared" si="47"/>
        <v/>
      </c>
      <c r="H577" s="305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 hidden="1">
      <c r="C578" s="301"/>
      <c r="D578" s="364" t="str">
        <f>IF(ISERROR(VLOOKUP(C578,'Cap Financiera y Organizacional'!$A$12:$X$62730,2,0)),"",VLOOKUP(C578,'Cap Financiera y Organizacional'!$A$12:$X$3590,2,0))</f>
        <v/>
      </c>
      <c r="E578" s="318" t="str">
        <f>IF(OR(C578="",D578=""),"",IF(ISERROR(VLOOKUP(D578,'Cap Financiera y Organizacional'!$B$13:$X$62730,3,0)),"",VLOOKUP(D578,'Cap Financiera y Organizacional'!$B$13:$X$62730,3,0)))</f>
        <v/>
      </c>
      <c r="F578" s="318" t="str">
        <f>IF(OR(C578="",D578=""),"",IF(ISERROR(VLOOKUP(D578,'Cap Financiera y Organizacional'!$B$13:$X$62730,5,0)),"",VLOOKUP(D578,'Cap Financiera y Organizacional'!$B$13:$X$62730,5,0)))</f>
        <v/>
      </c>
      <c r="G578" s="304" t="str">
        <f t="shared" si="47"/>
        <v/>
      </c>
      <c r="H578" s="305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hidden="1">
      <c r="C579" s="301"/>
      <c r="D579" s="364" t="str">
        <f>IF(ISERROR(VLOOKUP(C579,'Cap Financiera y Organizacional'!$A$12:$X$62730,2,0)),"",VLOOKUP(C579,'Cap Financiera y Organizacional'!$A$12:$X$3590,2,0))</f>
        <v/>
      </c>
      <c r="E579" s="318" t="str">
        <f>IF(OR(C579="",D579=""),"",IF(ISERROR(VLOOKUP(D579,'Cap Financiera y Organizacional'!$B$13:$X$62730,3,0)),"",VLOOKUP(D579,'Cap Financiera y Organizacional'!$B$13:$X$62730,3,0)))</f>
        <v/>
      </c>
      <c r="F579" s="318" t="str">
        <f>IF(OR(C579="",D579=""),"",IF(ISERROR(VLOOKUP(D579,'Cap Financiera y Organizacional'!$B$13:$X$62730,5,0)),"",VLOOKUP(D579,'Cap Financiera y Organizacional'!$B$13:$X$62730,5,0)))</f>
        <v/>
      </c>
      <c r="G579" s="304" t="str">
        <f t="shared" si="47"/>
        <v/>
      </c>
      <c r="H579" s="305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 ht="15.75" hidden="1" thickBot="1">
      <c r="C580" s="306"/>
      <c r="D580" s="365" t="str">
        <f>IF(ISERROR(VLOOKUP(C580,'Cap Financiera y Organizacional'!$A$12:$X$62730,2,0)),"",VLOOKUP(C580,'Cap Financiera y Organizacional'!$A$12:$X$3590,2,0))</f>
        <v/>
      </c>
      <c r="E580" s="319" t="str">
        <f>IF(OR(C580="",D580=""),"",IF(ISERROR(VLOOKUP(D580,'Cap Financiera y Organizacional'!$B$13:$X$62730,3,0)),"",VLOOKUP(D580,'Cap Financiera y Organizacional'!$B$13:$X$62730,3,0)))</f>
        <v/>
      </c>
      <c r="F580" s="319" t="str">
        <f>IF(OR(C580="",D580=""),"",IF(ISERROR(VLOOKUP(D580,'Cap Financiera y Organizacional'!$B$13:$X$62730,5,0)),"",VLOOKUP(D580,'Cap Financiera y Organizacional'!$B$13:$X$62730,5,0)))</f>
        <v/>
      </c>
      <c r="G580" s="309" t="str">
        <f t="shared" si="47"/>
        <v/>
      </c>
      <c r="H580" s="310" t="str">
        <f>IF(OR(D580="",E580="",F580=""),"",IF(AND(G580&gt;0,G580&lt;=CapFinanciera1),Puntajes!$D$12,IF(AND(G580&gt;CapFinanciera1,G580&lt;=CapFinanciera2),Puntajes!$D$13,IF(AND(G580&gt;CapFinanciera2,G580&lt;=CapFinanciera3),Puntajes!$D$14,IF(AND(G580&gt;CapFinanciera3,G580&lt;=CapFinanciera4),Puntajes!$D$15,IF(G580&gt;CapFinanciera4,Puntajes!$D$16,0))))))</f>
        <v/>
      </c>
    </row>
    <row r="581" spans="3:8" hidden="1">
      <c r="C581" s="291"/>
      <c r="D581" s="363" t="str">
        <f>IF(ISERROR(VLOOKUP(C581,'Cap Financiera y Organizacional'!$A$12:$X$62730,2,0)),"",VLOOKUP(C581,'Cap Financiera y Organizacional'!$A$12:$X$3590,2,0))</f>
        <v/>
      </c>
      <c r="E581" s="360"/>
      <c r="F581" s="318"/>
      <c r="G581" s="304"/>
      <c r="H581" s="305"/>
    </row>
    <row r="582" spans="3:8" hidden="1">
      <c r="C582" s="301"/>
      <c r="D582" s="364" t="str">
        <f>IF(ISERROR(VLOOKUP(C582,'Cap Financiera y Organizacional'!$A$12:$X$62730,2,0)),"",VLOOKUP(C582,'Cap Financiera y Organizacional'!$A$12:$X$3590,2,0))</f>
        <v/>
      </c>
      <c r="E582" s="361" t="str">
        <f>IF(OR(C582="",D582=""),"",IF(ISERROR(VLOOKUP(D582,'Cap Financiera y Organizacional'!$B$13:$X$62730,3,0)),"",VLOOKUP(D582,'Cap Financiera y Organizacional'!$B$13:$X$62730,3,0)))</f>
        <v/>
      </c>
      <c r="F582" s="318" t="str">
        <f>IF(OR(C582="",D582=""),"",IF(ISERROR(VLOOKUP(D582,'Cap Financiera y Organizacional'!$B$13:$X$62730,5,0)),"",VLOOKUP(D582,'Cap Financiera y Organizacional'!$B$13:$X$62730,5,0)))</f>
        <v/>
      </c>
      <c r="G582" s="304" t="str">
        <f t="shared" ref="G582:G591" si="48">IF(OR(D582="",E582="",F582=""),"",IF(OR(E582=0,F582=0),0,E582/F582))</f>
        <v/>
      </c>
      <c r="H582" s="305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 hidden="1">
      <c r="C583" s="301"/>
      <c r="D583" s="364" t="str">
        <f>IF(ISERROR(VLOOKUP(C583,'Cap Financiera y Organizacional'!$A$12:$X$62730,2,0)),"",VLOOKUP(C583,'Cap Financiera y Organizacional'!$A$12:$X$3590,2,0))</f>
        <v/>
      </c>
      <c r="E583" s="361" t="str">
        <f>IF(OR(C583="",D583=""),"",IF(ISERROR(VLOOKUP(D583,'Cap Financiera y Organizacional'!$B$13:$X$62730,3,0)),"",VLOOKUP(D583,'Cap Financiera y Organizacional'!$B$13:$X$62730,3,0)))</f>
        <v/>
      </c>
      <c r="F583" s="318" t="str">
        <f>IF(OR(C583="",D583=""),"",IF(ISERROR(VLOOKUP(D583,'Cap Financiera y Organizacional'!$B$13:$X$62730,5,0)),"",VLOOKUP(D583,'Cap Financiera y Organizacional'!$B$13:$X$62730,5,0)))</f>
        <v/>
      </c>
      <c r="G583" s="304" t="str">
        <f t="shared" si="48"/>
        <v/>
      </c>
      <c r="H583" s="305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 hidden="1">
      <c r="C584" s="301"/>
      <c r="D584" s="364" t="str">
        <f>IF(ISERROR(VLOOKUP(C584,'Cap Financiera y Organizacional'!$A$12:$X$62730,2,0)),"",VLOOKUP(C584,'Cap Financiera y Organizacional'!$A$12:$X$3590,2,0))</f>
        <v/>
      </c>
      <c r="E584" s="361" t="str">
        <f>IF(OR(C584="",D584=""),"",IF(ISERROR(VLOOKUP(D584,'Cap Financiera y Organizacional'!$B$13:$X$62730,3,0)),"",VLOOKUP(D584,'Cap Financiera y Organizacional'!$B$13:$X$62730,3,0)))</f>
        <v/>
      </c>
      <c r="F584" s="318" t="str">
        <f>IF(OR(C584="",D584=""),"",IF(ISERROR(VLOOKUP(D584,'Cap Financiera y Organizacional'!$B$13:$X$62730,5,0)),"",VLOOKUP(D584,'Cap Financiera y Organizacional'!$B$13:$X$62730,5,0)))</f>
        <v/>
      </c>
      <c r="G584" s="304" t="str">
        <f t="shared" si="48"/>
        <v/>
      </c>
      <c r="H584" s="305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 hidden="1">
      <c r="C585" s="301"/>
      <c r="D585" s="364" t="str">
        <f>IF(ISERROR(VLOOKUP(C585,'Cap Financiera y Organizacional'!$A$12:$X$62730,2,0)),"",VLOOKUP(C585,'Cap Financiera y Organizacional'!$A$12:$X$3590,2,0))</f>
        <v/>
      </c>
      <c r="E585" s="318" t="str">
        <f>IF(OR(C585="",D585=""),"",IF(ISERROR(VLOOKUP(D585,'Cap Financiera y Organizacional'!$B$13:$X$62730,3,0)),"",VLOOKUP(D585,'Cap Financiera y Organizacional'!$B$13:$X$62730,3,0)))</f>
        <v/>
      </c>
      <c r="F585" s="318" t="str">
        <f>IF(OR(C585="",D585=""),"",IF(ISERROR(VLOOKUP(D585,'Cap Financiera y Organizacional'!$B$13:$X$62730,5,0)),"",VLOOKUP(D585,'Cap Financiera y Organizacional'!$B$13:$X$62730,5,0)))</f>
        <v/>
      </c>
      <c r="G585" s="304" t="str">
        <f t="shared" si="48"/>
        <v/>
      </c>
      <c r="H585" s="305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 hidden="1">
      <c r="C586" s="301"/>
      <c r="D586" s="364" t="str">
        <f>IF(ISERROR(VLOOKUP(C586,'Cap Financiera y Organizacional'!$A$12:$X$62730,2,0)),"",VLOOKUP(C586,'Cap Financiera y Organizacional'!$A$12:$X$3590,2,0))</f>
        <v/>
      </c>
      <c r="E586" s="318" t="str">
        <f>IF(OR(C586="",D586=""),"",IF(ISERROR(VLOOKUP(D586,'Cap Financiera y Organizacional'!$B$13:$X$62730,3,0)),"",VLOOKUP(D586,'Cap Financiera y Organizacional'!$B$13:$X$62730,3,0)))</f>
        <v/>
      </c>
      <c r="F586" s="318" t="str">
        <f>IF(OR(C586="",D586=""),"",IF(ISERROR(VLOOKUP(D586,'Cap Financiera y Organizacional'!$B$13:$X$62730,5,0)),"",VLOOKUP(D586,'Cap Financiera y Organizacional'!$B$13:$X$62730,5,0)))</f>
        <v/>
      </c>
      <c r="G586" s="304" t="str">
        <f t="shared" si="48"/>
        <v/>
      </c>
      <c r="H586" s="305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 hidden="1">
      <c r="C587" s="301"/>
      <c r="D587" s="364" t="str">
        <f>IF(ISERROR(VLOOKUP(C587,'Cap Financiera y Organizacional'!$A$12:$X$62730,2,0)),"",VLOOKUP(C587,'Cap Financiera y Organizacional'!$A$12:$X$3590,2,0))</f>
        <v/>
      </c>
      <c r="E587" s="318" t="str">
        <f>IF(OR(C587="",D587=""),"",IF(ISERROR(VLOOKUP(D587,'Cap Financiera y Organizacional'!$B$13:$X$62730,3,0)),"",VLOOKUP(D587,'Cap Financiera y Organizacional'!$B$13:$X$62730,3,0)))</f>
        <v/>
      </c>
      <c r="F587" s="318" t="str">
        <f>IF(OR(C587="",D587=""),"",IF(ISERROR(VLOOKUP(D587,'Cap Financiera y Organizacional'!$B$13:$X$62730,5,0)),"",VLOOKUP(D587,'Cap Financiera y Organizacional'!$B$13:$X$62730,5,0)))</f>
        <v/>
      </c>
      <c r="G587" s="304" t="str">
        <f t="shared" si="48"/>
        <v/>
      </c>
      <c r="H587" s="305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 hidden="1">
      <c r="C588" s="301"/>
      <c r="D588" s="364" t="str">
        <f>IF(ISERROR(VLOOKUP(C588,'Cap Financiera y Organizacional'!$A$12:$X$62730,2,0)),"",VLOOKUP(C588,'Cap Financiera y Organizacional'!$A$12:$X$3590,2,0))</f>
        <v/>
      </c>
      <c r="E588" s="318" t="str">
        <f>IF(OR(C588="",D588=""),"",IF(ISERROR(VLOOKUP(D588,'Cap Financiera y Organizacional'!$B$13:$X$62730,3,0)),"",VLOOKUP(D588,'Cap Financiera y Organizacional'!$B$13:$X$62730,3,0)))</f>
        <v/>
      </c>
      <c r="F588" s="318" t="str">
        <f>IF(OR(C588="",D588=""),"",IF(ISERROR(VLOOKUP(D588,'Cap Financiera y Organizacional'!$B$13:$X$62730,5,0)),"",VLOOKUP(D588,'Cap Financiera y Organizacional'!$B$13:$X$62730,5,0)))</f>
        <v/>
      </c>
      <c r="G588" s="304" t="str">
        <f t="shared" si="48"/>
        <v/>
      </c>
      <c r="H588" s="305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 hidden="1">
      <c r="C589" s="301"/>
      <c r="D589" s="364" t="str">
        <f>IF(ISERROR(VLOOKUP(C589,'Cap Financiera y Organizacional'!$A$12:$X$62730,2,0)),"",VLOOKUP(C589,'Cap Financiera y Organizacional'!$A$12:$X$3590,2,0))</f>
        <v/>
      </c>
      <c r="E589" s="318" t="str">
        <f>IF(OR(C589="",D589=""),"",IF(ISERROR(VLOOKUP(D589,'Cap Financiera y Organizacional'!$B$13:$X$62730,3,0)),"",VLOOKUP(D589,'Cap Financiera y Organizacional'!$B$13:$X$62730,3,0)))</f>
        <v/>
      </c>
      <c r="F589" s="318" t="str">
        <f>IF(OR(C589="",D589=""),"",IF(ISERROR(VLOOKUP(D589,'Cap Financiera y Organizacional'!$B$13:$X$62730,5,0)),"",VLOOKUP(D589,'Cap Financiera y Organizacional'!$B$13:$X$62730,5,0)))</f>
        <v/>
      </c>
      <c r="G589" s="304" t="str">
        <f t="shared" si="48"/>
        <v/>
      </c>
      <c r="H589" s="305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hidden="1">
      <c r="C590" s="301"/>
      <c r="D590" s="364" t="str">
        <f>IF(ISERROR(VLOOKUP(C590,'Cap Financiera y Organizacional'!$A$12:$X$62730,2,0)),"",VLOOKUP(C590,'Cap Financiera y Organizacional'!$A$12:$X$3590,2,0))</f>
        <v/>
      </c>
      <c r="E590" s="318" t="str">
        <f>IF(OR(C590="",D590=""),"",IF(ISERROR(VLOOKUP(D590,'Cap Financiera y Organizacional'!$B$13:$X$62730,3,0)),"",VLOOKUP(D590,'Cap Financiera y Organizacional'!$B$13:$X$62730,3,0)))</f>
        <v/>
      </c>
      <c r="F590" s="318" t="str">
        <f>IF(OR(C590="",D590=""),"",IF(ISERROR(VLOOKUP(D590,'Cap Financiera y Organizacional'!$B$13:$X$62730,5,0)),"",VLOOKUP(D590,'Cap Financiera y Organizacional'!$B$13:$X$62730,5,0)))</f>
        <v/>
      </c>
      <c r="G590" s="304" t="str">
        <f t="shared" si="48"/>
        <v/>
      </c>
      <c r="H590" s="305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 ht="15.75" hidden="1" thickBot="1">
      <c r="C591" s="306"/>
      <c r="D591" s="365" t="str">
        <f>IF(ISERROR(VLOOKUP(C591,'Cap Financiera y Organizacional'!$A$12:$X$62730,2,0)),"",VLOOKUP(C591,'Cap Financiera y Organizacional'!$A$12:$X$3590,2,0))</f>
        <v/>
      </c>
      <c r="E591" s="319" t="str">
        <f>IF(OR(C591="",D591=""),"",IF(ISERROR(VLOOKUP(D591,'Cap Financiera y Organizacional'!$B$13:$X$62730,3,0)),"",VLOOKUP(D591,'Cap Financiera y Organizacional'!$B$13:$X$62730,3,0)))</f>
        <v/>
      </c>
      <c r="F591" s="319" t="str">
        <f>IF(OR(C591="",D591=""),"",IF(ISERROR(VLOOKUP(D591,'Cap Financiera y Organizacional'!$B$13:$X$62730,5,0)),"",VLOOKUP(D591,'Cap Financiera y Organizacional'!$B$13:$X$62730,5,0)))</f>
        <v/>
      </c>
      <c r="G591" s="309" t="str">
        <f t="shared" si="48"/>
        <v/>
      </c>
      <c r="H591" s="310" t="str">
        <f>IF(OR(D591="",E591="",F591=""),"",IF(AND(G591&gt;0,G591&lt;=CapFinanciera1),Puntajes!$D$12,IF(AND(G591&gt;CapFinanciera1,G591&lt;=CapFinanciera2),Puntajes!$D$13,IF(AND(G591&gt;CapFinanciera2,G591&lt;=CapFinanciera3),Puntajes!$D$14,IF(AND(G591&gt;CapFinanciera3,G591&lt;=CapFinanciera4),Puntajes!$D$15,IF(G591&gt;CapFinanciera4,Puntajes!$D$16,0))))))</f>
        <v/>
      </c>
    </row>
    <row r="592" spans="3:8" hidden="1">
      <c r="C592" s="291"/>
      <c r="D592" s="363" t="str">
        <f>IF(ISERROR(VLOOKUP(C592,'Cap Financiera y Organizacional'!$A$12:$X$62730,2,0)),"",VLOOKUP(C592,'Cap Financiera y Organizacional'!$A$12:$X$3590,2,0))</f>
        <v/>
      </c>
      <c r="E592" s="360"/>
      <c r="F592" s="318"/>
      <c r="G592" s="304"/>
      <c r="H592" s="305"/>
    </row>
    <row r="593" spans="3:8" hidden="1">
      <c r="C593" s="301"/>
      <c r="D593" s="364" t="str">
        <f>IF(ISERROR(VLOOKUP(C593,'Cap Financiera y Organizacional'!$A$12:$X$62730,2,0)),"",VLOOKUP(C593,'Cap Financiera y Organizacional'!$A$12:$X$3590,2,0))</f>
        <v/>
      </c>
      <c r="E593" s="361" t="str">
        <f>IF(OR(C593="",D593=""),"",IF(ISERROR(VLOOKUP(D593,'Cap Financiera y Organizacional'!$B$13:$X$62730,3,0)),"",VLOOKUP(D593,'Cap Financiera y Organizacional'!$B$13:$X$62730,3,0)))</f>
        <v/>
      </c>
      <c r="F593" s="318" t="str">
        <f>IF(OR(C593="",D593=""),"",IF(ISERROR(VLOOKUP(D593,'Cap Financiera y Organizacional'!$B$13:$X$62730,5,0)),"",VLOOKUP(D593,'Cap Financiera y Organizacional'!$B$13:$X$62730,5,0)))</f>
        <v/>
      </c>
      <c r="G593" s="304" t="str">
        <f t="shared" ref="G593:G602" si="49">IF(OR(D593="",E593="",F593=""),"",IF(OR(E593=0,F593=0),0,E593/F593))</f>
        <v/>
      </c>
      <c r="H593" s="305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 hidden="1">
      <c r="C594" s="301"/>
      <c r="D594" s="364" t="str">
        <f>IF(ISERROR(VLOOKUP(C594,'Cap Financiera y Organizacional'!$A$12:$X$62730,2,0)),"",VLOOKUP(C594,'Cap Financiera y Organizacional'!$A$12:$X$3590,2,0))</f>
        <v/>
      </c>
      <c r="E594" s="361" t="str">
        <f>IF(OR(C594="",D594=""),"",IF(ISERROR(VLOOKUP(D594,'Cap Financiera y Organizacional'!$B$13:$X$62730,3,0)),"",VLOOKUP(D594,'Cap Financiera y Organizacional'!$B$13:$X$62730,3,0)))</f>
        <v/>
      </c>
      <c r="F594" s="318" t="str">
        <f>IF(OR(C594="",D594=""),"",IF(ISERROR(VLOOKUP(D594,'Cap Financiera y Organizacional'!$B$13:$X$62730,5,0)),"",VLOOKUP(D594,'Cap Financiera y Organizacional'!$B$13:$X$62730,5,0)))</f>
        <v/>
      </c>
      <c r="G594" s="304" t="str">
        <f t="shared" si="49"/>
        <v/>
      </c>
      <c r="H594" s="305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 hidden="1">
      <c r="C595" s="301"/>
      <c r="D595" s="364" t="str">
        <f>IF(ISERROR(VLOOKUP(C595,'Cap Financiera y Organizacional'!$A$12:$X$62730,2,0)),"",VLOOKUP(C595,'Cap Financiera y Organizacional'!$A$12:$X$3590,2,0))</f>
        <v/>
      </c>
      <c r="E595" s="361" t="str">
        <f>IF(OR(C595="",D595=""),"",IF(ISERROR(VLOOKUP(D595,'Cap Financiera y Organizacional'!$B$13:$X$62730,3,0)),"",VLOOKUP(D595,'Cap Financiera y Organizacional'!$B$13:$X$62730,3,0)))</f>
        <v/>
      </c>
      <c r="F595" s="318" t="str">
        <f>IF(OR(C595="",D595=""),"",IF(ISERROR(VLOOKUP(D595,'Cap Financiera y Organizacional'!$B$13:$X$62730,5,0)),"",VLOOKUP(D595,'Cap Financiera y Organizacional'!$B$13:$X$62730,5,0)))</f>
        <v/>
      </c>
      <c r="G595" s="304" t="str">
        <f t="shared" si="49"/>
        <v/>
      </c>
      <c r="H595" s="305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 hidden="1">
      <c r="C596" s="301"/>
      <c r="D596" s="364" t="str">
        <f>IF(ISERROR(VLOOKUP(C596,'Cap Financiera y Organizacional'!$A$12:$X$62730,2,0)),"",VLOOKUP(C596,'Cap Financiera y Organizacional'!$A$12:$X$3590,2,0))</f>
        <v/>
      </c>
      <c r="E596" s="318" t="str">
        <f>IF(OR(C596="",D596=""),"",IF(ISERROR(VLOOKUP(D596,'Cap Financiera y Organizacional'!$B$13:$X$62730,3,0)),"",VLOOKUP(D596,'Cap Financiera y Organizacional'!$B$13:$X$62730,3,0)))</f>
        <v/>
      </c>
      <c r="F596" s="318" t="str">
        <f>IF(OR(C596="",D596=""),"",IF(ISERROR(VLOOKUP(D596,'Cap Financiera y Organizacional'!$B$13:$X$62730,5,0)),"",VLOOKUP(D596,'Cap Financiera y Organizacional'!$B$13:$X$62730,5,0)))</f>
        <v/>
      </c>
      <c r="G596" s="304" t="str">
        <f t="shared" si="49"/>
        <v/>
      </c>
      <c r="H596" s="305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 hidden="1">
      <c r="C597" s="301"/>
      <c r="D597" s="364" t="str">
        <f>IF(ISERROR(VLOOKUP(C597,'Cap Financiera y Organizacional'!$A$12:$X$62730,2,0)),"",VLOOKUP(C597,'Cap Financiera y Organizacional'!$A$12:$X$3590,2,0))</f>
        <v/>
      </c>
      <c r="E597" s="318" t="str">
        <f>IF(OR(C597="",D597=""),"",IF(ISERROR(VLOOKUP(D597,'Cap Financiera y Organizacional'!$B$13:$X$62730,3,0)),"",VLOOKUP(D597,'Cap Financiera y Organizacional'!$B$13:$X$62730,3,0)))</f>
        <v/>
      </c>
      <c r="F597" s="318" t="str">
        <f>IF(OR(C597="",D597=""),"",IF(ISERROR(VLOOKUP(D597,'Cap Financiera y Organizacional'!$B$13:$X$62730,5,0)),"",VLOOKUP(D597,'Cap Financiera y Organizacional'!$B$13:$X$62730,5,0)))</f>
        <v/>
      </c>
      <c r="G597" s="304" t="str">
        <f t="shared" si="49"/>
        <v/>
      </c>
      <c r="H597" s="305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 hidden="1">
      <c r="C598" s="301"/>
      <c r="D598" s="364" t="str">
        <f>IF(ISERROR(VLOOKUP(C598,'Cap Financiera y Organizacional'!$A$12:$X$62730,2,0)),"",VLOOKUP(C598,'Cap Financiera y Organizacional'!$A$12:$X$3590,2,0))</f>
        <v/>
      </c>
      <c r="E598" s="318" t="str">
        <f>IF(OR(C598="",D598=""),"",IF(ISERROR(VLOOKUP(D598,'Cap Financiera y Organizacional'!$B$13:$X$62730,3,0)),"",VLOOKUP(D598,'Cap Financiera y Organizacional'!$B$13:$X$62730,3,0)))</f>
        <v/>
      </c>
      <c r="F598" s="318" t="str">
        <f>IF(OR(C598="",D598=""),"",IF(ISERROR(VLOOKUP(D598,'Cap Financiera y Organizacional'!$B$13:$X$62730,5,0)),"",VLOOKUP(D598,'Cap Financiera y Organizacional'!$B$13:$X$62730,5,0)))</f>
        <v/>
      </c>
      <c r="G598" s="304" t="str">
        <f t="shared" si="49"/>
        <v/>
      </c>
      <c r="H598" s="305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 hidden="1">
      <c r="C599" s="301"/>
      <c r="D599" s="364" t="str">
        <f>IF(ISERROR(VLOOKUP(C599,'Cap Financiera y Organizacional'!$A$12:$X$62730,2,0)),"",VLOOKUP(C599,'Cap Financiera y Organizacional'!$A$12:$X$3590,2,0))</f>
        <v/>
      </c>
      <c r="E599" s="318" t="str">
        <f>IF(OR(C599="",D599=""),"",IF(ISERROR(VLOOKUP(D599,'Cap Financiera y Organizacional'!$B$13:$X$62730,3,0)),"",VLOOKUP(D599,'Cap Financiera y Organizacional'!$B$13:$X$62730,3,0)))</f>
        <v/>
      </c>
      <c r="F599" s="318" t="str">
        <f>IF(OR(C599="",D599=""),"",IF(ISERROR(VLOOKUP(D599,'Cap Financiera y Organizacional'!$B$13:$X$62730,5,0)),"",VLOOKUP(D599,'Cap Financiera y Organizacional'!$B$13:$X$62730,5,0)))</f>
        <v/>
      </c>
      <c r="G599" s="304" t="str">
        <f t="shared" si="49"/>
        <v/>
      </c>
      <c r="H599" s="305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 hidden="1">
      <c r="C600" s="301"/>
      <c r="D600" s="364" t="str">
        <f>IF(ISERROR(VLOOKUP(C600,'Cap Financiera y Organizacional'!$A$12:$X$62730,2,0)),"",VLOOKUP(C600,'Cap Financiera y Organizacional'!$A$12:$X$3590,2,0))</f>
        <v/>
      </c>
      <c r="E600" s="318" t="str">
        <f>IF(OR(C600="",D600=""),"",IF(ISERROR(VLOOKUP(D600,'Cap Financiera y Organizacional'!$B$13:$X$62730,3,0)),"",VLOOKUP(D600,'Cap Financiera y Organizacional'!$B$13:$X$62730,3,0)))</f>
        <v/>
      </c>
      <c r="F600" s="318" t="str">
        <f>IF(OR(C600="",D600=""),"",IF(ISERROR(VLOOKUP(D600,'Cap Financiera y Organizacional'!$B$13:$X$62730,5,0)),"",VLOOKUP(D600,'Cap Financiera y Organizacional'!$B$13:$X$62730,5,0)))</f>
        <v/>
      </c>
      <c r="G600" s="304" t="str">
        <f t="shared" si="49"/>
        <v/>
      </c>
      <c r="H600" s="305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hidden="1">
      <c r="C601" s="301"/>
      <c r="D601" s="364" t="str">
        <f>IF(ISERROR(VLOOKUP(C601,'Cap Financiera y Organizacional'!$A$12:$X$62730,2,0)),"",VLOOKUP(C601,'Cap Financiera y Organizacional'!$A$12:$X$3590,2,0))</f>
        <v/>
      </c>
      <c r="E601" s="318" t="str">
        <f>IF(OR(C601="",D601=""),"",IF(ISERROR(VLOOKUP(D601,'Cap Financiera y Organizacional'!$B$13:$X$62730,3,0)),"",VLOOKUP(D601,'Cap Financiera y Organizacional'!$B$13:$X$62730,3,0)))</f>
        <v/>
      </c>
      <c r="F601" s="318" t="str">
        <f>IF(OR(C601="",D601=""),"",IF(ISERROR(VLOOKUP(D601,'Cap Financiera y Organizacional'!$B$13:$X$62730,5,0)),"",VLOOKUP(D601,'Cap Financiera y Organizacional'!$B$13:$X$62730,5,0)))</f>
        <v/>
      </c>
      <c r="G601" s="304" t="str">
        <f t="shared" si="49"/>
        <v/>
      </c>
      <c r="H601" s="305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 ht="15.75" hidden="1" thickBot="1">
      <c r="C602" s="306"/>
      <c r="D602" s="365" t="str">
        <f>IF(ISERROR(VLOOKUP(C602,'Cap Financiera y Organizacional'!$A$12:$X$62730,2,0)),"",VLOOKUP(C602,'Cap Financiera y Organizacional'!$A$12:$X$3590,2,0))</f>
        <v/>
      </c>
      <c r="E602" s="319" t="str">
        <f>IF(OR(C602="",D602=""),"",IF(ISERROR(VLOOKUP(D602,'Cap Financiera y Organizacional'!$B$13:$X$62730,3,0)),"",VLOOKUP(D602,'Cap Financiera y Organizacional'!$B$13:$X$62730,3,0)))</f>
        <v/>
      </c>
      <c r="F602" s="319" t="str">
        <f>IF(OR(C602="",D602=""),"",IF(ISERROR(VLOOKUP(D602,'Cap Financiera y Organizacional'!$B$13:$X$62730,5,0)),"",VLOOKUP(D602,'Cap Financiera y Organizacional'!$B$13:$X$62730,5,0)))</f>
        <v/>
      </c>
      <c r="G602" s="309" t="str">
        <f t="shared" si="49"/>
        <v/>
      </c>
      <c r="H602" s="310" t="str">
        <f>IF(OR(D602="",E602="",F602=""),"",IF(AND(G602&gt;0,G602&lt;=CapFinanciera1),Puntajes!$D$12,IF(AND(G602&gt;CapFinanciera1,G602&lt;=CapFinanciera2),Puntajes!$D$13,IF(AND(G602&gt;CapFinanciera2,G602&lt;=CapFinanciera3),Puntajes!$D$14,IF(AND(G602&gt;CapFinanciera3,G602&lt;=CapFinanciera4),Puntajes!$D$15,IF(G602&gt;CapFinanciera4,Puntajes!$D$16,0))))))</f>
        <v/>
      </c>
    </row>
    <row r="603" spans="3:8" hidden="1">
      <c r="C603" s="291"/>
      <c r="D603" s="363" t="str">
        <f>IF(ISERROR(VLOOKUP(C603,'Cap Financiera y Organizacional'!$A$12:$X$62730,2,0)),"",VLOOKUP(C603,'Cap Financiera y Organizacional'!$A$12:$X$3590,2,0))</f>
        <v/>
      </c>
      <c r="E603" s="360"/>
      <c r="F603" s="318"/>
      <c r="G603" s="304"/>
      <c r="H603" s="305"/>
    </row>
    <row r="604" spans="3:8" hidden="1">
      <c r="C604" s="301"/>
      <c r="D604" s="364" t="str">
        <f>IF(ISERROR(VLOOKUP(C604,'Cap Financiera y Organizacional'!$A$12:$X$62730,2,0)),"",VLOOKUP(C604,'Cap Financiera y Organizacional'!$A$12:$X$3590,2,0))</f>
        <v/>
      </c>
      <c r="E604" s="361" t="str">
        <f>IF(OR(C604="",D604=""),"",IF(ISERROR(VLOOKUP(D604,'Cap Financiera y Organizacional'!$B$13:$X$62730,3,0)),"",VLOOKUP(D604,'Cap Financiera y Organizacional'!$B$13:$X$62730,3,0)))</f>
        <v/>
      </c>
      <c r="F604" s="318" t="str">
        <f>IF(OR(C604="",D604=""),"",IF(ISERROR(VLOOKUP(D604,'Cap Financiera y Organizacional'!$B$13:$X$62730,5,0)),"",VLOOKUP(D604,'Cap Financiera y Organizacional'!$B$13:$X$62730,5,0)))</f>
        <v/>
      </c>
      <c r="G604" s="304" t="str">
        <f t="shared" ref="G604:G613" si="50">IF(OR(D604="",E604="",F604=""),"",IF(OR(E604=0,F604=0),0,E604/F604))</f>
        <v/>
      </c>
      <c r="H604" s="305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 hidden="1">
      <c r="C605" s="301"/>
      <c r="D605" s="364" t="str">
        <f>IF(ISERROR(VLOOKUP(C605,'Cap Financiera y Organizacional'!$A$12:$X$62730,2,0)),"",VLOOKUP(C605,'Cap Financiera y Organizacional'!$A$12:$X$3590,2,0))</f>
        <v/>
      </c>
      <c r="E605" s="361" t="str">
        <f>IF(OR(C605="",D605=""),"",IF(ISERROR(VLOOKUP(D605,'Cap Financiera y Organizacional'!$B$13:$X$62730,3,0)),"",VLOOKUP(D605,'Cap Financiera y Organizacional'!$B$13:$X$62730,3,0)))</f>
        <v/>
      </c>
      <c r="F605" s="318" t="str">
        <f>IF(OR(C605="",D605=""),"",IF(ISERROR(VLOOKUP(D605,'Cap Financiera y Organizacional'!$B$13:$X$62730,5,0)),"",VLOOKUP(D605,'Cap Financiera y Organizacional'!$B$13:$X$62730,5,0)))</f>
        <v/>
      </c>
      <c r="G605" s="304" t="str">
        <f t="shared" si="50"/>
        <v/>
      </c>
      <c r="H605" s="305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 hidden="1">
      <c r="C606" s="301"/>
      <c r="D606" s="364" t="str">
        <f>IF(ISERROR(VLOOKUP(C606,'Cap Financiera y Organizacional'!$A$12:$X$62730,2,0)),"",VLOOKUP(C606,'Cap Financiera y Organizacional'!$A$12:$X$3590,2,0))</f>
        <v/>
      </c>
      <c r="E606" s="361" t="str">
        <f>IF(OR(C606="",D606=""),"",IF(ISERROR(VLOOKUP(D606,'Cap Financiera y Organizacional'!$B$13:$X$62730,3,0)),"",VLOOKUP(D606,'Cap Financiera y Organizacional'!$B$13:$X$62730,3,0)))</f>
        <v/>
      </c>
      <c r="F606" s="318" t="str">
        <f>IF(OR(C606="",D606=""),"",IF(ISERROR(VLOOKUP(D606,'Cap Financiera y Organizacional'!$B$13:$X$62730,5,0)),"",VLOOKUP(D606,'Cap Financiera y Organizacional'!$B$13:$X$62730,5,0)))</f>
        <v/>
      </c>
      <c r="G606" s="304" t="str">
        <f t="shared" si="50"/>
        <v/>
      </c>
      <c r="H606" s="305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 hidden="1">
      <c r="C607" s="301"/>
      <c r="D607" s="364" t="str">
        <f>IF(ISERROR(VLOOKUP(C607,'Cap Financiera y Organizacional'!$A$12:$X$62730,2,0)),"",VLOOKUP(C607,'Cap Financiera y Organizacional'!$A$12:$X$3590,2,0))</f>
        <v/>
      </c>
      <c r="E607" s="318" t="str">
        <f>IF(OR(C607="",D607=""),"",IF(ISERROR(VLOOKUP(D607,'Cap Financiera y Organizacional'!$B$13:$X$62730,3,0)),"",VLOOKUP(D607,'Cap Financiera y Organizacional'!$B$13:$X$62730,3,0)))</f>
        <v/>
      </c>
      <c r="F607" s="318" t="str">
        <f>IF(OR(C607="",D607=""),"",IF(ISERROR(VLOOKUP(D607,'Cap Financiera y Organizacional'!$B$13:$X$62730,5,0)),"",VLOOKUP(D607,'Cap Financiera y Organizacional'!$B$13:$X$62730,5,0)))</f>
        <v/>
      </c>
      <c r="G607" s="304" t="str">
        <f t="shared" si="50"/>
        <v/>
      </c>
      <c r="H607" s="305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 hidden="1">
      <c r="C608" s="301"/>
      <c r="D608" s="364" t="str">
        <f>IF(ISERROR(VLOOKUP(C608,'Cap Financiera y Organizacional'!$A$12:$X$62730,2,0)),"",VLOOKUP(C608,'Cap Financiera y Organizacional'!$A$12:$X$3590,2,0))</f>
        <v/>
      </c>
      <c r="E608" s="318" t="str">
        <f>IF(OR(C608="",D608=""),"",IF(ISERROR(VLOOKUP(D608,'Cap Financiera y Organizacional'!$B$13:$X$62730,3,0)),"",VLOOKUP(D608,'Cap Financiera y Organizacional'!$B$13:$X$62730,3,0)))</f>
        <v/>
      </c>
      <c r="F608" s="318" t="str">
        <f>IF(OR(C608="",D608=""),"",IF(ISERROR(VLOOKUP(D608,'Cap Financiera y Organizacional'!$B$13:$X$62730,5,0)),"",VLOOKUP(D608,'Cap Financiera y Organizacional'!$B$13:$X$62730,5,0)))</f>
        <v/>
      </c>
      <c r="G608" s="304" t="str">
        <f t="shared" si="50"/>
        <v/>
      </c>
      <c r="H608" s="305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 hidden="1">
      <c r="C609" s="301"/>
      <c r="D609" s="364" t="str">
        <f>IF(ISERROR(VLOOKUP(C609,'Cap Financiera y Organizacional'!$A$12:$X$62730,2,0)),"",VLOOKUP(C609,'Cap Financiera y Organizacional'!$A$12:$X$3590,2,0))</f>
        <v/>
      </c>
      <c r="E609" s="318" t="str">
        <f>IF(OR(C609="",D609=""),"",IF(ISERROR(VLOOKUP(D609,'Cap Financiera y Organizacional'!$B$13:$X$62730,3,0)),"",VLOOKUP(D609,'Cap Financiera y Organizacional'!$B$13:$X$62730,3,0)))</f>
        <v/>
      </c>
      <c r="F609" s="318" t="str">
        <f>IF(OR(C609="",D609=""),"",IF(ISERROR(VLOOKUP(D609,'Cap Financiera y Organizacional'!$B$13:$X$62730,5,0)),"",VLOOKUP(D609,'Cap Financiera y Organizacional'!$B$13:$X$62730,5,0)))</f>
        <v/>
      </c>
      <c r="G609" s="304" t="str">
        <f t="shared" si="50"/>
        <v/>
      </c>
      <c r="H609" s="305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 hidden="1">
      <c r="C610" s="301"/>
      <c r="D610" s="364" t="str">
        <f>IF(ISERROR(VLOOKUP(C610,'Cap Financiera y Organizacional'!$A$12:$X$62730,2,0)),"",VLOOKUP(C610,'Cap Financiera y Organizacional'!$A$12:$X$3590,2,0))</f>
        <v/>
      </c>
      <c r="E610" s="318" t="str">
        <f>IF(OR(C610="",D610=""),"",IF(ISERROR(VLOOKUP(D610,'Cap Financiera y Organizacional'!$B$13:$X$62730,3,0)),"",VLOOKUP(D610,'Cap Financiera y Organizacional'!$B$13:$X$62730,3,0)))</f>
        <v/>
      </c>
      <c r="F610" s="318" t="str">
        <f>IF(OR(C610="",D610=""),"",IF(ISERROR(VLOOKUP(D610,'Cap Financiera y Organizacional'!$B$13:$X$62730,5,0)),"",VLOOKUP(D610,'Cap Financiera y Organizacional'!$B$13:$X$62730,5,0)))</f>
        <v/>
      </c>
      <c r="G610" s="304" t="str">
        <f t="shared" si="50"/>
        <v/>
      </c>
      <c r="H610" s="305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 hidden="1">
      <c r="C611" s="301"/>
      <c r="D611" s="364" t="str">
        <f>IF(ISERROR(VLOOKUP(C611,'Cap Financiera y Organizacional'!$A$12:$X$62730,2,0)),"",VLOOKUP(C611,'Cap Financiera y Organizacional'!$A$12:$X$3590,2,0))</f>
        <v/>
      </c>
      <c r="E611" s="318" t="str">
        <f>IF(OR(C611="",D611=""),"",IF(ISERROR(VLOOKUP(D611,'Cap Financiera y Organizacional'!$B$13:$X$62730,3,0)),"",VLOOKUP(D611,'Cap Financiera y Organizacional'!$B$13:$X$62730,3,0)))</f>
        <v/>
      </c>
      <c r="F611" s="318" t="str">
        <f>IF(OR(C611="",D611=""),"",IF(ISERROR(VLOOKUP(D611,'Cap Financiera y Organizacional'!$B$13:$X$62730,5,0)),"",VLOOKUP(D611,'Cap Financiera y Organizacional'!$B$13:$X$62730,5,0)))</f>
        <v/>
      </c>
      <c r="G611" s="304" t="str">
        <f t="shared" si="50"/>
        <v/>
      </c>
      <c r="H611" s="305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hidden="1">
      <c r="C612" s="301"/>
      <c r="D612" s="364" t="str">
        <f>IF(ISERROR(VLOOKUP(C612,'Cap Financiera y Organizacional'!$A$12:$X$62730,2,0)),"",VLOOKUP(C612,'Cap Financiera y Organizacional'!$A$12:$X$3590,2,0))</f>
        <v/>
      </c>
      <c r="E612" s="318" t="str">
        <f>IF(OR(C612="",D612=""),"",IF(ISERROR(VLOOKUP(D612,'Cap Financiera y Organizacional'!$B$13:$X$62730,3,0)),"",VLOOKUP(D612,'Cap Financiera y Organizacional'!$B$13:$X$62730,3,0)))</f>
        <v/>
      </c>
      <c r="F612" s="318" t="str">
        <f>IF(OR(C612="",D612=""),"",IF(ISERROR(VLOOKUP(D612,'Cap Financiera y Organizacional'!$B$13:$X$62730,5,0)),"",VLOOKUP(D612,'Cap Financiera y Organizacional'!$B$13:$X$62730,5,0)))</f>
        <v/>
      </c>
      <c r="G612" s="304" t="str">
        <f t="shared" si="50"/>
        <v/>
      </c>
      <c r="H612" s="305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 ht="15.75" hidden="1" thickBot="1">
      <c r="C613" s="306"/>
      <c r="D613" s="365" t="str">
        <f>IF(ISERROR(VLOOKUP(C613,'Cap Financiera y Organizacional'!$A$12:$X$62730,2,0)),"",VLOOKUP(C613,'Cap Financiera y Organizacional'!$A$12:$X$3590,2,0))</f>
        <v/>
      </c>
      <c r="E613" s="319" t="str">
        <f>IF(OR(C613="",D613=""),"",IF(ISERROR(VLOOKUP(D613,'Cap Financiera y Organizacional'!$B$13:$X$62730,3,0)),"",VLOOKUP(D613,'Cap Financiera y Organizacional'!$B$13:$X$62730,3,0)))</f>
        <v/>
      </c>
      <c r="F613" s="319" t="str">
        <f>IF(OR(C613="",D613=""),"",IF(ISERROR(VLOOKUP(D613,'Cap Financiera y Organizacional'!$B$13:$X$62730,5,0)),"",VLOOKUP(D613,'Cap Financiera y Organizacional'!$B$13:$X$62730,5,0)))</f>
        <v/>
      </c>
      <c r="G613" s="309" t="str">
        <f t="shared" si="50"/>
        <v/>
      </c>
      <c r="H613" s="310" t="str">
        <f>IF(OR(D613="",E613="",F613=""),"",IF(AND(G613&gt;0,G613&lt;=CapFinanciera1),Puntajes!$D$12,IF(AND(G613&gt;CapFinanciera1,G613&lt;=CapFinanciera2),Puntajes!$D$13,IF(AND(G613&gt;CapFinanciera2,G613&lt;=CapFinanciera3),Puntajes!$D$14,IF(AND(G613&gt;CapFinanciera3,G613&lt;=CapFinanciera4),Puntajes!$D$15,IF(G613&gt;CapFinanciera4,Puntajes!$D$16,0))))))</f>
        <v/>
      </c>
    </row>
    <row r="614" spans="3:8" hidden="1">
      <c r="C614" s="291"/>
      <c r="D614" s="363" t="str">
        <f>IF(ISERROR(VLOOKUP(C614,'Cap Financiera y Organizacional'!$A$12:$X$62730,2,0)),"",VLOOKUP(C614,'Cap Financiera y Organizacional'!$A$12:$X$3590,2,0))</f>
        <v/>
      </c>
      <c r="E614" s="360"/>
      <c r="F614" s="318"/>
      <c r="G614" s="304"/>
      <c r="H614" s="305"/>
    </row>
    <row r="615" spans="3:8" hidden="1">
      <c r="C615" s="301"/>
      <c r="D615" s="364" t="str">
        <f>IF(ISERROR(VLOOKUP(C615,'Cap Financiera y Organizacional'!$A$12:$X$62730,2,0)),"",VLOOKUP(C615,'Cap Financiera y Organizacional'!$A$12:$X$3590,2,0))</f>
        <v/>
      </c>
      <c r="E615" s="361" t="str">
        <f>IF(OR(C615="",D615=""),"",IF(ISERROR(VLOOKUP(D615,'Cap Financiera y Organizacional'!$B$13:$X$62730,3,0)),"",VLOOKUP(D615,'Cap Financiera y Organizacional'!$B$13:$X$62730,3,0)))</f>
        <v/>
      </c>
      <c r="F615" s="318" t="str">
        <f>IF(OR(C615="",D615=""),"",IF(ISERROR(VLOOKUP(D615,'Cap Financiera y Organizacional'!$B$13:$X$62730,5,0)),"",VLOOKUP(D615,'Cap Financiera y Organizacional'!$B$13:$X$62730,5,0)))</f>
        <v/>
      </c>
      <c r="G615" s="304" t="str">
        <f t="shared" ref="G615:G624" si="51">IF(OR(D615="",E615="",F615=""),"",IF(OR(E615=0,F615=0),0,E615/F615))</f>
        <v/>
      </c>
      <c r="H615" s="305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 hidden="1">
      <c r="C616" s="301"/>
      <c r="D616" s="364" t="str">
        <f>IF(ISERROR(VLOOKUP(C616,'Cap Financiera y Organizacional'!$A$12:$X$62730,2,0)),"",VLOOKUP(C616,'Cap Financiera y Organizacional'!$A$12:$X$3590,2,0))</f>
        <v/>
      </c>
      <c r="E616" s="361" t="str">
        <f>IF(OR(C616="",D616=""),"",IF(ISERROR(VLOOKUP(D616,'Cap Financiera y Organizacional'!$B$13:$X$62730,3,0)),"",VLOOKUP(D616,'Cap Financiera y Organizacional'!$B$13:$X$62730,3,0)))</f>
        <v/>
      </c>
      <c r="F616" s="318" t="str">
        <f>IF(OR(C616="",D616=""),"",IF(ISERROR(VLOOKUP(D616,'Cap Financiera y Organizacional'!$B$13:$X$62730,5,0)),"",VLOOKUP(D616,'Cap Financiera y Organizacional'!$B$13:$X$62730,5,0)))</f>
        <v/>
      </c>
      <c r="G616" s="304" t="str">
        <f t="shared" si="51"/>
        <v/>
      </c>
      <c r="H616" s="305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 hidden="1">
      <c r="C617" s="301"/>
      <c r="D617" s="364" t="str">
        <f>IF(ISERROR(VLOOKUP(C617,'Cap Financiera y Organizacional'!$A$12:$X$62730,2,0)),"",VLOOKUP(C617,'Cap Financiera y Organizacional'!$A$12:$X$3590,2,0))</f>
        <v/>
      </c>
      <c r="E617" s="361" t="str">
        <f>IF(OR(C617="",D617=""),"",IF(ISERROR(VLOOKUP(D617,'Cap Financiera y Organizacional'!$B$13:$X$62730,3,0)),"",VLOOKUP(D617,'Cap Financiera y Organizacional'!$B$13:$X$62730,3,0)))</f>
        <v/>
      </c>
      <c r="F617" s="318" t="str">
        <f>IF(OR(C617="",D617=""),"",IF(ISERROR(VLOOKUP(D617,'Cap Financiera y Organizacional'!$B$13:$X$62730,5,0)),"",VLOOKUP(D617,'Cap Financiera y Organizacional'!$B$13:$X$62730,5,0)))</f>
        <v/>
      </c>
      <c r="G617" s="304" t="str">
        <f t="shared" si="51"/>
        <v/>
      </c>
      <c r="H617" s="305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 hidden="1">
      <c r="C618" s="301"/>
      <c r="D618" s="364" t="str">
        <f>IF(ISERROR(VLOOKUP(C618,'Cap Financiera y Organizacional'!$A$12:$X$62730,2,0)),"",VLOOKUP(C618,'Cap Financiera y Organizacional'!$A$12:$X$3590,2,0))</f>
        <v/>
      </c>
      <c r="E618" s="318" t="str">
        <f>IF(OR(C618="",D618=""),"",IF(ISERROR(VLOOKUP(D618,'Cap Financiera y Organizacional'!$B$13:$X$62730,3,0)),"",VLOOKUP(D618,'Cap Financiera y Organizacional'!$B$13:$X$62730,3,0)))</f>
        <v/>
      </c>
      <c r="F618" s="318" t="str">
        <f>IF(OR(C618="",D618=""),"",IF(ISERROR(VLOOKUP(D618,'Cap Financiera y Organizacional'!$B$13:$X$62730,5,0)),"",VLOOKUP(D618,'Cap Financiera y Organizacional'!$B$13:$X$62730,5,0)))</f>
        <v/>
      </c>
      <c r="G618" s="304" t="str">
        <f t="shared" si="51"/>
        <v/>
      </c>
      <c r="H618" s="305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 hidden="1">
      <c r="C619" s="301"/>
      <c r="D619" s="364" t="str">
        <f>IF(ISERROR(VLOOKUP(C619,'Cap Financiera y Organizacional'!$A$12:$X$62730,2,0)),"",VLOOKUP(C619,'Cap Financiera y Organizacional'!$A$12:$X$3590,2,0))</f>
        <v/>
      </c>
      <c r="E619" s="318" t="str">
        <f>IF(OR(C619="",D619=""),"",IF(ISERROR(VLOOKUP(D619,'Cap Financiera y Organizacional'!$B$13:$X$62730,3,0)),"",VLOOKUP(D619,'Cap Financiera y Organizacional'!$B$13:$X$62730,3,0)))</f>
        <v/>
      </c>
      <c r="F619" s="318" t="str">
        <f>IF(OR(C619="",D619=""),"",IF(ISERROR(VLOOKUP(D619,'Cap Financiera y Organizacional'!$B$13:$X$62730,5,0)),"",VLOOKUP(D619,'Cap Financiera y Organizacional'!$B$13:$X$62730,5,0)))</f>
        <v/>
      </c>
      <c r="G619" s="304" t="str">
        <f t="shared" si="51"/>
        <v/>
      </c>
      <c r="H619" s="305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 hidden="1">
      <c r="C620" s="301"/>
      <c r="D620" s="364" t="str">
        <f>IF(ISERROR(VLOOKUP(C620,'Cap Financiera y Organizacional'!$A$12:$X$62730,2,0)),"",VLOOKUP(C620,'Cap Financiera y Organizacional'!$A$12:$X$3590,2,0))</f>
        <v/>
      </c>
      <c r="E620" s="318" t="str">
        <f>IF(OR(C620="",D620=""),"",IF(ISERROR(VLOOKUP(D620,'Cap Financiera y Organizacional'!$B$13:$X$62730,3,0)),"",VLOOKUP(D620,'Cap Financiera y Organizacional'!$B$13:$X$62730,3,0)))</f>
        <v/>
      </c>
      <c r="F620" s="318" t="str">
        <f>IF(OR(C620="",D620=""),"",IF(ISERROR(VLOOKUP(D620,'Cap Financiera y Organizacional'!$B$13:$X$62730,5,0)),"",VLOOKUP(D620,'Cap Financiera y Organizacional'!$B$13:$X$62730,5,0)))</f>
        <v/>
      </c>
      <c r="G620" s="304" t="str">
        <f t="shared" si="51"/>
        <v/>
      </c>
      <c r="H620" s="305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 hidden="1">
      <c r="C621" s="301"/>
      <c r="D621" s="364" t="str">
        <f>IF(ISERROR(VLOOKUP(C621,'Cap Financiera y Organizacional'!$A$12:$X$62730,2,0)),"",VLOOKUP(C621,'Cap Financiera y Organizacional'!$A$12:$X$3590,2,0))</f>
        <v/>
      </c>
      <c r="E621" s="318" t="str">
        <f>IF(OR(C621="",D621=""),"",IF(ISERROR(VLOOKUP(D621,'Cap Financiera y Organizacional'!$B$13:$X$62730,3,0)),"",VLOOKUP(D621,'Cap Financiera y Organizacional'!$B$13:$X$62730,3,0)))</f>
        <v/>
      </c>
      <c r="F621" s="318" t="str">
        <f>IF(OR(C621="",D621=""),"",IF(ISERROR(VLOOKUP(D621,'Cap Financiera y Organizacional'!$B$13:$X$62730,5,0)),"",VLOOKUP(D621,'Cap Financiera y Organizacional'!$B$13:$X$62730,5,0)))</f>
        <v/>
      </c>
      <c r="G621" s="304" t="str">
        <f t="shared" si="51"/>
        <v/>
      </c>
      <c r="H621" s="305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 hidden="1">
      <c r="C622" s="301"/>
      <c r="D622" s="364" t="str">
        <f>IF(ISERROR(VLOOKUP(C622,'Cap Financiera y Organizacional'!$A$12:$X$62730,2,0)),"",VLOOKUP(C622,'Cap Financiera y Organizacional'!$A$12:$X$3590,2,0))</f>
        <v/>
      </c>
      <c r="E622" s="318" t="str">
        <f>IF(OR(C622="",D622=""),"",IF(ISERROR(VLOOKUP(D622,'Cap Financiera y Organizacional'!$B$13:$X$62730,3,0)),"",VLOOKUP(D622,'Cap Financiera y Organizacional'!$B$13:$X$62730,3,0)))</f>
        <v/>
      </c>
      <c r="F622" s="318" t="str">
        <f>IF(OR(C622="",D622=""),"",IF(ISERROR(VLOOKUP(D622,'Cap Financiera y Organizacional'!$B$13:$X$62730,5,0)),"",VLOOKUP(D622,'Cap Financiera y Organizacional'!$B$13:$X$62730,5,0)))</f>
        <v/>
      </c>
      <c r="G622" s="304" t="str">
        <f t="shared" si="51"/>
        <v/>
      </c>
      <c r="H622" s="305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hidden="1">
      <c r="C623" s="301"/>
      <c r="D623" s="364" t="str">
        <f>IF(ISERROR(VLOOKUP(C623,'Cap Financiera y Organizacional'!$A$12:$X$62730,2,0)),"",VLOOKUP(C623,'Cap Financiera y Organizacional'!$A$12:$X$3590,2,0))</f>
        <v/>
      </c>
      <c r="E623" s="318" t="str">
        <f>IF(OR(C623="",D623=""),"",IF(ISERROR(VLOOKUP(D623,'Cap Financiera y Organizacional'!$B$13:$X$62730,3,0)),"",VLOOKUP(D623,'Cap Financiera y Organizacional'!$B$13:$X$62730,3,0)))</f>
        <v/>
      </c>
      <c r="F623" s="318" t="str">
        <f>IF(OR(C623="",D623=""),"",IF(ISERROR(VLOOKUP(D623,'Cap Financiera y Organizacional'!$B$13:$X$62730,5,0)),"",VLOOKUP(D623,'Cap Financiera y Organizacional'!$B$13:$X$62730,5,0)))</f>
        <v/>
      </c>
      <c r="G623" s="304" t="str">
        <f t="shared" si="51"/>
        <v/>
      </c>
      <c r="H623" s="305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 ht="15.75" hidden="1" thickBot="1">
      <c r="C624" s="306"/>
      <c r="D624" s="365" t="str">
        <f>IF(ISERROR(VLOOKUP(C624,'Cap Financiera y Organizacional'!$A$12:$X$62730,2,0)),"",VLOOKUP(C624,'Cap Financiera y Organizacional'!$A$12:$X$3590,2,0))</f>
        <v/>
      </c>
      <c r="E624" s="319" t="str">
        <f>IF(OR(C624="",D624=""),"",IF(ISERROR(VLOOKUP(D624,'Cap Financiera y Organizacional'!$B$13:$X$62730,3,0)),"",VLOOKUP(D624,'Cap Financiera y Organizacional'!$B$13:$X$62730,3,0)))</f>
        <v/>
      </c>
      <c r="F624" s="319" t="str">
        <f>IF(OR(C624="",D624=""),"",IF(ISERROR(VLOOKUP(D624,'Cap Financiera y Organizacional'!$B$13:$X$62730,5,0)),"",VLOOKUP(D624,'Cap Financiera y Organizacional'!$B$13:$X$62730,5,0)))</f>
        <v/>
      </c>
      <c r="G624" s="309" t="str">
        <f t="shared" si="51"/>
        <v/>
      </c>
      <c r="H624" s="310" t="str">
        <f>IF(OR(D624="",E624="",F624=""),"",IF(AND(G624&gt;0,G624&lt;=CapFinanciera1),Puntajes!$D$12,IF(AND(G624&gt;CapFinanciera1,G624&lt;=CapFinanciera2),Puntajes!$D$13,IF(AND(G624&gt;CapFinanciera2,G624&lt;=CapFinanciera3),Puntajes!$D$14,IF(AND(G624&gt;CapFinanciera3,G624&lt;=CapFinanciera4),Puntajes!$D$15,IF(G624&gt;CapFinanciera4,Puntajes!$D$16,0))))))</f>
        <v/>
      </c>
    </row>
    <row r="625" spans="3:8" hidden="1">
      <c r="C625" s="291"/>
      <c r="D625" s="363" t="str">
        <f>IF(ISERROR(VLOOKUP(C625,'Cap Financiera y Organizacional'!$A$12:$X$62730,2,0)),"",VLOOKUP(C625,'Cap Financiera y Organizacional'!$A$12:$X$3590,2,0))</f>
        <v/>
      </c>
      <c r="E625" s="360"/>
      <c r="F625" s="318"/>
      <c r="G625" s="304"/>
      <c r="H625" s="305"/>
    </row>
    <row r="626" spans="3:8" hidden="1">
      <c r="C626" s="301"/>
      <c r="D626" s="364" t="str">
        <f>IF(ISERROR(VLOOKUP(C626,'Cap Financiera y Organizacional'!$A$12:$X$62730,2,0)),"",VLOOKUP(C626,'Cap Financiera y Organizacional'!$A$12:$X$3590,2,0))</f>
        <v/>
      </c>
      <c r="E626" s="361" t="str">
        <f>IF(OR(C626="",D626=""),"",IF(ISERROR(VLOOKUP(D626,'Cap Financiera y Organizacional'!$B$13:$X$62730,3,0)),"",VLOOKUP(D626,'Cap Financiera y Organizacional'!$B$13:$X$62730,3,0)))</f>
        <v/>
      </c>
      <c r="F626" s="318" t="str">
        <f>IF(OR(C626="",D626=""),"",IF(ISERROR(VLOOKUP(D626,'Cap Financiera y Organizacional'!$B$13:$X$62730,5,0)),"",VLOOKUP(D626,'Cap Financiera y Organizacional'!$B$13:$X$62730,5,0)))</f>
        <v/>
      </c>
      <c r="G626" s="304" t="str">
        <f t="shared" ref="G626:G635" si="52">IF(OR(D626="",E626="",F626=""),"",IF(OR(E626=0,F626=0),0,E626/F626))</f>
        <v/>
      </c>
      <c r="H626" s="305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 hidden="1">
      <c r="C627" s="301"/>
      <c r="D627" s="364" t="str">
        <f>IF(ISERROR(VLOOKUP(C627,'Cap Financiera y Organizacional'!$A$12:$X$62730,2,0)),"",VLOOKUP(C627,'Cap Financiera y Organizacional'!$A$12:$X$3590,2,0))</f>
        <v/>
      </c>
      <c r="E627" s="361" t="str">
        <f>IF(OR(C627="",D627=""),"",IF(ISERROR(VLOOKUP(D627,'Cap Financiera y Organizacional'!$B$13:$X$62730,3,0)),"",VLOOKUP(D627,'Cap Financiera y Organizacional'!$B$13:$X$62730,3,0)))</f>
        <v/>
      </c>
      <c r="F627" s="318" t="str">
        <f>IF(OR(C627="",D627=""),"",IF(ISERROR(VLOOKUP(D627,'Cap Financiera y Organizacional'!$B$13:$X$62730,5,0)),"",VLOOKUP(D627,'Cap Financiera y Organizacional'!$B$13:$X$62730,5,0)))</f>
        <v/>
      </c>
      <c r="G627" s="304" t="str">
        <f t="shared" si="52"/>
        <v/>
      </c>
      <c r="H627" s="305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 hidden="1">
      <c r="C628" s="301"/>
      <c r="D628" s="364" t="str">
        <f>IF(ISERROR(VLOOKUP(C628,'Cap Financiera y Organizacional'!$A$12:$X$62730,2,0)),"",VLOOKUP(C628,'Cap Financiera y Organizacional'!$A$12:$X$3590,2,0))</f>
        <v/>
      </c>
      <c r="E628" s="361" t="str">
        <f>IF(OR(C628="",D628=""),"",IF(ISERROR(VLOOKUP(D628,'Cap Financiera y Organizacional'!$B$13:$X$62730,3,0)),"",VLOOKUP(D628,'Cap Financiera y Organizacional'!$B$13:$X$62730,3,0)))</f>
        <v/>
      </c>
      <c r="F628" s="318" t="str">
        <f>IF(OR(C628="",D628=""),"",IF(ISERROR(VLOOKUP(D628,'Cap Financiera y Organizacional'!$B$13:$X$62730,5,0)),"",VLOOKUP(D628,'Cap Financiera y Organizacional'!$B$13:$X$62730,5,0)))</f>
        <v/>
      </c>
      <c r="G628" s="304" t="str">
        <f t="shared" si="52"/>
        <v/>
      </c>
      <c r="H628" s="305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 hidden="1">
      <c r="C629" s="301"/>
      <c r="D629" s="364" t="str">
        <f>IF(ISERROR(VLOOKUP(C629,'Cap Financiera y Organizacional'!$A$12:$X$62730,2,0)),"",VLOOKUP(C629,'Cap Financiera y Organizacional'!$A$12:$X$3590,2,0))</f>
        <v/>
      </c>
      <c r="E629" s="318" t="str">
        <f>IF(OR(C629="",D629=""),"",IF(ISERROR(VLOOKUP(D629,'Cap Financiera y Organizacional'!$B$13:$X$62730,3,0)),"",VLOOKUP(D629,'Cap Financiera y Organizacional'!$B$13:$X$62730,3,0)))</f>
        <v/>
      </c>
      <c r="F629" s="318" t="str">
        <f>IF(OR(C629="",D629=""),"",IF(ISERROR(VLOOKUP(D629,'Cap Financiera y Organizacional'!$B$13:$X$62730,5,0)),"",VLOOKUP(D629,'Cap Financiera y Organizacional'!$B$13:$X$62730,5,0)))</f>
        <v/>
      </c>
      <c r="G629" s="304" t="str">
        <f t="shared" si="52"/>
        <v/>
      </c>
      <c r="H629" s="305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 hidden="1">
      <c r="C630" s="301"/>
      <c r="D630" s="364" t="str">
        <f>IF(ISERROR(VLOOKUP(C630,'Cap Financiera y Organizacional'!$A$12:$X$62730,2,0)),"",VLOOKUP(C630,'Cap Financiera y Organizacional'!$A$12:$X$3590,2,0))</f>
        <v/>
      </c>
      <c r="E630" s="318" t="str">
        <f>IF(OR(C630="",D630=""),"",IF(ISERROR(VLOOKUP(D630,'Cap Financiera y Organizacional'!$B$13:$X$62730,3,0)),"",VLOOKUP(D630,'Cap Financiera y Organizacional'!$B$13:$X$62730,3,0)))</f>
        <v/>
      </c>
      <c r="F630" s="318" t="str">
        <f>IF(OR(C630="",D630=""),"",IF(ISERROR(VLOOKUP(D630,'Cap Financiera y Organizacional'!$B$13:$X$62730,5,0)),"",VLOOKUP(D630,'Cap Financiera y Organizacional'!$B$13:$X$62730,5,0)))</f>
        <v/>
      </c>
      <c r="G630" s="304" t="str">
        <f t="shared" si="52"/>
        <v/>
      </c>
      <c r="H630" s="305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 hidden="1">
      <c r="C631" s="301"/>
      <c r="D631" s="364" t="str">
        <f>IF(ISERROR(VLOOKUP(C631,'Cap Financiera y Organizacional'!$A$12:$X$62730,2,0)),"",VLOOKUP(C631,'Cap Financiera y Organizacional'!$A$12:$X$3590,2,0))</f>
        <v/>
      </c>
      <c r="E631" s="318" t="str">
        <f>IF(OR(C631="",D631=""),"",IF(ISERROR(VLOOKUP(D631,'Cap Financiera y Organizacional'!$B$13:$X$62730,3,0)),"",VLOOKUP(D631,'Cap Financiera y Organizacional'!$B$13:$X$62730,3,0)))</f>
        <v/>
      </c>
      <c r="F631" s="318" t="str">
        <f>IF(OR(C631="",D631=""),"",IF(ISERROR(VLOOKUP(D631,'Cap Financiera y Organizacional'!$B$13:$X$62730,5,0)),"",VLOOKUP(D631,'Cap Financiera y Organizacional'!$B$13:$X$62730,5,0)))</f>
        <v/>
      </c>
      <c r="G631" s="304" t="str">
        <f t="shared" si="52"/>
        <v/>
      </c>
      <c r="H631" s="305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 hidden="1">
      <c r="C632" s="301"/>
      <c r="D632" s="364" t="str">
        <f>IF(ISERROR(VLOOKUP(C632,'Cap Financiera y Organizacional'!$A$12:$X$62730,2,0)),"",VLOOKUP(C632,'Cap Financiera y Organizacional'!$A$12:$X$3590,2,0))</f>
        <v/>
      </c>
      <c r="E632" s="318" t="str">
        <f>IF(OR(C632="",D632=""),"",IF(ISERROR(VLOOKUP(D632,'Cap Financiera y Organizacional'!$B$13:$X$62730,3,0)),"",VLOOKUP(D632,'Cap Financiera y Organizacional'!$B$13:$X$62730,3,0)))</f>
        <v/>
      </c>
      <c r="F632" s="318" t="str">
        <f>IF(OR(C632="",D632=""),"",IF(ISERROR(VLOOKUP(D632,'Cap Financiera y Organizacional'!$B$13:$X$62730,5,0)),"",VLOOKUP(D632,'Cap Financiera y Organizacional'!$B$13:$X$62730,5,0)))</f>
        <v/>
      </c>
      <c r="G632" s="304" t="str">
        <f t="shared" si="52"/>
        <v/>
      </c>
      <c r="H632" s="305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 hidden="1">
      <c r="C633" s="301"/>
      <c r="D633" s="364" t="str">
        <f>IF(ISERROR(VLOOKUP(C633,'Cap Financiera y Organizacional'!$A$12:$X$62730,2,0)),"",VLOOKUP(C633,'Cap Financiera y Organizacional'!$A$12:$X$3590,2,0))</f>
        <v/>
      </c>
      <c r="E633" s="318" t="str">
        <f>IF(OR(C633="",D633=""),"",IF(ISERROR(VLOOKUP(D633,'Cap Financiera y Organizacional'!$B$13:$X$62730,3,0)),"",VLOOKUP(D633,'Cap Financiera y Organizacional'!$B$13:$X$62730,3,0)))</f>
        <v/>
      </c>
      <c r="F633" s="318" t="str">
        <f>IF(OR(C633="",D633=""),"",IF(ISERROR(VLOOKUP(D633,'Cap Financiera y Organizacional'!$B$13:$X$62730,5,0)),"",VLOOKUP(D633,'Cap Financiera y Organizacional'!$B$13:$X$62730,5,0)))</f>
        <v/>
      </c>
      <c r="G633" s="304" t="str">
        <f t="shared" si="52"/>
        <v/>
      </c>
      <c r="H633" s="305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hidden="1">
      <c r="C634" s="301"/>
      <c r="D634" s="364" t="str">
        <f>IF(ISERROR(VLOOKUP(C634,'Cap Financiera y Organizacional'!$A$12:$X$62730,2,0)),"",VLOOKUP(C634,'Cap Financiera y Organizacional'!$A$12:$X$3590,2,0))</f>
        <v/>
      </c>
      <c r="E634" s="318" t="str">
        <f>IF(OR(C634="",D634=""),"",IF(ISERROR(VLOOKUP(D634,'Cap Financiera y Organizacional'!$B$13:$X$62730,3,0)),"",VLOOKUP(D634,'Cap Financiera y Organizacional'!$B$13:$X$62730,3,0)))</f>
        <v/>
      </c>
      <c r="F634" s="318" t="str">
        <f>IF(OR(C634="",D634=""),"",IF(ISERROR(VLOOKUP(D634,'Cap Financiera y Organizacional'!$B$13:$X$62730,5,0)),"",VLOOKUP(D634,'Cap Financiera y Organizacional'!$B$13:$X$62730,5,0)))</f>
        <v/>
      </c>
      <c r="G634" s="304" t="str">
        <f t="shared" si="52"/>
        <v/>
      </c>
      <c r="H634" s="305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 ht="15.75" hidden="1" thickBot="1">
      <c r="C635" s="306"/>
      <c r="D635" s="365" t="str">
        <f>IF(ISERROR(VLOOKUP(C635,'Cap Financiera y Organizacional'!$A$12:$X$62730,2,0)),"",VLOOKUP(C635,'Cap Financiera y Organizacional'!$A$12:$X$3590,2,0))</f>
        <v/>
      </c>
      <c r="E635" s="319" t="str">
        <f>IF(OR(C635="",D635=""),"",IF(ISERROR(VLOOKUP(D635,'Cap Financiera y Organizacional'!$B$13:$X$62730,3,0)),"",VLOOKUP(D635,'Cap Financiera y Organizacional'!$B$13:$X$62730,3,0)))</f>
        <v/>
      </c>
      <c r="F635" s="319" t="str">
        <f>IF(OR(C635="",D635=""),"",IF(ISERROR(VLOOKUP(D635,'Cap Financiera y Organizacional'!$B$13:$X$62730,5,0)),"",VLOOKUP(D635,'Cap Financiera y Organizacional'!$B$13:$X$62730,5,0)))</f>
        <v/>
      </c>
      <c r="G635" s="309" t="str">
        <f t="shared" si="52"/>
        <v/>
      </c>
      <c r="H635" s="310" t="str">
        <f>IF(OR(D635="",E635="",F635=""),"",IF(AND(G635&gt;0,G635&lt;=CapFinanciera1),Puntajes!$D$12,IF(AND(G635&gt;CapFinanciera1,G635&lt;=CapFinanciera2),Puntajes!$D$13,IF(AND(G635&gt;CapFinanciera2,G635&lt;=CapFinanciera3),Puntajes!$D$14,IF(AND(G635&gt;CapFinanciera3,G635&lt;=CapFinanciera4),Puntajes!$D$15,IF(G635&gt;CapFinanciera4,Puntajes!$D$16,0))))))</f>
        <v/>
      </c>
    </row>
    <row r="636" spans="3:8" hidden="1">
      <c r="C636" s="291"/>
      <c r="D636" s="363" t="str">
        <f>IF(ISERROR(VLOOKUP(C636,'Cap Financiera y Organizacional'!$A$12:$X$62730,2,0)),"",VLOOKUP(C636,'Cap Financiera y Organizacional'!$A$12:$X$3590,2,0))</f>
        <v/>
      </c>
      <c r="E636" s="360"/>
      <c r="F636" s="318"/>
      <c r="G636" s="304"/>
      <c r="H636" s="305"/>
    </row>
    <row r="637" spans="3:8" hidden="1">
      <c r="C637" s="301"/>
      <c r="D637" s="364" t="str">
        <f>IF(ISERROR(VLOOKUP(C637,'Cap Financiera y Organizacional'!$A$12:$X$62730,2,0)),"",VLOOKUP(C637,'Cap Financiera y Organizacional'!$A$12:$X$3590,2,0))</f>
        <v/>
      </c>
      <c r="E637" s="361" t="str">
        <f>IF(OR(C637="",D637=""),"",IF(ISERROR(VLOOKUP(D637,'Cap Financiera y Organizacional'!$B$13:$X$62730,3,0)),"",VLOOKUP(D637,'Cap Financiera y Organizacional'!$B$13:$X$62730,3,0)))</f>
        <v/>
      </c>
      <c r="F637" s="318" t="str">
        <f>IF(OR(C637="",D637=""),"",IF(ISERROR(VLOOKUP(D637,'Cap Financiera y Organizacional'!$B$13:$X$62730,5,0)),"",VLOOKUP(D637,'Cap Financiera y Organizacional'!$B$13:$X$62730,5,0)))</f>
        <v/>
      </c>
      <c r="G637" s="304" t="str">
        <f t="shared" ref="G637:G646" si="53">IF(OR(D637="",E637="",F637=""),"",IF(OR(E637=0,F637=0),0,E637/F637))</f>
        <v/>
      </c>
      <c r="H637" s="305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 hidden="1">
      <c r="C638" s="301"/>
      <c r="D638" s="364" t="str">
        <f>IF(ISERROR(VLOOKUP(C638,'Cap Financiera y Organizacional'!$A$12:$X$62730,2,0)),"",VLOOKUP(C638,'Cap Financiera y Organizacional'!$A$12:$X$3590,2,0))</f>
        <v/>
      </c>
      <c r="E638" s="361" t="str">
        <f>IF(OR(C638="",D638=""),"",IF(ISERROR(VLOOKUP(D638,'Cap Financiera y Organizacional'!$B$13:$X$62730,3,0)),"",VLOOKUP(D638,'Cap Financiera y Organizacional'!$B$13:$X$62730,3,0)))</f>
        <v/>
      </c>
      <c r="F638" s="318" t="str">
        <f>IF(OR(C638="",D638=""),"",IF(ISERROR(VLOOKUP(D638,'Cap Financiera y Organizacional'!$B$13:$X$62730,5,0)),"",VLOOKUP(D638,'Cap Financiera y Organizacional'!$B$13:$X$62730,5,0)))</f>
        <v/>
      </c>
      <c r="G638" s="304" t="str">
        <f t="shared" si="53"/>
        <v/>
      </c>
      <c r="H638" s="305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 hidden="1">
      <c r="C639" s="301"/>
      <c r="D639" s="364" t="str">
        <f>IF(ISERROR(VLOOKUP(C639,'Cap Financiera y Organizacional'!$A$12:$X$62730,2,0)),"",VLOOKUP(C639,'Cap Financiera y Organizacional'!$A$12:$X$3590,2,0))</f>
        <v/>
      </c>
      <c r="E639" s="361" t="str">
        <f>IF(OR(C639="",D639=""),"",IF(ISERROR(VLOOKUP(D639,'Cap Financiera y Organizacional'!$B$13:$X$62730,3,0)),"",VLOOKUP(D639,'Cap Financiera y Organizacional'!$B$13:$X$62730,3,0)))</f>
        <v/>
      </c>
      <c r="F639" s="318" t="str">
        <f>IF(OR(C639="",D639=""),"",IF(ISERROR(VLOOKUP(D639,'Cap Financiera y Organizacional'!$B$13:$X$62730,5,0)),"",VLOOKUP(D639,'Cap Financiera y Organizacional'!$B$13:$X$62730,5,0)))</f>
        <v/>
      </c>
      <c r="G639" s="304" t="str">
        <f t="shared" si="53"/>
        <v/>
      </c>
      <c r="H639" s="305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 hidden="1">
      <c r="C640" s="301"/>
      <c r="D640" s="364" t="str">
        <f>IF(ISERROR(VLOOKUP(C640,'Cap Financiera y Organizacional'!$A$12:$X$62730,2,0)),"",VLOOKUP(C640,'Cap Financiera y Organizacional'!$A$12:$X$3590,2,0))</f>
        <v/>
      </c>
      <c r="E640" s="318" t="str">
        <f>IF(OR(C640="",D640=""),"",IF(ISERROR(VLOOKUP(D640,'Cap Financiera y Organizacional'!$B$13:$X$62730,3,0)),"",VLOOKUP(D640,'Cap Financiera y Organizacional'!$B$13:$X$62730,3,0)))</f>
        <v/>
      </c>
      <c r="F640" s="318" t="str">
        <f>IF(OR(C640="",D640=""),"",IF(ISERROR(VLOOKUP(D640,'Cap Financiera y Organizacional'!$B$13:$X$62730,5,0)),"",VLOOKUP(D640,'Cap Financiera y Organizacional'!$B$13:$X$62730,5,0)))</f>
        <v/>
      </c>
      <c r="G640" s="304" t="str">
        <f t="shared" si="53"/>
        <v/>
      </c>
      <c r="H640" s="305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 hidden="1">
      <c r="C641" s="301"/>
      <c r="D641" s="364" t="str">
        <f>IF(ISERROR(VLOOKUP(C641,'Cap Financiera y Organizacional'!$A$12:$X$62730,2,0)),"",VLOOKUP(C641,'Cap Financiera y Organizacional'!$A$12:$X$3590,2,0))</f>
        <v/>
      </c>
      <c r="E641" s="318" t="str">
        <f>IF(OR(C641="",D641=""),"",IF(ISERROR(VLOOKUP(D641,'Cap Financiera y Organizacional'!$B$13:$X$62730,3,0)),"",VLOOKUP(D641,'Cap Financiera y Organizacional'!$B$13:$X$62730,3,0)))</f>
        <v/>
      </c>
      <c r="F641" s="318" t="str">
        <f>IF(OR(C641="",D641=""),"",IF(ISERROR(VLOOKUP(D641,'Cap Financiera y Organizacional'!$B$13:$X$62730,5,0)),"",VLOOKUP(D641,'Cap Financiera y Organizacional'!$B$13:$X$62730,5,0)))</f>
        <v/>
      </c>
      <c r="G641" s="304" t="str">
        <f t="shared" si="53"/>
        <v/>
      </c>
      <c r="H641" s="305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 hidden="1">
      <c r="C642" s="301"/>
      <c r="D642" s="364" t="str">
        <f>IF(ISERROR(VLOOKUP(C642,'Cap Financiera y Organizacional'!$A$12:$X$62730,2,0)),"",VLOOKUP(C642,'Cap Financiera y Organizacional'!$A$12:$X$3590,2,0))</f>
        <v/>
      </c>
      <c r="E642" s="318" t="str">
        <f>IF(OR(C642="",D642=""),"",IF(ISERROR(VLOOKUP(D642,'Cap Financiera y Organizacional'!$B$13:$X$62730,3,0)),"",VLOOKUP(D642,'Cap Financiera y Organizacional'!$B$13:$X$62730,3,0)))</f>
        <v/>
      </c>
      <c r="F642" s="318" t="str">
        <f>IF(OR(C642="",D642=""),"",IF(ISERROR(VLOOKUP(D642,'Cap Financiera y Organizacional'!$B$13:$X$62730,5,0)),"",VLOOKUP(D642,'Cap Financiera y Organizacional'!$B$13:$X$62730,5,0)))</f>
        <v/>
      </c>
      <c r="G642" s="304" t="str">
        <f t="shared" si="53"/>
        <v/>
      </c>
      <c r="H642" s="305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 hidden="1">
      <c r="C643" s="301"/>
      <c r="D643" s="364" t="str">
        <f>IF(ISERROR(VLOOKUP(C643,'Cap Financiera y Organizacional'!$A$12:$X$62730,2,0)),"",VLOOKUP(C643,'Cap Financiera y Organizacional'!$A$12:$X$3590,2,0))</f>
        <v/>
      </c>
      <c r="E643" s="318" t="str">
        <f>IF(OR(C643="",D643=""),"",IF(ISERROR(VLOOKUP(D643,'Cap Financiera y Organizacional'!$B$13:$X$62730,3,0)),"",VLOOKUP(D643,'Cap Financiera y Organizacional'!$B$13:$X$62730,3,0)))</f>
        <v/>
      </c>
      <c r="F643" s="318" t="str">
        <f>IF(OR(C643="",D643=""),"",IF(ISERROR(VLOOKUP(D643,'Cap Financiera y Organizacional'!$B$13:$X$62730,5,0)),"",VLOOKUP(D643,'Cap Financiera y Organizacional'!$B$13:$X$62730,5,0)))</f>
        <v/>
      </c>
      <c r="G643" s="304" t="str">
        <f t="shared" si="53"/>
        <v/>
      </c>
      <c r="H643" s="305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 hidden="1">
      <c r="C644" s="301"/>
      <c r="D644" s="364" t="str">
        <f>IF(ISERROR(VLOOKUP(C644,'Cap Financiera y Organizacional'!$A$12:$X$62730,2,0)),"",VLOOKUP(C644,'Cap Financiera y Organizacional'!$A$12:$X$3590,2,0))</f>
        <v/>
      </c>
      <c r="E644" s="318" t="str">
        <f>IF(OR(C644="",D644=""),"",IF(ISERROR(VLOOKUP(D644,'Cap Financiera y Organizacional'!$B$13:$X$62730,3,0)),"",VLOOKUP(D644,'Cap Financiera y Organizacional'!$B$13:$X$62730,3,0)))</f>
        <v/>
      </c>
      <c r="F644" s="318" t="str">
        <f>IF(OR(C644="",D644=""),"",IF(ISERROR(VLOOKUP(D644,'Cap Financiera y Organizacional'!$B$13:$X$62730,5,0)),"",VLOOKUP(D644,'Cap Financiera y Organizacional'!$B$13:$X$62730,5,0)))</f>
        <v/>
      </c>
      <c r="G644" s="304" t="str">
        <f t="shared" si="53"/>
        <v/>
      </c>
      <c r="H644" s="305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hidden="1">
      <c r="C645" s="301"/>
      <c r="D645" s="364" t="str">
        <f>IF(ISERROR(VLOOKUP(C645,'Cap Financiera y Organizacional'!$A$12:$X$62730,2,0)),"",VLOOKUP(C645,'Cap Financiera y Organizacional'!$A$12:$X$3590,2,0))</f>
        <v/>
      </c>
      <c r="E645" s="318" t="str">
        <f>IF(OR(C645="",D645=""),"",IF(ISERROR(VLOOKUP(D645,'Cap Financiera y Organizacional'!$B$13:$X$62730,3,0)),"",VLOOKUP(D645,'Cap Financiera y Organizacional'!$B$13:$X$62730,3,0)))</f>
        <v/>
      </c>
      <c r="F645" s="318" t="str">
        <f>IF(OR(C645="",D645=""),"",IF(ISERROR(VLOOKUP(D645,'Cap Financiera y Organizacional'!$B$13:$X$62730,5,0)),"",VLOOKUP(D645,'Cap Financiera y Organizacional'!$B$13:$X$62730,5,0)))</f>
        <v/>
      </c>
      <c r="G645" s="304" t="str">
        <f t="shared" si="53"/>
        <v/>
      </c>
      <c r="H645" s="305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 ht="15.75" hidden="1" thickBot="1">
      <c r="C646" s="306"/>
      <c r="D646" s="365" t="str">
        <f>IF(ISERROR(VLOOKUP(C646,'Cap Financiera y Organizacional'!$A$12:$X$62730,2,0)),"",VLOOKUP(C646,'Cap Financiera y Organizacional'!$A$12:$X$3590,2,0))</f>
        <v/>
      </c>
      <c r="E646" s="319" t="str">
        <f>IF(OR(C646="",D646=""),"",IF(ISERROR(VLOOKUP(D646,'Cap Financiera y Organizacional'!$B$13:$X$62730,3,0)),"",VLOOKUP(D646,'Cap Financiera y Organizacional'!$B$13:$X$62730,3,0)))</f>
        <v/>
      </c>
      <c r="F646" s="319" t="str">
        <f>IF(OR(C646="",D646=""),"",IF(ISERROR(VLOOKUP(D646,'Cap Financiera y Organizacional'!$B$13:$X$62730,5,0)),"",VLOOKUP(D646,'Cap Financiera y Organizacional'!$B$13:$X$62730,5,0)))</f>
        <v/>
      </c>
      <c r="G646" s="309" t="str">
        <f t="shared" si="53"/>
        <v/>
      </c>
      <c r="H646" s="310" t="str">
        <f>IF(OR(D646="",E646="",F646=""),"",IF(AND(G646&gt;0,G646&lt;=CapFinanciera1),Puntajes!$D$12,IF(AND(G646&gt;CapFinanciera1,G646&lt;=CapFinanciera2),Puntajes!$D$13,IF(AND(G646&gt;CapFinanciera2,G646&lt;=CapFinanciera3),Puntajes!$D$14,IF(AND(G646&gt;CapFinanciera3,G646&lt;=CapFinanciera4),Puntajes!$D$15,IF(G646&gt;CapFinanciera4,Puntajes!$D$16,0))))))</f>
        <v/>
      </c>
    </row>
    <row r="647" spans="3:8" hidden="1">
      <c r="C647" s="291"/>
      <c r="D647" s="363" t="str">
        <f>IF(ISERROR(VLOOKUP(C647,'Cap Financiera y Organizacional'!$A$12:$X$62730,2,0)),"",VLOOKUP(C647,'Cap Financiera y Organizacional'!$A$12:$X$3590,2,0))</f>
        <v/>
      </c>
      <c r="E647" s="360"/>
      <c r="F647" s="318"/>
      <c r="G647" s="304"/>
      <c r="H647" s="305"/>
    </row>
    <row r="648" spans="3:8" hidden="1">
      <c r="C648" s="301"/>
      <c r="D648" s="364" t="str">
        <f>IF(ISERROR(VLOOKUP(C648,'Cap Financiera y Organizacional'!$A$12:$X$62730,2,0)),"",VLOOKUP(C648,'Cap Financiera y Organizacional'!$A$12:$X$3590,2,0))</f>
        <v/>
      </c>
      <c r="E648" s="361" t="str">
        <f>IF(OR(C648="",D648=""),"",IF(ISERROR(VLOOKUP(D648,'Cap Financiera y Organizacional'!$B$13:$X$62730,3,0)),"",VLOOKUP(D648,'Cap Financiera y Organizacional'!$B$13:$X$62730,3,0)))</f>
        <v/>
      </c>
      <c r="F648" s="318" t="str">
        <f>IF(OR(C648="",D648=""),"",IF(ISERROR(VLOOKUP(D648,'Cap Financiera y Organizacional'!$B$13:$X$62730,5,0)),"",VLOOKUP(D648,'Cap Financiera y Organizacional'!$B$13:$X$62730,5,0)))</f>
        <v/>
      </c>
      <c r="G648" s="304" t="str">
        <f t="shared" ref="G648:G657" si="54">IF(OR(D648="",E648="",F648=""),"",IF(OR(E648=0,F648=0),0,E648/F648))</f>
        <v/>
      </c>
      <c r="H648" s="305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 hidden="1">
      <c r="C649" s="301"/>
      <c r="D649" s="364" t="str">
        <f>IF(ISERROR(VLOOKUP(C649,'Cap Financiera y Organizacional'!$A$12:$X$62730,2,0)),"",VLOOKUP(C649,'Cap Financiera y Organizacional'!$A$12:$X$3590,2,0))</f>
        <v/>
      </c>
      <c r="E649" s="361" t="str">
        <f>IF(OR(C649="",D649=""),"",IF(ISERROR(VLOOKUP(D649,'Cap Financiera y Organizacional'!$B$13:$X$62730,3,0)),"",VLOOKUP(D649,'Cap Financiera y Organizacional'!$B$13:$X$62730,3,0)))</f>
        <v/>
      </c>
      <c r="F649" s="318" t="str">
        <f>IF(OR(C649="",D649=""),"",IF(ISERROR(VLOOKUP(D649,'Cap Financiera y Organizacional'!$B$13:$X$62730,5,0)),"",VLOOKUP(D649,'Cap Financiera y Organizacional'!$B$13:$X$62730,5,0)))</f>
        <v/>
      </c>
      <c r="G649" s="304" t="str">
        <f t="shared" si="54"/>
        <v/>
      </c>
      <c r="H649" s="305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 hidden="1">
      <c r="C650" s="301"/>
      <c r="D650" s="364" t="str">
        <f>IF(ISERROR(VLOOKUP(C650,'Cap Financiera y Organizacional'!$A$12:$X$62730,2,0)),"",VLOOKUP(C650,'Cap Financiera y Organizacional'!$A$12:$X$3590,2,0))</f>
        <v/>
      </c>
      <c r="E650" s="361" t="str">
        <f>IF(OR(C650="",D650=""),"",IF(ISERROR(VLOOKUP(D650,'Cap Financiera y Organizacional'!$B$13:$X$62730,3,0)),"",VLOOKUP(D650,'Cap Financiera y Organizacional'!$B$13:$X$62730,3,0)))</f>
        <v/>
      </c>
      <c r="F650" s="318" t="str">
        <f>IF(OR(C650="",D650=""),"",IF(ISERROR(VLOOKUP(D650,'Cap Financiera y Organizacional'!$B$13:$X$62730,5,0)),"",VLOOKUP(D650,'Cap Financiera y Organizacional'!$B$13:$X$62730,5,0)))</f>
        <v/>
      </c>
      <c r="G650" s="304" t="str">
        <f t="shared" si="54"/>
        <v/>
      </c>
      <c r="H650" s="305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 hidden="1">
      <c r="C651" s="301"/>
      <c r="D651" s="364" t="str">
        <f>IF(ISERROR(VLOOKUP(C651,'Cap Financiera y Organizacional'!$A$12:$X$62730,2,0)),"",VLOOKUP(C651,'Cap Financiera y Organizacional'!$A$12:$X$3590,2,0))</f>
        <v/>
      </c>
      <c r="E651" s="318" t="str">
        <f>IF(OR(C651="",D651=""),"",IF(ISERROR(VLOOKUP(D651,'Cap Financiera y Organizacional'!$B$13:$X$62730,3,0)),"",VLOOKUP(D651,'Cap Financiera y Organizacional'!$B$13:$X$62730,3,0)))</f>
        <v/>
      </c>
      <c r="F651" s="318" t="str">
        <f>IF(OR(C651="",D651=""),"",IF(ISERROR(VLOOKUP(D651,'Cap Financiera y Organizacional'!$B$13:$X$62730,5,0)),"",VLOOKUP(D651,'Cap Financiera y Organizacional'!$B$13:$X$62730,5,0)))</f>
        <v/>
      </c>
      <c r="G651" s="304" t="str">
        <f t="shared" si="54"/>
        <v/>
      </c>
      <c r="H651" s="305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 hidden="1">
      <c r="C652" s="301"/>
      <c r="D652" s="364" t="str">
        <f>IF(ISERROR(VLOOKUP(C652,'Cap Financiera y Organizacional'!$A$12:$X$62730,2,0)),"",VLOOKUP(C652,'Cap Financiera y Organizacional'!$A$12:$X$3590,2,0))</f>
        <v/>
      </c>
      <c r="E652" s="318" t="str">
        <f>IF(OR(C652="",D652=""),"",IF(ISERROR(VLOOKUP(D652,'Cap Financiera y Organizacional'!$B$13:$X$62730,3,0)),"",VLOOKUP(D652,'Cap Financiera y Organizacional'!$B$13:$X$62730,3,0)))</f>
        <v/>
      </c>
      <c r="F652" s="318" t="str">
        <f>IF(OR(C652="",D652=""),"",IF(ISERROR(VLOOKUP(D652,'Cap Financiera y Organizacional'!$B$13:$X$62730,5,0)),"",VLOOKUP(D652,'Cap Financiera y Organizacional'!$B$13:$X$62730,5,0)))</f>
        <v/>
      </c>
      <c r="G652" s="304" t="str">
        <f t="shared" si="54"/>
        <v/>
      </c>
      <c r="H652" s="305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 hidden="1">
      <c r="C653" s="301"/>
      <c r="D653" s="364" t="str">
        <f>IF(ISERROR(VLOOKUP(C653,'Cap Financiera y Organizacional'!$A$12:$X$62730,2,0)),"",VLOOKUP(C653,'Cap Financiera y Organizacional'!$A$12:$X$3590,2,0))</f>
        <v/>
      </c>
      <c r="E653" s="318" t="str">
        <f>IF(OR(C653="",D653=""),"",IF(ISERROR(VLOOKUP(D653,'Cap Financiera y Organizacional'!$B$13:$X$62730,3,0)),"",VLOOKUP(D653,'Cap Financiera y Organizacional'!$B$13:$X$62730,3,0)))</f>
        <v/>
      </c>
      <c r="F653" s="318" t="str">
        <f>IF(OR(C653="",D653=""),"",IF(ISERROR(VLOOKUP(D653,'Cap Financiera y Organizacional'!$B$13:$X$62730,5,0)),"",VLOOKUP(D653,'Cap Financiera y Organizacional'!$B$13:$X$62730,5,0)))</f>
        <v/>
      </c>
      <c r="G653" s="304" t="str">
        <f t="shared" si="54"/>
        <v/>
      </c>
      <c r="H653" s="305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 hidden="1">
      <c r="C654" s="301"/>
      <c r="D654" s="364" t="str">
        <f>IF(ISERROR(VLOOKUP(C654,'Cap Financiera y Organizacional'!$A$12:$X$62730,2,0)),"",VLOOKUP(C654,'Cap Financiera y Organizacional'!$A$12:$X$3590,2,0))</f>
        <v/>
      </c>
      <c r="E654" s="318" t="str">
        <f>IF(OR(C654="",D654=""),"",IF(ISERROR(VLOOKUP(D654,'Cap Financiera y Organizacional'!$B$13:$X$62730,3,0)),"",VLOOKUP(D654,'Cap Financiera y Organizacional'!$B$13:$X$62730,3,0)))</f>
        <v/>
      </c>
      <c r="F654" s="318" t="str">
        <f>IF(OR(C654="",D654=""),"",IF(ISERROR(VLOOKUP(D654,'Cap Financiera y Organizacional'!$B$13:$X$62730,5,0)),"",VLOOKUP(D654,'Cap Financiera y Organizacional'!$B$13:$X$62730,5,0)))</f>
        <v/>
      </c>
      <c r="G654" s="304" t="str">
        <f t="shared" si="54"/>
        <v/>
      </c>
      <c r="H654" s="305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 hidden="1">
      <c r="C655" s="301"/>
      <c r="D655" s="364" t="str">
        <f>IF(ISERROR(VLOOKUP(C655,'Cap Financiera y Organizacional'!$A$12:$X$62730,2,0)),"",VLOOKUP(C655,'Cap Financiera y Organizacional'!$A$12:$X$3590,2,0))</f>
        <v/>
      </c>
      <c r="E655" s="318" t="str">
        <f>IF(OR(C655="",D655=""),"",IF(ISERROR(VLOOKUP(D655,'Cap Financiera y Organizacional'!$B$13:$X$62730,3,0)),"",VLOOKUP(D655,'Cap Financiera y Organizacional'!$B$13:$X$62730,3,0)))</f>
        <v/>
      </c>
      <c r="F655" s="318" t="str">
        <f>IF(OR(C655="",D655=""),"",IF(ISERROR(VLOOKUP(D655,'Cap Financiera y Organizacional'!$B$13:$X$62730,5,0)),"",VLOOKUP(D655,'Cap Financiera y Organizacional'!$B$13:$X$62730,5,0)))</f>
        <v/>
      </c>
      <c r="G655" s="304" t="str">
        <f t="shared" si="54"/>
        <v/>
      </c>
      <c r="H655" s="305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hidden="1">
      <c r="C656" s="301"/>
      <c r="D656" s="364" t="str">
        <f>IF(ISERROR(VLOOKUP(C656,'Cap Financiera y Organizacional'!$A$12:$X$62730,2,0)),"",VLOOKUP(C656,'Cap Financiera y Organizacional'!$A$12:$X$3590,2,0))</f>
        <v/>
      </c>
      <c r="E656" s="318" t="str">
        <f>IF(OR(C656="",D656=""),"",IF(ISERROR(VLOOKUP(D656,'Cap Financiera y Organizacional'!$B$13:$X$62730,3,0)),"",VLOOKUP(D656,'Cap Financiera y Organizacional'!$B$13:$X$62730,3,0)))</f>
        <v/>
      </c>
      <c r="F656" s="318" t="str">
        <f>IF(OR(C656="",D656=""),"",IF(ISERROR(VLOOKUP(D656,'Cap Financiera y Organizacional'!$B$13:$X$62730,5,0)),"",VLOOKUP(D656,'Cap Financiera y Organizacional'!$B$13:$X$62730,5,0)))</f>
        <v/>
      </c>
      <c r="G656" s="304" t="str">
        <f t="shared" si="54"/>
        <v/>
      </c>
      <c r="H656" s="305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 ht="15.75" hidden="1" thickBot="1">
      <c r="C657" s="306"/>
      <c r="D657" s="365" t="str">
        <f>IF(ISERROR(VLOOKUP(C657,'Cap Financiera y Organizacional'!$A$12:$X$62730,2,0)),"",VLOOKUP(C657,'Cap Financiera y Organizacional'!$A$12:$X$3590,2,0))</f>
        <v/>
      </c>
      <c r="E657" s="319" t="str">
        <f>IF(OR(C657="",D657=""),"",IF(ISERROR(VLOOKUP(D657,'Cap Financiera y Organizacional'!$B$13:$X$62730,3,0)),"",VLOOKUP(D657,'Cap Financiera y Organizacional'!$B$13:$X$62730,3,0)))</f>
        <v/>
      </c>
      <c r="F657" s="319" t="str">
        <f>IF(OR(C657="",D657=""),"",IF(ISERROR(VLOOKUP(D657,'Cap Financiera y Organizacional'!$B$13:$X$62730,5,0)),"",VLOOKUP(D657,'Cap Financiera y Organizacional'!$B$13:$X$62730,5,0)))</f>
        <v/>
      </c>
      <c r="G657" s="309" t="str">
        <f t="shared" si="54"/>
        <v/>
      </c>
      <c r="H657" s="310" t="str">
        <f>IF(OR(D657="",E657="",F657=""),"",IF(AND(G657&gt;0,G657&lt;=CapFinanciera1),Puntajes!$D$12,IF(AND(G657&gt;CapFinanciera1,G657&lt;=CapFinanciera2),Puntajes!$D$13,IF(AND(G657&gt;CapFinanciera2,G657&lt;=CapFinanciera3),Puntajes!$D$14,IF(AND(G657&gt;CapFinanciera3,G657&lt;=CapFinanciera4),Puntajes!$D$15,IF(G657&gt;CapFinanciera4,Puntajes!$D$16,0))))))</f>
        <v/>
      </c>
    </row>
    <row r="658" spans="3:8" hidden="1">
      <c r="C658" s="291"/>
      <c r="D658" s="363" t="str">
        <f>IF(ISERROR(VLOOKUP(C658,'Cap Financiera y Organizacional'!$A$12:$X$62730,2,0)),"",VLOOKUP(C658,'Cap Financiera y Organizacional'!$A$12:$X$3590,2,0))</f>
        <v/>
      </c>
      <c r="E658" s="360"/>
      <c r="F658" s="318"/>
      <c r="G658" s="304"/>
      <c r="H658" s="305"/>
    </row>
    <row r="659" spans="3:8" hidden="1">
      <c r="C659" s="301"/>
      <c r="D659" s="364" t="str">
        <f>IF(ISERROR(VLOOKUP(C659,'Cap Financiera y Organizacional'!$A$12:$X$62730,2,0)),"",VLOOKUP(C659,'Cap Financiera y Organizacional'!$A$12:$X$3590,2,0))</f>
        <v/>
      </c>
      <c r="E659" s="361" t="str">
        <f>IF(OR(C659="",D659=""),"",IF(ISERROR(VLOOKUP(D659,'Cap Financiera y Organizacional'!$B$13:$X$62730,3,0)),"",VLOOKUP(D659,'Cap Financiera y Organizacional'!$B$13:$X$62730,3,0)))</f>
        <v/>
      </c>
      <c r="F659" s="318" t="str">
        <f>IF(OR(C659="",D659=""),"",IF(ISERROR(VLOOKUP(D659,'Cap Financiera y Organizacional'!$B$13:$X$62730,5,0)),"",VLOOKUP(D659,'Cap Financiera y Organizacional'!$B$13:$X$62730,5,0)))</f>
        <v/>
      </c>
      <c r="G659" s="304" t="str">
        <f t="shared" ref="G659:G668" si="55">IF(OR(D659="",E659="",F659=""),"",IF(OR(E659=0,F659=0),0,E659/F659))</f>
        <v/>
      </c>
      <c r="H659" s="305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 hidden="1">
      <c r="C660" s="301"/>
      <c r="D660" s="364" t="str">
        <f>IF(ISERROR(VLOOKUP(C660,'Cap Financiera y Organizacional'!$A$12:$X$62730,2,0)),"",VLOOKUP(C660,'Cap Financiera y Organizacional'!$A$12:$X$3590,2,0))</f>
        <v/>
      </c>
      <c r="E660" s="361" t="str">
        <f>IF(OR(C660="",D660=""),"",IF(ISERROR(VLOOKUP(D660,'Cap Financiera y Organizacional'!$B$13:$X$62730,3,0)),"",VLOOKUP(D660,'Cap Financiera y Organizacional'!$B$13:$X$62730,3,0)))</f>
        <v/>
      </c>
      <c r="F660" s="318" t="str">
        <f>IF(OR(C660="",D660=""),"",IF(ISERROR(VLOOKUP(D660,'Cap Financiera y Organizacional'!$B$13:$X$62730,5,0)),"",VLOOKUP(D660,'Cap Financiera y Organizacional'!$B$13:$X$62730,5,0)))</f>
        <v/>
      </c>
      <c r="G660" s="304" t="str">
        <f t="shared" si="55"/>
        <v/>
      </c>
      <c r="H660" s="305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 hidden="1">
      <c r="C661" s="301"/>
      <c r="D661" s="364" t="str">
        <f>IF(ISERROR(VLOOKUP(C661,'Cap Financiera y Organizacional'!$A$12:$X$62730,2,0)),"",VLOOKUP(C661,'Cap Financiera y Organizacional'!$A$12:$X$3590,2,0))</f>
        <v/>
      </c>
      <c r="E661" s="361" t="str">
        <f>IF(OR(C661="",D661=""),"",IF(ISERROR(VLOOKUP(D661,'Cap Financiera y Organizacional'!$B$13:$X$62730,3,0)),"",VLOOKUP(D661,'Cap Financiera y Organizacional'!$B$13:$X$62730,3,0)))</f>
        <v/>
      </c>
      <c r="F661" s="318" t="str">
        <f>IF(OR(C661="",D661=""),"",IF(ISERROR(VLOOKUP(D661,'Cap Financiera y Organizacional'!$B$13:$X$62730,5,0)),"",VLOOKUP(D661,'Cap Financiera y Organizacional'!$B$13:$X$62730,5,0)))</f>
        <v/>
      </c>
      <c r="G661" s="304" t="str">
        <f t="shared" si="55"/>
        <v/>
      </c>
      <c r="H661" s="305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 hidden="1">
      <c r="C662" s="301"/>
      <c r="D662" s="364" t="str">
        <f>IF(ISERROR(VLOOKUP(C662,'Cap Financiera y Organizacional'!$A$12:$X$62730,2,0)),"",VLOOKUP(C662,'Cap Financiera y Organizacional'!$A$12:$X$3590,2,0))</f>
        <v/>
      </c>
      <c r="E662" s="318" t="str">
        <f>IF(OR(C662="",D662=""),"",IF(ISERROR(VLOOKUP(D662,'Cap Financiera y Organizacional'!$B$13:$X$62730,3,0)),"",VLOOKUP(D662,'Cap Financiera y Organizacional'!$B$13:$X$62730,3,0)))</f>
        <v/>
      </c>
      <c r="F662" s="318" t="str">
        <f>IF(OR(C662="",D662=""),"",IF(ISERROR(VLOOKUP(D662,'Cap Financiera y Organizacional'!$B$13:$X$62730,5,0)),"",VLOOKUP(D662,'Cap Financiera y Organizacional'!$B$13:$X$62730,5,0)))</f>
        <v/>
      </c>
      <c r="G662" s="304" t="str">
        <f t="shared" si="55"/>
        <v/>
      </c>
      <c r="H662" s="305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 hidden="1">
      <c r="C663" s="301"/>
      <c r="D663" s="364" t="str">
        <f>IF(ISERROR(VLOOKUP(C663,'Cap Financiera y Organizacional'!$A$12:$X$62730,2,0)),"",VLOOKUP(C663,'Cap Financiera y Organizacional'!$A$12:$X$3590,2,0))</f>
        <v/>
      </c>
      <c r="E663" s="318" t="str">
        <f>IF(OR(C663="",D663=""),"",IF(ISERROR(VLOOKUP(D663,'Cap Financiera y Organizacional'!$B$13:$X$62730,3,0)),"",VLOOKUP(D663,'Cap Financiera y Organizacional'!$B$13:$X$62730,3,0)))</f>
        <v/>
      </c>
      <c r="F663" s="318" t="str">
        <f>IF(OR(C663="",D663=""),"",IF(ISERROR(VLOOKUP(D663,'Cap Financiera y Organizacional'!$B$13:$X$62730,5,0)),"",VLOOKUP(D663,'Cap Financiera y Organizacional'!$B$13:$X$62730,5,0)))</f>
        <v/>
      </c>
      <c r="G663" s="304" t="str">
        <f t="shared" si="55"/>
        <v/>
      </c>
      <c r="H663" s="305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 hidden="1">
      <c r="C664" s="301"/>
      <c r="D664" s="364" t="str">
        <f>IF(ISERROR(VLOOKUP(C664,'Cap Financiera y Organizacional'!$A$12:$X$62730,2,0)),"",VLOOKUP(C664,'Cap Financiera y Organizacional'!$A$12:$X$3590,2,0))</f>
        <v/>
      </c>
      <c r="E664" s="318" t="str">
        <f>IF(OR(C664="",D664=""),"",IF(ISERROR(VLOOKUP(D664,'Cap Financiera y Organizacional'!$B$13:$X$62730,3,0)),"",VLOOKUP(D664,'Cap Financiera y Organizacional'!$B$13:$X$62730,3,0)))</f>
        <v/>
      </c>
      <c r="F664" s="318" t="str">
        <f>IF(OR(C664="",D664=""),"",IF(ISERROR(VLOOKUP(D664,'Cap Financiera y Organizacional'!$B$13:$X$62730,5,0)),"",VLOOKUP(D664,'Cap Financiera y Organizacional'!$B$13:$X$62730,5,0)))</f>
        <v/>
      </c>
      <c r="G664" s="304" t="str">
        <f t="shared" si="55"/>
        <v/>
      </c>
      <c r="H664" s="305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 hidden="1">
      <c r="C665" s="301"/>
      <c r="D665" s="364" t="str">
        <f>IF(ISERROR(VLOOKUP(C665,'Cap Financiera y Organizacional'!$A$12:$X$62730,2,0)),"",VLOOKUP(C665,'Cap Financiera y Organizacional'!$A$12:$X$3590,2,0))</f>
        <v/>
      </c>
      <c r="E665" s="318" t="str">
        <f>IF(OR(C665="",D665=""),"",IF(ISERROR(VLOOKUP(D665,'Cap Financiera y Organizacional'!$B$13:$X$62730,3,0)),"",VLOOKUP(D665,'Cap Financiera y Organizacional'!$B$13:$X$62730,3,0)))</f>
        <v/>
      </c>
      <c r="F665" s="318" t="str">
        <f>IF(OR(C665="",D665=""),"",IF(ISERROR(VLOOKUP(D665,'Cap Financiera y Organizacional'!$B$13:$X$62730,5,0)),"",VLOOKUP(D665,'Cap Financiera y Organizacional'!$B$13:$X$62730,5,0)))</f>
        <v/>
      </c>
      <c r="G665" s="304" t="str">
        <f t="shared" si="55"/>
        <v/>
      </c>
      <c r="H665" s="305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 hidden="1">
      <c r="C666" s="301"/>
      <c r="D666" s="364" t="str">
        <f>IF(ISERROR(VLOOKUP(C666,'Cap Financiera y Organizacional'!$A$12:$X$62730,2,0)),"",VLOOKUP(C666,'Cap Financiera y Organizacional'!$A$12:$X$3590,2,0))</f>
        <v/>
      </c>
      <c r="E666" s="318" t="str">
        <f>IF(OR(C666="",D666=""),"",IF(ISERROR(VLOOKUP(D666,'Cap Financiera y Organizacional'!$B$13:$X$62730,3,0)),"",VLOOKUP(D666,'Cap Financiera y Organizacional'!$B$13:$X$62730,3,0)))</f>
        <v/>
      </c>
      <c r="F666" s="318" t="str">
        <f>IF(OR(C666="",D666=""),"",IF(ISERROR(VLOOKUP(D666,'Cap Financiera y Organizacional'!$B$13:$X$62730,5,0)),"",VLOOKUP(D666,'Cap Financiera y Organizacional'!$B$13:$X$62730,5,0)))</f>
        <v/>
      </c>
      <c r="G666" s="304" t="str">
        <f t="shared" si="55"/>
        <v/>
      </c>
      <c r="H666" s="305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hidden="1">
      <c r="C667" s="301"/>
      <c r="D667" s="364" t="str">
        <f>IF(ISERROR(VLOOKUP(C667,'Cap Financiera y Organizacional'!$A$12:$X$62730,2,0)),"",VLOOKUP(C667,'Cap Financiera y Organizacional'!$A$12:$X$3590,2,0))</f>
        <v/>
      </c>
      <c r="E667" s="318" t="str">
        <f>IF(OR(C667="",D667=""),"",IF(ISERROR(VLOOKUP(D667,'Cap Financiera y Organizacional'!$B$13:$X$62730,3,0)),"",VLOOKUP(D667,'Cap Financiera y Organizacional'!$B$13:$X$62730,3,0)))</f>
        <v/>
      </c>
      <c r="F667" s="318" t="str">
        <f>IF(OR(C667="",D667=""),"",IF(ISERROR(VLOOKUP(D667,'Cap Financiera y Organizacional'!$B$13:$X$62730,5,0)),"",VLOOKUP(D667,'Cap Financiera y Organizacional'!$B$13:$X$62730,5,0)))</f>
        <v/>
      </c>
      <c r="G667" s="304" t="str">
        <f t="shared" si="55"/>
        <v/>
      </c>
      <c r="H667" s="305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 ht="15.75" hidden="1" thickBot="1">
      <c r="C668" s="306"/>
      <c r="D668" s="365" t="str">
        <f>IF(ISERROR(VLOOKUP(C668,'Cap Financiera y Organizacional'!$A$12:$X$62730,2,0)),"",VLOOKUP(C668,'Cap Financiera y Organizacional'!$A$12:$X$3590,2,0))</f>
        <v/>
      </c>
      <c r="E668" s="319" t="str">
        <f>IF(OR(C668="",D668=""),"",IF(ISERROR(VLOOKUP(D668,'Cap Financiera y Organizacional'!$B$13:$X$62730,3,0)),"",VLOOKUP(D668,'Cap Financiera y Organizacional'!$B$13:$X$62730,3,0)))</f>
        <v/>
      </c>
      <c r="F668" s="319" t="str">
        <f>IF(OR(C668="",D668=""),"",IF(ISERROR(VLOOKUP(D668,'Cap Financiera y Organizacional'!$B$13:$X$62730,5,0)),"",VLOOKUP(D668,'Cap Financiera y Organizacional'!$B$13:$X$62730,5,0)))</f>
        <v/>
      </c>
      <c r="G668" s="309" t="str">
        <f t="shared" si="55"/>
        <v/>
      </c>
      <c r="H668" s="310" t="str">
        <f>IF(OR(D668="",E668="",F668=""),"",IF(AND(G668&gt;0,G668&lt;=CapFinanciera1),Puntajes!$D$12,IF(AND(G668&gt;CapFinanciera1,G668&lt;=CapFinanciera2),Puntajes!$D$13,IF(AND(G668&gt;CapFinanciera2,G668&lt;=CapFinanciera3),Puntajes!$D$14,IF(AND(G668&gt;CapFinanciera3,G668&lt;=CapFinanciera4),Puntajes!$D$15,IF(G668&gt;CapFinanciera4,Puntajes!$D$16,0))))))</f>
        <v/>
      </c>
    </row>
    <row r="669" spans="3:8" hidden="1">
      <c r="C669" s="291"/>
      <c r="D669" s="363" t="str">
        <f>IF(ISERROR(VLOOKUP(C669,'Cap Financiera y Organizacional'!$A$12:$X$62730,2,0)),"",VLOOKUP(C669,'Cap Financiera y Organizacional'!$A$12:$X$3590,2,0))</f>
        <v/>
      </c>
      <c r="E669" s="360"/>
      <c r="F669" s="318"/>
      <c r="G669" s="304"/>
      <c r="H669" s="305"/>
    </row>
    <row r="670" spans="3:8" hidden="1">
      <c r="C670" s="301"/>
      <c r="D670" s="364" t="str">
        <f>IF(ISERROR(VLOOKUP(C670,'Cap Financiera y Organizacional'!$A$12:$X$62730,2,0)),"",VLOOKUP(C670,'Cap Financiera y Organizacional'!$A$12:$X$3590,2,0))</f>
        <v/>
      </c>
      <c r="E670" s="361" t="str">
        <f>IF(OR(C670="",D670=""),"",IF(ISERROR(VLOOKUP(D670,'Cap Financiera y Organizacional'!$B$13:$X$62730,3,0)),"",VLOOKUP(D670,'Cap Financiera y Organizacional'!$B$13:$X$62730,3,0)))</f>
        <v/>
      </c>
      <c r="F670" s="318" t="str">
        <f>IF(OR(C670="",D670=""),"",IF(ISERROR(VLOOKUP(D670,'Cap Financiera y Organizacional'!$B$13:$X$62730,5,0)),"",VLOOKUP(D670,'Cap Financiera y Organizacional'!$B$13:$X$62730,5,0)))</f>
        <v/>
      </c>
      <c r="G670" s="304" t="str">
        <f t="shared" ref="G670:G679" si="56">IF(OR(D670="",E670="",F670=""),"",IF(OR(E670=0,F670=0),0,E670/F670))</f>
        <v/>
      </c>
      <c r="H670" s="305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 hidden="1">
      <c r="C671" s="301"/>
      <c r="D671" s="364" t="str">
        <f>IF(ISERROR(VLOOKUP(C671,'Cap Financiera y Organizacional'!$A$12:$X$62730,2,0)),"",VLOOKUP(C671,'Cap Financiera y Organizacional'!$A$12:$X$3590,2,0))</f>
        <v/>
      </c>
      <c r="E671" s="361" t="str">
        <f>IF(OR(C671="",D671=""),"",IF(ISERROR(VLOOKUP(D671,'Cap Financiera y Organizacional'!$B$13:$X$62730,3,0)),"",VLOOKUP(D671,'Cap Financiera y Organizacional'!$B$13:$X$62730,3,0)))</f>
        <v/>
      </c>
      <c r="F671" s="318" t="str">
        <f>IF(OR(C671="",D671=""),"",IF(ISERROR(VLOOKUP(D671,'Cap Financiera y Organizacional'!$B$13:$X$62730,5,0)),"",VLOOKUP(D671,'Cap Financiera y Organizacional'!$B$13:$X$62730,5,0)))</f>
        <v/>
      </c>
      <c r="G671" s="304" t="str">
        <f t="shared" si="56"/>
        <v/>
      </c>
      <c r="H671" s="305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 hidden="1">
      <c r="C672" s="301"/>
      <c r="D672" s="364" t="str">
        <f>IF(ISERROR(VLOOKUP(C672,'Cap Financiera y Organizacional'!$A$12:$X$62730,2,0)),"",VLOOKUP(C672,'Cap Financiera y Organizacional'!$A$12:$X$3590,2,0))</f>
        <v/>
      </c>
      <c r="E672" s="361" t="str">
        <f>IF(OR(C672="",D672=""),"",IF(ISERROR(VLOOKUP(D672,'Cap Financiera y Organizacional'!$B$13:$X$62730,3,0)),"",VLOOKUP(D672,'Cap Financiera y Organizacional'!$B$13:$X$62730,3,0)))</f>
        <v/>
      </c>
      <c r="F672" s="318" t="str">
        <f>IF(OR(C672="",D672=""),"",IF(ISERROR(VLOOKUP(D672,'Cap Financiera y Organizacional'!$B$13:$X$62730,5,0)),"",VLOOKUP(D672,'Cap Financiera y Organizacional'!$B$13:$X$62730,5,0)))</f>
        <v/>
      </c>
      <c r="G672" s="304" t="str">
        <f t="shared" si="56"/>
        <v/>
      </c>
      <c r="H672" s="305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 hidden="1">
      <c r="C673" s="301"/>
      <c r="D673" s="364" t="str">
        <f>IF(ISERROR(VLOOKUP(C673,'Cap Financiera y Organizacional'!$A$12:$X$62730,2,0)),"",VLOOKUP(C673,'Cap Financiera y Organizacional'!$A$12:$X$3590,2,0))</f>
        <v/>
      </c>
      <c r="E673" s="318" t="str">
        <f>IF(OR(C673="",D673=""),"",IF(ISERROR(VLOOKUP(D673,'Cap Financiera y Organizacional'!$B$13:$X$62730,3,0)),"",VLOOKUP(D673,'Cap Financiera y Organizacional'!$B$13:$X$62730,3,0)))</f>
        <v/>
      </c>
      <c r="F673" s="318" t="str">
        <f>IF(OR(C673="",D673=""),"",IF(ISERROR(VLOOKUP(D673,'Cap Financiera y Organizacional'!$B$13:$X$62730,5,0)),"",VLOOKUP(D673,'Cap Financiera y Organizacional'!$B$13:$X$62730,5,0)))</f>
        <v/>
      </c>
      <c r="G673" s="304" t="str">
        <f t="shared" si="56"/>
        <v/>
      </c>
      <c r="H673" s="305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 hidden="1">
      <c r="C674" s="301"/>
      <c r="D674" s="364" t="str">
        <f>IF(ISERROR(VLOOKUP(C674,'Cap Financiera y Organizacional'!$A$12:$X$62730,2,0)),"",VLOOKUP(C674,'Cap Financiera y Organizacional'!$A$12:$X$3590,2,0))</f>
        <v/>
      </c>
      <c r="E674" s="318" t="str">
        <f>IF(OR(C674="",D674=""),"",IF(ISERROR(VLOOKUP(D674,'Cap Financiera y Organizacional'!$B$13:$X$62730,3,0)),"",VLOOKUP(D674,'Cap Financiera y Organizacional'!$B$13:$X$62730,3,0)))</f>
        <v/>
      </c>
      <c r="F674" s="318" t="str">
        <f>IF(OR(C674="",D674=""),"",IF(ISERROR(VLOOKUP(D674,'Cap Financiera y Organizacional'!$B$13:$X$62730,5,0)),"",VLOOKUP(D674,'Cap Financiera y Organizacional'!$B$13:$X$62730,5,0)))</f>
        <v/>
      </c>
      <c r="G674" s="304" t="str">
        <f t="shared" si="56"/>
        <v/>
      </c>
      <c r="H674" s="305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 hidden="1">
      <c r="C675" s="301"/>
      <c r="D675" s="364" t="str">
        <f>IF(ISERROR(VLOOKUP(C675,'Cap Financiera y Organizacional'!$A$12:$X$62730,2,0)),"",VLOOKUP(C675,'Cap Financiera y Organizacional'!$A$12:$X$3590,2,0))</f>
        <v/>
      </c>
      <c r="E675" s="318" t="str">
        <f>IF(OR(C675="",D675=""),"",IF(ISERROR(VLOOKUP(D675,'Cap Financiera y Organizacional'!$B$13:$X$62730,3,0)),"",VLOOKUP(D675,'Cap Financiera y Organizacional'!$B$13:$X$62730,3,0)))</f>
        <v/>
      </c>
      <c r="F675" s="318" t="str">
        <f>IF(OR(C675="",D675=""),"",IF(ISERROR(VLOOKUP(D675,'Cap Financiera y Organizacional'!$B$13:$X$62730,5,0)),"",VLOOKUP(D675,'Cap Financiera y Organizacional'!$B$13:$X$62730,5,0)))</f>
        <v/>
      </c>
      <c r="G675" s="304" t="str">
        <f t="shared" si="56"/>
        <v/>
      </c>
      <c r="H675" s="305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 hidden="1">
      <c r="C676" s="301"/>
      <c r="D676" s="364" t="str">
        <f>IF(ISERROR(VLOOKUP(C676,'Cap Financiera y Organizacional'!$A$12:$X$62730,2,0)),"",VLOOKUP(C676,'Cap Financiera y Organizacional'!$A$12:$X$3590,2,0))</f>
        <v/>
      </c>
      <c r="E676" s="318" t="str">
        <f>IF(OR(C676="",D676=""),"",IF(ISERROR(VLOOKUP(D676,'Cap Financiera y Organizacional'!$B$13:$X$62730,3,0)),"",VLOOKUP(D676,'Cap Financiera y Organizacional'!$B$13:$X$62730,3,0)))</f>
        <v/>
      </c>
      <c r="F676" s="318" t="str">
        <f>IF(OR(C676="",D676=""),"",IF(ISERROR(VLOOKUP(D676,'Cap Financiera y Organizacional'!$B$13:$X$62730,5,0)),"",VLOOKUP(D676,'Cap Financiera y Organizacional'!$B$13:$X$62730,5,0)))</f>
        <v/>
      </c>
      <c r="G676" s="304" t="str">
        <f t="shared" si="56"/>
        <v/>
      </c>
      <c r="H676" s="305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 hidden="1">
      <c r="C677" s="301"/>
      <c r="D677" s="364" t="str">
        <f>IF(ISERROR(VLOOKUP(C677,'Cap Financiera y Organizacional'!$A$12:$X$62730,2,0)),"",VLOOKUP(C677,'Cap Financiera y Organizacional'!$A$12:$X$3590,2,0))</f>
        <v/>
      </c>
      <c r="E677" s="318" t="str">
        <f>IF(OR(C677="",D677=""),"",IF(ISERROR(VLOOKUP(D677,'Cap Financiera y Organizacional'!$B$13:$X$62730,3,0)),"",VLOOKUP(D677,'Cap Financiera y Organizacional'!$B$13:$X$62730,3,0)))</f>
        <v/>
      </c>
      <c r="F677" s="318" t="str">
        <f>IF(OR(C677="",D677=""),"",IF(ISERROR(VLOOKUP(D677,'Cap Financiera y Organizacional'!$B$13:$X$62730,5,0)),"",VLOOKUP(D677,'Cap Financiera y Organizacional'!$B$13:$X$62730,5,0)))</f>
        <v/>
      </c>
      <c r="G677" s="304" t="str">
        <f t="shared" si="56"/>
        <v/>
      </c>
      <c r="H677" s="305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hidden="1">
      <c r="C678" s="301"/>
      <c r="D678" s="364" t="str">
        <f>IF(ISERROR(VLOOKUP(C678,'Cap Financiera y Organizacional'!$A$12:$X$62730,2,0)),"",VLOOKUP(C678,'Cap Financiera y Organizacional'!$A$12:$X$3590,2,0))</f>
        <v/>
      </c>
      <c r="E678" s="318" t="str">
        <f>IF(OR(C678="",D678=""),"",IF(ISERROR(VLOOKUP(D678,'Cap Financiera y Organizacional'!$B$13:$X$62730,3,0)),"",VLOOKUP(D678,'Cap Financiera y Organizacional'!$B$13:$X$62730,3,0)))</f>
        <v/>
      </c>
      <c r="F678" s="318" t="str">
        <f>IF(OR(C678="",D678=""),"",IF(ISERROR(VLOOKUP(D678,'Cap Financiera y Organizacional'!$B$13:$X$62730,5,0)),"",VLOOKUP(D678,'Cap Financiera y Organizacional'!$B$13:$X$62730,5,0)))</f>
        <v/>
      </c>
      <c r="G678" s="304" t="str">
        <f t="shared" si="56"/>
        <v/>
      </c>
      <c r="H678" s="305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 ht="15.75" hidden="1" thickBot="1">
      <c r="C679" s="306"/>
      <c r="D679" s="365" t="str">
        <f>IF(ISERROR(VLOOKUP(C679,'Cap Financiera y Organizacional'!$A$12:$X$62730,2,0)),"",VLOOKUP(C679,'Cap Financiera y Organizacional'!$A$12:$X$3590,2,0))</f>
        <v/>
      </c>
      <c r="E679" s="319" t="str">
        <f>IF(OR(C679="",D679=""),"",IF(ISERROR(VLOOKUP(D679,'Cap Financiera y Organizacional'!$B$13:$X$62730,3,0)),"",VLOOKUP(D679,'Cap Financiera y Organizacional'!$B$13:$X$62730,3,0)))</f>
        <v/>
      </c>
      <c r="F679" s="319" t="str">
        <f>IF(OR(C679="",D679=""),"",IF(ISERROR(VLOOKUP(D679,'Cap Financiera y Organizacional'!$B$13:$X$62730,5,0)),"",VLOOKUP(D679,'Cap Financiera y Organizacional'!$B$13:$X$62730,5,0)))</f>
        <v/>
      </c>
      <c r="G679" s="309" t="str">
        <f t="shared" si="56"/>
        <v/>
      </c>
      <c r="H679" s="310" t="str">
        <f>IF(OR(D679="",E679="",F679=""),"",IF(AND(G679&gt;0,G679&lt;=CapFinanciera1),Puntajes!$D$12,IF(AND(G679&gt;CapFinanciera1,G679&lt;=CapFinanciera2),Puntajes!$D$13,IF(AND(G679&gt;CapFinanciera2,G679&lt;=CapFinanciera3),Puntajes!$D$14,IF(AND(G679&gt;CapFinanciera3,G679&lt;=CapFinanciera4),Puntajes!$D$15,IF(G679&gt;CapFinanciera4,Puntajes!$D$16,0))))))</f>
        <v/>
      </c>
    </row>
    <row r="680" spans="3:8" hidden="1">
      <c r="C680" s="291"/>
      <c r="D680" s="363" t="str">
        <f>IF(ISERROR(VLOOKUP(C680,'Cap Financiera y Organizacional'!$A$12:$X$62730,2,0)),"",VLOOKUP(C680,'Cap Financiera y Organizacional'!$A$12:$X$3590,2,0))</f>
        <v/>
      </c>
      <c r="E680" s="360"/>
      <c r="F680" s="318"/>
      <c r="G680" s="304"/>
      <c r="H680" s="305"/>
    </row>
    <row r="681" spans="3:8" hidden="1">
      <c r="C681" s="301"/>
      <c r="D681" s="364" t="str">
        <f>IF(ISERROR(VLOOKUP(C681,'Cap Financiera y Organizacional'!$A$12:$X$62730,2,0)),"",VLOOKUP(C681,'Cap Financiera y Organizacional'!$A$12:$X$3590,2,0))</f>
        <v/>
      </c>
      <c r="E681" s="361" t="str">
        <f>IF(OR(C681="",D681=""),"",IF(ISERROR(VLOOKUP(D681,'Cap Financiera y Organizacional'!$B$13:$X$62730,3,0)),"",VLOOKUP(D681,'Cap Financiera y Organizacional'!$B$13:$X$62730,3,0)))</f>
        <v/>
      </c>
      <c r="F681" s="318" t="str">
        <f>IF(OR(C681="",D681=""),"",IF(ISERROR(VLOOKUP(D681,'Cap Financiera y Organizacional'!$B$13:$X$62730,5,0)),"",VLOOKUP(D681,'Cap Financiera y Organizacional'!$B$13:$X$62730,5,0)))</f>
        <v/>
      </c>
      <c r="G681" s="304" t="str">
        <f t="shared" ref="G681:G690" si="57">IF(OR(D681="",E681="",F681=""),"",IF(OR(E681=0,F681=0),0,E681/F681))</f>
        <v/>
      </c>
      <c r="H681" s="305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 hidden="1">
      <c r="C682" s="301"/>
      <c r="D682" s="364" t="str">
        <f>IF(ISERROR(VLOOKUP(C682,'Cap Financiera y Organizacional'!$A$12:$X$62730,2,0)),"",VLOOKUP(C682,'Cap Financiera y Organizacional'!$A$12:$X$3590,2,0))</f>
        <v/>
      </c>
      <c r="E682" s="361" t="str">
        <f>IF(OR(C682="",D682=""),"",IF(ISERROR(VLOOKUP(D682,'Cap Financiera y Organizacional'!$B$13:$X$62730,3,0)),"",VLOOKUP(D682,'Cap Financiera y Organizacional'!$B$13:$X$62730,3,0)))</f>
        <v/>
      </c>
      <c r="F682" s="318" t="str">
        <f>IF(OR(C682="",D682=""),"",IF(ISERROR(VLOOKUP(D682,'Cap Financiera y Organizacional'!$B$13:$X$62730,5,0)),"",VLOOKUP(D682,'Cap Financiera y Organizacional'!$B$13:$X$62730,5,0)))</f>
        <v/>
      </c>
      <c r="G682" s="304" t="str">
        <f t="shared" si="57"/>
        <v/>
      </c>
      <c r="H682" s="305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 hidden="1">
      <c r="C683" s="301"/>
      <c r="D683" s="364" t="str">
        <f>IF(ISERROR(VLOOKUP(C683,'Cap Financiera y Organizacional'!$A$12:$X$62730,2,0)),"",VLOOKUP(C683,'Cap Financiera y Organizacional'!$A$12:$X$3590,2,0))</f>
        <v/>
      </c>
      <c r="E683" s="361" t="str">
        <f>IF(OR(C683="",D683=""),"",IF(ISERROR(VLOOKUP(D683,'Cap Financiera y Organizacional'!$B$13:$X$62730,3,0)),"",VLOOKUP(D683,'Cap Financiera y Organizacional'!$B$13:$X$62730,3,0)))</f>
        <v/>
      </c>
      <c r="F683" s="318" t="str">
        <f>IF(OR(C683="",D683=""),"",IF(ISERROR(VLOOKUP(D683,'Cap Financiera y Organizacional'!$B$13:$X$62730,5,0)),"",VLOOKUP(D683,'Cap Financiera y Organizacional'!$B$13:$X$62730,5,0)))</f>
        <v/>
      </c>
      <c r="G683" s="304" t="str">
        <f t="shared" si="57"/>
        <v/>
      </c>
      <c r="H683" s="305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 hidden="1">
      <c r="C684" s="301"/>
      <c r="D684" s="364" t="str">
        <f>IF(ISERROR(VLOOKUP(C684,'Cap Financiera y Organizacional'!$A$12:$X$62730,2,0)),"",VLOOKUP(C684,'Cap Financiera y Organizacional'!$A$12:$X$3590,2,0))</f>
        <v/>
      </c>
      <c r="E684" s="318" t="str">
        <f>IF(OR(C684="",D684=""),"",IF(ISERROR(VLOOKUP(D684,'Cap Financiera y Organizacional'!$B$13:$X$62730,3,0)),"",VLOOKUP(D684,'Cap Financiera y Organizacional'!$B$13:$X$62730,3,0)))</f>
        <v/>
      </c>
      <c r="F684" s="318" t="str">
        <f>IF(OR(C684="",D684=""),"",IF(ISERROR(VLOOKUP(D684,'Cap Financiera y Organizacional'!$B$13:$X$62730,5,0)),"",VLOOKUP(D684,'Cap Financiera y Organizacional'!$B$13:$X$62730,5,0)))</f>
        <v/>
      </c>
      <c r="G684" s="304" t="str">
        <f t="shared" si="57"/>
        <v/>
      </c>
      <c r="H684" s="305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 hidden="1">
      <c r="C685" s="301"/>
      <c r="D685" s="364" t="str">
        <f>IF(ISERROR(VLOOKUP(C685,'Cap Financiera y Organizacional'!$A$12:$X$62730,2,0)),"",VLOOKUP(C685,'Cap Financiera y Organizacional'!$A$12:$X$3590,2,0))</f>
        <v/>
      </c>
      <c r="E685" s="318" t="str">
        <f>IF(OR(C685="",D685=""),"",IF(ISERROR(VLOOKUP(D685,'Cap Financiera y Organizacional'!$B$13:$X$62730,3,0)),"",VLOOKUP(D685,'Cap Financiera y Organizacional'!$B$13:$X$62730,3,0)))</f>
        <v/>
      </c>
      <c r="F685" s="318" t="str">
        <f>IF(OR(C685="",D685=""),"",IF(ISERROR(VLOOKUP(D685,'Cap Financiera y Organizacional'!$B$13:$X$62730,5,0)),"",VLOOKUP(D685,'Cap Financiera y Organizacional'!$B$13:$X$62730,5,0)))</f>
        <v/>
      </c>
      <c r="G685" s="304" t="str">
        <f t="shared" si="57"/>
        <v/>
      </c>
      <c r="H685" s="305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 hidden="1">
      <c r="C686" s="301"/>
      <c r="D686" s="364" t="str">
        <f>IF(ISERROR(VLOOKUP(C686,'Cap Financiera y Organizacional'!$A$12:$X$62730,2,0)),"",VLOOKUP(C686,'Cap Financiera y Organizacional'!$A$12:$X$3590,2,0))</f>
        <v/>
      </c>
      <c r="E686" s="318" t="str">
        <f>IF(OR(C686="",D686=""),"",IF(ISERROR(VLOOKUP(D686,'Cap Financiera y Organizacional'!$B$13:$X$62730,3,0)),"",VLOOKUP(D686,'Cap Financiera y Organizacional'!$B$13:$X$62730,3,0)))</f>
        <v/>
      </c>
      <c r="F686" s="318" t="str">
        <f>IF(OR(C686="",D686=""),"",IF(ISERROR(VLOOKUP(D686,'Cap Financiera y Organizacional'!$B$13:$X$62730,5,0)),"",VLOOKUP(D686,'Cap Financiera y Organizacional'!$B$13:$X$62730,5,0)))</f>
        <v/>
      </c>
      <c r="G686" s="304" t="str">
        <f t="shared" si="57"/>
        <v/>
      </c>
      <c r="H686" s="305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 hidden="1">
      <c r="C687" s="301"/>
      <c r="D687" s="364" t="str">
        <f>IF(ISERROR(VLOOKUP(C687,'Cap Financiera y Organizacional'!$A$12:$X$62730,2,0)),"",VLOOKUP(C687,'Cap Financiera y Organizacional'!$A$12:$X$3590,2,0))</f>
        <v/>
      </c>
      <c r="E687" s="318" t="str">
        <f>IF(OR(C687="",D687=""),"",IF(ISERROR(VLOOKUP(D687,'Cap Financiera y Organizacional'!$B$13:$X$62730,3,0)),"",VLOOKUP(D687,'Cap Financiera y Organizacional'!$B$13:$X$62730,3,0)))</f>
        <v/>
      </c>
      <c r="F687" s="318" t="str">
        <f>IF(OR(C687="",D687=""),"",IF(ISERROR(VLOOKUP(D687,'Cap Financiera y Organizacional'!$B$13:$X$62730,5,0)),"",VLOOKUP(D687,'Cap Financiera y Organizacional'!$B$13:$X$62730,5,0)))</f>
        <v/>
      </c>
      <c r="G687" s="304" t="str">
        <f t="shared" si="57"/>
        <v/>
      </c>
      <c r="H687" s="305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 hidden="1">
      <c r="C688" s="301"/>
      <c r="D688" s="364" t="str">
        <f>IF(ISERROR(VLOOKUP(C688,'Cap Financiera y Organizacional'!$A$12:$X$62730,2,0)),"",VLOOKUP(C688,'Cap Financiera y Organizacional'!$A$12:$X$3590,2,0))</f>
        <v/>
      </c>
      <c r="E688" s="318" t="str">
        <f>IF(OR(C688="",D688=""),"",IF(ISERROR(VLOOKUP(D688,'Cap Financiera y Organizacional'!$B$13:$X$62730,3,0)),"",VLOOKUP(D688,'Cap Financiera y Organizacional'!$B$13:$X$62730,3,0)))</f>
        <v/>
      </c>
      <c r="F688" s="318" t="str">
        <f>IF(OR(C688="",D688=""),"",IF(ISERROR(VLOOKUP(D688,'Cap Financiera y Organizacional'!$B$13:$X$62730,5,0)),"",VLOOKUP(D688,'Cap Financiera y Organizacional'!$B$13:$X$62730,5,0)))</f>
        <v/>
      </c>
      <c r="G688" s="304" t="str">
        <f t="shared" si="57"/>
        <v/>
      </c>
      <c r="H688" s="305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hidden="1">
      <c r="C689" s="301"/>
      <c r="D689" s="364" t="str">
        <f>IF(ISERROR(VLOOKUP(C689,'Cap Financiera y Organizacional'!$A$12:$X$62730,2,0)),"",VLOOKUP(C689,'Cap Financiera y Organizacional'!$A$12:$X$3590,2,0))</f>
        <v/>
      </c>
      <c r="E689" s="318" t="str">
        <f>IF(OR(C689="",D689=""),"",IF(ISERROR(VLOOKUP(D689,'Cap Financiera y Organizacional'!$B$13:$X$62730,3,0)),"",VLOOKUP(D689,'Cap Financiera y Organizacional'!$B$13:$X$62730,3,0)))</f>
        <v/>
      </c>
      <c r="F689" s="318" t="str">
        <f>IF(OR(C689="",D689=""),"",IF(ISERROR(VLOOKUP(D689,'Cap Financiera y Organizacional'!$B$13:$X$62730,5,0)),"",VLOOKUP(D689,'Cap Financiera y Organizacional'!$B$13:$X$62730,5,0)))</f>
        <v/>
      </c>
      <c r="G689" s="304" t="str">
        <f t="shared" si="57"/>
        <v/>
      </c>
      <c r="H689" s="305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 ht="15.75" hidden="1" thickBot="1">
      <c r="C690" s="306"/>
      <c r="D690" s="365" t="str">
        <f>IF(ISERROR(VLOOKUP(C690,'Cap Financiera y Organizacional'!$A$12:$X$62730,2,0)),"",VLOOKUP(C690,'Cap Financiera y Organizacional'!$A$12:$X$3590,2,0))</f>
        <v/>
      </c>
      <c r="E690" s="319" t="str">
        <f>IF(OR(C690="",D690=""),"",IF(ISERROR(VLOOKUP(D690,'Cap Financiera y Organizacional'!$B$13:$X$62730,3,0)),"",VLOOKUP(D690,'Cap Financiera y Organizacional'!$B$13:$X$62730,3,0)))</f>
        <v/>
      </c>
      <c r="F690" s="319" t="str">
        <f>IF(OR(C690="",D690=""),"",IF(ISERROR(VLOOKUP(D690,'Cap Financiera y Organizacional'!$B$13:$X$62730,5,0)),"",VLOOKUP(D690,'Cap Financiera y Organizacional'!$B$13:$X$62730,5,0)))</f>
        <v/>
      </c>
      <c r="G690" s="309" t="str">
        <f t="shared" si="57"/>
        <v/>
      </c>
      <c r="H690" s="310" t="str">
        <f>IF(OR(D690="",E690="",F690=""),"",IF(AND(G690&gt;0,G690&lt;=CapFinanciera1),Puntajes!$D$12,IF(AND(G690&gt;CapFinanciera1,G690&lt;=CapFinanciera2),Puntajes!$D$13,IF(AND(G690&gt;CapFinanciera2,G690&lt;=CapFinanciera3),Puntajes!$D$14,IF(AND(G690&gt;CapFinanciera3,G690&lt;=CapFinanciera4),Puntajes!$D$15,IF(G690&gt;CapFinanciera4,Puntajes!$D$16,0))))))</f>
        <v/>
      </c>
    </row>
    <row r="691" spans="3:8" hidden="1">
      <c r="C691" s="291"/>
      <c r="D691" s="363" t="str">
        <f>IF(ISERROR(VLOOKUP(C691,'Cap Financiera y Organizacional'!$A$12:$X$62730,2,0)),"",VLOOKUP(C691,'Cap Financiera y Organizacional'!$A$12:$X$3590,2,0))</f>
        <v/>
      </c>
      <c r="E691" s="360"/>
      <c r="F691" s="318"/>
      <c r="G691" s="304"/>
      <c r="H691" s="305"/>
    </row>
    <row r="692" spans="3:8" hidden="1">
      <c r="C692" s="301"/>
      <c r="D692" s="364" t="str">
        <f>IF(ISERROR(VLOOKUP(C692,'Cap Financiera y Organizacional'!$A$12:$X$62730,2,0)),"",VLOOKUP(C692,'Cap Financiera y Organizacional'!$A$12:$X$3590,2,0))</f>
        <v/>
      </c>
      <c r="E692" s="361" t="str">
        <f>IF(OR(C692="",D692=""),"",IF(ISERROR(VLOOKUP(D692,'Cap Financiera y Organizacional'!$B$13:$X$62730,3,0)),"",VLOOKUP(D692,'Cap Financiera y Organizacional'!$B$13:$X$62730,3,0)))</f>
        <v/>
      </c>
      <c r="F692" s="318" t="str">
        <f>IF(OR(C692="",D692=""),"",IF(ISERROR(VLOOKUP(D692,'Cap Financiera y Organizacional'!$B$13:$X$62730,5,0)),"",VLOOKUP(D692,'Cap Financiera y Organizacional'!$B$13:$X$62730,5,0)))</f>
        <v/>
      </c>
      <c r="G692" s="304" t="str">
        <f t="shared" ref="G692:G701" si="58">IF(OR(D692="",E692="",F692=""),"",IF(OR(E692=0,F692=0),0,E692/F692))</f>
        <v/>
      </c>
      <c r="H692" s="305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 hidden="1">
      <c r="C693" s="301"/>
      <c r="D693" s="364" t="str">
        <f>IF(ISERROR(VLOOKUP(C693,'Cap Financiera y Organizacional'!$A$12:$X$62730,2,0)),"",VLOOKUP(C693,'Cap Financiera y Organizacional'!$A$12:$X$3590,2,0))</f>
        <v/>
      </c>
      <c r="E693" s="361" t="str">
        <f>IF(OR(C693="",D693=""),"",IF(ISERROR(VLOOKUP(D693,'Cap Financiera y Organizacional'!$B$13:$X$62730,3,0)),"",VLOOKUP(D693,'Cap Financiera y Organizacional'!$B$13:$X$62730,3,0)))</f>
        <v/>
      </c>
      <c r="F693" s="318" t="str">
        <f>IF(OR(C693="",D693=""),"",IF(ISERROR(VLOOKUP(D693,'Cap Financiera y Organizacional'!$B$13:$X$62730,5,0)),"",VLOOKUP(D693,'Cap Financiera y Organizacional'!$B$13:$X$62730,5,0)))</f>
        <v/>
      </c>
      <c r="G693" s="304" t="str">
        <f t="shared" si="58"/>
        <v/>
      </c>
      <c r="H693" s="305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 hidden="1">
      <c r="C694" s="301"/>
      <c r="D694" s="364" t="str">
        <f>IF(ISERROR(VLOOKUP(C694,'Cap Financiera y Organizacional'!$A$12:$X$62730,2,0)),"",VLOOKUP(C694,'Cap Financiera y Organizacional'!$A$12:$X$3590,2,0))</f>
        <v/>
      </c>
      <c r="E694" s="361" t="str">
        <f>IF(OR(C694="",D694=""),"",IF(ISERROR(VLOOKUP(D694,'Cap Financiera y Organizacional'!$B$13:$X$62730,3,0)),"",VLOOKUP(D694,'Cap Financiera y Organizacional'!$B$13:$X$62730,3,0)))</f>
        <v/>
      </c>
      <c r="F694" s="318" t="str">
        <f>IF(OR(C694="",D694=""),"",IF(ISERROR(VLOOKUP(D694,'Cap Financiera y Organizacional'!$B$13:$X$62730,5,0)),"",VLOOKUP(D694,'Cap Financiera y Organizacional'!$B$13:$X$62730,5,0)))</f>
        <v/>
      </c>
      <c r="G694" s="304" t="str">
        <f t="shared" si="58"/>
        <v/>
      </c>
      <c r="H694" s="305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 hidden="1">
      <c r="C695" s="301"/>
      <c r="D695" s="364" t="str">
        <f>IF(ISERROR(VLOOKUP(C695,'Cap Financiera y Organizacional'!$A$12:$X$62730,2,0)),"",VLOOKUP(C695,'Cap Financiera y Organizacional'!$A$12:$X$3590,2,0))</f>
        <v/>
      </c>
      <c r="E695" s="318" t="str">
        <f>IF(OR(C695="",D695=""),"",IF(ISERROR(VLOOKUP(D695,'Cap Financiera y Organizacional'!$B$13:$X$62730,3,0)),"",VLOOKUP(D695,'Cap Financiera y Organizacional'!$B$13:$X$62730,3,0)))</f>
        <v/>
      </c>
      <c r="F695" s="318" t="str">
        <f>IF(OR(C695="",D695=""),"",IF(ISERROR(VLOOKUP(D695,'Cap Financiera y Organizacional'!$B$13:$X$62730,5,0)),"",VLOOKUP(D695,'Cap Financiera y Organizacional'!$B$13:$X$62730,5,0)))</f>
        <v/>
      </c>
      <c r="G695" s="304" t="str">
        <f t="shared" si="58"/>
        <v/>
      </c>
      <c r="H695" s="305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 hidden="1">
      <c r="C696" s="301"/>
      <c r="D696" s="364" t="str">
        <f>IF(ISERROR(VLOOKUP(C696,'Cap Financiera y Organizacional'!$A$12:$X$62730,2,0)),"",VLOOKUP(C696,'Cap Financiera y Organizacional'!$A$12:$X$3590,2,0))</f>
        <v/>
      </c>
      <c r="E696" s="318" t="str">
        <f>IF(OR(C696="",D696=""),"",IF(ISERROR(VLOOKUP(D696,'Cap Financiera y Organizacional'!$B$13:$X$62730,3,0)),"",VLOOKUP(D696,'Cap Financiera y Organizacional'!$B$13:$X$62730,3,0)))</f>
        <v/>
      </c>
      <c r="F696" s="318" t="str">
        <f>IF(OR(C696="",D696=""),"",IF(ISERROR(VLOOKUP(D696,'Cap Financiera y Organizacional'!$B$13:$X$62730,5,0)),"",VLOOKUP(D696,'Cap Financiera y Organizacional'!$B$13:$X$62730,5,0)))</f>
        <v/>
      </c>
      <c r="G696" s="304" t="str">
        <f t="shared" si="58"/>
        <v/>
      </c>
      <c r="H696" s="305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 hidden="1">
      <c r="C697" s="301"/>
      <c r="D697" s="364" t="str">
        <f>IF(ISERROR(VLOOKUP(C697,'Cap Financiera y Organizacional'!$A$12:$X$62730,2,0)),"",VLOOKUP(C697,'Cap Financiera y Organizacional'!$A$12:$X$3590,2,0))</f>
        <v/>
      </c>
      <c r="E697" s="318" t="str">
        <f>IF(OR(C697="",D697=""),"",IF(ISERROR(VLOOKUP(D697,'Cap Financiera y Organizacional'!$B$13:$X$62730,3,0)),"",VLOOKUP(D697,'Cap Financiera y Organizacional'!$B$13:$X$62730,3,0)))</f>
        <v/>
      </c>
      <c r="F697" s="318" t="str">
        <f>IF(OR(C697="",D697=""),"",IF(ISERROR(VLOOKUP(D697,'Cap Financiera y Organizacional'!$B$13:$X$62730,5,0)),"",VLOOKUP(D697,'Cap Financiera y Organizacional'!$B$13:$X$62730,5,0)))</f>
        <v/>
      </c>
      <c r="G697" s="304" t="str">
        <f t="shared" si="58"/>
        <v/>
      </c>
      <c r="H697" s="305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 hidden="1">
      <c r="C698" s="301"/>
      <c r="D698" s="364" t="str">
        <f>IF(ISERROR(VLOOKUP(C698,'Cap Financiera y Organizacional'!$A$12:$X$62730,2,0)),"",VLOOKUP(C698,'Cap Financiera y Organizacional'!$A$12:$X$3590,2,0))</f>
        <v/>
      </c>
      <c r="E698" s="318" t="str">
        <f>IF(OR(C698="",D698=""),"",IF(ISERROR(VLOOKUP(D698,'Cap Financiera y Organizacional'!$B$13:$X$62730,3,0)),"",VLOOKUP(D698,'Cap Financiera y Organizacional'!$B$13:$X$62730,3,0)))</f>
        <v/>
      </c>
      <c r="F698" s="318" t="str">
        <f>IF(OR(C698="",D698=""),"",IF(ISERROR(VLOOKUP(D698,'Cap Financiera y Organizacional'!$B$13:$X$62730,5,0)),"",VLOOKUP(D698,'Cap Financiera y Organizacional'!$B$13:$X$62730,5,0)))</f>
        <v/>
      </c>
      <c r="G698" s="304" t="str">
        <f t="shared" si="58"/>
        <v/>
      </c>
      <c r="H698" s="305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 hidden="1">
      <c r="C699" s="301"/>
      <c r="D699" s="364" t="str">
        <f>IF(ISERROR(VLOOKUP(C699,'Cap Financiera y Organizacional'!$A$12:$X$62730,2,0)),"",VLOOKUP(C699,'Cap Financiera y Organizacional'!$A$12:$X$3590,2,0))</f>
        <v/>
      </c>
      <c r="E699" s="318" t="str">
        <f>IF(OR(C699="",D699=""),"",IF(ISERROR(VLOOKUP(D699,'Cap Financiera y Organizacional'!$B$13:$X$62730,3,0)),"",VLOOKUP(D699,'Cap Financiera y Organizacional'!$B$13:$X$62730,3,0)))</f>
        <v/>
      </c>
      <c r="F699" s="318" t="str">
        <f>IF(OR(C699="",D699=""),"",IF(ISERROR(VLOOKUP(D699,'Cap Financiera y Organizacional'!$B$13:$X$62730,5,0)),"",VLOOKUP(D699,'Cap Financiera y Organizacional'!$B$13:$X$62730,5,0)))</f>
        <v/>
      </c>
      <c r="G699" s="304" t="str">
        <f t="shared" si="58"/>
        <v/>
      </c>
      <c r="H699" s="305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hidden="1">
      <c r="C700" s="301"/>
      <c r="D700" s="364" t="str">
        <f>IF(ISERROR(VLOOKUP(C700,'Cap Financiera y Organizacional'!$A$12:$X$62730,2,0)),"",VLOOKUP(C700,'Cap Financiera y Organizacional'!$A$12:$X$3590,2,0))</f>
        <v/>
      </c>
      <c r="E700" s="318" t="str">
        <f>IF(OR(C700="",D700=""),"",IF(ISERROR(VLOOKUP(D700,'Cap Financiera y Organizacional'!$B$13:$X$62730,3,0)),"",VLOOKUP(D700,'Cap Financiera y Organizacional'!$B$13:$X$62730,3,0)))</f>
        <v/>
      </c>
      <c r="F700" s="318" t="str">
        <f>IF(OR(C700="",D700=""),"",IF(ISERROR(VLOOKUP(D700,'Cap Financiera y Organizacional'!$B$13:$X$62730,5,0)),"",VLOOKUP(D700,'Cap Financiera y Organizacional'!$B$13:$X$62730,5,0)))</f>
        <v/>
      </c>
      <c r="G700" s="304" t="str">
        <f t="shared" si="58"/>
        <v/>
      </c>
      <c r="H700" s="305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 ht="15.75" hidden="1" thickBot="1">
      <c r="C701" s="306"/>
      <c r="D701" s="365" t="str">
        <f>IF(ISERROR(VLOOKUP(C701,'Cap Financiera y Organizacional'!$A$12:$X$62730,2,0)),"",VLOOKUP(C701,'Cap Financiera y Organizacional'!$A$12:$X$3590,2,0))</f>
        <v/>
      </c>
      <c r="E701" s="319" t="str">
        <f>IF(OR(C701="",D701=""),"",IF(ISERROR(VLOOKUP(D701,'Cap Financiera y Organizacional'!$B$13:$X$62730,3,0)),"",VLOOKUP(D701,'Cap Financiera y Organizacional'!$B$13:$X$62730,3,0)))</f>
        <v/>
      </c>
      <c r="F701" s="319" t="str">
        <f>IF(OR(C701="",D701=""),"",IF(ISERROR(VLOOKUP(D701,'Cap Financiera y Organizacional'!$B$13:$X$62730,5,0)),"",VLOOKUP(D701,'Cap Financiera y Organizacional'!$B$13:$X$62730,5,0)))</f>
        <v/>
      </c>
      <c r="G701" s="309" t="str">
        <f t="shared" si="58"/>
        <v/>
      </c>
      <c r="H701" s="310" t="str">
        <f>IF(OR(D701="",E701="",F701=""),"",IF(AND(G701&gt;0,G701&lt;=CapFinanciera1),Puntajes!$D$12,IF(AND(G701&gt;CapFinanciera1,G701&lt;=CapFinanciera2),Puntajes!$D$13,IF(AND(G701&gt;CapFinanciera2,G701&lt;=CapFinanciera3),Puntajes!$D$14,IF(AND(G701&gt;CapFinanciera3,G701&lt;=CapFinanciera4),Puntajes!$D$15,IF(G701&gt;CapFinanciera4,Puntajes!$D$16,0))))))</f>
        <v/>
      </c>
    </row>
    <row r="702" spans="3:8" hidden="1">
      <c r="C702" s="291"/>
      <c r="D702" s="363" t="str">
        <f>IF(ISERROR(VLOOKUP(C702,'Cap Financiera y Organizacional'!$A$12:$X$62730,2,0)),"",VLOOKUP(C702,'Cap Financiera y Organizacional'!$A$12:$X$3590,2,0))</f>
        <v/>
      </c>
      <c r="E702" s="360"/>
      <c r="F702" s="318"/>
      <c r="G702" s="304"/>
      <c r="H702" s="305"/>
    </row>
    <row r="703" spans="3:8" hidden="1">
      <c r="C703" s="301"/>
      <c r="D703" s="364" t="str">
        <f>IF(ISERROR(VLOOKUP(C703,'Cap Financiera y Organizacional'!$A$12:$X$62730,2,0)),"",VLOOKUP(C703,'Cap Financiera y Organizacional'!$A$12:$X$3590,2,0))</f>
        <v/>
      </c>
      <c r="E703" s="361" t="str">
        <f>IF(OR(C703="",D703=""),"",IF(ISERROR(VLOOKUP(D703,'Cap Financiera y Organizacional'!$B$13:$X$62730,3,0)),"",VLOOKUP(D703,'Cap Financiera y Organizacional'!$B$13:$X$62730,3,0)))</f>
        <v/>
      </c>
      <c r="F703" s="318" t="str">
        <f>IF(OR(C703="",D703=""),"",IF(ISERROR(VLOOKUP(D703,'Cap Financiera y Organizacional'!$B$13:$X$62730,5,0)),"",VLOOKUP(D703,'Cap Financiera y Organizacional'!$B$13:$X$62730,5,0)))</f>
        <v/>
      </c>
      <c r="G703" s="304" t="str">
        <f t="shared" ref="G703:G712" si="59">IF(OR(D703="",E703="",F703=""),"",IF(OR(E703=0,F703=0),0,E703/F703))</f>
        <v/>
      </c>
      <c r="H703" s="305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 hidden="1">
      <c r="C704" s="301"/>
      <c r="D704" s="364" t="str">
        <f>IF(ISERROR(VLOOKUP(C704,'Cap Financiera y Organizacional'!$A$12:$X$62730,2,0)),"",VLOOKUP(C704,'Cap Financiera y Organizacional'!$A$12:$X$3590,2,0))</f>
        <v/>
      </c>
      <c r="E704" s="361" t="str">
        <f>IF(OR(C704="",D704=""),"",IF(ISERROR(VLOOKUP(D704,'Cap Financiera y Organizacional'!$B$13:$X$62730,3,0)),"",VLOOKUP(D704,'Cap Financiera y Organizacional'!$B$13:$X$62730,3,0)))</f>
        <v/>
      </c>
      <c r="F704" s="318" t="str">
        <f>IF(OR(C704="",D704=""),"",IF(ISERROR(VLOOKUP(D704,'Cap Financiera y Organizacional'!$B$13:$X$62730,5,0)),"",VLOOKUP(D704,'Cap Financiera y Organizacional'!$B$13:$X$62730,5,0)))</f>
        <v/>
      </c>
      <c r="G704" s="304" t="str">
        <f t="shared" si="59"/>
        <v/>
      </c>
      <c r="H704" s="305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 hidden="1">
      <c r="C705" s="301"/>
      <c r="D705" s="364" t="str">
        <f>IF(ISERROR(VLOOKUP(C705,'Cap Financiera y Organizacional'!$A$12:$X$62730,2,0)),"",VLOOKUP(C705,'Cap Financiera y Organizacional'!$A$12:$X$3590,2,0))</f>
        <v/>
      </c>
      <c r="E705" s="361" t="str">
        <f>IF(OR(C705="",D705=""),"",IF(ISERROR(VLOOKUP(D705,'Cap Financiera y Organizacional'!$B$13:$X$62730,3,0)),"",VLOOKUP(D705,'Cap Financiera y Organizacional'!$B$13:$X$62730,3,0)))</f>
        <v/>
      </c>
      <c r="F705" s="318" t="str">
        <f>IF(OR(C705="",D705=""),"",IF(ISERROR(VLOOKUP(D705,'Cap Financiera y Organizacional'!$B$13:$X$62730,5,0)),"",VLOOKUP(D705,'Cap Financiera y Organizacional'!$B$13:$X$62730,5,0)))</f>
        <v/>
      </c>
      <c r="G705" s="304" t="str">
        <f t="shared" si="59"/>
        <v/>
      </c>
      <c r="H705" s="305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 hidden="1">
      <c r="C706" s="301"/>
      <c r="D706" s="364" t="str">
        <f>IF(ISERROR(VLOOKUP(C706,'Cap Financiera y Organizacional'!$A$12:$X$62730,2,0)),"",VLOOKUP(C706,'Cap Financiera y Organizacional'!$A$12:$X$3590,2,0))</f>
        <v/>
      </c>
      <c r="E706" s="318" t="str">
        <f>IF(OR(C706="",D706=""),"",IF(ISERROR(VLOOKUP(D706,'Cap Financiera y Organizacional'!$B$13:$X$62730,3,0)),"",VLOOKUP(D706,'Cap Financiera y Organizacional'!$B$13:$X$62730,3,0)))</f>
        <v/>
      </c>
      <c r="F706" s="318" t="str">
        <f>IF(OR(C706="",D706=""),"",IF(ISERROR(VLOOKUP(D706,'Cap Financiera y Organizacional'!$B$13:$X$62730,5,0)),"",VLOOKUP(D706,'Cap Financiera y Organizacional'!$B$13:$X$62730,5,0)))</f>
        <v/>
      </c>
      <c r="G706" s="304" t="str">
        <f t="shared" si="59"/>
        <v/>
      </c>
      <c r="H706" s="305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 hidden="1">
      <c r="C707" s="301"/>
      <c r="D707" s="364" t="str">
        <f>IF(ISERROR(VLOOKUP(C707,'Cap Financiera y Organizacional'!$A$12:$X$62730,2,0)),"",VLOOKUP(C707,'Cap Financiera y Organizacional'!$A$12:$X$3590,2,0))</f>
        <v/>
      </c>
      <c r="E707" s="318" t="str">
        <f>IF(OR(C707="",D707=""),"",IF(ISERROR(VLOOKUP(D707,'Cap Financiera y Organizacional'!$B$13:$X$62730,3,0)),"",VLOOKUP(D707,'Cap Financiera y Organizacional'!$B$13:$X$62730,3,0)))</f>
        <v/>
      </c>
      <c r="F707" s="318" t="str">
        <f>IF(OR(C707="",D707=""),"",IF(ISERROR(VLOOKUP(D707,'Cap Financiera y Organizacional'!$B$13:$X$62730,5,0)),"",VLOOKUP(D707,'Cap Financiera y Organizacional'!$B$13:$X$62730,5,0)))</f>
        <v/>
      </c>
      <c r="G707" s="304" t="str">
        <f t="shared" si="59"/>
        <v/>
      </c>
      <c r="H707" s="305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 hidden="1">
      <c r="C708" s="301"/>
      <c r="D708" s="364" t="str">
        <f>IF(ISERROR(VLOOKUP(C708,'Cap Financiera y Organizacional'!$A$12:$X$62730,2,0)),"",VLOOKUP(C708,'Cap Financiera y Organizacional'!$A$12:$X$3590,2,0))</f>
        <v/>
      </c>
      <c r="E708" s="318" t="str">
        <f>IF(OR(C708="",D708=""),"",IF(ISERROR(VLOOKUP(D708,'Cap Financiera y Organizacional'!$B$13:$X$62730,3,0)),"",VLOOKUP(D708,'Cap Financiera y Organizacional'!$B$13:$X$62730,3,0)))</f>
        <v/>
      </c>
      <c r="F708" s="318" t="str">
        <f>IF(OR(C708="",D708=""),"",IF(ISERROR(VLOOKUP(D708,'Cap Financiera y Organizacional'!$B$13:$X$62730,5,0)),"",VLOOKUP(D708,'Cap Financiera y Organizacional'!$B$13:$X$62730,5,0)))</f>
        <v/>
      </c>
      <c r="G708" s="304" t="str">
        <f t="shared" si="59"/>
        <v/>
      </c>
      <c r="H708" s="305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 hidden="1">
      <c r="C709" s="301"/>
      <c r="D709" s="364" t="str">
        <f>IF(ISERROR(VLOOKUP(C709,'Cap Financiera y Organizacional'!$A$12:$X$62730,2,0)),"",VLOOKUP(C709,'Cap Financiera y Organizacional'!$A$12:$X$3590,2,0))</f>
        <v/>
      </c>
      <c r="E709" s="318" t="str">
        <f>IF(OR(C709="",D709=""),"",IF(ISERROR(VLOOKUP(D709,'Cap Financiera y Organizacional'!$B$13:$X$62730,3,0)),"",VLOOKUP(D709,'Cap Financiera y Organizacional'!$B$13:$X$62730,3,0)))</f>
        <v/>
      </c>
      <c r="F709" s="318" t="str">
        <f>IF(OR(C709="",D709=""),"",IF(ISERROR(VLOOKUP(D709,'Cap Financiera y Organizacional'!$B$13:$X$62730,5,0)),"",VLOOKUP(D709,'Cap Financiera y Organizacional'!$B$13:$X$62730,5,0)))</f>
        <v/>
      </c>
      <c r="G709" s="304" t="str">
        <f t="shared" si="59"/>
        <v/>
      </c>
      <c r="H709" s="305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 hidden="1">
      <c r="C710" s="301"/>
      <c r="D710" s="364" t="str">
        <f>IF(ISERROR(VLOOKUP(C710,'Cap Financiera y Organizacional'!$A$12:$X$62730,2,0)),"",VLOOKUP(C710,'Cap Financiera y Organizacional'!$A$12:$X$3590,2,0))</f>
        <v/>
      </c>
      <c r="E710" s="318" t="str">
        <f>IF(OR(C710="",D710=""),"",IF(ISERROR(VLOOKUP(D710,'Cap Financiera y Organizacional'!$B$13:$X$62730,3,0)),"",VLOOKUP(D710,'Cap Financiera y Organizacional'!$B$13:$X$62730,3,0)))</f>
        <v/>
      </c>
      <c r="F710" s="318" t="str">
        <f>IF(OR(C710="",D710=""),"",IF(ISERROR(VLOOKUP(D710,'Cap Financiera y Organizacional'!$B$13:$X$62730,5,0)),"",VLOOKUP(D710,'Cap Financiera y Organizacional'!$B$13:$X$62730,5,0)))</f>
        <v/>
      </c>
      <c r="G710" s="304" t="str">
        <f t="shared" si="59"/>
        <v/>
      </c>
      <c r="H710" s="305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hidden="1">
      <c r="C711" s="301"/>
      <c r="D711" s="364" t="str">
        <f>IF(ISERROR(VLOOKUP(C711,'Cap Financiera y Organizacional'!$A$12:$X$62730,2,0)),"",VLOOKUP(C711,'Cap Financiera y Organizacional'!$A$12:$X$3590,2,0))</f>
        <v/>
      </c>
      <c r="E711" s="318" t="str">
        <f>IF(OR(C711="",D711=""),"",IF(ISERROR(VLOOKUP(D711,'Cap Financiera y Organizacional'!$B$13:$X$62730,3,0)),"",VLOOKUP(D711,'Cap Financiera y Organizacional'!$B$13:$X$62730,3,0)))</f>
        <v/>
      </c>
      <c r="F711" s="318" t="str">
        <f>IF(OR(C711="",D711=""),"",IF(ISERROR(VLOOKUP(D711,'Cap Financiera y Organizacional'!$B$13:$X$62730,5,0)),"",VLOOKUP(D711,'Cap Financiera y Organizacional'!$B$13:$X$62730,5,0)))</f>
        <v/>
      </c>
      <c r="G711" s="304" t="str">
        <f t="shared" si="59"/>
        <v/>
      </c>
      <c r="H711" s="305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 ht="15.75" hidden="1" thickBot="1">
      <c r="C712" s="306"/>
      <c r="D712" s="365" t="str">
        <f>IF(ISERROR(VLOOKUP(C712,'Cap Financiera y Organizacional'!$A$12:$X$62730,2,0)),"",VLOOKUP(C712,'Cap Financiera y Organizacional'!$A$12:$X$3590,2,0))</f>
        <v/>
      </c>
      <c r="E712" s="319" t="str">
        <f>IF(OR(C712="",D712=""),"",IF(ISERROR(VLOOKUP(D712,'Cap Financiera y Organizacional'!$B$13:$X$62730,3,0)),"",VLOOKUP(D712,'Cap Financiera y Organizacional'!$B$13:$X$62730,3,0)))</f>
        <v/>
      </c>
      <c r="F712" s="319" t="str">
        <f>IF(OR(C712="",D712=""),"",IF(ISERROR(VLOOKUP(D712,'Cap Financiera y Organizacional'!$B$13:$X$62730,5,0)),"",VLOOKUP(D712,'Cap Financiera y Organizacional'!$B$13:$X$62730,5,0)))</f>
        <v/>
      </c>
      <c r="G712" s="309" t="str">
        <f t="shared" si="59"/>
        <v/>
      </c>
      <c r="H712" s="310" t="str">
        <f>IF(OR(D712="",E712="",F712=""),"",IF(AND(G712&gt;0,G712&lt;=CapFinanciera1),Puntajes!$D$12,IF(AND(G712&gt;CapFinanciera1,G712&lt;=CapFinanciera2),Puntajes!$D$13,IF(AND(G712&gt;CapFinanciera2,G712&lt;=CapFinanciera3),Puntajes!$D$14,IF(AND(G712&gt;CapFinanciera3,G712&lt;=CapFinanciera4),Puntajes!$D$15,IF(G712&gt;CapFinanciera4,Puntajes!$D$16,0))))))</f>
        <v/>
      </c>
    </row>
    <row r="713" spans="3:8" hidden="1">
      <c r="C713" s="291"/>
      <c r="D713" s="363" t="str">
        <f>IF(ISERROR(VLOOKUP(C713,'Cap Financiera y Organizacional'!$A$12:$X$62730,2,0)),"",VLOOKUP(C713,'Cap Financiera y Organizacional'!$A$12:$X$3590,2,0))</f>
        <v/>
      </c>
      <c r="E713" s="360"/>
      <c r="F713" s="318"/>
      <c r="G713" s="304"/>
      <c r="H713" s="305"/>
    </row>
    <row r="714" spans="3:8" hidden="1">
      <c r="C714" s="301"/>
      <c r="D714" s="364" t="str">
        <f>IF(ISERROR(VLOOKUP(C714,'Cap Financiera y Organizacional'!$A$12:$X$62730,2,0)),"",VLOOKUP(C714,'Cap Financiera y Organizacional'!$A$12:$X$3590,2,0))</f>
        <v/>
      </c>
      <c r="E714" s="361" t="str">
        <f>IF(OR(C714="",D714=""),"",IF(ISERROR(VLOOKUP(D714,'Cap Financiera y Organizacional'!$B$13:$X$62730,3,0)),"",VLOOKUP(D714,'Cap Financiera y Organizacional'!$B$13:$X$62730,3,0)))</f>
        <v/>
      </c>
      <c r="F714" s="318" t="str">
        <f>IF(OR(C714="",D714=""),"",IF(ISERROR(VLOOKUP(D714,'Cap Financiera y Organizacional'!$B$13:$X$62730,5,0)),"",VLOOKUP(D714,'Cap Financiera y Organizacional'!$B$13:$X$62730,5,0)))</f>
        <v/>
      </c>
      <c r="G714" s="304" t="str">
        <f t="shared" ref="G714:G723" si="60">IF(OR(D714="",E714="",F714=""),"",IF(OR(E714=0,F714=0),0,E714/F714))</f>
        <v/>
      </c>
      <c r="H714" s="305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 hidden="1">
      <c r="C715" s="301"/>
      <c r="D715" s="364" t="str">
        <f>IF(ISERROR(VLOOKUP(C715,'Cap Financiera y Organizacional'!$A$12:$X$62730,2,0)),"",VLOOKUP(C715,'Cap Financiera y Organizacional'!$A$12:$X$3590,2,0))</f>
        <v/>
      </c>
      <c r="E715" s="361" t="str">
        <f>IF(OR(C715="",D715=""),"",IF(ISERROR(VLOOKUP(D715,'Cap Financiera y Organizacional'!$B$13:$X$62730,3,0)),"",VLOOKUP(D715,'Cap Financiera y Organizacional'!$B$13:$X$62730,3,0)))</f>
        <v/>
      </c>
      <c r="F715" s="318" t="str">
        <f>IF(OR(C715="",D715=""),"",IF(ISERROR(VLOOKUP(D715,'Cap Financiera y Organizacional'!$B$13:$X$62730,5,0)),"",VLOOKUP(D715,'Cap Financiera y Organizacional'!$B$13:$X$62730,5,0)))</f>
        <v/>
      </c>
      <c r="G715" s="304" t="str">
        <f t="shared" si="60"/>
        <v/>
      </c>
      <c r="H715" s="305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 hidden="1">
      <c r="C716" s="301"/>
      <c r="D716" s="364" t="str">
        <f>IF(ISERROR(VLOOKUP(C716,'Cap Financiera y Organizacional'!$A$12:$X$62730,2,0)),"",VLOOKUP(C716,'Cap Financiera y Organizacional'!$A$12:$X$3590,2,0))</f>
        <v/>
      </c>
      <c r="E716" s="361" t="str">
        <f>IF(OR(C716="",D716=""),"",IF(ISERROR(VLOOKUP(D716,'Cap Financiera y Organizacional'!$B$13:$X$62730,3,0)),"",VLOOKUP(D716,'Cap Financiera y Organizacional'!$B$13:$X$62730,3,0)))</f>
        <v/>
      </c>
      <c r="F716" s="318" t="str">
        <f>IF(OR(C716="",D716=""),"",IF(ISERROR(VLOOKUP(D716,'Cap Financiera y Organizacional'!$B$13:$X$62730,5,0)),"",VLOOKUP(D716,'Cap Financiera y Organizacional'!$B$13:$X$62730,5,0)))</f>
        <v/>
      </c>
      <c r="G716" s="304" t="str">
        <f t="shared" si="60"/>
        <v/>
      </c>
      <c r="H716" s="305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 hidden="1">
      <c r="C717" s="301"/>
      <c r="D717" s="364" t="str">
        <f>IF(ISERROR(VLOOKUP(C717,'Cap Financiera y Organizacional'!$A$12:$X$62730,2,0)),"",VLOOKUP(C717,'Cap Financiera y Organizacional'!$A$12:$X$3590,2,0))</f>
        <v/>
      </c>
      <c r="E717" s="318" t="str">
        <f>IF(OR(C717="",D717=""),"",IF(ISERROR(VLOOKUP(D717,'Cap Financiera y Organizacional'!$B$13:$X$62730,3,0)),"",VLOOKUP(D717,'Cap Financiera y Organizacional'!$B$13:$X$62730,3,0)))</f>
        <v/>
      </c>
      <c r="F717" s="318" t="str">
        <f>IF(OR(C717="",D717=""),"",IF(ISERROR(VLOOKUP(D717,'Cap Financiera y Organizacional'!$B$13:$X$62730,5,0)),"",VLOOKUP(D717,'Cap Financiera y Organizacional'!$B$13:$X$62730,5,0)))</f>
        <v/>
      </c>
      <c r="G717" s="304" t="str">
        <f t="shared" si="60"/>
        <v/>
      </c>
      <c r="H717" s="305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 hidden="1">
      <c r="C718" s="301"/>
      <c r="D718" s="364" t="str">
        <f>IF(ISERROR(VLOOKUP(C718,'Cap Financiera y Organizacional'!$A$12:$X$62730,2,0)),"",VLOOKUP(C718,'Cap Financiera y Organizacional'!$A$12:$X$3590,2,0))</f>
        <v/>
      </c>
      <c r="E718" s="318" t="str">
        <f>IF(OR(C718="",D718=""),"",IF(ISERROR(VLOOKUP(D718,'Cap Financiera y Organizacional'!$B$13:$X$62730,3,0)),"",VLOOKUP(D718,'Cap Financiera y Organizacional'!$B$13:$X$62730,3,0)))</f>
        <v/>
      </c>
      <c r="F718" s="318" t="str">
        <f>IF(OR(C718="",D718=""),"",IF(ISERROR(VLOOKUP(D718,'Cap Financiera y Organizacional'!$B$13:$X$62730,5,0)),"",VLOOKUP(D718,'Cap Financiera y Organizacional'!$B$13:$X$62730,5,0)))</f>
        <v/>
      </c>
      <c r="G718" s="304" t="str">
        <f t="shared" si="60"/>
        <v/>
      </c>
      <c r="H718" s="305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 hidden="1">
      <c r="C719" s="301"/>
      <c r="D719" s="364" t="str">
        <f>IF(ISERROR(VLOOKUP(C719,'Cap Financiera y Organizacional'!$A$12:$X$62730,2,0)),"",VLOOKUP(C719,'Cap Financiera y Organizacional'!$A$12:$X$3590,2,0))</f>
        <v/>
      </c>
      <c r="E719" s="318" t="str">
        <f>IF(OR(C719="",D719=""),"",IF(ISERROR(VLOOKUP(D719,'Cap Financiera y Organizacional'!$B$13:$X$62730,3,0)),"",VLOOKUP(D719,'Cap Financiera y Organizacional'!$B$13:$X$62730,3,0)))</f>
        <v/>
      </c>
      <c r="F719" s="318" t="str">
        <f>IF(OR(C719="",D719=""),"",IF(ISERROR(VLOOKUP(D719,'Cap Financiera y Organizacional'!$B$13:$X$62730,5,0)),"",VLOOKUP(D719,'Cap Financiera y Organizacional'!$B$13:$X$62730,5,0)))</f>
        <v/>
      </c>
      <c r="G719" s="304" t="str">
        <f t="shared" si="60"/>
        <v/>
      </c>
      <c r="H719" s="305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 hidden="1">
      <c r="C720" s="301"/>
      <c r="D720" s="364" t="str">
        <f>IF(ISERROR(VLOOKUP(C720,'Cap Financiera y Organizacional'!$A$12:$X$62730,2,0)),"",VLOOKUP(C720,'Cap Financiera y Organizacional'!$A$12:$X$3590,2,0))</f>
        <v/>
      </c>
      <c r="E720" s="318" t="str">
        <f>IF(OR(C720="",D720=""),"",IF(ISERROR(VLOOKUP(D720,'Cap Financiera y Organizacional'!$B$13:$X$62730,3,0)),"",VLOOKUP(D720,'Cap Financiera y Organizacional'!$B$13:$X$62730,3,0)))</f>
        <v/>
      </c>
      <c r="F720" s="318" t="str">
        <f>IF(OR(C720="",D720=""),"",IF(ISERROR(VLOOKUP(D720,'Cap Financiera y Organizacional'!$B$13:$X$62730,5,0)),"",VLOOKUP(D720,'Cap Financiera y Organizacional'!$B$13:$X$62730,5,0)))</f>
        <v/>
      </c>
      <c r="G720" s="304" t="str">
        <f t="shared" si="60"/>
        <v/>
      </c>
      <c r="H720" s="305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 hidden="1">
      <c r="C721" s="301"/>
      <c r="D721" s="364" t="str">
        <f>IF(ISERROR(VLOOKUP(C721,'Cap Financiera y Organizacional'!$A$12:$X$62730,2,0)),"",VLOOKUP(C721,'Cap Financiera y Organizacional'!$A$12:$X$3590,2,0))</f>
        <v/>
      </c>
      <c r="E721" s="318" t="str">
        <f>IF(OR(C721="",D721=""),"",IF(ISERROR(VLOOKUP(D721,'Cap Financiera y Organizacional'!$B$13:$X$62730,3,0)),"",VLOOKUP(D721,'Cap Financiera y Organizacional'!$B$13:$X$62730,3,0)))</f>
        <v/>
      </c>
      <c r="F721" s="318" t="str">
        <f>IF(OR(C721="",D721=""),"",IF(ISERROR(VLOOKUP(D721,'Cap Financiera y Organizacional'!$B$13:$X$62730,5,0)),"",VLOOKUP(D721,'Cap Financiera y Organizacional'!$B$13:$X$62730,5,0)))</f>
        <v/>
      </c>
      <c r="G721" s="304" t="str">
        <f t="shared" si="60"/>
        <v/>
      </c>
      <c r="H721" s="305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hidden="1">
      <c r="C722" s="301"/>
      <c r="D722" s="364" t="str">
        <f>IF(ISERROR(VLOOKUP(C722,'Cap Financiera y Organizacional'!$A$12:$X$62730,2,0)),"",VLOOKUP(C722,'Cap Financiera y Organizacional'!$A$12:$X$3590,2,0))</f>
        <v/>
      </c>
      <c r="E722" s="318" t="str">
        <f>IF(OR(C722="",D722=""),"",IF(ISERROR(VLOOKUP(D722,'Cap Financiera y Organizacional'!$B$13:$X$62730,3,0)),"",VLOOKUP(D722,'Cap Financiera y Organizacional'!$B$13:$X$62730,3,0)))</f>
        <v/>
      </c>
      <c r="F722" s="318" t="str">
        <f>IF(OR(C722="",D722=""),"",IF(ISERROR(VLOOKUP(D722,'Cap Financiera y Organizacional'!$B$13:$X$62730,5,0)),"",VLOOKUP(D722,'Cap Financiera y Organizacional'!$B$13:$X$62730,5,0)))</f>
        <v/>
      </c>
      <c r="G722" s="304" t="str">
        <f t="shared" si="60"/>
        <v/>
      </c>
      <c r="H722" s="305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 ht="15.75" hidden="1" thickBot="1">
      <c r="C723" s="306"/>
      <c r="D723" s="365" t="str">
        <f>IF(ISERROR(VLOOKUP(C723,'Cap Financiera y Organizacional'!$A$12:$X$62730,2,0)),"",VLOOKUP(C723,'Cap Financiera y Organizacional'!$A$12:$X$3590,2,0))</f>
        <v/>
      </c>
      <c r="E723" s="319" t="str">
        <f>IF(OR(C723="",D723=""),"",IF(ISERROR(VLOOKUP(D723,'Cap Financiera y Organizacional'!$B$13:$X$62730,3,0)),"",VLOOKUP(D723,'Cap Financiera y Organizacional'!$B$13:$X$62730,3,0)))</f>
        <v/>
      </c>
      <c r="F723" s="319" t="str">
        <f>IF(OR(C723="",D723=""),"",IF(ISERROR(VLOOKUP(D723,'Cap Financiera y Organizacional'!$B$13:$X$62730,5,0)),"",VLOOKUP(D723,'Cap Financiera y Organizacional'!$B$13:$X$62730,5,0)))</f>
        <v/>
      </c>
      <c r="G723" s="309" t="str">
        <f t="shared" si="60"/>
        <v/>
      </c>
      <c r="H723" s="310" t="str">
        <f>IF(OR(D723="",E723="",F723=""),"",IF(AND(G723&gt;0,G723&lt;=CapFinanciera1),Puntajes!$D$12,IF(AND(G723&gt;CapFinanciera1,G723&lt;=CapFinanciera2),Puntajes!$D$13,IF(AND(G723&gt;CapFinanciera2,G723&lt;=CapFinanciera3),Puntajes!$D$14,IF(AND(G723&gt;CapFinanciera3,G723&lt;=CapFinanciera4),Puntajes!$D$15,IF(G723&gt;CapFinanciera4,Puntajes!$D$16,0))))))</f>
        <v/>
      </c>
    </row>
    <row r="724" spans="3:8" hidden="1">
      <c r="C724" s="291"/>
      <c r="D724" s="363" t="str">
        <f>IF(ISERROR(VLOOKUP(C724,'Cap Financiera y Organizacional'!$A$12:$X$62730,2,0)),"",VLOOKUP(C724,'Cap Financiera y Organizacional'!$A$12:$X$3590,2,0))</f>
        <v/>
      </c>
      <c r="E724" s="360"/>
      <c r="F724" s="318"/>
      <c r="G724" s="304"/>
      <c r="H724" s="305"/>
    </row>
    <row r="725" spans="3:8" hidden="1">
      <c r="C725" s="301"/>
      <c r="D725" s="364" t="str">
        <f>IF(ISERROR(VLOOKUP(C725,'Cap Financiera y Organizacional'!$A$12:$X$62730,2,0)),"",VLOOKUP(C725,'Cap Financiera y Organizacional'!$A$12:$X$3590,2,0))</f>
        <v/>
      </c>
      <c r="E725" s="361" t="str">
        <f>IF(OR(C725="",D725=""),"",IF(ISERROR(VLOOKUP(D725,'Cap Financiera y Organizacional'!$B$13:$X$62730,3,0)),"",VLOOKUP(D725,'Cap Financiera y Organizacional'!$B$13:$X$62730,3,0)))</f>
        <v/>
      </c>
      <c r="F725" s="318" t="str">
        <f>IF(OR(C725="",D725=""),"",IF(ISERROR(VLOOKUP(D725,'Cap Financiera y Organizacional'!$B$13:$X$62730,5,0)),"",VLOOKUP(D725,'Cap Financiera y Organizacional'!$B$13:$X$62730,5,0)))</f>
        <v/>
      </c>
      <c r="G725" s="304" t="str">
        <f t="shared" ref="G725:G734" si="61">IF(OR(D725="",E725="",F725=""),"",IF(OR(E725=0,F725=0),0,E725/F725))</f>
        <v/>
      </c>
      <c r="H725" s="305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 hidden="1">
      <c r="C726" s="301"/>
      <c r="D726" s="364" t="str">
        <f>IF(ISERROR(VLOOKUP(C726,'Cap Financiera y Organizacional'!$A$12:$X$62730,2,0)),"",VLOOKUP(C726,'Cap Financiera y Organizacional'!$A$12:$X$3590,2,0))</f>
        <v/>
      </c>
      <c r="E726" s="361" t="str">
        <f>IF(OR(C726="",D726=""),"",IF(ISERROR(VLOOKUP(D726,'Cap Financiera y Organizacional'!$B$13:$X$62730,3,0)),"",VLOOKUP(D726,'Cap Financiera y Organizacional'!$B$13:$X$62730,3,0)))</f>
        <v/>
      </c>
      <c r="F726" s="318" t="str">
        <f>IF(OR(C726="",D726=""),"",IF(ISERROR(VLOOKUP(D726,'Cap Financiera y Organizacional'!$B$13:$X$62730,5,0)),"",VLOOKUP(D726,'Cap Financiera y Organizacional'!$B$13:$X$62730,5,0)))</f>
        <v/>
      </c>
      <c r="G726" s="304" t="str">
        <f t="shared" si="61"/>
        <v/>
      </c>
      <c r="H726" s="305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 hidden="1">
      <c r="C727" s="301"/>
      <c r="D727" s="364" t="str">
        <f>IF(ISERROR(VLOOKUP(C727,'Cap Financiera y Organizacional'!$A$12:$X$62730,2,0)),"",VLOOKUP(C727,'Cap Financiera y Organizacional'!$A$12:$X$3590,2,0))</f>
        <v/>
      </c>
      <c r="E727" s="361" t="str">
        <f>IF(OR(C727="",D727=""),"",IF(ISERROR(VLOOKUP(D727,'Cap Financiera y Organizacional'!$B$13:$X$62730,3,0)),"",VLOOKUP(D727,'Cap Financiera y Organizacional'!$B$13:$X$62730,3,0)))</f>
        <v/>
      </c>
      <c r="F727" s="318" t="str">
        <f>IF(OR(C727="",D727=""),"",IF(ISERROR(VLOOKUP(D727,'Cap Financiera y Organizacional'!$B$13:$X$62730,5,0)),"",VLOOKUP(D727,'Cap Financiera y Organizacional'!$B$13:$X$62730,5,0)))</f>
        <v/>
      </c>
      <c r="G727" s="304" t="str">
        <f t="shared" si="61"/>
        <v/>
      </c>
      <c r="H727" s="305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 hidden="1">
      <c r="C728" s="301"/>
      <c r="D728" s="364" t="str">
        <f>IF(ISERROR(VLOOKUP(C728,'Cap Financiera y Organizacional'!$A$12:$X$62730,2,0)),"",VLOOKUP(C728,'Cap Financiera y Organizacional'!$A$12:$X$3590,2,0))</f>
        <v/>
      </c>
      <c r="E728" s="318" t="str">
        <f>IF(OR(C728="",D728=""),"",IF(ISERROR(VLOOKUP(D728,'Cap Financiera y Organizacional'!$B$13:$X$62730,3,0)),"",VLOOKUP(D728,'Cap Financiera y Organizacional'!$B$13:$X$62730,3,0)))</f>
        <v/>
      </c>
      <c r="F728" s="318" t="str">
        <f>IF(OR(C728="",D728=""),"",IF(ISERROR(VLOOKUP(D728,'Cap Financiera y Organizacional'!$B$13:$X$62730,5,0)),"",VLOOKUP(D728,'Cap Financiera y Organizacional'!$B$13:$X$62730,5,0)))</f>
        <v/>
      </c>
      <c r="G728" s="304" t="str">
        <f t="shared" si="61"/>
        <v/>
      </c>
      <c r="H728" s="305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 hidden="1">
      <c r="C729" s="301"/>
      <c r="D729" s="364" t="str">
        <f>IF(ISERROR(VLOOKUP(C729,'Cap Financiera y Organizacional'!$A$12:$X$62730,2,0)),"",VLOOKUP(C729,'Cap Financiera y Organizacional'!$A$12:$X$3590,2,0))</f>
        <v/>
      </c>
      <c r="E729" s="318" t="str">
        <f>IF(OR(C729="",D729=""),"",IF(ISERROR(VLOOKUP(D729,'Cap Financiera y Organizacional'!$B$13:$X$62730,3,0)),"",VLOOKUP(D729,'Cap Financiera y Organizacional'!$B$13:$X$62730,3,0)))</f>
        <v/>
      </c>
      <c r="F729" s="318" t="str">
        <f>IF(OR(C729="",D729=""),"",IF(ISERROR(VLOOKUP(D729,'Cap Financiera y Organizacional'!$B$13:$X$62730,5,0)),"",VLOOKUP(D729,'Cap Financiera y Organizacional'!$B$13:$X$62730,5,0)))</f>
        <v/>
      </c>
      <c r="G729" s="304" t="str">
        <f t="shared" si="61"/>
        <v/>
      </c>
      <c r="H729" s="305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 hidden="1">
      <c r="C730" s="301"/>
      <c r="D730" s="364" t="str">
        <f>IF(ISERROR(VLOOKUP(C730,'Cap Financiera y Organizacional'!$A$12:$X$62730,2,0)),"",VLOOKUP(C730,'Cap Financiera y Organizacional'!$A$12:$X$3590,2,0))</f>
        <v/>
      </c>
      <c r="E730" s="318" t="str">
        <f>IF(OR(C730="",D730=""),"",IF(ISERROR(VLOOKUP(D730,'Cap Financiera y Organizacional'!$B$13:$X$62730,3,0)),"",VLOOKUP(D730,'Cap Financiera y Organizacional'!$B$13:$X$62730,3,0)))</f>
        <v/>
      </c>
      <c r="F730" s="318" t="str">
        <f>IF(OR(C730="",D730=""),"",IF(ISERROR(VLOOKUP(D730,'Cap Financiera y Organizacional'!$B$13:$X$62730,5,0)),"",VLOOKUP(D730,'Cap Financiera y Organizacional'!$B$13:$X$62730,5,0)))</f>
        <v/>
      </c>
      <c r="G730" s="304" t="str">
        <f t="shared" si="61"/>
        <v/>
      </c>
      <c r="H730" s="305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 hidden="1">
      <c r="C731" s="301"/>
      <c r="D731" s="364" t="str">
        <f>IF(ISERROR(VLOOKUP(C731,'Cap Financiera y Organizacional'!$A$12:$X$62730,2,0)),"",VLOOKUP(C731,'Cap Financiera y Organizacional'!$A$12:$X$3590,2,0))</f>
        <v/>
      </c>
      <c r="E731" s="318" t="str">
        <f>IF(OR(C731="",D731=""),"",IF(ISERROR(VLOOKUP(D731,'Cap Financiera y Organizacional'!$B$13:$X$62730,3,0)),"",VLOOKUP(D731,'Cap Financiera y Organizacional'!$B$13:$X$62730,3,0)))</f>
        <v/>
      </c>
      <c r="F731" s="318" t="str">
        <f>IF(OR(C731="",D731=""),"",IF(ISERROR(VLOOKUP(D731,'Cap Financiera y Organizacional'!$B$13:$X$62730,5,0)),"",VLOOKUP(D731,'Cap Financiera y Organizacional'!$B$13:$X$62730,5,0)))</f>
        <v/>
      </c>
      <c r="G731" s="304" t="str">
        <f t="shared" si="61"/>
        <v/>
      </c>
      <c r="H731" s="305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 hidden="1">
      <c r="C732" s="301"/>
      <c r="D732" s="364" t="str">
        <f>IF(ISERROR(VLOOKUP(C732,'Cap Financiera y Organizacional'!$A$12:$X$62730,2,0)),"",VLOOKUP(C732,'Cap Financiera y Organizacional'!$A$12:$X$3590,2,0))</f>
        <v/>
      </c>
      <c r="E732" s="318" t="str">
        <f>IF(OR(C732="",D732=""),"",IF(ISERROR(VLOOKUP(D732,'Cap Financiera y Organizacional'!$B$13:$X$62730,3,0)),"",VLOOKUP(D732,'Cap Financiera y Organizacional'!$B$13:$X$62730,3,0)))</f>
        <v/>
      </c>
      <c r="F732" s="318" t="str">
        <f>IF(OR(C732="",D732=""),"",IF(ISERROR(VLOOKUP(D732,'Cap Financiera y Organizacional'!$B$13:$X$62730,5,0)),"",VLOOKUP(D732,'Cap Financiera y Organizacional'!$B$13:$X$62730,5,0)))</f>
        <v/>
      </c>
      <c r="G732" s="304" t="str">
        <f t="shared" si="61"/>
        <v/>
      </c>
      <c r="H732" s="305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hidden="1">
      <c r="C733" s="301"/>
      <c r="D733" s="364" t="str">
        <f>IF(ISERROR(VLOOKUP(C733,'Cap Financiera y Organizacional'!$A$12:$X$62730,2,0)),"",VLOOKUP(C733,'Cap Financiera y Organizacional'!$A$12:$X$3590,2,0))</f>
        <v/>
      </c>
      <c r="E733" s="318" t="str">
        <f>IF(OR(C733="",D733=""),"",IF(ISERROR(VLOOKUP(D733,'Cap Financiera y Organizacional'!$B$13:$X$62730,3,0)),"",VLOOKUP(D733,'Cap Financiera y Organizacional'!$B$13:$X$62730,3,0)))</f>
        <v/>
      </c>
      <c r="F733" s="318" t="str">
        <f>IF(OR(C733="",D733=""),"",IF(ISERROR(VLOOKUP(D733,'Cap Financiera y Organizacional'!$B$13:$X$62730,5,0)),"",VLOOKUP(D733,'Cap Financiera y Organizacional'!$B$13:$X$62730,5,0)))</f>
        <v/>
      </c>
      <c r="G733" s="304" t="str">
        <f t="shared" si="61"/>
        <v/>
      </c>
      <c r="H733" s="305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 ht="15.75" hidden="1" thickBot="1">
      <c r="C734" s="306"/>
      <c r="D734" s="365" t="str">
        <f>IF(ISERROR(VLOOKUP(C734,'Cap Financiera y Organizacional'!$A$12:$X$62730,2,0)),"",VLOOKUP(C734,'Cap Financiera y Organizacional'!$A$12:$X$3590,2,0))</f>
        <v/>
      </c>
      <c r="E734" s="319" t="str">
        <f>IF(OR(C734="",D734=""),"",IF(ISERROR(VLOOKUP(D734,'Cap Financiera y Organizacional'!$B$13:$X$62730,3,0)),"",VLOOKUP(D734,'Cap Financiera y Organizacional'!$B$13:$X$62730,3,0)))</f>
        <v/>
      </c>
      <c r="F734" s="319" t="str">
        <f>IF(OR(C734="",D734=""),"",IF(ISERROR(VLOOKUP(D734,'Cap Financiera y Organizacional'!$B$13:$X$62730,5,0)),"",VLOOKUP(D734,'Cap Financiera y Organizacional'!$B$13:$X$62730,5,0)))</f>
        <v/>
      </c>
      <c r="G734" s="309" t="str">
        <f t="shared" si="61"/>
        <v/>
      </c>
      <c r="H734" s="310" t="str">
        <f>IF(OR(D734="",E734="",F734=""),"",IF(AND(G734&gt;0,G734&lt;=CapFinanciera1),Puntajes!$D$12,IF(AND(G734&gt;CapFinanciera1,G734&lt;=CapFinanciera2),Puntajes!$D$13,IF(AND(G734&gt;CapFinanciera2,G734&lt;=CapFinanciera3),Puntajes!$D$14,IF(AND(G734&gt;CapFinanciera3,G734&lt;=CapFinanciera4),Puntajes!$D$15,IF(G734&gt;CapFinanciera4,Puntajes!$D$16,0))))))</f>
        <v/>
      </c>
    </row>
    <row r="735" spans="3:8" hidden="1">
      <c r="C735" s="291"/>
      <c r="D735" s="363" t="str">
        <f>IF(ISERROR(VLOOKUP(C735,'Cap Financiera y Organizacional'!$A$12:$X$62730,2,0)),"",VLOOKUP(C735,'Cap Financiera y Organizacional'!$A$12:$X$3590,2,0))</f>
        <v/>
      </c>
      <c r="E735" s="360"/>
      <c r="F735" s="318"/>
      <c r="G735" s="304"/>
      <c r="H735" s="305"/>
    </row>
    <row r="736" spans="3:8" hidden="1">
      <c r="C736" s="301"/>
      <c r="D736" s="364" t="str">
        <f>IF(ISERROR(VLOOKUP(C736,'Cap Financiera y Organizacional'!$A$12:$X$62730,2,0)),"",VLOOKUP(C736,'Cap Financiera y Organizacional'!$A$12:$X$3590,2,0))</f>
        <v/>
      </c>
      <c r="E736" s="361" t="str">
        <f>IF(OR(C736="",D736=""),"",IF(ISERROR(VLOOKUP(D736,'Cap Financiera y Organizacional'!$B$13:$X$62730,3,0)),"",VLOOKUP(D736,'Cap Financiera y Organizacional'!$B$13:$X$62730,3,0)))</f>
        <v/>
      </c>
      <c r="F736" s="318" t="str">
        <f>IF(OR(C736="",D736=""),"",IF(ISERROR(VLOOKUP(D736,'Cap Financiera y Organizacional'!$B$13:$X$62730,5,0)),"",VLOOKUP(D736,'Cap Financiera y Organizacional'!$B$13:$X$62730,5,0)))</f>
        <v/>
      </c>
      <c r="G736" s="304" t="str">
        <f t="shared" ref="G736:G745" si="62">IF(OR(D736="",E736="",F736=""),"",IF(OR(E736=0,F736=0),0,E736/F736))</f>
        <v/>
      </c>
      <c r="H736" s="305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 hidden="1">
      <c r="C737" s="301"/>
      <c r="D737" s="364" t="str">
        <f>IF(ISERROR(VLOOKUP(C737,'Cap Financiera y Organizacional'!$A$12:$X$62730,2,0)),"",VLOOKUP(C737,'Cap Financiera y Organizacional'!$A$12:$X$3590,2,0))</f>
        <v/>
      </c>
      <c r="E737" s="361" t="str">
        <f>IF(OR(C737="",D737=""),"",IF(ISERROR(VLOOKUP(D737,'Cap Financiera y Organizacional'!$B$13:$X$62730,3,0)),"",VLOOKUP(D737,'Cap Financiera y Organizacional'!$B$13:$X$62730,3,0)))</f>
        <v/>
      </c>
      <c r="F737" s="318" t="str">
        <f>IF(OR(C737="",D737=""),"",IF(ISERROR(VLOOKUP(D737,'Cap Financiera y Organizacional'!$B$13:$X$62730,5,0)),"",VLOOKUP(D737,'Cap Financiera y Organizacional'!$B$13:$X$62730,5,0)))</f>
        <v/>
      </c>
      <c r="G737" s="304" t="str">
        <f t="shared" si="62"/>
        <v/>
      </c>
      <c r="H737" s="305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 hidden="1">
      <c r="C738" s="301"/>
      <c r="D738" s="364" t="str">
        <f>IF(ISERROR(VLOOKUP(C738,'Cap Financiera y Organizacional'!$A$12:$X$62730,2,0)),"",VLOOKUP(C738,'Cap Financiera y Organizacional'!$A$12:$X$3590,2,0))</f>
        <v/>
      </c>
      <c r="E738" s="361" t="str">
        <f>IF(OR(C738="",D738=""),"",IF(ISERROR(VLOOKUP(D738,'Cap Financiera y Organizacional'!$B$13:$X$62730,3,0)),"",VLOOKUP(D738,'Cap Financiera y Organizacional'!$B$13:$X$62730,3,0)))</f>
        <v/>
      </c>
      <c r="F738" s="318" t="str">
        <f>IF(OR(C738="",D738=""),"",IF(ISERROR(VLOOKUP(D738,'Cap Financiera y Organizacional'!$B$13:$X$62730,5,0)),"",VLOOKUP(D738,'Cap Financiera y Organizacional'!$B$13:$X$62730,5,0)))</f>
        <v/>
      </c>
      <c r="G738" s="304" t="str">
        <f t="shared" si="62"/>
        <v/>
      </c>
      <c r="H738" s="305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 hidden="1">
      <c r="C739" s="301"/>
      <c r="D739" s="364" t="str">
        <f>IF(ISERROR(VLOOKUP(C739,'Cap Financiera y Organizacional'!$A$12:$X$62730,2,0)),"",VLOOKUP(C739,'Cap Financiera y Organizacional'!$A$12:$X$3590,2,0))</f>
        <v/>
      </c>
      <c r="E739" s="318" t="str">
        <f>IF(OR(C739="",D739=""),"",IF(ISERROR(VLOOKUP(D739,'Cap Financiera y Organizacional'!$B$13:$X$62730,3,0)),"",VLOOKUP(D739,'Cap Financiera y Organizacional'!$B$13:$X$62730,3,0)))</f>
        <v/>
      </c>
      <c r="F739" s="318" t="str">
        <f>IF(OR(C739="",D739=""),"",IF(ISERROR(VLOOKUP(D739,'Cap Financiera y Organizacional'!$B$13:$X$62730,5,0)),"",VLOOKUP(D739,'Cap Financiera y Organizacional'!$B$13:$X$62730,5,0)))</f>
        <v/>
      </c>
      <c r="G739" s="304" t="str">
        <f t="shared" si="62"/>
        <v/>
      </c>
      <c r="H739" s="305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 hidden="1">
      <c r="C740" s="301"/>
      <c r="D740" s="364" t="str">
        <f>IF(ISERROR(VLOOKUP(C740,'Cap Financiera y Organizacional'!$A$12:$X$62730,2,0)),"",VLOOKUP(C740,'Cap Financiera y Organizacional'!$A$12:$X$3590,2,0))</f>
        <v/>
      </c>
      <c r="E740" s="318" t="str">
        <f>IF(OR(C740="",D740=""),"",IF(ISERROR(VLOOKUP(D740,'Cap Financiera y Organizacional'!$B$13:$X$62730,3,0)),"",VLOOKUP(D740,'Cap Financiera y Organizacional'!$B$13:$X$62730,3,0)))</f>
        <v/>
      </c>
      <c r="F740" s="318" t="str">
        <f>IF(OR(C740="",D740=""),"",IF(ISERROR(VLOOKUP(D740,'Cap Financiera y Organizacional'!$B$13:$X$62730,5,0)),"",VLOOKUP(D740,'Cap Financiera y Organizacional'!$B$13:$X$62730,5,0)))</f>
        <v/>
      </c>
      <c r="G740" s="304" t="str">
        <f t="shared" si="62"/>
        <v/>
      </c>
      <c r="H740" s="305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 hidden="1">
      <c r="C741" s="301"/>
      <c r="D741" s="364" t="str">
        <f>IF(ISERROR(VLOOKUP(C741,'Cap Financiera y Organizacional'!$A$12:$X$62730,2,0)),"",VLOOKUP(C741,'Cap Financiera y Organizacional'!$A$12:$X$3590,2,0))</f>
        <v/>
      </c>
      <c r="E741" s="318" t="str">
        <f>IF(OR(C741="",D741=""),"",IF(ISERROR(VLOOKUP(D741,'Cap Financiera y Organizacional'!$B$13:$X$62730,3,0)),"",VLOOKUP(D741,'Cap Financiera y Organizacional'!$B$13:$X$62730,3,0)))</f>
        <v/>
      </c>
      <c r="F741" s="318" t="str">
        <f>IF(OR(C741="",D741=""),"",IF(ISERROR(VLOOKUP(D741,'Cap Financiera y Organizacional'!$B$13:$X$62730,5,0)),"",VLOOKUP(D741,'Cap Financiera y Organizacional'!$B$13:$X$62730,5,0)))</f>
        <v/>
      </c>
      <c r="G741" s="304" t="str">
        <f t="shared" si="62"/>
        <v/>
      </c>
      <c r="H741" s="305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 hidden="1">
      <c r="C742" s="301"/>
      <c r="D742" s="364" t="str">
        <f>IF(ISERROR(VLOOKUP(C742,'Cap Financiera y Organizacional'!$A$12:$X$62730,2,0)),"",VLOOKUP(C742,'Cap Financiera y Organizacional'!$A$12:$X$3590,2,0))</f>
        <v/>
      </c>
      <c r="E742" s="318" t="str">
        <f>IF(OR(C742="",D742=""),"",IF(ISERROR(VLOOKUP(D742,'Cap Financiera y Organizacional'!$B$13:$X$62730,3,0)),"",VLOOKUP(D742,'Cap Financiera y Organizacional'!$B$13:$X$62730,3,0)))</f>
        <v/>
      </c>
      <c r="F742" s="318" t="str">
        <f>IF(OR(C742="",D742=""),"",IF(ISERROR(VLOOKUP(D742,'Cap Financiera y Organizacional'!$B$13:$X$62730,5,0)),"",VLOOKUP(D742,'Cap Financiera y Organizacional'!$B$13:$X$62730,5,0)))</f>
        <v/>
      </c>
      <c r="G742" s="304" t="str">
        <f t="shared" si="62"/>
        <v/>
      </c>
      <c r="H742" s="305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 hidden="1">
      <c r="C743" s="301"/>
      <c r="D743" s="364" t="str">
        <f>IF(ISERROR(VLOOKUP(C743,'Cap Financiera y Organizacional'!$A$12:$X$62730,2,0)),"",VLOOKUP(C743,'Cap Financiera y Organizacional'!$A$12:$X$3590,2,0))</f>
        <v/>
      </c>
      <c r="E743" s="318" t="str">
        <f>IF(OR(C743="",D743=""),"",IF(ISERROR(VLOOKUP(D743,'Cap Financiera y Organizacional'!$B$13:$X$62730,3,0)),"",VLOOKUP(D743,'Cap Financiera y Organizacional'!$B$13:$X$62730,3,0)))</f>
        <v/>
      </c>
      <c r="F743" s="318" t="str">
        <f>IF(OR(C743="",D743=""),"",IF(ISERROR(VLOOKUP(D743,'Cap Financiera y Organizacional'!$B$13:$X$62730,5,0)),"",VLOOKUP(D743,'Cap Financiera y Organizacional'!$B$13:$X$62730,5,0)))</f>
        <v/>
      </c>
      <c r="G743" s="304" t="str">
        <f t="shared" si="62"/>
        <v/>
      </c>
      <c r="H743" s="305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hidden="1">
      <c r="C744" s="301"/>
      <c r="D744" s="364" t="str">
        <f>IF(ISERROR(VLOOKUP(C744,'Cap Financiera y Organizacional'!$A$12:$X$62730,2,0)),"",VLOOKUP(C744,'Cap Financiera y Organizacional'!$A$12:$X$3590,2,0))</f>
        <v/>
      </c>
      <c r="E744" s="318" t="str">
        <f>IF(OR(C744="",D744=""),"",IF(ISERROR(VLOOKUP(D744,'Cap Financiera y Organizacional'!$B$13:$X$62730,3,0)),"",VLOOKUP(D744,'Cap Financiera y Organizacional'!$B$13:$X$62730,3,0)))</f>
        <v/>
      </c>
      <c r="F744" s="318" t="str">
        <f>IF(OR(C744="",D744=""),"",IF(ISERROR(VLOOKUP(D744,'Cap Financiera y Organizacional'!$B$13:$X$62730,5,0)),"",VLOOKUP(D744,'Cap Financiera y Organizacional'!$B$13:$X$62730,5,0)))</f>
        <v/>
      </c>
      <c r="G744" s="304" t="str">
        <f t="shared" si="62"/>
        <v/>
      </c>
      <c r="H744" s="305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 ht="15.75" hidden="1" thickBot="1">
      <c r="C745" s="306"/>
      <c r="D745" s="365" t="str">
        <f>IF(ISERROR(VLOOKUP(C745,'Cap Financiera y Organizacional'!$A$12:$X$62730,2,0)),"",VLOOKUP(C745,'Cap Financiera y Organizacional'!$A$12:$X$3590,2,0))</f>
        <v/>
      </c>
      <c r="E745" s="319" t="str">
        <f>IF(OR(C745="",D745=""),"",IF(ISERROR(VLOOKUP(D745,'Cap Financiera y Organizacional'!$B$13:$X$62730,3,0)),"",VLOOKUP(D745,'Cap Financiera y Organizacional'!$B$13:$X$62730,3,0)))</f>
        <v/>
      </c>
      <c r="F745" s="319" t="str">
        <f>IF(OR(C745="",D745=""),"",IF(ISERROR(VLOOKUP(D745,'Cap Financiera y Organizacional'!$B$13:$X$62730,5,0)),"",VLOOKUP(D745,'Cap Financiera y Organizacional'!$B$13:$X$62730,5,0)))</f>
        <v/>
      </c>
      <c r="G745" s="309" t="str">
        <f t="shared" si="62"/>
        <v/>
      </c>
      <c r="H745" s="310" t="str">
        <f>IF(OR(D745="",E745="",F745=""),"",IF(AND(G745&gt;0,G745&lt;=CapFinanciera1),Puntajes!$D$12,IF(AND(G745&gt;CapFinanciera1,G745&lt;=CapFinanciera2),Puntajes!$D$13,IF(AND(G745&gt;CapFinanciera2,G745&lt;=CapFinanciera3),Puntajes!$D$14,IF(AND(G745&gt;CapFinanciera3,G745&lt;=CapFinanciera4),Puntajes!$D$15,IF(G745&gt;CapFinanciera4,Puntajes!$D$16,0))))))</f>
        <v/>
      </c>
    </row>
    <row r="746" spans="3:8" hidden="1">
      <c r="C746" s="291"/>
      <c r="D746" s="363" t="str">
        <f>IF(ISERROR(VLOOKUP(C746,'Cap Financiera y Organizacional'!$A$12:$X$62730,2,0)),"",VLOOKUP(C746,'Cap Financiera y Organizacional'!$A$12:$X$3590,2,0))</f>
        <v/>
      </c>
      <c r="E746" s="360"/>
      <c r="F746" s="318"/>
      <c r="G746" s="304"/>
      <c r="H746" s="305"/>
    </row>
    <row r="747" spans="3:8" hidden="1">
      <c r="C747" s="301"/>
      <c r="D747" s="364" t="str">
        <f>IF(ISERROR(VLOOKUP(C747,'Cap Financiera y Organizacional'!$A$12:$X$62730,2,0)),"",VLOOKUP(C747,'Cap Financiera y Organizacional'!$A$12:$X$3590,2,0))</f>
        <v/>
      </c>
      <c r="E747" s="361" t="str">
        <f>IF(OR(C747="",D747=""),"",IF(ISERROR(VLOOKUP(D747,'Cap Financiera y Organizacional'!$B$13:$X$62730,3,0)),"",VLOOKUP(D747,'Cap Financiera y Organizacional'!$B$13:$X$62730,3,0)))</f>
        <v/>
      </c>
      <c r="F747" s="318" t="str">
        <f>IF(OR(C747="",D747=""),"",IF(ISERROR(VLOOKUP(D747,'Cap Financiera y Organizacional'!$B$13:$X$62730,5,0)),"",VLOOKUP(D747,'Cap Financiera y Organizacional'!$B$13:$X$62730,5,0)))</f>
        <v/>
      </c>
      <c r="G747" s="304" t="str">
        <f t="shared" ref="G747:G756" si="63">IF(OR(D747="",E747="",F747=""),"",IF(OR(E747=0,F747=0),0,E747/F747))</f>
        <v/>
      </c>
      <c r="H747" s="305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 hidden="1">
      <c r="C748" s="301"/>
      <c r="D748" s="364" t="str">
        <f>IF(ISERROR(VLOOKUP(C748,'Cap Financiera y Organizacional'!$A$12:$X$62730,2,0)),"",VLOOKUP(C748,'Cap Financiera y Organizacional'!$A$12:$X$3590,2,0))</f>
        <v/>
      </c>
      <c r="E748" s="361" t="str">
        <f>IF(OR(C748="",D748=""),"",IF(ISERROR(VLOOKUP(D748,'Cap Financiera y Organizacional'!$B$13:$X$62730,3,0)),"",VLOOKUP(D748,'Cap Financiera y Organizacional'!$B$13:$X$62730,3,0)))</f>
        <v/>
      </c>
      <c r="F748" s="318" t="str">
        <f>IF(OR(C748="",D748=""),"",IF(ISERROR(VLOOKUP(D748,'Cap Financiera y Organizacional'!$B$13:$X$62730,5,0)),"",VLOOKUP(D748,'Cap Financiera y Organizacional'!$B$13:$X$62730,5,0)))</f>
        <v/>
      </c>
      <c r="G748" s="304" t="str">
        <f t="shared" si="63"/>
        <v/>
      </c>
      <c r="H748" s="305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 hidden="1">
      <c r="C749" s="301"/>
      <c r="D749" s="364" t="str">
        <f>IF(ISERROR(VLOOKUP(C749,'Cap Financiera y Organizacional'!$A$12:$X$62730,2,0)),"",VLOOKUP(C749,'Cap Financiera y Organizacional'!$A$12:$X$3590,2,0))</f>
        <v/>
      </c>
      <c r="E749" s="361" t="str">
        <f>IF(OR(C749="",D749=""),"",IF(ISERROR(VLOOKUP(D749,'Cap Financiera y Organizacional'!$B$13:$X$62730,3,0)),"",VLOOKUP(D749,'Cap Financiera y Organizacional'!$B$13:$X$62730,3,0)))</f>
        <v/>
      </c>
      <c r="F749" s="318" t="str">
        <f>IF(OR(C749="",D749=""),"",IF(ISERROR(VLOOKUP(D749,'Cap Financiera y Organizacional'!$B$13:$X$62730,5,0)),"",VLOOKUP(D749,'Cap Financiera y Organizacional'!$B$13:$X$62730,5,0)))</f>
        <v/>
      </c>
      <c r="G749" s="304" t="str">
        <f t="shared" si="63"/>
        <v/>
      </c>
      <c r="H749" s="305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 hidden="1">
      <c r="C750" s="301"/>
      <c r="D750" s="364" t="str">
        <f>IF(ISERROR(VLOOKUP(C750,'Cap Financiera y Organizacional'!$A$12:$X$62730,2,0)),"",VLOOKUP(C750,'Cap Financiera y Organizacional'!$A$12:$X$3590,2,0))</f>
        <v/>
      </c>
      <c r="E750" s="318" t="str">
        <f>IF(OR(C750="",D750=""),"",IF(ISERROR(VLOOKUP(D750,'Cap Financiera y Organizacional'!$B$13:$X$62730,3,0)),"",VLOOKUP(D750,'Cap Financiera y Organizacional'!$B$13:$X$62730,3,0)))</f>
        <v/>
      </c>
      <c r="F750" s="318" t="str">
        <f>IF(OR(C750="",D750=""),"",IF(ISERROR(VLOOKUP(D750,'Cap Financiera y Organizacional'!$B$13:$X$62730,5,0)),"",VLOOKUP(D750,'Cap Financiera y Organizacional'!$B$13:$X$62730,5,0)))</f>
        <v/>
      </c>
      <c r="G750" s="304" t="str">
        <f t="shared" si="63"/>
        <v/>
      </c>
      <c r="H750" s="305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 hidden="1">
      <c r="C751" s="301"/>
      <c r="D751" s="364" t="str">
        <f>IF(ISERROR(VLOOKUP(C751,'Cap Financiera y Organizacional'!$A$12:$X$62730,2,0)),"",VLOOKUP(C751,'Cap Financiera y Organizacional'!$A$12:$X$3590,2,0))</f>
        <v/>
      </c>
      <c r="E751" s="318" t="str">
        <f>IF(OR(C751="",D751=""),"",IF(ISERROR(VLOOKUP(D751,'Cap Financiera y Organizacional'!$B$13:$X$62730,3,0)),"",VLOOKUP(D751,'Cap Financiera y Organizacional'!$B$13:$X$62730,3,0)))</f>
        <v/>
      </c>
      <c r="F751" s="318" t="str">
        <f>IF(OR(C751="",D751=""),"",IF(ISERROR(VLOOKUP(D751,'Cap Financiera y Organizacional'!$B$13:$X$62730,5,0)),"",VLOOKUP(D751,'Cap Financiera y Organizacional'!$B$13:$X$62730,5,0)))</f>
        <v/>
      </c>
      <c r="G751" s="304" t="str">
        <f t="shared" si="63"/>
        <v/>
      </c>
      <c r="H751" s="305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 hidden="1">
      <c r="C752" s="301"/>
      <c r="D752" s="364" t="str">
        <f>IF(ISERROR(VLOOKUP(C752,'Cap Financiera y Organizacional'!$A$12:$X$62730,2,0)),"",VLOOKUP(C752,'Cap Financiera y Organizacional'!$A$12:$X$3590,2,0))</f>
        <v/>
      </c>
      <c r="E752" s="318" t="str">
        <f>IF(OR(C752="",D752=""),"",IF(ISERROR(VLOOKUP(D752,'Cap Financiera y Organizacional'!$B$13:$X$62730,3,0)),"",VLOOKUP(D752,'Cap Financiera y Organizacional'!$B$13:$X$62730,3,0)))</f>
        <v/>
      </c>
      <c r="F752" s="318" t="str">
        <f>IF(OR(C752="",D752=""),"",IF(ISERROR(VLOOKUP(D752,'Cap Financiera y Organizacional'!$B$13:$X$62730,5,0)),"",VLOOKUP(D752,'Cap Financiera y Organizacional'!$B$13:$X$62730,5,0)))</f>
        <v/>
      </c>
      <c r="G752" s="304" t="str">
        <f t="shared" si="63"/>
        <v/>
      </c>
      <c r="H752" s="305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 hidden="1">
      <c r="C753" s="301"/>
      <c r="D753" s="364" t="str">
        <f>IF(ISERROR(VLOOKUP(C753,'Cap Financiera y Organizacional'!$A$12:$X$62730,2,0)),"",VLOOKUP(C753,'Cap Financiera y Organizacional'!$A$12:$X$3590,2,0))</f>
        <v/>
      </c>
      <c r="E753" s="318" t="str">
        <f>IF(OR(C753="",D753=""),"",IF(ISERROR(VLOOKUP(D753,'Cap Financiera y Organizacional'!$B$13:$X$62730,3,0)),"",VLOOKUP(D753,'Cap Financiera y Organizacional'!$B$13:$X$62730,3,0)))</f>
        <v/>
      </c>
      <c r="F753" s="318" t="str">
        <f>IF(OR(C753="",D753=""),"",IF(ISERROR(VLOOKUP(D753,'Cap Financiera y Organizacional'!$B$13:$X$62730,5,0)),"",VLOOKUP(D753,'Cap Financiera y Organizacional'!$B$13:$X$62730,5,0)))</f>
        <v/>
      </c>
      <c r="G753" s="304" t="str">
        <f t="shared" si="63"/>
        <v/>
      </c>
      <c r="H753" s="305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 hidden="1">
      <c r="C754" s="301"/>
      <c r="D754" s="364" t="str">
        <f>IF(ISERROR(VLOOKUP(C754,'Cap Financiera y Organizacional'!$A$12:$X$62730,2,0)),"",VLOOKUP(C754,'Cap Financiera y Organizacional'!$A$12:$X$3590,2,0))</f>
        <v/>
      </c>
      <c r="E754" s="318" t="str">
        <f>IF(OR(C754="",D754=""),"",IF(ISERROR(VLOOKUP(D754,'Cap Financiera y Organizacional'!$B$13:$X$62730,3,0)),"",VLOOKUP(D754,'Cap Financiera y Organizacional'!$B$13:$X$62730,3,0)))</f>
        <v/>
      </c>
      <c r="F754" s="318" t="str">
        <f>IF(OR(C754="",D754=""),"",IF(ISERROR(VLOOKUP(D754,'Cap Financiera y Organizacional'!$B$13:$X$62730,5,0)),"",VLOOKUP(D754,'Cap Financiera y Organizacional'!$B$13:$X$62730,5,0)))</f>
        <v/>
      </c>
      <c r="G754" s="304" t="str">
        <f t="shared" si="63"/>
        <v/>
      </c>
      <c r="H754" s="305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hidden="1">
      <c r="C755" s="301"/>
      <c r="D755" s="364" t="str">
        <f>IF(ISERROR(VLOOKUP(C755,'Cap Financiera y Organizacional'!$A$12:$X$62730,2,0)),"",VLOOKUP(C755,'Cap Financiera y Organizacional'!$A$12:$X$3590,2,0))</f>
        <v/>
      </c>
      <c r="E755" s="318" t="str">
        <f>IF(OR(C755="",D755=""),"",IF(ISERROR(VLOOKUP(D755,'Cap Financiera y Organizacional'!$B$13:$X$62730,3,0)),"",VLOOKUP(D755,'Cap Financiera y Organizacional'!$B$13:$X$62730,3,0)))</f>
        <v/>
      </c>
      <c r="F755" s="318" t="str">
        <f>IF(OR(C755="",D755=""),"",IF(ISERROR(VLOOKUP(D755,'Cap Financiera y Organizacional'!$B$13:$X$62730,5,0)),"",VLOOKUP(D755,'Cap Financiera y Organizacional'!$B$13:$X$62730,5,0)))</f>
        <v/>
      </c>
      <c r="G755" s="304" t="str">
        <f t="shared" si="63"/>
        <v/>
      </c>
      <c r="H755" s="305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 ht="15.75" hidden="1" thickBot="1">
      <c r="C756" s="306"/>
      <c r="D756" s="365" t="str">
        <f>IF(ISERROR(VLOOKUP(C756,'Cap Financiera y Organizacional'!$A$12:$X$62730,2,0)),"",VLOOKUP(C756,'Cap Financiera y Organizacional'!$A$12:$X$3590,2,0))</f>
        <v/>
      </c>
      <c r="E756" s="319" t="str">
        <f>IF(OR(C756="",D756=""),"",IF(ISERROR(VLOOKUP(D756,'Cap Financiera y Organizacional'!$B$13:$X$62730,3,0)),"",VLOOKUP(D756,'Cap Financiera y Organizacional'!$B$13:$X$62730,3,0)))</f>
        <v/>
      </c>
      <c r="F756" s="319" t="str">
        <f>IF(OR(C756="",D756=""),"",IF(ISERROR(VLOOKUP(D756,'Cap Financiera y Organizacional'!$B$13:$X$62730,5,0)),"",VLOOKUP(D756,'Cap Financiera y Organizacional'!$B$13:$X$62730,5,0)))</f>
        <v/>
      </c>
      <c r="G756" s="309" t="str">
        <f t="shared" si="63"/>
        <v/>
      </c>
      <c r="H756" s="310" t="str">
        <f>IF(OR(D756="",E756="",F756=""),"",IF(AND(G756&gt;0,G756&lt;=CapFinanciera1),Puntajes!$D$12,IF(AND(G756&gt;CapFinanciera1,G756&lt;=CapFinanciera2),Puntajes!$D$13,IF(AND(G756&gt;CapFinanciera2,G756&lt;=CapFinanciera3),Puntajes!$D$14,IF(AND(G756&gt;CapFinanciera3,G756&lt;=CapFinanciera4),Puntajes!$D$15,IF(G756&gt;CapFinanciera4,Puntajes!$D$16,0))))))</f>
        <v/>
      </c>
    </row>
    <row r="757" spans="3:8" hidden="1">
      <c r="C757" s="291"/>
      <c r="D757" s="363" t="str">
        <f>IF(ISERROR(VLOOKUP(C757,'Cap Financiera y Organizacional'!$A$12:$X$62730,2,0)),"",VLOOKUP(C757,'Cap Financiera y Organizacional'!$A$12:$X$3590,2,0))</f>
        <v/>
      </c>
      <c r="E757" s="360"/>
      <c r="F757" s="318"/>
      <c r="G757" s="304"/>
      <c r="H757" s="305"/>
    </row>
    <row r="758" spans="3:8" hidden="1">
      <c r="C758" s="301"/>
      <c r="D758" s="364" t="str">
        <f>IF(ISERROR(VLOOKUP(C758,'Cap Financiera y Organizacional'!$A$12:$X$62730,2,0)),"",VLOOKUP(C758,'Cap Financiera y Organizacional'!$A$12:$X$3590,2,0))</f>
        <v/>
      </c>
      <c r="E758" s="361" t="str">
        <f>IF(OR(C758="",D758=""),"",IF(ISERROR(VLOOKUP(D758,'Cap Financiera y Organizacional'!$B$13:$X$62730,3,0)),"",VLOOKUP(D758,'Cap Financiera y Organizacional'!$B$13:$X$62730,3,0)))</f>
        <v/>
      </c>
      <c r="F758" s="318" t="str">
        <f>IF(OR(C758="",D758=""),"",IF(ISERROR(VLOOKUP(D758,'Cap Financiera y Organizacional'!$B$13:$X$62730,5,0)),"",VLOOKUP(D758,'Cap Financiera y Organizacional'!$B$13:$X$62730,5,0)))</f>
        <v/>
      </c>
      <c r="G758" s="304" t="str">
        <f t="shared" ref="G758:G767" si="64">IF(OR(D758="",E758="",F758=""),"",IF(OR(E758=0,F758=0),0,E758/F758))</f>
        <v/>
      </c>
      <c r="H758" s="305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 hidden="1">
      <c r="C759" s="301"/>
      <c r="D759" s="364" t="str">
        <f>IF(ISERROR(VLOOKUP(C759,'Cap Financiera y Organizacional'!$A$12:$X$62730,2,0)),"",VLOOKUP(C759,'Cap Financiera y Organizacional'!$A$12:$X$3590,2,0))</f>
        <v/>
      </c>
      <c r="E759" s="361" t="str">
        <f>IF(OR(C759="",D759=""),"",IF(ISERROR(VLOOKUP(D759,'Cap Financiera y Organizacional'!$B$13:$X$62730,3,0)),"",VLOOKUP(D759,'Cap Financiera y Organizacional'!$B$13:$X$62730,3,0)))</f>
        <v/>
      </c>
      <c r="F759" s="318" t="str">
        <f>IF(OR(C759="",D759=""),"",IF(ISERROR(VLOOKUP(D759,'Cap Financiera y Organizacional'!$B$13:$X$62730,5,0)),"",VLOOKUP(D759,'Cap Financiera y Organizacional'!$B$13:$X$62730,5,0)))</f>
        <v/>
      </c>
      <c r="G759" s="304" t="str">
        <f t="shared" si="64"/>
        <v/>
      </c>
      <c r="H759" s="305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 hidden="1">
      <c r="C760" s="301"/>
      <c r="D760" s="364" t="str">
        <f>IF(ISERROR(VLOOKUP(C760,'Cap Financiera y Organizacional'!$A$12:$X$62730,2,0)),"",VLOOKUP(C760,'Cap Financiera y Organizacional'!$A$12:$X$3590,2,0))</f>
        <v/>
      </c>
      <c r="E760" s="361" t="str">
        <f>IF(OR(C760="",D760=""),"",IF(ISERROR(VLOOKUP(D760,'Cap Financiera y Organizacional'!$B$13:$X$62730,3,0)),"",VLOOKUP(D760,'Cap Financiera y Organizacional'!$B$13:$X$62730,3,0)))</f>
        <v/>
      </c>
      <c r="F760" s="318" t="str">
        <f>IF(OR(C760="",D760=""),"",IF(ISERROR(VLOOKUP(D760,'Cap Financiera y Organizacional'!$B$13:$X$62730,5,0)),"",VLOOKUP(D760,'Cap Financiera y Organizacional'!$B$13:$X$62730,5,0)))</f>
        <v/>
      </c>
      <c r="G760" s="304" t="str">
        <f t="shared" si="64"/>
        <v/>
      </c>
      <c r="H760" s="305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 hidden="1">
      <c r="C761" s="301"/>
      <c r="D761" s="364" t="str">
        <f>IF(ISERROR(VLOOKUP(C761,'Cap Financiera y Organizacional'!$A$12:$X$62730,2,0)),"",VLOOKUP(C761,'Cap Financiera y Organizacional'!$A$12:$X$3590,2,0))</f>
        <v/>
      </c>
      <c r="E761" s="318" t="str">
        <f>IF(OR(C761="",D761=""),"",IF(ISERROR(VLOOKUP(D761,'Cap Financiera y Organizacional'!$B$13:$X$62730,3,0)),"",VLOOKUP(D761,'Cap Financiera y Organizacional'!$B$13:$X$62730,3,0)))</f>
        <v/>
      </c>
      <c r="F761" s="318" t="str">
        <f>IF(OR(C761="",D761=""),"",IF(ISERROR(VLOOKUP(D761,'Cap Financiera y Organizacional'!$B$13:$X$62730,5,0)),"",VLOOKUP(D761,'Cap Financiera y Organizacional'!$B$13:$X$62730,5,0)))</f>
        <v/>
      </c>
      <c r="G761" s="304" t="str">
        <f t="shared" si="64"/>
        <v/>
      </c>
      <c r="H761" s="305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 hidden="1">
      <c r="C762" s="301"/>
      <c r="D762" s="364" t="str">
        <f>IF(ISERROR(VLOOKUP(C762,'Cap Financiera y Organizacional'!$A$12:$X$62730,2,0)),"",VLOOKUP(C762,'Cap Financiera y Organizacional'!$A$12:$X$3590,2,0))</f>
        <v/>
      </c>
      <c r="E762" s="318" t="str">
        <f>IF(OR(C762="",D762=""),"",IF(ISERROR(VLOOKUP(D762,'Cap Financiera y Organizacional'!$B$13:$X$62730,3,0)),"",VLOOKUP(D762,'Cap Financiera y Organizacional'!$B$13:$X$62730,3,0)))</f>
        <v/>
      </c>
      <c r="F762" s="318" t="str">
        <f>IF(OR(C762="",D762=""),"",IF(ISERROR(VLOOKUP(D762,'Cap Financiera y Organizacional'!$B$13:$X$62730,5,0)),"",VLOOKUP(D762,'Cap Financiera y Organizacional'!$B$13:$X$62730,5,0)))</f>
        <v/>
      </c>
      <c r="G762" s="304" t="str">
        <f t="shared" si="64"/>
        <v/>
      </c>
      <c r="H762" s="305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 hidden="1">
      <c r="C763" s="301"/>
      <c r="D763" s="364" t="str">
        <f>IF(ISERROR(VLOOKUP(C763,'Cap Financiera y Organizacional'!$A$12:$X$62730,2,0)),"",VLOOKUP(C763,'Cap Financiera y Organizacional'!$A$12:$X$3590,2,0))</f>
        <v/>
      </c>
      <c r="E763" s="318" t="str">
        <f>IF(OR(C763="",D763=""),"",IF(ISERROR(VLOOKUP(D763,'Cap Financiera y Organizacional'!$B$13:$X$62730,3,0)),"",VLOOKUP(D763,'Cap Financiera y Organizacional'!$B$13:$X$62730,3,0)))</f>
        <v/>
      </c>
      <c r="F763" s="318" t="str">
        <f>IF(OR(C763="",D763=""),"",IF(ISERROR(VLOOKUP(D763,'Cap Financiera y Organizacional'!$B$13:$X$62730,5,0)),"",VLOOKUP(D763,'Cap Financiera y Organizacional'!$B$13:$X$62730,5,0)))</f>
        <v/>
      </c>
      <c r="G763" s="304" t="str">
        <f t="shared" si="64"/>
        <v/>
      </c>
      <c r="H763" s="305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 hidden="1">
      <c r="C764" s="301"/>
      <c r="D764" s="364" t="str">
        <f>IF(ISERROR(VLOOKUP(C764,'Cap Financiera y Organizacional'!$A$12:$X$62730,2,0)),"",VLOOKUP(C764,'Cap Financiera y Organizacional'!$A$12:$X$3590,2,0))</f>
        <v/>
      </c>
      <c r="E764" s="318" t="str">
        <f>IF(OR(C764="",D764=""),"",IF(ISERROR(VLOOKUP(D764,'Cap Financiera y Organizacional'!$B$13:$X$62730,3,0)),"",VLOOKUP(D764,'Cap Financiera y Organizacional'!$B$13:$X$62730,3,0)))</f>
        <v/>
      </c>
      <c r="F764" s="318" t="str">
        <f>IF(OR(C764="",D764=""),"",IF(ISERROR(VLOOKUP(D764,'Cap Financiera y Organizacional'!$B$13:$X$62730,5,0)),"",VLOOKUP(D764,'Cap Financiera y Organizacional'!$B$13:$X$62730,5,0)))</f>
        <v/>
      </c>
      <c r="G764" s="304" t="str">
        <f t="shared" si="64"/>
        <v/>
      </c>
      <c r="H764" s="305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 hidden="1">
      <c r="C765" s="301"/>
      <c r="D765" s="364" t="str">
        <f>IF(ISERROR(VLOOKUP(C765,'Cap Financiera y Organizacional'!$A$12:$X$62730,2,0)),"",VLOOKUP(C765,'Cap Financiera y Organizacional'!$A$12:$X$3590,2,0))</f>
        <v/>
      </c>
      <c r="E765" s="318" t="str">
        <f>IF(OR(C765="",D765=""),"",IF(ISERROR(VLOOKUP(D765,'Cap Financiera y Organizacional'!$B$13:$X$62730,3,0)),"",VLOOKUP(D765,'Cap Financiera y Organizacional'!$B$13:$X$62730,3,0)))</f>
        <v/>
      </c>
      <c r="F765" s="318" t="str">
        <f>IF(OR(C765="",D765=""),"",IF(ISERROR(VLOOKUP(D765,'Cap Financiera y Organizacional'!$B$13:$X$62730,5,0)),"",VLOOKUP(D765,'Cap Financiera y Organizacional'!$B$13:$X$62730,5,0)))</f>
        <v/>
      </c>
      <c r="G765" s="304" t="str">
        <f t="shared" si="64"/>
        <v/>
      </c>
      <c r="H765" s="305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hidden="1">
      <c r="C766" s="301"/>
      <c r="D766" s="364" t="str">
        <f>IF(ISERROR(VLOOKUP(C766,'Cap Financiera y Organizacional'!$A$12:$X$62730,2,0)),"",VLOOKUP(C766,'Cap Financiera y Organizacional'!$A$12:$X$3590,2,0))</f>
        <v/>
      </c>
      <c r="E766" s="318" t="str">
        <f>IF(OR(C766="",D766=""),"",IF(ISERROR(VLOOKUP(D766,'Cap Financiera y Organizacional'!$B$13:$X$62730,3,0)),"",VLOOKUP(D766,'Cap Financiera y Organizacional'!$B$13:$X$62730,3,0)))</f>
        <v/>
      </c>
      <c r="F766" s="318" t="str">
        <f>IF(OR(C766="",D766=""),"",IF(ISERROR(VLOOKUP(D766,'Cap Financiera y Organizacional'!$B$13:$X$62730,5,0)),"",VLOOKUP(D766,'Cap Financiera y Organizacional'!$B$13:$X$62730,5,0)))</f>
        <v/>
      </c>
      <c r="G766" s="304" t="str">
        <f t="shared" si="64"/>
        <v/>
      </c>
      <c r="H766" s="305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 ht="15.75" hidden="1" thickBot="1">
      <c r="C767" s="306"/>
      <c r="D767" s="365" t="str">
        <f>IF(ISERROR(VLOOKUP(C767,'Cap Financiera y Organizacional'!$A$12:$X$62730,2,0)),"",VLOOKUP(C767,'Cap Financiera y Organizacional'!$A$12:$X$3590,2,0))</f>
        <v/>
      </c>
      <c r="E767" s="319" t="str">
        <f>IF(OR(C767="",D767=""),"",IF(ISERROR(VLOOKUP(D767,'Cap Financiera y Organizacional'!$B$13:$X$62730,3,0)),"",VLOOKUP(D767,'Cap Financiera y Organizacional'!$B$13:$X$62730,3,0)))</f>
        <v/>
      </c>
      <c r="F767" s="319" t="str">
        <f>IF(OR(C767="",D767=""),"",IF(ISERROR(VLOOKUP(D767,'Cap Financiera y Organizacional'!$B$13:$X$62730,5,0)),"",VLOOKUP(D767,'Cap Financiera y Organizacional'!$B$13:$X$62730,5,0)))</f>
        <v/>
      </c>
      <c r="G767" s="309" t="str">
        <f t="shared" si="64"/>
        <v/>
      </c>
      <c r="H767" s="310" t="str">
        <f>IF(OR(D767="",E767="",F767=""),"",IF(AND(G767&gt;0,G767&lt;=CapFinanciera1),Puntajes!$D$12,IF(AND(G767&gt;CapFinanciera1,G767&lt;=CapFinanciera2),Puntajes!$D$13,IF(AND(G767&gt;CapFinanciera2,G767&lt;=CapFinanciera3),Puntajes!$D$14,IF(AND(G767&gt;CapFinanciera3,G767&lt;=CapFinanciera4),Puntajes!$D$15,IF(G767&gt;CapFinanciera4,Puntajes!$D$16,0))))))</f>
        <v/>
      </c>
    </row>
    <row r="768" spans="3:8" hidden="1">
      <c r="C768" s="291"/>
      <c r="D768" s="363" t="str">
        <f>IF(ISERROR(VLOOKUP(C768,'Cap Financiera y Organizacional'!$A$12:$X$62730,2,0)),"",VLOOKUP(C768,'Cap Financiera y Organizacional'!$A$12:$X$3590,2,0))</f>
        <v/>
      </c>
      <c r="E768" s="360"/>
      <c r="F768" s="373"/>
      <c r="G768" s="374"/>
      <c r="H768" s="353"/>
    </row>
    <row r="769" spans="3:8" hidden="1">
      <c r="C769" s="301"/>
      <c r="D769" s="364" t="str">
        <f>IF(ISERROR(VLOOKUP(C769,'Cap Financiera y Organizacional'!$A$12:$X$62730,2,0)),"",VLOOKUP(C769,'Cap Financiera y Organizacional'!$A$12:$X$3590,2,0))</f>
        <v/>
      </c>
      <c r="E769" s="361" t="str">
        <f>IF(OR(C769="",D769=""),"",IF(ISERROR(VLOOKUP(D769,'Cap Financiera y Organizacional'!$B$13:$X$62730,3,0)),"",VLOOKUP(D769,'Cap Financiera y Organizacional'!$B$13:$X$62730,3,0)))</f>
        <v/>
      </c>
      <c r="F769" s="318" t="str">
        <f>IF(OR(C769="",D769=""),"",IF(ISERROR(VLOOKUP(D769,'Cap Financiera y Organizacional'!$B$13:$X$62730,5,0)),"",VLOOKUP(D769,'Cap Financiera y Organizacional'!$B$13:$X$62730,5,0)))</f>
        <v/>
      </c>
      <c r="G769" s="304" t="str">
        <f t="shared" ref="G769:G778" si="65">IF(OR(D769="",E769="",F769=""),"",IF(OR(E769=0,F769=0),0,E769/F769))</f>
        <v/>
      </c>
      <c r="H769" s="305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 hidden="1">
      <c r="C770" s="301"/>
      <c r="D770" s="364" t="str">
        <f>IF(ISERROR(VLOOKUP(C770,'Cap Financiera y Organizacional'!$A$12:$X$62730,2,0)),"",VLOOKUP(C770,'Cap Financiera y Organizacional'!$A$12:$X$3590,2,0))</f>
        <v/>
      </c>
      <c r="E770" s="361" t="str">
        <f>IF(OR(C770="",D770=""),"",IF(ISERROR(VLOOKUP(D770,'Cap Financiera y Organizacional'!$B$13:$X$62730,3,0)),"",VLOOKUP(D770,'Cap Financiera y Organizacional'!$B$13:$X$62730,3,0)))</f>
        <v/>
      </c>
      <c r="F770" s="318" t="str">
        <f>IF(OR(C770="",D770=""),"",IF(ISERROR(VLOOKUP(D770,'Cap Financiera y Organizacional'!$B$13:$X$62730,5,0)),"",VLOOKUP(D770,'Cap Financiera y Organizacional'!$B$13:$X$62730,5,0)))</f>
        <v/>
      </c>
      <c r="G770" s="304" t="str">
        <f t="shared" si="65"/>
        <v/>
      </c>
      <c r="H770" s="305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 hidden="1">
      <c r="C771" s="301"/>
      <c r="D771" s="364" t="str">
        <f>IF(ISERROR(VLOOKUP(C771,'Cap Financiera y Organizacional'!$A$12:$X$62730,2,0)),"",VLOOKUP(C771,'Cap Financiera y Organizacional'!$A$12:$X$3590,2,0))</f>
        <v/>
      </c>
      <c r="E771" s="361" t="str">
        <f>IF(OR(C771="",D771=""),"",IF(ISERROR(VLOOKUP(D771,'Cap Financiera y Organizacional'!$B$13:$X$62730,3,0)),"",VLOOKUP(D771,'Cap Financiera y Organizacional'!$B$13:$X$62730,3,0)))</f>
        <v/>
      </c>
      <c r="F771" s="318" t="str">
        <f>IF(OR(C771="",D771=""),"",IF(ISERROR(VLOOKUP(D771,'Cap Financiera y Organizacional'!$B$13:$X$62730,5,0)),"",VLOOKUP(D771,'Cap Financiera y Organizacional'!$B$13:$X$62730,5,0)))</f>
        <v/>
      </c>
      <c r="G771" s="304" t="str">
        <f t="shared" si="65"/>
        <v/>
      </c>
      <c r="H771" s="305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 hidden="1">
      <c r="C772" s="301"/>
      <c r="D772" s="364" t="str">
        <f>IF(ISERROR(VLOOKUP(C772,'Cap Financiera y Organizacional'!$A$12:$X$62730,2,0)),"",VLOOKUP(C772,'Cap Financiera y Organizacional'!$A$12:$X$3590,2,0))</f>
        <v/>
      </c>
      <c r="E772" s="318" t="str">
        <f>IF(OR(C772="",D772=""),"",IF(ISERROR(VLOOKUP(D772,'Cap Financiera y Organizacional'!$B$13:$X$62730,3,0)),"",VLOOKUP(D772,'Cap Financiera y Organizacional'!$B$13:$X$62730,3,0)))</f>
        <v/>
      </c>
      <c r="F772" s="318" t="str">
        <f>IF(OR(C772="",D772=""),"",IF(ISERROR(VLOOKUP(D772,'Cap Financiera y Organizacional'!$B$13:$X$62730,5,0)),"",VLOOKUP(D772,'Cap Financiera y Organizacional'!$B$13:$X$62730,5,0)))</f>
        <v/>
      </c>
      <c r="G772" s="304" t="str">
        <f t="shared" si="65"/>
        <v/>
      </c>
      <c r="H772" s="305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 hidden="1">
      <c r="C773" s="301"/>
      <c r="D773" s="364" t="str">
        <f>IF(ISERROR(VLOOKUP(C773,'Cap Financiera y Organizacional'!$A$12:$X$62730,2,0)),"",VLOOKUP(C773,'Cap Financiera y Organizacional'!$A$12:$X$3590,2,0))</f>
        <v/>
      </c>
      <c r="E773" s="318" t="str">
        <f>IF(OR(C773="",D773=""),"",IF(ISERROR(VLOOKUP(D773,'Cap Financiera y Organizacional'!$B$13:$X$62730,3,0)),"",VLOOKUP(D773,'Cap Financiera y Organizacional'!$B$13:$X$62730,3,0)))</f>
        <v/>
      </c>
      <c r="F773" s="318" t="str">
        <f>IF(OR(C773="",D773=""),"",IF(ISERROR(VLOOKUP(D773,'Cap Financiera y Organizacional'!$B$13:$X$62730,5,0)),"",VLOOKUP(D773,'Cap Financiera y Organizacional'!$B$13:$X$62730,5,0)))</f>
        <v/>
      </c>
      <c r="G773" s="304" t="str">
        <f t="shared" si="65"/>
        <v/>
      </c>
      <c r="H773" s="305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 hidden="1">
      <c r="C774" s="301"/>
      <c r="D774" s="364" t="str">
        <f>IF(ISERROR(VLOOKUP(C774,'Cap Financiera y Organizacional'!$A$12:$X$62730,2,0)),"",VLOOKUP(C774,'Cap Financiera y Organizacional'!$A$12:$X$3590,2,0))</f>
        <v/>
      </c>
      <c r="E774" s="318" t="str">
        <f>IF(OR(C774="",D774=""),"",IF(ISERROR(VLOOKUP(D774,'Cap Financiera y Organizacional'!$B$13:$X$62730,3,0)),"",VLOOKUP(D774,'Cap Financiera y Organizacional'!$B$13:$X$62730,3,0)))</f>
        <v/>
      </c>
      <c r="F774" s="318" t="str">
        <f>IF(OR(C774="",D774=""),"",IF(ISERROR(VLOOKUP(D774,'Cap Financiera y Organizacional'!$B$13:$X$62730,5,0)),"",VLOOKUP(D774,'Cap Financiera y Organizacional'!$B$13:$X$62730,5,0)))</f>
        <v/>
      </c>
      <c r="G774" s="304" t="str">
        <f t="shared" si="65"/>
        <v/>
      </c>
      <c r="H774" s="305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 hidden="1">
      <c r="C775" s="301"/>
      <c r="D775" s="364" t="str">
        <f>IF(ISERROR(VLOOKUP(C775,'Cap Financiera y Organizacional'!$A$12:$X$62730,2,0)),"",VLOOKUP(C775,'Cap Financiera y Organizacional'!$A$12:$X$3590,2,0))</f>
        <v/>
      </c>
      <c r="E775" s="318" t="str">
        <f>IF(OR(C775="",D775=""),"",IF(ISERROR(VLOOKUP(D775,'Cap Financiera y Organizacional'!$B$13:$X$62730,3,0)),"",VLOOKUP(D775,'Cap Financiera y Organizacional'!$B$13:$X$62730,3,0)))</f>
        <v/>
      </c>
      <c r="F775" s="318" t="str">
        <f>IF(OR(C775="",D775=""),"",IF(ISERROR(VLOOKUP(D775,'Cap Financiera y Organizacional'!$B$13:$X$62730,5,0)),"",VLOOKUP(D775,'Cap Financiera y Organizacional'!$B$13:$X$62730,5,0)))</f>
        <v/>
      </c>
      <c r="G775" s="304" t="str">
        <f t="shared" si="65"/>
        <v/>
      </c>
      <c r="H775" s="305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 hidden="1">
      <c r="C776" s="301"/>
      <c r="D776" s="364" t="str">
        <f>IF(ISERROR(VLOOKUP(C776,'Cap Financiera y Organizacional'!$A$12:$X$62730,2,0)),"",VLOOKUP(C776,'Cap Financiera y Organizacional'!$A$12:$X$3590,2,0))</f>
        <v/>
      </c>
      <c r="E776" s="318" t="str">
        <f>IF(OR(C776="",D776=""),"",IF(ISERROR(VLOOKUP(D776,'Cap Financiera y Organizacional'!$B$13:$X$62730,3,0)),"",VLOOKUP(D776,'Cap Financiera y Organizacional'!$B$13:$X$62730,3,0)))</f>
        <v/>
      </c>
      <c r="F776" s="318" t="str">
        <f>IF(OR(C776="",D776=""),"",IF(ISERROR(VLOOKUP(D776,'Cap Financiera y Organizacional'!$B$13:$X$62730,5,0)),"",VLOOKUP(D776,'Cap Financiera y Organizacional'!$B$13:$X$62730,5,0)))</f>
        <v/>
      </c>
      <c r="G776" s="304" t="str">
        <f t="shared" si="65"/>
        <v/>
      </c>
      <c r="H776" s="305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hidden="1">
      <c r="C777" s="301"/>
      <c r="D777" s="364" t="str">
        <f>IF(ISERROR(VLOOKUP(C777,'Cap Financiera y Organizacional'!$A$12:$X$62730,2,0)),"",VLOOKUP(C777,'Cap Financiera y Organizacional'!$A$12:$X$3590,2,0))</f>
        <v/>
      </c>
      <c r="E777" s="318" t="str">
        <f>IF(OR(C777="",D777=""),"",IF(ISERROR(VLOOKUP(D777,'Cap Financiera y Organizacional'!$B$13:$X$62730,3,0)),"",VLOOKUP(D777,'Cap Financiera y Organizacional'!$B$13:$X$62730,3,0)))</f>
        <v/>
      </c>
      <c r="F777" s="318" t="str">
        <f>IF(OR(C777="",D777=""),"",IF(ISERROR(VLOOKUP(D777,'Cap Financiera y Organizacional'!$B$13:$X$62730,5,0)),"",VLOOKUP(D777,'Cap Financiera y Organizacional'!$B$13:$X$62730,5,0)))</f>
        <v/>
      </c>
      <c r="G777" s="304" t="str">
        <f t="shared" si="65"/>
        <v/>
      </c>
      <c r="H777" s="305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  <row r="778" spans="3:8" ht="15.75" hidden="1" thickBot="1">
      <c r="C778" s="306"/>
      <c r="D778" s="375" t="str">
        <f>IF(ISERROR(VLOOKUP(C778,'Cap Financiera y Organizacional'!$A$12:$X$62730,2,0)),"",VLOOKUP(C778,'Cap Financiera y Organizacional'!$A$12:$X$3590,2,0))</f>
        <v/>
      </c>
      <c r="E778" s="319" t="str">
        <f>IF(OR(C778="",D778=""),"",IF(ISERROR(VLOOKUP(D778,'Cap Financiera y Organizacional'!$B$13:$X$62730,3,0)),"",VLOOKUP(D778,'Cap Financiera y Organizacional'!$B$13:$X$62730,3,0)))</f>
        <v/>
      </c>
      <c r="F778" s="319" t="str">
        <f>IF(OR(C778="",D778=""),"",IF(ISERROR(VLOOKUP(D778,'Cap Financiera y Organizacional'!$B$13:$X$62730,5,0)),"",VLOOKUP(D778,'Cap Financiera y Organizacional'!$B$13:$X$62730,5,0)))</f>
        <v/>
      </c>
      <c r="G778" s="309" t="str">
        <f t="shared" si="65"/>
        <v/>
      </c>
      <c r="H778" s="310" t="str">
        <f>IF(OR(D778="",E778="",F778=""),"",IF(AND(G778&gt;0,G778&lt;=CapFinanciera1),Puntajes!$D$12,IF(AND(G778&gt;CapFinanciera1,G778&lt;=CapFinanciera2),Puntajes!$D$13,IF(AND(G778&gt;CapFinanciera2,G778&lt;=CapFinanciera3),Puntajes!$D$14,IF(AND(G778&gt;CapFinanciera3,G778&lt;=CapFinanciera4),Puntajes!$D$15,IF(G778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C2:H2"/>
    <mergeCell ref="C3:H3"/>
    <mergeCell ref="C4:H4"/>
    <mergeCell ref="C5:H5"/>
    <mergeCell ref="C7:C8"/>
    <mergeCell ref="D7:D8"/>
    <mergeCell ref="E7:E8"/>
    <mergeCell ref="F7:F8"/>
    <mergeCell ref="G7:G8"/>
  </mergeCells>
  <conditionalFormatting sqref="D6:H6 D9:D17">
    <cfRule type="cellIs" dxfId="171" priority="508" stopIfTrue="1" operator="equal">
      <formula>"NO ADMISIBLE"</formula>
    </cfRule>
  </conditionalFormatting>
  <conditionalFormatting sqref="G9:G17">
    <cfRule type="expression" dxfId="170" priority="506" stopIfTrue="1">
      <formula>IF($B1-INT($B1)&gt;0,TRUE,FALSE)</formula>
    </cfRule>
  </conditionalFormatting>
  <conditionalFormatting sqref="D86:D107 D112:D778">
    <cfRule type="cellIs" dxfId="169" priority="65" stopIfTrue="1" operator="equal">
      <formula>"NO ADMISIBLE"</formula>
    </cfRule>
  </conditionalFormatting>
  <conditionalFormatting sqref="E92:H96">
    <cfRule type="expression" dxfId="168" priority="53" stopIfTrue="1">
      <formula>IF($B85-INT($B85)&gt;0,TRUE,FALSE)</formula>
    </cfRule>
  </conditionalFormatting>
  <conditionalFormatting sqref="F88:F89 F86:H87">
    <cfRule type="expression" dxfId="167" priority="52" stopIfTrue="1">
      <formula>IF($B78-INT($B78)&gt;0,TRUE,FALSE)</formula>
    </cfRule>
  </conditionalFormatting>
  <conditionalFormatting sqref="E86:E89">
    <cfRule type="expression" dxfId="166" priority="54" stopIfTrue="1">
      <formula>IF(#REF!-INT(#REF!)&gt;0,TRUE,FALSE)</formula>
    </cfRule>
  </conditionalFormatting>
  <conditionalFormatting sqref="E90:H90 G88:G89">
    <cfRule type="expression" dxfId="165" priority="55" stopIfTrue="1">
      <formula>IF($B82-INT($B82)&gt;0,TRUE,FALSE)</formula>
    </cfRule>
  </conditionalFormatting>
  <conditionalFormatting sqref="E91:H91">
    <cfRule type="expression" dxfId="164" priority="56" stopIfTrue="1">
      <formula>IF(#REF!-INT(#REF!)&gt;0,TRUE,FALSE)</formula>
    </cfRule>
  </conditionalFormatting>
  <conditionalFormatting sqref="H88:H89">
    <cfRule type="expression" dxfId="163" priority="51" stopIfTrue="1">
      <formula>IF($B80-INT($B80)&gt;0,TRUE,FALSE)</formula>
    </cfRule>
  </conditionalFormatting>
  <conditionalFormatting sqref="E103:H107 E114:H118 E125:H129 E136:H140 E147:H151 E158:H162 E169:H173 E180:H184 E191:H195 E202:H206 E213:H217 E224:H228 E235:H239 E246:H250 E257:H261 E268:H272 E279:H283 E290:H294 E301:H305 E312:H316 E323:H327 E334:H338 E345:H349 E356:H360 E367:H371 E378:H382 E389:H393 E400:H404 E411:H415 E422:H426 E433:H437 E444:H448 E455:H459 E466:H470 E477:H481 E488:H492 E499:H503 E510:H514 E521:H525 E532:H536 E543:H547 E554:H558 E565:H569 E576:H580 E587:H591 E598:H602 E609:H613 E620:H624 E631:H635 E642:H646 E653:H657 E664:H668 E675:H679 E686:H690 E697:H701 E708:H712 E719:H723 E730:H734 E741:H745 E752:H756 E763:H767 E774:H778">
    <cfRule type="expression" dxfId="162" priority="47" stopIfTrue="1">
      <formula>IF($B96-INT($B96)&gt;0,TRUE,FALSE)</formula>
    </cfRule>
  </conditionalFormatting>
  <conditionalFormatting sqref="F99:F100 F121:F122 F132:F133 F143:F144 F154:F155 F165:F166 F176:F177 F187:F188 F198:F199 F209:F210 F220:F221 F231:F232 F242:F243 F253:F254 F264:F265 F275:F276 F286:F287 F297:F298 F308:F309 F319:F320 F330:F331 F341:F342 F352:F353 F363:F364 F374:F375 F385:F386 F396:F397 F407:F408 F418:F419 F429:F430 F440:F441 F451:F452 F462:F463 F473:F474 F484:F485 F495:F496 F506:F507 F517:F518 F528:F529 F539:F540 F550:F551 F561:F562 F572:F573 F583:F584 F594:F595 F605:F606 F616:F617 F627:F628 F638:F639 F649:F650 F660:F661 F671:F672 F682:F683 F693:F694 F704:F705 F715:F716 F726:F727 F737:F738 F748:F749 F759:F760 F770:F771 F97:H98 F119:H120 F130:H131 F141:H142 F152:H153 F163:H164 F174:H175 F185:H186 F196:H197 F207:H208 F218:H219 F229:H230 F240:H241 F251:H252 F262:H263 F273:H274 F284:H285 F295:H296 F306:H307 F317:H318 F328:H329 F339:H340 F350:H351 F361:H362 F372:H373 F383:H384 F394:H395 F405:H406 F416:H417 F427:H428 F438:H439 F449:H450 F460:H461 F471:H472 F482:H483 F493:H494 F504:H505 F515:H516 F526:H527 F537:H538 F548:H549 F559:H560 F570:H571 F581:H582 F592:H593 F603:H604 F614:H615 F625:H626 F636:H637 F647:H648 F658:H659 F669:H670 F680:H681 F691:H692 F702:H703 F713:H714 F724:H725 F735:H736 F746:H747 F757:H758 F768:H769">
    <cfRule type="expression" dxfId="161" priority="46" stopIfTrue="1">
      <formula>IF($B89-INT($B89)&gt;0,TRUE,FALSE)</formula>
    </cfRule>
  </conditionalFormatting>
  <conditionalFormatting sqref="E97:E100 E119:E122 E130:E133 E141:E144 E152:E155 E163:E166 E174:E177 E185:E188 E196:E199 E207:E210 E218:E221 E229:E232 E240:E243 E251:E254 E262:E265 E273:E276 E284:E287 E295:E298 E306:E309 E317:E320 E328:E331 E339:E342 E350:E353 E361:E364 E372:E375 E383:E386 E394:E397 E405:E408 E416:E419 E427:E430 E438:E441 E449:E452 E460:E463 E471:E474 E482:E485 E493:E496 E504:E507 E515:E518 E526:E529 E537:E540 E548:E551 E559:E562 E570:E573 E581:E584 E592:E595 E603:E606 E614:E617 E625:E628 E636:E639 E647:E650 E658:E661 E669:E672 E680:E683 E691:E694 E702:E705 E713:E716 E724:E727 E735:E738 E746:E749 E757:E760 E768:E771">
    <cfRule type="expression" dxfId="160" priority="48" stopIfTrue="1">
      <formula>IF(#REF!-INT(#REF!)&gt;0,TRUE,FALSE)</formula>
    </cfRule>
  </conditionalFormatting>
  <conditionalFormatting sqref="E101:H101 E112:H112 E123:H123 E134:H134 E145:H145 E156:H156 E167:H167 E178:H178 E189:H189 E200:H200 E211:H211 E222:H222 E233:H233 E244:H244 E255:H255 E266:H266 E277:H277 E288:H288 E299:H299 E310:H310 E321:H321 E332:H332 E343:H343 E354:H354 E365:H365 E376:H376 E387:H387 E398:H398 E409:H409 E420:H420 E431:H431 E442:H442 E453:H453 E464:H464 E475:H475 E486:H486 E497:H497 E508:H508 E519:H519 E530:H530 E541:H541 E552:H552 E563:H563 E574:H574 E585:H585 E596:H596 E607:H607 E618:H618 E629:H629 E640:H640 E651:H651 E662:H662 E673:H673 E684:H684 E695:H695 E706:H706 E717:H717 E728:H728 E739:H739 E750:H750 E761:H761 E772:H772 G99:G100 G121:G122 G132:G133 G143:G144 G154:G155 G165:G166 G176:G177 G187:G188 G198:G199 G209:G210 G220:G221 G231:G232 G242:G243 G253:G254 G264:G265 G275:G276 G286:G287 G297:G298 G308:G309 G319:G320 G330:G331 G341:G342 G352:G353 G363:G364 G374:G375 G385:G386 G396:G397 G407:G408 G418:G419 G429:G430 G440:G441 G451:G452 G462:G463 G473:G474 G484:G485 G495:G496 G506:G507 G517:G518 G528:G529 G539:G540 G550:G551 G561:G562 G572:G573 G583:G584 G594:G595 G605:G606 G616:G617 G627:G628 G638:G639 G649:G650 G660:G661 G671:G672 G682:G683 G693:G694 G704:G705 G715:G716 G726:G727 G737:G738 G748:G749 G759:G760 G770:G771">
    <cfRule type="expression" dxfId="159" priority="49" stopIfTrue="1">
      <formula>IF($B93-INT($B93)&gt;0,TRUE,FALSE)</formula>
    </cfRule>
  </conditionalFormatting>
  <conditionalFormatting sqref="E102:H102 E113:H113 E124:H124 E135:H135 E146:H146 E157:H157 E168:H168 E179:H179 E190:H190 E201:H201 E212:H212 E223:H223 E234:H234 E245:H245 E256:H256 E267:H267 E278:H278 E289:H289 E300:H300 E311:H311 E322:H322 E333:H333 E344:H344 E355:H355 E366:H366 E377:H377 E388:H388 E399:H399 E410:H410 E421:H421 E432:H432 E443:H443 E454:H454 E465:H465 E476:H476 E487:H487 E498:H498 E509:H509 E520:H520 E531:H531 E542:H542 E553:H553 E564:H564 E575:H575 E586:H586 E597:H597 E608:H608 E619:H619 E630:H630 E641:H641 E652:H652 E663:H663 E674:H674 E685:H685 E696:H696 E707:H707 E718:H718 E729:H729 E740:H740 E751:H751 E762:H762 E773:H773">
    <cfRule type="expression" dxfId="158" priority="50" stopIfTrue="1">
      <formula>IF(#REF!-INT(#REF!)&gt;0,TRUE,FALSE)</formula>
    </cfRule>
  </conditionalFormatting>
  <conditionalFormatting sqref="H99:H100 H121:H122 H132:H133 H143:H144 H154:H155 H165:H166 H176:H177 H187:H188 H198:H199 H209:H210 H220:H221 H231:H232 H242:H243 H253:H254 H264:H265 H275:H276 H286:H287 H297:H298 H308:H309 H319:H320 H330:H331 H341:H342 H352:H353 H363:H364 H374:H375 H385:H386 H396:H397 H407:H408 H418:H419 H429:H430 H440:H441 H451:H452 H462:H463 H473:H474 H484:H485 H495:H496 H506:H507 H517:H518 H528:H529 H539:H540 H550:H551 H561:H562 H572:H573 H583:H584 H594:H595 H605:H606 H616:H617 H627:H628 H638:H639 H649:H650 H660:H661 H671:H672 H682:H683 H693:H694 H704:H705 H715:H716 H726:H727 H737:H738 H748:H749 H759:H760 H770:H771">
    <cfRule type="expression" dxfId="157" priority="45" stopIfTrue="1">
      <formula>IF($B91-INT($B91)&gt;0,TRUE,FALSE)</formula>
    </cfRule>
  </conditionalFormatting>
  <conditionalFormatting sqref="H9:H10">
    <cfRule type="expression" dxfId="156" priority="44" stopIfTrue="1">
      <formula>IF($B1-INT($B1)&gt;0,TRUE,FALSE)</formula>
    </cfRule>
  </conditionalFormatting>
  <conditionalFormatting sqref="F9:F17">
    <cfRule type="expression" dxfId="155" priority="35" stopIfTrue="1">
      <formula>IF($B1-INT($B1)&gt;0,TRUE,FALSE)</formula>
    </cfRule>
  </conditionalFormatting>
  <conditionalFormatting sqref="E9:E17">
    <cfRule type="expression" dxfId="154" priority="36" stopIfTrue="1">
      <formula>IF(#REF!-INT(#REF!)&gt;0,TRUE,FALSE)</formula>
    </cfRule>
  </conditionalFormatting>
  <conditionalFormatting sqref="H11:H17">
    <cfRule type="expression" dxfId="153" priority="34" stopIfTrue="1">
      <formula>IF($B3-INT($B3)&gt;0,TRUE,FALSE)</formula>
    </cfRule>
  </conditionalFormatting>
  <conditionalFormatting sqref="D45:D85">
    <cfRule type="cellIs" dxfId="152" priority="15" stopIfTrue="1" operator="equal">
      <formula>"NO ADMISIBLE"</formula>
    </cfRule>
  </conditionalFormatting>
  <conditionalFormatting sqref="F53:H53 F64:H64 F75:H75 F54:G54 F65:G65 F76:G76">
    <cfRule type="expression" dxfId="151" priority="13" stopIfTrue="1">
      <formula>IF($B45-INT($B45)&gt;0,TRUE,FALSE)</formula>
    </cfRule>
  </conditionalFormatting>
  <conditionalFormatting sqref="E53:E54 E64:E65 E75:E76">
    <cfRule type="expression" dxfId="150" priority="14" stopIfTrue="1">
      <formula>IF(#REF!-INT(#REF!)&gt;0,TRUE,FALSE)</formula>
    </cfRule>
  </conditionalFormatting>
  <conditionalFormatting sqref="H54 H65 H76">
    <cfRule type="expression" dxfId="149" priority="12" stopIfTrue="1">
      <formula>IF($B46-INT($B46)&gt;0,TRUE,FALSE)</formula>
    </cfRule>
  </conditionalFormatting>
  <conditionalFormatting sqref="F45:G52 F55:G63 F66:G74 F77:G85">
    <cfRule type="expression" dxfId="148" priority="10" stopIfTrue="1">
      <formula>IF($B37-INT($B37)&gt;0,TRUE,FALSE)</formula>
    </cfRule>
  </conditionalFormatting>
  <conditionalFormatting sqref="E45:E52 E55:E63 E66:E74 E77:E85">
    <cfRule type="expression" dxfId="147" priority="11" stopIfTrue="1">
      <formula>IF(#REF!-INT(#REF!)&gt;0,TRUE,FALSE)</formula>
    </cfRule>
  </conditionalFormatting>
  <conditionalFormatting sqref="H45:H52 H55:H63 H66:H74 H77:H85">
    <cfRule type="expression" dxfId="146" priority="9" stopIfTrue="1">
      <formula>IF($B37-INT($B37)&gt;0,TRUE,FALSE)</formula>
    </cfRule>
  </conditionalFormatting>
  <conditionalFormatting sqref="D108:D111">
    <cfRule type="cellIs" dxfId="145" priority="8" stopIfTrue="1" operator="equal">
      <formula>"NO ADMISIBLE"</formula>
    </cfRule>
  </conditionalFormatting>
  <conditionalFormatting sqref="F110:F111 F108:H109">
    <cfRule type="expression" dxfId="144" priority="5" stopIfTrue="1">
      <formula>IF($B100-INT($B100)&gt;0,TRUE,FALSE)</formula>
    </cfRule>
  </conditionalFormatting>
  <conditionalFormatting sqref="E108:E111">
    <cfRule type="expression" dxfId="143" priority="6" stopIfTrue="1">
      <formula>IF(#REF!-INT(#REF!)&gt;0,TRUE,FALSE)</formula>
    </cfRule>
  </conditionalFormatting>
  <conditionalFormatting sqref="G110:G111">
    <cfRule type="expression" dxfId="142" priority="7" stopIfTrue="1">
      <formula>IF($B104-INT($B104)&gt;0,TRUE,FALSE)</formula>
    </cfRule>
  </conditionalFormatting>
  <conditionalFormatting sqref="H110:H111">
    <cfRule type="expression" dxfId="141" priority="4" stopIfTrue="1">
      <formula>IF($B102-INT($B102)&gt;0,TRUE,FALSE)</formula>
    </cfRule>
  </conditionalFormatting>
  <dataValidations disablePrompts="1" count="1">
    <dataValidation type="list" allowBlank="1" showInputMessage="1" showErrorMessage="1" sqref="D6 D9:D17 D45:D778">
      <formula1>prueba</formula1>
    </dataValidation>
  </dataValidations>
  <pageMargins left="0.74803149606299213" right="0.74803149606299213" top="0.98425196850393704" bottom="0.98425196850393704" header="0" footer="0"/>
  <pageSetup paperSize="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123825</xdr:rowOff>
                  </from>
                  <to>
                    <xdr:col>2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C2:K19"/>
  <sheetViews>
    <sheetView view="pageBreakPreview" zoomScale="115" zoomScaleNormal="100" zoomScaleSheetLayoutView="115" workbookViewId="0">
      <pane ySplit="8" topLeftCell="A9" activePane="bottomLeft" state="frozen"/>
      <selection pane="bottomLeft" activeCell="A9" sqref="A9"/>
    </sheetView>
  </sheetViews>
  <sheetFormatPr baseColWidth="10" defaultRowHeight="15"/>
  <cols>
    <col min="1" max="3" width="5.7109375" style="287" customWidth="1"/>
    <col min="4" max="4" width="33.28515625" style="366" customWidth="1"/>
    <col min="5" max="5" width="35" style="316" customWidth="1"/>
    <col min="6" max="6" width="35" style="317" customWidth="1"/>
    <col min="7" max="7" width="11.42578125" style="287"/>
    <col min="8" max="8" width="13.85546875" style="288" customWidth="1"/>
    <col min="9" max="9" width="9.7109375" style="289" customWidth="1"/>
    <col min="10" max="10" width="12.5703125" style="287" customWidth="1"/>
    <col min="11" max="11" width="12.7109375" style="287" customWidth="1"/>
    <col min="12" max="16384" width="11.42578125" style="287"/>
  </cols>
  <sheetData>
    <row r="2" spans="3:11" s="280" customFormat="1" ht="20.25" customHeight="1">
      <c r="C2" s="618" t="str">
        <f>'Puntaje Exp'!C2</f>
        <v>INSTITUTO NACIONAL DE VIAS</v>
      </c>
      <c r="D2" s="618"/>
      <c r="E2" s="618"/>
      <c r="F2" s="618"/>
      <c r="H2" s="281"/>
      <c r="I2" s="282"/>
    </row>
    <row r="3" spans="3:11" s="280" customFormat="1" ht="18" customHeight="1">
      <c r="C3" s="620" t="str">
        <f>'Puntaje Exp'!C3</f>
        <v>DIRECCIÓN TERRITORIAL PUTUMAYO</v>
      </c>
      <c r="D3" s="620"/>
      <c r="E3" s="620"/>
      <c r="F3" s="620"/>
      <c r="H3" s="281"/>
      <c r="I3" s="282"/>
    </row>
    <row r="4" spans="3:11" s="280" customFormat="1" ht="13.5" customHeight="1">
      <c r="C4" s="622" t="str">
        <f>'Puntaje Exp'!C4</f>
        <v>LP-DT-PUT-002-2019</v>
      </c>
      <c r="D4" s="622"/>
      <c r="E4" s="622"/>
      <c r="F4" s="622"/>
      <c r="H4" s="281"/>
      <c r="I4" s="282"/>
    </row>
    <row r="5" spans="3:11" s="280" customFormat="1" ht="13.5" customHeight="1">
      <c r="C5" s="622" t="s">
        <v>164</v>
      </c>
      <c r="D5" s="622"/>
      <c r="E5" s="622"/>
      <c r="F5" s="622"/>
      <c r="H5" s="281"/>
      <c r="I5" s="282"/>
    </row>
    <row r="6" spans="3:11" s="280" customFormat="1" ht="14.25" thickBot="1">
      <c r="C6" s="283"/>
      <c r="D6" s="362"/>
      <c r="E6" s="313"/>
      <c r="F6" s="286"/>
      <c r="H6" s="281"/>
      <c r="I6" s="282"/>
    </row>
    <row r="7" spans="3:11" ht="19.5" customHeight="1">
      <c r="C7" s="631" t="s">
        <v>89</v>
      </c>
      <c r="D7" s="633" t="s">
        <v>5</v>
      </c>
      <c r="E7" s="314" t="s">
        <v>165</v>
      </c>
      <c r="F7" s="315" t="s">
        <v>164</v>
      </c>
    </row>
    <row r="8" spans="3:11" ht="75.75" customHeight="1">
      <c r="C8" s="632"/>
      <c r="D8" s="634"/>
      <c r="E8" s="507" t="s">
        <v>166</v>
      </c>
      <c r="F8" s="508" t="s">
        <v>167</v>
      </c>
    </row>
    <row r="9" spans="3:11" s="509" customFormat="1" ht="26.25" customHeight="1">
      <c r="C9" s="352">
        <f>+'Cap Financiera y Organizacional'!A12</f>
        <v>1</v>
      </c>
      <c r="D9" s="364" t="str">
        <f>IF(ISERROR(VLOOKUP(C9,'Cap Financiera y Organizacional'!$A$12:$X$62730,2,0)),"",VLOOKUP(C9,'Cap Financiera y Organizacional'!$A$12:$X$3590,2,0))</f>
        <v>COOPERATIVA DE TRABAJO ASOCIADO EL REFUGIO DEL TRAMPOLYN</v>
      </c>
      <c r="E9" s="514">
        <v>10</v>
      </c>
      <c r="F9" s="515">
        <f>IF(OR(D9="",E9=""),"",IF(AND(E9&gt;0,E9&lt;=CapTecnica1),[2]Puntajes!$H$4,IF(AND(E9&gt;CapTecnica1,E9&lt;=CapTecnica2),[2]Puntajes!$H$5,IF(E9&gt;CapTecnica2,[2]Puntajes!$H$6,0))))</f>
        <v>30</v>
      </c>
      <c r="H9" s="510"/>
      <c r="I9" s="511"/>
      <c r="J9" s="512"/>
      <c r="K9" s="513"/>
    </row>
    <row r="10" spans="3:11" s="509" customFormat="1" ht="27" customHeight="1">
      <c r="C10" s="352"/>
      <c r="D10" s="364"/>
      <c r="E10" s="514"/>
      <c r="F10" s="515"/>
      <c r="H10" s="516"/>
      <c r="I10" s="517"/>
    </row>
    <row r="11" spans="3:11" s="509" customFormat="1" ht="13.5">
      <c r="C11" s="352"/>
      <c r="D11" s="364"/>
      <c r="E11" s="514"/>
      <c r="F11" s="515"/>
      <c r="H11" s="516"/>
      <c r="I11" s="517"/>
    </row>
    <row r="12" spans="3:11" s="509" customFormat="1" ht="13.5" hidden="1">
      <c r="C12" s="503"/>
      <c r="D12" s="499"/>
      <c r="E12" s="514"/>
      <c r="F12" s="515"/>
      <c r="H12" s="516"/>
      <c r="I12" s="517"/>
    </row>
    <row r="13" spans="3:11" s="509" customFormat="1" ht="13.5" hidden="1">
      <c r="C13" s="503"/>
      <c r="D13" s="499"/>
      <c r="E13" s="514"/>
      <c r="F13" s="515"/>
      <c r="H13" s="516"/>
      <c r="I13" s="517"/>
    </row>
    <row r="14" spans="3:11" s="509" customFormat="1" ht="13.5">
      <c r="C14" s="503"/>
      <c r="D14" s="499"/>
      <c r="E14" s="514"/>
      <c r="F14" s="515"/>
      <c r="H14" s="516"/>
      <c r="I14" s="517"/>
    </row>
    <row r="15" spans="3:11" s="509" customFormat="1" ht="13.5">
      <c r="C15" s="503"/>
      <c r="D15" s="499"/>
      <c r="E15" s="514"/>
      <c r="F15" s="515"/>
      <c r="H15" s="516"/>
      <c r="I15" s="517"/>
    </row>
    <row r="16" spans="3:11" s="509" customFormat="1" ht="13.5">
      <c r="C16" s="352"/>
      <c r="D16" s="364"/>
      <c r="E16" s="514"/>
      <c r="F16" s="515"/>
      <c r="H16" s="516"/>
      <c r="I16" s="517"/>
    </row>
    <row r="17" spans="3:9" s="509" customFormat="1" ht="13.5">
      <c r="C17" s="352"/>
      <c r="D17" s="364"/>
      <c r="E17" s="514"/>
      <c r="F17" s="515"/>
      <c r="H17" s="516"/>
      <c r="I17" s="517"/>
    </row>
    <row r="18" spans="3:9" s="509" customFormat="1" ht="13.5">
      <c r="C18" s="352"/>
      <c r="D18" s="364"/>
      <c r="E18" s="514"/>
      <c r="F18" s="515"/>
      <c r="H18" s="516"/>
      <c r="I18" s="517"/>
    </row>
    <row r="19" spans="3:9" s="509" customFormat="1" ht="14.25" thickBot="1">
      <c r="C19" s="354"/>
      <c r="D19" s="367" t="str">
        <f>IF(ISERROR(VLOOKUP(C19,'Cap Financiera y Organizacional'!$A$12:$X$62730,2,0)),"",VLOOKUP(C19,'Cap Financiera y Organizacional'!$A$12:$X$3590,2,0))</f>
        <v/>
      </c>
      <c r="E19" s="518"/>
      <c r="F19" s="519" t="str">
        <f>IF(OR(D19="",E19=""),"",IF(AND(E19&gt;0,E19&lt;=CapTecnica1),Puntajes!$H$4,IF(AND(E19&gt;CapTecnica1,E19&lt;=CapTecnica2),Puntajes!$H$5,IF(E19&gt;CapTecnica2,Puntajes!$H$6,0))))</f>
        <v/>
      </c>
      <c r="H19" s="516"/>
      <c r="I19" s="517"/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40" priority="404" stopIfTrue="1">
      <formula>IF($B6-INT($B6)&gt;0,TRUE,FALSE)</formula>
    </cfRule>
  </conditionalFormatting>
  <conditionalFormatting sqref="D6 F6 D9:D19">
    <cfRule type="cellIs" dxfId="139" priority="405" stopIfTrue="1" operator="equal">
      <formula>"NO ADMISIBLE"</formula>
    </cfRule>
  </conditionalFormatting>
  <conditionalFormatting sqref="F9 F13:F14">
    <cfRule type="expression" dxfId="138" priority="403" stopIfTrue="1">
      <formula>IF($B1-INT($B1)&gt;0,TRUE,FALSE)</formula>
    </cfRule>
  </conditionalFormatting>
  <conditionalFormatting sqref="E9:E19">
    <cfRule type="expression" dxfId="137" priority="406" stopIfTrue="1">
      <formula>IF(#REF!-INT(#REF!)&gt;0,TRUE,FALSE)</formula>
    </cfRule>
  </conditionalFormatting>
  <conditionalFormatting sqref="F10">
    <cfRule type="expression" dxfId="136" priority="36" stopIfTrue="1">
      <formula>IF($B2-INT($B2)&gt;0,TRUE,FALSE)</formula>
    </cfRule>
  </conditionalFormatting>
  <conditionalFormatting sqref="F11:F12">
    <cfRule type="expression" dxfId="135" priority="35" stopIfTrue="1">
      <formula>IF($B3-INT($B3)&gt;0,TRUE,FALSE)</formula>
    </cfRule>
  </conditionalFormatting>
  <conditionalFormatting sqref="F16:F19">
    <cfRule type="expression" dxfId="134" priority="2492" stopIfTrue="1">
      <formula>IF($B6-INT($B6)&gt;0,TRUE,FALSE)</formula>
    </cfRule>
  </conditionalFormatting>
  <conditionalFormatting sqref="F15">
    <cfRule type="expression" dxfId="133" priority="2494" stopIfTrue="1">
      <formula>IF($B6-INT($B6)&gt;0,TRUE,FALSE)</formula>
    </cfRule>
  </conditionalFormatting>
  <dataValidations count="1">
    <dataValidation type="list" allowBlank="1" showInputMessage="1" showErrorMessage="1" sqref="D6 D9:D19">
      <formula1>prueba</formula1>
    </dataValidation>
  </dataValidations>
  <pageMargins left="0.74803149606299213" right="0.74803149606299213" top="0.98425196850393704" bottom="0.98425196850393704" header="0" footer="0"/>
  <pageSetup paperSize="8" orientation="landscape" r:id="rId1"/>
  <headerFooter alignWithMargins="0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2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B050"/>
  </sheetPr>
  <dimension ref="A1:W43"/>
  <sheetViews>
    <sheetView showGridLines="0" view="pageBreakPreview" topLeftCell="A7" zoomScale="85" zoomScaleNormal="85" zoomScaleSheetLayoutView="85" workbookViewId="0">
      <pane ySplit="4" topLeftCell="A11" activePane="bottomLeft" state="frozen"/>
      <selection activeCell="A7" sqref="A7"/>
      <selection pane="bottomLeft" activeCell="A11" sqref="A11"/>
    </sheetView>
  </sheetViews>
  <sheetFormatPr baseColWidth="10" defaultColWidth="13.140625" defaultRowHeight="12.75"/>
  <cols>
    <col min="1" max="1" width="6.42578125" style="166" customWidth="1"/>
    <col min="2" max="2" width="8.28515625" style="40" customWidth="1"/>
    <col min="3" max="3" width="18.28515625" style="44" customWidth="1"/>
    <col min="4" max="4" width="14.5703125" style="40" customWidth="1"/>
    <col min="5" max="5" width="48.28515625" style="40" customWidth="1"/>
    <col min="6" max="7" width="13.140625" style="45"/>
    <col min="8" max="8" width="14.28515625" style="45" customWidth="1"/>
    <col min="9" max="9" width="27.28515625" style="40" customWidth="1"/>
    <col min="10" max="10" width="20.7109375" style="40" customWidth="1"/>
    <col min="11" max="11" width="11.5703125" style="40" customWidth="1"/>
    <col min="12" max="12" width="15.85546875" style="40" customWidth="1"/>
    <col min="13" max="13" width="9.42578125" style="40" customWidth="1"/>
    <col min="14" max="14" width="21.140625" style="40" customWidth="1"/>
    <col min="15" max="15" width="22.140625" style="40" customWidth="1"/>
    <col min="16" max="17" width="20.7109375" style="40" customWidth="1"/>
    <col min="18" max="18" width="18.28515625" style="40" customWidth="1"/>
    <col min="19" max="19" width="38.140625" style="40" customWidth="1"/>
    <col min="20" max="20" width="10.85546875" style="40" customWidth="1"/>
    <col min="21" max="21" width="18.28515625" style="40" bestFit="1" customWidth="1"/>
    <col min="22" max="22" width="13.140625" style="40"/>
    <col min="23" max="23" width="13.85546875" style="40" bestFit="1" customWidth="1"/>
    <col min="24" max="16384" width="13.140625" style="40"/>
  </cols>
  <sheetData>
    <row r="1" spans="1:19" ht="18">
      <c r="B1" s="35" t="str">
        <f>PRESUPUESTOS!B1</f>
        <v>INSTITUTO NACIONAL DE VÍAS</v>
      </c>
      <c r="C1" s="36"/>
      <c r="D1" s="36"/>
      <c r="E1" s="37"/>
      <c r="F1" s="37"/>
      <c r="G1" s="37"/>
      <c r="H1" s="37"/>
      <c r="I1" s="37"/>
      <c r="J1" s="37"/>
      <c r="K1" s="38"/>
      <c r="L1" s="38"/>
      <c r="M1" s="38"/>
      <c r="N1" s="38"/>
      <c r="O1" s="39"/>
      <c r="P1" s="39"/>
      <c r="Q1" s="39"/>
      <c r="R1" s="39"/>
      <c r="S1" s="38"/>
    </row>
    <row r="2" spans="1:19" ht="15.75">
      <c r="B2" s="35" t="str">
        <f>PRESUPUESTOS!B2</f>
        <v>DIRECCIÓN TERRITORIAL PUTUMAYO</v>
      </c>
      <c r="C2" s="41"/>
      <c r="D2" s="41"/>
      <c r="E2" s="37"/>
      <c r="F2" s="37"/>
      <c r="G2" s="37"/>
      <c r="H2" s="37"/>
      <c r="I2" s="37"/>
      <c r="J2" s="37"/>
      <c r="K2" s="38"/>
      <c r="L2" s="38"/>
      <c r="M2" s="38"/>
      <c r="N2" s="38"/>
      <c r="O2" s="39"/>
      <c r="P2" s="39"/>
      <c r="Q2" s="39"/>
      <c r="R2" s="39"/>
      <c r="S2" s="38"/>
    </row>
    <row r="3" spans="1:19" ht="15.75">
      <c r="B3" s="35" t="str">
        <f>PRESUPUESTOS!B3</f>
        <v>LP-DT-PUT-002-2019</v>
      </c>
      <c r="C3" s="42"/>
      <c r="D3" s="41"/>
      <c r="E3" s="37"/>
      <c r="F3" s="37"/>
      <c r="G3" s="37"/>
      <c r="H3" s="37"/>
      <c r="I3" s="37"/>
      <c r="J3" s="37"/>
      <c r="K3" s="38"/>
      <c r="L3" s="38"/>
      <c r="M3" s="38"/>
      <c r="N3" s="38"/>
      <c r="O3" s="39"/>
      <c r="P3" s="39"/>
      <c r="Q3" s="39"/>
      <c r="R3" s="39"/>
      <c r="S3" s="38"/>
    </row>
    <row r="4" spans="1:19" ht="15.75">
      <c r="B4" s="35"/>
      <c r="C4" s="42"/>
      <c r="D4" s="42"/>
      <c r="E4" s="37"/>
      <c r="F4" s="37"/>
      <c r="G4" s="37"/>
      <c r="H4" s="37"/>
      <c r="I4" s="37"/>
      <c r="J4" s="37"/>
      <c r="K4" s="38"/>
      <c r="L4" s="38"/>
      <c r="M4" s="38"/>
      <c r="N4" s="38"/>
      <c r="O4" s="39"/>
      <c r="P4" s="39"/>
      <c r="Q4" s="39"/>
      <c r="R4" s="39"/>
      <c r="S4" s="38"/>
    </row>
    <row r="5" spans="1:19" ht="57" customHeight="1">
      <c r="B5" s="35" t="str">
        <f>+PRESUPUESTOS!B5</f>
        <v>OBJETO: MANTENIMIENTO RUTINARIO VÍAS A CARGO DEL INSTITUTO NACIONAL DEL VÍAS DIRECCIÓN TERRITORIAL PUTUMAYO.</v>
      </c>
      <c r="C5" s="42"/>
      <c r="D5" s="42"/>
      <c r="E5" s="37"/>
      <c r="F5" s="37"/>
      <c r="G5" s="37"/>
      <c r="H5" s="37"/>
      <c r="I5" s="37"/>
      <c r="J5" s="37"/>
      <c r="K5" s="38"/>
      <c r="L5" s="38"/>
      <c r="M5" s="38"/>
      <c r="N5" s="38"/>
      <c r="O5" s="39"/>
      <c r="P5" s="39"/>
      <c r="Q5" s="39"/>
      <c r="R5" s="39"/>
      <c r="S5" s="38"/>
    </row>
    <row r="6" spans="1:19" ht="18">
      <c r="B6" s="36"/>
      <c r="C6" s="42"/>
      <c r="D6" s="42"/>
      <c r="E6" s="37"/>
      <c r="F6" s="37"/>
      <c r="G6" s="37"/>
      <c r="H6" s="37"/>
      <c r="I6" s="37"/>
      <c r="J6" s="37"/>
      <c r="K6" s="38"/>
      <c r="L6" s="38"/>
      <c r="M6" s="38"/>
      <c r="N6" s="38"/>
      <c r="O6" s="39"/>
      <c r="P6" s="39"/>
      <c r="Q6" s="39"/>
      <c r="R6" s="39"/>
      <c r="S6" s="38"/>
    </row>
    <row r="7" spans="1:19" ht="15.75">
      <c r="B7" s="41" t="s">
        <v>26</v>
      </c>
      <c r="C7" s="41"/>
      <c r="D7" s="41"/>
      <c r="E7" s="37"/>
      <c r="F7" s="37"/>
      <c r="G7" s="37"/>
      <c r="H7" s="37"/>
      <c r="I7" s="37"/>
      <c r="J7" s="37"/>
      <c r="K7" s="38"/>
      <c r="L7" s="38"/>
      <c r="M7" s="38"/>
      <c r="N7" s="38"/>
      <c r="O7" s="39"/>
      <c r="P7" s="39"/>
      <c r="Q7" s="39"/>
      <c r="R7" s="39"/>
      <c r="S7" s="38"/>
    </row>
    <row r="8" spans="1:19">
      <c r="B8" s="42"/>
      <c r="C8" s="42"/>
      <c r="D8" s="42"/>
      <c r="E8" s="37"/>
      <c r="F8" s="43" t="s">
        <v>11</v>
      </c>
      <c r="G8" s="43"/>
      <c r="H8" s="37"/>
      <c r="I8" s="37"/>
      <c r="J8" s="37"/>
      <c r="K8" s="38"/>
      <c r="L8" s="38"/>
      <c r="M8" s="38"/>
      <c r="N8" s="38"/>
      <c r="O8" s="39"/>
      <c r="P8" s="39"/>
      <c r="Q8" s="39"/>
      <c r="R8" s="39"/>
      <c r="S8" s="38"/>
    </row>
    <row r="9" spans="1:19" ht="18" customHeight="1">
      <c r="B9" s="660" t="s">
        <v>12</v>
      </c>
      <c r="C9" s="660"/>
      <c r="D9" s="660"/>
      <c r="E9" s="660"/>
      <c r="F9" s="660"/>
      <c r="G9" s="660"/>
      <c r="H9" s="660"/>
      <c r="I9" s="660"/>
      <c r="J9" s="660"/>
      <c r="K9" s="660"/>
      <c r="L9" s="660"/>
      <c r="M9" s="660"/>
      <c r="N9" s="660"/>
      <c r="O9" s="660"/>
      <c r="P9" s="660"/>
      <c r="Q9" s="660"/>
      <c r="R9" s="660"/>
      <c r="S9" s="660"/>
    </row>
    <row r="10" spans="1:19" ht="13.5" thickBot="1">
      <c r="B10" s="38"/>
      <c r="C10" s="100"/>
      <c r="D10" s="38"/>
      <c r="E10" s="38"/>
      <c r="F10" s="39"/>
      <c r="G10" s="39"/>
      <c r="H10" s="39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</row>
    <row r="11" spans="1:19" ht="16.5" customHeight="1" thickTop="1">
      <c r="B11" s="46"/>
      <c r="C11" s="47"/>
      <c r="D11" s="48"/>
      <c r="E11" s="48"/>
      <c r="Q11" s="119" t="s">
        <v>35</v>
      </c>
      <c r="R11" s="120" t="s">
        <v>13</v>
      </c>
    </row>
    <row r="12" spans="1:19" ht="22.5" customHeight="1" thickBot="1">
      <c r="B12" s="49"/>
      <c r="C12" s="50"/>
      <c r="D12" s="49"/>
      <c r="E12" s="49"/>
      <c r="Q12" s="121">
        <v>35431</v>
      </c>
      <c r="R12" s="122">
        <v>43761</v>
      </c>
    </row>
    <row r="13" spans="1:19" ht="13.5" thickTop="1">
      <c r="B13" s="51"/>
      <c r="C13" s="52"/>
      <c r="D13" s="51"/>
      <c r="E13" s="51"/>
      <c r="F13" s="53"/>
      <c r="G13" s="220"/>
      <c r="H13" s="53"/>
      <c r="I13" s="51"/>
      <c r="J13" s="53"/>
      <c r="K13" s="53"/>
      <c r="L13" s="53"/>
      <c r="M13" s="53"/>
      <c r="N13" s="53"/>
      <c r="O13" s="53"/>
      <c r="P13" s="53"/>
      <c r="Q13" s="53"/>
      <c r="R13" s="53"/>
    </row>
    <row r="14" spans="1:19" s="54" customFormat="1" ht="25.5" customHeight="1" thickBot="1">
      <c r="A14" s="167"/>
      <c r="B14" s="559" t="s">
        <v>14</v>
      </c>
      <c r="C14" s="560"/>
      <c r="D14" s="560"/>
      <c r="E14" s="561">
        <f>VLOOKUP(6,PROPONENTES!$B$12:$C$21,2,FALSE)</f>
        <v>1</v>
      </c>
      <c r="F14" s="564" t="str">
        <f>VLOOKUP(E14,PROPONENTES!$C$12:$D$21,2,FALSE)</f>
        <v>COOPERATIVA DE TRABAJO ASOCIADO EL REFUGIO DEL TRAMPOLYN</v>
      </c>
      <c r="G14" s="562"/>
      <c r="H14" s="563"/>
      <c r="I14" s="562"/>
      <c r="J14" s="562"/>
      <c r="K14" s="561"/>
      <c r="L14" s="561"/>
      <c r="M14" s="124"/>
      <c r="N14" s="124"/>
      <c r="O14" s="124"/>
      <c r="P14" s="125"/>
      <c r="Q14" s="125"/>
      <c r="R14" s="125"/>
      <c r="S14" s="125"/>
    </row>
    <row r="15" spans="1:19" ht="52.5" customHeight="1" thickTop="1">
      <c r="B15" s="669" t="s">
        <v>46</v>
      </c>
      <c r="C15" s="647" t="s">
        <v>115</v>
      </c>
      <c r="D15" s="661" t="s">
        <v>15</v>
      </c>
      <c r="E15" s="662"/>
      <c r="F15" s="656" t="s">
        <v>116</v>
      </c>
      <c r="G15" s="657"/>
      <c r="H15" s="658" t="s">
        <v>119</v>
      </c>
      <c r="I15" s="647" t="s">
        <v>16</v>
      </c>
      <c r="J15" s="98" t="s">
        <v>56</v>
      </c>
      <c r="K15" s="98" t="s">
        <v>57</v>
      </c>
      <c r="L15" s="98" t="s">
        <v>58</v>
      </c>
      <c r="M15" s="98" t="s">
        <v>17</v>
      </c>
      <c r="N15" s="658" t="s">
        <v>118</v>
      </c>
      <c r="O15" s="661" t="s">
        <v>150</v>
      </c>
      <c r="P15" s="662"/>
      <c r="Q15" s="118" t="s">
        <v>72</v>
      </c>
      <c r="R15" s="237" t="s">
        <v>151</v>
      </c>
      <c r="S15" s="645" t="s">
        <v>54</v>
      </c>
    </row>
    <row r="16" spans="1:19" ht="27.75" customHeight="1" thickBot="1">
      <c r="B16" s="670"/>
      <c r="C16" s="648"/>
      <c r="D16" s="97" t="s">
        <v>19</v>
      </c>
      <c r="E16" s="97" t="s">
        <v>20</v>
      </c>
      <c r="F16" s="222" t="s">
        <v>117</v>
      </c>
      <c r="G16" s="222" t="s">
        <v>45</v>
      </c>
      <c r="H16" s="659"/>
      <c r="I16" s="648"/>
      <c r="J16" s="99" t="s">
        <v>51</v>
      </c>
      <c r="K16" s="99" t="s">
        <v>50</v>
      </c>
      <c r="L16" s="99" t="s">
        <v>51</v>
      </c>
      <c r="M16" s="99" t="s">
        <v>50</v>
      </c>
      <c r="N16" s="659"/>
      <c r="O16" s="215" t="s">
        <v>53</v>
      </c>
      <c r="P16" s="97" t="s">
        <v>21</v>
      </c>
      <c r="Q16" s="99" t="s">
        <v>188</v>
      </c>
      <c r="R16" s="99" t="s">
        <v>63</v>
      </c>
      <c r="S16" s="646"/>
    </row>
    <row r="17" spans="1:23" ht="13.5" thickTop="1">
      <c r="B17" s="134"/>
      <c r="C17" s="135"/>
      <c r="D17" s="135"/>
      <c r="E17" s="135"/>
      <c r="F17" s="221"/>
      <c r="G17" s="221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</row>
    <row r="18" spans="1:23" s="55" customFormat="1" ht="57.75" customHeight="1">
      <c r="A18" s="166"/>
      <c r="B18" s="213">
        <v>1</v>
      </c>
      <c r="C18" s="551" t="s">
        <v>0</v>
      </c>
      <c r="D18" s="551" t="s">
        <v>203</v>
      </c>
      <c r="E18" s="565" t="s">
        <v>199</v>
      </c>
      <c r="F18" s="551" t="s">
        <v>196</v>
      </c>
      <c r="G18" s="552">
        <v>1</v>
      </c>
      <c r="H18" s="174" t="s">
        <v>69</v>
      </c>
      <c r="I18" s="552" t="s">
        <v>198</v>
      </c>
      <c r="J18" s="553">
        <v>42695</v>
      </c>
      <c r="K18" s="554"/>
      <c r="L18" s="553">
        <v>43434</v>
      </c>
      <c r="M18" s="537">
        <f>IF(OR(J18="",L18=""),"",IF(OR(J18&gt;$R$12,L18&gt;$R$12,AND(J18&lt;$Q$12,L18&lt;$Q$12)),"FUERA DE RANGO",IF(OR(K18="---",K18=""),IF(J18&gt;=$Q$12,ROUND((L18-J18+1)/365*12,1),ROUND((L18-$Q$12+1)/365*12,1)),IF(J18&gt;=$Q$12,ROUND((L18-J18+1)/365*12-ROUND(K18,1),1),ROUND((L18-$Q$12+1)/365*12-ROUND(K18,1),1)))))</f>
        <v>24.3</v>
      </c>
      <c r="N18" s="520">
        <v>655110479</v>
      </c>
      <c r="O18" s="273">
        <f>+N18*G18</f>
        <v>655110479</v>
      </c>
      <c r="P18" s="521">
        <f>IF(L18="","",ROUND(O18/LOOKUP(EXPER.GRAL!L18,SALARIOS!$A$1:$A$27,SALARIOS!$D$1:$D$27),2))</f>
        <v>838.55</v>
      </c>
      <c r="Q18" s="173" t="str">
        <f>IF(P18&gt;20%,"ACEPTABLE","NO ACEPTABLE")</f>
        <v>ACEPTABLE</v>
      </c>
      <c r="R18" s="479">
        <f>IF(AND(H18="SI",Q18&gt;=0.2),ROUND(P18/M18,0),"")</f>
        <v>35</v>
      </c>
      <c r="S18" s="244" t="s">
        <v>207</v>
      </c>
      <c r="U18" s="556">
        <v>838.55</v>
      </c>
      <c r="V18" s="547">
        <v>781242</v>
      </c>
      <c r="W18" s="548">
        <f>+V18*U18</f>
        <v>655110479.10000002</v>
      </c>
    </row>
    <row r="19" spans="1:23" s="55" customFormat="1" ht="49.5" customHeight="1">
      <c r="A19" s="166"/>
      <c r="B19" s="213">
        <v>2</v>
      </c>
      <c r="C19" s="551" t="s">
        <v>0</v>
      </c>
      <c r="D19" s="551" t="s">
        <v>204</v>
      </c>
      <c r="E19" s="565" t="s">
        <v>200</v>
      </c>
      <c r="F19" s="551" t="s">
        <v>196</v>
      </c>
      <c r="G19" s="552">
        <v>1</v>
      </c>
      <c r="H19" s="174" t="s">
        <v>69</v>
      </c>
      <c r="I19" s="552" t="s">
        <v>198</v>
      </c>
      <c r="J19" s="553">
        <v>39846</v>
      </c>
      <c r="K19" s="555"/>
      <c r="L19" s="553">
        <v>40422</v>
      </c>
      <c r="M19" s="537">
        <f t="shared" ref="M19:M20" si="0">IF(OR(J19="",L19=""),"",IF(OR(J19&gt;$R$12,L19&gt;$R$12,AND(J19&lt;$Q$12,L19&lt;$Q$12)),"FUERA DE RANGO",IF(OR(K19="---",K19=""),IF(J19&gt;=$Q$12,ROUND((L19-J19+1)/365*12,1),ROUND((L19-$Q$12+1)/365*12,1)),IF(J19&gt;=$Q$12,ROUND((L19-J19+1)/365*12-ROUND(K19,1),1),ROUND((L19-$Q$12+1)/365*12-ROUND(K19,1),1)))))</f>
        <v>19</v>
      </c>
      <c r="N19" s="520">
        <v>313331150</v>
      </c>
      <c r="O19" s="273">
        <f t="shared" ref="O19:O20" si="1">+N19*G19</f>
        <v>313331150</v>
      </c>
      <c r="P19" s="521">
        <f>IF(L19="","",ROUND(O19/LOOKUP(EXPER.GRAL!L19,SALARIOS!$A$1:$A$27,SALARIOS!$D$1:$D$27),2))</f>
        <v>608.41</v>
      </c>
      <c r="Q19" s="173" t="str">
        <f t="shared" ref="Q19:Q20" si="2">IF(P19&gt;20%,"ACEPTABLE","NO ACEPTABLE")</f>
        <v>ACEPTABLE</v>
      </c>
      <c r="R19" s="479">
        <f t="shared" ref="R19:R20" si="3">IF(AND(H19="SI",Q19&gt;=0.2),ROUND(P19/M19,0),"")</f>
        <v>32</v>
      </c>
      <c r="S19" s="244" t="s">
        <v>208</v>
      </c>
      <c r="U19" s="556">
        <v>608.41</v>
      </c>
      <c r="V19" s="547">
        <v>515000</v>
      </c>
      <c r="W19" s="548">
        <f t="shared" ref="W19:W21" si="4">+V19*U19</f>
        <v>313331150</v>
      </c>
    </row>
    <row r="20" spans="1:23" s="55" customFormat="1" ht="49.5" customHeight="1">
      <c r="A20" s="166"/>
      <c r="B20" s="213">
        <v>3</v>
      </c>
      <c r="C20" s="551" t="s">
        <v>0</v>
      </c>
      <c r="D20" s="551" t="s">
        <v>205</v>
      </c>
      <c r="E20" s="565" t="s">
        <v>201</v>
      </c>
      <c r="F20" s="551" t="s">
        <v>196</v>
      </c>
      <c r="G20" s="552">
        <v>1</v>
      </c>
      <c r="H20" s="174" t="s">
        <v>69</v>
      </c>
      <c r="I20" s="552" t="s">
        <v>198</v>
      </c>
      <c r="J20" s="553">
        <v>38845</v>
      </c>
      <c r="K20" s="555"/>
      <c r="L20" s="553">
        <v>39774</v>
      </c>
      <c r="M20" s="537">
        <f t="shared" si="0"/>
        <v>30.6</v>
      </c>
      <c r="N20" s="520">
        <v>326658930</v>
      </c>
      <c r="O20" s="273">
        <f t="shared" si="1"/>
        <v>326658930</v>
      </c>
      <c r="P20" s="521">
        <f>IF(L20="","",ROUND(O20/LOOKUP(EXPER.GRAL!L20,SALARIOS!$A$1:$A$27,SALARIOS!$D$1:$D$27),2))</f>
        <v>707.82</v>
      </c>
      <c r="Q20" s="173" t="str">
        <f t="shared" si="2"/>
        <v>ACEPTABLE</v>
      </c>
      <c r="R20" s="479">
        <f t="shared" si="3"/>
        <v>23</v>
      </c>
      <c r="S20" s="244" t="s">
        <v>209</v>
      </c>
      <c r="U20" s="556">
        <v>707.82</v>
      </c>
      <c r="V20" s="547">
        <v>461500</v>
      </c>
      <c r="W20" s="548">
        <f t="shared" si="4"/>
        <v>326658930</v>
      </c>
    </row>
    <row r="21" spans="1:23" s="55" customFormat="1" ht="41.25" customHeight="1">
      <c r="A21" s="166"/>
      <c r="B21" s="213">
        <v>4</v>
      </c>
      <c r="C21" s="551" t="s">
        <v>0</v>
      </c>
      <c r="D21" s="551" t="s">
        <v>206</v>
      </c>
      <c r="E21" s="565" t="s">
        <v>202</v>
      </c>
      <c r="F21" s="551" t="s">
        <v>196</v>
      </c>
      <c r="G21" s="552">
        <v>1</v>
      </c>
      <c r="H21" s="174" t="s">
        <v>69</v>
      </c>
      <c r="I21" s="552" t="s">
        <v>198</v>
      </c>
      <c r="J21" s="553">
        <v>37043</v>
      </c>
      <c r="K21" s="566">
        <v>0.56999999999999995</v>
      </c>
      <c r="L21" s="553">
        <v>38183</v>
      </c>
      <c r="M21" s="537">
        <f>IF(OR(J21="",L21=""),"",IF(OR(J21&gt;$R$12,L21&gt;$R$12,AND(J21&lt;$Q$12,L21&lt;$Q$12)),"FUERA DE RANGO",IF(OR(K21="---",K21=""),IF(J21&gt;=$Q$12,ROUND((L21-J21+1)/365*12,1),ROUND((L21-$Q$12+1)/365*12,1)),IF(J21&gt;=$Q$12,ROUND((L21-J21+1)/365*12-ROUND(K21,1),1),ROUND((L21-$Q$12+1)/365*12-ROUND(K21,1),1)))))</f>
        <v>36.9</v>
      </c>
      <c r="N21" s="520">
        <v>329084340</v>
      </c>
      <c r="O21" s="273">
        <f>+N21*G21</f>
        <v>329084340</v>
      </c>
      <c r="P21" s="521">
        <f>IF(L21="","",ROUND(O21/LOOKUP(EXPER.GRAL!L21,SALARIOS!$A$1:$A$27,SALARIOS!$D$1:$D$27),2))</f>
        <v>919.23</v>
      </c>
      <c r="Q21" s="173" t="str">
        <f>IF(P21&gt;20%,"ACEPTABLE","NO ACEPTABLE")</f>
        <v>ACEPTABLE</v>
      </c>
      <c r="R21" s="479">
        <f>IF(AND(H21="SI",Q21&gt;=0.2),ROUND(P21/M21,0),"")</f>
        <v>25</v>
      </c>
      <c r="S21" s="244" t="s">
        <v>210</v>
      </c>
      <c r="U21" s="556">
        <v>919.23</v>
      </c>
      <c r="V21" s="547">
        <v>358000</v>
      </c>
      <c r="W21" s="548">
        <f t="shared" si="4"/>
        <v>329084340</v>
      </c>
    </row>
    <row r="22" spans="1:23" s="56" customFormat="1" ht="17.25" customHeight="1">
      <c r="A22" s="168"/>
      <c r="B22" s="137" t="s">
        <v>22</v>
      </c>
      <c r="C22" s="138"/>
      <c r="D22" s="138"/>
      <c r="E22" s="138"/>
      <c r="F22" s="138"/>
      <c r="G22" s="138"/>
      <c r="H22" s="138"/>
      <c r="I22" s="139"/>
      <c r="J22" s="139"/>
      <c r="K22" s="139"/>
      <c r="L22" s="139"/>
      <c r="M22" s="139"/>
      <c r="N22" s="139"/>
      <c r="O22" s="538">
        <f>SUM(P18:P21)</f>
        <v>3074.01</v>
      </c>
      <c r="P22" s="649" t="s">
        <v>23</v>
      </c>
      <c r="Q22" s="649"/>
      <c r="R22" s="140">
        <f>SUM(R18:R21)</f>
        <v>115</v>
      </c>
      <c r="S22" s="644" t="s">
        <v>55</v>
      </c>
    </row>
    <row r="23" spans="1:23" ht="15.75" customHeight="1">
      <c r="B23" s="663"/>
      <c r="C23" s="671"/>
      <c r="D23" s="671"/>
      <c r="E23" s="671"/>
      <c r="F23" s="671"/>
      <c r="G23" s="671"/>
      <c r="H23" s="671"/>
      <c r="I23" s="671"/>
      <c r="J23" s="671"/>
      <c r="K23" s="671"/>
      <c r="L23" s="671"/>
      <c r="M23" s="671"/>
      <c r="N23" s="671"/>
      <c r="O23" s="672"/>
      <c r="P23" s="650" t="s">
        <v>6</v>
      </c>
      <c r="Q23" s="651"/>
      <c r="R23" s="639">
        <f>PROPONENTES!R12</f>
        <v>48.498892703803605</v>
      </c>
      <c r="S23" s="644"/>
    </row>
    <row r="24" spans="1:23" ht="12.75" customHeight="1">
      <c r="A24" s="169">
        <f>E14</f>
        <v>1</v>
      </c>
      <c r="B24" s="673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2"/>
      <c r="P24" s="652"/>
      <c r="Q24" s="653"/>
      <c r="R24" s="639"/>
      <c r="S24" s="641" t="str">
        <f>IF(R22&gt;=R23,"ADMISIBLE","NO ADMISIBLE")</f>
        <v>ADMISIBLE</v>
      </c>
    </row>
    <row r="25" spans="1:23" ht="12.75" customHeight="1">
      <c r="B25" s="673"/>
      <c r="C25" s="671"/>
      <c r="D25" s="671"/>
      <c r="E25" s="671"/>
      <c r="F25" s="671"/>
      <c r="G25" s="671"/>
      <c r="H25" s="671"/>
      <c r="I25" s="671"/>
      <c r="J25" s="671"/>
      <c r="K25" s="671"/>
      <c r="L25" s="671"/>
      <c r="M25" s="671"/>
      <c r="N25" s="671"/>
      <c r="O25" s="672"/>
      <c r="P25" s="652"/>
      <c r="Q25" s="653"/>
      <c r="R25" s="639"/>
      <c r="S25" s="642"/>
    </row>
    <row r="26" spans="1:23" ht="15.95" customHeight="1" thickBot="1">
      <c r="B26" s="674"/>
      <c r="C26" s="675"/>
      <c r="D26" s="675"/>
      <c r="E26" s="675"/>
      <c r="F26" s="675"/>
      <c r="G26" s="675"/>
      <c r="H26" s="675"/>
      <c r="I26" s="675"/>
      <c r="J26" s="675"/>
      <c r="K26" s="675"/>
      <c r="L26" s="675"/>
      <c r="M26" s="675"/>
      <c r="N26" s="675"/>
      <c r="O26" s="676"/>
      <c r="P26" s="654"/>
      <c r="Q26" s="655"/>
      <c r="R26" s="640"/>
      <c r="S26" s="643"/>
    </row>
    <row r="27" spans="1:23" ht="13.5" thickTop="1"/>
    <row r="29" spans="1:23" ht="24" thickBot="1">
      <c r="A29" s="167"/>
      <c r="B29" s="93" t="s">
        <v>14</v>
      </c>
      <c r="C29" s="93"/>
      <c r="D29" s="93"/>
      <c r="E29" s="94" t="e">
        <f>VLOOKUP(13,PROPONENTES!$B$12:$D$21,2,FALSE)</f>
        <v>#N/A</v>
      </c>
      <c r="F29" s="95" t="e">
        <f>VLOOKUP(E29,PROPONENTES!$C$12:$D$21,2,FALSE)</f>
        <v>#N/A</v>
      </c>
      <c r="G29" s="95"/>
      <c r="H29" s="96"/>
      <c r="I29" s="95"/>
      <c r="J29" s="95"/>
      <c r="K29" s="123"/>
      <c r="L29" s="123"/>
      <c r="M29" s="124"/>
      <c r="N29" s="124"/>
      <c r="P29" s="125"/>
      <c r="Q29" s="125"/>
      <c r="R29" s="125"/>
      <c r="S29" s="125"/>
    </row>
    <row r="30" spans="1:23" ht="54" customHeight="1" thickTop="1">
      <c r="B30" s="669" t="s">
        <v>46</v>
      </c>
      <c r="C30" s="647" t="s">
        <v>47</v>
      </c>
      <c r="D30" s="661" t="s">
        <v>15</v>
      </c>
      <c r="E30" s="662"/>
      <c r="F30" s="656" t="s">
        <v>116</v>
      </c>
      <c r="G30" s="657"/>
      <c r="H30" s="98" t="s">
        <v>49</v>
      </c>
      <c r="I30" s="647" t="s">
        <v>16</v>
      </c>
      <c r="J30" s="98" t="s">
        <v>56</v>
      </c>
      <c r="K30" s="98" t="s">
        <v>57</v>
      </c>
      <c r="L30" s="98" t="s">
        <v>58</v>
      </c>
      <c r="M30" s="98" t="s">
        <v>17</v>
      </c>
      <c r="N30" s="98" t="s">
        <v>18</v>
      </c>
      <c r="O30" s="661" t="s">
        <v>150</v>
      </c>
      <c r="P30" s="662"/>
      <c r="Q30" s="118" t="s">
        <v>72</v>
      </c>
      <c r="R30" s="237" t="s">
        <v>151</v>
      </c>
      <c r="S30" s="645" t="s">
        <v>54</v>
      </c>
    </row>
    <row r="31" spans="1:23" ht="26.25" customHeight="1" thickBot="1">
      <c r="B31" s="670"/>
      <c r="C31" s="648"/>
      <c r="D31" s="97" t="s">
        <v>19</v>
      </c>
      <c r="E31" s="97" t="s">
        <v>20</v>
      </c>
      <c r="F31" s="222" t="s">
        <v>117</v>
      </c>
      <c r="G31" s="222" t="s">
        <v>45</v>
      </c>
      <c r="H31" s="99" t="s">
        <v>48</v>
      </c>
      <c r="I31" s="648"/>
      <c r="J31" s="99" t="s">
        <v>51</v>
      </c>
      <c r="K31" s="99" t="s">
        <v>50</v>
      </c>
      <c r="L31" s="99" t="s">
        <v>51</v>
      </c>
      <c r="M31" s="99" t="s">
        <v>50</v>
      </c>
      <c r="N31" s="99" t="s">
        <v>52</v>
      </c>
      <c r="O31" s="97" t="s">
        <v>53</v>
      </c>
      <c r="P31" s="97" t="s">
        <v>21</v>
      </c>
      <c r="Q31" s="99" t="s">
        <v>73</v>
      </c>
      <c r="R31" s="99" t="s">
        <v>63</v>
      </c>
      <c r="S31" s="646"/>
    </row>
    <row r="32" spans="1:23" ht="13.5" thickTop="1">
      <c r="B32" s="134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</row>
    <row r="33" spans="1:23" ht="15">
      <c r="B33" s="200"/>
      <c r="C33" s="541"/>
      <c r="D33" s="541"/>
      <c r="E33" s="542"/>
      <c r="F33" s="541"/>
      <c r="G33" s="543"/>
      <c r="H33" s="549"/>
      <c r="I33" s="543"/>
      <c r="J33" s="544"/>
      <c r="K33" s="545"/>
      <c r="L33" s="544"/>
      <c r="M33" s="479"/>
      <c r="N33" s="273"/>
      <c r="O33" s="273"/>
      <c r="P33" s="478"/>
      <c r="Q33" s="173"/>
      <c r="R33" s="479"/>
      <c r="S33" s="244"/>
      <c r="U33" s="546"/>
      <c r="V33" s="548"/>
      <c r="W33" s="548"/>
    </row>
    <row r="34" spans="1:23" ht="15">
      <c r="B34" s="200"/>
      <c r="C34" s="541"/>
      <c r="D34" s="541"/>
      <c r="E34" s="542"/>
      <c r="F34" s="541"/>
      <c r="G34" s="543"/>
      <c r="H34" s="549"/>
      <c r="I34" s="543"/>
      <c r="J34" s="544"/>
      <c r="K34" s="545"/>
      <c r="L34" s="544"/>
      <c r="M34" s="479"/>
      <c r="N34" s="273"/>
      <c r="O34" s="273"/>
      <c r="P34" s="478"/>
      <c r="Q34" s="173"/>
      <c r="R34" s="479"/>
      <c r="S34" s="244"/>
      <c r="U34" s="546"/>
      <c r="V34" s="548"/>
      <c r="W34" s="548"/>
    </row>
    <row r="35" spans="1:23" ht="15">
      <c r="B35" s="200"/>
      <c r="C35" s="541"/>
      <c r="D35" s="541"/>
      <c r="E35" s="542"/>
      <c r="F35" s="541"/>
      <c r="G35" s="543"/>
      <c r="H35" s="549"/>
      <c r="I35" s="543"/>
      <c r="J35" s="544"/>
      <c r="K35" s="545"/>
      <c r="L35" s="544"/>
      <c r="M35" s="479"/>
      <c r="N35" s="273"/>
      <c r="O35" s="273"/>
      <c r="P35" s="478"/>
      <c r="Q35" s="173"/>
      <c r="R35" s="479"/>
      <c r="S35" s="244"/>
      <c r="U35" s="546"/>
      <c r="V35" s="548"/>
      <c r="W35" s="548"/>
    </row>
    <row r="36" spans="1:23" ht="15">
      <c r="B36" s="200"/>
      <c r="C36" s="541"/>
      <c r="D36" s="541"/>
      <c r="E36" s="542"/>
      <c r="F36" s="541"/>
      <c r="G36" s="543"/>
      <c r="H36" s="549"/>
      <c r="I36" s="543"/>
      <c r="J36" s="544"/>
      <c r="K36" s="545"/>
      <c r="L36" s="544"/>
      <c r="M36" s="479"/>
      <c r="N36" s="273"/>
      <c r="O36" s="273"/>
      <c r="P36" s="478"/>
      <c r="Q36" s="173"/>
      <c r="R36" s="479"/>
      <c r="S36" s="244"/>
      <c r="U36" s="546"/>
      <c r="V36" s="548"/>
      <c r="W36" s="548"/>
    </row>
    <row r="37" spans="1:23" ht="15">
      <c r="B37" s="200"/>
      <c r="C37" s="277"/>
      <c r="D37" s="278"/>
      <c r="E37" s="522"/>
      <c r="F37" s="274"/>
      <c r="G37" s="275"/>
      <c r="H37" s="175"/>
      <c r="I37" s="201"/>
      <c r="J37" s="276"/>
      <c r="K37" s="272"/>
      <c r="L37" s="276"/>
      <c r="M37" s="479"/>
      <c r="N37" s="273"/>
      <c r="O37" s="273"/>
      <c r="P37" s="478"/>
      <c r="Q37" s="173"/>
      <c r="R37" s="479"/>
      <c r="S37" s="523"/>
    </row>
    <row r="38" spans="1:23" ht="15.75" customHeight="1">
      <c r="A38" s="168"/>
      <c r="B38" s="137" t="s">
        <v>22</v>
      </c>
      <c r="C38" s="141"/>
      <c r="D38" s="142"/>
      <c r="E38" s="142"/>
      <c r="F38" s="138"/>
      <c r="G38" s="138"/>
      <c r="H38" s="138"/>
      <c r="I38" s="139"/>
      <c r="J38" s="139"/>
      <c r="K38" s="139"/>
      <c r="L38" s="139"/>
      <c r="M38" s="139"/>
      <c r="N38" s="139"/>
      <c r="O38" s="538">
        <f>SUM(P33:P37)</f>
        <v>0</v>
      </c>
      <c r="P38" s="649" t="s">
        <v>23</v>
      </c>
      <c r="Q38" s="649"/>
      <c r="R38" s="140">
        <f>SUM(R33:R37)</f>
        <v>0</v>
      </c>
      <c r="S38" s="644" t="s">
        <v>55</v>
      </c>
    </row>
    <row r="39" spans="1:23" ht="15" customHeight="1">
      <c r="B39" s="663"/>
      <c r="C39" s="664"/>
      <c r="D39" s="664"/>
      <c r="E39" s="664"/>
      <c r="F39" s="664"/>
      <c r="G39" s="664"/>
      <c r="H39" s="664"/>
      <c r="I39" s="664"/>
      <c r="J39" s="664"/>
      <c r="K39" s="664"/>
      <c r="L39" s="664"/>
      <c r="M39" s="664"/>
      <c r="N39" s="664"/>
      <c r="O39" s="665"/>
      <c r="P39" s="650" t="s">
        <v>6</v>
      </c>
      <c r="Q39" s="651"/>
      <c r="R39" s="639">
        <f>+PROPONENTES!R13</f>
        <v>0</v>
      </c>
      <c r="S39" s="644"/>
    </row>
    <row r="40" spans="1:23" ht="15" customHeight="1">
      <c r="A40" s="169" t="e">
        <f>E29</f>
        <v>#N/A</v>
      </c>
      <c r="B40" s="663"/>
      <c r="C40" s="664"/>
      <c r="D40" s="664"/>
      <c r="E40" s="664"/>
      <c r="F40" s="664"/>
      <c r="G40" s="664"/>
      <c r="H40" s="664"/>
      <c r="I40" s="664"/>
      <c r="J40" s="664"/>
      <c r="K40" s="664"/>
      <c r="L40" s="664"/>
      <c r="M40" s="664"/>
      <c r="N40" s="664"/>
      <c r="O40" s="665"/>
      <c r="P40" s="652"/>
      <c r="Q40" s="653"/>
      <c r="R40" s="639"/>
      <c r="S40" s="641" t="str">
        <f>IF(R38&gt;=R39,"ADMISIBLE","NO ADMISIBLE")</f>
        <v>ADMISIBLE</v>
      </c>
    </row>
    <row r="41" spans="1:23" ht="15" customHeight="1">
      <c r="B41" s="663"/>
      <c r="C41" s="664"/>
      <c r="D41" s="664"/>
      <c r="E41" s="664"/>
      <c r="F41" s="664"/>
      <c r="G41" s="664"/>
      <c r="H41" s="664"/>
      <c r="I41" s="664"/>
      <c r="J41" s="664"/>
      <c r="K41" s="664"/>
      <c r="L41" s="664"/>
      <c r="M41" s="664"/>
      <c r="N41" s="664"/>
      <c r="O41" s="665"/>
      <c r="P41" s="652"/>
      <c r="Q41" s="653"/>
      <c r="R41" s="639"/>
      <c r="S41" s="642"/>
    </row>
    <row r="42" spans="1:23" ht="15.75" customHeight="1" thickBot="1">
      <c r="B42" s="666"/>
      <c r="C42" s="667"/>
      <c r="D42" s="667"/>
      <c r="E42" s="667"/>
      <c r="F42" s="667"/>
      <c r="G42" s="667"/>
      <c r="H42" s="667"/>
      <c r="I42" s="667"/>
      <c r="J42" s="667"/>
      <c r="K42" s="667"/>
      <c r="L42" s="667"/>
      <c r="M42" s="667"/>
      <c r="N42" s="667"/>
      <c r="O42" s="668"/>
      <c r="P42" s="654"/>
      <c r="Q42" s="655"/>
      <c r="R42" s="640"/>
      <c r="S42" s="643"/>
    </row>
    <row r="43" spans="1:23" ht="13.5" thickTop="1"/>
  </sheetData>
  <mergeCells count="29">
    <mergeCell ref="B9:S9"/>
    <mergeCell ref="S30:S31"/>
    <mergeCell ref="O30:P30"/>
    <mergeCell ref="B39:O42"/>
    <mergeCell ref="P39:Q42"/>
    <mergeCell ref="P38:Q38"/>
    <mergeCell ref="B30:B31"/>
    <mergeCell ref="C30:C31"/>
    <mergeCell ref="D30:E30"/>
    <mergeCell ref="I30:I31"/>
    <mergeCell ref="F30:G30"/>
    <mergeCell ref="I15:I16"/>
    <mergeCell ref="B23:O26"/>
    <mergeCell ref="D15:E15"/>
    <mergeCell ref="O15:P15"/>
    <mergeCell ref="B15:B16"/>
    <mergeCell ref="C15:C16"/>
    <mergeCell ref="P22:Q22"/>
    <mergeCell ref="P23:Q26"/>
    <mergeCell ref="F15:G15"/>
    <mergeCell ref="H15:H16"/>
    <mergeCell ref="N15:N16"/>
    <mergeCell ref="R39:R42"/>
    <mergeCell ref="S40:S42"/>
    <mergeCell ref="S38:S39"/>
    <mergeCell ref="S15:S16"/>
    <mergeCell ref="S22:S23"/>
    <mergeCell ref="S24:S26"/>
    <mergeCell ref="R23:R26"/>
  </mergeCells>
  <phoneticPr fontId="35" type="noConversion"/>
  <conditionalFormatting sqref="S40 S24 S37">
    <cfRule type="cellIs" dxfId="132" priority="2469" stopIfTrue="1" operator="equal">
      <formula>"NO ADMISIBLE"</formula>
    </cfRule>
    <cfRule type="cellIs" dxfId="131" priority="2470" stopIfTrue="1" operator="equal">
      <formula>"ADMISIBLE"</formula>
    </cfRule>
  </conditionalFormatting>
  <conditionalFormatting sqref="B18 G18:O18 G21:O21 B21 G18:G21 I18:I21">
    <cfRule type="cellIs" dxfId="130" priority="1532" stopIfTrue="1" operator="greaterThan">
      <formula>0</formula>
    </cfRule>
  </conditionalFormatting>
  <conditionalFormatting sqref="M18:O18 M21:O21">
    <cfRule type="cellIs" dxfId="129" priority="1531" stopIfTrue="1" operator="lessThan">
      <formula>0</formula>
    </cfRule>
  </conditionalFormatting>
  <conditionalFormatting sqref="M18:R18 M21:R21 P18:P21">
    <cfRule type="cellIs" dxfId="128" priority="1528" stopIfTrue="1" operator="greaterThan">
      <formula>0</formula>
    </cfRule>
  </conditionalFormatting>
  <conditionalFormatting sqref="B18 B21">
    <cfRule type="cellIs" dxfId="127" priority="2488" stopIfTrue="1" operator="greaterThan">
      <formula>0</formula>
    </cfRule>
  </conditionalFormatting>
  <conditionalFormatting sqref="Q11:R12">
    <cfRule type="cellIs" dxfId="126" priority="2481" stopIfTrue="1" operator="greaterThan">
      <formula>0</formula>
    </cfRule>
  </conditionalFormatting>
  <conditionalFormatting sqref="Q18 Q21">
    <cfRule type="cellIs" dxfId="125" priority="2496" stopIfTrue="1" operator="greaterThan">
      <formula>0</formula>
    </cfRule>
  </conditionalFormatting>
  <conditionalFormatting sqref="D18 F18 F21 D21">
    <cfRule type="cellIs" dxfId="124" priority="124" stopIfTrue="1" operator="greaterThan">
      <formula>0</formula>
    </cfRule>
  </conditionalFormatting>
  <conditionalFormatting sqref="C18 C21">
    <cfRule type="cellIs" dxfId="123" priority="123" stopIfTrue="1" operator="greaterThan">
      <formula>0</formula>
    </cfRule>
  </conditionalFormatting>
  <conditionalFormatting sqref="M36:M37 M33:O36">
    <cfRule type="cellIs" dxfId="122" priority="120" stopIfTrue="1" operator="greaterThan">
      <formula>0</formula>
    </cfRule>
  </conditionalFormatting>
  <conditionalFormatting sqref="M36:M37 M33:O36">
    <cfRule type="cellIs" dxfId="121" priority="119" stopIfTrue="1" operator="lessThan">
      <formula>0</formula>
    </cfRule>
  </conditionalFormatting>
  <conditionalFormatting sqref="M36:M37 P36:R37 M33:R36">
    <cfRule type="cellIs" dxfId="120" priority="118" stopIfTrue="1" operator="greaterThan">
      <formula>0</formula>
    </cfRule>
  </conditionalFormatting>
  <conditionalFormatting sqref="R36:R37 Q33:Q37">
    <cfRule type="cellIs" dxfId="119" priority="122" stopIfTrue="1" operator="greaterThan">
      <formula>0</formula>
    </cfRule>
  </conditionalFormatting>
  <conditionalFormatting sqref="E33:E37">
    <cfRule type="cellIs" dxfId="118" priority="22" stopIfTrue="1" operator="greaterThan">
      <formula>0</formula>
    </cfRule>
  </conditionalFormatting>
  <conditionalFormatting sqref="B33:B37 F33:L37">
    <cfRule type="cellIs" dxfId="117" priority="25" stopIfTrue="1" operator="greaterThan">
      <formula>0</formula>
    </cfRule>
  </conditionalFormatting>
  <conditionalFormatting sqref="L33:L37">
    <cfRule type="cellIs" dxfId="116" priority="24" stopIfTrue="1" operator="lessThan">
      <formula>0</formula>
    </cfRule>
  </conditionalFormatting>
  <conditionalFormatting sqref="L33:L37">
    <cfRule type="cellIs" dxfId="115" priority="23" stopIfTrue="1" operator="greaterThan">
      <formula>0</formula>
    </cfRule>
  </conditionalFormatting>
  <conditionalFormatting sqref="F33:G37 J33:L37">
    <cfRule type="cellIs" dxfId="114" priority="26" stopIfTrue="1" operator="greaterThan">
      <formula>0</formula>
    </cfRule>
  </conditionalFormatting>
  <conditionalFormatting sqref="E37">
    <cfRule type="cellIs" dxfId="113" priority="21" stopIfTrue="1" operator="greaterThan">
      <formula>0</formula>
    </cfRule>
  </conditionalFormatting>
  <conditionalFormatting sqref="E33:E36">
    <cfRule type="cellIs" dxfId="112" priority="20" stopIfTrue="1" operator="greaterThan">
      <formula>0</formula>
    </cfRule>
  </conditionalFormatting>
  <conditionalFormatting sqref="E36">
    <cfRule type="cellIs" dxfId="111" priority="19" stopIfTrue="1" operator="greaterThan">
      <formula>0</formula>
    </cfRule>
  </conditionalFormatting>
  <conditionalFormatting sqref="E37">
    <cfRule type="cellIs" dxfId="110" priority="18" stopIfTrue="1" operator="greaterThan">
      <formula>0</formula>
    </cfRule>
  </conditionalFormatting>
  <conditionalFormatting sqref="J33:J37">
    <cfRule type="cellIs" dxfId="109" priority="17" stopIfTrue="1" operator="lessThan">
      <formula>0</formula>
    </cfRule>
  </conditionalFormatting>
  <conditionalFormatting sqref="J33:J37">
    <cfRule type="cellIs" dxfId="108" priority="16" stopIfTrue="1" operator="greaterThan">
      <formula>0</formula>
    </cfRule>
  </conditionalFormatting>
  <conditionalFormatting sqref="N36:O37">
    <cfRule type="cellIs" dxfId="107" priority="15" stopIfTrue="1" operator="greaterThan">
      <formula>0</formula>
    </cfRule>
  </conditionalFormatting>
  <conditionalFormatting sqref="N36:O37">
    <cfRule type="cellIs" dxfId="106" priority="14" stopIfTrue="1" operator="lessThan">
      <formula>0</formula>
    </cfRule>
  </conditionalFormatting>
  <conditionalFormatting sqref="N36:O37">
    <cfRule type="cellIs" dxfId="105" priority="13" stopIfTrue="1" operator="greaterThan">
      <formula>0</formula>
    </cfRule>
  </conditionalFormatting>
  <conditionalFormatting sqref="B19:B20 G19:O20">
    <cfRule type="cellIs" dxfId="104" priority="5" stopIfTrue="1" operator="greaterThan">
      <formula>0</formula>
    </cfRule>
  </conditionalFormatting>
  <conditionalFormatting sqref="D19:D20 F19:F20">
    <cfRule type="cellIs" dxfId="103" priority="2" stopIfTrue="1" operator="greaterThan">
      <formula>0</formula>
    </cfRule>
  </conditionalFormatting>
  <conditionalFormatting sqref="C19:C20">
    <cfRule type="cellIs" dxfId="102" priority="1" stopIfTrue="1" operator="greaterThan">
      <formula>0</formula>
    </cfRule>
  </conditionalFormatting>
  <conditionalFormatting sqref="M19:O20">
    <cfRule type="cellIs" dxfId="101" priority="4" stopIfTrue="1" operator="lessThan">
      <formula>0</formula>
    </cfRule>
  </conditionalFormatting>
  <conditionalFormatting sqref="M19:R20">
    <cfRule type="cellIs" dxfId="100" priority="3" stopIfTrue="1" operator="greaterThan">
      <formula>0</formula>
    </cfRule>
  </conditionalFormatting>
  <conditionalFormatting sqref="B19:B20">
    <cfRule type="cellIs" dxfId="99" priority="6" stopIfTrue="1" operator="greaterThan">
      <formula>0</formula>
    </cfRule>
  </conditionalFormatting>
  <conditionalFormatting sqref="Q19:Q20">
    <cfRule type="cellIs" dxfId="98" priority="7" stopIfTrue="1" operator="greaterThan">
      <formula>0</formula>
    </cfRule>
  </conditionalFormatting>
  <printOptions horizontalCentered="1"/>
  <pageMargins left="0.55118110236220474" right="0.23622047244094491" top="0.74803149606299213" bottom="0.55118110236220474" header="0.15748031496062992" footer="0.15748031496062992"/>
  <pageSetup scale="19" fitToHeight="3" orientation="landscape" r:id="rId1"/>
  <headerFooter alignWithMargins="0">
    <oddFooter>&amp;L&amp;"Arial,Normal"&amp;9&amp;F&amp;A&amp;C&amp;"Arial,Normal"&amp;10&amp;P de &amp;N&amp;R&amp;"Arial,Normal"&amp;9INSTITUTO NACIONAL DE VIAS&amp;D</oddFooter>
  </headerFooter>
  <ignoredErrors>
    <ignoredError sqref="B22:B23 H22:N22 F22 P22" emptyCellReferenc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B050"/>
  </sheetPr>
  <dimension ref="B1:K22"/>
  <sheetViews>
    <sheetView showGridLines="0" view="pageBreakPreview" zoomScale="110" zoomScaleNormal="100" zoomScaleSheetLayoutView="110" workbookViewId="0"/>
  </sheetViews>
  <sheetFormatPr baseColWidth="10" defaultRowHeight="12.75"/>
  <cols>
    <col min="1" max="1" width="2.7109375" style="64" customWidth="1"/>
    <col min="2" max="2" width="10.42578125" style="73" customWidth="1"/>
    <col min="3" max="3" width="33.28515625" style="64" customWidth="1"/>
    <col min="4" max="4" width="11.140625" style="74" customWidth="1"/>
    <col min="5" max="5" width="13.42578125" style="64" customWidth="1"/>
    <col min="6" max="6" width="15.7109375" style="64" customWidth="1"/>
    <col min="7" max="7" width="18.5703125" style="74" customWidth="1"/>
    <col min="8" max="8" width="19.42578125" style="64" bestFit="1" customWidth="1"/>
    <col min="9" max="9" width="15.28515625" style="64" customWidth="1"/>
    <col min="10" max="10" width="17.140625" style="64" customWidth="1"/>
    <col min="11" max="11" width="8.7109375" style="64" customWidth="1"/>
    <col min="12" max="16384" width="11.42578125" style="64"/>
  </cols>
  <sheetData>
    <row r="1" spans="2:11" ht="20.100000000000001" customHeight="1">
      <c r="B1" s="35" t="str">
        <f>PRESUPUESTOS!B1</f>
        <v>INSTITUTO NACIONAL DE VÍAS</v>
      </c>
      <c r="C1" s="63"/>
      <c r="D1" s="63"/>
      <c r="E1" s="63"/>
      <c r="F1" s="63"/>
      <c r="G1" s="63"/>
      <c r="H1" s="63"/>
      <c r="I1" s="63"/>
      <c r="J1" s="63"/>
    </row>
    <row r="2" spans="2:11" ht="20.100000000000001" customHeight="1">
      <c r="B2" s="35" t="str">
        <f>PRESUPUESTOS!B2</f>
        <v>DIRECCIÓN TERRITORIAL PUTUMAYO</v>
      </c>
      <c r="C2" s="63"/>
      <c r="D2" s="63"/>
      <c r="E2" s="63"/>
      <c r="F2" s="63"/>
      <c r="G2" s="63"/>
      <c r="H2" s="63"/>
      <c r="I2" s="63"/>
      <c r="J2" s="63"/>
    </row>
    <row r="3" spans="2:11" ht="20.100000000000001" customHeight="1">
      <c r="B3" s="35" t="str">
        <f>PRESUPUESTOS!B3</f>
        <v>LP-DT-PUT-002-2019</v>
      </c>
      <c r="C3" s="63"/>
      <c r="D3" s="63"/>
      <c r="E3" s="63"/>
      <c r="F3" s="63"/>
      <c r="G3" s="63"/>
      <c r="H3" s="63"/>
      <c r="I3" s="63"/>
      <c r="J3" s="63"/>
    </row>
    <row r="4" spans="2:11" ht="2.25" customHeight="1">
      <c r="B4" s="35"/>
      <c r="C4" s="63"/>
      <c r="D4" s="63"/>
      <c r="E4" s="63"/>
      <c r="F4" s="63"/>
      <c r="G4" s="63"/>
      <c r="H4" s="63"/>
      <c r="I4" s="63"/>
      <c r="J4" s="63"/>
    </row>
    <row r="5" spans="2:11" ht="4.5" customHeight="1">
      <c r="B5" s="35"/>
      <c r="C5" s="63"/>
      <c r="D5" s="63"/>
      <c r="E5" s="63"/>
      <c r="F5" s="63"/>
      <c r="G5" s="63"/>
      <c r="H5" s="63"/>
      <c r="I5" s="63"/>
      <c r="J5" s="63"/>
    </row>
    <row r="6" spans="2:11" ht="18.75">
      <c r="B6" s="35" t="str">
        <f>PRESUPUESTOS!B5</f>
        <v>OBJETO: MANTENIMIENTO RUTINARIO VÍAS A CARGO DEL INSTITUTO NACIONAL DEL VÍAS DIRECCIÓN TERRITORIAL PUTUMAYO.</v>
      </c>
      <c r="C6" s="63"/>
      <c r="D6" s="63"/>
      <c r="E6" s="63"/>
      <c r="F6" s="63"/>
      <c r="G6" s="63"/>
      <c r="H6" s="63"/>
      <c r="I6" s="63"/>
      <c r="J6" s="63"/>
    </row>
    <row r="7" spans="2:11" ht="4.5" customHeight="1">
      <c r="B7" s="35"/>
      <c r="C7" s="63"/>
      <c r="D7" s="63"/>
      <c r="E7" s="63"/>
      <c r="F7" s="63"/>
      <c r="G7" s="63"/>
      <c r="H7" s="63"/>
      <c r="I7" s="63"/>
      <c r="J7" s="63"/>
    </row>
    <row r="8" spans="2:11" ht="4.5" customHeight="1">
      <c r="B8" s="36"/>
      <c r="C8" s="63"/>
      <c r="D8" s="63"/>
      <c r="E8" s="63"/>
      <c r="F8" s="63"/>
      <c r="G8" s="63"/>
      <c r="H8" s="63"/>
      <c r="I8" s="63"/>
      <c r="J8" s="63"/>
    </row>
    <row r="9" spans="2:11" ht="20.100000000000001" customHeight="1">
      <c r="B9" s="41" t="s">
        <v>34</v>
      </c>
      <c r="C9" s="65"/>
      <c r="D9" s="65"/>
      <c r="E9" s="65"/>
      <c r="F9" s="65"/>
      <c r="G9" s="65"/>
      <c r="H9" s="65"/>
      <c r="I9" s="65"/>
      <c r="J9" s="65"/>
    </row>
    <row r="10" spans="2:11" ht="6" customHeight="1">
      <c r="B10" s="42"/>
      <c r="C10" s="66"/>
      <c r="D10" s="66"/>
      <c r="E10" s="66"/>
      <c r="F10" s="66"/>
      <c r="G10" s="66"/>
      <c r="H10" s="66"/>
      <c r="I10" s="66"/>
      <c r="J10" s="66"/>
    </row>
    <row r="11" spans="2:11" ht="18.75" customHeight="1">
      <c r="B11" s="36" t="s">
        <v>27</v>
      </c>
      <c r="C11" s="67"/>
      <c r="D11" s="67"/>
      <c r="E11" s="67"/>
      <c r="F11" s="67"/>
      <c r="G11" s="67"/>
      <c r="H11" s="67"/>
      <c r="I11" s="67"/>
      <c r="J11" s="67"/>
    </row>
    <row r="12" spans="2:11" ht="6.75" customHeight="1" thickBot="1">
      <c r="B12" s="68"/>
      <c r="C12" s="69"/>
      <c r="D12" s="70"/>
      <c r="E12" s="69"/>
      <c r="F12" s="69"/>
      <c r="G12" s="70"/>
      <c r="H12" s="69"/>
      <c r="I12" s="69"/>
      <c r="J12" s="69"/>
      <c r="K12" s="71"/>
    </row>
    <row r="13" spans="2:11" ht="39" customHeight="1" thickTop="1">
      <c r="B13" s="679" t="s">
        <v>60</v>
      </c>
      <c r="C13" s="677" t="s">
        <v>5</v>
      </c>
      <c r="D13" s="101" t="s">
        <v>76</v>
      </c>
      <c r="E13" s="102" t="s">
        <v>59</v>
      </c>
      <c r="F13" s="232" t="s">
        <v>133</v>
      </c>
      <c r="G13" s="232" t="s">
        <v>74</v>
      </c>
      <c r="H13" s="102" t="s">
        <v>132</v>
      </c>
      <c r="I13" s="216" t="s">
        <v>133</v>
      </c>
      <c r="J13" s="681" t="s">
        <v>136</v>
      </c>
      <c r="K13" s="71"/>
    </row>
    <row r="14" spans="2:11" ht="36.75" customHeight="1" thickBot="1">
      <c r="B14" s="680"/>
      <c r="C14" s="678"/>
      <c r="D14" s="103" t="s">
        <v>63</v>
      </c>
      <c r="E14" s="103" t="s">
        <v>63</v>
      </c>
      <c r="F14" s="103" t="s">
        <v>134</v>
      </c>
      <c r="G14" s="103" t="s">
        <v>52</v>
      </c>
      <c r="H14" s="231" t="s">
        <v>52</v>
      </c>
      <c r="I14" s="217" t="s">
        <v>135</v>
      </c>
      <c r="J14" s="682"/>
      <c r="K14" s="71"/>
    </row>
    <row r="15" spans="2:11" ht="3" customHeight="1" thickTop="1">
      <c r="B15" s="104"/>
      <c r="C15" s="105"/>
      <c r="D15" s="106"/>
      <c r="E15" s="105"/>
      <c r="F15" s="105"/>
      <c r="G15" s="106"/>
      <c r="H15" s="105"/>
      <c r="I15" s="107"/>
      <c r="J15" s="107"/>
      <c r="K15" s="71"/>
    </row>
    <row r="16" spans="2:11" ht="41.25" customHeight="1">
      <c r="B16" s="421">
        <f t="shared" ref="B16" si="0">IF(C16="","",B15+1)</f>
        <v>1</v>
      </c>
      <c r="C16" s="422" t="str">
        <f>PROPONENTES!D12</f>
        <v>COOPERATIVA DE TRABAJO ASOCIADO EL REFUGIO DEL TRAMPOLYN</v>
      </c>
      <c r="D16" s="423">
        <f>PROPONENTES!R12</f>
        <v>48.498892703803605</v>
      </c>
      <c r="E16" s="424">
        <f>+EXPER.GRAL!R22</f>
        <v>115</v>
      </c>
      <c r="F16" s="425" t="str">
        <f t="shared" ref="F16" si="1">IF(OR(E16&lt;D16,E16=0),"NO ADMISIBLE","ADMISIBLE")</f>
        <v>ADMISIBLE</v>
      </c>
      <c r="G16" s="426">
        <f>+PROPONENTES!E12/POA!SALACTUAL</f>
        <v>1600.463459225519</v>
      </c>
      <c r="H16" s="427">
        <f>+EXPER.GRAL!O22</f>
        <v>3074.01</v>
      </c>
      <c r="I16" s="425" t="str">
        <f t="shared" ref="I16" si="2">IF(H16&lt;G16,"NO ADMISIBLE","ADMISIBLE")</f>
        <v>ADMISIBLE</v>
      </c>
      <c r="J16" s="425" t="str">
        <f>+IF(F16="NO ADMISIBLE","NO ADMISIBLE",IF(I16="NO ADMISIBLE","NO ADMISIBLE","ADMISIBLE"))</f>
        <v>ADMISIBLE</v>
      </c>
      <c r="K16" s="72" t="str">
        <f>+IF(B16-INT(B16)=0,"","BORRAR ESTA FILA")</f>
        <v/>
      </c>
    </row>
    <row r="17" spans="2:11" ht="30" customHeight="1">
      <c r="B17" s="428"/>
      <c r="C17" s="429"/>
      <c r="D17" s="430"/>
      <c r="E17" s="431"/>
      <c r="F17" s="432"/>
      <c r="G17" s="433"/>
      <c r="H17" s="434"/>
      <c r="I17" s="432"/>
      <c r="J17" s="432"/>
      <c r="K17" s="72"/>
    </row>
    <row r="18" spans="2:11" ht="30" customHeight="1">
      <c r="B18" s="421"/>
      <c r="C18" s="422"/>
      <c r="D18" s="423"/>
      <c r="E18" s="424"/>
      <c r="F18" s="425"/>
      <c r="G18" s="426"/>
      <c r="H18" s="427"/>
      <c r="I18" s="425"/>
      <c r="J18" s="425"/>
      <c r="K18" s="72"/>
    </row>
    <row r="19" spans="2:11" ht="30" customHeight="1">
      <c r="B19" s="428"/>
      <c r="C19" s="429"/>
      <c r="D19" s="430"/>
      <c r="E19" s="435"/>
      <c r="F19" s="432"/>
      <c r="G19" s="433"/>
      <c r="H19" s="434"/>
      <c r="I19" s="432"/>
      <c r="J19" s="432"/>
      <c r="K19" s="72"/>
    </row>
    <row r="20" spans="2:11" ht="30" customHeight="1">
      <c r="B20" s="421"/>
      <c r="C20" s="436"/>
      <c r="D20" s="423"/>
      <c r="E20" s="437"/>
      <c r="F20" s="425"/>
      <c r="G20" s="426"/>
      <c r="H20" s="427"/>
      <c r="I20" s="425"/>
      <c r="J20" s="425"/>
    </row>
    <row r="21" spans="2:11" ht="30" customHeight="1">
      <c r="B21" s="421"/>
      <c r="C21" s="436"/>
      <c r="D21" s="423"/>
      <c r="E21" s="437"/>
      <c r="F21" s="425"/>
      <c r="G21" s="426"/>
      <c r="H21" s="427"/>
      <c r="I21" s="425"/>
      <c r="J21" s="425"/>
    </row>
    <row r="22" spans="2:11" ht="30" customHeight="1">
      <c r="B22" s="421"/>
      <c r="C22" s="436"/>
      <c r="D22" s="423"/>
      <c r="E22" s="437"/>
      <c r="F22" s="425"/>
      <c r="G22" s="426"/>
      <c r="H22" s="427"/>
      <c r="I22" s="425"/>
      <c r="J22" s="425"/>
    </row>
  </sheetData>
  <sheetProtection selectLockedCells="1"/>
  <mergeCells count="3">
    <mergeCell ref="C13:C14"/>
    <mergeCell ref="B13:B14"/>
    <mergeCell ref="J13:J14"/>
  </mergeCells>
  <phoneticPr fontId="35" type="noConversion"/>
  <conditionalFormatting sqref="E20">
    <cfRule type="cellIs" dxfId="97" priority="90" stopIfTrue="1" operator="greaterThan">
      <formula>0</formula>
    </cfRule>
  </conditionalFormatting>
  <conditionalFormatting sqref="I16:J22">
    <cfRule type="cellIs" dxfId="96" priority="84" stopIfTrue="1" operator="equal">
      <formula>"ADMISIBLE"</formula>
    </cfRule>
    <cfRule type="cellIs" dxfId="95" priority="85" stopIfTrue="1" operator="equal">
      <formula>"NO ADMISIBLE"</formula>
    </cfRule>
  </conditionalFormatting>
  <conditionalFormatting sqref="E17:E19 B16:D19 E16:H16 F17:G22">
    <cfRule type="cellIs" dxfId="94" priority="89" stopIfTrue="1" operator="greaterThan">
      <formula>0</formula>
    </cfRule>
  </conditionalFormatting>
  <conditionalFormatting sqref="E16:F16 H16 E17:E19 F17:F22">
    <cfRule type="cellIs" dxfId="93" priority="87" stopIfTrue="1" operator="equal">
      <formula>0</formula>
    </cfRule>
  </conditionalFormatting>
  <conditionalFormatting sqref="B16 C16:C17 E17:E19 D16:D19 E16:H16 I16:J22 F17:G22">
    <cfRule type="expression" dxfId="92" priority="88" stopIfTrue="1">
      <formula>MOD(ROW(),2)</formula>
    </cfRule>
  </conditionalFormatting>
  <conditionalFormatting sqref="C19">
    <cfRule type="expression" dxfId="91" priority="83" stopIfTrue="1">
      <formula>MOD(ROW(),2)</formula>
    </cfRule>
  </conditionalFormatting>
  <conditionalFormatting sqref="C19">
    <cfRule type="expression" dxfId="90" priority="81" stopIfTrue="1">
      <formula>MOD(ROW(),2)</formula>
    </cfRule>
    <cfRule type="cellIs" dxfId="89" priority="82" stopIfTrue="1" operator="greaterThan">
      <formula>0</formula>
    </cfRule>
  </conditionalFormatting>
  <conditionalFormatting sqref="B20:E20">
    <cfRule type="cellIs" dxfId="88" priority="56" stopIfTrue="1" operator="greaterThan">
      <formula>0</formula>
    </cfRule>
  </conditionalFormatting>
  <conditionalFormatting sqref="E20">
    <cfRule type="cellIs" dxfId="87" priority="55" stopIfTrue="1" operator="equal">
      <formula>0</formula>
    </cfRule>
  </conditionalFormatting>
  <conditionalFormatting sqref="D20:E20">
    <cfRule type="expression" dxfId="86" priority="54" stopIfTrue="1">
      <formula>MOD(ROW(),2)</formula>
    </cfRule>
  </conditionalFormatting>
  <conditionalFormatting sqref="C20">
    <cfRule type="expression" dxfId="85" priority="53" stopIfTrue="1">
      <formula>MOD(ROW(),2)</formula>
    </cfRule>
  </conditionalFormatting>
  <conditionalFormatting sqref="C20">
    <cfRule type="expression" dxfId="84" priority="51" stopIfTrue="1">
      <formula>MOD(ROW(),2)</formula>
    </cfRule>
    <cfRule type="cellIs" dxfId="83" priority="52" stopIfTrue="1" operator="greaterThan">
      <formula>0</formula>
    </cfRule>
  </conditionalFormatting>
  <conditionalFormatting sqref="D20">
    <cfRule type="cellIs" dxfId="82" priority="50" stopIfTrue="1" operator="greaterThan">
      <formula>0</formula>
    </cfRule>
  </conditionalFormatting>
  <conditionalFormatting sqref="D20">
    <cfRule type="expression" dxfId="81" priority="49" stopIfTrue="1">
      <formula>MOD(ROW(),2)</formula>
    </cfRule>
  </conditionalFormatting>
  <conditionalFormatting sqref="E21:E22">
    <cfRule type="cellIs" dxfId="80" priority="48" stopIfTrue="1" operator="greaterThan">
      <formula>0</formula>
    </cfRule>
  </conditionalFormatting>
  <conditionalFormatting sqref="B21:E22">
    <cfRule type="cellIs" dxfId="79" priority="45" stopIfTrue="1" operator="greaterThan">
      <formula>0</formula>
    </cfRule>
  </conditionalFormatting>
  <conditionalFormatting sqref="E21:E22">
    <cfRule type="cellIs" dxfId="78" priority="44" stopIfTrue="1" operator="equal">
      <formula>0</formula>
    </cfRule>
  </conditionalFormatting>
  <conditionalFormatting sqref="D21:E22">
    <cfRule type="expression" dxfId="77" priority="43" stopIfTrue="1">
      <formula>MOD(ROW(),2)</formula>
    </cfRule>
  </conditionalFormatting>
  <conditionalFormatting sqref="C21:C22">
    <cfRule type="expression" dxfId="76" priority="42" stopIfTrue="1">
      <formula>MOD(ROW(),2)</formula>
    </cfRule>
  </conditionalFormatting>
  <conditionalFormatting sqref="C21:C22">
    <cfRule type="expression" dxfId="75" priority="40" stopIfTrue="1">
      <formula>MOD(ROW(),2)</formula>
    </cfRule>
    <cfRule type="cellIs" dxfId="74" priority="41" stopIfTrue="1" operator="greaterThan">
      <formula>0</formula>
    </cfRule>
  </conditionalFormatting>
  <conditionalFormatting sqref="D21:D22">
    <cfRule type="cellIs" dxfId="73" priority="39" stopIfTrue="1" operator="greaterThan">
      <formula>0</formula>
    </cfRule>
  </conditionalFormatting>
  <conditionalFormatting sqref="D21:D22">
    <cfRule type="expression" dxfId="72" priority="38" stopIfTrue="1">
      <formula>MOD(ROW(),2)</formula>
    </cfRule>
  </conditionalFormatting>
  <conditionalFormatting sqref="H17:H22">
    <cfRule type="cellIs" dxfId="71" priority="15" stopIfTrue="1" operator="greaterThan">
      <formula>0</formula>
    </cfRule>
  </conditionalFormatting>
  <conditionalFormatting sqref="H17:H22">
    <cfRule type="cellIs" dxfId="70" priority="13" stopIfTrue="1" operator="equal">
      <formula>0</formula>
    </cfRule>
  </conditionalFormatting>
  <conditionalFormatting sqref="H17:H22">
    <cfRule type="expression" dxfId="69" priority="14" stopIfTrue="1">
      <formula>MOD(ROW(),2)</formula>
    </cfRule>
  </conditionalFormatting>
  <conditionalFormatting sqref="G16:G22">
    <cfRule type="cellIs" dxfId="68" priority="12" stopIfTrue="1" operator="equal">
      <formula>0</formula>
    </cfRule>
  </conditionalFormatting>
  <conditionalFormatting sqref="F16:F22">
    <cfRule type="cellIs" dxfId="67" priority="10" stopIfTrue="1" operator="equal">
      <formula>"ADMISIBLE"</formula>
    </cfRule>
    <cfRule type="cellIs" dxfId="66" priority="11" stopIfTrue="1" operator="equal">
      <formula>"NO ADMISIBLE"</formula>
    </cfRule>
  </conditionalFormatting>
  <conditionalFormatting sqref="E22">
    <cfRule type="cellIs" dxfId="65" priority="9" stopIfTrue="1" operator="greaterThan">
      <formula>0</formula>
    </cfRule>
  </conditionalFormatting>
  <conditionalFormatting sqref="B22:E22">
    <cfRule type="cellIs" dxfId="64" priority="8" stopIfTrue="1" operator="greaterThan">
      <formula>0</formula>
    </cfRule>
  </conditionalFormatting>
  <conditionalFormatting sqref="E22">
    <cfRule type="cellIs" dxfId="63" priority="7" stopIfTrue="1" operator="equal">
      <formula>0</formula>
    </cfRule>
  </conditionalFormatting>
  <conditionalFormatting sqref="D22:E22">
    <cfRule type="expression" dxfId="62" priority="6" stopIfTrue="1">
      <formula>MOD(ROW(),2)</formula>
    </cfRule>
  </conditionalFormatting>
  <conditionalFormatting sqref="C22">
    <cfRule type="expression" dxfId="61" priority="5" stopIfTrue="1">
      <formula>MOD(ROW(),2)</formula>
    </cfRule>
  </conditionalFormatting>
  <conditionalFormatting sqref="C22">
    <cfRule type="expression" dxfId="60" priority="3" stopIfTrue="1">
      <formula>MOD(ROW(),2)</formula>
    </cfRule>
    <cfRule type="cellIs" dxfId="59" priority="4" stopIfTrue="1" operator="greaterThan">
      <formula>0</formula>
    </cfRule>
  </conditionalFormatting>
  <conditionalFormatting sqref="D22">
    <cfRule type="cellIs" dxfId="58" priority="2" stopIfTrue="1" operator="greaterThan">
      <formula>0</formula>
    </cfRule>
  </conditionalFormatting>
  <conditionalFormatting sqref="D22">
    <cfRule type="expression" dxfId="57" priority="1" stopIfTrue="1">
      <formula>MOD(ROW(),2)</formula>
    </cfRule>
  </conditionalFormatting>
  <printOptions horizontalCentered="1"/>
  <pageMargins left="0.23622047244094491" right="0.23622047244094491" top="1.1200000000000001" bottom="0.74803149606299213" header="0.31496062992125984" footer="0.31496062992125984"/>
  <pageSetup scale="86" orientation="landscape" r:id="rId1"/>
  <headerFooter alignWithMargins="0">
    <oddFooter>&amp;L&amp;"Arial,Normal"&amp;9&amp;F&amp;A&amp;C&amp;"Arial,Normal"&amp;10&amp;P de &amp;N&amp;R&amp;"Arial,Normal"&amp;9INSTITUTO NACIONAL DE VIAS&amp;D</oddFooter>
  </headerFooter>
  <ignoredErrors>
    <ignoredError sqref="B16" emptyCellReferenc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00B050"/>
  </sheetPr>
  <dimension ref="B1:I29"/>
  <sheetViews>
    <sheetView showGridLines="0" view="pageBreakPreview" zoomScale="90" zoomScaleNormal="85" zoomScaleSheetLayoutView="90" workbookViewId="0"/>
  </sheetViews>
  <sheetFormatPr baseColWidth="10" defaultRowHeight="12.75"/>
  <cols>
    <col min="1" max="1" width="4.85546875" style="73" customWidth="1"/>
    <col min="2" max="2" width="12.42578125" style="73" customWidth="1"/>
    <col min="3" max="3" width="38.85546875" style="73" customWidth="1"/>
    <col min="4" max="5" width="15.7109375" style="73" customWidth="1"/>
    <col min="6" max="6" width="18.42578125" style="73" customWidth="1"/>
    <col min="7" max="7" width="15.7109375" style="73" customWidth="1"/>
    <col min="8" max="8" width="14.7109375" style="73" bestFit="1" customWidth="1"/>
    <col min="9" max="9" width="14.5703125" style="73" customWidth="1"/>
    <col min="10" max="16384" width="11.42578125" style="73"/>
  </cols>
  <sheetData>
    <row r="1" spans="2:9" ht="20.100000000000001" customHeight="1">
      <c r="B1" s="35" t="str">
        <f>PRESUPUESTOS!B1</f>
        <v>INSTITUTO NACIONAL DE VÍAS</v>
      </c>
      <c r="C1" s="63"/>
      <c r="D1" s="63"/>
      <c r="E1" s="63"/>
      <c r="F1" s="63"/>
      <c r="G1" s="63"/>
    </row>
    <row r="2" spans="2:9" ht="20.100000000000001" customHeight="1">
      <c r="B2" s="35" t="str">
        <f>PRESUPUESTOS!B2</f>
        <v>DIRECCIÓN TERRITORIAL PUTUMAYO</v>
      </c>
      <c r="C2" s="63"/>
      <c r="D2" s="63"/>
      <c r="E2" s="63"/>
      <c r="F2" s="63"/>
      <c r="G2" s="63"/>
    </row>
    <row r="3" spans="2:9" ht="20.100000000000001" customHeight="1">
      <c r="B3" s="35" t="str">
        <f>PRESUPUESTOS!B3</f>
        <v>LP-DT-PUT-002-2019</v>
      </c>
      <c r="C3" s="63"/>
      <c r="D3" s="63"/>
      <c r="E3" s="63"/>
      <c r="F3" s="63"/>
      <c r="G3" s="63"/>
    </row>
    <row r="4" spans="2:9" ht="14.25" customHeight="1">
      <c r="B4" s="35"/>
      <c r="C4" s="63"/>
      <c r="D4" s="63"/>
      <c r="E4" s="63"/>
      <c r="F4" s="63"/>
      <c r="G4" s="63"/>
    </row>
    <row r="5" spans="2:9" ht="5.25" customHeight="1">
      <c r="B5" s="35"/>
      <c r="C5" s="63"/>
      <c r="D5" s="63"/>
      <c r="E5" s="63"/>
      <c r="F5" s="63"/>
      <c r="G5" s="63"/>
    </row>
    <row r="6" spans="2:9" ht="142.5" customHeight="1">
      <c r="B6" s="35" t="str">
        <f>PRESUPUESTOS!B5</f>
        <v>OBJETO: MANTENIMIENTO RUTINARIO VÍAS A CARGO DEL INSTITUTO NACIONAL DEL VÍAS DIRECCIÓN TERRITORIAL PUTUMAYO.</v>
      </c>
      <c r="C6" s="63"/>
      <c r="D6" s="63"/>
      <c r="E6" s="63"/>
      <c r="F6" s="63"/>
      <c r="G6" s="63"/>
    </row>
    <row r="7" spans="2:9" ht="5.25" customHeight="1">
      <c r="B7" s="35"/>
      <c r="C7" s="63"/>
      <c r="D7" s="63"/>
      <c r="E7" s="63"/>
      <c r="F7" s="63"/>
      <c r="G7" s="63"/>
    </row>
    <row r="8" spans="2:9" ht="15.75" customHeight="1">
      <c r="B8" s="41" t="s">
        <v>37</v>
      </c>
      <c r="C8" s="65"/>
      <c r="D8" s="65"/>
      <c r="E8" s="65"/>
      <c r="F8" s="65"/>
      <c r="G8" s="65"/>
    </row>
    <row r="9" spans="2:9" ht="6" customHeight="1">
      <c r="B9" s="42"/>
      <c r="C9" s="66"/>
      <c r="D9" s="66"/>
      <c r="E9" s="66"/>
      <c r="F9" s="66"/>
      <c r="G9" s="66"/>
    </row>
    <row r="10" spans="2:9" ht="15" customHeight="1">
      <c r="B10" s="36" t="s">
        <v>28</v>
      </c>
      <c r="C10" s="67"/>
      <c r="D10" s="67"/>
      <c r="E10" s="67"/>
      <c r="F10" s="67"/>
      <c r="G10" s="67"/>
    </row>
    <row r="11" spans="2:9" ht="9" customHeight="1" thickBot="1"/>
    <row r="12" spans="2:9">
      <c r="E12" s="205"/>
      <c r="F12" s="205"/>
      <c r="G12" s="204"/>
      <c r="H12" s="439" t="s">
        <v>30</v>
      </c>
      <c r="I12" s="455">
        <f>COUNTIF($G$20:$G$26,H12)</f>
        <v>1</v>
      </c>
    </row>
    <row r="13" spans="2:9">
      <c r="E13" s="205"/>
      <c r="F13" s="205"/>
      <c r="G13" s="206"/>
      <c r="H13" s="440" t="s">
        <v>31</v>
      </c>
      <c r="I13" s="456">
        <f>COUNTIF($G$20:$G$23,H13)</f>
        <v>0</v>
      </c>
    </row>
    <row r="14" spans="2:9">
      <c r="E14" s="207"/>
      <c r="F14" s="207"/>
      <c r="G14" s="206"/>
      <c r="H14" s="453" t="s">
        <v>36</v>
      </c>
      <c r="I14" s="456">
        <f>COUNTIF($G$20:$G$23,H14)</f>
        <v>0</v>
      </c>
    </row>
    <row r="15" spans="2:9" ht="13.5" thickBot="1">
      <c r="E15" s="205"/>
      <c r="F15" s="205"/>
      <c r="G15" s="206"/>
      <c r="H15" s="454" t="s">
        <v>32</v>
      </c>
      <c r="I15" s="457">
        <f>SUM(I12:I14)</f>
        <v>1</v>
      </c>
    </row>
    <row r="16" spans="2:9" ht="9" customHeight="1" thickBot="1"/>
    <row r="17" spans="2:7" ht="13.5" thickTop="1">
      <c r="B17" s="679" t="s">
        <v>60</v>
      </c>
      <c r="C17" s="677" t="s">
        <v>5</v>
      </c>
      <c r="D17" s="685" t="s">
        <v>62</v>
      </c>
      <c r="E17" s="677" t="s">
        <v>29</v>
      </c>
      <c r="F17" s="685" t="s">
        <v>137</v>
      </c>
      <c r="G17" s="683" t="s">
        <v>61</v>
      </c>
    </row>
    <row r="18" spans="2:7" ht="13.5" thickBot="1">
      <c r="B18" s="680"/>
      <c r="C18" s="678"/>
      <c r="D18" s="686"/>
      <c r="E18" s="678"/>
      <c r="F18" s="686"/>
      <c r="G18" s="684"/>
    </row>
    <row r="19" spans="2:7" ht="6" customHeight="1" thickTop="1">
      <c r="B19" s="223"/>
      <c r="C19" s="224"/>
      <c r="D19" s="224"/>
      <c r="E19" s="224"/>
      <c r="F19" s="224"/>
      <c r="G19" s="225"/>
    </row>
    <row r="20" spans="2:7" ht="30" customHeight="1">
      <c r="B20" s="226">
        <v>1</v>
      </c>
      <c r="C20" s="268" t="str">
        <f>VLOOKUP(B20,PROPONENTES!$C$12:$D$21,2,FALSE)</f>
        <v>COOPERATIVA DE TRABAJO ASOCIADO EL REFUGIO DEL TRAMPOLYN</v>
      </c>
      <c r="D20" s="209" t="str">
        <f>+CRC!K13</f>
        <v>ADMISIBLE</v>
      </c>
      <c r="E20" s="209" t="str">
        <f>+EXPERIENCIA!J16</f>
        <v>ADMISIBLE</v>
      </c>
      <c r="F20" s="209" t="str">
        <f>+'Cap Financiera y Organizacional'!U12</f>
        <v>ADMISIBLE</v>
      </c>
      <c r="G20" s="209" t="str">
        <f>IF(OR(COUNTIF(D20:E20,0)&gt;0),"RECHAZADA",IF(COUNTIF(D20:E20,"NO ADMISIBLE")&gt;0,"NO ADMISIBLE",IF(COUNTIF(D20:E20,"PENDIENTE")&gt;0,"PENDIENTE","ADMISIBLE")))</f>
        <v>ADMISIBLE</v>
      </c>
    </row>
    <row r="21" spans="2:7" ht="30" customHeight="1">
      <c r="B21" s="226"/>
      <c r="C21" s="268"/>
      <c r="D21" s="209"/>
      <c r="E21" s="209"/>
      <c r="F21" s="209"/>
      <c r="G21" s="209"/>
    </row>
    <row r="22" spans="2:7" ht="30" customHeight="1">
      <c r="B22" s="226"/>
      <c r="C22" s="268"/>
      <c r="D22" s="209"/>
      <c r="E22" s="209"/>
      <c r="F22" s="209"/>
      <c r="G22" s="209"/>
    </row>
    <row r="23" spans="2:7" ht="30" customHeight="1">
      <c r="B23" s="226"/>
      <c r="C23" s="268"/>
      <c r="D23" s="209"/>
      <c r="E23" s="209"/>
      <c r="F23" s="209"/>
      <c r="G23" s="209"/>
    </row>
    <row r="24" spans="2:7" ht="30" customHeight="1">
      <c r="B24" s="226"/>
      <c r="C24" s="268"/>
      <c r="D24" s="209"/>
      <c r="E24" s="209"/>
      <c r="F24" s="209"/>
      <c r="G24" s="209"/>
    </row>
    <row r="25" spans="2:7" ht="30" customHeight="1">
      <c r="B25" s="226"/>
      <c r="C25" s="268"/>
      <c r="D25" s="209"/>
      <c r="E25" s="209"/>
      <c r="F25" s="209"/>
      <c r="G25" s="209"/>
    </row>
    <row r="26" spans="2:7" ht="30" customHeight="1">
      <c r="B26" s="226"/>
      <c r="C26" s="268"/>
      <c r="D26" s="209"/>
      <c r="E26" s="209"/>
      <c r="F26" s="209"/>
      <c r="G26" s="209"/>
    </row>
    <row r="27" spans="2:7" ht="30" hidden="1" customHeight="1">
      <c r="B27" s="226">
        <v>8</v>
      </c>
      <c r="C27" s="268" t="e">
        <f>VLOOKUP(B27,PROPONENTES!$C$12:$D$21,2,FALSE)</f>
        <v>#N/A</v>
      </c>
      <c r="D27" s="209" t="e">
        <f>+CRC!#REF!</f>
        <v>#REF!</v>
      </c>
      <c r="E27" s="209" t="e">
        <f>+EXPERIENCIA!#REF!</f>
        <v>#REF!</v>
      </c>
      <c r="F27" s="209">
        <f>+'Cap Financiera y Organizacional'!U29</f>
        <v>0</v>
      </c>
      <c r="G27" s="209" t="str">
        <f t="shared" ref="G27:G29" si="0">IF(OR(COUNTIF(D27:E27,0)&gt;0),"RECHAZADA",IF(COUNTIF(D27:E27,"NO ADMISIBLE")&gt;0,"NO ADMISIBLE",IF(COUNTIF(D27:E27,"PENDIENTE")&gt;0,"PENDIENTE","ADMISIBLE")))</f>
        <v>ADMISIBLE</v>
      </c>
    </row>
    <row r="28" spans="2:7" ht="30" hidden="1" customHeight="1">
      <c r="B28" s="226">
        <v>9</v>
      </c>
      <c r="C28" s="268" t="e">
        <f>VLOOKUP(B28,PROPONENTES!$C$12:$D$21,2,FALSE)</f>
        <v>#N/A</v>
      </c>
      <c r="D28" s="209" t="e">
        <f>+CRC!#REF!</f>
        <v>#REF!</v>
      </c>
      <c r="E28" s="209" t="e">
        <f>+EXPERIENCIA!#REF!</f>
        <v>#REF!</v>
      </c>
      <c r="F28" s="209">
        <f>+'Cap Financiera y Organizacional'!U33</f>
        <v>0</v>
      </c>
      <c r="G28" s="209" t="str">
        <f t="shared" si="0"/>
        <v>ADMISIBLE</v>
      </c>
    </row>
    <row r="29" spans="2:7" ht="30" hidden="1" customHeight="1">
      <c r="B29" s="226">
        <v>10</v>
      </c>
      <c r="C29" s="268" t="e">
        <f>VLOOKUP(B29,PROPONENTES!$C$12:$D$21,2,FALSE)</f>
        <v>#N/A</v>
      </c>
      <c r="D29" s="209" t="e">
        <f>+CRC!#REF!</f>
        <v>#REF!</v>
      </c>
      <c r="E29" s="209" t="e">
        <f>+EXPERIENCIA!#REF!</f>
        <v>#REF!</v>
      </c>
      <c r="F29" s="209">
        <f>+'Cap Financiera y Organizacional'!U37</f>
        <v>0</v>
      </c>
      <c r="G29" s="209" t="str">
        <f t="shared" si="0"/>
        <v>ADMISIBLE</v>
      </c>
    </row>
  </sheetData>
  <sheetProtection selectLockedCells="1"/>
  <mergeCells count="6">
    <mergeCell ref="G17:G18"/>
    <mergeCell ref="C17:C18"/>
    <mergeCell ref="E17:E18"/>
    <mergeCell ref="B17:B18"/>
    <mergeCell ref="D17:D18"/>
    <mergeCell ref="F17:F18"/>
  </mergeCells>
  <phoneticPr fontId="35" type="noConversion"/>
  <conditionalFormatting sqref="B20:C23">
    <cfRule type="expression" dxfId="56" priority="512" stopIfTrue="1">
      <formula>MOD(ROW(),2)</formula>
    </cfRule>
    <cfRule type="cellIs" dxfId="55" priority="516" stopIfTrue="1" operator="greaterThan">
      <formula>0</formula>
    </cfRule>
  </conditionalFormatting>
  <conditionalFormatting sqref="B24:C24">
    <cfRule type="expression" dxfId="54" priority="461" stopIfTrue="1">
      <formula>MOD(ROW(),2)</formula>
    </cfRule>
    <cfRule type="cellIs" dxfId="53" priority="462" stopIfTrue="1" operator="greaterThan">
      <formula>0</formula>
    </cfRule>
  </conditionalFormatting>
  <conditionalFormatting sqref="B25:C29">
    <cfRule type="expression" dxfId="52" priority="421" stopIfTrue="1">
      <formula>MOD(ROW(),2)</formula>
    </cfRule>
    <cfRule type="cellIs" dxfId="51" priority="422" stopIfTrue="1" operator="greaterThan">
      <formula>0</formula>
    </cfRule>
  </conditionalFormatting>
  <conditionalFormatting sqref="B26:C26">
    <cfRule type="expression" dxfId="50" priority="32" stopIfTrue="1">
      <formula>MOD(ROW(),2)</formula>
    </cfRule>
    <cfRule type="cellIs" dxfId="49" priority="33" stopIfTrue="1" operator="greaterThan">
      <formula>0</formula>
    </cfRule>
  </conditionalFormatting>
  <conditionalFormatting sqref="D20:G29">
    <cfRule type="containsText" dxfId="48" priority="14" operator="containsText" text="RECHAZO">
      <formula>NOT(ISERROR(SEARCH("RECHAZO",D20)))</formula>
    </cfRule>
    <cfRule type="containsText" dxfId="47" priority="15" operator="containsText" text="NO ADMISIBLE">
      <formula>NOT(ISERROR(SEARCH("NO ADMISIBLE",D20)))</formula>
    </cfRule>
    <cfRule type="containsText" dxfId="46" priority="16" operator="containsText" text="ADMISIBLE">
      <formula>NOT(ISERROR(SEARCH("ADMISIBLE",D20)))</formula>
    </cfRule>
    <cfRule type="containsText" dxfId="45" priority="17" operator="containsText" text="ADMISIBLE">
      <formula>NOT(ISERROR(SEARCH("ADMISIBLE",D20)))</formula>
    </cfRule>
    <cfRule type="containsText" dxfId="44" priority="18" operator="containsText" text="ADMISIBLE">
      <formula>NOT(ISERROR(SEARCH("ADMISIBLE",D20)))</formula>
    </cfRule>
  </conditionalFormatting>
  <conditionalFormatting sqref="H14:H15">
    <cfRule type="cellIs" dxfId="43" priority="11" stopIfTrue="1" operator="equal">
      <formula>"ADMISIBLE"</formula>
    </cfRule>
    <cfRule type="cellIs" dxfId="42" priority="12" stopIfTrue="1" operator="equal">
      <formula>"NO ADMISIBLE"</formula>
    </cfRule>
    <cfRule type="cellIs" dxfId="41" priority="13" stopIfTrue="1" operator="equal">
      <formula>"RECHAZO"</formula>
    </cfRule>
  </conditionalFormatting>
  <conditionalFormatting sqref="H12">
    <cfRule type="containsText" dxfId="40" priority="6" operator="containsText" text="RECHAZO">
      <formula>NOT(ISERROR(SEARCH("RECHAZO",H12)))</formula>
    </cfRule>
    <cfRule type="containsText" dxfId="39" priority="7" operator="containsText" text="NO ADMISIBLE">
      <formula>NOT(ISERROR(SEARCH("NO ADMISIBLE",H12)))</formula>
    </cfRule>
    <cfRule type="containsText" dxfId="38" priority="8" operator="containsText" text="ADMISIBLE">
      <formula>NOT(ISERROR(SEARCH("ADMISIBLE",H12)))</formula>
    </cfRule>
    <cfRule type="containsText" dxfId="37" priority="9" operator="containsText" text="ADMISIBLE">
      <formula>NOT(ISERROR(SEARCH("ADMISIBLE",H12)))</formula>
    </cfRule>
    <cfRule type="containsText" dxfId="36" priority="10" operator="containsText" text="ADMISIBLE">
      <formula>NOT(ISERROR(SEARCH("ADMISIBLE",H12)))</formula>
    </cfRule>
  </conditionalFormatting>
  <conditionalFormatting sqref="H13">
    <cfRule type="containsText" dxfId="35" priority="1" operator="containsText" text="RECHAZO">
      <formula>NOT(ISERROR(SEARCH("RECHAZO",H13)))</formula>
    </cfRule>
    <cfRule type="containsText" dxfId="34" priority="2" operator="containsText" text="NO ADMISIBLE">
      <formula>NOT(ISERROR(SEARCH("NO ADMISIBLE",H13)))</formula>
    </cfRule>
    <cfRule type="containsText" dxfId="33" priority="3" operator="containsText" text="ADMISIBLE">
      <formula>NOT(ISERROR(SEARCH("ADMISIBLE",H13)))</formula>
    </cfRule>
    <cfRule type="containsText" dxfId="32" priority="4" operator="containsText" text="ADMISIBLE">
      <formula>NOT(ISERROR(SEARCH("ADMISIBLE",H13)))</formula>
    </cfRule>
    <cfRule type="containsText" dxfId="31" priority="5" operator="containsText" text="ADMISIBLE">
      <formula>NOT(ISERROR(SEARCH("ADMISIBLE",H13)))</formula>
    </cfRule>
  </conditionalFormatting>
  <printOptions horizontalCentered="1"/>
  <pageMargins left="0.23622047244094491" right="0.23622047244094491" top="1.1417322834645669" bottom="0.74803149606299213" header="0.31496062992125984" footer="0.31496062992125984"/>
  <pageSetup scale="82" orientation="landscape" r:id="rId1"/>
  <headerFooter alignWithMargins="0">
    <oddFooter>&amp;L&amp;"Arial,Normal"&amp;9&amp;F&amp;A&amp;C&amp;"Arial,Normal"&amp;10&amp;P de &amp;N&amp;R&amp;"Arial,Normal"&amp;9INSTITUTO NACIONAL DE VIAS&amp;D</oddFooter>
  </headerFooter>
  <rowBreaks count="1" manualBreakCount="1">
    <brk id="29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7"/>
  <sheetViews>
    <sheetView showGridLines="0" tabSelected="1" view="pageBreakPreview" topLeftCell="A7" zoomScale="93" zoomScaleNormal="85" zoomScaleSheetLayoutView="93" workbookViewId="0">
      <pane ySplit="7" topLeftCell="A14" activePane="bottomLeft" state="frozen"/>
      <selection activeCell="A7" sqref="A7"/>
      <selection pane="bottomLeft" activeCell="A14" sqref="A14"/>
    </sheetView>
  </sheetViews>
  <sheetFormatPr baseColWidth="10" defaultRowHeight="12.75"/>
  <cols>
    <col min="1" max="1" width="15.140625" style="146" customWidth="1"/>
    <col min="2" max="2" width="44.140625" style="146" customWidth="1"/>
    <col min="3" max="3" width="20.28515625" style="146" customWidth="1"/>
    <col min="4" max="4" width="19.140625" style="146" customWidth="1"/>
    <col min="5" max="5" width="21" style="146" customWidth="1"/>
    <col min="6" max="6" width="19.140625" style="146" customWidth="1"/>
    <col min="7" max="7" width="20.28515625" style="146" customWidth="1"/>
    <col min="8" max="8" width="20.140625" style="146" customWidth="1"/>
    <col min="9" max="9" width="12.28515625" style="146" customWidth="1"/>
    <col min="10" max="16384" width="11.42578125" style="146"/>
  </cols>
  <sheetData>
    <row r="1" spans="1:9" ht="18">
      <c r="A1" s="689" t="str">
        <f>PRESUPUESTOS!B1</f>
        <v>INSTITUTO NACIONAL DE VÍAS</v>
      </c>
      <c r="B1" s="688"/>
      <c r="C1" s="688"/>
      <c r="D1" s="688"/>
      <c r="E1" s="688"/>
      <c r="F1" s="688"/>
      <c r="G1" s="688"/>
      <c r="H1" s="688"/>
      <c r="I1" s="688"/>
    </row>
    <row r="2" spans="1:9" ht="18">
      <c r="A2" s="689" t="str">
        <f>PRESUPUESTOS!B2</f>
        <v>DIRECCIÓN TERRITORIAL PUTUMAYO</v>
      </c>
      <c r="B2" s="688"/>
      <c r="C2" s="688"/>
      <c r="D2" s="688"/>
      <c r="E2" s="688"/>
      <c r="F2" s="688"/>
      <c r="G2" s="688"/>
      <c r="H2" s="688"/>
      <c r="I2" s="688"/>
    </row>
    <row r="3" spans="1:9" ht="18">
      <c r="A3" s="688"/>
      <c r="B3" s="688"/>
      <c r="C3" s="688"/>
      <c r="D3" s="688"/>
      <c r="E3" s="688"/>
      <c r="F3" s="688"/>
      <c r="G3" s="688"/>
      <c r="H3" s="688"/>
    </row>
    <row r="4" spans="1:9" ht="18">
      <c r="A4" s="689" t="str">
        <f>PRESUPUESTOS!B3</f>
        <v>LP-DT-PUT-002-2019</v>
      </c>
      <c r="B4" s="688"/>
      <c r="C4" s="688"/>
      <c r="D4" s="688"/>
      <c r="E4" s="688"/>
      <c r="F4" s="688"/>
      <c r="G4" s="688"/>
      <c r="H4" s="688"/>
      <c r="I4" s="688"/>
    </row>
    <row r="5" spans="1:9" ht="18">
      <c r="A5" s="688"/>
      <c r="B5" s="688"/>
      <c r="C5" s="688"/>
      <c r="D5" s="688"/>
      <c r="E5" s="688"/>
      <c r="F5" s="688"/>
      <c r="G5" s="688"/>
      <c r="H5" s="688"/>
    </row>
    <row r="6" spans="1:9" ht="59.25" customHeight="1">
      <c r="A6" s="690" t="str">
        <f>PRESUPUESTOS!B5</f>
        <v>OBJETO: MANTENIMIENTO RUTINARIO VÍAS A CARGO DEL INSTITUTO NACIONAL DEL VÍAS DIRECCIÓN TERRITORIAL PUTUMAYO.</v>
      </c>
      <c r="B6" s="691"/>
      <c r="C6" s="691"/>
      <c r="D6" s="691"/>
      <c r="E6" s="691"/>
      <c r="F6" s="691"/>
      <c r="G6" s="691"/>
      <c r="H6" s="691"/>
      <c r="I6" s="691"/>
    </row>
    <row r="9" spans="1:9" ht="18.75" customHeight="1">
      <c r="A9" s="687" t="s">
        <v>78</v>
      </c>
      <c r="B9" s="687"/>
      <c r="C9" s="687"/>
      <c r="D9" s="687"/>
      <c r="E9" s="687"/>
      <c r="F9" s="687"/>
      <c r="G9" s="687"/>
      <c r="H9" s="687"/>
      <c r="I9" s="687"/>
    </row>
    <row r="10" spans="1:9" ht="18.75" customHeight="1" thickBo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2.75" customHeight="1">
      <c r="A11" s="696" t="s">
        <v>77</v>
      </c>
      <c r="B11" s="692" t="s">
        <v>5</v>
      </c>
      <c r="C11" s="699" t="s">
        <v>79</v>
      </c>
      <c r="D11" s="699"/>
      <c r="E11" s="700"/>
      <c r="F11" s="699"/>
      <c r="G11" s="692" t="s">
        <v>80</v>
      </c>
      <c r="H11" s="694" t="s">
        <v>81</v>
      </c>
    </row>
    <row r="12" spans="1:9" ht="13.5" customHeight="1">
      <c r="A12" s="697"/>
      <c r="B12" s="693"/>
      <c r="C12" s="693" t="s">
        <v>82</v>
      </c>
      <c r="D12" s="698" t="s">
        <v>83</v>
      </c>
      <c r="E12" s="701" t="s">
        <v>120</v>
      </c>
      <c r="F12" s="701" t="s">
        <v>108</v>
      </c>
      <c r="G12" s="693"/>
      <c r="H12" s="695"/>
    </row>
    <row r="13" spans="1:9" ht="24" customHeight="1">
      <c r="A13" s="697"/>
      <c r="B13" s="693"/>
      <c r="C13" s="693"/>
      <c r="D13" s="698"/>
      <c r="E13" s="702"/>
      <c r="F13" s="702"/>
      <c r="G13" s="693"/>
      <c r="H13" s="695"/>
    </row>
    <row r="14" spans="1:9">
      <c r="A14" s="148"/>
      <c r="B14" s="149"/>
      <c r="C14" s="149"/>
      <c r="D14" s="149"/>
      <c r="E14" s="208"/>
      <c r="F14" s="149"/>
      <c r="G14" s="149"/>
      <c r="H14" s="150"/>
    </row>
    <row r="15" spans="1:9" ht="30" customHeight="1">
      <c r="A15" s="176">
        <v>1</v>
      </c>
      <c r="B15" s="177" t="str">
        <f>VLOOKUP(A15,PROPONENTES!$C$12:$D$21,2,FALSE)</f>
        <v>COOPERATIVA DE TRABAJO ASOCIADO EL REFUGIO DEL TRAMPOLYN</v>
      </c>
      <c r="C15" s="209" t="str">
        <f>+CRC!K13</f>
        <v>ADMISIBLE</v>
      </c>
      <c r="D15" s="209" t="str">
        <f>VLOOKUP($A15,'RESUMEN TECN'!$B$20:$E$20,4,FALSE)</f>
        <v>ADMISIBLE</v>
      </c>
      <c r="E15" s="209" t="str">
        <f>VLOOKUP($A15,'RESUMEN TECN'!$B$20:$F$20,5,FALSE)</f>
        <v>ADMISIBLE</v>
      </c>
      <c r="F15" s="209" t="str">
        <f>VLOOKUP($A15,'RESUMEN TECN'!$B$20:$G$20,6,FALSE)</f>
        <v>ADMISIBLE</v>
      </c>
      <c r="G15" s="209" t="str">
        <f>+'Cap Financiera y Organizacional'!P12</f>
        <v>ADMISIBLE</v>
      </c>
      <c r="H15" s="212" t="str">
        <f t="shared" ref="H15" si="0">IF(AND(G15="ADMISIBLE",F15="ADMISIBLE"),"ADMISIBLE","NO ADMISIBLE")</f>
        <v>ADMISIBLE</v>
      </c>
    </row>
    <row r="16" spans="1:9" ht="27.75" customHeight="1">
      <c r="A16" s="176"/>
      <c r="B16" s="177"/>
      <c r="C16" s="209"/>
      <c r="D16" s="209"/>
      <c r="E16" s="209"/>
      <c r="F16" s="209"/>
      <c r="G16" s="209"/>
      <c r="H16" s="212"/>
    </row>
    <row r="17" spans="1:9" ht="28.5" customHeight="1">
      <c r="A17" s="176"/>
      <c r="B17" s="177"/>
      <c r="C17" s="209"/>
      <c r="D17" s="209"/>
      <c r="E17" s="209"/>
      <c r="F17" s="209"/>
      <c r="G17" s="209"/>
      <c r="H17" s="212"/>
    </row>
    <row r="18" spans="1:9" ht="32.25" customHeight="1">
      <c r="A18" s="176"/>
      <c r="B18" s="177"/>
      <c r="C18" s="209"/>
      <c r="D18" s="209"/>
      <c r="E18" s="209"/>
      <c r="F18" s="209"/>
      <c r="G18" s="209"/>
      <c r="H18" s="212"/>
    </row>
    <row r="19" spans="1:9">
      <c r="A19" s="151"/>
      <c r="B19" s="151"/>
      <c r="C19" s="151"/>
      <c r="D19" s="151"/>
      <c r="E19" s="151"/>
      <c r="F19" s="151"/>
      <c r="G19" s="151"/>
      <c r="H19" s="151"/>
    </row>
    <row r="20" spans="1:9">
      <c r="A20" s="151"/>
      <c r="B20" s="151"/>
      <c r="C20" s="151"/>
      <c r="D20" s="151"/>
      <c r="E20" s="151"/>
      <c r="F20" s="151"/>
      <c r="G20" s="151"/>
      <c r="H20" s="151"/>
    </row>
    <row r="21" spans="1:9" ht="13.5" thickBot="1">
      <c r="A21" s="151"/>
      <c r="B21" s="151"/>
      <c r="C21" s="151"/>
      <c r="D21" s="151"/>
      <c r="E21" s="151"/>
      <c r="F21" s="151"/>
      <c r="G21" s="151"/>
      <c r="H21" s="151"/>
    </row>
    <row r="22" spans="1:9">
      <c r="A22" s="151"/>
      <c r="B22" s="151"/>
      <c r="C22" s="151"/>
      <c r="D22" s="151"/>
      <c r="E22" s="151"/>
      <c r="F22" s="151"/>
      <c r="G22" s="439" t="s">
        <v>30</v>
      </c>
      <c r="H22" s="441">
        <f>COUNTIF(H$15:H$18,"ADMISIBLE")</f>
        <v>1</v>
      </c>
      <c r="I22" s="438"/>
    </row>
    <row r="23" spans="1:9">
      <c r="A23" s="151"/>
      <c r="B23" s="151"/>
      <c r="C23" s="151"/>
      <c r="D23" s="151"/>
      <c r="E23" s="151"/>
      <c r="F23" s="151"/>
      <c r="G23" s="440" t="s">
        <v>31</v>
      </c>
      <c r="H23" s="442">
        <f>COUNTIF(H$15:H$18,"NO ADMISIBLE")</f>
        <v>0</v>
      </c>
    </row>
    <row r="24" spans="1:9">
      <c r="A24" s="151"/>
      <c r="B24" s="151"/>
      <c r="C24" s="151"/>
      <c r="D24" s="151"/>
      <c r="E24" s="151"/>
      <c r="F24" s="151"/>
      <c r="G24" s="453" t="s">
        <v>84</v>
      </c>
      <c r="H24" s="442">
        <f>COUNTIF(H$15:H$18,"RECHAZADA")</f>
        <v>0</v>
      </c>
    </row>
    <row r="25" spans="1:9" ht="13.5" thickBot="1">
      <c r="A25" s="151"/>
      <c r="B25" s="151"/>
      <c r="C25" s="151"/>
      <c r="D25" s="151"/>
      <c r="E25" s="151"/>
      <c r="F25" s="151"/>
      <c r="G25" s="454" t="s">
        <v>32</v>
      </c>
      <c r="H25" s="443">
        <f>SUM(H22:H24)</f>
        <v>1</v>
      </c>
    </row>
    <row r="27" spans="1:9">
      <c r="C27" s="152"/>
    </row>
  </sheetData>
  <mergeCells count="16">
    <mergeCell ref="G11:G13"/>
    <mergeCell ref="H11:H13"/>
    <mergeCell ref="A11:A13"/>
    <mergeCell ref="B11:B13"/>
    <mergeCell ref="D12:D13"/>
    <mergeCell ref="C11:F11"/>
    <mergeCell ref="F12:F13"/>
    <mergeCell ref="C12:C13"/>
    <mergeCell ref="E12:E13"/>
    <mergeCell ref="A9:I9"/>
    <mergeCell ref="A3:H3"/>
    <mergeCell ref="A5:H5"/>
    <mergeCell ref="A1:I1"/>
    <mergeCell ref="A2:I2"/>
    <mergeCell ref="A4:I4"/>
    <mergeCell ref="A6:I6"/>
  </mergeCells>
  <phoneticPr fontId="40" type="noConversion"/>
  <conditionalFormatting sqref="G24:G25 H15:H18">
    <cfRule type="cellIs" dxfId="30" priority="17" stopIfTrue="1" operator="equal">
      <formula>"ADMISIBLE"</formula>
    </cfRule>
    <cfRule type="cellIs" dxfId="29" priority="18" stopIfTrue="1" operator="equal">
      <formula>"NO ADMISIBLE"</formula>
    </cfRule>
    <cfRule type="cellIs" dxfId="28" priority="19" stopIfTrue="1" operator="equal">
      <formula>"RECHAZO"</formula>
    </cfRule>
  </conditionalFormatting>
  <conditionalFormatting sqref="C15:H18">
    <cfRule type="containsText" dxfId="27" priority="11" operator="containsText" text="RECHAZO">
      <formula>NOT(ISERROR(SEARCH("RECHAZO",C15)))</formula>
    </cfRule>
    <cfRule type="containsText" dxfId="26" priority="12" operator="containsText" text="NO ADMISIBLE">
      <formula>NOT(ISERROR(SEARCH("NO ADMISIBLE",C15)))</formula>
    </cfRule>
    <cfRule type="containsText" dxfId="25" priority="13" operator="containsText" text="ADMISIBLE">
      <formula>NOT(ISERROR(SEARCH("ADMISIBLE",C15)))</formula>
    </cfRule>
    <cfRule type="containsText" dxfId="24" priority="14" operator="containsText" text="ADMISIBLE">
      <formula>NOT(ISERROR(SEARCH("ADMISIBLE",C15)))</formula>
    </cfRule>
    <cfRule type="containsText" dxfId="23" priority="15" operator="containsText" text="ADMISIBLE">
      <formula>NOT(ISERROR(SEARCH("ADMISIBLE",C15)))</formula>
    </cfRule>
  </conditionalFormatting>
  <conditionalFormatting sqref="G22">
    <cfRule type="containsText" dxfId="22" priority="6" operator="containsText" text="RECHAZO">
      <formula>NOT(ISERROR(SEARCH("RECHAZO",G22)))</formula>
    </cfRule>
    <cfRule type="containsText" dxfId="21" priority="7" operator="containsText" text="NO ADMISIBLE">
      <formula>NOT(ISERROR(SEARCH("NO ADMISIBLE",G22)))</formula>
    </cfRule>
    <cfRule type="containsText" dxfId="20" priority="8" operator="containsText" text="ADMISIBLE">
      <formula>NOT(ISERROR(SEARCH("ADMISIBLE",G22)))</formula>
    </cfRule>
    <cfRule type="containsText" dxfId="19" priority="9" operator="containsText" text="ADMISIBLE">
      <formula>NOT(ISERROR(SEARCH("ADMISIBLE",G22)))</formula>
    </cfRule>
    <cfRule type="containsText" dxfId="18" priority="10" operator="containsText" text="ADMISIBLE">
      <formula>NOT(ISERROR(SEARCH("ADMISIBLE",G22)))</formula>
    </cfRule>
  </conditionalFormatting>
  <conditionalFormatting sqref="G23">
    <cfRule type="containsText" dxfId="17" priority="1" operator="containsText" text="RECHAZO">
      <formula>NOT(ISERROR(SEARCH("RECHAZO",G23)))</formula>
    </cfRule>
    <cfRule type="containsText" dxfId="16" priority="2" operator="containsText" text="NO ADMISIBLE">
      <formula>NOT(ISERROR(SEARCH("NO ADMISIBLE",G23)))</formula>
    </cfRule>
    <cfRule type="containsText" dxfId="15" priority="3" operator="containsText" text="ADMISIBLE">
      <formula>NOT(ISERROR(SEARCH("ADMISIBLE",G23)))</formula>
    </cfRule>
    <cfRule type="containsText" dxfId="14" priority="4" operator="containsText" text="ADMISIBLE">
      <formula>NOT(ISERROR(SEARCH("ADMISIBLE",G23)))</formula>
    </cfRule>
    <cfRule type="containsText" dxfId="13" priority="5" operator="containsText" text="ADMISIBLE">
      <formula>NOT(ISERROR(SEARCH("ADMISIBLE",G23)))</formula>
    </cfRule>
  </conditionalFormatting>
  <printOptions horizontalCentered="1"/>
  <pageMargins left="0.94488188976377963" right="0.62992125984251968" top="1.22" bottom="0.98425196850393704" header="0" footer="0"/>
  <pageSetup scale="6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>
    <tabColor theme="5" tint="-0.249977111117893"/>
  </sheetPr>
  <dimension ref="A1:J65344"/>
  <sheetViews>
    <sheetView showGridLines="0" view="pageBreakPreview" zoomScale="95" zoomScaleNormal="100" zoomScaleSheetLayoutView="95" workbookViewId="0"/>
  </sheetViews>
  <sheetFormatPr baseColWidth="10" defaultRowHeight="12.75"/>
  <cols>
    <col min="1" max="1" width="1.85546875" style="186" customWidth="1"/>
    <col min="2" max="2" width="13.28515625" style="186" customWidth="1"/>
    <col min="3" max="3" width="44.42578125" style="186" customWidth="1"/>
    <col min="4" max="4" width="11.42578125" style="186" bestFit="1" customWidth="1"/>
    <col min="5" max="5" width="22.28515625" style="186" customWidth="1"/>
    <col min="6" max="6" width="30.28515625" style="186" hidden="1" customWidth="1"/>
    <col min="7" max="7" width="20" style="186" hidden="1" customWidth="1"/>
    <col min="8" max="8" width="13.7109375" style="186" hidden="1" customWidth="1"/>
    <col min="9" max="9" width="16.5703125" style="186" customWidth="1"/>
    <col min="10" max="10" width="48.85546875" style="186" customWidth="1"/>
    <col min="11" max="16384" width="11.42578125" style="186"/>
  </cols>
  <sheetData>
    <row r="1" spans="1:10" s="182" customFormat="1" ht="18" customHeight="1">
      <c r="A1" s="178"/>
      <c r="B1" s="179" t="str">
        <f>[4]PRESUPUESTOS!B1</f>
        <v>INSTITUTO NACIONAL DE VÍAS</v>
      </c>
      <c r="C1" s="180"/>
      <c r="D1" s="180"/>
      <c r="E1" s="181"/>
      <c r="F1" s="181"/>
      <c r="G1" s="181"/>
      <c r="H1" s="181"/>
      <c r="I1" s="181"/>
      <c r="J1" s="181"/>
    </row>
    <row r="2" spans="1:10" s="182" customFormat="1" ht="15.75" customHeight="1">
      <c r="A2" s="178"/>
      <c r="B2" s="179" t="str">
        <f>+'RESUMEN TECN'!B2</f>
        <v>DIRECCIÓN TERRITORIAL PUTUMAYO</v>
      </c>
      <c r="C2" s="183"/>
      <c r="D2" s="183"/>
      <c r="E2" s="181"/>
      <c r="F2" s="181"/>
      <c r="G2" s="181"/>
      <c r="H2" s="181"/>
      <c r="I2" s="181"/>
      <c r="J2" s="181"/>
    </row>
    <row r="3" spans="1:10" s="182" customFormat="1" ht="12.75" customHeight="1">
      <c r="A3" s="178"/>
      <c r="B3" s="179" t="str">
        <f>+PRESUPUESTOS!B3</f>
        <v>LP-DT-PUT-002-2019</v>
      </c>
      <c r="C3" s="184"/>
      <c r="D3" s="184"/>
      <c r="E3" s="181"/>
      <c r="F3" s="181"/>
      <c r="G3" s="181"/>
      <c r="H3" s="181"/>
      <c r="I3" s="181"/>
      <c r="J3" s="181"/>
    </row>
    <row r="4" spans="1:10" s="182" customFormat="1" ht="64.5" customHeight="1">
      <c r="A4" s="178"/>
      <c r="B4" s="179" t="str">
        <f>+PRESUPUESTOS!B5</f>
        <v>OBJETO: MANTENIMIENTO RUTINARIO VÍAS A CARGO DEL INSTITUTO NACIONAL DEL VÍAS DIRECCIÓN TERRITORIAL PUTUMAYO.</v>
      </c>
      <c r="C4" s="184"/>
      <c r="D4" s="184"/>
      <c r="E4" s="181"/>
      <c r="F4" s="181"/>
      <c r="G4" s="181"/>
      <c r="H4" s="181"/>
      <c r="I4" s="181"/>
      <c r="J4" s="181"/>
    </row>
    <row r="5" spans="1:10" s="182" customFormat="1">
      <c r="A5" s="178"/>
      <c r="B5" s="179"/>
      <c r="C5" s="185"/>
      <c r="D5" s="185"/>
      <c r="E5" s="181"/>
      <c r="F5" s="181"/>
      <c r="G5" s="181"/>
      <c r="H5" s="181"/>
      <c r="I5" s="181"/>
      <c r="J5" s="181"/>
    </row>
    <row r="6" spans="1:10" s="182" customFormat="1" ht="12.75" customHeight="1">
      <c r="A6" s="178"/>
      <c r="B6" s="184" t="str">
        <f>"CUADRO No. 5-"&amp;B8</f>
        <v>CUADRO No. 5-1</v>
      </c>
      <c r="C6" s="184"/>
      <c r="D6" s="184"/>
      <c r="E6" s="181"/>
      <c r="F6" s="181"/>
      <c r="G6" s="181"/>
      <c r="H6" s="181"/>
      <c r="I6" s="181"/>
      <c r="J6" s="181"/>
    </row>
    <row r="7" spans="1:10" s="182" customFormat="1" ht="16.5" customHeight="1" thickBot="1">
      <c r="A7" s="178"/>
      <c r="B7" s="184" t="s">
        <v>98</v>
      </c>
      <c r="C7" s="183"/>
      <c r="D7" s="183"/>
      <c r="E7" s="181"/>
      <c r="F7" s="181"/>
      <c r="G7" s="181"/>
      <c r="H7" s="181"/>
      <c r="I7" s="181"/>
      <c r="J7" s="181"/>
    </row>
    <row r="8" spans="1:10" ht="21.75" thickTop="1" thickBot="1">
      <c r="B8" s="703">
        <v>1</v>
      </c>
      <c r="C8" s="704"/>
      <c r="D8" s="704"/>
      <c r="E8" s="704"/>
      <c r="F8" s="704"/>
      <c r="G8" s="704"/>
      <c r="H8" s="704"/>
      <c r="I8" s="704"/>
      <c r="J8" s="704"/>
    </row>
    <row r="9" spans="1:10" ht="19.5" customHeight="1" thickTop="1" thickBot="1">
      <c r="B9" s="705" t="s">
        <v>99</v>
      </c>
      <c r="C9" s="705"/>
      <c r="D9" s="705"/>
      <c r="E9" s="187"/>
      <c r="F9" s="188"/>
      <c r="G9" s="188"/>
      <c r="H9" s="188"/>
    </row>
    <row r="10" spans="1:10" ht="54" customHeight="1" thickTop="1">
      <c r="B10" s="189" t="s">
        <v>19</v>
      </c>
      <c r="C10" s="190" t="s">
        <v>100</v>
      </c>
      <c r="D10" s="191" t="s">
        <v>101</v>
      </c>
      <c r="E10" s="192"/>
      <c r="F10" s="192"/>
      <c r="G10" s="192"/>
    </row>
    <row r="11" spans="1:10" ht="39" customHeight="1">
      <c r="B11" s="719">
        <v>1</v>
      </c>
      <c r="C11" s="717" t="s">
        <v>194</v>
      </c>
      <c r="D11" s="715">
        <v>90</v>
      </c>
      <c r="E11" s="192"/>
      <c r="F11" s="192"/>
      <c r="G11" s="192"/>
    </row>
    <row r="12" spans="1:10" ht="51.75" customHeight="1" thickBot="1">
      <c r="B12" s="720"/>
      <c r="C12" s="718"/>
      <c r="D12" s="716"/>
      <c r="E12" s="192"/>
      <c r="F12" s="192"/>
      <c r="G12" s="192"/>
    </row>
    <row r="13" spans="1:10" ht="13.5" thickTop="1"/>
    <row r="14" spans="1:10" ht="12" customHeight="1" thickBot="1">
      <c r="G14" s="193"/>
      <c r="H14" s="193"/>
      <c r="I14" s="194"/>
      <c r="J14" s="193"/>
    </row>
    <row r="15" spans="1:10" ht="128.25" customHeight="1" thickTop="1">
      <c r="B15" s="706" t="s">
        <v>77</v>
      </c>
      <c r="C15" s="708" t="s">
        <v>5</v>
      </c>
      <c r="D15" s="710" t="str">
        <f>+C11</f>
        <v>"La Recolección · 'de Datos e Información en Campo, relacionados con las Actividades Ejecutadas en el Tramo a Intervenir, que concluyan en la realización de (1) UN Informe Mensual Entregable, que relacione los Porcentajes, Kilómetros y Rendimientos de las Actividades en Condiciones Normales y por Eventos Imprevistos que se Presenten",</v>
      </c>
      <c r="E15" s="711"/>
      <c r="F15" s="712" t="s">
        <v>145</v>
      </c>
      <c r="G15" s="712"/>
      <c r="H15" s="708" t="s">
        <v>102</v>
      </c>
      <c r="I15" s="708" t="s">
        <v>103</v>
      </c>
      <c r="J15" s="713" t="s">
        <v>9</v>
      </c>
    </row>
    <row r="16" spans="1:10" ht="30.75" customHeight="1" thickBot="1">
      <c r="B16" s="707"/>
      <c r="C16" s="709"/>
      <c r="D16" s="195" t="s">
        <v>104</v>
      </c>
      <c r="E16" s="195" t="s">
        <v>105</v>
      </c>
      <c r="F16" s="195" t="s">
        <v>104</v>
      </c>
      <c r="G16" s="195" t="s">
        <v>105</v>
      </c>
      <c r="H16" s="709"/>
      <c r="I16" s="709"/>
      <c r="J16" s="714"/>
    </row>
    <row r="17" spans="2:10" ht="30.75" customHeight="1" thickTop="1">
      <c r="B17" s="227"/>
      <c r="C17" s="228"/>
      <c r="D17" s="228"/>
      <c r="E17" s="228"/>
      <c r="F17" s="228"/>
      <c r="G17" s="228"/>
      <c r="H17" s="228"/>
      <c r="I17" s="228"/>
      <c r="J17" s="229"/>
    </row>
    <row r="18" spans="2:10" ht="30.75" customHeight="1">
      <c r="B18" s="445">
        <f>[4]PROPONENTES!C14</f>
        <v>1</v>
      </c>
      <c r="C18" s="446" t="str">
        <f>+PROPONENTES!D12</f>
        <v>COOPERATIVA DE TRABAJO ASOCIADO EL REFUGIO DEL TRAMPOLYN</v>
      </c>
      <c r="D18" s="447" t="s">
        <v>69</v>
      </c>
      <c r="E18" s="447" t="s">
        <v>189</v>
      </c>
      <c r="F18" s="447"/>
      <c r="G18" s="447"/>
      <c r="H18" s="448" t="str">
        <f t="shared" ref="H18:H27" si="0">IF(C18="no aplica","NA",IF(AND(D18="si",E18&lt;&gt;"",F18="si",G18&lt;&gt;""),"SI","NO"))</f>
        <v>NO</v>
      </c>
      <c r="I18" s="448">
        <f>IF(D18="SI",90,0)</f>
        <v>90</v>
      </c>
      <c r="J18" s="459"/>
    </row>
    <row r="19" spans="2:10" ht="30.75" customHeight="1">
      <c r="B19" s="445"/>
      <c r="C19" s="446"/>
      <c r="D19" s="447"/>
      <c r="E19" s="447"/>
      <c r="F19" s="447"/>
      <c r="G19" s="447"/>
      <c r="H19" s="448"/>
      <c r="I19" s="448"/>
      <c r="J19" s="459"/>
    </row>
    <row r="20" spans="2:10" ht="30.75" customHeight="1">
      <c r="B20" s="445"/>
      <c r="C20" s="446"/>
      <c r="D20" s="447"/>
      <c r="E20" s="447"/>
      <c r="F20" s="447"/>
      <c r="G20" s="447"/>
      <c r="H20" s="448"/>
      <c r="I20" s="448"/>
      <c r="J20" s="459"/>
    </row>
    <row r="21" spans="2:10" ht="30.75" customHeight="1">
      <c r="B21" s="445"/>
      <c r="C21" s="446"/>
      <c r="D21" s="447"/>
      <c r="E21" s="447"/>
      <c r="F21" s="447"/>
      <c r="G21" s="447"/>
      <c r="H21" s="448"/>
      <c r="I21" s="448"/>
      <c r="J21" s="459"/>
    </row>
    <row r="22" spans="2:10" ht="30.75" customHeight="1">
      <c r="B22" s="445"/>
      <c r="C22" s="446"/>
      <c r="D22" s="447"/>
      <c r="E22" s="447"/>
      <c r="F22" s="447"/>
      <c r="G22" s="447"/>
      <c r="H22" s="448"/>
      <c r="I22" s="448"/>
      <c r="J22" s="444"/>
    </row>
    <row r="23" spans="2:10" ht="30.75" customHeight="1">
      <c r="B23" s="445"/>
      <c r="C23" s="446"/>
      <c r="D23" s="447"/>
      <c r="E23" s="447"/>
      <c r="F23" s="447"/>
      <c r="G23" s="447"/>
      <c r="H23" s="448"/>
      <c r="I23" s="448"/>
      <c r="J23" s="444"/>
    </row>
    <row r="24" spans="2:10" ht="30.75" customHeight="1">
      <c r="B24" s="445"/>
      <c r="C24" s="446"/>
      <c r="D24" s="447"/>
      <c r="E24" s="447"/>
      <c r="F24" s="447"/>
      <c r="G24" s="447"/>
      <c r="H24" s="448"/>
      <c r="I24" s="448"/>
      <c r="J24" s="444"/>
    </row>
    <row r="25" spans="2:10" ht="27.95" hidden="1" customHeight="1">
      <c r="B25" s="445">
        <v>8</v>
      </c>
      <c r="C25" s="446">
        <f>+PROPONENTES!D19</f>
        <v>0</v>
      </c>
      <c r="D25" s="447" t="s">
        <v>70</v>
      </c>
      <c r="E25" s="447"/>
      <c r="F25" s="447" t="s">
        <v>69</v>
      </c>
      <c r="G25" s="447">
        <v>61</v>
      </c>
      <c r="H25" s="448" t="str">
        <f t="shared" si="0"/>
        <v>NO</v>
      </c>
      <c r="I25" s="448">
        <f t="shared" ref="I25:I27" si="1">IF(D25="SI",100,0)</f>
        <v>0</v>
      </c>
      <c r="J25" s="444"/>
    </row>
    <row r="26" spans="2:10" ht="27.95" hidden="1" customHeight="1">
      <c r="B26" s="445">
        <v>9</v>
      </c>
      <c r="C26" s="446">
        <f>+PROPONENTES!D20</f>
        <v>0</v>
      </c>
      <c r="D26" s="447" t="s">
        <v>70</v>
      </c>
      <c r="E26" s="447"/>
      <c r="F26" s="447" t="s">
        <v>69</v>
      </c>
      <c r="G26" s="447">
        <v>62</v>
      </c>
      <c r="H26" s="448" t="str">
        <f t="shared" si="0"/>
        <v>NO</v>
      </c>
      <c r="I26" s="448">
        <f t="shared" si="1"/>
        <v>0</v>
      </c>
      <c r="J26" s="444"/>
    </row>
    <row r="27" spans="2:10" ht="27.95" hidden="1" customHeight="1">
      <c r="B27" s="445">
        <v>10</v>
      </c>
      <c r="C27" s="446">
        <f>+PROPONENTES!D21</f>
        <v>0</v>
      </c>
      <c r="D27" s="447" t="s">
        <v>70</v>
      </c>
      <c r="E27" s="447"/>
      <c r="F27" s="447" t="s">
        <v>69</v>
      </c>
      <c r="G27" s="447">
        <v>63</v>
      </c>
      <c r="H27" s="448" t="str">
        <f t="shared" si="0"/>
        <v>NO</v>
      </c>
      <c r="I27" s="448">
        <f t="shared" si="1"/>
        <v>0</v>
      </c>
      <c r="J27" s="444"/>
    </row>
    <row r="28" spans="2:10" ht="9" customHeight="1" thickBot="1">
      <c r="B28" s="196"/>
      <c r="C28" s="197"/>
      <c r="D28" s="197"/>
      <c r="E28" s="197"/>
      <c r="F28" s="197"/>
      <c r="G28" s="197"/>
      <c r="H28" s="210"/>
      <c r="I28" s="211"/>
      <c r="J28" s="246"/>
    </row>
    <row r="29" spans="2:10" ht="9" customHeight="1" thickTop="1">
      <c r="I29" s="192"/>
      <c r="J29" s="192"/>
    </row>
    <row r="30" spans="2:10" ht="15.75">
      <c r="I30" s="192"/>
      <c r="J30" s="192"/>
    </row>
    <row r="31" spans="2:10" ht="15.75">
      <c r="I31" s="192"/>
      <c r="J31" s="192"/>
    </row>
    <row r="32" spans="2:10" ht="15.75">
      <c r="I32" s="192"/>
      <c r="J32" s="192"/>
    </row>
    <row r="33" spans="9:10" ht="15.75">
      <c r="I33" s="192"/>
      <c r="J33" s="192"/>
    </row>
    <row r="34" spans="9:10" ht="15.75">
      <c r="I34" s="192"/>
      <c r="J34" s="192"/>
    </row>
    <row r="35" spans="9:10" ht="15.75">
      <c r="I35" s="192"/>
      <c r="J35" s="192"/>
    </row>
    <row r="36" spans="9:10" ht="15.75">
      <c r="I36" s="192"/>
      <c r="J36" s="192"/>
    </row>
    <row r="37" spans="9:10" ht="15.75">
      <c r="I37" s="192"/>
      <c r="J37" s="192"/>
    </row>
    <row r="38" spans="9:10" ht="15.75">
      <c r="I38" s="192"/>
      <c r="J38" s="192"/>
    </row>
    <row r="39" spans="9:10" ht="15.75">
      <c r="I39" s="192"/>
      <c r="J39" s="192"/>
    </row>
    <row r="40" spans="9:10" ht="15.75">
      <c r="I40" s="192"/>
      <c r="J40" s="192"/>
    </row>
    <row r="41" spans="9:10" ht="15.75">
      <c r="I41" s="192"/>
      <c r="J41" s="192"/>
    </row>
    <row r="42" spans="9:10" ht="15.75">
      <c r="I42" s="192"/>
      <c r="J42" s="192"/>
    </row>
    <row r="43" spans="9:10" ht="15.75">
      <c r="I43" s="192"/>
      <c r="J43" s="192"/>
    </row>
    <row r="44" spans="9:10" ht="15.75">
      <c r="I44" s="192"/>
      <c r="J44" s="192"/>
    </row>
    <row r="45" spans="9:10" ht="15.75">
      <c r="I45" s="192"/>
      <c r="J45" s="192"/>
    </row>
    <row r="46" spans="9:10" ht="15.75">
      <c r="I46" s="192"/>
      <c r="J46" s="192"/>
    </row>
    <row r="47" spans="9:10" ht="15.75">
      <c r="I47" s="192"/>
      <c r="J47" s="192"/>
    </row>
    <row r="48" spans="9:10" ht="15.75">
      <c r="I48" s="192"/>
      <c r="J48" s="192"/>
    </row>
    <row r="49" spans="9:10" ht="15.75">
      <c r="I49" s="192"/>
      <c r="J49" s="192"/>
    </row>
    <row r="50" spans="9:10" ht="15.75">
      <c r="I50" s="192"/>
      <c r="J50" s="192"/>
    </row>
    <row r="51" spans="9:10" ht="15.75">
      <c r="I51" s="192"/>
      <c r="J51" s="192"/>
    </row>
    <row r="52" spans="9:10" ht="15.75">
      <c r="I52" s="192"/>
      <c r="J52" s="192"/>
    </row>
    <row r="53" spans="9:10" ht="15.75">
      <c r="I53" s="192"/>
      <c r="J53" s="192"/>
    </row>
    <row r="54" spans="9:10" ht="15.75">
      <c r="I54" s="192"/>
      <c r="J54" s="192"/>
    </row>
    <row r="55" spans="9:10" ht="15.75">
      <c r="I55" s="192"/>
      <c r="J55" s="192"/>
    </row>
    <row r="56" spans="9:10" ht="15.75">
      <c r="I56" s="192"/>
      <c r="J56" s="192"/>
    </row>
    <row r="57" spans="9:10" ht="15.75">
      <c r="I57" s="192"/>
      <c r="J57" s="192"/>
    </row>
    <row r="58" spans="9:10" ht="15.75">
      <c r="I58" s="192"/>
      <c r="J58" s="192"/>
    </row>
    <row r="59" spans="9:10" ht="15.75">
      <c r="I59" s="192"/>
      <c r="J59" s="192"/>
    </row>
    <row r="60" spans="9:10" ht="15.75">
      <c r="I60" s="192"/>
      <c r="J60" s="192"/>
    </row>
    <row r="61" spans="9:10" ht="15.75">
      <c r="I61" s="192"/>
      <c r="J61" s="192"/>
    </row>
    <row r="62" spans="9:10" ht="15.75">
      <c r="I62" s="192"/>
      <c r="J62" s="192"/>
    </row>
    <row r="63" spans="9:10" ht="15.75">
      <c r="I63" s="192"/>
      <c r="J63" s="192"/>
    </row>
    <row r="64" spans="9:10" ht="15.75">
      <c r="I64" s="192"/>
      <c r="J64" s="192"/>
    </row>
    <row r="65" spans="9:10" ht="15.75">
      <c r="I65" s="192"/>
      <c r="J65" s="192"/>
    </row>
    <row r="66" spans="9:10" ht="15.75">
      <c r="I66" s="192"/>
      <c r="J66" s="192"/>
    </row>
    <row r="67" spans="9:10" ht="15.75">
      <c r="I67" s="192"/>
      <c r="J67" s="192"/>
    </row>
    <row r="68" spans="9:10" ht="15.75">
      <c r="I68" s="192"/>
      <c r="J68" s="192"/>
    </row>
    <row r="69" spans="9:10" ht="15.75">
      <c r="I69" s="192"/>
      <c r="J69" s="192"/>
    </row>
    <row r="70" spans="9:10" ht="15.75">
      <c r="I70" s="192"/>
      <c r="J70" s="192"/>
    </row>
    <row r="71" spans="9:10" ht="15.75">
      <c r="I71" s="192"/>
      <c r="J71" s="192"/>
    </row>
    <row r="72" spans="9:10" ht="15.75">
      <c r="I72" s="192"/>
      <c r="J72" s="192"/>
    </row>
    <row r="73" spans="9:10" ht="15.75">
      <c r="I73" s="192"/>
      <c r="J73" s="192"/>
    </row>
    <row r="74" spans="9:10" ht="15.75">
      <c r="I74" s="192"/>
      <c r="J74" s="192"/>
    </row>
    <row r="75" spans="9:10" ht="15.75">
      <c r="I75" s="192"/>
      <c r="J75" s="192"/>
    </row>
    <row r="76" spans="9:10" ht="15.75">
      <c r="I76" s="192"/>
      <c r="J76" s="192"/>
    </row>
    <row r="77" spans="9:10" ht="15.75">
      <c r="I77" s="192"/>
      <c r="J77" s="192"/>
    </row>
    <row r="78" spans="9:10" ht="15.75">
      <c r="I78" s="192"/>
      <c r="J78" s="192"/>
    </row>
    <row r="79" spans="9:10" ht="15.75">
      <c r="I79" s="192"/>
      <c r="J79" s="192"/>
    </row>
    <row r="80" spans="9:10" ht="15.75">
      <c r="I80" s="192"/>
      <c r="J80" s="192"/>
    </row>
    <row r="81" spans="9:10" ht="15.75">
      <c r="I81" s="192"/>
      <c r="J81" s="192"/>
    </row>
    <row r="82" spans="9:10" ht="15.75">
      <c r="I82" s="192"/>
      <c r="J82" s="192"/>
    </row>
    <row r="83" spans="9:10" ht="15.75">
      <c r="I83" s="192"/>
      <c r="J83" s="192"/>
    </row>
    <row r="84" spans="9:10" ht="15.75">
      <c r="I84" s="192"/>
      <c r="J84" s="192"/>
    </row>
    <row r="85" spans="9:10" ht="15.75">
      <c r="I85" s="192"/>
      <c r="J85" s="192"/>
    </row>
    <row r="86" spans="9:10" ht="15.75">
      <c r="I86" s="192"/>
      <c r="J86" s="192"/>
    </row>
    <row r="87" spans="9:10" ht="15.75">
      <c r="I87" s="192"/>
      <c r="J87" s="192"/>
    </row>
    <row r="88" spans="9:10" ht="15.75">
      <c r="I88" s="192"/>
      <c r="J88" s="192"/>
    </row>
    <row r="89" spans="9:10" ht="15.75">
      <c r="I89" s="192"/>
      <c r="J89" s="192"/>
    </row>
    <row r="90" spans="9:10" ht="15.75">
      <c r="I90" s="192"/>
      <c r="J90" s="192"/>
    </row>
    <row r="91" spans="9:10" ht="15.75">
      <c r="I91" s="192"/>
      <c r="J91" s="192"/>
    </row>
    <row r="92" spans="9:10" ht="15.75">
      <c r="I92" s="192"/>
      <c r="J92" s="192"/>
    </row>
    <row r="93" spans="9:10" ht="15.75">
      <c r="I93" s="192"/>
      <c r="J93" s="192"/>
    </row>
    <row r="94" spans="9:10" ht="15.75">
      <c r="I94" s="192"/>
      <c r="J94" s="192"/>
    </row>
    <row r="95" spans="9:10" ht="15.75">
      <c r="I95" s="192"/>
      <c r="J95" s="192"/>
    </row>
    <row r="96" spans="9:10" ht="15.75">
      <c r="I96" s="192"/>
      <c r="J96" s="192"/>
    </row>
    <row r="97" spans="9:10" ht="15.75">
      <c r="I97" s="192"/>
      <c r="J97" s="192"/>
    </row>
    <row r="98" spans="9:10" ht="15.75">
      <c r="I98" s="192"/>
      <c r="J98" s="192"/>
    </row>
    <row r="99" spans="9:10" ht="15.75">
      <c r="I99" s="192"/>
      <c r="J99" s="192"/>
    </row>
    <row r="100" spans="9:10" ht="15.75">
      <c r="I100" s="192"/>
      <c r="J100" s="192"/>
    </row>
    <row r="101" spans="9:10" ht="15.75">
      <c r="I101" s="192"/>
      <c r="J101" s="192"/>
    </row>
    <row r="102" spans="9:10" ht="15.75">
      <c r="I102" s="192"/>
      <c r="J102" s="192"/>
    </row>
    <row r="103" spans="9:10" ht="15.75">
      <c r="I103" s="192"/>
      <c r="J103" s="192"/>
    </row>
    <row r="104" spans="9:10" ht="15.75">
      <c r="I104" s="192"/>
      <c r="J104" s="192"/>
    </row>
    <row r="105" spans="9:10" ht="15.75">
      <c r="I105" s="192"/>
      <c r="J105" s="192"/>
    </row>
    <row r="106" spans="9:10" ht="15.75">
      <c r="I106" s="192"/>
      <c r="J106" s="192"/>
    </row>
    <row r="107" spans="9:10" ht="15.75">
      <c r="I107" s="192"/>
      <c r="J107" s="192"/>
    </row>
    <row r="108" spans="9:10" ht="15.75">
      <c r="I108" s="192"/>
      <c r="J108" s="192"/>
    </row>
    <row r="109" spans="9:10" ht="15.75">
      <c r="I109" s="192"/>
      <c r="J109" s="192"/>
    </row>
    <row r="110" spans="9:10" ht="15.75">
      <c r="I110" s="192"/>
      <c r="J110" s="192"/>
    </row>
    <row r="111" spans="9:10" ht="15.75">
      <c r="I111" s="192"/>
      <c r="J111" s="192"/>
    </row>
    <row r="112" spans="9:10" ht="15.75">
      <c r="I112" s="192"/>
      <c r="J112" s="192"/>
    </row>
    <row r="113" spans="9:10" ht="15.75">
      <c r="I113" s="192"/>
      <c r="J113" s="192"/>
    </row>
    <row r="114" spans="9:10" ht="15.75">
      <c r="I114" s="192"/>
      <c r="J114" s="192"/>
    </row>
    <row r="115" spans="9:10" ht="15.75">
      <c r="I115" s="192"/>
      <c r="J115" s="192"/>
    </row>
    <row r="116" spans="9:10" ht="15.75">
      <c r="I116" s="192"/>
      <c r="J116" s="192"/>
    </row>
    <row r="117" spans="9:10" ht="15.75">
      <c r="I117" s="192"/>
      <c r="J117" s="192"/>
    </row>
    <row r="118" spans="9:10" ht="15.75">
      <c r="I118" s="192"/>
      <c r="J118" s="192"/>
    </row>
    <row r="119" spans="9:10" ht="15.75">
      <c r="I119" s="192"/>
      <c r="J119" s="192"/>
    </row>
    <row r="120" spans="9:10" ht="15.75">
      <c r="I120" s="192"/>
      <c r="J120" s="192"/>
    </row>
    <row r="121" spans="9:10" ht="15.75">
      <c r="I121" s="192"/>
      <c r="J121" s="192"/>
    </row>
    <row r="122" spans="9:10" ht="15.75">
      <c r="I122" s="192"/>
      <c r="J122" s="192"/>
    </row>
    <row r="123" spans="9:10" ht="15.75">
      <c r="I123" s="192"/>
      <c r="J123" s="192"/>
    </row>
    <row r="124" spans="9:10" ht="15.75">
      <c r="I124" s="192"/>
      <c r="J124" s="192"/>
    </row>
    <row r="125" spans="9:10" ht="15.75">
      <c r="I125" s="192"/>
      <c r="J125" s="192"/>
    </row>
    <row r="126" spans="9:10" ht="15.75">
      <c r="I126" s="192"/>
      <c r="J126" s="192"/>
    </row>
    <row r="127" spans="9:10" ht="15.75">
      <c r="I127" s="192"/>
      <c r="J127" s="192"/>
    </row>
    <row r="128" spans="9:10" ht="15.75">
      <c r="I128" s="192"/>
      <c r="J128" s="192"/>
    </row>
    <row r="129" spans="9:10" ht="15.75">
      <c r="I129" s="192"/>
      <c r="J129" s="192"/>
    </row>
    <row r="130" spans="9:10" ht="15.75">
      <c r="I130" s="192"/>
      <c r="J130" s="192"/>
    </row>
    <row r="131" spans="9:10" ht="15.75">
      <c r="I131" s="192"/>
      <c r="J131" s="192"/>
    </row>
    <row r="132" spans="9:10" ht="15.75">
      <c r="I132" s="192"/>
      <c r="J132" s="192"/>
    </row>
    <row r="133" spans="9:10" ht="15.75">
      <c r="I133" s="192"/>
      <c r="J133" s="192"/>
    </row>
    <row r="134" spans="9:10" ht="15.75">
      <c r="I134" s="192"/>
      <c r="J134" s="192"/>
    </row>
    <row r="135" spans="9:10" ht="15.75">
      <c r="I135" s="192"/>
      <c r="J135" s="192"/>
    </row>
    <row r="136" spans="9:10" ht="15.75">
      <c r="I136" s="192"/>
      <c r="J136" s="192"/>
    </row>
    <row r="137" spans="9:10" ht="15.75">
      <c r="I137" s="192"/>
      <c r="J137" s="192"/>
    </row>
    <row r="138" spans="9:10" ht="15.75">
      <c r="I138" s="192"/>
      <c r="J138" s="192"/>
    </row>
    <row r="139" spans="9:10" ht="15.75">
      <c r="I139" s="192"/>
      <c r="J139" s="192"/>
    </row>
    <row r="140" spans="9:10" ht="15.75">
      <c r="I140" s="192"/>
      <c r="J140" s="192"/>
    </row>
    <row r="141" spans="9:10" ht="15.75">
      <c r="I141" s="192"/>
      <c r="J141" s="192"/>
    </row>
    <row r="142" spans="9:10" ht="15.75">
      <c r="I142" s="192"/>
      <c r="J142" s="192"/>
    </row>
    <row r="143" spans="9:10" ht="15.75">
      <c r="I143" s="192"/>
      <c r="J143" s="192"/>
    </row>
    <row r="144" spans="9:10" ht="15.75">
      <c r="I144" s="192"/>
      <c r="J144" s="192"/>
    </row>
    <row r="145" spans="9:10" ht="15.75">
      <c r="I145" s="192"/>
      <c r="J145" s="192"/>
    </row>
    <row r="146" spans="9:10" ht="15.75">
      <c r="I146" s="192"/>
      <c r="J146" s="192"/>
    </row>
    <row r="147" spans="9:10" ht="15.75">
      <c r="I147" s="192"/>
      <c r="J147" s="192"/>
    </row>
    <row r="148" spans="9:10" ht="15.75">
      <c r="I148" s="192"/>
      <c r="J148" s="192"/>
    </row>
    <row r="149" spans="9:10" ht="15.75">
      <c r="I149" s="192"/>
      <c r="J149" s="192"/>
    </row>
    <row r="150" spans="9:10" ht="15.75">
      <c r="I150" s="192"/>
      <c r="J150" s="192"/>
    </row>
    <row r="151" spans="9:10" ht="15.75">
      <c r="I151" s="192"/>
      <c r="J151" s="192"/>
    </row>
    <row r="152" spans="9:10" ht="15.75">
      <c r="I152" s="192"/>
      <c r="J152" s="192"/>
    </row>
    <row r="153" spans="9:10" ht="15.75">
      <c r="I153" s="192"/>
      <c r="J153" s="192"/>
    </row>
    <row r="154" spans="9:10" ht="15.75">
      <c r="I154" s="192"/>
      <c r="J154" s="192"/>
    </row>
    <row r="155" spans="9:10" ht="15.75">
      <c r="I155" s="192"/>
      <c r="J155" s="192"/>
    </row>
    <row r="156" spans="9:10" ht="15.75">
      <c r="I156" s="192"/>
      <c r="J156" s="192"/>
    </row>
    <row r="157" spans="9:10" ht="15.75">
      <c r="I157" s="192"/>
      <c r="J157" s="192"/>
    </row>
    <row r="158" spans="9:10" ht="15.75">
      <c r="I158" s="192"/>
      <c r="J158" s="192"/>
    </row>
    <row r="159" spans="9:10" ht="15.75">
      <c r="I159" s="192"/>
      <c r="J159" s="192"/>
    </row>
    <row r="160" spans="9:10" ht="15.75">
      <c r="I160" s="192"/>
      <c r="J160" s="192"/>
    </row>
    <row r="161" spans="9:10" ht="15.75">
      <c r="I161" s="192"/>
      <c r="J161" s="192"/>
    </row>
    <row r="162" spans="9:10" ht="15.75">
      <c r="I162" s="192"/>
      <c r="J162" s="192"/>
    </row>
    <row r="163" spans="9:10" ht="15.75">
      <c r="I163" s="192"/>
      <c r="J163" s="192"/>
    </row>
    <row r="164" spans="9:10" ht="15.75">
      <c r="I164" s="192"/>
      <c r="J164" s="192"/>
    </row>
    <row r="165" spans="9:10" ht="15.75">
      <c r="I165" s="192"/>
      <c r="J165" s="192"/>
    </row>
    <row r="166" spans="9:10" ht="15.75">
      <c r="I166" s="192"/>
      <c r="J166" s="192"/>
    </row>
    <row r="167" spans="9:10" ht="15.75">
      <c r="I167" s="192"/>
      <c r="J167" s="192"/>
    </row>
    <row r="168" spans="9:10" ht="15.75">
      <c r="I168" s="192"/>
      <c r="J168" s="192"/>
    </row>
    <row r="169" spans="9:10" ht="15.75">
      <c r="I169" s="192"/>
      <c r="J169" s="192"/>
    </row>
    <row r="170" spans="9:10" ht="15.75">
      <c r="I170" s="192"/>
      <c r="J170" s="192"/>
    </row>
    <row r="171" spans="9:10" ht="15.75">
      <c r="I171" s="192"/>
      <c r="J171" s="192"/>
    </row>
    <row r="172" spans="9:10" ht="15.75">
      <c r="I172" s="192"/>
      <c r="J172" s="192"/>
    </row>
    <row r="173" spans="9:10" ht="15.75">
      <c r="I173" s="192"/>
      <c r="J173" s="192"/>
    </row>
    <row r="174" spans="9:10" ht="15.75">
      <c r="I174" s="192"/>
      <c r="J174" s="192"/>
    </row>
    <row r="175" spans="9:10" ht="15.75">
      <c r="I175" s="192"/>
      <c r="J175" s="192"/>
    </row>
    <row r="176" spans="9:10" ht="15.75">
      <c r="I176" s="192"/>
      <c r="J176" s="192"/>
    </row>
    <row r="177" spans="9:10" ht="15.75">
      <c r="I177" s="192"/>
      <c r="J177" s="192"/>
    </row>
    <row r="178" spans="9:10" ht="15.75">
      <c r="I178" s="192"/>
      <c r="J178" s="192"/>
    </row>
    <row r="179" spans="9:10" ht="15.75">
      <c r="I179" s="192"/>
      <c r="J179" s="192"/>
    </row>
    <row r="180" spans="9:10" ht="15.75">
      <c r="I180" s="192"/>
      <c r="J180" s="192"/>
    </row>
    <row r="181" spans="9:10" ht="15.75">
      <c r="I181" s="192"/>
      <c r="J181" s="192"/>
    </row>
    <row r="182" spans="9:10" ht="15.75">
      <c r="I182" s="192"/>
      <c r="J182" s="192"/>
    </row>
    <row r="183" spans="9:10" ht="15.75">
      <c r="I183" s="192"/>
      <c r="J183" s="192"/>
    </row>
    <row r="184" spans="9:10" ht="15.75">
      <c r="I184" s="192"/>
      <c r="J184" s="192"/>
    </row>
    <row r="185" spans="9:10" ht="15.75">
      <c r="I185" s="192"/>
      <c r="J185" s="192"/>
    </row>
    <row r="186" spans="9:10" ht="15.75">
      <c r="I186" s="192"/>
      <c r="J186" s="192"/>
    </row>
    <row r="187" spans="9:10" ht="15.75">
      <c r="I187" s="192"/>
      <c r="J187" s="192"/>
    </row>
    <row r="188" spans="9:10" ht="15.75">
      <c r="I188" s="192"/>
      <c r="J188" s="192"/>
    </row>
    <row r="189" spans="9:10" ht="15.75">
      <c r="I189" s="192"/>
      <c r="J189" s="192"/>
    </row>
    <row r="190" spans="9:10" ht="15.75">
      <c r="I190" s="192"/>
      <c r="J190" s="192"/>
    </row>
    <row r="191" spans="9:10" ht="15.75">
      <c r="I191" s="192"/>
      <c r="J191" s="192"/>
    </row>
    <row r="192" spans="9:10" ht="15.75">
      <c r="I192" s="192"/>
      <c r="J192" s="192"/>
    </row>
    <row r="193" spans="9:10" ht="15.75">
      <c r="I193" s="192"/>
      <c r="J193" s="192"/>
    </row>
    <row r="194" spans="9:10" ht="15.75">
      <c r="I194" s="192"/>
      <c r="J194" s="192"/>
    </row>
    <row r="195" spans="9:10" ht="15.75">
      <c r="I195" s="192"/>
      <c r="J195" s="192"/>
    </row>
    <row r="196" spans="9:10" ht="15.75">
      <c r="I196" s="192"/>
      <c r="J196" s="192"/>
    </row>
    <row r="197" spans="9:10" ht="15.75">
      <c r="I197" s="192"/>
      <c r="J197" s="192"/>
    </row>
    <row r="198" spans="9:10" ht="15.75">
      <c r="I198" s="192"/>
      <c r="J198" s="192"/>
    </row>
    <row r="199" spans="9:10" ht="15.75">
      <c r="I199" s="192"/>
      <c r="J199" s="192"/>
    </row>
    <row r="200" spans="9:10" ht="15.75">
      <c r="I200" s="192"/>
      <c r="J200" s="192"/>
    </row>
    <row r="201" spans="9:10" ht="15.75">
      <c r="I201" s="192"/>
      <c r="J201" s="192"/>
    </row>
    <row r="202" spans="9:10" ht="15.75">
      <c r="I202" s="192"/>
      <c r="J202" s="192"/>
    </row>
    <row r="203" spans="9:10" ht="15.75">
      <c r="I203" s="192"/>
      <c r="J203" s="192"/>
    </row>
    <row r="204" spans="9:10" ht="15.75">
      <c r="I204" s="192"/>
      <c r="J204" s="192"/>
    </row>
    <row r="205" spans="9:10" ht="15.75">
      <c r="I205" s="192"/>
      <c r="J205" s="192"/>
    </row>
    <row r="206" spans="9:10" ht="15.75">
      <c r="I206" s="192"/>
      <c r="J206" s="192"/>
    </row>
    <row r="207" spans="9:10" ht="15.75">
      <c r="I207" s="192"/>
      <c r="J207" s="192"/>
    </row>
    <row r="208" spans="9:10" ht="15.75">
      <c r="I208" s="192"/>
      <c r="J208" s="192"/>
    </row>
    <row r="209" spans="9:10" ht="15.75">
      <c r="I209" s="192"/>
      <c r="J209" s="192"/>
    </row>
    <row r="210" spans="9:10" ht="15.75">
      <c r="I210" s="192"/>
      <c r="J210" s="192"/>
    </row>
    <row r="211" spans="9:10" ht="15.75">
      <c r="I211" s="192"/>
      <c r="J211" s="192"/>
    </row>
    <row r="212" spans="9:10" ht="15.75">
      <c r="I212" s="192"/>
      <c r="J212" s="192"/>
    </row>
    <row r="213" spans="9:10" ht="15.75">
      <c r="I213" s="192"/>
      <c r="J213" s="192"/>
    </row>
    <row r="214" spans="9:10" ht="15.75">
      <c r="I214" s="192"/>
      <c r="J214" s="192"/>
    </row>
    <row r="215" spans="9:10" ht="15.75">
      <c r="I215" s="192"/>
      <c r="J215" s="192"/>
    </row>
    <row r="216" spans="9:10" ht="15.75">
      <c r="I216" s="192"/>
      <c r="J216" s="192"/>
    </row>
    <row r="217" spans="9:10" ht="15.75">
      <c r="I217" s="192"/>
      <c r="J217" s="192"/>
    </row>
    <row r="218" spans="9:10" ht="15.75">
      <c r="I218" s="192"/>
      <c r="J218" s="192"/>
    </row>
    <row r="219" spans="9:10" ht="15.75">
      <c r="I219" s="192"/>
      <c r="J219" s="192"/>
    </row>
    <row r="220" spans="9:10" ht="15.75">
      <c r="I220" s="192"/>
      <c r="J220" s="192"/>
    </row>
    <row r="221" spans="9:10" ht="15.75">
      <c r="I221" s="192"/>
      <c r="J221" s="192"/>
    </row>
    <row r="222" spans="9:10" ht="15.75">
      <c r="I222" s="192"/>
      <c r="J222" s="192"/>
    </row>
    <row r="223" spans="9:10" ht="15.75">
      <c r="I223" s="192"/>
      <c r="J223" s="192"/>
    </row>
    <row r="224" spans="9:10" ht="15.75">
      <c r="I224" s="192"/>
      <c r="J224" s="192"/>
    </row>
    <row r="225" spans="9:10" ht="15.75">
      <c r="I225" s="192"/>
      <c r="J225" s="192"/>
    </row>
    <row r="226" spans="9:10" ht="15.75">
      <c r="I226" s="192"/>
      <c r="J226" s="192"/>
    </row>
    <row r="227" spans="9:10" ht="15.75">
      <c r="I227" s="192"/>
      <c r="J227" s="192"/>
    </row>
    <row r="228" spans="9:10" ht="15.75">
      <c r="I228" s="192"/>
      <c r="J228" s="192"/>
    </row>
    <row r="229" spans="9:10" ht="15.75">
      <c r="I229" s="192"/>
      <c r="J229" s="192"/>
    </row>
    <row r="230" spans="9:10" ht="15.75">
      <c r="I230" s="192"/>
      <c r="J230" s="192"/>
    </row>
    <row r="231" spans="9:10" ht="15.75">
      <c r="I231" s="192"/>
      <c r="J231" s="192"/>
    </row>
    <row r="232" spans="9:10" ht="15.75">
      <c r="I232" s="192"/>
      <c r="J232" s="192"/>
    </row>
    <row r="233" spans="9:10" ht="15.75">
      <c r="I233" s="192"/>
      <c r="J233" s="192"/>
    </row>
    <row r="234" spans="9:10" ht="15.75">
      <c r="I234" s="192"/>
      <c r="J234" s="192"/>
    </row>
    <row r="235" spans="9:10" ht="15.75">
      <c r="I235" s="192"/>
      <c r="J235" s="192"/>
    </row>
    <row r="236" spans="9:10" ht="15.75">
      <c r="I236" s="192"/>
      <c r="J236" s="192"/>
    </row>
    <row r="237" spans="9:10" ht="15.75">
      <c r="I237" s="192"/>
      <c r="J237" s="192"/>
    </row>
    <row r="238" spans="9:10" ht="15.75">
      <c r="I238" s="192"/>
      <c r="J238" s="192"/>
    </row>
    <row r="239" spans="9:10" ht="15.75">
      <c r="I239" s="192"/>
      <c r="J239" s="192"/>
    </row>
    <row r="240" spans="9:10" ht="15.75">
      <c r="I240" s="192"/>
      <c r="J240" s="192"/>
    </row>
    <row r="241" spans="9:10" ht="15.75">
      <c r="I241" s="192"/>
      <c r="J241" s="192"/>
    </row>
    <row r="242" spans="9:10" ht="15.75">
      <c r="I242" s="192"/>
      <c r="J242" s="192"/>
    </row>
    <row r="243" spans="9:10" ht="15.75">
      <c r="I243" s="192"/>
      <c r="J243" s="192"/>
    </row>
    <row r="244" spans="9:10" ht="15.75">
      <c r="I244" s="192"/>
      <c r="J244" s="192"/>
    </row>
    <row r="245" spans="9:10" ht="15.75">
      <c r="I245" s="192"/>
      <c r="J245" s="192"/>
    </row>
    <row r="246" spans="9:10" ht="15.75">
      <c r="I246" s="192"/>
      <c r="J246" s="192"/>
    </row>
    <row r="247" spans="9:10" ht="15.75">
      <c r="I247" s="192"/>
      <c r="J247" s="192"/>
    </row>
    <row r="248" spans="9:10" ht="15.75">
      <c r="I248" s="192"/>
      <c r="J248" s="192"/>
    </row>
    <row r="249" spans="9:10" ht="15.75">
      <c r="I249" s="192"/>
      <c r="J249" s="192"/>
    </row>
    <row r="250" spans="9:10" ht="15.75">
      <c r="I250" s="192"/>
      <c r="J250" s="192"/>
    </row>
    <row r="251" spans="9:10" ht="15.75">
      <c r="I251" s="192"/>
      <c r="J251" s="192"/>
    </row>
    <row r="252" spans="9:10" ht="15.75">
      <c r="I252" s="192"/>
      <c r="J252" s="192"/>
    </row>
    <row r="253" spans="9:10" ht="15.75">
      <c r="I253" s="192"/>
      <c r="J253" s="192"/>
    </row>
    <row r="254" spans="9:10" ht="15.75">
      <c r="I254" s="192"/>
      <c r="J254" s="192"/>
    </row>
    <row r="255" spans="9:10" ht="15.75">
      <c r="I255" s="192"/>
      <c r="J255" s="192"/>
    </row>
    <row r="256" spans="9:10" ht="15.75">
      <c r="I256" s="192"/>
      <c r="J256" s="192"/>
    </row>
    <row r="257" spans="9:10" ht="15.75">
      <c r="I257" s="192"/>
      <c r="J257" s="192"/>
    </row>
    <row r="258" spans="9:10" ht="15.75">
      <c r="I258" s="192"/>
      <c r="J258" s="192"/>
    </row>
    <row r="259" spans="9:10" ht="15.75">
      <c r="I259" s="192"/>
      <c r="J259" s="192"/>
    </row>
    <row r="260" spans="9:10" ht="15.75">
      <c r="I260" s="192"/>
      <c r="J260" s="192"/>
    </row>
    <row r="261" spans="9:10" ht="15.75">
      <c r="I261" s="192"/>
      <c r="J261" s="192"/>
    </row>
    <row r="262" spans="9:10" ht="15.75">
      <c r="I262" s="192"/>
      <c r="J262" s="192"/>
    </row>
    <row r="263" spans="9:10" ht="15.75">
      <c r="I263" s="192"/>
      <c r="J263" s="192"/>
    </row>
    <row r="264" spans="9:10" ht="15.75">
      <c r="I264" s="192"/>
      <c r="J264" s="192"/>
    </row>
    <row r="265" spans="9:10" ht="15.75">
      <c r="I265" s="192"/>
      <c r="J265" s="192"/>
    </row>
    <row r="266" spans="9:10" ht="15.75">
      <c r="I266" s="192"/>
      <c r="J266" s="192"/>
    </row>
    <row r="267" spans="9:10" ht="15.75">
      <c r="I267" s="192"/>
      <c r="J267" s="192"/>
    </row>
    <row r="268" spans="9:10" ht="15.75">
      <c r="I268" s="192"/>
      <c r="J268" s="192"/>
    </row>
    <row r="269" spans="9:10" ht="15.75">
      <c r="I269" s="192"/>
      <c r="J269" s="192"/>
    </row>
    <row r="270" spans="9:10" ht="15.75">
      <c r="I270" s="192"/>
      <c r="J270" s="192"/>
    </row>
    <row r="271" spans="9:10" ht="15.75">
      <c r="I271" s="192"/>
      <c r="J271" s="192"/>
    </row>
    <row r="272" spans="9:10" ht="15.75">
      <c r="I272" s="192"/>
      <c r="J272" s="192"/>
    </row>
    <row r="273" spans="9:10" ht="15.75">
      <c r="I273" s="192"/>
      <c r="J273" s="192"/>
    </row>
    <row r="274" spans="9:10" ht="15.75">
      <c r="I274" s="192"/>
      <c r="J274" s="192"/>
    </row>
    <row r="275" spans="9:10" ht="15.75">
      <c r="I275" s="192"/>
      <c r="J275" s="192"/>
    </row>
    <row r="276" spans="9:10" ht="15.75">
      <c r="I276" s="192"/>
      <c r="J276" s="192"/>
    </row>
    <row r="277" spans="9:10" ht="15.75">
      <c r="I277" s="192"/>
      <c r="J277" s="192"/>
    </row>
    <row r="278" spans="9:10" ht="15.75">
      <c r="I278" s="192"/>
      <c r="J278" s="192"/>
    </row>
    <row r="279" spans="9:10" ht="15.75">
      <c r="I279" s="192"/>
      <c r="J279" s="192"/>
    </row>
    <row r="280" spans="9:10" ht="15.75">
      <c r="I280" s="192"/>
      <c r="J280" s="192"/>
    </row>
    <row r="281" spans="9:10" ht="15.75">
      <c r="I281" s="192"/>
      <c r="J281" s="192"/>
    </row>
    <row r="282" spans="9:10" ht="15.75">
      <c r="I282" s="192"/>
      <c r="J282" s="192"/>
    </row>
    <row r="283" spans="9:10" ht="15.75">
      <c r="I283" s="192"/>
      <c r="J283" s="192"/>
    </row>
    <row r="284" spans="9:10" ht="15.75">
      <c r="I284" s="192"/>
      <c r="J284" s="192"/>
    </row>
    <row r="285" spans="9:10" ht="15.75">
      <c r="I285" s="192"/>
      <c r="J285" s="192"/>
    </row>
    <row r="286" spans="9:10" ht="15.75">
      <c r="I286" s="192"/>
      <c r="J286" s="192"/>
    </row>
    <row r="287" spans="9:10" ht="15.75">
      <c r="I287" s="192"/>
      <c r="J287" s="192"/>
    </row>
    <row r="288" spans="9:10" ht="15.75">
      <c r="I288" s="192"/>
      <c r="J288" s="192"/>
    </row>
    <row r="289" spans="9:10" ht="15.75">
      <c r="I289" s="192"/>
      <c r="J289" s="192"/>
    </row>
    <row r="290" spans="9:10" ht="15.75">
      <c r="I290" s="192"/>
      <c r="J290" s="192"/>
    </row>
    <row r="291" spans="9:10" ht="15.75">
      <c r="I291" s="192"/>
      <c r="J291" s="192"/>
    </row>
    <row r="292" spans="9:10" ht="15.75">
      <c r="I292" s="192"/>
      <c r="J292" s="192"/>
    </row>
    <row r="293" spans="9:10" ht="15.75">
      <c r="I293" s="192"/>
      <c r="J293" s="192"/>
    </row>
    <row r="294" spans="9:10" ht="15.75">
      <c r="I294" s="192"/>
      <c r="J294" s="192"/>
    </row>
    <row r="295" spans="9:10" ht="15.75">
      <c r="I295" s="192"/>
      <c r="J295" s="192"/>
    </row>
    <row r="296" spans="9:10" ht="15.75">
      <c r="I296" s="192"/>
      <c r="J296" s="192"/>
    </row>
    <row r="297" spans="9:10" ht="15.75">
      <c r="I297" s="192"/>
      <c r="J297" s="192"/>
    </row>
    <row r="298" spans="9:10" ht="15.75">
      <c r="I298" s="192"/>
      <c r="J298" s="192"/>
    </row>
    <row r="299" spans="9:10" ht="15.75">
      <c r="I299" s="192"/>
      <c r="J299" s="192"/>
    </row>
    <row r="300" spans="9:10" ht="15.75">
      <c r="I300" s="192"/>
      <c r="J300" s="192"/>
    </row>
    <row r="301" spans="9:10" ht="15.75">
      <c r="I301" s="192"/>
      <c r="J301" s="192"/>
    </row>
    <row r="302" spans="9:10" ht="15.75">
      <c r="I302" s="192"/>
      <c r="J302" s="192"/>
    </row>
    <row r="303" spans="9:10" ht="15.75">
      <c r="I303" s="192"/>
      <c r="J303" s="192"/>
    </row>
    <row r="304" spans="9:10" ht="15.75">
      <c r="I304" s="192"/>
      <c r="J304" s="192"/>
    </row>
    <row r="305" spans="9:10" ht="15.75">
      <c r="I305" s="192"/>
      <c r="J305" s="192"/>
    </row>
    <row r="306" spans="9:10" ht="15.75">
      <c r="I306" s="192"/>
      <c r="J306" s="192"/>
    </row>
    <row r="307" spans="9:10" ht="15.75">
      <c r="I307" s="192"/>
      <c r="J307" s="192"/>
    </row>
    <row r="308" spans="9:10" ht="15.75">
      <c r="I308" s="192"/>
      <c r="J308" s="192"/>
    </row>
    <row r="309" spans="9:10" ht="15.75">
      <c r="I309" s="192"/>
      <c r="J309" s="192"/>
    </row>
    <row r="310" spans="9:10" ht="15.75">
      <c r="I310" s="192"/>
      <c r="J310" s="192"/>
    </row>
    <row r="311" spans="9:10" ht="15.75">
      <c r="I311" s="192"/>
      <c r="J311" s="192"/>
    </row>
    <row r="312" spans="9:10" ht="15.75">
      <c r="I312" s="192"/>
      <c r="J312" s="192"/>
    </row>
    <row r="313" spans="9:10" ht="15.75">
      <c r="I313" s="192"/>
      <c r="J313" s="192"/>
    </row>
    <row r="314" spans="9:10" ht="15.75">
      <c r="I314" s="192"/>
      <c r="J314" s="192"/>
    </row>
    <row r="315" spans="9:10" ht="15.75">
      <c r="I315" s="192"/>
      <c r="J315" s="192"/>
    </row>
    <row r="316" spans="9:10" ht="15.75">
      <c r="I316" s="192"/>
      <c r="J316" s="192"/>
    </row>
    <row r="317" spans="9:10" ht="15.75">
      <c r="I317" s="192"/>
      <c r="J317" s="192"/>
    </row>
    <row r="318" spans="9:10" ht="15.75">
      <c r="I318" s="192"/>
      <c r="J318" s="192"/>
    </row>
    <row r="319" spans="9:10" ht="15.75">
      <c r="I319" s="192"/>
      <c r="J319" s="192"/>
    </row>
    <row r="320" spans="9:10" ht="15.75">
      <c r="I320" s="192"/>
      <c r="J320" s="192"/>
    </row>
    <row r="321" spans="9:10" ht="15.75">
      <c r="I321" s="192"/>
      <c r="J321" s="192"/>
    </row>
    <row r="322" spans="9:10" ht="15.75">
      <c r="I322" s="192"/>
      <c r="J322" s="192"/>
    </row>
    <row r="323" spans="9:10" ht="15.75">
      <c r="I323" s="192"/>
      <c r="J323" s="192"/>
    </row>
    <row r="324" spans="9:10" ht="15.75">
      <c r="I324" s="192"/>
      <c r="J324" s="192"/>
    </row>
    <row r="325" spans="9:10" ht="15.75">
      <c r="I325" s="192"/>
      <c r="J325" s="192"/>
    </row>
    <row r="326" spans="9:10" ht="15.75">
      <c r="I326" s="192"/>
      <c r="J326" s="192"/>
    </row>
    <row r="327" spans="9:10" ht="15.75">
      <c r="I327" s="192"/>
      <c r="J327" s="192"/>
    </row>
    <row r="328" spans="9:10" ht="15.75">
      <c r="I328" s="192"/>
      <c r="J328" s="192"/>
    </row>
    <row r="329" spans="9:10" ht="15.75">
      <c r="I329" s="192"/>
      <c r="J329" s="192"/>
    </row>
    <row r="330" spans="9:10" ht="15.75">
      <c r="I330" s="192"/>
      <c r="J330" s="192"/>
    </row>
    <row r="331" spans="9:10" ht="15.75">
      <c r="I331" s="192"/>
      <c r="J331" s="192"/>
    </row>
    <row r="332" spans="9:10" ht="15.75">
      <c r="I332" s="192"/>
      <c r="J332" s="192"/>
    </row>
    <row r="333" spans="9:10" ht="15.75">
      <c r="I333" s="192"/>
      <c r="J333" s="192"/>
    </row>
    <row r="334" spans="9:10" ht="15.75">
      <c r="I334" s="192"/>
      <c r="J334" s="192"/>
    </row>
    <row r="335" spans="9:10" ht="15.75">
      <c r="I335" s="192"/>
      <c r="J335" s="192"/>
    </row>
    <row r="336" spans="9:10" ht="15.75">
      <c r="I336" s="192"/>
      <c r="J336" s="192"/>
    </row>
    <row r="337" spans="9:10" ht="15.75">
      <c r="I337" s="192"/>
      <c r="J337" s="192"/>
    </row>
    <row r="338" spans="9:10" ht="15.75">
      <c r="I338" s="192"/>
      <c r="J338" s="192"/>
    </row>
    <row r="339" spans="9:10" ht="15.75">
      <c r="I339" s="192"/>
      <c r="J339" s="192"/>
    </row>
    <row r="340" spans="9:10" ht="15.75">
      <c r="I340" s="192"/>
      <c r="J340" s="192"/>
    </row>
    <row r="341" spans="9:10" ht="15.75">
      <c r="I341" s="192"/>
      <c r="J341" s="192"/>
    </row>
    <row r="342" spans="9:10" ht="15.75">
      <c r="I342" s="192"/>
      <c r="J342" s="192"/>
    </row>
    <row r="343" spans="9:10" ht="15.75">
      <c r="I343" s="192"/>
      <c r="J343" s="192"/>
    </row>
    <row r="344" spans="9:10" ht="15.75">
      <c r="I344" s="192"/>
      <c r="J344" s="192"/>
    </row>
    <row r="345" spans="9:10" ht="15.75">
      <c r="I345" s="192"/>
      <c r="J345" s="192"/>
    </row>
    <row r="346" spans="9:10" ht="15.75">
      <c r="I346" s="192"/>
      <c r="J346" s="192"/>
    </row>
    <row r="347" spans="9:10" ht="15.75">
      <c r="I347" s="192"/>
      <c r="J347" s="192"/>
    </row>
    <row r="348" spans="9:10" ht="15.75">
      <c r="I348" s="192"/>
      <c r="J348" s="192"/>
    </row>
    <row r="349" spans="9:10" ht="15.75">
      <c r="I349" s="192"/>
      <c r="J349" s="192"/>
    </row>
    <row r="350" spans="9:10" ht="15.75">
      <c r="I350" s="192"/>
      <c r="J350" s="192"/>
    </row>
    <row r="351" spans="9:10" ht="15.75">
      <c r="I351" s="192"/>
      <c r="J351" s="192"/>
    </row>
    <row r="352" spans="9:10" ht="15.75">
      <c r="I352" s="192"/>
      <c r="J352" s="192"/>
    </row>
    <row r="353" spans="9:10" ht="15.75">
      <c r="I353" s="192"/>
      <c r="J353" s="192"/>
    </row>
    <row r="354" spans="9:10" ht="15.75">
      <c r="I354" s="192"/>
      <c r="J354" s="192"/>
    </row>
    <row r="355" spans="9:10" ht="15.75">
      <c r="I355" s="192"/>
      <c r="J355" s="192"/>
    </row>
    <row r="356" spans="9:10" ht="15.75">
      <c r="I356" s="192"/>
      <c r="J356" s="192"/>
    </row>
    <row r="357" spans="9:10" ht="15.75">
      <c r="I357" s="192"/>
      <c r="J357" s="192"/>
    </row>
    <row r="358" spans="9:10" ht="15.75">
      <c r="I358" s="192"/>
      <c r="J358" s="192"/>
    </row>
    <row r="359" spans="9:10" ht="15.75">
      <c r="I359" s="192"/>
      <c r="J359" s="192"/>
    </row>
    <row r="360" spans="9:10" ht="15.75">
      <c r="I360" s="192"/>
      <c r="J360" s="192"/>
    </row>
    <row r="361" spans="9:10" ht="15.75">
      <c r="I361" s="192"/>
      <c r="J361" s="192"/>
    </row>
    <row r="362" spans="9:10" ht="15.75">
      <c r="I362" s="192"/>
      <c r="J362" s="192"/>
    </row>
    <row r="363" spans="9:10" ht="15.75">
      <c r="I363" s="192"/>
      <c r="J363" s="192"/>
    </row>
    <row r="364" spans="9:10" ht="15.75">
      <c r="I364" s="192"/>
      <c r="J364" s="192"/>
    </row>
    <row r="365" spans="9:10" ht="15.75">
      <c r="I365" s="192"/>
      <c r="J365" s="192"/>
    </row>
    <row r="366" spans="9:10" ht="15.75">
      <c r="I366" s="192"/>
      <c r="J366" s="192"/>
    </row>
    <row r="367" spans="9:10" ht="15.75">
      <c r="I367" s="192"/>
      <c r="J367" s="192"/>
    </row>
    <row r="368" spans="9:10" ht="15.75">
      <c r="I368" s="192"/>
      <c r="J368" s="192"/>
    </row>
    <row r="369" spans="9:10" ht="15.75">
      <c r="I369" s="192"/>
      <c r="J369" s="192"/>
    </row>
    <row r="370" spans="9:10" ht="15.75">
      <c r="I370" s="192"/>
      <c r="J370" s="192"/>
    </row>
    <row r="371" spans="9:10" ht="15.75">
      <c r="I371" s="192"/>
      <c r="J371" s="192"/>
    </row>
    <row r="372" spans="9:10" ht="15.75">
      <c r="I372" s="192"/>
      <c r="J372" s="192"/>
    </row>
    <row r="373" spans="9:10" ht="15.75">
      <c r="I373" s="192"/>
      <c r="J373" s="192"/>
    </row>
    <row r="374" spans="9:10" ht="15.75">
      <c r="I374" s="192"/>
      <c r="J374" s="192"/>
    </row>
    <row r="375" spans="9:10" ht="15.75">
      <c r="I375" s="192"/>
      <c r="J375" s="192"/>
    </row>
    <row r="376" spans="9:10" ht="15.75">
      <c r="I376" s="192"/>
      <c r="J376" s="192"/>
    </row>
    <row r="377" spans="9:10" ht="15.75">
      <c r="I377" s="192"/>
      <c r="J377" s="192"/>
    </row>
    <row r="378" spans="9:10" ht="15.75">
      <c r="I378" s="192"/>
      <c r="J378" s="192"/>
    </row>
    <row r="379" spans="9:10" ht="15.75">
      <c r="I379" s="192"/>
      <c r="J379" s="192"/>
    </row>
    <row r="380" spans="9:10" ht="15.75">
      <c r="I380" s="192"/>
      <c r="J380" s="192"/>
    </row>
    <row r="381" spans="9:10" ht="15.75">
      <c r="I381" s="192"/>
      <c r="J381" s="192"/>
    </row>
    <row r="382" spans="9:10" ht="15.75">
      <c r="I382" s="192"/>
      <c r="J382" s="192"/>
    </row>
    <row r="383" spans="9:10" ht="15.75">
      <c r="I383" s="192"/>
      <c r="J383" s="192"/>
    </row>
    <row r="384" spans="9:10" ht="15.75">
      <c r="I384" s="192"/>
      <c r="J384" s="192"/>
    </row>
    <row r="385" spans="9:10" ht="15.75">
      <c r="I385" s="192"/>
      <c r="J385" s="192"/>
    </row>
    <row r="386" spans="9:10" ht="15.75">
      <c r="I386" s="192"/>
      <c r="J386" s="192"/>
    </row>
    <row r="387" spans="9:10" ht="15.75">
      <c r="I387" s="192"/>
      <c r="J387" s="192"/>
    </row>
    <row r="388" spans="9:10" ht="15.75">
      <c r="I388" s="192"/>
      <c r="J388" s="192"/>
    </row>
    <row r="389" spans="9:10" ht="15.75">
      <c r="I389" s="192"/>
      <c r="J389" s="192"/>
    </row>
    <row r="390" spans="9:10" ht="15.75">
      <c r="I390" s="192"/>
      <c r="J390" s="192"/>
    </row>
    <row r="391" spans="9:10" ht="15.75">
      <c r="I391" s="192"/>
      <c r="J391" s="192"/>
    </row>
    <row r="392" spans="9:10" ht="15.75">
      <c r="I392" s="192"/>
      <c r="J392" s="192"/>
    </row>
    <row r="393" spans="9:10" ht="15.75">
      <c r="I393" s="192"/>
      <c r="J393" s="192"/>
    </row>
    <row r="394" spans="9:10" ht="15.75">
      <c r="I394" s="192"/>
      <c r="J394" s="192"/>
    </row>
    <row r="395" spans="9:10" ht="15.75">
      <c r="I395" s="192"/>
      <c r="J395" s="192"/>
    </row>
    <row r="396" spans="9:10" ht="15.75">
      <c r="I396" s="192"/>
      <c r="J396" s="192"/>
    </row>
    <row r="397" spans="9:10" ht="15.75">
      <c r="I397" s="192"/>
      <c r="J397" s="192"/>
    </row>
    <row r="398" spans="9:10" ht="15.75">
      <c r="I398" s="192"/>
      <c r="J398" s="192"/>
    </row>
    <row r="399" spans="9:10" ht="15.75">
      <c r="I399" s="192"/>
      <c r="J399" s="192"/>
    </row>
    <row r="400" spans="9:10" ht="15.75">
      <c r="I400" s="192"/>
      <c r="J400" s="192"/>
    </row>
    <row r="401" spans="9:10" ht="15.75">
      <c r="I401" s="192"/>
      <c r="J401" s="192"/>
    </row>
    <row r="402" spans="9:10" ht="15.75">
      <c r="I402" s="192"/>
      <c r="J402" s="192"/>
    </row>
    <row r="403" spans="9:10" ht="15.75">
      <c r="I403" s="192"/>
      <c r="J403" s="192"/>
    </row>
    <row r="404" spans="9:10" ht="15.75">
      <c r="I404" s="192"/>
      <c r="J404" s="192"/>
    </row>
    <row r="405" spans="9:10" ht="15.75">
      <c r="I405" s="192"/>
      <c r="J405" s="192"/>
    </row>
    <row r="406" spans="9:10" ht="15.75">
      <c r="I406" s="192"/>
      <c r="J406" s="192"/>
    </row>
    <row r="407" spans="9:10" ht="15.75">
      <c r="I407" s="192"/>
      <c r="J407" s="192"/>
    </row>
    <row r="408" spans="9:10" ht="15.75">
      <c r="I408" s="192"/>
      <c r="J408" s="192"/>
    </row>
    <row r="409" spans="9:10" ht="15.75">
      <c r="I409" s="192"/>
      <c r="J409" s="192"/>
    </row>
    <row r="410" spans="9:10" ht="15.75">
      <c r="I410" s="192"/>
      <c r="J410" s="192"/>
    </row>
    <row r="411" spans="9:10" ht="15.75">
      <c r="I411" s="192"/>
      <c r="J411" s="192"/>
    </row>
    <row r="412" spans="9:10" ht="15.75">
      <c r="I412" s="192"/>
      <c r="J412" s="192"/>
    </row>
    <row r="413" spans="9:10" ht="15.75">
      <c r="I413" s="192"/>
      <c r="J413" s="192"/>
    </row>
    <row r="414" spans="9:10" ht="15.75">
      <c r="I414" s="192"/>
      <c r="J414" s="192"/>
    </row>
    <row r="415" spans="9:10" ht="15.75">
      <c r="I415" s="192"/>
      <c r="J415" s="192"/>
    </row>
    <row r="416" spans="9:10" ht="15.75">
      <c r="I416" s="192"/>
      <c r="J416" s="192"/>
    </row>
    <row r="417" spans="9:10" ht="15.75">
      <c r="I417" s="192"/>
      <c r="J417" s="192"/>
    </row>
    <row r="418" spans="9:10" ht="15.75">
      <c r="I418" s="192"/>
      <c r="J418" s="192"/>
    </row>
    <row r="419" spans="9:10" ht="15.75">
      <c r="I419" s="192"/>
      <c r="J419" s="192"/>
    </row>
    <row r="420" spans="9:10" ht="15.75">
      <c r="I420" s="192"/>
      <c r="J420" s="192"/>
    </row>
    <row r="421" spans="9:10" ht="15.75">
      <c r="I421" s="192"/>
      <c r="J421" s="192"/>
    </row>
    <row r="422" spans="9:10" ht="15.75">
      <c r="I422" s="192"/>
      <c r="J422" s="192"/>
    </row>
    <row r="423" spans="9:10" ht="15.75">
      <c r="I423" s="192"/>
      <c r="J423" s="192"/>
    </row>
    <row r="424" spans="9:10" ht="15.75">
      <c r="I424" s="192"/>
      <c r="J424" s="192"/>
    </row>
    <row r="425" spans="9:10" ht="15.75">
      <c r="I425" s="192"/>
      <c r="J425" s="192"/>
    </row>
    <row r="426" spans="9:10" ht="15.75">
      <c r="I426" s="192"/>
      <c r="J426" s="192"/>
    </row>
    <row r="427" spans="9:10" ht="15.75">
      <c r="I427" s="192"/>
      <c r="J427" s="192"/>
    </row>
    <row r="428" spans="9:10" ht="15.75">
      <c r="I428" s="192"/>
      <c r="J428" s="192"/>
    </row>
    <row r="429" spans="9:10" ht="15.75">
      <c r="I429" s="192"/>
      <c r="J429" s="192"/>
    </row>
    <row r="430" spans="9:10" ht="15.75">
      <c r="I430" s="192"/>
      <c r="J430" s="192"/>
    </row>
    <row r="431" spans="9:10" ht="15.75">
      <c r="I431" s="192"/>
      <c r="J431" s="192"/>
    </row>
    <row r="432" spans="9:10" ht="15.75">
      <c r="I432" s="192"/>
      <c r="J432" s="192"/>
    </row>
    <row r="433" spans="9:10" ht="15.75">
      <c r="I433" s="192"/>
      <c r="J433" s="192"/>
    </row>
    <row r="434" spans="9:10" ht="15.75">
      <c r="I434" s="192"/>
      <c r="J434" s="192"/>
    </row>
    <row r="435" spans="9:10" ht="15.75">
      <c r="I435" s="192"/>
      <c r="J435" s="192"/>
    </row>
    <row r="436" spans="9:10" ht="15.75">
      <c r="I436" s="192"/>
      <c r="J436" s="192"/>
    </row>
    <row r="437" spans="9:10" ht="15.75">
      <c r="I437" s="192"/>
      <c r="J437" s="192"/>
    </row>
    <row r="438" spans="9:10" ht="15.75">
      <c r="I438" s="192"/>
      <c r="J438" s="192"/>
    </row>
    <row r="439" spans="9:10" ht="15.75">
      <c r="I439" s="192"/>
      <c r="J439" s="192"/>
    </row>
    <row r="440" spans="9:10" ht="15.75">
      <c r="I440" s="192"/>
      <c r="J440" s="192"/>
    </row>
    <row r="441" spans="9:10" ht="15.75">
      <c r="I441" s="192"/>
      <c r="J441" s="192"/>
    </row>
    <row r="442" spans="9:10" ht="15.75">
      <c r="I442" s="192"/>
      <c r="J442" s="192"/>
    </row>
    <row r="443" spans="9:10" ht="15.75">
      <c r="I443" s="192"/>
      <c r="J443" s="192"/>
    </row>
    <row r="444" spans="9:10" ht="15.75">
      <c r="I444" s="192"/>
      <c r="J444" s="192"/>
    </row>
    <row r="445" spans="9:10" ht="15.75">
      <c r="I445" s="192"/>
      <c r="J445" s="192"/>
    </row>
    <row r="446" spans="9:10" ht="15.75">
      <c r="I446" s="192"/>
      <c r="J446" s="192"/>
    </row>
    <row r="447" spans="9:10" ht="15.75">
      <c r="I447" s="192"/>
      <c r="J447" s="192"/>
    </row>
    <row r="448" spans="9:10" ht="15.75">
      <c r="I448" s="192"/>
      <c r="J448" s="192"/>
    </row>
    <row r="449" spans="9:10" ht="15.75">
      <c r="I449" s="192"/>
      <c r="J449" s="192"/>
    </row>
    <row r="450" spans="9:10" ht="15.75">
      <c r="I450" s="192"/>
      <c r="J450" s="192"/>
    </row>
    <row r="451" spans="9:10" ht="15.75">
      <c r="I451" s="192"/>
      <c r="J451" s="192"/>
    </row>
    <row r="452" spans="9:10" ht="15.75">
      <c r="I452" s="192"/>
      <c r="J452" s="192"/>
    </row>
    <row r="453" spans="9:10" ht="15.75">
      <c r="I453" s="192"/>
      <c r="J453" s="192"/>
    </row>
    <row r="454" spans="9:10" ht="15.75">
      <c r="I454" s="192"/>
      <c r="J454" s="192"/>
    </row>
    <row r="455" spans="9:10" ht="15.75">
      <c r="I455" s="192"/>
      <c r="J455" s="192"/>
    </row>
    <row r="456" spans="9:10" ht="15.75">
      <c r="I456" s="192"/>
      <c r="J456" s="192"/>
    </row>
    <row r="457" spans="9:10" ht="15.75">
      <c r="I457" s="192"/>
      <c r="J457" s="192"/>
    </row>
    <row r="458" spans="9:10" ht="15.75">
      <c r="I458" s="192"/>
      <c r="J458" s="192"/>
    </row>
    <row r="459" spans="9:10" ht="15.75">
      <c r="I459" s="192"/>
      <c r="J459" s="192"/>
    </row>
    <row r="460" spans="9:10" ht="15.75">
      <c r="I460" s="192"/>
      <c r="J460" s="192"/>
    </row>
    <row r="461" spans="9:10" ht="15.75">
      <c r="I461" s="192"/>
      <c r="J461" s="192"/>
    </row>
    <row r="462" spans="9:10" ht="15.75">
      <c r="I462" s="192"/>
      <c r="J462" s="192"/>
    </row>
    <row r="463" spans="9:10" ht="15.75">
      <c r="I463" s="192"/>
      <c r="J463" s="192"/>
    </row>
    <row r="464" spans="9:10" ht="15.75">
      <c r="I464" s="192"/>
      <c r="J464" s="192"/>
    </row>
    <row r="465" spans="9:10" ht="15.75">
      <c r="I465" s="192"/>
      <c r="J465" s="192"/>
    </row>
    <row r="466" spans="9:10" ht="15.75">
      <c r="I466" s="192"/>
      <c r="J466" s="192"/>
    </row>
    <row r="467" spans="9:10" ht="15.75">
      <c r="I467" s="192"/>
      <c r="J467" s="192"/>
    </row>
    <row r="468" spans="9:10" ht="15.75">
      <c r="I468" s="192"/>
      <c r="J468" s="192"/>
    </row>
    <row r="469" spans="9:10" ht="15.75">
      <c r="I469" s="192"/>
      <c r="J469" s="192"/>
    </row>
    <row r="470" spans="9:10" ht="15.75">
      <c r="I470" s="192"/>
      <c r="J470" s="192"/>
    </row>
    <row r="471" spans="9:10" ht="15.75">
      <c r="I471" s="192"/>
      <c r="J471" s="192"/>
    </row>
    <row r="472" spans="9:10" ht="15.75">
      <c r="I472" s="192"/>
      <c r="J472" s="192"/>
    </row>
    <row r="473" spans="9:10" ht="15.75">
      <c r="I473" s="192"/>
      <c r="J473" s="192"/>
    </row>
    <row r="474" spans="9:10" ht="15.75">
      <c r="I474" s="192"/>
      <c r="J474" s="192"/>
    </row>
    <row r="475" spans="9:10" ht="15.75">
      <c r="I475" s="192"/>
      <c r="J475" s="192"/>
    </row>
    <row r="476" spans="9:10" ht="15.75">
      <c r="I476" s="192"/>
      <c r="J476" s="192"/>
    </row>
    <row r="477" spans="9:10" ht="15.75">
      <c r="I477" s="192"/>
      <c r="J477" s="192"/>
    </row>
    <row r="478" spans="9:10" ht="15.75">
      <c r="I478" s="192"/>
      <c r="J478" s="192"/>
    </row>
    <row r="479" spans="9:10" ht="15.75">
      <c r="I479" s="192"/>
      <c r="J479" s="192"/>
    </row>
    <row r="480" spans="9:10" ht="15.75">
      <c r="I480" s="192"/>
      <c r="J480" s="192"/>
    </row>
    <row r="481" spans="9:10" ht="15.75">
      <c r="I481" s="192"/>
      <c r="J481" s="192"/>
    </row>
    <row r="482" spans="9:10" ht="15.75">
      <c r="I482" s="192"/>
      <c r="J482" s="192"/>
    </row>
    <row r="483" spans="9:10" ht="15.75">
      <c r="I483" s="192"/>
      <c r="J483" s="192"/>
    </row>
    <row r="484" spans="9:10" ht="15.75">
      <c r="I484" s="192"/>
      <c r="J484" s="192"/>
    </row>
    <row r="485" spans="9:10" ht="15.75">
      <c r="I485" s="192"/>
      <c r="J485" s="192"/>
    </row>
    <row r="486" spans="9:10" ht="15.75">
      <c r="I486" s="192"/>
      <c r="J486" s="192"/>
    </row>
    <row r="487" spans="9:10" ht="15.75">
      <c r="I487" s="192"/>
      <c r="J487" s="192"/>
    </row>
    <row r="488" spans="9:10" ht="15.75">
      <c r="I488" s="192"/>
      <c r="J488" s="192"/>
    </row>
    <row r="489" spans="9:10" ht="15.75">
      <c r="I489" s="192"/>
      <c r="J489" s="192"/>
    </row>
    <row r="490" spans="9:10" ht="15.75">
      <c r="I490" s="192"/>
      <c r="J490" s="192"/>
    </row>
    <row r="491" spans="9:10" ht="15.75">
      <c r="I491" s="192"/>
      <c r="J491" s="192"/>
    </row>
    <row r="492" spans="9:10" ht="15.75">
      <c r="I492" s="192"/>
      <c r="J492" s="192"/>
    </row>
    <row r="493" spans="9:10" ht="15.75">
      <c r="I493" s="192"/>
      <c r="J493" s="192"/>
    </row>
    <row r="494" spans="9:10" ht="15.75">
      <c r="I494" s="192"/>
      <c r="J494" s="192"/>
    </row>
    <row r="495" spans="9:10" ht="15.75">
      <c r="I495" s="192"/>
      <c r="J495" s="192"/>
    </row>
    <row r="496" spans="9:10" ht="15.75">
      <c r="I496" s="192"/>
      <c r="J496" s="192"/>
    </row>
    <row r="497" spans="9:10" ht="15.75">
      <c r="I497" s="192"/>
      <c r="J497" s="192"/>
    </row>
    <row r="498" spans="9:10" ht="15.75">
      <c r="I498" s="192"/>
      <c r="J498" s="192"/>
    </row>
    <row r="499" spans="9:10" ht="15.75">
      <c r="I499" s="192"/>
      <c r="J499" s="192"/>
    </row>
    <row r="500" spans="9:10" ht="15.75">
      <c r="I500" s="192"/>
      <c r="J500" s="192"/>
    </row>
    <row r="501" spans="9:10" ht="15.75">
      <c r="I501" s="192"/>
      <c r="J501" s="192"/>
    </row>
    <row r="502" spans="9:10" ht="15.75">
      <c r="I502" s="192"/>
      <c r="J502" s="192"/>
    </row>
    <row r="503" spans="9:10" ht="15.75">
      <c r="I503" s="192"/>
      <c r="J503" s="192"/>
    </row>
    <row r="504" spans="9:10" ht="15.75">
      <c r="I504" s="192"/>
      <c r="J504" s="192"/>
    </row>
    <row r="505" spans="9:10" ht="15.75">
      <c r="I505" s="192"/>
      <c r="J505" s="192"/>
    </row>
    <row r="506" spans="9:10" ht="15.75">
      <c r="I506" s="192"/>
      <c r="J506" s="192"/>
    </row>
    <row r="507" spans="9:10" ht="15.75">
      <c r="I507" s="192"/>
      <c r="J507" s="192"/>
    </row>
    <row r="508" spans="9:10" ht="15.75">
      <c r="I508" s="192"/>
      <c r="J508" s="192"/>
    </row>
    <row r="509" spans="9:10" ht="15.75">
      <c r="I509" s="192"/>
      <c r="J509" s="192"/>
    </row>
    <row r="510" spans="9:10" ht="15.75">
      <c r="I510" s="192"/>
      <c r="J510" s="192"/>
    </row>
    <row r="511" spans="9:10" ht="15.75">
      <c r="I511" s="192"/>
      <c r="J511" s="192"/>
    </row>
    <row r="512" spans="9:10" ht="15.75">
      <c r="I512" s="192"/>
      <c r="J512" s="192"/>
    </row>
    <row r="513" spans="9:10" ht="15.75">
      <c r="I513" s="192"/>
      <c r="J513" s="192"/>
    </row>
    <row r="514" spans="9:10" ht="15.75">
      <c r="I514" s="192"/>
      <c r="J514" s="192"/>
    </row>
    <row r="515" spans="9:10" ht="15.75">
      <c r="I515" s="192"/>
      <c r="J515" s="192"/>
    </row>
    <row r="516" spans="9:10" ht="15.75">
      <c r="I516" s="192"/>
      <c r="J516" s="192"/>
    </row>
    <row r="517" spans="9:10" ht="15.75">
      <c r="I517" s="192"/>
      <c r="J517" s="192"/>
    </row>
    <row r="518" spans="9:10" ht="15.75">
      <c r="I518" s="192"/>
      <c r="J518" s="192"/>
    </row>
    <row r="519" spans="9:10" ht="15.75">
      <c r="I519" s="192"/>
      <c r="J519" s="192"/>
    </row>
    <row r="520" spans="9:10" ht="15.75">
      <c r="I520" s="192"/>
      <c r="J520" s="192"/>
    </row>
    <row r="521" spans="9:10" ht="15.75">
      <c r="I521" s="192"/>
      <c r="J521" s="192"/>
    </row>
    <row r="522" spans="9:10" ht="15.75">
      <c r="I522" s="192"/>
      <c r="J522" s="192"/>
    </row>
    <row r="523" spans="9:10" ht="15.75">
      <c r="I523" s="192"/>
      <c r="J523" s="192"/>
    </row>
    <row r="524" spans="9:10" ht="15.75">
      <c r="I524" s="192"/>
      <c r="J524" s="192"/>
    </row>
    <row r="525" spans="9:10" ht="15.75">
      <c r="I525" s="192"/>
      <c r="J525" s="192"/>
    </row>
    <row r="526" spans="9:10" ht="15.75">
      <c r="I526" s="192"/>
      <c r="J526" s="192"/>
    </row>
    <row r="527" spans="9:10" ht="15.75">
      <c r="I527" s="192"/>
      <c r="J527" s="192"/>
    </row>
    <row r="528" spans="9:10" ht="15.75">
      <c r="I528" s="192"/>
      <c r="J528" s="192"/>
    </row>
    <row r="529" spans="9:10" ht="15.75">
      <c r="I529" s="192"/>
      <c r="J529" s="192"/>
    </row>
    <row r="530" spans="9:10" ht="15.75">
      <c r="I530" s="192"/>
      <c r="J530" s="192"/>
    </row>
    <row r="531" spans="9:10" ht="15.75">
      <c r="I531" s="192"/>
      <c r="J531" s="192"/>
    </row>
    <row r="532" spans="9:10" ht="15.75">
      <c r="I532" s="192"/>
      <c r="J532" s="192"/>
    </row>
    <row r="533" spans="9:10" ht="15.75">
      <c r="I533" s="192"/>
      <c r="J533" s="192"/>
    </row>
    <row r="534" spans="9:10" ht="15.75">
      <c r="I534" s="192"/>
      <c r="J534" s="192"/>
    </row>
    <row r="535" spans="9:10" ht="15.75">
      <c r="I535" s="192"/>
      <c r="J535" s="192"/>
    </row>
    <row r="536" spans="9:10" ht="15.75">
      <c r="I536" s="192"/>
      <c r="J536" s="192"/>
    </row>
    <row r="537" spans="9:10" ht="15.75">
      <c r="I537" s="192"/>
      <c r="J537" s="192"/>
    </row>
    <row r="538" spans="9:10" ht="15.75">
      <c r="I538" s="192"/>
      <c r="J538" s="192"/>
    </row>
    <row r="539" spans="9:10" ht="15.75">
      <c r="I539" s="192"/>
      <c r="J539" s="192"/>
    </row>
    <row r="540" spans="9:10" ht="15.75">
      <c r="I540" s="192"/>
      <c r="J540" s="192"/>
    </row>
    <row r="541" spans="9:10" ht="15.75">
      <c r="I541" s="192"/>
      <c r="J541" s="192"/>
    </row>
    <row r="542" spans="9:10" ht="15.75">
      <c r="I542" s="192"/>
      <c r="J542" s="192"/>
    </row>
    <row r="543" spans="9:10" ht="15.75">
      <c r="I543" s="192"/>
      <c r="J543" s="192"/>
    </row>
    <row r="544" spans="9:10" ht="15.75">
      <c r="I544" s="192"/>
      <c r="J544" s="192"/>
    </row>
    <row r="545" spans="9:10" ht="15.75">
      <c r="I545" s="192"/>
      <c r="J545" s="192"/>
    </row>
    <row r="546" spans="9:10" ht="15.75">
      <c r="I546" s="192"/>
      <c r="J546" s="192"/>
    </row>
    <row r="547" spans="9:10" ht="15.75">
      <c r="I547" s="192"/>
      <c r="J547" s="192"/>
    </row>
    <row r="548" spans="9:10" ht="15.75">
      <c r="I548" s="192"/>
      <c r="J548" s="192"/>
    </row>
    <row r="549" spans="9:10" ht="15.75">
      <c r="I549" s="192"/>
      <c r="J549" s="192"/>
    </row>
    <row r="550" spans="9:10" ht="15.75">
      <c r="I550" s="192"/>
      <c r="J550" s="192"/>
    </row>
    <row r="551" spans="9:10" ht="15.75">
      <c r="I551" s="192"/>
      <c r="J551" s="192"/>
    </row>
    <row r="552" spans="9:10" ht="15.75">
      <c r="I552" s="192"/>
      <c r="J552" s="192"/>
    </row>
    <row r="553" spans="9:10" ht="15.75">
      <c r="I553" s="192"/>
      <c r="J553" s="192"/>
    </row>
    <row r="554" spans="9:10" ht="15.75">
      <c r="I554" s="192"/>
      <c r="J554" s="192"/>
    </row>
    <row r="555" spans="9:10" ht="15.75">
      <c r="I555" s="192"/>
      <c r="J555" s="192"/>
    </row>
    <row r="556" spans="9:10" ht="15.75">
      <c r="I556" s="192"/>
      <c r="J556" s="192"/>
    </row>
    <row r="557" spans="9:10" ht="15.75">
      <c r="I557" s="192"/>
      <c r="J557" s="192"/>
    </row>
    <row r="558" spans="9:10" ht="15.75">
      <c r="I558" s="192"/>
      <c r="J558" s="192"/>
    </row>
    <row r="559" spans="9:10" ht="15.75">
      <c r="I559" s="192"/>
      <c r="J559" s="192"/>
    </row>
    <row r="560" spans="9:10" ht="15.75">
      <c r="I560" s="192"/>
      <c r="J560" s="192"/>
    </row>
    <row r="561" spans="9:10" ht="15.75">
      <c r="I561" s="192"/>
      <c r="J561" s="192"/>
    </row>
    <row r="562" spans="9:10" ht="15.75">
      <c r="I562" s="192"/>
      <c r="J562" s="192"/>
    </row>
    <row r="563" spans="9:10" ht="15.75">
      <c r="I563" s="192"/>
      <c r="J563" s="192"/>
    </row>
    <row r="564" spans="9:10" ht="15.75">
      <c r="I564" s="192"/>
      <c r="J564" s="192"/>
    </row>
    <row r="565" spans="9:10" ht="15.75">
      <c r="I565" s="192"/>
      <c r="J565" s="192"/>
    </row>
    <row r="566" spans="9:10" ht="15.75">
      <c r="I566" s="192"/>
      <c r="J566" s="192"/>
    </row>
    <row r="567" spans="9:10" ht="15.75">
      <c r="I567" s="192"/>
      <c r="J567" s="192"/>
    </row>
    <row r="568" spans="9:10" ht="15.75">
      <c r="I568" s="192"/>
      <c r="J568" s="192"/>
    </row>
    <row r="569" spans="9:10" ht="15.75">
      <c r="I569" s="192"/>
      <c r="J569" s="192"/>
    </row>
    <row r="570" spans="9:10" ht="15.75">
      <c r="I570" s="192"/>
      <c r="J570" s="192"/>
    </row>
    <row r="571" spans="9:10" ht="15.75">
      <c r="I571" s="192"/>
      <c r="J571" s="192"/>
    </row>
    <row r="572" spans="9:10" ht="15.75">
      <c r="I572" s="192"/>
      <c r="J572" s="192"/>
    </row>
    <row r="573" spans="9:10" ht="15.75">
      <c r="I573" s="192"/>
      <c r="J573" s="192"/>
    </row>
    <row r="574" spans="9:10" ht="15.75">
      <c r="I574" s="192"/>
      <c r="J574" s="192"/>
    </row>
    <row r="575" spans="9:10" ht="15.75">
      <c r="I575" s="192"/>
      <c r="J575" s="192"/>
    </row>
    <row r="576" spans="9:10" ht="15.75">
      <c r="I576" s="192"/>
      <c r="J576" s="192"/>
    </row>
    <row r="577" spans="9:10" ht="15.75">
      <c r="I577" s="192"/>
      <c r="J577" s="192"/>
    </row>
    <row r="578" spans="9:10" ht="15.75">
      <c r="I578" s="192"/>
      <c r="J578" s="192"/>
    </row>
    <row r="579" spans="9:10" ht="15.75">
      <c r="I579" s="192"/>
      <c r="J579" s="192"/>
    </row>
    <row r="580" spans="9:10" ht="15.75">
      <c r="I580" s="192"/>
      <c r="J580" s="192"/>
    </row>
    <row r="581" spans="9:10" ht="15.75">
      <c r="I581" s="192"/>
      <c r="J581" s="192"/>
    </row>
    <row r="582" spans="9:10" ht="15.75">
      <c r="I582" s="192"/>
      <c r="J582" s="192"/>
    </row>
    <row r="583" spans="9:10" ht="15.75">
      <c r="I583" s="192"/>
      <c r="J583" s="192"/>
    </row>
    <row r="584" spans="9:10" ht="15.75">
      <c r="I584" s="192"/>
      <c r="J584" s="192"/>
    </row>
    <row r="585" spans="9:10" ht="15.75">
      <c r="I585" s="192"/>
      <c r="J585" s="192"/>
    </row>
    <row r="586" spans="9:10" ht="15.75">
      <c r="I586" s="192"/>
      <c r="J586" s="192"/>
    </row>
    <row r="587" spans="9:10" ht="15.75">
      <c r="I587" s="192"/>
      <c r="J587" s="192"/>
    </row>
    <row r="588" spans="9:10" ht="15.75">
      <c r="I588" s="192"/>
      <c r="J588" s="192"/>
    </row>
    <row r="589" spans="9:10" ht="15.75">
      <c r="I589" s="192"/>
      <c r="J589" s="192"/>
    </row>
    <row r="590" spans="9:10" ht="15.75">
      <c r="I590" s="192"/>
      <c r="J590" s="192"/>
    </row>
    <row r="591" spans="9:10" ht="15.75">
      <c r="I591" s="192"/>
      <c r="J591" s="192"/>
    </row>
    <row r="592" spans="9:10" ht="15.75">
      <c r="I592" s="192"/>
      <c r="J592" s="192"/>
    </row>
    <row r="593" spans="9:10" ht="15.75">
      <c r="I593" s="192"/>
      <c r="J593" s="192"/>
    </row>
    <row r="594" spans="9:10" ht="15.75">
      <c r="I594" s="192"/>
      <c r="J594" s="192"/>
    </row>
    <row r="595" spans="9:10" ht="15.75">
      <c r="I595" s="192"/>
      <c r="J595" s="192"/>
    </row>
    <row r="596" spans="9:10" ht="15.75">
      <c r="I596" s="192"/>
      <c r="J596" s="192"/>
    </row>
    <row r="597" spans="9:10" ht="15.75">
      <c r="I597" s="192"/>
      <c r="J597" s="192"/>
    </row>
    <row r="598" spans="9:10" ht="15.75">
      <c r="I598" s="192"/>
      <c r="J598" s="192"/>
    </row>
    <row r="599" spans="9:10" ht="15.75">
      <c r="I599" s="192"/>
      <c r="J599" s="192"/>
    </row>
    <row r="600" spans="9:10" ht="15.75">
      <c r="I600" s="192"/>
      <c r="J600" s="192"/>
    </row>
    <row r="601" spans="9:10" ht="15.75">
      <c r="I601" s="192"/>
      <c r="J601" s="192"/>
    </row>
    <row r="602" spans="9:10" ht="15.75">
      <c r="I602" s="192"/>
      <c r="J602" s="192"/>
    </row>
    <row r="603" spans="9:10" ht="15.75">
      <c r="I603" s="192"/>
      <c r="J603" s="192"/>
    </row>
    <row r="604" spans="9:10" ht="15.75">
      <c r="I604" s="192"/>
      <c r="J604" s="192"/>
    </row>
    <row r="605" spans="9:10" ht="15.75">
      <c r="I605" s="192"/>
      <c r="J605" s="192"/>
    </row>
    <row r="606" spans="9:10" ht="15.75">
      <c r="I606" s="192"/>
      <c r="J606" s="192"/>
    </row>
    <row r="607" spans="9:10" ht="15.75">
      <c r="I607" s="192"/>
      <c r="J607" s="192"/>
    </row>
    <row r="608" spans="9:10" ht="15.75">
      <c r="I608" s="192"/>
      <c r="J608" s="192"/>
    </row>
    <row r="609" spans="9:10" ht="15.75">
      <c r="I609" s="192"/>
      <c r="J609" s="192"/>
    </row>
    <row r="610" spans="9:10" ht="15.75">
      <c r="I610" s="192"/>
      <c r="J610" s="192"/>
    </row>
    <row r="611" spans="9:10" ht="15.75">
      <c r="I611" s="192"/>
      <c r="J611" s="192"/>
    </row>
    <row r="612" spans="9:10" ht="15.75">
      <c r="I612" s="192"/>
      <c r="J612" s="192"/>
    </row>
    <row r="613" spans="9:10" ht="15.75">
      <c r="I613" s="192"/>
      <c r="J613" s="192"/>
    </row>
    <row r="614" spans="9:10" ht="15.75">
      <c r="I614" s="192"/>
      <c r="J614" s="192"/>
    </row>
    <row r="615" spans="9:10" ht="15.75">
      <c r="I615" s="192"/>
      <c r="J615" s="192"/>
    </row>
    <row r="616" spans="9:10" ht="15.75">
      <c r="I616" s="192"/>
      <c r="J616" s="192"/>
    </row>
    <row r="617" spans="9:10" ht="15.75">
      <c r="I617" s="192"/>
      <c r="J617" s="192"/>
    </row>
    <row r="618" spans="9:10" ht="15.75">
      <c r="I618" s="192"/>
      <c r="J618" s="192"/>
    </row>
    <row r="619" spans="9:10" ht="15.75">
      <c r="I619" s="192"/>
      <c r="J619" s="192"/>
    </row>
    <row r="620" spans="9:10" ht="15.75">
      <c r="I620" s="192"/>
      <c r="J620" s="192"/>
    </row>
    <row r="621" spans="9:10" ht="15.75">
      <c r="I621" s="192"/>
      <c r="J621" s="192"/>
    </row>
    <row r="622" spans="9:10" ht="15.75">
      <c r="I622" s="192"/>
      <c r="J622" s="192"/>
    </row>
    <row r="623" spans="9:10" ht="15.75">
      <c r="I623" s="192"/>
      <c r="J623" s="192"/>
    </row>
    <row r="624" spans="9:10" ht="15.75">
      <c r="I624" s="192"/>
      <c r="J624" s="192"/>
    </row>
    <row r="625" spans="9:10" ht="15.75">
      <c r="I625" s="192"/>
      <c r="J625" s="192"/>
    </row>
    <row r="626" spans="9:10" ht="15.75">
      <c r="I626" s="192"/>
      <c r="J626" s="192"/>
    </row>
    <row r="627" spans="9:10" ht="15.75">
      <c r="I627" s="192"/>
      <c r="J627" s="192"/>
    </row>
    <row r="628" spans="9:10" ht="15.75">
      <c r="I628" s="192"/>
      <c r="J628" s="192"/>
    </row>
    <row r="629" spans="9:10" ht="15.75">
      <c r="I629" s="192"/>
      <c r="J629" s="192"/>
    </row>
    <row r="630" spans="9:10" ht="15.75">
      <c r="I630" s="192"/>
      <c r="J630" s="192"/>
    </row>
    <row r="631" spans="9:10" ht="15.75">
      <c r="I631" s="192"/>
      <c r="J631" s="192"/>
    </row>
    <row r="632" spans="9:10" ht="15.75">
      <c r="I632" s="192"/>
      <c r="J632" s="192"/>
    </row>
    <row r="633" spans="9:10" ht="15.75">
      <c r="I633" s="192"/>
      <c r="J633" s="192"/>
    </row>
    <row r="634" spans="9:10" ht="15.75">
      <c r="I634" s="192"/>
      <c r="J634" s="192"/>
    </row>
    <row r="635" spans="9:10" ht="15.75">
      <c r="I635" s="192"/>
      <c r="J635" s="192"/>
    </row>
    <row r="636" spans="9:10" ht="15.75">
      <c r="I636" s="192"/>
      <c r="J636" s="192"/>
    </row>
    <row r="637" spans="9:10" ht="15.75">
      <c r="I637" s="192"/>
      <c r="J637" s="192"/>
    </row>
    <row r="638" spans="9:10" ht="15.75">
      <c r="I638" s="192"/>
      <c r="J638" s="192"/>
    </row>
    <row r="639" spans="9:10" ht="15.75">
      <c r="I639" s="192"/>
      <c r="J639" s="192"/>
    </row>
    <row r="640" spans="9:10" ht="15.75">
      <c r="I640" s="192"/>
      <c r="J640" s="192"/>
    </row>
    <row r="641" spans="9:10" ht="15.75">
      <c r="I641" s="192"/>
      <c r="J641" s="192"/>
    </row>
    <row r="642" spans="9:10" ht="15.75">
      <c r="I642" s="192"/>
      <c r="J642" s="192"/>
    </row>
    <row r="643" spans="9:10" ht="15.75">
      <c r="I643" s="192"/>
      <c r="J643" s="192"/>
    </row>
    <row r="644" spans="9:10" ht="15.75">
      <c r="I644" s="192"/>
      <c r="J644" s="192"/>
    </row>
    <row r="645" spans="9:10" ht="15.75">
      <c r="I645" s="192"/>
      <c r="J645" s="192"/>
    </row>
    <row r="646" spans="9:10" ht="15.75">
      <c r="I646" s="192"/>
      <c r="J646" s="192"/>
    </row>
    <row r="647" spans="9:10" ht="15.75">
      <c r="I647" s="192"/>
      <c r="J647" s="192"/>
    </row>
    <row r="648" spans="9:10" ht="15.75">
      <c r="I648" s="192"/>
      <c r="J648" s="192"/>
    </row>
    <row r="649" spans="9:10" ht="15.75">
      <c r="I649" s="192"/>
      <c r="J649" s="192"/>
    </row>
    <row r="650" spans="9:10" ht="15.75">
      <c r="I650" s="192"/>
      <c r="J650" s="192"/>
    </row>
    <row r="651" spans="9:10" ht="15.75">
      <c r="I651" s="192"/>
      <c r="J651" s="192"/>
    </row>
    <row r="652" spans="9:10" ht="15.75">
      <c r="I652" s="192"/>
      <c r="J652" s="192"/>
    </row>
    <row r="653" spans="9:10" ht="15.75">
      <c r="I653" s="192"/>
      <c r="J653" s="192"/>
    </row>
    <row r="654" spans="9:10" ht="15.75">
      <c r="I654" s="192"/>
      <c r="J654" s="192"/>
    </row>
    <row r="655" spans="9:10" ht="15.75">
      <c r="I655" s="192"/>
      <c r="J655" s="192"/>
    </row>
    <row r="656" spans="9:10" ht="15.75">
      <c r="I656" s="192"/>
      <c r="J656" s="192"/>
    </row>
    <row r="657" spans="9:10" ht="15.75">
      <c r="I657" s="192"/>
      <c r="J657" s="192"/>
    </row>
    <row r="658" spans="9:10" ht="15.75">
      <c r="I658" s="192"/>
      <c r="J658" s="192"/>
    </row>
    <row r="659" spans="9:10" ht="15.75">
      <c r="I659" s="192"/>
      <c r="J659" s="192"/>
    </row>
    <row r="660" spans="9:10" ht="15.75">
      <c r="I660" s="192"/>
      <c r="J660" s="192"/>
    </row>
    <row r="661" spans="9:10" ht="15.75">
      <c r="I661" s="192"/>
      <c r="J661" s="192"/>
    </row>
    <row r="662" spans="9:10" ht="15.75">
      <c r="I662" s="192"/>
      <c r="J662" s="192"/>
    </row>
    <row r="663" spans="9:10" ht="15.75">
      <c r="I663" s="192"/>
      <c r="J663" s="192"/>
    </row>
    <row r="664" spans="9:10" ht="15.75">
      <c r="I664" s="192"/>
      <c r="J664" s="192"/>
    </row>
    <row r="665" spans="9:10" ht="15.75">
      <c r="I665" s="192"/>
      <c r="J665" s="192"/>
    </row>
    <row r="666" spans="9:10" ht="15.75">
      <c r="I666" s="192"/>
      <c r="J666" s="192"/>
    </row>
    <row r="667" spans="9:10" ht="15.75">
      <c r="I667" s="192"/>
      <c r="J667" s="192"/>
    </row>
    <row r="668" spans="9:10" ht="15.75">
      <c r="I668" s="192"/>
      <c r="J668" s="192"/>
    </row>
    <row r="669" spans="9:10" ht="15.75">
      <c r="I669" s="192"/>
      <c r="J669" s="192"/>
    </row>
    <row r="670" spans="9:10" ht="15.75">
      <c r="I670" s="192"/>
      <c r="J670" s="192"/>
    </row>
    <row r="671" spans="9:10" ht="15.75">
      <c r="I671" s="192"/>
      <c r="J671" s="192"/>
    </row>
    <row r="672" spans="9:10" ht="15.75">
      <c r="I672" s="192"/>
      <c r="J672" s="192"/>
    </row>
    <row r="673" spans="9:10" ht="15.75">
      <c r="I673" s="192"/>
      <c r="J673" s="192"/>
    </row>
    <row r="674" spans="9:10" ht="15.75">
      <c r="I674" s="192"/>
      <c r="J674" s="192"/>
    </row>
    <row r="675" spans="9:10" ht="15.75">
      <c r="I675" s="192"/>
      <c r="J675" s="192"/>
    </row>
    <row r="676" spans="9:10" ht="15.75">
      <c r="I676" s="192"/>
      <c r="J676" s="192"/>
    </row>
    <row r="677" spans="9:10" ht="15.75">
      <c r="I677" s="192"/>
      <c r="J677" s="192"/>
    </row>
    <row r="678" spans="9:10" ht="15.75">
      <c r="I678" s="192"/>
      <c r="J678" s="192"/>
    </row>
    <row r="679" spans="9:10" ht="15.75">
      <c r="I679" s="192"/>
      <c r="J679" s="192"/>
    </row>
    <row r="680" spans="9:10" ht="15.75">
      <c r="I680" s="192"/>
      <c r="J680" s="192"/>
    </row>
    <row r="681" spans="9:10" ht="15.75">
      <c r="I681" s="192"/>
      <c r="J681" s="192"/>
    </row>
    <row r="682" spans="9:10" ht="15.75">
      <c r="I682" s="192"/>
      <c r="J682" s="192"/>
    </row>
    <row r="683" spans="9:10" ht="15.75">
      <c r="I683" s="192"/>
      <c r="J683" s="192"/>
    </row>
    <row r="684" spans="9:10" ht="15.75">
      <c r="I684" s="192"/>
      <c r="J684" s="192"/>
    </row>
    <row r="685" spans="9:10" ht="15.75">
      <c r="I685" s="192"/>
      <c r="J685" s="192"/>
    </row>
    <row r="686" spans="9:10" ht="15.75">
      <c r="I686" s="192"/>
      <c r="J686" s="192"/>
    </row>
    <row r="687" spans="9:10" ht="15.75">
      <c r="I687" s="192"/>
      <c r="J687" s="192"/>
    </row>
    <row r="688" spans="9:10" ht="15.75">
      <c r="I688" s="192"/>
      <c r="J688" s="192"/>
    </row>
    <row r="689" spans="9:10" ht="15.75">
      <c r="I689" s="192"/>
      <c r="J689" s="192"/>
    </row>
    <row r="690" spans="9:10" ht="15.75">
      <c r="I690" s="192"/>
      <c r="J690" s="192"/>
    </row>
    <row r="691" spans="9:10" ht="15.75">
      <c r="I691" s="192"/>
      <c r="J691" s="192"/>
    </row>
    <row r="692" spans="9:10" ht="15.75">
      <c r="I692" s="192"/>
      <c r="J692" s="192"/>
    </row>
    <row r="693" spans="9:10" ht="15.75">
      <c r="I693" s="192"/>
      <c r="J693" s="192"/>
    </row>
    <row r="694" spans="9:10" ht="15.75">
      <c r="I694" s="192"/>
      <c r="J694" s="192"/>
    </row>
    <row r="695" spans="9:10" ht="15.75">
      <c r="I695" s="192"/>
      <c r="J695" s="192"/>
    </row>
    <row r="696" spans="9:10" ht="15.75">
      <c r="I696" s="192"/>
      <c r="J696" s="192"/>
    </row>
    <row r="697" spans="9:10" ht="15.75">
      <c r="I697" s="192"/>
      <c r="J697" s="192"/>
    </row>
    <row r="698" spans="9:10" ht="15.75">
      <c r="I698" s="192"/>
      <c r="J698" s="192"/>
    </row>
    <row r="699" spans="9:10" ht="15.75">
      <c r="I699" s="192"/>
      <c r="J699" s="192"/>
    </row>
    <row r="700" spans="9:10" ht="15.75">
      <c r="I700" s="192"/>
      <c r="J700" s="192"/>
    </row>
    <row r="701" spans="9:10" ht="15.75">
      <c r="I701" s="192"/>
      <c r="J701" s="192"/>
    </row>
    <row r="702" spans="9:10" ht="15.75">
      <c r="I702" s="192"/>
      <c r="J702" s="192"/>
    </row>
    <row r="703" spans="9:10" ht="15.75">
      <c r="I703" s="192"/>
      <c r="J703" s="192"/>
    </row>
    <row r="704" spans="9:10" ht="15.75">
      <c r="I704" s="192"/>
      <c r="J704" s="192"/>
    </row>
    <row r="705" spans="9:10" ht="15.75">
      <c r="I705" s="192"/>
      <c r="J705" s="192"/>
    </row>
    <row r="706" spans="9:10" ht="15.75">
      <c r="I706" s="192"/>
      <c r="J706" s="192"/>
    </row>
    <row r="707" spans="9:10" ht="15.75">
      <c r="I707" s="192"/>
      <c r="J707" s="192"/>
    </row>
    <row r="708" spans="9:10" ht="15.75">
      <c r="I708" s="192"/>
      <c r="J708" s="192"/>
    </row>
    <row r="709" spans="9:10" ht="15.75">
      <c r="I709" s="192"/>
      <c r="J709" s="192"/>
    </row>
    <row r="710" spans="9:10" ht="15.75">
      <c r="I710" s="192"/>
      <c r="J710" s="192"/>
    </row>
    <row r="711" spans="9:10" ht="15.75">
      <c r="I711" s="192"/>
      <c r="J711" s="192"/>
    </row>
    <row r="712" spans="9:10" ht="15.75">
      <c r="I712" s="192"/>
      <c r="J712" s="192"/>
    </row>
    <row r="713" spans="9:10" ht="15.75">
      <c r="I713" s="192"/>
      <c r="J713" s="192"/>
    </row>
    <row r="714" spans="9:10" ht="15.75">
      <c r="I714" s="192"/>
      <c r="J714" s="192"/>
    </row>
    <row r="715" spans="9:10" ht="15.75">
      <c r="I715" s="192"/>
      <c r="J715" s="192"/>
    </row>
    <row r="716" spans="9:10" ht="15.75">
      <c r="I716" s="192"/>
      <c r="J716" s="192"/>
    </row>
    <row r="717" spans="9:10" ht="15.75">
      <c r="I717" s="192"/>
      <c r="J717" s="192"/>
    </row>
    <row r="718" spans="9:10" ht="15.75">
      <c r="I718" s="192"/>
      <c r="J718" s="192"/>
    </row>
    <row r="719" spans="9:10" ht="15.75">
      <c r="I719" s="192"/>
      <c r="J719" s="192"/>
    </row>
    <row r="720" spans="9:10" ht="15.75">
      <c r="I720" s="192"/>
      <c r="J720" s="192"/>
    </row>
    <row r="721" spans="9:10" ht="15.75">
      <c r="I721" s="192"/>
      <c r="J721" s="192"/>
    </row>
    <row r="722" spans="9:10" ht="15.75">
      <c r="I722" s="192"/>
      <c r="J722" s="192"/>
    </row>
    <row r="723" spans="9:10" ht="15.75">
      <c r="I723" s="192"/>
      <c r="J723" s="192"/>
    </row>
    <row r="724" spans="9:10" ht="15.75">
      <c r="I724" s="192"/>
      <c r="J724" s="192"/>
    </row>
    <row r="725" spans="9:10" ht="15.75">
      <c r="I725" s="192"/>
      <c r="J725" s="192"/>
    </row>
    <row r="726" spans="9:10" ht="15.75">
      <c r="I726" s="192"/>
      <c r="J726" s="192"/>
    </row>
    <row r="727" spans="9:10" ht="15.75">
      <c r="I727" s="192"/>
      <c r="J727" s="192"/>
    </row>
    <row r="728" spans="9:10" ht="15.75">
      <c r="I728" s="192"/>
      <c r="J728" s="192"/>
    </row>
    <row r="729" spans="9:10" ht="15.75">
      <c r="I729" s="192"/>
      <c r="J729" s="192"/>
    </row>
    <row r="730" spans="9:10" ht="15.75">
      <c r="I730" s="192"/>
      <c r="J730" s="192"/>
    </row>
    <row r="731" spans="9:10" ht="15.75">
      <c r="I731" s="192"/>
      <c r="J731" s="192"/>
    </row>
    <row r="732" spans="9:10" ht="15.75">
      <c r="I732" s="192"/>
      <c r="J732" s="192"/>
    </row>
    <row r="733" spans="9:10" ht="15.75">
      <c r="I733" s="192"/>
      <c r="J733" s="192"/>
    </row>
    <row r="734" spans="9:10" ht="15.75">
      <c r="I734" s="192"/>
      <c r="J734" s="192"/>
    </row>
    <row r="735" spans="9:10" ht="15.75">
      <c r="I735" s="192"/>
      <c r="J735" s="192"/>
    </row>
    <row r="736" spans="9:10" ht="15.75">
      <c r="I736" s="192"/>
      <c r="J736" s="192"/>
    </row>
    <row r="737" spans="9:10" ht="15.75">
      <c r="I737" s="192"/>
      <c r="J737" s="192"/>
    </row>
    <row r="738" spans="9:10" ht="15.75">
      <c r="I738" s="192"/>
      <c r="J738" s="192"/>
    </row>
    <row r="739" spans="9:10" ht="15.75">
      <c r="I739" s="192"/>
      <c r="J739" s="192"/>
    </row>
    <row r="740" spans="9:10" ht="15.75">
      <c r="I740" s="192"/>
      <c r="J740" s="192"/>
    </row>
    <row r="741" spans="9:10" ht="15.75">
      <c r="I741" s="192"/>
      <c r="J741" s="192"/>
    </row>
    <row r="742" spans="9:10" ht="15.75">
      <c r="I742" s="192"/>
      <c r="J742" s="192"/>
    </row>
    <row r="743" spans="9:10" ht="15.75">
      <c r="I743" s="192"/>
      <c r="J743" s="192"/>
    </row>
    <row r="744" spans="9:10" ht="15.75">
      <c r="I744" s="192"/>
      <c r="J744" s="192"/>
    </row>
    <row r="745" spans="9:10" ht="15.75">
      <c r="I745" s="192"/>
      <c r="J745" s="192"/>
    </row>
    <row r="746" spans="9:10" ht="15.75">
      <c r="I746" s="192"/>
      <c r="J746" s="192"/>
    </row>
    <row r="747" spans="9:10" ht="15.75">
      <c r="I747" s="192"/>
      <c r="J747" s="192"/>
    </row>
    <row r="748" spans="9:10" ht="15.75">
      <c r="I748" s="192"/>
      <c r="J748" s="192"/>
    </row>
    <row r="749" spans="9:10" ht="15.75">
      <c r="I749" s="192"/>
      <c r="J749" s="192"/>
    </row>
    <row r="750" spans="9:10" ht="15.75">
      <c r="I750" s="192"/>
      <c r="J750" s="192"/>
    </row>
    <row r="751" spans="9:10" ht="15.75">
      <c r="I751" s="192"/>
      <c r="J751" s="192"/>
    </row>
    <row r="752" spans="9:10" ht="15.75">
      <c r="I752" s="192"/>
      <c r="J752" s="192"/>
    </row>
    <row r="753" spans="9:10" ht="15.75">
      <c r="I753" s="192"/>
      <c r="J753" s="192"/>
    </row>
    <row r="754" spans="9:10" ht="15.75">
      <c r="I754" s="192"/>
      <c r="J754" s="192"/>
    </row>
    <row r="755" spans="9:10" ht="15.75">
      <c r="I755" s="192"/>
      <c r="J755" s="192"/>
    </row>
    <row r="756" spans="9:10" ht="15.75">
      <c r="I756" s="192"/>
      <c r="J756" s="192"/>
    </row>
    <row r="757" spans="9:10" ht="15.75">
      <c r="I757" s="192"/>
      <c r="J757" s="192"/>
    </row>
    <row r="758" spans="9:10" ht="15.75">
      <c r="I758" s="192"/>
      <c r="J758" s="192"/>
    </row>
    <row r="759" spans="9:10" ht="15.75">
      <c r="I759" s="192"/>
      <c r="J759" s="192"/>
    </row>
    <row r="760" spans="9:10" ht="15.75">
      <c r="I760" s="192"/>
      <c r="J760" s="192"/>
    </row>
    <row r="761" spans="9:10" ht="15.75">
      <c r="I761" s="192"/>
      <c r="J761" s="192"/>
    </row>
    <row r="762" spans="9:10" ht="15.75">
      <c r="I762" s="192"/>
      <c r="J762" s="192"/>
    </row>
    <row r="763" spans="9:10" ht="15.75">
      <c r="I763" s="192"/>
      <c r="J763" s="192"/>
    </row>
    <row r="764" spans="9:10" ht="15.75">
      <c r="I764" s="192"/>
      <c r="J764" s="192"/>
    </row>
    <row r="765" spans="9:10" ht="15.75">
      <c r="I765" s="192"/>
      <c r="J765" s="192"/>
    </row>
    <row r="766" spans="9:10" ht="15.75">
      <c r="I766" s="192"/>
      <c r="J766" s="192"/>
    </row>
    <row r="767" spans="9:10" ht="15.75">
      <c r="I767" s="192"/>
      <c r="J767" s="192"/>
    </row>
    <row r="768" spans="9:10" ht="15.75">
      <c r="I768" s="192"/>
      <c r="J768" s="192"/>
    </row>
    <row r="769" spans="9:10" ht="15.75">
      <c r="I769" s="192"/>
      <c r="J769" s="192"/>
    </row>
    <row r="770" spans="9:10" ht="15.75">
      <c r="I770" s="192"/>
      <c r="J770" s="192"/>
    </row>
    <row r="771" spans="9:10" ht="15.75">
      <c r="I771" s="192"/>
      <c r="J771" s="192"/>
    </row>
    <row r="772" spans="9:10" ht="15.75">
      <c r="I772" s="192"/>
      <c r="J772" s="192"/>
    </row>
    <row r="773" spans="9:10" ht="15.75">
      <c r="I773" s="192"/>
      <c r="J773" s="192"/>
    </row>
    <row r="774" spans="9:10" ht="15.75">
      <c r="I774" s="192"/>
      <c r="J774" s="192"/>
    </row>
    <row r="775" spans="9:10" ht="15.75">
      <c r="I775" s="192"/>
      <c r="J775" s="192"/>
    </row>
    <row r="776" spans="9:10" ht="15.75">
      <c r="I776" s="192"/>
      <c r="J776" s="192"/>
    </row>
    <row r="777" spans="9:10" ht="15.75">
      <c r="I777" s="192"/>
      <c r="J777" s="192"/>
    </row>
    <row r="778" spans="9:10" ht="15.75">
      <c r="I778" s="192"/>
      <c r="J778" s="192"/>
    </row>
    <row r="779" spans="9:10" ht="15.75">
      <c r="I779" s="192"/>
      <c r="J779" s="192"/>
    </row>
    <row r="780" spans="9:10" ht="15.75">
      <c r="I780" s="192"/>
      <c r="J780" s="192"/>
    </row>
    <row r="781" spans="9:10" ht="15.75">
      <c r="I781" s="192"/>
      <c r="J781" s="192"/>
    </row>
    <row r="782" spans="9:10" ht="15.75">
      <c r="I782" s="192"/>
      <c r="J782" s="192"/>
    </row>
    <row r="783" spans="9:10" ht="15.75">
      <c r="I783" s="192"/>
      <c r="J783" s="192"/>
    </row>
    <row r="784" spans="9:10" ht="15.75">
      <c r="I784" s="192"/>
      <c r="J784" s="192"/>
    </row>
    <row r="785" spans="9:10" ht="15.75">
      <c r="I785" s="192"/>
      <c r="J785" s="192"/>
    </row>
    <row r="786" spans="9:10" ht="15.75">
      <c r="I786" s="192"/>
      <c r="J786" s="192"/>
    </row>
    <row r="787" spans="9:10" ht="15.75">
      <c r="I787" s="192"/>
      <c r="J787" s="192"/>
    </row>
    <row r="788" spans="9:10" ht="15.75">
      <c r="I788" s="192"/>
      <c r="J788" s="192"/>
    </row>
    <row r="789" spans="9:10" ht="15.75">
      <c r="I789" s="192"/>
      <c r="J789" s="192"/>
    </row>
    <row r="790" spans="9:10" ht="15.75">
      <c r="I790" s="192"/>
      <c r="J790" s="192"/>
    </row>
    <row r="791" spans="9:10" ht="15.75">
      <c r="I791" s="192"/>
      <c r="J791" s="192"/>
    </row>
    <row r="792" spans="9:10" ht="15.75">
      <c r="I792" s="192"/>
      <c r="J792" s="192"/>
    </row>
    <row r="793" spans="9:10" ht="15.75">
      <c r="I793" s="192"/>
      <c r="J793" s="192"/>
    </row>
    <row r="794" spans="9:10" ht="15.75">
      <c r="I794" s="192"/>
      <c r="J794" s="192"/>
    </row>
    <row r="795" spans="9:10" ht="15.75">
      <c r="I795" s="192"/>
      <c r="J795" s="192"/>
    </row>
    <row r="796" spans="9:10" ht="15.75">
      <c r="I796" s="192"/>
      <c r="J796" s="192"/>
    </row>
    <row r="797" spans="9:10" ht="15.75">
      <c r="I797" s="192"/>
      <c r="J797" s="192"/>
    </row>
    <row r="798" spans="9:10" ht="15.75">
      <c r="I798" s="192"/>
      <c r="J798" s="192"/>
    </row>
    <row r="799" spans="9:10" ht="15.75">
      <c r="I799" s="192"/>
      <c r="J799" s="192"/>
    </row>
    <row r="800" spans="9:10" ht="15.75">
      <c r="I800" s="192"/>
      <c r="J800" s="192"/>
    </row>
    <row r="801" spans="9:10" ht="15.75">
      <c r="I801" s="192"/>
      <c r="J801" s="192"/>
    </row>
    <row r="802" spans="9:10" ht="15.75">
      <c r="I802" s="192"/>
      <c r="J802" s="192"/>
    </row>
    <row r="803" spans="9:10" ht="15.75">
      <c r="I803" s="192"/>
      <c r="J803" s="192"/>
    </row>
    <row r="804" spans="9:10" ht="15.75">
      <c r="I804" s="192"/>
      <c r="J804" s="192"/>
    </row>
    <row r="805" spans="9:10" ht="15.75">
      <c r="I805" s="192"/>
      <c r="J805" s="192"/>
    </row>
    <row r="806" spans="9:10" ht="15.75">
      <c r="I806" s="192"/>
      <c r="J806" s="192"/>
    </row>
    <row r="807" spans="9:10" ht="15.75">
      <c r="I807" s="192"/>
      <c r="J807" s="192"/>
    </row>
    <row r="808" spans="9:10" ht="15.75">
      <c r="I808" s="192"/>
      <c r="J808" s="192"/>
    </row>
    <row r="809" spans="9:10" ht="15.75">
      <c r="I809" s="192"/>
      <c r="J809" s="192"/>
    </row>
    <row r="810" spans="9:10" ht="15.75">
      <c r="I810" s="192"/>
      <c r="J810" s="192"/>
    </row>
    <row r="811" spans="9:10" ht="15.75">
      <c r="I811" s="192"/>
      <c r="J811" s="192"/>
    </row>
    <row r="812" spans="9:10" ht="15.75">
      <c r="I812" s="192"/>
      <c r="J812" s="192"/>
    </row>
    <row r="813" spans="9:10" ht="15.75">
      <c r="I813" s="192"/>
      <c r="J813" s="192"/>
    </row>
    <row r="814" spans="9:10" ht="15.75">
      <c r="I814" s="192"/>
      <c r="J814" s="192"/>
    </row>
    <row r="815" spans="9:10" ht="15.75">
      <c r="I815" s="192"/>
      <c r="J815" s="192"/>
    </row>
    <row r="816" spans="9:10" ht="15.75">
      <c r="I816" s="192"/>
      <c r="J816" s="192"/>
    </row>
    <row r="817" spans="9:10" ht="15.75">
      <c r="I817" s="192"/>
      <c r="J817" s="192"/>
    </row>
    <row r="818" spans="9:10" ht="15.75">
      <c r="I818" s="192"/>
      <c r="J818" s="192"/>
    </row>
    <row r="819" spans="9:10" ht="15.75">
      <c r="I819" s="192"/>
      <c r="J819" s="192"/>
    </row>
    <row r="820" spans="9:10" ht="15.75">
      <c r="I820" s="192"/>
      <c r="J820" s="192"/>
    </row>
    <row r="821" spans="9:10" ht="15.75">
      <c r="I821" s="192"/>
      <c r="J821" s="192"/>
    </row>
    <row r="822" spans="9:10" ht="15.75">
      <c r="I822" s="192"/>
      <c r="J822" s="192"/>
    </row>
    <row r="823" spans="9:10" ht="15.75">
      <c r="I823" s="192"/>
      <c r="J823" s="192"/>
    </row>
    <row r="824" spans="9:10" ht="15.75">
      <c r="I824" s="192"/>
      <c r="J824" s="192"/>
    </row>
    <row r="825" spans="9:10" ht="15.75">
      <c r="I825" s="192"/>
      <c r="J825" s="192"/>
    </row>
    <row r="826" spans="9:10" ht="15.75">
      <c r="I826" s="192"/>
      <c r="J826" s="192"/>
    </row>
    <row r="827" spans="9:10" ht="15.75">
      <c r="I827" s="192"/>
      <c r="J827" s="192"/>
    </row>
    <row r="828" spans="9:10" ht="15.75">
      <c r="I828" s="192"/>
      <c r="J828" s="192"/>
    </row>
    <row r="829" spans="9:10" ht="15.75">
      <c r="I829" s="192"/>
      <c r="J829" s="192"/>
    </row>
    <row r="830" spans="9:10" ht="15.75">
      <c r="I830" s="192"/>
      <c r="J830" s="192"/>
    </row>
    <row r="831" spans="9:10" ht="15.75">
      <c r="I831" s="192"/>
      <c r="J831" s="192"/>
    </row>
    <row r="832" spans="9:10" ht="15.75">
      <c r="I832" s="192"/>
      <c r="J832" s="192"/>
    </row>
    <row r="833" spans="9:10" ht="15.75">
      <c r="I833" s="192"/>
      <c r="J833" s="192"/>
    </row>
    <row r="834" spans="9:10" ht="15.75">
      <c r="I834" s="192"/>
      <c r="J834" s="192"/>
    </row>
    <row r="835" spans="9:10" ht="15.75">
      <c r="I835" s="192"/>
      <c r="J835" s="192"/>
    </row>
    <row r="836" spans="9:10" ht="15.75">
      <c r="I836" s="192"/>
      <c r="J836" s="192"/>
    </row>
    <row r="837" spans="9:10" ht="15.75">
      <c r="I837" s="192"/>
      <c r="J837" s="192"/>
    </row>
    <row r="838" spans="9:10" ht="15.75">
      <c r="I838" s="192"/>
      <c r="J838" s="192"/>
    </row>
    <row r="839" spans="9:10" ht="15.75">
      <c r="I839" s="192"/>
      <c r="J839" s="192"/>
    </row>
    <row r="840" spans="9:10" ht="15.75">
      <c r="I840" s="192"/>
      <c r="J840" s="192"/>
    </row>
    <row r="841" spans="9:10" ht="15.75">
      <c r="I841" s="192"/>
      <c r="J841" s="192"/>
    </row>
    <row r="842" spans="9:10" ht="15.75">
      <c r="I842" s="192"/>
      <c r="J842" s="192"/>
    </row>
    <row r="843" spans="9:10" ht="15.75">
      <c r="I843" s="192"/>
      <c r="J843" s="192"/>
    </row>
    <row r="844" spans="9:10" ht="15.75">
      <c r="I844" s="192"/>
      <c r="J844" s="192"/>
    </row>
    <row r="845" spans="9:10" ht="15.75">
      <c r="I845" s="192"/>
      <c r="J845" s="192"/>
    </row>
    <row r="846" spans="9:10" ht="15.75">
      <c r="I846" s="192"/>
      <c r="J846" s="192"/>
    </row>
    <row r="847" spans="9:10" ht="15.75">
      <c r="I847" s="192"/>
      <c r="J847" s="192"/>
    </row>
    <row r="848" spans="9:10" ht="15.75">
      <c r="I848" s="192"/>
      <c r="J848" s="192"/>
    </row>
    <row r="849" spans="9:10" ht="15.75">
      <c r="I849" s="192"/>
      <c r="J849" s="192"/>
    </row>
    <row r="850" spans="9:10" ht="15.75">
      <c r="I850" s="192"/>
      <c r="J850" s="192"/>
    </row>
    <row r="851" spans="9:10" ht="15.75">
      <c r="I851" s="192"/>
      <c r="J851" s="192"/>
    </row>
    <row r="852" spans="9:10" ht="15.75">
      <c r="I852" s="192"/>
      <c r="J852" s="192"/>
    </row>
    <row r="853" spans="9:10" ht="15.75">
      <c r="I853" s="192"/>
      <c r="J853" s="192"/>
    </row>
    <row r="854" spans="9:10" ht="15.75">
      <c r="I854" s="192"/>
      <c r="J854" s="192"/>
    </row>
    <row r="855" spans="9:10" ht="15.75">
      <c r="I855" s="192"/>
      <c r="J855" s="192"/>
    </row>
    <row r="856" spans="9:10" ht="15.75">
      <c r="I856" s="192"/>
      <c r="J856" s="192"/>
    </row>
    <row r="857" spans="9:10" ht="15.75">
      <c r="I857" s="192"/>
      <c r="J857" s="192"/>
    </row>
    <row r="858" spans="9:10" ht="15.75">
      <c r="I858" s="192"/>
      <c r="J858" s="192"/>
    </row>
    <row r="859" spans="9:10" ht="15.75">
      <c r="I859" s="192"/>
      <c r="J859" s="192"/>
    </row>
    <row r="860" spans="9:10" ht="15.75">
      <c r="I860" s="192"/>
      <c r="J860" s="192"/>
    </row>
    <row r="861" spans="9:10" ht="15.75">
      <c r="I861" s="192"/>
      <c r="J861" s="192"/>
    </row>
    <row r="862" spans="9:10" ht="15.75">
      <c r="I862" s="192"/>
      <c r="J862" s="192"/>
    </row>
    <row r="863" spans="9:10" ht="15.75">
      <c r="I863" s="192"/>
      <c r="J863" s="192"/>
    </row>
    <row r="864" spans="9:10" ht="15.75">
      <c r="I864" s="192"/>
      <c r="J864" s="192"/>
    </row>
    <row r="865" spans="9:10" ht="15.75">
      <c r="I865" s="192"/>
      <c r="J865" s="192"/>
    </row>
    <row r="866" spans="9:10" ht="15.75">
      <c r="I866" s="192"/>
      <c r="J866" s="192"/>
    </row>
    <row r="867" spans="9:10" ht="15.75">
      <c r="I867" s="192"/>
      <c r="J867" s="192"/>
    </row>
    <row r="868" spans="9:10" ht="15.75">
      <c r="I868" s="192"/>
      <c r="J868" s="192"/>
    </row>
    <row r="869" spans="9:10" ht="15.75">
      <c r="I869" s="192"/>
      <c r="J869" s="192"/>
    </row>
    <row r="870" spans="9:10" ht="15.75">
      <c r="I870" s="192"/>
      <c r="J870" s="192"/>
    </row>
    <row r="871" spans="9:10" ht="15.75">
      <c r="I871" s="192"/>
      <c r="J871" s="192"/>
    </row>
    <row r="872" spans="9:10" ht="15.75">
      <c r="I872" s="192"/>
      <c r="J872" s="192"/>
    </row>
    <row r="873" spans="9:10" ht="15.75">
      <c r="I873" s="192"/>
      <c r="J873" s="192"/>
    </row>
    <row r="874" spans="9:10" ht="15.75">
      <c r="I874" s="192"/>
      <c r="J874" s="192"/>
    </row>
    <row r="875" spans="9:10" ht="15.75">
      <c r="I875" s="192"/>
      <c r="J875" s="192"/>
    </row>
    <row r="876" spans="9:10" ht="15.75">
      <c r="I876" s="192"/>
      <c r="J876" s="192"/>
    </row>
    <row r="877" spans="9:10" ht="15.75">
      <c r="I877" s="192"/>
      <c r="J877" s="192"/>
    </row>
    <row r="878" spans="9:10" ht="15.75">
      <c r="I878" s="192"/>
      <c r="J878" s="192"/>
    </row>
    <row r="879" spans="9:10" ht="15.75">
      <c r="I879" s="192"/>
      <c r="J879" s="192"/>
    </row>
    <row r="880" spans="9:10" ht="15.75">
      <c r="I880" s="192"/>
      <c r="J880" s="192"/>
    </row>
    <row r="881" spans="9:10" ht="15.75">
      <c r="I881" s="192"/>
      <c r="J881" s="192"/>
    </row>
    <row r="882" spans="9:10" ht="15.75">
      <c r="I882" s="192"/>
      <c r="J882" s="192"/>
    </row>
    <row r="883" spans="9:10" ht="15.75">
      <c r="I883" s="192"/>
      <c r="J883" s="192"/>
    </row>
    <row r="884" spans="9:10" ht="15.75">
      <c r="I884" s="192"/>
      <c r="J884" s="192"/>
    </row>
    <row r="885" spans="9:10" ht="15.75">
      <c r="I885" s="192"/>
      <c r="J885" s="192"/>
    </row>
    <row r="886" spans="9:10" ht="15.75">
      <c r="I886" s="192"/>
      <c r="J886" s="192"/>
    </row>
    <row r="887" spans="9:10" ht="15.75">
      <c r="I887" s="192"/>
      <c r="J887" s="192"/>
    </row>
    <row r="888" spans="9:10" ht="15.75">
      <c r="I888" s="192"/>
      <c r="J888" s="192"/>
    </row>
    <row r="889" spans="9:10" ht="15.75">
      <c r="I889" s="192"/>
      <c r="J889" s="192"/>
    </row>
    <row r="890" spans="9:10" ht="15.75">
      <c r="I890" s="192"/>
      <c r="J890" s="192"/>
    </row>
    <row r="891" spans="9:10" ht="15.75">
      <c r="I891" s="192"/>
      <c r="J891" s="192"/>
    </row>
    <row r="892" spans="9:10" ht="15.75">
      <c r="I892" s="192"/>
      <c r="J892" s="192"/>
    </row>
    <row r="893" spans="9:10" ht="15.75">
      <c r="I893" s="192"/>
      <c r="J893" s="192"/>
    </row>
    <row r="894" spans="9:10" ht="15.75">
      <c r="I894" s="192"/>
      <c r="J894" s="192"/>
    </row>
    <row r="895" spans="9:10" ht="15.75">
      <c r="I895" s="192"/>
      <c r="J895" s="192"/>
    </row>
    <row r="896" spans="9:10" ht="15.75">
      <c r="I896" s="192"/>
      <c r="J896" s="192"/>
    </row>
    <row r="897" spans="9:10" ht="15.75">
      <c r="I897" s="192"/>
      <c r="J897" s="192"/>
    </row>
    <row r="898" spans="9:10" ht="15.75">
      <c r="I898" s="192"/>
      <c r="J898" s="192"/>
    </row>
    <row r="899" spans="9:10" ht="15.75">
      <c r="I899" s="192"/>
      <c r="J899" s="192"/>
    </row>
    <row r="900" spans="9:10" ht="15.75">
      <c r="I900" s="192"/>
      <c r="J900" s="192"/>
    </row>
    <row r="901" spans="9:10" ht="15.75">
      <c r="I901" s="192"/>
      <c r="J901" s="192"/>
    </row>
    <row r="902" spans="9:10" ht="15.75">
      <c r="I902" s="192"/>
      <c r="J902" s="192"/>
    </row>
    <row r="903" spans="9:10" ht="15.75">
      <c r="I903" s="192"/>
      <c r="J903" s="192"/>
    </row>
    <row r="904" spans="9:10" ht="15.75">
      <c r="I904" s="192"/>
      <c r="J904" s="192"/>
    </row>
    <row r="905" spans="9:10" ht="15.75">
      <c r="I905" s="192"/>
      <c r="J905" s="192"/>
    </row>
    <row r="906" spans="9:10" ht="15.75">
      <c r="I906" s="192"/>
      <c r="J906" s="192"/>
    </row>
    <row r="907" spans="9:10" ht="15.75">
      <c r="I907" s="192"/>
      <c r="J907" s="192"/>
    </row>
    <row r="908" spans="9:10" ht="15.75">
      <c r="I908" s="192"/>
      <c r="J908" s="192"/>
    </row>
    <row r="909" spans="9:10" ht="15.75">
      <c r="I909" s="192"/>
      <c r="J909" s="192"/>
    </row>
    <row r="910" spans="9:10" ht="15.75">
      <c r="I910" s="192"/>
      <c r="J910" s="192"/>
    </row>
    <row r="911" spans="9:10" ht="15.75">
      <c r="I911" s="192"/>
      <c r="J911" s="192"/>
    </row>
    <row r="912" spans="9:10" ht="15.75">
      <c r="I912" s="192"/>
      <c r="J912" s="192"/>
    </row>
    <row r="913" spans="9:10" ht="15.75">
      <c r="I913" s="192"/>
      <c r="J913" s="192"/>
    </row>
    <row r="914" spans="9:10" ht="15.75">
      <c r="I914" s="192"/>
      <c r="J914" s="192"/>
    </row>
    <row r="915" spans="9:10" ht="15.75">
      <c r="I915" s="192"/>
      <c r="J915" s="192"/>
    </row>
    <row r="916" spans="9:10" ht="15.75">
      <c r="I916" s="192"/>
      <c r="J916" s="192"/>
    </row>
    <row r="917" spans="9:10" ht="15.75">
      <c r="I917" s="192"/>
      <c r="J917" s="192"/>
    </row>
    <row r="918" spans="9:10" ht="15.75">
      <c r="I918" s="192"/>
      <c r="J918" s="192"/>
    </row>
    <row r="919" spans="9:10" ht="15.75">
      <c r="I919" s="192"/>
      <c r="J919" s="192"/>
    </row>
    <row r="920" spans="9:10" ht="15.75">
      <c r="I920" s="192"/>
      <c r="J920" s="192"/>
    </row>
    <row r="921" spans="9:10" ht="15.75">
      <c r="I921" s="192"/>
      <c r="J921" s="192"/>
    </row>
    <row r="922" spans="9:10" ht="15.75">
      <c r="I922" s="192"/>
      <c r="J922" s="192"/>
    </row>
    <row r="923" spans="9:10" ht="15.75">
      <c r="I923" s="192"/>
      <c r="J923" s="192"/>
    </row>
    <row r="924" spans="9:10" ht="15.75">
      <c r="I924" s="192"/>
      <c r="J924" s="192"/>
    </row>
    <row r="925" spans="9:10" ht="15.75">
      <c r="I925" s="192"/>
      <c r="J925" s="192"/>
    </row>
    <row r="926" spans="9:10" ht="15.75">
      <c r="I926" s="192"/>
      <c r="J926" s="192"/>
    </row>
    <row r="927" spans="9:10" ht="15.75">
      <c r="I927" s="192"/>
      <c r="J927" s="192"/>
    </row>
    <row r="928" spans="9:10" ht="15.75">
      <c r="I928" s="192"/>
      <c r="J928" s="192"/>
    </row>
    <row r="929" spans="9:10" ht="15.75">
      <c r="I929" s="192"/>
      <c r="J929" s="192"/>
    </row>
    <row r="930" spans="9:10" ht="15.75">
      <c r="I930" s="192"/>
      <c r="J930" s="192"/>
    </row>
    <row r="931" spans="9:10" ht="15.75">
      <c r="I931" s="192"/>
      <c r="J931" s="192"/>
    </row>
    <row r="932" spans="9:10" ht="15.75">
      <c r="I932" s="192"/>
      <c r="J932" s="192"/>
    </row>
    <row r="933" spans="9:10" ht="15.75">
      <c r="I933" s="192"/>
      <c r="J933" s="192"/>
    </row>
    <row r="934" spans="9:10" ht="15.75">
      <c r="I934" s="192"/>
      <c r="J934" s="192"/>
    </row>
    <row r="935" spans="9:10" ht="15.75">
      <c r="I935" s="192"/>
      <c r="J935" s="192"/>
    </row>
    <row r="936" spans="9:10" ht="15.75">
      <c r="I936" s="192"/>
      <c r="J936" s="192"/>
    </row>
    <row r="937" spans="9:10" ht="15.75">
      <c r="I937" s="192"/>
      <c r="J937" s="192"/>
    </row>
    <row r="938" spans="9:10" ht="15.75">
      <c r="I938" s="192"/>
      <c r="J938" s="192"/>
    </row>
    <row r="939" spans="9:10" ht="15.75">
      <c r="I939" s="192"/>
      <c r="J939" s="192"/>
    </row>
    <row r="940" spans="9:10" ht="15.75">
      <c r="I940" s="192"/>
      <c r="J940" s="192"/>
    </row>
    <row r="941" spans="9:10" ht="15.75">
      <c r="I941" s="192"/>
      <c r="J941" s="192"/>
    </row>
    <row r="942" spans="9:10" ht="15.75">
      <c r="I942" s="192"/>
      <c r="J942" s="192"/>
    </row>
    <row r="943" spans="9:10" ht="15.75">
      <c r="I943" s="192"/>
      <c r="J943" s="192"/>
    </row>
    <row r="944" spans="9:10" ht="15.75">
      <c r="I944" s="192"/>
      <c r="J944" s="192"/>
    </row>
    <row r="945" spans="9:10" ht="15.75">
      <c r="I945" s="192"/>
      <c r="J945" s="192"/>
    </row>
    <row r="946" spans="9:10" ht="15.75">
      <c r="I946" s="192"/>
      <c r="J946" s="192"/>
    </row>
    <row r="947" spans="9:10" ht="15.75">
      <c r="I947" s="192"/>
      <c r="J947" s="192"/>
    </row>
    <row r="948" spans="9:10" ht="15.75">
      <c r="I948" s="192"/>
      <c r="J948" s="192"/>
    </row>
    <row r="949" spans="9:10" ht="15.75">
      <c r="I949" s="192"/>
      <c r="J949" s="192"/>
    </row>
    <row r="950" spans="9:10" ht="15.75">
      <c r="I950" s="192"/>
      <c r="J950" s="192"/>
    </row>
    <row r="951" spans="9:10" ht="15.75">
      <c r="I951" s="192"/>
      <c r="J951" s="192"/>
    </row>
    <row r="952" spans="9:10" ht="15.75">
      <c r="I952" s="192"/>
      <c r="J952" s="192"/>
    </row>
    <row r="953" spans="9:10" ht="15.75">
      <c r="I953" s="192"/>
      <c r="J953" s="192"/>
    </row>
    <row r="954" spans="9:10" ht="15.75">
      <c r="I954" s="192"/>
      <c r="J954" s="192"/>
    </row>
    <row r="955" spans="9:10" ht="15.75">
      <c r="I955" s="192"/>
      <c r="J955" s="192"/>
    </row>
    <row r="956" spans="9:10" ht="15.75">
      <c r="I956" s="192"/>
      <c r="J956" s="192"/>
    </row>
    <row r="957" spans="9:10" ht="15.75">
      <c r="I957" s="192"/>
      <c r="J957" s="192"/>
    </row>
    <row r="958" spans="9:10" ht="15.75">
      <c r="I958" s="192"/>
      <c r="J958" s="192"/>
    </row>
    <row r="959" spans="9:10" ht="15.75">
      <c r="I959" s="192"/>
      <c r="J959" s="192"/>
    </row>
    <row r="960" spans="9:10" ht="15.75">
      <c r="I960" s="192"/>
      <c r="J960" s="192"/>
    </row>
    <row r="961" spans="9:10" ht="15.75">
      <c r="I961" s="192"/>
      <c r="J961" s="192"/>
    </row>
    <row r="962" spans="9:10" ht="15.75">
      <c r="I962" s="192"/>
      <c r="J962" s="192"/>
    </row>
    <row r="963" spans="9:10" ht="15.75">
      <c r="I963" s="192"/>
      <c r="J963" s="192"/>
    </row>
    <row r="964" spans="9:10" ht="15.75">
      <c r="I964" s="192"/>
      <c r="J964" s="192"/>
    </row>
    <row r="965" spans="9:10" ht="15.75">
      <c r="I965" s="192"/>
      <c r="J965" s="192"/>
    </row>
    <row r="966" spans="9:10" ht="15.75">
      <c r="I966" s="192"/>
      <c r="J966" s="192"/>
    </row>
    <row r="967" spans="9:10" ht="15.75">
      <c r="I967" s="192"/>
      <c r="J967" s="192"/>
    </row>
    <row r="968" spans="9:10" ht="15.75">
      <c r="I968" s="192"/>
      <c r="J968" s="192"/>
    </row>
    <row r="969" spans="9:10" ht="15.75">
      <c r="I969" s="192"/>
      <c r="J969" s="192"/>
    </row>
    <row r="970" spans="9:10" ht="15.75">
      <c r="I970" s="192"/>
      <c r="J970" s="192"/>
    </row>
    <row r="971" spans="9:10" ht="15.75">
      <c r="I971" s="192"/>
      <c r="J971" s="192"/>
    </row>
    <row r="972" spans="9:10" ht="15.75">
      <c r="I972" s="192"/>
      <c r="J972" s="192"/>
    </row>
    <row r="973" spans="9:10" ht="15.75">
      <c r="I973" s="192"/>
      <c r="J973" s="192"/>
    </row>
    <row r="974" spans="9:10" ht="15.75">
      <c r="I974" s="192"/>
      <c r="J974" s="192"/>
    </row>
    <row r="975" spans="9:10" ht="15.75">
      <c r="I975" s="192"/>
      <c r="J975" s="192"/>
    </row>
    <row r="976" spans="9:10" ht="15.75">
      <c r="I976" s="192"/>
      <c r="J976" s="192"/>
    </row>
    <row r="977" spans="9:10" ht="15.75">
      <c r="I977" s="192"/>
      <c r="J977" s="192"/>
    </row>
    <row r="978" spans="9:10" ht="15.75">
      <c r="I978" s="192"/>
      <c r="J978" s="192"/>
    </row>
    <row r="979" spans="9:10" ht="15.75">
      <c r="I979" s="192"/>
      <c r="J979" s="192"/>
    </row>
    <row r="980" spans="9:10" ht="15.75">
      <c r="I980" s="192"/>
      <c r="J980" s="192"/>
    </row>
    <row r="981" spans="9:10" ht="15.75">
      <c r="I981" s="192"/>
      <c r="J981" s="192"/>
    </row>
    <row r="982" spans="9:10" ht="15.75">
      <c r="I982" s="192"/>
      <c r="J982" s="192"/>
    </row>
    <row r="983" spans="9:10" ht="15.75">
      <c r="I983" s="192"/>
      <c r="J983" s="192"/>
    </row>
    <row r="984" spans="9:10" ht="15.75">
      <c r="I984" s="192"/>
      <c r="J984" s="192"/>
    </row>
    <row r="985" spans="9:10" ht="15.75">
      <c r="I985" s="192"/>
      <c r="J985" s="192"/>
    </row>
    <row r="986" spans="9:10" ht="15.75">
      <c r="I986" s="192"/>
      <c r="J986" s="192"/>
    </row>
    <row r="987" spans="9:10" ht="15.75">
      <c r="I987" s="192"/>
      <c r="J987" s="192"/>
    </row>
    <row r="988" spans="9:10" ht="15.75">
      <c r="I988" s="192"/>
      <c r="J988" s="192"/>
    </row>
    <row r="989" spans="9:10" ht="15.75">
      <c r="I989" s="192"/>
      <c r="J989" s="192"/>
    </row>
    <row r="990" spans="9:10" ht="15.75">
      <c r="I990" s="192"/>
      <c r="J990" s="192"/>
    </row>
    <row r="991" spans="9:10" ht="15.75">
      <c r="I991" s="192"/>
      <c r="J991" s="192"/>
    </row>
    <row r="992" spans="9:10" ht="15.75">
      <c r="I992" s="192"/>
      <c r="J992" s="192"/>
    </row>
    <row r="993" spans="9:10" ht="15.75">
      <c r="I993" s="192"/>
      <c r="J993" s="192"/>
    </row>
    <row r="994" spans="9:10" ht="15.75">
      <c r="I994" s="192"/>
      <c r="J994" s="192"/>
    </row>
    <row r="995" spans="9:10" ht="15.75">
      <c r="I995" s="192"/>
      <c r="J995" s="192"/>
    </row>
    <row r="996" spans="9:10" ht="15.75">
      <c r="I996" s="192"/>
      <c r="J996" s="192"/>
    </row>
    <row r="997" spans="9:10" ht="15.75">
      <c r="I997" s="192"/>
      <c r="J997" s="192"/>
    </row>
    <row r="998" spans="9:10" ht="15.75">
      <c r="I998" s="192"/>
      <c r="J998" s="192"/>
    </row>
    <row r="999" spans="9:10" ht="15.75">
      <c r="I999" s="192"/>
      <c r="J999" s="192"/>
    </row>
    <row r="1000" spans="9:10" ht="15.75">
      <c r="I1000" s="192"/>
      <c r="J1000" s="192"/>
    </row>
    <row r="1001" spans="9:10" ht="15.75">
      <c r="I1001" s="192"/>
      <c r="J1001" s="192"/>
    </row>
    <row r="1002" spans="9:10" ht="15.75">
      <c r="I1002" s="192"/>
      <c r="J1002" s="192"/>
    </row>
    <row r="1003" spans="9:10" ht="15.75">
      <c r="I1003" s="192"/>
      <c r="J1003" s="192"/>
    </row>
    <row r="1004" spans="9:10" ht="15.75">
      <c r="I1004" s="192"/>
      <c r="J1004" s="192"/>
    </row>
    <row r="1005" spans="9:10" ht="15.75">
      <c r="I1005" s="192"/>
      <c r="J1005" s="192"/>
    </row>
    <row r="1006" spans="9:10" ht="15.75">
      <c r="I1006" s="192"/>
      <c r="J1006" s="192"/>
    </row>
    <row r="1007" spans="9:10" ht="15.75">
      <c r="I1007" s="192"/>
      <c r="J1007" s="192"/>
    </row>
    <row r="1008" spans="9:10" ht="15.75">
      <c r="I1008" s="192"/>
      <c r="J1008" s="192"/>
    </row>
    <row r="1009" spans="9:10" ht="15.75">
      <c r="I1009" s="192"/>
      <c r="J1009" s="192"/>
    </row>
    <row r="1010" spans="9:10" ht="15.75">
      <c r="I1010" s="192"/>
      <c r="J1010" s="192"/>
    </row>
    <row r="1011" spans="9:10" ht="15.75">
      <c r="I1011" s="192"/>
      <c r="J1011" s="192"/>
    </row>
    <row r="1012" spans="9:10" ht="15.75">
      <c r="I1012" s="192"/>
      <c r="J1012" s="192"/>
    </row>
    <row r="1013" spans="9:10" ht="15.75">
      <c r="I1013" s="192"/>
      <c r="J1013" s="192"/>
    </row>
    <row r="1014" spans="9:10" ht="15.75">
      <c r="I1014" s="192"/>
      <c r="J1014" s="192"/>
    </row>
    <row r="1015" spans="9:10" ht="15.75">
      <c r="I1015" s="192"/>
      <c r="J1015" s="192"/>
    </row>
    <row r="1016" spans="9:10" ht="15.75">
      <c r="I1016" s="192"/>
      <c r="J1016" s="192"/>
    </row>
    <row r="1017" spans="9:10" ht="15.75">
      <c r="I1017" s="192"/>
      <c r="J1017" s="192"/>
    </row>
    <row r="1018" spans="9:10" ht="15.75">
      <c r="I1018" s="192"/>
      <c r="J1018" s="192"/>
    </row>
    <row r="1019" spans="9:10" ht="15.75">
      <c r="I1019" s="192"/>
      <c r="J1019" s="192"/>
    </row>
    <row r="1020" spans="9:10" ht="15.75">
      <c r="I1020" s="192"/>
      <c r="J1020" s="192"/>
    </row>
    <row r="1021" spans="9:10" ht="15.75">
      <c r="I1021" s="192"/>
      <c r="J1021" s="192"/>
    </row>
    <row r="1022" spans="9:10" ht="15.75">
      <c r="I1022" s="192"/>
      <c r="J1022" s="192"/>
    </row>
    <row r="1023" spans="9:10" ht="15.75">
      <c r="I1023" s="192"/>
      <c r="J1023" s="192"/>
    </row>
    <row r="1024" spans="9:10" ht="15.75">
      <c r="I1024" s="192"/>
      <c r="J1024" s="192"/>
    </row>
    <row r="1025" spans="9:10" ht="15.75">
      <c r="I1025" s="192"/>
      <c r="J1025" s="192"/>
    </row>
    <row r="1026" spans="9:10" ht="15.75">
      <c r="I1026" s="192"/>
      <c r="J1026" s="192"/>
    </row>
    <row r="1027" spans="9:10" ht="15.75">
      <c r="I1027" s="192"/>
      <c r="J1027" s="192"/>
    </row>
    <row r="1028" spans="9:10" ht="15.75">
      <c r="I1028" s="192"/>
      <c r="J1028" s="192"/>
    </row>
    <row r="1029" spans="9:10" ht="15.75">
      <c r="I1029" s="192"/>
      <c r="J1029" s="192"/>
    </row>
    <row r="1030" spans="9:10" ht="15.75">
      <c r="I1030" s="192"/>
      <c r="J1030" s="192"/>
    </row>
    <row r="1031" spans="9:10" ht="15.75">
      <c r="I1031" s="192"/>
      <c r="J1031" s="192"/>
    </row>
    <row r="1032" spans="9:10" ht="15.75">
      <c r="I1032" s="192"/>
      <c r="J1032" s="192"/>
    </row>
    <row r="1033" spans="9:10" ht="15.75">
      <c r="I1033" s="192"/>
      <c r="J1033" s="192"/>
    </row>
    <row r="1034" spans="9:10" ht="15.75">
      <c r="I1034" s="192"/>
      <c r="J1034" s="192"/>
    </row>
    <row r="1035" spans="9:10" ht="15.75">
      <c r="I1035" s="192"/>
      <c r="J1035" s="192"/>
    </row>
    <row r="1036" spans="9:10" ht="15.75">
      <c r="I1036" s="192"/>
      <c r="J1036" s="192"/>
    </row>
    <row r="1037" spans="9:10" ht="15.75">
      <c r="I1037" s="192"/>
      <c r="J1037" s="192"/>
    </row>
    <row r="1038" spans="9:10" ht="15.75">
      <c r="I1038" s="192"/>
      <c r="J1038" s="192"/>
    </row>
    <row r="1039" spans="9:10" ht="15.75">
      <c r="I1039" s="192"/>
      <c r="J1039" s="192"/>
    </row>
    <row r="1040" spans="9:10" ht="15.75">
      <c r="I1040" s="192"/>
      <c r="J1040" s="192"/>
    </row>
    <row r="1041" spans="9:10" ht="15.75">
      <c r="I1041" s="192"/>
      <c r="J1041" s="192"/>
    </row>
    <row r="1042" spans="9:10" ht="15.75">
      <c r="I1042" s="192"/>
      <c r="J1042" s="192"/>
    </row>
    <row r="1043" spans="9:10" ht="15.75">
      <c r="I1043" s="192"/>
      <c r="J1043" s="192"/>
    </row>
    <row r="1044" spans="9:10" ht="15.75">
      <c r="I1044" s="192"/>
      <c r="J1044" s="192"/>
    </row>
    <row r="1045" spans="9:10" ht="15.75">
      <c r="I1045" s="192"/>
      <c r="J1045" s="192"/>
    </row>
    <row r="1046" spans="9:10" ht="15.75">
      <c r="I1046" s="192"/>
      <c r="J1046" s="192"/>
    </row>
    <row r="1047" spans="9:10" ht="15.75">
      <c r="I1047" s="192"/>
      <c r="J1047" s="192"/>
    </row>
    <row r="1048" spans="9:10" ht="15.75">
      <c r="I1048" s="192"/>
      <c r="J1048" s="192"/>
    </row>
    <row r="1049" spans="9:10" ht="15.75">
      <c r="I1049" s="192"/>
      <c r="J1049" s="192"/>
    </row>
    <row r="1050" spans="9:10" ht="15.75">
      <c r="I1050" s="192"/>
      <c r="J1050" s="192"/>
    </row>
    <row r="1051" spans="9:10" ht="15.75">
      <c r="I1051" s="192"/>
      <c r="J1051" s="192"/>
    </row>
    <row r="1052" spans="9:10" ht="15.75">
      <c r="I1052" s="192"/>
      <c r="J1052" s="192"/>
    </row>
    <row r="1053" spans="9:10" ht="15.75">
      <c r="I1053" s="192"/>
      <c r="J1053" s="192"/>
    </row>
    <row r="1054" spans="9:10" ht="15.75">
      <c r="I1054" s="192"/>
      <c r="J1054" s="192"/>
    </row>
    <row r="1055" spans="9:10" ht="15.75">
      <c r="I1055" s="192"/>
      <c r="J1055" s="192"/>
    </row>
    <row r="1056" spans="9:10" ht="15.75">
      <c r="I1056" s="192"/>
      <c r="J1056" s="192"/>
    </row>
    <row r="1057" spans="9:10" ht="15.75">
      <c r="I1057" s="192"/>
      <c r="J1057" s="192"/>
    </row>
    <row r="1058" spans="9:10" ht="15.75">
      <c r="I1058" s="192"/>
      <c r="J1058" s="192"/>
    </row>
    <row r="1059" spans="9:10" ht="15.75">
      <c r="I1059" s="192"/>
      <c r="J1059" s="192"/>
    </row>
    <row r="1060" spans="9:10" ht="15.75">
      <c r="I1060" s="192"/>
      <c r="J1060" s="192"/>
    </row>
    <row r="1061" spans="9:10" ht="15.75">
      <c r="I1061" s="192"/>
      <c r="J1061" s="192"/>
    </row>
    <row r="1062" spans="9:10" ht="15.75">
      <c r="I1062" s="192"/>
      <c r="J1062" s="192"/>
    </row>
    <row r="1063" spans="9:10" ht="15.75">
      <c r="I1063" s="192"/>
      <c r="J1063" s="192"/>
    </row>
    <row r="1064" spans="9:10" ht="15.75">
      <c r="I1064" s="192"/>
      <c r="J1064" s="192"/>
    </row>
    <row r="1065" spans="9:10" ht="15.75">
      <c r="I1065" s="192"/>
      <c r="J1065" s="192"/>
    </row>
    <row r="1066" spans="9:10" ht="15.75">
      <c r="I1066" s="192"/>
      <c r="J1066" s="192"/>
    </row>
    <row r="1067" spans="9:10" ht="15.75">
      <c r="I1067" s="192"/>
      <c r="J1067" s="192"/>
    </row>
    <row r="1068" spans="9:10" ht="15.75">
      <c r="I1068" s="192"/>
      <c r="J1068" s="192"/>
    </row>
    <row r="1069" spans="9:10" ht="15.75">
      <c r="I1069" s="192"/>
      <c r="J1069" s="192"/>
    </row>
    <row r="1070" spans="9:10" ht="15.75">
      <c r="I1070" s="192"/>
      <c r="J1070" s="192"/>
    </row>
    <row r="1071" spans="9:10" ht="15.75">
      <c r="I1071" s="192"/>
      <c r="J1071" s="192"/>
    </row>
    <row r="1072" spans="9:10" ht="15.75">
      <c r="I1072" s="192"/>
      <c r="J1072" s="192"/>
    </row>
    <row r="1073" spans="9:10" ht="15.75">
      <c r="I1073" s="192"/>
      <c r="J1073" s="192"/>
    </row>
    <row r="1074" spans="9:10" ht="15.75">
      <c r="I1074" s="192"/>
      <c r="J1074" s="192"/>
    </row>
    <row r="1075" spans="9:10" ht="15.75">
      <c r="I1075" s="192"/>
      <c r="J1075" s="192"/>
    </row>
    <row r="1076" spans="9:10" ht="15.75">
      <c r="I1076" s="192"/>
      <c r="J1076" s="192"/>
    </row>
    <row r="1077" spans="9:10" ht="15.75">
      <c r="I1077" s="192"/>
      <c r="J1077" s="192"/>
    </row>
    <row r="1078" spans="9:10" ht="15.75">
      <c r="I1078" s="192"/>
      <c r="J1078" s="192"/>
    </row>
    <row r="1079" spans="9:10" ht="15.75">
      <c r="I1079" s="192"/>
      <c r="J1079" s="192"/>
    </row>
    <row r="1080" spans="9:10" ht="15.75">
      <c r="I1080" s="192"/>
      <c r="J1080" s="192"/>
    </row>
    <row r="1081" spans="9:10" ht="15.75">
      <c r="I1081" s="192"/>
      <c r="J1081" s="192"/>
    </row>
    <row r="1082" spans="9:10" ht="15.75">
      <c r="I1082" s="192"/>
      <c r="J1082" s="192"/>
    </row>
    <row r="1083" spans="9:10" ht="15.75">
      <c r="I1083" s="192"/>
      <c r="J1083" s="192"/>
    </row>
    <row r="1084" spans="9:10" ht="15.75">
      <c r="I1084" s="192"/>
      <c r="J1084" s="192"/>
    </row>
    <row r="1085" spans="9:10" ht="15.75">
      <c r="I1085" s="192"/>
      <c r="J1085" s="192"/>
    </row>
    <row r="1086" spans="9:10" ht="15.75">
      <c r="I1086" s="192"/>
      <c r="J1086" s="192"/>
    </row>
    <row r="1087" spans="9:10" ht="15.75">
      <c r="I1087" s="192"/>
      <c r="J1087" s="192"/>
    </row>
    <row r="1088" spans="9:10" ht="15.75">
      <c r="I1088" s="192"/>
      <c r="J1088" s="192"/>
    </row>
    <row r="1089" spans="9:10" ht="15.75">
      <c r="I1089" s="192"/>
      <c r="J1089" s="192"/>
    </row>
    <row r="1090" spans="9:10" ht="15.75">
      <c r="I1090" s="192"/>
      <c r="J1090" s="192"/>
    </row>
    <row r="1091" spans="9:10" ht="15.75">
      <c r="I1091" s="192"/>
      <c r="J1091" s="192"/>
    </row>
    <row r="1092" spans="9:10" ht="15.75">
      <c r="I1092" s="192"/>
      <c r="J1092" s="192"/>
    </row>
    <row r="1093" spans="9:10" ht="15.75">
      <c r="I1093" s="192"/>
      <c r="J1093" s="192"/>
    </row>
    <row r="1094" spans="9:10" ht="15.75">
      <c r="I1094" s="192"/>
      <c r="J1094" s="192"/>
    </row>
    <row r="1095" spans="9:10" ht="15.75">
      <c r="I1095" s="192"/>
      <c r="J1095" s="192"/>
    </row>
    <row r="1096" spans="9:10" ht="15.75">
      <c r="I1096" s="192"/>
      <c r="J1096" s="192"/>
    </row>
    <row r="1097" spans="9:10" ht="15.75">
      <c r="I1097" s="192"/>
      <c r="J1097" s="192"/>
    </row>
    <row r="1098" spans="9:10" ht="15.75">
      <c r="I1098" s="192"/>
      <c r="J1098" s="192"/>
    </row>
    <row r="1099" spans="9:10" ht="15.75">
      <c r="I1099" s="192"/>
      <c r="J1099" s="192"/>
    </row>
    <row r="1100" spans="9:10" ht="15.75">
      <c r="I1100" s="192"/>
      <c r="J1100" s="192"/>
    </row>
    <row r="1101" spans="9:10" ht="15.75">
      <c r="I1101" s="192"/>
      <c r="J1101" s="192"/>
    </row>
    <row r="1102" spans="9:10" ht="15.75">
      <c r="I1102" s="192"/>
      <c r="J1102" s="192"/>
    </row>
    <row r="1103" spans="9:10" ht="15.75">
      <c r="I1103" s="192"/>
      <c r="J1103" s="192"/>
    </row>
    <row r="1104" spans="9:10" ht="15.75">
      <c r="I1104" s="192"/>
      <c r="J1104" s="192"/>
    </row>
    <row r="1105" spans="9:10" ht="15.75">
      <c r="I1105" s="192"/>
      <c r="J1105" s="192"/>
    </row>
    <row r="1106" spans="9:10" ht="15.75">
      <c r="I1106" s="192"/>
      <c r="J1106" s="192"/>
    </row>
    <row r="1107" spans="9:10" ht="15.75">
      <c r="I1107" s="192"/>
      <c r="J1107" s="192"/>
    </row>
    <row r="1108" spans="9:10" ht="15.75">
      <c r="I1108" s="192"/>
      <c r="J1108" s="192"/>
    </row>
    <row r="1109" spans="9:10" ht="15.75">
      <c r="I1109" s="192"/>
      <c r="J1109" s="192"/>
    </row>
    <row r="1110" spans="9:10" ht="15.75">
      <c r="I1110" s="192"/>
      <c r="J1110" s="192"/>
    </row>
    <row r="1111" spans="9:10" ht="15.75">
      <c r="I1111" s="192"/>
      <c r="J1111" s="192"/>
    </row>
    <row r="1112" spans="9:10" ht="15.75">
      <c r="I1112" s="192"/>
      <c r="J1112" s="192"/>
    </row>
    <row r="1113" spans="9:10" ht="15.75">
      <c r="I1113" s="192"/>
      <c r="J1113" s="192"/>
    </row>
    <row r="1114" spans="9:10" ht="15.75">
      <c r="I1114" s="192"/>
      <c r="J1114" s="192"/>
    </row>
    <row r="1115" spans="9:10" ht="15.75">
      <c r="I1115" s="192"/>
      <c r="J1115" s="192"/>
    </row>
    <row r="1116" spans="9:10" ht="15.75">
      <c r="I1116" s="192"/>
      <c r="J1116" s="192"/>
    </row>
    <row r="1117" spans="9:10" ht="15.75">
      <c r="I1117" s="192"/>
      <c r="J1117" s="192"/>
    </row>
    <row r="1118" spans="9:10" ht="15.75">
      <c r="I1118" s="192"/>
      <c r="J1118" s="192"/>
    </row>
    <row r="1119" spans="9:10" ht="15.75">
      <c r="I1119" s="192"/>
      <c r="J1119" s="192"/>
    </row>
    <row r="1120" spans="9:10" ht="15.75">
      <c r="I1120" s="192"/>
      <c r="J1120" s="192"/>
    </row>
    <row r="1121" spans="9:10" ht="15.75">
      <c r="I1121" s="192"/>
      <c r="J1121" s="192"/>
    </row>
    <row r="1122" spans="9:10" ht="15.75">
      <c r="I1122" s="192"/>
      <c r="J1122" s="192"/>
    </row>
    <row r="1123" spans="9:10" ht="15.75">
      <c r="I1123" s="192"/>
      <c r="J1123" s="192"/>
    </row>
    <row r="1124" spans="9:10" ht="15.75">
      <c r="I1124" s="192"/>
      <c r="J1124" s="192"/>
    </row>
    <row r="1125" spans="9:10" ht="15.75">
      <c r="I1125" s="192"/>
      <c r="J1125" s="192"/>
    </row>
    <row r="1126" spans="9:10" ht="15.75">
      <c r="I1126" s="192"/>
      <c r="J1126" s="192"/>
    </row>
    <row r="1127" spans="9:10" ht="15.75">
      <c r="I1127" s="192"/>
      <c r="J1127" s="192"/>
    </row>
    <row r="1128" spans="9:10" ht="15.75">
      <c r="I1128" s="192"/>
      <c r="J1128" s="192"/>
    </row>
    <row r="1129" spans="9:10" ht="15.75">
      <c r="I1129" s="192"/>
      <c r="J1129" s="192"/>
    </row>
    <row r="1130" spans="9:10" ht="15.75">
      <c r="I1130" s="192"/>
      <c r="J1130" s="192"/>
    </row>
    <row r="1131" spans="9:10" ht="15.75">
      <c r="I1131" s="192"/>
      <c r="J1131" s="192"/>
    </row>
    <row r="1132" spans="9:10" ht="15.75">
      <c r="I1132" s="192"/>
      <c r="J1132" s="192"/>
    </row>
    <row r="1133" spans="9:10" ht="15.75">
      <c r="I1133" s="192"/>
      <c r="J1133" s="192"/>
    </row>
    <row r="1134" spans="9:10" ht="15.75">
      <c r="I1134" s="192"/>
      <c r="J1134" s="192"/>
    </row>
    <row r="1135" spans="9:10" ht="15.75">
      <c r="I1135" s="192"/>
      <c r="J1135" s="192"/>
    </row>
    <row r="1136" spans="9:10" ht="15.75">
      <c r="I1136" s="192"/>
      <c r="J1136" s="192"/>
    </row>
    <row r="1137" spans="9:10" ht="15.75">
      <c r="I1137" s="192"/>
      <c r="J1137" s="192"/>
    </row>
    <row r="1138" spans="9:10" ht="15.75">
      <c r="I1138" s="192"/>
      <c r="J1138" s="192"/>
    </row>
    <row r="1139" spans="9:10" ht="15.75">
      <c r="I1139" s="192"/>
      <c r="J1139" s="192"/>
    </row>
    <row r="1140" spans="9:10" ht="15.75">
      <c r="I1140" s="192"/>
      <c r="J1140" s="192"/>
    </row>
    <row r="1141" spans="9:10" ht="15.75">
      <c r="I1141" s="192"/>
      <c r="J1141" s="192"/>
    </row>
    <row r="1142" spans="9:10" ht="15.75">
      <c r="I1142" s="192"/>
      <c r="J1142" s="192"/>
    </row>
    <row r="1143" spans="9:10" ht="15.75">
      <c r="I1143" s="192"/>
      <c r="J1143" s="192"/>
    </row>
    <row r="1144" spans="9:10" ht="15.75">
      <c r="I1144" s="192"/>
      <c r="J1144" s="192"/>
    </row>
    <row r="1145" spans="9:10" ht="15.75">
      <c r="I1145" s="192"/>
      <c r="J1145" s="192"/>
    </row>
    <row r="1146" spans="9:10" ht="15.75">
      <c r="I1146" s="192"/>
      <c r="J1146" s="192"/>
    </row>
    <row r="1147" spans="9:10" ht="15.75">
      <c r="I1147" s="192"/>
      <c r="J1147" s="192"/>
    </row>
    <row r="1148" spans="9:10" ht="15.75">
      <c r="I1148" s="192"/>
      <c r="J1148" s="192"/>
    </row>
    <row r="1149" spans="9:10" ht="15.75">
      <c r="I1149" s="192"/>
      <c r="J1149" s="192"/>
    </row>
    <row r="1150" spans="9:10" ht="15.75">
      <c r="I1150" s="192"/>
      <c r="J1150" s="192"/>
    </row>
    <row r="1151" spans="9:10" ht="15.75">
      <c r="I1151" s="192"/>
      <c r="J1151" s="192"/>
    </row>
    <row r="1152" spans="9:10" ht="15.75">
      <c r="I1152" s="192"/>
      <c r="J1152" s="192"/>
    </row>
    <row r="1153" spans="9:10" ht="15.75">
      <c r="I1153" s="192"/>
      <c r="J1153" s="192"/>
    </row>
    <row r="1154" spans="9:10" ht="15.75">
      <c r="I1154" s="192"/>
      <c r="J1154" s="192"/>
    </row>
    <row r="1155" spans="9:10" ht="15.75">
      <c r="I1155" s="192"/>
      <c r="J1155" s="192"/>
    </row>
    <row r="1156" spans="9:10" ht="15.75">
      <c r="I1156" s="192"/>
      <c r="J1156" s="192"/>
    </row>
    <row r="1157" spans="9:10" ht="15.75">
      <c r="I1157" s="192"/>
      <c r="J1157" s="192"/>
    </row>
    <row r="1158" spans="9:10" ht="15.75">
      <c r="I1158" s="192"/>
      <c r="J1158" s="192"/>
    </row>
    <row r="1159" spans="9:10" ht="15.75">
      <c r="I1159" s="192"/>
      <c r="J1159" s="192"/>
    </row>
    <row r="1160" spans="9:10" ht="15.75">
      <c r="I1160" s="192"/>
      <c r="J1160" s="192"/>
    </row>
    <row r="1161" spans="9:10" ht="15.75">
      <c r="I1161" s="192"/>
      <c r="J1161" s="192"/>
    </row>
    <row r="1162" spans="9:10" ht="15.75">
      <c r="I1162" s="192"/>
      <c r="J1162" s="192"/>
    </row>
    <row r="1163" spans="9:10" ht="15.75">
      <c r="I1163" s="192"/>
      <c r="J1163" s="192"/>
    </row>
    <row r="1164" spans="9:10" ht="15.75">
      <c r="I1164" s="192"/>
      <c r="J1164" s="192"/>
    </row>
    <row r="1165" spans="9:10" ht="15.75">
      <c r="I1165" s="192"/>
      <c r="J1165" s="192"/>
    </row>
    <row r="1166" spans="9:10" ht="15.75">
      <c r="I1166" s="192"/>
      <c r="J1166" s="192"/>
    </row>
    <row r="1167" spans="9:10" ht="15.75">
      <c r="I1167" s="192"/>
      <c r="J1167" s="192"/>
    </row>
    <row r="1168" spans="9:10" ht="15.75">
      <c r="I1168" s="192"/>
      <c r="J1168" s="192"/>
    </row>
    <row r="1169" spans="9:10" ht="15.75">
      <c r="I1169" s="192"/>
      <c r="J1169" s="192"/>
    </row>
    <row r="1170" spans="9:10" ht="15.75">
      <c r="I1170" s="192"/>
      <c r="J1170" s="192"/>
    </row>
    <row r="1171" spans="9:10" ht="15.75">
      <c r="I1171" s="192"/>
      <c r="J1171" s="192"/>
    </row>
    <row r="1172" spans="9:10" ht="15.75">
      <c r="I1172" s="192"/>
      <c r="J1172" s="192"/>
    </row>
    <row r="1173" spans="9:10" ht="15.75">
      <c r="I1173" s="192"/>
      <c r="J1173" s="192"/>
    </row>
    <row r="1174" spans="9:10" ht="15.75">
      <c r="I1174" s="192"/>
      <c r="J1174" s="192"/>
    </row>
    <row r="1175" spans="9:10" ht="15.75">
      <c r="I1175" s="192"/>
      <c r="J1175" s="192"/>
    </row>
    <row r="1176" spans="9:10" ht="15.75">
      <c r="I1176" s="192"/>
      <c r="J1176" s="192"/>
    </row>
    <row r="1177" spans="9:10" ht="15.75">
      <c r="I1177" s="192"/>
      <c r="J1177" s="192"/>
    </row>
    <row r="1178" spans="9:10" ht="15.75">
      <c r="I1178" s="192"/>
      <c r="J1178" s="192"/>
    </row>
    <row r="1179" spans="9:10" ht="15.75">
      <c r="I1179" s="192"/>
      <c r="J1179" s="192"/>
    </row>
    <row r="1180" spans="9:10" ht="15.75">
      <c r="I1180" s="192"/>
      <c r="J1180" s="192"/>
    </row>
    <row r="1181" spans="9:10" ht="15.75">
      <c r="I1181" s="192"/>
      <c r="J1181" s="192"/>
    </row>
    <row r="1182" spans="9:10" ht="15.75">
      <c r="I1182" s="192"/>
      <c r="J1182" s="192"/>
    </row>
    <row r="1183" spans="9:10" ht="15.75">
      <c r="I1183" s="192"/>
      <c r="J1183" s="192"/>
    </row>
    <row r="1184" spans="9:10" ht="15.75">
      <c r="I1184" s="192"/>
      <c r="J1184" s="192"/>
    </row>
    <row r="1185" spans="9:10" ht="15.75">
      <c r="I1185" s="192"/>
      <c r="J1185" s="192"/>
    </row>
    <row r="1186" spans="9:10" ht="15.75">
      <c r="I1186" s="192"/>
      <c r="J1186" s="192"/>
    </row>
    <row r="1187" spans="9:10" ht="15.75">
      <c r="I1187" s="192"/>
      <c r="J1187" s="192"/>
    </row>
    <row r="1188" spans="9:10" ht="15.75">
      <c r="I1188" s="192"/>
      <c r="J1188" s="192"/>
    </row>
    <row r="1189" spans="9:10" ht="15.75">
      <c r="I1189" s="192"/>
      <c r="J1189" s="192"/>
    </row>
    <row r="1190" spans="9:10" ht="15.75">
      <c r="I1190" s="192"/>
      <c r="J1190" s="192"/>
    </row>
    <row r="1191" spans="9:10" ht="15.75">
      <c r="I1191" s="192"/>
      <c r="J1191" s="192"/>
    </row>
    <row r="1192" spans="9:10" ht="15.75">
      <c r="I1192" s="192"/>
      <c r="J1192" s="192"/>
    </row>
    <row r="1193" spans="9:10" ht="15.75">
      <c r="I1193" s="192"/>
      <c r="J1193" s="192"/>
    </row>
    <row r="1194" spans="9:10" ht="15.75">
      <c r="I1194" s="192"/>
      <c r="J1194" s="192"/>
    </row>
    <row r="1195" spans="9:10" ht="15.75">
      <c r="I1195" s="192"/>
      <c r="J1195" s="192"/>
    </row>
    <row r="1196" spans="9:10" ht="15.75">
      <c r="I1196" s="192"/>
      <c r="J1196" s="192"/>
    </row>
    <row r="1197" spans="9:10" ht="15.75">
      <c r="I1197" s="192"/>
      <c r="J1197" s="192"/>
    </row>
    <row r="1198" spans="9:10" ht="15.75">
      <c r="I1198" s="192"/>
      <c r="J1198" s="192"/>
    </row>
    <row r="1199" spans="9:10" ht="15.75">
      <c r="I1199" s="192"/>
      <c r="J1199" s="192"/>
    </row>
    <row r="1200" spans="9:10" ht="15.75">
      <c r="I1200" s="192"/>
      <c r="J1200" s="192"/>
    </row>
    <row r="1201" spans="9:10" ht="15.75">
      <c r="I1201" s="192"/>
      <c r="J1201" s="192"/>
    </row>
    <row r="1202" spans="9:10" ht="15.75">
      <c r="I1202" s="192"/>
      <c r="J1202" s="192"/>
    </row>
    <row r="1203" spans="9:10" ht="15.75">
      <c r="I1203" s="192"/>
      <c r="J1203" s="192"/>
    </row>
    <row r="1204" spans="9:10" ht="15.75">
      <c r="I1204" s="192"/>
      <c r="J1204" s="192"/>
    </row>
    <row r="1205" spans="9:10" ht="15.75">
      <c r="I1205" s="192"/>
      <c r="J1205" s="192"/>
    </row>
    <row r="1206" spans="9:10" ht="15.75">
      <c r="I1206" s="192"/>
      <c r="J1206" s="192"/>
    </row>
    <row r="1207" spans="9:10" ht="15.75">
      <c r="I1207" s="192"/>
      <c r="J1207" s="192"/>
    </row>
    <row r="1208" spans="9:10" ht="15.75">
      <c r="I1208" s="192"/>
      <c r="J1208" s="192"/>
    </row>
    <row r="1209" spans="9:10" ht="15.75">
      <c r="I1209" s="192"/>
      <c r="J1209" s="192"/>
    </row>
    <row r="1210" spans="9:10" ht="15.75">
      <c r="I1210" s="192"/>
      <c r="J1210" s="192"/>
    </row>
    <row r="1211" spans="9:10" ht="15.75">
      <c r="I1211" s="192"/>
      <c r="J1211" s="192"/>
    </row>
    <row r="1212" spans="9:10" ht="15.75">
      <c r="I1212" s="192"/>
      <c r="J1212" s="192"/>
    </row>
    <row r="1213" spans="9:10" ht="15.75">
      <c r="I1213" s="192"/>
      <c r="J1213" s="192"/>
    </row>
    <row r="1214" spans="9:10" ht="15.75">
      <c r="I1214" s="192"/>
      <c r="J1214" s="192"/>
    </row>
    <row r="1215" spans="9:10" ht="15.75">
      <c r="I1215" s="192"/>
      <c r="J1215" s="192"/>
    </row>
    <row r="1216" spans="9:10" ht="15.75">
      <c r="I1216" s="192"/>
      <c r="J1216" s="192"/>
    </row>
    <row r="1217" spans="9:10" ht="15.75">
      <c r="I1217" s="192"/>
      <c r="J1217" s="192"/>
    </row>
    <row r="1218" spans="9:10" ht="15.75">
      <c r="I1218" s="192"/>
      <c r="J1218" s="192"/>
    </row>
    <row r="1219" spans="9:10" ht="15.75">
      <c r="I1219" s="192"/>
      <c r="J1219" s="192"/>
    </row>
    <row r="1220" spans="9:10" ht="15.75">
      <c r="I1220" s="192"/>
      <c r="J1220" s="192"/>
    </row>
    <row r="1221" spans="9:10" ht="15.75">
      <c r="I1221" s="192"/>
      <c r="J1221" s="192"/>
    </row>
    <row r="1222" spans="9:10" ht="15.75">
      <c r="I1222" s="192"/>
      <c r="J1222" s="192"/>
    </row>
    <row r="1223" spans="9:10" ht="15.75">
      <c r="I1223" s="192"/>
      <c r="J1223" s="192"/>
    </row>
    <row r="1224" spans="9:10" ht="15.75">
      <c r="I1224" s="192"/>
      <c r="J1224" s="192"/>
    </row>
    <row r="1225" spans="9:10" ht="15.75">
      <c r="I1225" s="192"/>
      <c r="J1225" s="192"/>
    </row>
    <row r="1226" spans="9:10" ht="15.75">
      <c r="I1226" s="192"/>
      <c r="J1226" s="192"/>
    </row>
    <row r="1227" spans="9:10" ht="15.75">
      <c r="I1227" s="192"/>
      <c r="J1227" s="192"/>
    </row>
    <row r="1228" spans="9:10" ht="15.75">
      <c r="I1228" s="192"/>
      <c r="J1228" s="192"/>
    </row>
    <row r="1229" spans="9:10" ht="15.75">
      <c r="I1229" s="192"/>
      <c r="J1229" s="192"/>
    </row>
    <row r="1230" spans="9:10" ht="15.75">
      <c r="I1230" s="192"/>
      <c r="J1230" s="192"/>
    </row>
    <row r="1231" spans="9:10" ht="15.75">
      <c r="I1231" s="192"/>
      <c r="J1231" s="192"/>
    </row>
    <row r="1232" spans="9:10" ht="15.75">
      <c r="I1232" s="192"/>
      <c r="J1232" s="192"/>
    </row>
    <row r="1233" spans="9:10" ht="15.75">
      <c r="I1233" s="192"/>
      <c r="J1233" s="192"/>
    </row>
    <row r="1234" spans="9:10" ht="15.75">
      <c r="I1234" s="192"/>
      <c r="J1234" s="192"/>
    </row>
    <row r="1235" spans="9:10" ht="15.75">
      <c r="I1235" s="192"/>
      <c r="J1235" s="192"/>
    </row>
    <row r="1236" spans="9:10" ht="15.75">
      <c r="I1236" s="192"/>
      <c r="J1236" s="192"/>
    </row>
    <row r="1237" spans="9:10" ht="15.75">
      <c r="I1237" s="192"/>
      <c r="J1237" s="192"/>
    </row>
    <row r="1238" spans="9:10" ht="15.75">
      <c r="I1238" s="192"/>
      <c r="J1238" s="192"/>
    </row>
    <row r="1239" spans="9:10" ht="15.75">
      <c r="I1239" s="192"/>
      <c r="J1239" s="192"/>
    </row>
    <row r="1240" spans="9:10" ht="15.75">
      <c r="I1240" s="192"/>
      <c r="J1240" s="192"/>
    </row>
    <row r="1241" spans="9:10" ht="15.75">
      <c r="I1241" s="192"/>
      <c r="J1241" s="192"/>
    </row>
    <row r="1242" spans="9:10" ht="15.75">
      <c r="I1242" s="192"/>
      <c r="J1242" s="192"/>
    </row>
    <row r="1243" spans="9:10" ht="15.75">
      <c r="I1243" s="192"/>
      <c r="J1243" s="192"/>
    </row>
    <row r="1244" spans="9:10" ht="15.75">
      <c r="I1244" s="192"/>
      <c r="J1244" s="192"/>
    </row>
    <row r="1245" spans="9:10" ht="15.75">
      <c r="I1245" s="192"/>
      <c r="J1245" s="192"/>
    </row>
    <row r="1246" spans="9:10" ht="15.75">
      <c r="I1246" s="192"/>
      <c r="J1246" s="192"/>
    </row>
    <row r="1247" spans="9:10" ht="15.75">
      <c r="I1247" s="192"/>
      <c r="J1247" s="192"/>
    </row>
    <row r="1248" spans="9:10" ht="15.75">
      <c r="I1248" s="192"/>
      <c r="J1248" s="192"/>
    </row>
    <row r="1249" spans="9:10" ht="15.75">
      <c r="I1249" s="192"/>
      <c r="J1249" s="192"/>
    </row>
    <row r="1250" spans="9:10" ht="15.75">
      <c r="I1250" s="192"/>
      <c r="J1250" s="192"/>
    </row>
    <row r="1251" spans="9:10" ht="15.75">
      <c r="I1251" s="192"/>
      <c r="J1251" s="192"/>
    </row>
    <row r="1252" spans="9:10" ht="15.75">
      <c r="I1252" s="192"/>
      <c r="J1252" s="192"/>
    </row>
    <row r="1253" spans="9:10" ht="15.75">
      <c r="I1253" s="192"/>
      <c r="J1253" s="192"/>
    </row>
    <row r="1254" spans="9:10" ht="15.75">
      <c r="I1254" s="192"/>
      <c r="J1254" s="192"/>
    </row>
    <row r="1255" spans="9:10" ht="15.75">
      <c r="I1255" s="192"/>
      <c r="J1255" s="192"/>
    </row>
    <row r="1256" spans="9:10" ht="15.75">
      <c r="I1256" s="192"/>
      <c r="J1256" s="192"/>
    </row>
    <row r="1257" spans="9:10" ht="15.75">
      <c r="I1257" s="192"/>
      <c r="J1257" s="192"/>
    </row>
    <row r="1258" spans="9:10" ht="15.75">
      <c r="I1258" s="192"/>
      <c r="J1258" s="192"/>
    </row>
    <row r="1259" spans="9:10" ht="15.75">
      <c r="I1259" s="192"/>
      <c r="J1259" s="192"/>
    </row>
    <row r="1260" spans="9:10" ht="15.75">
      <c r="I1260" s="192"/>
      <c r="J1260" s="192"/>
    </row>
    <row r="1261" spans="9:10" ht="15.75">
      <c r="I1261" s="192"/>
      <c r="J1261" s="192"/>
    </row>
    <row r="1262" spans="9:10" ht="15.75">
      <c r="I1262" s="192"/>
      <c r="J1262" s="192"/>
    </row>
    <row r="1263" spans="9:10" ht="15.75">
      <c r="I1263" s="192"/>
      <c r="J1263" s="192"/>
    </row>
    <row r="1264" spans="9:10" ht="15.75">
      <c r="I1264" s="192"/>
      <c r="J1264" s="192"/>
    </row>
    <row r="1265" spans="9:10" ht="15.75">
      <c r="I1265" s="192"/>
      <c r="J1265" s="192"/>
    </row>
    <row r="1266" spans="9:10" ht="15.75">
      <c r="I1266" s="192"/>
      <c r="J1266" s="192"/>
    </row>
    <row r="1267" spans="9:10" ht="15.75">
      <c r="I1267" s="192"/>
      <c r="J1267" s="192"/>
    </row>
    <row r="1268" spans="9:10" ht="15.75">
      <c r="I1268" s="192"/>
      <c r="J1268" s="192"/>
    </row>
    <row r="1269" spans="9:10" ht="15.75">
      <c r="I1269" s="192"/>
      <c r="J1269" s="192"/>
    </row>
    <row r="1270" spans="9:10" ht="15.75">
      <c r="I1270" s="192"/>
      <c r="J1270" s="192"/>
    </row>
    <row r="1271" spans="9:10" ht="15.75">
      <c r="I1271" s="192"/>
      <c r="J1271" s="192"/>
    </row>
    <row r="1272" spans="9:10" ht="15.75">
      <c r="I1272" s="192"/>
      <c r="J1272" s="192"/>
    </row>
    <row r="1273" spans="9:10" ht="15.75">
      <c r="I1273" s="192"/>
      <c r="J1273" s="192"/>
    </row>
    <row r="1274" spans="9:10" ht="15.75">
      <c r="I1274" s="192"/>
      <c r="J1274" s="192"/>
    </row>
    <row r="1275" spans="9:10" ht="15.75">
      <c r="I1275" s="192"/>
      <c r="J1275" s="192"/>
    </row>
    <row r="1276" spans="9:10" ht="15.75">
      <c r="I1276" s="192"/>
      <c r="J1276" s="192"/>
    </row>
    <row r="1277" spans="9:10" ht="15.75">
      <c r="I1277" s="192"/>
      <c r="J1277" s="192"/>
    </row>
    <row r="1278" spans="9:10" ht="15.75">
      <c r="I1278" s="192"/>
      <c r="J1278" s="192"/>
    </row>
    <row r="1279" spans="9:10" ht="15.75">
      <c r="I1279" s="192"/>
      <c r="J1279" s="192"/>
    </row>
    <row r="1280" spans="9:10" ht="15.75">
      <c r="I1280" s="192"/>
      <c r="J1280" s="192"/>
    </row>
    <row r="1281" spans="9:10" ht="15.75">
      <c r="I1281" s="192"/>
      <c r="J1281" s="192"/>
    </row>
    <row r="1282" spans="9:10" ht="15.75">
      <c r="I1282" s="192"/>
      <c r="J1282" s="192"/>
    </row>
    <row r="1283" spans="9:10" ht="15.75">
      <c r="I1283" s="192"/>
      <c r="J1283" s="192"/>
    </row>
    <row r="1284" spans="9:10" ht="15.75">
      <c r="I1284" s="192"/>
      <c r="J1284" s="192"/>
    </row>
    <row r="1285" spans="9:10" ht="15.75">
      <c r="I1285" s="192"/>
      <c r="J1285" s="192"/>
    </row>
    <row r="1286" spans="9:10" ht="15.75">
      <c r="I1286" s="192"/>
      <c r="J1286" s="192"/>
    </row>
    <row r="1287" spans="9:10" ht="15.75">
      <c r="I1287" s="192"/>
      <c r="J1287" s="192"/>
    </row>
    <row r="1288" spans="9:10" ht="15.75">
      <c r="I1288" s="192"/>
      <c r="J1288" s="192"/>
    </row>
    <row r="1289" spans="9:10" ht="15.75">
      <c r="I1289" s="192"/>
      <c r="J1289" s="192"/>
    </row>
    <row r="1290" spans="9:10" ht="15.75">
      <c r="I1290" s="192"/>
      <c r="J1290" s="192"/>
    </row>
    <row r="1291" spans="9:10" ht="15.75">
      <c r="I1291" s="192"/>
      <c r="J1291" s="192"/>
    </row>
    <row r="1292" spans="9:10" ht="15.75">
      <c r="I1292" s="192"/>
      <c r="J1292" s="192"/>
    </row>
    <row r="1293" spans="9:10" ht="15.75">
      <c r="I1293" s="192"/>
      <c r="J1293" s="192"/>
    </row>
    <row r="1294" spans="9:10" ht="15.75">
      <c r="I1294" s="192"/>
      <c r="J1294" s="192"/>
    </row>
    <row r="1295" spans="9:10" ht="15.75">
      <c r="I1295" s="192"/>
      <c r="J1295" s="192"/>
    </row>
    <row r="1296" spans="9:10" ht="15.75">
      <c r="I1296" s="192"/>
      <c r="J1296" s="192"/>
    </row>
    <row r="1297" spans="9:10" ht="15.75">
      <c r="I1297" s="192"/>
      <c r="J1297" s="192"/>
    </row>
    <row r="1298" spans="9:10" ht="15.75">
      <c r="I1298" s="192"/>
      <c r="J1298" s="192"/>
    </row>
    <row r="1299" spans="9:10" ht="15.75">
      <c r="I1299" s="192"/>
      <c r="J1299" s="192"/>
    </row>
    <row r="1300" spans="9:10" ht="15.75">
      <c r="I1300" s="192"/>
      <c r="J1300" s="192"/>
    </row>
    <row r="1301" spans="9:10" ht="15.75">
      <c r="I1301" s="192"/>
      <c r="J1301" s="192"/>
    </row>
    <row r="1302" spans="9:10" ht="15.75">
      <c r="I1302" s="192"/>
      <c r="J1302" s="192"/>
    </row>
    <row r="1303" spans="9:10" ht="15.75">
      <c r="I1303" s="192"/>
      <c r="J1303" s="192"/>
    </row>
    <row r="1304" spans="9:10" ht="15.75">
      <c r="I1304" s="192"/>
      <c r="J1304" s="192"/>
    </row>
    <row r="1305" spans="9:10" ht="15.75">
      <c r="I1305" s="192"/>
      <c r="J1305" s="192"/>
    </row>
    <row r="1306" spans="9:10" ht="15.75">
      <c r="I1306" s="192"/>
      <c r="J1306" s="192"/>
    </row>
    <row r="1307" spans="9:10" ht="15.75">
      <c r="I1307" s="192"/>
      <c r="J1307" s="192"/>
    </row>
    <row r="1308" spans="9:10" ht="15.75">
      <c r="I1308" s="192"/>
      <c r="J1308" s="192"/>
    </row>
    <row r="1309" spans="9:10" ht="15.75">
      <c r="I1309" s="192"/>
      <c r="J1309" s="192"/>
    </row>
    <row r="1310" spans="9:10" ht="15.75">
      <c r="I1310" s="192"/>
      <c r="J1310" s="192"/>
    </row>
    <row r="1311" spans="9:10" ht="15.75">
      <c r="I1311" s="192"/>
      <c r="J1311" s="192"/>
    </row>
    <row r="1312" spans="9:10" ht="15.75">
      <c r="I1312" s="192"/>
      <c r="J1312" s="192"/>
    </row>
    <row r="1313" spans="9:10" ht="15.75">
      <c r="I1313" s="192"/>
      <c r="J1313" s="192"/>
    </row>
    <row r="1314" spans="9:10" ht="15.75">
      <c r="I1314" s="192"/>
      <c r="J1314" s="192"/>
    </row>
    <row r="1315" spans="9:10" ht="15.75">
      <c r="I1315" s="192"/>
      <c r="J1315" s="192"/>
    </row>
    <row r="1316" spans="9:10" ht="15.75">
      <c r="I1316" s="192"/>
      <c r="J1316" s="192"/>
    </row>
    <row r="1317" spans="9:10" ht="15.75">
      <c r="I1317" s="192"/>
      <c r="J1317" s="192"/>
    </row>
    <row r="1318" spans="9:10" ht="15.75">
      <c r="I1318" s="192"/>
      <c r="J1318" s="192"/>
    </row>
    <row r="1319" spans="9:10" ht="15.75">
      <c r="I1319" s="192"/>
      <c r="J1319" s="192"/>
    </row>
    <row r="1320" spans="9:10" ht="15.75">
      <c r="I1320" s="192"/>
      <c r="J1320" s="192"/>
    </row>
    <row r="1321" spans="9:10" ht="15.75">
      <c r="I1321" s="192"/>
      <c r="J1321" s="192"/>
    </row>
    <row r="1322" spans="9:10" ht="15.75">
      <c r="I1322" s="192"/>
      <c r="J1322" s="192"/>
    </row>
    <row r="1323" spans="9:10" ht="15.75">
      <c r="I1323" s="192"/>
      <c r="J1323" s="192"/>
    </row>
    <row r="1324" spans="9:10" ht="15.75">
      <c r="I1324" s="192"/>
      <c r="J1324" s="192"/>
    </row>
    <row r="1325" spans="9:10" ht="15.75">
      <c r="I1325" s="192"/>
      <c r="J1325" s="192"/>
    </row>
    <row r="1326" spans="9:10" ht="15.75">
      <c r="I1326" s="192"/>
      <c r="J1326" s="192"/>
    </row>
    <row r="1327" spans="9:10" ht="15.75">
      <c r="I1327" s="192"/>
      <c r="J1327" s="192"/>
    </row>
    <row r="1328" spans="9:10" ht="15.75">
      <c r="I1328" s="192"/>
      <c r="J1328" s="192"/>
    </row>
    <row r="1329" spans="9:10" ht="15.75">
      <c r="I1329" s="192"/>
      <c r="J1329" s="192"/>
    </row>
    <row r="1330" spans="9:10" ht="15.75">
      <c r="I1330" s="192"/>
      <c r="J1330" s="192"/>
    </row>
    <row r="1331" spans="9:10" ht="15.75">
      <c r="I1331" s="192"/>
      <c r="J1331" s="192"/>
    </row>
    <row r="1332" spans="9:10" ht="15.75">
      <c r="I1332" s="192"/>
      <c r="J1332" s="192"/>
    </row>
    <row r="1333" spans="9:10" ht="15.75">
      <c r="I1333" s="192"/>
      <c r="J1333" s="192"/>
    </row>
    <row r="1334" spans="9:10" ht="15.75">
      <c r="I1334" s="192"/>
      <c r="J1334" s="192"/>
    </row>
    <row r="1335" spans="9:10" ht="15.75">
      <c r="I1335" s="192"/>
      <c r="J1335" s="192"/>
    </row>
    <row r="1336" spans="9:10" ht="15.75">
      <c r="I1336" s="192"/>
      <c r="J1336" s="192"/>
    </row>
    <row r="1337" spans="9:10" ht="15.75">
      <c r="I1337" s="192"/>
      <c r="J1337" s="192"/>
    </row>
    <row r="1338" spans="9:10" ht="15.75">
      <c r="I1338" s="192"/>
      <c r="J1338" s="192"/>
    </row>
    <row r="1339" spans="9:10" ht="15.75">
      <c r="I1339" s="192"/>
      <c r="J1339" s="192"/>
    </row>
    <row r="1340" spans="9:10" ht="15.75">
      <c r="I1340" s="192"/>
      <c r="J1340" s="192"/>
    </row>
    <row r="1341" spans="9:10" ht="15.75">
      <c r="I1341" s="192"/>
      <c r="J1341" s="192"/>
    </row>
    <row r="1342" spans="9:10" ht="15.75">
      <c r="I1342" s="192"/>
      <c r="J1342" s="192"/>
    </row>
    <row r="1343" spans="9:10" ht="15.75">
      <c r="I1343" s="192"/>
      <c r="J1343" s="192"/>
    </row>
    <row r="1344" spans="9:10" ht="15.75">
      <c r="I1344" s="192"/>
      <c r="J1344" s="192"/>
    </row>
    <row r="1345" spans="9:10" ht="15.75">
      <c r="I1345" s="192"/>
      <c r="J1345" s="192"/>
    </row>
    <row r="1346" spans="9:10" ht="15.75">
      <c r="I1346" s="192"/>
      <c r="J1346" s="192"/>
    </row>
    <row r="1347" spans="9:10" ht="15.75">
      <c r="I1347" s="192"/>
      <c r="J1347" s="192"/>
    </row>
    <row r="1348" spans="9:10" ht="15.75">
      <c r="I1348" s="192"/>
      <c r="J1348" s="192"/>
    </row>
    <row r="1349" spans="9:10" ht="15.75">
      <c r="I1349" s="192"/>
      <c r="J1349" s="192"/>
    </row>
    <row r="1350" spans="9:10" ht="15.75">
      <c r="I1350" s="192"/>
      <c r="J1350" s="192"/>
    </row>
    <row r="1351" spans="9:10" ht="15.75">
      <c r="I1351" s="192"/>
      <c r="J1351" s="192"/>
    </row>
    <row r="1352" spans="9:10" ht="15.75">
      <c r="I1352" s="192"/>
      <c r="J1352" s="192"/>
    </row>
    <row r="1353" spans="9:10" ht="15.75">
      <c r="I1353" s="192"/>
      <c r="J1353" s="192"/>
    </row>
    <row r="1354" spans="9:10" ht="15.75">
      <c r="I1354" s="192"/>
      <c r="J1354" s="192"/>
    </row>
    <row r="1355" spans="9:10" ht="15.75">
      <c r="I1355" s="192"/>
      <c r="J1355" s="192"/>
    </row>
    <row r="1356" spans="9:10" ht="15.75">
      <c r="I1356" s="192"/>
      <c r="J1356" s="192"/>
    </row>
    <row r="1357" spans="9:10" ht="15.75">
      <c r="I1357" s="192"/>
      <c r="J1357" s="192"/>
    </row>
    <row r="1358" spans="9:10" ht="15.75">
      <c r="I1358" s="192"/>
      <c r="J1358" s="192"/>
    </row>
    <row r="1359" spans="9:10" ht="15.75">
      <c r="I1359" s="192"/>
      <c r="J1359" s="192"/>
    </row>
    <row r="1360" spans="9:10" ht="15.75">
      <c r="I1360" s="192"/>
      <c r="J1360" s="192"/>
    </row>
    <row r="1361" spans="9:10" ht="15.75">
      <c r="I1361" s="192"/>
      <c r="J1361" s="192"/>
    </row>
    <row r="1362" spans="9:10" ht="15.75">
      <c r="I1362" s="192"/>
      <c r="J1362" s="192"/>
    </row>
    <row r="1363" spans="9:10" ht="15.75">
      <c r="I1363" s="192"/>
      <c r="J1363" s="192"/>
    </row>
    <row r="1364" spans="9:10" ht="15.75">
      <c r="I1364" s="192"/>
      <c r="J1364" s="192"/>
    </row>
    <row r="1365" spans="9:10" ht="15.75">
      <c r="I1365" s="192"/>
      <c r="J1365" s="192"/>
    </row>
    <row r="1366" spans="9:10" ht="15.75">
      <c r="I1366" s="192"/>
      <c r="J1366" s="192"/>
    </row>
    <row r="1367" spans="9:10" ht="15.75">
      <c r="I1367" s="192"/>
      <c r="J1367" s="192"/>
    </row>
    <row r="1368" spans="9:10" ht="15.75">
      <c r="I1368" s="192"/>
      <c r="J1368" s="192"/>
    </row>
    <row r="1369" spans="9:10" ht="15.75">
      <c r="I1369" s="192"/>
      <c r="J1369" s="192"/>
    </row>
    <row r="1370" spans="9:10" ht="15.75">
      <c r="I1370" s="192"/>
      <c r="J1370" s="192"/>
    </row>
    <row r="1371" spans="9:10" ht="15.75">
      <c r="I1371" s="192"/>
      <c r="J1371" s="192"/>
    </row>
    <row r="1372" spans="9:10" ht="15.75">
      <c r="I1372" s="192"/>
      <c r="J1372" s="192"/>
    </row>
    <row r="1373" spans="9:10" ht="15.75">
      <c r="I1373" s="192"/>
      <c r="J1373" s="192"/>
    </row>
    <row r="1374" spans="9:10" ht="15.75">
      <c r="I1374" s="192"/>
      <c r="J1374" s="192"/>
    </row>
    <row r="1375" spans="9:10" ht="15.75">
      <c r="I1375" s="192"/>
      <c r="J1375" s="192"/>
    </row>
    <row r="1376" spans="9:10" ht="15.75">
      <c r="I1376" s="192"/>
      <c r="J1376" s="192"/>
    </row>
    <row r="1377" spans="9:10" ht="15.75">
      <c r="I1377" s="192"/>
      <c r="J1377" s="192"/>
    </row>
    <row r="1378" spans="9:10" ht="15.75">
      <c r="I1378" s="192"/>
      <c r="J1378" s="192"/>
    </row>
    <row r="1379" spans="9:10" ht="15.75">
      <c r="I1379" s="192"/>
      <c r="J1379" s="192"/>
    </row>
    <row r="1380" spans="9:10" ht="15.75">
      <c r="I1380" s="192"/>
      <c r="J1380" s="192"/>
    </row>
    <row r="1381" spans="9:10" ht="15.75">
      <c r="I1381" s="192"/>
      <c r="J1381" s="192"/>
    </row>
    <row r="1382" spans="9:10" ht="15.75">
      <c r="I1382" s="192"/>
      <c r="J1382" s="192"/>
    </row>
    <row r="1383" spans="9:10" ht="15.75">
      <c r="I1383" s="192"/>
      <c r="J1383" s="192"/>
    </row>
    <row r="1384" spans="9:10" ht="15.75">
      <c r="I1384" s="192"/>
      <c r="J1384" s="192"/>
    </row>
    <row r="1385" spans="9:10" ht="15.75">
      <c r="I1385" s="192"/>
      <c r="J1385" s="192"/>
    </row>
    <row r="1386" spans="9:10" ht="15.75">
      <c r="I1386" s="192"/>
      <c r="J1386" s="192"/>
    </row>
    <row r="1387" spans="9:10" ht="15.75">
      <c r="I1387" s="192"/>
      <c r="J1387" s="192"/>
    </row>
    <row r="1388" spans="9:10" ht="15.75">
      <c r="I1388" s="192"/>
      <c r="J1388" s="192"/>
    </row>
    <row r="1389" spans="9:10" ht="15.75">
      <c r="I1389" s="192"/>
      <c r="J1389" s="192"/>
    </row>
    <row r="1390" spans="9:10" ht="15.75">
      <c r="I1390" s="192"/>
      <c r="J1390" s="192"/>
    </row>
    <row r="1391" spans="9:10" ht="15.75">
      <c r="I1391" s="192"/>
      <c r="J1391" s="192"/>
    </row>
    <row r="1392" spans="9:10" ht="15.75">
      <c r="I1392" s="192"/>
      <c r="J1392" s="192"/>
    </row>
    <row r="1393" spans="9:10" ht="15.75">
      <c r="I1393" s="192"/>
      <c r="J1393" s="192"/>
    </row>
    <row r="1394" spans="9:10" ht="15.75">
      <c r="I1394" s="192"/>
      <c r="J1394" s="192"/>
    </row>
    <row r="1395" spans="9:10" ht="15.75">
      <c r="I1395" s="192"/>
      <c r="J1395" s="192"/>
    </row>
    <row r="1396" spans="9:10" ht="15.75">
      <c r="I1396" s="192"/>
      <c r="J1396" s="192"/>
    </row>
    <row r="1397" spans="9:10" ht="15.75">
      <c r="I1397" s="192"/>
      <c r="J1397" s="192"/>
    </row>
    <row r="1398" spans="9:10" ht="15.75">
      <c r="I1398" s="192"/>
      <c r="J1398" s="192"/>
    </row>
    <row r="1399" spans="9:10" ht="15.75">
      <c r="I1399" s="192"/>
      <c r="J1399" s="192"/>
    </row>
    <row r="1400" spans="9:10" ht="15.75">
      <c r="I1400" s="192"/>
      <c r="J1400" s="192"/>
    </row>
    <row r="1401" spans="9:10" ht="15.75">
      <c r="I1401" s="192"/>
      <c r="J1401" s="192"/>
    </row>
    <row r="1402" spans="9:10" ht="15.75">
      <c r="I1402" s="192"/>
      <c r="J1402" s="192"/>
    </row>
    <row r="1403" spans="9:10" ht="15.75">
      <c r="I1403" s="192"/>
      <c r="J1403" s="192"/>
    </row>
    <row r="1404" spans="9:10" ht="15.75">
      <c r="I1404" s="192"/>
      <c r="J1404" s="192"/>
    </row>
    <row r="1405" spans="9:10" ht="15.75">
      <c r="I1405" s="192"/>
      <c r="J1405" s="192"/>
    </row>
    <row r="1406" spans="9:10" ht="15.75">
      <c r="I1406" s="192"/>
      <c r="J1406" s="192"/>
    </row>
    <row r="1407" spans="9:10" ht="15.75">
      <c r="I1407" s="192"/>
      <c r="J1407" s="192"/>
    </row>
    <row r="1408" spans="9:10" ht="15.75">
      <c r="I1408" s="192"/>
      <c r="J1408" s="192"/>
    </row>
    <row r="1409" spans="9:10" ht="15.75">
      <c r="I1409" s="192"/>
      <c r="J1409" s="192"/>
    </row>
    <row r="1410" spans="9:10" ht="15.75">
      <c r="I1410" s="192"/>
      <c r="J1410" s="192"/>
    </row>
    <row r="1411" spans="9:10" ht="15.75">
      <c r="I1411" s="192"/>
      <c r="J1411" s="192"/>
    </row>
    <row r="1412" spans="9:10" ht="15.75">
      <c r="I1412" s="192"/>
      <c r="J1412" s="192"/>
    </row>
    <row r="1413" spans="9:10" ht="15.75">
      <c r="I1413" s="192"/>
      <c r="J1413" s="192"/>
    </row>
    <row r="1414" spans="9:10" ht="15.75">
      <c r="I1414" s="192"/>
      <c r="J1414" s="192"/>
    </row>
    <row r="1415" spans="9:10" ht="15.75">
      <c r="I1415" s="192"/>
      <c r="J1415" s="192"/>
    </row>
    <row r="1416" spans="9:10" ht="15.75">
      <c r="I1416" s="192"/>
      <c r="J1416" s="192"/>
    </row>
    <row r="1417" spans="9:10" ht="15.75">
      <c r="I1417" s="192"/>
      <c r="J1417" s="192"/>
    </row>
    <row r="1418" spans="9:10" ht="15.75">
      <c r="I1418" s="192"/>
      <c r="J1418" s="192"/>
    </row>
    <row r="1419" spans="9:10" ht="15.75">
      <c r="I1419" s="192"/>
      <c r="J1419" s="192"/>
    </row>
    <row r="1420" spans="9:10" ht="15.75">
      <c r="I1420" s="192"/>
      <c r="J1420" s="192"/>
    </row>
    <row r="1421" spans="9:10" ht="15.75">
      <c r="I1421" s="192"/>
      <c r="J1421" s="192"/>
    </row>
    <row r="1422" spans="9:10" ht="15.75">
      <c r="I1422" s="192"/>
      <c r="J1422" s="192"/>
    </row>
    <row r="1423" spans="9:10" ht="15.75">
      <c r="I1423" s="192"/>
      <c r="J1423" s="192"/>
    </row>
    <row r="1424" spans="9:10" ht="15.75">
      <c r="I1424" s="192"/>
      <c r="J1424" s="192"/>
    </row>
    <row r="1425" spans="9:10" ht="15.75">
      <c r="I1425" s="192"/>
      <c r="J1425" s="192"/>
    </row>
    <row r="1426" spans="9:10" ht="15.75">
      <c r="I1426" s="192"/>
      <c r="J1426" s="192"/>
    </row>
    <row r="1427" spans="9:10" ht="15.75">
      <c r="I1427" s="192"/>
      <c r="J1427" s="192"/>
    </row>
    <row r="1428" spans="9:10" ht="15.75">
      <c r="I1428" s="192"/>
      <c r="J1428" s="192"/>
    </row>
    <row r="1429" spans="9:10" ht="15.75">
      <c r="I1429" s="192"/>
      <c r="J1429" s="192"/>
    </row>
    <row r="1430" spans="9:10" ht="15.75">
      <c r="I1430" s="192"/>
      <c r="J1430" s="192"/>
    </row>
    <row r="1431" spans="9:10" ht="15.75">
      <c r="I1431" s="192"/>
      <c r="J1431" s="192"/>
    </row>
    <row r="1432" spans="9:10" ht="15.75">
      <c r="I1432" s="192"/>
      <c r="J1432" s="192"/>
    </row>
    <row r="1433" spans="9:10" ht="15.75">
      <c r="I1433" s="192"/>
      <c r="J1433" s="192"/>
    </row>
    <row r="1434" spans="9:10" ht="15.75">
      <c r="I1434" s="192"/>
      <c r="J1434" s="192"/>
    </row>
    <row r="1435" spans="9:10" ht="15.75">
      <c r="I1435" s="192"/>
      <c r="J1435" s="192"/>
    </row>
    <row r="1436" spans="9:10" ht="15.75">
      <c r="I1436" s="192"/>
      <c r="J1436" s="192"/>
    </row>
    <row r="1437" spans="9:10" ht="15.75">
      <c r="I1437" s="192"/>
      <c r="J1437" s="192"/>
    </row>
    <row r="1438" spans="9:10" ht="15.75">
      <c r="I1438" s="192"/>
      <c r="J1438" s="192"/>
    </row>
    <row r="1439" spans="9:10" ht="15.75">
      <c r="I1439" s="192"/>
      <c r="J1439" s="192"/>
    </row>
    <row r="1440" spans="9:10" ht="15.75">
      <c r="I1440" s="192"/>
      <c r="J1440" s="192"/>
    </row>
    <row r="1441" spans="9:10" ht="15.75">
      <c r="I1441" s="192"/>
      <c r="J1441" s="192"/>
    </row>
    <row r="1442" spans="9:10" ht="15.75">
      <c r="I1442" s="192"/>
      <c r="J1442" s="192"/>
    </row>
    <row r="1443" spans="9:10" ht="15.75">
      <c r="I1443" s="192"/>
      <c r="J1443" s="192"/>
    </row>
    <row r="1444" spans="9:10" ht="15.75">
      <c r="I1444" s="192"/>
      <c r="J1444" s="192"/>
    </row>
    <row r="1445" spans="9:10" ht="15.75">
      <c r="I1445" s="192"/>
      <c r="J1445" s="192"/>
    </row>
    <row r="1446" spans="9:10" ht="15.75">
      <c r="I1446" s="192"/>
      <c r="J1446" s="192"/>
    </row>
    <row r="1447" spans="9:10" ht="15.75">
      <c r="I1447" s="192"/>
      <c r="J1447" s="192"/>
    </row>
    <row r="1448" spans="9:10" ht="15.75">
      <c r="I1448" s="192"/>
      <c r="J1448" s="192"/>
    </row>
    <row r="1449" spans="9:10" ht="15.75">
      <c r="I1449" s="192"/>
      <c r="J1449" s="192"/>
    </row>
    <row r="1450" spans="9:10" ht="15.75">
      <c r="I1450" s="192"/>
      <c r="J1450" s="192"/>
    </row>
    <row r="1451" spans="9:10" ht="15.75">
      <c r="I1451" s="192"/>
      <c r="J1451" s="192"/>
    </row>
    <row r="1452" spans="9:10" ht="15.75">
      <c r="I1452" s="192"/>
      <c r="J1452" s="192"/>
    </row>
    <row r="1453" spans="9:10" ht="15.75">
      <c r="I1453" s="192"/>
      <c r="J1453" s="192"/>
    </row>
    <row r="1454" spans="9:10" ht="15.75">
      <c r="I1454" s="192"/>
      <c r="J1454" s="192"/>
    </row>
    <row r="1455" spans="9:10" ht="15.75">
      <c r="I1455" s="192"/>
      <c r="J1455" s="192"/>
    </row>
    <row r="1456" spans="9:10" ht="15.75">
      <c r="I1456" s="192"/>
      <c r="J1456" s="192"/>
    </row>
    <row r="1457" spans="9:10" ht="15.75">
      <c r="I1457" s="192"/>
      <c r="J1457" s="192"/>
    </row>
    <row r="1458" spans="9:10" ht="15.75">
      <c r="I1458" s="192"/>
      <c r="J1458" s="192"/>
    </row>
    <row r="1459" spans="9:10" ht="15.75">
      <c r="I1459" s="192"/>
      <c r="J1459" s="192"/>
    </row>
    <row r="1460" spans="9:10" ht="15.75">
      <c r="I1460" s="192"/>
      <c r="J1460" s="192"/>
    </row>
    <row r="1461" spans="9:10" ht="15.75">
      <c r="I1461" s="192"/>
      <c r="J1461" s="192"/>
    </row>
    <row r="1462" spans="9:10" ht="15.75">
      <c r="I1462" s="192"/>
      <c r="J1462" s="192"/>
    </row>
    <row r="1463" spans="9:10" ht="15.75">
      <c r="I1463" s="192"/>
      <c r="J1463" s="192"/>
    </row>
    <row r="1464" spans="9:10" ht="15.75">
      <c r="I1464" s="192"/>
      <c r="J1464" s="192"/>
    </row>
    <row r="1465" spans="9:10" ht="15.75">
      <c r="I1465" s="192"/>
      <c r="J1465" s="192"/>
    </row>
    <row r="1466" spans="9:10" ht="15.75">
      <c r="I1466" s="192"/>
      <c r="J1466" s="192"/>
    </row>
    <row r="1467" spans="9:10" ht="15.75">
      <c r="I1467" s="192"/>
      <c r="J1467" s="192"/>
    </row>
    <row r="1468" spans="9:10" ht="15.75">
      <c r="I1468" s="192"/>
      <c r="J1468" s="192"/>
    </row>
    <row r="1469" spans="9:10" ht="15.75">
      <c r="I1469" s="192"/>
      <c r="J1469" s="192"/>
    </row>
    <row r="1470" spans="9:10" ht="15.75">
      <c r="I1470" s="192"/>
      <c r="J1470" s="192"/>
    </row>
    <row r="1471" spans="9:10" ht="15.75">
      <c r="I1471" s="192"/>
      <c r="J1471" s="192"/>
    </row>
    <row r="1472" spans="9:10" ht="15.75">
      <c r="I1472" s="192"/>
      <c r="J1472" s="192"/>
    </row>
    <row r="1473" spans="9:10" ht="15.75">
      <c r="I1473" s="192"/>
      <c r="J1473" s="192"/>
    </row>
    <row r="1474" spans="9:10" ht="15.75">
      <c r="I1474" s="192"/>
      <c r="J1474" s="192"/>
    </row>
    <row r="1475" spans="9:10" ht="15.75">
      <c r="I1475" s="192"/>
      <c r="J1475" s="192"/>
    </row>
    <row r="1476" spans="9:10" ht="15.75">
      <c r="I1476" s="192"/>
      <c r="J1476" s="192"/>
    </row>
    <row r="1477" spans="9:10" ht="15.75">
      <c r="I1477" s="192"/>
      <c r="J1477" s="192"/>
    </row>
    <row r="1478" spans="9:10" ht="15.75">
      <c r="I1478" s="192"/>
      <c r="J1478" s="192"/>
    </row>
    <row r="1479" spans="9:10" ht="15.75">
      <c r="I1479" s="192"/>
      <c r="J1479" s="192"/>
    </row>
    <row r="1480" spans="9:10" ht="15.75">
      <c r="I1480" s="192"/>
      <c r="J1480" s="192"/>
    </row>
    <row r="1481" spans="9:10" ht="15.75">
      <c r="I1481" s="192"/>
      <c r="J1481" s="192"/>
    </row>
    <row r="1482" spans="9:10" ht="15.75">
      <c r="I1482" s="192"/>
      <c r="J1482" s="192"/>
    </row>
    <row r="1483" spans="9:10" ht="15.75">
      <c r="I1483" s="192"/>
      <c r="J1483" s="192"/>
    </row>
    <row r="1484" spans="9:10" ht="15.75">
      <c r="I1484" s="192"/>
      <c r="J1484" s="192"/>
    </row>
    <row r="1485" spans="9:10" ht="15.75">
      <c r="I1485" s="192"/>
      <c r="J1485" s="192"/>
    </row>
    <row r="1486" spans="9:10" ht="15.75">
      <c r="I1486" s="192"/>
      <c r="J1486" s="192"/>
    </row>
    <row r="1487" spans="9:10" ht="15.75">
      <c r="I1487" s="192"/>
      <c r="J1487" s="192"/>
    </row>
    <row r="1488" spans="9:10" ht="15.75">
      <c r="I1488" s="192"/>
      <c r="J1488" s="192"/>
    </row>
    <row r="1489" spans="9:10" ht="15.75">
      <c r="I1489" s="192"/>
      <c r="J1489" s="192"/>
    </row>
    <row r="1490" spans="9:10" ht="15.75">
      <c r="I1490" s="192"/>
      <c r="J1490" s="192"/>
    </row>
    <row r="1491" spans="9:10" ht="15.75">
      <c r="I1491" s="192"/>
      <c r="J1491" s="192"/>
    </row>
    <row r="1492" spans="9:10" ht="15.75">
      <c r="I1492" s="192"/>
      <c r="J1492" s="192"/>
    </row>
    <row r="1493" spans="9:10" ht="15.75">
      <c r="I1493" s="192"/>
      <c r="J1493" s="192"/>
    </row>
    <row r="1494" spans="9:10" ht="15.75">
      <c r="I1494" s="192"/>
      <c r="J1494" s="192"/>
    </row>
    <row r="1495" spans="9:10" ht="15.75">
      <c r="I1495" s="192"/>
      <c r="J1495" s="192"/>
    </row>
    <row r="1496" spans="9:10" ht="15.75">
      <c r="I1496" s="192"/>
      <c r="J1496" s="192"/>
    </row>
    <row r="1497" spans="9:10" ht="15.75">
      <c r="I1497" s="192"/>
      <c r="J1497" s="192"/>
    </row>
    <row r="1498" spans="9:10" ht="15.75">
      <c r="I1498" s="192"/>
      <c r="J1498" s="192"/>
    </row>
    <row r="1499" spans="9:10" ht="15.75">
      <c r="I1499" s="192"/>
      <c r="J1499" s="192"/>
    </row>
    <row r="1500" spans="9:10" ht="15.75">
      <c r="I1500" s="192"/>
      <c r="J1500" s="192"/>
    </row>
    <row r="1501" spans="9:10" ht="15.75">
      <c r="I1501" s="192"/>
      <c r="J1501" s="192"/>
    </row>
    <row r="1502" spans="9:10" ht="15.75">
      <c r="I1502" s="192"/>
      <c r="J1502" s="192"/>
    </row>
    <row r="1503" spans="9:10" ht="15.75">
      <c r="I1503" s="192"/>
      <c r="J1503" s="192"/>
    </row>
    <row r="1504" spans="9:10" ht="15.75">
      <c r="I1504" s="192"/>
      <c r="J1504" s="192"/>
    </row>
    <row r="1505" spans="9:10" ht="15.75">
      <c r="I1505" s="192"/>
      <c r="J1505" s="192"/>
    </row>
    <row r="1506" spans="9:10" ht="15.75">
      <c r="I1506" s="192"/>
      <c r="J1506" s="192"/>
    </row>
    <row r="1507" spans="9:10" ht="15.75">
      <c r="I1507" s="192"/>
      <c r="J1507" s="192"/>
    </row>
    <row r="1508" spans="9:10" ht="15.75">
      <c r="I1508" s="192"/>
      <c r="J1508" s="192"/>
    </row>
    <row r="1509" spans="9:10" ht="15.75">
      <c r="I1509" s="192"/>
      <c r="J1509" s="192"/>
    </row>
    <row r="1510" spans="9:10" ht="15.75">
      <c r="I1510" s="192"/>
      <c r="J1510" s="192"/>
    </row>
    <row r="1511" spans="9:10" ht="15.75">
      <c r="I1511" s="192"/>
      <c r="J1511" s="192"/>
    </row>
    <row r="1512" spans="9:10" ht="15.75">
      <c r="I1512" s="192"/>
      <c r="J1512" s="192"/>
    </row>
    <row r="1513" spans="9:10" ht="15.75">
      <c r="I1513" s="192"/>
      <c r="J1513" s="192"/>
    </row>
    <row r="1514" spans="9:10" ht="15.75">
      <c r="I1514" s="192"/>
      <c r="J1514" s="192"/>
    </row>
    <row r="1515" spans="9:10" ht="15.75">
      <c r="I1515" s="192"/>
      <c r="J1515" s="192"/>
    </row>
    <row r="1516" spans="9:10" ht="15.75">
      <c r="I1516" s="192"/>
      <c r="J1516" s="192"/>
    </row>
    <row r="1517" spans="9:10" ht="15.75">
      <c r="I1517" s="192"/>
      <c r="J1517" s="192"/>
    </row>
    <row r="1518" spans="9:10" ht="15.75">
      <c r="I1518" s="192"/>
      <c r="J1518" s="192"/>
    </row>
    <row r="1519" spans="9:10" ht="15.75">
      <c r="I1519" s="192"/>
      <c r="J1519" s="192"/>
    </row>
    <row r="1520" spans="9:10" ht="15.75">
      <c r="I1520" s="192"/>
      <c r="J1520" s="192"/>
    </row>
    <row r="1521" spans="9:10" ht="15.75">
      <c r="I1521" s="192"/>
      <c r="J1521" s="192"/>
    </row>
    <row r="1522" spans="9:10" ht="15.75">
      <c r="I1522" s="192"/>
      <c r="J1522" s="192"/>
    </row>
    <row r="1523" spans="9:10" ht="15.75">
      <c r="I1523" s="192"/>
      <c r="J1523" s="192"/>
    </row>
    <row r="1524" spans="9:10" ht="15.75">
      <c r="I1524" s="192"/>
      <c r="J1524" s="192"/>
    </row>
    <row r="1525" spans="9:10" ht="15.75">
      <c r="I1525" s="192"/>
      <c r="J1525" s="192"/>
    </row>
    <row r="1526" spans="9:10" ht="15.75">
      <c r="I1526" s="192"/>
      <c r="J1526" s="192"/>
    </row>
    <row r="1527" spans="9:10" ht="15.75">
      <c r="I1527" s="192"/>
      <c r="J1527" s="192"/>
    </row>
    <row r="1528" spans="9:10" ht="15.75">
      <c r="I1528" s="192"/>
      <c r="J1528" s="192"/>
    </row>
    <row r="1529" spans="9:10" ht="15.75">
      <c r="I1529" s="192"/>
      <c r="J1529" s="192"/>
    </row>
    <row r="1530" spans="9:10" ht="15.75">
      <c r="I1530" s="192"/>
      <c r="J1530" s="192"/>
    </row>
    <row r="1531" spans="9:10" ht="15.75">
      <c r="I1531" s="192"/>
      <c r="J1531" s="192"/>
    </row>
    <row r="1532" spans="9:10" ht="15.75">
      <c r="I1532" s="192"/>
      <c r="J1532" s="192"/>
    </row>
    <row r="1533" spans="9:10" ht="15.75">
      <c r="I1533" s="192"/>
      <c r="J1533" s="192"/>
    </row>
    <row r="1534" spans="9:10" ht="15.75">
      <c r="I1534" s="192"/>
      <c r="J1534" s="192"/>
    </row>
    <row r="1535" spans="9:10" ht="15.75">
      <c r="I1535" s="192"/>
      <c r="J1535" s="192"/>
    </row>
    <row r="1536" spans="9:10" ht="15.75">
      <c r="I1536" s="192"/>
      <c r="J1536" s="192"/>
    </row>
    <row r="1537" spans="9:10" ht="15.75">
      <c r="I1537" s="192"/>
      <c r="J1537" s="192"/>
    </row>
    <row r="1538" spans="9:10" ht="15.75">
      <c r="I1538" s="192"/>
      <c r="J1538" s="192"/>
    </row>
    <row r="1539" spans="9:10" ht="15.75">
      <c r="I1539" s="192"/>
      <c r="J1539" s="192"/>
    </row>
    <row r="1540" spans="9:10" ht="15.75">
      <c r="I1540" s="192"/>
      <c r="J1540" s="192"/>
    </row>
    <row r="1541" spans="9:10" ht="15.75">
      <c r="I1541" s="192"/>
      <c r="J1541" s="192"/>
    </row>
    <row r="1542" spans="9:10" ht="15.75">
      <c r="I1542" s="192"/>
      <c r="J1542" s="192"/>
    </row>
    <row r="1543" spans="9:10" ht="15.75">
      <c r="I1543" s="192"/>
      <c r="J1543" s="192"/>
    </row>
    <row r="1544" spans="9:10" ht="15.75">
      <c r="I1544" s="192"/>
      <c r="J1544" s="192"/>
    </row>
    <row r="1545" spans="9:10" ht="15.75">
      <c r="I1545" s="192"/>
      <c r="J1545" s="192"/>
    </row>
    <row r="1546" spans="9:10" ht="15.75">
      <c r="I1546" s="192"/>
      <c r="J1546" s="192"/>
    </row>
    <row r="1547" spans="9:10" ht="15.75">
      <c r="I1547" s="192"/>
      <c r="J1547" s="192"/>
    </row>
    <row r="1548" spans="9:10" ht="15.75">
      <c r="I1548" s="192"/>
      <c r="J1548" s="192"/>
    </row>
    <row r="1549" spans="9:10" ht="15.75">
      <c r="I1549" s="192"/>
      <c r="J1549" s="192"/>
    </row>
    <row r="1550" spans="9:10" ht="15.75">
      <c r="I1550" s="192"/>
      <c r="J1550" s="192"/>
    </row>
    <row r="1551" spans="9:10" ht="15.75">
      <c r="I1551" s="192"/>
      <c r="J1551" s="192"/>
    </row>
    <row r="1552" spans="9:10" ht="15.75">
      <c r="I1552" s="192"/>
      <c r="J1552" s="192"/>
    </row>
    <row r="1553" spans="9:10" ht="15.75">
      <c r="I1553" s="192"/>
      <c r="J1553" s="192"/>
    </row>
    <row r="1554" spans="9:10" ht="15.75">
      <c r="I1554" s="192"/>
      <c r="J1554" s="192"/>
    </row>
    <row r="1555" spans="9:10" ht="15.75">
      <c r="I1555" s="192"/>
      <c r="J1555" s="192"/>
    </row>
    <row r="1556" spans="9:10" ht="15.75">
      <c r="I1556" s="192"/>
      <c r="J1556" s="192"/>
    </row>
    <row r="1557" spans="9:10" ht="15.75">
      <c r="I1557" s="192"/>
      <c r="J1557" s="192"/>
    </row>
    <row r="1558" spans="9:10" ht="15.75">
      <c r="I1558" s="192"/>
      <c r="J1558" s="192"/>
    </row>
    <row r="1559" spans="9:10" ht="15.75">
      <c r="I1559" s="192"/>
      <c r="J1559" s="192"/>
    </row>
    <row r="1560" spans="9:10" ht="15.75">
      <c r="I1560" s="192"/>
      <c r="J1560" s="192"/>
    </row>
    <row r="1561" spans="9:10" ht="15.75">
      <c r="I1561" s="192"/>
      <c r="J1561" s="192"/>
    </row>
    <row r="1562" spans="9:10" ht="15.75">
      <c r="I1562" s="192"/>
      <c r="J1562" s="192"/>
    </row>
    <row r="1563" spans="9:10" ht="15.75">
      <c r="I1563" s="192"/>
      <c r="J1563" s="192"/>
    </row>
    <row r="1564" spans="9:10" ht="15.75">
      <c r="I1564" s="192"/>
      <c r="J1564" s="192"/>
    </row>
    <row r="1565" spans="9:10" ht="15.75">
      <c r="I1565" s="192"/>
      <c r="J1565" s="192"/>
    </row>
    <row r="1566" spans="9:10" ht="15.75">
      <c r="I1566" s="192"/>
      <c r="J1566" s="192"/>
    </row>
    <row r="1567" spans="9:10" ht="15.75">
      <c r="I1567" s="192"/>
      <c r="J1567" s="192"/>
    </row>
    <row r="1568" spans="9:10" ht="15.75">
      <c r="I1568" s="192"/>
      <c r="J1568" s="192"/>
    </row>
    <row r="1569" spans="9:10" ht="15.75">
      <c r="I1569" s="192"/>
      <c r="J1569" s="192"/>
    </row>
    <row r="1570" spans="9:10" ht="15.75">
      <c r="I1570" s="192"/>
      <c r="J1570" s="192"/>
    </row>
    <row r="1571" spans="9:10" ht="15.75">
      <c r="I1571" s="192"/>
      <c r="J1571" s="192"/>
    </row>
    <row r="1572" spans="9:10" ht="15.75">
      <c r="I1572" s="192"/>
      <c r="J1572" s="192"/>
    </row>
    <row r="1573" spans="9:10" ht="15.75">
      <c r="I1573" s="192"/>
      <c r="J1573" s="192"/>
    </row>
    <row r="1574" spans="9:10" ht="15.75">
      <c r="I1574" s="192"/>
      <c r="J1574" s="192"/>
    </row>
    <row r="1575" spans="9:10" ht="15.75">
      <c r="I1575" s="192"/>
      <c r="J1575" s="192"/>
    </row>
    <row r="1576" spans="9:10" ht="15.75">
      <c r="I1576" s="192"/>
      <c r="J1576" s="192"/>
    </row>
    <row r="1577" spans="9:10" ht="15.75">
      <c r="I1577" s="192"/>
      <c r="J1577" s="192"/>
    </row>
    <row r="1578" spans="9:10" ht="15.75">
      <c r="I1578" s="192"/>
      <c r="J1578" s="192"/>
    </row>
    <row r="1579" spans="9:10" ht="15.75">
      <c r="I1579" s="192"/>
      <c r="J1579" s="192"/>
    </row>
    <row r="1580" spans="9:10" ht="15.75">
      <c r="I1580" s="192"/>
      <c r="J1580" s="192"/>
    </row>
    <row r="1581" spans="9:10" ht="15.75">
      <c r="I1581" s="192"/>
      <c r="J1581" s="192"/>
    </row>
    <row r="1582" spans="9:10" ht="15.75">
      <c r="I1582" s="192"/>
      <c r="J1582" s="192"/>
    </row>
    <row r="1583" spans="9:10" ht="15.75">
      <c r="I1583" s="192"/>
      <c r="J1583" s="192"/>
    </row>
    <row r="1584" spans="9:10" ht="15.75">
      <c r="I1584" s="192"/>
      <c r="J1584" s="192"/>
    </row>
    <row r="1585" spans="9:10" ht="15.75">
      <c r="I1585" s="192"/>
      <c r="J1585" s="192"/>
    </row>
    <row r="1586" spans="9:10" ht="15.75">
      <c r="I1586" s="192"/>
      <c r="J1586" s="192"/>
    </row>
    <row r="1587" spans="9:10" ht="15.75">
      <c r="I1587" s="192"/>
      <c r="J1587" s="192"/>
    </row>
    <row r="1588" spans="9:10" ht="15.75">
      <c r="I1588" s="192"/>
      <c r="J1588" s="192"/>
    </row>
    <row r="1589" spans="9:10" ht="15.75">
      <c r="I1589" s="192"/>
      <c r="J1589" s="192"/>
    </row>
    <row r="1590" spans="9:10" ht="15.75">
      <c r="I1590" s="192"/>
      <c r="J1590" s="192"/>
    </row>
    <row r="1591" spans="9:10" ht="15.75">
      <c r="I1591" s="192"/>
      <c r="J1591" s="192"/>
    </row>
    <row r="1592" spans="9:10" ht="15.75">
      <c r="I1592" s="192"/>
      <c r="J1592" s="192"/>
    </row>
    <row r="1593" spans="9:10" ht="15.75">
      <c r="I1593" s="192"/>
      <c r="J1593" s="192"/>
    </row>
    <row r="1594" spans="9:10" ht="15.75">
      <c r="I1594" s="192"/>
      <c r="J1594" s="192"/>
    </row>
    <row r="1595" spans="9:10" ht="15.75">
      <c r="I1595" s="192"/>
      <c r="J1595" s="192"/>
    </row>
    <row r="1596" spans="9:10" ht="15.75">
      <c r="I1596" s="192"/>
      <c r="J1596" s="192"/>
    </row>
    <row r="1597" spans="9:10" ht="15.75">
      <c r="I1597" s="192"/>
      <c r="J1597" s="192"/>
    </row>
    <row r="1598" spans="9:10" ht="15.75">
      <c r="I1598" s="192"/>
      <c r="J1598" s="192"/>
    </row>
    <row r="1599" spans="9:10" ht="15.75">
      <c r="I1599" s="192"/>
      <c r="J1599" s="192"/>
    </row>
    <row r="1600" spans="9:10" ht="15.75">
      <c r="I1600" s="192"/>
      <c r="J1600" s="192"/>
    </row>
    <row r="1601" spans="9:10" ht="15.75">
      <c r="I1601" s="192"/>
      <c r="J1601" s="192"/>
    </row>
    <row r="1602" spans="9:10" ht="15.75">
      <c r="I1602" s="192"/>
      <c r="J1602" s="192"/>
    </row>
    <row r="1603" spans="9:10" ht="15.75">
      <c r="I1603" s="192"/>
      <c r="J1603" s="192"/>
    </row>
    <row r="1604" spans="9:10" ht="15.75">
      <c r="I1604" s="192"/>
      <c r="J1604" s="192"/>
    </row>
    <row r="1605" spans="9:10" ht="15.75">
      <c r="I1605" s="192"/>
      <c r="J1605" s="192"/>
    </row>
    <row r="1606" spans="9:10" ht="15.75">
      <c r="I1606" s="192"/>
      <c r="J1606" s="192"/>
    </row>
    <row r="1607" spans="9:10" ht="15.75">
      <c r="I1607" s="192"/>
      <c r="J1607" s="192"/>
    </row>
    <row r="1608" spans="9:10" ht="15.75">
      <c r="I1608" s="192"/>
      <c r="J1608" s="192"/>
    </row>
    <row r="1609" spans="9:10" ht="15.75">
      <c r="I1609" s="192"/>
      <c r="J1609" s="192"/>
    </row>
    <row r="1610" spans="9:10" ht="15.75">
      <c r="I1610" s="192"/>
      <c r="J1610" s="192"/>
    </row>
    <row r="1611" spans="9:10" ht="15.75">
      <c r="I1611" s="192"/>
      <c r="J1611" s="192"/>
    </row>
    <row r="1612" spans="9:10" ht="15.75">
      <c r="I1612" s="192"/>
      <c r="J1612" s="192"/>
    </row>
    <row r="1613" spans="9:10" ht="15.75">
      <c r="I1613" s="192"/>
      <c r="J1613" s="192"/>
    </row>
    <row r="1614" spans="9:10" ht="15.75">
      <c r="I1614" s="192"/>
      <c r="J1614" s="192"/>
    </row>
    <row r="1615" spans="9:10" ht="15.75">
      <c r="I1615" s="192"/>
      <c r="J1615" s="192"/>
    </row>
    <row r="1616" spans="9:10" ht="15.75">
      <c r="I1616" s="192"/>
      <c r="J1616" s="192"/>
    </row>
    <row r="1617" spans="9:10" ht="15.75">
      <c r="I1617" s="192"/>
      <c r="J1617" s="192"/>
    </row>
    <row r="1618" spans="9:10" ht="15.75">
      <c r="I1618" s="192"/>
      <c r="J1618" s="192"/>
    </row>
    <row r="1619" spans="9:10" ht="15.75">
      <c r="I1619" s="192"/>
      <c r="J1619" s="192"/>
    </row>
    <row r="1620" spans="9:10" ht="15.75">
      <c r="I1620" s="192"/>
      <c r="J1620" s="192"/>
    </row>
    <row r="1621" spans="9:10" ht="15.75">
      <c r="I1621" s="192"/>
      <c r="J1621" s="192"/>
    </row>
    <row r="1622" spans="9:10" ht="15.75">
      <c r="I1622" s="192"/>
      <c r="J1622" s="192"/>
    </row>
    <row r="1623" spans="9:10" ht="15.75">
      <c r="I1623" s="192"/>
      <c r="J1623" s="192"/>
    </row>
    <row r="1624" spans="9:10" ht="15.75">
      <c r="I1624" s="192"/>
      <c r="J1624" s="192"/>
    </row>
    <row r="1625" spans="9:10" ht="15.75">
      <c r="I1625" s="192"/>
      <c r="J1625" s="192"/>
    </row>
    <row r="1626" spans="9:10" ht="15.75">
      <c r="I1626" s="192"/>
      <c r="J1626" s="192"/>
    </row>
    <row r="1627" spans="9:10" ht="15.75">
      <c r="I1627" s="192"/>
      <c r="J1627" s="192"/>
    </row>
    <row r="1628" spans="9:10" ht="15.75">
      <c r="I1628" s="192"/>
      <c r="J1628" s="192"/>
    </row>
    <row r="1629" spans="9:10" ht="15.75">
      <c r="I1629" s="192"/>
      <c r="J1629" s="192"/>
    </row>
    <row r="1630" spans="9:10" ht="15.75">
      <c r="I1630" s="192"/>
      <c r="J1630" s="192"/>
    </row>
    <row r="1631" spans="9:10" ht="15.75">
      <c r="I1631" s="192"/>
      <c r="J1631" s="192"/>
    </row>
    <row r="1632" spans="9:10" ht="15.75">
      <c r="I1632" s="192"/>
      <c r="J1632" s="192"/>
    </row>
    <row r="1633" spans="9:10" ht="15.75">
      <c r="I1633" s="192"/>
      <c r="J1633" s="192"/>
    </row>
    <row r="1634" spans="9:10" ht="15.75">
      <c r="I1634" s="192"/>
      <c r="J1634" s="192"/>
    </row>
    <row r="1635" spans="9:10" ht="15.75">
      <c r="I1635" s="192"/>
      <c r="J1635" s="192"/>
    </row>
    <row r="1636" spans="9:10" ht="15.75">
      <c r="I1636" s="192"/>
      <c r="J1636" s="192"/>
    </row>
    <row r="1637" spans="9:10" ht="15.75">
      <c r="I1637" s="192"/>
      <c r="J1637" s="192"/>
    </row>
    <row r="1638" spans="9:10" ht="15.75">
      <c r="I1638" s="192"/>
      <c r="J1638" s="192"/>
    </row>
    <row r="1639" spans="9:10" ht="15.75">
      <c r="I1639" s="192"/>
      <c r="J1639" s="192"/>
    </row>
    <row r="1640" spans="9:10" ht="15.75">
      <c r="I1640" s="192"/>
      <c r="J1640" s="192"/>
    </row>
    <row r="1641" spans="9:10" ht="15.75">
      <c r="I1641" s="192"/>
      <c r="J1641" s="192"/>
    </row>
    <row r="1642" spans="9:10" ht="15.75">
      <c r="I1642" s="192"/>
      <c r="J1642" s="192"/>
    </row>
    <row r="1643" spans="9:10" ht="15.75">
      <c r="I1643" s="192"/>
      <c r="J1643" s="192"/>
    </row>
    <row r="1644" spans="9:10" ht="15.75">
      <c r="I1644" s="192"/>
      <c r="J1644" s="192"/>
    </row>
    <row r="1645" spans="9:10" ht="15.75">
      <c r="I1645" s="192"/>
      <c r="J1645" s="192"/>
    </row>
    <row r="1646" spans="9:10" ht="15.75">
      <c r="I1646" s="192"/>
      <c r="J1646" s="192"/>
    </row>
    <row r="1647" spans="9:10" ht="15.75">
      <c r="I1647" s="192"/>
      <c r="J1647" s="192"/>
    </row>
    <row r="1648" spans="9:10" ht="15.75">
      <c r="I1648" s="192"/>
      <c r="J1648" s="192"/>
    </row>
    <row r="1649" spans="9:10" ht="15.75">
      <c r="I1649" s="192"/>
      <c r="J1649" s="192"/>
    </row>
    <row r="1650" spans="9:10" ht="15.75">
      <c r="I1650" s="192"/>
      <c r="J1650" s="192"/>
    </row>
    <row r="1651" spans="9:10" ht="15.75">
      <c r="I1651" s="192"/>
      <c r="J1651" s="192"/>
    </row>
    <row r="1652" spans="9:10" ht="15.75">
      <c r="I1652" s="192"/>
      <c r="J1652" s="192"/>
    </row>
    <row r="1653" spans="9:10" ht="15.75">
      <c r="I1653" s="192"/>
      <c r="J1653" s="192"/>
    </row>
    <row r="1654" spans="9:10" ht="15.75">
      <c r="I1654" s="192"/>
      <c r="J1654" s="192"/>
    </row>
    <row r="1655" spans="9:10" ht="15.75">
      <c r="I1655" s="192"/>
      <c r="J1655" s="192"/>
    </row>
    <row r="1656" spans="9:10" ht="15.75">
      <c r="I1656" s="192"/>
      <c r="J1656" s="192"/>
    </row>
    <row r="1657" spans="9:10" ht="15.75">
      <c r="I1657" s="192"/>
      <c r="J1657" s="192"/>
    </row>
    <row r="1658" spans="9:10" ht="15.75">
      <c r="I1658" s="192"/>
      <c r="J1658" s="192"/>
    </row>
    <row r="1659" spans="9:10" ht="15.75">
      <c r="I1659" s="192"/>
      <c r="J1659" s="192"/>
    </row>
    <row r="1660" spans="9:10" ht="15.75">
      <c r="I1660" s="192"/>
      <c r="J1660" s="192"/>
    </row>
    <row r="1661" spans="9:10" ht="15.75">
      <c r="I1661" s="192"/>
      <c r="J1661" s="192"/>
    </row>
    <row r="1662" spans="9:10" ht="15.75">
      <c r="I1662" s="192"/>
      <c r="J1662" s="192"/>
    </row>
    <row r="1663" spans="9:10" ht="15.75">
      <c r="I1663" s="192"/>
      <c r="J1663" s="192"/>
    </row>
    <row r="1664" spans="9:10" ht="15.75">
      <c r="I1664" s="192"/>
      <c r="J1664" s="192"/>
    </row>
    <row r="1665" spans="9:10" ht="15.75">
      <c r="I1665" s="192"/>
      <c r="J1665" s="192"/>
    </row>
    <row r="1666" spans="9:10" ht="15.75">
      <c r="I1666" s="192"/>
      <c r="J1666" s="192"/>
    </row>
    <row r="1667" spans="9:10" ht="15.75">
      <c r="I1667" s="192"/>
      <c r="J1667" s="192"/>
    </row>
    <row r="1668" spans="9:10" ht="15.75">
      <c r="I1668" s="192"/>
      <c r="J1668" s="192"/>
    </row>
    <row r="1669" spans="9:10" ht="15.75">
      <c r="I1669" s="192"/>
      <c r="J1669" s="192"/>
    </row>
    <row r="1670" spans="9:10" ht="15.75">
      <c r="I1670" s="192"/>
      <c r="J1670" s="192"/>
    </row>
    <row r="1671" spans="9:10" ht="15.75">
      <c r="I1671" s="192"/>
      <c r="J1671" s="192"/>
    </row>
    <row r="1672" spans="9:10" ht="15.75">
      <c r="I1672" s="192"/>
      <c r="J1672" s="192"/>
    </row>
    <row r="1673" spans="9:10" ht="15.75">
      <c r="I1673" s="192"/>
      <c r="J1673" s="192"/>
    </row>
    <row r="1674" spans="9:10" ht="15.75">
      <c r="I1674" s="192"/>
      <c r="J1674" s="192"/>
    </row>
    <row r="1675" spans="9:10" ht="15.75">
      <c r="I1675" s="192"/>
      <c r="J1675" s="192"/>
    </row>
    <row r="1676" spans="9:10" ht="15.75">
      <c r="I1676" s="192"/>
      <c r="J1676" s="192"/>
    </row>
    <row r="1677" spans="9:10" ht="15.75">
      <c r="I1677" s="192"/>
      <c r="J1677" s="192"/>
    </row>
    <row r="1678" spans="9:10" ht="15.75">
      <c r="I1678" s="192"/>
      <c r="J1678" s="192"/>
    </row>
    <row r="1679" spans="9:10" ht="15.75">
      <c r="I1679" s="192"/>
      <c r="J1679" s="192"/>
    </row>
    <row r="1680" spans="9:10" ht="15.75">
      <c r="I1680" s="192"/>
      <c r="J1680" s="192"/>
    </row>
    <row r="1681" spans="9:10" ht="15.75">
      <c r="I1681" s="192"/>
      <c r="J1681" s="192"/>
    </row>
    <row r="1682" spans="9:10" ht="15.75">
      <c r="I1682" s="192"/>
      <c r="J1682" s="192"/>
    </row>
    <row r="1683" spans="9:10" ht="15.75">
      <c r="I1683" s="192"/>
      <c r="J1683" s="192"/>
    </row>
    <row r="1684" spans="9:10" ht="15.75">
      <c r="I1684" s="192"/>
      <c r="J1684" s="192"/>
    </row>
    <row r="1685" spans="9:10" ht="15.75">
      <c r="I1685" s="192"/>
      <c r="J1685" s="192"/>
    </row>
    <row r="1686" spans="9:10" ht="15.75">
      <c r="I1686" s="192"/>
      <c r="J1686" s="192"/>
    </row>
    <row r="1687" spans="9:10" ht="15.75">
      <c r="I1687" s="192"/>
      <c r="J1687" s="192"/>
    </row>
    <row r="1688" spans="9:10" ht="15.75">
      <c r="I1688" s="192"/>
      <c r="J1688" s="192"/>
    </row>
    <row r="1689" spans="9:10" ht="15.75">
      <c r="I1689" s="192"/>
      <c r="J1689" s="192"/>
    </row>
    <row r="1690" spans="9:10" ht="15.75">
      <c r="I1690" s="192"/>
      <c r="J1690" s="192"/>
    </row>
    <row r="1691" spans="9:10" ht="15.75">
      <c r="I1691" s="192"/>
      <c r="J1691" s="192"/>
    </row>
    <row r="1692" spans="9:10" ht="15.75">
      <c r="I1692" s="192"/>
      <c r="J1692" s="192"/>
    </row>
    <row r="1693" spans="9:10" ht="15.75">
      <c r="I1693" s="192"/>
      <c r="J1693" s="192"/>
    </row>
    <row r="1694" spans="9:10" ht="15.75">
      <c r="I1694" s="192"/>
      <c r="J1694" s="192"/>
    </row>
    <row r="1695" spans="9:10" ht="15.75">
      <c r="I1695" s="192"/>
      <c r="J1695" s="192"/>
    </row>
    <row r="1696" spans="9:10" ht="15.75">
      <c r="I1696" s="192"/>
      <c r="J1696" s="192"/>
    </row>
    <row r="1697" spans="9:10" ht="15.75">
      <c r="I1697" s="192"/>
      <c r="J1697" s="192"/>
    </row>
    <row r="1698" spans="9:10" ht="15.75">
      <c r="I1698" s="192"/>
      <c r="J1698" s="192"/>
    </row>
    <row r="1699" spans="9:10" ht="15.75">
      <c r="I1699" s="192"/>
      <c r="J1699" s="192"/>
    </row>
    <row r="1700" spans="9:10" ht="15.75">
      <c r="I1700" s="192"/>
      <c r="J1700" s="192"/>
    </row>
    <row r="1701" spans="9:10" ht="15.75">
      <c r="I1701" s="192"/>
      <c r="J1701" s="192"/>
    </row>
    <row r="1702" spans="9:10" ht="15.75">
      <c r="I1702" s="192"/>
      <c r="J1702" s="192"/>
    </row>
    <row r="1703" spans="9:10" ht="15.75">
      <c r="I1703" s="192"/>
      <c r="J1703" s="192"/>
    </row>
    <row r="1704" spans="9:10" ht="15.75">
      <c r="I1704" s="192"/>
      <c r="J1704" s="192"/>
    </row>
    <row r="1705" spans="9:10" ht="15.75">
      <c r="I1705" s="192"/>
      <c r="J1705" s="192"/>
    </row>
    <row r="1706" spans="9:10" ht="15.75">
      <c r="I1706" s="192"/>
      <c r="J1706" s="192"/>
    </row>
    <row r="1707" spans="9:10" ht="15.75">
      <c r="I1707" s="192"/>
      <c r="J1707" s="192"/>
    </row>
    <row r="1708" spans="9:10" ht="15.75">
      <c r="I1708" s="192"/>
      <c r="J1708" s="192"/>
    </row>
    <row r="1709" spans="9:10" ht="15.75">
      <c r="I1709" s="192"/>
      <c r="J1709" s="192"/>
    </row>
    <row r="1710" spans="9:10" ht="15.75">
      <c r="I1710" s="192"/>
      <c r="J1710" s="192"/>
    </row>
    <row r="1711" spans="9:10" ht="15.75">
      <c r="I1711" s="192"/>
      <c r="J1711" s="192"/>
    </row>
    <row r="1712" spans="9:10" ht="15.75">
      <c r="I1712" s="192"/>
      <c r="J1712" s="192"/>
    </row>
    <row r="1713" spans="9:10" ht="15.75">
      <c r="I1713" s="192"/>
      <c r="J1713" s="192"/>
    </row>
    <row r="1714" spans="9:10" ht="15.75">
      <c r="I1714" s="192"/>
      <c r="J1714" s="192"/>
    </row>
    <row r="1715" spans="9:10" ht="15.75">
      <c r="I1715" s="192"/>
      <c r="J1715" s="192"/>
    </row>
    <row r="1716" spans="9:10" ht="15.75">
      <c r="I1716" s="192"/>
      <c r="J1716" s="192"/>
    </row>
    <row r="1717" spans="9:10" ht="15.75">
      <c r="I1717" s="192"/>
      <c r="J1717" s="192"/>
    </row>
    <row r="1718" spans="9:10" ht="15.75">
      <c r="I1718" s="192"/>
      <c r="J1718" s="192"/>
    </row>
    <row r="1719" spans="9:10" ht="15.75">
      <c r="I1719" s="192"/>
      <c r="J1719" s="192"/>
    </row>
    <row r="1720" spans="9:10" ht="15.75">
      <c r="I1720" s="192"/>
      <c r="J1720" s="192"/>
    </row>
    <row r="1721" spans="9:10" ht="15.75">
      <c r="I1721" s="192"/>
      <c r="J1721" s="192"/>
    </row>
    <row r="1722" spans="9:10" ht="15.75">
      <c r="I1722" s="192"/>
      <c r="J1722" s="192"/>
    </row>
    <row r="1723" spans="9:10" ht="15.75">
      <c r="I1723" s="192"/>
      <c r="J1723" s="192"/>
    </row>
    <row r="1724" spans="9:10" ht="15.75">
      <c r="I1724" s="192"/>
      <c r="J1724" s="192"/>
    </row>
    <row r="1725" spans="9:10" ht="15.75">
      <c r="I1725" s="192"/>
      <c r="J1725" s="192"/>
    </row>
    <row r="1726" spans="9:10" ht="15.75">
      <c r="I1726" s="192"/>
      <c r="J1726" s="192"/>
    </row>
    <row r="1727" spans="9:10" ht="15.75">
      <c r="I1727" s="192"/>
      <c r="J1727" s="192"/>
    </row>
    <row r="1728" spans="9:10" ht="15.75">
      <c r="I1728" s="192"/>
      <c r="J1728" s="192"/>
    </row>
    <row r="1729" spans="9:10" ht="15.75">
      <c r="I1729" s="192"/>
      <c r="J1729" s="192"/>
    </row>
    <row r="1730" spans="9:10" ht="15.75">
      <c r="I1730" s="192"/>
      <c r="J1730" s="192"/>
    </row>
    <row r="1731" spans="9:10" ht="15.75">
      <c r="I1731" s="192"/>
      <c r="J1731" s="192"/>
    </row>
    <row r="1732" spans="9:10" ht="15.75">
      <c r="I1732" s="192"/>
      <c r="J1732" s="192"/>
    </row>
    <row r="1733" spans="9:10" ht="15.75">
      <c r="I1733" s="192"/>
      <c r="J1733" s="192"/>
    </row>
    <row r="1734" spans="9:10" ht="15.75">
      <c r="I1734" s="192"/>
      <c r="J1734" s="192"/>
    </row>
    <row r="1735" spans="9:10" ht="15.75">
      <c r="I1735" s="192"/>
      <c r="J1735" s="192"/>
    </row>
    <row r="1736" spans="9:10" ht="15.75">
      <c r="I1736" s="192"/>
      <c r="J1736" s="192"/>
    </row>
    <row r="1737" spans="9:10" ht="15.75">
      <c r="I1737" s="192"/>
      <c r="J1737" s="192"/>
    </row>
    <row r="1738" spans="9:10" ht="15.75">
      <c r="I1738" s="192"/>
      <c r="J1738" s="192"/>
    </row>
    <row r="1739" spans="9:10" ht="15.75">
      <c r="I1739" s="192"/>
      <c r="J1739" s="192"/>
    </row>
    <row r="1740" spans="9:10" ht="15.75">
      <c r="I1740" s="192"/>
      <c r="J1740" s="192"/>
    </row>
    <row r="1741" spans="9:10" ht="15.75">
      <c r="I1741" s="192"/>
      <c r="J1741" s="192"/>
    </row>
    <row r="1742" spans="9:10" ht="15.75">
      <c r="I1742" s="192"/>
      <c r="J1742" s="192"/>
    </row>
    <row r="1743" spans="9:10" ht="15.75">
      <c r="I1743" s="192"/>
      <c r="J1743" s="192"/>
    </row>
    <row r="1744" spans="9:10" ht="15.75">
      <c r="I1744" s="192"/>
      <c r="J1744" s="192"/>
    </row>
    <row r="1745" spans="9:10" ht="15.75">
      <c r="I1745" s="192"/>
      <c r="J1745" s="192"/>
    </row>
    <row r="1746" spans="9:10" ht="15.75">
      <c r="I1746" s="192"/>
      <c r="J1746" s="192"/>
    </row>
    <row r="1747" spans="9:10" ht="15.75">
      <c r="I1747" s="192"/>
      <c r="J1747" s="192"/>
    </row>
    <row r="1748" spans="9:10" ht="15.75">
      <c r="I1748" s="192"/>
      <c r="J1748" s="192"/>
    </row>
    <row r="1749" spans="9:10" ht="15.75">
      <c r="I1749" s="192"/>
      <c r="J1749" s="192"/>
    </row>
    <row r="1750" spans="9:10" ht="15.75">
      <c r="I1750" s="192"/>
      <c r="J1750" s="192"/>
    </row>
    <row r="1751" spans="9:10" ht="15.75">
      <c r="I1751" s="192"/>
      <c r="J1751" s="192"/>
    </row>
    <row r="1752" spans="9:10" ht="15.75">
      <c r="I1752" s="192"/>
      <c r="J1752" s="192"/>
    </row>
    <row r="1753" spans="9:10" ht="15.75">
      <c r="I1753" s="192"/>
      <c r="J1753" s="192"/>
    </row>
    <row r="1754" spans="9:10" ht="15.75">
      <c r="I1754" s="192"/>
      <c r="J1754" s="192"/>
    </row>
    <row r="1755" spans="9:10" ht="15.75">
      <c r="I1755" s="192"/>
      <c r="J1755" s="192"/>
    </row>
    <row r="1756" spans="9:10" ht="15.75">
      <c r="I1756" s="192"/>
      <c r="J1756" s="192"/>
    </row>
    <row r="1757" spans="9:10" ht="15.75">
      <c r="I1757" s="192"/>
      <c r="J1757" s="192"/>
    </row>
    <row r="1758" spans="9:10" ht="15.75">
      <c r="I1758" s="192"/>
      <c r="J1758" s="192"/>
    </row>
    <row r="1759" spans="9:10" ht="15.75">
      <c r="I1759" s="192"/>
      <c r="J1759" s="192"/>
    </row>
    <row r="1760" spans="9:10" ht="15.75">
      <c r="I1760" s="192"/>
      <c r="J1760" s="192"/>
    </row>
    <row r="1761" spans="9:10" ht="15.75">
      <c r="I1761" s="192"/>
      <c r="J1761" s="192"/>
    </row>
    <row r="1762" spans="9:10" ht="15.75">
      <c r="I1762" s="192"/>
      <c r="J1762" s="192"/>
    </row>
    <row r="1763" spans="9:10" ht="15.75">
      <c r="I1763" s="192"/>
      <c r="J1763" s="192"/>
    </row>
    <row r="1764" spans="9:10" ht="15.75">
      <c r="I1764" s="192"/>
      <c r="J1764" s="192"/>
    </row>
    <row r="1765" spans="9:10" ht="15.75">
      <c r="I1765" s="192"/>
      <c r="J1765" s="192"/>
    </row>
    <row r="1766" spans="9:10" ht="15.75">
      <c r="I1766" s="192"/>
      <c r="J1766" s="192"/>
    </row>
    <row r="1767" spans="9:10" ht="15.75">
      <c r="I1767" s="192"/>
      <c r="J1767" s="192"/>
    </row>
    <row r="1768" spans="9:10" ht="15.75">
      <c r="I1768" s="192"/>
      <c r="J1768" s="192"/>
    </row>
    <row r="1769" spans="9:10" ht="15.75">
      <c r="I1769" s="192"/>
      <c r="J1769" s="192"/>
    </row>
    <row r="1770" spans="9:10" ht="15.75">
      <c r="I1770" s="192"/>
      <c r="J1770" s="192"/>
    </row>
    <row r="1771" spans="9:10" ht="15.75">
      <c r="I1771" s="192"/>
      <c r="J1771" s="192"/>
    </row>
    <row r="1772" spans="9:10" ht="15.75">
      <c r="I1772" s="192"/>
      <c r="J1772" s="192"/>
    </row>
    <row r="1773" spans="9:10" ht="15.75">
      <c r="I1773" s="192"/>
      <c r="J1773" s="192"/>
    </row>
    <row r="1774" spans="9:10" ht="15.75">
      <c r="I1774" s="192"/>
      <c r="J1774" s="192"/>
    </row>
    <row r="1775" spans="9:10" ht="15.75">
      <c r="I1775" s="192"/>
      <c r="J1775" s="192"/>
    </row>
    <row r="1776" spans="9:10" ht="15.75">
      <c r="I1776" s="192"/>
      <c r="J1776" s="192"/>
    </row>
    <row r="1777" spans="9:10" ht="15.75">
      <c r="I1777" s="192"/>
      <c r="J1777" s="192"/>
    </row>
    <row r="1778" spans="9:10" ht="15.75">
      <c r="I1778" s="192"/>
      <c r="J1778" s="192"/>
    </row>
    <row r="1779" spans="9:10" ht="15.75">
      <c r="I1779" s="192"/>
      <c r="J1779" s="192"/>
    </row>
    <row r="1780" spans="9:10" ht="15.75">
      <c r="I1780" s="192"/>
      <c r="J1780" s="192"/>
    </row>
    <row r="1781" spans="9:10" ht="15.75">
      <c r="I1781" s="192"/>
      <c r="J1781" s="192"/>
    </row>
    <row r="1782" spans="9:10" ht="15.75">
      <c r="I1782" s="192"/>
      <c r="J1782" s="192"/>
    </row>
    <row r="1783" spans="9:10" ht="15.75">
      <c r="I1783" s="192"/>
      <c r="J1783" s="192"/>
    </row>
    <row r="1784" spans="9:10" ht="15.75">
      <c r="I1784" s="192"/>
      <c r="J1784" s="192"/>
    </row>
    <row r="1785" spans="9:10" ht="15.75">
      <c r="I1785" s="192"/>
      <c r="J1785" s="192"/>
    </row>
    <row r="1786" spans="9:10" ht="15.75">
      <c r="I1786" s="192"/>
      <c r="J1786" s="192"/>
    </row>
    <row r="1787" spans="9:10" ht="15.75">
      <c r="I1787" s="192"/>
      <c r="J1787" s="192"/>
    </row>
    <row r="1788" spans="9:10" ht="15.75">
      <c r="I1788" s="192"/>
      <c r="J1788" s="192"/>
    </row>
    <row r="1789" spans="9:10" ht="15.75">
      <c r="I1789" s="192"/>
      <c r="J1789" s="192"/>
    </row>
    <row r="1790" spans="9:10" ht="15.75">
      <c r="I1790" s="192"/>
      <c r="J1790" s="192"/>
    </row>
    <row r="1791" spans="9:10" ht="15.75">
      <c r="I1791" s="192"/>
      <c r="J1791" s="192"/>
    </row>
    <row r="1792" spans="9:10" ht="15.75">
      <c r="I1792" s="192"/>
      <c r="J1792" s="192"/>
    </row>
    <row r="1793" spans="9:10" ht="15.75">
      <c r="I1793" s="192"/>
      <c r="J1793" s="192"/>
    </row>
    <row r="1794" spans="9:10" ht="15.75">
      <c r="I1794" s="192"/>
      <c r="J1794" s="192"/>
    </row>
    <row r="1795" spans="9:10" ht="15.75">
      <c r="I1795" s="192"/>
      <c r="J1795" s="192"/>
    </row>
    <row r="1796" spans="9:10" ht="15.75">
      <c r="I1796" s="192"/>
      <c r="J1796" s="192"/>
    </row>
    <row r="1797" spans="9:10" ht="15.75">
      <c r="I1797" s="192"/>
      <c r="J1797" s="192"/>
    </row>
    <row r="1798" spans="9:10" ht="15.75">
      <c r="I1798" s="192"/>
      <c r="J1798" s="192"/>
    </row>
    <row r="1799" spans="9:10" ht="15.75">
      <c r="I1799" s="192"/>
      <c r="J1799" s="192"/>
    </row>
    <row r="1800" spans="9:10" ht="15.75">
      <c r="I1800" s="192"/>
      <c r="J1800" s="192"/>
    </row>
    <row r="1801" spans="9:10" ht="15.75">
      <c r="I1801" s="192"/>
      <c r="J1801" s="192"/>
    </row>
    <row r="1802" spans="9:10" ht="15.75">
      <c r="I1802" s="192"/>
      <c r="J1802" s="192"/>
    </row>
    <row r="1803" spans="9:10" ht="15.75">
      <c r="I1803" s="192"/>
      <c r="J1803" s="192"/>
    </row>
    <row r="1804" spans="9:10" ht="15.75">
      <c r="I1804" s="192"/>
      <c r="J1804" s="192"/>
    </row>
    <row r="1805" spans="9:10" ht="15.75">
      <c r="I1805" s="192"/>
      <c r="J1805" s="192"/>
    </row>
    <row r="1806" spans="9:10" ht="15.75">
      <c r="I1806" s="192"/>
      <c r="J1806" s="192"/>
    </row>
    <row r="1807" spans="9:10" ht="15.75">
      <c r="I1807" s="192"/>
      <c r="J1807" s="192"/>
    </row>
    <row r="1808" spans="9:10" ht="15.75">
      <c r="I1808" s="192"/>
      <c r="J1808" s="192"/>
    </row>
    <row r="1809" spans="9:10" ht="15.75">
      <c r="I1809" s="192"/>
      <c r="J1809" s="192"/>
    </row>
    <row r="1810" spans="9:10" ht="15.75">
      <c r="I1810" s="192"/>
      <c r="J1810" s="192"/>
    </row>
    <row r="1811" spans="9:10" ht="15.75">
      <c r="I1811" s="192"/>
      <c r="J1811" s="192"/>
    </row>
    <row r="1812" spans="9:10" ht="15.75">
      <c r="I1812" s="192"/>
      <c r="J1812" s="192"/>
    </row>
    <row r="1813" spans="9:10" ht="15.75">
      <c r="I1813" s="192"/>
      <c r="J1813" s="192"/>
    </row>
    <row r="1814" spans="9:10" ht="15.75">
      <c r="I1814" s="192"/>
      <c r="J1814" s="192"/>
    </row>
    <row r="1815" spans="9:10" ht="15.75">
      <c r="I1815" s="192"/>
      <c r="J1815" s="192"/>
    </row>
    <row r="1816" spans="9:10" ht="15.75">
      <c r="I1816" s="192"/>
      <c r="J1816" s="192"/>
    </row>
    <row r="1817" spans="9:10" ht="15.75">
      <c r="I1817" s="192"/>
      <c r="J1817" s="192"/>
    </row>
    <row r="1818" spans="9:10" ht="15.75">
      <c r="I1818" s="192"/>
      <c r="J1818" s="192"/>
    </row>
    <row r="1819" spans="9:10" ht="15.75">
      <c r="I1819" s="192"/>
      <c r="J1819" s="192"/>
    </row>
    <row r="1820" spans="9:10" ht="15.75">
      <c r="I1820" s="192"/>
      <c r="J1820" s="192"/>
    </row>
    <row r="1821" spans="9:10" ht="15.75">
      <c r="I1821" s="192"/>
      <c r="J1821" s="192"/>
    </row>
    <row r="1822" spans="9:10" ht="15.75">
      <c r="I1822" s="192"/>
      <c r="J1822" s="192"/>
    </row>
    <row r="1823" spans="9:10" ht="15.75">
      <c r="I1823" s="192"/>
      <c r="J1823" s="192"/>
    </row>
    <row r="1824" spans="9:10" ht="15.75">
      <c r="I1824" s="192"/>
      <c r="J1824" s="192"/>
    </row>
    <row r="1825" spans="9:10" ht="15.75">
      <c r="I1825" s="192"/>
      <c r="J1825" s="192"/>
    </row>
    <row r="1826" spans="9:10" ht="15.75">
      <c r="I1826" s="192"/>
      <c r="J1826" s="192"/>
    </row>
    <row r="1827" spans="9:10" ht="15.75">
      <c r="I1827" s="192"/>
      <c r="J1827" s="192"/>
    </row>
    <row r="1828" spans="9:10" ht="15.75">
      <c r="I1828" s="192"/>
      <c r="J1828" s="192"/>
    </row>
    <row r="1829" spans="9:10" ht="15.75">
      <c r="I1829" s="192"/>
      <c r="J1829" s="192"/>
    </row>
    <row r="1830" spans="9:10" ht="15.75">
      <c r="I1830" s="192"/>
      <c r="J1830" s="192"/>
    </row>
    <row r="1831" spans="9:10" ht="15.75">
      <c r="I1831" s="192"/>
      <c r="J1831" s="192"/>
    </row>
    <row r="1832" spans="9:10" ht="15.75">
      <c r="I1832" s="192"/>
      <c r="J1832" s="192"/>
    </row>
    <row r="1833" spans="9:10" ht="15.75">
      <c r="I1833" s="192"/>
      <c r="J1833" s="192"/>
    </row>
    <row r="1834" spans="9:10" ht="15.75">
      <c r="I1834" s="192"/>
      <c r="J1834" s="192"/>
    </row>
    <row r="1835" spans="9:10" ht="15.75">
      <c r="I1835" s="192"/>
      <c r="J1835" s="192"/>
    </row>
    <row r="1836" spans="9:10" ht="15.75">
      <c r="I1836" s="192"/>
      <c r="J1836" s="192"/>
    </row>
    <row r="1837" spans="9:10" ht="15.75">
      <c r="I1837" s="192"/>
      <c r="J1837" s="192"/>
    </row>
    <row r="1838" spans="9:10" ht="15.75">
      <c r="I1838" s="192"/>
      <c r="J1838" s="192"/>
    </row>
    <row r="1839" spans="9:10" ht="15.75">
      <c r="I1839" s="192"/>
      <c r="J1839" s="192"/>
    </row>
    <row r="1840" spans="9:10" ht="15.75">
      <c r="I1840" s="192"/>
      <c r="J1840" s="192"/>
    </row>
    <row r="1841" spans="9:10" ht="15.75">
      <c r="I1841" s="192"/>
      <c r="J1841" s="192"/>
    </row>
    <row r="1842" spans="9:10" ht="15.75">
      <c r="I1842" s="192"/>
      <c r="J1842" s="192"/>
    </row>
    <row r="1843" spans="9:10" ht="15.75">
      <c r="I1843" s="192"/>
      <c r="J1843" s="192"/>
    </row>
    <row r="1844" spans="9:10" ht="15.75">
      <c r="I1844" s="192"/>
      <c r="J1844" s="192"/>
    </row>
    <row r="1845" spans="9:10" ht="15.75">
      <c r="I1845" s="192"/>
      <c r="J1845" s="192"/>
    </row>
    <row r="1846" spans="9:10" ht="15.75">
      <c r="I1846" s="192"/>
      <c r="J1846" s="192"/>
    </row>
    <row r="1847" spans="9:10" ht="15.75">
      <c r="I1847" s="192"/>
      <c r="J1847" s="192"/>
    </row>
    <row r="1848" spans="9:10" ht="15.75">
      <c r="I1848" s="192"/>
      <c r="J1848" s="192"/>
    </row>
    <row r="1849" spans="9:10" ht="15.75">
      <c r="I1849" s="192"/>
      <c r="J1849" s="192"/>
    </row>
    <row r="1850" spans="9:10" ht="15.75">
      <c r="I1850" s="192"/>
      <c r="J1850" s="192"/>
    </row>
    <row r="1851" spans="9:10" ht="15.75">
      <c r="I1851" s="192"/>
      <c r="J1851" s="192"/>
    </row>
    <row r="1852" spans="9:10" ht="15.75">
      <c r="I1852" s="192"/>
      <c r="J1852" s="192"/>
    </row>
    <row r="1853" spans="9:10" ht="15.75">
      <c r="I1853" s="192"/>
      <c r="J1853" s="192"/>
    </row>
    <row r="1854" spans="9:10" ht="15.75">
      <c r="I1854" s="192"/>
      <c r="J1854" s="192"/>
    </row>
    <row r="1855" spans="9:10" ht="15.75">
      <c r="I1855" s="192"/>
      <c r="J1855" s="192"/>
    </row>
    <row r="1856" spans="9:10" ht="15.75">
      <c r="I1856" s="192"/>
      <c r="J1856" s="192"/>
    </row>
    <row r="1857" spans="9:10" ht="15.75">
      <c r="I1857" s="192"/>
      <c r="J1857" s="192"/>
    </row>
    <row r="1858" spans="9:10" ht="15.75">
      <c r="I1858" s="192"/>
      <c r="J1858" s="192"/>
    </row>
    <row r="1859" spans="9:10" ht="15.75">
      <c r="I1859" s="192"/>
      <c r="J1859" s="192"/>
    </row>
    <row r="1860" spans="9:10" ht="15.75">
      <c r="I1860" s="192"/>
      <c r="J1860" s="192"/>
    </row>
    <row r="1861" spans="9:10" ht="15.75">
      <c r="I1861" s="192"/>
      <c r="J1861" s="192"/>
    </row>
    <row r="1862" spans="9:10" ht="15.75">
      <c r="I1862" s="192"/>
      <c r="J1862" s="192"/>
    </row>
    <row r="1863" spans="9:10" ht="15.75">
      <c r="I1863" s="192"/>
      <c r="J1863" s="192"/>
    </row>
    <row r="1864" spans="9:10" ht="15.75">
      <c r="I1864" s="192"/>
      <c r="J1864" s="192"/>
    </row>
    <row r="1865" spans="9:10" ht="15.75">
      <c r="I1865" s="192"/>
      <c r="J1865" s="192"/>
    </row>
    <row r="1866" spans="9:10" ht="15.75">
      <c r="I1866" s="192"/>
      <c r="J1866" s="192"/>
    </row>
    <row r="1867" spans="9:10" ht="15.75">
      <c r="I1867" s="192"/>
      <c r="J1867" s="192"/>
    </row>
    <row r="1868" spans="9:10" ht="15.75">
      <c r="I1868" s="192"/>
      <c r="J1868" s="192"/>
    </row>
    <row r="1869" spans="9:10" ht="15.75">
      <c r="I1869" s="192"/>
      <c r="J1869" s="192"/>
    </row>
    <row r="1870" spans="9:10" ht="15.75">
      <c r="I1870" s="192"/>
      <c r="J1870" s="192"/>
    </row>
    <row r="1871" spans="9:10" ht="15.75">
      <c r="I1871" s="192"/>
      <c r="J1871" s="192"/>
    </row>
    <row r="1872" spans="9:10" ht="15.75">
      <c r="I1872" s="192"/>
      <c r="J1872" s="192"/>
    </row>
    <row r="1873" spans="9:10" ht="15.75">
      <c r="I1873" s="192"/>
      <c r="J1873" s="192"/>
    </row>
    <row r="1874" spans="9:10" ht="15.75">
      <c r="I1874" s="192"/>
      <c r="J1874" s="192"/>
    </row>
    <row r="1875" spans="9:10" ht="15.75">
      <c r="I1875" s="192"/>
      <c r="J1875" s="192"/>
    </row>
    <row r="1876" spans="9:10" ht="15.75">
      <c r="I1876" s="192"/>
      <c r="J1876" s="192"/>
    </row>
    <row r="1877" spans="9:10" ht="15.75">
      <c r="I1877" s="192"/>
      <c r="J1877" s="192"/>
    </row>
    <row r="1878" spans="9:10" ht="15.75">
      <c r="I1878" s="192"/>
      <c r="J1878" s="192"/>
    </row>
    <row r="1879" spans="9:10" ht="15.75">
      <c r="I1879" s="192"/>
      <c r="J1879" s="192"/>
    </row>
    <row r="1880" spans="9:10" ht="15.75">
      <c r="I1880" s="192"/>
      <c r="J1880" s="192"/>
    </row>
    <row r="1881" spans="9:10" ht="15.75">
      <c r="I1881" s="192"/>
      <c r="J1881" s="192"/>
    </row>
    <row r="1882" spans="9:10" ht="15.75">
      <c r="I1882" s="192"/>
      <c r="J1882" s="192"/>
    </row>
    <row r="1883" spans="9:10" ht="15.75">
      <c r="I1883" s="192"/>
      <c r="J1883" s="192"/>
    </row>
    <row r="1884" spans="9:10" ht="15.75">
      <c r="I1884" s="192"/>
      <c r="J1884" s="192"/>
    </row>
    <row r="1885" spans="9:10" ht="15.75">
      <c r="I1885" s="192"/>
      <c r="J1885" s="192"/>
    </row>
    <row r="1886" spans="9:10" ht="15.75">
      <c r="I1886" s="192"/>
      <c r="J1886" s="192"/>
    </row>
    <row r="1887" spans="9:10" ht="15.75">
      <c r="I1887" s="192"/>
      <c r="J1887" s="192"/>
    </row>
    <row r="1888" spans="9:10" ht="15.75">
      <c r="I1888" s="192"/>
      <c r="J1888" s="192"/>
    </row>
    <row r="1889" spans="9:10" ht="15.75">
      <c r="I1889" s="192"/>
      <c r="J1889" s="192"/>
    </row>
    <row r="1890" spans="9:10" ht="15.75">
      <c r="I1890" s="192"/>
      <c r="J1890" s="192"/>
    </row>
    <row r="1891" spans="9:10" ht="15.75">
      <c r="I1891" s="192"/>
      <c r="J1891" s="192"/>
    </row>
    <row r="1892" spans="9:10" ht="15.75">
      <c r="I1892" s="192"/>
      <c r="J1892" s="192"/>
    </row>
    <row r="1893" spans="9:10" ht="15.75">
      <c r="I1893" s="192"/>
      <c r="J1893" s="192"/>
    </row>
    <row r="1894" spans="9:10" ht="15.75">
      <c r="I1894" s="192"/>
      <c r="J1894" s="192"/>
    </row>
    <row r="1895" spans="9:10" ht="15.75">
      <c r="I1895" s="192"/>
      <c r="J1895" s="192"/>
    </row>
    <row r="1896" spans="9:10" ht="15.75">
      <c r="I1896" s="192"/>
      <c r="J1896" s="192"/>
    </row>
    <row r="1897" spans="9:10" ht="15.75">
      <c r="I1897" s="192"/>
      <c r="J1897" s="192"/>
    </row>
    <row r="1898" spans="9:10" ht="15.75">
      <c r="I1898" s="192"/>
      <c r="J1898" s="192"/>
    </row>
    <row r="1899" spans="9:10" ht="15.75">
      <c r="I1899" s="192"/>
      <c r="J1899" s="192"/>
    </row>
    <row r="1900" spans="9:10" ht="15.75">
      <c r="I1900" s="192"/>
      <c r="J1900" s="192"/>
    </row>
    <row r="1901" spans="9:10" ht="15.75">
      <c r="I1901" s="192"/>
      <c r="J1901" s="192"/>
    </row>
    <row r="1902" spans="9:10" ht="15.75">
      <c r="I1902" s="192"/>
      <c r="J1902" s="192"/>
    </row>
    <row r="1903" spans="9:10" ht="15.75">
      <c r="I1903" s="192"/>
      <c r="J1903" s="192"/>
    </row>
    <row r="1904" spans="9:10" ht="15.75">
      <c r="I1904" s="192"/>
      <c r="J1904" s="192"/>
    </row>
    <row r="1905" spans="9:10" ht="15.75">
      <c r="I1905" s="192"/>
      <c r="J1905" s="192"/>
    </row>
    <row r="1906" spans="9:10" ht="15.75">
      <c r="I1906" s="192"/>
      <c r="J1906" s="192"/>
    </row>
    <row r="1907" spans="9:10" ht="15.75">
      <c r="I1907" s="192"/>
      <c r="J1907" s="192"/>
    </row>
    <row r="1908" spans="9:10" ht="15.75">
      <c r="I1908" s="192"/>
      <c r="J1908" s="192"/>
    </row>
    <row r="1909" spans="9:10" ht="15.75">
      <c r="I1909" s="192"/>
      <c r="J1909" s="192"/>
    </row>
    <row r="1910" spans="9:10" ht="15.75">
      <c r="I1910" s="192"/>
      <c r="J1910" s="192"/>
    </row>
    <row r="1911" spans="9:10" ht="15.75">
      <c r="I1911" s="192"/>
      <c r="J1911" s="192"/>
    </row>
    <row r="1912" spans="9:10" ht="15.75">
      <c r="I1912" s="192"/>
      <c r="J1912" s="192"/>
    </row>
    <row r="1913" spans="9:10" ht="15.75">
      <c r="I1913" s="192"/>
      <c r="J1913" s="192"/>
    </row>
    <row r="1914" spans="9:10" ht="15.75">
      <c r="I1914" s="192"/>
      <c r="J1914" s="192"/>
    </row>
    <row r="1915" spans="9:10" ht="15.75">
      <c r="I1915" s="192"/>
      <c r="J1915" s="192"/>
    </row>
    <row r="1916" spans="9:10" ht="15.75">
      <c r="I1916" s="192"/>
      <c r="J1916" s="192"/>
    </row>
    <row r="1917" spans="9:10" ht="15.75">
      <c r="I1917" s="192"/>
      <c r="J1917" s="192"/>
    </row>
    <row r="1918" spans="9:10" ht="15.75">
      <c r="I1918" s="192"/>
      <c r="J1918" s="192"/>
    </row>
    <row r="1919" spans="9:10" ht="15.75">
      <c r="I1919" s="192"/>
      <c r="J1919" s="192"/>
    </row>
    <row r="1920" spans="9:10" ht="15.75">
      <c r="I1920" s="192"/>
      <c r="J1920" s="192"/>
    </row>
    <row r="1921" spans="9:10" ht="15.75">
      <c r="I1921" s="192"/>
      <c r="J1921" s="192"/>
    </row>
    <row r="1922" spans="9:10" ht="15.75">
      <c r="I1922" s="192"/>
      <c r="J1922" s="192"/>
    </row>
    <row r="1923" spans="9:10" ht="15.75">
      <c r="I1923" s="192"/>
      <c r="J1923" s="192"/>
    </row>
    <row r="1924" spans="9:10" ht="15.75">
      <c r="I1924" s="192"/>
      <c r="J1924" s="192"/>
    </row>
    <row r="1925" spans="9:10" ht="15.75">
      <c r="I1925" s="192"/>
      <c r="J1925" s="192"/>
    </row>
    <row r="1926" spans="9:10" ht="15.75">
      <c r="I1926" s="192"/>
      <c r="J1926" s="192"/>
    </row>
    <row r="1927" spans="9:10" ht="15.75">
      <c r="I1927" s="192"/>
      <c r="J1927" s="192"/>
    </row>
    <row r="1928" spans="9:10" ht="15.75">
      <c r="I1928" s="192"/>
      <c r="J1928" s="192"/>
    </row>
    <row r="1929" spans="9:10" ht="15.75">
      <c r="I1929" s="192"/>
      <c r="J1929" s="192"/>
    </row>
    <row r="1930" spans="9:10" ht="15.75">
      <c r="I1930" s="192"/>
      <c r="J1930" s="192"/>
    </row>
    <row r="1931" spans="9:10" ht="15.75">
      <c r="I1931" s="192"/>
      <c r="J1931" s="192"/>
    </row>
    <row r="1932" spans="9:10" ht="15.75">
      <c r="I1932" s="192"/>
      <c r="J1932" s="192"/>
    </row>
    <row r="1933" spans="9:10" ht="15.75">
      <c r="I1933" s="192"/>
      <c r="J1933" s="192"/>
    </row>
    <row r="1934" spans="9:10" ht="15.75">
      <c r="I1934" s="192"/>
      <c r="J1934" s="192"/>
    </row>
    <row r="1935" spans="9:10" ht="15.75">
      <c r="I1935" s="192"/>
      <c r="J1935" s="192"/>
    </row>
    <row r="1936" spans="9:10" ht="15.75">
      <c r="I1936" s="192"/>
      <c r="J1936" s="192"/>
    </row>
    <row r="1937" spans="9:10" ht="15.75">
      <c r="I1937" s="192"/>
      <c r="J1937" s="192"/>
    </row>
    <row r="1938" spans="9:10" ht="15.75">
      <c r="I1938" s="192"/>
      <c r="J1938" s="192"/>
    </row>
    <row r="1939" spans="9:10" ht="15.75">
      <c r="I1939" s="192"/>
      <c r="J1939" s="192"/>
    </row>
    <row r="1940" spans="9:10" ht="15.75">
      <c r="I1940" s="192"/>
      <c r="J1940" s="192"/>
    </row>
    <row r="1941" spans="9:10" ht="15.75">
      <c r="I1941" s="192"/>
      <c r="J1941" s="192"/>
    </row>
    <row r="1942" spans="9:10" ht="15.75">
      <c r="I1942" s="192"/>
      <c r="J1942" s="192"/>
    </row>
    <row r="1943" spans="9:10" ht="15.75">
      <c r="I1943" s="192"/>
      <c r="J1943" s="192"/>
    </row>
    <row r="1944" spans="9:10" ht="15.75">
      <c r="I1944" s="192"/>
      <c r="J1944" s="192"/>
    </row>
    <row r="1945" spans="9:10" ht="15.75">
      <c r="I1945" s="192"/>
      <c r="J1945" s="192"/>
    </row>
    <row r="1946" spans="9:10" ht="15.75">
      <c r="I1946" s="192"/>
      <c r="J1946" s="192"/>
    </row>
    <row r="1947" spans="9:10" ht="15.75">
      <c r="I1947" s="192"/>
      <c r="J1947" s="192"/>
    </row>
    <row r="1948" spans="9:10" ht="15.75">
      <c r="I1948" s="192"/>
      <c r="J1948" s="192"/>
    </row>
    <row r="1949" spans="9:10" ht="15.75">
      <c r="I1949" s="192"/>
      <c r="J1949" s="192"/>
    </row>
    <row r="1950" spans="9:10" ht="15.75">
      <c r="I1950" s="192"/>
      <c r="J1950" s="192"/>
    </row>
    <row r="1951" spans="9:10" ht="15.75">
      <c r="I1951" s="192"/>
      <c r="J1951" s="192"/>
    </row>
    <row r="1952" spans="9:10" ht="15.75">
      <c r="I1952" s="192"/>
      <c r="J1952" s="192"/>
    </row>
    <row r="1953" spans="9:10" ht="15.75">
      <c r="I1953" s="192"/>
      <c r="J1953" s="192"/>
    </row>
    <row r="1954" spans="9:10" ht="15.75">
      <c r="I1954" s="192"/>
      <c r="J1954" s="192"/>
    </row>
    <row r="1955" spans="9:10" ht="15.75">
      <c r="I1955" s="192"/>
      <c r="J1955" s="192"/>
    </row>
    <row r="1956" spans="9:10" ht="15.75">
      <c r="I1956" s="192"/>
      <c r="J1956" s="192"/>
    </row>
    <row r="1957" spans="9:10" ht="15.75">
      <c r="I1957" s="192"/>
      <c r="J1957" s="192"/>
    </row>
    <row r="1958" spans="9:10" ht="15.75">
      <c r="I1958" s="192"/>
      <c r="J1958" s="192"/>
    </row>
    <row r="1959" spans="9:10" ht="15.75">
      <c r="I1959" s="192"/>
      <c r="J1959" s="192"/>
    </row>
    <row r="1960" spans="9:10" ht="15.75">
      <c r="I1960" s="192"/>
      <c r="J1960" s="192"/>
    </row>
    <row r="1961" spans="9:10" ht="15.75">
      <c r="I1961" s="192"/>
      <c r="J1961" s="192"/>
    </row>
    <row r="1962" spans="9:10" ht="15.75">
      <c r="I1962" s="192"/>
      <c r="J1962" s="192"/>
    </row>
    <row r="1963" spans="9:10" ht="15.75">
      <c r="I1963" s="192"/>
      <c r="J1963" s="192"/>
    </row>
    <row r="1964" spans="9:10" ht="15.75">
      <c r="I1964" s="192"/>
      <c r="J1964" s="192"/>
    </row>
    <row r="1965" spans="9:10" ht="15.75">
      <c r="I1965" s="192"/>
      <c r="J1965" s="192"/>
    </row>
    <row r="1966" spans="9:10" ht="15.75">
      <c r="I1966" s="192"/>
      <c r="J1966" s="192"/>
    </row>
    <row r="1967" spans="9:10" ht="15.75">
      <c r="I1967" s="192"/>
      <c r="J1967" s="192"/>
    </row>
    <row r="1968" spans="9:10" ht="15.75">
      <c r="I1968" s="192"/>
      <c r="J1968" s="192"/>
    </row>
    <row r="1969" spans="9:10" ht="15.75">
      <c r="I1969" s="192"/>
      <c r="J1969" s="192"/>
    </row>
    <row r="1970" spans="9:10" ht="15.75">
      <c r="I1970" s="192"/>
      <c r="J1970" s="192"/>
    </row>
    <row r="1971" spans="9:10" ht="15.75">
      <c r="I1971" s="192"/>
      <c r="J1971" s="192"/>
    </row>
    <row r="1972" spans="9:10" ht="15.75">
      <c r="I1972" s="192"/>
      <c r="J1972" s="192"/>
    </row>
    <row r="1973" spans="9:10" ht="15.75">
      <c r="I1973" s="192"/>
      <c r="J1973" s="192"/>
    </row>
    <row r="1974" spans="9:10" ht="15.75">
      <c r="I1974" s="192"/>
      <c r="J1974" s="192"/>
    </row>
    <row r="1975" spans="9:10" ht="15.75">
      <c r="I1975" s="192"/>
      <c r="J1975" s="192"/>
    </row>
    <row r="1976" spans="9:10" ht="15.75">
      <c r="I1976" s="192"/>
      <c r="J1976" s="192"/>
    </row>
    <row r="1977" spans="9:10" ht="15.75">
      <c r="I1977" s="192"/>
      <c r="J1977" s="192"/>
    </row>
    <row r="1978" spans="9:10" ht="15.75">
      <c r="I1978" s="192"/>
      <c r="J1978" s="192"/>
    </row>
    <row r="1979" spans="9:10" ht="15.75">
      <c r="I1979" s="192"/>
      <c r="J1979" s="192"/>
    </row>
    <row r="1980" spans="9:10" ht="15.75">
      <c r="I1980" s="192"/>
      <c r="J1980" s="192"/>
    </row>
    <row r="1981" spans="9:10" ht="15.75">
      <c r="I1981" s="192"/>
      <c r="J1981" s="192"/>
    </row>
    <row r="1982" spans="9:10" ht="15.75">
      <c r="I1982" s="192"/>
      <c r="J1982" s="192"/>
    </row>
    <row r="1983" spans="9:10" ht="15.75">
      <c r="I1983" s="192"/>
      <c r="J1983" s="192"/>
    </row>
    <row r="1984" spans="9:10" ht="15.75">
      <c r="I1984" s="192"/>
      <c r="J1984" s="192"/>
    </row>
    <row r="1985" spans="9:10" ht="15.75">
      <c r="I1985" s="192"/>
      <c r="J1985" s="192"/>
    </row>
    <row r="1986" spans="9:10" ht="15.75">
      <c r="I1986" s="192"/>
      <c r="J1986" s="192"/>
    </row>
    <row r="1987" spans="9:10" ht="15.75">
      <c r="I1987" s="192"/>
      <c r="J1987" s="192"/>
    </row>
    <row r="1988" spans="9:10" ht="15.75">
      <c r="I1988" s="192"/>
      <c r="J1988" s="192"/>
    </row>
    <row r="1989" spans="9:10" ht="15.75">
      <c r="I1989" s="192"/>
      <c r="J1989" s="192"/>
    </row>
    <row r="1990" spans="9:10" ht="15.75">
      <c r="I1990" s="192"/>
      <c r="J1990" s="192"/>
    </row>
    <row r="1991" spans="9:10" ht="15.75">
      <c r="I1991" s="192"/>
      <c r="J1991" s="192"/>
    </row>
    <row r="1992" spans="9:10" ht="15.75">
      <c r="I1992" s="192"/>
      <c r="J1992" s="192"/>
    </row>
    <row r="1993" spans="9:10" ht="15.75">
      <c r="I1993" s="192"/>
      <c r="J1993" s="192"/>
    </row>
    <row r="1994" spans="9:10" ht="15.75">
      <c r="I1994" s="192"/>
      <c r="J1994" s="192"/>
    </row>
    <row r="1995" spans="9:10" ht="15.75">
      <c r="I1995" s="192"/>
      <c r="J1995" s="192"/>
    </row>
    <row r="1996" spans="9:10" ht="15.75">
      <c r="I1996" s="192"/>
      <c r="J1996" s="192"/>
    </row>
    <row r="1997" spans="9:10" ht="15.75">
      <c r="I1997" s="192"/>
      <c r="J1997" s="192"/>
    </row>
    <row r="1998" spans="9:10" ht="15.75">
      <c r="I1998" s="192"/>
      <c r="J1998" s="192"/>
    </row>
    <row r="1999" spans="9:10" ht="15.75">
      <c r="I1999" s="192"/>
      <c r="J1999" s="192"/>
    </row>
    <row r="2000" spans="9:10" ht="15.75">
      <c r="I2000" s="192"/>
      <c r="J2000" s="192"/>
    </row>
    <row r="2001" spans="9:10" ht="15.75">
      <c r="I2001" s="192"/>
      <c r="J2001" s="192"/>
    </row>
    <row r="2002" spans="9:10" ht="15.75">
      <c r="I2002" s="192"/>
      <c r="J2002" s="192"/>
    </row>
    <row r="2003" spans="9:10" ht="15.75">
      <c r="I2003" s="192"/>
      <c r="J2003" s="192"/>
    </row>
    <row r="2004" spans="9:10" ht="15.75">
      <c r="I2004" s="192"/>
      <c r="J2004" s="192"/>
    </row>
    <row r="2005" spans="9:10" ht="15.75">
      <c r="I2005" s="192"/>
      <c r="J2005" s="192"/>
    </row>
    <row r="2006" spans="9:10" ht="15.75">
      <c r="I2006" s="192"/>
      <c r="J2006" s="192"/>
    </row>
    <row r="2007" spans="9:10" ht="15.75">
      <c r="I2007" s="192"/>
      <c r="J2007" s="192"/>
    </row>
    <row r="2008" spans="9:10" ht="15.75">
      <c r="I2008" s="192"/>
      <c r="J2008" s="192"/>
    </row>
    <row r="2009" spans="9:10" ht="15.75">
      <c r="I2009" s="192"/>
      <c r="J2009" s="192"/>
    </row>
    <row r="2010" spans="9:10" ht="15.75">
      <c r="I2010" s="192"/>
      <c r="J2010" s="192"/>
    </row>
    <row r="2011" spans="9:10" ht="15.75">
      <c r="I2011" s="192"/>
      <c r="J2011" s="192"/>
    </row>
    <row r="2012" spans="9:10" ht="15.75">
      <c r="I2012" s="192"/>
      <c r="J2012" s="192"/>
    </row>
    <row r="2013" spans="9:10" ht="15.75">
      <c r="I2013" s="192"/>
      <c r="J2013" s="192"/>
    </row>
    <row r="2014" spans="9:10" ht="15.75">
      <c r="I2014" s="192"/>
      <c r="J2014" s="192"/>
    </row>
    <row r="2015" spans="9:10" ht="15.75">
      <c r="I2015" s="192"/>
      <c r="J2015" s="192"/>
    </row>
    <row r="2016" spans="9:10" ht="15.75">
      <c r="I2016" s="192"/>
      <c r="J2016" s="192"/>
    </row>
    <row r="2017" spans="9:10" ht="15.75">
      <c r="I2017" s="192"/>
      <c r="J2017" s="192"/>
    </row>
    <row r="2018" spans="9:10" ht="15.75">
      <c r="I2018" s="192"/>
      <c r="J2018" s="192"/>
    </row>
    <row r="2019" spans="9:10" ht="15.75">
      <c r="I2019" s="192"/>
      <c r="J2019" s="192"/>
    </row>
    <row r="2020" spans="9:10" ht="15.75">
      <c r="I2020" s="192"/>
      <c r="J2020" s="192"/>
    </row>
    <row r="2021" spans="9:10" ht="15.75">
      <c r="I2021" s="192"/>
      <c r="J2021" s="192"/>
    </row>
    <row r="2022" spans="9:10" ht="15.75">
      <c r="I2022" s="192"/>
      <c r="J2022" s="192"/>
    </row>
    <row r="2023" spans="9:10" ht="15.75">
      <c r="I2023" s="192"/>
      <c r="J2023" s="192"/>
    </row>
    <row r="2024" spans="9:10" ht="15.75">
      <c r="I2024" s="192"/>
      <c r="J2024" s="192"/>
    </row>
    <row r="2025" spans="9:10" ht="15.75">
      <c r="I2025" s="192"/>
      <c r="J2025" s="192"/>
    </row>
    <row r="2026" spans="9:10" ht="15.75">
      <c r="I2026" s="192"/>
      <c r="J2026" s="192"/>
    </row>
    <row r="2027" spans="9:10" ht="15.75">
      <c r="I2027" s="192"/>
      <c r="J2027" s="192"/>
    </row>
    <row r="2028" spans="9:10" ht="15.75">
      <c r="I2028" s="192"/>
      <c r="J2028" s="192"/>
    </row>
    <row r="2029" spans="9:10" ht="15.75">
      <c r="I2029" s="192"/>
      <c r="J2029" s="192"/>
    </row>
    <row r="2030" spans="9:10" ht="15.75">
      <c r="I2030" s="192"/>
      <c r="J2030" s="192"/>
    </row>
    <row r="2031" spans="9:10" ht="15.75">
      <c r="I2031" s="192"/>
      <c r="J2031" s="192"/>
    </row>
    <row r="2032" spans="9:10" ht="15.75">
      <c r="I2032" s="192"/>
      <c r="J2032" s="192"/>
    </row>
    <row r="2033" spans="9:10" ht="15.75">
      <c r="I2033" s="192"/>
      <c r="J2033" s="192"/>
    </row>
    <row r="2034" spans="9:10" ht="15.75">
      <c r="I2034" s="192"/>
      <c r="J2034" s="192"/>
    </row>
    <row r="2035" spans="9:10" ht="15.75">
      <c r="I2035" s="192"/>
      <c r="J2035" s="192"/>
    </row>
    <row r="2036" spans="9:10" ht="15.75">
      <c r="I2036" s="192"/>
      <c r="J2036" s="192"/>
    </row>
    <row r="2037" spans="9:10" ht="15.75">
      <c r="I2037" s="192"/>
      <c r="J2037" s="192"/>
    </row>
    <row r="2038" spans="9:10" ht="15.75">
      <c r="I2038" s="192"/>
      <c r="J2038" s="192"/>
    </row>
    <row r="2039" spans="9:10" ht="15.75">
      <c r="I2039" s="192"/>
      <c r="J2039" s="192"/>
    </row>
    <row r="2040" spans="9:10" ht="15.75">
      <c r="I2040" s="192"/>
      <c r="J2040" s="192"/>
    </row>
    <row r="2041" spans="9:10" ht="15.75">
      <c r="I2041" s="192"/>
      <c r="J2041" s="192"/>
    </row>
    <row r="2042" spans="9:10" ht="15.75">
      <c r="I2042" s="192"/>
      <c r="J2042" s="192"/>
    </row>
    <row r="2043" spans="9:10" ht="15.75">
      <c r="I2043" s="192"/>
      <c r="J2043" s="192"/>
    </row>
    <row r="2044" spans="9:10" ht="15.75">
      <c r="I2044" s="192"/>
      <c r="J2044" s="192"/>
    </row>
    <row r="2045" spans="9:10" ht="15.75">
      <c r="I2045" s="192"/>
      <c r="J2045" s="192"/>
    </row>
    <row r="2046" spans="9:10" ht="15.75">
      <c r="I2046" s="192"/>
      <c r="J2046" s="192"/>
    </row>
    <row r="2047" spans="9:10" ht="15.75">
      <c r="I2047" s="192"/>
      <c r="J2047" s="192"/>
    </row>
    <row r="2048" spans="9:10" ht="15.75">
      <c r="I2048" s="192"/>
      <c r="J2048" s="192"/>
    </row>
    <row r="2049" spans="9:10" ht="15.75">
      <c r="I2049" s="192"/>
      <c r="J2049" s="192"/>
    </row>
    <row r="2050" spans="9:10" ht="15.75">
      <c r="I2050" s="192"/>
      <c r="J2050" s="192"/>
    </row>
    <row r="2051" spans="9:10" ht="15.75">
      <c r="I2051" s="192"/>
      <c r="J2051" s="192"/>
    </row>
    <row r="2052" spans="9:10" ht="15.75">
      <c r="I2052" s="192"/>
      <c r="J2052" s="192"/>
    </row>
    <row r="2053" spans="9:10" ht="15.75">
      <c r="I2053" s="192"/>
      <c r="J2053" s="192"/>
    </row>
    <row r="2054" spans="9:10" ht="15.75">
      <c r="I2054" s="192"/>
      <c r="J2054" s="192"/>
    </row>
    <row r="2055" spans="9:10" ht="15.75">
      <c r="I2055" s="192"/>
      <c r="J2055" s="192"/>
    </row>
    <row r="2056" spans="9:10" ht="15.75">
      <c r="I2056" s="192"/>
      <c r="J2056" s="192"/>
    </row>
    <row r="2057" spans="9:10" ht="15.75">
      <c r="I2057" s="192"/>
      <c r="J2057" s="192"/>
    </row>
    <row r="2058" spans="9:10" ht="15.75">
      <c r="I2058" s="192"/>
      <c r="J2058" s="192"/>
    </row>
    <row r="2059" spans="9:10" ht="15.75">
      <c r="I2059" s="192"/>
      <c r="J2059" s="192"/>
    </row>
    <row r="2060" spans="9:10" ht="15.75">
      <c r="I2060" s="192"/>
      <c r="J2060" s="192"/>
    </row>
    <row r="2061" spans="9:10" ht="15.75">
      <c r="I2061" s="192"/>
      <c r="J2061" s="192"/>
    </row>
    <row r="2062" spans="9:10" ht="15.75">
      <c r="I2062" s="192"/>
      <c r="J2062" s="192"/>
    </row>
    <row r="2063" spans="9:10" ht="15.75">
      <c r="I2063" s="192"/>
      <c r="J2063" s="192"/>
    </row>
    <row r="2064" spans="9:10" ht="15.75">
      <c r="I2064" s="192"/>
      <c r="J2064" s="192"/>
    </row>
    <row r="2065" spans="9:10" ht="15.75">
      <c r="I2065" s="192"/>
      <c r="J2065" s="192"/>
    </row>
    <row r="2066" spans="9:10" ht="15.75">
      <c r="I2066" s="192"/>
      <c r="J2066" s="192"/>
    </row>
    <row r="2067" spans="9:10" ht="15.75">
      <c r="I2067" s="192"/>
      <c r="J2067" s="192"/>
    </row>
    <row r="2068" spans="9:10" ht="15.75">
      <c r="I2068" s="192"/>
      <c r="J2068" s="192"/>
    </row>
    <row r="2069" spans="9:10" ht="15.75">
      <c r="I2069" s="192"/>
      <c r="J2069" s="192"/>
    </row>
    <row r="2070" spans="9:10" ht="15.75">
      <c r="I2070" s="192"/>
      <c r="J2070" s="192"/>
    </row>
    <row r="2071" spans="9:10" ht="15.75">
      <c r="I2071" s="192"/>
      <c r="J2071" s="192"/>
    </row>
    <row r="2072" spans="9:10" ht="15.75">
      <c r="I2072" s="192"/>
      <c r="J2072" s="192"/>
    </row>
    <row r="2073" spans="9:10" ht="15.75">
      <c r="I2073" s="192"/>
      <c r="J2073" s="192"/>
    </row>
    <row r="2074" spans="9:10" ht="15.75">
      <c r="I2074" s="192"/>
      <c r="J2074" s="192"/>
    </row>
    <row r="2075" spans="9:10" ht="15.75">
      <c r="I2075" s="192"/>
      <c r="J2075" s="192"/>
    </row>
    <row r="2076" spans="9:10" ht="15.75">
      <c r="I2076" s="192"/>
      <c r="J2076" s="192"/>
    </row>
    <row r="2077" spans="9:10" ht="15.75">
      <c r="I2077" s="192"/>
      <c r="J2077" s="192"/>
    </row>
    <row r="2078" spans="9:10" ht="15.75">
      <c r="I2078" s="192"/>
      <c r="J2078" s="192"/>
    </row>
    <row r="2079" spans="9:10" ht="15.75">
      <c r="I2079" s="192"/>
      <c r="J2079" s="192"/>
    </row>
    <row r="2080" spans="9:10" ht="15.75">
      <c r="I2080" s="192"/>
      <c r="J2080" s="192"/>
    </row>
    <row r="2081" spans="9:10" ht="15.75">
      <c r="I2081" s="192"/>
      <c r="J2081" s="192"/>
    </row>
    <row r="2082" spans="9:10" ht="15.75">
      <c r="I2082" s="192"/>
      <c r="J2082" s="192"/>
    </row>
    <row r="2083" spans="9:10" ht="15.75">
      <c r="I2083" s="192"/>
      <c r="J2083" s="192"/>
    </row>
    <row r="2084" spans="9:10" ht="15.75">
      <c r="I2084" s="192"/>
      <c r="J2084" s="192"/>
    </row>
    <row r="2085" spans="9:10" ht="15.75">
      <c r="I2085" s="192"/>
      <c r="J2085" s="192"/>
    </row>
    <row r="2086" spans="9:10" ht="15.75">
      <c r="I2086" s="192"/>
      <c r="J2086" s="192"/>
    </row>
    <row r="2087" spans="9:10" ht="15.75">
      <c r="I2087" s="192"/>
      <c r="J2087" s="192"/>
    </row>
    <row r="2088" spans="9:10" ht="15.75">
      <c r="I2088" s="192"/>
      <c r="J2088" s="192"/>
    </row>
    <row r="2089" spans="9:10" ht="15.75">
      <c r="I2089" s="192"/>
      <c r="J2089" s="192"/>
    </row>
    <row r="2090" spans="9:10" ht="15.75">
      <c r="I2090" s="192"/>
      <c r="J2090" s="192"/>
    </row>
    <row r="2091" spans="9:10" ht="15.75">
      <c r="I2091" s="192"/>
      <c r="J2091" s="192"/>
    </row>
    <row r="2092" spans="9:10" ht="15.75">
      <c r="I2092" s="192"/>
      <c r="J2092" s="192"/>
    </row>
    <row r="2093" spans="9:10" ht="15.75">
      <c r="I2093" s="192"/>
      <c r="J2093" s="192"/>
    </row>
    <row r="2094" spans="9:10" ht="15.75">
      <c r="I2094" s="192"/>
      <c r="J2094" s="192"/>
    </row>
    <row r="2095" spans="9:10" ht="15.75">
      <c r="I2095" s="192"/>
      <c r="J2095" s="192"/>
    </row>
    <row r="2096" spans="9:10" ht="15.75">
      <c r="I2096" s="192"/>
      <c r="J2096" s="192"/>
    </row>
    <row r="2097" spans="9:10" ht="15.75">
      <c r="I2097" s="192"/>
      <c r="J2097" s="192"/>
    </row>
    <row r="2098" spans="9:10" ht="15.75">
      <c r="I2098" s="192"/>
      <c r="J2098" s="192"/>
    </row>
    <row r="2099" spans="9:10" ht="15.75">
      <c r="I2099" s="192"/>
      <c r="J2099" s="192"/>
    </row>
    <row r="2100" spans="9:10" ht="15.75">
      <c r="I2100" s="192"/>
      <c r="J2100" s="192"/>
    </row>
    <row r="2101" spans="9:10" ht="15.75">
      <c r="I2101" s="192"/>
      <c r="J2101" s="192"/>
    </row>
    <row r="2102" spans="9:10" ht="15.75">
      <c r="I2102" s="192"/>
      <c r="J2102" s="192"/>
    </row>
    <row r="2103" spans="9:10" ht="15.75">
      <c r="I2103" s="192"/>
      <c r="J2103" s="192"/>
    </row>
    <row r="2104" spans="9:10" ht="15.75">
      <c r="I2104" s="192"/>
      <c r="J2104" s="192"/>
    </row>
    <row r="2105" spans="9:10" ht="15.75">
      <c r="I2105" s="192"/>
      <c r="J2105" s="192"/>
    </row>
    <row r="2106" spans="9:10" ht="15.75">
      <c r="I2106" s="192"/>
      <c r="J2106" s="192"/>
    </row>
    <row r="2107" spans="9:10" ht="15.75">
      <c r="I2107" s="192"/>
      <c r="J2107" s="192"/>
    </row>
    <row r="2108" spans="9:10" ht="15.75">
      <c r="I2108" s="192"/>
      <c r="J2108" s="192"/>
    </row>
    <row r="2109" spans="9:10" ht="15.75">
      <c r="I2109" s="192"/>
      <c r="J2109" s="192"/>
    </row>
    <row r="2110" spans="9:10" ht="15.75">
      <c r="I2110" s="192"/>
      <c r="J2110" s="192"/>
    </row>
    <row r="2111" spans="9:10" ht="15.75">
      <c r="I2111" s="192"/>
      <c r="J2111" s="192"/>
    </row>
    <row r="2112" spans="9:10" ht="15.75">
      <c r="I2112" s="192"/>
      <c r="J2112" s="192"/>
    </row>
    <row r="2113" spans="9:10" ht="15.75">
      <c r="I2113" s="192"/>
      <c r="J2113" s="192"/>
    </row>
    <row r="2114" spans="9:10" ht="15.75">
      <c r="I2114" s="192"/>
      <c r="J2114" s="192"/>
    </row>
    <row r="2115" spans="9:10" ht="15.75">
      <c r="I2115" s="192"/>
      <c r="J2115" s="192"/>
    </row>
    <row r="2116" spans="9:10" ht="15.75">
      <c r="I2116" s="192"/>
      <c r="J2116" s="192"/>
    </row>
    <row r="2117" spans="9:10" ht="15.75">
      <c r="I2117" s="192"/>
      <c r="J2117" s="192"/>
    </row>
    <row r="2118" spans="9:10" ht="15.75">
      <c r="I2118" s="192"/>
      <c r="J2118" s="192"/>
    </row>
    <row r="2119" spans="9:10" ht="15.75">
      <c r="I2119" s="192"/>
      <c r="J2119" s="192"/>
    </row>
    <row r="2120" spans="9:10" ht="15.75">
      <c r="I2120" s="192"/>
      <c r="J2120" s="192"/>
    </row>
    <row r="2121" spans="9:10" ht="15.75">
      <c r="I2121" s="192"/>
      <c r="J2121" s="192"/>
    </row>
    <row r="2122" spans="9:10" ht="15.75">
      <c r="I2122" s="192"/>
      <c r="J2122" s="192"/>
    </row>
    <row r="2123" spans="9:10" ht="15.75">
      <c r="I2123" s="192"/>
      <c r="J2123" s="192"/>
    </row>
    <row r="2124" spans="9:10" ht="15.75">
      <c r="I2124" s="192"/>
      <c r="J2124" s="192"/>
    </row>
    <row r="2125" spans="9:10" ht="15.75">
      <c r="I2125" s="192"/>
      <c r="J2125" s="192"/>
    </row>
    <row r="2126" spans="9:10" ht="15.75">
      <c r="I2126" s="192"/>
      <c r="J2126" s="192"/>
    </row>
    <row r="2127" spans="9:10" ht="15.75">
      <c r="I2127" s="192"/>
      <c r="J2127" s="192"/>
    </row>
    <row r="2128" spans="9:10" ht="15.75">
      <c r="I2128" s="192"/>
      <c r="J2128" s="192"/>
    </row>
    <row r="2129" spans="9:10" ht="15.75">
      <c r="I2129" s="192"/>
      <c r="J2129" s="192"/>
    </row>
    <row r="2130" spans="9:10" ht="15.75">
      <c r="I2130" s="192"/>
      <c r="J2130" s="192"/>
    </row>
    <row r="2131" spans="9:10" ht="15.75">
      <c r="I2131" s="192"/>
      <c r="J2131" s="192"/>
    </row>
    <row r="2132" spans="9:10" ht="15.75">
      <c r="I2132" s="192"/>
      <c r="J2132" s="192"/>
    </row>
    <row r="2133" spans="9:10" ht="15.75">
      <c r="I2133" s="192"/>
      <c r="J2133" s="192"/>
    </row>
    <row r="2134" spans="9:10" ht="15.75">
      <c r="I2134" s="192"/>
      <c r="J2134" s="192"/>
    </row>
    <row r="2135" spans="9:10" ht="15.75">
      <c r="I2135" s="192"/>
      <c r="J2135" s="192"/>
    </row>
    <row r="2136" spans="9:10" ht="15.75">
      <c r="I2136" s="192"/>
      <c r="J2136" s="192"/>
    </row>
    <row r="2137" spans="9:10" ht="15.75">
      <c r="I2137" s="192"/>
      <c r="J2137" s="192"/>
    </row>
    <row r="2138" spans="9:10" ht="15.75">
      <c r="I2138" s="192"/>
      <c r="J2138" s="192"/>
    </row>
    <row r="2139" spans="9:10" ht="15.75">
      <c r="I2139" s="192"/>
      <c r="J2139" s="192"/>
    </row>
    <row r="2140" spans="9:10" ht="15.75">
      <c r="I2140" s="192"/>
      <c r="J2140" s="192"/>
    </row>
    <row r="2141" spans="9:10" ht="15.75">
      <c r="I2141" s="192"/>
      <c r="J2141" s="192"/>
    </row>
    <row r="2142" spans="9:10" ht="15.75">
      <c r="I2142" s="192"/>
      <c r="J2142" s="192"/>
    </row>
    <row r="2143" spans="9:10" ht="15.75">
      <c r="I2143" s="192"/>
      <c r="J2143" s="192"/>
    </row>
    <row r="2144" spans="9:10" ht="15.75">
      <c r="I2144" s="192"/>
      <c r="J2144" s="192"/>
    </row>
    <row r="2145" spans="9:10" ht="15.75">
      <c r="I2145" s="192"/>
      <c r="J2145" s="192"/>
    </row>
    <row r="2146" spans="9:10" ht="15.75">
      <c r="I2146" s="192"/>
      <c r="J2146" s="192"/>
    </row>
    <row r="2147" spans="9:10" ht="15.75">
      <c r="I2147" s="192"/>
      <c r="J2147" s="192"/>
    </row>
    <row r="2148" spans="9:10" ht="15.75">
      <c r="I2148" s="192"/>
      <c r="J2148" s="192"/>
    </row>
    <row r="2149" spans="9:10" ht="15.75">
      <c r="I2149" s="192"/>
      <c r="J2149" s="192"/>
    </row>
    <row r="2150" spans="9:10" ht="15.75">
      <c r="I2150" s="192"/>
      <c r="J2150" s="192"/>
    </row>
    <row r="2151" spans="9:10" ht="15.75">
      <c r="I2151" s="192"/>
      <c r="J2151" s="192"/>
    </row>
    <row r="2152" spans="9:10" ht="15.75">
      <c r="I2152" s="192"/>
      <c r="J2152" s="192"/>
    </row>
    <row r="2153" spans="9:10" ht="15.75">
      <c r="I2153" s="192"/>
      <c r="J2153" s="192"/>
    </row>
    <row r="2154" spans="9:10" ht="15.75">
      <c r="I2154" s="192"/>
      <c r="J2154" s="192"/>
    </row>
    <row r="2155" spans="9:10" ht="15.75">
      <c r="I2155" s="192"/>
      <c r="J2155" s="192"/>
    </row>
    <row r="2156" spans="9:10" ht="15.75">
      <c r="I2156" s="192"/>
      <c r="J2156" s="192"/>
    </row>
    <row r="2157" spans="9:10" ht="15.75">
      <c r="I2157" s="192"/>
      <c r="J2157" s="192"/>
    </row>
    <row r="2158" spans="9:10" ht="15.75">
      <c r="I2158" s="192"/>
      <c r="J2158" s="192"/>
    </row>
    <row r="2159" spans="9:10" ht="15.75">
      <c r="I2159" s="192"/>
      <c r="J2159" s="192"/>
    </row>
    <row r="2160" spans="9:10" ht="15.75">
      <c r="I2160" s="192"/>
      <c r="J2160" s="192"/>
    </row>
    <row r="2161" spans="9:10" ht="15.75">
      <c r="I2161" s="192"/>
      <c r="J2161" s="192"/>
    </row>
    <row r="2162" spans="9:10" ht="15.75">
      <c r="I2162" s="192"/>
      <c r="J2162" s="192"/>
    </row>
    <row r="2163" spans="9:10" ht="15.75">
      <c r="I2163" s="192"/>
      <c r="J2163" s="192"/>
    </row>
    <row r="2164" spans="9:10" ht="15.75">
      <c r="I2164" s="192"/>
      <c r="J2164" s="192"/>
    </row>
    <row r="2165" spans="9:10" ht="15.75">
      <c r="I2165" s="192"/>
      <c r="J2165" s="192"/>
    </row>
    <row r="2166" spans="9:10" ht="15.75">
      <c r="I2166" s="192"/>
      <c r="J2166" s="192"/>
    </row>
    <row r="2167" spans="9:10" ht="15.75">
      <c r="I2167" s="192"/>
      <c r="J2167" s="192"/>
    </row>
    <row r="2168" spans="9:10" ht="15.75">
      <c r="I2168" s="192"/>
      <c r="J2168" s="192"/>
    </row>
    <row r="2169" spans="9:10" ht="15.75">
      <c r="I2169" s="192"/>
      <c r="J2169" s="192"/>
    </row>
    <row r="2170" spans="9:10" ht="15.75">
      <c r="I2170" s="192"/>
      <c r="J2170" s="192"/>
    </row>
    <row r="2171" spans="9:10" ht="15.75">
      <c r="I2171" s="192"/>
      <c r="J2171" s="192"/>
    </row>
    <row r="2172" spans="9:10" ht="15.75">
      <c r="I2172" s="192"/>
      <c r="J2172" s="192"/>
    </row>
    <row r="2173" spans="9:10" ht="15.75">
      <c r="I2173" s="192"/>
      <c r="J2173" s="192"/>
    </row>
    <row r="2174" spans="9:10" ht="15.75">
      <c r="I2174" s="192"/>
      <c r="J2174" s="192"/>
    </row>
    <row r="2175" spans="9:10" ht="15.75">
      <c r="I2175" s="192"/>
      <c r="J2175" s="192"/>
    </row>
    <row r="2176" spans="9:10" ht="15.75">
      <c r="I2176" s="192"/>
      <c r="J2176" s="192"/>
    </row>
    <row r="2177" spans="9:10" ht="15.75">
      <c r="I2177" s="192"/>
      <c r="J2177" s="192"/>
    </row>
    <row r="2178" spans="9:10" ht="15.75">
      <c r="I2178" s="192"/>
      <c r="J2178" s="192"/>
    </row>
    <row r="2179" spans="9:10" ht="15.75">
      <c r="I2179" s="192"/>
      <c r="J2179" s="192"/>
    </row>
    <row r="2180" spans="9:10" ht="15.75">
      <c r="I2180" s="192"/>
      <c r="J2180" s="192"/>
    </row>
    <row r="2181" spans="9:10" ht="15.75">
      <c r="I2181" s="192"/>
      <c r="J2181" s="192"/>
    </row>
    <row r="2182" spans="9:10" ht="15.75">
      <c r="I2182" s="192"/>
      <c r="J2182" s="192"/>
    </row>
    <row r="2183" spans="9:10" ht="15.75">
      <c r="I2183" s="192"/>
      <c r="J2183" s="192"/>
    </row>
    <row r="2184" spans="9:10" ht="15.75">
      <c r="I2184" s="192"/>
      <c r="J2184" s="192"/>
    </row>
    <row r="2185" spans="9:10" ht="15.75">
      <c r="I2185" s="192"/>
      <c r="J2185" s="192"/>
    </row>
    <row r="2186" spans="9:10" ht="15.75">
      <c r="I2186" s="192"/>
      <c r="J2186" s="192"/>
    </row>
    <row r="2187" spans="9:10" ht="15.75">
      <c r="I2187" s="192"/>
      <c r="J2187" s="192"/>
    </row>
    <row r="2188" spans="9:10" ht="15.75">
      <c r="I2188" s="192"/>
      <c r="J2188" s="192"/>
    </row>
    <row r="2189" spans="9:10" ht="15.75">
      <c r="I2189" s="192"/>
      <c r="J2189" s="192"/>
    </row>
    <row r="2190" spans="9:10" ht="15.75">
      <c r="I2190" s="192"/>
      <c r="J2190" s="192"/>
    </row>
    <row r="2191" spans="9:10" ht="15.75">
      <c r="I2191" s="192"/>
      <c r="J2191" s="192"/>
    </row>
    <row r="2192" spans="9:10" ht="15.75">
      <c r="I2192" s="192"/>
      <c r="J2192" s="192"/>
    </row>
    <row r="2193" spans="9:10" ht="15.75">
      <c r="I2193" s="192"/>
      <c r="J2193" s="192"/>
    </row>
    <row r="2194" spans="9:10" ht="15.75">
      <c r="I2194" s="192"/>
      <c r="J2194" s="192"/>
    </row>
    <row r="2195" spans="9:10" ht="15.75">
      <c r="I2195" s="192"/>
      <c r="J2195" s="192"/>
    </row>
    <row r="2196" spans="9:10" ht="15.75">
      <c r="I2196" s="192"/>
      <c r="J2196" s="192"/>
    </row>
    <row r="2197" spans="9:10" ht="15.75">
      <c r="I2197" s="192"/>
      <c r="J2197" s="192"/>
    </row>
    <row r="2198" spans="9:10" ht="15.75">
      <c r="I2198" s="192"/>
      <c r="J2198" s="192"/>
    </row>
    <row r="2199" spans="9:10" ht="15.75">
      <c r="I2199" s="192"/>
      <c r="J2199" s="192"/>
    </row>
    <row r="2200" spans="9:10" ht="15.75">
      <c r="I2200" s="192"/>
      <c r="J2200" s="192"/>
    </row>
    <row r="2201" spans="9:10" ht="15.75">
      <c r="I2201" s="192"/>
      <c r="J2201" s="192"/>
    </row>
    <row r="2202" spans="9:10" ht="15.75">
      <c r="I2202" s="192"/>
      <c r="J2202" s="192"/>
    </row>
    <row r="2203" spans="9:10" ht="15.75">
      <c r="I2203" s="192"/>
      <c r="J2203" s="192"/>
    </row>
    <row r="2204" spans="9:10" ht="15.75">
      <c r="I2204" s="192"/>
      <c r="J2204" s="192"/>
    </row>
    <row r="2205" spans="9:10" ht="15.75">
      <c r="I2205" s="192"/>
      <c r="J2205" s="192"/>
    </row>
    <row r="2206" spans="9:10" ht="15.75">
      <c r="I2206" s="192"/>
      <c r="J2206" s="192"/>
    </row>
    <row r="2207" spans="9:10" ht="15.75">
      <c r="I2207" s="192"/>
      <c r="J2207" s="192"/>
    </row>
    <row r="2208" spans="9:10" ht="15.75">
      <c r="I2208" s="192"/>
      <c r="J2208" s="192"/>
    </row>
    <row r="2209" spans="9:10" ht="15.75">
      <c r="I2209" s="192"/>
      <c r="J2209" s="192"/>
    </row>
    <row r="2210" spans="9:10" ht="15.75">
      <c r="I2210" s="192"/>
      <c r="J2210" s="192"/>
    </row>
    <row r="2211" spans="9:10" ht="15.75">
      <c r="I2211" s="192"/>
      <c r="J2211" s="192"/>
    </row>
    <row r="2212" spans="9:10" ht="15.75">
      <c r="I2212" s="192"/>
      <c r="J2212" s="192"/>
    </row>
    <row r="2213" spans="9:10" ht="15.75">
      <c r="I2213" s="192"/>
      <c r="J2213" s="192"/>
    </row>
    <row r="2214" spans="9:10" ht="15.75">
      <c r="I2214" s="192"/>
      <c r="J2214" s="192"/>
    </row>
    <row r="2215" spans="9:10" ht="15.75">
      <c r="I2215" s="192"/>
      <c r="J2215" s="192"/>
    </row>
    <row r="2216" spans="9:10" ht="15.75">
      <c r="I2216" s="192"/>
      <c r="J2216" s="192"/>
    </row>
    <row r="2217" spans="9:10" ht="15.75">
      <c r="I2217" s="192"/>
      <c r="J2217" s="192"/>
    </row>
    <row r="2218" spans="9:10" ht="15.75">
      <c r="I2218" s="192"/>
      <c r="J2218" s="192"/>
    </row>
    <row r="2219" spans="9:10" ht="15.75">
      <c r="I2219" s="192"/>
      <c r="J2219" s="192"/>
    </row>
    <row r="2220" spans="9:10" ht="15.75">
      <c r="I2220" s="192"/>
      <c r="J2220" s="192"/>
    </row>
    <row r="2221" spans="9:10" ht="15.75">
      <c r="I2221" s="192"/>
      <c r="J2221" s="192"/>
    </row>
    <row r="2222" spans="9:10" ht="15.75">
      <c r="I2222" s="192"/>
      <c r="J2222" s="192"/>
    </row>
    <row r="2223" spans="9:10" ht="15.75">
      <c r="I2223" s="192"/>
      <c r="J2223" s="192"/>
    </row>
    <row r="2224" spans="9:10" ht="15.75">
      <c r="I2224" s="192"/>
      <c r="J2224" s="192"/>
    </row>
    <row r="2225" spans="9:10" ht="15.75">
      <c r="I2225" s="192"/>
      <c r="J2225" s="192"/>
    </row>
    <row r="2226" spans="9:10" ht="15.75">
      <c r="I2226" s="192"/>
      <c r="J2226" s="192"/>
    </row>
    <row r="2227" spans="9:10" ht="15.75">
      <c r="I2227" s="192"/>
      <c r="J2227" s="192"/>
    </row>
    <row r="2228" spans="9:10" ht="15.75">
      <c r="I2228" s="192"/>
      <c r="J2228" s="192"/>
    </row>
    <row r="2229" spans="9:10" ht="15.75">
      <c r="I2229" s="192"/>
      <c r="J2229" s="192"/>
    </row>
    <row r="2230" spans="9:10" ht="15.75">
      <c r="I2230" s="192"/>
      <c r="J2230" s="192"/>
    </row>
    <row r="2231" spans="9:10" ht="15.75">
      <c r="I2231" s="192"/>
      <c r="J2231" s="192"/>
    </row>
    <row r="2232" spans="9:10" ht="15.75">
      <c r="I2232" s="192"/>
      <c r="J2232" s="192"/>
    </row>
    <row r="2233" spans="9:10" ht="15.75">
      <c r="I2233" s="192"/>
      <c r="J2233" s="192"/>
    </row>
    <row r="2234" spans="9:10" ht="15.75">
      <c r="I2234" s="192"/>
      <c r="J2234" s="192"/>
    </row>
    <row r="2235" spans="9:10" ht="15.75">
      <c r="I2235" s="192"/>
      <c r="J2235" s="192"/>
    </row>
    <row r="2236" spans="9:10" ht="15.75">
      <c r="I2236" s="192"/>
      <c r="J2236" s="192"/>
    </row>
    <row r="2237" spans="9:10" ht="15.75">
      <c r="I2237" s="192"/>
      <c r="J2237" s="192"/>
    </row>
    <row r="2238" spans="9:10" ht="15.75">
      <c r="I2238" s="192"/>
      <c r="J2238" s="192"/>
    </row>
    <row r="2239" spans="9:10" ht="15.75">
      <c r="I2239" s="192"/>
      <c r="J2239" s="192"/>
    </row>
    <row r="2240" spans="9:10" ht="15.75">
      <c r="I2240" s="192"/>
      <c r="J2240" s="192"/>
    </row>
    <row r="2241" spans="9:10" ht="15.75">
      <c r="I2241" s="192"/>
      <c r="J2241" s="192"/>
    </row>
    <row r="2242" spans="9:10" ht="15.75">
      <c r="I2242" s="192"/>
      <c r="J2242" s="192"/>
    </row>
    <row r="2243" spans="9:10" ht="15.75">
      <c r="I2243" s="192"/>
      <c r="J2243" s="192"/>
    </row>
    <row r="2244" spans="9:10" ht="15.75">
      <c r="I2244" s="192"/>
      <c r="J2244" s="192"/>
    </row>
    <row r="2245" spans="9:10" ht="15.75">
      <c r="I2245" s="192"/>
      <c r="J2245" s="192"/>
    </row>
    <row r="2246" spans="9:10" ht="15.75">
      <c r="I2246" s="192"/>
      <c r="J2246" s="192"/>
    </row>
    <row r="2247" spans="9:10" ht="15.75">
      <c r="I2247" s="192"/>
      <c r="J2247" s="192"/>
    </row>
    <row r="2248" spans="9:10" ht="15.75">
      <c r="I2248" s="192"/>
      <c r="J2248" s="192"/>
    </row>
    <row r="2249" spans="9:10" ht="15.75">
      <c r="I2249" s="192"/>
      <c r="J2249" s="192"/>
    </row>
    <row r="2250" spans="9:10" ht="15.75">
      <c r="I2250" s="192"/>
      <c r="J2250" s="192"/>
    </row>
    <row r="2251" spans="9:10" ht="15.75">
      <c r="I2251" s="192"/>
      <c r="J2251" s="192"/>
    </row>
    <row r="2252" spans="9:10" ht="15.75">
      <c r="I2252" s="192"/>
      <c r="J2252" s="192"/>
    </row>
    <row r="2253" spans="9:10" ht="15.75">
      <c r="I2253" s="192"/>
      <c r="J2253" s="192"/>
    </row>
    <row r="2254" spans="9:10" ht="15.75">
      <c r="I2254" s="192"/>
      <c r="J2254" s="192"/>
    </row>
    <row r="2255" spans="9:10" ht="15.75">
      <c r="I2255" s="192"/>
      <c r="J2255" s="192"/>
    </row>
    <row r="2256" spans="9:10" ht="15.75">
      <c r="I2256" s="192"/>
      <c r="J2256" s="192"/>
    </row>
    <row r="2257" spans="9:10" ht="15.75">
      <c r="I2257" s="192"/>
      <c r="J2257" s="192"/>
    </row>
    <row r="2258" spans="9:10" ht="15.75">
      <c r="I2258" s="192"/>
      <c r="J2258" s="192"/>
    </row>
    <row r="2259" spans="9:10" ht="15.75">
      <c r="I2259" s="192"/>
      <c r="J2259" s="192"/>
    </row>
    <row r="2260" spans="9:10" ht="15.75">
      <c r="I2260" s="192"/>
      <c r="J2260" s="192"/>
    </row>
    <row r="2261" spans="9:10" ht="15.75">
      <c r="I2261" s="192"/>
      <c r="J2261" s="192"/>
    </row>
    <row r="2262" spans="9:10" ht="15.75">
      <c r="I2262" s="192"/>
      <c r="J2262" s="192"/>
    </row>
    <row r="2263" spans="9:10" ht="15.75">
      <c r="I2263" s="192"/>
      <c r="J2263" s="192"/>
    </row>
    <row r="2264" spans="9:10" ht="15.75">
      <c r="I2264" s="192"/>
      <c r="J2264" s="192"/>
    </row>
    <row r="2265" spans="9:10" ht="15.75">
      <c r="I2265" s="192"/>
      <c r="J2265" s="192"/>
    </row>
    <row r="2266" spans="9:10" ht="15.75">
      <c r="I2266" s="192"/>
      <c r="J2266" s="192"/>
    </row>
    <row r="2267" spans="9:10" ht="15.75">
      <c r="I2267" s="192"/>
      <c r="J2267" s="192"/>
    </row>
    <row r="2268" spans="9:10" ht="15.75">
      <c r="I2268" s="192"/>
      <c r="J2268" s="192"/>
    </row>
    <row r="2269" spans="9:10" ht="15.75">
      <c r="I2269" s="192"/>
      <c r="J2269" s="192"/>
    </row>
    <row r="2270" spans="9:10" ht="15.75">
      <c r="I2270" s="192"/>
      <c r="J2270" s="192"/>
    </row>
    <row r="2271" spans="9:10" ht="15.75">
      <c r="I2271" s="192"/>
      <c r="J2271" s="192"/>
    </row>
    <row r="2272" spans="9:10" ht="15.75">
      <c r="I2272" s="192"/>
      <c r="J2272" s="192"/>
    </row>
    <row r="2273" spans="9:10" ht="15.75">
      <c r="I2273" s="192"/>
      <c r="J2273" s="192"/>
    </row>
    <row r="2274" spans="9:10" ht="15.75">
      <c r="I2274" s="192"/>
      <c r="J2274" s="192"/>
    </row>
    <row r="2275" spans="9:10" ht="15.75">
      <c r="I2275" s="192"/>
      <c r="J2275" s="192"/>
    </row>
    <row r="2276" spans="9:10" ht="15.75">
      <c r="I2276" s="192"/>
      <c r="J2276" s="192"/>
    </row>
    <row r="2277" spans="9:10" ht="15.75">
      <c r="I2277" s="192"/>
      <c r="J2277" s="192"/>
    </row>
    <row r="2278" spans="9:10" ht="15.75">
      <c r="I2278" s="192"/>
      <c r="J2278" s="192"/>
    </row>
    <row r="2279" spans="9:10" ht="15.75">
      <c r="I2279" s="192"/>
      <c r="J2279" s="192"/>
    </row>
    <row r="2280" spans="9:10" ht="15.75">
      <c r="I2280" s="192"/>
      <c r="J2280" s="192"/>
    </row>
    <row r="2281" spans="9:10" ht="15.75">
      <c r="I2281" s="192"/>
      <c r="J2281" s="192"/>
    </row>
    <row r="2282" spans="9:10" ht="15.75">
      <c r="I2282" s="192"/>
      <c r="J2282" s="192"/>
    </row>
    <row r="2283" spans="9:10" ht="15.75">
      <c r="I2283" s="192"/>
      <c r="J2283" s="192"/>
    </row>
    <row r="2284" spans="9:10" ht="15.75">
      <c r="I2284" s="192"/>
      <c r="J2284" s="192"/>
    </row>
    <row r="2285" spans="9:10" ht="15.75">
      <c r="I2285" s="192"/>
      <c r="J2285" s="192"/>
    </row>
    <row r="2286" spans="9:10" ht="15.75">
      <c r="I2286" s="192"/>
      <c r="J2286" s="192"/>
    </row>
    <row r="2287" spans="9:10" ht="15.75">
      <c r="I2287" s="192"/>
      <c r="J2287" s="192"/>
    </row>
    <row r="2288" spans="9:10" ht="15.75">
      <c r="I2288" s="192"/>
      <c r="J2288" s="192"/>
    </row>
    <row r="2289" spans="9:10" ht="15.75">
      <c r="I2289" s="192"/>
      <c r="J2289" s="192"/>
    </row>
    <row r="2290" spans="9:10" ht="15.75">
      <c r="I2290" s="192"/>
      <c r="J2290" s="192"/>
    </row>
    <row r="2291" spans="9:10" ht="15.75">
      <c r="I2291" s="192"/>
      <c r="J2291" s="192"/>
    </row>
    <row r="2292" spans="9:10" ht="15.75">
      <c r="I2292" s="192"/>
      <c r="J2292" s="192"/>
    </row>
    <row r="2293" spans="9:10" ht="15.75">
      <c r="I2293" s="192"/>
      <c r="J2293" s="192"/>
    </row>
    <row r="2294" spans="9:10" ht="15.75">
      <c r="I2294" s="192"/>
      <c r="J2294" s="192"/>
    </row>
    <row r="2295" spans="9:10" ht="15.75">
      <c r="I2295" s="192"/>
      <c r="J2295" s="192"/>
    </row>
    <row r="2296" spans="9:10" ht="15.75">
      <c r="I2296" s="192"/>
      <c r="J2296" s="192"/>
    </row>
    <row r="2297" spans="9:10" ht="15.75">
      <c r="I2297" s="192"/>
      <c r="J2297" s="192"/>
    </row>
    <row r="2298" spans="9:10" ht="15.75">
      <c r="I2298" s="192"/>
      <c r="J2298" s="192"/>
    </row>
    <row r="2299" spans="9:10" ht="15.75">
      <c r="I2299" s="192"/>
      <c r="J2299" s="192"/>
    </row>
    <row r="2300" spans="9:10" ht="15.75">
      <c r="I2300" s="192"/>
      <c r="J2300" s="192"/>
    </row>
    <row r="2301" spans="9:10" ht="15.75">
      <c r="I2301" s="192"/>
      <c r="J2301" s="192"/>
    </row>
    <row r="2302" spans="9:10" ht="15.75">
      <c r="I2302" s="192"/>
      <c r="J2302" s="192"/>
    </row>
    <row r="2303" spans="9:10" ht="15.75">
      <c r="I2303" s="192"/>
      <c r="J2303" s="192"/>
    </row>
    <row r="2304" spans="9:10" ht="15.75">
      <c r="I2304" s="192"/>
      <c r="J2304" s="192"/>
    </row>
    <row r="2305" spans="9:10" ht="15.75">
      <c r="I2305" s="192"/>
      <c r="J2305" s="192"/>
    </row>
    <row r="2306" spans="9:10" ht="15.75">
      <c r="I2306" s="192"/>
      <c r="J2306" s="192"/>
    </row>
    <row r="2307" spans="9:10" ht="15.75">
      <c r="I2307" s="192"/>
      <c r="J2307" s="192"/>
    </row>
    <row r="2308" spans="9:10" ht="15.75">
      <c r="I2308" s="192"/>
      <c r="J2308" s="192"/>
    </row>
    <row r="2309" spans="9:10" ht="15.75">
      <c r="I2309" s="192"/>
      <c r="J2309" s="192"/>
    </row>
    <row r="2310" spans="9:10" ht="15.75">
      <c r="I2310" s="192"/>
      <c r="J2310" s="192"/>
    </row>
    <row r="2311" spans="9:10" ht="15.75">
      <c r="I2311" s="192"/>
      <c r="J2311" s="192"/>
    </row>
    <row r="2312" spans="9:10" ht="15.75">
      <c r="I2312" s="192"/>
      <c r="J2312" s="192"/>
    </row>
    <row r="2313" spans="9:10" ht="15.75">
      <c r="I2313" s="192"/>
      <c r="J2313" s="192"/>
    </row>
    <row r="2314" spans="9:10" ht="15.75">
      <c r="I2314" s="192"/>
      <c r="J2314" s="192"/>
    </row>
    <row r="2315" spans="9:10" ht="15.75">
      <c r="I2315" s="192"/>
      <c r="J2315" s="192"/>
    </row>
    <row r="2316" spans="9:10" ht="15.75">
      <c r="I2316" s="192"/>
      <c r="J2316" s="192"/>
    </row>
    <row r="2317" spans="9:10" ht="15.75">
      <c r="I2317" s="192"/>
      <c r="J2317" s="192"/>
    </row>
    <row r="2318" spans="9:10" ht="15.75">
      <c r="I2318" s="192"/>
      <c r="J2318" s="192"/>
    </row>
    <row r="2319" spans="9:10" ht="15.75">
      <c r="I2319" s="192"/>
      <c r="J2319" s="192"/>
    </row>
    <row r="2320" spans="9:10" ht="15.75">
      <c r="I2320" s="192"/>
      <c r="J2320" s="192"/>
    </row>
    <row r="2321" spans="9:10" ht="15.75">
      <c r="I2321" s="192"/>
      <c r="J2321" s="192"/>
    </row>
    <row r="2322" spans="9:10" ht="15.75">
      <c r="I2322" s="192"/>
      <c r="J2322" s="192"/>
    </row>
    <row r="2323" spans="9:10" ht="15.75">
      <c r="I2323" s="192"/>
      <c r="J2323" s="192"/>
    </row>
    <row r="2324" spans="9:10" ht="15.75">
      <c r="I2324" s="192"/>
      <c r="J2324" s="192"/>
    </row>
    <row r="2325" spans="9:10" ht="15.75">
      <c r="I2325" s="192"/>
      <c r="J2325" s="192"/>
    </row>
    <row r="2326" spans="9:10" ht="15.75">
      <c r="I2326" s="192"/>
      <c r="J2326" s="192"/>
    </row>
    <row r="2327" spans="9:10" ht="15.75">
      <c r="I2327" s="192"/>
      <c r="J2327" s="192"/>
    </row>
    <row r="2328" spans="9:10" ht="15.75">
      <c r="I2328" s="192"/>
      <c r="J2328" s="192"/>
    </row>
    <row r="2329" spans="9:10" ht="15.75">
      <c r="I2329" s="192"/>
      <c r="J2329" s="192"/>
    </row>
    <row r="2330" spans="9:10" ht="15.75">
      <c r="I2330" s="192"/>
      <c r="J2330" s="192"/>
    </row>
    <row r="2331" spans="9:10" ht="15.75">
      <c r="I2331" s="192"/>
      <c r="J2331" s="192"/>
    </row>
    <row r="2332" spans="9:10" ht="15.75">
      <c r="I2332" s="192"/>
      <c r="J2332" s="192"/>
    </row>
    <row r="2333" spans="9:10" ht="15.75">
      <c r="I2333" s="192"/>
      <c r="J2333" s="192"/>
    </row>
    <row r="2334" spans="9:10" ht="15.75">
      <c r="I2334" s="192"/>
      <c r="J2334" s="192"/>
    </row>
    <row r="2335" spans="9:10" ht="15.75">
      <c r="I2335" s="192"/>
      <c r="J2335" s="192"/>
    </row>
    <row r="2336" spans="9:10" ht="15.75">
      <c r="I2336" s="192"/>
      <c r="J2336" s="192"/>
    </row>
    <row r="2337" spans="9:10" ht="15.75">
      <c r="I2337" s="192"/>
      <c r="J2337" s="192"/>
    </row>
    <row r="2338" spans="9:10" ht="15.75">
      <c r="I2338" s="192"/>
      <c r="J2338" s="192"/>
    </row>
    <row r="2339" spans="9:10" ht="15.75">
      <c r="I2339" s="192"/>
      <c r="J2339" s="192"/>
    </row>
    <row r="2340" spans="9:10" ht="15.75">
      <c r="I2340" s="192"/>
      <c r="J2340" s="192"/>
    </row>
    <row r="2341" spans="9:10" ht="15.75">
      <c r="I2341" s="192"/>
      <c r="J2341" s="192"/>
    </row>
    <row r="2342" spans="9:10" ht="15.75">
      <c r="I2342" s="192"/>
      <c r="J2342" s="192"/>
    </row>
    <row r="2343" spans="9:10" ht="15.75">
      <c r="I2343" s="192"/>
      <c r="J2343" s="192"/>
    </row>
    <row r="2344" spans="9:10" ht="15.75">
      <c r="I2344" s="192"/>
      <c r="J2344" s="192"/>
    </row>
    <row r="2345" spans="9:10" ht="15.75">
      <c r="I2345" s="192"/>
      <c r="J2345" s="192"/>
    </row>
    <row r="2346" spans="9:10" ht="15.75">
      <c r="I2346" s="192"/>
      <c r="J2346" s="192"/>
    </row>
    <row r="2347" spans="9:10" ht="15.75">
      <c r="I2347" s="192"/>
      <c r="J2347" s="192"/>
    </row>
    <row r="2348" spans="9:10" ht="15.75">
      <c r="I2348" s="192"/>
      <c r="J2348" s="192"/>
    </row>
    <row r="2349" spans="9:10" ht="15.75">
      <c r="I2349" s="192"/>
      <c r="J2349" s="192"/>
    </row>
    <row r="2350" spans="9:10" ht="15.75">
      <c r="I2350" s="192"/>
      <c r="J2350" s="192"/>
    </row>
    <row r="2351" spans="9:10" ht="15.75">
      <c r="I2351" s="192"/>
      <c r="J2351" s="192"/>
    </row>
    <row r="2352" spans="9:10" ht="15.75">
      <c r="I2352" s="192"/>
      <c r="J2352" s="192"/>
    </row>
    <row r="2353" spans="9:10" ht="15.75">
      <c r="I2353" s="192"/>
      <c r="J2353" s="192"/>
    </row>
    <row r="2354" spans="9:10" ht="15.75">
      <c r="I2354" s="192"/>
      <c r="J2354" s="192"/>
    </row>
    <row r="2355" spans="9:10" ht="15.75">
      <c r="I2355" s="192"/>
      <c r="J2355" s="192"/>
    </row>
    <row r="2356" spans="9:10" ht="15.75">
      <c r="I2356" s="192"/>
      <c r="J2356" s="192"/>
    </row>
    <row r="2357" spans="9:10" ht="15.75">
      <c r="I2357" s="192"/>
      <c r="J2357" s="192"/>
    </row>
    <row r="2358" spans="9:10" ht="15.75">
      <c r="I2358" s="192"/>
      <c r="J2358" s="192"/>
    </row>
    <row r="2359" spans="9:10" ht="15.75">
      <c r="I2359" s="192"/>
      <c r="J2359" s="192"/>
    </row>
    <row r="2360" spans="9:10" ht="15.75">
      <c r="I2360" s="192"/>
      <c r="J2360" s="192"/>
    </row>
    <row r="2361" spans="9:10" ht="15.75">
      <c r="I2361" s="192"/>
      <c r="J2361" s="192"/>
    </row>
    <row r="2362" spans="9:10" ht="15.75">
      <c r="I2362" s="192"/>
      <c r="J2362" s="192"/>
    </row>
    <row r="2363" spans="9:10" ht="15.75">
      <c r="I2363" s="192"/>
      <c r="J2363" s="192"/>
    </row>
    <row r="2364" spans="9:10" ht="15.75">
      <c r="I2364" s="192"/>
      <c r="J2364" s="192"/>
    </row>
    <row r="2365" spans="9:10" ht="15.75">
      <c r="I2365" s="192"/>
      <c r="J2365" s="192"/>
    </row>
    <row r="2366" spans="9:10" ht="15.75">
      <c r="I2366" s="192"/>
      <c r="J2366" s="192"/>
    </row>
    <row r="2367" spans="9:10" ht="15.75">
      <c r="I2367" s="192"/>
      <c r="J2367" s="192"/>
    </row>
    <row r="2368" spans="9:10" ht="15.75">
      <c r="I2368" s="192"/>
      <c r="J2368" s="192"/>
    </row>
    <row r="2369" spans="9:10" ht="15.75">
      <c r="I2369" s="192"/>
      <c r="J2369" s="192"/>
    </row>
    <row r="2370" spans="9:10" ht="15.75">
      <c r="I2370" s="192"/>
      <c r="J2370" s="192"/>
    </row>
    <row r="2371" spans="9:10" ht="15.75">
      <c r="I2371" s="192"/>
      <c r="J2371" s="192"/>
    </row>
    <row r="2372" spans="9:10" ht="15.75">
      <c r="I2372" s="192"/>
      <c r="J2372" s="192"/>
    </row>
    <row r="2373" spans="9:10" ht="15.75">
      <c r="I2373" s="192"/>
      <c r="J2373" s="192"/>
    </row>
    <row r="2374" spans="9:10" ht="15.75">
      <c r="I2374" s="192"/>
      <c r="J2374" s="192"/>
    </row>
    <row r="2375" spans="9:10" ht="15.75">
      <c r="I2375" s="192"/>
      <c r="J2375" s="192"/>
    </row>
    <row r="2376" spans="9:10" ht="15.75">
      <c r="I2376" s="192"/>
      <c r="J2376" s="192"/>
    </row>
    <row r="2377" spans="9:10" ht="15.75">
      <c r="I2377" s="192"/>
      <c r="J2377" s="192"/>
    </row>
    <row r="2378" spans="9:10" ht="15.75">
      <c r="I2378" s="192"/>
      <c r="J2378" s="192"/>
    </row>
    <row r="2379" spans="9:10" ht="15.75">
      <c r="I2379" s="192"/>
      <c r="J2379" s="192"/>
    </row>
    <row r="2380" spans="9:10" ht="15.75">
      <c r="I2380" s="192"/>
      <c r="J2380" s="192"/>
    </row>
    <row r="2381" spans="9:10" ht="15.75">
      <c r="I2381" s="192"/>
      <c r="J2381" s="192"/>
    </row>
    <row r="2382" spans="9:10" ht="15.75">
      <c r="I2382" s="192"/>
      <c r="J2382" s="192"/>
    </row>
    <row r="2383" spans="9:10" ht="15.75">
      <c r="I2383" s="192"/>
      <c r="J2383" s="192"/>
    </row>
    <row r="2384" spans="9:10" ht="15.75">
      <c r="I2384" s="192"/>
      <c r="J2384" s="192"/>
    </row>
    <row r="2385" spans="9:10" ht="15.75">
      <c r="I2385" s="192"/>
      <c r="J2385" s="192"/>
    </row>
    <row r="2386" spans="9:10" ht="15.75">
      <c r="I2386" s="192"/>
      <c r="J2386" s="192"/>
    </row>
    <row r="2387" spans="9:10" ht="15.75">
      <c r="I2387" s="192"/>
      <c r="J2387" s="192"/>
    </row>
    <row r="2388" spans="9:10" ht="15.75">
      <c r="I2388" s="192"/>
      <c r="J2388" s="192"/>
    </row>
    <row r="2389" spans="9:10" ht="15.75">
      <c r="I2389" s="192"/>
      <c r="J2389" s="192"/>
    </row>
    <row r="2390" spans="9:10" ht="15.75">
      <c r="I2390" s="192"/>
      <c r="J2390" s="192"/>
    </row>
    <row r="2391" spans="9:10" ht="15.75">
      <c r="I2391" s="192"/>
      <c r="J2391" s="192"/>
    </row>
    <row r="2392" spans="9:10" ht="15.75">
      <c r="I2392" s="192"/>
      <c r="J2392" s="192"/>
    </row>
    <row r="2393" spans="9:10" ht="15.75">
      <c r="I2393" s="192"/>
      <c r="J2393" s="192"/>
    </row>
    <row r="2394" spans="9:10" ht="15.75">
      <c r="I2394" s="192"/>
      <c r="J2394" s="192"/>
    </row>
    <row r="2395" spans="9:10" ht="15.75">
      <c r="I2395" s="192"/>
      <c r="J2395" s="192"/>
    </row>
    <row r="2396" spans="9:10" ht="15.75">
      <c r="I2396" s="192"/>
      <c r="J2396" s="192"/>
    </row>
    <row r="2397" spans="9:10" ht="15.75">
      <c r="I2397" s="192"/>
      <c r="J2397" s="192"/>
    </row>
    <row r="2398" spans="9:10" ht="15.75">
      <c r="I2398" s="192"/>
      <c r="J2398" s="192"/>
    </row>
    <row r="2399" spans="9:10" ht="15.75">
      <c r="I2399" s="192"/>
      <c r="J2399" s="192"/>
    </row>
    <row r="2400" spans="9:10" ht="15.75">
      <c r="I2400" s="192"/>
      <c r="J2400" s="192"/>
    </row>
    <row r="2401" spans="9:10" ht="15.75">
      <c r="I2401" s="192"/>
      <c r="J2401" s="192"/>
    </row>
    <row r="2402" spans="9:10" ht="15.75">
      <c r="I2402" s="192"/>
      <c r="J2402" s="192"/>
    </row>
    <row r="2403" spans="9:10" ht="15.75">
      <c r="I2403" s="192"/>
      <c r="J2403" s="192"/>
    </row>
    <row r="2404" spans="9:10" ht="15.75">
      <c r="I2404" s="192"/>
      <c r="J2404" s="192"/>
    </row>
    <row r="2405" spans="9:10" ht="15.75">
      <c r="I2405" s="192"/>
      <c r="J2405" s="192"/>
    </row>
    <row r="2406" spans="9:10" ht="15.75">
      <c r="I2406" s="192"/>
      <c r="J2406" s="192"/>
    </row>
    <row r="2407" spans="9:10" ht="15.75">
      <c r="I2407" s="192"/>
      <c r="J2407" s="192"/>
    </row>
    <row r="2408" spans="9:10" ht="15.75">
      <c r="I2408" s="192"/>
      <c r="J2408" s="192"/>
    </row>
    <row r="2409" spans="9:10" ht="15.75">
      <c r="I2409" s="192"/>
      <c r="J2409" s="192"/>
    </row>
    <row r="2410" spans="9:10" ht="15.75">
      <c r="I2410" s="192"/>
      <c r="J2410" s="192"/>
    </row>
    <row r="2411" spans="9:10" ht="15.75">
      <c r="I2411" s="192"/>
      <c r="J2411" s="192"/>
    </row>
    <row r="2412" spans="9:10" ht="15.75">
      <c r="I2412" s="192"/>
      <c r="J2412" s="192"/>
    </row>
    <row r="2413" spans="9:10" ht="15.75">
      <c r="I2413" s="192"/>
      <c r="J2413" s="192"/>
    </row>
    <row r="2414" spans="9:10" ht="15.75">
      <c r="I2414" s="192"/>
      <c r="J2414" s="192"/>
    </row>
    <row r="2415" spans="9:10" ht="15.75">
      <c r="I2415" s="192"/>
      <c r="J2415" s="192"/>
    </row>
    <row r="2416" spans="9:10" ht="15.75">
      <c r="I2416" s="192"/>
      <c r="J2416" s="192"/>
    </row>
    <row r="2417" spans="9:10" ht="15.75">
      <c r="I2417" s="192"/>
      <c r="J2417" s="192"/>
    </row>
    <row r="2418" spans="9:10" ht="15.75">
      <c r="I2418" s="192"/>
      <c r="J2418" s="192"/>
    </row>
    <row r="2419" spans="9:10" ht="15.75">
      <c r="I2419" s="192"/>
      <c r="J2419" s="192"/>
    </row>
    <row r="2420" spans="9:10" ht="15.75">
      <c r="I2420" s="192"/>
      <c r="J2420" s="192"/>
    </row>
    <row r="2421" spans="9:10" ht="15.75">
      <c r="I2421" s="192"/>
      <c r="J2421" s="192"/>
    </row>
    <row r="2422" spans="9:10" ht="15.75">
      <c r="I2422" s="192"/>
      <c r="J2422" s="192"/>
    </row>
    <row r="2423" spans="9:10" ht="15.75">
      <c r="I2423" s="192"/>
      <c r="J2423" s="192"/>
    </row>
    <row r="2424" spans="9:10" ht="15.75">
      <c r="I2424" s="192"/>
      <c r="J2424" s="192"/>
    </row>
    <row r="2425" spans="9:10" ht="15.75">
      <c r="I2425" s="192"/>
      <c r="J2425" s="192"/>
    </row>
    <row r="2426" spans="9:10" ht="15.75">
      <c r="I2426" s="192"/>
      <c r="J2426" s="192"/>
    </row>
    <row r="2427" spans="9:10" ht="15.75">
      <c r="I2427" s="192"/>
      <c r="J2427" s="192"/>
    </row>
    <row r="2428" spans="9:10" ht="15.75">
      <c r="I2428" s="192"/>
      <c r="J2428" s="192"/>
    </row>
    <row r="2429" spans="9:10" ht="15.75">
      <c r="I2429" s="192"/>
      <c r="J2429" s="192"/>
    </row>
    <row r="2430" spans="9:10" ht="15.75">
      <c r="I2430" s="192"/>
      <c r="J2430" s="192"/>
    </row>
    <row r="2431" spans="9:10" ht="15.75">
      <c r="I2431" s="192"/>
      <c r="J2431" s="192"/>
    </row>
    <row r="2432" spans="9:10" ht="15.75">
      <c r="I2432" s="192"/>
      <c r="J2432" s="192"/>
    </row>
    <row r="2433" spans="9:10" ht="15.75">
      <c r="I2433" s="192"/>
      <c r="J2433" s="192"/>
    </row>
    <row r="2434" spans="9:10" ht="15.75">
      <c r="I2434" s="192"/>
      <c r="J2434" s="192"/>
    </row>
    <row r="2435" spans="9:10" ht="15.75">
      <c r="I2435" s="192"/>
      <c r="J2435" s="192"/>
    </row>
    <row r="2436" spans="9:10" ht="15.75">
      <c r="I2436" s="192"/>
      <c r="J2436" s="192"/>
    </row>
    <row r="2437" spans="9:10" ht="15.75">
      <c r="I2437" s="192"/>
      <c r="J2437" s="192"/>
    </row>
    <row r="2438" spans="9:10" ht="15.75">
      <c r="I2438" s="192"/>
      <c r="J2438" s="192"/>
    </row>
    <row r="2439" spans="9:10" ht="15.75">
      <c r="I2439" s="192"/>
      <c r="J2439" s="192"/>
    </row>
    <row r="2440" spans="9:10" ht="15.75">
      <c r="I2440" s="192"/>
      <c r="J2440" s="192"/>
    </row>
    <row r="2441" spans="9:10" ht="15.75">
      <c r="I2441" s="192"/>
      <c r="J2441" s="192"/>
    </row>
    <row r="2442" spans="9:10" ht="15.75">
      <c r="I2442" s="192"/>
      <c r="J2442" s="192"/>
    </row>
    <row r="2443" spans="9:10" ht="15.75">
      <c r="I2443" s="192"/>
      <c r="J2443" s="192"/>
    </row>
    <row r="2444" spans="9:10" ht="15.75">
      <c r="I2444" s="192"/>
      <c r="J2444" s="192"/>
    </row>
    <row r="2445" spans="9:10" ht="15.75">
      <c r="I2445" s="192"/>
      <c r="J2445" s="192"/>
    </row>
    <row r="2446" spans="9:10" ht="15.75">
      <c r="I2446" s="192"/>
      <c r="J2446" s="192"/>
    </row>
    <row r="2447" spans="9:10" ht="15.75">
      <c r="I2447" s="192"/>
      <c r="J2447" s="192"/>
    </row>
    <row r="2448" spans="9:10" ht="15.75">
      <c r="I2448" s="192"/>
      <c r="J2448" s="192"/>
    </row>
    <row r="2449" spans="9:10" ht="15.75">
      <c r="I2449" s="192"/>
      <c r="J2449" s="192"/>
    </row>
    <row r="2450" spans="9:10" ht="15.75">
      <c r="I2450" s="192"/>
      <c r="J2450" s="192"/>
    </row>
    <row r="2451" spans="9:10" ht="15.75">
      <c r="I2451" s="192"/>
      <c r="J2451" s="192"/>
    </row>
    <row r="2452" spans="9:10" ht="15.75">
      <c r="I2452" s="192"/>
      <c r="J2452" s="192"/>
    </row>
    <row r="2453" spans="9:10" ht="15.75">
      <c r="I2453" s="192"/>
      <c r="J2453" s="192"/>
    </row>
    <row r="2454" spans="9:10" ht="15.75">
      <c r="I2454" s="192"/>
      <c r="J2454" s="192"/>
    </row>
    <row r="2455" spans="9:10" ht="15.75">
      <c r="I2455" s="192"/>
      <c r="J2455" s="192"/>
    </row>
    <row r="2456" spans="9:10" ht="15.75">
      <c r="I2456" s="192"/>
      <c r="J2456" s="192"/>
    </row>
    <row r="2457" spans="9:10" ht="15.75">
      <c r="I2457" s="192"/>
      <c r="J2457" s="192"/>
    </row>
    <row r="2458" spans="9:10" ht="15.75">
      <c r="I2458" s="192"/>
      <c r="J2458" s="192"/>
    </row>
    <row r="2459" spans="9:10" ht="15.75">
      <c r="I2459" s="192"/>
      <c r="J2459" s="192"/>
    </row>
    <row r="2460" spans="9:10" ht="15.75">
      <c r="I2460" s="192"/>
      <c r="J2460" s="192"/>
    </row>
    <row r="2461" spans="9:10" ht="15.75">
      <c r="I2461" s="192"/>
      <c r="J2461" s="192"/>
    </row>
    <row r="2462" spans="9:10" ht="15.75">
      <c r="I2462" s="192"/>
      <c r="J2462" s="192"/>
    </row>
    <row r="2463" spans="9:10" ht="15.75">
      <c r="I2463" s="192"/>
      <c r="J2463" s="192"/>
    </row>
    <row r="2464" spans="9:10" ht="15.75">
      <c r="I2464" s="192"/>
      <c r="J2464" s="192"/>
    </row>
    <row r="2465" spans="9:10" ht="15.75">
      <c r="I2465" s="192"/>
      <c r="J2465" s="192"/>
    </row>
    <row r="2466" spans="9:10" ht="15.75">
      <c r="I2466" s="192"/>
      <c r="J2466" s="192"/>
    </row>
    <row r="2467" spans="9:10" ht="15.75">
      <c r="I2467" s="192"/>
      <c r="J2467" s="192"/>
    </row>
    <row r="2468" spans="9:10" ht="15.75">
      <c r="I2468" s="192"/>
      <c r="J2468" s="192"/>
    </row>
    <row r="2469" spans="9:10" ht="15.75">
      <c r="I2469" s="192"/>
      <c r="J2469" s="192"/>
    </row>
    <row r="2470" spans="9:10" ht="15.75">
      <c r="I2470" s="192"/>
      <c r="J2470" s="192"/>
    </row>
    <row r="2471" spans="9:10" ht="15.75">
      <c r="I2471" s="192"/>
      <c r="J2471" s="192"/>
    </row>
    <row r="2472" spans="9:10" ht="15.75">
      <c r="I2472" s="192"/>
      <c r="J2472" s="192"/>
    </row>
    <row r="2473" spans="9:10" ht="15.75">
      <c r="I2473" s="192"/>
      <c r="J2473" s="192"/>
    </row>
    <row r="2474" spans="9:10" ht="15.75">
      <c r="I2474" s="192"/>
      <c r="J2474" s="192"/>
    </row>
    <row r="2475" spans="9:10" ht="15.75">
      <c r="I2475" s="192"/>
      <c r="J2475" s="192"/>
    </row>
    <row r="2476" spans="9:10" ht="15.75">
      <c r="I2476" s="192"/>
      <c r="J2476" s="192"/>
    </row>
    <row r="2477" spans="9:10" ht="15.75">
      <c r="I2477" s="192"/>
      <c r="J2477" s="192"/>
    </row>
    <row r="2478" spans="9:10" ht="15.75">
      <c r="I2478" s="192"/>
      <c r="J2478" s="192"/>
    </row>
    <row r="2479" spans="9:10" ht="15.75">
      <c r="I2479" s="192"/>
      <c r="J2479" s="192"/>
    </row>
    <row r="2480" spans="9:10" ht="15.75">
      <c r="I2480" s="192"/>
      <c r="J2480" s="192"/>
    </row>
    <row r="2481" spans="9:10" ht="15.75">
      <c r="I2481" s="192"/>
      <c r="J2481" s="192"/>
    </row>
    <row r="2482" spans="9:10" ht="15.75">
      <c r="I2482" s="192"/>
      <c r="J2482" s="192"/>
    </row>
    <row r="2483" spans="9:10" ht="15.75">
      <c r="I2483" s="192"/>
      <c r="J2483" s="192"/>
    </row>
    <row r="2484" spans="9:10" ht="15.75">
      <c r="I2484" s="192"/>
      <c r="J2484" s="192"/>
    </row>
    <row r="2485" spans="9:10" ht="15.75">
      <c r="I2485" s="192"/>
      <c r="J2485" s="192"/>
    </row>
    <row r="2486" spans="9:10" ht="15.75">
      <c r="I2486" s="192"/>
      <c r="J2486" s="192"/>
    </row>
    <row r="2487" spans="9:10" ht="15.75">
      <c r="I2487" s="192"/>
      <c r="J2487" s="192"/>
    </row>
    <row r="2488" spans="9:10" ht="15.75">
      <c r="I2488" s="192"/>
      <c r="J2488" s="192"/>
    </row>
    <row r="2489" spans="9:10" ht="15.75">
      <c r="I2489" s="192"/>
      <c r="J2489" s="192"/>
    </row>
    <row r="2490" spans="9:10" ht="15.75">
      <c r="I2490" s="192"/>
      <c r="J2490" s="192"/>
    </row>
    <row r="2491" spans="9:10" ht="15.75">
      <c r="I2491" s="192"/>
      <c r="J2491" s="192"/>
    </row>
    <row r="2492" spans="9:10" ht="15.75">
      <c r="I2492" s="192"/>
      <c r="J2492" s="192"/>
    </row>
    <row r="2493" spans="9:10" ht="15.75">
      <c r="I2493" s="192"/>
      <c r="J2493" s="192"/>
    </row>
    <row r="2494" spans="9:10" ht="15.75">
      <c r="I2494" s="192"/>
      <c r="J2494" s="192"/>
    </row>
    <row r="2495" spans="9:10" ht="15.75">
      <c r="I2495" s="192"/>
      <c r="J2495" s="192"/>
    </row>
    <row r="2496" spans="9:10" ht="15.75">
      <c r="I2496" s="192"/>
      <c r="J2496" s="192"/>
    </row>
    <row r="2497" spans="9:10" ht="15.75">
      <c r="I2497" s="192"/>
      <c r="J2497" s="192"/>
    </row>
    <row r="2498" spans="9:10" ht="15.75">
      <c r="I2498" s="192"/>
      <c r="J2498" s="192"/>
    </row>
    <row r="2499" spans="9:10" ht="15.75">
      <c r="I2499" s="192"/>
      <c r="J2499" s="192"/>
    </row>
    <row r="2500" spans="9:10" ht="15.75">
      <c r="I2500" s="192"/>
      <c r="J2500" s="192"/>
    </row>
    <row r="2501" spans="9:10" ht="15.75">
      <c r="I2501" s="192"/>
      <c r="J2501" s="192"/>
    </row>
    <row r="2502" spans="9:10" ht="15.75">
      <c r="I2502" s="192"/>
      <c r="J2502" s="192"/>
    </row>
    <row r="2503" spans="9:10" ht="15.75">
      <c r="I2503" s="192"/>
      <c r="J2503" s="192"/>
    </row>
    <row r="2504" spans="9:10" ht="15.75">
      <c r="I2504" s="192"/>
      <c r="J2504" s="192"/>
    </row>
    <row r="2505" spans="9:10" ht="15.75">
      <c r="I2505" s="192"/>
      <c r="J2505" s="192"/>
    </row>
    <row r="2506" spans="9:10" ht="15.75">
      <c r="I2506" s="192"/>
      <c r="J2506" s="192"/>
    </row>
    <row r="2507" spans="9:10" ht="15.75">
      <c r="I2507" s="192"/>
      <c r="J2507" s="192"/>
    </row>
    <row r="2508" spans="9:10" ht="15.75">
      <c r="I2508" s="192"/>
      <c r="J2508" s="192"/>
    </row>
    <row r="2509" spans="9:10" ht="15.75">
      <c r="I2509" s="192"/>
      <c r="J2509" s="192"/>
    </row>
    <row r="2510" spans="9:10" ht="15.75">
      <c r="I2510" s="192"/>
      <c r="J2510" s="192"/>
    </row>
    <row r="2511" spans="9:10" ht="15.75">
      <c r="I2511" s="192"/>
      <c r="J2511" s="192"/>
    </row>
    <row r="2512" spans="9:10" ht="15.75">
      <c r="I2512" s="192"/>
      <c r="J2512" s="192"/>
    </row>
    <row r="2513" spans="9:10" ht="15.75">
      <c r="I2513" s="192"/>
      <c r="J2513" s="192"/>
    </row>
    <row r="2514" spans="9:10" ht="15.75">
      <c r="I2514" s="192"/>
      <c r="J2514" s="192"/>
    </row>
    <row r="2515" spans="9:10" ht="15.75">
      <c r="I2515" s="192"/>
      <c r="J2515" s="192"/>
    </row>
    <row r="2516" spans="9:10" ht="15.75">
      <c r="I2516" s="192"/>
      <c r="J2516" s="192"/>
    </row>
    <row r="2517" spans="9:10" ht="15.75">
      <c r="I2517" s="192"/>
      <c r="J2517" s="192"/>
    </row>
    <row r="2518" spans="9:10" ht="15.75">
      <c r="I2518" s="192"/>
      <c r="J2518" s="192"/>
    </row>
    <row r="2519" spans="9:10" ht="15.75">
      <c r="I2519" s="192"/>
      <c r="J2519" s="192"/>
    </row>
    <row r="2520" spans="9:10" ht="15.75">
      <c r="I2520" s="192"/>
      <c r="J2520" s="192"/>
    </row>
    <row r="2521" spans="9:10" ht="15.75">
      <c r="I2521" s="192"/>
      <c r="J2521" s="192"/>
    </row>
    <row r="2522" spans="9:10" ht="15.75">
      <c r="I2522" s="192"/>
      <c r="J2522" s="192"/>
    </row>
    <row r="2523" spans="9:10" ht="15.75">
      <c r="I2523" s="192"/>
      <c r="J2523" s="192"/>
    </row>
    <row r="2524" spans="9:10" ht="15.75">
      <c r="I2524" s="192"/>
      <c r="J2524" s="192"/>
    </row>
    <row r="2525" spans="9:10" ht="15.75">
      <c r="I2525" s="192"/>
      <c r="J2525" s="192"/>
    </row>
    <row r="2526" spans="9:10" ht="15.75">
      <c r="I2526" s="192"/>
      <c r="J2526" s="192"/>
    </row>
    <row r="2527" spans="9:10" ht="15.75">
      <c r="I2527" s="192"/>
      <c r="J2527" s="192"/>
    </row>
    <row r="2528" spans="9:10" ht="15.75">
      <c r="I2528" s="192"/>
      <c r="J2528" s="192"/>
    </row>
    <row r="2529" spans="9:10" ht="15.75">
      <c r="I2529" s="192"/>
      <c r="J2529" s="192"/>
    </row>
    <row r="2530" spans="9:10" ht="15.75">
      <c r="I2530" s="192"/>
      <c r="J2530" s="192"/>
    </row>
    <row r="2531" spans="9:10" ht="15.75">
      <c r="I2531" s="192"/>
      <c r="J2531" s="192"/>
    </row>
    <row r="2532" spans="9:10" ht="15.75">
      <c r="I2532" s="192"/>
      <c r="J2532" s="192"/>
    </row>
    <row r="2533" spans="9:10" ht="15.75">
      <c r="I2533" s="192"/>
      <c r="J2533" s="192"/>
    </row>
    <row r="2534" spans="9:10" ht="15.75">
      <c r="I2534" s="192"/>
      <c r="J2534" s="192"/>
    </row>
    <row r="2535" spans="9:10" ht="15.75">
      <c r="I2535" s="192"/>
      <c r="J2535" s="192"/>
    </row>
    <row r="2536" spans="9:10" ht="15.75">
      <c r="I2536" s="192"/>
      <c r="J2536" s="192"/>
    </row>
    <row r="2537" spans="9:10" ht="15.75">
      <c r="I2537" s="192"/>
      <c r="J2537" s="192"/>
    </row>
    <row r="2538" spans="9:10" ht="15.75">
      <c r="I2538" s="192"/>
      <c r="J2538" s="192"/>
    </row>
    <row r="2539" spans="9:10" ht="15.75">
      <c r="I2539" s="192"/>
      <c r="J2539" s="192"/>
    </row>
    <row r="2540" spans="9:10" ht="15.75">
      <c r="I2540" s="192"/>
      <c r="J2540" s="192"/>
    </row>
    <row r="2541" spans="9:10" ht="15.75">
      <c r="I2541" s="192"/>
      <c r="J2541" s="192"/>
    </row>
    <row r="2542" spans="9:10" ht="15.75">
      <c r="I2542" s="192"/>
      <c r="J2542" s="192"/>
    </row>
    <row r="2543" spans="9:10" ht="15.75">
      <c r="I2543" s="192"/>
      <c r="J2543" s="192"/>
    </row>
    <row r="2544" spans="9:10" ht="15.75">
      <c r="I2544" s="192"/>
      <c r="J2544" s="192"/>
    </row>
    <row r="2545" spans="9:10" ht="15.75">
      <c r="I2545" s="192"/>
      <c r="J2545" s="192"/>
    </row>
    <row r="2546" spans="9:10" ht="15.75">
      <c r="I2546" s="192"/>
      <c r="J2546" s="192"/>
    </row>
    <row r="2547" spans="9:10" ht="15.75">
      <c r="I2547" s="192"/>
      <c r="J2547" s="192"/>
    </row>
    <row r="2548" spans="9:10" ht="15.75">
      <c r="I2548" s="192"/>
      <c r="J2548" s="192"/>
    </row>
    <row r="2549" spans="9:10" ht="15.75">
      <c r="I2549" s="192"/>
      <c r="J2549" s="192"/>
    </row>
    <row r="2550" spans="9:10" ht="15.75">
      <c r="I2550" s="192"/>
      <c r="J2550" s="192"/>
    </row>
    <row r="2551" spans="9:10" ht="15.75">
      <c r="I2551" s="192"/>
      <c r="J2551" s="192"/>
    </row>
    <row r="2552" spans="9:10" ht="15.75">
      <c r="I2552" s="192"/>
      <c r="J2552" s="192"/>
    </row>
    <row r="2553" spans="9:10" ht="15.75">
      <c r="I2553" s="192"/>
      <c r="J2553" s="192"/>
    </row>
    <row r="2554" spans="9:10" ht="15.75">
      <c r="I2554" s="192"/>
      <c r="J2554" s="192"/>
    </row>
    <row r="2555" spans="9:10" ht="15.75">
      <c r="I2555" s="192"/>
      <c r="J2555" s="192"/>
    </row>
    <row r="2556" spans="9:10" ht="15.75">
      <c r="I2556" s="192"/>
      <c r="J2556" s="192"/>
    </row>
    <row r="2557" spans="9:10" ht="15.75">
      <c r="I2557" s="192"/>
      <c r="J2557" s="192"/>
    </row>
    <row r="2558" spans="9:10" ht="15.75">
      <c r="I2558" s="192"/>
      <c r="J2558" s="192"/>
    </row>
    <row r="2559" spans="9:10" ht="15.75">
      <c r="I2559" s="192"/>
      <c r="J2559" s="192"/>
    </row>
    <row r="2560" spans="9:10" ht="15.75">
      <c r="I2560" s="192"/>
      <c r="J2560" s="192"/>
    </row>
    <row r="2561" spans="9:10" ht="15.75">
      <c r="I2561" s="192"/>
      <c r="J2561" s="192"/>
    </row>
    <row r="2562" spans="9:10" ht="15.75">
      <c r="I2562" s="192"/>
      <c r="J2562" s="192"/>
    </row>
    <row r="2563" spans="9:10" ht="15.75">
      <c r="I2563" s="192"/>
      <c r="J2563" s="192"/>
    </row>
    <row r="2564" spans="9:10" ht="15.75">
      <c r="I2564" s="192"/>
      <c r="J2564" s="192"/>
    </row>
    <row r="2565" spans="9:10" ht="15.75">
      <c r="I2565" s="192"/>
      <c r="J2565" s="192"/>
    </row>
    <row r="2566" spans="9:10" ht="15.75">
      <c r="I2566" s="192"/>
      <c r="J2566" s="192"/>
    </row>
    <row r="2567" spans="9:10" ht="15.75">
      <c r="I2567" s="192"/>
      <c r="J2567" s="192"/>
    </row>
    <row r="2568" spans="9:10" ht="15.75">
      <c r="I2568" s="192"/>
      <c r="J2568" s="192"/>
    </row>
    <row r="2569" spans="9:10" ht="15.75">
      <c r="I2569" s="192"/>
      <c r="J2569" s="192"/>
    </row>
    <row r="2570" spans="9:10" ht="15.75">
      <c r="I2570" s="192"/>
      <c r="J2570" s="192"/>
    </row>
    <row r="2571" spans="9:10" ht="15.75">
      <c r="I2571" s="192"/>
      <c r="J2571" s="192"/>
    </row>
    <row r="2572" spans="9:10" ht="15.75">
      <c r="I2572" s="192"/>
      <c r="J2572" s="192"/>
    </row>
    <row r="2573" spans="9:10" ht="15.75">
      <c r="I2573" s="192"/>
      <c r="J2573" s="192"/>
    </row>
    <row r="2574" spans="9:10" ht="15.75">
      <c r="I2574" s="192"/>
      <c r="J2574" s="192"/>
    </row>
    <row r="2575" spans="9:10" ht="15.75">
      <c r="I2575" s="192"/>
      <c r="J2575" s="192"/>
    </row>
    <row r="2576" spans="9:10" ht="15.75">
      <c r="I2576" s="192"/>
      <c r="J2576" s="192"/>
    </row>
    <row r="2577" spans="9:10" ht="15.75">
      <c r="I2577" s="192"/>
      <c r="J2577" s="192"/>
    </row>
    <row r="2578" spans="9:10" ht="15.75">
      <c r="I2578" s="192"/>
      <c r="J2578" s="192"/>
    </row>
    <row r="2579" spans="9:10" ht="15.75">
      <c r="I2579" s="192"/>
      <c r="J2579" s="192"/>
    </row>
    <row r="2580" spans="9:10" ht="15.75">
      <c r="I2580" s="192"/>
      <c r="J2580" s="192"/>
    </row>
    <row r="2581" spans="9:10" ht="15.75">
      <c r="I2581" s="192"/>
      <c r="J2581" s="192"/>
    </row>
    <row r="2582" spans="9:10" ht="15.75">
      <c r="I2582" s="192"/>
      <c r="J2582" s="192"/>
    </row>
    <row r="2583" spans="9:10" ht="15.75">
      <c r="I2583" s="192"/>
      <c r="J2583" s="192"/>
    </row>
    <row r="2584" spans="9:10" ht="15.75">
      <c r="I2584" s="192"/>
      <c r="J2584" s="192"/>
    </row>
    <row r="2585" spans="9:10" ht="15.75">
      <c r="I2585" s="192"/>
      <c r="J2585" s="192"/>
    </row>
    <row r="2586" spans="9:10" ht="15.75">
      <c r="I2586" s="192"/>
      <c r="J2586" s="192"/>
    </row>
    <row r="2587" spans="9:10" ht="15.75">
      <c r="I2587" s="192"/>
      <c r="J2587" s="192"/>
    </row>
    <row r="2588" spans="9:10" ht="15.75">
      <c r="I2588" s="192"/>
      <c r="J2588" s="192"/>
    </row>
    <row r="2589" spans="9:10" ht="15.75">
      <c r="I2589" s="192"/>
      <c r="J2589" s="192"/>
    </row>
    <row r="2590" spans="9:10" ht="15.75">
      <c r="I2590" s="192"/>
      <c r="J2590" s="192"/>
    </row>
    <row r="2591" spans="9:10" ht="15.75">
      <c r="I2591" s="192"/>
      <c r="J2591" s="192"/>
    </row>
    <row r="2592" spans="9:10" ht="15.75">
      <c r="I2592" s="192"/>
      <c r="J2592" s="192"/>
    </row>
    <row r="2593" spans="9:10" ht="15.75">
      <c r="I2593" s="192"/>
      <c r="J2593" s="192"/>
    </row>
    <row r="2594" spans="9:10" ht="15.75">
      <c r="I2594" s="192"/>
      <c r="J2594" s="192"/>
    </row>
    <row r="2595" spans="9:10" ht="15.75">
      <c r="I2595" s="192"/>
      <c r="J2595" s="192"/>
    </row>
    <row r="2596" spans="9:10" ht="15.75">
      <c r="I2596" s="192"/>
      <c r="J2596" s="192"/>
    </row>
    <row r="2597" spans="9:10" ht="15.75">
      <c r="I2597" s="192"/>
      <c r="J2597" s="192"/>
    </row>
    <row r="2598" spans="9:10" ht="15.75">
      <c r="I2598" s="192"/>
      <c r="J2598" s="192"/>
    </row>
    <row r="2599" spans="9:10" ht="15.75">
      <c r="I2599" s="192"/>
      <c r="J2599" s="192"/>
    </row>
    <row r="2600" spans="9:10" ht="15.75">
      <c r="I2600" s="192"/>
      <c r="J2600" s="192"/>
    </row>
    <row r="2601" spans="9:10" ht="15.75">
      <c r="I2601" s="192"/>
      <c r="J2601" s="192"/>
    </row>
    <row r="2602" spans="9:10" ht="15.75">
      <c r="I2602" s="192"/>
      <c r="J2602" s="192"/>
    </row>
    <row r="2603" spans="9:10" ht="15.75">
      <c r="I2603" s="192"/>
      <c r="J2603" s="192"/>
    </row>
    <row r="2604" spans="9:10" ht="15.75">
      <c r="I2604" s="192"/>
      <c r="J2604" s="192"/>
    </row>
    <row r="2605" spans="9:10" ht="15.75">
      <c r="I2605" s="192"/>
      <c r="J2605" s="192"/>
    </row>
    <row r="2606" spans="9:10" ht="15.75">
      <c r="I2606" s="192"/>
      <c r="J2606" s="192"/>
    </row>
    <row r="2607" spans="9:10" ht="15.75">
      <c r="I2607" s="192"/>
      <c r="J2607" s="192"/>
    </row>
    <row r="2608" spans="9:10" ht="15.75">
      <c r="I2608" s="192"/>
      <c r="J2608" s="192"/>
    </row>
    <row r="2609" spans="9:10" ht="15.75">
      <c r="I2609" s="192"/>
      <c r="J2609" s="192"/>
    </row>
    <row r="2610" spans="9:10" ht="15.75">
      <c r="I2610" s="192"/>
      <c r="J2610" s="192"/>
    </row>
    <row r="2611" spans="9:10" ht="15.75">
      <c r="I2611" s="192"/>
      <c r="J2611" s="192"/>
    </row>
    <row r="2612" spans="9:10" ht="15.75">
      <c r="I2612" s="192"/>
      <c r="J2612" s="192"/>
    </row>
    <row r="2613" spans="9:10" ht="15.75">
      <c r="I2613" s="192"/>
      <c r="J2613" s="192"/>
    </row>
    <row r="2614" spans="9:10" ht="15.75">
      <c r="I2614" s="192"/>
      <c r="J2614" s="192"/>
    </row>
    <row r="2615" spans="9:10" ht="15.75">
      <c r="I2615" s="192"/>
      <c r="J2615" s="192"/>
    </row>
    <row r="2616" spans="9:10" ht="15.75">
      <c r="I2616" s="192"/>
      <c r="J2616" s="192"/>
    </row>
    <row r="2617" spans="9:10" ht="15.75">
      <c r="I2617" s="192"/>
      <c r="J2617" s="192"/>
    </row>
    <row r="2618" spans="9:10" ht="15.75">
      <c r="I2618" s="192"/>
      <c r="J2618" s="192"/>
    </row>
    <row r="2619" spans="9:10" ht="15.75">
      <c r="I2619" s="192"/>
      <c r="J2619" s="192"/>
    </row>
    <row r="2620" spans="9:10" ht="15.75">
      <c r="I2620" s="192"/>
      <c r="J2620" s="192"/>
    </row>
    <row r="2621" spans="9:10" ht="15.75">
      <c r="I2621" s="192"/>
      <c r="J2621" s="192"/>
    </row>
    <row r="2622" spans="9:10" ht="15.75">
      <c r="I2622" s="192"/>
      <c r="J2622" s="192"/>
    </row>
    <row r="2623" spans="9:10" ht="15.75">
      <c r="I2623" s="192"/>
      <c r="J2623" s="192"/>
    </row>
    <row r="2624" spans="9:10" ht="15.75">
      <c r="I2624" s="192"/>
      <c r="J2624" s="192"/>
    </row>
    <row r="2625" spans="9:10" ht="15.75">
      <c r="I2625" s="192"/>
      <c r="J2625" s="192"/>
    </row>
    <row r="2626" spans="9:10" ht="15.75">
      <c r="I2626" s="192"/>
      <c r="J2626" s="192"/>
    </row>
    <row r="2627" spans="9:10" ht="15.75">
      <c r="I2627" s="192"/>
      <c r="J2627" s="192"/>
    </row>
    <row r="2628" spans="9:10" ht="15.75">
      <c r="I2628" s="192"/>
      <c r="J2628" s="192"/>
    </row>
    <row r="2629" spans="9:10" ht="15.75">
      <c r="I2629" s="192"/>
      <c r="J2629" s="192"/>
    </row>
    <row r="2630" spans="9:10" ht="15.75">
      <c r="I2630" s="192"/>
      <c r="J2630" s="192"/>
    </row>
    <row r="2631" spans="9:10" ht="15.75">
      <c r="I2631" s="192"/>
      <c r="J2631" s="192"/>
    </row>
    <row r="2632" spans="9:10" ht="15.75">
      <c r="I2632" s="192"/>
      <c r="J2632" s="192"/>
    </row>
    <row r="2633" spans="9:10" ht="15.75">
      <c r="I2633" s="192"/>
      <c r="J2633" s="192"/>
    </row>
    <row r="2634" spans="9:10" ht="15.75">
      <c r="I2634" s="192"/>
      <c r="J2634" s="192"/>
    </row>
    <row r="2635" spans="9:10" ht="15.75">
      <c r="I2635" s="192"/>
      <c r="J2635" s="192"/>
    </row>
    <row r="2636" spans="9:10" ht="15.75">
      <c r="I2636" s="192"/>
      <c r="J2636" s="192"/>
    </row>
    <row r="2637" spans="9:10" ht="15.75">
      <c r="I2637" s="192"/>
      <c r="J2637" s="192"/>
    </row>
    <row r="2638" spans="9:10" ht="15.75">
      <c r="I2638" s="192"/>
      <c r="J2638" s="192"/>
    </row>
    <row r="2639" spans="9:10" ht="15.75">
      <c r="I2639" s="192"/>
      <c r="J2639" s="192"/>
    </row>
    <row r="2640" spans="9:10" ht="15.75">
      <c r="I2640" s="192"/>
      <c r="J2640" s="192"/>
    </row>
    <row r="2641" spans="9:10" ht="15.75">
      <c r="I2641" s="192"/>
      <c r="J2641" s="192"/>
    </row>
    <row r="2642" spans="9:10" ht="15.75">
      <c r="I2642" s="192"/>
      <c r="J2642" s="192"/>
    </row>
    <row r="2643" spans="9:10" ht="15.75">
      <c r="I2643" s="192"/>
      <c r="J2643" s="192"/>
    </row>
    <row r="2644" spans="9:10" ht="15.75">
      <c r="I2644" s="192"/>
      <c r="J2644" s="192"/>
    </row>
    <row r="2645" spans="9:10" ht="15.75">
      <c r="I2645" s="192"/>
      <c r="J2645" s="192"/>
    </row>
    <row r="2646" spans="9:10" ht="15.75">
      <c r="I2646" s="192"/>
      <c r="J2646" s="192"/>
    </row>
    <row r="2647" spans="9:10" ht="15.75">
      <c r="I2647" s="192"/>
      <c r="J2647" s="192"/>
    </row>
    <row r="2648" spans="9:10" ht="15.75">
      <c r="I2648" s="192"/>
      <c r="J2648" s="192"/>
    </row>
    <row r="2649" spans="9:10" ht="15.75">
      <c r="I2649" s="192"/>
      <c r="J2649" s="192"/>
    </row>
    <row r="2650" spans="9:10" ht="15.75">
      <c r="I2650" s="192"/>
      <c r="J2650" s="192"/>
    </row>
    <row r="2651" spans="9:10" ht="15.75">
      <c r="I2651" s="192"/>
      <c r="J2651" s="192"/>
    </row>
    <row r="2652" spans="9:10" ht="15.75">
      <c r="I2652" s="192"/>
      <c r="J2652" s="192"/>
    </row>
    <row r="2653" spans="9:10" ht="15.75">
      <c r="I2653" s="192"/>
      <c r="J2653" s="192"/>
    </row>
    <row r="2654" spans="9:10" ht="15.75">
      <c r="I2654" s="192"/>
      <c r="J2654" s="192"/>
    </row>
    <row r="2655" spans="9:10" ht="15.75">
      <c r="I2655" s="192"/>
      <c r="J2655" s="192"/>
    </row>
    <row r="2656" spans="9:10" ht="15.75">
      <c r="I2656" s="192"/>
      <c r="J2656" s="192"/>
    </row>
    <row r="2657" spans="9:10" ht="15.75">
      <c r="I2657" s="192"/>
      <c r="J2657" s="192"/>
    </row>
    <row r="2658" spans="9:10" ht="15.75">
      <c r="I2658" s="192"/>
      <c r="J2658" s="192"/>
    </row>
    <row r="2659" spans="9:10" ht="15.75">
      <c r="I2659" s="192"/>
      <c r="J2659" s="192"/>
    </row>
    <row r="2660" spans="9:10" ht="15.75">
      <c r="I2660" s="192"/>
      <c r="J2660" s="192"/>
    </row>
    <row r="2661" spans="9:10" ht="15.75">
      <c r="I2661" s="192"/>
      <c r="J2661" s="192"/>
    </row>
    <row r="2662" spans="9:10" ht="15.75">
      <c r="I2662" s="192"/>
      <c r="J2662" s="192"/>
    </row>
    <row r="2663" spans="9:10" ht="15.75">
      <c r="I2663" s="192"/>
      <c r="J2663" s="192"/>
    </row>
    <row r="2664" spans="9:10" ht="15.75">
      <c r="I2664" s="192"/>
      <c r="J2664" s="192"/>
    </row>
    <row r="2665" spans="9:10" ht="15.75">
      <c r="I2665" s="192"/>
      <c r="J2665" s="192"/>
    </row>
    <row r="2666" spans="9:10" ht="15.75">
      <c r="I2666" s="192"/>
      <c r="J2666" s="192"/>
    </row>
    <row r="2667" spans="9:10" ht="15.75">
      <c r="I2667" s="192"/>
      <c r="J2667" s="192"/>
    </row>
    <row r="2668" spans="9:10" ht="15.75">
      <c r="I2668" s="192"/>
      <c r="J2668" s="192"/>
    </row>
    <row r="2669" spans="9:10" ht="15.75">
      <c r="I2669" s="192"/>
      <c r="J2669" s="192"/>
    </row>
    <row r="2670" spans="9:10" ht="15.75">
      <c r="I2670" s="192"/>
      <c r="J2670" s="192"/>
    </row>
    <row r="2671" spans="9:10" ht="15.75">
      <c r="I2671" s="192"/>
      <c r="J2671" s="192"/>
    </row>
    <row r="2672" spans="9:10" ht="15.75">
      <c r="I2672" s="192"/>
      <c r="J2672" s="192"/>
    </row>
    <row r="2673" spans="9:10" ht="15.75">
      <c r="I2673" s="192"/>
      <c r="J2673" s="192"/>
    </row>
    <row r="2674" spans="9:10" ht="15.75">
      <c r="I2674" s="192"/>
      <c r="J2674" s="192"/>
    </row>
    <row r="2675" spans="9:10" ht="15.75">
      <c r="I2675" s="192"/>
      <c r="J2675" s="192"/>
    </row>
    <row r="2676" spans="9:10" ht="15.75">
      <c r="I2676" s="192"/>
      <c r="J2676" s="192"/>
    </row>
    <row r="2677" spans="9:10" ht="15.75">
      <c r="I2677" s="192"/>
      <c r="J2677" s="192"/>
    </row>
    <row r="2678" spans="9:10" ht="15.75">
      <c r="I2678" s="192"/>
      <c r="J2678" s="192"/>
    </row>
    <row r="2679" spans="9:10" ht="15.75">
      <c r="I2679" s="192"/>
      <c r="J2679" s="192"/>
    </row>
    <row r="2680" spans="9:10" ht="15.75">
      <c r="I2680" s="192"/>
      <c r="J2680" s="192"/>
    </row>
    <row r="2681" spans="9:10" ht="15.75">
      <c r="I2681" s="192"/>
      <c r="J2681" s="192"/>
    </row>
    <row r="2682" spans="9:10" ht="15.75">
      <c r="I2682" s="192"/>
      <c r="J2682" s="192"/>
    </row>
    <row r="2683" spans="9:10" ht="15.75">
      <c r="I2683" s="192"/>
      <c r="J2683" s="192"/>
    </row>
    <row r="2684" spans="9:10" ht="15.75">
      <c r="I2684" s="192"/>
      <c r="J2684" s="192"/>
    </row>
    <row r="2685" spans="9:10" ht="15.75">
      <c r="I2685" s="192"/>
      <c r="J2685" s="192"/>
    </row>
    <row r="2686" spans="9:10" ht="15.75">
      <c r="I2686" s="192"/>
      <c r="J2686" s="192"/>
    </row>
    <row r="2687" spans="9:10" ht="15.75">
      <c r="I2687" s="192"/>
      <c r="J2687" s="192"/>
    </row>
    <row r="2688" spans="9:10" ht="15.75">
      <c r="I2688" s="192"/>
      <c r="J2688" s="192"/>
    </row>
    <row r="2689" spans="9:10" ht="15.75">
      <c r="I2689" s="192"/>
      <c r="J2689" s="192"/>
    </row>
    <row r="2690" spans="9:10" ht="15.75">
      <c r="I2690" s="192"/>
      <c r="J2690" s="192"/>
    </row>
    <row r="2691" spans="9:10" ht="15.75">
      <c r="I2691" s="192"/>
      <c r="J2691" s="192"/>
    </row>
    <row r="2692" spans="9:10" ht="15.75">
      <c r="I2692" s="192"/>
      <c r="J2692" s="192"/>
    </row>
    <row r="2693" spans="9:10" ht="15.75">
      <c r="I2693" s="192"/>
      <c r="J2693" s="192"/>
    </row>
    <row r="2694" spans="9:10" ht="15.75">
      <c r="I2694" s="192"/>
      <c r="J2694" s="192"/>
    </row>
    <row r="2695" spans="9:10" ht="15.75">
      <c r="I2695" s="192"/>
      <c r="J2695" s="192"/>
    </row>
    <row r="2696" spans="9:10" ht="15.75">
      <c r="I2696" s="192"/>
      <c r="J2696" s="192"/>
    </row>
    <row r="2697" spans="9:10" ht="15.75">
      <c r="I2697" s="192"/>
      <c r="J2697" s="192"/>
    </row>
    <row r="2698" spans="9:10" ht="15.75">
      <c r="I2698" s="192"/>
      <c r="J2698" s="192"/>
    </row>
    <row r="2699" spans="9:10" ht="15.75">
      <c r="I2699" s="192"/>
      <c r="J2699" s="192"/>
    </row>
    <row r="2700" spans="9:10" ht="15.75">
      <c r="I2700" s="192"/>
      <c r="J2700" s="192"/>
    </row>
    <row r="2701" spans="9:10" ht="15.75">
      <c r="I2701" s="192"/>
      <c r="J2701" s="192"/>
    </row>
    <row r="2702" spans="9:10" ht="15.75">
      <c r="I2702" s="192"/>
      <c r="J2702" s="192"/>
    </row>
    <row r="2703" spans="9:10" ht="15.75">
      <c r="I2703" s="192"/>
      <c r="J2703" s="192"/>
    </row>
    <row r="2704" spans="9:10" ht="15.75">
      <c r="I2704" s="192"/>
      <c r="J2704" s="192"/>
    </row>
    <row r="2705" spans="9:10" ht="15.75">
      <c r="I2705" s="192"/>
      <c r="J2705" s="192"/>
    </row>
    <row r="2706" spans="9:10" ht="15.75">
      <c r="I2706" s="192"/>
      <c r="J2706" s="192"/>
    </row>
    <row r="2707" spans="9:10" ht="15.75">
      <c r="I2707" s="192"/>
      <c r="J2707" s="192"/>
    </row>
    <row r="2708" spans="9:10" ht="15.75">
      <c r="I2708" s="192"/>
      <c r="J2708" s="192"/>
    </row>
    <row r="2709" spans="9:10" ht="15.75">
      <c r="I2709" s="192"/>
      <c r="J2709" s="192"/>
    </row>
    <row r="2710" spans="9:10" ht="15.75">
      <c r="I2710" s="192"/>
      <c r="J2710" s="192"/>
    </row>
    <row r="2711" spans="9:10" ht="15.75">
      <c r="I2711" s="192"/>
      <c r="J2711" s="192"/>
    </row>
    <row r="2712" spans="9:10" ht="15.75">
      <c r="I2712" s="192"/>
      <c r="J2712" s="192"/>
    </row>
    <row r="2713" spans="9:10" ht="15.75">
      <c r="I2713" s="192"/>
      <c r="J2713" s="192"/>
    </row>
    <row r="2714" spans="9:10" ht="15.75">
      <c r="I2714" s="192"/>
      <c r="J2714" s="192"/>
    </row>
    <row r="2715" spans="9:10" ht="15.75">
      <c r="I2715" s="192"/>
      <c r="J2715" s="192"/>
    </row>
    <row r="2716" spans="9:10" ht="15.75">
      <c r="I2716" s="192"/>
      <c r="J2716" s="192"/>
    </row>
    <row r="2717" spans="9:10" ht="15.75">
      <c r="I2717" s="192"/>
      <c r="J2717" s="192"/>
    </row>
    <row r="2718" spans="9:10" ht="15.75">
      <c r="I2718" s="192"/>
      <c r="J2718" s="192"/>
    </row>
    <row r="2719" spans="9:10" ht="15.75">
      <c r="I2719" s="192"/>
      <c r="J2719" s="192"/>
    </row>
    <row r="2720" spans="9:10" ht="15.75">
      <c r="I2720" s="192"/>
      <c r="J2720" s="192"/>
    </row>
    <row r="2721" spans="9:10" ht="15.75">
      <c r="I2721" s="192"/>
      <c r="J2721" s="192"/>
    </row>
    <row r="2722" spans="9:10" ht="15.75">
      <c r="I2722" s="192"/>
      <c r="J2722" s="192"/>
    </row>
    <row r="2723" spans="9:10" ht="15.75">
      <c r="I2723" s="192"/>
      <c r="J2723" s="192"/>
    </row>
    <row r="2724" spans="9:10" ht="15.75">
      <c r="I2724" s="192"/>
      <c r="J2724" s="192"/>
    </row>
    <row r="2725" spans="9:10" ht="15.75">
      <c r="I2725" s="192"/>
      <c r="J2725" s="192"/>
    </row>
    <row r="2726" spans="9:10" ht="15.75">
      <c r="I2726" s="192"/>
      <c r="J2726" s="192"/>
    </row>
    <row r="2727" spans="9:10" ht="15.75">
      <c r="I2727" s="192"/>
      <c r="J2727" s="192"/>
    </row>
    <row r="2728" spans="9:10" ht="15.75">
      <c r="I2728" s="192"/>
      <c r="J2728" s="192"/>
    </row>
    <row r="2729" spans="9:10" ht="15.75">
      <c r="I2729" s="192"/>
      <c r="J2729" s="192"/>
    </row>
    <row r="2730" spans="9:10" ht="15.75">
      <c r="I2730" s="192"/>
      <c r="J2730" s="192"/>
    </row>
    <row r="2731" spans="9:10" ht="15.75">
      <c r="I2731" s="192"/>
      <c r="J2731" s="192"/>
    </row>
    <row r="2732" spans="9:10" ht="15.75">
      <c r="I2732" s="192"/>
      <c r="J2732" s="192"/>
    </row>
    <row r="2733" spans="9:10" ht="15.75">
      <c r="I2733" s="192"/>
      <c r="J2733" s="192"/>
    </row>
    <row r="2734" spans="9:10" ht="15.75">
      <c r="I2734" s="192"/>
      <c r="J2734" s="192"/>
    </row>
    <row r="2735" spans="9:10" ht="15.75">
      <c r="I2735" s="192"/>
      <c r="J2735" s="192"/>
    </row>
    <row r="2736" spans="9:10" ht="15.75">
      <c r="I2736" s="192"/>
      <c r="J2736" s="192"/>
    </row>
    <row r="2737" spans="9:10" ht="15.75">
      <c r="I2737" s="192"/>
      <c r="J2737" s="192"/>
    </row>
    <row r="2738" spans="9:10" ht="15.75">
      <c r="I2738" s="192"/>
      <c r="J2738" s="192"/>
    </row>
    <row r="2739" spans="9:10" ht="15.75">
      <c r="I2739" s="192"/>
      <c r="J2739" s="192"/>
    </row>
    <row r="2740" spans="9:10" ht="15.75">
      <c r="I2740" s="192"/>
      <c r="J2740" s="192"/>
    </row>
    <row r="2741" spans="9:10" ht="15.75">
      <c r="I2741" s="192"/>
      <c r="J2741" s="192"/>
    </row>
    <row r="2742" spans="9:10" ht="15.75">
      <c r="I2742" s="192"/>
      <c r="J2742" s="192"/>
    </row>
    <row r="2743" spans="9:10" ht="15.75">
      <c r="I2743" s="192"/>
      <c r="J2743" s="192"/>
    </row>
    <row r="2744" spans="9:10" ht="15.75">
      <c r="I2744" s="192"/>
      <c r="J2744" s="192"/>
    </row>
    <row r="2745" spans="9:10" ht="15.75">
      <c r="I2745" s="192"/>
      <c r="J2745" s="192"/>
    </row>
    <row r="2746" spans="9:10" ht="15.75">
      <c r="I2746" s="192"/>
      <c r="J2746" s="192"/>
    </row>
    <row r="2747" spans="9:10" ht="15.75">
      <c r="I2747" s="192"/>
      <c r="J2747" s="192"/>
    </row>
    <row r="2748" spans="9:10" ht="15.75">
      <c r="I2748" s="192"/>
      <c r="J2748" s="192"/>
    </row>
    <row r="2749" spans="9:10" ht="15.75">
      <c r="I2749" s="192"/>
      <c r="J2749" s="192"/>
    </row>
    <row r="2750" spans="9:10" ht="15.75">
      <c r="I2750" s="192"/>
      <c r="J2750" s="192"/>
    </row>
    <row r="2751" spans="9:10" ht="15.75">
      <c r="I2751" s="192"/>
      <c r="J2751" s="192"/>
    </row>
    <row r="2752" spans="9:10" ht="15.75">
      <c r="I2752" s="192"/>
      <c r="J2752" s="192"/>
    </row>
    <row r="2753" spans="9:10" ht="15.75">
      <c r="I2753" s="192"/>
      <c r="J2753" s="192"/>
    </row>
    <row r="2754" spans="9:10" ht="15.75">
      <c r="I2754" s="192"/>
      <c r="J2754" s="192"/>
    </row>
    <row r="2755" spans="9:10" ht="15.75">
      <c r="I2755" s="192"/>
      <c r="J2755" s="192"/>
    </row>
    <row r="2756" spans="9:10" ht="15.75">
      <c r="I2756" s="192"/>
      <c r="J2756" s="192"/>
    </row>
    <row r="2757" spans="9:10" ht="15.75">
      <c r="I2757" s="192"/>
      <c r="J2757" s="192"/>
    </row>
    <row r="2758" spans="9:10" ht="15.75">
      <c r="I2758" s="192"/>
      <c r="J2758" s="192"/>
    </row>
    <row r="2759" spans="9:10" ht="15.75">
      <c r="I2759" s="192"/>
      <c r="J2759" s="192"/>
    </row>
    <row r="2760" spans="9:10" ht="15.75">
      <c r="I2760" s="192"/>
      <c r="J2760" s="192"/>
    </row>
    <row r="2761" spans="9:10" ht="15.75">
      <c r="I2761" s="192"/>
      <c r="J2761" s="192"/>
    </row>
    <row r="2762" spans="9:10" ht="15.75">
      <c r="I2762" s="192"/>
      <c r="J2762" s="192"/>
    </row>
    <row r="2763" spans="9:10" ht="15.75">
      <c r="I2763" s="192"/>
      <c r="J2763" s="192"/>
    </row>
    <row r="2764" spans="9:10" ht="15.75">
      <c r="I2764" s="192"/>
      <c r="J2764" s="192"/>
    </row>
    <row r="2765" spans="9:10" ht="15.75">
      <c r="I2765" s="192"/>
      <c r="J2765" s="192"/>
    </row>
    <row r="2766" spans="9:10" ht="15.75">
      <c r="I2766" s="192"/>
      <c r="J2766" s="192"/>
    </row>
    <row r="2767" spans="9:10" ht="15.75">
      <c r="I2767" s="192"/>
      <c r="J2767" s="192"/>
    </row>
    <row r="2768" spans="9:10" ht="15.75">
      <c r="I2768" s="192"/>
      <c r="J2768" s="192"/>
    </row>
    <row r="2769" spans="9:10" ht="15.75">
      <c r="I2769" s="192"/>
      <c r="J2769" s="192"/>
    </row>
    <row r="2770" spans="9:10" ht="15.75">
      <c r="I2770" s="192"/>
      <c r="J2770" s="192"/>
    </row>
    <row r="2771" spans="9:10" ht="15.75">
      <c r="I2771" s="192"/>
      <c r="J2771" s="192"/>
    </row>
    <row r="2772" spans="9:10" ht="15.75">
      <c r="I2772" s="192"/>
      <c r="J2772" s="192"/>
    </row>
    <row r="2773" spans="9:10" ht="15.75">
      <c r="I2773" s="192"/>
      <c r="J2773" s="192"/>
    </row>
    <row r="2774" spans="9:10" ht="15.75">
      <c r="I2774" s="192"/>
      <c r="J2774" s="192"/>
    </row>
    <row r="2775" spans="9:10" ht="15.75">
      <c r="I2775" s="192"/>
      <c r="J2775" s="192"/>
    </row>
    <row r="2776" spans="9:10" ht="15.75">
      <c r="I2776" s="192"/>
      <c r="J2776" s="192"/>
    </row>
    <row r="2777" spans="9:10" ht="15.75">
      <c r="I2777" s="192"/>
      <c r="J2777" s="192"/>
    </row>
    <row r="2778" spans="9:10" ht="15.75">
      <c r="I2778" s="192"/>
      <c r="J2778" s="192"/>
    </row>
    <row r="2779" spans="9:10" ht="15.75">
      <c r="I2779" s="192"/>
      <c r="J2779" s="192"/>
    </row>
    <row r="2780" spans="9:10" ht="15.75">
      <c r="I2780" s="192"/>
      <c r="J2780" s="192"/>
    </row>
    <row r="2781" spans="9:10" ht="15.75">
      <c r="I2781" s="192"/>
      <c r="J2781" s="192"/>
    </row>
    <row r="2782" spans="9:10" ht="15.75">
      <c r="I2782" s="192"/>
      <c r="J2782" s="192"/>
    </row>
    <row r="2783" spans="9:10" ht="15.75">
      <c r="I2783" s="192"/>
      <c r="J2783" s="192"/>
    </row>
    <row r="2784" spans="9:10" ht="15.75">
      <c r="I2784" s="192"/>
      <c r="J2784" s="192"/>
    </row>
    <row r="2785" spans="9:10" ht="15.75">
      <c r="I2785" s="192"/>
      <c r="J2785" s="192"/>
    </row>
    <row r="2786" spans="9:10" ht="15.75">
      <c r="I2786" s="192"/>
      <c r="J2786" s="192"/>
    </row>
    <row r="2787" spans="9:10" ht="15.75">
      <c r="I2787" s="192"/>
      <c r="J2787" s="192"/>
    </row>
    <row r="2788" spans="9:10" ht="15.75">
      <c r="I2788" s="192"/>
      <c r="J2788" s="192"/>
    </row>
    <row r="2789" spans="9:10" ht="15.75">
      <c r="I2789" s="192"/>
      <c r="J2789" s="192"/>
    </row>
    <row r="2790" spans="9:10" ht="15.75">
      <c r="I2790" s="192"/>
      <c r="J2790" s="192"/>
    </row>
    <row r="2791" spans="9:10" ht="15.75">
      <c r="I2791" s="192"/>
      <c r="J2791" s="192"/>
    </row>
    <row r="2792" spans="9:10" ht="15.75">
      <c r="I2792" s="192"/>
      <c r="J2792" s="192"/>
    </row>
    <row r="2793" spans="9:10" ht="15.75">
      <c r="I2793" s="192"/>
      <c r="J2793" s="192"/>
    </row>
    <row r="2794" spans="9:10" ht="15.75">
      <c r="I2794" s="192"/>
      <c r="J2794" s="192"/>
    </row>
    <row r="2795" spans="9:10" ht="15.75">
      <c r="I2795" s="192"/>
      <c r="J2795" s="192"/>
    </row>
    <row r="2796" spans="9:10" ht="15.75">
      <c r="I2796" s="192"/>
      <c r="J2796" s="192"/>
    </row>
    <row r="2797" spans="9:10" ht="15.75">
      <c r="I2797" s="192"/>
      <c r="J2797" s="192"/>
    </row>
    <row r="2798" spans="9:10" ht="15.75">
      <c r="I2798" s="192"/>
      <c r="J2798" s="192"/>
    </row>
    <row r="2799" spans="9:10" ht="15.75">
      <c r="I2799" s="192"/>
      <c r="J2799" s="192"/>
    </row>
    <row r="2800" spans="9:10" ht="15.75">
      <c r="I2800" s="192"/>
      <c r="J2800" s="192"/>
    </row>
    <row r="2801" spans="9:10" ht="15.75">
      <c r="I2801" s="192"/>
      <c r="J2801" s="192"/>
    </row>
    <row r="2802" spans="9:10" ht="15.75">
      <c r="I2802" s="192"/>
      <c r="J2802" s="192"/>
    </row>
    <row r="2803" spans="9:10" ht="15.75">
      <c r="I2803" s="192"/>
      <c r="J2803" s="192"/>
    </row>
    <row r="2804" spans="9:10" ht="15.75">
      <c r="I2804" s="192"/>
      <c r="J2804" s="192"/>
    </row>
    <row r="2805" spans="9:10" ht="15.75">
      <c r="I2805" s="192"/>
      <c r="J2805" s="192"/>
    </row>
    <row r="2806" spans="9:10" ht="15.75">
      <c r="I2806" s="192"/>
      <c r="J2806" s="192"/>
    </row>
    <row r="2807" spans="9:10" ht="15.75">
      <c r="I2807" s="192"/>
      <c r="J2807" s="192"/>
    </row>
    <row r="2808" spans="9:10" ht="15.75">
      <c r="I2808" s="192"/>
      <c r="J2808" s="192"/>
    </row>
    <row r="2809" spans="9:10" ht="15.75">
      <c r="I2809" s="192"/>
      <c r="J2809" s="192"/>
    </row>
    <row r="2810" spans="9:10" ht="15.75">
      <c r="I2810" s="192"/>
      <c r="J2810" s="192"/>
    </row>
    <row r="2811" spans="9:10" ht="15.75">
      <c r="I2811" s="192"/>
      <c r="J2811" s="192"/>
    </row>
    <row r="2812" spans="9:10" ht="15.75">
      <c r="I2812" s="192"/>
      <c r="J2812" s="192"/>
    </row>
    <row r="2813" spans="9:10" ht="15.75">
      <c r="I2813" s="192"/>
      <c r="J2813" s="192"/>
    </row>
    <row r="2814" spans="9:10" ht="15.75">
      <c r="I2814" s="192"/>
      <c r="J2814" s="192"/>
    </row>
    <row r="2815" spans="9:10" ht="15.75">
      <c r="I2815" s="192"/>
      <c r="J2815" s="192"/>
    </row>
    <row r="2816" spans="9:10" ht="15.75">
      <c r="I2816" s="192"/>
      <c r="J2816" s="192"/>
    </row>
    <row r="2817" spans="9:10" ht="15.75">
      <c r="I2817" s="192"/>
      <c r="J2817" s="192"/>
    </row>
    <row r="2818" spans="9:10" ht="15.75">
      <c r="I2818" s="192"/>
      <c r="J2818" s="192"/>
    </row>
    <row r="2819" spans="9:10" ht="15.75">
      <c r="I2819" s="192"/>
      <c r="J2819" s="192"/>
    </row>
    <row r="2820" spans="9:10" ht="15.75">
      <c r="I2820" s="192"/>
      <c r="J2820" s="192"/>
    </row>
    <row r="2821" spans="9:10" ht="15.75">
      <c r="I2821" s="192"/>
      <c r="J2821" s="192"/>
    </row>
    <row r="2822" spans="9:10" ht="15.75">
      <c r="I2822" s="192"/>
      <c r="J2822" s="192"/>
    </row>
    <row r="2823" spans="9:10" ht="15.75">
      <c r="I2823" s="192"/>
      <c r="J2823" s="192"/>
    </row>
    <row r="2824" spans="9:10" ht="15.75">
      <c r="I2824" s="192"/>
      <c r="J2824" s="192"/>
    </row>
    <row r="2825" spans="9:10" ht="15.75">
      <c r="I2825" s="192"/>
      <c r="J2825" s="192"/>
    </row>
    <row r="2826" spans="9:10" ht="15.75">
      <c r="I2826" s="192"/>
      <c r="J2826" s="192"/>
    </row>
    <row r="2827" spans="9:10" ht="15.75">
      <c r="I2827" s="192"/>
      <c r="J2827" s="192"/>
    </row>
    <row r="2828" spans="9:10" ht="15.75">
      <c r="I2828" s="192"/>
      <c r="J2828" s="192"/>
    </row>
    <row r="2829" spans="9:10" ht="15.75">
      <c r="I2829" s="192"/>
      <c r="J2829" s="192"/>
    </row>
    <row r="2830" spans="9:10" ht="15.75">
      <c r="I2830" s="192"/>
      <c r="J2830" s="192"/>
    </row>
    <row r="2831" spans="9:10" ht="15.75">
      <c r="I2831" s="192"/>
      <c r="J2831" s="192"/>
    </row>
    <row r="2832" spans="9:10" ht="15.75">
      <c r="I2832" s="192"/>
      <c r="J2832" s="192"/>
    </row>
    <row r="2833" spans="9:10" ht="15.75">
      <c r="I2833" s="192"/>
      <c r="J2833" s="192"/>
    </row>
    <row r="2834" spans="9:10" ht="15.75">
      <c r="I2834" s="192"/>
      <c r="J2834" s="192"/>
    </row>
    <row r="2835" spans="9:10" ht="15.75">
      <c r="I2835" s="192"/>
      <c r="J2835" s="192"/>
    </row>
    <row r="2836" spans="9:10" ht="15.75">
      <c r="I2836" s="192"/>
      <c r="J2836" s="192"/>
    </row>
    <row r="2837" spans="9:10" ht="15.75">
      <c r="I2837" s="192"/>
      <c r="J2837" s="192"/>
    </row>
    <row r="2838" spans="9:10" ht="15.75">
      <c r="I2838" s="192"/>
      <c r="J2838" s="192"/>
    </row>
    <row r="2839" spans="9:10" ht="15.75">
      <c r="I2839" s="192"/>
      <c r="J2839" s="192"/>
    </row>
    <row r="2840" spans="9:10" ht="15.75">
      <c r="I2840" s="192"/>
      <c r="J2840" s="192"/>
    </row>
    <row r="2841" spans="9:10" ht="15.75">
      <c r="I2841" s="192"/>
      <c r="J2841" s="192"/>
    </row>
    <row r="2842" spans="9:10" ht="15.75">
      <c r="I2842" s="192"/>
      <c r="J2842" s="192"/>
    </row>
    <row r="2843" spans="9:10" ht="15.75">
      <c r="I2843" s="192"/>
      <c r="J2843" s="192"/>
    </row>
    <row r="2844" spans="9:10" ht="15.75">
      <c r="I2844" s="192"/>
      <c r="J2844" s="192"/>
    </row>
    <row r="2845" spans="9:10" ht="15.75">
      <c r="I2845" s="192"/>
      <c r="J2845" s="192"/>
    </row>
    <row r="2846" spans="9:10" ht="15.75">
      <c r="I2846" s="192"/>
      <c r="J2846" s="192"/>
    </row>
    <row r="2847" spans="9:10" ht="15.75">
      <c r="I2847" s="192"/>
      <c r="J2847" s="192"/>
    </row>
    <row r="2848" spans="9:10" ht="15.75">
      <c r="I2848" s="192"/>
      <c r="J2848" s="192"/>
    </row>
    <row r="2849" spans="9:10" ht="15.75">
      <c r="I2849" s="192"/>
      <c r="J2849" s="192"/>
    </row>
    <row r="2850" spans="9:10" ht="15.75">
      <c r="I2850" s="192"/>
      <c r="J2850" s="192"/>
    </row>
    <row r="2851" spans="9:10" ht="15.75">
      <c r="I2851" s="192"/>
      <c r="J2851" s="192"/>
    </row>
    <row r="2852" spans="9:10" ht="15.75">
      <c r="I2852" s="192"/>
      <c r="J2852" s="192"/>
    </row>
    <row r="2853" spans="9:10" ht="15.75">
      <c r="I2853" s="192"/>
      <c r="J2853" s="192"/>
    </row>
    <row r="2854" spans="9:10" ht="15.75">
      <c r="I2854" s="192"/>
      <c r="J2854" s="192"/>
    </row>
    <row r="2855" spans="9:10" ht="15.75">
      <c r="I2855" s="192"/>
      <c r="J2855" s="192"/>
    </row>
    <row r="2856" spans="9:10" ht="15.75">
      <c r="I2856" s="192"/>
      <c r="J2856" s="192"/>
    </row>
    <row r="2857" spans="9:10" ht="15.75">
      <c r="I2857" s="192"/>
      <c r="J2857" s="192"/>
    </row>
    <row r="2858" spans="9:10" ht="15.75">
      <c r="I2858" s="192"/>
      <c r="J2858" s="192"/>
    </row>
    <row r="2859" spans="9:10" ht="15.75">
      <c r="I2859" s="192"/>
      <c r="J2859" s="192"/>
    </row>
    <row r="2860" spans="9:10" ht="15.75">
      <c r="I2860" s="192"/>
      <c r="J2860" s="192"/>
    </row>
    <row r="2861" spans="9:10" ht="15.75">
      <c r="I2861" s="192"/>
      <c r="J2861" s="192"/>
    </row>
    <row r="2862" spans="9:10" ht="15.75">
      <c r="I2862" s="192"/>
      <c r="J2862" s="192"/>
    </row>
    <row r="2863" spans="9:10" ht="15.75">
      <c r="I2863" s="192"/>
      <c r="J2863" s="192"/>
    </row>
    <row r="2864" spans="9:10" ht="15.75">
      <c r="I2864" s="192"/>
      <c r="J2864" s="192"/>
    </row>
    <row r="2865" spans="9:10" ht="15.75">
      <c r="I2865" s="192"/>
      <c r="J2865" s="192"/>
    </row>
    <row r="2866" spans="9:10" ht="15.75">
      <c r="I2866" s="192"/>
      <c r="J2866" s="192"/>
    </row>
    <row r="2867" spans="9:10" ht="15.75">
      <c r="I2867" s="192"/>
      <c r="J2867" s="192"/>
    </row>
    <row r="2868" spans="9:10" ht="15.75">
      <c r="I2868" s="192"/>
      <c r="J2868" s="192"/>
    </row>
    <row r="2869" spans="9:10" ht="15.75">
      <c r="I2869" s="192"/>
      <c r="J2869" s="192"/>
    </row>
    <row r="2870" spans="9:10" ht="15.75">
      <c r="I2870" s="192"/>
      <c r="J2870" s="192"/>
    </row>
    <row r="2871" spans="9:10" ht="15.75">
      <c r="I2871" s="192"/>
      <c r="J2871" s="192"/>
    </row>
    <row r="2872" spans="9:10" ht="15.75">
      <c r="I2872" s="192"/>
      <c r="J2872" s="192"/>
    </row>
    <row r="2873" spans="9:10" ht="15.75">
      <c r="I2873" s="192"/>
      <c r="J2873" s="192"/>
    </row>
    <row r="2874" spans="9:10" ht="15.75">
      <c r="I2874" s="192"/>
      <c r="J2874" s="192"/>
    </row>
    <row r="2875" spans="9:10" ht="15.75">
      <c r="I2875" s="192"/>
      <c r="J2875" s="192"/>
    </row>
    <row r="2876" spans="9:10" ht="15.75">
      <c r="I2876" s="192"/>
      <c r="J2876" s="192"/>
    </row>
    <row r="2877" spans="9:10" ht="15.75">
      <c r="I2877" s="192"/>
      <c r="J2877" s="192"/>
    </row>
    <row r="2878" spans="9:10" ht="15.75">
      <c r="I2878" s="192"/>
      <c r="J2878" s="192"/>
    </row>
    <row r="2879" spans="9:10" ht="15.75">
      <c r="I2879" s="192"/>
      <c r="J2879" s="192"/>
    </row>
    <row r="2880" spans="9:10" ht="15.75">
      <c r="I2880" s="192"/>
      <c r="J2880" s="192"/>
    </row>
    <row r="2881" spans="9:10" ht="15.75">
      <c r="I2881" s="192"/>
      <c r="J2881" s="192"/>
    </row>
    <row r="2882" spans="9:10" ht="15.75">
      <c r="I2882" s="192"/>
      <c r="J2882" s="192"/>
    </row>
    <row r="2883" spans="9:10" ht="15.75">
      <c r="I2883" s="192"/>
      <c r="J2883" s="192"/>
    </row>
    <row r="2884" spans="9:10" ht="15.75">
      <c r="I2884" s="192"/>
      <c r="J2884" s="192"/>
    </row>
    <row r="2885" spans="9:10" ht="15.75">
      <c r="I2885" s="192"/>
      <c r="J2885" s="192"/>
    </row>
    <row r="2886" spans="9:10" ht="15.75">
      <c r="I2886" s="192"/>
      <c r="J2886" s="192"/>
    </row>
    <row r="2887" spans="9:10" ht="15.75">
      <c r="I2887" s="192"/>
      <c r="J2887" s="192"/>
    </row>
    <row r="2888" spans="9:10" ht="15.75">
      <c r="I2888" s="192"/>
      <c r="J2888" s="192"/>
    </row>
    <row r="2889" spans="9:10" ht="15.75">
      <c r="I2889" s="192"/>
      <c r="J2889" s="192"/>
    </row>
    <row r="2890" spans="9:10" ht="15.75">
      <c r="I2890" s="192"/>
      <c r="J2890" s="192"/>
    </row>
    <row r="2891" spans="9:10" ht="15.75">
      <c r="I2891" s="192"/>
      <c r="J2891" s="192"/>
    </row>
    <row r="2892" spans="9:10" ht="15.75">
      <c r="I2892" s="192"/>
      <c r="J2892" s="192"/>
    </row>
    <row r="2893" spans="9:10" ht="15.75">
      <c r="I2893" s="192"/>
      <c r="J2893" s="192"/>
    </row>
    <row r="2894" spans="9:10" ht="15.75">
      <c r="I2894" s="192"/>
      <c r="J2894" s="192"/>
    </row>
    <row r="2895" spans="9:10" ht="15.75">
      <c r="I2895" s="192"/>
      <c r="J2895" s="192"/>
    </row>
    <row r="2896" spans="9:10" ht="15.75">
      <c r="I2896" s="192"/>
      <c r="J2896" s="192"/>
    </row>
    <row r="2897" spans="9:10" ht="15.75">
      <c r="I2897" s="192"/>
      <c r="J2897" s="192"/>
    </row>
    <row r="2898" spans="9:10" ht="15.75">
      <c r="I2898" s="192"/>
      <c r="J2898" s="192"/>
    </row>
    <row r="2899" spans="9:10" ht="15.75">
      <c r="I2899" s="192"/>
      <c r="J2899" s="192"/>
    </row>
    <row r="2900" spans="9:10" ht="15.75">
      <c r="I2900" s="192"/>
      <c r="J2900" s="192"/>
    </row>
    <row r="2901" spans="9:10" ht="15.75">
      <c r="I2901" s="192"/>
      <c r="J2901" s="192"/>
    </row>
    <row r="2902" spans="9:10" ht="15.75">
      <c r="I2902" s="192"/>
      <c r="J2902" s="192"/>
    </row>
    <row r="2903" spans="9:10" ht="15.75">
      <c r="I2903" s="192"/>
      <c r="J2903" s="192"/>
    </row>
    <row r="2904" spans="9:10" ht="15.75">
      <c r="I2904" s="192"/>
      <c r="J2904" s="192"/>
    </row>
    <row r="2905" spans="9:10" ht="15.75">
      <c r="I2905" s="192"/>
      <c r="J2905" s="192"/>
    </row>
    <row r="2906" spans="9:10" ht="15.75">
      <c r="I2906" s="192"/>
      <c r="J2906" s="192"/>
    </row>
    <row r="2907" spans="9:10" ht="15.75">
      <c r="I2907" s="192"/>
      <c r="J2907" s="192"/>
    </row>
    <row r="2908" spans="9:10" ht="15.75">
      <c r="I2908" s="192"/>
      <c r="J2908" s="192"/>
    </row>
    <row r="2909" spans="9:10" ht="15.75">
      <c r="I2909" s="192"/>
      <c r="J2909" s="192"/>
    </row>
    <row r="2910" spans="9:10" ht="15.75">
      <c r="I2910" s="192"/>
      <c r="J2910" s="192"/>
    </row>
    <row r="2911" spans="9:10" ht="15.75">
      <c r="I2911" s="192"/>
      <c r="J2911" s="192"/>
    </row>
    <row r="2912" spans="9:10" ht="15.75">
      <c r="I2912" s="192"/>
      <c r="J2912" s="192"/>
    </row>
    <row r="2913" spans="9:10" ht="15.75">
      <c r="I2913" s="192"/>
      <c r="J2913" s="192"/>
    </row>
    <row r="2914" spans="9:10" ht="15.75">
      <c r="I2914" s="192"/>
      <c r="J2914" s="192"/>
    </row>
    <row r="2915" spans="9:10" ht="15.75">
      <c r="I2915" s="192"/>
      <c r="J2915" s="192"/>
    </row>
    <row r="2916" spans="9:10" ht="15.75">
      <c r="I2916" s="192"/>
      <c r="J2916" s="192"/>
    </row>
    <row r="2917" spans="9:10" ht="15.75">
      <c r="I2917" s="192"/>
      <c r="J2917" s="192"/>
    </row>
    <row r="2918" spans="9:10" ht="15.75">
      <c r="I2918" s="192"/>
      <c r="J2918" s="192"/>
    </row>
    <row r="2919" spans="9:10" ht="15.75">
      <c r="I2919" s="192"/>
      <c r="J2919" s="192"/>
    </row>
    <row r="2920" spans="9:10" ht="15.75">
      <c r="I2920" s="192"/>
      <c r="J2920" s="192"/>
    </row>
    <row r="2921" spans="9:10" ht="15.75">
      <c r="I2921" s="192"/>
      <c r="J2921" s="192"/>
    </row>
    <row r="2922" spans="9:10" ht="15.75">
      <c r="I2922" s="192"/>
      <c r="J2922" s="192"/>
    </row>
    <row r="2923" spans="9:10" ht="15.75">
      <c r="I2923" s="192"/>
      <c r="J2923" s="192"/>
    </row>
    <row r="2924" spans="9:10" ht="15.75">
      <c r="I2924" s="192"/>
      <c r="J2924" s="192"/>
    </row>
    <row r="2925" spans="9:10" ht="15.75">
      <c r="I2925" s="192"/>
      <c r="J2925" s="192"/>
    </row>
    <row r="2926" spans="9:10" ht="15.75">
      <c r="I2926" s="192"/>
      <c r="J2926" s="192"/>
    </row>
    <row r="2927" spans="9:10" ht="15.75">
      <c r="I2927" s="192"/>
      <c r="J2927" s="192"/>
    </row>
    <row r="2928" spans="9:10" ht="15.75">
      <c r="I2928" s="192"/>
      <c r="J2928" s="192"/>
    </row>
    <row r="2929" spans="9:10" ht="15.75">
      <c r="I2929" s="192"/>
      <c r="J2929" s="192"/>
    </row>
    <row r="2930" spans="9:10" ht="15.75">
      <c r="I2930" s="192"/>
      <c r="J2930" s="192"/>
    </row>
    <row r="2931" spans="9:10" ht="15.75">
      <c r="I2931" s="192"/>
      <c r="J2931" s="192"/>
    </row>
    <row r="2932" spans="9:10" ht="15.75">
      <c r="I2932" s="192"/>
      <c r="J2932" s="192"/>
    </row>
    <row r="2933" spans="9:10" ht="15.75">
      <c r="I2933" s="192"/>
      <c r="J2933" s="192"/>
    </row>
    <row r="2934" spans="9:10" ht="15.75">
      <c r="I2934" s="192"/>
      <c r="J2934" s="192"/>
    </row>
    <row r="2935" spans="9:10" ht="15.75">
      <c r="I2935" s="192"/>
      <c r="J2935" s="192"/>
    </row>
    <row r="2936" spans="9:10" ht="15.75">
      <c r="I2936" s="192"/>
      <c r="J2936" s="192"/>
    </row>
    <row r="2937" spans="9:10" ht="15.75">
      <c r="I2937" s="192"/>
      <c r="J2937" s="192"/>
    </row>
    <row r="2938" spans="9:10" ht="15.75">
      <c r="I2938" s="192"/>
      <c r="J2938" s="192"/>
    </row>
    <row r="2939" spans="9:10" ht="15.75">
      <c r="I2939" s="192"/>
      <c r="J2939" s="192"/>
    </row>
    <row r="2940" spans="9:10" ht="15.75">
      <c r="I2940" s="192"/>
      <c r="J2940" s="192"/>
    </row>
    <row r="2941" spans="9:10" ht="15.75">
      <c r="I2941" s="192"/>
      <c r="J2941" s="192"/>
    </row>
    <row r="2942" spans="9:10" ht="15.75">
      <c r="I2942" s="192"/>
      <c r="J2942" s="192"/>
    </row>
    <row r="2943" spans="9:10" ht="15.75">
      <c r="I2943" s="192"/>
      <c r="J2943" s="192"/>
    </row>
    <row r="2944" spans="9:10" ht="15.75">
      <c r="I2944" s="192"/>
      <c r="J2944" s="192"/>
    </row>
    <row r="2945" spans="9:10" ht="15.75">
      <c r="I2945" s="192"/>
      <c r="J2945" s="192"/>
    </row>
    <row r="2946" spans="9:10" ht="15.75">
      <c r="I2946" s="192"/>
      <c r="J2946" s="192"/>
    </row>
    <row r="2947" spans="9:10" ht="15.75">
      <c r="I2947" s="192"/>
      <c r="J2947" s="192"/>
    </row>
    <row r="2948" spans="9:10" ht="15.75">
      <c r="I2948" s="192"/>
      <c r="J2948" s="192"/>
    </row>
    <row r="2949" spans="9:10" ht="15.75">
      <c r="I2949" s="192"/>
      <c r="J2949" s="192"/>
    </row>
    <row r="2950" spans="9:10" ht="15.75">
      <c r="I2950" s="192"/>
      <c r="J2950" s="192"/>
    </row>
    <row r="2951" spans="9:10" ht="15.75">
      <c r="I2951" s="192"/>
      <c r="J2951" s="192"/>
    </row>
    <row r="2952" spans="9:10" ht="15.75">
      <c r="I2952" s="192"/>
      <c r="J2952" s="192"/>
    </row>
    <row r="2953" spans="9:10" ht="15.75">
      <c r="I2953" s="192"/>
      <c r="J2953" s="192"/>
    </row>
    <row r="2954" spans="9:10" ht="15.75">
      <c r="I2954" s="192"/>
      <c r="J2954" s="192"/>
    </row>
    <row r="2955" spans="9:10" ht="15.75">
      <c r="I2955" s="192"/>
      <c r="J2955" s="192"/>
    </row>
    <row r="2956" spans="9:10" ht="15.75">
      <c r="I2956" s="192"/>
      <c r="J2956" s="192"/>
    </row>
    <row r="2957" spans="9:10" ht="15.75">
      <c r="I2957" s="192"/>
      <c r="J2957" s="192"/>
    </row>
    <row r="2958" spans="9:10" ht="15.75">
      <c r="I2958" s="192"/>
      <c r="J2958" s="192"/>
    </row>
    <row r="2959" spans="9:10" ht="15.75">
      <c r="I2959" s="192"/>
      <c r="J2959" s="192"/>
    </row>
    <row r="2960" spans="9:10" ht="15.75">
      <c r="I2960" s="192"/>
      <c r="J2960" s="192"/>
    </row>
    <row r="2961" spans="9:10" ht="15.75">
      <c r="I2961" s="192"/>
      <c r="J2961" s="192"/>
    </row>
    <row r="2962" spans="9:10" ht="15.75">
      <c r="I2962" s="192"/>
      <c r="J2962" s="192"/>
    </row>
    <row r="2963" spans="9:10" ht="15.75">
      <c r="I2963" s="192"/>
      <c r="J2963" s="192"/>
    </row>
    <row r="2964" spans="9:10" ht="15.75">
      <c r="I2964" s="192"/>
      <c r="J2964" s="192"/>
    </row>
    <row r="2965" spans="9:10" ht="15.75">
      <c r="I2965" s="192"/>
      <c r="J2965" s="192"/>
    </row>
    <row r="2966" spans="9:10" ht="15.75">
      <c r="I2966" s="192"/>
      <c r="J2966" s="192"/>
    </row>
    <row r="2967" spans="9:10" ht="15.75">
      <c r="I2967" s="192"/>
      <c r="J2967" s="192"/>
    </row>
    <row r="2968" spans="9:10" ht="15.75">
      <c r="I2968" s="192"/>
      <c r="J2968" s="192"/>
    </row>
    <row r="2969" spans="9:10" ht="15.75">
      <c r="I2969" s="192"/>
      <c r="J2969" s="192"/>
    </row>
    <row r="2970" spans="9:10" ht="15.75">
      <c r="I2970" s="192"/>
      <c r="J2970" s="192"/>
    </row>
    <row r="2971" spans="9:10" ht="15.75">
      <c r="I2971" s="192"/>
      <c r="J2971" s="192"/>
    </row>
    <row r="2972" spans="9:10" ht="15.75">
      <c r="I2972" s="192"/>
      <c r="J2972" s="192"/>
    </row>
    <row r="2973" spans="9:10" ht="15.75">
      <c r="I2973" s="192"/>
      <c r="J2973" s="192"/>
    </row>
    <row r="2974" spans="9:10" ht="15.75">
      <c r="I2974" s="192"/>
      <c r="J2974" s="192"/>
    </row>
    <row r="2975" spans="9:10" ht="15.75">
      <c r="I2975" s="192"/>
      <c r="J2975" s="192"/>
    </row>
    <row r="2976" spans="9:10" ht="15.75">
      <c r="I2976" s="192"/>
      <c r="J2976" s="192"/>
    </row>
    <row r="2977" spans="9:10" ht="15.75">
      <c r="I2977" s="192"/>
      <c r="J2977" s="192"/>
    </row>
    <row r="2978" spans="9:10" ht="15.75">
      <c r="I2978" s="192"/>
      <c r="J2978" s="192"/>
    </row>
    <row r="2979" spans="9:10" ht="15.75">
      <c r="I2979" s="192"/>
      <c r="J2979" s="192"/>
    </row>
    <row r="2980" spans="9:10" ht="15.75">
      <c r="I2980" s="192"/>
      <c r="J2980" s="192"/>
    </row>
    <row r="2981" spans="9:10" ht="15.75">
      <c r="I2981" s="192"/>
      <c r="J2981" s="192"/>
    </row>
    <row r="2982" spans="9:10" ht="15.75">
      <c r="I2982" s="192"/>
      <c r="J2982" s="192"/>
    </row>
    <row r="2983" spans="9:10" ht="15.75">
      <c r="I2983" s="192"/>
      <c r="J2983" s="192"/>
    </row>
    <row r="2984" spans="9:10" ht="15.75">
      <c r="I2984" s="192"/>
      <c r="J2984" s="192"/>
    </row>
    <row r="2985" spans="9:10" ht="15.75">
      <c r="I2985" s="192"/>
      <c r="J2985" s="192"/>
    </row>
    <row r="2986" spans="9:10" ht="15.75">
      <c r="I2986" s="192"/>
      <c r="J2986" s="192"/>
    </row>
    <row r="2987" spans="9:10" ht="15.75">
      <c r="I2987" s="192"/>
      <c r="J2987" s="192"/>
    </row>
    <row r="2988" spans="9:10" ht="15.75">
      <c r="I2988" s="192"/>
      <c r="J2988" s="192"/>
    </row>
    <row r="2989" spans="9:10" ht="15.75">
      <c r="I2989" s="192"/>
      <c r="J2989" s="192"/>
    </row>
    <row r="2990" spans="9:10" ht="15.75">
      <c r="I2990" s="192"/>
      <c r="J2990" s="192"/>
    </row>
    <row r="2991" spans="9:10" ht="15.75">
      <c r="I2991" s="192"/>
      <c r="J2991" s="192"/>
    </row>
    <row r="2992" spans="9:10" ht="15.75">
      <c r="I2992" s="192"/>
      <c r="J2992" s="192"/>
    </row>
    <row r="2993" spans="9:10" ht="15.75">
      <c r="I2993" s="192"/>
      <c r="J2993" s="192"/>
    </row>
    <row r="2994" spans="9:10" ht="15.75">
      <c r="I2994" s="192"/>
      <c r="J2994" s="192"/>
    </row>
    <row r="2995" spans="9:10" ht="15.75">
      <c r="I2995" s="192"/>
      <c r="J2995" s="192"/>
    </row>
    <row r="2996" spans="9:10" ht="15.75">
      <c r="I2996" s="192"/>
      <c r="J2996" s="192"/>
    </row>
    <row r="2997" spans="9:10" ht="15.75">
      <c r="I2997" s="192"/>
      <c r="J2997" s="192"/>
    </row>
    <row r="2998" spans="9:10" ht="15.75">
      <c r="I2998" s="192"/>
      <c r="J2998" s="192"/>
    </row>
    <row r="2999" spans="9:10" ht="15.75">
      <c r="I2999" s="192"/>
      <c r="J2999" s="192"/>
    </row>
    <row r="3000" spans="9:10" ht="15.75">
      <c r="I3000" s="192"/>
      <c r="J3000" s="192"/>
    </row>
    <row r="3001" spans="9:10" ht="15.75">
      <c r="I3001" s="192"/>
      <c r="J3001" s="192"/>
    </row>
    <row r="3002" spans="9:10" ht="15.75">
      <c r="I3002" s="192"/>
      <c r="J3002" s="192"/>
    </row>
    <row r="3003" spans="9:10" ht="15.75">
      <c r="I3003" s="192"/>
      <c r="J3003" s="192"/>
    </row>
    <row r="3004" spans="9:10" ht="15.75">
      <c r="I3004" s="192"/>
      <c r="J3004" s="192"/>
    </row>
    <row r="3005" spans="9:10" ht="15.75">
      <c r="I3005" s="192"/>
      <c r="J3005" s="192"/>
    </row>
    <row r="3006" spans="9:10" ht="15.75">
      <c r="I3006" s="192"/>
      <c r="J3006" s="192"/>
    </row>
    <row r="3007" spans="9:10" ht="15.75">
      <c r="I3007" s="192"/>
      <c r="J3007" s="192"/>
    </row>
    <row r="3008" spans="9:10" ht="15.75">
      <c r="I3008" s="192"/>
      <c r="J3008" s="192"/>
    </row>
    <row r="3009" spans="9:10" ht="15.75">
      <c r="I3009" s="192"/>
      <c r="J3009" s="192"/>
    </row>
    <row r="3010" spans="9:10" ht="15.75">
      <c r="I3010" s="192"/>
      <c r="J3010" s="192"/>
    </row>
    <row r="3011" spans="9:10" ht="15.75">
      <c r="I3011" s="192"/>
      <c r="J3011" s="192"/>
    </row>
    <row r="3012" spans="9:10" ht="15.75">
      <c r="I3012" s="192"/>
      <c r="J3012" s="192"/>
    </row>
    <row r="3013" spans="9:10" ht="15.75">
      <c r="I3013" s="192"/>
      <c r="J3013" s="192"/>
    </row>
    <row r="3014" spans="9:10" ht="15.75">
      <c r="I3014" s="192"/>
      <c r="J3014" s="192"/>
    </row>
    <row r="3015" spans="9:10" ht="15.75">
      <c r="I3015" s="192"/>
      <c r="J3015" s="192"/>
    </row>
    <row r="3016" spans="9:10" ht="15.75">
      <c r="I3016" s="192"/>
      <c r="J3016" s="192"/>
    </row>
    <row r="3017" spans="9:10" ht="15.75">
      <c r="I3017" s="192"/>
      <c r="J3017" s="192"/>
    </row>
    <row r="3018" spans="9:10" ht="15.75">
      <c r="I3018" s="192"/>
      <c r="J3018" s="192"/>
    </row>
    <row r="3019" spans="9:10" ht="15.75">
      <c r="I3019" s="192"/>
      <c r="J3019" s="192"/>
    </row>
    <row r="3020" spans="9:10" ht="15.75">
      <c r="I3020" s="192"/>
      <c r="J3020" s="192"/>
    </row>
    <row r="3021" spans="9:10" ht="15.75">
      <c r="I3021" s="192"/>
      <c r="J3021" s="192"/>
    </row>
    <row r="3022" spans="9:10" ht="15.75">
      <c r="I3022" s="192"/>
      <c r="J3022" s="192"/>
    </row>
    <row r="3023" spans="9:10" ht="15.75">
      <c r="I3023" s="192"/>
      <c r="J3023" s="192"/>
    </row>
    <row r="3024" spans="9:10" ht="15.75">
      <c r="I3024" s="192"/>
      <c r="J3024" s="192"/>
    </row>
    <row r="3025" spans="9:10" ht="15.75">
      <c r="I3025" s="192"/>
      <c r="J3025" s="192"/>
    </row>
    <row r="3026" spans="9:10" ht="15.75">
      <c r="I3026" s="192"/>
      <c r="J3026" s="192"/>
    </row>
    <row r="3027" spans="9:10" ht="15.75">
      <c r="I3027" s="192"/>
      <c r="J3027" s="192"/>
    </row>
    <row r="3028" spans="9:10" ht="15.75">
      <c r="I3028" s="192"/>
      <c r="J3028" s="192"/>
    </row>
    <row r="3029" spans="9:10" ht="15.75">
      <c r="I3029" s="192"/>
      <c r="J3029" s="192"/>
    </row>
    <row r="3030" spans="9:10" ht="15.75">
      <c r="I3030" s="192"/>
      <c r="J3030" s="192"/>
    </row>
    <row r="3031" spans="9:10" ht="15.75">
      <c r="I3031" s="192"/>
      <c r="J3031" s="192"/>
    </row>
    <row r="3032" spans="9:10" ht="15.75">
      <c r="I3032" s="192"/>
      <c r="J3032" s="192"/>
    </row>
    <row r="3033" spans="9:10" ht="15.75">
      <c r="I3033" s="192"/>
      <c r="J3033" s="192"/>
    </row>
    <row r="3034" spans="9:10" ht="15.75">
      <c r="I3034" s="192"/>
      <c r="J3034" s="192"/>
    </row>
    <row r="3035" spans="9:10" ht="15.75">
      <c r="I3035" s="192"/>
      <c r="J3035" s="192"/>
    </row>
    <row r="3036" spans="9:10" ht="15.75">
      <c r="I3036" s="192"/>
      <c r="J3036" s="192"/>
    </row>
    <row r="3037" spans="9:10" ht="15.75">
      <c r="I3037" s="192"/>
      <c r="J3037" s="192"/>
    </row>
    <row r="3038" spans="9:10" ht="15.75">
      <c r="I3038" s="192"/>
      <c r="J3038" s="192"/>
    </row>
    <row r="3039" spans="9:10" ht="15.75">
      <c r="I3039" s="192"/>
      <c r="J3039" s="192"/>
    </row>
    <row r="3040" spans="9:10" ht="15.75">
      <c r="I3040" s="192"/>
      <c r="J3040" s="192"/>
    </row>
    <row r="3041" spans="9:10" ht="15.75">
      <c r="I3041" s="192"/>
      <c r="J3041" s="192"/>
    </row>
    <row r="3042" spans="9:10" ht="15.75">
      <c r="I3042" s="192"/>
      <c r="J3042" s="192"/>
    </row>
    <row r="3043" spans="9:10" ht="15.75">
      <c r="I3043" s="192"/>
      <c r="J3043" s="192"/>
    </row>
    <row r="3044" spans="9:10" ht="15.75">
      <c r="I3044" s="192"/>
      <c r="J3044" s="192"/>
    </row>
    <row r="3045" spans="9:10" ht="15.75">
      <c r="I3045" s="192"/>
      <c r="J3045" s="192"/>
    </row>
    <row r="3046" spans="9:10" ht="15.75">
      <c r="I3046" s="192"/>
      <c r="J3046" s="192"/>
    </row>
    <row r="3047" spans="9:10" ht="15.75">
      <c r="I3047" s="192"/>
      <c r="J3047" s="192"/>
    </row>
    <row r="3048" spans="9:10" ht="15.75">
      <c r="I3048" s="192"/>
      <c r="J3048" s="192"/>
    </row>
    <row r="3049" spans="9:10" ht="15.75">
      <c r="I3049" s="192"/>
      <c r="J3049" s="192"/>
    </row>
    <row r="3050" spans="9:10" ht="15.75">
      <c r="I3050" s="192"/>
      <c r="J3050" s="192"/>
    </row>
    <row r="3051" spans="9:10" ht="15.75">
      <c r="I3051" s="192"/>
      <c r="J3051" s="192"/>
    </row>
    <row r="3052" spans="9:10" ht="15.75">
      <c r="I3052" s="192"/>
      <c r="J3052" s="192"/>
    </row>
    <row r="3053" spans="9:10" ht="15.75">
      <c r="I3053" s="192"/>
      <c r="J3053" s="192"/>
    </row>
    <row r="3054" spans="9:10" ht="15.75">
      <c r="I3054" s="192"/>
      <c r="J3054" s="192"/>
    </row>
    <row r="3055" spans="9:10" ht="15.75">
      <c r="I3055" s="192"/>
      <c r="J3055" s="192"/>
    </row>
    <row r="3056" spans="9:10" ht="15.75">
      <c r="I3056" s="192"/>
      <c r="J3056" s="192"/>
    </row>
    <row r="3057" spans="9:10" ht="15.75">
      <c r="I3057" s="192"/>
      <c r="J3057" s="192"/>
    </row>
    <row r="3058" spans="9:10" ht="15.75">
      <c r="I3058" s="192"/>
      <c r="J3058" s="192"/>
    </row>
    <row r="3059" spans="9:10" ht="15.75">
      <c r="I3059" s="192"/>
      <c r="J3059" s="192"/>
    </row>
    <row r="3060" spans="9:10" ht="15.75">
      <c r="I3060" s="192"/>
      <c r="J3060" s="192"/>
    </row>
    <row r="3061" spans="9:10" ht="15.75">
      <c r="I3061" s="192"/>
      <c r="J3061" s="192"/>
    </row>
    <row r="3062" spans="9:10" ht="15.75">
      <c r="I3062" s="192"/>
      <c r="J3062" s="192"/>
    </row>
    <row r="3063" spans="9:10" ht="15.75">
      <c r="I3063" s="192"/>
      <c r="J3063" s="192"/>
    </row>
    <row r="3064" spans="9:10" ht="15.75">
      <c r="I3064" s="192"/>
      <c r="J3064" s="192"/>
    </row>
    <row r="3065" spans="9:10" ht="15.75">
      <c r="I3065" s="192"/>
      <c r="J3065" s="192"/>
    </row>
    <row r="3066" spans="9:10" ht="15.75">
      <c r="I3066" s="192"/>
      <c r="J3066" s="192"/>
    </row>
    <row r="3067" spans="9:10" ht="15.75">
      <c r="I3067" s="192"/>
      <c r="J3067" s="192"/>
    </row>
    <row r="3068" spans="9:10" ht="15.75">
      <c r="I3068" s="192"/>
      <c r="J3068" s="192"/>
    </row>
    <row r="3069" spans="9:10" ht="15.75">
      <c r="I3069" s="192"/>
      <c r="J3069" s="192"/>
    </row>
    <row r="3070" spans="9:10" ht="15.75">
      <c r="I3070" s="192"/>
      <c r="J3070" s="192"/>
    </row>
    <row r="3071" spans="9:10" ht="15.75">
      <c r="I3071" s="192"/>
      <c r="J3071" s="192"/>
    </row>
    <row r="3072" spans="9:10" ht="15.75">
      <c r="I3072" s="192"/>
      <c r="J3072" s="192"/>
    </row>
    <row r="3073" spans="9:10" ht="15.75">
      <c r="I3073" s="192"/>
      <c r="J3073" s="192"/>
    </row>
    <row r="3074" spans="9:10" ht="15.75">
      <c r="I3074" s="192"/>
      <c r="J3074" s="192"/>
    </row>
    <row r="3075" spans="9:10" ht="15.75">
      <c r="I3075" s="192"/>
      <c r="J3075" s="192"/>
    </row>
    <row r="3076" spans="9:10" ht="15.75">
      <c r="I3076" s="192"/>
      <c r="J3076" s="192"/>
    </row>
    <row r="3077" spans="9:10" ht="15.75">
      <c r="I3077" s="192"/>
      <c r="J3077" s="192"/>
    </row>
    <row r="3078" spans="9:10" ht="15.75">
      <c r="I3078" s="192"/>
      <c r="J3078" s="192"/>
    </row>
    <row r="3079" spans="9:10" ht="15.75">
      <c r="I3079" s="192"/>
      <c r="J3079" s="192"/>
    </row>
    <row r="3080" spans="9:10" ht="15.75">
      <c r="I3080" s="192"/>
      <c r="J3080" s="192"/>
    </row>
    <row r="3081" spans="9:10" ht="15.75">
      <c r="I3081" s="192"/>
      <c r="J3081" s="192"/>
    </row>
    <row r="3082" spans="9:10" ht="15.75">
      <c r="I3082" s="192"/>
      <c r="J3082" s="192"/>
    </row>
    <row r="3083" spans="9:10" ht="15.75">
      <c r="I3083" s="192"/>
      <c r="J3083" s="192"/>
    </row>
    <row r="3084" spans="9:10" ht="15.75">
      <c r="I3084" s="192"/>
      <c r="J3084" s="192"/>
    </row>
    <row r="3085" spans="9:10" ht="15.75">
      <c r="I3085" s="192"/>
      <c r="J3085" s="192"/>
    </row>
    <row r="3086" spans="9:10" ht="15.75">
      <c r="I3086" s="192"/>
      <c r="J3086" s="192"/>
    </row>
    <row r="3087" spans="9:10" ht="15.75">
      <c r="I3087" s="192"/>
      <c r="J3087" s="192"/>
    </row>
    <row r="3088" spans="9:10" ht="15.75">
      <c r="I3088" s="192"/>
      <c r="J3088" s="192"/>
    </row>
    <row r="3089" spans="9:10" ht="15.75">
      <c r="I3089" s="192"/>
      <c r="J3089" s="192"/>
    </row>
    <row r="3090" spans="9:10" ht="15.75">
      <c r="I3090" s="192"/>
      <c r="J3090" s="192"/>
    </row>
    <row r="3091" spans="9:10" ht="15.75">
      <c r="I3091" s="192"/>
      <c r="J3091" s="192"/>
    </row>
    <row r="3092" spans="9:10" ht="15.75">
      <c r="I3092" s="192"/>
      <c r="J3092" s="192"/>
    </row>
    <row r="3093" spans="9:10" ht="15.75">
      <c r="I3093" s="192"/>
      <c r="J3093" s="192"/>
    </row>
    <row r="3094" spans="9:10" ht="15.75">
      <c r="I3094" s="192"/>
      <c r="J3094" s="192"/>
    </row>
    <row r="3095" spans="9:10" ht="15.75">
      <c r="I3095" s="192"/>
      <c r="J3095" s="192"/>
    </row>
    <row r="3096" spans="9:10" ht="15.75">
      <c r="I3096" s="192"/>
      <c r="J3096" s="192"/>
    </row>
    <row r="3097" spans="9:10" ht="15.75">
      <c r="I3097" s="192"/>
      <c r="J3097" s="192"/>
    </row>
    <row r="3098" spans="9:10" ht="15.75">
      <c r="I3098" s="192"/>
      <c r="J3098" s="192"/>
    </row>
    <row r="3099" spans="9:10" ht="15.75">
      <c r="I3099" s="192"/>
      <c r="J3099" s="192"/>
    </row>
    <row r="3100" spans="9:10" ht="15.75">
      <c r="I3100" s="192"/>
      <c r="J3100" s="192"/>
    </row>
    <row r="3101" spans="9:10" ht="15.75">
      <c r="I3101" s="192"/>
      <c r="J3101" s="192"/>
    </row>
    <row r="3102" spans="9:10" ht="15.75">
      <c r="I3102" s="192"/>
      <c r="J3102" s="192"/>
    </row>
    <row r="3103" spans="9:10" ht="15.75">
      <c r="I3103" s="192"/>
      <c r="J3103" s="192"/>
    </row>
    <row r="3104" spans="9:10" ht="15.75">
      <c r="I3104" s="192"/>
      <c r="J3104" s="192"/>
    </row>
    <row r="3105" spans="9:10" ht="15.75">
      <c r="I3105" s="192"/>
      <c r="J3105" s="192"/>
    </row>
    <row r="3106" spans="9:10" ht="15.75">
      <c r="I3106" s="192"/>
      <c r="J3106" s="192"/>
    </row>
    <row r="3107" spans="9:10" ht="15.75">
      <c r="I3107" s="192"/>
      <c r="J3107" s="192"/>
    </row>
    <row r="3108" spans="9:10" ht="15.75">
      <c r="I3108" s="192"/>
      <c r="J3108" s="192"/>
    </row>
    <row r="3109" spans="9:10" ht="15.75">
      <c r="I3109" s="192"/>
      <c r="J3109" s="192"/>
    </row>
    <row r="3110" spans="9:10" ht="15.75">
      <c r="I3110" s="192"/>
      <c r="J3110" s="192"/>
    </row>
    <row r="3111" spans="9:10" ht="15.75">
      <c r="I3111" s="192"/>
      <c r="J3111" s="192"/>
    </row>
    <row r="3112" spans="9:10" ht="15.75">
      <c r="I3112" s="192"/>
      <c r="J3112" s="192"/>
    </row>
    <row r="3113" spans="9:10" ht="15.75">
      <c r="I3113" s="192"/>
      <c r="J3113" s="192"/>
    </row>
    <row r="3114" spans="9:10" ht="15.75">
      <c r="I3114" s="192"/>
      <c r="J3114" s="192"/>
    </row>
    <row r="3115" spans="9:10" ht="15.75">
      <c r="I3115" s="192"/>
      <c r="J3115" s="192"/>
    </row>
    <row r="3116" spans="9:10" ht="15.75">
      <c r="I3116" s="192"/>
      <c r="J3116" s="192"/>
    </row>
    <row r="3117" spans="9:10" ht="15.75">
      <c r="I3117" s="192"/>
      <c r="J3117" s="192"/>
    </row>
    <row r="3118" spans="9:10" ht="15.75">
      <c r="I3118" s="192"/>
      <c r="J3118" s="192"/>
    </row>
    <row r="3119" spans="9:10" ht="15.75">
      <c r="I3119" s="192"/>
      <c r="J3119" s="192"/>
    </row>
    <row r="3120" spans="9:10" ht="15.75">
      <c r="I3120" s="192"/>
      <c r="J3120" s="192"/>
    </row>
    <row r="3121" spans="9:10" ht="15.75">
      <c r="I3121" s="192"/>
      <c r="J3121" s="192"/>
    </row>
    <row r="3122" spans="9:10" ht="15.75">
      <c r="I3122" s="192"/>
      <c r="J3122" s="192"/>
    </row>
    <row r="3123" spans="9:10" ht="15.75">
      <c r="I3123" s="192"/>
      <c r="J3123" s="192"/>
    </row>
    <row r="3124" spans="9:10" ht="15.75">
      <c r="I3124" s="192"/>
      <c r="J3124" s="192"/>
    </row>
    <row r="3125" spans="9:10" ht="15.75">
      <c r="I3125" s="192"/>
      <c r="J3125" s="192"/>
    </row>
    <row r="3126" spans="9:10" ht="15.75">
      <c r="I3126" s="192"/>
      <c r="J3126" s="192"/>
    </row>
    <row r="3127" spans="9:10" ht="15.75">
      <c r="I3127" s="192"/>
      <c r="J3127" s="192"/>
    </row>
    <row r="3128" spans="9:10" ht="15.75">
      <c r="I3128" s="192"/>
      <c r="J3128" s="192"/>
    </row>
    <row r="3129" spans="9:10" ht="15.75">
      <c r="I3129" s="192"/>
      <c r="J3129" s="192"/>
    </row>
    <row r="3130" spans="9:10" ht="15.75">
      <c r="I3130" s="192"/>
      <c r="J3130" s="192"/>
    </row>
    <row r="3131" spans="9:10" ht="15.75">
      <c r="I3131" s="192"/>
      <c r="J3131" s="192"/>
    </row>
    <row r="3132" spans="9:10" ht="15.75">
      <c r="I3132" s="192"/>
      <c r="J3132" s="192"/>
    </row>
    <row r="3133" spans="9:10" ht="15.75">
      <c r="I3133" s="192"/>
      <c r="J3133" s="192"/>
    </row>
    <row r="3134" spans="9:10" ht="15.75">
      <c r="I3134" s="192"/>
      <c r="J3134" s="192"/>
    </row>
    <row r="3135" spans="9:10" ht="15.75">
      <c r="I3135" s="192"/>
      <c r="J3135" s="192"/>
    </row>
    <row r="3136" spans="9:10" ht="15.75">
      <c r="I3136" s="192"/>
      <c r="J3136" s="192"/>
    </row>
    <row r="3137" spans="9:10" ht="15.75">
      <c r="I3137" s="192"/>
      <c r="J3137" s="192"/>
    </row>
    <row r="3138" spans="9:10" ht="15.75">
      <c r="I3138" s="192"/>
      <c r="J3138" s="192"/>
    </row>
    <row r="3139" spans="9:10" ht="15.75">
      <c r="I3139" s="192"/>
      <c r="J3139" s="192"/>
    </row>
    <row r="3140" spans="9:10" ht="15.75">
      <c r="I3140" s="192"/>
      <c r="J3140" s="192"/>
    </row>
    <row r="3141" spans="9:10" ht="15.75">
      <c r="I3141" s="192"/>
      <c r="J3141" s="192"/>
    </row>
    <row r="3142" spans="9:10" ht="15.75">
      <c r="I3142" s="192"/>
      <c r="J3142" s="192"/>
    </row>
    <row r="3143" spans="9:10" ht="15.75">
      <c r="I3143" s="192"/>
      <c r="J3143" s="192"/>
    </row>
    <row r="3144" spans="9:10" ht="15.75">
      <c r="I3144" s="192"/>
      <c r="J3144" s="192"/>
    </row>
    <row r="3145" spans="9:10" ht="15.75">
      <c r="I3145" s="192"/>
      <c r="J3145" s="192"/>
    </row>
    <row r="3146" spans="9:10" ht="15.75">
      <c r="I3146" s="192"/>
      <c r="J3146" s="192"/>
    </row>
    <row r="3147" spans="9:10" ht="15.75">
      <c r="I3147" s="192"/>
      <c r="J3147" s="192"/>
    </row>
    <row r="3148" spans="9:10" ht="15.75">
      <c r="I3148" s="192"/>
      <c r="J3148" s="192"/>
    </row>
    <row r="3149" spans="9:10" ht="15.75">
      <c r="I3149" s="192"/>
      <c r="J3149" s="192"/>
    </row>
    <row r="3150" spans="9:10" ht="15.75">
      <c r="I3150" s="192"/>
      <c r="J3150" s="192"/>
    </row>
    <row r="3151" spans="9:10" ht="15.75">
      <c r="I3151" s="192"/>
      <c r="J3151" s="192"/>
    </row>
    <row r="3152" spans="9:10" ht="15.75">
      <c r="I3152" s="192"/>
      <c r="J3152" s="192"/>
    </row>
    <row r="3153" spans="9:10" ht="15.75">
      <c r="I3153" s="192"/>
      <c r="J3153" s="192"/>
    </row>
    <row r="3154" spans="9:10" ht="15.75">
      <c r="I3154" s="192"/>
      <c r="J3154" s="192"/>
    </row>
    <row r="3155" spans="9:10" ht="15.75">
      <c r="I3155" s="192"/>
      <c r="J3155" s="192"/>
    </row>
    <row r="3156" spans="9:10" ht="15.75">
      <c r="I3156" s="192"/>
      <c r="J3156" s="192"/>
    </row>
    <row r="3157" spans="9:10" ht="15.75">
      <c r="I3157" s="192"/>
      <c r="J3157" s="192"/>
    </row>
    <row r="3158" spans="9:10" ht="15.75">
      <c r="I3158" s="192"/>
      <c r="J3158" s="192"/>
    </row>
    <row r="3159" spans="9:10" ht="15.75">
      <c r="I3159" s="192"/>
      <c r="J3159" s="192"/>
    </row>
    <row r="3160" spans="9:10" ht="15.75">
      <c r="I3160" s="192"/>
      <c r="J3160" s="192"/>
    </row>
    <row r="3161" spans="9:10" ht="15.75">
      <c r="I3161" s="192"/>
      <c r="J3161" s="192"/>
    </row>
    <row r="3162" spans="9:10" ht="15.75">
      <c r="I3162" s="192"/>
      <c r="J3162" s="192"/>
    </row>
    <row r="3163" spans="9:10" ht="15.75">
      <c r="I3163" s="192"/>
      <c r="J3163" s="192"/>
    </row>
    <row r="3164" spans="9:10" ht="15.75">
      <c r="I3164" s="192"/>
      <c r="J3164" s="192"/>
    </row>
    <row r="3165" spans="9:10" ht="15.75">
      <c r="I3165" s="192"/>
      <c r="J3165" s="192"/>
    </row>
    <row r="3166" spans="9:10" ht="15.75">
      <c r="I3166" s="192"/>
      <c r="J3166" s="192"/>
    </row>
    <row r="3167" spans="9:10" ht="15.75">
      <c r="I3167" s="192"/>
      <c r="J3167" s="192"/>
    </row>
    <row r="3168" spans="9:10" ht="15.75">
      <c r="I3168" s="192"/>
      <c r="J3168" s="192"/>
    </row>
    <row r="3169" spans="9:10" ht="15.75">
      <c r="I3169" s="192"/>
      <c r="J3169" s="192"/>
    </row>
    <row r="3170" spans="9:10" ht="15.75">
      <c r="I3170" s="192"/>
      <c r="J3170" s="192"/>
    </row>
    <row r="3171" spans="9:10" ht="15.75">
      <c r="I3171" s="192"/>
      <c r="J3171" s="192"/>
    </row>
    <row r="3172" spans="9:10" ht="15.75">
      <c r="I3172" s="192"/>
      <c r="J3172" s="192"/>
    </row>
    <row r="3173" spans="9:10" ht="15.75">
      <c r="I3173" s="192"/>
      <c r="J3173" s="192"/>
    </row>
    <row r="3174" spans="9:10" ht="15.75">
      <c r="I3174" s="192"/>
      <c r="J3174" s="192"/>
    </row>
    <row r="3175" spans="9:10" ht="15.75">
      <c r="I3175" s="192"/>
      <c r="J3175" s="192"/>
    </row>
    <row r="3176" spans="9:10" ht="15.75">
      <c r="I3176" s="192"/>
      <c r="J3176" s="192"/>
    </row>
    <row r="3177" spans="9:10" ht="15.75">
      <c r="I3177" s="192"/>
      <c r="J3177" s="192"/>
    </row>
    <row r="3178" spans="9:10" ht="15.75">
      <c r="I3178" s="192"/>
      <c r="J3178" s="192"/>
    </row>
    <row r="3179" spans="9:10" ht="15.75">
      <c r="I3179" s="192"/>
      <c r="J3179" s="192"/>
    </row>
    <row r="3180" spans="9:10" ht="15.75">
      <c r="I3180" s="192"/>
      <c r="J3180" s="192"/>
    </row>
    <row r="3181" spans="9:10" ht="15.75">
      <c r="I3181" s="192"/>
      <c r="J3181" s="192"/>
    </row>
    <row r="3182" spans="9:10" ht="15.75">
      <c r="I3182" s="192"/>
      <c r="J3182" s="192"/>
    </row>
    <row r="3183" spans="9:10" ht="15.75">
      <c r="I3183" s="192"/>
      <c r="J3183" s="192"/>
    </row>
    <row r="3184" spans="9:10" ht="15.75">
      <c r="I3184" s="192"/>
      <c r="J3184" s="192"/>
    </row>
    <row r="3185" spans="9:10" ht="15.75">
      <c r="I3185" s="192"/>
      <c r="J3185" s="192"/>
    </row>
    <row r="3186" spans="9:10" ht="15.75">
      <c r="I3186" s="192"/>
      <c r="J3186" s="192"/>
    </row>
    <row r="3187" spans="9:10" ht="15.75">
      <c r="I3187" s="192"/>
      <c r="J3187" s="192"/>
    </row>
    <row r="3188" spans="9:10" ht="15.75">
      <c r="I3188" s="192"/>
      <c r="J3188" s="192"/>
    </row>
    <row r="3189" spans="9:10" ht="15.75">
      <c r="I3189" s="192"/>
      <c r="J3189" s="192"/>
    </row>
    <row r="3190" spans="9:10" ht="15.75">
      <c r="I3190" s="192"/>
      <c r="J3190" s="192"/>
    </row>
    <row r="3191" spans="9:10" ht="15.75">
      <c r="I3191" s="192"/>
      <c r="J3191" s="192"/>
    </row>
    <row r="3192" spans="9:10" ht="15.75">
      <c r="I3192" s="192"/>
      <c r="J3192" s="192"/>
    </row>
    <row r="3193" spans="9:10" ht="15.75">
      <c r="I3193" s="192"/>
      <c r="J3193" s="192"/>
    </row>
    <row r="3194" spans="9:10" ht="15.75">
      <c r="I3194" s="192"/>
      <c r="J3194" s="192"/>
    </row>
    <row r="3195" spans="9:10" ht="15.75">
      <c r="I3195" s="192"/>
      <c r="J3195" s="192"/>
    </row>
    <row r="3196" spans="9:10" ht="15.75">
      <c r="I3196" s="192"/>
      <c r="J3196" s="192"/>
    </row>
    <row r="3197" spans="9:10" ht="15.75">
      <c r="I3197" s="192"/>
      <c r="J3197" s="192"/>
    </row>
    <row r="3198" spans="9:10" ht="15.75">
      <c r="I3198" s="192"/>
      <c r="J3198" s="192"/>
    </row>
    <row r="3199" spans="9:10" ht="15.75">
      <c r="I3199" s="192"/>
      <c r="J3199" s="192"/>
    </row>
    <row r="3200" spans="9:10" ht="15.75">
      <c r="I3200" s="192"/>
      <c r="J3200" s="192"/>
    </row>
    <row r="3201" spans="9:10" ht="15.75">
      <c r="I3201" s="192"/>
      <c r="J3201" s="192"/>
    </row>
    <row r="3202" spans="9:10" ht="15.75">
      <c r="I3202" s="192"/>
      <c r="J3202" s="192"/>
    </row>
    <row r="3203" spans="9:10" ht="15.75">
      <c r="I3203" s="192"/>
      <c r="J3203" s="192"/>
    </row>
    <row r="3204" spans="9:10" ht="15.75">
      <c r="I3204" s="192"/>
      <c r="J3204" s="192"/>
    </row>
    <row r="3205" spans="9:10" ht="15.75">
      <c r="I3205" s="192"/>
      <c r="J3205" s="192"/>
    </row>
    <row r="3206" spans="9:10" ht="15.75">
      <c r="I3206" s="192"/>
      <c r="J3206" s="192"/>
    </row>
    <row r="3207" spans="9:10" ht="15.75">
      <c r="I3207" s="192"/>
      <c r="J3207" s="192"/>
    </row>
    <row r="3208" spans="9:10" ht="15.75">
      <c r="I3208" s="192"/>
      <c r="J3208" s="192"/>
    </row>
    <row r="3209" spans="9:10" ht="15.75">
      <c r="I3209" s="192"/>
      <c r="J3209" s="192"/>
    </row>
    <row r="3210" spans="9:10" ht="15.75">
      <c r="I3210" s="192"/>
      <c r="J3210" s="192"/>
    </row>
    <row r="3211" spans="9:10" ht="15.75">
      <c r="I3211" s="192"/>
      <c r="J3211" s="192"/>
    </row>
    <row r="3212" spans="9:10" ht="15.75">
      <c r="I3212" s="192"/>
      <c r="J3212" s="192"/>
    </row>
    <row r="3213" spans="9:10" ht="15.75">
      <c r="I3213" s="192"/>
      <c r="J3213" s="192"/>
    </row>
    <row r="3214" spans="9:10" ht="15.75">
      <c r="I3214" s="192"/>
      <c r="J3214" s="192"/>
    </row>
    <row r="3215" spans="9:10" ht="15.75">
      <c r="I3215" s="192"/>
      <c r="J3215" s="192"/>
    </row>
    <row r="3216" spans="9:10" ht="15.75">
      <c r="I3216" s="192"/>
      <c r="J3216" s="192"/>
    </row>
    <row r="3217" spans="9:10" ht="15.75">
      <c r="I3217" s="192"/>
      <c r="J3217" s="192"/>
    </row>
    <row r="3218" spans="9:10" ht="15.75">
      <c r="I3218" s="192"/>
      <c r="J3218" s="192"/>
    </row>
    <row r="3219" spans="9:10" ht="15.75">
      <c r="I3219" s="192"/>
      <c r="J3219" s="192"/>
    </row>
    <row r="3220" spans="9:10" ht="15.75">
      <c r="I3220" s="192"/>
      <c r="J3220" s="192"/>
    </row>
    <row r="3221" spans="9:10" ht="15.75">
      <c r="I3221" s="192"/>
      <c r="J3221" s="192"/>
    </row>
    <row r="3222" spans="9:10" ht="15.75">
      <c r="I3222" s="192"/>
      <c r="J3222" s="192"/>
    </row>
    <row r="3223" spans="9:10" ht="15.75">
      <c r="I3223" s="192"/>
      <c r="J3223" s="192"/>
    </row>
    <row r="3224" spans="9:10" ht="15.75">
      <c r="I3224" s="192"/>
      <c r="J3224" s="192"/>
    </row>
    <row r="3225" spans="9:10" ht="15.75">
      <c r="I3225" s="192"/>
      <c r="J3225" s="192"/>
    </row>
    <row r="3226" spans="9:10" ht="15.75">
      <c r="I3226" s="192"/>
      <c r="J3226" s="192"/>
    </row>
    <row r="3227" spans="9:10" ht="15.75">
      <c r="I3227" s="192"/>
      <c r="J3227" s="192"/>
    </row>
    <row r="3228" spans="9:10" ht="15.75">
      <c r="I3228" s="192"/>
      <c r="J3228" s="192"/>
    </row>
    <row r="3229" spans="9:10" ht="15.75">
      <c r="I3229" s="192"/>
      <c r="J3229" s="192"/>
    </row>
    <row r="3230" spans="9:10" ht="15.75">
      <c r="I3230" s="192"/>
      <c r="J3230" s="192"/>
    </row>
    <row r="3231" spans="9:10" ht="15.75">
      <c r="I3231" s="192"/>
      <c r="J3231" s="192"/>
    </row>
    <row r="3232" spans="9:10" ht="15.75">
      <c r="I3232" s="192"/>
      <c r="J3232" s="192"/>
    </row>
    <row r="3233" spans="9:10" ht="15.75">
      <c r="I3233" s="192"/>
      <c r="J3233" s="192"/>
    </row>
    <row r="3234" spans="9:10" ht="15.75">
      <c r="I3234" s="192"/>
      <c r="J3234" s="192"/>
    </row>
    <row r="3235" spans="9:10" ht="15.75">
      <c r="I3235" s="192"/>
      <c r="J3235" s="192"/>
    </row>
    <row r="3236" spans="9:10" ht="15.75">
      <c r="I3236" s="192"/>
      <c r="J3236" s="192"/>
    </row>
    <row r="3237" spans="9:10" ht="15.75">
      <c r="I3237" s="192"/>
      <c r="J3237" s="192"/>
    </row>
    <row r="3238" spans="9:10" ht="15.75">
      <c r="I3238" s="192"/>
      <c r="J3238" s="192"/>
    </row>
    <row r="3239" spans="9:10" ht="15.75">
      <c r="I3239" s="192"/>
      <c r="J3239" s="192"/>
    </row>
    <row r="3240" spans="9:10" ht="15.75">
      <c r="I3240" s="192"/>
      <c r="J3240" s="192"/>
    </row>
    <row r="3241" spans="9:10" ht="15.75">
      <c r="I3241" s="192"/>
      <c r="J3241" s="192"/>
    </row>
    <row r="3242" spans="9:10" ht="15.75">
      <c r="I3242" s="192"/>
      <c r="J3242" s="192"/>
    </row>
    <row r="3243" spans="9:10" ht="15.75">
      <c r="I3243" s="192"/>
      <c r="J3243" s="192"/>
    </row>
    <row r="3244" spans="9:10" ht="15.75">
      <c r="I3244" s="192"/>
      <c r="J3244" s="192"/>
    </row>
    <row r="3245" spans="9:10" ht="15.75">
      <c r="I3245" s="192"/>
      <c r="J3245" s="192"/>
    </row>
    <row r="3246" spans="9:10" ht="15.75">
      <c r="I3246" s="192"/>
      <c r="J3246" s="192"/>
    </row>
    <row r="3247" spans="9:10" ht="15.75">
      <c r="I3247" s="192"/>
      <c r="J3247" s="192"/>
    </row>
    <row r="3248" spans="9:10" ht="15.75">
      <c r="I3248" s="192"/>
      <c r="J3248" s="192"/>
    </row>
    <row r="3249" spans="9:10" ht="15.75">
      <c r="I3249" s="192"/>
      <c r="J3249" s="192"/>
    </row>
    <row r="3250" spans="9:10" ht="15.75">
      <c r="I3250" s="192"/>
      <c r="J3250" s="192"/>
    </row>
    <row r="3251" spans="9:10" ht="15.75">
      <c r="I3251" s="192"/>
      <c r="J3251" s="192"/>
    </row>
    <row r="3252" spans="9:10" ht="15.75">
      <c r="I3252" s="192"/>
      <c r="J3252" s="192"/>
    </row>
    <row r="3253" spans="9:10" ht="15.75">
      <c r="I3253" s="192"/>
      <c r="J3253" s="192"/>
    </row>
    <row r="3254" spans="9:10" ht="15.75">
      <c r="I3254" s="192"/>
      <c r="J3254" s="192"/>
    </row>
    <row r="3255" spans="9:10" ht="15.75">
      <c r="I3255" s="192"/>
      <c r="J3255" s="192"/>
    </row>
    <row r="3256" spans="9:10" ht="15.75">
      <c r="I3256" s="192"/>
      <c r="J3256" s="192"/>
    </row>
    <row r="3257" spans="9:10" ht="15.75">
      <c r="I3257" s="192"/>
      <c r="J3257" s="192"/>
    </row>
    <row r="3258" spans="9:10" ht="15.75">
      <c r="I3258" s="192"/>
      <c r="J3258" s="192"/>
    </row>
    <row r="3259" spans="9:10" ht="15.75">
      <c r="I3259" s="192"/>
      <c r="J3259" s="192"/>
    </row>
    <row r="3260" spans="9:10" ht="15.75">
      <c r="I3260" s="192"/>
      <c r="J3260" s="192"/>
    </row>
    <row r="3261" spans="9:10" ht="15.75">
      <c r="I3261" s="192"/>
      <c r="J3261" s="192"/>
    </row>
    <row r="3262" spans="9:10" ht="15.75">
      <c r="I3262" s="192"/>
      <c r="J3262" s="192"/>
    </row>
    <row r="3263" spans="9:10" ht="15.75">
      <c r="I3263" s="192"/>
      <c r="J3263" s="192"/>
    </row>
    <row r="3264" spans="9:10" ht="15.75">
      <c r="I3264" s="192"/>
      <c r="J3264" s="192"/>
    </row>
    <row r="3265" spans="9:10" ht="15.75">
      <c r="I3265" s="192"/>
      <c r="J3265" s="192"/>
    </row>
    <row r="3266" spans="9:10" ht="15.75">
      <c r="I3266" s="192"/>
      <c r="J3266" s="192"/>
    </row>
    <row r="3267" spans="9:10" ht="15.75">
      <c r="I3267" s="192"/>
      <c r="J3267" s="192"/>
    </row>
    <row r="3268" spans="9:10" ht="15.75">
      <c r="I3268" s="192"/>
      <c r="J3268" s="192"/>
    </row>
    <row r="3269" spans="9:10" ht="15.75">
      <c r="I3269" s="192"/>
      <c r="J3269" s="192"/>
    </row>
    <row r="3270" spans="9:10" ht="15.75">
      <c r="I3270" s="192"/>
      <c r="J3270" s="192"/>
    </row>
    <row r="3271" spans="9:10" ht="15.75">
      <c r="I3271" s="192"/>
      <c r="J3271" s="192"/>
    </row>
    <row r="3272" spans="9:10" ht="15.75">
      <c r="I3272" s="192"/>
      <c r="J3272" s="192"/>
    </row>
    <row r="3273" spans="9:10" ht="15.75">
      <c r="I3273" s="192"/>
      <c r="J3273" s="192"/>
    </row>
    <row r="3274" spans="9:10" ht="15.75">
      <c r="I3274" s="192"/>
      <c r="J3274" s="192"/>
    </row>
    <row r="3275" spans="9:10" ht="15.75">
      <c r="I3275" s="192"/>
      <c r="J3275" s="192"/>
    </row>
    <row r="3276" spans="9:10" ht="15.75">
      <c r="I3276" s="192"/>
      <c r="J3276" s="192"/>
    </row>
    <row r="3277" spans="9:10" ht="15.75">
      <c r="I3277" s="192"/>
      <c r="J3277" s="192"/>
    </row>
    <row r="3278" spans="9:10" ht="15.75">
      <c r="I3278" s="192"/>
      <c r="J3278" s="192"/>
    </row>
    <row r="3279" spans="9:10" ht="15.75">
      <c r="I3279" s="192"/>
      <c r="J3279" s="192"/>
    </row>
    <row r="3280" spans="9:10" ht="15.75">
      <c r="I3280" s="192"/>
      <c r="J3280" s="192"/>
    </row>
    <row r="3281" spans="9:10" ht="15.75">
      <c r="I3281" s="192"/>
      <c r="J3281" s="192"/>
    </row>
    <row r="3282" spans="9:10" ht="15.75">
      <c r="I3282" s="192"/>
      <c r="J3282" s="192"/>
    </row>
    <row r="3283" spans="9:10" ht="15.75">
      <c r="I3283" s="192"/>
      <c r="J3283" s="192"/>
    </row>
    <row r="3284" spans="9:10" ht="15.75">
      <c r="I3284" s="192"/>
      <c r="J3284" s="192"/>
    </row>
    <row r="3285" spans="9:10" ht="15.75">
      <c r="I3285" s="192"/>
      <c r="J3285" s="192"/>
    </row>
    <row r="3286" spans="9:10" ht="15.75">
      <c r="I3286" s="192"/>
      <c r="J3286" s="192"/>
    </row>
    <row r="3287" spans="9:10" ht="15.75">
      <c r="I3287" s="192"/>
      <c r="J3287" s="192"/>
    </row>
    <row r="3288" spans="9:10" ht="15.75">
      <c r="I3288" s="192"/>
      <c r="J3288" s="192"/>
    </row>
    <row r="3289" spans="9:10" ht="15.75">
      <c r="I3289" s="192"/>
      <c r="J3289" s="192"/>
    </row>
    <row r="3290" spans="9:10" ht="15.75">
      <c r="I3290" s="192"/>
      <c r="J3290" s="192"/>
    </row>
    <row r="3291" spans="9:10" ht="15.75">
      <c r="I3291" s="192"/>
      <c r="J3291" s="192"/>
    </row>
    <row r="3292" spans="9:10" ht="15.75">
      <c r="I3292" s="192"/>
      <c r="J3292" s="192"/>
    </row>
    <row r="3293" spans="9:10" ht="15.75">
      <c r="I3293" s="192"/>
      <c r="J3293" s="192"/>
    </row>
    <row r="3294" spans="9:10" ht="15.75">
      <c r="I3294" s="192"/>
      <c r="J3294" s="192"/>
    </row>
    <row r="3295" spans="9:10" ht="15.75">
      <c r="I3295" s="192"/>
      <c r="J3295" s="192"/>
    </row>
    <row r="3296" spans="9:10" ht="15.75">
      <c r="I3296" s="192"/>
      <c r="J3296" s="192"/>
    </row>
    <row r="3297" spans="9:10" ht="15.75">
      <c r="I3297" s="192"/>
      <c r="J3297" s="192"/>
    </row>
    <row r="3298" spans="9:10" ht="15.75">
      <c r="I3298" s="192"/>
      <c r="J3298" s="192"/>
    </row>
    <row r="3299" spans="9:10" ht="15.75">
      <c r="I3299" s="192"/>
      <c r="J3299" s="192"/>
    </row>
    <row r="3300" spans="9:10" ht="15.75">
      <c r="I3300" s="192"/>
      <c r="J3300" s="192"/>
    </row>
    <row r="3301" spans="9:10" ht="15.75">
      <c r="I3301" s="192"/>
      <c r="J3301" s="192"/>
    </row>
    <row r="3302" spans="9:10" ht="15.75">
      <c r="I3302" s="192"/>
      <c r="J3302" s="192"/>
    </row>
    <row r="3303" spans="9:10" ht="15.75">
      <c r="I3303" s="192"/>
      <c r="J3303" s="192"/>
    </row>
    <row r="3304" spans="9:10" ht="15.75">
      <c r="I3304" s="192"/>
      <c r="J3304" s="192"/>
    </row>
    <row r="3305" spans="9:10" ht="15.75">
      <c r="I3305" s="192"/>
      <c r="J3305" s="192"/>
    </row>
    <row r="3306" spans="9:10" ht="15.75">
      <c r="I3306" s="192"/>
      <c r="J3306" s="192"/>
    </row>
    <row r="3307" spans="9:10" ht="15.75">
      <c r="I3307" s="192"/>
      <c r="J3307" s="192"/>
    </row>
    <row r="3308" spans="9:10" ht="15.75">
      <c r="I3308" s="192"/>
      <c r="J3308" s="192"/>
    </row>
    <row r="3309" spans="9:10" ht="15.75">
      <c r="I3309" s="192"/>
      <c r="J3309" s="192"/>
    </row>
    <row r="3310" spans="9:10" ht="15.75">
      <c r="I3310" s="192"/>
      <c r="J3310" s="192"/>
    </row>
    <row r="3311" spans="9:10" ht="15.75">
      <c r="I3311" s="192"/>
      <c r="J3311" s="192"/>
    </row>
    <row r="3312" spans="9:10" ht="15.75">
      <c r="I3312" s="192"/>
      <c r="J3312" s="192"/>
    </row>
    <row r="3313" spans="9:10" ht="15.75">
      <c r="I3313" s="192"/>
      <c r="J3313" s="192"/>
    </row>
    <row r="3314" spans="9:10" ht="15.75">
      <c r="I3314" s="192"/>
      <c r="J3314" s="192"/>
    </row>
    <row r="3315" spans="9:10" ht="15.75">
      <c r="I3315" s="192"/>
      <c r="J3315" s="192"/>
    </row>
    <row r="3316" spans="9:10" ht="15.75">
      <c r="I3316" s="192"/>
      <c r="J3316" s="192"/>
    </row>
    <row r="3317" spans="9:10" ht="15.75">
      <c r="I3317" s="192"/>
      <c r="J3317" s="192"/>
    </row>
    <row r="3318" spans="9:10" ht="15.75">
      <c r="I3318" s="192"/>
      <c r="J3318" s="192"/>
    </row>
    <row r="3319" spans="9:10" ht="15.75">
      <c r="I3319" s="192"/>
      <c r="J3319" s="192"/>
    </row>
    <row r="3320" spans="9:10" ht="15.75">
      <c r="I3320" s="192"/>
      <c r="J3320" s="192"/>
    </row>
    <row r="3321" spans="9:10" ht="15.75">
      <c r="I3321" s="192"/>
      <c r="J3321" s="192"/>
    </row>
    <row r="3322" spans="9:10" ht="15.75">
      <c r="I3322" s="192"/>
      <c r="J3322" s="192"/>
    </row>
    <row r="3323" spans="9:10" ht="15.75">
      <c r="I3323" s="192"/>
      <c r="J3323" s="192"/>
    </row>
    <row r="3324" spans="9:10" ht="15.75">
      <c r="I3324" s="192"/>
      <c r="J3324" s="192"/>
    </row>
    <row r="3325" spans="9:10" ht="15.75">
      <c r="I3325" s="192"/>
      <c r="J3325" s="192"/>
    </row>
    <row r="3326" spans="9:10" ht="15.75">
      <c r="I3326" s="192"/>
      <c r="J3326" s="192"/>
    </row>
    <row r="3327" spans="9:10" ht="15.75">
      <c r="I3327" s="192"/>
      <c r="J3327" s="192"/>
    </row>
    <row r="3328" spans="9:10" ht="15.75">
      <c r="I3328" s="192"/>
      <c r="J3328" s="192"/>
    </row>
    <row r="3329" spans="9:10" ht="15.75">
      <c r="I3329" s="192"/>
      <c r="J3329" s="192"/>
    </row>
    <row r="3330" spans="9:10" ht="15.75">
      <c r="I3330" s="192"/>
      <c r="J3330" s="192"/>
    </row>
    <row r="3331" spans="9:10" ht="15.75">
      <c r="I3331" s="192"/>
      <c r="J3331" s="192"/>
    </row>
    <row r="3332" spans="9:10" ht="15.75">
      <c r="I3332" s="192"/>
      <c r="J3332" s="192"/>
    </row>
    <row r="3333" spans="9:10" ht="15.75">
      <c r="I3333" s="192"/>
      <c r="J3333" s="192"/>
    </row>
    <row r="3334" spans="9:10" ht="15.75">
      <c r="I3334" s="192"/>
      <c r="J3334" s="192"/>
    </row>
    <row r="3335" spans="9:10" ht="15.75">
      <c r="I3335" s="192"/>
      <c r="J3335" s="192"/>
    </row>
    <row r="3336" spans="9:10" ht="15.75">
      <c r="I3336" s="192"/>
      <c r="J3336" s="192"/>
    </row>
    <row r="3337" spans="9:10" ht="15.75">
      <c r="I3337" s="192"/>
      <c r="J3337" s="192"/>
    </row>
    <row r="3338" spans="9:10" ht="15.75">
      <c r="I3338" s="192"/>
      <c r="J3338" s="192"/>
    </row>
    <row r="3339" spans="9:10" ht="15.75">
      <c r="I3339" s="192"/>
      <c r="J3339" s="192"/>
    </row>
    <row r="3340" spans="9:10" ht="15.75">
      <c r="I3340" s="192"/>
      <c r="J3340" s="192"/>
    </row>
    <row r="3341" spans="9:10" ht="15.75">
      <c r="I3341" s="192"/>
      <c r="J3341" s="192"/>
    </row>
    <row r="3342" spans="9:10" ht="15.75">
      <c r="I3342" s="192"/>
      <c r="J3342" s="192"/>
    </row>
    <row r="3343" spans="9:10" ht="15.75">
      <c r="I3343" s="192"/>
      <c r="J3343" s="192"/>
    </row>
    <row r="3344" spans="9:10" ht="15.75">
      <c r="I3344" s="192"/>
      <c r="J3344" s="192"/>
    </row>
    <row r="3345" spans="9:10" ht="15.75">
      <c r="I3345" s="192"/>
      <c r="J3345" s="192"/>
    </row>
    <row r="3346" spans="9:10" ht="15.75">
      <c r="I3346" s="192"/>
      <c r="J3346" s="192"/>
    </row>
    <row r="3347" spans="9:10" ht="15.75">
      <c r="I3347" s="192"/>
      <c r="J3347" s="192"/>
    </row>
    <row r="3348" spans="9:10" ht="15.75">
      <c r="I3348" s="192"/>
      <c r="J3348" s="192"/>
    </row>
    <row r="3349" spans="9:10" ht="15.75">
      <c r="I3349" s="192"/>
      <c r="J3349" s="192"/>
    </row>
    <row r="3350" spans="9:10" ht="15.75">
      <c r="I3350" s="192"/>
      <c r="J3350" s="192"/>
    </row>
    <row r="3351" spans="9:10" ht="15.75">
      <c r="I3351" s="192"/>
      <c r="J3351" s="192"/>
    </row>
    <row r="3352" spans="9:10" ht="15.75">
      <c r="I3352" s="192"/>
      <c r="J3352" s="192"/>
    </row>
    <row r="3353" spans="9:10" ht="15.75">
      <c r="I3353" s="192"/>
      <c r="J3353" s="192"/>
    </row>
    <row r="3354" spans="9:10" ht="15.75">
      <c r="I3354" s="192"/>
      <c r="J3354" s="192"/>
    </row>
    <row r="3355" spans="9:10" ht="15.75">
      <c r="I3355" s="192"/>
      <c r="J3355" s="192"/>
    </row>
    <row r="3356" spans="9:10" ht="15.75">
      <c r="I3356" s="192"/>
      <c r="J3356" s="192"/>
    </row>
    <row r="3357" spans="9:10" ht="15.75">
      <c r="I3357" s="192"/>
      <c r="J3357" s="192"/>
    </row>
    <row r="3358" spans="9:10" ht="15.75">
      <c r="I3358" s="192"/>
      <c r="J3358" s="192"/>
    </row>
    <row r="3359" spans="9:10" ht="15.75">
      <c r="I3359" s="192"/>
      <c r="J3359" s="192"/>
    </row>
    <row r="3360" spans="9:10" ht="15.75">
      <c r="I3360" s="192"/>
      <c r="J3360" s="192"/>
    </row>
    <row r="3361" spans="9:10" ht="15.75">
      <c r="I3361" s="192"/>
      <c r="J3361" s="192"/>
    </row>
    <row r="3362" spans="9:10" ht="15.75">
      <c r="I3362" s="192"/>
      <c r="J3362" s="192"/>
    </row>
    <row r="3363" spans="9:10" ht="15.75">
      <c r="I3363" s="192"/>
      <c r="J3363" s="192"/>
    </row>
    <row r="3364" spans="9:10" ht="15.75">
      <c r="I3364" s="192"/>
      <c r="J3364" s="192"/>
    </row>
    <row r="3365" spans="9:10" ht="15.75">
      <c r="I3365" s="192"/>
      <c r="J3365" s="192"/>
    </row>
    <row r="3366" spans="9:10" ht="15.75">
      <c r="I3366" s="192"/>
      <c r="J3366" s="192"/>
    </row>
    <row r="3367" spans="9:10" ht="15.75">
      <c r="I3367" s="192"/>
      <c r="J3367" s="192"/>
    </row>
    <row r="3368" spans="9:10" ht="15.75">
      <c r="I3368" s="192"/>
      <c r="J3368" s="192"/>
    </row>
    <row r="3369" spans="9:10" ht="15.75">
      <c r="I3369" s="192"/>
      <c r="J3369" s="192"/>
    </row>
    <row r="3370" spans="9:10" ht="15.75">
      <c r="I3370" s="192"/>
      <c r="J3370" s="192"/>
    </row>
    <row r="3371" spans="9:10" ht="15.75">
      <c r="I3371" s="192"/>
      <c r="J3371" s="192"/>
    </row>
    <row r="3372" spans="9:10" ht="15.75">
      <c r="I3372" s="192"/>
      <c r="J3372" s="192"/>
    </row>
    <row r="3373" spans="9:10" ht="15.75">
      <c r="I3373" s="192"/>
      <c r="J3373" s="192"/>
    </row>
    <row r="3374" spans="9:10" ht="15.75">
      <c r="I3374" s="192"/>
      <c r="J3374" s="192"/>
    </row>
    <row r="3375" spans="9:10" ht="15.75">
      <c r="I3375" s="192"/>
      <c r="J3375" s="192"/>
    </row>
    <row r="3376" spans="9:10" ht="15.75">
      <c r="I3376" s="192"/>
      <c r="J3376" s="192"/>
    </row>
    <row r="3377" spans="9:10" ht="15.75">
      <c r="I3377" s="192"/>
      <c r="J3377" s="192"/>
    </row>
    <row r="3378" spans="9:10" ht="15.75">
      <c r="I3378" s="192"/>
      <c r="J3378" s="192"/>
    </row>
    <row r="3379" spans="9:10" ht="15.75">
      <c r="I3379" s="192"/>
      <c r="J3379" s="192"/>
    </row>
    <row r="3380" spans="9:10" ht="15.75">
      <c r="I3380" s="192"/>
      <c r="J3380" s="192"/>
    </row>
    <row r="3381" spans="9:10" ht="15.75">
      <c r="I3381" s="192"/>
      <c r="J3381" s="192"/>
    </row>
    <row r="3382" spans="9:10" ht="15.75">
      <c r="I3382" s="192"/>
      <c r="J3382" s="192"/>
    </row>
    <row r="3383" spans="9:10" ht="15.75">
      <c r="I3383" s="192"/>
      <c r="J3383" s="192"/>
    </row>
    <row r="3384" spans="9:10" ht="15.75">
      <c r="I3384" s="192"/>
      <c r="J3384" s="192"/>
    </row>
    <row r="3385" spans="9:10" ht="15.75">
      <c r="I3385" s="192"/>
      <c r="J3385" s="192"/>
    </row>
    <row r="3386" spans="9:10" ht="15.75">
      <c r="I3386" s="192"/>
      <c r="J3386" s="192"/>
    </row>
    <row r="3387" spans="9:10" ht="15.75">
      <c r="I3387" s="192"/>
      <c r="J3387" s="192"/>
    </row>
    <row r="3388" spans="9:10" ht="15.75">
      <c r="I3388" s="192"/>
      <c r="J3388" s="192"/>
    </row>
    <row r="3389" spans="9:10" ht="15.75">
      <c r="I3389" s="192"/>
      <c r="J3389" s="192"/>
    </row>
    <row r="3390" spans="9:10" ht="15.75">
      <c r="I3390" s="192"/>
      <c r="J3390" s="192"/>
    </row>
    <row r="3391" spans="9:10" ht="15.75">
      <c r="I3391" s="192"/>
      <c r="J3391" s="192"/>
    </row>
    <row r="3392" spans="9:10" ht="15.75">
      <c r="I3392" s="192"/>
      <c r="J3392" s="192"/>
    </row>
    <row r="3393" spans="9:10" ht="15.75">
      <c r="I3393" s="192"/>
      <c r="J3393" s="192"/>
    </row>
    <row r="3394" spans="9:10" ht="15.75">
      <c r="I3394" s="192"/>
      <c r="J3394" s="192"/>
    </row>
    <row r="3395" spans="9:10" ht="15.75">
      <c r="I3395" s="192"/>
      <c r="J3395" s="192"/>
    </row>
    <row r="3396" spans="9:10" ht="15.75">
      <c r="I3396" s="192"/>
      <c r="J3396" s="192"/>
    </row>
    <row r="3397" spans="9:10" ht="15.75">
      <c r="I3397" s="192"/>
      <c r="J3397" s="192"/>
    </row>
    <row r="3398" spans="9:10" ht="15.75">
      <c r="I3398" s="192"/>
      <c r="J3398" s="192"/>
    </row>
    <row r="3399" spans="9:10" ht="15.75">
      <c r="I3399" s="192"/>
      <c r="J3399" s="192"/>
    </row>
    <row r="3400" spans="9:10" ht="15.75">
      <c r="I3400" s="192"/>
      <c r="J3400" s="192"/>
    </row>
    <row r="3401" spans="9:10" ht="15.75">
      <c r="I3401" s="192"/>
      <c r="J3401" s="192"/>
    </row>
    <row r="3402" spans="9:10" ht="15.75">
      <c r="I3402" s="192"/>
      <c r="J3402" s="192"/>
    </row>
    <row r="3403" spans="9:10" ht="15.75">
      <c r="I3403" s="192"/>
      <c r="J3403" s="192"/>
    </row>
    <row r="3404" spans="9:10" ht="15.75">
      <c r="I3404" s="192"/>
      <c r="J3404" s="192"/>
    </row>
    <row r="3405" spans="9:10" ht="15.75">
      <c r="I3405" s="192"/>
      <c r="J3405" s="192"/>
    </row>
    <row r="3406" spans="9:10" ht="15.75">
      <c r="I3406" s="192"/>
      <c r="J3406" s="192"/>
    </row>
    <row r="3407" spans="9:10" ht="15.75">
      <c r="I3407" s="192"/>
      <c r="J3407" s="192"/>
    </row>
    <row r="3408" spans="9:10" ht="15.75">
      <c r="I3408" s="192"/>
      <c r="J3408" s="192"/>
    </row>
    <row r="3409" spans="9:10" ht="15.75">
      <c r="I3409" s="192"/>
      <c r="J3409" s="192"/>
    </row>
    <row r="3410" spans="9:10" ht="15.75">
      <c r="I3410" s="192"/>
      <c r="J3410" s="192"/>
    </row>
    <row r="3411" spans="9:10" ht="15.75">
      <c r="I3411" s="192"/>
      <c r="J3411" s="192"/>
    </row>
    <row r="3412" spans="9:10" ht="15.75">
      <c r="I3412" s="192"/>
      <c r="J3412" s="192"/>
    </row>
    <row r="3413" spans="9:10" ht="15.75">
      <c r="I3413" s="192"/>
      <c r="J3413" s="192"/>
    </row>
    <row r="3414" spans="9:10" ht="15.75">
      <c r="I3414" s="192"/>
      <c r="J3414" s="192"/>
    </row>
    <row r="3415" spans="9:10" ht="15.75">
      <c r="I3415" s="192"/>
      <c r="J3415" s="192"/>
    </row>
    <row r="3416" spans="9:10" ht="15.75">
      <c r="I3416" s="192"/>
      <c r="J3416" s="192"/>
    </row>
    <row r="3417" spans="9:10" ht="15.75">
      <c r="I3417" s="192"/>
      <c r="J3417" s="192"/>
    </row>
    <row r="3418" spans="9:10" ht="15.75">
      <c r="I3418" s="192"/>
      <c r="J3418" s="192"/>
    </row>
    <row r="3419" spans="9:10" ht="15.75">
      <c r="I3419" s="192"/>
      <c r="J3419" s="192"/>
    </row>
    <row r="3420" spans="9:10" ht="15.75">
      <c r="I3420" s="192"/>
      <c r="J3420" s="192"/>
    </row>
    <row r="3421" spans="9:10" ht="15.75">
      <c r="I3421" s="192"/>
      <c r="J3421" s="192"/>
    </row>
    <row r="3422" spans="9:10" ht="15.75">
      <c r="I3422" s="192"/>
      <c r="J3422" s="192"/>
    </row>
    <row r="3423" spans="9:10" ht="15.75">
      <c r="I3423" s="192"/>
      <c r="J3423" s="192"/>
    </row>
    <row r="3424" spans="9:10" ht="15.75">
      <c r="I3424" s="192"/>
      <c r="J3424" s="192"/>
    </row>
    <row r="3425" spans="9:10" ht="15.75">
      <c r="I3425" s="192"/>
      <c r="J3425" s="192"/>
    </row>
    <row r="3426" spans="9:10" ht="15.75">
      <c r="I3426" s="192"/>
      <c r="J3426" s="192"/>
    </row>
    <row r="3427" spans="9:10" ht="15.75">
      <c r="I3427" s="192"/>
      <c r="J3427" s="192"/>
    </row>
    <row r="3428" spans="9:10" ht="15.75">
      <c r="I3428" s="192"/>
      <c r="J3428" s="192"/>
    </row>
    <row r="3429" spans="9:10" ht="15.75">
      <c r="I3429" s="192"/>
      <c r="J3429" s="192"/>
    </row>
    <row r="3430" spans="9:10" ht="15.75">
      <c r="I3430" s="192"/>
      <c r="J3430" s="192"/>
    </row>
    <row r="3431" spans="9:10" ht="15.75">
      <c r="I3431" s="192"/>
      <c r="J3431" s="192"/>
    </row>
    <row r="3432" spans="9:10" ht="15.75">
      <c r="I3432" s="192"/>
      <c r="J3432" s="192"/>
    </row>
    <row r="3433" spans="9:10" ht="15.75">
      <c r="I3433" s="192"/>
      <c r="J3433" s="192"/>
    </row>
    <row r="3434" spans="9:10" ht="15.75">
      <c r="I3434" s="192"/>
      <c r="J3434" s="192"/>
    </row>
    <row r="3435" spans="9:10" ht="15.75">
      <c r="I3435" s="192"/>
      <c r="J3435" s="192"/>
    </row>
    <row r="3436" spans="9:10" ht="15.75">
      <c r="I3436" s="192"/>
      <c r="J3436" s="192"/>
    </row>
    <row r="3437" spans="9:10" ht="15.75">
      <c r="I3437" s="192"/>
      <c r="J3437" s="192"/>
    </row>
    <row r="3438" spans="9:10" ht="15.75">
      <c r="I3438" s="192"/>
      <c r="J3438" s="192"/>
    </row>
    <row r="3439" spans="9:10" ht="15.75">
      <c r="I3439" s="192"/>
      <c r="J3439" s="192"/>
    </row>
    <row r="3440" spans="9:10" ht="15.75">
      <c r="I3440" s="192"/>
      <c r="J3440" s="192"/>
    </row>
    <row r="3441" spans="9:10" ht="15.75">
      <c r="I3441" s="192"/>
      <c r="J3441" s="192"/>
    </row>
    <row r="3442" spans="9:10" ht="15.75">
      <c r="I3442" s="192"/>
      <c r="J3442" s="192"/>
    </row>
    <row r="3443" spans="9:10" ht="15.75">
      <c r="I3443" s="192"/>
      <c r="J3443" s="192"/>
    </row>
    <row r="3444" spans="9:10" ht="15.75">
      <c r="I3444" s="192"/>
      <c r="J3444" s="192"/>
    </row>
    <row r="3445" spans="9:10" ht="15.75">
      <c r="I3445" s="192"/>
      <c r="J3445" s="192"/>
    </row>
    <row r="3446" spans="9:10" ht="15.75">
      <c r="I3446" s="192"/>
      <c r="J3446" s="192"/>
    </row>
    <row r="3447" spans="9:10" ht="15.75">
      <c r="I3447" s="192"/>
      <c r="J3447" s="192"/>
    </row>
    <row r="3448" spans="9:10" ht="15.75">
      <c r="I3448" s="192"/>
      <c r="J3448" s="192"/>
    </row>
    <row r="3449" spans="9:10" ht="15.75">
      <c r="I3449" s="192"/>
      <c r="J3449" s="192"/>
    </row>
    <row r="3450" spans="9:10" ht="15.75">
      <c r="I3450" s="192"/>
      <c r="J3450" s="192"/>
    </row>
    <row r="3451" spans="9:10" ht="15.75">
      <c r="I3451" s="192"/>
      <c r="J3451" s="192"/>
    </row>
    <row r="3452" spans="9:10" ht="15.75">
      <c r="I3452" s="192"/>
      <c r="J3452" s="192"/>
    </row>
    <row r="3453" spans="9:10" ht="15.75">
      <c r="I3453" s="192"/>
      <c r="J3453" s="192"/>
    </row>
    <row r="3454" spans="9:10" ht="15.75">
      <c r="I3454" s="192"/>
      <c r="J3454" s="192"/>
    </row>
    <row r="3455" spans="9:10" ht="15.75">
      <c r="I3455" s="192"/>
      <c r="J3455" s="192"/>
    </row>
    <row r="3456" spans="9:10" ht="15.75">
      <c r="I3456" s="192"/>
      <c r="J3456" s="192"/>
    </row>
    <row r="3457" spans="9:10" ht="15.75">
      <c r="I3457" s="192"/>
      <c r="J3457" s="192"/>
    </row>
    <row r="3458" spans="9:10" ht="15.75">
      <c r="I3458" s="192"/>
      <c r="J3458" s="192"/>
    </row>
    <row r="3459" spans="9:10" ht="15.75">
      <c r="I3459" s="192"/>
      <c r="J3459" s="192"/>
    </row>
    <row r="3460" spans="9:10" ht="15.75">
      <c r="I3460" s="192"/>
      <c r="J3460" s="192"/>
    </row>
    <row r="3461" spans="9:10" ht="15.75">
      <c r="I3461" s="192"/>
      <c r="J3461" s="192"/>
    </row>
    <row r="3462" spans="9:10" ht="15.75">
      <c r="I3462" s="192"/>
      <c r="J3462" s="192"/>
    </row>
    <row r="3463" spans="9:10" ht="15.75">
      <c r="I3463" s="192"/>
      <c r="J3463" s="192"/>
    </row>
    <row r="3464" spans="9:10" ht="15.75">
      <c r="I3464" s="192"/>
      <c r="J3464" s="192"/>
    </row>
    <row r="3465" spans="9:10" ht="15.75">
      <c r="I3465" s="192"/>
      <c r="J3465" s="192"/>
    </row>
    <row r="3466" spans="9:10" ht="15.75">
      <c r="I3466" s="192"/>
      <c r="J3466" s="192"/>
    </row>
    <row r="3467" spans="9:10" ht="15.75">
      <c r="I3467" s="192"/>
      <c r="J3467" s="192"/>
    </row>
    <row r="3468" spans="9:10" ht="15.75">
      <c r="I3468" s="192"/>
      <c r="J3468" s="192"/>
    </row>
    <row r="3469" spans="9:10" ht="15.75">
      <c r="I3469" s="192"/>
      <c r="J3469" s="192"/>
    </row>
    <row r="3470" spans="9:10" ht="15.75">
      <c r="I3470" s="192"/>
      <c r="J3470" s="192"/>
    </row>
    <row r="3471" spans="9:10" ht="15.75">
      <c r="I3471" s="192"/>
      <c r="J3471" s="192"/>
    </row>
    <row r="3472" spans="9:10" ht="15.75">
      <c r="I3472" s="192"/>
      <c r="J3472" s="192"/>
    </row>
    <row r="3473" spans="9:10" ht="15.75">
      <c r="I3473" s="192"/>
      <c r="J3473" s="192"/>
    </row>
    <row r="3474" spans="9:10" ht="15.75">
      <c r="I3474" s="192"/>
      <c r="J3474" s="192"/>
    </row>
    <row r="3475" spans="9:10" ht="15.75">
      <c r="I3475" s="192"/>
      <c r="J3475" s="192"/>
    </row>
    <row r="3476" spans="9:10" ht="15.75">
      <c r="I3476" s="192"/>
      <c r="J3476" s="192"/>
    </row>
    <row r="3477" spans="9:10" ht="15.75">
      <c r="I3477" s="192"/>
      <c r="J3477" s="192"/>
    </row>
    <row r="3478" spans="9:10" ht="15.75">
      <c r="I3478" s="192"/>
      <c r="J3478" s="192"/>
    </row>
    <row r="3479" spans="9:10" ht="15.75">
      <c r="I3479" s="192"/>
      <c r="J3479" s="192"/>
    </row>
    <row r="3480" spans="9:10" ht="15.75">
      <c r="I3480" s="192"/>
      <c r="J3480" s="192"/>
    </row>
    <row r="3481" spans="9:10" ht="15.75">
      <c r="I3481" s="192"/>
      <c r="J3481" s="192"/>
    </row>
    <row r="3482" spans="9:10" ht="15.75">
      <c r="I3482" s="192"/>
      <c r="J3482" s="192"/>
    </row>
    <row r="3483" spans="9:10" ht="15.75">
      <c r="I3483" s="192"/>
      <c r="J3483" s="192"/>
    </row>
    <row r="3484" spans="9:10" ht="15.75">
      <c r="I3484" s="192"/>
      <c r="J3484" s="192"/>
    </row>
    <row r="3485" spans="9:10" ht="15.75">
      <c r="I3485" s="192"/>
      <c r="J3485" s="192"/>
    </row>
    <row r="3486" spans="9:10" ht="15.75">
      <c r="I3486" s="192"/>
      <c r="J3486" s="192"/>
    </row>
    <row r="3487" spans="9:10" ht="15.75">
      <c r="I3487" s="192"/>
      <c r="J3487" s="192"/>
    </row>
    <row r="3488" spans="9:10" ht="15.75">
      <c r="I3488" s="192"/>
      <c r="J3488" s="192"/>
    </row>
    <row r="3489" spans="9:10" ht="15.75">
      <c r="I3489" s="192"/>
      <c r="J3489" s="192"/>
    </row>
    <row r="3490" spans="9:10" ht="15.75">
      <c r="I3490" s="192"/>
      <c r="J3490" s="192"/>
    </row>
    <row r="3491" spans="9:10" ht="15.75">
      <c r="I3491" s="192"/>
      <c r="J3491" s="192"/>
    </row>
    <row r="3492" spans="9:10" ht="15.75">
      <c r="I3492" s="192"/>
      <c r="J3492" s="192"/>
    </row>
    <row r="3493" spans="9:10" ht="15.75">
      <c r="I3493" s="192"/>
      <c r="J3493" s="192"/>
    </row>
    <row r="3494" spans="9:10" ht="15.75">
      <c r="I3494" s="192"/>
      <c r="J3494" s="192"/>
    </row>
    <row r="3495" spans="9:10" ht="15.75">
      <c r="I3495" s="192"/>
      <c r="J3495" s="192"/>
    </row>
    <row r="3496" spans="9:10" ht="15.75">
      <c r="I3496" s="192"/>
      <c r="J3496" s="192"/>
    </row>
    <row r="3497" spans="9:10" ht="15.75">
      <c r="I3497" s="192"/>
      <c r="J3497" s="192"/>
    </row>
    <row r="3498" spans="9:10" ht="15.75">
      <c r="I3498" s="192"/>
      <c r="J3498" s="192"/>
    </row>
    <row r="3499" spans="9:10" ht="15.75">
      <c r="I3499" s="192"/>
      <c r="J3499" s="192"/>
    </row>
    <row r="3500" spans="9:10" ht="15.75">
      <c r="I3500" s="192"/>
      <c r="J3500" s="192"/>
    </row>
    <row r="3501" spans="9:10" ht="15.75">
      <c r="I3501" s="192"/>
      <c r="J3501" s="192"/>
    </row>
    <row r="3502" spans="9:10" ht="15.75">
      <c r="I3502" s="192"/>
      <c r="J3502" s="192"/>
    </row>
    <row r="3503" spans="9:10" ht="15.75">
      <c r="I3503" s="192"/>
      <c r="J3503" s="192"/>
    </row>
    <row r="3504" spans="9:10" ht="15.75">
      <c r="I3504" s="192"/>
      <c r="J3504" s="192"/>
    </row>
    <row r="3505" spans="9:10" ht="15.75">
      <c r="I3505" s="192"/>
      <c r="J3505" s="192"/>
    </row>
    <row r="3506" spans="9:10" ht="15.75">
      <c r="I3506" s="192"/>
      <c r="J3506" s="192"/>
    </row>
    <row r="3507" spans="9:10" ht="15.75">
      <c r="I3507" s="192"/>
      <c r="J3507" s="192"/>
    </row>
    <row r="3508" spans="9:10" ht="15.75">
      <c r="I3508" s="192"/>
      <c r="J3508" s="192"/>
    </row>
    <row r="3509" spans="9:10" ht="15.75">
      <c r="I3509" s="192"/>
      <c r="J3509" s="192"/>
    </row>
    <row r="3510" spans="9:10" ht="15.75">
      <c r="I3510" s="192"/>
      <c r="J3510" s="192"/>
    </row>
    <row r="3511" spans="9:10" ht="15.75">
      <c r="I3511" s="192"/>
      <c r="J3511" s="192"/>
    </row>
    <row r="3512" spans="9:10" ht="15.75">
      <c r="I3512" s="192"/>
      <c r="J3512" s="192"/>
    </row>
    <row r="3513" spans="9:10" ht="15.75">
      <c r="I3513" s="192"/>
      <c r="J3513" s="192"/>
    </row>
    <row r="3514" spans="9:10" ht="15.75">
      <c r="I3514" s="192"/>
      <c r="J3514" s="192"/>
    </row>
    <row r="3515" spans="9:10" ht="15.75">
      <c r="I3515" s="192"/>
      <c r="J3515" s="192"/>
    </row>
    <row r="3516" spans="9:10" ht="15.75">
      <c r="I3516" s="192"/>
      <c r="J3516" s="192"/>
    </row>
    <row r="3517" spans="9:10" ht="15.75">
      <c r="I3517" s="192"/>
      <c r="J3517" s="192"/>
    </row>
    <row r="3518" spans="9:10" ht="15.75">
      <c r="I3518" s="192"/>
      <c r="J3518" s="192"/>
    </row>
    <row r="3519" spans="9:10" ht="15.75">
      <c r="I3519" s="192"/>
      <c r="J3519" s="192"/>
    </row>
    <row r="3520" spans="9:10" ht="15.75">
      <c r="I3520" s="192"/>
      <c r="J3520" s="192"/>
    </row>
    <row r="3521" spans="9:10" ht="15.75">
      <c r="I3521" s="192"/>
      <c r="J3521" s="192"/>
    </row>
    <row r="3522" spans="9:10" ht="15.75">
      <c r="I3522" s="192"/>
      <c r="J3522" s="192"/>
    </row>
    <row r="3523" spans="9:10" ht="15.75">
      <c r="I3523" s="192"/>
      <c r="J3523" s="192"/>
    </row>
    <row r="3524" spans="9:10" ht="15.75">
      <c r="I3524" s="192"/>
      <c r="J3524" s="192"/>
    </row>
    <row r="3525" spans="9:10" ht="15.75">
      <c r="I3525" s="192"/>
      <c r="J3525" s="192"/>
    </row>
    <row r="3526" spans="9:10" ht="15.75">
      <c r="I3526" s="192"/>
      <c r="J3526" s="192"/>
    </row>
    <row r="3527" spans="9:10" ht="15.75">
      <c r="I3527" s="192"/>
      <c r="J3527" s="192"/>
    </row>
    <row r="3528" spans="9:10" ht="15.75">
      <c r="I3528" s="192"/>
      <c r="J3528" s="192"/>
    </row>
    <row r="3529" spans="9:10" ht="15.75">
      <c r="I3529" s="192"/>
      <c r="J3529" s="192"/>
    </row>
    <row r="3530" spans="9:10" ht="15.75">
      <c r="I3530" s="192"/>
      <c r="J3530" s="192"/>
    </row>
    <row r="3531" spans="9:10" ht="15.75">
      <c r="I3531" s="192"/>
      <c r="J3531" s="192"/>
    </row>
    <row r="3532" spans="9:10" ht="15.75">
      <c r="I3532" s="192"/>
      <c r="J3532" s="192"/>
    </row>
    <row r="3533" spans="9:10" ht="15.75">
      <c r="I3533" s="192"/>
      <c r="J3533" s="192"/>
    </row>
    <row r="3534" spans="9:10" ht="15.75">
      <c r="I3534" s="192"/>
      <c r="J3534" s="192"/>
    </row>
    <row r="3535" spans="9:10" ht="15.75">
      <c r="I3535" s="192"/>
      <c r="J3535" s="192"/>
    </row>
    <row r="3536" spans="9:10" ht="15.75">
      <c r="I3536" s="192"/>
      <c r="J3536" s="192"/>
    </row>
    <row r="3537" spans="9:10" ht="15.75">
      <c r="I3537" s="192"/>
      <c r="J3537" s="192"/>
    </row>
    <row r="3538" spans="9:10" ht="15.75">
      <c r="I3538" s="192"/>
      <c r="J3538" s="192"/>
    </row>
    <row r="3539" spans="9:10" ht="15.75">
      <c r="I3539" s="192"/>
      <c r="J3539" s="192"/>
    </row>
    <row r="3540" spans="9:10" ht="15.75">
      <c r="I3540" s="192"/>
      <c r="J3540" s="192"/>
    </row>
    <row r="3541" spans="9:10" ht="15.75">
      <c r="I3541" s="192"/>
      <c r="J3541" s="192"/>
    </row>
    <row r="3542" spans="9:10" ht="15.75">
      <c r="I3542" s="192"/>
      <c r="J3542" s="192"/>
    </row>
    <row r="3543" spans="9:10" ht="15.75">
      <c r="I3543" s="192"/>
      <c r="J3543" s="192"/>
    </row>
    <row r="3544" spans="9:10" ht="15.75">
      <c r="I3544" s="192"/>
      <c r="J3544" s="192"/>
    </row>
    <row r="3545" spans="9:10" ht="15.75">
      <c r="I3545" s="192"/>
      <c r="J3545" s="192"/>
    </row>
    <row r="3546" spans="9:10" ht="15.75">
      <c r="I3546" s="192"/>
      <c r="J3546" s="192"/>
    </row>
    <row r="3547" spans="9:10" ht="15.75">
      <c r="I3547" s="192"/>
      <c r="J3547" s="192"/>
    </row>
    <row r="3548" spans="9:10" ht="15.75">
      <c r="I3548" s="192"/>
      <c r="J3548" s="192"/>
    </row>
    <row r="3549" spans="9:10" ht="15.75">
      <c r="I3549" s="192"/>
      <c r="J3549" s="192"/>
    </row>
    <row r="3550" spans="9:10" ht="15.75">
      <c r="I3550" s="192"/>
      <c r="J3550" s="192"/>
    </row>
    <row r="3551" spans="9:10" ht="15.75">
      <c r="I3551" s="192"/>
      <c r="J3551" s="192"/>
    </row>
    <row r="3552" spans="9:10" ht="15.75">
      <c r="I3552" s="192"/>
      <c r="J3552" s="192"/>
    </row>
    <row r="3553" spans="9:10" ht="15.75">
      <c r="I3553" s="192"/>
      <c r="J3553" s="192"/>
    </row>
    <row r="3554" spans="9:10" ht="15.75">
      <c r="I3554" s="192"/>
      <c r="J3554" s="192"/>
    </row>
    <row r="3555" spans="9:10" ht="15.75">
      <c r="I3555" s="192"/>
      <c r="J3555" s="192"/>
    </row>
    <row r="3556" spans="9:10" ht="15.75">
      <c r="I3556" s="192"/>
      <c r="J3556" s="192"/>
    </row>
    <row r="3557" spans="9:10" ht="15.75">
      <c r="I3557" s="192"/>
      <c r="J3557" s="192"/>
    </row>
    <row r="3558" spans="9:10" ht="15.75">
      <c r="I3558" s="192"/>
      <c r="J3558" s="192"/>
    </row>
    <row r="3559" spans="9:10" ht="15.75">
      <c r="I3559" s="192"/>
      <c r="J3559" s="192"/>
    </row>
    <row r="3560" spans="9:10" ht="15.75">
      <c r="I3560" s="192"/>
      <c r="J3560" s="192"/>
    </row>
    <row r="3561" spans="9:10" ht="15.75">
      <c r="I3561" s="192"/>
      <c r="J3561" s="192"/>
    </row>
    <row r="3562" spans="9:10" ht="15.75">
      <c r="I3562" s="192"/>
      <c r="J3562" s="192"/>
    </row>
    <row r="3563" spans="9:10" ht="15.75">
      <c r="I3563" s="192"/>
      <c r="J3563" s="192"/>
    </row>
    <row r="3564" spans="9:10" ht="15.75">
      <c r="I3564" s="192"/>
      <c r="J3564" s="192"/>
    </row>
    <row r="3565" spans="9:10" ht="15.75">
      <c r="I3565" s="192"/>
      <c r="J3565" s="192"/>
    </row>
    <row r="3566" spans="9:10" ht="15.75">
      <c r="I3566" s="192"/>
      <c r="J3566" s="192"/>
    </row>
    <row r="3567" spans="9:10" ht="15.75">
      <c r="I3567" s="192"/>
      <c r="J3567" s="192"/>
    </row>
    <row r="3568" spans="9:10" ht="15.75">
      <c r="I3568" s="192"/>
      <c r="J3568" s="192"/>
    </row>
    <row r="3569" spans="9:10" ht="15.75">
      <c r="I3569" s="192"/>
      <c r="J3569" s="192"/>
    </row>
    <row r="3570" spans="9:10" ht="15.75">
      <c r="I3570" s="192"/>
      <c r="J3570" s="192"/>
    </row>
    <row r="3571" spans="9:10" ht="15.75">
      <c r="I3571" s="192"/>
      <c r="J3571" s="192"/>
    </row>
    <row r="3572" spans="9:10" ht="15.75">
      <c r="I3572" s="192"/>
      <c r="J3572" s="192"/>
    </row>
    <row r="3573" spans="9:10" ht="15.75">
      <c r="I3573" s="192"/>
      <c r="J3573" s="192"/>
    </row>
    <row r="3574" spans="9:10" ht="15.75">
      <c r="I3574" s="192"/>
      <c r="J3574" s="192"/>
    </row>
    <row r="3575" spans="9:10" ht="15.75">
      <c r="I3575" s="192"/>
      <c r="J3575" s="192"/>
    </row>
    <row r="3576" spans="9:10" ht="15.75">
      <c r="I3576" s="192"/>
      <c r="J3576" s="192"/>
    </row>
    <row r="3577" spans="9:10" ht="15.75">
      <c r="I3577" s="192"/>
      <c r="J3577" s="192"/>
    </row>
    <row r="3578" spans="9:10" ht="15.75">
      <c r="I3578" s="192"/>
      <c r="J3578" s="192"/>
    </row>
    <row r="3579" spans="9:10" ht="15.75">
      <c r="I3579" s="192"/>
      <c r="J3579" s="192"/>
    </row>
    <row r="3580" spans="9:10" ht="15.75">
      <c r="I3580" s="192"/>
      <c r="J3580" s="192"/>
    </row>
    <row r="3581" spans="9:10" ht="15.75">
      <c r="I3581" s="192"/>
      <c r="J3581" s="192"/>
    </row>
    <row r="3582" spans="9:10" ht="15.75">
      <c r="I3582" s="192"/>
      <c r="J3582" s="192"/>
    </row>
    <row r="3583" spans="9:10" ht="15.75">
      <c r="I3583" s="192"/>
      <c r="J3583" s="192"/>
    </row>
    <row r="3584" spans="9:10" ht="15.75">
      <c r="I3584" s="192"/>
      <c r="J3584" s="192"/>
    </row>
    <row r="3585" spans="9:10" ht="15.75">
      <c r="I3585" s="192"/>
      <c r="J3585" s="192"/>
    </row>
    <row r="3586" spans="9:10" ht="15.75">
      <c r="I3586" s="192"/>
      <c r="J3586" s="192"/>
    </row>
    <row r="3587" spans="9:10" ht="15.75">
      <c r="I3587" s="192"/>
      <c r="J3587" s="192"/>
    </row>
    <row r="3588" spans="9:10" ht="15.75">
      <c r="I3588" s="192"/>
      <c r="J3588" s="192"/>
    </row>
    <row r="3589" spans="9:10" ht="15.75">
      <c r="I3589" s="192"/>
      <c r="J3589" s="192"/>
    </row>
    <row r="3590" spans="9:10" ht="15.75">
      <c r="I3590" s="192"/>
      <c r="J3590" s="192"/>
    </row>
    <row r="3591" spans="9:10" ht="15.75">
      <c r="I3591" s="192"/>
      <c r="J3591" s="192"/>
    </row>
    <row r="3592" spans="9:10" ht="15.75">
      <c r="I3592" s="192"/>
      <c r="J3592" s="192"/>
    </row>
    <row r="3593" spans="9:10" ht="15.75">
      <c r="I3593" s="192"/>
      <c r="J3593" s="192"/>
    </row>
    <row r="3594" spans="9:10" ht="15.75">
      <c r="I3594" s="192"/>
      <c r="J3594" s="192"/>
    </row>
    <row r="3595" spans="9:10" ht="15.75">
      <c r="I3595" s="192"/>
      <c r="J3595" s="192"/>
    </row>
    <row r="3596" spans="9:10" ht="15.75">
      <c r="I3596" s="192"/>
      <c r="J3596" s="192"/>
    </row>
    <row r="3597" spans="9:10" ht="15.75">
      <c r="I3597" s="192"/>
      <c r="J3597" s="192"/>
    </row>
    <row r="3598" spans="9:10" ht="15.75">
      <c r="I3598" s="192"/>
      <c r="J3598" s="192"/>
    </row>
    <row r="3599" spans="9:10" ht="15.75">
      <c r="I3599" s="192"/>
      <c r="J3599" s="192"/>
    </row>
    <row r="3600" spans="9:10" ht="15.75">
      <c r="I3600" s="192"/>
      <c r="J3600" s="192"/>
    </row>
    <row r="3601" spans="9:10" ht="15.75">
      <c r="I3601" s="192"/>
      <c r="J3601" s="192"/>
    </row>
    <row r="3602" spans="9:10" ht="15.75">
      <c r="I3602" s="192"/>
      <c r="J3602" s="192"/>
    </row>
    <row r="3603" spans="9:10" ht="15.75">
      <c r="I3603" s="192"/>
      <c r="J3603" s="192"/>
    </row>
    <row r="3604" spans="9:10" ht="15.75">
      <c r="I3604" s="192"/>
      <c r="J3604" s="192"/>
    </row>
    <row r="3605" spans="9:10" ht="15.75">
      <c r="I3605" s="192"/>
      <c r="J3605" s="192"/>
    </row>
    <row r="3606" spans="9:10" ht="15.75">
      <c r="I3606" s="192"/>
      <c r="J3606" s="192"/>
    </row>
    <row r="3607" spans="9:10" ht="15.75">
      <c r="I3607" s="192"/>
      <c r="J3607" s="192"/>
    </row>
    <row r="3608" spans="9:10" ht="15.75">
      <c r="I3608" s="192"/>
      <c r="J3608" s="192"/>
    </row>
    <row r="3609" spans="9:10" ht="15.75">
      <c r="I3609" s="192"/>
      <c r="J3609" s="192"/>
    </row>
    <row r="3610" spans="9:10" ht="15.75">
      <c r="I3610" s="192"/>
      <c r="J3610" s="192"/>
    </row>
    <row r="3611" spans="9:10" ht="15.75">
      <c r="I3611" s="192"/>
      <c r="J3611" s="192"/>
    </row>
    <row r="3612" spans="9:10" ht="15.75">
      <c r="I3612" s="192"/>
      <c r="J3612" s="192"/>
    </row>
    <row r="3613" spans="9:10" ht="15.75">
      <c r="I3613" s="192"/>
      <c r="J3613" s="192"/>
    </row>
    <row r="3614" spans="9:10" ht="15.75">
      <c r="I3614" s="192"/>
      <c r="J3614" s="192"/>
    </row>
    <row r="3615" spans="9:10" ht="15.75">
      <c r="I3615" s="192"/>
      <c r="J3615" s="192"/>
    </row>
    <row r="3616" spans="9:10" ht="15.75">
      <c r="I3616" s="192"/>
      <c r="J3616" s="192"/>
    </row>
    <row r="3617" spans="9:10" ht="15.75">
      <c r="I3617" s="192"/>
      <c r="J3617" s="192"/>
    </row>
    <row r="3618" spans="9:10" ht="15.75">
      <c r="I3618" s="192"/>
      <c r="J3618" s="192"/>
    </row>
    <row r="3619" spans="9:10" ht="15.75">
      <c r="I3619" s="192"/>
      <c r="J3619" s="192"/>
    </row>
    <row r="3620" spans="9:10" ht="15.75">
      <c r="I3620" s="192"/>
      <c r="J3620" s="192"/>
    </row>
    <row r="3621" spans="9:10" ht="15.75">
      <c r="I3621" s="192"/>
      <c r="J3621" s="192"/>
    </row>
    <row r="3622" spans="9:10" ht="15.75">
      <c r="I3622" s="192"/>
      <c r="J3622" s="192"/>
    </row>
    <row r="3623" spans="9:10" ht="15.75">
      <c r="I3623" s="192"/>
      <c r="J3623" s="192"/>
    </row>
    <row r="3624" spans="9:10" ht="15.75">
      <c r="I3624" s="192"/>
      <c r="J3624" s="192"/>
    </row>
    <row r="3625" spans="9:10" ht="15.75">
      <c r="I3625" s="192"/>
      <c r="J3625" s="192"/>
    </row>
    <row r="3626" spans="9:10" ht="15.75">
      <c r="I3626" s="192"/>
      <c r="J3626" s="192"/>
    </row>
    <row r="3627" spans="9:10" ht="15.75">
      <c r="I3627" s="192"/>
      <c r="J3627" s="192"/>
    </row>
    <row r="3628" spans="9:10" ht="15.75">
      <c r="I3628" s="192"/>
      <c r="J3628" s="192"/>
    </row>
    <row r="3629" spans="9:10" ht="15.75">
      <c r="I3629" s="192"/>
      <c r="J3629" s="192"/>
    </row>
    <row r="3630" spans="9:10" ht="15.75">
      <c r="I3630" s="192"/>
      <c r="J3630" s="192"/>
    </row>
    <row r="3631" spans="9:10" ht="15.75">
      <c r="I3631" s="192"/>
      <c r="J3631" s="192"/>
    </row>
    <row r="3632" spans="9:10" ht="15.75">
      <c r="I3632" s="192"/>
      <c r="J3632" s="192"/>
    </row>
    <row r="3633" spans="9:10" ht="15.75">
      <c r="I3633" s="192"/>
      <c r="J3633" s="192"/>
    </row>
    <row r="3634" spans="9:10" ht="15.75">
      <c r="I3634" s="192"/>
      <c r="J3634" s="192"/>
    </row>
    <row r="3635" spans="9:10" ht="15.75">
      <c r="I3635" s="192"/>
      <c r="J3635" s="192"/>
    </row>
    <row r="3636" spans="9:10" ht="15.75">
      <c r="I3636" s="192"/>
      <c r="J3636" s="192"/>
    </row>
    <row r="3637" spans="9:10" ht="15.75">
      <c r="I3637" s="192"/>
      <c r="J3637" s="192"/>
    </row>
    <row r="3638" spans="9:10" ht="15.75">
      <c r="I3638" s="192"/>
      <c r="J3638" s="192"/>
    </row>
    <row r="3639" spans="9:10" ht="15.75">
      <c r="I3639" s="192"/>
      <c r="J3639" s="192"/>
    </row>
    <row r="3640" spans="9:10" ht="15.75">
      <c r="I3640" s="192"/>
      <c r="J3640" s="192"/>
    </row>
    <row r="3641" spans="9:10" ht="15.75">
      <c r="I3641" s="192"/>
      <c r="J3641" s="192"/>
    </row>
    <row r="3642" spans="9:10" ht="15.75">
      <c r="I3642" s="192"/>
      <c r="J3642" s="192"/>
    </row>
    <row r="3643" spans="9:10" ht="15.75">
      <c r="I3643" s="192"/>
      <c r="J3643" s="192"/>
    </row>
    <row r="3644" spans="9:10" ht="15.75">
      <c r="I3644" s="192"/>
      <c r="J3644" s="192"/>
    </row>
    <row r="3645" spans="9:10" ht="15.75">
      <c r="I3645" s="192"/>
      <c r="J3645" s="192"/>
    </row>
    <row r="3646" spans="9:10" ht="15.75">
      <c r="I3646" s="192"/>
      <c r="J3646" s="192"/>
    </row>
    <row r="3647" spans="9:10" ht="15.75">
      <c r="I3647" s="192"/>
      <c r="J3647" s="192"/>
    </row>
    <row r="3648" spans="9:10" ht="15.75">
      <c r="I3648" s="192"/>
      <c r="J3648" s="192"/>
    </row>
    <row r="3649" spans="9:10" ht="15.75">
      <c r="I3649" s="192"/>
      <c r="J3649" s="192"/>
    </row>
    <row r="3650" spans="9:10" ht="15.75">
      <c r="I3650" s="192"/>
      <c r="J3650" s="192"/>
    </row>
    <row r="3651" spans="9:10" ht="15.75">
      <c r="I3651" s="192"/>
      <c r="J3651" s="192"/>
    </row>
    <row r="3652" spans="9:10" ht="15.75">
      <c r="I3652" s="192"/>
      <c r="J3652" s="192"/>
    </row>
    <row r="3653" spans="9:10" ht="15.75">
      <c r="I3653" s="192"/>
      <c r="J3653" s="192"/>
    </row>
    <row r="3654" spans="9:10" ht="15.75">
      <c r="I3654" s="192"/>
      <c r="J3654" s="192"/>
    </row>
    <row r="3655" spans="9:10" ht="15.75">
      <c r="I3655" s="192"/>
      <c r="J3655" s="192"/>
    </row>
    <row r="3656" spans="9:10" ht="15.75">
      <c r="I3656" s="192"/>
      <c r="J3656" s="192"/>
    </row>
    <row r="3657" spans="9:10" ht="15.75">
      <c r="I3657" s="192"/>
      <c r="J3657" s="192"/>
    </row>
    <row r="3658" spans="9:10" ht="15.75">
      <c r="I3658" s="192"/>
      <c r="J3658" s="192"/>
    </row>
    <row r="3659" spans="9:10" ht="15.75">
      <c r="I3659" s="192"/>
      <c r="J3659" s="192"/>
    </row>
    <row r="3660" spans="9:10" ht="15.75">
      <c r="I3660" s="192"/>
      <c r="J3660" s="192"/>
    </row>
    <row r="3661" spans="9:10" ht="15.75">
      <c r="I3661" s="192"/>
      <c r="J3661" s="192"/>
    </row>
    <row r="3662" spans="9:10" ht="15.75">
      <c r="I3662" s="192"/>
      <c r="J3662" s="192"/>
    </row>
    <row r="3663" spans="9:10" ht="15.75">
      <c r="I3663" s="192"/>
      <c r="J3663" s="192"/>
    </row>
    <row r="3664" spans="9:10" ht="15.75">
      <c r="I3664" s="192"/>
      <c r="J3664" s="192"/>
    </row>
    <row r="3665" spans="9:10" ht="15.75">
      <c r="I3665" s="192"/>
      <c r="J3665" s="192"/>
    </row>
    <row r="3666" spans="9:10" ht="15.75">
      <c r="I3666" s="192"/>
      <c r="J3666" s="192"/>
    </row>
    <row r="3667" spans="9:10" ht="15.75">
      <c r="I3667" s="192"/>
      <c r="J3667" s="192"/>
    </row>
    <row r="3668" spans="9:10" ht="15.75">
      <c r="I3668" s="192"/>
      <c r="J3668" s="192"/>
    </row>
    <row r="3669" spans="9:10" ht="15.75">
      <c r="I3669" s="192"/>
      <c r="J3669" s="192"/>
    </row>
    <row r="3670" spans="9:10" ht="15.75">
      <c r="I3670" s="192"/>
      <c r="J3670" s="192"/>
    </row>
    <row r="3671" spans="9:10" ht="15.75">
      <c r="I3671" s="192"/>
      <c r="J3671" s="192"/>
    </row>
    <row r="3672" spans="9:10" ht="15.75">
      <c r="I3672" s="192"/>
      <c r="J3672" s="192"/>
    </row>
    <row r="3673" spans="9:10" ht="15.75">
      <c r="I3673" s="192"/>
      <c r="J3673" s="192"/>
    </row>
    <row r="3674" spans="9:10" ht="15.75">
      <c r="I3674" s="192"/>
      <c r="J3674" s="192"/>
    </row>
    <row r="3675" spans="9:10" ht="15.75">
      <c r="I3675" s="192"/>
      <c r="J3675" s="192"/>
    </row>
    <row r="3676" spans="9:10" ht="15.75">
      <c r="I3676" s="192"/>
      <c r="J3676" s="192"/>
    </row>
    <row r="3677" spans="9:10" ht="15.75">
      <c r="I3677" s="192"/>
      <c r="J3677" s="192"/>
    </row>
    <row r="3678" spans="9:10" ht="15.75">
      <c r="I3678" s="192"/>
      <c r="J3678" s="192"/>
    </row>
    <row r="3679" spans="9:10" ht="15.75">
      <c r="I3679" s="192"/>
      <c r="J3679" s="192"/>
    </row>
    <row r="3680" spans="9:10" ht="15.75">
      <c r="I3680" s="192"/>
      <c r="J3680" s="192"/>
    </row>
    <row r="3681" spans="9:10" ht="15.75">
      <c r="I3681" s="192"/>
      <c r="J3681" s="192"/>
    </row>
    <row r="3682" spans="9:10" ht="15.75">
      <c r="I3682" s="192"/>
      <c r="J3682" s="192"/>
    </row>
    <row r="3683" spans="9:10" ht="15.75">
      <c r="I3683" s="192"/>
      <c r="J3683" s="192"/>
    </row>
    <row r="3684" spans="9:10" ht="15.75">
      <c r="I3684" s="192"/>
      <c r="J3684" s="192"/>
    </row>
    <row r="3685" spans="9:10" ht="15.75">
      <c r="I3685" s="192"/>
      <c r="J3685" s="192"/>
    </row>
    <row r="3686" spans="9:10" ht="15.75">
      <c r="I3686" s="192"/>
      <c r="J3686" s="192"/>
    </row>
    <row r="3687" spans="9:10" ht="15.75">
      <c r="I3687" s="192"/>
      <c r="J3687" s="192"/>
    </row>
    <row r="3688" spans="9:10" ht="15.75">
      <c r="I3688" s="192"/>
      <c r="J3688" s="192"/>
    </row>
    <row r="3689" spans="9:10" ht="15.75">
      <c r="I3689" s="192"/>
      <c r="J3689" s="192"/>
    </row>
    <row r="3690" spans="9:10" ht="15.75">
      <c r="I3690" s="192"/>
      <c r="J3690" s="192"/>
    </row>
    <row r="3691" spans="9:10" ht="15.75">
      <c r="I3691" s="192"/>
      <c r="J3691" s="192"/>
    </row>
    <row r="3692" spans="9:10" ht="15.75">
      <c r="I3692" s="192"/>
      <c r="J3692" s="192"/>
    </row>
    <row r="3693" spans="9:10" ht="15.75">
      <c r="I3693" s="192"/>
      <c r="J3693" s="192"/>
    </row>
    <row r="3694" spans="9:10" ht="15.75">
      <c r="I3694" s="192"/>
      <c r="J3694" s="192"/>
    </row>
    <row r="3695" spans="9:10" ht="15.75">
      <c r="I3695" s="192"/>
      <c r="J3695" s="192"/>
    </row>
    <row r="3696" spans="9:10" ht="15.75">
      <c r="I3696" s="192"/>
      <c r="J3696" s="192"/>
    </row>
    <row r="3697" spans="9:10" ht="15.75">
      <c r="I3697" s="192"/>
      <c r="J3697" s="192"/>
    </row>
    <row r="3698" spans="9:10" ht="15.75">
      <c r="I3698" s="192"/>
      <c r="J3698" s="192"/>
    </row>
    <row r="3699" spans="9:10" ht="15.75">
      <c r="I3699" s="192"/>
      <c r="J3699" s="192"/>
    </row>
    <row r="3700" spans="9:10" ht="15.75">
      <c r="I3700" s="192"/>
      <c r="J3700" s="192"/>
    </row>
    <row r="3701" spans="9:10" ht="15.75">
      <c r="I3701" s="192"/>
      <c r="J3701" s="192"/>
    </row>
    <row r="3702" spans="9:10" ht="15.75">
      <c r="I3702" s="192"/>
      <c r="J3702" s="192"/>
    </row>
    <row r="3703" spans="9:10" ht="15.75">
      <c r="I3703" s="192"/>
      <c r="J3703" s="192"/>
    </row>
    <row r="3704" spans="9:10" ht="15.75">
      <c r="I3704" s="192"/>
      <c r="J3704" s="192"/>
    </row>
    <row r="3705" spans="9:10" ht="15.75">
      <c r="I3705" s="192"/>
      <c r="J3705" s="192"/>
    </row>
    <row r="3706" spans="9:10" ht="15.75">
      <c r="I3706" s="192"/>
      <c r="J3706" s="192"/>
    </row>
    <row r="3707" spans="9:10" ht="15.75">
      <c r="I3707" s="192"/>
      <c r="J3707" s="192"/>
    </row>
    <row r="3708" spans="9:10" ht="15.75">
      <c r="I3708" s="192"/>
      <c r="J3708" s="192"/>
    </row>
    <row r="3709" spans="9:10" ht="15.75">
      <c r="I3709" s="192"/>
      <c r="J3709" s="192"/>
    </row>
    <row r="3710" spans="9:10" ht="15.75">
      <c r="I3710" s="192"/>
      <c r="J3710" s="192"/>
    </row>
    <row r="3711" spans="9:10" ht="15.75">
      <c r="I3711" s="192"/>
      <c r="J3711" s="192"/>
    </row>
    <row r="3712" spans="9:10" ht="15.75">
      <c r="I3712" s="192"/>
      <c r="J3712" s="192"/>
    </row>
    <row r="3713" spans="9:10" ht="15.75">
      <c r="I3713" s="192"/>
      <c r="J3713" s="192"/>
    </row>
    <row r="3714" spans="9:10" ht="15.75">
      <c r="I3714" s="192"/>
      <c r="J3714" s="192"/>
    </row>
    <row r="3715" spans="9:10" ht="15.75">
      <c r="I3715" s="192"/>
      <c r="J3715" s="192"/>
    </row>
    <row r="3716" spans="9:10" ht="15.75">
      <c r="I3716" s="192"/>
      <c r="J3716" s="192"/>
    </row>
    <row r="3717" spans="9:10" ht="15.75">
      <c r="I3717" s="192"/>
      <c r="J3717" s="192"/>
    </row>
    <row r="3718" spans="9:10" ht="15.75">
      <c r="I3718" s="192"/>
      <c r="J3718" s="192"/>
    </row>
    <row r="3719" spans="9:10" ht="15.75">
      <c r="I3719" s="192"/>
      <c r="J3719" s="192"/>
    </row>
    <row r="3720" spans="9:10" ht="15.75">
      <c r="I3720" s="192"/>
      <c r="J3720" s="192"/>
    </row>
    <row r="3721" spans="9:10" ht="15.75">
      <c r="I3721" s="192"/>
      <c r="J3721" s="192"/>
    </row>
    <row r="3722" spans="9:10" ht="15.75">
      <c r="I3722" s="192"/>
      <c r="J3722" s="192"/>
    </row>
    <row r="3723" spans="9:10" ht="15.75">
      <c r="I3723" s="192"/>
      <c r="J3723" s="192"/>
    </row>
    <row r="3724" spans="9:10" ht="15.75">
      <c r="I3724" s="192"/>
      <c r="J3724" s="192"/>
    </row>
    <row r="3725" spans="9:10" ht="15.75">
      <c r="I3725" s="192"/>
      <c r="J3725" s="192"/>
    </row>
    <row r="3726" spans="9:10" ht="15.75">
      <c r="I3726" s="192"/>
      <c r="J3726" s="192"/>
    </row>
    <row r="3727" spans="9:10" ht="15.75">
      <c r="I3727" s="192"/>
      <c r="J3727" s="192"/>
    </row>
    <row r="3728" spans="9:10" ht="15.75">
      <c r="I3728" s="192"/>
      <c r="J3728" s="192"/>
    </row>
    <row r="3729" spans="9:10" ht="15.75">
      <c r="I3729" s="192"/>
      <c r="J3729" s="192"/>
    </row>
    <row r="3730" spans="9:10" ht="15.75">
      <c r="I3730" s="192"/>
      <c r="J3730" s="192"/>
    </row>
    <row r="3731" spans="9:10" ht="15.75">
      <c r="I3731" s="192"/>
      <c r="J3731" s="192"/>
    </row>
    <row r="3732" spans="9:10" ht="15.75">
      <c r="I3732" s="192"/>
      <c r="J3732" s="192"/>
    </row>
    <row r="3733" spans="9:10" ht="15.75">
      <c r="I3733" s="192"/>
      <c r="J3733" s="192"/>
    </row>
    <row r="3734" spans="9:10" ht="15.75">
      <c r="I3734" s="192"/>
      <c r="J3734" s="192"/>
    </row>
    <row r="3735" spans="9:10" ht="15.75">
      <c r="I3735" s="192"/>
      <c r="J3735" s="192"/>
    </row>
    <row r="3736" spans="9:10" ht="15.75">
      <c r="I3736" s="192"/>
      <c r="J3736" s="192"/>
    </row>
    <row r="3737" spans="9:10" ht="15.75">
      <c r="I3737" s="192"/>
      <c r="J3737" s="192"/>
    </row>
    <row r="3738" spans="9:10" ht="15.75">
      <c r="I3738" s="192"/>
      <c r="J3738" s="192"/>
    </row>
    <row r="3739" spans="9:10" ht="15.75">
      <c r="I3739" s="192"/>
      <c r="J3739" s="192"/>
    </row>
    <row r="3740" spans="9:10" ht="15.75">
      <c r="I3740" s="192"/>
      <c r="J3740" s="192"/>
    </row>
    <row r="3741" spans="9:10" ht="15.75">
      <c r="I3741" s="192"/>
      <c r="J3741" s="192"/>
    </row>
    <row r="3742" spans="9:10" ht="15.75">
      <c r="I3742" s="192"/>
      <c r="J3742" s="192"/>
    </row>
    <row r="3743" spans="9:10" ht="15.75">
      <c r="I3743" s="192"/>
      <c r="J3743" s="192"/>
    </row>
    <row r="3744" spans="9:10" ht="15.75">
      <c r="I3744" s="192"/>
      <c r="J3744" s="192"/>
    </row>
    <row r="3745" spans="9:10" ht="15.75">
      <c r="I3745" s="192"/>
      <c r="J3745" s="192"/>
    </row>
    <row r="3746" spans="9:10" ht="15.75">
      <c r="I3746" s="192"/>
      <c r="J3746" s="192"/>
    </row>
    <row r="3747" spans="9:10" ht="15.75">
      <c r="I3747" s="192"/>
      <c r="J3747" s="192"/>
    </row>
    <row r="3748" spans="9:10" ht="15.75">
      <c r="I3748" s="192"/>
      <c r="J3748" s="192"/>
    </row>
    <row r="3749" spans="9:10" ht="15.75">
      <c r="I3749" s="192"/>
      <c r="J3749" s="192"/>
    </row>
    <row r="3750" spans="9:10" ht="15.75">
      <c r="I3750" s="192"/>
      <c r="J3750" s="192"/>
    </row>
    <row r="3751" spans="9:10" ht="15.75">
      <c r="I3751" s="192"/>
      <c r="J3751" s="192"/>
    </row>
    <row r="3752" spans="9:10" ht="15.75">
      <c r="I3752" s="192"/>
      <c r="J3752" s="192"/>
    </row>
    <row r="3753" spans="9:10" ht="15.75">
      <c r="I3753" s="192"/>
      <c r="J3753" s="192"/>
    </row>
    <row r="3754" spans="9:10" ht="15.75">
      <c r="I3754" s="192"/>
      <c r="J3754" s="192"/>
    </row>
    <row r="3755" spans="9:10" ht="15.75">
      <c r="I3755" s="192"/>
      <c r="J3755" s="192"/>
    </row>
    <row r="3756" spans="9:10" ht="15.75">
      <c r="I3756" s="192"/>
      <c r="J3756" s="192"/>
    </row>
    <row r="3757" spans="9:10" ht="15.75">
      <c r="I3757" s="192"/>
      <c r="J3757" s="192"/>
    </row>
    <row r="3758" spans="9:10" ht="15.75">
      <c r="I3758" s="192"/>
      <c r="J3758" s="192"/>
    </row>
    <row r="3759" spans="9:10" ht="15.75">
      <c r="I3759" s="192"/>
      <c r="J3759" s="192"/>
    </row>
    <row r="3760" spans="9:10" ht="15.75">
      <c r="I3760" s="192"/>
      <c r="J3760" s="192"/>
    </row>
    <row r="3761" spans="9:10" ht="15.75">
      <c r="I3761" s="192"/>
      <c r="J3761" s="192"/>
    </row>
    <row r="3762" spans="9:10" ht="15.75">
      <c r="I3762" s="192"/>
      <c r="J3762" s="192"/>
    </row>
    <row r="3763" spans="9:10" ht="15.75">
      <c r="I3763" s="192"/>
      <c r="J3763" s="192"/>
    </row>
    <row r="3764" spans="9:10" ht="15.75">
      <c r="I3764" s="192"/>
      <c r="J3764" s="192"/>
    </row>
    <row r="3765" spans="9:10" ht="15.75">
      <c r="I3765" s="192"/>
      <c r="J3765" s="192"/>
    </row>
    <row r="3766" spans="9:10" ht="15.75">
      <c r="I3766" s="192"/>
      <c r="J3766" s="192"/>
    </row>
    <row r="3767" spans="9:10" ht="15.75">
      <c r="I3767" s="192"/>
      <c r="J3767" s="192"/>
    </row>
    <row r="3768" spans="9:10" ht="15.75">
      <c r="I3768" s="192"/>
      <c r="J3768" s="192"/>
    </row>
    <row r="3769" spans="9:10" ht="15.75">
      <c r="I3769" s="192"/>
      <c r="J3769" s="192"/>
    </row>
    <row r="3770" spans="9:10" ht="15.75">
      <c r="I3770" s="192"/>
      <c r="J3770" s="192"/>
    </row>
    <row r="3771" spans="9:10" ht="15.75">
      <c r="I3771" s="192"/>
      <c r="J3771" s="192"/>
    </row>
    <row r="3772" spans="9:10" ht="15.75">
      <c r="I3772" s="192"/>
      <c r="J3772" s="192"/>
    </row>
    <row r="3773" spans="9:10" ht="15.75">
      <c r="I3773" s="192"/>
      <c r="J3773" s="192"/>
    </row>
    <row r="3774" spans="9:10" ht="15.75">
      <c r="I3774" s="192"/>
      <c r="J3774" s="192"/>
    </row>
    <row r="3775" spans="9:10" ht="15.75">
      <c r="I3775" s="192"/>
      <c r="J3775" s="192"/>
    </row>
    <row r="3776" spans="9:10" ht="15.75">
      <c r="I3776" s="192"/>
      <c r="J3776" s="192"/>
    </row>
    <row r="3777" spans="9:10" ht="15.75">
      <c r="I3777" s="192"/>
      <c r="J3777" s="192"/>
    </row>
    <row r="3778" spans="9:10" ht="15.75">
      <c r="I3778" s="192"/>
      <c r="J3778" s="192"/>
    </row>
    <row r="3779" spans="9:10" ht="15.75">
      <c r="I3779" s="192"/>
      <c r="J3779" s="192"/>
    </row>
    <row r="3780" spans="9:10" ht="15.75">
      <c r="I3780" s="192"/>
      <c r="J3780" s="192"/>
    </row>
    <row r="3781" spans="9:10" ht="15.75">
      <c r="I3781" s="192"/>
      <c r="J3781" s="192"/>
    </row>
    <row r="3782" spans="9:10" ht="15.75">
      <c r="I3782" s="192"/>
      <c r="J3782" s="192"/>
    </row>
    <row r="3783" spans="9:10" ht="15.75">
      <c r="I3783" s="192"/>
      <c r="J3783" s="192"/>
    </row>
    <row r="3784" spans="9:10" ht="15.75">
      <c r="I3784" s="192"/>
      <c r="J3784" s="192"/>
    </row>
    <row r="3785" spans="9:10" ht="15.75">
      <c r="I3785" s="192"/>
      <c r="J3785" s="192"/>
    </row>
    <row r="3786" spans="9:10" ht="15.75">
      <c r="I3786" s="192"/>
      <c r="J3786" s="192"/>
    </row>
    <row r="3787" spans="9:10" ht="15.75">
      <c r="I3787" s="192"/>
      <c r="J3787" s="192"/>
    </row>
    <row r="3788" spans="9:10" ht="15.75">
      <c r="I3788" s="192"/>
      <c r="J3788" s="192"/>
    </row>
    <row r="3789" spans="9:10" ht="15.75">
      <c r="I3789" s="192"/>
      <c r="J3789" s="192"/>
    </row>
    <row r="3790" spans="9:10" ht="15.75">
      <c r="I3790" s="192"/>
      <c r="J3790" s="192"/>
    </row>
    <row r="3791" spans="9:10" ht="15.75">
      <c r="I3791" s="192"/>
      <c r="J3791" s="192"/>
    </row>
    <row r="3792" spans="9:10" ht="15.75">
      <c r="I3792" s="192"/>
      <c r="J3792" s="192"/>
    </row>
    <row r="3793" spans="9:10" ht="15.75">
      <c r="I3793" s="192"/>
      <c r="J3793" s="192"/>
    </row>
    <row r="3794" spans="9:10" ht="15.75">
      <c r="I3794" s="192"/>
      <c r="J3794" s="192"/>
    </row>
    <row r="3795" spans="9:10" ht="15.75">
      <c r="I3795" s="192"/>
      <c r="J3795" s="192"/>
    </row>
    <row r="3796" spans="9:10" ht="15.75">
      <c r="I3796" s="192"/>
      <c r="J3796" s="192"/>
    </row>
    <row r="3797" spans="9:10" ht="15.75">
      <c r="I3797" s="192"/>
      <c r="J3797" s="192"/>
    </row>
    <row r="3798" spans="9:10" ht="15.75">
      <c r="I3798" s="192"/>
      <c r="J3798" s="192"/>
    </row>
    <row r="3799" spans="9:10" ht="15.75">
      <c r="I3799" s="192"/>
      <c r="J3799" s="192"/>
    </row>
    <row r="3800" spans="9:10" ht="15.75">
      <c r="I3800" s="192"/>
      <c r="J3800" s="192"/>
    </row>
    <row r="3801" spans="9:10" ht="15.75">
      <c r="I3801" s="192"/>
      <c r="J3801" s="192"/>
    </row>
    <row r="3802" spans="9:10" ht="15.75">
      <c r="I3802" s="192"/>
      <c r="J3802" s="192"/>
    </row>
    <row r="3803" spans="9:10" ht="15.75">
      <c r="I3803" s="192"/>
      <c r="J3803" s="192"/>
    </row>
    <row r="3804" spans="9:10" ht="15.75">
      <c r="I3804" s="192"/>
      <c r="J3804" s="192"/>
    </row>
    <row r="3805" spans="9:10" ht="15.75">
      <c r="I3805" s="192"/>
      <c r="J3805" s="192"/>
    </row>
    <row r="3806" spans="9:10" ht="15.75">
      <c r="I3806" s="192"/>
      <c r="J3806" s="192"/>
    </row>
    <row r="3807" spans="9:10" ht="15.75">
      <c r="I3807" s="192"/>
      <c r="J3807" s="192"/>
    </row>
    <row r="3808" spans="9:10" ht="15.75">
      <c r="I3808" s="192"/>
      <c r="J3808" s="192"/>
    </row>
    <row r="3809" spans="9:10" ht="15.75">
      <c r="I3809" s="192"/>
      <c r="J3809" s="192"/>
    </row>
    <row r="3810" spans="9:10" ht="15.75">
      <c r="I3810" s="192"/>
      <c r="J3810" s="192"/>
    </row>
    <row r="3811" spans="9:10" ht="15.75">
      <c r="I3811" s="192"/>
      <c r="J3811" s="192"/>
    </row>
    <row r="3812" spans="9:10" ht="15.75">
      <c r="I3812" s="192"/>
      <c r="J3812" s="192"/>
    </row>
    <row r="3813" spans="9:10" ht="15.75">
      <c r="I3813" s="192"/>
      <c r="J3813" s="192"/>
    </row>
    <row r="3814" spans="9:10" ht="15.75">
      <c r="I3814" s="192"/>
      <c r="J3814" s="192"/>
    </row>
    <row r="3815" spans="9:10" ht="15.75">
      <c r="I3815" s="192"/>
      <c r="J3815" s="192"/>
    </row>
    <row r="3816" spans="9:10" ht="15.75">
      <c r="I3816" s="192"/>
      <c r="J3816" s="192"/>
    </row>
    <row r="3817" spans="9:10" ht="15.75">
      <c r="I3817" s="192"/>
      <c r="J3817" s="192"/>
    </row>
    <row r="3818" spans="9:10" ht="15.75">
      <c r="I3818" s="192"/>
      <c r="J3818" s="192"/>
    </row>
    <row r="3819" spans="9:10" ht="15.75">
      <c r="I3819" s="192"/>
      <c r="J3819" s="192"/>
    </row>
    <row r="3820" spans="9:10" ht="15.75">
      <c r="I3820" s="192"/>
      <c r="J3820" s="192"/>
    </row>
    <row r="3821" spans="9:10" ht="15.75">
      <c r="I3821" s="192"/>
      <c r="J3821" s="192"/>
    </row>
    <row r="3822" spans="9:10" ht="15.75">
      <c r="I3822" s="192"/>
      <c r="J3822" s="192"/>
    </row>
    <row r="3823" spans="9:10" ht="15.75">
      <c r="I3823" s="192"/>
      <c r="J3823" s="192"/>
    </row>
    <row r="3824" spans="9:10" ht="15.75">
      <c r="I3824" s="192"/>
      <c r="J3824" s="192"/>
    </row>
    <row r="3825" spans="9:10" ht="15.75">
      <c r="I3825" s="192"/>
      <c r="J3825" s="192"/>
    </row>
    <row r="3826" spans="9:10" ht="15.75">
      <c r="I3826" s="192"/>
      <c r="J3826" s="192"/>
    </row>
    <row r="3827" spans="9:10" ht="15.75">
      <c r="I3827" s="192"/>
      <c r="J3827" s="192"/>
    </row>
    <row r="3828" spans="9:10" ht="15.75">
      <c r="I3828" s="192"/>
      <c r="J3828" s="192"/>
    </row>
    <row r="3829" spans="9:10" ht="15.75">
      <c r="I3829" s="192"/>
      <c r="J3829" s="192"/>
    </row>
    <row r="3830" spans="9:10" ht="15.75">
      <c r="I3830" s="192"/>
      <c r="J3830" s="192"/>
    </row>
    <row r="3831" spans="9:10" ht="15.75">
      <c r="I3831" s="192"/>
      <c r="J3831" s="192"/>
    </row>
    <row r="3832" spans="9:10" ht="15.75">
      <c r="I3832" s="192"/>
      <c r="J3832" s="192"/>
    </row>
    <row r="3833" spans="9:10" ht="15.75">
      <c r="I3833" s="192"/>
      <c r="J3833" s="192"/>
    </row>
    <row r="3834" spans="9:10" ht="15.75">
      <c r="I3834" s="192"/>
      <c r="J3834" s="192"/>
    </row>
    <row r="3835" spans="9:10" ht="15.75">
      <c r="I3835" s="192"/>
      <c r="J3835" s="192"/>
    </row>
    <row r="3836" spans="9:10" ht="15.75">
      <c r="I3836" s="192"/>
      <c r="J3836" s="192"/>
    </row>
    <row r="3837" spans="9:10" ht="15.75">
      <c r="I3837" s="192"/>
      <c r="J3837" s="192"/>
    </row>
    <row r="3838" spans="9:10" ht="15.75">
      <c r="I3838" s="192"/>
      <c r="J3838" s="192"/>
    </row>
    <row r="3839" spans="9:10" ht="15.75">
      <c r="I3839" s="192"/>
      <c r="J3839" s="192"/>
    </row>
    <row r="3840" spans="9:10" ht="15.75">
      <c r="I3840" s="192"/>
      <c r="J3840" s="192"/>
    </row>
    <row r="3841" spans="9:10" ht="15.75">
      <c r="I3841" s="192"/>
      <c r="J3841" s="192"/>
    </row>
    <row r="3842" spans="9:10" ht="15.75">
      <c r="I3842" s="192"/>
      <c r="J3842" s="192"/>
    </row>
    <row r="3843" spans="9:10" ht="15.75">
      <c r="I3843" s="192"/>
      <c r="J3843" s="192"/>
    </row>
    <row r="3844" spans="9:10" ht="15.75">
      <c r="I3844" s="192"/>
      <c r="J3844" s="192"/>
    </row>
    <row r="3845" spans="9:10" ht="15.75">
      <c r="I3845" s="192"/>
      <c r="J3845" s="192"/>
    </row>
    <row r="3846" spans="9:10" ht="15.75">
      <c r="I3846" s="192"/>
      <c r="J3846" s="192"/>
    </row>
    <row r="3847" spans="9:10" ht="15.75">
      <c r="I3847" s="192"/>
      <c r="J3847" s="192"/>
    </row>
    <row r="3848" spans="9:10" ht="15.75">
      <c r="I3848" s="192"/>
      <c r="J3848" s="192"/>
    </row>
    <row r="3849" spans="9:10" ht="15.75">
      <c r="I3849" s="192"/>
      <c r="J3849" s="192"/>
    </row>
    <row r="3850" spans="9:10" ht="15.75">
      <c r="I3850" s="192"/>
      <c r="J3850" s="192"/>
    </row>
    <row r="3851" spans="9:10" ht="15.75">
      <c r="I3851" s="192"/>
      <c r="J3851" s="192"/>
    </row>
    <row r="3852" spans="9:10" ht="15.75">
      <c r="I3852" s="192"/>
      <c r="J3852" s="192"/>
    </row>
    <row r="3853" spans="9:10" ht="15.75">
      <c r="I3853" s="192"/>
      <c r="J3853" s="192"/>
    </row>
    <row r="3854" spans="9:10" ht="15.75">
      <c r="I3854" s="192"/>
      <c r="J3854" s="192"/>
    </row>
    <row r="3855" spans="9:10" ht="15.75">
      <c r="I3855" s="192"/>
      <c r="J3855" s="192"/>
    </row>
    <row r="3856" spans="9:10" ht="15.75">
      <c r="I3856" s="192"/>
      <c r="J3856" s="192"/>
    </row>
    <row r="3857" spans="9:10" ht="15.75">
      <c r="I3857" s="192"/>
      <c r="J3857" s="192"/>
    </row>
    <row r="3858" spans="9:10" ht="15.75">
      <c r="I3858" s="192"/>
      <c r="J3858" s="192"/>
    </row>
    <row r="3859" spans="9:10" ht="15.75">
      <c r="I3859" s="192"/>
      <c r="J3859" s="192"/>
    </row>
    <row r="3860" spans="9:10" ht="15.75">
      <c r="I3860" s="192"/>
      <c r="J3860" s="192"/>
    </row>
    <row r="3861" spans="9:10" ht="15.75">
      <c r="I3861" s="192"/>
      <c r="J3861" s="192"/>
    </row>
    <row r="3862" spans="9:10" ht="15.75">
      <c r="I3862" s="192"/>
      <c r="J3862" s="192"/>
    </row>
    <row r="3863" spans="9:10" ht="15.75">
      <c r="I3863" s="192"/>
      <c r="J3863" s="192"/>
    </row>
    <row r="3864" spans="9:10" ht="15.75">
      <c r="I3864" s="192"/>
      <c r="J3864" s="192"/>
    </row>
    <row r="3865" spans="9:10" ht="15.75">
      <c r="I3865" s="192"/>
      <c r="J3865" s="192"/>
    </row>
    <row r="3866" spans="9:10" ht="15.75">
      <c r="I3866" s="192"/>
      <c r="J3866" s="192"/>
    </row>
    <row r="3867" spans="9:10" ht="15.75">
      <c r="I3867" s="192"/>
      <c r="J3867" s="192"/>
    </row>
    <row r="3868" spans="9:10" ht="15.75">
      <c r="I3868" s="192"/>
      <c r="J3868" s="192"/>
    </row>
    <row r="3869" spans="9:10" ht="15.75">
      <c r="I3869" s="192"/>
      <c r="J3869" s="192"/>
    </row>
    <row r="3870" spans="9:10" ht="15.75">
      <c r="I3870" s="192"/>
      <c r="J3870" s="192"/>
    </row>
    <row r="3871" spans="9:10" ht="15.75">
      <c r="I3871" s="192"/>
      <c r="J3871" s="192"/>
    </row>
    <row r="3872" spans="9:10" ht="15.75">
      <c r="I3872" s="192"/>
      <c r="J3872" s="192"/>
    </row>
    <row r="3873" spans="9:10" ht="15.75">
      <c r="I3873" s="192"/>
      <c r="J3873" s="192"/>
    </row>
    <row r="3874" spans="9:10" ht="15.75">
      <c r="I3874" s="192"/>
      <c r="J3874" s="192"/>
    </row>
    <row r="3875" spans="9:10" ht="15.75">
      <c r="I3875" s="192"/>
      <c r="J3875" s="192"/>
    </row>
    <row r="3876" spans="9:10" ht="15.75">
      <c r="I3876" s="192"/>
      <c r="J3876" s="192"/>
    </row>
    <row r="3877" spans="9:10" ht="15.75">
      <c r="I3877" s="192"/>
      <c r="J3877" s="192"/>
    </row>
    <row r="3878" spans="9:10" ht="15.75">
      <c r="I3878" s="192"/>
      <c r="J3878" s="192"/>
    </row>
    <row r="3879" spans="9:10" ht="15.75">
      <c r="I3879" s="192"/>
      <c r="J3879" s="192"/>
    </row>
    <row r="3880" spans="9:10" ht="15.75">
      <c r="I3880" s="192"/>
      <c r="J3880" s="192"/>
    </row>
    <row r="3881" spans="9:10" ht="15.75">
      <c r="I3881" s="192"/>
      <c r="J3881" s="192"/>
    </row>
    <row r="3882" spans="9:10" ht="15.75">
      <c r="I3882" s="192"/>
      <c r="J3882" s="192"/>
    </row>
    <row r="3883" spans="9:10" ht="15.75">
      <c r="I3883" s="192"/>
      <c r="J3883" s="192"/>
    </row>
    <row r="3884" spans="9:10" ht="15.75">
      <c r="I3884" s="192"/>
      <c r="J3884" s="192"/>
    </row>
    <row r="3885" spans="9:10" ht="15.75">
      <c r="I3885" s="192"/>
      <c r="J3885" s="192"/>
    </row>
    <row r="3886" spans="9:10" ht="15.75">
      <c r="I3886" s="192"/>
      <c r="J3886" s="192"/>
    </row>
    <row r="3887" spans="9:10" ht="15.75">
      <c r="I3887" s="192"/>
      <c r="J3887" s="192"/>
    </row>
    <row r="3888" spans="9:10" ht="15.75">
      <c r="I3888" s="192"/>
      <c r="J3888" s="192"/>
    </row>
    <row r="3889" spans="9:10" ht="15.75">
      <c r="I3889" s="192"/>
      <c r="J3889" s="192"/>
    </row>
    <row r="3890" spans="9:10" ht="15.75">
      <c r="I3890" s="192"/>
      <c r="J3890" s="192"/>
    </row>
    <row r="3891" spans="9:10" ht="15.75">
      <c r="I3891" s="192"/>
      <c r="J3891" s="192"/>
    </row>
    <row r="3892" spans="9:10" ht="15.75">
      <c r="I3892" s="192"/>
      <c r="J3892" s="192"/>
    </row>
    <row r="3893" spans="9:10" ht="15.75">
      <c r="I3893" s="192"/>
      <c r="J3893" s="192"/>
    </row>
    <row r="3894" spans="9:10" ht="15.75">
      <c r="I3894" s="192"/>
      <c r="J3894" s="192"/>
    </row>
    <row r="3895" spans="9:10" ht="15.75">
      <c r="I3895" s="192"/>
      <c r="J3895" s="192"/>
    </row>
    <row r="3896" spans="9:10" ht="15.75">
      <c r="I3896" s="192"/>
      <c r="J3896" s="192"/>
    </row>
    <row r="3897" spans="9:10" ht="15.75">
      <c r="I3897" s="192"/>
      <c r="J3897" s="192"/>
    </row>
    <row r="3898" spans="9:10" ht="15.75">
      <c r="I3898" s="192"/>
      <c r="J3898" s="192"/>
    </row>
    <row r="3899" spans="9:10" ht="15.75">
      <c r="I3899" s="192"/>
      <c r="J3899" s="192"/>
    </row>
    <row r="3900" spans="9:10" ht="15.75">
      <c r="I3900" s="192"/>
      <c r="J3900" s="192"/>
    </row>
    <row r="3901" spans="9:10" ht="15.75">
      <c r="I3901" s="192"/>
      <c r="J3901" s="192"/>
    </row>
    <row r="3902" spans="9:10" ht="15.75">
      <c r="I3902" s="192"/>
      <c r="J3902" s="192"/>
    </row>
    <row r="3903" spans="9:10" ht="15.75">
      <c r="I3903" s="192"/>
      <c r="J3903" s="192"/>
    </row>
    <row r="3904" spans="9:10" ht="15.75">
      <c r="I3904" s="192"/>
      <c r="J3904" s="192"/>
    </row>
    <row r="3905" spans="9:10" ht="15.75">
      <c r="I3905" s="192"/>
      <c r="J3905" s="192"/>
    </row>
    <row r="3906" spans="9:10" ht="15.75">
      <c r="I3906" s="192"/>
      <c r="J3906" s="192"/>
    </row>
    <row r="3907" spans="9:10" ht="15.75">
      <c r="I3907" s="192"/>
      <c r="J3907" s="192"/>
    </row>
    <row r="3908" spans="9:10" ht="15.75">
      <c r="I3908" s="192"/>
      <c r="J3908" s="192"/>
    </row>
    <row r="3909" spans="9:10" ht="15.75">
      <c r="I3909" s="192"/>
      <c r="J3909" s="192"/>
    </row>
    <row r="3910" spans="9:10" ht="15.75">
      <c r="I3910" s="192"/>
      <c r="J3910" s="192"/>
    </row>
    <row r="3911" spans="9:10" ht="15.75">
      <c r="I3911" s="192"/>
      <c r="J3911" s="192"/>
    </row>
    <row r="3912" spans="9:10" ht="15.75">
      <c r="I3912" s="192"/>
      <c r="J3912" s="192"/>
    </row>
    <row r="3913" spans="9:10" ht="15.75">
      <c r="I3913" s="192"/>
      <c r="J3913" s="192"/>
    </row>
    <row r="3914" spans="9:10" ht="15.75">
      <c r="I3914" s="192"/>
      <c r="J3914" s="192"/>
    </row>
    <row r="3915" spans="9:10" ht="15.75">
      <c r="I3915" s="192"/>
      <c r="J3915" s="192"/>
    </row>
    <row r="3916" spans="9:10" ht="15.75">
      <c r="I3916" s="192"/>
      <c r="J3916" s="192"/>
    </row>
    <row r="3917" spans="9:10" ht="15.75">
      <c r="I3917" s="192"/>
      <c r="J3917" s="192"/>
    </row>
    <row r="3918" spans="9:10" ht="15.75">
      <c r="I3918" s="192"/>
      <c r="J3918" s="192"/>
    </row>
    <row r="3919" spans="9:10" ht="15.75">
      <c r="I3919" s="192"/>
      <c r="J3919" s="192"/>
    </row>
    <row r="3920" spans="9:10" ht="15.75">
      <c r="I3920" s="192"/>
      <c r="J3920" s="192"/>
    </row>
    <row r="3921" spans="9:10" ht="15.75">
      <c r="I3921" s="192"/>
      <c r="J3921" s="192"/>
    </row>
    <row r="3922" spans="9:10" ht="15.75">
      <c r="I3922" s="192"/>
      <c r="J3922" s="192"/>
    </row>
    <row r="3923" spans="9:10" ht="15.75">
      <c r="I3923" s="192"/>
      <c r="J3923" s="192"/>
    </row>
    <row r="3924" spans="9:10" ht="15.75">
      <c r="I3924" s="192"/>
      <c r="J3924" s="192"/>
    </row>
    <row r="3925" spans="9:10" ht="15.75">
      <c r="I3925" s="192"/>
      <c r="J3925" s="192"/>
    </row>
    <row r="3926" spans="9:10" ht="15.75">
      <c r="I3926" s="192"/>
      <c r="J3926" s="192"/>
    </row>
    <row r="3927" spans="9:10" ht="15.75">
      <c r="I3927" s="192"/>
      <c r="J3927" s="192"/>
    </row>
    <row r="3928" spans="9:10" ht="15.75">
      <c r="I3928" s="192"/>
      <c r="J3928" s="192"/>
    </row>
    <row r="3929" spans="9:10" ht="15.75">
      <c r="I3929" s="192"/>
      <c r="J3929" s="192"/>
    </row>
    <row r="3930" spans="9:10" ht="15.75">
      <c r="I3930" s="192"/>
      <c r="J3930" s="192"/>
    </row>
    <row r="3931" spans="9:10" ht="15.75">
      <c r="I3931" s="192"/>
      <c r="J3931" s="192"/>
    </row>
    <row r="3932" spans="9:10" ht="15.75">
      <c r="I3932" s="192"/>
      <c r="J3932" s="192"/>
    </row>
    <row r="3933" spans="9:10" ht="15.75">
      <c r="I3933" s="192"/>
      <c r="J3933" s="192"/>
    </row>
    <row r="3934" spans="9:10" ht="15.75">
      <c r="I3934" s="192"/>
      <c r="J3934" s="192"/>
    </row>
    <row r="3935" spans="9:10" ht="15.75">
      <c r="I3935" s="192"/>
      <c r="J3935" s="192"/>
    </row>
    <row r="3936" spans="9:10" ht="15.75">
      <c r="I3936" s="192"/>
      <c r="J3936" s="192"/>
    </row>
    <row r="3937" spans="9:10" ht="15.75">
      <c r="I3937" s="192"/>
      <c r="J3937" s="192"/>
    </row>
    <row r="3938" spans="9:10" ht="15.75">
      <c r="I3938" s="192"/>
      <c r="J3938" s="192"/>
    </row>
    <row r="3939" spans="9:10" ht="15.75">
      <c r="I3939" s="192"/>
      <c r="J3939" s="192"/>
    </row>
    <row r="3940" spans="9:10" ht="15.75">
      <c r="I3940" s="192"/>
      <c r="J3940" s="192"/>
    </row>
    <row r="3941" spans="9:10" ht="15.75">
      <c r="I3941" s="192"/>
      <c r="J3941" s="192"/>
    </row>
    <row r="3942" spans="9:10" ht="15.75">
      <c r="I3942" s="192"/>
      <c r="J3942" s="192"/>
    </row>
    <row r="3943" spans="9:10" ht="15.75">
      <c r="I3943" s="192"/>
      <c r="J3943" s="192"/>
    </row>
    <row r="3944" spans="9:10" ht="15.75">
      <c r="I3944" s="192"/>
      <c r="J3944" s="192"/>
    </row>
    <row r="3945" spans="9:10" ht="15.75">
      <c r="I3945" s="192"/>
      <c r="J3945" s="192"/>
    </row>
    <row r="3946" spans="9:10" ht="15.75">
      <c r="I3946" s="192"/>
      <c r="J3946" s="192"/>
    </row>
    <row r="3947" spans="9:10" ht="15.75">
      <c r="I3947" s="192"/>
      <c r="J3947" s="192"/>
    </row>
    <row r="3948" spans="9:10" ht="15.75">
      <c r="I3948" s="192"/>
      <c r="J3948" s="192"/>
    </row>
    <row r="3949" spans="9:10" ht="15.75">
      <c r="I3949" s="192"/>
      <c r="J3949" s="192"/>
    </row>
    <row r="3950" spans="9:10" ht="15.75">
      <c r="I3950" s="192"/>
      <c r="J3950" s="192"/>
    </row>
    <row r="3951" spans="9:10" ht="15.75">
      <c r="I3951" s="192"/>
      <c r="J3951" s="192"/>
    </row>
    <row r="3952" spans="9:10" ht="15.75">
      <c r="I3952" s="192"/>
      <c r="J3952" s="192"/>
    </row>
    <row r="3953" spans="9:10" ht="15.75">
      <c r="I3953" s="192"/>
      <c r="J3953" s="192"/>
    </row>
    <row r="3954" spans="9:10" ht="15.75">
      <c r="I3954" s="192"/>
      <c r="J3954" s="192"/>
    </row>
    <row r="3955" spans="9:10" ht="15.75">
      <c r="I3955" s="192"/>
      <c r="J3955" s="192"/>
    </row>
    <row r="3956" spans="9:10" ht="15.75">
      <c r="I3956" s="192"/>
      <c r="J3956" s="192"/>
    </row>
    <row r="3957" spans="9:10" ht="15.75">
      <c r="I3957" s="192"/>
      <c r="J3957" s="192"/>
    </row>
    <row r="3958" spans="9:10" ht="15.75">
      <c r="I3958" s="192"/>
      <c r="J3958" s="192"/>
    </row>
    <row r="3959" spans="9:10" ht="15.75">
      <c r="I3959" s="192"/>
      <c r="J3959" s="192"/>
    </row>
    <row r="3960" spans="9:10" ht="15.75">
      <c r="I3960" s="192"/>
      <c r="J3960" s="192"/>
    </row>
    <row r="3961" spans="9:10" ht="15.75">
      <c r="I3961" s="192"/>
      <c r="J3961" s="192"/>
    </row>
    <row r="3962" spans="9:10" ht="15.75">
      <c r="I3962" s="192"/>
      <c r="J3962" s="192"/>
    </row>
    <row r="3963" spans="9:10" ht="15.75">
      <c r="I3963" s="192"/>
      <c r="J3963" s="192"/>
    </row>
    <row r="3964" spans="9:10" ht="15.75">
      <c r="I3964" s="192"/>
      <c r="J3964" s="192"/>
    </row>
    <row r="3965" spans="9:10" ht="15.75">
      <c r="I3965" s="192"/>
      <c r="J3965" s="192"/>
    </row>
    <row r="3966" spans="9:10" ht="15.75">
      <c r="I3966" s="192"/>
      <c r="J3966" s="192"/>
    </row>
    <row r="3967" spans="9:10" ht="15.75">
      <c r="I3967" s="192"/>
      <c r="J3967" s="192"/>
    </row>
    <row r="3968" spans="9:10" ht="15.75">
      <c r="I3968" s="192"/>
      <c r="J3968" s="192"/>
    </row>
    <row r="3969" spans="9:10" ht="15.75">
      <c r="I3969" s="192"/>
      <c r="J3969" s="192"/>
    </row>
    <row r="3970" spans="9:10" ht="15.75">
      <c r="I3970" s="192"/>
      <c r="J3970" s="192"/>
    </row>
    <row r="3971" spans="9:10" ht="15.75">
      <c r="I3971" s="192"/>
      <c r="J3971" s="192"/>
    </row>
    <row r="3972" spans="9:10" ht="15.75">
      <c r="I3972" s="192"/>
      <c r="J3972" s="192"/>
    </row>
    <row r="3973" spans="9:10" ht="15.75">
      <c r="I3973" s="192"/>
      <c r="J3973" s="192"/>
    </row>
    <row r="3974" spans="9:10" ht="15.75">
      <c r="I3974" s="192"/>
      <c r="J3974" s="192"/>
    </row>
    <row r="3975" spans="9:10" ht="15.75">
      <c r="I3975" s="192"/>
      <c r="J3975" s="192"/>
    </row>
    <row r="3976" spans="9:10" ht="15.75">
      <c r="I3976" s="192"/>
      <c r="J3976" s="192"/>
    </row>
    <row r="3977" spans="9:10" ht="15.75">
      <c r="I3977" s="192"/>
      <c r="J3977" s="192"/>
    </row>
    <row r="3978" spans="9:10" ht="15.75">
      <c r="I3978" s="192"/>
      <c r="J3978" s="192"/>
    </row>
    <row r="3979" spans="9:10" ht="15.75">
      <c r="I3979" s="192"/>
      <c r="J3979" s="192"/>
    </row>
    <row r="3980" spans="9:10" ht="15.75">
      <c r="I3980" s="192"/>
      <c r="J3980" s="192"/>
    </row>
    <row r="3981" spans="9:10" ht="15.75">
      <c r="I3981" s="192"/>
      <c r="J3981" s="192"/>
    </row>
    <row r="3982" spans="9:10" ht="15.75">
      <c r="I3982" s="192"/>
      <c r="J3982" s="192"/>
    </row>
    <row r="3983" spans="9:10" ht="15.75">
      <c r="I3983" s="192"/>
      <c r="J3983" s="192"/>
    </row>
    <row r="3984" spans="9:10" ht="15.75">
      <c r="I3984" s="192"/>
      <c r="J3984" s="192"/>
    </row>
    <row r="3985" spans="9:10" ht="15.75">
      <c r="I3985" s="192"/>
      <c r="J3985" s="192"/>
    </row>
    <row r="3986" spans="9:10" ht="15.75">
      <c r="I3986" s="192"/>
      <c r="J3986" s="192"/>
    </row>
    <row r="3987" spans="9:10" ht="15.75">
      <c r="I3987" s="192"/>
      <c r="J3987" s="192"/>
    </row>
    <row r="3988" spans="9:10" ht="15.75">
      <c r="I3988" s="192"/>
      <c r="J3988" s="192"/>
    </row>
    <row r="3989" spans="9:10" ht="15.75">
      <c r="I3989" s="192"/>
      <c r="J3989" s="192"/>
    </row>
    <row r="3990" spans="9:10" ht="15.75">
      <c r="I3990" s="192"/>
      <c r="J3990" s="192"/>
    </row>
    <row r="3991" spans="9:10" ht="15.75">
      <c r="I3991" s="192"/>
      <c r="J3991" s="192"/>
    </row>
    <row r="3992" spans="9:10" ht="15.75">
      <c r="I3992" s="192"/>
      <c r="J3992" s="192"/>
    </row>
    <row r="3993" spans="9:10" ht="15.75">
      <c r="I3993" s="192"/>
      <c r="J3993" s="192"/>
    </row>
    <row r="3994" spans="9:10" ht="15.75">
      <c r="I3994" s="192"/>
      <c r="J3994" s="192"/>
    </row>
    <row r="3995" spans="9:10" ht="15.75">
      <c r="I3995" s="192"/>
      <c r="J3995" s="192"/>
    </row>
    <row r="3996" spans="9:10" ht="15.75">
      <c r="I3996" s="192"/>
      <c r="J3996" s="192"/>
    </row>
    <row r="3997" spans="9:10" ht="15.75">
      <c r="I3997" s="192"/>
      <c r="J3997" s="192"/>
    </row>
    <row r="3998" spans="9:10" ht="15.75">
      <c r="I3998" s="192"/>
      <c r="J3998" s="192"/>
    </row>
    <row r="3999" spans="9:10" ht="15.75">
      <c r="I3999" s="192"/>
      <c r="J3999" s="192"/>
    </row>
    <row r="4000" spans="9:10" ht="15.75">
      <c r="I4000" s="192"/>
      <c r="J4000" s="192"/>
    </row>
    <row r="4001" spans="9:10" ht="15.75">
      <c r="I4001" s="192"/>
      <c r="J4001" s="192"/>
    </row>
    <row r="4002" spans="9:10" ht="15.75">
      <c r="I4002" s="192"/>
      <c r="J4002" s="192"/>
    </row>
    <row r="4003" spans="9:10" ht="15.75">
      <c r="I4003" s="192"/>
      <c r="J4003" s="192"/>
    </row>
    <row r="4004" spans="9:10" ht="15.75">
      <c r="I4004" s="192"/>
      <c r="J4004" s="192"/>
    </row>
    <row r="4005" spans="9:10" ht="15.75">
      <c r="I4005" s="192"/>
      <c r="J4005" s="192"/>
    </row>
    <row r="4006" spans="9:10" ht="15.75">
      <c r="I4006" s="192"/>
      <c r="J4006" s="192"/>
    </row>
    <row r="4007" spans="9:10" ht="15.75">
      <c r="I4007" s="192"/>
      <c r="J4007" s="192"/>
    </row>
    <row r="4008" spans="9:10" ht="15.75">
      <c r="I4008" s="192"/>
      <c r="J4008" s="192"/>
    </row>
    <row r="4009" spans="9:10" ht="15.75">
      <c r="I4009" s="192"/>
      <c r="J4009" s="192"/>
    </row>
    <row r="4010" spans="9:10" ht="15.75">
      <c r="I4010" s="192"/>
      <c r="J4010" s="192"/>
    </row>
    <row r="4011" spans="9:10" ht="15.75">
      <c r="I4011" s="192"/>
      <c r="J4011" s="192"/>
    </row>
    <row r="4012" spans="9:10" ht="15.75">
      <c r="I4012" s="192"/>
      <c r="J4012" s="192"/>
    </row>
    <row r="4013" spans="9:10" ht="15.75">
      <c r="I4013" s="192"/>
      <c r="J4013" s="192"/>
    </row>
    <row r="4014" spans="9:10" ht="15.75">
      <c r="I4014" s="192"/>
      <c r="J4014" s="192"/>
    </row>
    <row r="4015" spans="9:10" ht="15.75">
      <c r="I4015" s="192"/>
      <c r="J4015" s="192"/>
    </row>
    <row r="4016" spans="9:10" ht="15.75">
      <c r="I4016" s="192"/>
      <c r="J4016" s="192"/>
    </row>
    <row r="4017" spans="9:10" ht="15.75">
      <c r="I4017" s="192"/>
      <c r="J4017" s="192"/>
    </row>
    <row r="4018" spans="9:10" ht="15.75">
      <c r="I4018" s="192"/>
      <c r="J4018" s="192"/>
    </row>
    <row r="4019" spans="9:10" ht="15.75">
      <c r="I4019" s="192"/>
      <c r="J4019" s="192"/>
    </row>
    <row r="4020" spans="9:10" ht="15.75">
      <c r="I4020" s="192"/>
      <c r="J4020" s="192"/>
    </row>
    <row r="4021" spans="9:10" ht="15.75">
      <c r="I4021" s="192"/>
      <c r="J4021" s="192"/>
    </row>
    <row r="4022" spans="9:10" ht="15.75">
      <c r="I4022" s="192"/>
      <c r="J4022" s="192"/>
    </row>
    <row r="4023" spans="9:10" ht="15.75">
      <c r="I4023" s="192"/>
      <c r="J4023" s="192"/>
    </row>
    <row r="4024" spans="9:10" ht="15.75">
      <c r="I4024" s="192"/>
      <c r="J4024" s="192"/>
    </row>
    <row r="4025" spans="9:10" ht="15.75">
      <c r="I4025" s="192"/>
      <c r="J4025" s="192"/>
    </row>
    <row r="4026" spans="9:10" ht="15.75">
      <c r="I4026" s="192"/>
      <c r="J4026" s="192"/>
    </row>
    <row r="4027" spans="9:10" ht="15.75">
      <c r="I4027" s="192"/>
      <c r="J4027" s="192"/>
    </row>
    <row r="4028" spans="9:10" ht="15.75">
      <c r="I4028" s="192"/>
      <c r="J4028" s="192"/>
    </row>
    <row r="4029" spans="9:10" ht="15.75">
      <c r="I4029" s="192"/>
      <c r="J4029" s="192"/>
    </row>
    <row r="4030" spans="9:10" ht="15.75">
      <c r="I4030" s="192"/>
      <c r="J4030" s="192"/>
    </row>
    <row r="4031" spans="9:10" ht="15.75">
      <c r="I4031" s="192"/>
      <c r="J4031" s="192"/>
    </row>
    <row r="4032" spans="9:10" ht="15.75">
      <c r="I4032" s="192"/>
      <c r="J4032" s="192"/>
    </row>
    <row r="4033" spans="9:10" ht="15.75">
      <c r="I4033" s="192"/>
      <c r="J4033" s="192"/>
    </row>
    <row r="4034" spans="9:10" ht="15.75">
      <c r="I4034" s="192"/>
      <c r="J4034" s="192"/>
    </row>
    <row r="4035" spans="9:10" ht="15.75">
      <c r="I4035" s="192"/>
      <c r="J4035" s="192"/>
    </row>
    <row r="4036" spans="9:10" ht="15.75">
      <c r="I4036" s="192"/>
      <c r="J4036" s="192"/>
    </row>
    <row r="4037" spans="9:10" ht="15.75">
      <c r="I4037" s="192"/>
      <c r="J4037" s="192"/>
    </row>
    <row r="4038" spans="9:10" ht="15.75">
      <c r="I4038" s="192"/>
      <c r="J4038" s="192"/>
    </row>
    <row r="4039" spans="9:10" ht="15.75">
      <c r="I4039" s="192"/>
      <c r="J4039" s="192"/>
    </row>
    <row r="4040" spans="9:10" ht="15.75">
      <c r="I4040" s="192"/>
      <c r="J4040" s="192"/>
    </row>
    <row r="4041" spans="9:10" ht="15.75">
      <c r="I4041" s="192"/>
      <c r="J4041" s="192"/>
    </row>
    <row r="4042" spans="9:10" ht="15.75">
      <c r="I4042" s="192"/>
      <c r="J4042" s="192"/>
    </row>
    <row r="4043" spans="9:10" ht="15.75">
      <c r="I4043" s="192"/>
      <c r="J4043" s="192"/>
    </row>
    <row r="4044" spans="9:10" ht="15.75">
      <c r="I4044" s="192"/>
      <c r="J4044" s="192"/>
    </row>
    <row r="4045" spans="9:10" ht="15.75">
      <c r="I4045" s="192"/>
      <c r="J4045" s="192"/>
    </row>
    <row r="4046" spans="9:10" ht="15.75">
      <c r="I4046" s="192"/>
      <c r="J4046" s="192"/>
    </row>
    <row r="4047" spans="9:10" ht="15.75">
      <c r="I4047" s="192"/>
      <c r="J4047" s="192"/>
    </row>
    <row r="4048" spans="9:10" ht="15.75">
      <c r="I4048" s="192"/>
      <c r="J4048" s="192"/>
    </row>
    <row r="4049" spans="9:10" ht="15.75">
      <c r="I4049" s="192"/>
      <c r="J4049" s="192"/>
    </row>
    <row r="4050" spans="9:10" ht="15.75">
      <c r="I4050" s="192"/>
      <c r="J4050" s="192"/>
    </row>
    <row r="4051" spans="9:10" ht="15.75">
      <c r="I4051" s="192"/>
      <c r="J4051" s="192"/>
    </row>
    <row r="4052" spans="9:10" ht="15.75">
      <c r="I4052" s="192"/>
      <c r="J4052" s="192"/>
    </row>
    <row r="4053" spans="9:10" ht="15.75">
      <c r="I4053" s="192"/>
      <c r="J4053" s="192"/>
    </row>
    <row r="4054" spans="9:10" ht="15.75">
      <c r="I4054" s="192"/>
      <c r="J4054" s="192"/>
    </row>
    <row r="4055" spans="9:10" ht="15.75">
      <c r="I4055" s="192"/>
      <c r="J4055" s="192"/>
    </row>
    <row r="4056" spans="9:10" ht="15.75">
      <c r="I4056" s="192"/>
      <c r="J4056" s="192"/>
    </row>
    <row r="4057" spans="9:10" ht="15.75">
      <c r="I4057" s="192"/>
      <c r="J4057" s="192"/>
    </row>
    <row r="4058" spans="9:10" ht="15.75">
      <c r="I4058" s="192"/>
      <c r="J4058" s="192"/>
    </row>
    <row r="4059" spans="9:10" ht="15.75">
      <c r="I4059" s="192"/>
      <c r="J4059" s="192"/>
    </row>
    <row r="4060" spans="9:10" ht="15.75">
      <c r="I4060" s="192"/>
      <c r="J4060" s="192"/>
    </row>
    <row r="4061" spans="9:10" ht="15.75">
      <c r="I4061" s="192"/>
      <c r="J4061" s="192"/>
    </row>
    <row r="4062" spans="9:10" ht="15.75">
      <c r="I4062" s="192"/>
      <c r="J4062" s="192"/>
    </row>
    <row r="4063" spans="9:10" ht="15.75">
      <c r="I4063" s="192"/>
      <c r="J4063" s="192"/>
    </row>
    <row r="4064" spans="9:10" ht="15.75">
      <c r="I4064" s="192"/>
      <c r="J4064" s="192"/>
    </row>
    <row r="4065" spans="9:10" ht="15.75">
      <c r="I4065" s="192"/>
      <c r="J4065" s="192"/>
    </row>
    <row r="4066" spans="9:10" ht="15.75">
      <c r="I4066" s="192"/>
      <c r="J4066" s="192"/>
    </row>
    <row r="4067" spans="9:10" ht="15.75">
      <c r="I4067" s="192"/>
      <c r="J4067" s="192"/>
    </row>
    <row r="4068" spans="9:10" ht="15.75">
      <c r="I4068" s="192"/>
      <c r="J4068" s="192"/>
    </row>
    <row r="4069" spans="9:10" ht="15.75">
      <c r="I4069" s="192"/>
      <c r="J4069" s="192"/>
    </row>
    <row r="4070" spans="9:10" ht="15.75">
      <c r="I4070" s="192"/>
      <c r="J4070" s="192"/>
    </row>
    <row r="4071" spans="9:10" ht="15.75">
      <c r="I4071" s="192"/>
      <c r="J4071" s="192"/>
    </row>
    <row r="4072" spans="9:10" ht="15.75">
      <c r="I4072" s="192"/>
      <c r="J4072" s="192"/>
    </row>
    <row r="4073" spans="9:10" ht="15.75">
      <c r="I4073" s="192"/>
      <c r="J4073" s="192"/>
    </row>
    <row r="4074" spans="9:10" ht="15.75">
      <c r="I4074" s="192"/>
      <c r="J4074" s="192"/>
    </row>
    <row r="4075" spans="9:10" ht="15.75">
      <c r="I4075" s="192"/>
      <c r="J4075" s="192"/>
    </row>
    <row r="4076" spans="9:10" ht="15.75">
      <c r="I4076" s="192"/>
      <c r="J4076" s="192"/>
    </row>
    <row r="4077" spans="9:10" ht="15.75">
      <c r="I4077" s="192"/>
      <c r="J4077" s="192"/>
    </row>
    <row r="4078" spans="9:10" ht="15.75">
      <c r="I4078" s="192"/>
      <c r="J4078" s="192"/>
    </row>
    <row r="4079" spans="9:10" ht="15.75">
      <c r="I4079" s="192"/>
      <c r="J4079" s="192"/>
    </row>
    <row r="4080" spans="9:10" ht="15.75">
      <c r="I4080" s="192"/>
      <c r="J4080" s="192"/>
    </row>
    <row r="4081" spans="9:10" ht="15.75">
      <c r="I4081" s="192"/>
      <c r="J4081" s="192"/>
    </row>
    <row r="4082" spans="9:10" ht="15.75">
      <c r="I4082" s="192"/>
      <c r="J4082" s="192"/>
    </row>
    <row r="4083" spans="9:10" ht="15.75">
      <c r="I4083" s="192"/>
      <c r="J4083" s="192"/>
    </row>
    <row r="4084" spans="9:10" ht="15.75">
      <c r="I4084" s="192"/>
      <c r="J4084" s="192"/>
    </row>
    <row r="4085" spans="9:10" ht="15.75">
      <c r="I4085" s="192"/>
      <c r="J4085" s="192"/>
    </row>
    <row r="4086" spans="9:10" ht="15.75">
      <c r="I4086" s="192"/>
      <c r="J4086" s="192"/>
    </row>
    <row r="4087" spans="9:10" ht="15.75">
      <c r="I4087" s="192"/>
      <c r="J4087" s="192"/>
    </row>
    <row r="4088" spans="9:10" ht="15.75">
      <c r="I4088" s="192"/>
      <c r="J4088" s="192"/>
    </row>
    <row r="4089" spans="9:10" ht="15.75">
      <c r="I4089" s="192"/>
      <c r="J4089" s="192"/>
    </row>
    <row r="4090" spans="9:10" ht="15.75">
      <c r="I4090" s="192"/>
      <c r="J4090" s="192"/>
    </row>
    <row r="4091" spans="9:10" ht="15.75">
      <c r="I4091" s="192"/>
      <c r="J4091" s="192"/>
    </row>
    <row r="4092" spans="9:10" ht="15.75">
      <c r="I4092" s="192"/>
      <c r="J4092" s="192"/>
    </row>
    <row r="4093" spans="9:10" ht="15.75">
      <c r="I4093" s="192"/>
      <c r="J4093" s="192"/>
    </row>
    <row r="4094" spans="9:10" ht="15.75">
      <c r="I4094" s="192"/>
      <c r="J4094" s="192"/>
    </row>
    <row r="4095" spans="9:10" ht="15.75">
      <c r="I4095" s="192"/>
      <c r="J4095" s="192"/>
    </row>
    <row r="4096" spans="9:10" ht="15.75">
      <c r="I4096" s="192"/>
      <c r="J4096" s="192"/>
    </row>
    <row r="4097" spans="9:10" ht="15.75">
      <c r="I4097" s="192"/>
      <c r="J4097" s="192"/>
    </row>
    <row r="4098" spans="9:10" ht="15.75">
      <c r="I4098" s="192"/>
      <c r="J4098" s="192"/>
    </row>
    <row r="4099" spans="9:10" ht="15.75">
      <c r="I4099" s="192"/>
      <c r="J4099" s="192"/>
    </row>
    <row r="4100" spans="9:10" ht="15.75">
      <c r="I4100" s="192"/>
      <c r="J4100" s="192"/>
    </row>
    <row r="4101" spans="9:10" ht="15.75">
      <c r="I4101" s="192"/>
      <c r="J4101" s="192"/>
    </row>
    <row r="4102" spans="9:10" ht="15.75">
      <c r="I4102" s="192"/>
      <c r="J4102" s="192"/>
    </row>
    <row r="4103" spans="9:10" ht="15.75">
      <c r="I4103" s="192"/>
      <c r="J4103" s="192"/>
    </row>
    <row r="4104" spans="9:10" ht="15.75">
      <c r="I4104" s="192"/>
      <c r="J4104" s="192"/>
    </row>
    <row r="4105" spans="9:10" ht="15.75">
      <c r="I4105" s="192"/>
      <c r="J4105" s="192"/>
    </row>
    <row r="4106" spans="9:10" ht="15.75">
      <c r="I4106" s="192"/>
      <c r="J4106" s="192"/>
    </row>
    <row r="4107" spans="9:10" ht="15.75">
      <c r="I4107" s="192"/>
      <c r="J4107" s="192"/>
    </row>
    <row r="4108" spans="9:10" ht="15.75">
      <c r="I4108" s="192"/>
      <c r="J4108" s="192"/>
    </row>
    <row r="4109" spans="9:10" ht="15.75">
      <c r="I4109" s="192"/>
      <c r="J4109" s="192"/>
    </row>
    <row r="4110" spans="9:10" ht="15.75">
      <c r="I4110" s="192"/>
      <c r="J4110" s="192"/>
    </row>
    <row r="4111" spans="9:10" ht="15.75">
      <c r="I4111" s="192"/>
      <c r="J4111" s="192"/>
    </row>
    <row r="4112" spans="9:10" ht="15.75">
      <c r="I4112" s="192"/>
      <c r="J4112" s="192"/>
    </row>
    <row r="4113" spans="9:10" ht="15.75">
      <c r="I4113" s="192"/>
      <c r="J4113" s="192"/>
    </row>
    <row r="4114" spans="9:10" ht="15.75">
      <c r="I4114" s="192"/>
      <c r="J4114" s="192"/>
    </row>
    <row r="4115" spans="9:10" ht="15.75">
      <c r="I4115" s="192"/>
      <c r="J4115" s="192"/>
    </row>
    <row r="4116" spans="9:10" ht="15.75">
      <c r="I4116" s="192"/>
      <c r="J4116" s="192"/>
    </row>
    <row r="4117" spans="9:10" ht="15.75">
      <c r="I4117" s="192"/>
      <c r="J4117" s="192"/>
    </row>
    <row r="4118" spans="9:10" ht="15.75">
      <c r="I4118" s="192"/>
      <c r="J4118" s="192"/>
    </row>
    <row r="4119" spans="9:10" ht="15.75">
      <c r="I4119" s="192"/>
      <c r="J4119" s="192"/>
    </row>
    <row r="4120" spans="9:10" ht="15.75">
      <c r="I4120" s="192"/>
      <c r="J4120" s="192"/>
    </row>
    <row r="4121" spans="9:10" ht="15.75">
      <c r="I4121" s="192"/>
      <c r="J4121" s="192"/>
    </row>
    <row r="4122" spans="9:10" ht="15.75">
      <c r="I4122" s="192"/>
      <c r="J4122" s="192"/>
    </row>
    <row r="4123" spans="9:10" ht="15.75">
      <c r="I4123" s="192"/>
      <c r="J4123" s="192"/>
    </row>
    <row r="4124" spans="9:10" ht="15.75">
      <c r="I4124" s="192"/>
      <c r="J4124" s="192"/>
    </row>
    <row r="4125" spans="9:10" ht="15.75">
      <c r="I4125" s="192"/>
      <c r="J4125" s="192"/>
    </row>
    <row r="4126" spans="9:10" ht="15.75">
      <c r="I4126" s="192"/>
      <c r="J4126" s="192"/>
    </row>
    <row r="4127" spans="9:10" ht="15.75">
      <c r="I4127" s="192"/>
      <c r="J4127" s="192"/>
    </row>
    <row r="4128" spans="9:10" ht="15.75">
      <c r="I4128" s="192"/>
      <c r="J4128" s="192"/>
    </row>
    <row r="4129" spans="9:10" ht="15.75">
      <c r="I4129" s="192"/>
      <c r="J4129" s="192"/>
    </row>
    <row r="4130" spans="9:10" ht="15.75">
      <c r="I4130" s="192"/>
      <c r="J4130" s="192"/>
    </row>
    <row r="4131" spans="9:10" ht="15.75">
      <c r="I4131" s="192"/>
      <c r="J4131" s="192"/>
    </row>
    <row r="4132" spans="9:10" ht="15.75">
      <c r="I4132" s="192"/>
      <c r="J4132" s="192"/>
    </row>
    <row r="4133" spans="9:10" ht="15.75">
      <c r="I4133" s="192"/>
      <c r="J4133" s="192"/>
    </row>
    <row r="4134" spans="9:10" ht="15.75">
      <c r="I4134" s="192"/>
      <c r="J4134" s="192"/>
    </row>
    <row r="4135" spans="9:10" ht="15.75">
      <c r="I4135" s="192"/>
      <c r="J4135" s="192"/>
    </row>
    <row r="4136" spans="9:10" ht="15.75">
      <c r="I4136" s="192"/>
      <c r="J4136" s="192"/>
    </row>
    <row r="4137" spans="9:10" ht="15.75">
      <c r="I4137" s="192"/>
      <c r="J4137" s="192"/>
    </row>
    <row r="4138" spans="9:10" ht="15.75">
      <c r="I4138" s="192"/>
      <c r="J4138" s="192"/>
    </row>
    <row r="4139" spans="9:10" ht="15.75">
      <c r="I4139" s="192"/>
      <c r="J4139" s="192"/>
    </row>
    <row r="4140" spans="9:10" ht="15.75">
      <c r="I4140" s="192"/>
      <c r="J4140" s="192"/>
    </row>
    <row r="4141" spans="9:10" ht="15.75">
      <c r="I4141" s="192"/>
      <c r="J4141" s="192"/>
    </row>
    <row r="4142" spans="9:10" ht="15.75">
      <c r="I4142" s="192"/>
      <c r="J4142" s="192"/>
    </row>
    <row r="4143" spans="9:10" ht="15.75">
      <c r="I4143" s="192"/>
      <c r="J4143" s="192"/>
    </row>
    <row r="4144" spans="9:10" ht="15.75">
      <c r="I4144" s="192"/>
      <c r="J4144" s="192"/>
    </row>
    <row r="4145" spans="9:10" ht="15.75">
      <c r="I4145" s="192"/>
      <c r="J4145" s="192"/>
    </row>
    <row r="4146" spans="9:10" ht="15.75">
      <c r="I4146" s="192"/>
      <c r="J4146" s="192"/>
    </row>
    <row r="4147" spans="9:10" ht="15.75">
      <c r="I4147" s="192"/>
      <c r="J4147" s="192"/>
    </row>
    <row r="4148" spans="9:10" ht="15.75">
      <c r="I4148" s="192"/>
      <c r="J4148" s="192"/>
    </row>
    <row r="4149" spans="9:10" ht="15.75">
      <c r="I4149" s="192"/>
      <c r="J4149" s="192"/>
    </row>
    <row r="4150" spans="9:10" ht="15.75">
      <c r="I4150" s="192"/>
      <c r="J4150" s="192"/>
    </row>
    <row r="4151" spans="9:10" ht="15.75">
      <c r="I4151" s="192"/>
      <c r="J4151" s="192"/>
    </row>
    <row r="4152" spans="9:10" ht="15.75">
      <c r="I4152" s="192"/>
      <c r="J4152" s="192"/>
    </row>
    <row r="4153" spans="9:10" ht="15.75">
      <c r="I4153" s="192"/>
      <c r="J4153" s="192"/>
    </row>
    <row r="4154" spans="9:10" ht="15.75">
      <c r="I4154" s="192"/>
      <c r="J4154" s="192"/>
    </row>
    <row r="4155" spans="9:10" ht="15.75">
      <c r="I4155" s="192"/>
      <c r="J4155" s="192"/>
    </row>
    <row r="4156" spans="9:10" ht="15.75">
      <c r="I4156" s="192"/>
      <c r="J4156" s="192"/>
    </row>
    <row r="4157" spans="9:10" ht="15.75">
      <c r="I4157" s="192"/>
      <c r="J4157" s="192"/>
    </row>
    <row r="4158" spans="9:10" ht="15.75">
      <c r="I4158" s="192"/>
      <c r="J4158" s="192"/>
    </row>
    <row r="4159" spans="9:10" ht="15.75">
      <c r="I4159" s="192"/>
      <c r="J4159" s="192"/>
    </row>
    <row r="4160" spans="9:10" ht="15.75">
      <c r="I4160" s="192"/>
      <c r="J4160" s="192"/>
    </row>
    <row r="4161" spans="9:10" ht="15.75">
      <c r="I4161" s="192"/>
      <c r="J4161" s="192"/>
    </row>
    <row r="4162" spans="9:10" ht="15.75">
      <c r="I4162" s="192"/>
      <c r="J4162" s="192"/>
    </row>
    <row r="4163" spans="9:10" ht="15.75">
      <c r="I4163" s="192"/>
      <c r="J4163" s="192"/>
    </row>
    <row r="4164" spans="9:10" ht="15.75">
      <c r="I4164" s="192"/>
      <c r="J4164" s="192"/>
    </row>
    <row r="4165" spans="9:10" ht="15.75">
      <c r="I4165" s="192"/>
      <c r="J4165" s="192"/>
    </row>
    <row r="4166" spans="9:10" ht="15.75">
      <c r="I4166" s="192"/>
      <c r="J4166" s="192"/>
    </row>
    <row r="4167" spans="9:10" ht="15.75">
      <c r="I4167" s="192"/>
      <c r="J4167" s="192"/>
    </row>
    <row r="4168" spans="9:10" ht="15.75">
      <c r="I4168" s="192"/>
      <c r="J4168" s="192"/>
    </row>
    <row r="4169" spans="9:10" ht="15.75">
      <c r="I4169" s="192"/>
      <c r="J4169" s="192"/>
    </row>
    <row r="4170" spans="9:10" ht="15.75">
      <c r="I4170" s="192"/>
      <c r="J4170" s="192"/>
    </row>
    <row r="4171" spans="9:10" ht="15.75">
      <c r="I4171" s="192"/>
      <c r="J4171" s="192"/>
    </row>
    <row r="4172" spans="9:10" ht="15.75">
      <c r="I4172" s="192"/>
      <c r="J4172" s="192"/>
    </row>
    <row r="4173" spans="9:10" ht="15.75">
      <c r="I4173" s="192"/>
      <c r="J4173" s="192"/>
    </row>
    <row r="4174" spans="9:10" ht="15.75">
      <c r="I4174" s="192"/>
      <c r="J4174" s="192"/>
    </row>
    <row r="4175" spans="9:10" ht="15.75">
      <c r="I4175" s="192"/>
      <c r="J4175" s="192"/>
    </row>
    <row r="4176" spans="9:10" ht="15.75">
      <c r="I4176" s="192"/>
      <c r="J4176" s="192"/>
    </row>
    <row r="4177" spans="9:10" ht="15.75">
      <c r="I4177" s="192"/>
      <c r="J4177" s="192"/>
    </row>
    <row r="4178" spans="9:10" ht="15.75">
      <c r="I4178" s="192"/>
      <c r="J4178" s="192"/>
    </row>
    <row r="4179" spans="9:10" ht="15.75">
      <c r="I4179" s="192"/>
      <c r="J4179" s="192"/>
    </row>
    <row r="4180" spans="9:10" ht="15.75">
      <c r="I4180" s="192"/>
      <c r="J4180" s="192"/>
    </row>
    <row r="4181" spans="9:10" ht="15.75">
      <c r="I4181" s="192"/>
      <c r="J4181" s="192"/>
    </row>
    <row r="4182" spans="9:10" ht="15.75">
      <c r="I4182" s="192"/>
      <c r="J4182" s="192"/>
    </row>
    <row r="4183" spans="9:10" ht="15.75">
      <c r="I4183" s="192"/>
      <c r="J4183" s="192"/>
    </row>
    <row r="4184" spans="9:10" ht="15.75">
      <c r="I4184" s="192"/>
      <c r="J4184" s="192"/>
    </row>
    <row r="4185" spans="9:10" ht="15.75">
      <c r="I4185" s="192"/>
      <c r="J4185" s="192"/>
    </row>
    <row r="4186" spans="9:10" ht="15.75">
      <c r="I4186" s="192"/>
      <c r="J4186" s="192"/>
    </row>
    <row r="4187" spans="9:10" ht="15.75">
      <c r="I4187" s="192"/>
      <c r="J4187" s="192"/>
    </row>
    <row r="4188" spans="9:10" ht="15.75">
      <c r="I4188" s="192"/>
      <c r="J4188" s="192"/>
    </row>
    <row r="4189" spans="9:10" ht="15.75">
      <c r="I4189" s="192"/>
      <c r="J4189" s="192"/>
    </row>
    <row r="4190" spans="9:10" ht="15.75">
      <c r="I4190" s="192"/>
      <c r="J4190" s="192"/>
    </row>
    <row r="4191" spans="9:10" ht="15.75">
      <c r="I4191" s="192"/>
      <c r="J4191" s="192"/>
    </row>
    <row r="4192" spans="9:10" ht="15.75">
      <c r="I4192" s="192"/>
      <c r="J4192" s="192"/>
    </row>
    <row r="4193" spans="9:10" ht="15.75">
      <c r="I4193" s="192"/>
      <c r="J4193" s="192"/>
    </row>
    <row r="4194" spans="9:10" ht="15.75">
      <c r="I4194" s="192"/>
      <c r="J4194" s="192"/>
    </row>
    <row r="4195" spans="9:10" ht="15.75">
      <c r="I4195" s="192"/>
      <c r="J4195" s="192"/>
    </row>
    <row r="4196" spans="9:10" ht="15.75">
      <c r="I4196" s="192"/>
      <c r="J4196" s="192"/>
    </row>
    <row r="4197" spans="9:10" ht="15.75">
      <c r="I4197" s="192"/>
      <c r="J4197" s="192"/>
    </row>
    <row r="4198" spans="9:10" ht="15.75">
      <c r="I4198" s="192"/>
      <c r="J4198" s="192"/>
    </row>
    <row r="4199" spans="9:10" ht="15.75">
      <c r="I4199" s="192"/>
      <c r="J4199" s="192"/>
    </row>
    <row r="4200" spans="9:10" ht="15.75">
      <c r="I4200" s="192"/>
      <c r="J4200" s="192"/>
    </row>
    <row r="4201" spans="9:10" ht="15.75">
      <c r="I4201" s="192"/>
      <c r="J4201" s="192"/>
    </row>
    <row r="4202" spans="9:10" ht="15.75">
      <c r="I4202" s="192"/>
      <c r="J4202" s="192"/>
    </row>
    <row r="4203" spans="9:10" ht="15.75">
      <c r="I4203" s="192"/>
      <c r="J4203" s="192"/>
    </row>
    <row r="4204" spans="9:10" ht="15.75">
      <c r="I4204" s="192"/>
      <c r="J4204" s="192"/>
    </row>
    <row r="4205" spans="9:10" ht="15.75">
      <c r="I4205" s="192"/>
      <c r="J4205" s="192"/>
    </row>
    <row r="4206" spans="9:10" ht="15.75">
      <c r="I4206" s="192"/>
      <c r="J4206" s="192"/>
    </row>
    <row r="4207" spans="9:10" ht="15.75">
      <c r="I4207" s="192"/>
      <c r="J4207" s="192"/>
    </row>
    <row r="4208" spans="9:10" ht="15.75">
      <c r="I4208" s="192"/>
      <c r="J4208" s="192"/>
    </row>
    <row r="4209" spans="9:10" ht="15.75">
      <c r="I4209" s="192"/>
      <c r="J4209" s="192"/>
    </row>
    <row r="4210" spans="9:10" ht="15.75">
      <c r="I4210" s="192"/>
      <c r="J4210" s="192"/>
    </row>
    <row r="4211" spans="9:10" ht="15.75">
      <c r="I4211" s="192"/>
      <c r="J4211" s="192"/>
    </row>
    <row r="4212" spans="9:10" ht="15.75">
      <c r="I4212" s="192"/>
      <c r="J4212" s="192"/>
    </row>
    <row r="4213" spans="9:10" ht="15.75">
      <c r="I4213" s="192"/>
      <c r="J4213" s="192"/>
    </row>
    <row r="4214" spans="9:10" ht="15.75">
      <c r="I4214" s="192"/>
      <c r="J4214" s="192"/>
    </row>
    <row r="4215" spans="9:10" ht="15.75">
      <c r="I4215" s="192"/>
      <c r="J4215" s="192"/>
    </row>
    <row r="4216" spans="9:10" ht="15.75">
      <c r="I4216" s="192"/>
      <c r="J4216" s="192"/>
    </row>
    <row r="4217" spans="9:10" ht="15.75">
      <c r="I4217" s="192"/>
      <c r="J4217" s="192"/>
    </row>
    <row r="4218" spans="9:10" ht="15.75">
      <c r="I4218" s="192"/>
      <c r="J4218" s="192"/>
    </row>
    <row r="4219" spans="9:10" ht="15.75">
      <c r="I4219" s="192"/>
      <c r="J4219" s="192"/>
    </row>
    <row r="4220" spans="9:10" ht="15.75">
      <c r="I4220" s="192"/>
      <c r="J4220" s="192"/>
    </row>
    <row r="4221" spans="9:10" ht="15.75">
      <c r="I4221" s="192"/>
      <c r="J4221" s="192"/>
    </row>
    <row r="4222" spans="9:10" ht="15.75">
      <c r="I4222" s="192"/>
      <c r="J4222" s="192"/>
    </row>
    <row r="4223" spans="9:10" ht="15.75">
      <c r="I4223" s="192"/>
      <c r="J4223" s="192"/>
    </row>
    <row r="4224" spans="9:10" ht="15.75">
      <c r="I4224" s="192"/>
      <c r="J4224" s="192"/>
    </row>
    <row r="4225" spans="9:10" ht="15.75">
      <c r="I4225" s="192"/>
      <c r="J4225" s="192"/>
    </row>
    <row r="4226" spans="9:10" ht="15.75">
      <c r="I4226" s="192"/>
      <c r="J4226" s="192"/>
    </row>
    <row r="4227" spans="9:10" ht="15.75">
      <c r="I4227" s="192"/>
      <c r="J4227" s="192"/>
    </row>
    <row r="4228" spans="9:10" ht="15.75">
      <c r="I4228" s="192"/>
      <c r="J4228" s="192"/>
    </row>
    <row r="4229" spans="9:10" ht="15.75">
      <c r="I4229" s="192"/>
      <c r="J4229" s="192"/>
    </row>
    <row r="4230" spans="9:10" ht="15.75">
      <c r="I4230" s="192"/>
      <c r="J4230" s="192"/>
    </row>
    <row r="4231" spans="9:10" ht="15.75">
      <c r="I4231" s="192"/>
      <c r="J4231" s="192"/>
    </row>
    <row r="4232" spans="9:10" ht="15.75">
      <c r="I4232" s="192"/>
      <c r="J4232" s="192"/>
    </row>
    <row r="4233" spans="9:10" ht="15.75">
      <c r="I4233" s="192"/>
      <c r="J4233" s="192"/>
    </row>
    <row r="4234" spans="9:10" ht="15.75">
      <c r="I4234" s="192"/>
      <c r="J4234" s="192"/>
    </row>
    <row r="4235" spans="9:10" ht="15.75">
      <c r="I4235" s="192"/>
      <c r="J4235" s="192"/>
    </row>
    <row r="4236" spans="9:10" ht="15.75">
      <c r="I4236" s="192"/>
      <c r="J4236" s="192"/>
    </row>
    <row r="4237" spans="9:10" ht="15.75">
      <c r="I4237" s="192"/>
      <c r="J4237" s="192"/>
    </row>
    <row r="4238" spans="9:10" ht="15.75">
      <c r="I4238" s="192"/>
      <c r="J4238" s="192"/>
    </row>
    <row r="4239" spans="9:10" ht="15.75">
      <c r="I4239" s="192"/>
      <c r="J4239" s="192"/>
    </row>
    <row r="4240" spans="9:10" ht="15.75">
      <c r="I4240" s="192"/>
      <c r="J4240" s="192"/>
    </row>
    <row r="4241" spans="9:10" ht="15.75">
      <c r="I4241" s="192"/>
      <c r="J4241" s="192"/>
    </row>
    <row r="4242" spans="9:10" ht="15.75">
      <c r="I4242" s="192"/>
      <c r="J4242" s="192"/>
    </row>
    <row r="4243" spans="9:10" ht="15.75">
      <c r="I4243" s="192"/>
      <c r="J4243" s="192"/>
    </row>
    <row r="4244" spans="9:10" ht="15.75">
      <c r="I4244" s="192"/>
      <c r="J4244" s="192"/>
    </row>
    <row r="4245" spans="9:10" ht="15.75">
      <c r="I4245" s="192"/>
      <c r="J4245" s="192"/>
    </row>
    <row r="4246" spans="9:10" ht="15.75">
      <c r="I4246" s="192"/>
      <c r="J4246" s="192"/>
    </row>
    <row r="4247" spans="9:10" ht="15.75">
      <c r="I4247" s="192"/>
      <c r="J4247" s="192"/>
    </row>
    <row r="4248" spans="9:10" ht="15.75">
      <c r="I4248" s="192"/>
      <c r="J4248" s="192"/>
    </row>
    <row r="4249" spans="9:10" ht="15.75">
      <c r="I4249" s="192"/>
      <c r="J4249" s="192"/>
    </row>
    <row r="4250" spans="9:10" ht="15.75">
      <c r="I4250" s="192"/>
      <c r="J4250" s="192"/>
    </row>
    <row r="4251" spans="9:10" ht="15.75">
      <c r="I4251" s="192"/>
      <c r="J4251" s="192"/>
    </row>
    <row r="4252" spans="9:10" ht="15.75">
      <c r="I4252" s="192"/>
      <c r="J4252" s="192"/>
    </row>
    <row r="4253" spans="9:10" ht="15.75">
      <c r="I4253" s="192"/>
      <c r="J4253" s="192"/>
    </row>
    <row r="4254" spans="9:10" ht="15.75">
      <c r="I4254" s="192"/>
      <c r="J4254" s="192"/>
    </row>
    <row r="4255" spans="9:10" ht="15.75">
      <c r="I4255" s="192"/>
      <c r="J4255" s="192"/>
    </row>
    <row r="4256" spans="9:10" ht="15.75">
      <c r="I4256" s="192"/>
      <c r="J4256" s="192"/>
    </row>
    <row r="4257" spans="9:10" ht="15.75">
      <c r="I4257" s="192"/>
      <c r="J4257" s="192"/>
    </row>
    <row r="4258" spans="9:10" ht="15.75">
      <c r="I4258" s="192"/>
      <c r="J4258" s="192"/>
    </row>
    <row r="4259" spans="9:10" ht="15.75">
      <c r="I4259" s="192"/>
      <c r="J4259" s="192"/>
    </row>
    <row r="4260" spans="9:10" ht="15.75">
      <c r="I4260" s="192"/>
      <c r="J4260" s="192"/>
    </row>
    <row r="4261" spans="9:10" ht="15.75">
      <c r="I4261" s="192"/>
      <c r="J4261" s="192"/>
    </row>
    <row r="4262" spans="9:10" ht="15.75">
      <c r="I4262" s="192"/>
      <c r="J4262" s="192"/>
    </row>
    <row r="4263" spans="9:10" ht="15.75">
      <c r="I4263" s="192"/>
      <c r="J4263" s="192"/>
    </row>
    <row r="4264" spans="9:10" ht="15.75">
      <c r="I4264" s="192"/>
      <c r="J4264" s="192"/>
    </row>
    <row r="4265" spans="9:10" ht="15.75">
      <c r="I4265" s="192"/>
      <c r="J4265" s="192"/>
    </row>
    <row r="4266" spans="9:10" ht="15.75">
      <c r="I4266" s="192"/>
      <c r="J4266" s="192"/>
    </row>
    <row r="4267" spans="9:10" ht="15.75">
      <c r="I4267" s="192"/>
      <c r="J4267" s="192"/>
    </row>
    <row r="4268" spans="9:10" ht="15.75">
      <c r="I4268" s="192"/>
      <c r="J4268" s="192"/>
    </row>
    <row r="4269" spans="9:10" ht="15.75">
      <c r="I4269" s="192"/>
      <c r="J4269" s="192"/>
    </row>
    <row r="4270" spans="9:10" ht="15.75">
      <c r="I4270" s="192"/>
      <c r="J4270" s="192"/>
    </row>
    <row r="4271" spans="9:10" ht="15.75">
      <c r="I4271" s="192"/>
      <c r="J4271" s="192"/>
    </row>
    <row r="4272" spans="9:10" ht="15.75">
      <c r="I4272" s="192"/>
      <c r="J4272" s="192"/>
    </row>
    <row r="4273" spans="9:10" ht="15.75">
      <c r="I4273" s="192"/>
      <c r="J4273" s="192"/>
    </row>
    <row r="4274" spans="9:10" ht="15.75">
      <c r="I4274" s="192"/>
      <c r="J4274" s="192"/>
    </row>
    <row r="4275" spans="9:10" ht="15.75">
      <c r="I4275" s="192"/>
      <c r="J4275" s="192"/>
    </row>
    <row r="4276" spans="9:10" ht="15.75">
      <c r="I4276" s="192"/>
      <c r="J4276" s="192"/>
    </row>
    <row r="4277" spans="9:10" ht="15.75">
      <c r="I4277" s="192"/>
      <c r="J4277" s="192"/>
    </row>
    <row r="4278" spans="9:10" ht="15.75">
      <c r="I4278" s="192"/>
      <c r="J4278" s="192"/>
    </row>
    <row r="4279" spans="9:10" ht="15.75">
      <c r="I4279" s="192"/>
      <c r="J4279" s="192"/>
    </row>
    <row r="4280" spans="9:10" ht="15.75">
      <c r="I4280" s="192"/>
      <c r="J4280" s="192"/>
    </row>
    <row r="4281" spans="9:10" ht="15.75">
      <c r="I4281" s="192"/>
      <c r="J4281" s="192"/>
    </row>
    <row r="4282" spans="9:10" ht="15.75">
      <c r="I4282" s="192"/>
      <c r="J4282" s="192"/>
    </row>
    <row r="4283" spans="9:10" ht="15.75">
      <c r="I4283" s="192"/>
      <c r="J4283" s="192"/>
    </row>
    <row r="4284" spans="9:10" ht="15.75">
      <c r="I4284" s="192"/>
      <c r="J4284" s="192"/>
    </row>
    <row r="4285" spans="9:10" ht="15.75">
      <c r="I4285" s="192"/>
      <c r="J4285" s="192"/>
    </row>
    <row r="4286" spans="9:10" ht="15.75">
      <c r="I4286" s="192"/>
      <c r="J4286" s="192"/>
    </row>
    <row r="4287" spans="9:10" ht="15.75">
      <c r="I4287" s="192"/>
      <c r="J4287" s="192"/>
    </row>
    <row r="4288" spans="9:10" ht="15.75">
      <c r="I4288" s="192"/>
      <c r="J4288" s="192"/>
    </row>
    <row r="4289" spans="9:10" ht="15.75">
      <c r="I4289" s="192"/>
      <c r="J4289" s="192"/>
    </row>
    <row r="4290" spans="9:10" ht="15.75">
      <c r="I4290" s="192"/>
      <c r="J4290" s="192"/>
    </row>
    <row r="4291" spans="9:10" ht="15.75">
      <c r="I4291" s="192"/>
      <c r="J4291" s="192"/>
    </row>
    <row r="4292" spans="9:10" ht="15.75">
      <c r="I4292" s="192"/>
      <c r="J4292" s="192"/>
    </row>
    <row r="4293" spans="9:10" ht="15.75">
      <c r="I4293" s="192"/>
      <c r="J4293" s="192"/>
    </row>
    <row r="4294" spans="9:10" ht="15.75">
      <c r="I4294" s="192"/>
      <c r="J4294" s="192"/>
    </row>
    <row r="4295" spans="9:10" ht="15.75">
      <c r="I4295" s="192"/>
      <c r="J4295" s="192"/>
    </row>
    <row r="4296" spans="9:10" ht="15.75">
      <c r="I4296" s="192"/>
      <c r="J4296" s="192"/>
    </row>
    <row r="4297" spans="9:10" ht="15.75">
      <c r="I4297" s="192"/>
      <c r="J4297" s="192"/>
    </row>
    <row r="4298" spans="9:10" ht="15.75">
      <c r="I4298" s="192"/>
      <c r="J4298" s="192"/>
    </row>
    <row r="4299" spans="9:10" ht="15.75">
      <c r="I4299" s="192"/>
      <c r="J4299" s="192"/>
    </row>
    <row r="4300" spans="9:10" ht="15.75">
      <c r="I4300" s="192"/>
      <c r="J4300" s="192"/>
    </row>
    <row r="4301" spans="9:10" ht="15.75">
      <c r="I4301" s="192"/>
      <c r="J4301" s="192"/>
    </row>
    <row r="4302" spans="9:10" ht="15.75">
      <c r="I4302" s="192"/>
      <c r="J4302" s="192"/>
    </row>
    <row r="4303" spans="9:10" ht="15.75">
      <c r="I4303" s="192"/>
      <c r="J4303" s="192"/>
    </row>
    <row r="4304" spans="9:10" ht="15.75">
      <c r="I4304" s="192"/>
      <c r="J4304" s="192"/>
    </row>
    <row r="4305" spans="9:10" ht="15.75">
      <c r="I4305" s="192"/>
      <c r="J4305" s="192"/>
    </row>
    <row r="4306" spans="9:10" ht="15.75">
      <c r="I4306" s="192"/>
      <c r="J4306" s="192"/>
    </row>
    <row r="4307" spans="9:10" ht="15.75">
      <c r="I4307" s="192"/>
      <c r="J4307" s="192"/>
    </row>
    <row r="4308" spans="9:10" ht="15.75">
      <c r="I4308" s="192"/>
      <c r="J4308" s="192"/>
    </row>
    <row r="4309" spans="9:10" ht="15.75">
      <c r="I4309" s="192"/>
      <c r="J4309" s="192"/>
    </row>
    <row r="4310" spans="9:10" ht="15.75">
      <c r="I4310" s="192"/>
      <c r="J4310" s="192"/>
    </row>
    <row r="4311" spans="9:10" ht="15.75">
      <c r="I4311" s="192"/>
      <c r="J4311" s="192"/>
    </row>
    <row r="4312" spans="9:10" ht="15.75">
      <c r="I4312" s="192"/>
      <c r="J4312" s="192"/>
    </row>
    <row r="4313" spans="9:10" ht="15.75">
      <c r="I4313" s="192"/>
      <c r="J4313" s="192"/>
    </row>
    <row r="4314" spans="9:10" ht="15.75">
      <c r="I4314" s="192"/>
      <c r="J4314" s="192"/>
    </row>
    <row r="4315" spans="9:10" ht="15.75">
      <c r="I4315" s="192"/>
      <c r="J4315" s="192"/>
    </row>
    <row r="4316" spans="9:10" ht="15.75">
      <c r="I4316" s="192"/>
      <c r="J4316" s="192"/>
    </row>
    <row r="4317" spans="9:10" ht="15.75">
      <c r="I4317" s="192"/>
      <c r="J4317" s="192"/>
    </row>
    <row r="4318" spans="9:10" ht="15.75">
      <c r="I4318" s="192"/>
      <c r="J4318" s="192"/>
    </row>
    <row r="4319" spans="9:10" ht="15.75">
      <c r="I4319" s="192"/>
      <c r="J4319" s="192"/>
    </row>
    <row r="4320" spans="9:10" ht="15.75">
      <c r="I4320" s="192"/>
      <c r="J4320" s="192"/>
    </row>
    <row r="4321" spans="9:10" ht="15.75">
      <c r="I4321" s="192"/>
      <c r="J4321" s="192"/>
    </row>
    <row r="4322" spans="9:10" ht="15.75">
      <c r="I4322" s="192"/>
      <c r="J4322" s="192"/>
    </row>
    <row r="4323" spans="9:10" ht="15.75">
      <c r="I4323" s="192"/>
      <c r="J4323" s="192"/>
    </row>
    <row r="4324" spans="9:10" ht="15.75">
      <c r="I4324" s="192"/>
      <c r="J4324" s="192"/>
    </row>
    <row r="4325" spans="9:10" ht="15.75">
      <c r="I4325" s="192"/>
      <c r="J4325" s="192"/>
    </row>
    <row r="4326" spans="9:10" ht="15.75">
      <c r="I4326" s="192"/>
      <c r="J4326" s="192"/>
    </row>
    <row r="4327" spans="9:10" ht="15.75">
      <c r="I4327" s="192"/>
      <c r="J4327" s="192"/>
    </row>
    <row r="4328" spans="9:10" ht="15.75">
      <c r="I4328" s="192"/>
      <c r="J4328" s="192"/>
    </row>
    <row r="4329" spans="9:10" ht="15.75">
      <c r="I4329" s="192"/>
      <c r="J4329" s="192"/>
    </row>
    <row r="4330" spans="9:10" ht="15.75">
      <c r="I4330" s="192"/>
      <c r="J4330" s="192"/>
    </row>
    <row r="4331" spans="9:10" ht="15.75">
      <c r="I4331" s="192"/>
      <c r="J4331" s="192"/>
    </row>
    <row r="4332" spans="9:10" ht="15.75">
      <c r="I4332" s="192"/>
      <c r="J4332" s="192"/>
    </row>
    <row r="4333" spans="9:10" ht="15.75">
      <c r="I4333" s="192"/>
      <c r="J4333" s="192"/>
    </row>
    <row r="4334" spans="9:10" ht="15.75">
      <c r="I4334" s="192"/>
      <c r="J4334" s="192"/>
    </row>
    <row r="4335" spans="9:10" ht="15.75">
      <c r="I4335" s="192"/>
      <c r="J4335" s="192"/>
    </row>
    <row r="4336" spans="9:10" ht="15.75">
      <c r="I4336" s="192"/>
      <c r="J4336" s="192"/>
    </row>
    <row r="4337" spans="9:10" ht="15.75">
      <c r="I4337" s="192"/>
      <c r="J4337" s="192"/>
    </row>
    <row r="4338" spans="9:10" ht="15.75">
      <c r="I4338" s="192"/>
      <c r="J4338" s="192"/>
    </row>
    <row r="4339" spans="9:10" ht="15.75">
      <c r="I4339" s="192"/>
      <c r="J4339" s="192"/>
    </row>
    <row r="4340" spans="9:10" ht="15.75">
      <c r="I4340" s="192"/>
      <c r="J4340" s="192"/>
    </row>
    <row r="4341" spans="9:10" ht="15.75">
      <c r="I4341" s="192"/>
      <c r="J4341" s="192"/>
    </row>
    <row r="4342" spans="9:10" ht="15.75">
      <c r="I4342" s="192"/>
      <c r="J4342" s="192"/>
    </row>
    <row r="4343" spans="9:10" ht="15.75">
      <c r="I4343" s="192"/>
      <c r="J4343" s="192"/>
    </row>
    <row r="4344" spans="9:10" ht="15.75">
      <c r="I4344" s="192"/>
      <c r="J4344" s="192"/>
    </row>
    <row r="4345" spans="9:10" ht="15.75">
      <c r="I4345" s="192"/>
      <c r="J4345" s="192"/>
    </row>
    <row r="4346" spans="9:10" ht="15.75">
      <c r="I4346" s="192"/>
      <c r="J4346" s="192"/>
    </row>
    <row r="4347" spans="9:10" ht="15.75">
      <c r="I4347" s="192"/>
      <c r="J4347" s="192"/>
    </row>
    <row r="4348" spans="9:10" ht="15.75">
      <c r="I4348" s="192"/>
      <c r="J4348" s="192"/>
    </row>
    <row r="4349" spans="9:10" ht="15.75">
      <c r="I4349" s="192"/>
      <c r="J4349" s="192"/>
    </row>
    <row r="4350" spans="9:10" ht="15.75">
      <c r="I4350" s="192"/>
      <c r="J4350" s="192"/>
    </row>
    <row r="4351" spans="9:10" ht="15.75">
      <c r="I4351" s="192"/>
      <c r="J4351" s="192"/>
    </row>
    <row r="4352" spans="9:10" ht="15.75">
      <c r="I4352" s="192"/>
      <c r="J4352" s="192"/>
    </row>
    <row r="4353" spans="9:10" ht="15.75">
      <c r="I4353" s="192"/>
      <c r="J4353" s="192"/>
    </row>
    <row r="4354" spans="9:10" ht="15.75">
      <c r="I4354" s="192"/>
      <c r="J4354" s="192"/>
    </row>
    <row r="4355" spans="9:10" ht="15.75">
      <c r="I4355" s="192"/>
      <c r="J4355" s="192"/>
    </row>
    <row r="4356" spans="9:10" ht="15.75">
      <c r="I4356" s="192"/>
      <c r="J4356" s="192"/>
    </row>
    <row r="4357" spans="9:10" ht="15.75">
      <c r="I4357" s="192"/>
      <c r="J4357" s="192"/>
    </row>
    <row r="4358" spans="9:10" ht="15.75">
      <c r="I4358" s="192"/>
      <c r="J4358" s="192"/>
    </row>
    <row r="4359" spans="9:10" ht="15.75">
      <c r="I4359" s="192"/>
      <c r="J4359" s="192"/>
    </row>
    <row r="4360" spans="9:10" ht="15.75">
      <c r="I4360" s="192"/>
      <c r="J4360" s="192"/>
    </row>
    <row r="4361" spans="9:10" ht="15.75">
      <c r="I4361" s="192"/>
      <c r="J4361" s="192"/>
    </row>
    <row r="4362" spans="9:10" ht="15.75">
      <c r="I4362" s="192"/>
      <c r="J4362" s="192"/>
    </row>
    <row r="4363" spans="9:10" ht="15.75">
      <c r="I4363" s="192"/>
      <c r="J4363" s="192"/>
    </row>
    <row r="4364" spans="9:10" ht="15.75">
      <c r="I4364" s="192"/>
      <c r="J4364" s="192"/>
    </row>
    <row r="4365" spans="9:10" ht="15.75">
      <c r="I4365" s="192"/>
      <c r="J4365" s="192"/>
    </row>
    <row r="4366" spans="9:10" ht="15.75">
      <c r="I4366" s="192"/>
      <c r="J4366" s="192"/>
    </row>
    <row r="4367" spans="9:10" ht="15.75">
      <c r="I4367" s="192"/>
      <c r="J4367" s="192"/>
    </row>
    <row r="4368" spans="9:10" ht="15.75">
      <c r="I4368" s="192"/>
      <c r="J4368" s="192"/>
    </row>
    <row r="4369" spans="9:10" ht="15.75">
      <c r="I4369" s="192"/>
      <c r="J4369" s="192"/>
    </row>
    <row r="4370" spans="9:10" ht="15.75">
      <c r="I4370" s="192"/>
      <c r="J4370" s="192"/>
    </row>
    <row r="4371" spans="9:10" ht="15.75">
      <c r="I4371" s="192"/>
      <c r="J4371" s="192"/>
    </row>
    <row r="4372" spans="9:10" ht="15.75">
      <c r="I4372" s="192"/>
      <c r="J4372" s="192"/>
    </row>
    <row r="4373" spans="9:10" ht="15.75">
      <c r="I4373" s="192"/>
      <c r="J4373" s="192"/>
    </row>
    <row r="4374" spans="9:10" ht="15.75">
      <c r="I4374" s="192"/>
      <c r="J4374" s="192"/>
    </row>
    <row r="4375" spans="9:10" ht="15.75">
      <c r="I4375" s="192"/>
      <c r="J4375" s="192"/>
    </row>
    <row r="4376" spans="9:10" ht="15.75">
      <c r="I4376" s="192"/>
      <c r="J4376" s="192"/>
    </row>
    <row r="4377" spans="9:10" ht="15.75">
      <c r="I4377" s="192"/>
      <c r="J4377" s="192"/>
    </row>
    <row r="4378" spans="9:10" ht="15.75">
      <c r="I4378" s="192"/>
      <c r="J4378" s="192"/>
    </row>
    <row r="4379" spans="9:10" ht="15.75">
      <c r="I4379" s="192"/>
      <c r="J4379" s="192"/>
    </row>
    <row r="4380" spans="9:10" ht="15.75">
      <c r="I4380" s="192"/>
      <c r="J4380" s="192"/>
    </row>
    <row r="4381" spans="9:10" ht="15.75">
      <c r="I4381" s="192"/>
      <c r="J4381" s="192"/>
    </row>
    <row r="4382" spans="9:10" ht="15.75">
      <c r="I4382" s="192"/>
      <c r="J4382" s="192"/>
    </row>
    <row r="4383" spans="9:10" ht="15.75">
      <c r="I4383" s="192"/>
      <c r="J4383" s="192"/>
    </row>
    <row r="4384" spans="9:10" ht="15.75">
      <c r="I4384" s="192"/>
      <c r="J4384" s="192"/>
    </row>
    <row r="4385" spans="9:10" ht="15.75">
      <c r="I4385" s="192"/>
      <c r="J4385" s="192"/>
    </row>
    <row r="4386" spans="9:10" ht="15.75">
      <c r="I4386" s="192"/>
      <c r="J4386" s="192"/>
    </row>
    <row r="4387" spans="9:10" ht="15.75">
      <c r="I4387" s="192"/>
      <c r="J4387" s="192"/>
    </row>
    <row r="4388" spans="9:10" ht="15.75">
      <c r="I4388" s="192"/>
      <c r="J4388" s="192"/>
    </row>
    <row r="4389" spans="9:10" ht="15.75">
      <c r="I4389" s="192"/>
      <c r="J4389" s="192"/>
    </row>
    <row r="4390" spans="9:10" ht="15.75">
      <c r="I4390" s="192"/>
      <c r="J4390" s="192"/>
    </row>
    <row r="4391" spans="9:10" ht="15.75">
      <c r="I4391" s="192"/>
      <c r="J4391" s="192"/>
    </row>
    <row r="4392" spans="9:10" ht="15.75">
      <c r="I4392" s="192"/>
      <c r="J4392" s="192"/>
    </row>
    <row r="4393" spans="9:10" ht="15.75">
      <c r="I4393" s="192"/>
      <c r="J4393" s="192"/>
    </row>
    <row r="4394" spans="9:10" ht="15.75">
      <c r="I4394" s="192"/>
      <c r="J4394" s="192"/>
    </row>
    <row r="4395" spans="9:10" ht="15.75">
      <c r="I4395" s="192"/>
      <c r="J4395" s="192"/>
    </row>
    <row r="4396" spans="9:10" ht="15.75">
      <c r="I4396" s="192"/>
      <c r="J4396" s="192"/>
    </row>
    <row r="4397" spans="9:10" ht="15.75">
      <c r="I4397" s="192"/>
      <c r="J4397" s="192"/>
    </row>
    <row r="4398" spans="9:10" ht="15.75">
      <c r="I4398" s="192"/>
      <c r="J4398" s="192"/>
    </row>
    <row r="4399" spans="9:10" ht="15.75">
      <c r="I4399" s="192"/>
      <c r="J4399" s="192"/>
    </row>
    <row r="4400" spans="9:10" ht="15.75">
      <c r="I4400" s="192"/>
      <c r="J4400" s="192"/>
    </row>
    <row r="4401" spans="9:10" ht="15.75">
      <c r="I4401" s="192"/>
      <c r="J4401" s="192"/>
    </row>
    <row r="4402" spans="9:10" ht="15.75">
      <c r="I4402" s="192"/>
      <c r="J4402" s="192"/>
    </row>
    <row r="4403" spans="9:10" ht="15.75">
      <c r="I4403" s="192"/>
      <c r="J4403" s="192"/>
    </row>
    <row r="4404" spans="9:10" ht="15.75">
      <c r="I4404" s="192"/>
      <c r="J4404" s="192"/>
    </row>
    <row r="4405" spans="9:10" ht="15.75">
      <c r="I4405" s="192"/>
      <c r="J4405" s="192"/>
    </row>
    <row r="4406" spans="9:10" ht="15.75">
      <c r="I4406" s="192"/>
      <c r="J4406" s="192"/>
    </row>
    <row r="4407" spans="9:10" ht="15.75">
      <c r="I4407" s="192"/>
      <c r="J4407" s="192"/>
    </row>
    <row r="4408" spans="9:10" ht="15.75">
      <c r="I4408" s="192"/>
      <c r="J4408" s="192"/>
    </row>
    <row r="4409" spans="9:10" ht="15.75">
      <c r="I4409" s="192"/>
      <c r="J4409" s="192"/>
    </row>
    <row r="4410" spans="9:10" ht="15.75">
      <c r="I4410" s="192"/>
      <c r="J4410" s="192"/>
    </row>
    <row r="4411" spans="9:10" ht="15.75">
      <c r="I4411" s="192"/>
      <c r="J4411" s="192"/>
    </row>
    <row r="4412" spans="9:10" ht="15.75">
      <c r="I4412" s="192"/>
      <c r="J4412" s="192"/>
    </row>
    <row r="4413" spans="9:10" ht="15.75">
      <c r="I4413" s="192"/>
      <c r="J4413" s="192"/>
    </row>
    <row r="4414" spans="9:10" ht="15.75">
      <c r="I4414" s="192"/>
      <c r="J4414" s="192"/>
    </row>
    <row r="4415" spans="9:10" ht="15.75">
      <c r="I4415" s="192"/>
      <c r="J4415" s="192"/>
    </row>
    <row r="4416" spans="9:10" ht="15.75">
      <c r="I4416" s="192"/>
      <c r="J4416" s="192"/>
    </row>
    <row r="4417" spans="9:10" ht="15.75">
      <c r="I4417" s="192"/>
      <c r="J4417" s="192"/>
    </row>
    <row r="4418" spans="9:10" ht="15.75">
      <c r="I4418" s="192"/>
      <c r="J4418" s="192"/>
    </row>
    <row r="4419" spans="9:10" ht="15.75">
      <c r="I4419" s="192"/>
      <c r="J4419" s="192"/>
    </row>
    <row r="4420" spans="9:10" ht="15.75">
      <c r="I4420" s="192"/>
      <c r="J4420" s="192"/>
    </row>
    <row r="4421" spans="9:10" ht="15.75">
      <c r="I4421" s="192"/>
      <c r="J4421" s="192"/>
    </row>
    <row r="4422" spans="9:10" ht="15.75">
      <c r="I4422" s="192"/>
      <c r="J4422" s="192"/>
    </row>
    <row r="4423" spans="9:10" ht="15.75">
      <c r="I4423" s="192"/>
      <c r="J4423" s="192"/>
    </row>
    <row r="4424" spans="9:10" ht="15.75">
      <c r="I4424" s="192"/>
      <c r="J4424" s="192"/>
    </row>
    <row r="4425" spans="9:10" ht="15.75">
      <c r="I4425" s="192"/>
      <c r="J4425" s="192"/>
    </row>
    <row r="4426" spans="9:10" ht="15.75">
      <c r="I4426" s="192"/>
      <c r="J4426" s="192"/>
    </row>
    <row r="4427" spans="9:10" ht="15.75">
      <c r="I4427" s="192"/>
      <c r="J4427" s="192"/>
    </row>
    <row r="4428" spans="9:10" ht="15.75">
      <c r="I4428" s="192"/>
      <c r="J4428" s="192"/>
    </row>
    <row r="4429" spans="9:10" ht="15.75">
      <c r="I4429" s="192"/>
      <c r="J4429" s="192"/>
    </row>
    <row r="4430" spans="9:10" ht="15.75">
      <c r="I4430" s="192"/>
      <c r="J4430" s="192"/>
    </row>
    <row r="4431" spans="9:10" ht="15.75">
      <c r="I4431" s="192"/>
      <c r="J4431" s="192"/>
    </row>
    <row r="4432" spans="9:10" ht="15.75">
      <c r="I4432" s="192"/>
      <c r="J4432" s="192"/>
    </row>
    <row r="4433" spans="9:10" ht="15.75">
      <c r="I4433" s="192"/>
      <c r="J4433" s="192"/>
    </row>
    <row r="4434" spans="9:10" ht="15.75">
      <c r="I4434" s="192"/>
      <c r="J4434" s="192"/>
    </row>
    <row r="4435" spans="9:10" ht="15.75">
      <c r="I4435" s="192"/>
      <c r="J4435" s="192"/>
    </row>
    <row r="4436" spans="9:10" ht="15.75">
      <c r="I4436" s="192"/>
      <c r="J4436" s="192"/>
    </row>
    <row r="4437" spans="9:10" ht="15.75">
      <c r="I4437" s="192"/>
      <c r="J4437" s="192"/>
    </row>
    <row r="4438" spans="9:10" ht="15.75">
      <c r="I4438" s="192"/>
      <c r="J4438" s="192"/>
    </row>
    <row r="4439" spans="9:10" ht="15.75">
      <c r="I4439" s="192"/>
      <c r="J4439" s="192"/>
    </row>
    <row r="4440" spans="9:10" ht="15.75">
      <c r="I4440" s="192"/>
      <c r="J4440" s="192"/>
    </row>
    <row r="4441" spans="9:10" ht="15.75">
      <c r="I4441" s="192"/>
      <c r="J4441" s="192"/>
    </row>
    <row r="4442" spans="9:10" ht="15.75">
      <c r="I4442" s="192"/>
      <c r="J4442" s="192"/>
    </row>
    <row r="4443" spans="9:10" ht="15.75">
      <c r="I4443" s="192"/>
      <c r="J4443" s="192"/>
    </row>
    <row r="4444" spans="9:10" ht="15.75">
      <c r="I4444" s="192"/>
      <c r="J4444" s="192"/>
    </row>
    <row r="4445" spans="9:10" ht="15.75">
      <c r="I4445" s="192"/>
      <c r="J4445" s="192"/>
    </row>
    <row r="4446" spans="9:10" ht="15.75">
      <c r="I4446" s="192"/>
      <c r="J4446" s="192"/>
    </row>
    <row r="4447" spans="9:10" ht="15.75">
      <c r="I4447" s="192"/>
      <c r="J4447" s="192"/>
    </row>
    <row r="4448" spans="9:10" ht="15.75">
      <c r="I4448" s="192"/>
      <c r="J4448" s="192"/>
    </row>
    <row r="4449" spans="9:10" ht="15.75">
      <c r="I4449" s="192"/>
      <c r="J4449" s="192"/>
    </row>
    <row r="4450" spans="9:10" ht="15.75">
      <c r="I4450" s="192"/>
      <c r="J4450" s="192"/>
    </row>
    <row r="4451" spans="9:10" ht="15.75">
      <c r="I4451" s="192"/>
      <c r="J4451" s="192"/>
    </row>
    <row r="4452" spans="9:10" ht="15.75">
      <c r="I4452" s="192"/>
      <c r="J4452" s="192"/>
    </row>
    <row r="4453" spans="9:10" ht="15.75">
      <c r="I4453" s="192"/>
      <c r="J4453" s="192"/>
    </row>
    <row r="4454" spans="9:10" ht="15.75">
      <c r="I4454" s="192"/>
      <c r="J4454" s="192"/>
    </row>
    <row r="4455" spans="9:10" ht="15.75">
      <c r="I4455" s="192"/>
      <c r="J4455" s="192"/>
    </row>
    <row r="4456" spans="9:10" ht="15.75">
      <c r="I4456" s="192"/>
      <c r="J4456" s="192"/>
    </row>
    <row r="4457" spans="9:10" ht="15.75">
      <c r="I4457" s="192"/>
      <c r="J4457" s="192"/>
    </row>
    <row r="4458" spans="9:10" ht="15.75">
      <c r="I4458" s="192"/>
      <c r="J4458" s="192"/>
    </row>
    <row r="4459" spans="9:10" ht="15.75">
      <c r="I4459" s="192"/>
      <c r="J4459" s="192"/>
    </row>
    <row r="4460" spans="9:10" ht="15.75">
      <c r="I4460" s="192"/>
      <c r="J4460" s="192"/>
    </row>
    <row r="4461" spans="9:10" ht="15.75">
      <c r="I4461" s="192"/>
      <c r="J4461" s="192"/>
    </row>
    <row r="4462" spans="9:10" ht="15.75">
      <c r="I4462" s="192"/>
      <c r="J4462" s="192"/>
    </row>
    <row r="4463" spans="9:10" ht="15.75">
      <c r="I4463" s="192"/>
      <c r="J4463" s="192"/>
    </row>
    <row r="4464" spans="9:10" ht="15.75">
      <c r="I4464" s="192"/>
      <c r="J4464" s="192"/>
    </row>
    <row r="4465" spans="9:10" ht="15.75">
      <c r="I4465" s="192"/>
      <c r="J4465" s="192"/>
    </row>
    <row r="4466" spans="9:10" ht="15.75">
      <c r="I4466" s="192"/>
      <c r="J4466" s="192"/>
    </row>
    <row r="4467" spans="9:10" ht="15.75">
      <c r="I4467" s="192"/>
      <c r="J4467" s="192"/>
    </row>
    <row r="4468" spans="9:10" ht="15.75">
      <c r="I4468" s="192"/>
      <c r="J4468" s="192"/>
    </row>
    <row r="4469" spans="9:10" ht="15.75">
      <c r="I4469" s="192"/>
      <c r="J4469" s="192"/>
    </row>
    <row r="4470" spans="9:10" ht="15.75">
      <c r="I4470" s="192"/>
      <c r="J4470" s="192"/>
    </row>
    <row r="4471" spans="9:10" ht="15.75">
      <c r="I4471" s="192"/>
      <c r="J4471" s="192"/>
    </row>
    <row r="4472" spans="9:10" ht="15.75">
      <c r="I4472" s="192"/>
      <c r="J4472" s="192"/>
    </row>
    <row r="4473" spans="9:10" ht="15.75">
      <c r="I4473" s="192"/>
      <c r="J4473" s="192"/>
    </row>
    <row r="4474" spans="9:10" ht="15.75">
      <c r="I4474" s="192"/>
      <c r="J4474" s="192"/>
    </row>
    <row r="4475" spans="9:10" ht="15.75">
      <c r="I4475" s="192"/>
      <c r="J4475" s="192"/>
    </row>
    <row r="4476" spans="9:10" ht="15.75">
      <c r="I4476" s="192"/>
      <c r="J4476" s="192"/>
    </row>
    <row r="4477" spans="9:10" ht="15.75">
      <c r="I4477" s="192"/>
      <c r="J4477" s="192"/>
    </row>
    <row r="4478" spans="9:10" ht="15.75">
      <c r="I4478" s="192"/>
      <c r="J4478" s="192"/>
    </row>
    <row r="4479" spans="9:10" ht="15.75">
      <c r="I4479" s="192"/>
      <c r="J4479" s="192"/>
    </row>
    <row r="4480" spans="9:10" ht="15.75">
      <c r="I4480" s="192"/>
      <c r="J4480" s="192"/>
    </row>
    <row r="4481" spans="9:10" ht="15.75">
      <c r="I4481" s="192"/>
      <c r="J4481" s="192"/>
    </row>
    <row r="4482" spans="9:10" ht="15.75">
      <c r="I4482" s="192"/>
      <c r="J4482" s="192"/>
    </row>
    <row r="4483" spans="9:10" ht="15.75">
      <c r="I4483" s="192"/>
      <c r="J4483" s="192"/>
    </row>
    <row r="4484" spans="9:10" ht="15.75">
      <c r="I4484" s="192"/>
      <c r="J4484" s="192"/>
    </row>
    <row r="4485" spans="9:10" ht="15.75">
      <c r="I4485" s="192"/>
      <c r="J4485" s="192"/>
    </row>
    <row r="4486" spans="9:10" ht="15.75">
      <c r="I4486" s="192"/>
      <c r="J4486" s="192"/>
    </row>
    <row r="4487" spans="9:10" ht="15.75">
      <c r="I4487" s="192"/>
      <c r="J4487" s="192"/>
    </row>
    <row r="4488" spans="9:10" ht="15.75">
      <c r="I4488" s="192"/>
      <c r="J4488" s="192"/>
    </row>
    <row r="4489" spans="9:10" ht="15.75">
      <c r="I4489" s="192"/>
      <c r="J4489" s="192"/>
    </row>
    <row r="4490" spans="9:10" ht="15.75">
      <c r="I4490" s="192"/>
      <c r="J4490" s="192"/>
    </row>
    <row r="4491" spans="9:10" ht="15.75">
      <c r="I4491" s="192"/>
      <c r="J4491" s="192"/>
    </row>
    <row r="4492" spans="9:10" ht="15.75">
      <c r="I4492" s="192"/>
      <c r="J4492" s="192"/>
    </row>
    <row r="4493" spans="9:10" ht="15.75">
      <c r="I4493" s="192"/>
      <c r="J4493" s="192"/>
    </row>
    <row r="4494" spans="9:10" ht="15.75">
      <c r="I4494" s="192"/>
      <c r="J4494" s="192"/>
    </row>
    <row r="4495" spans="9:10" ht="15.75">
      <c r="I4495" s="192"/>
      <c r="J4495" s="192"/>
    </row>
    <row r="4496" spans="9:10" ht="15.75">
      <c r="I4496" s="192"/>
      <c r="J4496" s="192"/>
    </row>
    <row r="4497" spans="9:10" ht="15.75">
      <c r="I4497" s="192"/>
      <c r="J4497" s="192"/>
    </row>
    <row r="4498" spans="9:10" ht="15.75">
      <c r="I4498" s="192"/>
      <c r="J4498" s="192"/>
    </row>
    <row r="4499" spans="9:10" ht="15.75">
      <c r="I4499" s="192"/>
      <c r="J4499" s="192"/>
    </row>
    <row r="4500" spans="9:10" ht="15.75">
      <c r="I4500" s="192"/>
      <c r="J4500" s="192"/>
    </row>
    <row r="4501" spans="9:10" ht="15.75">
      <c r="I4501" s="192"/>
      <c r="J4501" s="192"/>
    </row>
    <row r="4502" spans="9:10" ht="15.75">
      <c r="I4502" s="192"/>
      <c r="J4502" s="192"/>
    </row>
    <row r="4503" spans="9:10" ht="15.75">
      <c r="I4503" s="192"/>
      <c r="J4503" s="192"/>
    </row>
    <row r="4504" spans="9:10" ht="15.75">
      <c r="I4504" s="192"/>
      <c r="J4504" s="192"/>
    </row>
    <row r="4505" spans="9:10" ht="15.75">
      <c r="I4505" s="192"/>
      <c r="J4505" s="192"/>
    </row>
    <row r="4506" spans="9:10" ht="15.75">
      <c r="I4506" s="192"/>
      <c r="J4506" s="192"/>
    </row>
    <row r="4507" spans="9:10" ht="15.75">
      <c r="I4507" s="192"/>
      <c r="J4507" s="192"/>
    </row>
    <row r="4508" spans="9:10" ht="15.75">
      <c r="I4508" s="192"/>
      <c r="J4508" s="192"/>
    </row>
    <row r="4509" spans="9:10" ht="15.75">
      <c r="I4509" s="192"/>
      <c r="J4509" s="192"/>
    </row>
    <row r="4510" spans="9:10" ht="15.75">
      <c r="I4510" s="192"/>
      <c r="J4510" s="192"/>
    </row>
    <row r="4511" spans="9:10" ht="15.75">
      <c r="I4511" s="192"/>
      <c r="J4511" s="192"/>
    </row>
    <row r="4512" spans="9:10" ht="15.75">
      <c r="I4512" s="192"/>
      <c r="J4512" s="192"/>
    </row>
    <row r="4513" spans="9:10" ht="15.75">
      <c r="I4513" s="192"/>
      <c r="J4513" s="192"/>
    </row>
    <row r="4514" spans="9:10" ht="15.75">
      <c r="I4514" s="192"/>
      <c r="J4514" s="192"/>
    </row>
    <row r="4515" spans="9:10" ht="15.75">
      <c r="I4515" s="192"/>
      <c r="J4515" s="192"/>
    </row>
    <row r="4516" spans="9:10" ht="15.75">
      <c r="I4516" s="192"/>
      <c r="J4516" s="192"/>
    </row>
    <row r="4517" spans="9:10" ht="15.75">
      <c r="I4517" s="192"/>
      <c r="J4517" s="192"/>
    </row>
    <row r="4518" spans="9:10" ht="15.75">
      <c r="I4518" s="192"/>
      <c r="J4518" s="192"/>
    </row>
    <row r="4519" spans="9:10" ht="15.75">
      <c r="I4519" s="192"/>
      <c r="J4519" s="192"/>
    </row>
    <row r="4520" spans="9:10" ht="15.75">
      <c r="I4520" s="192"/>
      <c r="J4520" s="192"/>
    </row>
    <row r="4521" spans="9:10" ht="15.75">
      <c r="I4521" s="192"/>
      <c r="J4521" s="192"/>
    </row>
    <row r="4522" spans="9:10" ht="15.75">
      <c r="I4522" s="192"/>
      <c r="J4522" s="192"/>
    </row>
    <row r="4523" spans="9:10" ht="15.75">
      <c r="I4523" s="192"/>
      <c r="J4523" s="192"/>
    </row>
    <row r="4524" spans="9:10" ht="15.75">
      <c r="I4524" s="192"/>
      <c r="J4524" s="192"/>
    </row>
    <row r="4525" spans="9:10" ht="15.75">
      <c r="I4525" s="192"/>
      <c r="J4525" s="192"/>
    </row>
    <row r="4526" spans="9:10" ht="15.75">
      <c r="I4526" s="192"/>
      <c r="J4526" s="192"/>
    </row>
    <row r="4527" spans="9:10" ht="15.75">
      <c r="I4527" s="192"/>
      <c r="J4527" s="192"/>
    </row>
    <row r="4528" spans="9:10" ht="15.75">
      <c r="I4528" s="192"/>
      <c r="J4528" s="192"/>
    </row>
    <row r="4529" spans="9:10" ht="15.75">
      <c r="I4529" s="192"/>
      <c r="J4529" s="192"/>
    </row>
    <row r="4530" spans="9:10" ht="15.75">
      <c r="I4530" s="192"/>
      <c r="J4530" s="192"/>
    </row>
    <row r="4531" spans="9:10" ht="15.75">
      <c r="I4531" s="192"/>
      <c r="J4531" s="192"/>
    </row>
    <row r="4532" spans="9:10" ht="15.75">
      <c r="I4532" s="192"/>
      <c r="J4532" s="192"/>
    </row>
    <row r="4533" spans="9:10" ht="15.75">
      <c r="I4533" s="192"/>
      <c r="J4533" s="192"/>
    </row>
    <row r="4534" spans="9:10" ht="15.75">
      <c r="I4534" s="192"/>
      <c r="J4534" s="192"/>
    </row>
    <row r="4535" spans="9:10" ht="15.75">
      <c r="I4535" s="192"/>
      <c r="J4535" s="192"/>
    </row>
    <row r="4536" spans="9:10" ht="15.75">
      <c r="I4536" s="192"/>
      <c r="J4536" s="192"/>
    </row>
    <row r="4537" spans="9:10" ht="15.75">
      <c r="I4537" s="192"/>
      <c r="J4537" s="192"/>
    </row>
    <row r="4538" spans="9:10" ht="15.75">
      <c r="I4538" s="192"/>
      <c r="J4538" s="192"/>
    </row>
    <row r="4539" spans="9:10" ht="15.75">
      <c r="I4539" s="192"/>
      <c r="J4539" s="192"/>
    </row>
    <row r="4540" spans="9:10" ht="15.75">
      <c r="I4540" s="192"/>
      <c r="J4540" s="192"/>
    </row>
    <row r="4541" spans="9:10" ht="15.75">
      <c r="I4541" s="192"/>
      <c r="J4541" s="192"/>
    </row>
    <row r="4542" spans="9:10" ht="15.75">
      <c r="I4542" s="192"/>
      <c r="J4542" s="192"/>
    </row>
    <row r="4543" spans="9:10" ht="15.75">
      <c r="I4543" s="192"/>
      <c r="J4543" s="192"/>
    </row>
    <row r="4544" spans="9:10" ht="15.75">
      <c r="I4544" s="192"/>
      <c r="J4544" s="192"/>
    </row>
    <row r="4545" spans="9:10" ht="15.75">
      <c r="I4545" s="192"/>
      <c r="J4545" s="192"/>
    </row>
    <row r="4546" spans="9:10" ht="15.75">
      <c r="I4546" s="192"/>
      <c r="J4546" s="192"/>
    </row>
    <row r="4547" spans="9:10" ht="15.75">
      <c r="I4547" s="192"/>
      <c r="J4547" s="192"/>
    </row>
    <row r="4548" spans="9:10" ht="15.75">
      <c r="I4548" s="192"/>
      <c r="J4548" s="192"/>
    </row>
    <row r="4549" spans="9:10" ht="15.75">
      <c r="I4549" s="192"/>
      <c r="J4549" s="192"/>
    </row>
    <row r="4550" spans="9:10" ht="15.75">
      <c r="I4550" s="192"/>
      <c r="J4550" s="192"/>
    </row>
    <row r="4551" spans="9:10" ht="15.75">
      <c r="I4551" s="192"/>
      <c r="J4551" s="192"/>
    </row>
    <row r="4552" spans="9:10" ht="15.75">
      <c r="I4552" s="192"/>
      <c r="J4552" s="192"/>
    </row>
    <row r="4553" spans="9:10" ht="15.75">
      <c r="I4553" s="192"/>
      <c r="J4553" s="192"/>
    </row>
    <row r="4554" spans="9:10" ht="15.75">
      <c r="I4554" s="192"/>
      <c r="J4554" s="192"/>
    </row>
    <row r="4555" spans="9:10" ht="15.75">
      <c r="I4555" s="192"/>
      <c r="J4555" s="192"/>
    </row>
    <row r="4556" spans="9:10" ht="15.75">
      <c r="I4556" s="192"/>
      <c r="J4556" s="192"/>
    </row>
    <row r="4557" spans="9:10" ht="15.75">
      <c r="I4557" s="192"/>
      <c r="J4557" s="192"/>
    </row>
    <row r="4558" spans="9:10" ht="15.75">
      <c r="I4558" s="192"/>
      <c r="J4558" s="192"/>
    </row>
    <row r="4559" spans="9:10" ht="15.75">
      <c r="I4559" s="192"/>
      <c r="J4559" s="192"/>
    </row>
    <row r="4560" spans="9:10" ht="15.75">
      <c r="I4560" s="192"/>
      <c r="J4560" s="192"/>
    </row>
    <row r="4561" spans="9:10" ht="15.75">
      <c r="I4561" s="192"/>
      <c r="J4561" s="192"/>
    </row>
    <row r="4562" spans="9:10" ht="15.75">
      <c r="I4562" s="192"/>
      <c r="J4562" s="192"/>
    </row>
    <row r="4563" spans="9:10" ht="15.75">
      <c r="I4563" s="192"/>
      <c r="J4563" s="192"/>
    </row>
    <row r="4564" spans="9:10" ht="15.75">
      <c r="I4564" s="192"/>
      <c r="J4564" s="192"/>
    </row>
    <row r="4565" spans="9:10" ht="15.75">
      <c r="I4565" s="192"/>
      <c r="J4565" s="192"/>
    </row>
    <row r="4566" spans="9:10" ht="15.75">
      <c r="I4566" s="192"/>
      <c r="J4566" s="192"/>
    </row>
    <row r="4567" spans="9:10" ht="15.75">
      <c r="I4567" s="192"/>
      <c r="J4567" s="192"/>
    </row>
    <row r="4568" spans="9:10" ht="15.75">
      <c r="I4568" s="192"/>
      <c r="J4568" s="192"/>
    </row>
    <row r="4569" spans="9:10" ht="15.75">
      <c r="I4569" s="192"/>
      <c r="J4569" s="192"/>
    </row>
    <row r="4570" spans="9:10" ht="15.75">
      <c r="I4570" s="192"/>
      <c r="J4570" s="192"/>
    </row>
    <row r="4571" spans="9:10" ht="15.75">
      <c r="I4571" s="192"/>
      <c r="J4571" s="192"/>
    </row>
    <row r="4572" spans="9:10" ht="15.75">
      <c r="I4572" s="192"/>
      <c r="J4572" s="192"/>
    </row>
    <row r="4573" spans="9:10" ht="15.75">
      <c r="I4573" s="192"/>
      <c r="J4573" s="192"/>
    </row>
    <row r="4574" spans="9:10" ht="15.75">
      <c r="I4574" s="192"/>
      <c r="J4574" s="192"/>
    </row>
    <row r="4575" spans="9:10" ht="15.75">
      <c r="I4575" s="192"/>
      <c r="J4575" s="192"/>
    </row>
    <row r="4576" spans="9:10" ht="15.75">
      <c r="I4576" s="192"/>
      <c r="J4576" s="192"/>
    </row>
    <row r="4577" spans="9:10" ht="15.75">
      <c r="I4577" s="192"/>
      <c r="J4577" s="192"/>
    </row>
    <row r="4578" spans="9:10" ht="15.75">
      <c r="I4578" s="192"/>
      <c r="J4578" s="192"/>
    </row>
    <row r="4579" spans="9:10" ht="15.75">
      <c r="I4579" s="192"/>
      <c r="J4579" s="192"/>
    </row>
    <row r="4580" spans="9:10" ht="15.75">
      <c r="I4580" s="192"/>
      <c r="J4580" s="192"/>
    </row>
    <row r="4581" spans="9:10" ht="15.75">
      <c r="I4581" s="192"/>
      <c r="J4581" s="192"/>
    </row>
    <row r="4582" spans="9:10" ht="15.75">
      <c r="I4582" s="192"/>
      <c r="J4582" s="192"/>
    </row>
    <row r="4583" spans="9:10" ht="15.75">
      <c r="I4583" s="192"/>
      <c r="J4583" s="192"/>
    </row>
    <row r="4584" spans="9:10" ht="15.75">
      <c r="I4584" s="192"/>
      <c r="J4584" s="192"/>
    </row>
    <row r="4585" spans="9:10" ht="15.75">
      <c r="I4585" s="192"/>
      <c r="J4585" s="192"/>
    </row>
    <row r="4586" spans="9:10" ht="15.75">
      <c r="I4586" s="192"/>
      <c r="J4586" s="192"/>
    </row>
    <row r="4587" spans="9:10" ht="15.75">
      <c r="I4587" s="192"/>
      <c r="J4587" s="192"/>
    </row>
    <row r="4588" spans="9:10" ht="15.75">
      <c r="I4588" s="192"/>
      <c r="J4588" s="192"/>
    </row>
    <row r="4589" spans="9:10" ht="15.75">
      <c r="I4589" s="192"/>
      <c r="J4589" s="192"/>
    </row>
    <row r="4590" spans="9:10" ht="15.75">
      <c r="I4590" s="192"/>
      <c r="J4590" s="192"/>
    </row>
    <row r="4591" spans="9:10" ht="15.75">
      <c r="I4591" s="192"/>
      <c r="J4591" s="192"/>
    </row>
    <row r="4592" spans="9:10" ht="15.75">
      <c r="I4592" s="192"/>
      <c r="J4592" s="192"/>
    </row>
    <row r="4593" spans="9:10" ht="15.75">
      <c r="I4593" s="192"/>
      <c r="J4593" s="192"/>
    </row>
    <row r="4594" spans="9:10" ht="15.75">
      <c r="I4594" s="192"/>
      <c r="J4594" s="192"/>
    </row>
    <row r="4595" spans="9:10" ht="15.75">
      <c r="I4595" s="192"/>
      <c r="J4595" s="192"/>
    </row>
    <row r="4596" spans="9:10" ht="15.75">
      <c r="I4596" s="192"/>
      <c r="J4596" s="192"/>
    </row>
    <row r="4597" spans="9:10" ht="15.75">
      <c r="I4597" s="192"/>
      <c r="J4597" s="192"/>
    </row>
    <row r="4598" spans="9:10" ht="15.75">
      <c r="I4598" s="192"/>
      <c r="J4598" s="192"/>
    </row>
    <row r="4599" spans="9:10" ht="15.75">
      <c r="I4599" s="192"/>
      <c r="J4599" s="192"/>
    </row>
    <row r="4600" spans="9:10" ht="15.75">
      <c r="I4600" s="192"/>
      <c r="J4600" s="192"/>
    </row>
    <row r="4601" spans="9:10" ht="15.75">
      <c r="I4601" s="192"/>
      <c r="J4601" s="192"/>
    </row>
    <row r="4602" spans="9:10" ht="15.75">
      <c r="I4602" s="192"/>
      <c r="J4602" s="192"/>
    </row>
    <row r="4603" spans="9:10" ht="15.75">
      <c r="I4603" s="192"/>
      <c r="J4603" s="192"/>
    </row>
    <row r="4604" spans="9:10" ht="15.75">
      <c r="I4604" s="192"/>
      <c r="J4604" s="192"/>
    </row>
    <row r="4605" spans="9:10" ht="15.75">
      <c r="I4605" s="192"/>
      <c r="J4605" s="192"/>
    </row>
    <row r="4606" spans="9:10" ht="15.75">
      <c r="I4606" s="192"/>
      <c r="J4606" s="192"/>
    </row>
    <row r="4607" spans="9:10" ht="15.75">
      <c r="I4607" s="192"/>
      <c r="J4607" s="192"/>
    </row>
    <row r="4608" spans="9:10" ht="15.75">
      <c r="I4608" s="192"/>
      <c r="J4608" s="192"/>
    </row>
    <row r="4609" spans="9:10" ht="15.75">
      <c r="I4609" s="192"/>
      <c r="J4609" s="192"/>
    </row>
    <row r="4610" spans="9:10" ht="15.75">
      <c r="I4610" s="192"/>
      <c r="J4610" s="192"/>
    </row>
    <row r="4611" spans="9:10" ht="15.75">
      <c r="I4611" s="192"/>
      <c r="J4611" s="192"/>
    </row>
    <row r="4612" spans="9:10" ht="15.75">
      <c r="I4612" s="192"/>
      <c r="J4612" s="192"/>
    </row>
    <row r="4613" spans="9:10" ht="15.75">
      <c r="I4613" s="192"/>
      <c r="J4613" s="192"/>
    </row>
    <row r="4614" spans="9:10" ht="15.75">
      <c r="I4614" s="192"/>
      <c r="J4614" s="192"/>
    </row>
    <row r="4615" spans="9:10" ht="15.75">
      <c r="I4615" s="192"/>
      <c r="J4615" s="192"/>
    </row>
    <row r="4616" spans="9:10" ht="15.75">
      <c r="I4616" s="192"/>
      <c r="J4616" s="192"/>
    </row>
    <row r="4617" spans="9:10" ht="15.75">
      <c r="I4617" s="192"/>
      <c r="J4617" s="192"/>
    </row>
    <row r="4618" spans="9:10" ht="15.75">
      <c r="I4618" s="192"/>
      <c r="J4618" s="192"/>
    </row>
    <row r="4619" spans="9:10" ht="15.75">
      <c r="I4619" s="192"/>
      <c r="J4619" s="192"/>
    </row>
    <row r="4620" spans="9:10" ht="15.75">
      <c r="I4620" s="192"/>
      <c r="J4620" s="192"/>
    </row>
    <row r="4621" spans="9:10" ht="15.75">
      <c r="I4621" s="192"/>
      <c r="J4621" s="192"/>
    </row>
    <row r="4622" spans="9:10" ht="15.75">
      <c r="I4622" s="192"/>
      <c r="J4622" s="192"/>
    </row>
    <row r="4623" spans="9:10" ht="15.75">
      <c r="I4623" s="192"/>
      <c r="J4623" s="192"/>
    </row>
    <row r="4624" spans="9:10" ht="15.75">
      <c r="I4624" s="192"/>
      <c r="J4624" s="192"/>
    </row>
    <row r="4625" spans="9:10" ht="15.75">
      <c r="I4625" s="192"/>
      <c r="J4625" s="192"/>
    </row>
    <row r="4626" spans="9:10" ht="15.75">
      <c r="I4626" s="192"/>
      <c r="J4626" s="192"/>
    </row>
    <row r="4627" spans="9:10" ht="15.75">
      <c r="I4627" s="192"/>
      <c r="J4627" s="192"/>
    </row>
    <row r="4628" spans="9:10" ht="15.75">
      <c r="I4628" s="192"/>
      <c r="J4628" s="192"/>
    </row>
    <row r="4629" spans="9:10" ht="15.75">
      <c r="I4629" s="192"/>
      <c r="J4629" s="192"/>
    </row>
    <row r="4630" spans="9:10" ht="15.75">
      <c r="I4630" s="192"/>
      <c r="J4630" s="192"/>
    </row>
    <row r="4631" spans="9:10" ht="15.75">
      <c r="I4631" s="192"/>
      <c r="J4631" s="192"/>
    </row>
    <row r="4632" spans="9:10" ht="15.75">
      <c r="I4632" s="192"/>
      <c r="J4632" s="192"/>
    </row>
    <row r="4633" spans="9:10" ht="15.75">
      <c r="I4633" s="192"/>
      <c r="J4633" s="192"/>
    </row>
    <row r="4634" spans="9:10" ht="15.75">
      <c r="I4634" s="192"/>
      <c r="J4634" s="192"/>
    </row>
    <row r="4635" spans="9:10" ht="15.75">
      <c r="I4635" s="192"/>
      <c r="J4635" s="192"/>
    </row>
    <row r="4636" spans="9:10" ht="15.75">
      <c r="I4636" s="192"/>
      <c r="J4636" s="192"/>
    </row>
    <row r="4637" spans="9:10" ht="15.75">
      <c r="I4637" s="192"/>
      <c r="J4637" s="192"/>
    </row>
    <row r="4638" spans="9:10" ht="15.75">
      <c r="I4638" s="192"/>
      <c r="J4638" s="192"/>
    </row>
    <row r="4639" spans="9:10" ht="15.75">
      <c r="I4639" s="192"/>
      <c r="J4639" s="192"/>
    </row>
    <row r="4640" spans="9:10" ht="15.75">
      <c r="I4640" s="192"/>
      <c r="J4640" s="192"/>
    </row>
    <row r="4641" spans="9:10" ht="15.75">
      <c r="I4641" s="192"/>
      <c r="J4641" s="192"/>
    </row>
    <row r="4642" spans="9:10" ht="15.75">
      <c r="I4642" s="192"/>
      <c r="J4642" s="192"/>
    </row>
    <row r="4643" spans="9:10" ht="15.75">
      <c r="I4643" s="192"/>
      <c r="J4643" s="192"/>
    </row>
    <row r="4644" spans="9:10" ht="15.75">
      <c r="I4644" s="192"/>
      <c r="J4644" s="192"/>
    </row>
    <row r="4645" spans="9:10" ht="15.75">
      <c r="I4645" s="192"/>
      <c r="J4645" s="192"/>
    </row>
    <row r="4646" spans="9:10" ht="15.75">
      <c r="I4646" s="192"/>
      <c r="J4646" s="192"/>
    </row>
    <row r="4647" spans="9:10" ht="15.75">
      <c r="I4647" s="192"/>
      <c r="J4647" s="192"/>
    </row>
    <row r="4648" spans="9:10" ht="15.75">
      <c r="I4648" s="192"/>
      <c r="J4648" s="192"/>
    </row>
    <row r="4649" spans="9:10" ht="15.75">
      <c r="I4649" s="192"/>
      <c r="J4649" s="192"/>
    </row>
    <row r="4650" spans="9:10" ht="15.75">
      <c r="I4650" s="192"/>
      <c r="J4650" s="192"/>
    </row>
    <row r="4651" spans="9:10" ht="15.75">
      <c r="I4651" s="192"/>
      <c r="J4651" s="192"/>
    </row>
    <row r="4652" spans="9:10" ht="15.75">
      <c r="I4652" s="192"/>
      <c r="J4652" s="192"/>
    </row>
    <row r="4653" spans="9:10" ht="15.75">
      <c r="I4653" s="192"/>
      <c r="J4653" s="192"/>
    </row>
    <row r="4654" spans="9:10" ht="15.75">
      <c r="I4654" s="192"/>
      <c r="J4654" s="192"/>
    </row>
    <row r="4655" spans="9:10" ht="15.75">
      <c r="I4655" s="192"/>
      <c r="J4655" s="192"/>
    </row>
    <row r="4656" spans="9:10" ht="15.75">
      <c r="I4656" s="192"/>
      <c r="J4656" s="192"/>
    </row>
    <row r="4657" spans="9:10" ht="15.75">
      <c r="I4657" s="192"/>
      <c r="J4657" s="192"/>
    </row>
    <row r="4658" spans="9:10" ht="15.75">
      <c r="I4658" s="192"/>
      <c r="J4658" s="192"/>
    </row>
    <row r="4659" spans="9:10" ht="15.75">
      <c r="I4659" s="192"/>
      <c r="J4659" s="192"/>
    </row>
    <row r="4660" spans="9:10" ht="15.75">
      <c r="I4660" s="192"/>
      <c r="J4660" s="192"/>
    </row>
    <row r="4661" spans="9:10" ht="15.75">
      <c r="I4661" s="192"/>
      <c r="J4661" s="192"/>
    </row>
    <row r="4662" spans="9:10" ht="15.75">
      <c r="I4662" s="192"/>
      <c r="J4662" s="192"/>
    </row>
    <row r="4663" spans="9:10" ht="15.75">
      <c r="I4663" s="192"/>
      <c r="J4663" s="192"/>
    </row>
    <row r="4664" spans="9:10" ht="15.75">
      <c r="I4664" s="192"/>
      <c r="J4664" s="192"/>
    </row>
    <row r="4665" spans="9:10" ht="15.75">
      <c r="I4665" s="192"/>
      <c r="J4665" s="192"/>
    </row>
    <row r="4666" spans="9:10" ht="15.75">
      <c r="I4666" s="192"/>
      <c r="J4666" s="192"/>
    </row>
    <row r="4667" spans="9:10" ht="15.75">
      <c r="I4667" s="192"/>
      <c r="J4667" s="192"/>
    </row>
    <row r="4668" spans="9:10" ht="15.75">
      <c r="I4668" s="192"/>
      <c r="J4668" s="192"/>
    </row>
    <row r="4669" spans="9:10" ht="15.75">
      <c r="I4669" s="192"/>
      <c r="J4669" s="192"/>
    </row>
    <row r="4670" spans="9:10" ht="15.75">
      <c r="I4670" s="192"/>
      <c r="J4670" s="192"/>
    </row>
    <row r="4671" spans="9:10" ht="15.75">
      <c r="I4671" s="192"/>
      <c r="J4671" s="192"/>
    </row>
    <row r="4672" spans="9:10" ht="15.75">
      <c r="I4672" s="192"/>
      <c r="J4672" s="192"/>
    </row>
    <row r="4673" spans="9:10" ht="15.75">
      <c r="I4673" s="192"/>
      <c r="J4673" s="192"/>
    </row>
    <row r="4674" spans="9:10" ht="15.75">
      <c r="I4674" s="192"/>
      <c r="J4674" s="192"/>
    </row>
    <row r="4675" spans="9:10" ht="15.75">
      <c r="I4675" s="192"/>
      <c r="J4675" s="192"/>
    </row>
    <row r="4676" spans="9:10" ht="15.75">
      <c r="I4676" s="192"/>
      <c r="J4676" s="192"/>
    </row>
    <row r="4677" spans="9:10" ht="15.75">
      <c r="I4677" s="192"/>
      <c r="J4677" s="192"/>
    </row>
    <row r="4678" spans="9:10" ht="15.75">
      <c r="I4678" s="192"/>
      <c r="J4678" s="192"/>
    </row>
    <row r="4679" spans="9:10" ht="15.75">
      <c r="I4679" s="192"/>
      <c r="J4679" s="192"/>
    </row>
    <row r="4680" spans="9:10" ht="15.75">
      <c r="I4680" s="192"/>
      <c r="J4680" s="192"/>
    </row>
    <row r="4681" spans="9:10" ht="15.75">
      <c r="I4681" s="192"/>
      <c r="J4681" s="192"/>
    </row>
    <row r="4682" spans="9:10" ht="15.75">
      <c r="I4682" s="192"/>
      <c r="J4682" s="192"/>
    </row>
    <row r="4683" spans="9:10" ht="15.75">
      <c r="I4683" s="192"/>
      <c r="J4683" s="192"/>
    </row>
    <row r="4684" spans="9:10" ht="15.75">
      <c r="I4684" s="192"/>
      <c r="J4684" s="192"/>
    </row>
    <row r="4685" spans="9:10" ht="15.75">
      <c r="I4685" s="192"/>
      <c r="J4685" s="192"/>
    </row>
    <row r="4686" spans="9:10" ht="15.75">
      <c r="I4686" s="192"/>
      <c r="J4686" s="192"/>
    </row>
    <row r="4687" spans="9:10" ht="15.75">
      <c r="I4687" s="192"/>
      <c r="J4687" s="192"/>
    </row>
    <row r="4688" spans="9:10" ht="15.75">
      <c r="I4688" s="192"/>
      <c r="J4688" s="192"/>
    </row>
    <row r="4689" spans="9:10" ht="15.75">
      <c r="I4689" s="192"/>
      <c r="J4689" s="192"/>
    </row>
    <row r="4690" spans="9:10" ht="15.75">
      <c r="I4690" s="192"/>
      <c r="J4690" s="192"/>
    </row>
    <row r="4691" spans="9:10" ht="15.75">
      <c r="I4691" s="192"/>
      <c r="J4691" s="192"/>
    </row>
    <row r="4692" spans="9:10" ht="15.75">
      <c r="I4692" s="192"/>
      <c r="J4692" s="192"/>
    </row>
    <row r="4693" spans="9:10" ht="15.75">
      <c r="I4693" s="192"/>
      <c r="J4693" s="192"/>
    </row>
    <row r="4694" spans="9:10" ht="15.75">
      <c r="I4694" s="192"/>
      <c r="J4694" s="192"/>
    </row>
    <row r="4695" spans="9:10" ht="15.75">
      <c r="I4695" s="192"/>
      <c r="J4695" s="192"/>
    </row>
    <row r="4696" spans="9:10" ht="15.75">
      <c r="I4696" s="192"/>
      <c r="J4696" s="192"/>
    </row>
    <row r="4697" spans="9:10" ht="15.75">
      <c r="I4697" s="192"/>
      <c r="J4697" s="192"/>
    </row>
    <row r="4698" spans="9:10" ht="15.75">
      <c r="I4698" s="192"/>
      <c r="J4698" s="192"/>
    </row>
    <row r="4699" spans="9:10" ht="15.75">
      <c r="I4699" s="192"/>
      <c r="J4699" s="192"/>
    </row>
    <row r="4700" spans="9:10" ht="15.75">
      <c r="I4700" s="192"/>
      <c r="J4700" s="192"/>
    </row>
    <row r="4701" spans="9:10" ht="15.75">
      <c r="I4701" s="192"/>
      <c r="J4701" s="192"/>
    </row>
    <row r="4702" spans="9:10" ht="15.75">
      <c r="I4702" s="192"/>
      <c r="J4702" s="192"/>
    </row>
    <row r="4703" spans="9:10" ht="15.75">
      <c r="I4703" s="192"/>
      <c r="J4703" s="192"/>
    </row>
    <row r="4704" spans="9:10" ht="15.75">
      <c r="I4704" s="192"/>
      <c r="J4704" s="192"/>
    </row>
    <row r="4705" spans="9:10" ht="15.75">
      <c r="I4705" s="192"/>
      <c r="J4705" s="192"/>
    </row>
    <row r="4706" spans="9:10" ht="15.75">
      <c r="I4706" s="192"/>
      <c r="J4706" s="192"/>
    </row>
    <row r="4707" spans="9:10" ht="15.75">
      <c r="I4707" s="192"/>
      <c r="J4707" s="192"/>
    </row>
    <row r="4708" spans="9:10" ht="15.75">
      <c r="I4708" s="192"/>
      <c r="J4708" s="192"/>
    </row>
    <row r="4709" spans="9:10" ht="15.75">
      <c r="I4709" s="192"/>
      <c r="J4709" s="192"/>
    </row>
    <row r="4710" spans="9:10" ht="15.75">
      <c r="I4710" s="192"/>
      <c r="J4710" s="192"/>
    </row>
    <row r="4711" spans="9:10" ht="15.75">
      <c r="I4711" s="192"/>
      <c r="J4711" s="192"/>
    </row>
    <row r="4712" spans="9:10" ht="15.75">
      <c r="I4712" s="192"/>
      <c r="J4712" s="192"/>
    </row>
    <row r="4713" spans="9:10" ht="15.75">
      <c r="I4713" s="192"/>
      <c r="J4713" s="192"/>
    </row>
    <row r="4714" spans="9:10" ht="15.75">
      <c r="I4714" s="192"/>
      <c r="J4714" s="192"/>
    </row>
    <row r="4715" spans="9:10" ht="15.75">
      <c r="I4715" s="192"/>
      <c r="J4715" s="192"/>
    </row>
    <row r="4716" spans="9:10" ht="15.75">
      <c r="I4716" s="192"/>
      <c r="J4716" s="192"/>
    </row>
    <row r="4717" spans="9:10" ht="15.75">
      <c r="I4717" s="192"/>
      <c r="J4717" s="192"/>
    </row>
    <row r="4718" spans="9:10" ht="15.75">
      <c r="I4718" s="192"/>
      <c r="J4718" s="192"/>
    </row>
    <row r="4719" spans="9:10" ht="15.75">
      <c r="I4719" s="192"/>
      <c r="J4719" s="192"/>
    </row>
    <row r="4720" spans="9:10" ht="15.75">
      <c r="I4720" s="192"/>
      <c r="J4720" s="192"/>
    </row>
    <row r="4721" spans="9:10" ht="15.75">
      <c r="I4721" s="192"/>
      <c r="J4721" s="192"/>
    </row>
    <row r="4722" spans="9:10" ht="15.75">
      <c r="I4722" s="192"/>
      <c r="J4722" s="192"/>
    </row>
    <row r="4723" spans="9:10" ht="15.75">
      <c r="I4723" s="192"/>
      <c r="J4723" s="192"/>
    </row>
    <row r="4724" spans="9:10" ht="15.75">
      <c r="I4724" s="192"/>
      <c r="J4724" s="192"/>
    </row>
    <row r="4725" spans="9:10" ht="15.75">
      <c r="I4725" s="192"/>
      <c r="J4725" s="192"/>
    </row>
    <row r="4726" spans="9:10" ht="15.75">
      <c r="I4726" s="192"/>
      <c r="J4726" s="192"/>
    </row>
    <row r="4727" spans="9:10" ht="15.75">
      <c r="I4727" s="192"/>
      <c r="J4727" s="192"/>
    </row>
    <row r="4728" spans="9:10" ht="15.75">
      <c r="I4728" s="192"/>
      <c r="J4728" s="192"/>
    </row>
    <row r="4729" spans="9:10" ht="15.75">
      <c r="I4729" s="192"/>
      <c r="J4729" s="192"/>
    </row>
    <row r="4730" spans="9:10" ht="15.75">
      <c r="I4730" s="192"/>
      <c r="J4730" s="192"/>
    </row>
    <row r="4731" spans="9:10" ht="15.75">
      <c r="I4731" s="192"/>
      <c r="J4731" s="192"/>
    </row>
    <row r="4732" spans="9:10" ht="15.75">
      <c r="I4732" s="192"/>
      <c r="J4732" s="192"/>
    </row>
    <row r="4733" spans="9:10" ht="15.75">
      <c r="I4733" s="192"/>
      <c r="J4733" s="192"/>
    </row>
    <row r="4734" spans="9:10" ht="15.75">
      <c r="I4734" s="192"/>
      <c r="J4734" s="192"/>
    </row>
    <row r="4735" spans="9:10" ht="15.75">
      <c r="I4735" s="192"/>
      <c r="J4735" s="192"/>
    </row>
    <row r="4736" spans="9:10" ht="15.75">
      <c r="I4736" s="192"/>
      <c r="J4736" s="192"/>
    </row>
    <row r="4737" spans="9:10" ht="15.75">
      <c r="I4737" s="192"/>
      <c r="J4737" s="192"/>
    </row>
    <row r="4738" spans="9:10" ht="15.75">
      <c r="I4738" s="192"/>
      <c r="J4738" s="192"/>
    </row>
    <row r="4739" spans="9:10" ht="15.75">
      <c r="I4739" s="192"/>
      <c r="J4739" s="192"/>
    </row>
    <row r="4740" spans="9:10" ht="15.75">
      <c r="I4740" s="192"/>
      <c r="J4740" s="192"/>
    </row>
    <row r="4741" spans="9:10" ht="15.75">
      <c r="I4741" s="192"/>
      <c r="J4741" s="192"/>
    </row>
    <row r="4742" spans="9:10" ht="15.75">
      <c r="I4742" s="192"/>
      <c r="J4742" s="192"/>
    </row>
    <row r="4743" spans="9:10" ht="15.75">
      <c r="I4743" s="192"/>
      <c r="J4743" s="192"/>
    </row>
    <row r="4744" spans="9:10" ht="15.75">
      <c r="I4744" s="192"/>
      <c r="J4744" s="192"/>
    </row>
    <row r="4745" spans="9:10" ht="15.75">
      <c r="I4745" s="192"/>
      <c r="J4745" s="192"/>
    </row>
    <row r="4746" spans="9:10" ht="15.75">
      <c r="I4746" s="192"/>
      <c r="J4746" s="192"/>
    </row>
    <row r="4747" spans="9:10" ht="15.75">
      <c r="I4747" s="192"/>
      <c r="J4747" s="192"/>
    </row>
    <row r="4748" spans="9:10" ht="15.75">
      <c r="I4748" s="192"/>
      <c r="J4748" s="192"/>
    </row>
    <row r="4749" spans="9:10" ht="15.75">
      <c r="I4749" s="192"/>
      <c r="J4749" s="192"/>
    </row>
    <row r="4750" spans="9:10" ht="15.75">
      <c r="I4750" s="192"/>
      <c r="J4750" s="192"/>
    </row>
    <row r="4751" spans="9:10" ht="15.75">
      <c r="I4751" s="192"/>
      <c r="J4751" s="192"/>
    </row>
    <row r="4752" spans="9:10" ht="15.75">
      <c r="I4752" s="192"/>
      <c r="J4752" s="192"/>
    </row>
    <row r="4753" spans="9:10" ht="15.75">
      <c r="I4753" s="192"/>
      <c r="J4753" s="192"/>
    </row>
    <row r="4754" spans="9:10" ht="15.75">
      <c r="I4754" s="192"/>
      <c r="J4754" s="192"/>
    </row>
    <row r="4755" spans="9:10" ht="15.75">
      <c r="I4755" s="192"/>
      <c r="J4755" s="192"/>
    </row>
    <row r="4756" spans="9:10" ht="15.75">
      <c r="I4756" s="192"/>
      <c r="J4756" s="192"/>
    </row>
    <row r="4757" spans="9:10" ht="15.75">
      <c r="I4757" s="192"/>
      <c r="J4757" s="192"/>
    </row>
    <row r="4758" spans="9:10" ht="15.75">
      <c r="I4758" s="192"/>
      <c r="J4758" s="192"/>
    </row>
    <row r="4759" spans="9:10" ht="15.75">
      <c r="I4759" s="192"/>
      <c r="J4759" s="192"/>
    </row>
    <row r="4760" spans="9:10" ht="15.75">
      <c r="I4760" s="192"/>
      <c r="J4760" s="192"/>
    </row>
    <row r="4761" spans="9:10" ht="15.75">
      <c r="I4761" s="192"/>
      <c r="J4761" s="192"/>
    </row>
    <row r="4762" spans="9:10" ht="15.75">
      <c r="I4762" s="192"/>
      <c r="J4762" s="192"/>
    </row>
    <row r="4763" spans="9:10" ht="15.75">
      <c r="I4763" s="192"/>
      <c r="J4763" s="192"/>
    </row>
    <row r="4764" spans="9:10" ht="15.75">
      <c r="I4764" s="192"/>
      <c r="J4764" s="192"/>
    </row>
    <row r="4765" spans="9:10" ht="15.75">
      <c r="I4765" s="192"/>
      <c r="J4765" s="192"/>
    </row>
    <row r="4766" spans="9:10" ht="15.75">
      <c r="I4766" s="192"/>
      <c r="J4766" s="192"/>
    </row>
    <row r="4767" spans="9:10" ht="15.75">
      <c r="I4767" s="192"/>
      <c r="J4767" s="192"/>
    </row>
    <row r="4768" spans="9:10" ht="15.75">
      <c r="I4768" s="192"/>
      <c r="J4768" s="192"/>
    </row>
    <row r="4769" spans="9:10" ht="15.75">
      <c r="I4769" s="192"/>
      <c r="J4769" s="192"/>
    </row>
    <row r="4770" spans="9:10" ht="15.75">
      <c r="I4770" s="192"/>
      <c r="J4770" s="192"/>
    </row>
    <row r="4771" spans="9:10" ht="15.75">
      <c r="I4771" s="192"/>
      <c r="J4771" s="192"/>
    </row>
    <row r="4772" spans="9:10" ht="15.75">
      <c r="I4772" s="192"/>
      <c r="J4772" s="192"/>
    </row>
    <row r="4773" spans="9:10" ht="15.75">
      <c r="I4773" s="192"/>
      <c r="J4773" s="192"/>
    </row>
    <row r="4774" spans="9:10" ht="15.75">
      <c r="I4774" s="192"/>
      <c r="J4774" s="192"/>
    </row>
    <row r="4775" spans="9:10" ht="15.75">
      <c r="I4775" s="192"/>
      <c r="J4775" s="192"/>
    </row>
    <row r="4776" spans="9:10" ht="15.75">
      <c r="I4776" s="192"/>
      <c r="J4776" s="192"/>
    </row>
    <row r="4777" spans="9:10" ht="15.75">
      <c r="I4777" s="192"/>
      <c r="J4777" s="192"/>
    </row>
    <row r="4778" spans="9:10" ht="15.75">
      <c r="I4778" s="192"/>
      <c r="J4778" s="192"/>
    </row>
    <row r="4779" spans="9:10" ht="15.75">
      <c r="I4779" s="192"/>
      <c r="J4779" s="192"/>
    </row>
    <row r="4780" spans="9:10" ht="15.75">
      <c r="I4780" s="192"/>
      <c r="J4780" s="192"/>
    </row>
    <row r="4781" spans="9:10" ht="15.75">
      <c r="I4781" s="192"/>
      <c r="J4781" s="192"/>
    </row>
    <row r="4782" spans="9:10" ht="15.75">
      <c r="I4782" s="192"/>
      <c r="J4782" s="192"/>
    </row>
    <row r="4783" spans="9:10" ht="15.75">
      <c r="I4783" s="192"/>
      <c r="J4783" s="192"/>
    </row>
    <row r="4784" spans="9:10" ht="15.75">
      <c r="I4784" s="192"/>
      <c r="J4784" s="192"/>
    </row>
    <row r="4785" spans="9:10" ht="15.75">
      <c r="I4785" s="192"/>
      <c r="J4785" s="192"/>
    </row>
    <row r="4786" spans="9:10" ht="15.75">
      <c r="I4786" s="192"/>
      <c r="J4786" s="192"/>
    </row>
    <row r="4787" spans="9:10" ht="15.75">
      <c r="I4787" s="192"/>
      <c r="J4787" s="192"/>
    </row>
    <row r="4788" spans="9:10" ht="15.75">
      <c r="I4788" s="192"/>
      <c r="J4788" s="192"/>
    </row>
    <row r="4789" spans="9:10" ht="15.75">
      <c r="I4789" s="192"/>
      <c r="J4789" s="192"/>
    </row>
    <row r="4790" spans="9:10" ht="15.75">
      <c r="I4790" s="192"/>
      <c r="J4790" s="192"/>
    </row>
    <row r="4791" spans="9:10" ht="15.75">
      <c r="I4791" s="192"/>
      <c r="J4791" s="192"/>
    </row>
    <row r="4792" spans="9:10" ht="15.75">
      <c r="I4792" s="192"/>
      <c r="J4792" s="192"/>
    </row>
    <row r="4793" spans="9:10" ht="15.75">
      <c r="I4793" s="192"/>
      <c r="J4793" s="192"/>
    </row>
    <row r="4794" spans="9:10" ht="15.75">
      <c r="I4794" s="192"/>
      <c r="J4794" s="192"/>
    </row>
    <row r="4795" spans="9:10" ht="15.75">
      <c r="I4795" s="192"/>
      <c r="J4795" s="192"/>
    </row>
    <row r="4796" spans="9:10" ht="15.75">
      <c r="I4796" s="192"/>
      <c r="J4796" s="192"/>
    </row>
    <row r="4797" spans="9:10" ht="15.75">
      <c r="I4797" s="192"/>
      <c r="J4797" s="192"/>
    </row>
    <row r="4798" spans="9:10" ht="15.75">
      <c r="I4798" s="192"/>
      <c r="J4798" s="192"/>
    </row>
    <row r="4799" spans="9:10" ht="15.75">
      <c r="I4799" s="192"/>
      <c r="J4799" s="192"/>
    </row>
    <row r="4800" spans="9:10" ht="15.75">
      <c r="I4800" s="192"/>
      <c r="J4800" s="192"/>
    </row>
    <row r="4801" spans="9:10" ht="15.75">
      <c r="I4801" s="192"/>
      <c r="J4801" s="192"/>
    </row>
    <row r="4802" spans="9:10" ht="15.75">
      <c r="I4802" s="192"/>
      <c r="J4802" s="192"/>
    </row>
    <row r="4803" spans="9:10" ht="15.75">
      <c r="I4803" s="192"/>
      <c r="J4803" s="192"/>
    </row>
    <row r="4804" spans="9:10" ht="15.75">
      <c r="I4804" s="192"/>
      <c r="J4804" s="192"/>
    </row>
    <row r="4805" spans="9:10" ht="15.75">
      <c r="I4805" s="192"/>
      <c r="J4805" s="192"/>
    </row>
    <row r="4806" spans="9:10" ht="15.75">
      <c r="I4806" s="192"/>
      <c r="J4806" s="192"/>
    </row>
    <row r="4807" spans="9:10" ht="15.75">
      <c r="I4807" s="192"/>
      <c r="J4807" s="192"/>
    </row>
    <row r="4808" spans="9:10" ht="15.75">
      <c r="I4808" s="192"/>
      <c r="J4808" s="192"/>
    </row>
    <row r="4809" spans="9:10" ht="15.75">
      <c r="I4809" s="192"/>
      <c r="J4809" s="192"/>
    </row>
    <row r="4810" spans="9:10" ht="15.75">
      <c r="I4810" s="192"/>
      <c r="J4810" s="192"/>
    </row>
    <row r="4811" spans="9:10" ht="15.75">
      <c r="I4811" s="192"/>
      <c r="J4811" s="192"/>
    </row>
    <row r="4812" spans="9:10" ht="15.75">
      <c r="I4812" s="192"/>
      <c r="J4812" s="192"/>
    </row>
    <row r="4813" spans="9:10" ht="15.75">
      <c r="I4813" s="192"/>
      <c r="J4813" s="192"/>
    </row>
    <row r="4814" spans="9:10" ht="15.75">
      <c r="I4814" s="192"/>
      <c r="J4814" s="192"/>
    </row>
    <row r="4815" spans="9:10" ht="15.75">
      <c r="I4815" s="192"/>
      <c r="J4815" s="192"/>
    </row>
    <row r="4816" spans="9:10" ht="15.75">
      <c r="I4816" s="192"/>
      <c r="J4816" s="192"/>
    </row>
    <row r="4817" spans="9:10" ht="15.75">
      <c r="I4817" s="192"/>
      <c r="J4817" s="192"/>
    </row>
    <row r="4818" spans="9:10" ht="15.75">
      <c r="I4818" s="192"/>
      <c r="J4818" s="192"/>
    </row>
    <row r="4819" spans="9:10" ht="15.75">
      <c r="I4819" s="192"/>
      <c r="J4819" s="192"/>
    </row>
    <row r="4820" spans="9:10" ht="15.75">
      <c r="I4820" s="192"/>
      <c r="J4820" s="192"/>
    </row>
    <row r="4821" spans="9:10" ht="15.75">
      <c r="I4821" s="192"/>
      <c r="J4821" s="192"/>
    </row>
    <row r="4822" spans="9:10" ht="15.75">
      <c r="I4822" s="192"/>
      <c r="J4822" s="192"/>
    </row>
    <row r="4823" spans="9:10" ht="15.75">
      <c r="I4823" s="192"/>
      <c r="J4823" s="192"/>
    </row>
    <row r="4824" spans="9:10" ht="15.75">
      <c r="I4824" s="192"/>
      <c r="J4824" s="192"/>
    </row>
    <row r="4825" spans="9:10" ht="15.75">
      <c r="I4825" s="192"/>
      <c r="J4825" s="192"/>
    </row>
    <row r="4826" spans="9:10" ht="15.75">
      <c r="I4826" s="192"/>
      <c r="J4826" s="192"/>
    </row>
    <row r="4827" spans="9:10" ht="15.75">
      <c r="I4827" s="192"/>
      <c r="J4827" s="192"/>
    </row>
    <row r="4828" spans="9:10" ht="15.75">
      <c r="I4828" s="192"/>
      <c r="J4828" s="192"/>
    </row>
    <row r="4829" spans="9:10" ht="15.75">
      <c r="I4829" s="192"/>
      <c r="J4829" s="192"/>
    </row>
    <row r="4830" spans="9:10" ht="15.75">
      <c r="I4830" s="192"/>
      <c r="J4830" s="192"/>
    </row>
    <row r="4831" spans="9:10" ht="15.75">
      <c r="I4831" s="192"/>
      <c r="J4831" s="192"/>
    </row>
    <row r="4832" spans="9:10" ht="15.75">
      <c r="I4832" s="192"/>
      <c r="J4832" s="192"/>
    </row>
    <row r="4833" spans="9:10" ht="15.75">
      <c r="I4833" s="192"/>
      <c r="J4833" s="192"/>
    </row>
    <row r="4834" spans="9:10" ht="15.75">
      <c r="I4834" s="192"/>
      <c r="J4834" s="192"/>
    </row>
    <row r="4835" spans="9:10" ht="15.75">
      <c r="I4835" s="192"/>
      <c r="J4835" s="192"/>
    </row>
    <row r="4836" spans="9:10" ht="15.75">
      <c r="I4836" s="192"/>
      <c r="J4836" s="192"/>
    </row>
    <row r="4837" spans="9:10" ht="15.75">
      <c r="I4837" s="192"/>
      <c r="J4837" s="192"/>
    </row>
    <row r="4838" spans="9:10" ht="15.75">
      <c r="I4838" s="192"/>
      <c r="J4838" s="192"/>
    </row>
    <row r="4839" spans="9:10" ht="15.75">
      <c r="I4839" s="192"/>
      <c r="J4839" s="192"/>
    </row>
    <row r="4840" spans="9:10" ht="15.75">
      <c r="I4840" s="192"/>
      <c r="J4840" s="192"/>
    </row>
    <row r="4841" spans="9:10" ht="15.75">
      <c r="I4841" s="192"/>
      <c r="J4841" s="192"/>
    </row>
    <row r="4842" spans="9:10" ht="15.75">
      <c r="I4842" s="192"/>
      <c r="J4842" s="192"/>
    </row>
    <row r="4843" spans="9:10" ht="15.75">
      <c r="I4843" s="192"/>
      <c r="J4843" s="192"/>
    </row>
    <row r="4844" spans="9:10" ht="15.75">
      <c r="I4844" s="192"/>
      <c r="J4844" s="192"/>
    </row>
    <row r="4845" spans="9:10" ht="15.75">
      <c r="I4845" s="192"/>
      <c r="J4845" s="192"/>
    </row>
    <row r="4846" spans="9:10" ht="15.75">
      <c r="I4846" s="192"/>
      <c r="J4846" s="192"/>
    </row>
    <row r="4847" spans="9:10" ht="15.75">
      <c r="I4847" s="192"/>
      <c r="J4847" s="192"/>
    </row>
    <row r="4848" spans="9:10" ht="15.75">
      <c r="I4848" s="192"/>
      <c r="J4848" s="192"/>
    </row>
    <row r="4849" spans="9:10" ht="15.75">
      <c r="I4849" s="192"/>
      <c r="J4849" s="192"/>
    </row>
    <row r="4850" spans="9:10" ht="15.75">
      <c r="I4850" s="192"/>
      <c r="J4850" s="192"/>
    </row>
    <row r="4851" spans="9:10" ht="15.75">
      <c r="I4851" s="192"/>
      <c r="J4851" s="192"/>
    </row>
    <row r="4852" spans="9:10" ht="15.75">
      <c r="I4852" s="192"/>
      <c r="J4852" s="192"/>
    </row>
    <row r="4853" spans="9:10" ht="15.75">
      <c r="I4853" s="192"/>
      <c r="J4853" s="192"/>
    </row>
    <row r="4854" spans="9:10" ht="15.75">
      <c r="I4854" s="192"/>
      <c r="J4854" s="192"/>
    </row>
    <row r="4855" spans="9:10" ht="15.75">
      <c r="I4855" s="192"/>
      <c r="J4855" s="192"/>
    </row>
    <row r="4856" spans="9:10" ht="15.75">
      <c r="I4856" s="192"/>
      <c r="J4856" s="192"/>
    </row>
    <row r="4857" spans="9:10" ht="15.75">
      <c r="I4857" s="192"/>
      <c r="J4857" s="192"/>
    </row>
    <row r="4858" spans="9:10" ht="15.75">
      <c r="I4858" s="192"/>
      <c r="J4858" s="192"/>
    </row>
    <row r="4859" spans="9:10" ht="15.75">
      <c r="I4859" s="192"/>
      <c r="J4859" s="192"/>
    </row>
    <row r="4860" spans="9:10" ht="15.75">
      <c r="I4860" s="192"/>
      <c r="J4860" s="192"/>
    </row>
    <row r="4861" spans="9:10" ht="15.75">
      <c r="I4861" s="192"/>
      <c r="J4861" s="192"/>
    </row>
    <row r="4862" spans="9:10" ht="15.75">
      <c r="I4862" s="192"/>
      <c r="J4862" s="192"/>
    </row>
    <row r="4863" spans="9:10" ht="15.75">
      <c r="I4863" s="192"/>
      <c r="J4863" s="192"/>
    </row>
    <row r="4864" spans="9:10" ht="15.75">
      <c r="I4864" s="192"/>
      <c r="J4864" s="192"/>
    </row>
    <row r="4865" spans="9:10" ht="15.75">
      <c r="I4865" s="192"/>
      <c r="J4865" s="192"/>
    </row>
    <row r="4866" spans="9:10" ht="15.75">
      <c r="I4866" s="192"/>
      <c r="J4866" s="192"/>
    </row>
    <row r="4867" spans="9:10" ht="15.75">
      <c r="I4867" s="192"/>
      <c r="J4867" s="192"/>
    </row>
    <row r="4868" spans="9:10" ht="15.75">
      <c r="I4868" s="192"/>
      <c r="J4868" s="192"/>
    </row>
    <row r="4869" spans="9:10" ht="15.75">
      <c r="I4869" s="192"/>
      <c r="J4869" s="192"/>
    </row>
    <row r="4870" spans="9:10" ht="15.75">
      <c r="I4870" s="192"/>
      <c r="J4870" s="192"/>
    </row>
    <row r="4871" spans="9:10" ht="15.75">
      <c r="I4871" s="192"/>
      <c r="J4871" s="192"/>
    </row>
    <row r="4872" spans="9:10" ht="15.75">
      <c r="I4872" s="192"/>
      <c r="J4872" s="192"/>
    </row>
    <row r="4873" spans="9:10" ht="15.75">
      <c r="I4873" s="192"/>
      <c r="J4873" s="192"/>
    </row>
    <row r="4874" spans="9:10" ht="15.75">
      <c r="I4874" s="192"/>
      <c r="J4874" s="192"/>
    </row>
    <row r="4875" spans="9:10" ht="15.75">
      <c r="I4875" s="192"/>
      <c r="J4875" s="192"/>
    </row>
    <row r="4876" spans="9:10" ht="15.75">
      <c r="I4876" s="192"/>
      <c r="J4876" s="192"/>
    </row>
    <row r="4877" spans="9:10" ht="15.75">
      <c r="I4877" s="192"/>
      <c r="J4877" s="192"/>
    </row>
    <row r="4878" spans="9:10" ht="15.75">
      <c r="I4878" s="192"/>
      <c r="J4878" s="192"/>
    </row>
    <row r="4879" spans="9:10" ht="15.75">
      <c r="I4879" s="192"/>
      <c r="J4879" s="192"/>
    </row>
    <row r="4880" spans="9:10" ht="15.75">
      <c r="I4880" s="192"/>
      <c r="J4880" s="192"/>
    </row>
    <row r="4881" spans="9:10" ht="15.75">
      <c r="I4881" s="192"/>
      <c r="J4881" s="192"/>
    </row>
    <row r="4882" spans="9:10" ht="15.75">
      <c r="I4882" s="192"/>
      <c r="J4882" s="192"/>
    </row>
    <row r="4883" spans="9:10" ht="15.75">
      <c r="I4883" s="192"/>
      <c r="J4883" s="192"/>
    </row>
    <row r="4884" spans="9:10" ht="15.75">
      <c r="I4884" s="192"/>
      <c r="J4884" s="192"/>
    </row>
    <row r="4885" spans="9:10" ht="15.75">
      <c r="I4885" s="192"/>
      <c r="J4885" s="192"/>
    </row>
    <row r="4886" spans="9:10" ht="15.75">
      <c r="I4886" s="192"/>
      <c r="J4886" s="192"/>
    </row>
    <row r="4887" spans="9:10" ht="15.75">
      <c r="I4887" s="192"/>
      <c r="J4887" s="192"/>
    </row>
    <row r="4888" spans="9:10" ht="15.75">
      <c r="I4888" s="192"/>
      <c r="J4888" s="192"/>
    </row>
    <row r="4889" spans="9:10" ht="15.75">
      <c r="I4889" s="192"/>
      <c r="J4889" s="192"/>
    </row>
    <row r="4890" spans="9:10" ht="15.75">
      <c r="I4890" s="192"/>
      <c r="J4890" s="192"/>
    </row>
    <row r="4891" spans="9:10" ht="15.75">
      <c r="I4891" s="192"/>
      <c r="J4891" s="192"/>
    </row>
    <row r="4892" spans="9:10" ht="15.75">
      <c r="I4892" s="192"/>
      <c r="J4892" s="192"/>
    </row>
    <row r="4893" spans="9:10" ht="15.75">
      <c r="I4893" s="192"/>
      <c r="J4893" s="192"/>
    </row>
    <row r="4894" spans="9:10" ht="15.75">
      <c r="I4894" s="192"/>
      <c r="J4894" s="192"/>
    </row>
    <row r="4895" spans="9:10" ht="15.75">
      <c r="I4895" s="192"/>
      <c r="J4895" s="192"/>
    </row>
    <row r="4896" spans="9:10" ht="15.75">
      <c r="I4896" s="192"/>
      <c r="J4896" s="192"/>
    </row>
    <row r="4897" spans="9:10" ht="15.75">
      <c r="I4897" s="192"/>
      <c r="J4897" s="192"/>
    </row>
    <row r="4898" spans="9:10" ht="15.75">
      <c r="I4898" s="192"/>
      <c r="J4898" s="192"/>
    </row>
    <row r="4899" spans="9:10" ht="15.75">
      <c r="I4899" s="192"/>
      <c r="J4899" s="192"/>
    </row>
    <row r="4900" spans="9:10" ht="15.75">
      <c r="I4900" s="192"/>
      <c r="J4900" s="192"/>
    </row>
    <row r="4901" spans="9:10" ht="15.75">
      <c r="I4901" s="192"/>
      <c r="J4901" s="192"/>
    </row>
    <row r="4902" spans="9:10" ht="15.75">
      <c r="I4902" s="192"/>
      <c r="J4902" s="192"/>
    </row>
    <row r="4903" spans="9:10" ht="15.75">
      <c r="I4903" s="192"/>
      <c r="J4903" s="192"/>
    </row>
    <row r="4904" spans="9:10" ht="15.75">
      <c r="I4904" s="192"/>
      <c r="J4904" s="192"/>
    </row>
    <row r="4905" spans="9:10" ht="15.75">
      <c r="I4905" s="192"/>
      <c r="J4905" s="192"/>
    </row>
    <row r="4906" spans="9:10" ht="15.75">
      <c r="I4906" s="192"/>
      <c r="J4906" s="192"/>
    </row>
    <row r="4907" spans="9:10" ht="15.75">
      <c r="I4907" s="192"/>
      <c r="J4907" s="192"/>
    </row>
    <row r="4908" spans="9:10" ht="15.75">
      <c r="I4908" s="192"/>
      <c r="J4908" s="192"/>
    </row>
    <row r="4909" spans="9:10" ht="15.75">
      <c r="I4909" s="192"/>
      <c r="J4909" s="192"/>
    </row>
    <row r="4910" spans="9:10" ht="15.75">
      <c r="I4910" s="192"/>
      <c r="J4910" s="192"/>
    </row>
    <row r="4911" spans="9:10" ht="15.75">
      <c r="I4911" s="192"/>
      <c r="J4911" s="192"/>
    </row>
    <row r="4912" spans="9:10" ht="15.75">
      <c r="I4912" s="192"/>
      <c r="J4912" s="192"/>
    </row>
    <row r="4913" spans="9:10" ht="15.75">
      <c r="I4913" s="192"/>
      <c r="J4913" s="192"/>
    </row>
    <row r="4914" spans="9:10" ht="15.75">
      <c r="I4914" s="192"/>
      <c r="J4914" s="192"/>
    </row>
    <row r="4915" spans="9:10" ht="15.75">
      <c r="I4915" s="192"/>
      <c r="J4915" s="192"/>
    </row>
    <row r="4916" spans="9:10" ht="15.75">
      <c r="I4916" s="192"/>
      <c r="J4916" s="192"/>
    </row>
    <row r="4917" spans="9:10" ht="15.75">
      <c r="I4917" s="192"/>
      <c r="J4917" s="192"/>
    </row>
    <row r="4918" spans="9:10" ht="15.75">
      <c r="I4918" s="192"/>
      <c r="J4918" s="192"/>
    </row>
    <row r="4919" spans="9:10" ht="15.75">
      <c r="I4919" s="192"/>
      <c r="J4919" s="192"/>
    </row>
    <row r="4920" spans="9:10" ht="15.75">
      <c r="I4920" s="192"/>
      <c r="J4920" s="192"/>
    </row>
    <row r="4921" spans="9:10" ht="15.75">
      <c r="I4921" s="192"/>
      <c r="J4921" s="192"/>
    </row>
    <row r="4922" spans="9:10" ht="15.75">
      <c r="I4922" s="192"/>
      <c r="J4922" s="192"/>
    </row>
    <row r="4923" spans="9:10" ht="15.75">
      <c r="I4923" s="192"/>
      <c r="J4923" s="192"/>
    </row>
    <row r="4924" spans="9:10" ht="15.75">
      <c r="I4924" s="192"/>
      <c r="J4924" s="192"/>
    </row>
    <row r="4925" spans="9:10" ht="15.75">
      <c r="I4925" s="192"/>
      <c r="J4925" s="192"/>
    </row>
    <row r="4926" spans="9:10" ht="15.75">
      <c r="I4926" s="192"/>
      <c r="J4926" s="192"/>
    </row>
    <row r="4927" spans="9:10" ht="15.75">
      <c r="I4927" s="192"/>
      <c r="J4927" s="192"/>
    </row>
    <row r="4928" spans="9:10" ht="15.75">
      <c r="I4928" s="192"/>
      <c r="J4928" s="192"/>
    </row>
    <row r="4929" spans="9:10" ht="15.75">
      <c r="I4929" s="192"/>
      <c r="J4929" s="192"/>
    </row>
    <row r="4930" spans="9:10" ht="15.75">
      <c r="I4930" s="192"/>
      <c r="J4930" s="192"/>
    </row>
    <row r="4931" spans="9:10" ht="15.75">
      <c r="I4931" s="192"/>
      <c r="J4931" s="192"/>
    </row>
    <row r="4932" spans="9:10" ht="15.75">
      <c r="I4932" s="192"/>
      <c r="J4932" s="192"/>
    </row>
    <row r="4933" spans="9:10" ht="15.75">
      <c r="I4933" s="192"/>
      <c r="J4933" s="192"/>
    </row>
    <row r="4934" spans="9:10" ht="15.75">
      <c r="I4934" s="192"/>
      <c r="J4934" s="192"/>
    </row>
    <row r="4935" spans="9:10" ht="15.75">
      <c r="I4935" s="192"/>
      <c r="J4935" s="192"/>
    </row>
    <row r="4936" spans="9:10" ht="15.75">
      <c r="I4936" s="192"/>
      <c r="J4936" s="192"/>
    </row>
    <row r="4937" spans="9:10" ht="15.75">
      <c r="I4937" s="192"/>
      <c r="J4937" s="192"/>
    </row>
    <row r="4938" spans="9:10" ht="15.75">
      <c r="I4938" s="192"/>
      <c r="J4938" s="192"/>
    </row>
    <row r="4939" spans="9:10" ht="15.75">
      <c r="I4939" s="192"/>
      <c r="J4939" s="192"/>
    </row>
    <row r="4940" spans="9:10" ht="15.75">
      <c r="I4940" s="192"/>
      <c r="J4940" s="192"/>
    </row>
    <row r="4941" spans="9:10" ht="15.75">
      <c r="I4941" s="192"/>
      <c r="J4941" s="192"/>
    </row>
    <row r="4942" spans="9:10" ht="15.75">
      <c r="I4942" s="192"/>
      <c r="J4942" s="192"/>
    </row>
    <row r="4943" spans="9:10" ht="15.75">
      <c r="I4943" s="192"/>
      <c r="J4943" s="192"/>
    </row>
    <row r="4944" spans="9:10" ht="15.75">
      <c r="I4944" s="192"/>
      <c r="J4944" s="192"/>
    </row>
    <row r="4945" spans="9:10" ht="15.75">
      <c r="I4945" s="192"/>
      <c r="J4945" s="192"/>
    </row>
    <row r="4946" spans="9:10" ht="15.75">
      <c r="I4946" s="192"/>
      <c r="J4946" s="192"/>
    </row>
    <row r="4947" spans="9:10" ht="15.75">
      <c r="I4947" s="192"/>
      <c r="J4947" s="192"/>
    </row>
    <row r="4948" spans="9:10" ht="15.75">
      <c r="I4948" s="192"/>
      <c r="J4948" s="192"/>
    </row>
    <row r="4949" spans="9:10" ht="15.75">
      <c r="I4949" s="192"/>
      <c r="J4949" s="192"/>
    </row>
    <row r="4950" spans="9:10" ht="15.75">
      <c r="I4950" s="192"/>
      <c r="J4950" s="192"/>
    </row>
    <row r="4951" spans="9:10" ht="15.75">
      <c r="I4951" s="192"/>
      <c r="J4951" s="192"/>
    </row>
    <row r="4952" spans="9:10" ht="15.75">
      <c r="I4952" s="192"/>
      <c r="J4952" s="192"/>
    </row>
    <row r="4953" spans="9:10" ht="15.75">
      <c r="I4953" s="192"/>
      <c r="J4953" s="192"/>
    </row>
    <row r="4954" spans="9:10" ht="15.75">
      <c r="I4954" s="192"/>
      <c r="J4954" s="192"/>
    </row>
    <row r="4955" spans="9:10" ht="15.75">
      <c r="I4955" s="192"/>
      <c r="J4955" s="192"/>
    </row>
    <row r="4956" spans="9:10" ht="15.75">
      <c r="I4956" s="192"/>
      <c r="J4956" s="192"/>
    </row>
    <row r="4957" spans="9:10" ht="15.75">
      <c r="I4957" s="192"/>
      <c r="J4957" s="192"/>
    </row>
    <row r="4958" spans="9:10" ht="15.75">
      <c r="I4958" s="192"/>
      <c r="J4958" s="192"/>
    </row>
    <row r="4959" spans="9:10" ht="15.75">
      <c r="I4959" s="192"/>
      <c r="J4959" s="192"/>
    </row>
    <row r="4960" spans="9:10" ht="15.75">
      <c r="I4960" s="192"/>
      <c r="J4960" s="192"/>
    </row>
    <row r="4961" spans="9:10" ht="15.75">
      <c r="I4961" s="192"/>
      <c r="J4961" s="192"/>
    </row>
    <row r="4962" spans="9:10" ht="15.75">
      <c r="I4962" s="192"/>
      <c r="J4962" s="192"/>
    </row>
    <row r="4963" spans="9:10" ht="15.75">
      <c r="I4963" s="192"/>
      <c r="J4963" s="192"/>
    </row>
    <row r="4964" spans="9:10" ht="15.75">
      <c r="I4964" s="192"/>
      <c r="J4964" s="192"/>
    </row>
    <row r="4965" spans="9:10" ht="15.75">
      <c r="I4965" s="192"/>
      <c r="J4965" s="192"/>
    </row>
    <row r="4966" spans="9:10" ht="15.75">
      <c r="I4966" s="192"/>
      <c r="J4966" s="192"/>
    </row>
    <row r="4967" spans="9:10" ht="15.75">
      <c r="I4967" s="192"/>
      <c r="J4967" s="192"/>
    </row>
    <row r="4968" spans="9:10" ht="15.75">
      <c r="I4968" s="192"/>
      <c r="J4968" s="192"/>
    </row>
    <row r="4969" spans="9:10" ht="15.75">
      <c r="I4969" s="192"/>
      <c r="J4969" s="192"/>
    </row>
    <row r="4970" spans="9:10" ht="15.75">
      <c r="I4970" s="192"/>
      <c r="J4970" s="192"/>
    </row>
    <row r="4971" spans="9:10" ht="15.75">
      <c r="I4971" s="192"/>
      <c r="J4971" s="192"/>
    </row>
    <row r="4972" spans="9:10" ht="15.75">
      <c r="I4972" s="192"/>
      <c r="J4972" s="192"/>
    </row>
    <row r="4973" spans="9:10" ht="15.75">
      <c r="I4973" s="192"/>
      <c r="J4973" s="192"/>
    </row>
    <row r="4974" spans="9:10" ht="15.75">
      <c r="I4974" s="192"/>
      <c r="J4974" s="192"/>
    </row>
    <row r="4975" spans="9:10" ht="15.75">
      <c r="I4975" s="192"/>
      <c r="J4975" s="192"/>
    </row>
    <row r="4976" spans="9:10" ht="15.75">
      <c r="I4976" s="192"/>
      <c r="J4976" s="192"/>
    </row>
    <row r="4977" spans="9:10" ht="15.75">
      <c r="I4977" s="192"/>
      <c r="J4977" s="192"/>
    </row>
    <row r="4978" spans="9:10" ht="15.75">
      <c r="I4978" s="192"/>
      <c r="J4978" s="192"/>
    </row>
    <row r="4979" spans="9:10" ht="15.75">
      <c r="I4979" s="192"/>
      <c r="J4979" s="192"/>
    </row>
    <row r="4980" spans="9:10" ht="15.75">
      <c r="I4980" s="192"/>
      <c r="J4980" s="192"/>
    </row>
    <row r="4981" spans="9:10" ht="15.75">
      <c r="I4981" s="192"/>
      <c r="J4981" s="192"/>
    </row>
    <row r="4982" spans="9:10" ht="15.75">
      <c r="I4982" s="192"/>
      <c r="J4982" s="192"/>
    </row>
    <row r="4983" spans="9:10" ht="15.75">
      <c r="I4983" s="192"/>
      <c r="J4983" s="192"/>
    </row>
    <row r="4984" spans="9:10" ht="15.75">
      <c r="I4984" s="192"/>
      <c r="J4984" s="192"/>
    </row>
    <row r="4985" spans="9:10" ht="15.75">
      <c r="I4985" s="192"/>
      <c r="J4985" s="192"/>
    </row>
    <row r="4986" spans="9:10" ht="15.75">
      <c r="I4986" s="192"/>
      <c r="J4986" s="192"/>
    </row>
    <row r="4987" spans="9:10" ht="15.75">
      <c r="I4987" s="192"/>
      <c r="J4987" s="192"/>
    </row>
    <row r="4988" spans="9:10" ht="15.75">
      <c r="I4988" s="192"/>
      <c r="J4988" s="192"/>
    </row>
    <row r="4989" spans="9:10" ht="15.75">
      <c r="I4989" s="192"/>
      <c r="J4989" s="192"/>
    </row>
    <row r="4990" spans="9:10" ht="15.75">
      <c r="I4990" s="192"/>
      <c r="J4990" s="192"/>
    </row>
    <row r="4991" spans="9:10" ht="15.75">
      <c r="I4991" s="192"/>
      <c r="J4991" s="192"/>
    </row>
    <row r="4992" spans="9:10" ht="15.75">
      <c r="I4992" s="192"/>
      <c r="J4992" s="192"/>
    </row>
    <row r="4993" spans="9:10" ht="15.75">
      <c r="I4993" s="192"/>
      <c r="J4993" s="192"/>
    </row>
    <row r="4994" spans="9:10" ht="15.75">
      <c r="I4994" s="192"/>
      <c r="J4994" s="192"/>
    </row>
    <row r="4995" spans="9:10" ht="15.75">
      <c r="I4995" s="192"/>
      <c r="J4995" s="192"/>
    </row>
    <row r="4996" spans="9:10" ht="15.75">
      <c r="I4996" s="192"/>
      <c r="J4996" s="192"/>
    </row>
    <row r="4997" spans="9:10" ht="15.75">
      <c r="I4997" s="192"/>
      <c r="J4997" s="192"/>
    </row>
    <row r="4998" spans="9:10" ht="15.75">
      <c r="I4998" s="192"/>
      <c r="J4998" s="192"/>
    </row>
    <row r="4999" spans="9:10" ht="15.75">
      <c r="I4999" s="192"/>
      <c r="J4999" s="192"/>
    </row>
    <row r="5000" spans="9:10" ht="15.75">
      <c r="I5000" s="192"/>
      <c r="J5000" s="192"/>
    </row>
    <row r="5001" spans="9:10" ht="15.75">
      <c r="I5001" s="192"/>
      <c r="J5001" s="192"/>
    </row>
    <row r="5002" spans="9:10" ht="15.75">
      <c r="I5002" s="192"/>
      <c r="J5002" s="192"/>
    </row>
    <row r="5003" spans="9:10" ht="15.75">
      <c r="I5003" s="192"/>
      <c r="J5003" s="192"/>
    </row>
    <row r="5004" spans="9:10" ht="15.75">
      <c r="I5004" s="192"/>
      <c r="J5004" s="192"/>
    </row>
    <row r="5005" spans="9:10" ht="15.75">
      <c r="I5005" s="192"/>
      <c r="J5005" s="192"/>
    </row>
    <row r="5006" spans="9:10" ht="15.75">
      <c r="I5006" s="192"/>
      <c r="J5006" s="192"/>
    </row>
    <row r="5007" spans="9:10" ht="15.75">
      <c r="I5007" s="192"/>
      <c r="J5007" s="192"/>
    </row>
    <row r="5008" spans="9:10" ht="15.75">
      <c r="I5008" s="192"/>
      <c r="J5008" s="192"/>
    </row>
    <row r="5009" spans="9:10" ht="15.75">
      <c r="I5009" s="192"/>
      <c r="J5009" s="192"/>
    </row>
    <row r="5010" spans="9:10" ht="15.75">
      <c r="I5010" s="192"/>
      <c r="J5010" s="192"/>
    </row>
    <row r="5011" spans="9:10" ht="15.75">
      <c r="I5011" s="192"/>
      <c r="J5011" s="192"/>
    </row>
    <row r="5012" spans="9:10" ht="15.75">
      <c r="I5012" s="192"/>
      <c r="J5012" s="192"/>
    </row>
    <row r="5013" spans="9:10" ht="15.75">
      <c r="I5013" s="192"/>
      <c r="J5013" s="192"/>
    </row>
    <row r="5014" spans="9:10" ht="15.75">
      <c r="I5014" s="192"/>
      <c r="J5014" s="192"/>
    </row>
    <row r="5015" spans="9:10" ht="15.75">
      <c r="I5015" s="192"/>
      <c r="J5015" s="192"/>
    </row>
    <row r="5016" spans="9:10" ht="15.75">
      <c r="I5016" s="192"/>
      <c r="J5016" s="192"/>
    </row>
    <row r="5017" spans="9:10" ht="15.75">
      <c r="I5017" s="192"/>
      <c r="J5017" s="192"/>
    </row>
    <row r="5018" spans="9:10" ht="15.75">
      <c r="I5018" s="192"/>
      <c r="J5018" s="192"/>
    </row>
    <row r="5019" spans="9:10" ht="15.75">
      <c r="I5019" s="192"/>
      <c r="J5019" s="192"/>
    </row>
    <row r="5020" spans="9:10" ht="15.75">
      <c r="I5020" s="192"/>
      <c r="J5020" s="192"/>
    </row>
    <row r="5021" spans="9:10" ht="15.75">
      <c r="I5021" s="192"/>
      <c r="J5021" s="192"/>
    </row>
    <row r="5022" spans="9:10" ht="15.75">
      <c r="I5022" s="192"/>
      <c r="J5022" s="192"/>
    </row>
    <row r="5023" spans="9:10" ht="15.75">
      <c r="I5023" s="192"/>
      <c r="J5023" s="192"/>
    </row>
    <row r="5024" spans="9:10" ht="15.75">
      <c r="I5024" s="192"/>
      <c r="J5024" s="192"/>
    </row>
    <row r="5025" spans="9:10" ht="15.75">
      <c r="I5025" s="192"/>
      <c r="J5025" s="192"/>
    </row>
    <row r="5026" spans="9:10" ht="15.75">
      <c r="I5026" s="192"/>
      <c r="J5026" s="192"/>
    </row>
    <row r="5027" spans="9:10" ht="15.75">
      <c r="I5027" s="192"/>
      <c r="J5027" s="192"/>
    </row>
    <row r="5028" spans="9:10" ht="15.75">
      <c r="I5028" s="192"/>
      <c r="J5028" s="192"/>
    </row>
    <row r="5029" spans="9:10" ht="15.75">
      <c r="I5029" s="192"/>
      <c r="J5029" s="192"/>
    </row>
    <row r="5030" spans="9:10" ht="15.75">
      <c r="I5030" s="192"/>
      <c r="J5030" s="192"/>
    </row>
    <row r="5031" spans="9:10" ht="15.75">
      <c r="I5031" s="192"/>
      <c r="J5031" s="192"/>
    </row>
    <row r="5032" spans="9:10" ht="15.75">
      <c r="I5032" s="192"/>
      <c r="J5032" s="192"/>
    </row>
    <row r="5033" spans="9:10" ht="15.75">
      <c r="I5033" s="192"/>
      <c r="J5033" s="192"/>
    </row>
    <row r="5034" spans="9:10" ht="15.75">
      <c r="I5034" s="192"/>
      <c r="J5034" s="192"/>
    </row>
    <row r="5035" spans="9:10" ht="15.75">
      <c r="I5035" s="192"/>
      <c r="J5035" s="192"/>
    </row>
    <row r="5036" spans="9:10" ht="15.75">
      <c r="I5036" s="192"/>
      <c r="J5036" s="192"/>
    </row>
    <row r="5037" spans="9:10" ht="15.75">
      <c r="I5037" s="192"/>
      <c r="J5037" s="192"/>
    </row>
    <row r="5038" spans="9:10" ht="15.75">
      <c r="I5038" s="192"/>
      <c r="J5038" s="192"/>
    </row>
    <row r="5039" spans="9:10" ht="15.75">
      <c r="I5039" s="192"/>
      <c r="J5039" s="192"/>
    </row>
    <row r="5040" spans="9:10" ht="15.75">
      <c r="I5040" s="192"/>
      <c r="J5040" s="192"/>
    </row>
    <row r="5041" spans="9:10" ht="15.75">
      <c r="I5041" s="192"/>
      <c r="J5041" s="192"/>
    </row>
    <row r="5042" spans="9:10" ht="15.75">
      <c r="I5042" s="192"/>
      <c r="J5042" s="192"/>
    </row>
    <row r="5043" spans="9:10" ht="15.75">
      <c r="I5043" s="192"/>
      <c r="J5043" s="192"/>
    </row>
    <row r="5044" spans="9:10" ht="15.75">
      <c r="I5044" s="192"/>
      <c r="J5044" s="192"/>
    </row>
    <row r="5045" spans="9:10" ht="15.75">
      <c r="I5045" s="192"/>
      <c r="J5045" s="192"/>
    </row>
    <row r="5046" spans="9:10" ht="15.75">
      <c r="I5046" s="192"/>
      <c r="J5046" s="192"/>
    </row>
    <row r="5047" spans="9:10" ht="15.75">
      <c r="I5047" s="192"/>
      <c r="J5047" s="192"/>
    </row>
    <row r="5048" spans="9:10" ht="15.75">
      <c r="I5048" s="192"/>
      <c r="J5048" s="192"/>
    </row>
    <row r="5049" spans="9:10" ht="15.75">
      <c r="I5049" s="192"/>
      <c r="J5049" s="192"/>
    </row>
    <row r="5050" spans="9:10" ht="15.75">
      <c r="I5050" s="192"/>
      <c r="J5050" s="192"/>
    </row>
    <row r="5051" spans="9:10" ht="15.75">
      <c r="I5051" s="192"/>
      <c r="J5051" s="192"/>
    </row>
    <row r="5052" spans="9:10" ht="15.75">
      <c r="I5052" s="192"/>
      <c r="J5052" s="192"/>
    </row>
    <row r="5053" spans="9:10" ht="15.75">
      <c r="I5053" s="192"/>
      <c r="J5053" s="192"/>
    </row>
    <row r="5054" spans="9:10" ht="15.75">
      <c r="I5054" s="192"/>
      <c r="J5054" s="192"/>
    </row>
    <row r="5055" spans="9:10" ht="15.75">
      <c r="I5055" s="192"/>
      <c r="J5055" s="192"/>
    </row>
    <row r="5056" spans="9:10" ht="15.75">
      <c r="I5056" s="192"/>
      <c r="J5056" s="192"/>
    </row>
    <row r="5057" spans="9:10" ht="15.75">
      <c r="I5057" s="192"/>
      <c r="J5057" s="192"/>
    </row>
    <row r="5058" spans="9:10" ht="15.75">
      <c r="I5058" s="192"/>
      <c r="J5058" s="192"/>
    </row>
    <row r="5059" spans="9:10" ht="15.75">
      <c r="I5059" s="192"/>
      <c r="J5059" s="192"/>
    </row>
    <row r="5060" spans="9:10" ht="15.75">
      <c r="I5060" s="192"/>
      <c r="J5060" s="192"/>
    </row>
    <row r="5061" spans="9:10" ht="15.75">
      <c r="I5061" s="192"/>
      <c r="J5061" s="192"/>
    </row>
    <row r="5062" spans="9:10" ht="15.75">
      <c r="I5062" s="192"/>
      <c r="J5062" s="192"/>
    </row>
    <row r="5063" spans="9:10" ht="15.75">
      <c r="I5063" s="192"/>
      <c r="J5063" s="192"/>
    </row>
    <row r="5064" spans="9:10" ht="15.75">
      <c r="I5064" s="192"/>
      <c r="J5064" s="192"/>
    </row>
    <row r="5065" spans="9:10" ht="15.75">
      <c r="I5065" s="192"/>
      <c r="J5065" s="192"/>
    </row>
    <row r="5066" spans="9:10" ht="15.75">
      <c r="I5066" s="192"/>
      <c r="J5066" s="192"/>
    </row>
    <row r="5067" spans="9:10" ht="15.75">
      <c r="I5067" s="192"/>
      <c r="J5067" s="192"/>
    </row>
    <row r="5068" spans="9:10" ht="15.75">
      <c r="I5068" s="192"/>
      <c r="J5068" s="192"/>
    </row>
    <row r="5069" spans="9:10" ht="15.75">
      <c r="I5069" s="192"/>
      <c r="J5069" s="192"/>
    </row>
    <row r="5070" spans="9:10" ht="15.75">
      <c r="I5070" s="192"/>
      <c r="J5070" s="192"/>
    </row>
    <row r="5071" spans="9:10" ht="15.75">
      <c r="I5071" s="192"/>
      <c r="J5071" s="192"/>
    </row>
    <row r="5072" spans="9:10" ht="15.75">
      <c r="I5072" s="192"/>
      <c r="J5072" s="192"/>
    </row>
    <row r="5073" spans="9:10" ht="15.75">
      <c r="I5073" s="192"/>
      <c r="J5073" s="192"/>
    </row>
    <row r="5074" spans="9:10" ht="15.75">
      <c r="I5074" s="192"/>
      <c r="J5074" s="192"/>
    </row>
    <row r="5075" spans="9:10" ht="15.75">
      <c r="I5075" s="192"/>
      <c r="J5075" s="192"/>
    </row>
    <row r="5076" spans="9:10" ht="15.75">
      <c r="I5076" s="192"/>
      <c r="J5076" s="192"/>
    </row>
    <row r="5077" spans="9:10" ht="15.75">
      <c r="I5077" s="192"/>
      <c r="J5077" s="192"/>
    </row>
    <row r="5078" spans="9:10" ht="15.75">
      <c r="I5078" s="192"/>
      <c r="J5078" s="192"/>
    </row>
    <row r="5079" spans="9:10" ht="15.75">
      <c r="I5079" s="192"/>
      <c r="J5079" s="192"/>
    </row>
    <row r="5080" spans="9:10" ht="15.75">
      <c r="I5080" s="192"/>
      <c r="J5080" s="192"/>
    </row>
    <row r="5081" spans="9:10" ht="15.75">
      <c r="I5081" s="192"/>
      <c r="J5081" s="192"/>
    </row>
    <row r="5082" spans="9:10" ht="15.75">
      <c r="I5082" s="192"/>
      <c r="J5082" s="192"/>
    </row>
    <row r="5083" spans="9:10" ht="15.75">
      <c r="I5083" s="192"/>
      <c r="J5083" s="192"/>
    </row>
    <row r="5084" spans="9:10" ht="15.75">
      <c r="I5084" s="192"/>
      <c r="J5084" s="192"/>
    </row>
    <row r="5085" spans="9:10" ht="15.75">
      <c r="I5085" s="192"/>
      <c r="J5085" s="192"/>
    </row>
    <row r="5086" spans="9:10" ht="15.75">
      <c r="I5086" s="192"/>
      <c r="J5086" s="192"/>
    </row>
    <row r="5087" spans="9:10" ht="15.75">
      <c r="I5087" s="192"/>
      <c r="J5087" s="192"/>
    </row>
    <row r="5088" spans="9:10" ht="15.75">
      <c r="I5088" s="192"/>
      <c r="J5088" s="192"/>
    </row>
    <row r="5089" spans="9:10" ht="15.75">
      <c r="I5089" s="192"/>
      <c r="J5089" s="192"/>
    </row>
    <row r="5090" spans="9:10" ht="15.75">
      <c r="I5090" s="192"/>
      <c r="J5090" s="192"/>
    </row>
    <row r="5091" spans="9:10" ht="15.75">
      <c r="I5091" s="192"/>
      <c r="J5091" s="192"/>
    </row>
    <row r="5092" spans="9:10" ht="15.75">
      <c r="I5092" s="192"/>
      <c r="J5092" s="192"/>
    </row>
    <row r="5093" spans="9:10" ht="15.75">
      <c r="I5093" s="192"/>
      <c r="J5093" s="192"/>
    </row>
    <row r="5094" spans="9:10" ht="15.75">
      <c r="I5094" s="192"/>
      <c r="J5094" s="192"/>
    </row>
    <row r="5095" spans="9:10" ht="15.75">
      <c r="I5095" s="192"/>
      <c r="J5095" s="192"/>
    </row>
    <row r="5096" spans="9:10" ht="15.75">
      <c r="I5096" s="192"/>
      <c r="J5096" s="192"/>
    </row>
    <row r="5097" spans="9:10" ht="15.75">
      <c r="I5097" s="192"/>
      <c r="J5097" s="192"/>
    </row>
    <row r="5098" spans="9:10" ht="15.75">
      <c r="I5098" s="192"/>
      <c r="J5098" s="192"/>
    </row>
    <row r="5099" spans="9:10" ht="15.75">
      <c r="I5099" s="192"/>
      <c r="J5099" s="192"/>
    </row>
    <row r="5100" spans="9:10" ht="15.75">
      <c r="I5100" s="192"/>
      <c r="J5100" s="192"/>
    </row>
    <row r="5101" spans="9:10" ht="15.75">
      <c r="I5101" s="192"/>
      <c r="J5101" s="192"/>
    </row>
    <row r="5102" spans="9:10" ht="15.75">
      <c r="I5102" s="192"/>
      <c r="J5102" s="192"/>
    </row>
    <row r="5103" spans="9:10" ht="15.75">
      <c r="I5103" s="192"/>
      <c r="J5103" s="192"/>
    </row>
    <row r="5104" spans="9:10" ht="15.75">
      <c r="I5104" s="192"/>
      <c r="J5104" s="192"/>
    </row>
    <row r="5105" spans="9:10" ht="15.75">
      <c r="I5105" s="192"/>
      <c r="J5105" s="192"/>
    </row>
    <row r="5106" spans="9:10" ht="15.75">
      <c r="I5106" s="192"/>
      <c r="J5106" s="192"/>
    </row>
    <row r="5107" spans="9:10" ht="15.75">
      <c r="I5107" s="192"/>
      <c r="J5107" s="192"/>
    </row>
    <row r="5108" spans="9:10" ht="15.75">
      <c r="I5108" s="192"/>
      <c r="J5108" s="192"/>
    </row>
    <row r="5109" spans="9:10" ht="15.75">
      <c r="I5109" s="192"/>
      <c r="J5109" s="192"/>
    </row>
    <row r="5110" spans="9:10" ht="15.75">
      <c r="I5110" s="192"/>
      <c r="J5110" s="192"/>
    </row>
    <row r="5111" spans="9:10" ht="15.75">
      <c r="I5111" s="192"/>
      <c r="J5111" s="192"/>
    </row>
    <row r="5112" spans="9:10" ht="15.75">
      <c r="I5112" s="192"/>
      <c r="J5112" s="192"/>
    </row>
    <row r="5113" spans="9:10" ht="15.75">
      <c r="I5113" s="192"/>
      <c r="J5113" s="192"/>
    </row>
    <row r="5114" spans="9:10" ht="15.75">
      <c r="I5114" s="192"/>
      <c r="J5114" s="192"/>
    </row>
    <row r="5115" spans="9:10" ht="15.75">
      <c r="I5115" s="192"/>
      <c r="J5115" s="192"/>
    </row>
    <row r="5116" spans="9:10" ht="15.75">
      <c r="I5116" s="192"/>
      <c r="J5116" s="192"/>
    </row>
    <row r="5117" spans="9:10" ht="15.75">
      <c r="I5117" s="192"/>
      <c r="J5117" s="192"/>
    </row>
    <row r="5118" spans="9:10" ht="15.75">
      <c r="I5118" s="192"/>
      <c r="J5118" s="192"/>
    </row>
    <row r="5119" spans="9:10" ht="15.75">
      <c r="I5119" s="192"/>
      <c r="J5119" s="192"/>
    </row>
    <row r="5120" spans="9:10" ht="15.75">
      <c r="I5120" s="192"/>
      <c r="J5120" s="192"/>
    </row>
    <row r="5121" spans="9:10" ht="15.75">
      <c r="I5121" s="192"/>
      <c r="J5121" s="192"/>
    </row>
    <row r="5122" spans="9:10" ht="15.75">
      <c r="I5122" s="192"/>
      <c r="J5122" s="192"/>
    </row>
    <row r="5123" spans="9:10" ht="15.75">
      <c r="I5123" s="192"/>
      <c r="J5123" s="192"/>
    </row>
    <row r="5124" spans="9:10" ht="15.75">
      <c r="I5124" s="192"/>
      <c r="J5124" s="192"/>
    </row>
    <row r="5125" spans="9:10" ht="15.75">
      <c r="I5125" s="192"/>
      <c r="J5125" s="192"/>
    </row>
    <row r="5126" spans="9:10" ht="15.75">
      <c r="I5126" s="192"/>
      <c r="J5126" s="192"/>
    </row>
    <row r="5127" spans="9:10" ht="15.75">
      <c r="I5127" s="192"/>
      <c r="J5127" s="192"/>
    </row>
    <row r="5128" spans="9:10" ht="15.75">
      <c r="I5128" s="192"/>
      <c r="J5128" s="192"/>
    </row>
    <row r="5129" spans="9:10" ht="15.75">
      <c r="I5129" s="192"/>
      <c r="J5129" s="192"/>
    </row>
    <row r="5130" spans="9:10" ht="15.75">
      <c r="I5130" s="192"/>
      <c r="J5130" s="192"/>
    </row>
    <row r="5131" spans="9:10" ht="15.75">
      <c r="I5131" s="192"/>
      <c r="J5131" s="192"/>
    </row>
    <row r="5132" spans="9:10" ht="15.75">
      <c r="I5132" s="192"/>
      <c r="J5132" s="192"/>
    </row>
    <row r="5133" spans="9:10" ht="15.75">
      <c r="I5133" s="192"/>
      <c r="J5133" s="192"/>
    </row>
    <row r="5134" spans="9:10" ht="15.75">
      <c r="I5134" s="192"/>
      <c r="J5134" s="192"/>
    </row>
    <row r="5135" spans="9:10" ht="15.75">
      <c r="I5135" s="192"/>
      <c r="J5135" s="192"/>
    </row>
    <row r="5136" spans="9:10" ht="15.75">
      <c r="I5136" s="192"/>
      <c r="J5136" s="192"/>
    </row>
    <row r="5137" spans="9:10" ht="15.75">
      <c r="I5137" s="192"/>
      <c r="J5137" s="192"/>
    </row>
    <row r="5138" spans="9:10" ht="15.75">
      <c r="I5138" s="192"/>
      <c r="J5138" s="192"/>
    </row>
    <row r="5139" spans="9:10" ht="15.75">
      <c r="I5139" s="192"/>
      <c r="J5139" s="192"/>
    </row>
    <row r="5140" spans="9:10" ht="15.75">
      <c r="I5140" s="192"/>
      <c r="J5140" s="192"/>
    </row>
    <row r="5141" spans="9:10" ht="15.75">
      <c r="I5141" s="192"/>
      <c r="J5141" s="192"/>
    </row>
    <row r="5142" spans="9:10" ht="15.75">
      <c r="I5142" s="192"/>
      <c r="J5142" s="192"/>
    </row>
    <row r="5143" spans="9:10" ht="15.75">
      <c r="I5143" s="192"/>
      <c r="J5143" s="192"/>
    </row>
    <row r="5144" spans="9:10" ht="15.75">
      <c r="I5144" s="192"/>
      <c r="J5144" s="192"/>
    </row>
    <row r="5145" spans="9:10" ht="15.75">
      <c r="I5145" s="192"/>
      <c r="J5145" s="192"/>
    </row>
    <row r="5146" spans="9:10" ht="15.75">
      <c r="I5146" s="192"/>
      <c r="J5146" s="192"/>
    </row>
    <row r="5147" spans="9:10" ht="15.75">
      <c r="I5147" s="192"/>
      <c r="J5147" s="192"/>
    </row>
    <row r="5148" spans="9:10" ht="15.75">
      <c r="I5148" s="192"/>
      <c r="J5148" s="192"/>
    </row>
    <row r="5149" spans="9:10" ht="15.75">
      <c r="I5149" s="192"/>
      <c r="J5149" s="192"/>
    </row>
    <row r="5150" spans="9:10" ht="15.75">
      <c r="I5150" s="192"/>
      <c r="J5150" s="192"/>
    </row>
    <row r="5151" spans="9:10" ht="15.75">
      <c r="I5151" s="192"/>
      <c r="J5151" s="192"/>
    </row>
    <row r="5152" spans="9:10" ht="15.75">
      <c r="I5152" s="192"/>
      <c r="J5152" s="192"/>
    </row>
    <row r="5153" spans="9:10" ht="15.75">
      <c r="I5153" s="192"/>
      <c r="J5153" s="192"/>
    </row>
    <row r="5154" spans="9:10" ht="15.75">
      <c r="I5154" s="192"/>
      <c r="J5154" s="192"/>
    </row>
    <row r="5155" spans="9:10" ht="15.75">
      <c r="I5155" s="192"/>
      <c r="J5155" s="192"/>
    </row>
    <row r="5156" spans="9:10" ht="15.75">
      <c r="I5156" s="192"/>
      <c r="J5156" s="192"/>
    </row>
    <row r="5157" spans="9:10" ht="15.75">
      <c r="I5157" s="192"/>
      <c r="J5157" s="192"/>
    </row>
    <row r="5158" spans="9:10" ht="15.75">
      <c r="I5158" s="192"/>
      <c r="J5158" s="192"/>
    </row>
    <row r="5159" spans="9:10" ht="15.75">
      <c r="I5159" s="192"/>
      <c r="J5159" s="192"/>
    </row>
    <row r="5160" spans="9:10" ht="15.75">
      <c r="I5160" s="192"/>
      <c r="J5160" s="192"/>
    </row>
    <row r="5161" spans="9:10" ht="15.75">
      <c r="I5161" s="192"/>
      <c r="J5161" s="192"/>
    </row>
    <row r="5162" spans="9:10" ht="15.75">
      <c r="I5162" s="192"/>
      <c r="J5162" s="192"/>
    </row>
    <row r="5163" spans="9:10" ht="15.75">
      <c r="I5163" s="192"/>
      <c r="J5163" s="192"/>
    </row>
    <row r="5164" spans="9:10" ht="15.75">
      <c r="I5164" s="192"/>
      <c r="J5164" s="192"/>
    </row>
    <row r="5165" spans="9:10" ht="15.75">
      <c r="I5165" s="192"/>
      <c r="J5165" s="192"/>
    </row>
    <row r="5166" spans="9:10" ht="15.75">
      <c r="I5166" s="192"/>
      <c r="J5166" s="192"/>
    </row>
    <row r="5167" spans="9:10" ht="15.75">
      <c r="I5167" s="192"/>
      <c r="J5167" s="192"/>
    </row>
    <row r="5168" spans="9:10" ht="15.75">
      <c r="I5168" s="192"/>
      <c r="J5168" s="192"/>
    </row>
    <row r="5169" spans="9:10" ht="15.75">
      <c r="I5169" s="192"/>
      <c r="J5169" s="192"/>
    </row>
    <row r="5170" spans="9:10" ht="15.75">
      <c r="I5170" s="192"/>
      <c r="J5170" s="192"/>
    </row>
    <row r="5171" spans="9:10" ht="15.75">
      <c r="I5171" s="192"/>
      <c r="J5171" s="192"/>
    </row>
    <row r="5172" spans="9:10" ht="15.75">
      <c r="I5172" s="192"/>
      <c r="J5172" s="192"/>
    </row>
    <row r="5173" spans="9:10" ht="15.75">
      <c r="I5173" s="192"/>
      <c r="J5173" s="192"/>
    </row>
    <row r="5174" spans="9:10" ht="15.75">
      <c r="I5174" s="192"/>
      <c r="J5174" s="192"/>
    </row>
    <row r="5175" spans="9:10" ht="15.75">
      <c r="I5175" s="192"/>
      <c r="J5175" s="192"/>
    </row>
    <row r="5176" spans="9:10" ht="15.75">
      <c r="I5176" s="192"/>
      <c r="J5176" s="192"/>
    </row>
    <row r="5177" spans="9:10" ht="15.75">
      <c r="I5177" s="192"/>
      <c r="J5177" s="192"/>
    </row>
    <row r="5178" spans="9:10" ht="15.75">
      <c r="I5178" s="192"/>
      <c r="J5178" s="192"/>
    </row>
    <row r="5179" spans="9:10" ht="15.75">
      <c r="I5179" s="192"/>
      <c r="J5179" s="192"/>
    </row>
    <row r="5180" spans="9:10" ht="15.75">
      <c r="I5180" s="192"/>
      <c r="J5180" s="192"/>
    </row>
    <row r="5181" spans="9:10" ht="15.75">
      <c r="I5181" s="192"/>
      <c r="J5181" s="192"/>
    </row>
    <row r="5182" spans="9:10" ht="15.75">
      <c r="I5182" s="192"/>
      <c r="J5182" s="192"/>
    </row>
    <row r="5183" spans="9:10" ht="15.75">
      <c r="I5183" s="192"/>
      <c r="J5183" s="192"/>
    </row>
    <row r="5184" spans="9:10" ht="15.75">
      <c r="I5184" s="192"/>
      <c r="J5184" s="192"/>
    </row>
    <row r="5185" spans="9:10" ht="15.75">
      <c r="I5185" s="192"/>
      <c r="J5185" s="192"/>
    </row>
    <row r="5186" spans="9:10" ht="15.75">
      <c r="I5186" s="192"/>
      <c r="J5186" s="192"/>
    </row>
    <row r="5187" spans="9:10" ht="15.75">
      <c r="I5187" s="192"/>
      <c r="J5187" s="192"/>
    </row>
    <row r="5188" spans="9:10" ht="15.75">
      <c r="I5188" s="192"/>
      <c r="J5188" s="192"/>
    </row>
    <row r="5189" spans="9:10" ht="15.75">
      <c r="I5189" s="192"/>
      <c r="J5189" s="192"/>
    </row>
    <row r="5190" spans="9:10" ht="15.75">
      <c r="I5190" s="192"/>
      <c r="J5190" s="192"/>
    </row>
    <row r="5191" spans="9:10" ht="15.75">
      <c r="I5191" s="192"/>
      <c r="J5191" s="192"/>
    </row>
    <row r="5192" spans="9:10" ht="15.75">
      <c r="I5192" s="192"/>
      <c r="J5192" s="192"/>
    </row>
    <row r="5193" spans="9:10" ht="15.75">
      <c r="I5193" s="192"/>
      <c r="J5193" s="192"/>
    </row>
    <row r="5194" spans="9:10" ht="15.75">
      <c r="I5194" s="192"/>
      <c r="J5194" s="192"/>
    </row>
    <row r="5195" spans="9:10" ht="15.75">
      <c r="I5195" s="192"/>
      <c r="J5195" s="192"/>
    </row>
    <row r="5196" spans="9:10" ht="15.75">
      <c r="I5196" s="192"/>
      <c r="J5196" s="192"/>
    </row>
    <row r="5197" spans="9:10" ht="15.75">
      <c r="I5197" s="192"/>
      <c r="J5197" s="192"/>
    </row>
    <row r="5198" spans="9:10" ht="15.75">
      <c r="I5198" s="192"/>
      <c r="J5198" s="192"/>
    </row>
    <row r="5199" spans="9:10" ht="15.75">
      <c r="I5199" s="192"/>
      <c r="J5199" s="192"/>
    </row>
    <row r="5200" spans="9:10" ht="15.75">
      <c r="I5200" s="192"/>
      <c r="J5200" s="192"/>
    </row>
    <row r="5201" spans="9:10" ht="15.75">
      <c r="I5201" s="192"/>
      <c r="J5201" s="192"/>
    </row>
    <row r="5202" spans="9:10" ht="15.75">
      <c r="I5202" s="192"/>
      <c r="J5202" s="192"/>
    </row>
    <row r="5203" spans="9:10" ht="15.75">
      <c r="I5203" s="192"/>
      <c r="J5203" s="192"/>
    </row>
    <row r="5204" spans="9:10" ht="15.75">
      <c r="I5204" s="192"/>
      <c r="J5204" s="192"/>
    </row>
    <row r="5205" spans="9:10" ht="15.75">
      <c r="I5205" s="192"/>
      <c r="J5205" s="192"/>
    </row>
    <row r="5206" spans="9:10" ht="15.75">
      <c r="I5206" s="192"/>
      <c r="J5206" s="192"/>
    </row>
    <row r="5207" spans="9:10" ht="15.75">
      <c r="I5207" s="192"/>
      <c r="J5207" s="192"/>
    </row>
    <row r="5208" spans="9:10" ht="15.75">
      <c r="I5208" s="192"/>
      <c r="J5208" s="192"/>
    </row>
    <row r="5209" spans="9:10" ht="15.75">
      <c r="I5209" s="192"/>
      <c r="J5209" s="192"/>
    </row>
    <row r="5210" spans="9:10" ht="15.75">
      <c r="I5210" s="192"/>
      <c r="J5210" s="192"/>
    </row>
    <row r="5211" spans="9:10" ht="15.75">
      <c r="I5211" s="192"/>
      <c r="J5211" s="192"/>
    </row>
    <row r="5212" spans="9:10" ht="15.75">
      <c r="I5212" s="192"/>
      <c r="J5212" s="192"/>
    </row>
    <row r="5213" spans="9:10" ht="15.75">
      <c r="I5213" s="192"/>
      <c r="J5213" s="192"/>
    </row>
    <row r="5214" spans="9:10" ht="15.75">
      <c r="I5214" s="192"/>
      <c r="J5214" s="192"/>
    </row>
    <row r="5215" spans="9:10" ht="15.75">
      <c r="I5215" s="192"/>
      <c r="J5215" s="192"/>
    </row>
    <row r="5216" spans="9:10" ht="15.75">
      <c r="I5216" s="192"/>
      <c r="J5216" s="192"/>
    </row>
    <row r="5217" spans="9:10" ht="15.75">
      <c r="I5217" s="192"/>
      <c r="J5217" s="192"/>
    </row>
    <row r="5218" spans="9:10" ht="15.75">
      <c r="I5218" s="192"/>
      <c r="J5218" s="192"/>
    </row>
    <row r="5219" spans="9:10" ht="15.75">
      <c r="I5219" s="192"/>
      <c r="J5219" s="192"/>
    </row>
    <row r="5220" spans="9:10" ht="15.75">
      <c r="I5220" s="192"/>
      <c r="J5220" s="192"/>
    </row>
    <row r="5221" spans="9:10" ht="15.75">
      <c r="I5221" s="192"/>
      <c r="J5221" s="192"/>
    </row>
    <row r="5222" spans="9:10" ht="15.75">
      <c r="I5222" s="192"/>
      <c r="J5222" s="192"/>
    </row>
    <row r="5223" spans="9:10" ht="15.75">
      <c r="I5223" s="192"/>
      <c r="J5223" s="192"/>
    </row>
    <row r="5224" spans="9:10" ht="15.75">
      <c r="I5224" s="192"/>
      <c r="J5224" s="192"/>
    </row>
    <row r="5225" spans="9:10" ht="15.75">
      <c r="I5225" s="192"/>
      <c r="J5225" s="192"/>
    </row>
    <row r="5226" spans="9:10" ht="15.75">
      <c r="I5226" s="192"/>
      <c r="J5226" s="192"/>
    </row>
    <row r="5227" spans="9:10" ht="15.75">
      <c r="I5227" s="192"/>
      <c r="J5227" s="192"/>
    </row>
    <row r="5228" spans="9:10" ht="15.75">
      <c r="I5228" s="192"/>
      <c r="J5228" s="192"/>
    </row>
    <row r="5229" spans="9:10" ht="15.75">
      <c r="I5229" s="192"/>
      <c r="J5229" s="192"/>
    </row>
    <row r="5230" spans="9:10" ht="15.75">
      <c r="I5230" s="192"/>
      <c r="J5230" s="192"/>
    </row>
    <row r="5231" spans="9:10" ht="15.75">
      <c r="I5231" s="192"/>
      <c r="J5231" s="192"/>
    </row>
    <row r="5232" spans="9:10" ht="15.75">
      <c r="I5232" s="192"/>
      <c r="J5232" s="192"/>
    </row>
    <row r="5233" spans="9:10" ht="15.75">
      <c r="I5233" s="192"/>
      <c r="J5233" s="192"/>
    </row>
    <row r="5234" spans="9:10" ht="15.75">
      <c r="I5234" s="192"/>
      <c r="J5234" s="192"/>
    </row>
    <row r="5235" spans="9:10" ht="15.75">
      <c r="I5235" s="192"/>
      <c r="J5235" s="192"/>
    </row>
    <row r="5236" spans="9:10" ht="15.75">
      <c r="I5236" s="192"/>
      <c r="J5236" s="192"/>
    </row>
    <row r="5237" spans="9:10" ht="15.75">
      <c r="I5237" s="192"/>
      <c r="J5237" s="192"/>
    </row>
    <row r="5238" spans="9:10" ht="15.75">
      <c r="I5238" s="192"/>
      <c r="J5238" s="192"/>
    </row>
    <row r="5239" spans="9:10" ht="15.75">
      <c r="I5239" s="192"/>
      <c r="J5239" s="192"/>
    </row>
    <row r="5240" spans="9:10" ht="15.75">
      <c r="I5240" s="192"/>
      <c r="J5240" s="192"/>
    </row>
    <row r="5241" spans="9:10" ht="15.75">
      <c r="I5241" s="192"/>
      <c r="J5241" s="192"/>
    </row>
    <row r="5242" spans="9:10" ht="15.75">
      <c r="I5242" s="192"/>
      <c r="J5242" s="192"/>
    </row>
    <row r="5243" spans="9:10" ht="15.75">
      <c r="I5243" s="192"/>
      <c r="J5243" s="192"/>
    </row>
    <row r="5244" spans="9:10" ht="15.75">
      <c r="I5244" s="192"/>
      <c r="J5244" s="192"/>
    </row>
    <row r="5245" spans="9:10" ht="15.75">
      <c r="I5245" s="192"/>
      <c r="J5245" s="192"/>
    </row>
    <row r="5246" spans="9:10" ht="15.75">
      <c r="I5246" s="192"/>
      <c r="J5246" s="192"/>
    </row>
    <row r="5247" spans="9:10" ht="15.75">
      <c r="I5247" s="192"/>
      <c r="J5247" s="192"/>
    </row>
    <row r="5248" spans="9:10" ht="15.75">
      <c r="I5248" s="192"/>
      <c r="J5248" s="192"/>
    </row>
    <row r="5249" spans="9:10" ht="15.75">
      <c r="I5249" s="192"/>
      <c r="J5249" s="192"/>
    </row>
    <row r="5250" spans="9:10" ht="15.75">
      <c r="I5250" s="192"/>
      <c r="J5250" s="192"/>
    </row>
    <row r="5251" spans="9:10" ht="15.75">
      <c r="I5251" s="192"/>
      <c r="J5251" s="192"/>
    </row>
    <row r="5252" spans="9:10" ht="15.75">
      <c r="I5252" s="192"/>
      <c r="J5252" s="192"/>
    </row>
    <row r="5253" spans="9:10" ht="15.75">
      <c r="I5253" s="192"/>
      <c r="J5253" s="192"/>
    </row>
    <row r="5254" spans="9:10" ht="15.75">
      <c r="I5254" s="192"/>
      <c r="J5254" s="192"/>
    </row>
    <row r="5255" spans="9:10" ht="15.75">
      <c r="I5255" s="192"/>
      <c r="J5255" s="192"/>
    </row>
    <row r="5256" spans="9:10" ht="15.75">
      <c r="I5256" s="192"/>
      <c r="J5256" s="192"/>
    </row>
    <row r="5257" spans="9:10" ht="15.75">
      <c r="I5257" s="192"/>
      <c r="J5257" s="192"/>
    </row>
    <row r="5258" spans="9:10" ht="15.75">
      <c r="I5258" s="192"/>
      <c r="J5258" s="192"/>
    </row>
    <row r="5259" spans="9:10" ht="15.75">
      <c r="I5259" s="192"/>
      <c r="J5259" s="192"/>
    </row>
    <row r="5260" spans="9:10" ht="15.75">
      <c r="I5260" s="192"/>
      <c r="J5260" s="192"/>
    </row>
    <row r="5261" spans="9:10" ht="15.75">
      <c r="I5261" s="192"/>
      <c r="J5261" s="192"/>
    </row>
    <row r="5262" spans="9:10" ht="15.75">
      <c r="I5262" s="192"/>
      <c r="J5262" s="192"/>
    </row>
    <row r="5263" spans="9:10" ht="15.75">
      <c r="I5263" s="192"/>
      <c r="J5263" s="192"/>
    </row>
    <row r="5264" spans="9:10" ht="15.75">
      <c r="I5264" s="192"/>
      <c r="J5264" s="192"/>
    </row>
    <row r="5265" spans="9:10" ht="15.75">
      <c r="I5265" s="192"/>
      <c r="J5265" s="192"/>
    </row>
    <row r="5266" spans="9:10" ht="15.75">
      <c r="I5266" s="192"/>
      <c r="J5266" s="192"/>
    </row>
    <row r="5267" spans="9:10" ht="15.75">
      <c r="I5267" s="192"/>
      <c r="J5267" s="192"/>
    </row>
    <row r="5268" spans="9:10" ht="15.75">
      <c r="I5268" s="192"/>
      <c r="J5268" s="192"/>
    </row>
    <row r="5269" spans="9:10" ht="15.75">
      <c r="I5269" s="192"/>
      <c r="J5269" s="192"/>
    </row>
    <row r="5270" spans="9:10" ht="15.75">
      <c r="I5270" s="192"/>
      <c r="J5270" s="192"/>
    </row>
    <row r="5271" spans="9:10" ht="15.75">
      <c r="I5271" s="192"/>
      <c r="J5271" s="192"/>
    </row>
    <row r="5272" spans="9:10" ht="15.75">
      <c r="I5272" s="192"/>
      <c r="J5272" s="192"/>
    </row>
    <row r="5273" spans="9:10" ht="15.75">
      <c r="I5273" s="192"/>
      <c r="J5273" s="192"/>
    </row>
    <row r="5274" spans="9:10" ht="15.75">
      <c r="I5274" s="192"/>
      <c r="J5274" s="192"/>
    </row>
    <row r="5275" spans="9:10" ht="15.75">
      <c r="I5275" s="192"/>
      <c r="J5275" s="192"/>
    </row>
    <row r="5276" spans="9:10" ht="15.75">
      <c r="I5276" s="192"/>
      <c r="J5276" s="192"/>
    </row>
    <row r="5277" spans="9:10" ht="15.75">
      <c r="I5277" s="192"/>
      <c r="J5277" s="192"/>
    </row>
    <row r="5278" spans="9:10" ht="15.75">
      <c r="I5278" s="192"/>
      <c r="J5278" s="192"/>
    </row>
    <row r="5279" spans="9:10" ht="15.75">
      <c r="I5279" s="192"/>
      <c r="J5279" s="192"/>
    </row>
    <row r="5280" spans="9:10" ht="15.75">
      <c r="I5280" s="192"/>
      <c r="J5280" s="192"/>
    </row>
    <row r="5281" spans="9:10" ht="15.75">
      <c r="I5281" s="192"/>
      <c r="J5281" s="192"/>
    </row>
    <row r="5282" spans="9:10" ht="15.75">
      <c r="I5282" s="192"/>
      <c r="J5282" s="192"/>
    </row>
    <row r="5283" spans="9:10" ht="15.75">
      <c r="I5283" s="192"/>
      <c r="J5283" s="192"/>
    </row>
    <row r="5284" spans="9:10" ht="15.75">
      <c r="I5284" s="192"/>
      <c r="J5284" s="192"/>
    </row>
    <row r="5285" spans="9:10" ht="15.75">
      <c r="I5285" s="192"/>
      <c r="J5285" s="192"/>
    </row>
    <row r="5286" spans="9:10" ht="15.75">
      <c r="I5286" s="192"/>
      <c r="J5286" s="192"/>
    </row>
    <row r="5287" spans="9:10" ht="15.75">
      <c r="I5287" s="192"/>
      <c r="J5287" s="192"/>
    </row>
    <row r="5288" spans="9:10" ht="15.75">
      <c r="I5288" s="192"/>
      <c r="J5288" s="192"/>
    </row>
    <row r="5289" spans="9:10" ht="15.75">
      <c r="I5289" s="192"/>
      <c r="J5289" s="192"/>
    </row>
    <row r="5290" spans="9:10" ht="15.75">
      <c r="I5290" s="192"/>
      <c r="J5290" s="192"/>
    </row>
    <row r="5291" spans="9:10" ht="15.75">
      <c r="I5291" s="192"/>
      <c r="J5291" s="192"/>
    </row>
    <row r="5292" spans="9:10" ht="15.75">
      <c r="I5292" s="192"/>
      <c r="J5292" s="192"/>
    </row>
    <row r="5293" spans="9:10" ht="15.75">
      <c r="I5293" s="192"/>
      <c r="J5293" s="192"/>
    </row>
    <row r="5294" spans="9:10" ht="15.75">
      <c r="I5294" s="192"/>
      <c r="J5294" s="192"/>
    </row>
    <row r="5295" spans="9:10" ht="15.75">
      <c r="I5295" s="192"/>
      <c r="J5295" s="192"/>
    </row>
    <row r="5296" spans="9:10" ht="15.75">
      <c r="I5296" s="192"/>
      <c r="J5296" s="192"/>
    </row>
    <row r="5297" spans="9:10" ht="15.75">
      <c r="I5297" s="192"/>
      <c r="J5297" s="192"/>
    </row>
    <row r="5298" spans="9:10" ht="15.75">
      <c r="I5298" s="192"/>
      <c r="J5298" s="192"/>
    </row>
    <row r="5299" spans="9:10" ht="15.75">
      <c r="I5299" s="192"/>
      <c r="J5299" s="192"/>
    </row>
    <row r="5300" spans="9:10" ht="15.75">
      <c r="I5300" s="192"/>
      <c r="J5300" s="192"/>
    </row>
    <row r="5301" spans="9:10" ht="15.75">
      <c r="I5301" s="192"/>
      <c r="J5301" s="192"/>
    </row>
    <row r="5302" spans="9:10" ht="15.75">
      <c r="I5302" s="192"/>
      <c r="J5302" s="192"/>
    </row>
    <row r="5303" spans="9:10" ht="15.75">
      <c r="I5303" s="192"/>
      <c r="J5303" s="192"/>
    </row>
    <row r="5304" spans="9:10" ht="15.75">
      <c r="I5304" s="192"/>
      <c r="J5304" s="192"/>
    </row>
    <row r="5305" spans="9:10" ht="15.75">
      <c r="I5305" s="192"/>
      <c r="J5305" s="192"/>
    </row>
    <row r="5306" spans="9:10" ht="15.75">
      <c r="I5306" s="192"/>
      <c r="J5306" s="192"/>
    </row>
    <row r="5307" spans="9:10" ht="15.75">
      <c r="I5307" s="192"/>
      <c r="J5307" s="192"/>
    </row>
    <row r="5308" spans="9:10" ht="15.75">
      <c r="I5308" s="192"/>
      <c r="J5308" s="192"/>
    </row>
    <row r="5309" spans="9:10" ht="15.75">
      <c r="I5309" s="192"/>
      <c r="J5309" s="192"/>
    </row>
    <row r="5310" spans="9:10" ht="15.75">
      <c r="I5310" s="192"/>
      <c r="J5310" s="192"/>
    </row>
    <row r="5311" spans="9:10" ht="15.75">
      <c r="I5311" s="192"/>
      <c r="J5311" s="192"/>
    </row>
    <row r="5312" spans="9:10" ht="15.75">
      <c r="I5312" s="192"/>
      <c r="J5312" s="192"/>
    </row>
    <row r="5313" spans="9:10" ht="15.75">
      <c r="I5313" s="192"/>
      <c r="J5313" s="192"/>
    </row>
    <row r="5314" spans="9:10" ht="15.75">
      <c r="I5314" s="192"/>
      <c r="J5314" s="192"/>
    </row>
    <row r="5315" spans="9:10" ht="15.75">
      <c r="I5315" s="192"/>
      <c r="J5315" s="192"/>
    </row>
    <row r="5316" spans="9:10" ht="15.75">
      <c r="I5316" s="192"/>
      <c r="J5316" s="192"/>
    </row>
    <row r="5317" spans="9:10" ht="15.75">
      <c r="I5317" s="192"/>
      <c r="J5317" s="192"/>
    </row>
    <row r="5318" spans="9:10" ht="15.75">
      <c r="I5318" s="192"/>
      <c r="J5318" s="192"/>
    </row>
    <row r="5319" spans="9:10" ht="15.75">
      <c r="I5319" s="192"/>
      <c r="J5319" s="192"/>
    </row>
    <row r="5320" spans="9:10" ht="15.75">
      <c r="I5320" s="192"/>
      <c r="J5320" s="192"/>
    </row>
    <row r="5321" spans="9:10" ht="15.75">
      <c r="I5321" s="192"/>
      <c r="J5321" s="192"/>
    </row>
    <row r="5322" spans="9:10" ht="15.75">
      <c r="I5322" s="192"/>
      <c r="J5322" s="192"/>
    </row>
    <row r="5323" spans="9:10" ht="15.75">
      <c r="I5323" s="192"/>
      <c r="J5323" s="192"/>
    </row>
    <row r="5324" spans="9:10" ht="15.75">
      <c r="I5324" s="192"/>
      <c r="J5324" s="192"/>
    </row>
    <row r="5325" spans="9:10" ht="15.75">
      <c r="I5325" s="192"/>
      <c r="J5325" s="192"/>
    </row>
    <row r="5326" spans="9:10" ht="15.75">
      <c r="I5326" s="192"/>
      <c r="J5326" s="192"/>
    </row>
    <row r="5327" spans="9:10" ht="15.75">
      <c r="I5327" s="192"/>
      <c r="J5327" s="192"/>
    </row>
    <row r="5328" spans="9:10" ht="15.75">
      <c r="I5328" s="192"/>
      <c r="J5328" s="192"/>
    </row>
    <row r="5329" spans="9:10" ht="15.75">
      <c r="I5329" s="192"/>
      <c r="J5329" s="192"/>
    </row>
    <row r="5330" spans="9:10" ht="15.75">
      <c r="I5330" s="192"/>
      <c r="J5330" s="192"/>
    </row>
    <row r="5331" spans="9:10" ht="15.75">
      <c r="I5331" s="192"/>
      <c r="J5331" s="192"/>
    </row>
    <row r="5332" spans="9:10" ht="15.75">
      <c r="I5332" s="192"/>
      <c r="J5332" s="192"/>
    </row>
    <row r="5333" spans="9:10" ht="15.75">
      <c r="I5333" s="192"/>
      <c r="J5333" s="192"/>
    </row>
    <row r="5334" spans="9:10" ht="15.75">
      <c r="I5334" s="192"/>
      <c r="J5334" s="192"/>
    </row>
    <row r="5335" spans="9:10" ht="15.75">
      <c r="I5335" s="192"/>
      <c r="J5335" s="192"/>
    </row>
    <row r="5336" spans="9:10" ht="15.75">
      <c r="I5336" s="192"/>
      <c r="J5336" s="192"/>
    </row>
    <row r="5337" spans="9:10" ht="15.75">
      <c r="I5337" s="192"/>
      <c r="J5337" s="192"/>
    </row>
    <row r="5338" spans="9:10" ht="15.75">
      <c r="I5338" s="192"/>
      <c r="J5338" s="192"/>
    </row>
    <row r="5339" spans="9:10" ht="15.75">
      <c r="I5339" s="192"/>
      <c r="J5339" s="192"/>
    </row>
    <row r="5340" spans="9:10" ht="15.75">
      <c r="I5340" s="192"/>
      <c r="J5340" s="192"/>
    </row>
    <row r="5341" spans="9:10" ht="15.75">
      <c r="I5341" s="192"/>
      <c r="J5341" s="192"/>
    </row>
    <row r="5342" spans="9:10" ht="15.75">
      <c r="I5342" s="192"/>
      <c r="J5342" s="192"/>
    </row>
    <row r="5343" spans="9:10" ht="15.75">
      <c r="I5343" s="192"/>
      <c r="J5343" s="192"/>
    </row>
    <row r="5344" spans="9:10" ht="15.75">
      <c r="I5344" s="192"/>
      <c r="J5344" s="192"/>
    </row>
    <row r="5345" spans="9:10" ht="15.75">
      <c r="I5345" s="192"/>
      <c r="J5345" s="192"/>
    </row>
    <row r="5346" spans="9:10" ht="15.75">
      <c r="I5346" s="192"/>
      <c r="J5346" s="192"/>
    </row>
    <row r="5347" spans="9:10" ht="15.75">
      <c r="I5347" s="192"/>
      <c r="J5347" s="192"/>
    </row>
    <row r="5348" spans="9:10" ht="15.75">
      <c r="I5348" s="192"/>
      <c r="J5348" s="192"/>
    </row>
    <row r="5349" spans="9:10" ht="15.75">
      <c r="I5349" s="192"/>
      <c r="J5349" s="192"/>
    </row>
    <row r="5350" spans="9:10" ht="15.75">
      <c r="I5350" s="192"/>
      <c r="J5350" s="192"/>
    </row>
    <row r="5351" spans="9:10" ht="15.75">
      <c r="I5351" s="192"/>
      <c r="J5351" s="192"/>
    </row>
    <row r="5352" spans="9:10" ht="15.75">
      <c r="I5352" s="192"/>
      <c r="J5352" s="192"/>
    </row>
    <row r="5353" spans="9:10" ht="15.75">
      <c r="I5353" s="192"/>
      <c r="J5353" s="192"/>
    </row>
    <row r="5354" spans="9:10" ht="15.75">
      <c r="I5354" s="192"/>
      <c r="J5354" s="192"/>
    </row>
    <row r="5355" spans="9:10" ht="15.75">
      <c r="I5355" s="192"/>
      <c r="J5355" s="192"/>
    </row>
    <row r="5356" spans="9:10" ht="15.75">
      <c r="I5356" s="192"/>
      <c r="J5356" s="192"/>
    </row>
    <row r="5357" spans="9:10" ht="15.75">
      <c r="I5357" s="192"/>
      <c r="J5357" s="192"/>
    </row>
    <row r="5358" spans="9:10" ht="15.75">
      <c r="I5358" s="192"/>
      <c r="J5358" s="192"/>
    </row>
    <row r="5359" spans="9:10" ht="15.75">
      <c r="I5359" s="192"/>
      <c r="J5359" s="192"/>
    </row>
    <row r="5360" spans="9:10" ht="15.75">
      <c r="I5360" s="192"/>
      <c r="J5360" s="192"/>
    </row>
    <row r="5361" spans="9:10" ht="15.75">
      <c r="I5361" s="192"/>
      <c r="J5361" s="192"/>
    </row>
    <row r="5362" spans="9:10" ht="15.75">
      <c r="I5362" s="192"/>
      <c r="J5362" s="192"/>
    </row>
    <row r="5363" spans="9:10" ht="15.75">
      <c r="I5363" s="192"/>
      <c r="J5363" s="192"/>
    </row>
    <row r="5364" spans="9:10" ht="15.75">
      <c r="I5364" s="192"/>
      <c r="J5364" s="192"/>
    </row>
    <row r="5365" spans="9:10" ht="15.75">
      <c r="I5365" s="192"/>
      <c r="J5365" s="192"/>
    </row>
    <row r="5366" spans="9:10" ht="15.75">
      <c r="I5366" s="192"/>
      <c r="J5366" s="192"/>
    </row>
    <row r="5367" spans="9:10" ht="15.75">
      <c r="I5367" s="192"/>
      <c r="J5367" s="192"/>
    </row>
    <row r="5368" spans="9:10" ht="15.75">
      <c r="I5368" s="192"/>
      <c r="J5368" s="192"/>
    </row>
    <row r="5369" spans="9:10" ht="15.75">
      <c r="I5369" s="192"/>
      <c r="J5369" s="192"/>
    </row>
    <row r="5370" spans="9:10" ht="15.75">
      <c r="I5370" s="192"/>
      <c r="J5370" s="192"/>
    </row>
    <row r="5371" spans="9:10" ht="15.75">
      <c r="I5371" s="192"/>
      <c r="J5371" s="192"/>
    </row>
    <row r="5372" spans="9:10" ht="15.75">
      <c r="I5372" s="192"/>
      <c r="J5372" s="192"/>
    </row>
    <row r="5373" spans="9:10" ht="15.75">
      <c r="I5373" s="192"/>
      <c r="J5373" s="192"/>
    </row>
    <row r="5374" spans="9:10" ht="15.75">
      <c r="I5374" s="192"/>
      <c r="J5374" s="192"/>
    </row>
    <row r="5375" spans="9:10" ht="15.75">
      <c r="I5375" s="192"/>
      <c r="J5375" s="192"/>
    </row>
    <row r="5376" spans="9:10" ht="15.75">
      <c r="I5376" s="192"/>
      <c r="J5376" s="192"/>
    </row>
    <row r="5377" spans="9:10" ht="15.75">
      <c r="I5377" s="192"/>
      <c r="J5377" s="192"/>
    </row>
    <row r="5378" spans="9:10" ht="15.75">
      <c r="I5378" s="192"/>
      <c r="J5378" s="192"/>
    </row>
    <row r="5379" spans="9:10" ht="15.75">
      <c r="I5379" s="192"/>
      <c r="J5379" s="192"/>
    </row>
    <row r="5380" spans="9:10" ht="15.75">
      <c r="I5380" s="192"/>
      <c r="J5380" s="192"/>
    </row>
    <row r="5381" spans="9:10" ht="15.75">
      <c r="I5381" s="192"/>
      <c r="J5381" s="192"/>
    </row>
    <row r="5382" spans="9:10" ht="15.75">
      <c r="I5382" s="192"/>
      <c r="J5382" s="192"/>
    </row>
    <row r="5383" spans="9:10" ht="15.75">
      <c r="I5383" s="192"/>
      <c r="J5383" s="192"/>
    </row>
    <row r="5384" spans="9:10" ht="15.75">
      <c r="I5384" s="192"/>
      <c r="J5384" s="192"/>
    </row>
    <row r="5385" spans="9:10" ht="15.75">
      <c r="I5385" s="192"/>
      <c r="J5385" s="192"/>
    </row>
    <row r="5386" spans="9:10" ht="15.75">
      <c r="I5386" s="192"/>
      <c r="J5386" s="192"/>
    </row>
    <row r="5387" spans="9:10" ht="15.75">
      <c r="I5387" s="192"/>
      <c r="J5387" s="192"/>
    </row>
    <row r="5388" spans="9:10" ht="15.75">
      <c r="I5388" s="192"/>
      <c r="J5388" s="192"/>
    </row>
    <row r="5389" spans="9:10" ht="15.75">
      <c r="I5389" s="192"/>
      <c r="J5389" s="192"/>
    </row>
    <row r="5390" spans="9:10" ht="15.75">
      <c r="I5390" s="192"/>
      <c r="J5390" s="192"/>
    </row>
    <row r="5391" spans="9:10" ht="15.75">
      <c r="I5391" s="192"/>
      <c r="J5391" s="192"/>
    </row>
    <row r="5392" spans="9:10" ht="15.75">
      <c r="I5392" s="192"/>
      <c r="J5392" s="192"/>
    </row>
    <row r="5393" spans="9:10" ht="15.75">
      <c r="I5393" s="192"/>
      <c r="J5393" s="192"/>
    </row>
    <row r="5394" spans="9:10" ht="15.75">
      <c r="I5394" s="192"/>
      <c r="J5394" s="192"/>
    </row>
    <row r="5395" spans="9:10" ht="15.75">
      <c r="I5395" s="192"/>
      <c r="J5395" s="192"/>
    </row>
    <row r="5396" spans="9:10" ht="15.75">
      <c r="I5396" s="192"/>
      <c r="J5396" s="192"/>
    </row>
    <row r="5397" spans="9:10" ht="15.75">
      <c r="I5397" s="192"/>
      <c r="J5397" s="192"/>
    </row>
    <row r="5398" spans="9:10" ht="15.75">
      <c r="I5398" s="192"/>
      <c r="J5398" s="192"/>
    </row>
    <row r="5399" spans="9:10" ht="15.75">
      <c r="I5399" s="192"/>
      <c r="J5399" s="192"/>
    </row>
    <row r="5400" spans="9:10" ht="15.75">
      <c r="I5400" s="192"/>
      <c r="J5400" s="192"/>
    </row>
    <row r="5401" spans="9:10" ht="15.75">
      <c r="I5401" s="192"/>
      <c r="J5401" s="192"/>
    </row>
    <row r="5402" spans="9:10" ht="15.75">
      <c r="I5402" s="192"/>
      <c r="J5402" s="192"/>
    </row>
    <row r="5403" spans="9:10" ht="15.75">
      <c r="I5403" s="192"/>
      <c r="J5403" s="192"/>
    </row>
    <row r="5404" spans="9:10" ht="15.75">
      <c r="I5404" s="192"/>
      <c r="J5404" s="192"/>
    </row>
    <row r="5405" spans="9:10" ht="15.75">
      <c r="I5405" s="192"/>
      <c r="J5405" s="192"/>
    </row>
    <row r="5406" spans="9:10" ht="15.75">
      <c r="I5406" s="192"/>
      <c r="J5406" s="192"/>
    </row>
    <row r="5407" spans="9:10" ht="15.75">
      <c r="I5407" s="192"/>
      <c r="J5407" s="192"/>
    </row>
    <row r="5408" spans="9:10" ht="15.75">
      <c r="I5408" s="192"/>
      <c r="J5408" s="192"/>
    </row>
    <row r="5409" spans="9:10" ht="15.75">
      <c r="I5409" s="192"/>
      <c r="J5409" s="192"/>
    </row>
    <row r="5410" spans="9:10" ht="15.75">
      <c r="I5410" s="192"/>
      <c r="J5410" s="192"/>
    </row>
    <row r="5411" spans="9:10" ht="15.75">
      <c r="I5411" s="192"/>
      <c r="J5411" s="192"/>
    </row>
    <row r="5412" spans="9:10" ht="15.75">
      <c r="I5412" s="192"/>
      <c r="J5412" s="192"/>
    </row>
    <row r="5413" spans="9:10" ht="15.75">
      <c r="I5413" s="192"/>
      <c r="J5413" s="192"/>
    </row>
    <row r="5414" spans="9:10" ht="15.75">
      <c r="I5414" s="192"/>
      <c r="J5414" s="192"/>
    </row>
    <row r="5415" spans="9:10" ht="15.75">
      <c r="I5415" s="192"/>
      <c r="J5415" s="192"/>
    </row>
    <row r="5416" spans="9:10" ht="15.75">
      <c r="I5416" s="192"/>
      <c r="J5416" s="192"/>
    </row>
    <row r="5417" spans="9:10" ht="15.75">
      <c r="I5417" s="192"/>
      <c r="J5417" s="192"/>
    </row>
    <row r="5418" spans="9:10" ht="15.75">
      <c r="I5418" s="192"/>
      <c r="J5418" s="192"/>
    </row>
    <row r="5419" spans="9:10" ht="15.75">
      <c r="I5419" s="192"/>
      <c r="J5419" s="192"/>
    </row>
    <row r="5420" spans="9:10" ht="15.75">
      <c r="I5420" s="192"/>
      <c r="J5420" s="192"/>
    </row>
    <row r="5421" spans="9:10" ht="15.75">
      <c r="I5421" s="192"/>
      <c r="J5421" s="192"/>
    </row>
    <row r="5422" spans="9:10" ht="15.75">
      <c r="I5422" s="192"/>
      <c r="J5422" s="192"/>
    </row>
    <row r="5423" spans="9:10" ht="15.75">
      <c r="I5423" s="192"/>
      <c r="J5423" s="192"/>
    </row>
    <row r="5424" spans="9:10" ht="15.75">
      <c r="I5424" s="192"/>
      <c r="J5424" s="192"/>
    </row>
    <row r="5425" spans="9:10" ht="15.75">
      <c r="I5425" s="192"/>
      <c r="J5425" s="192"/>
    </row>
    <row r="5426" spans="9:10" ht="15.75">
      <c r="I5426" s="192"/>
      <c r="J5426" s="192"/>
    </row>
    <row r="5427" spans="9:10" ht="15.75">
      <c r="I5427" s="192"/>
      <c r="J5427" s="192"/>
    </row>
    <row r="5428" spans="9:10" ht="15.75">
      <c r="I5428" s="192"/>
      <c r="J5428" s="192"/>
    </row>
    <row r="5429" spans="9:10" ht="15.75">
      <c r="I5429" s="192"/>
      <c r="J5429" s="192"/>
    </row>
    <row r="5430" spans="9:10" ht="15.75">
      <c r="I5430" s="192"/>
      <c r="J5430" s="192"/>
    </row>
    <row r="5431" spans="9:10" ht="15.75">
      <c r="I5431" s="192"/>
      <c r="J5431" s="192"/>
    </row>
    <row r="5432" spans="9:10" ht="15.75">
      <c r="I5432" s="192"/>
      <c r="J5432" s="192"/>
    </row>
    <row r="5433" spans="9:10" ht="15.75">
      <c r="I5433" s="192"/>
      <c r="J5433" s="192"/>
    </row>
    <row r="5434" spans="9:10" ht="15.75">
      <c r="I5434" s="192"/>
      <c r="J5434" s="192"/>
    </row>
    <row r="5435" spans="9:10" ht="15.75">
      <c r="I5435" s="192"/>
      <c r="J5435" s="192"/>
    </row>
    <row r="5436" spans="9:10" ht="15.75">
      <c r="I5436" s="192"/>
      <c r="J5436" s="192"/>
    </row>
    <row r="5437" spans="9:10" ht="15.75">
      <c r="I5437" s="192"/>
      <c r="J5437" s="192"/>
    </row>
    <row r="5438" spans="9:10" ht="15.75">
      <c r="I5438" s="192"/>
      <c r="J5438" s="192"/>
    </row>
    <row r="5439" spans="9:10" ht="15.75">
      <c r="I5439" s="192"/>
      <c r="J5439" s="192"/>
    </row>
    <row r="5440" spans="9:10" ht="15.75">
      <c r="I5440" s="192"/>
      <c r="J5440" s="192"/>
    </row>
    <row r="5441" spans="9:10" ht="15.75">
      <c r="I5441" s="192"/>
      <c r="J5441" s="192"/>
    </row>
    <row r="5442" spans="9:10" ht="15.75">
      <c r="I5442" s="192"/>
      <c r="J5442" s="192"/>
    </row>
    <row r="5443" spans="9:10" ht="15.75">
      <c r="I5443" s="192"/>
      <c r="J5443" s="192"/>
    </row>
    <row r="5444" spans="9:10" ht="15.75">
      <c r="I5444" s="192"/>
      <c r="J5444" s="192"/>
    </row>
    <row r="5445" spans="9:10" ht="15.75">
      <c r="I5445" s="192"/>
      <c r="J5445" s="192"/>
    </row>
    <row r="5446" spans="9:10" ht="15.75">
      <c r="I5446" s="192"/>
      <c r="J5446" s="192"/>
    </row>
    <row r="5447" spans="9:10" ht="15.75">
      <c r="I5447" s="192"/>
      <c r="J5447" s="192"/>
    </row>
    <row r="5448" spans="9:10" ht="15.75">
      <c r="I5448" s="192"/>
      <c r="J5448" s="192"/>
    </row>
    <row r="5449" spans="9:10" ht="15.75">
      <c r="I5449" s="192"/>
      <c r="J5449" s="192"/>
    </row>
    <row r="5450" spans="9:10" ht="15.75">
      <c r="I5450" s="192"/>
      <c r="J5450" s="192"/>
    </row>
    <row r="5451" spans="9:10" ht="15.75">
      <c r="I5451" s="192"/>
      <c r="J5451" s="192"/>
    </row>
    <row r="5452" spans="9:10" ht="15.75">
      <c r="I5452" s="192"/>
      <c r="J5452" s="192"/>
    </row>
    <row r="5453" spans="9:10" ht="15.75">
      <c r="I5453" s="192"/>
      <c r="J5453" s="192"/>
    </row>
    <row r="5454" spans="9:10" ht="15.75">
      <c r="I5454" s="192"/>
      <c r="J5454" s="192"/>
    </row>
    <row r="5455" spans="9:10" ht="15.75">
      <c r="I5455" s="192"/>
      <c r="J5455" s="192"/>
    </row>
    <row r="5456" spans="9:10" ht="15.75">
      <c r="I5456" s="192"/>
      <c r="J5456" s="192"/>
    </row>
    <row r="5457" spans="9:10" ht="15.75">
      <c r="I5457" s="192"/>
      <c r="J5457" s="192"/>
    </row>
    <row r="5458" spans="9:10" ht="15.75">
      <c r="I5458" s="192"/>
      <c r="J5458" s="192"/>
    </row>
    <row r="5459" spans="9:10" ht="15.75">
      <c r="I5459" s="192"/>
      <c r="J5459" s="192"/>
    </row>
    <row r="5460" spans="9:10" ht="15.75">
      <c r="I5460" s="192"/>
      <c r="J5460" s="192"/>
    </row>
    <row r="5461" spans="9:10" ht="15.75">
      <c r="I5461" s="192"/>
      <c r="J5461" s="192"/>
    </row>
    <row r="5462" spans="9:10" ht="15.75">
      <c r="I5462" s="192"/>
      <c r="J5462" s="192"/>
    </row>
    <row r="5463" spans="9:10" ht="15.75">
      <c r="I5463" s="192"/>
      <c r="J5463" s="192"/>
    </row>
    <row r="5464" spans="9:10" ht="15.75">
      <c r="I5464" s="192"/>
      <c r="J5464" s="192"/>
    </row>
    <row r="5465" spans="9:10" ht="15.75">
      <c r="I5465" s="192"/>
      <c r="J5465" s="192"/>
    </row>
    <row r="5466" spans="9:10" ht="15.75">
      <c r="I5466" s="192"/>
      <c r="J5466" s="192"/>
    </row>
    <row r="5467" spans="9:10" ht="15.75">
      <c r="I5467" s="192"/>
      <c r="J5467" s="192"/>
    </row>
    <row r="5468" spans="9:10" ht="15.75">
      <c r="I5468" s="192"/>
      <c r="J5468" s="192"/>
    </row>
    <row r="5469" spans="9:10" ht="15.75">
      <c r="I5469" s="192"/>
      <c r="J5469" s="192"/>
    </row>
    <row r="5470" spans="9:10" ht="15.75">
      <c r="I5470" s="192"/>
      <c r="J5470" s="192"/>
    </row>
    <row r="5471" spans="9:10" ht="15.75">
      <c r="I5471" s="192"/>
      <c r="J5471" s="192"/>
    </row>
    <row r="5472" spans="9:10" ht="15.75">
      <c r="I5472" s="192"/>
      <c r="J5472" s="192"/>
    </row>
    <row r="5473" spans="9:10" ht="15.75">
      <c r="I5473" s="192"/>
      <c r="J5473" s="192"/>
    </row>
    <row r="5474" spans="9:10" ht="15.75">
      <c r="I5474" s="192"/>
      <c r="J5474" s="192"/>
    </row>
    <row r="5475" spans="9:10" ht="15.75">
      <c r="I5475" s="192"/>
      <c r="J5475" s="192"/>
    </row>
    <row r="5476" spans="9:10" ht="15.75">
      <c r="I5476" s="192"/>
      <c r="J5476" s="192"/>
    </row>
    <row r="5477" spans="9:10" ht="15.75">
      <c r="I5477" s="192"/>
      <c r="J5477" s="192"/>
    </row>
    <row r="5478" spans="9:10" ht="15.75">
      <c r="I5478" s="192"/>
      <c r="J5478" s="192"/>
    </row>
    <row r="5479" spans="9:10" ht="15.75">
      <c r="I5479" s="192"/>
      <c r="J5479" s="192"/>
    </row>
    <row r="5480" spans="9:10" ht="15.75">
      <c r="I5480" s="192"/>
      <c r="J5480" s="192"/>
    </row>
    <row r="5481" spans="9:10" ht="15.75">
      <c r="I5481" s="192"/>
      <c r="J5481" s="192"/>
    </row>
    <row r="5482" spans="9:10" ht="15.75">
      <c r="I5482" s="192"/>
      <c r="J5482" s="192"/>
    </row>
    <row r="5483" spans="9:10" ht="15.75">
      <c r="I5483" s="192"/>
      <c r="J5483" s="192"/>
    </row>
    <row r="5484" spans="9:10" ht="15.75">
      <c r="I5484" s="192"/>
      <c r="J5484" s="192"/>
    </row>
    <row r="5485" spans="9:10" ht="15.75">
      <c r="I5485" s="192"/>
      <c r="J5485" s="192"/>
    </row>
    <row r="5486" spans="9:10" ht="15.75">
      <c r="I5486" s="192"/>
      <c r="J5486" s="192"/>
    </row>
    <row r="5487" spans="9:10" ht="15.75">
      <c r="I5487" s="192"/>
      <c r="J5487" s="192"/>
    </row>
    <row r="5488" spans="9:10" ht="15.75">
      <c r="I5488" s="192"/>
      <c r="J5488" s="192"/>
    </row>
    <row r="5489" spans="9:10" ht="15.75">
      <c r="I5489" s="192"/>
      <c r="J5489" s="192"/>
    </row>
    <row r="5490" spans="9:10" ht="15.75">
      <c r="I5490" s="192"/>
      <c r="J5490" s="192"/>
    </row>
    <row r="5491" spans="9:10" ht="15.75">
      <c r="I5491" s="192"/>
      <c r="J5491" s="192"/>
    </row>
    <row r="5492" spans="9:10" ht="15.75">
      <c r="I5492" s="192"/>
      <c r="J5492" s="192"/>
    </row>
    <row r="5493" spans="9:10" ht="15.75">
      <c r="I5493" s="192"/>
      <c r="J5493" s="192"/>
    </row>
    <row r="5494" spans="9:10" ht="15.75">
      <c r="I5494" s="192"/>
      <c r="J5494" s="192"/>
    </row>
    <row r="5495" spans="9:10" ht="15.75">
      <c r="I5495" s="192"/>
      <c r="J5495" s="192"/>
    </row>
    <row r="5496" spans="9:10" ht="15.75">
      <c r="I5496" s="192"/>
      <c r="J5496" s="192"/>
    </row>
    <row r="5497" spans="9:10" ht="15.75">
      <c r="I5497" s="192"/>
      <c r="J5497" s="192"/>
    </row>
    <row r="5498" spans="9:10" ht="15.75">
      <c r="I5498" s="192"/>
      <c r="J5498" s="192"/>
    </row>
    <row r="5499" spans="9:10" ht="15.75">
      <c r="I5499" s="192"/>
      <c r="J5499" s="192"/>
    </row>
    <row r="5500" spans="9:10" ht="15.75">
      <c r="I5500" s="192"/>
      <c r="J5500" s="192"/>
    </row>
    <row r="5501" spans="9:10" ht="15.75">
      <c r="I5501" s="192"/>
      <c r="J5501" s="192"/>
    </row>
    <row r="5502" spans="9:10" ht="15.75">
      <c r="I5502" s="192"/>
      <c r="J5502" s="192"/>
    </row>
    <row r="5503" spans="9:10" ht="15.75">
      <c r="I5503" s="192"/>
      <c r="J5503" s="192"/>
    </row>
    <row r="5504" spans="9:10" ht="15.75">
      <c r="I5504" s="192"/>
      <c r="J5504" s="192"/>
    </row>
    <row r="5505" spans="9:10" ht="15.75">
      <c r="I5505" s="192"/>
      <c r="J5505" s="192"/>
    </row>
    <row r="5506" spans="9:10" ht="15.75">
      <c r="I5506" s="192"/>
      <c r="J5506" s="192"/>
    </row>
    <row r="5507" spans="9:10" ht="15.75">
      <c r="I5507" s="192"/>
      <c r="J5507" s="192"/>
    </row>
    <row r="5508" spans="9:10" ht="15.75">
      <c r="I5508" s="192"/>
      <c r="J5508" s="192"/>
    </row>
    <row r="5509" spans="9:10" ht="15.75">
      <c r="I5509" s="192"/>
      <c r="J5509" s="192"/>
    </row>
    <row r="5510" spans="9:10" ht="15.75">
      <c r="I5510" s="192"/>
      <c r="J5510" s="192"/>
    </row>
    <row r="5511" spans="9:10" ht="15.75">
      <c r="I5511" s="192"/>
      <c r="J5511" s="192"/>
    </row>
    <row r="5512" spans="9:10" ht="15.75">
      <c r="I5512" s="192"/>
      <c r="J5512" s="192"/>
    </row>
    <row r="5513" spans="9:10" ht="15.75">
      <c r="I5513" s="192"/>
      <c r="J5513" s="192"/>
    </row>
    <row r="5514" spans="9:10" ht="15.75">
      <c r="I5514" s="192"/>
      <c r="J5514" s="192"/>
    </row>
    <row r="5515" spans="9:10" ht="15.75">
      <c r="I5515" s="192"/>
      <c r="J5515" s="192"/>
    </row>
    <row r="5516" spans="9:10" ht="15.75">
      <c r="I5516" s="192"/>
      <c r="J5516" s="192"/>
    </row>
    <row r="5517" spans="9:10" ht="15.75">
      <c r="I5517" s="192"/>
      <c r="J5517" s="192"/>
    </row>
    <row r="5518" spans="9:10" ht="15.75">
      <c r="I5518" s="192"/>
      <c r="J5518" s="192"/>
    </row>
    <row r="5519" spans="9:10" ht="15.75">
      <c r="I5519" s="192"/>
      <c r="J5519" s="192"/>
    </row>
    <row r="5520" spans="9:10" ht="15.75">
      <c r="I5520" s="192"/>
      <c r="J5520" s="192"/>
    </row>
    <row r="5521" spans="9:10" ht="15.75">
      <c r="I5521" s="192"/>
      <c r="J5521" s="192"/>
    </row>
    <row r="5522" spans="9:10" ht="15.75">
      <c r="I5522" s="192"/>
      <c r="J5522" s="192"/>
    </row>
    <row r="5523" spans="9:10" ht="15.75">
      <c r="I5523" s="192"/>
      <c r="J5523" s="192"/>
    </row>
    <row r="5524" spans="9:10" ht="15.75">
      <c r="I5524" s="192"/>
      <c r="J5524" s="192"/>
    </row>
    <row r="5525" spans="9:10" ht="15.75">
      <c r="I5525" s="192"/>
      <c r="J5525" s="192"/>
    </row>
    <row r="5526" spans="9:10" ht="15.75">
      <c r="I5526" s="192"/>
      <c r="J5526" s="192"/>
    </row>
    <row r="5527" spans="9:10" ht="15.75">
      <c r="I5527" s="192"/>
      <c r="J5527" s="192"/>
    </row>
    <row r="5528" spans="9:10" ht="15.75">
      <c r="I5528" s="192"/>
      <c r="J5528" s="192"/>
    </row>
    <row r="5529" spans="9:10" ht="15.75">
      <c r="I5529" s="192"/>
      <c r="J5529" s="192"/>
    </row>
    <row r="5530" spans="9:10" ht="15.75">
      <c r="I5530" s="192"/>
      <c r="J5530" s="192"/>
    </row>
    <row r="5531" spans="9:10" ht="15.75">
      <c r="I5531" s="192"/>
      <c r="J5531" s="192"/>
    </row>
    <row r="5532" spans="9:10" ht="15.75">
      <c r="I5532" s="192"/>
      <c r="J5532" s="192"/>
    </row>
    <row r="5533" spans="9:10" ht="15.75">
      <c r="I5533" s="192"/>
      <c r="J5533" s="192"/>
    </row>
    <row r="5534" spans="9:10" ht="15.75">
      <c r="I5534" s="192"/>
      <c r="J5534" s="192"/>
    </row>
    <row r="5535" spans="9:10" ht="15.75">
      <c r="I5535" s="192"/>
      <c r="J5535" s="192"/>
    </row>
    <row r="5536" spans="9:10" ht="15.75">
      <c r="I5536" s="192"/>
      <c r="J5536" s="192"/>
    </row>
    <row r="5537" spans="9:10" ht="15.75">
      <c r="I5537" s="192"/>
      <c r="J5537" s="192"/>
    </row>
    <row r="5538" spans="9:10" ht="15.75">
      <c r="I5538" s="192"/>
      <c r="J5538" s="192"/>
    </row>
    <row r="5539" spans="9:10" ht="15.75">
      <c r="I5539" s="192"/>
      <c r="J5539" s="192"/>
    </row>
    <row r="5540" spans="9:10" ht="15.75">
      <c r="I5540" s="192"/>
      <c r="J5540" s="192"/>
    </row>
    <row r="5541" spans="9:10" ht="15.75">
      <c r="I5541" s="192"/>
      <c r="J5541" s="192"/>
    </row>
    <row r="5542" spans="9:10" ht="15.75">
      <c r="I5542" s="192"/>
      <c r="J5542" s="192"/>
    </row>
    <row r="5543" spans="9:10" ht="15.75">
      <c r="I5543" s="192"/>
      <c r="J5543" s="192"/>
    </row>
    <row r="5544" spans="9:10" ht="15.75">
      <c r="I5544" s="192"/>
      <c r="J5544" s="192"/>
    </row>
    <row r="5545" spans="9:10" ht="15.75">
      <c r="I5545" s="192"/>
      <c r="J5545" s="192"/>
    </row>
    <row r="5546" spans="9:10" ht="15.75">
      <c r="I5546" s="192"/>
      <c r="J5546" s="192"/>
    </row>
    <row r="5547" spans="9:10" ht="15.75">
      <c r="I5547" s="192"/>
      <c r="J5547" s="192"/>
    </row>
    <row r="5548" spans="9:10" ht="15.75">
      <c r="I5548" s="192"/>
      <c r="J5548" s="192"/>
    </row>
    <row r="5549" spans="9:10" ht="15.75">
      <c r="I5549" s="192"/>
      <c r="J5549" s="192"/>
    </row>
    <row r="5550" spans="9:10" ht="15.75">
      <c r="I5550" s="192"/>
      <c r="J5550" s="192"/>
    </row>
    <row r="5551" spans="9:10" ht="15.75">
      <c r="I5551" s="192"/>
      <c r="J5551" s="192"/>
    </row>
    <row r="5552" spans="9:10" ht="15.75">
      <c r="I5552" s="192"/>
      <c r="J5552" s="192"/>
    </row>
    <row r="5553" spans="9:10" ht="15.75">
      <c r="I5553" s="192"/>
      <c r="J5553" s="192"/>
    </row>
    <row r="5554" spans="9:10" ht="15.75">
      <c r="I5554" s="192"/>
      <c r="J5554" s="192"/>
    </row>
    <row r="5555" spans="9:10" ht="15.75">
      <c r="I5555" s="192"/>
      <c r="J5555" s="192"/>
    </row>
    <row r="5556" spans="9:10" ht="15.75">
      <c r="I5556" s="192"/>
      <c r="J5556" s="192"/>
    </row>
    <row r="5557" spans="9:10" ht="15.75">
      <c r="I5557" s="192"/>
      <c r="J5557" s="192"/>
    </row>
    <row r="5558" spans="9:10" ht="15.75">
      <c r="I5558" s="192"/>
      <c r="J5558" s="192"/>
    </row>
    <row r="5559" spans="9:10" ht="15.75">
      <c r="I5559" s="192"/>
      <c r="J5559" s="192"/>
    </row>
    <row r="5560" spans="9:10" ht="15.75">
      <c r="I5560" s="192"/>
      <c r="J5560" s="192"/>
    </row>
    <row r="5561" spans="9:10" ht="15.75">
      <c r="I5561" s="192"/>
      <c r="J5561" s="192"/>
    </row>
    <row r="5562" spans="9:10" ht="15.75">
      <c r="I5562" s="192"/>
      <c r="J5562" s="192"/>
    </row>
    <row r="5563" spans="9:10" ht="15.75">
      <c r="I5563" s="192"/>
      <c r="J5563" s="192"/>
    </row>
    <row r="5564" spans="9:10" ht="15.75">
      <c r="I5564" s="192"/>
      <c r="J5564" s="192"/>
    </row>
    <row r="5565" spans="9:10" ht="15.75">
      <c r="I5565" s="192"/>
      <c r="J5565" s="192"/>
    </row>
    <row r="5566" spans="9:10" ht="15.75">
      <c r="I5566" s="192"/>
      <c r="J5566" s="192"/>
    </row>
    <row r="5567" spans="9:10" ht="15.75">
      <c r="I5567" s="192"/>
      <c r="J5567" s="192"/>
    </row>
    <row r="5568" spans="9:10" ht="15.75">
      <c r="I5568" s="192"/>
      <c r="J5568" s="192"/>
    </row>
    <row r="5569" spans="9:10" ht="15.75">
      <c r="I5569" s="192"/>
      <c r="J5569" s="192"/>
    </row>
    <row r="5570" spans="9:10" ht="15.75">
      <c r="I5570" s="192"/>
      <c r="J5570" s="192"/>
    </row>
    <row r="5571" spans="9:10" ht="15.75">
      <c r="I5571" s="192"/>
      <c r="J5571" s="192"/>
    </row>
    <row r="5572" spans="9:10" ht="15.75">
      <c r="I5572" s="192"/>
      <c r="J5572" s="192"/>
    </row>
    <row r="5573" spans="9:10" ht="15.75">
      <c r="I5573" s="192"/>
      <c r="J5573" s="192"/>
    </row>
    <row r="5574" spans="9:10" ht="15.75">
      <c r="I5574" s="192"/>
      <c r="J5574" s="192"/>
    </row>
    <row r="5575" spans="9:10" ht="15.75">
      <c r="I5575" s="192"/>
      <c r="J5575" s="192"/>
    </row>
    <row r="5576" spans="9:10" ht="15.75">
      <c r="I5576" s="192"/>
      <c r="J5576" s="192"/>
    </row>
    <row r="5577" spans="9:10" ht="15.75">
      <c r="I5577" s="192"/>
      <c r="J5577" s="192"/>
    </row>
    <row r="5578" spans="9:10" ht="15.75">
      <c r="I5578" s="192"/>
      <c r="J5578" s="192"/>
    </row>
    <row r="5579" spans="9:10" ht="15.75">
      <c r="I5579" s="192"/>
      <c r="J5579" s="192"/>
    </row>
    <row r="5580" spans="9:10" ht="15.75">
      <c r="I5580" s="192"/>
      <c r="J5580" s="192"/>
    </row>
    <row r="5581" spans="9:10" ht="15.75">
      <c r="I5581" s="192"/>
      <c r="J5581" s="192"/>
    </row>
    <row r="5582" spans="9:10" ht="15.75">
      <c r="I5582" s="192"/>
      <c r="J5582" s="192"/>
    </row>
    <row r="5583" spans="9:10" ht="15.75">
      <c r="I5583" s="192"/>
      <c r="J5583" s="192"/>
    </row>
    <row r="5584" spans="9:10" ht="15.75">
      <c r="I5584" s="192"/>
      <c r="J5584" s="192"/>
    </row>
    <row r="5585" spans="9:10" ht="15.75">
      <c r="I5585" s="192"/>
      <c r="J5585" s="192"/>
    </row>
    <row r="5586" spans="9:10" ht="15.75">
      <c r="I5586" s="192"/>
      <c r="J5586" s="192"/>
    </row>
    <row r="5587" spans="9:10" ht="15.75">
      <c r="I5587" s="192"/>
      <c r="J5587" s="192"/>
    </row>
    <row r="5588" spans="9:10" ht="15.75">
      <c r="I5588" s="192"/>
      <c r="J5588" s="192"/>
    </row>
    <row r="5589" spans="9:10" ht="15.75">
      <c r="I5589" s="192"/>
      <c r="J5589" s="192"/>
    </row>
    <row r="5590" spans="9:10" ht="15.75">
      <c r="I5590" s="192"/>
      <c r="J5590" s="192"/>
    </row>
    <row r="5591" spans="9:10" ht="15.75">
      <c r="I5591" s="192"/>
      <c r="J5591" s="192"/>
    </row>
    <row r="5592" spans="9:10" ht="15.75">
      <c r="I5592" s="192"/>
      <c r="J5592" s="192"/>
    </row>
    <row r="5593" spans="9:10" ht="15.75">
      <c r="I5593" s="192"/>
      <c r="J5593" s="192"/>
    </row>
    <row r="5594" spans="9:10" ht="15.75">
      <c r="I5594" s="192"/>
      <c r="J5594" s="192"/>
    </row>
    <row r="5595" spans="9:10" ht="15.75">
      <c r="I5595" s="192"/>
      <c r="J5595" s="192"/>
    </row>
    <row r="5596" spans="9:10" ht="15.75">
      <c r="I5596" s="192"/>
      <c r="J5596" s="192"/>
    </row>
    <row r="5597" spans="9:10" ht="15.75">
      <c r="I5597" s="192"/>
      <c r="J5597" s="192"/>
    </row>
    <row r="5598" spans="9:10" ht="15.75">
      <c r="I5598" s="192"/>
      <c r="J5598" s="192"/>
    </row>
    <row r="5599" spans="9:10" ht="15.75">
      <c r="I5599" s="192"/>
      <c r="J5599" s="192"/>
    </row>
    <row r="5600" spans="9:10" ht="15.75">
      <c r="I5600" s="192"/>
      <c r="J5600" s="192"/>
    </row>
    <row r="5601" spans="9:10" ht="15.75">
      <c r="I5601" s="192"/>
      <c r="J5601" s="192"/>
    </row>
    <row r="5602" spans="9:10" ht="15.75">
      <c r="I5602" s="192"/>
      <c r="J5602" s="192"/>
    </row>
    <row r="5603" spans="9:10" ht="15.75">
      <c r="I5603" s="192"/>
      <c r="J5603" s="192"/>
    </row>
    <row r="5604" spans="9:10" ht="15.75">
      <c r="I5604" s="192"/>
      <c r="J5604" s="192"/>
    </row>
    <row r="5605" spans="9:10" ht="15.75">
      <c r="I5605" s="192"/>
      <c r="J5605" s="192"/>
    </row>
    <row r="5606" spans="9:10" ht="15.75">
      <c r="I5606" s="192"/>
      <c r="J5606" s="192"/>
    </row>
    <row r="5607" spans="9:10" ht="15.75">
      <c r="I5607" s="192"/>
      <c r="J5607" s="192"/>
    </row>
    <row r="5608" spans="9:10" ht="15.75">
      <c r="I5608" s="192"/>
      <c r="J5608" s="192"/>
    </row>
    <row r="5609" spans="9:10" ht="15.75">
      <c r="I5609" s="192"/>
      <c r="J5609" s="192"/>
    </row>
    <row r="5610" spans="9:10" ht="15.75">
      <c r="I5610" s="192"/>
      <c r="J5610" s="192"/>
    </row>
    <row r="5611" spans="9:10" ht="15.75">
      <c r="I5611" s="192"/>
      <c r="J5611" s="192"/>
    </row>
    <row r="5612" spans="9:10" ht="15.75">
      <c r="I5612" s="192"/>
      <c r="J5612" s="192"/>
    </row>
    <row r="5613" spans="9:10" ht="15.75">
      <c r="I5613" s="192"/>
      <c r="J5613" s="192"/>
    </row>
    <row r="5614" spans="9:10" ht="15.75">
      <c r="I5614" s="192"/>
      <c r="J5614" s="192"/>
    </row>
    <row r="5615" spans="9:10" ht="15.75">
      <c r="I5615" s="192"/>
      <c r="J5615" s="192"/>
    </row>
    <row r="5616" spans="9:10" ht="15.75">
      <c r="I5616" s="192"/>
      <c r="J5616" s="192"/>
    </row>
    <row r="5617" spans="9:10" ht="15.75">
      <c r="I5617" s="192"/>
      <c r="J5617" s="192"/>
    </row>
    <row r="5618" spans="9:10" ht="15.75">
      <c r="I5618" s="192"/>
      <c r="J5618" s="192"/>
    </row>
    <row r="5619" spans="9:10" ht="15.75">
      <c r="I5619" s="192"/>
      <c r="J5619" s="192"/>
    </row>
    <row r="5620" spans="9:10" ht="15.75">
      <c r="I5620" s="192"/>
      <c r="J5620" s="192"/>
    </row>
    <row r="5621" spans="9:10" ht="15.75">
      <c r="I5621" s="192"/>
      <c r="J5621" s="192"/>
    </row>
    <row r="5622" spans="9:10" ht="15.75">
      <c r="I5622" s="192"/>
      <c r="J5622" s="192"/>
    </row>
    <row r="5623" spans="9:10" ht="15.75">
      <c r="I5623" s="192"/>
      <c r="J5623" s="192"/>
    </row>
    <row r="5624" spans="9:10" ht="15.75">
      <c r="I5624" s="192"/>
      <c r="J5624" s="192"/>
    </row>
    <row r="5625" spans="9:10" ht="15.75">
      <c r="I5625" s="192"/>
      <c r="J5625" s="192"/>
    </row>
    <row r="5626" spans="9:10" ht="15.75">
      <c r="I5626" s="192"/>
      <c r="J5626" s="192"/>
    </row>
    <row r="5627" spans="9:10" ht="15.75">
      <c r="I5627" s="192"/>
      <c r="J5627" s="192"/>
    </row>
    <row r="5628" spans="9:10" ht="15.75">
      <c r="I5628" s="192"/>
      <c r="J5628" s="192"/>
    </row>
    <row r="5629" spans="9:10" ht="15.75">
      <c r="I5629" s="192"/>
      <c r="J5629" s="192"/>
    </row>
    <row r="5630" spans="9:10" ht="15.75">
      <c r="I5630" s="192"/>
      <c r="J5630" s="192"/>
    </row>
    <row r="5631" spans="9:10" ht="15.75">
      <c r="I5631" s="192"/>
      <c r="J5631" s="192"/>
    </row>
    <row r="5632" spans="9:10" ht="15.75">
      <c r="I5632" s="192"/>
      <c r="J5632" s="192"/>
    </row>
    <row r="5633" spans="9:10" ht="15.75">
      <c r="I5633" s="192"/>
      <c r="J5633" s="192"/>
    </row>
    <row r="5634" spans="9:10" ht="15.75">
      <c r="I5634" s="192"/>
      <c r="J5634" s="192"/>
    </row>
    <row r="5635" spans="9:10" ht="15.75">
      <c r="I5635" s="192"/>
      <c r="J5635" s="192"/>
    </row>
    <row r="5636" spans="9:10" ht="15.75">
      <c r="I5636" s="192"/>
      <c r="J5636" s="192"/>
    </row>
    <row r="5637" spans="9:10" ht="15.75">
      <c r="I5637" s="192"/>
      <c r="J5637" s="192"/>
    </row>
    <row r="5638" spans="9:10" ht="15.75">
      <c r="I5638" s="192"/>
      <c r="J5638" s="192"/>
    </row>
    <row r="5639" spans="9:10" ht="15.75">
      <c r="I5639" s="192"/>
      <c r="J5639" s="192"/>
    </row>
    <row r="5640" spans="9:10" ht="15.75">
      <c r="I5640" s="192"/>
      <c r="J5640" s="192"/>
    </row>
    <row r="5641" spans="9:10" ht="15.75">
      <c r="I5641" s="192"/>
      <c r="J5641" s="192"/>
    </row>
    <row r="5642" spans="9:10" ht="15.75">
      <c r="I5642" s="192"/>
      <c r="J5642" s="192"/>
    </row>
    <row r="5643" spans="9:10" ht="15.75">
      <c r="I5643" s="192"/>
      <c r="J5643" s="192"/>
    </row>
    <row r="5644" spans="9:10" ht="15.75">
      <c r="I5644" s="192"/>
      <c r="J5644" s="192"/>
    </row>
    <row r="5645" spans="9:10" ht="15.75">
      <c r="I5645" s="192"/>
      <c r="J5645" s="192"/>
    </row>
    <row r="5646" spans="9:10" ht="15.75">
      <c r="I5646" s="192"/>
      <c r="J5646" s="192"/>
    </row>
    <row r="5647" spans="9:10" ht="15.75">
      <c r="I5647" s="192"/>
      <c r="J5647" s="192"/>
    </row>
    <row r="5648" spans="9:10" ht="15.75">
      <c r="I5648" s="192"/>
      <c r="J5648" s="192"/>
    </row>
    <row r="5649" spans="9:10" ht="15.75">
      <c r="I5649" s="192"/>
      <c r="J5649" s="192"/>
    </row>
    <row r="5650" spans="9:10" ht="15.75">
      <c r="I5650" s="192"/>
      <c r="J5650" s="192"/>
    </row>
    <row r="5651" spans="9:10" ht="15.75">
      <c r="I5651" s="192"/>
      <c r="J5651" s="192"/>
    </row>
    <row r="5652" spans="9:10" ht="15.75">
      <c r="I5652" s="192"/>
      <c r="J5652" s="192"/>
    </row>
    <row r="5653" spans="9:10" ht="15.75">
      <c r="I5653" s="192"/>
      <c r="J5653" s="192"/>
    </row>
    <row r="5654" spans="9:10" ht="15.75">
      <c r="I5654" s="192"/>
      <c r="J5654" s="192"/>
    </row>
    <row r="5655" spans="9:10" ht="15.75">
      <c r="I5655" s="192"/>
      <c r="J5655" s="192"/>
    </row>
    <row r="5656" spans="9:10" ht="15.75">
      <c r="I5656" s="192"/>
      <c r="J5656" s="192"/>
    </row>
    <row r="5657" spans="9:10" ht="15.75">
      <c r="I5657" s="192"/>
      <c r="J5657" s="192"/>
    </row>
    <row r="5658" spans="9:10" ht="15.75">
      <c r="I5658" s="192"/>
      <c r="J5658" s="192"/>
    </row>
    <row r="5659" spans="9:10" ht="15.75">
      <c r="I5659" s="192"/>
      <c r="J5659" s="192"/>
    </row>
    <row r="5660" spans="9:10" ht="15.75">
      <c r="I5660" s="192"/>
      <c r="J5660" s="192"/>
    </row>
    <row r="5661" spans="9:10" ht="15.75">
      <c r="I5661" s="192"/>
      <c r="J5661" s="192"/>
    </row>
    <row r="5662" spans="9:10" ht="15.75">
      <c r="I5662" s="192"/>
      <c r="J5662" s="192"/>
    </row>
    <row r="5663" spans="9:10" ht="15.75">
      <c r="I5663" s="192"/>
      <c r="J5663" s="192"/>
    </row>
    <row r="5664" spans="9:10" ht="15.75">
      <c r="I5664" s="192"/>
      <c r="J5664" s="192"/>
    </row>
    <row r="5665" spans="9:10" ht="15.75">
      <c r="I5665" s="192"/>
      <c r="J5665" s="192"/>
    </row>
    <row r="5666" spans="9:10" ht="15.75">
      <c r="I5666" s="192"/>
      <c r="J5666" s="192"/>
    </row>
    <row r="5667" spans="9:10" ht="15.75">
      <c r="I5667" s="192"/>
      <c r="J5667" s="192"/>
    </row>
    <row r="5668" spans="9:10" ht="15.75">
      <c r="I5668" s="192"/>
      <c r="J5668" s="192"/>
    </row>
    <row r="5669" spans="9:10" ht="15.75">
      <c r="I5669" s="192"/>
      <c r="J5669" s="192"/>
    </row>
    <row r="5670" spans="9:10" ht="15.75">
      <c r="I5670" s="192"/>
      <c r="J5670" s="192"/>
    </row>
    <row r="5671" spans="9:10" ht="15.75">
      <c r="I5671" s="192"/>
      <c r="J5671" s="192"/>
    </row>
    <row r="5672" spans="9:10" ht="15.75">
      <c r="I5672" s="192"/>
      <c r="J5672" s="192"/>
    </row>
    <row r="5673" spans="9:10" ht="15.75">
      <c r="I5673" s="192"/>
      <c r="J5673" s="192"/>
    </row>
    <row r="5674" spans="9:10" ht="15.75">
      <c r="I5674" s="192"/>
      <c r="J5674" s="192"/>
    </row>
    <row r="5675" spans="9:10" ht="15.75">
      <c r="I5675" s="192"/>
      <c r="J5675" s="192"/>
    </row>
    <row r="5676" spans="9:10" ht="15.75">
      <c r="I5676" s="192"/>
      <c r="J5676" s="192"/>
    </row>
    <row r="5677" spans="9:10" ht="15.75">
      <c r="I5677" s="192"/>
      <c r="J5677" s="192"/>
    </row>
    <row r="5678" spans="9:10" ht="15.75">
      <c r="I5678" s="192"/>
      <c r="J5678" s="192"/>
    </row>
    <row r="5679" spans="9:10" ht="15.75">
      <c r="I5679" s="192"/>
      <c r="J5679" s="192"/>
    </row>
    <row r="5680" spans="9:10" ht="15.75">
      <c r="I5680" s="192"/>
      <c r="J5680" s="192"/>
    </row>
    <row r="5681" spans="9:10" ht="15.75">
      <c r="I5681" s="192"/>
      <c r="J5681" s="192"/>
    </row>
    <row r="5682" spans="9:10" ht="15.75">
      <c r="I5682" s="192"/>
      <c r="J5682" s="192"/>
    </row>
    <row r="5683" spans="9:10" ht="15.75">
      <c r="I5683" s="192"/>
      <c r="J5683" s="192"/>
    </row>
    <row r="5684" spans="9:10" ht="15.75">
      <c r="I5684" s="192"/>
      <c r="J5684" s="192"/>
    </row>
    <row r="5685" spans="9:10" ht="15.75">
      <c r="I5685" s="192"/>
      <c r="J5685" s="192"/>
    </row>
    <row r="5686" spans="9:10" ht="15.75">
      <c r="I5686" s="192"/>
      <c r="J5686" s="192"/>
    </row>
    <row r="5687" spans="9:10" ht="15.75">
      <c r="I5687" s="192"/>
      <c r="J5687" s="192"/>
    </row>
    <row r="5688" spans="9:10" ht="15.75">
      <c r="I5688" s="192"/>
      <c r="J5688" s="192"/>
    </row>
    <row r="5689" spans="9:10" ht="15.75">
      <c r="I5689" s="192"/>
      <c r="J5689" s="192"/>
    </row>
    <row r="5690" spans="9:10" ht="15.75">
      <c r="I5690" s="192"/>
      <c r="J5690" s="192"/>
    </row>
    <row r="5691" spans="9:10" ht="15.75">
      <c r="I5691" s="192"/>
      <c r="J5691" s="192"/>
    </row>
    <row r="5692" spans="9:10" ht="15.75">
      <c r="I5692" s="192"/>
      <c r="J5692" s="192"/>
    </row>
    <row r="5693" spans="9:10" ht="15.75">
      <c r="I5693" s="192"/>
      <c r="J5693" s="192"/>
    </row>
    <row r="5694" spans="9:10" ht="15.75">
      <c r="I5694" s="192"/>
      <c r="J5694" s="192"/>
    </row>
    <row r="5695" spans="9:10" ht="15.75">
      <c r="I5695" s="192"/>
      <c r="J5695" s="192"/>
    </row>
    <row r="5696" spans="9:10" ht="15.75">
      <c r="I5696" s="192"/>
      <c r="J5696" s="192"/>
    </row>
    <row r="5697" spans="9:10" ht="15.75">
      <c r="I5697" s="192"/>
      <c r="J5697" s="192"/>
    </row>
    <row r="5698" spans="9:10" ht="15.75">
      <c r="I5698" s="192"/>
      <c r="J5698" s="192"/>
    </row>
    <row r="5699" spans="9:10" ht="15.75">
      <c r="I5699" s="192"/>
      <c r="J5699" s="192"/>
    </row>
    <row r="5700" spans="9:10" ht="15.75">
      <c r="I5700" s="192"/>
      <c r="J5700" s="192"/>
    </row>
    <row r="5701" spans="9:10" ht="15.75">
      <c r="I5701" s="192"/>
      <c r="J5701" s="192"/>
    </row>
    <row r="5702" spans="9:10" ht="15.75">
      <c r="I5702" s="192"/>
      <c r="J5702" s="192"/>
    </row>
    <row r="5703" spans="9:10" ht="15.75">
      <c r="I5703" s="192"/>
      <c r="J5703" s="192"/>
    </row>
    <row r="5704" spans="9:10" ht="15.75">
      <c r="I5704" s="192"/>
      <c r="J5704" s="192"/>
    </row>
    <row r="5705" spans="9:10" ht="15.75">
      <c r="I5705" s="192"/>
      <c r="J5705" s="192"/>
    </row>
    <row r="5706" spans="9:10" ht="15.75">
      <c r="I5706" s="192"/>
      <c r="J5706" s="192"/>
    </row>
    <row r="5707" spans="9:10" ht="15.75">
      <c r="I5707" s="192"/>
      <c r="J5707" s="192"/>
    </row>
    <row r="5708" spans="9:10" ht="15.75">
      <c r="I5708" s="192"/>
      <c r="J5708" s="192"/>
    </row>
    <row r="5709" spans="9:10" ht="15.75">
      <c r="I5709" s="192"/>
      <c r="J5709" s="192"/>
    </row>
    <row r="5710" spans="9:10" ht="15.75">
      <c r="I5710" s="192"/>
      <c r="J5710" s="192"/>
    </row>
    <row r="5711" spans="9:10" ht="15.75">
      <c r="I5711" s="192"/>
      <c r="J5711" s="192"/>
    </row>
    <row r="5712" spans="9:10" ht="15.75">
      <c r="I5712" s="192"/>
      <c r="J5712" s="192"/>
    </row>
    <row r="5713" spans="9:10" ht="15.75">
      <c r="I5713" s="192"/>
      <c r="J5713" s="192"/>
    </row>
    <row r="5714" spans="9:10" ht="15.75">
      <c r="I5714" s="192"/>
      <c r="J5714" s="192"/>
    </row>
    <row r="5715" spans="9:10" ht="15.75">
      <c r="I5715" s="192"/>
      <c r="J5715" s="192"/>
    </row>
    <row r="5716" spans="9:10" ht="15.75">
      <c r="I5716" s="192"/>
      <c r="J5716" s="192"/>
    </row>
    <row r="5717" spans="9:10" ht="15.75">
      <c r="I5717" s="192"/>
      <c r="J5717" s="192"/>
    </row>
    <row r="5718" spans="9:10" ht="15.75">
      <c r="I5718" s="192"/>
      <c r="J5718" s="192"/>
    </row>
    <row r="5719" spans="9:10" ht="15.75">
      <c r="I5719" s="192"/>
      <c r="J5719" s="192"/>
    </row>
    <row r="5720" spans="9:10" ht="15.75">
      <c r="I5720" s="192"/>
      <c r="J5720" s="192"/>
    </row>
    <row r="5721" spans="9:10" ht="15.75">
      <c r="I5721" s="192"/>
      <c r="J5721" s="192"/>
    </row>
    <row r="5722" spans="9:10" ht="15.75">
      <c r="I5722" s="192"/>
      <c r="J5722" s="192"/>
    </row>
    <row r="5723" spans="9:10" ht="15.75">
      <c r="I5723" s="192"/>
      <c r="J5723" s="192"/>
    </row>
    <row r="5724" spans="9:10" ht="15.75">
      <c r="I5724" s="192"/>
      <c r="J5724" s="192"/>
    </row>
    <row r="5725" spans="9:10" ht="15.75">
      <c r="I5725" s="192"/>
      <c r="J5725" s="192"/>
    </row>
    <row r="5726" spans="9:10" ht="15.75">
      <c r="I5726" s="192"/>
      <c r="J5726" s="192"/>
    </row>
    <row r="5727" spans="9:10" ht="15.75">
      <c r="I5727" s="192"/>
      <c r="J5727" s="192"/>
    </row>
    <row r="5728" spans="9:10" ht="15.75">
      <c r="I5728" s="192"/>
      <c r="J5728" s="192"/>
    </row>
    <row r="5729" spans="9:10" ht="15.75">
      <c r="I5729" s="192"/>
      <c r="J5729" s="192"/>
    </row>
    <row r="5730" spans="9:10" ht="15.75">
      <c r="I5730" s="192"/>
      <c r="J5730" s="192"/>
    </row>
    <row r="5731" spans="9:10" ht="15.75">
      <c r="I5731" s="192"/>
      <c r="J5731" s="192"/>
    </row>
    <row r="5732" spans="9:10" ht="15.75">
      <c r="I5732" s="192"/>
      <c r="J5732" s="192"/>
    </row>
    <row r="5733" spans="9:10" ht="15.75">
      <c r="I5733" s="192"/>
      <c r="J5733" s="192"/>
    </row>
    <row r="5734" spans="9:10" ht="15.75">
      <c r="I5734" s="192"/>
      <c r="J5734" s="192"/>
    </row>
    <row r="5735" spans="9:10" ht="15.75">
      <c r="I5735" s="192"/>
      <c r="J5735" s="192"/>
    </row>
    <row r="5736" spans="9:10" ht="15.75">
      <c r="I5736" s="192"/>
      <c r="J5736" s="192"/>
    </row>
    <row r="5737" spans="9:10" ht="15.75">
      <c r="I5737" s="192"/>
      <c r="J5737" s="192"/>
    </row>
    <row r="5738" spans="9:10" ht="15.75">
      <c r="I5738" s="192"/>
      <c r="J5738" s="192"/>
    </row>
    <row r="5739" spans="9:10" ht="15.75">
      <c r="I5739" s="192"/>
      <c r="J5739" s="192"/>
    </row>
    <row r="5740" spans="9:10" ht="15.75">
      <c r="I5740" s="192"/>
      <c r="J5740" s="192"/>
    </row>
    <row r="5741" spans="9:10" ht="15.75">
      <c r="I5741" s="192"/>
      <c r="J5741" s="192"/>
    </row>
    <row r="5742" spans="9:10" ht="15.75">
      <c r="I5742" s="192"/>
      <c r="J5742" s="192"/>
    </row>
    <row r="5743" spans="9:10" ht="15.75">
      <c r="I5743" s="192"/>
      <c r="J5743" s="192"/>
    </row>
    <row r="5744" spans="9:10" ht="15.75">
      <c r="I5744" s="192"/>
      <c r="J5744" s="192"/>
    </row>
    <row r="5745" spans="9:10" ht="15.75">
      <c r="I5745" s="192"/>
      <c r="J5745" s="192"/>
    </row>
    <row r="5746" spans="9:10" ht="15.75">
      <c r="I5746" s="192"/>
      <c r="J5746" s="192"/>
    </row>
    <row r="5747" spans="9:10" ht="15.75">
      <c r="I5747" s="192"/>
      <c r="J5747" s="192"/>
    </row>
    <row r="5748" spans="9:10" ht="15.75">
      <c r="I5748" s="192"/>
      <c r="J5748" s="192"/>
    </row>
    <row r="5749" spans="9:10" ht="15.75">
      <c r="I5749" s="192"/>
      <c r="J5749" s="192"/>
    </row>
    <row r="5750" spans="9:10" ht="15.75">
      <c r="I5750" s="192"/>
      <c r="J5750" s="192"/>
    </row>
    <row r="5751" spans="9:10" ht="15.75">
      <c r="I5751" s="192"/>
      <c r="J5751" s="192"/>
    </row>
    <row r="5752" spans="9:10" ht="15.75">
      <c r="I5752" s="192"/>
      <c r="J5752" s="192"/>
    </row>
    <row r="5753" spans="9:10" ht="15.75">
      <c r="I5753" s="192"/>
      <c r="J5753" s="192"/>
    </row>
    <row r="5754" spans="9:10" ht="15.75">
      <c r="I5754" s="192"/>
      <c r="J5754" s="192"/>
    </row>
    <row r="5755" spans="9:10" ht="15.75">
      <c r="I5755" s="192"/>
      <c r="J5755" s="192"/>
    </row>
    <row r="5756" spans="9:10" ht="15.75">
      <c r="I5756" s="192"/>
      <c r="J5756" s="192"/>
    </row>
    <row r="5757" spans="9:10" ht="15.75">
      <c r="I5757" s="192"/>
      <c r="J5757" s="192"/>
    </row>
    <row r="5758" spans="9:10" ht="15.75">
      <c r="I5758" s="192"/>
      <c r="J5758" s="192"/>
    </row>
    <row r="5759" spans="9:10" ht="15.75">
      <c r="I5759" s="192"/>
      <c r="J5759" s="192"/>
    </row>
    <row r="5760" spans="9:10" ht="15.75">
      <c r="I5760" s="192"/>
      <c r="J5760" s="192"/>
    </row>
    <row r="5761" spans="9:10" ht="15.75">
      <c r="I5761" s="192"/>
      <c r="J5761" s="192"/>
    </row>
    <row r="5762" spans="9:10" ht="15.75">
      <c r="I5762" s="192"/>
      <c r="J5762" s="192"/>
    </row>
    <row r="5763" spans="9:10" ht="15.75">
      <c r="I5763" s="192"/>
      <c r="J5763" s="192"/>
    </row>
    <row r="5764" spans="9:10" ht="15.75">
      <c r="I5764" s="192"/>
      <c r="J5764" s="192"/>
    </row>
    <row r="5765" spans="9:10" ht="15.75">
      <c r="I5765" s="192"/>
      <c r="J5765" s="192"/>
    </row>
    <row r="5766" spans="9:10" ht="15.75">
      <c r="I5766" s="192"/>
      <c r="J5766" s="192"/>
    </row>
    <row r="5767" spans="9:10" ht="15.75">
      <c r="I5767" s="192"/>
      <c r="J5767" s="192"/>
    </row>
    <row r="5768" spans="9:10" ht="15.75">
      <c r="I5768" s="192"/>
      <c r="J5768" s="192"/>
    </row>
    <row r="5769" spans="9:10" ht="15.75">
      <c r="I5769" s="192"/>
      <c r="J5769" s="192"/>
    </row>
    <row r="5770" spans="9:10" ht="15.75">
      <c r="I5770" s="192"/>
      <c r="J5770" s="192"/>
    </row>
    <row r="5771" spans="9:10" ht="15.75">
      <c r="I5771" s="192"/>
      <c r="J5771" s="192"/>
    </row>
    <row r="5772" spans="9:10" ht="15.75">
      <c r="I5772" s="192"/>
      <c r="J5772" s="192"/>
    </row>
    <row r="5773" spans="9:10" ht="15.75">
      <c r="I5773" s="192"/>
      <c r="J5773" s="192"/>
    </row>
    <row r="5774" spans="9:10" ht="15.75">
      <c r="I5774" s="192"/>
      <c r="J5774" s="192"/>
    </row>
    <row r="5775" spans="9:10" ht="15.75">
      <c r="I5775" s="192"/>
      <c r="J5775" s="192"/>
    </row>
    <row r="5776" spans="9:10" ht="15.75">
      <c r="I5776" s="192"/>
      <c r="J5776" s="192"/>
    </row>
    <row r="5777" spans="9:10" ht="15.75">
      <c r="I5777" s="192"/>
      <c r="J5777" s="192"/>
    </row>
    <row r="5778" spans="9:10" ht="15.75">
      <c r="I5778" s="192"/>
      <c r="J5778" s="192"/>
    </row>
    <row r="5779" spans="9:10" ht="15.75">
      <c r="I5779" s="192"/>
      <c r="J5779" s="192"/>
    </row>
    <row r="5780" spans="9:10" ht="15.75">
      <c r="I5780" s="192"/>
      <c r="J5780" s="192"/>
    </row>
    <row r="5781" spans="9:10" ht="15.75">
      <c r="I5781" s="192"/>
      <c r="J5781" s="192"/>
    </row>
    <row r="5782" spans="9:10" ht="15.75">
      <c r="I5782" s="192"/>
      <c r="J5782" s="192"/>
    </row>
    <row r="5783" spans="9:10" ht="15.75">
      <c r="I5783" s="192"/>
      <c r="J5783" s="192"/>
    </row>
    <row r="5784" spans="9:10" ht="15.75">
      <c r="I5784" s="192"/>
      <c r="J5784" s="192"/>
    </row>
    <row r="5785" spans="9:10" ht="15.75">
      <c r="I5785" s="192"/>
      <c r="J5785" s="192"/>
    </row>
    <row r="5786" spans="9:10" ht="15.75">
      <c r="I5786" s="192"/>
      <c r="J5786" s="192"/>
    </row>
    <row r="5787" spans="9:10" ht="15.75">
      <c r="I5787" s="192"/>
      <c r="J5787" s="192"/>
    </row>
    <row r="5788" spans="9:10" ht="15.75">
      <c r="I5788" s="192"/>
      <c r="J5788" s="192"/>
    </row>
    <row r="5789" spans="9:10" ht="15.75">
      <c r="I5789" s="192"/>
      <c r="J5789" s="192"/>
    </row>
    <row r="5790" spans="9:10" ht="15.75">
      <c r="I5790" s="192"/>
      <c r="J5790" s="192"/>
    </row>
    <row r="5791" spans="9:10" ht="15.75">
      <c r="I5791" s="192"/>
      <c r="J5791" s="192"/>
    </row>
    <row r="5792" spans="9:10" ht="15.75">
      <c r="I5792" s="192"/>
      <c r="J5792" s="192"/>
    </row>
    <row r="5793" spans="9:10" ht="15.75">
      <c r="I5793" s="192"/>
      <c r="J5793" s="192"/>
    </row>
    <row r="5794" spans="9:10" ht="15.75">
      <c r="I5794" s="192"/>
      <c r="J5794" s="192"/>
    </row>
    <row r="5795" spans="9:10" ht="15.75">
      <c r="I5795" s="192"/>
      <c r="J5795" s="192"/>
    </row>
    <row r="5796" spans="9:10" ht="15.75">
      <c r="I5796" s="192"/>
      <c r="J5796" s="192"/>
    </row>
    <row r="5797" spans="9:10" ht="15.75">
      <c r="I5797" s="192"/>
      <c r="J5797" s="192"/>
    </row>
    <row r="5798" spans="9:10" ht="15.75">
      <c r="I5798" s="192"/>
      <c r="J5798" s="192"/>
    </row>
    <row r="5799" spans="9:10" ht="15.75">
      <c r="I5799" s="192"/>
      <c r="J5799" s="192"/>
    </row>
    <row r="5800" spans="9:10" ht="15.75">
      <c r="I5800" s="192"/>
      <c r="J5800" s="192"/>
    </row>
    <row r="5801" spans="9:10" ht="15.75">
      <c r="I5801" s="192"/>
      <c r="J5801" s="192"/>
    </row>
    <row r="5802" spans="9:10" ht="15.75">
      <c r="I5802" s="192"/>
      <c r="J5802" s="192"/>
    </row>
    <row r="5803" spans="9:10" ht="15.75">
      <c r="I5803" s="192"/>
      <c r="J5803" s="192"/>
    </row>
    <row r="5804" spans="9:10" ht="15.75">
      <c r="I5804" s="192"/>
      <c r="J5804" s="192"/>
    </row>
    <row r="5805" spans="9:10" ht="15.75">
      <c r="I5805" s="192"/>
      <c r="J5805" s="192"/>
    </row>
    <row r="5806" spans="9:10" ht="15.75">
      <c r="I5806" s="192"/>
      <c r="J5806" s="192"/>
    </row>
    <row r="5807" spans="9:10" ht="15.75">
      <c r="I5807" s="192"/>
      <c r="J5807" s="192"/>
    </row>
    <row r="5808" spans="9:10" ht="15.75">
      <c r="I5808" s="192"/>
      <c r="J5808" s="192"/>
    </row>
    <row r="5809" spans="9:10" ht="15.75">
      <c r="I5809" s="192"/>
      <c r="J5809" s="192"/>
    </row>
    <row r="5810" spans="9:10" ht="15.75">
      <c r="I5810" s="192"/>
      <c r="J5810" s="192"/>
    </row>
    <row r="5811" spans="9:10" ht="15.75">
      <c r="I5811" s="192"/>
      <c r="J5811" s="192"/>
    </row>
    <row r="5812" spans="9:10" ht="15.75">
      <c r="I5812" s="192"/>
      <c r="J5812" s="192"/>
    </row>
    <row r="5813" spans="9:10" ht="15.75">
      <c r="I5813" s="192"/>
      <c r="J5813" s="192"/>
    </row>
    <row r="5814" spans="9:10" ht="15.75">
      <c r="I5814" s="192"/>
      <c r="J5814" s="192"/>
    </row>
    <row r="5815" spans="9:10" ht="15.75">
      <c r="I5815" s="192"/>
      <c r="J5815" s="192"/>
    </row>
    <row r="5816" spans="9:10" ht="15.75">
      <c r="I5816" s="192"/>
      <c r="J5816" s="192"/>
    </row>
    <row r="5817" spans="9:10" ht="15.75">
      <c r="I5817" s="192"/>
      <c r="J5817" s="192"/>
    </row>
    <row r="5818" spans="9:10" ht="15.75">
      <c r="I5818" s="192"/>
      <c r="J5818" s="192"/>
    </row>
    <row r="5819" spans="9:10" ht="15.75">
      <c r="I5819" s="192"/>
      <c r="J5819" s="192"/>
    </row>
    <row r="5820" spans="9:10" ht="15.75">
      <c r="I5820" s="192"/>
      <c r="J5820" s="192"/>
    </row>
    <row r="5821" spans="9:10" ht="15.75">
      <c r="I5821" s="192"/>
      <c r="J5821" s="192"/>
    </row>
    <row r="5822" spans="9:10" ht="15.75">
      <c r="I5822" s="192"/>
      <c r="J5822" s="192"/>
    </row>
    <row r="5823" spans="9:10" ht="15.75">
      <c r="I5823" s="192"/>
      <c r="J5823" s="192"/>
    </row>
    <row r="5824" spans="9:10" ht="15.75">
      <c r="I5824" s="192"/>
      <c r="J5824" s="192"/>
    </row>
    <row r="5825" spans="9:10" ht="15.75">
      <c r="I5825" s="192"/>
      <c r="J5825" s="192"/>
    </row>
    <row r="5826" spans="9:10" ht="15.75">
      <c r="I5826" s="192"/>
      <c r="J5826" s="192"/>
    </row>
    <row r="5827" spans="9:10" ht="15.75">
      <c r="I5827" s="192"/>
      <c r="J5827" s="192"/>
    </row>
    <row r="5828" spans="9:10" ht="15.75">
      <c r="I5828" s="192"/>
      <c r="J5828" s="192"/>
    </row>
    <row r="5829" spans="9:10" ht="15.75">
      <c r="I5829" s="192"/>
      <c r="J5829" s="192"/>
    </row>
    <row r="5830" spans="9:10" ht="15.75">
      <c r="I5830" s="192"/>
      <c r="J5830" s="192"/>
    </row>
    <row r="5831" spans="9:10" ht="15.75">
      <c r="I5831" s="192"/>
      <c r="J5831" s="192"/>
    </row>
    <row r="5832" spans="9:10" ht="15.75">
      <c r="I5832" s="192"/>
      <c r="J5832" s="192"/>
    </row>
    <row r="5833" spans="9:10" ht="15.75">
      <c r="I5833" s="192"/>
      <c r="J5833" s="192"/>
    </row>
    <row r="5834" spans="9:10" ht="15.75">
      <c r="I5834" s="192"/>
      <c r="J5834" s="192"/>
    </row>
    <row r="5835" spans="9:10" ht="15.75">
      <c r="I5835" s="192"/>
      <c r="J5835" s="192"/>
    </row>
    <row r="5836" spans="9:10" ht="15.75">
      <c r="I5836" s="192"/>
      <c r="J5836" s="192"/>
    </row>
    <row r="5837" spans="9:10" ht="15.75">
      <c r="I5837" s="192"/>
      <c r="J5837" s="192"/>
    </row>
    <row r="5838" spans="9:10" ht="15.75">
      <c r="I5838" s="192"/>
      <c r="J5838" s="192"/>
    </row>
    <row r="5839" spans="9:10" ht="15.75">
      <c r="I5839" s="192"/>
      <c r="J5839" s="192"/>
    </row>
    <row r="5840" spans="9:10" ht="15.75">
      <c r="I5840" s="192"/>
      <c r="J5840" s="192"/>
    </row>
    <row r="5841" spans="9:10" ht="15.75">
      <c r="I5841" s="192"/>
      <c r="J5841" s="192"/>
    </row>
    <row r="5842" spans="9:10" ht="15.75">
      <c r="I5842" s="192"/>
      <c r="J5842" s="192"/>
    </row>
    <row r="5843" spans="9:10" ht="15.75">
      <c r="I5843" s="192"/>
      <c r="J5843" s="192"/>
    </row>
    <row r="5844" spans="9:10" ht="15.75">
      <c r="I5844" s="192"/>
      <c r="J5844" s="192"/>
    </row>
    <row r="5845" spans="9:10" ht="15.75">
      <c r="I5845" s="192"/>
      <c r="J5845" s="192"/>
    </row>
    <row r="5846" spans="9:10" ht="15.75">
      <c r="I5846" s="192"/>
      <c r="J5846" s="192"/>
    </row>
    <row r="5847" spans="9:10" ht="15.75">
      <c r="I5847" s="192"/>
      <c r="J5847" s="192"/>
    </row>
    <row r="5848" spans="9:10" ht="15.75">
      <c r="I5848" s="192"/>
      <c r="J5848" s="192"/>
    </row>
    <row r="5849" spans="9:10" ht="15.75">
      <c r="I5849" s="192"/>
      <c r="J5849" s="192"/>
    </row>
    <row r="5850" spans="9:10" ht="15.75">
      <c r="I5850" s="192"/>
      <c r="J5850" s="192"/>
    </row>
    <row r="5851" spans="9:10" ht="15.75">
      <c r="I5851" s="192"/>
      <c r="J5851" s="192"/>
    </row>
    <row r="5852" spans="9:10" ht="15.75">
      <c r="I5852" s="192"/>
      <c r="J5852" s="192"/>
    </row>
    <row r="5853" spans="9:10" ht="15.75">
      <c r="I5853" s="192"/>
      <c r="J5853" s="192"/>
    </row>
    <row r="5854" spans="9:10" ht="15.75">
      <c r="I5854" s="192"/>
      <c r="J5854" s="192"/>
    </row>
    <row r="5855" spans="9:10" ht="15.75">
      <c r="I5855" s="192"/>
      <c r="J5855" s="192"/>
    </row>
    <row r="5856" spans="9:10" ht="15.75">
      <c r="I5856" s="192"/>
      <c r="J5856" s="192"/>
    </row>
    <row r="5857" spans="9:10" ht="15.75">
      <c r="I5857" s="192"/>
      <c r="J5857" s="192"/>
    </row>
    <row r="5858" spans="9:10" ht="15.75">
      <c r="I5858" s="192"/>
      <c r="J5858" s="192"/>
    </row>
    <row r="5859" spans="9:10" ht="15.75">
      <c r="I5859" s="192"/>
      <c r="J5859" s="192"/>
    </row>
    <row r="5860" spans="9:10" ht="15.75">
      <c r="I5860" s="192"/>
      <c r="J5860" s="192"/>
    </row>
    <row r="5861" spans="9:10" ht="15.75">
      <c r="I5861" s="192"/>
      <c r="J5861" s="192"/>
    </row>
    <row r="5862" spans="9:10" ht="15.75">
      <c r="I5862" s="192"/>
      <c r="J5862" s="192"/>
    </row>
    <row r="5863" spans="9:10" ht="15.75">
      <c r="I5863" s="192"/>
      <c r="J5863" s="192"/>
    </row>
    <row r="5864" spans="9:10" ht="15.75">
      <c r="I5864" s="192"/>
      <c r="J5864" s="192"/>
    </row>
    <row r="5865" spans="9:10" ht="15.75">
      <c r="I5865" s="192"/>
      <c r="J5865" s="192"/>
    </row>
    <row r="5866" spans="9:10" ht="15.75">
      <c r="I5866" s="192"/>
      <c r="J5866" s="192"/>
    </row>
    <row r="5867" spans="9:10" ht="15.75">
      <c r="I5867" s="192"/>
      <c r="J5867" s="192"/>
    </row>
    <row r="5868" spans="9:10" ht="15.75">
      <c r="I5868" s="192"/>
      <c r="J5868" s="192"/>
    </row>
    <row r="5869" spans="9:10" ht="15.75">
      <c r="I5869" s="192"/>
      <c r="J5869" s="192"/>
    </row>
    <row r="5870" spans="9:10" ht="15.75">
      <c r="I5870" s="192"/>
      <c r="J5870" s="192"/>
    </row>
    <row r="5871" spans="9:10" ht="15.75">
      <c r="I5871" s="192"/>
      <c r="J5871" s="192"/>
    </row>
    <row r="5872" spans="9:10" ht="15.75">
      <c r="I5872" s="192"/>
      <c r="J5872" s="192"/>
    </row>
    <row r="5873" spans="9:10" ht="15.75">
      <c r="I5873" s="192"/>
      <c r="J5873" s="192"/>
    </row>
    <row r="5874" spans="9:10" ht="15.75">
      <c r="I5874" s="192"/>
      <c r="J5874" s="192"/>
    </row>
    <row r="5875" spans="9:10" ht="15.75">
      <c r="I5875" s="192"/>
      <c r="J5875" s="192"/>
    </row>
    <row r="5876" spans="9:10" ht="15.75">
      <c r="I5876" s="192"/>
      <c r="J5876" s="192"/>
    </row>
    <row r="5877" spans="9:10" ht="15.75">
      <c r="I5877" s="192"/>
      <c r="J5877" s="192"/>
    </row>
    <row r="5878" spans="9:10" ht="15.75">
      <c r="I5878" s="192"/>
      <c r="J5878" s="192"/>
    </row>
    <row r="5879" spans="9:10" ht="15.75">
      <c r="I5879" s="192"/>
      <c r="J5879" s="192"/>
    </row>
    <row r="5880" spans="9:10" ht="15.75">
      <c r="I5880" s="192"/>
      <c r="J5880" s="192"/>
    </row>
    <row r="5881" spans="9:10" ht="15.75">
      <c r="I5881" s="192"/>
      <c r="J5881" s="192"/>
    </row>
    <row r="5882" spans="9:10" ht="15.75">
      <c r="I5882" s="192"/>
      <c r="J5882" s="192"/>
    </row>
    <row r="5883" spans="9:10" ht="15.75">
      <c r="I5883" s="192"/>
      <c r="J5883" s="192"/>
    </row>
    <row r="5884" spans="9:10" ht="15.75">
      <c r="I5884" s="192"/>
      <c r="J5884" s="192"/>
    </row>
    <row r="5885" spans="9:10" ht="15.75">
      <c r="I5885" s="192"/>
      <c r="J5885" s="192"/>
    </row>
    <row r="5886" spans="9:10" ht="15.75">
      <c r="I5886" s="192"/>
      <c r="J5886" s="192"/>
    </row>
    <row r="5887" spans="9:10" ht="15.75">
      <c r="I5887" s="192"/>
      <c r="J5887" s="192"/>
    </row>
    <row r="5888" spans="9:10" ht="15.75">
      <c r="I5888" s="192"/>
      <c r="J5888" s="192"/>
    </row>
    <row r="5889" spans="9:10" ht="15.75">
      <c r="I5889" s="192"/>
      <c r="J5889" s="192"/>
    </row>
    <row r="5890" spans="9:10" ht="15.75">
      <c r="I5890" s="192"/>
      <c r="J5890" s="192"/>
    </row>
    <row r="5891" spans="9:10" ht="15.75">
      <c r="I5891" s="192"/>
      <c r="J5891" s="192"/>
    </row>
    <row r="5892" spans="9:10" ht="15.75">
      <c r="I5892" s="192"/>
      <c r="J5892" s="192"/>
    </row>
    <row r="5893" spans="9:10" ht="15.75">
      <c r="I5893" s="192"/>
      <c r="J5893" s="192"/>
    </row>
    <row r="5894" spans="9:10" ht="15.75">
      <c r="I5894" s="192"/>
      <c r="J5894" s="192"/>
    </row>
    <row r="5895" spans="9:10" ht="15.75">
      <c r="I5895" s="192"/>
      <c r="J5895" s="192"/>
    </row>
    <row r="5896" spans="9:10" ht="15.75">
      <c r="I5896" s="192"/>
      <c r="J5896" s="192"/>
    </row>
    <row r="5897" spans="9:10" ht="15.75">
      <c r="I5897" s="192"/>
      <c r="J5897" s="192"/>
    </row>
    <row r="5898" spans="9:10" ht="15.75">
      <c r="I5898" s="192"/>
      <c r="J5898" s="192"/>
    </row>
    <row r="5899" spans="9:10" ht="15.75">
      <c r="I5899" s="192"/>
      <c r="J5899" s="192"/>
    </row>
    <row r="5900" spans="9:10" ht="15.75">
      <c r="I5900" s="192"/>
      <c r="J5900" s="192"/>
    </row>
    <row r="5901" spans="9:10" ht="15.75">
      <c r="I5901" s="192"/>
      <c r="J5901" s="192"/>
    </row>
    <row r="5902" spans="9:10" ht="15.75">
      <c r="I5902" s="192"/>
      <c r="J5902" s="192"/>
    </row>
    <row r="5903" spans="9:10" ht="15.75">
      <c r="I5903" s="192"/>
      <c r="J5903" s="192"/>
    </row>
    <row r="5904" spans="9:10" ht="15.75">
      <c r="I5904" s="192"/>
      <c r="J5904" s="192"/>
    </row>
    <row r="5905" spans="9:10" ht="15.75">
      <c r="I5905" s="192"/>
      <c r="J5905" s="192"/>
    </row>
    <row r="5906" spans="9:10" ht="15.75">
      <c r="I5906" s="192"/>
      <c r="J5906" s="192"/>
    </row>
    <row r="5907" spans="9:10" ht="15.75">
      <c r="I5907" s="192"/>
      <c r="J5907" s="192"/>
    </row>
    <row r="5908" spans="9:10" ht="15.75">
      <c r="I5908" s="192"/>
      <c r="J5908" s="192"/>
    </row>
    <row r="5909" spans="9:10" ht="15.75">
      <c r="I5909" s="192"/>
      <c r="J5909" s="192"/>
    </row>
    <row r="5910" spans="9:10" ht="15.75">
      <c r="I5910" s="192"/>
      <c r="J5910" s="192"/>
    </row>
    <row r="5911" spans="9:10" ht="15.75">
      <c r="I5911" s="192"/>
      <c r="J5911" s="192"/>
    </row>
    <row r="5912" spans="9:10" ht="15.75">
      <c r="I5912" s="192"/>
      <c r="J5912" s="192"/>
    </row>
    <row r="5913" spans="9:10" ht="15.75">
      <c r="I5913" s="192"/>
      <c r="J5913" s="192"/>
    </row>
    <row r="5914" spans="9:10" ht="15.75">
      <c r="I5914" s="192"/>
      <c r="J5914" s="192"/>
    </row>
    <row r="5915" spans="9:10" ht="15.75">
      <c r="I5915" s="192"/>
      <c r="J5915" s="192"/>
    </row>
    <row r="5916" spans="9:10" ht="15.75">
      <c r="I5916" s="192"/>
      <c r="J5916" s="192"/>
    </row>
    <row r="5917" spans="9:10" ht="15.75">
      <c r="I5917" s="192"/>
      <c r="J5917" s="192"/>
    </row>
    <row r="5918" spans="9:10" ht="15.75">
      <c r="I5918" s="192"/>
      <c r="J5918" s="192"/>
    </row>
    <row r="5919" spans="9:10" ht="15.75">
      <c r="I5919" s="192"/>
      <c r="J5919" s="192"/>
    </row>
    <row r="5920" spans="9:10" ht="15.75">
      <c r="I5920" s="192"/>
      <c r="J5920" s="192"/>
    </row>
    <row r="5921" spans="9:10" ht="15.75">
      <c r="I5921" s="192"/>
      <c r="J5921" s="192"/>
    </row>
    <row r="5922" spans="9:10" ht="15.75">
      <c r="I5922" s="192"/>
      <c r="J5922" s="192"/>
    </row>
    <row r="5923" spans="9:10" ht="15.75">
      <c r="I5923" s="192"/>
      <c r="J5923" s="192"/>
    </row>
    <row r="5924" spans="9:10" ht="15.75">
      <c r="I5924" s="192"/>
      <c r="J5924" s="192"/>
    </row>
    <row r="5925" spans="9:10" ht="15.75">
      <c r="I5925" s="192"/>
      <c r="J5925" s="192"/>
    </row>
    <row r="5926" spans="9:10" ht="15.75">
      <c r="I5926" s="192"/>
      <c r="J5926" s="192"/>
    </row>
    <row r="5927" spans="9:10" ht="15.75">
      <c r="I5927" s="192"/>
      <c r="J5927" s="192"/>
    </row>
    <row r="5928" spans="9:10" ht="15.75">
      <c r="I5928" s="192"/>
      <c r="J5928" s="192"/>
    </row>
    <row r="5929" spans="9:10" ht="15.75">
      <c r="I5929" s="192"/>
      <c r="J5929" s="192"/>
    </row>
    <row r="5930" spans="9:10" ht="15.75">
      <c r="I5930" s="192"/>
      <c r="J5930" s="192"/>
    </row>
    <row r="5931" spans="9:10" ht="15.75">
      <c r="I5931" s="192"/>
      <c r="J5931" s="192"/>
    </row>
    <row r="5932" spans="9:10" ht="15.75">
      <c r="I5932" s="192"/>
      <c r="J5932" s="192"/>
    </row>
    <row r="5933" spans="9:10" ht="15.75">
      <c r="I5933" s="192"/>
      <c r="J5933" s="192"/>
    </row>
    <row r="5934" spans="9:10" ht="15.75">
      <c r="I5934" s="192"/>
      <c r="J5934" s="192"/>
    </row>
    <row r="5935" spans="9:10" ht="15.75">
      <c r="I5935" s="192"/>
      <c r="J5935" s="192"/>
    </row>
    <row r="5936" spans="9:10" ht="15.75">
      <c r="I5936" s="192"/>
      <c r="J5936" s="192"/>
    </row>
    <row r="5937" spans="9:10" ht="15.75">
      <c r="I5937" s="192"/>
      <c r="J5937" s="192"/>
    </row>
    <row r="5938" spans="9:10" ht="15.75">
      <c r="I5938" s="192"/>
      <c r="J5938" s="192"/>
    </row>
    <row r="5939" spans="9:10" ht="15.75">
      <c r="I5939" s="192"/>
      <c r="J5939" s="192"/>
    </row>
    <row r="5940" spans="9:10" ht="15.75">
      <c r="I5940" s="192"/>
      <c r="J5940" s="192"/>
    </row>
    <row r="5941" spans="9:10" ht="15.75">
      <c r="I5941" s="192"/>
      <c r="J5941" s="192"/>
    </row>
    <row r="5942" spans="9:10" ht="15.75">
      <c r="I5942" s="192"/>
      <c r="J5942" s="192"/>
    </row>
    <row r="5943" spans="9:10" ht="15.75">
      <c r="I5943" s="192"/>
      <c r="J5943" s="192"/>
    </row>
    <row r="5944" spans="9:10" ht="15.75">
      <c r="I5944" s="192"/>
      <c r="J5944" s="192"/>
    </row>
    <row r="5945" spans="9:10" ht="15.75">
      <c r="I5945" s="192"/>
      <c r="J5945" s="192"/>
    </row>
    <row r="5946" spans="9:10" ht="15.75">
      <c r="I5946" s="192"/>
      <c r="J5946" s="192"/>
    </row>
    <row r="5947" spans="9:10" ht="15.75">
      <c r="I5947" s="192"/>
      <c r="J5947" s="192"/>
    </row>
    <row r="5948" spans="9:10" ht="15.75">
      <c r="I5948" s="192"/>
      <c r="J5948" s="192"/>
    </row>
    <row r="5949" spans="9:10" ht="15.75">
      <c r="I5949" s="192"/>
      <c r="J5949" s="192"/>
    </row>
    <row r="5950" spans="9:10" ht="15.75">
      <c r="I5950" s="192"/>
      <c r="J5950" s="192"/>
    </row>
    <row r="5951" spans="9:10" ht="15.75">
      <c r="I5951" s="192"/>
      <c r="J5951" s="192"/>
    </row>
    <row r="5952" spans="9:10" ht="15.75">
      <c r="I5952" s="192"/>
      <c r="J5952" s="192"/>
    </row>
    <row r="5953" spans="9:10" ht="15.75">
      <c r="I5953" s="192"/>
      <c r="J5953" s="192"/>
    </row>
    <row r="5954" spans="9:10" ht="15.75">
      <c r="I5954" s="192"/>
      <c r="J5954" s="192"/>
    </row>
    <row r="5955" spans="9:10" ht="15.75">
      <c r="I5955" s="192"/>
      <c r="J5955" s="192"/>
    </row>
    <row r="5956" spans="9:10" ht="15.75">
      <c r="I5956" s="192"/>
      <c r="J5956" s="192"/>
    </row>
    <row r="5957" spans="9:10" ht="15.75">
      <c r="I5957" s="192"/>
      <c r="J5957" s="192"/>
    </row>
    <row r="5958" spans="9:10" ht="15.75">
      <c r="I5958" s="192"/>
      <c r="J5958" s="192"/>
    </row>
    <row r="5959" spans="9:10" ht="15.75">
      <c r="I5959" s="192"/>
      <c r="J5959" s="192"/>
    </row>
    <row r="5960" spans="9:10" ht="15.75">
      <c r="I5960" s="192"/>
      <c r="J5960" s="192"/>
    </row>
    <row r="5961" spans="9:10" ht="15.75">
      <c r="I5961" s="192"/>
      <c r="J5961" s="192"/>
    </row>
    <row r="5962" spans="9:10" ht="15.75">
      <c r="I5962" s="192"/>
      <c r="J5962" s="192"/>
    </row>
    <row r="5963" spans="9:10" ht="15.75">
      <c r="I5963" s="192"/>
      <c r="J5963" s="192"/>
    </row>
    <row r="5964" spans="9:10" ht="15.75">
      <c r="I5964" s="192"/>
      <c r="J5964" s="192"/>
    </row>
    <row r="5965" spans="9:10" ht="15.75">
      <c r="I5965" s="192"/>
      <c r="J5965" s="192"/>
    </row>
    <row r="5966" spans="9:10" ht="15.75">
      <c r="I5966" s="192"/>
      <c r="J5966" s="192"/>
    </row>
    <row r="5967" spans="9:10" ht="15.75">
      <c r="I5967" s="192"/>
      <c r="J5967" s="192"/>
    </row>
    <row r="5968" spans="9:10" ht="15.75">
      <c r="I5968" s="192"/>
      <c r="J5968" s="192"/>
    </row>
    <row r="5969" spans="9:10" ht="15.75">
      <c r="I5969" s="192"/>
      <c r="J5969" s="192"/>
    </row>
    <row r="5970" spans="9:10" ht="15.75">
      <c r="I5970" s="192"/>
      <c r="J5970" s="192"/>
    </row>
    <row r="5971" spans="9:10" ht="15.75">
      <c r="I5971" s="192"/>
      <c r="J5971" s="192"/>
    </row>
    <row r="5972" spans="9:10" ht="15.75">
      <c r="I5972" s="192"/>
      <c r="J5972" s="192"/>
    </row>
    <row r="5973" spans="9:10" ht="15.75">
      <c r="I5973" s="192"/>
      <c r="J5973" s="192"/>
    </row>
    <row r="5974" spans="9:10" ht="15.75">
      <c r="I5974" s="192"/>
      <c r="J5974" s="192"/>
    </row>
    <row r="5975" spans="9:10" ht="15.75">
      <c r="I5975" s="192"/>
      <c r="J5975" s="192"/>
    </row>
    <row r="5976" spans="9:10" ht="15.75">
      <c r="I5976" s="192"/>
      <c r="J5976" s="192"/>
    </row>
    <row r="5977" spans="9:10" ht="15.75">
      <c r="I5977" s="192"/>
      <c r="J5977" s="192"/>
    </row>
    <row r="5978" spans="9:10" ht="15.75">
      <c r="I5978" s="192"/>
      <c r="J5978" s="192"/>
    </row>
    <row r="5979" spans="9:10" ht="15.75">
      <c r="I5979" s="192"/>
      <c r="J5979" s="192"/>
    </row>
    <row r="5980" spans="9:10" ht="15.75">
      <c r="I5980" s="192"/>
      <c r="J5980" s="192"/>
    </row>
    <row r="5981" spans="9:10" ht="15.75">
      <c r="I5981" s="192"/>
      <c r="J5981" s="192"/>
    </row>
    <row r="5982" spans="9:10" ht="15.75">
      <c r="I5982" s="192"/>
      <c r="J5982" s="192"/>
    </row>
    <row r="5983" spans="9:10" ht="15.75">
      <c r="I5983" s="192"/>
      <c r="J5983" s="192"/>
    </row>
    <row r="5984" spans="9:10" ht="15.75">
      <c r="I5984" s="192"/>
      <c r="J5984" s="192"/>
    </row>
    <row r="5985" spans="9:10" ht="15.75">
      <c r="I5985" s="192"/>
      <c r="J5985" s="192"/>
    </row>
    <row r="5986" spans="9:10" ht="15.75">
      <c r="I5986" s="192"/>
      <c r="J5986" s="192"/>
    </row>
    <row r="5987" spans="9:10" ht="15.75">
      <c r="I5987" s="192"/>
      <c r="J5987" s="192"/>
    </row>
    <row r="5988" spans="9:10" ht="15.75">
      <c r="I5988" s="192"/>
      <c r="J5988" s="192"/>
    </row>
    <row r="5989" spans="9:10" ht="15.75">
      <c r="I5989" s="192"/>
      <c r="J5989" s="192"/>
    </row>
    <row r="5990" spans="9:10" ht="15.75">
      <c r="I5990" s="192"/>
      <c r="J5990" s="192"/>
    </row>
    <row r="5991" spans="9:10" ht="15.75">
      <c r="I5991" s="192"/>
      <c r="J5991" s="192"/>
    </row>
    <row r="5992" spans="9:10" ht="15.75">
      <c r="I5992" s="192"/>
      <c r="J5992" s="192"/>
    </row>
    <row r="5993" spans="9:10" ht="15.75">
      <c r="I5993" s="192"/>
      <c r="J5993" s="192"/>
    </row>
    <row r="5994" spans="9:10" ht="15.75">
      <c r="I5994" s="192"/>
      <c r="J5994" s="192"/>
    </row>
    <row r="5995" spans="9:10" ht="15.75">
      <c r="I5995" s="192"/>
      <c r="J5995" s="192"/>
    </row>
    <row r="5996" spans="9:10" ht="15.75">
      <c r="I5996" s="192"/>
      <c r="J5996" s="192"/>
    </row>
    <row r="5997" spans="9:10" ht="15.75">
      <c r="I5997" s="192"/>
      <c r="J5997" s="192"/>
    </row>
    <row r="5998" spans="9:10" ht="15.75">
      <c r="I5998" s="192"/>
      <c r="J5998" s="192"/>
    </row>
    <row r="5999" spans="9:10" ht="15.75">
      <c r="I5999" s="192"/>
      <c r="J5999" s="192"/>
    </row>
    <row r="6000" spans="9:10" ht="15.75">
      <c r="I6000" s="192"/>
      <c r="J6000" s="192"/>
    </row>
    <row r="6001" spans="9:10" ht="15.75">
      <c r="I6001" s="192"/>
      <c r="J6001" s="192"/>
    </row>
    <row r="6002" spans="9:10" ht="15.75">
      <c r="I6002" s="192"/>
      <c r="J6002" s="192"/>
    </row>
    <row r="6003" spans="9:10" ht="15.75">
      <c r="I6003" s="192"/>
      <c r="J6003" s="192"/>
    </row>
    <row r="6004" spans="9:10" ht="15.75">
      <c r="I6004" s="192"/>
      <c r="J6004" s="192"/>
    </row>
    <row r="6005" spans="9:10" ht="15.75">
      <c r="I6005" s="192"/>
      <c r="J6005" s="192"/>
    </row>
    <row r="6006" spans="9:10" ht="15.75">
      <c r="I6006" s="192"/>
      <c r="J6006" s="192"/>
    </row>
    <row r="6007" spans="9:10" ht="15.75">
      <c r="I6007" s="192"/>
      <c r="J6007" s="192"/>
    </row>
    <row r="6008" spans="9:10" ht="15.75">
      <c r="I6008" s="192"/>
      <c r="J6008" s="192"/>
    </row>
    <row r="6009" spans="9:10" ht="15.75">
      <c r="I6009" s="192"/>
      <c r="J6009" s="192"/>
    </row>
    <row r="6010" spans="9:10" ht="15.75">
      <c r="I6010" s="192"/>
      <c r="J6010" s="192"/>
    </row>
    <row r="6011" spans="9:10" ht="15.75">
      <c r="I6011" s="192"/>
      <c r="J6011" s="192"/>
    </row>
    <row r="6012" spans="9:10" ht="15.75">
      <c r="I6012" s="192"/>
      <c r="J6012" s="192"/>
    </row>
    <row r="6013" spans="9:10" ht="15.75">
      <c r="I6013" s="192"/>
      <c r="J6013" s="192"/>
    </row>
    <row r="6014" spans="9:10" ht="15.75">
      <c r="I6014" s="192"/>
      <c r="J6014" s="192"/>
    </row>
    <row r="6015" spans="9:10" ht="15.75">
      <c r="I6015" s="192"/>
      <c r="J6015" s="192"/>
    </row>
    <row r="6016" spans="9:10" ht="15.75">
      <c r="I6016" s="192"/>
      <c r="J6016" s="192"/>
    </row>
    <row r="6017" spans="9:10" ht="15.75">
      <c r="I6017" s="192"/>
      <c r="J6017" s="192"/>
    </row>
    <row r="6018" spans="9:10" ht="15.75">
      <c r="I6018" s="192"/>
      <c r="J6018" s="192"/>
    </row>
    <row r="6019" spans="9:10" ht="15.75">
      <c r="I6019" s="192"/>
      <c r="J6019" s="192"/>
    </row>
    <row r="6020" spans="9:10" ht="15.75">
      <c r="I6020" s="192"/>
      <c r="J6020" s="192"/>
    </row>
    <row r="6021" spans="9:10" ht="15.75">
      <c r="I6021" s="192"/>
      <c r="J6021" s="192"/>
    </row>
    <row r="6022" spans="9:10" ht="15.75">
      <c r="I6022" s="192"/>
      <c r="J6022" s="192"/>
    </row>
    <row r="6023" spans="9:10" ht="15.75">
      <c r="I6023" s="192"/>
      <c r="J6023" s="192"/>
    </row>
    <row r="6024" spans="9:10" ht="15.75">
      <c r="I6024" s="192"/>
      <c r="J6024" s="192"/>
    </row>
    <row r="6025" spans="9:10" ht="15.75">
      <c r="I6025" s="192"/>
      <c r="J6025" s="192"/>
    </row>
    <row r="6026" spans="9:10" ht="15.75">
      <c r="I6026" s="192"/>
      <c r="J6026" s="192"/>
    </row>
    <row r="6027" spans="9:10" ht="15.75">
      <c r="I6027" s="192"/>
      <c r="J6027" s="192"/>
    </row>
    <row r="6028" spans="9:10" ht="15.75">
      <c r="I6028" s="192"/>
      <c r="J6028" s="192"/>
    </row>
    <row r="6029" spans="9:10" ht="15.75">
      <c r="I6029" s="192"/>
      <c r="J6029" s="192"/>
    </row>
    <row r="6030" spans="9:10" ht="15.75">
      <c r="I6030" s="192"/>
      <c r="J6030" s="192"/>
    </row>
    <row r="6031" spans="9:10" ht="15.75">
      <c r="I6031" s="192"/>
      <c r="J6031" s="192"/>
    </row>
    <row r="6032" spans="9:10" ht="15.75">
      <c r="I6032" s="192"/>
      <c r="J6032" s="192"/>
    </row>
    <row r="6033" spans="9:10" ht="15.75">
      <c r="I6033" s="192"/>
      <c r="J6033" s="192"/>
    </row>
    <row r="6034" spans="9:10" ht="15.75">
      <c r="I6034" s="192"/>
      <c r="J6034" s="192"/>
    </row>
    <row r="6035" spans="9:10" ht="15.75">
      <c r="I6035" s="192"/>
      <c r="J6035" s="192"/>
    </row>
    <row r="6036" spans="9:10" ht="15.75">
      <c r="I6036" s="192"/>
      <c r="J6036" s="192"/>
    </row>
    <row r="6037" spans="9:10" ht="15.75">
      <c r="I6037" s="192"/>
      <c r="J6037" s="192"/>
    </row>
    <row r="6038" spans="9:10" ht="15.75">
      <c r="I6038" s="192"/>
      <c r="J6038" s="192"/>
    </row>
    <row r="6039" spans="9:10" ht="15.75">
      <c r="I6039" s="192"/>
      <c r="J6039" s="192"/>
    </row>
    <row r="6040" spans="9:10" ht="15.75">
      <c r="I6040" s="192"/>
      <c r="J6040" s="192"/>
    </row>
    <row r="6041" spans="9:10" ht="15.75">
      <c r="I6041" s="192"/>
      <c r="J6041" s="192"/>
    </row>
    <row r="6042" spans="9:10" ht="15.75">
      <c r="I6042" s="192"/>
      <c r="J6042" s="192"/>
    </row>
    <row r="6043" spans="9:10" ht="15.75">
      <c r="I6043" s="192"/>
      <c r="J6043" s="192"/>
    </row>
    <row r="6044" spans="9:10" ht="15.75">
      <c r="I6044" s="192"/>
      <c r="J6044" s="192"/>
    </row>
    <row r="6045" spans="9:10" ht="15.75">
      <c r="I6045" s="192"/>
      <c r="J6045" s="192"/>
    </row>
    <row r="6046" spans="9:10" ht="15.75">
      <c r="I6046" s="192"/>
      <c r="J6046" s="192"/>
    </row>
    <row r="6047" spans="9:10" ht="15.75">
      <c r="I6047" s="192"/>
      <c r="J6047" s="192"/>
    </row>
    <row r="6048" spans="9:10" ht="15.75">
      <c r="I6048" s="192"/>
      <c r="J6048" s="192"/>
    </row>
    <row r="6049" spans="9:10" ht="15.75">
      <c r="I6049" s="192"/>
      <c r="J6049" s="192"/>
    </row>
    <row r="6050" spans="9:10" ht="15.75">
      <c r="I6050" s="192"/>
      <c r="J6050" s="192"/>
    </row>
    <row r="6051" spans="9:10" ht="15.75">
      <c r="I6051" s="192"/>
      <c r="J6051" s="192"/>
    </row>
    <row r="6052" spans="9:10" ht="15.75">
      <c r="I6052" s="192"/>
      <c r="J6052" s="192"/>
    </row>
    <row r="6053" spans="9:10" ht="15.75">
      <c r="I6053" s="192"/>
      <c r="J6053" s="192"/>
    </row>
    <row r="6054" spans="9:10" ht="15.75">
      <c r="I6054" s="192"/>
      <c r="J6054" s="192"/>
    </row>
    <row r="6055" spans="9:10" ht="15.75">
      <c r="I6055" s="192"/>
      <c r="J6055" s="192"/>
    </row>
    <row r="6056" spans="9:10" ht="15.75">
      <c r="I6056" s="192"/>
      <c r="J6056" s="192"/>
    </row>
    <row r="6057" spans="9:10" ht="15.75">
      <c r="I6057" s="192"/>
      <c r="J6057" s="192"/>
    </row>
    <row r="6058" spans="9:10" ht="15.75">
      <c r="I6058" s="192"/>
      <c r="J6058" s="192"/>
    </row>
    <row r="6059" spans="9:10" ht="15.75">
      <c r="I6059" s="192"/>
      <c r="J6059" s="192"/>
    </row>
    <row r="6060" spans="9:10" ht="15.75">
      <c r="I6060" s="192"/>
      <c r="J6060" s="192"/>
    </row>
    <row r="6061" spans="9:10" ht="15.75">
      <c r="I6061" s="192"/>
      <c r="J6061" s="192"/>
    </row>
    <row r="6062" spans="9:10" ht="15.75">
      <c r="I6062" s="192"/>
      <c r="J6062" s="192"/>
    </row>
    <row r="6063" spans="9:10" ht="15.75">
      <c r="I6063" s="192"/>
      <c r="J6063" s="192"/>
    </row>
    <row r="6064" spans="9:10" ht="15.75">
      <c r="I6064" s="192"/>
      <c r="J6064" s="192"/>
    </row>
    <row r="6065" spans="9:10" ht="15.75">
      <c r="I6065" s="192"/>
      <c r="J6065" s="192"/>
    </row>
    <row r="6066" spans="9:10" ht="15.75">
      <c r="I6066" s="192"/>
      <c r="J6066" s="192"/>
    </row>
    <row r="6067" spans="9:10" ht="15.75">
      <c r="I6067" s="192"/>
      <c r="J6067" s="192"/>
    </row>
    <row r="6068" spans="9:10" ht="15.75">
      <c r="I6068" s="192"/>
      <c r="J6068" s="192"/>
    </row>
    <row r="6069" spans="9:10" ht="15.75">
      <c r="I6069" s="192"/>
      <c r="J6069" s="192"/>
    </row>
    <row r="6070" spans="9:10" ht="15.75">
      <c r="I6070" s="192"/>
      <c r="J6070" s="192"/>
    </row>
    <row r="6071" spans="9:10" ht="15.75">
      <c r="I6071" s="192"/>
      <c r="J6071" s="192"/>
    </row>
    <row r="6072" spans="9:10" ht="15.75">
      <c r="I6072" s="192"/>
      <c r="J6072" s="192"/>
    </row>
    <row r="6073" spans="9:10" ht="15.75">
      <c r="I6073" s="192"/>
      <c r="J6073" s="192"/>
    </row>
    <row r="6074" spans="9:10" ht="15.75">
      <c r="I6074" s="192"/>
      <c r="J6074" s="192"/>
    </row>
    <row r="6075" spans="9:10" ht="15.75">
      <c r="I6075" s="192"/>
      <c r="J6075" s="192"/>
    </row>
    <row r="6076" spans="9:10" ht="15.75">
      <c r="I6076" s="192"/>
      <c r="J6076" s="192"/>
    </row>
    <row r="6077" spans="9:10" ht="15.75">
      <c r="I6077" s="192"/>
      <c r="J6077" s="192"/>
    </row>
    <row r="6078" spans="9:10" ht="15.75">
      <c r="I6078" s="192"/>
      <c r="J6078" s="192"/>
    </row>
    <row r="6079" spans="9:10" ht="15.75">
      <c r="I6079" s="192"/>
      <c r="J6079" s="192"/>
    </row>
    <row r="6080" spans="9:10" ht="15.75">
      <c r="I6080" s="192"/>
      <c r="J6080" s="192"/>
    </row>
    <row r="6081" spans="9:10" ht="15.75">
      <c r="I6081" s="192"/>
      <c r="J6081" s="192"/>
    </row>
    <row r="6082" spans="9:10" ht="15.75">
      <c r="I6082" s="192"/>
      <c r="J6082" s="192"/>
    </row>
    <row r="6083" spans="9:10" ht="15.75">
      <c r="I6083" s="192"/>
      <c r="J6083" s="192"/>
    </row>
    <row r="6084" spans="9:10" ht="15.75">
      <c r="I6084" s="192"/>
      <c r="J6084" s="192"/>
    </row>
    <row r="6085" spans="9:10" ht="15.75">
      <c r="I6085" s="192"/>
      <c r="J6085" s="192"/>
    </row>
    <row r="6086" spans="9:10" ht="15.75">
      <c r="I6086" s="192"/>
      <c r="J6086" s="192"/>
    </row>
    <row r="6087" spans="9:10" ht="15.75">
      <c r="I6087" s="192"/>
      <c r="J6087" s="192"/>
    </row>
    <row r="6088" spans="9:10" ht="15.75">
      <c r="I6088" s="192"/>
      <c r="J6088" s="192"/>
    </row>
    <row r="6089" spans="9:10" ht="15.75">
      <c r="I6089" s="192"/>
      <c r="J6089" s="192"/>
    </row>
    <row r="6090" spans="9:10" ht="15.75">
      <c r="I6090" s="192"/>
      <c r="J6090" s="192"/>
    </row>
    <row r="6091" spans="9:10" ht="15.75">
      <c r="I6091" s="192"/>
      <c r="J6091" s="192"/>
    </row>
    <row r="6092" spans="9:10" ht="15.75">
      <c r="I6092" s="192"/>
      <c r="J6092" s="192"/>
    </row>
    <row r="6093" spans="9:10" ht="15.75">
      <c r="I6093" s="192"/>
      <c r="J6093" s="192"/>
    </row>
    <row r="6094" spans="9:10" ht="15.75">
      <c r="I6094" s="192"/>
      <c r="J6094" s="192"/>
    </row>
    <row r="6095" spans="9:10" ht="15.75">
      <c r="I6095" s="192"/>
      <c r="J6095" s="192"/>
    </row>
    <row r="6096" spans="9:10" ht="15.75">
      <c r="I6096" s="192"/>
      <c r="J6096" s="192"/>
    </row>
    <row r="6097" spans="9:10" ht="15.75">
      <c r="I6097" s="192"/>
      <c r="J6097" s="192"/>
    </row>
    <row r="6098" spans="9:10" ht="15.75">
      <c r="I6098" s="192"/>
      <c r="J6098" s="192"/>
    </row>
    <row r="6099" spans="9:10" ht="15.75">
      <c r="I6099" s="192"/>
      <c r="J6099" s="192"/>
    </row>
    <row r="6100" spans="9:10" ht="15.75">
      <c r="I6100" s="192"/>
      <c r="J6100" s="192"/>
    </row>
    <row r="6101" spans="9:10" ht="15.75">
      <c r="I6101" s="192"/>
      <c r="J6101" s="192"/>
    </row>
    <row r="6102" spans="9:10" ht="15.75">
      <c r="I6102" s="192"/>
      <c r="J6102" s="192"/>
    </row>
    <row r="6103" spans="9:10" ht="15.75">
      <c r="I6103" s="192"/>
      <c r="J6103" s="192"/>
    </row>
    <row r="6104" spans="9:10" ht="15.75">
      <c r="I6104" s="192"/>
      <c r="J6104" s="192"/>
    </row>
    <row r="6105" spans="9:10" ht="15.75">
      <c r="I6105" s="192"/>
      <c r="J6105" s="192"/>
    </row>
    <row r="6106" spans="9:10" ht="15.75">
      <c r="I6106" s="192"/>
      <c r="J6106" s="192"/>
    </row>
    <row r="6107" spans="9:10" ht="15.75">
      <c r="I6107" s="192"/>
      <c r="J6107" s="192"/>
    </row>
    <row r="6108" spans="9:10" ht="15.75">
      <c r="I6108" s="192"/>
      <c r="J6108" s="192"/>
    </row>
    <row r="6109" spans="9:10" ht="15.75">
      <c r="I6109" s="192"/>
      <c r="J6109" s="192"/>
    </row>
    <row r="6110" spans="9:10" ht="15.75">
      <c r="I6110" s="192"/>
      <c r="J6110" s="192"/>
    </row>
    <row r="6111" spans="9:10" ht="15.75">
      <c r="I6111" s="192"/>
      <c r="J6111" s="192"/>
    </row>
    <row r="6112" spans="9:10" ht="15.75">
      <c r="I6112" s="192"/>
      <c r="J6112" s="192"/>
    </row>
    <row r="6113" spans="9:10" ht="15.75">
      <c r="I6113" s="192"/>
      <c r="J6113" s="192"/>
    </row>
    <row r="6114" spans="9:10" ht="15.75">
      <c r="I6114" s="192"/>
      <c r="J6114" s="192"/>
    </row>
    <row r="6115" spans="9:10" ht="15.75">
      <c r="I6115" s="192"/>
      <c r="J6115" s="192"/>
    </row>
    <row r="6116" spans="9:10" ht="15.75">
      <c r="I6116" s="192"/>
      <c r="J6116" s="192"/>
    </row>
    <row r="6117" spans="9:10" ht="15.75">
      <c r="I6117" s="192"/>
      <c r="J6117" s="192"/>
    </row>
    <row r="6118" spans="9:10" ht="15.75">
      <c r="I6118" s="192"/>
      <c r="J6118" s="192"/>
    </row>
    <row r="6119" spans="9:10" ht="15.75">
      <c r="I6119" s="192"/>
      <c r="J6119" s="192"/>
    </row>
    <row r="6120" spans="9:10" ht="15.75">
      <c r="I6120" s="192"/>
      <c r="J6120" s="192"/>
    </row>
    <row r="6121" spans="9:10" ht="15.75">
      <c r="I6121" s="192"/>
      <c r="J6121" s="192"/>
    </row>
    <row r="6122" spans="9:10" ht="15.75">
      <c r="I6122" s="192"/>
      <c r="J6122" s="192"/>
    </row>
    <row r="6123" spans="9:10" ht="15.75">
      <c r="I6123" s="192"/>
      <c r="J6123" s="192"/>
    </row>
    <row r="6124" spans="9:10" ht="15.75">
      <c r="I6124" s="192"/>
      <c r="J6124" s="192"/>
    </row>
    <row r="6125" spans="9:10" ht="15.75">
      <c r="I6125" s="192"/>
      <c r="J6125" s="192"/>
    </row>
    <row r="6126" spans="9:10" ht="15.75">
      <c r="I6126" s="192"/>
      <c r="J6126" s="192"/>
    </row>
    <row r="6127" spans="9:10" ht="15.75">
      <c r="I6127" s="192"/>
      <c r="J6127" s="192"/>
    </row>
    <row r="6128" spans="9:10" ht="15.75">
      <c r="I6128" s="192"/>
      <c r="J6128" s="192"/>
    </row>
    <row r="6129" spans="9:10" ht="15.75">
      <c r="I6129" s="192"/>
      <c r="J6129" s="192"/>
    </row>
    <row r="6130" spans="9:10" ht="15.75">
      <c r="I6130" s="192"/>
      <c r="J6130" s="192"/>
    </row>
    <row r="6131" spans="9:10" ht="15.75">
      <c r="I6131" s="192"/>
      <c r="J6131" s="192"/>
    </row>
    <row r="6132" spans="9:10" ht="15.75">
      <c r="I6132" s="192"/>
      <c r="J6132" s="192"/>
    </row>
    <row r="6133" spans="9:10" ht="15.75">
      <c r="I6133" s="192"/>
      <c r="J6133" s="192"/>
    </row>
    <row r="6134" spans="9:10" ht="15.75">
      <c r="I6134" s="192"/>
      <c r="J6134" s="192"/>
    </row>
    <row r="6135" spans="9:10" ht="15.75">
      <c r="I6135" s="192"/>
      <c r="J6135" s="192"/>
    </row>
    <row r="6136" spans="9:10" ht="15.75">
      <c r="I6136" s="192"/>
      <c r="J6136" s="192"/>
    </row>
    <row r="6137" spans="9:10" ht="15.75">
      <c r="I6137" s="192"/>
      <c r="J6137" s="192"/>
    </row>
    <row r="6138" spans="9:10" ht="15.75">
      <c r="I6138" s="192"/>
      <c r="J6138" s="192"/>
    </row>
    <row r="6139" spans="9:10" ht="15.75">
      <c r="I6139" s="192"/>
      <c r="J6139" s="192"/>
    </row>
    <row r="6140" spans="9:10" ht="15.75">
      <c r="I6140" s="192"/>
      <c r="J6140" s="192"/>
    </row>
    <row r="6141" spans="9:10" ht="15.75">
      <c r="I6141" s="192"/>
      <c r="J6141" s="192"/>
    </row>
    <row r="6142" spans="9:10" ht="15.75">
      <c r="I6142" s="192"/>
      <c r="J6142" s="192"/>
    </row>
    <row r="6143" spans="9:10" ht="15.75">
      <c r="I6143" s="192"/>
      <c r="J6143" s="192"/>
    </row>
    <row r="6144" spans="9:10" ht="15.75">
      <c r="I6144" s="192"/>
      <c r="J6144" s="192"/>
    </row>
    <row r="6145" spans="9:10" ht="15.75">
      <c r="I6145" s="192"/>
      <c r="J6145" s="192"/>
    </row>
    <row r="6146" spans="9:10" ht="15.75">
      <c r="I6146" s="192"/>
      <c r="J6146" s="192"/>
    </row>
    <row r="6147" spans="9:10" ht="15.75">
      <c r="I6147" s="192"/>
      <c r="J6147" s="192"/>
    </row>
    <row r="6148" spans="9:10" ht="15.75">
      <c r="I6148" s="192"/>
      <c r="J6148" s="192"/>
    </row>
    <row r="6149" spans="9:10" ht="15.75">
      <c r="I6149" s="192"/>
      <c r="J6149" s="192"/>
    </row>
    <row r="6150" spans="9:10" ht="15.75">
      <c r="I6150" s="192"/>
      <c r="J6150" s="192"/>
    </row>
    <row r="6151" spans="9:10" ht="15.75">
      <c r="I6151" s="192"/>
      <c r="J6151" s="192"/>
    </row>
    <row r="6152" spans="9:10" ht="15.75">
      <c r="I6152" s="192"/>
      <c r="J6152" s="192"/>
    </row>
    <row r="6153" spans="9:10" ht="15.75">
      <c r="I6153" s="192"/>
      <c r="J6153" s="192"/>
    </row>
    <row r="6154" spans="9:10" ht="15.75">
      <c r="I6154" s="192"/>
      <c r="J6154" s="192"/>
    </row>
    <row r="6155" spans="9:10" ht="15.75">
      <c r="I6155" s="192"/>
      <c r="J6155" s="192"/>
    </row>
    <row r="6156" spans="9:10" ht="15.75">
      <c r="I6156" s="192"/>
      <c r="J6156" s="192"/>
    </row>
    <row r="6157" spans="9:10" ht="15.75">
      <c r="I6157" s="192"/>
      <c r="J6157" s="192"/>
    </row>
    <row r="6158" spans="9:10" ht="15.75">
      <c r="I6158" s="192"/>
      <c r="J6158" s="192"/>
    </row>
    <row r="6159" spans="9:10" ht="15.75">
      <c r="I6159" s="192"/>
      <c r="J6159" s="192"/>
    </row>
    <row r="6160" spans="9:10" ht="15.75">
      <c r="I6160" s="192"/>
      <c r="J6160" s="192"/>
    </row>
    <row r="6161" spans="9:10" ht="15.75">
      <c r="I6161" s="192"/>
      <c r="J6161" s="192"/>
    </row>
    <row r="6162" spans="9:10" ht="15.75">
      <c r="I6162" s="192"/>
      <c r="J6162" s="192"/>
    </row>
    <row r="6163" spans="9:10" ht="15.75">
      <c r="I6163" s="192"/>
      <c r="J6163" s="192"/>
    </row>
    <row r="6164" spans="9:10" ht="15.75">
      <c r="I6164" s="192"/>
      <c r="J6164" s="192"/>
    </row>
    <row r="6165" spans="9:10" ht="15.75">
      <c r="I6165" s="192"/>
      <c r="J6165" s="192"/>
    </row>
    <row r="6166" spans="9:10" ht="15.75">
      <c r="I6166" s="192"/>
      <c r="J6166" s="192"/>
    </row>
    <row r="6167" spans="9:10" ht="15.75">
      <c r="I6167" s="192"/>
      <c r="J6167" s="192"/>
    </row>
    <row r="6168" spans="9:10" ht="15.75">
      <c r="I6168" s="192"/>
      <c r="J6168" s="192"/>
    </row>
    <row r="6169" spans="9:10" ht="15.75">
      <c r="I6169" s="192"/>
      <c r="J6169" s="192"/>
    </row>
    <row r="6170" spans="9:10" ht="15.75">
      <c r="I6170" s="192"/>
      <c r="J6170" s="192"/>
    </row>
    <row r="6171" spans="9:10" ht="15.75">
      <c r="I6171" s="192"/>
      <c r="J6171" s="192"/>
    </row>
    <row r="6172" spans="9:10" ht="15.75">
      <c r="I6172" s="192"/>
      <c r="J6172" s="192"/>
    </row>
    <row r="6173" spans="9:10" ht="15.75">
      <c r="I6173" s="192"/>
      <c r="J6173" s="192"/>
    </row>
    <row r="6174" spans="9:10" ht="15.75">
      <c r="I6174" s="192"/>
      <c r="J6174" s="192"/>
    </row>
    <row r="6175" spans="9:10" ht="15.75">
      <c r="I6175" s="192"/>
      <c r="J6175" s="192"/>
    </row>
    <row r="6176" spans="9:10" ht="15.75">
      <c r="I6176" s="192"/>
      <c r="J6176" s="192"/>
    </row>
    <row r="6177" spans="9:10" ht="15.75">
      <c r="I6177" s="192"/>
      <c r="J6177" s="192"/>
    </row>
    <row r="6178" spans="9:10" ht="15.75">
      <c r="I6178" s="192"/>
      <c r="J6178" s="192"/>
    </row>
    <row r="6179" spans="9:10" ht="15.75">
      <c r="I6179" s="192"/>
      <c r="J6179" s="192"/>
    </row>
    <row r="6180" spans="9:10" ht="15.75">
      <c r="I6180" s="192"/>
      <c r="J6180" s="192"/>
    </row>
    <row r="6181" spans="9:10" ht="15.75">
      <c r="I6181" s="192"/>
      <c r="J6181" s="192"/>
    </row>
    <row r="6182" spans="9:10" ht="15.75">
      <c r="I6182" s="192"/>
      <c r="J6182" s="192"/>
    </row>
    <row r="6183" spans="9:10" ht="15.75">
      <c r="I6183" s="192"/>
      <c r="J6183" s="192"/>
    </row>
    <row r="6184" spans="9:10" ht="15.75">
      <c r="I6184" s="192"/>
      <c r="J6184" s="192"/>
    </row>
    <row r="6185" spans="9:10" ht="15.75">
      <c r="I6185" s="192"/>
      <c r="J6185" s="192"/>
    </row>
    <row r="6186" spans="9:10" ht="15.75">
      <c r="I6186" s="192"/>
      <c r="J6186" s="192"/>
    </row>
    <row r="6187" spans="9:10" ht="15.75">
      <c r="I6187" s="192"/>
      <c r="J6187" s="192"/>
    </row>
    <row r="6188" spans="9:10" ht="15.75">
      <c r="I6188" s="192"/>
      <c r="J6188" s="192"/>
    </row>
    <row r="6189" spans="9:10" ht="15.75">
      <c r="I6189" s="192"/>
      <c r="J6189" s="192"/>
    </row>
    <row r="6190" spans="9:10" ht="15.75">
      <c r="I6190" s="192"/>
      <c r="J6190" s="192"/>
    </row>
    <row r="6191" spans="9:10" ht="15.75">
      <c r="I6191" s="192"/>
      <c r="J6191" s="192"/>
    </row>
    <row r="6192" spans="9:10" ht="15.75">
      <c r="I6192" s="192"/>
      <c r="J6192" s="192"/>
    </row>
    <row r="6193" spans="9:10" ht="15.75">
      <c r="I6193" s="192"/>
      <c r="J6193" s="192"/>
    </row>
    <row r="6194" spans="9:10" ht="15.75">
      <c r="I6194" s="192"/>
      <c r="J6194" s="192"/>
    </row>
    <row r="6195" spans="9:10" ht="15.75">
      <c r="I6195" s="192"/>
      <c r="J6195" s="192"/>
    </row>
    <row r="6196" spans="9:10" ht="15.75">
      <c r="I6196" s="192"/>
      <c r="J6196" s="192"/>
    </row>
    <row r="6197" spans="9:10" ht="15.75">
      <c r="I6197" s="192"/>
      <c r="J6197" s="192"/>
    </row>
    <row r="6198" spans="9:10" ht="15.75">
      <c r="I6198" s="192"/>
      <c r="J6198" s="192"/>
    </row>
    <row r="6199" spans="9:10" ht="15.75">
      <c r="I6199" s="192"/>
      <c r="J6199" s="192"/>
    </row>
    <row r="6200" spans="9:10" ht="15.75">
      <c r="I6200" s="192"/>
      <c r="J6200" s="192"/>
    </row>
    <row r="6201" spans="9:10" ht="15.75">
      <c r="I6201" s="192"/>
      <c r="J6201" s="192"/>
    </row>
    <row r="6202" spans="9:10" ht="15.75">
      <c r="I6202" s="192"/>
      <c r="J6202" s="192"/>
    </row>
    <row r="6203" spans="9:10" ht="15.75">
      <c r="I6203" s="192"/>
      <c r="J6203" s="192"/>
    </row>
    <row r="6204" spans="9:10" ht="15.75">
      <c r="I6204" s="192"/>
      <c r="J6204" s="192"/>
    </row>
    <row r="6205" spans="9:10" ht="15.75">
      <c r="I6205" s="192"/>
      <c r="J6205" s="192"/>
    </row>
    <row r="6206" spans="9:10" ht="15.75">
      <c r="I6206" s="192"/>
      <c r="J6206" s="192"/>
    </row>
    <row r="6207" spans="9:10" ht="15.75">
      <c r="I6207" s="192"/>
      <c r="J6207" s="192"/>
    </row>
    <row r="6208" spans="9:10" ht="15.75">
      <c r="I6208" s="192"/>
      <c r="J6208" s="192"/>
    </row>
    <row r="6209" spans="9:10" ht="15.75">
      <c r="I6209" s="192"/>
      <c r="J6209" s="192"/>
    </row>
    <row r="6210" spans="9:10" ht="15.75">
      <c r="I6210" s="192"/>
      <c r="J6210" s="192"/>
    </row>
    <row r="6211" spans="9:10" ht="15.75">
      <c r="I6211" s="192"/>
      <c r="J6211" s="192"/>
    </row>
    <row r="6212" spans="9:10" ht="15.75">
      <c r="I6212" s="192"/>
      <c r="J6212" s="192"/>
    </row>
    <row r="6213" spans="9:10" ht="15.75">
      <c r="I6213" s="192"/>
      <c r="J6213" s="192"/>
    </row>
    <row r="6214" spans="9:10" ht="15.75">
      <c r="I6214" s="192"/>
      <c r="J6214" s="192"/>
    </row>
    <row r="6215" spans="9:10" ht="15.75">
      <c r="I6215" s="192"/>
      <c r="J6215" s="192"/>
    </row>
    <row r="6216" spans="9:10" ht="15.75">
      <c r="I6216" s="192"/>
      <c r="J6216" s="192"/>
    </row>
    <row r="6217" spans="9:10" ht="15.75">
      <c r="I6217" s="192"/>
      <c r="J6217" s="192"/>
    </row>
    <row r="6218" spans="9:10" ht="15.75">
      <c r="I6218" s="192"/>
      <c r="J6218" s="192"/>
    </row>
    <row r="6219" spans="9:10" ht="15.75">
      <c r="I6219" s="192"/>
      <c r="J6219" s="192"/>
    </row>
    <row r="6220" spans="9:10" ht="15.75">
      <c r="I6220" s="192"/>
      <c r="J6220" s="192"/>
    </row>
    <row r="6221" spans="9:10" ht="15.75">
      <c r="I6221" s="192"/>
      <c r="J6221" s="192"/>
    </row>
    <row r="6222" spans="9:10" ht="15.75">
      <c r="I6222" s="192"/>
      <c r="J6222" s="192"/>
    </row>
    <row r="6223" spans="9:10" ht="15.75">
      <c r="I6223" s="192"/>
      <c r="J6223" s="192"/>
    </row>
    <row r="6224" spans="9:10" ht="15.75">
      <c r="I6224" s="192"/>
      <c r="J6224" s="192"/>
    </row>
    <row r="6225" spans="9:10" ht="15.75">
      <c r="I6225" s="192"/>
      <c r="J6225" s="192"/>
    </row>
    <row r="6226" spans="9:10" ht="15.75">
      <c r="I6226" s="192"/>
      <c r="J6226" s="192"/>
    </row>
    <row r="6227" spans="9:10" ht="15.75">
      <c r="I6227" s="192"/>
      <c r="J6227" s="192"/>
    </row>
    <row r="6228" spans="9:10" ht="15.75">
      <c r="I6228" s="192"/>
      <c r="J6228" s="192"/>
    </row>
    <row r="6229" spans="9:10" ht="15.75">
      <c r="I6229" s="192"/>
      <c r="J6229" s="192"/>
    </row>
    <row r="6230" spans="9:10" ht="15.75">
      <c r="I6230" s="192"/>
      <c r="J6230" s="192"/>
    </row>
    <row r="6231" spans="9:10" ht="15.75">
      <c r="I6231" s="192"/>
      <c r="J6231" s="192"/>
    </row>
    <row r="6232" spans="9:10" ht="15.75">
      <c r="I6232" s="192"/>
      <c r="J6232" s="192"/>
    </row>
    <row r="6233" spans="9:10" ht="15.75">
      <c r="I6233" s="192"/>
      <c r="J6233" s="192"/>
    </row>
    <row r="6234" spans="9:10" ht="15.75">
      <c r="I6234" s="192"/>
      <c r="J6234" s="192"/>
    </row>
    <row r="6235" spans="9:10" ht="15.75">
      <c r="I6235" s="192"/>
      <c r="J6235" s="192"/>
    </row>
    <row r="6236" spans="9:10" ht="15.75">
      <c r="I6236" s="192"/>
      <c r="J6236" s="192"/>
    </row>
    <row r="6237" spans="9:10" ht="15.75">
      <c r="I6237" s="192"/>
      <c r="J6237" s="192"/>
    </row>
    <row r="6238" spans="9:10" ht="15.75">
      <c r="I6238" s="192"/>
      <c r="J6238" s="192"/>
    </row>
    <row r="6239" spans="9:10" ht="15.75">
      <c r="I6239" s="192"/>
      <c r="J6239" s="192"/>
    </row>
    <row r="6240" spans="9:10" ht="15.75">
      <c r="I6240" s="192"/>
      <c r="J6240" s="192"/>
    </row>
    <row r="6241" spans="9:10" ht="15.75">
      <c r="I6241" s="192"/>
      <c r="J6241" s="192"/>
    </row>
    <row r="6242" spans="9:10" ht="15.75">
      <c r="I6242" s="192"/>
      <c r="J6242" s="192"/>
    </row>
    <row r="6243" spans="9:10" ht="15.75">
      <c r="I6243" s="192"/>
      <c r="J6243" s="192"/>
    </row>
    <row r="6244" spans="9:10" ht="15.75">
      <c r="I6244" s="192"/>
      <c r="J6244" s="192"/>
    </row>
    <row r="6245" spans="9:10" ht="15.75">
      <c r="I6245" s="192"/>
      <c r="J6245" s="192"/>
    </row>
    <row r="6246" spans="9:10" ht="15.75">
      <c r="I6246" s="192"/>
      <c r="J6246" s="192"/>
    </row>
    <row r="6247" spans="9:10" ht="15.75">
      <c r="I6247" s="192"/>
      <c r="J6247" s="192"/>
    </row>
    <row r="6248" spans="9:10" ht="15.75">
      <c r="I6248" s="192"/>
      <c r="J6248" s="192"/>
    </row>
    <row r="6249" spans="9:10" ht="15.75">
      <c r="I6249" s="192"/>
      <c r="J6249" s="192"/>
    </row>
    <row r="6250" spans="9:10" ht="15.75">
      <c r="I6250" s="192"/>
      <c r="J6250" s="192"/>
    </row>
    <row r="6251" spans="9:10" ht="15.75">
      <c r="I6251" s="192"/>
      <c r="J6251" s="192"/>
    </row>
    <row r="6252" spans="9:10" ht="15.75">
      <c r="I6252" s="192"/>
      <c r="J6252" s="192"/>
    </row>
    <row r="6253" spans="9:10" ht="15.75">
      <c r="I6253" s="192"/>
      <c r="J6253" s="192"/>
    </row>
    <row r="6254" spans="9:10" ht="15.75">
      <c r="I6254" s="192"/>
      <c r="J6254" s="192"/>
    </row>
    <row r="6255" spans="9:10" ht="15.75">
      <c r="I6255" s="192"/>
      <c r="J6255" s="192"/>
    </row>
    <row r="6256" spans="9:10" ht="15.75">
      <c r="I6256" s="192"/>
      <c r="J6256" s="192"/>
    </row>
    <row r="6257" spans="9:10" ht="15.75">
      <c r="I6257" s="192"/>
      <c r="J6257" s="192"/>
    </row>
    <row r="6258" spans="9:10" ht="15.75">
      <c r="I6258" s="192"/>
      <c r="J6258" s="192"/>
    </row>
    <row r="6259" spans="9:10" ht="15.75">
      <c r="I6259" s="192"/>
      <c r="J6259" s="192"/>
    </row>
    <row r="6260" spans="9:10" ht="15.75">
      <c r="I6260" s="192"/>
      <c r="J6260" s="192"/>
    </row>
    <row r="6261" spans="9:10" ht="15.75">
      <c r="I6261" s="192"/>
      <c r="J6261" s="192"/>
    </row>
    <row r="6262" spans="9:10" ht="15.75">
      <c r="I6262" s="192"/>
      <c r="J6262" s="192"/>
    </row>
    <row r="6263" spans="9:10" ht="15.75">
      <c r="I6263" s="192"/>
      <c r="J6263" s="192"/>
    </row>
    <row r="6264" spans="9:10" ht="15.75">
      <c r="I6264" s="192"/>
      <c r="J6264" s="192"/>
    </row>
    <row r="6265" spans="9:10" ht="15.75">
      <c r="I6265" s="192"/>
      <c r="J6265" s="192"/>
    </row>
    <row r="6266" spans="9:10" ht="15.75">
      <c r="I6266" s="192"/>
      <c r="J6266" s="192"/>
    </row>
    <row r="6267" spans="9:10" ht="15.75">
      <c r="I6267" s="192"/>
      <c r="J6267" s="192"/>
    </row>
    <row r="6268" spans="9:10" ht="15.75">
      <c r="I6268" s="192"/>
      <c r="J6268" s="192"/>
    </row>
    <row r="6269" spans="9:10" ht="15.75">
      <c r="I6269" s="192"/>
      <c r="J6269" s="192"/>
    </row>
    <row r="6270" spans="9:10" ht="15.75">
      <c r="I6270" s="192"/>
      <c r="J6270" s="192"/>
    </row>
    <row r="6271" spans="9:10" ht="15.75">
      <c r="I6271" s="192"/>
      <c r="J6271" s="192"/>
    </row>
    <row r="6272" spans="9:10" ht="15.75">
      <c r="I6272" s="192"/>
      <c r="J6272" s="192"/>
    </row>
    <row r="6273" spans="9:10" ht="15.75">
      <c r="I6273" s="192"/>
      <c r="J6273" s="192"/>
    </row>
    <row r="6274" spans="9:10" ht="15.75">
      <c r="I6274" s="192"/>
      <c r="J6274" s="192"/>
    </row>
    <row r="6275" spans="9:10" ht="15.75">
      <c r="I6275" s="192"/>
      <c r="J6275" s="192"/>
    </row>
    <row r="6276" spans="9:10" ht="15.75">
      <c r="I6276" s="192"/>
      <c r="J6276" s="192"/>
    </row>
    <row r="6277" spans="9:10" ht="15.75">
      <c r="I6277" s="192"/>
      <c r="J6277" s="192"/>
    </row>
    <row r="6278" spans="9:10" ht="15.75">
      <c r="I6278" s="192"/>
      <c r="J6278" s="192"/>
    </row>
    <row r="6279" spans="9:10" ht="15.75">
      <c r="I6279" s="192"/>
      <c r="J6279" s="192"/>
    </row>
    <row r="6280" spans="9:10" ht="15.75">
      <c r="I6280" s="192"/>
      <c r="J6280" s="192"/>
    </row>
    <row r="6281" spans="9:10" ht="15.75">
      <c r="I6281" s="192"/>
      <c r="J6281" s="192"/>
    </row>
    <row r="6282" spans="9:10" ht="15.75">
      <c r="I6282" s="192"/>
      <c r="J6282" s="192"/>
    </row>
    <row r="6283" spans="9:10" ht="15.75">
      <c r="I6283" s="192"/>
      <c r="J6283" s="192"/>
    </row>
    <row r="6284" spans="9:10" ht="15.75">
      <c r="I6284" s="192"/>
      <c r="J6284" s="192"/>
    </row>
    <row r="6285" spans="9:10" ht="15.75">
      <c r="I6285" s="192"/>
      <c r="J6285" s="192"/>
    </row>
    <row r="6286" spans="9:10" ht="15.75">
      <c r="I6286" s="192"/>
      <c r="J6286" s="192"/>
    </row>
    <row r="6287" spans="9:10" ht="15.75">
      <c r="I6287" s="192"/>
      <c r="J6287" s="192"/>
    </row>
    <row r="6288" spans="9:10" ht="15.75">
      <c r="I6288" s="192"/>
      <c r="J6288" s="192"/>
    </row>
    <row r="6289" spans="9:10" ht="15.75">
      <c r="I6289" s="192"/>
      <c r="J6289" s="192"/>
    </row>
    <row r="6290" spans="9:10" ht="15.75">
      <c r="I6290" s="192"/>
      <c r="J6290" s="192"/>
    </row>
    <row r="6291" spans="9:10" ht="15.75">
      <c r="I6291" s="192"/>
      <c r="J6291" s="192"/>
    </row>
    <row r="6292" spans="9:10" ht="15.75">
      <c r="I6292" s="192"/>
      <c r="J6292" s="192"/>
    </row>
    <row r="6293" spans="9:10" ht="15.75">
      <c r="I6293" s="192"/>
      <c r="J6293" s="192"/>
    </row>
    <row r="6294" spans="9:10" ht="15.75">
      <c r="I6294" s="192"/>
      <c r="J6294" s="192"/>
    </row>
    <row r="6295" spans="9:10" ht="15.75">
      <c r="I6295" s="192"/>
      <c r="J6295" s="192"/>
    </row>
    <row r="6296" spans="9:10" ht="15.75">
      <c r="I6296" s="192"/>
      <c r="J6296" s="192"/>
    </row>
    <row r="6297" spans="9:10" ht="15.75">
      <c r="I6297" s="192"/>
      <c r="J6297" s="192"/>
    </row>
    <row r="6298" spans="9:10" ht="15.75">
      <c r="I6298" s="192"/>
      <c r="J6298" s="192"/>
    </row>
    <row r="6299" spans="9:10" ht="15.75">
      <c r="I6299" s="192"/>
      <c r="J6299" s="192"/>
    </row>
    <row r="6300" spans="9:10" ht="15.75">
      <c r="I6300" s="192"/>
      <c r="J6300" s="192"/>
    </row>
    <row r="6301" spans="9:10" ht="15.75">
      <c r="I6301" s="192"/>
      <c r="J6301" s="192"/>
    </row>
    <row r="6302" spans="9:10" ht="15.75">
      <c r="I6302" s="192"/>
      <c r="J6302" s="192"/>
    </row>
    <row r="6303" spans="9:10" ht="15.75">
      <c r="I6303" s="192"/>
      <c r="J6303" s="192"/>
    </row>
    <row r="6304" spans="9:10" ht="15.75">
      <c r="I6304" s="192"/>
      <c r="J6304" s="192"/>
    </row>
    <row r="6305" spans="9:10" ht="15.75">
      <c r="I6305" s="192"/>
      <c r="J6305" s="192"/>
    </row>
    <row r="6306" spans="9:10" ht="15.75">
      <c r="I6306" s="192"/>
      <c r="J6306" s="192"/>
    </row>
    <row r="6307" spans="9:10" ht="15.75">
      <c r="I6307" s="192"/>
      <c r="J6307" s="192"/>
    </row>
    <row r="6308" spans="9:10" ht="15.75">
      <c r="I6308" s="192"/>
      <c r="J6308" s="192"/>
    </row>
    <row r="6309" spans="9:10" ht="15.75">
      <c r="I6309" s="192"/>
      <c r="J6309" s="192"/>
    </row>
    <row r="6310" spans="9:10" ht="15.75">
      <c r="I6310" s="192"/>
      <c r="J6310" s="192"/>
    </row>
    <row r="6311" spans="9:10" ht="15.75">
      <c r="I6311" s="192"/>
      <c r="J6311" s="192"/>
    </row>
    <row r="6312" spans="9:10" ht="15.75">
      <c r="I6312" s="192"/>
      <c r="J6312" s="192"/>
    </row>
    <row r="6313" spans="9:10" ht="15.75">
      <c r="I6313" s="192"/>
      <c r="J6313" s="192"/>
    </row>
    <row r="6314" spans="9:10" ht="15.75">
      <c r="I6314" s="192"/>
      <c r="J6314" s="192"/>
    </row>
    <row r="6315" spans="9:10" ht="15.75">
      <c r="I6315" s="192"/>
      <c r="J6315" s="192"/>
    </row>
    <row r="6316" spans="9:10" ht="15.75">
      <c r="I6316" s="192"/>
      <c r="J6316" s="192"/>
    </row>
    <row r="6317" spans="9:10" ht="15.75">
      <c r="I6317" s="192"/>
      <c r="J6317" s="192"/>
    </row>
    <row r="6318" spans="9:10" ht="15.75">
      <c r="I6318" s="192"/>
      <c r="J6318" s="192"/>
    </row>
    <row r="6319" spans="9:10" ht="15.75">
      <c r="I6319" s="192"/>
      <c r="J6319" s="192"/>
    </row>
    <row r="6320" spans="9:10" ht="15.75">
      <c r="I6320" s="192"/>
      <c r="J6320" s="192"/>
    </row>
    <row r="6321" spans="9:10" ht="15.75">
      <c r="I6321" s="192"/>
      <c r="J6321" s="192"/>
    </row>
    <row r="6322" spans="9:10" ht="15.75">
      <c r="I6322" s="192"/>
      <c r="J6322" s="192"/>
    </row>
    <row r="6323" spans="9:10" ht="15.75">
      <c r="I6323" s="192"/>
      <c r="J6323" s="192"/>
    </row>
    <row r="6324" spans="9:10" ht="15.75">
      <c r="I6324" s="192"/>
      <c r="J6324" s="192"/>
    </row>
    <row r="6325" spans="9:10" ht="15.75">
      <c r="I6325" s="192"/>
      <c r="J6325" s="192"/>
    </row>
    <row r="6326" spans="9:10" ht="15.75">
      <c r="I6326" s="192"/>
      <c r="J6326" s="192"/>
    </row>
    <row r="6327" spans="9:10" ht="15.75">
      <c r="I6327" s="192"/>
      <c r="J6327" s="192"/>
    </row>
    <row r="6328" spans="9:10" ht="15.75">
      <c r="I6328" s="192"/>
      <c r="J6328" s="192"/>
    </row>
    <row r="6329" spans="9:10" ht="15.75">
      <c r="I6329" s="192"/>
      <c r="J6329" s="192"/>
    </row>
    <row r="6330" spans="9:10" ht="15.75">
      <c r="I6330" s="192"/>
      <c r="J6330" s="192"/>
    </row>
    <row r="6331" spans="9:10" ht="15.75">
      <c r="I6331" s="192"/>
      <c r="J6331" s="192"/>
    </row>
    <row r="6332" spans="9:10" ht="15.75">
      <c r="I6332" s="192"/>
      <c r="J6332" s="192"/>
    </row>
    <row r="6333" spans="9:10" ht="15.75">
      <c r="I6333" s="192"/>
      <c r="J6333" s="192"/>
    </row>
    <row r="6334" spans="9:10" ht="15.75">
      <c r="I6334" s="192"/>
      <c r="J6334" s="192"/>
    </row>
    <row r="6335" spans="9:10" ht="15.75">
      <c r="I6335" s="192"/>
      <c r="J6335" s="192"/>
    </row>
    <row r="6336" spans="9:10" ht="15.75">
      <c r="I6336" s="192"/>
      <c r="J6336" s="192"/>
    </row>
    <row r="6337" spans="9:10" ht="15.75">
      <c r="I6337" s="192"/>
      <c r="J6337" s="192"/>
    </row>
    <row r="6338" spans="9:10" ht="15.75">
      <c r="I6338" s="192"/>
      <c r="J6338" s="192"/>
    </row>
    <row r="6339" spans="9:10" ht="15.75">
      <c r="I6339" s="192"/>
      <c r="J6339" s="192"/>
    </row>
    <row r="6340" spans="9:10" ht="15.75">
      <c r="I6340" s="192"/>
      <c r="J6340" s="192"/>
    </row>
    <row r="6341" spans="9:10" ht="15.75">
      <c r="I6341" s="192"/>
      <c r="J6341" s="192"/>
    </row>
    <row r="6342" spans="9:10" ht="15.75">
      <c r="I6342" s="192"/>
      <c r="J6342" s="192"/>
    </row>
    <row r="6343" spans="9:10" ht="15.75">
      <c r="I6343" s="192"/>
      <c r="J6343" s="192"/>
    </row>
    <row r="6344" spans="9:10" ht="15.75">
      <c r="I6344" s="192"/>
      <c r="J6344" s="192"/>
    </row>
    <row r="6345" spans="9:10" ht="15.75">
      <c r="I6345" s="192"/>
      <c r="J6345" s="192"/>
    </row>
    <row r="6346" spans="9:10" ht="15.75">
      <c r="I6346" s="192"/>
      <c r="J6346" s="192"/>
    </row>
    <row r="6347" spans="9:10" ht="15.75">
      <c r="I6347" s="192"/>
      <c r="J6347" s="192"/>
    </row>
    <row r="6348" spans="9:10" ht="15.75">
      <c r="I6348" s="192"/>
      <c r="J6348" s="192"/>
    </row>
    <row r="6349" spans="9:10" ht="15.75">
      <c r="I6349" s="192"/>
      <c r="J6349" s="192"/>
    </row>
    <row r="6350" spans="9:10" ht="15.75">
      <c r="I6350" s="192"/>
      <c r="J6350" s="192"/>
    </row>
    <row r="6351" spans="9:10" ht="15.75">
      <c r="I6351" s="192"/>
      <c r="J6351" s="192"/>
    </row>
    <row r="6352" spans="9:10" ht="15.75">
      <c r="I6352" s="192"/>
      <c r="J6352" s="192"/>
    </row>
    <row r="6353" spans="9:10" ht="15.75">
      <c r="I6353" s="192"/>
      <c r="J6353" s="192"/>
    </row>
    <row r="6354" spans="9:10" ht="15.75">
      <c r="I6354" s="192"/>
      <c r="J6354" s="192"/>
    </row>
    <row r="6355" spans="9:10" ht="15.75">
      <c r="I6355" s="192"/>
      <c r="J6355" s="192"/>
    </row>
    <row r="6356" spans="9:10" ht="15.75">
      <c r="I6356" s="192"/>
      <c r="J6356" s="192"/>
    </row>
    <row r="6357" spans="9:10" ht="15.75">
      <c r="I6357" s="192"/>
      <c r="J6357" s="192"/>
    </row>
    <row r="6358" spans="9:10" ht="15.75">
      <c r="I6358" s="192"/>
      <c r="J6358" s="192"/>
    </row>
    <row r="6359" spans="9:10" ht="15.75">
      <c r="I6359" s="192"/>
      <c r="J6359" s="192"/>
    </row>
    <row r="6360" spans="9:10" ht="15.75">
      <c r="I6360" s="192"/>
      <c r="J6360" s="192"/>
    </row>
    <row r="6361" spans="9:10" ht="15.75">
      <c r="I6361" s="192"/>
      <c r="J6361" s="192"/>
    </row>
    <row r="6362" spans="9:10" ht="15.75">
      <c r="I6362" s="192"/>
      <c r="J6362" s="192"/>
    </row>
    <row r="6363" spans="9:10" ht="15.75">
      <c r="I6363" s="192"/>
      <c r="J6363" s="192"/>
    </row>
    <row r="6364" spans="9:10" ht="15.75">
      <c r="I6364" s="192"/>
      <c r="J6364" s="192"/>
    </row>
    <row r="6365" spans="9:10" ht="15.75">
      <c r="I6365" s="192"/>
      <c r="J6365" s="192"/>
    </row>
    <row r="6366" spans="9:10" ht="15.75">
      <c r="I6366" s="192"/>
      <c r="J6366" s="192"/>
    </row>
    <row r="6367" spans="9:10" ht="15.75">
      <c r="I6367" s="192"/>
      <c r="J6367" s="192"/>
    </row>
    <row r="6368" spans="9:10" ht="15.75">
      <c r="I6368" s="192"/>
      <c r="J6368" s="192"/>
    </row>
    <row r="6369" spans="9:10" ht="15.75">
      <c r="I6369" s="192"/>
      <c r="J6369" s="192"/>
    </row>
    <row r="6370" spans="9:10" ht="15.75">
      <c r="I6370" s="192"/>
      <c r="J6370" s="192"/>
    </row>
    <row r="6371" spans="9:10" ht="15.75">
      <c r="I6371" s="192"/>
      <c r="J6371" s="192"/>
    </row>
    <row r="6372" spans="9:10" ht="15.75">
      <c r="I6372" s="192"/>
      <c r="J6372" s="192"/>
    </row>
    <row r="6373" spans="9:10" ht="15.75">
      <c r="I6373" s="192"/>
      <c r="J6373" s="192"/>
    </row>
    <row r="6374" spans="9:10" ht="15.75">
      <c r="I6374" s="192"/>
      <c r="J6374" s="192"/>
    </row>
    <row r="6375" spans="9:10" ht="15.75">
      <c r="I6375" s="192"/>
      <c r="J6375" s="192"/>
    </row>
    <row r="6376" spans="9:10" ht="15.75">
      <c r="I6376" s="192"/>
      <c r="J6376" s="192"/>
    </row>
    <row r="6377" spans="9:10" ht="15.75">
      <c r="I6377" s="192"/>
      <c r="J6377" s="192"/>
    </row>
    <row r="6378" spans="9:10" ht="15.75">
      <c r="I6378" s="192"/>
      <c r="J6378" s="192"/>
    </row>
    <row r="6379" spans="9:10" ht="15.75">
      <c r="I6379" s="192"/>
      <c r="J6379" s="192"/>
    </row>
    <row r="6380" spans="9:10" ht="15.75">
      <c r="I6380" s="192"/>
      <c r="J6380" s="192"/>
    </row>
    <row r="6381" spans="9:10" ht="15.75">
      <c r="I6381" s="192"/>
      <c r="J6381" s="192"/>
    </row>
    <row r="6382" spans="9:10" ht="15.75">
      <c r="I6382" s="192"/>
      <c r="J6382" s="192"/>
    </row>
    <row r="6383" spans="9:10" ht="15.75">
      <c r="I6383" s="192"/>
      <c r="J6383" s="192"/>
    </row>
    <row r="6384" spans="9:10" ht="15.75">
      <c r="I6384" s="192"/>
      <c r="J6384" s="192"/>
    </row>
    <row r="6385" spans="9:10" ht="15.75">
      <c r="I6385" s="192"/>
      <c r="J6385" s="192"/>
    </row>
    <row r="6386" spans="9:10" ht="15.75">
      <c r="I6386" s="192"/>
      <c r="J6386" s="192"/>
    </row>
    <row r="6387" spans="9:10" ht="15.75">
      <c r="I6387" s="192"/>
      <c r="J6387" s="192"/>
    </row>
    <row r="6388" spans="9:10" ht="15.75">
      <c r="I6388" s="192"/>
      <c r="J6388" s="192"/>
    </row>
    <row r="6389" spans="9:10" ht="15.75">
      <c r="I6389" s="192"/>
      <c r="J6389" s="192"/>
    </row>
    <row r="6390" spans="9:10" ht="15.75">
      <c r="I6390" s="192"/>
      <c r="J6390" s="192"/>
    </row>
    <row r="6391" spans="9:10" ht="15.75">
      <c r="I6391" s="192"/>
      <c r="J6391" s="192"/>
    </row>
    <row r="6392" spans="9:10" ht="15.75">
      <c r="I6392" s="192"/>
      <c r="J6392" s="192"/>
    </row>
    <row r="6393" spans="9:10" ht="15.75">
      <c r="I6393" s="192"/>
      <c r="J6393" s="192"/>
    </row>
    <row r="6394" spans="9:10" ht="15.75">
      <c r="I6394" s="192"/>
      <c r="J6394" s="192"/>
    </row>
    <row r="6395" spans="9:10" ht="15.75">
      <c r="I6395" s="192"/>
      <c r="J6395" s="192"/>
    </row>
    <row r="6396" spans="9:10" ht="15.75">
      <c r="I6396" s="192"/>
      <c r="J6396" s="192"/>
    </row>
    <row r="6397" spans="9:10" ht="15.75">
      <c r="I6397" s="192"/>
      <c r="J6397" s="192"/>
    </row>
    <row r="6398" spans="9:10" ht="15.75">
      <c r="I6398" s="192"/>
      <c r="J6398" s="192"/>
    </row>
    <row r="6399" spans="9:10" ht="15.75">
      <c r="I6399" s="192"/>
      <c r="J6399" s="192"/>
    </row>
    <row r="6400" spans="9:10" ht="15.75">
      <c r="I6400" s="192"/>
      <c r="J6400" s="192"/>
    </row>
    <row r="6401" spans="9:10" ht="15.75">
      <c r="I6401" s="192"/>
      <c r="J6401" s="192"/>
    </row>
    <row r="6402" spans="9:10" ht="15.75">
      <c r="I6402" s="192"/>
      <c r="J6402" s="192"/>
    </row>
    <row r="6403" spans="9:10" ht="15.75">
      <c r="I6403" s="192"/>
      <c r="J6403" s="192"/>
    </row>
    <row r="6404" spans="9:10" ht="15.75">
      <c r="I6404" s="192"/>
      <c r="J6404" s="192"/>
    </row>
    <row r="6405" spans="9:10" ht="15.75">
      <c r="I6405" s="192"/>
      <c r="J6405" s="192"/>
    </row>
    <row r="6406" spans="9:10" ht="15.75">
      <c r="I6406" s="192"/>
      <c r="J6406" s="192"/>
    </row>
    <row r="6407" spans="9:10" ht="15.75">
      <c r="I6407" s="192"/>
      <c r="J6407" s="192"/>
    </row>
    <row r="6408" spans="9:10" ht="15.75">
      <c r="I6408" s="192"/>
      <c r="J6408" s="192"/>
    </row>
    <row r="6409" spans="9:10" ht="15.75">
      <c r="I6409" s="192"/>
      <c r="J6409" s="192"/>
    </row>
    <row r="6410" spans="9:10" ht="15.75">
      <c r="I6410" s="192"/>
      <c r="J6410" s="192"/>
    </row>
    <row r="6411" spans="9:10" ht="15.75">
      <c r="I6411" s="192"/>
      <c r="J6411" s="192"/>
    </row>
    <row r="6412" spans="9:10" ht="15.75">
      <c r="I6412" s="192"/>
      <c r="J6412" s="192"/>
    </row>
    <row r="6413" spans="9:10" ht="15.75">
      <c r="I6413" s="192"/>
      <c r="J6413" s="192"/>
    </row>
    <row r="6414" spans="9:10" ht="15.75">
      <c r="I6414" s="192"/>
      <c r="J6414" s="192"/>
    </row>
    <row r="6415" spans="9:10" ht="15.75">
      <c r="I6415" s="192"/>
      <c r="J6415" s="192"/>
    </row>
    <row r="6416" spans="9:10" ht="15.75">
      <c r="I6416" s="192"/>
      <c r="J6416" s="192"/>
    </row>
    <row r="6417" spans="9:10" ht="15.75">
      <c r="I6417" s="192"/>
      <c r="J6417" s="192"/>
    </row>
    <row r="6418" spans="9:10" ht="15.75">
      <c r="I6418" s="192"/>
      <c r="J6418" s="192"/>
    </row>
    <row r="6419" spans="9:10" ht="15.75">
      <c r="I6419" s="192"/>
      <c r="J6419" s="192"/>
    </row>
    <row r="6420" spans="9:10" ht="15.75">
      <c r="I6420" s="192"/>
      <c r="J6420" s="192"/>
    </row>
    <row r="6421" spans="9:10" ht="15.75">
      <c r="I6421" s="192"/>
      <c r="J6421" s="192"/>
    </row>
    <row r="6422" spans="9:10" ht="15.75">
      <c r="I6422" s="192"/>
      <c r="J6422" s="192"/>
    </row>
    <row r="6423" spans="9:10" ht="15.75">
      <c r="I6423" s="192"/>
      <c r="J6423" s="192"/>
    </row>
    <row r="6424" spans="9:10" ht="15.75">
      <c r="I6424" s="192"/>
      <c r="J6424" s="192"/>
    </row>
    <row r="6425" spans="9:10" ht="15.75">
      <c r="I6425" s="192"/>
      <c r="J6425" s="192"/>
    </row>
    <row r="6426" spans="9:10" ht="15.75">
      <c r="I6426" s="192"/>
      <c r="J6426" s="192"/>
    </row>
    <row r="6427" spans="9:10" ht="15.75">
      <c r="I6427" s="192"/>
      <c r="J6427" s="192"/>
    </row>
    <row r="6428" spans="9:10" ht="15.75">
      <c r="I6428" s="192"/>
      <c r="J6428" s="192"/>
    </row>
    <row r="6429" spans="9:10" ht="15.75">
      <c r="I6429" s="192"/>
      <c r="J6429" s="192"/>
    </row>
    <row r="6430" spans="9:10" ht="15.75">
      <c r="I6430" s="192"/>
      <c r="J6430" s="192"/>
    </row>
    <row r="6431" spans="9:10" ht="15.75">
      <c r="I6431" s="192"/>
      <c r="J6431" s="192"/>
    </row>
    <row r="6432" spans="9:10" ht="15.75">
      <c r="I6432" s="192"/>
      <c r="J6432" s="192"/>
    </row>
    <row r="6433" spans="9:10" ht="15.75">
      <c r="I6433" s="192"/>
      <c r="J6433" s="192"/>
    </row>
    <row r="6434" spans="9:10" ht="15.75">
      <c r="I6434" s="192"/>
      <c r="J6434" s="192"/>
    </row>
    <row r="6435" spans="9:10" ht="15.75">
      <c r="I6435" s="192"/>
      <c r="J6435" s="192"/>
    </row>
    <row r="6436" spans="9:10" ht="15.75">
      <c r="I6436" s="192"/>
      <c r="J6436" s="192"/>
    </row>
    <row r="6437" spans="9:10" ht="15.75">
      <c r="I6437" s="192"/>
      <c r="J6437" s="192"/>
    </row>
    <row r="6438" spans="9:10" ht="15.75">
      <c r="I6438" s="192"/>
      <c r="J6438" s="192"/>
    </row>
    <row r="6439" spans="9:10" ht="15.75">
      <c r="I6439" s="192"/>
      <c r="J6439" s="192"/>
    </row>
    <row r="6440" spans="9:10" ht="15.75">
      <c r="I6440" s="192"/>
      <c r="J6440" s="192"/>
    </row>
    <row r="6441" spans="9:10" ht="15.75">
      <c r="I6441" s="192"/>
      <c r="J6441" s="192"/>
    </row>
    <row r="6442" spans="9:10" ht="15.75">
      <c r="I6442" s="192"/>
      <c r="J6442" s="192"/>
    </row>
    <row r="6443" spans="9:10" ht="15.75">
      <c r="I6443" s="192"/>
      <c r="J6443" s="192"/>
    </row>
    <row r="6444" spans="9:10" ht="15.75">
      <c r="I6444" s="192"/>
      <c r="J6444" s="192"/>
    </row>
    <row r="6445" spans="9:10" ht="15.75">
      <c r="I6445" s="192"/>
      <c r="J6445" s="192"/>
    </row>
    <row r="6446" spans="9:10" ht="15.75">
      <c r="I6446" s="192"/>
      <c r="J6446" s="192"/>
    </row>
    <row r="6447" spans="9:10" ht="15.75">
      <c r="I6447" s="192"/>
      <c r="J6447" s="192"/>
    </row>
    <row r="6448" spans="9:10" ht="15.75">
      <c r="I6448" s="192"/>
      <c r="J6448" s="192"/>
    </row>
    <row r="6449" spans="9:10" ht="15.75">
      <c r="I6449" s="192"/>
      <c r="J6449" s="192"/>
    </row>
    <row r="6450" spans="9:10" ht="15.75">
      <c r="I6450" s="192"/>
      <c r="J6450" s="192"/>
    </row>
    <row r="6451" spans="9:10" ht="15.75">
      <c r="I6451" s="192"/>
      <c r="J6451" s="192"/>
    </row>
    <row r="6452" spans="9:10" ht="15.75">
      <c r="I6452" s="192"/>
      <c r="J6452" s="192"/>
    </row>
    <row r="6453" spans="9:10" ht="15.75">
      <c r="I6453" s="192"/>
      <c r="J6453" s="192"/>
    </row>
    <row r="6454" spans="9:10" ht="15.75">
      <c r="I6454" s="192"/>
      <c r="J6454" s="192"/>
    </row>
    <row r="6455" spans="9:10" ht="15.75">
      <c r="I6455" s="192"/>
      <c r="J6455" s="192"/>
    </row>
    <row r="6456" spans="9:10" ht="15.75">
      <c r="I6456" s="192"/>
      <c r="J6456" s="192"/>
    </row>
    <row r="6457" spans="9:10" ht="15.75">
      <c r="I6457" s="192"/>
      <c r="J6457" s="192"/>
    </row>
    <row r="6458" spans="9:10" ht="15.75">
      <c r="I6458" s="192"/>
      <c r="J6458" s="192"/>
    </row>
    <row r="6459" spans="9:10" ht="15.75">
      <c r="I6459" s="192"/>
      <c r="J6459" s="192"/>
    </row>
    <row r="6460" spans="9:10" ht="15.75">
      <c r="I6460" s="192"/>
      <c r="J6460" s="192"/>
    </row>
    <row r="6461" spans="9:10" ht="15.75">
      <c r="I6461" s="192"/>
      <c r="J6461" s="192"/>
    </row>
    <row r="6462" spans="9:10" ht="15.75">
      <c r="I6462" s="192"/>
      <c r="J6462" s="192"/>
    </row>
    <row r="6463" spans="9:10" ht="15.75">
      <c r="I6463" s="192"/>
      <c r="J6463" s="192"/>
    </row>
    <row r="6464" spans="9:10" ht="15.75">
      <c r="I6464" s="192"/>
      <c r="J6464" s="192"/>
    </row>
    <row r="6465" spans="9:10" ht="15.75">
      <c r="I6465" s="192"/>
      <c r="J6465" s="192"/>
    </row>
    <row r="6466" spans="9:10" ht="15.75">
      <c r="I6466" s="192"/>
      <c r="J6466" s="192"/>
    </row>
    <row r="6467" spans="9:10" ht="15.75">
      <c r="I6467" s="192"/>
      <c r="J6467" s="192"/>
    </row>
    <row r="6468" spans="9:10" ht="15.75">
      <c r="I6468" s="192"/>
      <c r="J6468" s="192"/>
    </row>
    <row r="6469" spans="9:10" ht="15.75">
      <c r="I6469" s="192"/>
      <c r="J6469" s="192"/>
    </row>
    <row r="6470" spans="9:10" ht="15.75">
      <c r="I6470" s="192"/>
      <c r="J6470" s="192"/>
    </row>
    <row r="6471" spans="9:10" ht="15.75">
      <c r="I6471" s="192"/>
      <c r="J6471" s="192"/>
    </row>
    <row r="6472" spans="9:10" ht="15.75">
      <c r="I6472" s="192"/>
      <c r="J6472" s="192"/>
    </row>
    <row r="6473" spans="9:10" ht="15.75">
      <c r="I6473" s="192"/>
      <c r="J6473" s="192"/>
    </row>
    <row r="6474" spans="9:10" ht="15.75">
      <c r="I6474" s="192"/>
      <c r="J6474" s="192"/>
    </row>
    <row r="6475" spans="9:10" ht="15.75">
      <c r="I6475" s="192"/>
      <c r="J6475" s="192"/>
    </row>
    <row r="6476" spans="9:10" ht="15.75">
      <c r="I6476" s="192"/>
      <c r="J6476" s="192"/>
    </row>
    <row r="6477" spans="9:10" ht="15.75">
      <c r="I6477" s="192"/>
      <c r="J6477" s="192"/>
    </row>
    <row r="6478" spans="9:10" ht="15.75">
      <c r="I6478" s="192"/>
      <c r="J6478" s="192"/>
    </row>
    <row r="6479" spans="9:10" ht="15.75">
      <c r="I6479" s="192"/>
      <c r="J6479" s="192"/>
    </row>
    <row r="6480" spans="9:10" ht="15.75">
      <c r="I6480" s="192"/>
      <c r="J6480" s="192"/>
    </row>
    <row r="6481" spans="9:10" ht="15.75">
      <c r="I6481" s="192"/>
      <c r="J6481" s="192"/>
    </row>
    <row r="6482" spans="9:10" ht="15.75">
      <c r="I6482" s="192"/>
      <c r="J6482" s="192"/>
    </row>
    <row r="6483" spans="9:10" ht="15.75">
      <c r="I6483" s="192"/>
      <c r="J6483" s="192"/>
    </row>
    <row r="6484" spans="9:10" ht="15.75">
      <c r="I6484" s="192"/>
      <c r="J6484" s="192"/>
    </row>
    <row r="6485" spans="9:10" ht="15.75">
      <c r="I6485" s="192"/>
      <c r="J6485" s="192"/>
    </row>
    <row r="6486" spans="9:10" ht="15.75">
      <c r="I6486" s="192"/>
      <c r="J6486" s="192"/>
    </row>
    <row r="6487" spans="9:10" ht="15.75">
      <c r="I6487" s="192"/>
      <c r="J6487" s="192"/>
    </row>
    <row r="6488" spans="9:10" ht="15.75">
      <c r="I6488" s="192"/>
      <c r="J6488" s="192"/>
    </row>
    <row r="6489" spans="9:10" ht="15.75">
      <c r="I6489" s="192"/>
      <c r="J6489" s="192"/>
    </row>
    <row r="6490" spans="9:10" ht="15.75">
      <c r="I6490" s="192"/>
      <c r="J6490" s="192"/>
    </row>
    <row r="6491" spans="9:10" ht="15.75">
      <c r="I6491" s="192"/>
      <c r="J6491" s="192"/>
    </row>
    <row r="6492" spans="9:10" ht="15.75">
      <c r="I6492" s="192"/>
      <c r="J6492" s="192"/>
    </row>
    <row r="6493" spans="9:10" ht="15.75">
      <c r="I6493" s="192"/>
      <c r="J6493" s="192"/>
    </row>
    <row r="6494" spans="9:10" ht="15.75">
      <c r="I6494" s="192"/>
      <c r="J6494" s="192"/>
    </row>
    <row r="6495" spans="9:10" ht="15.75">
      <c r="I6495" s="192"/>
      <c r="J6495" s="192"/>
    </row>
    <row r="6496" spans="9:10" ht="15.75">
      <c r="I6496" s="192"/>
      <c r="J6496" s="192"/>
    </row>
    <row r="6497" spans="9:10" ht="15.75">
      <c r="I6497" s="192"/>
      <c r="J6497" s="192"/>
    </row>
    <row r="6498" spans="9:10" ht="15.75">
      <c r="I6498" s="192"/>
      <c r="J6498" s="192"/>
    </row>
    <row r="6499" spans="9:10" ht="15.75">
      <c r="I6499" s="192"/>
      <c r="J6499" s="192"/>
    </row>
    <row r="6500" spans="9:10" ht="15.75">
      <c r="I6500" s="192"/>
      <c r="J6500" s="192"/>
    </row>
    <row r="6501" spans="9:10" ht="15.75">
      <c r="I6501" s="192"/>
      <c r="J6501" s="192"/>
    </row>
    <row r="6502" spans="9:10" ht="15.75">
      <c r="I6502" s="192"/>
      <c r="J6502" s="192"/>
    </row>
    <row r="6503" spans="9:10" ht="15.75">
      <c r="I6503" s="192"/>
      <c r="J6503" s="192"/>
    </row>
    <row r="6504" spans="9:10" ht="15.75">
      <c r="I6504" s="192"/>
      <c r="J6504" s="192"/>
    </row>
    <row r="6505" spans="9:10" ht="15.75">
      <c r="I6505" s="192"/>
      <c r="J6505" s="192"/>
    </row>
    <row r="6506" spans="9:10" ht="15.75">
      <c r="I6506" s="192"/>
      <c r="J6506" s="192"/>
    </row>
    <row r="6507" spans="9:10" ht="15.75">
      <c r="I6507" s="192"/>
      <c r="J6507" s="192"/>
    </row>
    <row r="6508" spans="9:10" ht="15.75">
      <c r="I6508" s="192"/>
      <c r="J6508" s="192"/>
    </row>
    <row r="6509" spans="9:10" ht="15.75">
      <c r="I6509" s="192"/>
      <c r="J6509" s="192"/>
    </row>
    <row r="6510" spans="9:10" ht="15.75">
      <c r="I6510" s="192"/>
      <c r="J6510" s="192"/>
    </row>
    <row r="6511" spans="9:10" ht="15.75">
      <c r="I6511" s="192"/>
      <c r="J6511" s="192"/>
    </row>
    <row r="6512" spans="9:10" ht="15.75">
      <c r="I6512" s="192"/>
      <c r="J6512" s="192"/>
    </row>
    <row r="6513" spans="9:10" ht="15.75">
      <c r="I6513" s="192"/>
      <c r="J6513" s="192"/>
    </row>
    <row r="6514" spans="9:10" ht="15.75">
      <c r="I6514" s="192"/>
      <c r="J6514" s="192"/>
    </row>
    <row r="6515" spans="9:10" ht="15.75">
      <c r="I6515" s="192"/>
      <c r="J6515" s="192"/>
    </row>
    <row r="6516" spans="9:10" ht="15.75">
      <c r="I6516" s="192"/>
      <c r="J6516" s="192"/>
    </row>
    <row r="6517" spans="9:10" ht="15.75">
      <c r="I6517" s="192"/>
      <c r="J6517" s="192"/>
    </row>
    <row r="6518" spans="9:10" ht="15.75">
      <c r="I6518" s="192"/>
      <c r="J6518" s="192"/>
    </row>
    <row r="6519" spans="9:10" ht="15.75">
      <c r="I6519" s="192"/>
      <c r="J6519" s="192"/>
    </row>
    <row r="6520" spans="9:10" ht="15.75">
      <c r="I6520" s="192"/>
      <c r="J6520" s="192"/>
    </row>
    <row r="6521" spans="9:10" ht="15.75">
      <c r="I6521" s="192"/>
      <c r="J6521" s="192"/>
    </row>
    <row r="6522" spans="9:10" ht="15.75">
      <c r="I6522" s="192"/>
      <c r="J6522" s="192"/>
    </row>
    <row r="6523" spans="9:10" ht="15.75">
      <c r="I6523" s="192"/>
      <c r="J6523" s="192"/>
    </row>
    <row r="6524" spans="9:10" ht="15.75">
      <c r="I6524" s="192"/>
      <c r="J6524" s="192"/>
    </row>
    <row r="6525" spans="9:10" ht="15.75">
      <c r="I6525" s="192"/>
      <c r="J6525" s="192"/>
    </row>
    <row r="6526" spans="9:10" ht="15.75">
      <c r="I6526" s="192"/>
      <c r="J6526" s="192"/>
    </row>
    <row r="6527" spans="9:10" ht="15.75">
      <c r="I6527" s="192"/>
      <c r="J6527" s="192"/>
    </row>
    <row r="6528" spans="9:10" ht="15.75">
      <c r="I6528" s="192"/>
      <c r="J6528" s="192"/>
    </row>
    <row r="6529" spans="9:10" ht="15.75">
      <c r="I6529" s="192"/>
      <c r="J6529" s="192"/>
    </row>
    <row r="6530" spans="9:10" ht="15.75">
      <c r="I6530" s="192"/>
      <c r="J6530" s="192"/>
    </row>
    <row r="6531" spans="9:10" ht="15.75">
      <c r="I6531" s="192"/>
      <c r="J6531" s="192"/>
    </row>
    <row r="6532" spans="9:10" ht="15.75">
      <c r="I6532" s="192"/>
      <c r="J6532" s="192"/>
    </row>
    <row r="6533" spans="9:10" ht="15.75">
      <c r="I6533" s="192"/>
      <c r="J6533" s="192"/>
    </row>
    <row r="6534" spans="9:10" ht="15.75">
      <c r="I6534" s="192"/>
      <c r="J6534" s="192"/>
    </row>
    <row r="6535" spans="9:10" ht="15.75">
      <c r="I6535" s="192"/>
      <c r="J6535" s="192"/>
    </row>
    <row r="6536" spans="9:10" ht="15.75">
      <c r="I6536" s="192"/>
      <c r="J6536" s="192"/>
    </row>
    <row r="6537" spans="9:10" ht="15.75">
      <c r="I6537" s="192"/>
      <c r="J6537" s="192"/>
    </row>
    <row r="6538" spans="9:10" ht="15.75">
      <c r="I6538" s="192"/>
      <c r="J6538" s="192"/>
    </row>
    <row r="6539" spans="9:10" ht="15.75">
      <c r="I6539" s="192"/>
      <c r="J6539" s="192"/>
    </row>
    <row r="6540" spans="9:10" ht="15.75">
      <c r="I6540" s="192"/>
      <c r="J6540" s="192"/>
    </row>
    <row r="6541" spans="9:10" ht="15.75">
      <c r="I6541" s="192"/>
      <c r="J6541" s="192"/>
    </row>
    <row r="6542" spans="9:10" ht="15.75">
      <c r="I6542" s="192"/>
      <c r="J6542" s="192"/>
    </row>
    <row r="6543" spans="9:10" ht="15.75">
      <c r="I6543" s="192"/>
      <c r="J6543" s="192"/>
    </row>
    <row r="6544" spans="9:10" ht="15.75">
      <c r="I6544" s="192"/>
      <c r="J6544" s="192"/>
    </row>
    <row r="6545" spans="9:10" ht="15.75">
      <c r="I6545" s="192"/>
      <c r="J6545" s="192"/>
    </row>
    <row r="6546" spans="9:10" ht="15.75">
      <c r="I6546" s="192"/>
      <c r="J6546" s="192"/>
    </row>
    <row r="6547" spans="9:10" ht="15.75">
      <c r="I6547" s="192"/>
      <c r="J6547" s="192"/>
    </row>
    <row r="6548" spans="9:10" ht="15.75">
      <c r="I6548" s="192"/>
      <c r="J6548" s="192"/>
    </row>
    <row r="6549" spans="9:10" ht="15.75">
      <c r="I6549" s="192"/>
      <c r="J6549" s="192"/>
    </row>
    <row r="6550" spans="9:10" ht="15.75">
      <c r="I6550" s="192"/>
      <c r="J6550" s="192"/>
    </row>
    <row r="6551" spans="9:10" ht="15.75">
      <c r="I6551" s="192"/>
      <c r="J6551" s="192"/>
    </row>
    <row r="6552" spans="9:10" ht="15.75">
      <c r="I6552" s="192"/>
      <c r="J6552" s="192"/>
    </row>
    <row r="6553" spans="9:10" ht="15.75">
      <c r="I6553" s="192"/>
      <c r="J6553" s="192"/>
    </row>
    <row r="6554" spans="9:10" ht="15.75">
      <c r="I6554" s="192"/>
      <c r="J6554" s="192"/>
    </row>
    <row r="6555" spans="9:10" ht="15.75">
      <c r="I6555" s="192"/>
      <c r="J6555" s="192"/>
    </row>
    <row r="6556" spans="9:10" ht="15.75">
      <c r="I6556" s="192"/>
      <c r="J6556" s="192"/>
    </row>
    <row r="6557" spans="9:10" ht="15.75">
      <c r="I6557" s="192"/>
      <c r="J6557" s="192"/>
    </row>
    <row r="6558" spans="9:10" ht="15.75">
      <c r="I6558" s="192"/>
      <c r="J6558" s="192"/>
    </row>
    <row r="6559" spans="9:10" ht="15.75">
      <c r="I6559" s="192"/>
      <c r="J6559" s="192"/>
    </row>
    <row r="6560" spans="9:10" ht="15.75">
      <c r="I6560" s="192"/>
      <c r="J6560" s="192"/>
    </row>
    <row r="6561" spans="9:10" ht="15.75">
      <c r="I6561" s="192"/>
      <c r="J6561" s="192"/>
    </row>
    <row r="6562" spans="9:10" ht="15.75">
      <c r="I6562" s="192"/>
      <c r="J6562" s="192"/>
    </row>
    <row r="6563" spans="9:10" ht="15.75">
      <c r="I6563" s="192"/>
      <c r="J6563" s="192"/>
    </row>
    <row r="6564" spans="9:10" ht="15.75">
      <c r="I6564" s="192"/>
      <c r="J6564" s="192"/>
    </row>
    <row r="6565" spans="9:10" ht="15.75">
      <c r="I6565" s="192"/>
      <c r="J6565" s="192"/>
    </row>
    <row r="6566" spans="9:10" ht="15.75">
      <c r="I6566" s="192"/>
      <c r="J6566" s="192"/>
    </row>
    <row r="6567" spans="9:10" ht="15.75">
      <c r="I6567" s="192"/>
      <c r="J6567" s="192"/>
    </row>
    <row r="6568" spans="9:10" ht="15.75">
      <c r="I6568" s="192"/>
      <c r="J6568" s="192"/>
    </row>
    <row r="6569" spans="9:10" ht="15.75">
      <c r="I6569" s="192"/>
      <c r="J6569" s="192"/>
    </row>
    <row r="6570" spans="9:10" ht="15.75">
      <c r="I6570" s="192"/>
      <c r="J6570" s="192"/>
    </row>
    <row r="6571" spans="9:10" ht="15.75">
      <c r="I6571" s="192"/>
      <c r="J6571" s="192"/>
    </row>
    <row r="6572" spans="9:10" ht="15.75">
      <c r="I6572" s="192"/>
      <c r="J6572" s="192"/>
    </row>
    <row r="6573" spans="9:10" ht="15.75">
      <c r="I6573" s="192"/>
      <c r="J6573" s="192"/>
    </row>
    <row r="6574" spans="9:10" ht="15.75">
      <c r="I6574" s="192"/>
      <c r="J6574" s="192"/>
    </row>
    <row r="6575" spans="9:10" ht="15.75">
      <c r="I6575" s="192"/>
      <c r="J6575" s="192"/>
    </row>
    <row r="6576" spans="9:10" ht="15.75">
      <c r="I6576" s="192"/>
      <c r="J6576" s="192"/>
    </row>
    <row r="6577" spans="9:10" ht="15.75">
      <c r="I6577" s="192"/>
      <c r="J6577" s="192"/>
    </row>
    <row r="6578" spans="9:10" ht="15.75">
      <c r="I6578" s="192"/>
      <c r="J6578" s="192"/>
    </row>
    <row r="6579" spans="9:10" ht="15.75">
      <c r="I6579" s="192"/>
      <c r="J6579" s="192"/>
    </row>
    <row r="6580" spans="9:10" ht="15.75">
      <c r="I6580" s="192"/>
      <c r="J6580" s="192"/>
    </row>
    <row r="6581" spans="9:10" ht="15.75">
      <c r="I6581" s="192"/>
      <c r="J6581" s="192"/>
    </row>
    <row r="6582" spans="9:10" ht="15.75">
      <c r="I6582" s="192"/>
      <c r="J6582" s="192"/>
    </row>
    <row r="6583" spans="9:10" ht="15.75">
      <c r="I6583" s="192"/>
      <c r="J6583" s="192"/>
    </row>
    <row r="6584" spans="9:10" ht="15.75">
      <c r="I6584" s="192"/>
      <c r="J6584" s="192"/>
    </row>
    <row r="6585" spans="9:10" ht="15.75">
      <c r="I6585" s="192"/>
      <c r="J6585" s="192"/>
    </row>
    <row r="6586" spans="9:10" ht="15.75">
      <c r="I6586" s="192"/>
      <c r="J6586" s="192"/>
    </row>
    <row r="6587" spans="9:10" ht="15.75">
      <c r="I6587" s="192"/>
      <c r="J6587" s="192"/>
    </row>
    <row r="6588" spans="9:10" ht="15.75">
      <c r="I6588" s="192"/>
      <c r="J6588" s="192"/>
    </row>
    <row r="6589" spans="9:10" ht="15.75">
      <c r="I6589" s="192"/>
      <c r="J6589" s="192"/>
    </row>
    <row r="6590" spans="9:10" ht="15.75">
      <c r="I6590" s="192"/>
      <c r="J6590" s="192"/>
    </row>
    <row r="6591" spans="9:10" ht="15.75">
      <c r="I6591" s="192"/>
      <c r="J6591" s="192"/>
    </row>
    <row r="6592" spans="9:10" ht="15.75">
      <c r="I6592" s="192"/>
      <c r="J6592" s="192"/>
    </row>
    <row r="6593" spans="9:10" ht="15.75">
      <c r="I6593" s="192"/>
      <c r="J6593" s="192"/>
    </row>
    <row r="6594" spans="9:10" ht="15.75">
      <c r="I6594" s="192"/>
      <c r="J6594" s="192"/>
    </row>
    <row r="6595" spans="9:10" ht="15.75">
      <c r="I6595" s="192"/>
      <c r="J6595" s="192"/>
    </row>
    <row r="6596" spans="9:10" ht="15.75">
      <c r="I6596" s="192"/>
      <c r="J6596" s="192"/>
    </row>
    <row r="6597" spans="9:10" ht="15.75">
      <c r="I6597" s="192"/>
      <c r="J6597" s="192"/>
    </row>
    <row r="6598" spans="9:10" ht="15.75">
      <c r="I6598" s="192"/>
      <c r="J6598" s="192"/>
    </row>
    <row r="6599" spans="9:10" ht="15.75">
      <c r="I6599" s="192"/>
      <c r="J6599" s="192"/>
    </row>
    <row r="6600" spans="9:10" ht="15.75">
      <c r="I6600" s="192"/>
      <c r="J6600" s="192"/>
    </row>
    <row r="6601" spans="9:10" ht="15.75">
      <c r="I6601" s="192"/>
      <c r="J6601" s="192"/>
    </row>
    <row r="6602" spans="9:10" ht="15.75">
      <c r="I6602" s="192"/>
      <c r="J6602" s="192"/>
    </row>
    <row r="6603" spans="9:10" ht="15.75">
      <c r="I6603" s="192"/>
      <c r="J6603" s="192"/>
    </row>
    <row r="6604" spans="9:10" ht="15.75">
      <c r="I6604" s="192"/>
      <c r="J6604" s="192"/>
    </row>
    <row r="6605" spans="9:10" ht="15.75">
      <c r="I6605" s="192"/>
      <c r="J6605" s="192"/>
    </row>
    <row r="6606" spans="9:10" ht="15.75">
      <c r="I6606" s="192"/>
      <c r="J6606" s="192"/>
    </row>
    <row r="6607" spans="9:10" ht="15.75">
      <c r="I6607" s="192"/>
      <c r="J6607" s="192"/>
    </row>
    <row r="6608" spans="9:10" ht="15.75">
      <c r="I6608" s="192"/>
      <c r="J6608" s="192"/>
    </row>
    <row r="6609" spans="9:10" ht="15.75">
      <c r="I6609" s="192"/>
      <c r="J6609" s="192"/>
    </row>
    <row r="6610" spans="9:10" ht="15.75">
      <c r="I6610" s="192"/>
      <c r="J6610" s="192"/>
    </row>
    <row r="6611" spans="9:10" ht="15.75">
      <c r="I6611" s="192"/>
      <c r="J6611" s="192"/>
    </row>
    <row r="6612" spans="9:10" ht="15.75">
      <c r="I6612" s="192"/>
      <c r="J6612" s="192"/>
    </row>
    <row r="6613" spans="9:10" ht="15.75">
      <c r="I6613" s="192"/>
      <c r="J6613" s="192"/>
    </row>
    <row r="6614" spans="9:10" ht="15.75">
      <c r="I6614" s="192"/>
      <c r="J6614" s="192"/>
    </row>
    <row r="6615" spans="9:10" ht="15.75">
      <c r="I6615" s="192"/>
      <c r="J6615" s="192"/>
    </row>
    <row r="6616" spans="9:10" ht="15.75">
      <c r="I6616" s="192"/>
      <c r="J6616" s="192"/>
    </row>
    <row r="6617" spans="9:10" ht="15.75">
      <c r="I6617" s="192"/>
      <c r="J6617" s="192"/>
    </row>
    <row r="6618" spans="9:10" ht="15.75">
      <c r="I6618" s="192"/>
      <c r="J6618" s="192"/>
    </row>
    <row r="6619" spans="9:10" ht="15.75">
      <c r="I6619" s="192"/>
      <c r="J6619" s="192"/>
    </row>
    <row r="6620" spans="9:10" ht="15.75">
      <c r="I6620" s="192"/>
      <c r="J6620" s="192"/>
    </row>
    <row r="6621" spans="9:10" ht="15.75">
      <c r="I6621" s="192"/>
      <c r="J6621" s="192"/>
    </row>
    <row r="6622" spans="9:10" ht="15.75">
      <c r="I6622" s="192"/>
      <c r="J6622" s="192"/>
    </row>
    <row r="6623" spans="9:10" ht="15.75">
      <c r="I6623" s="192"/>
      <c r="J6623" s="192"/>
    </row>
    <row r="6624" spans="9:10" ht="15.75">
      <c r="I6624" s="192"/>
      <c r="J6624" s="192"/>
    </row>
    <row r="6625" spans="9:10" ht="15.75">
      <c r="I6625" s="192"/>
      <c r="J6625" s="192"/>
    </row>
    <row r="6626" spans="9:10" ht="15.75">
      <c r="I6626" s="192"/>
      <c r="J6626" s="192"/>
    </row>
    <row r="6627" spans="9:10" ht="15.75">
      <c r="I6627" s="192"/>
      <c r="J6627" s="192"/>
    </row>
    <row r="6628" spans="9:10" ht="15.75">
      <c r="I6628" s="192"/>
      <c r="J6628" s="192"/>
    </row>
    <row r="6629" spans="9:10" ht="15.75">
      <c r="I6629" s="192"/>
      <c r="J6629" s="192"/>
    </row>
    <row r="6630" spans="9:10" ht="15.75">
      <c r="I6630" s="192"/>
      <c r="J6630" s="192"/>
    </row>
    <row r="6631" spans="9:10" ht="15.75">
      <c r="I6631" s="192"/>
      <c r="J6631" s="192"/>
    </row>
    <row r="6632" spans="9:10" ht="15.75">
      <c r="I6632" s="192"/>
      <c r="J6632" s="192"/>
    </row>
    <row r="6633" spans="9:10" ht="15.75">
      <c r="I6633" s="192"/>
      <c r="J6633" s="192"/>
    </row>
    <row r="6634" spans="9:10" ht="15.75">
      <c r="I6634" s="192"/>
      <c r="J6634" s="192"/>
    </row>
    <row r="6635" spans="9:10" ht="15.75">
      <c r="I6635" s="192"/>
      <c r="J6635" s="192"/>
    </row>
    <row r="6636" spans="9:10" ht="15.75">
      <c r="I6636" s="192"/>
      <c r="J6636" s="192"/>
    </row>
    <row r="6637" spans="9:10" ht="15.75">
      <c r="I6637" s="192"/>
      <c r="J6637" s="192"/>
    </row>
    <row r="6638" spans="9:10" ht="15.75">
      <c r="I6638" s="192"/>
      <c r="J6638" s="192"/>
    </row>
    <row r="6639" spans="9:10" ht="15.75">
      <c r="I6639" s="192"/>
      <c r="J6639" s="192"/>
    </row>
    <row r="6640" spans="9:10" ht="15.75">
      <c r="I6640" s="192"/>
      <c r="J6640" s="192"/>
    </row>
    <row r="6641" spans="9:10" ht="15.75">
      <c r="I6641" s="192"/>
      <c r="J6641" s="192"/>
    </row>
    <row r="6642" spans="9:10" ht="15.75">
      <c r="I6642" s="192"/>
      <c r="J6642" s="192"/>
    </row>
    <row r="6643" spans="9:10" ht="15.75">
      <c r="I6643" s="192"/>
      <c r="J6643" s="192"/>
    </row>
    <row r="6644" spans="9:10" ht="15.75">
      <c r="I6644" s="192"/>
      <c r="J6644" s="192"/>
    </row>
    <row r="6645" spans="9:10" ht="15.75">
      <c r="I6645" s="192"/>
      <c r="J6645" s="192"/>
    </row>
    <row r="6646" spans="9:10" ht="15.75">
      <c r="I6646" s="192"/>
      <c r="J6646" s="192"/>
    </row>
    <row r="6647" spans="9:10" ht="15.75">
      <c r="I6647" s="192"/>
      <c r="J6647" s="192"/>
    </row>
    <row r="6648" spans="9:10" ht="15.75">
      <c r="I6648" s="192"/>
      <c r="J6648" s="192"/>
    </row>
    <row r="6649" spans="9:10" ht="15.75">
      <c r="I6649" s="192"/>
      <c r="J6649" s="192"/>
    </row>
    <row r="6650" spans="9:10" ht="15.75">
      <c r="I6650" s="192"/>
      <c r="J6650" s="192"/>
    </row>
    <row r="6651" spans="9:10" ht="15.75">
      <c r="I6651" s="192"/>
      <c r="J6651" s="192"/>
    </row>
    <row r="6652" spans="9:10" ht="15.75">
      <c r="I6652" s="192"/>
      <c r="J6652" s="192"/>
    </row>
    <row r="6653" spans="9:10" ht="15.75">
      <c r="I6653" s="192"/>
      <c r="J6653" s="192"/>
    </row>
    <row r="6654" spans="9:10" ht="15.75">
      <c r="I6654" s="192"/>
      <c r="J6654" s="192"/>
    </row>
    <row r="6655" spans="9:10" ht="15.75">
      <c r="I6655" s="192"/>
      <c r="J6655" s="192"/>
    </row>
    <row r="6656" spans="9:10" ht="15.75">
      <c r="I6656" s="192"/>
      <c r="J6656" s="192"/>
    </row>
    <row r="6657" spans="9:10" ht="15.75">
      <c r="I6657" s="192"/>
      <c r="J6657" s="192"/>
    </row>
    <row r="6658" spans="9:10" ht="15.75">
      <c r="I6658" s="192"/>
      <c r="J6658" s="192"/>
    </row>
    <row r="6659" spans="9:10" ht="15.75">
      <c r="I6659" s="192"/>
      <c r="J6659" s="192"/>
    </row>
    <row r="6660" spans="9:10" ht="15.75">
      <c r="I6660" s="192"/>
      <c r="J6660" s="192"/>
    </row>
    <row r="6661" spans="9:10" ht="15.75">
      <c r="I6661" s="192"/>
      <c r="J6661" s="192"/>
    </row>
    <row r="6662" spans="9:10" ht="15.75">
      <c r="I6662" s="192"/>
      <c r="J6662" s="192"/>
    </row>
    <row r="6663" spans="9:10" ht="15.75">
      <c r="I6663" s="192"/>
      <c r="J6663" s="192"/>
    </row>
    <row r="6664" spans="9:10" ht="15.75">
      <c r="I6664" s="192"/>
      <c r="J6664" s="192"/>
    </row>
    <row r="6665" spans="9:10" ht="15.75">
      <c r="I6665" s="192"/>
      <c r="J6665" s="192"/>
    </row>
    <row r="6666" spans="9:10" ht="15.75">
      <c r="I6666" s="192"/>
      <c r="J6666" s="192"/>
    </row>
    <row r="6667" spans="9:10" ht="15.75">
      <c r="I6667" s="192"/>
      <c r="J6667" s="192"/>
    </row>
    <row r="6668" spans="9:10" ht="15.75">
      <c r="I6668" s="192"/>
      <c r="J6668" s="192"/>
    </row>
    <row r="6669" spans="9:10" ht="15.75">
      <c r="I6669" s="192"/>
      <c r="J6669" s="192"/>
    </row>
    <row r="6670" spans="9:10" ht="15.75">
      <c r="I6670" s="192"/>
      <c r="J6670" s="192"/>
    </row>
    <row r="6671" spans="9:10" ht="15.75">
      <c r="I6671" s="192"/>
      <c r="J6671" s="192"/>
    </row>
    <row r="6672" spans="9:10" ht="15.75">
      <c r="I6672" s="192"/>
      <c r="J6672" s="192"/>
    </row>
    <row r="6673" spans="9:10" ht="15.75">
      <c r="I6673" s="192"/>
      <c r="J6673" s="192"/>
    </row>
    <row r="6674" spans="9:10" ht="15.75">
      <c r="I6674" s="192"/>
      <c r="J6674" s="192"/>
    </row>
    <row r="6675" spans="9:10" ht="15.75">
      <c r="I6675" s="192"/>
      <c r="J6675" s="192"/>
    </row>
    <row r="6676" spans="9:10" ht="15.75">
      <c r="I6676" s="192"/>
      <c r="J6676" s="192"/>
    </row>
    <row r="6677" spans="9:10" ht="15.75">
      <c r="I6677" s="192"/>
      <c r="J6677" s="192"/>
    </row>
    <row r="6678" spans="9:10" ht="15.75">
      <c r="I6678" s="192"/>
      <c r="J6678" s="192"/>
    </row>
    <row r="6679" spans="9:10" ht="15.75">
      <c r="I6679" s="192"/>
      <c r="J6679" s="192"/>
    </row>
    <row r="6680" spans="9:10" ht="15.75">
      <c r="I6680" s="192"/>
      <c r="J6680" s="192"/>
    </row>
    <row r="6681" spans="9:10" ht="15.75">
      <c r="I6681" s="192"/>
      <c r="J6681" s="192"/>
    </row>
    <row r="6682" spans="9:10" ht="15.75">
      <c r="I6682" s="192"/>
      <c r="J6682" s="192"/>
    </row>
    <row r="6683" spans="9:10" ht="15.75">
      <c r="I6683" s="192"/>
      <c r="J6683" s="192"/>
    </row>
    <row r="6684" spans="9:10" ht="15.75">
      <c r="I6684" s="192"/>
      <c r="J6684" s="192"/>
    </row>
    <row r="6685" spans="9:10" ht="15.75">
      <c r="I6685" s="192"/>
      <c r="J6685" s="192"/>
    </row>
    <row r="6686" spans="9:10" ht="15.75">
      <c r="I6686" s="192"/>
      <c r="J6686" s="192"/>
    </row>
    <row r="6687" spans="9:10" ht="15.75">
      <c r="I6687" s="192"/>
      <c r="J6687" s="192"/>
    </row>
    <row r="6688" spans="9:10" ht="15.75">
      <c r="I6688" s="192"/>
      <c r="J6688" s="192"/>
    </row>
    <row r="6689" spans="9:10" ht="15.75">
      <c r="I6689" s="192"/>
      <c r="J6689" s="192"/>
    </row>
    <row r="6690" spans="9:10" ht="15.75">
      <c r="I6690" s="192"/>
      <c r="J6690" s="192"/>
    </row>
    <row r="6691" spans="9:10" ht="15.75">
      <c r="I6691" s="192"/>
      <c r="J6691" s="192"/>
    </row>
    <row r="6692" spans="9:10" ht="15.75">
      <c r="I6692" s="192"/>
      <c r="J6692" s="192"/>
    </row>
    <row r="6693" spans="9:10" ht="15.75">
      <c r="I6693" s="192"/>
      <c r="J6693" s="192"/>
    </row>
    <row r="6694" spans="9:10" ht="15.75">
      <c r="I6694" s="192"/>
      <c r="J6694" s="192"/>
    </row>
    <row r="6695" spans="9:10" ht="15.75">
      <c r="I6695" s="192"/>
      <c r="J6695" s="192"/>
    </row>
    <row r="6696" spans="9:10" ht="15.75">
      <c r="I6696" s="192"/>
      <c r="J6696" s="192"/>
    </row>
    <row r="6697" spans="9:10" ht="15.75">
      <c r="I6697" s="192"/>
      <c r="J6697" s="192"/>
    </row>
    <row r="6698" spans="9:10" ht="15.75">
      <c r="I6698" s="192"/>
      <c r="J6698" s="192"/>
    </row>
    <row r="6699" spans="9:10" ht="15.75">
      <c r="I6699" s="192"/>
      <c r="J6699" s="192"/>
    </row>
    <row r="6700" spans="9:10" ht="15.75">
      <c r="I6700" s="192"/>
      <c r="J6700" s="192"/>
    </row>
    <row r="6701" spans="9:10" ht="15.75">
      <c r="I6701" s="192"/>
      <c r="J6701" s="192"/>
    </row>
    <row r="6702" spans="9:10" ht="15.75">
      <c r="I6702" s="192"/>
      <c r="J6702" s="192"/>
    </row>
    <row r="6703" spans="9:10" ht="15.75">
      <c r="I6703" s="192"/>
      <c r="J6703" s="192"/>
    </row>
    <row r="6704" spans="9:10" ht="15.75">
      <c r="I6704" s="192"/>
      <c r="J6704" s="192"/>
    </row>
    <row r="6705" spans="9:10" ht="15.75">
      <c r="I6705" s="192"/>
      <c r="J6705" s="192"/>
    </row>
    <row r="6706" spans="9:10" ht="15.75">
      <c r="I6706" s="192"/>
      <c r="J6706" s="192"/>
    </row>
    <row r="6707" spans="9:10" ht="15.75">
      <c r="I6707" s="192"/>
      <c r="J6707" s="192"/>
    </row>
    <row r="6708" spans="9:10" ht="15.75">
      <c r="I6708" s="192"/>
      <c r="J6708" s="192"/>
    </row>
    <row r="6709" spans="9:10" ht="15.75">
      <c r="I6709" s="192"/>
      <c r="J6709" s="192"/>
    </row>
    <row r="6710" spans="9:10" ht="15.75">
      <c r="I6710" s="192"/>
      <c r="J6710" s="192"/>
    </row>
    <row r="6711" spans="9:10" ht="15.75">
      <c r="I6711" s="192"/>
      <c r="J6711" s="192"/>
    </row>
    <row r="6712" spans="9:10" ht="15.75">
      <c r="I6712" s="192"/>
      <c r="J6712" s="192"/>
    </row>
    <row r="6713" spans="9:10" ht="15.75">
      <c r="I6713" s="192"/>
      <c r="J6713" s="192"/>
    </row>
    <row r="6714" spans="9:10" ht="15.75">
      <c r="I6714" s="192"/>
      <c r="J6714" s="192"/>
    </row>
    <row r="6715" spans="9:10" ht="15.75">
      <c r="I6715" s="192"/>
      <c r="J6715" s="192"/>
    </row>
    <row r="6716" spans="9:10" ht="15.75">
      <c r="I6716" s="192"/>
      <c r="J6716" s="192"/>
    </row>
    <row r="6717" spans="9:10" ht="15.75">
      <c r="I6717" s="192"/>
      <c r="J6717" s="192"/>
    </row>
    <row r="6718" spans="9:10" ht="15.75">
      <c r="I6718" s="192"/>
      <c r="J6718" s="192"/>
    </row>
    <row r="6719" spans="9:10" ht="15.75">
      <c r="I6719" s="192"/>
      <c r="J6719" s="192"/>
    </row>
    <row r="6720" spans="9:10" ht="15.75">
      <c r="I6720" s="192"/>
      <c r="J6720" s="192"/>
    </row>
    <row r="6721" spans="9:10" ht="15.75">
      <c r="I6721" s="192"/>
      <c r="J6721" s="192"/>
    </row>
    <row r="6722" spans="9:10" ht="15.75">
      <c r="I6722" s="192"/>
      <c r="J6722" s="192"/>
    </row>
    <row r="6723" spans="9:10" ht="15.75">
      <c r="I6723" s="192"/>
      <c r="J6723" s="192"/>
    </row>
    <row r="6724" spans="9:10" ht="15.75">
      <c r="I6724" s="192"/>
      <c r="J6724" s="192"/>
    </row>
    <row r="6725" spans="9:10" ht="15.75">
      <c r="I6725" s="192"/>
      <c r="J6725" s="192"/>
    </row>
    <row r="6726" spans="9:10" ht="15.75">
      <c r="I6726" s="192"/>
      <c r="J6726" s="192"/>
    </row>
    <row r="6727" spans="9:10" ht="15.75">
      <c r="I6727" s="192"/>
      <c r="J6727" s="192"/>
    </row>
    <row r="6728" spans="9:10" ht="15.75">
      <c r="I6728" s="192"/>
      <c r="J6728" s="192"/>
    </row>
    <row r="6729" spans="9:10" ht="15.75">
      <c r="I6729" s="192"/>
      <c r="J6729" s="192"/>
    </row>
    <row r="6730" spans="9:10" ht="15.75">
      <c r="I6730" s="192"/>
      <c r="J6730" s="192"/>
    </row>
    <row r="6731" spans="9:10" ht="15.75">
      <c r="I6731" s="192"/>
      <c r="J6731" s="192"/>
    </row>
    <row r="6732" spans="9:10" ht="15.75">
      <c r="I6732" s="192"/>
      <c r="J6732" s="192"/>
    </row>
    <row r="6733" spans="9:10" ht="15.75">
      <c r="I6733" s="192"/>
      <c r="J6733" s="192"/>
    </row>
    <row r="6734" spans="9:10" ht="15.75">
      <c r="I6734" s="192"/>
      <c r="J6734" s="192"/>
    </row>
    <row r="6735" spans="9:10" ht="15.75">
      <c r="I6735" s="192"/>
      <c r="J6735" s="192"/>
    </row>
    <row r="6736" spans="9:10" ht="15.75">
      <c r="I6736" s="192"/>
      <c r="J6736" s="192"/>
    </row>
    <row r="6737" spans="9:10" ht="15.75">
      <c r="I6737" s="192"/>
      <c r="J6737" s="192"/>
    </row>
    <row r="6738" spans="9:10" ht="15.75">
      <c r="I6738" s="192"/>
      <c r="J6738" s="192"/>
    </row>
    <row r="6739" spans="9:10" ht="15.75">
      <c r="I6739" s="192"/>
      <c r="J6739" s="192"/>
    </row>
    <row r="6740" spans="9:10" ht="15.75">
      <c r="I6740" s="192"/>
      <c r="J6740" s="192"/>
    </row>
    <row r="6741" spans="9:10" ht="15.75">
      <c r="I6741" s="192"/>
      <c r="J6741" s="192"/>
    </row>
    <row r="6742" spans="9:10" ht="15.75">
      <c r="I6742" s="192"/>
      <c r="J6742" s="192"/>
    </row>
    <row r="6743" spans="9:10" ht="15.75">
      <c r="I6743" s="192"/>
      <c r="J6743" s="192"/>
    </row>
    <row r="6744" spans="9:10" ht="15.75">
      <c r="I6744" s="192"/>
      <c r="J6744" s="192"/>
    </row>
    <row r="6745" spans="9:10" ht="15.75">
      <c r="I6745" s="192"/>
      <c r="J6745" s="192"/>
    </row>
    <row r="6746" spans="9:10" ht="15.75">
      <c r="I6746" s="192"/>
      <c r="J6746" s="192"/>
    </row>
    <row r="6747" spans="9:10" ht="15.75">
      <c r="I6747" s="192"/>
      <c r="J6747" s="192"/>
    </row>
    <row r="6748" spans="9:10" ht="15.75">
      <c r="I6748" s="192"/>
      <c r="J6748" s="192"/>
    </row>
    <row r="6749" spans="9:10" ht="15.75">
      <c r="I6749" s="192"/>
      <c r="J6749" s="192"/>
    </row>
    <row r="6750" spans="9:10" ht="15.75">
      <c r="I6750" s="192"/>
      <c r="J6750" s="192"/>
    </row>
    <row r="6751" spans="9:10" ht="15.75">
      <c r="I6751" s="192"/>
      <c r="J6751" s="192"/>
    </row>
    <row r="6752" spans="9:10" ht="15.75">
      <c r="I6752" s="192"/>
      <c r="J6752" s="192"/>
    </row>
    <row r="6753" spans="9:10" ht="15.75">
      <c r="I6753" s="192"/>
      <c r="J6753" s="192"/>
    </row>
    <row r="6754" spans="9:10" ht="15.75">
      <c r="I6754" s="192"/>
      <c r="J6754" s="192"/>
    </row>
    <row r="6755" spans="9:10" ht="15.75">
      <c r="I6755" s="192"/>
      <c r="J6755" s="192"/>
    </row>
    <row r="6756" spans="9:10" ht="15.75">
      <c r="I6756" s="192"/>
      <c r="J6756" s="192"/>
    </row>
    <row r="6757" spans="9:10" ht="15.75">
      <c r="I6757" s="192"/>
      <c r="J6757" s="192"/>
    </row>
    <row r="6758" spans="9:10" ht="15.75">
      <c r="I6758" s="192"/>
      <c r="J6758" s="192"/>
    </row>
    <row r="6759" spans="9:10" ht="15.75">
      <c r="I6759" s="192"/>
      <c r="J6759" s="192"/>
    </row>
    <row r="6760" spans="9:10" ht="15.75">
      <c r="I6760" s="192"/>
      <c r="J6760" s="192"/>
    </row>
    <row r="6761" spans="9:10" ht="15.75">
      <c r="I6761" s="192"/>
      <c r="J6761" s="192"/>
    </row>
    <row r="6762" spans="9:10" ht="15.75">
      <c r="I6762" s="192"/>
      <c r="J6762" s="192"/>
    </row>
    <row r="6763" spans="9:10" ht="15.75">
      <c r="I6763" s="192"/>
      <c r="J6763" s="192"/>
    </row>
    <row r="6764" spans="9:10" ht="15.75">
      <c r="I6764" s="192"/>
      <c r="J6764" s="192"/>
    </row>
    <row r="6765" spans="9:10" ht="15.75">
      <c r="I6765" s="192"/>
      <c r="J6765" s="192"/>
    </row>
    <row r="6766" spans="9:10" ht="15.75">
      <c r="I6766" s="192"/>
      <c r="J6766" s="192"/>
    </row>
    <row r="6767" spans="9:10" ht="15.75">
      <c r="I6767" s="192"/>
      <c r="J6767" s="192"/>
    </row>
    <row r="6768" spans="9:10" ht="15.75">
      <c r="I6768" s="192"/>
      <c r="J6768" s="192"/>
    </row>
    <row r="6769" spans="9:10" ht="15.75">
      <c r="I6769" s="192"/>
      <c r="J6769" s="192"/>
    </row>
    <row r="6770" spans="9:10" ht="15.75">
      <c r="I6770" s="192"/>
      <c r="J6770" s="192"/>
    </row>
    <row r="6771" spans="9:10" ht="15.75">
      <c r="I6771" s="192"/>
      <c r="J6771" s="192"/>
    </row>
    <row r="6772" spans="9:10" ht="15.75">
      <c r="I6772" s="192"/>
      <c r="J6772" s="192"/>
    </row>
    <row r="6773" spans="9:10" ht="15.75">
      <c r="I6773" s="192"/>
      <c r="J6773" s="192"/>
    </row>
    <row r="6774" spans="9:10" ht="15.75">
      <c r="I6774" s="192"/>
      <c r="J6774" s="192"/>
    </row>
    <row r="6775" spans="9:10" ht="15.75">
      <c r="I6775" s="192"/>
      <c r="J6775" s="192"/>
    </row>
    <row r="6776" spans="9:10" ht="15.75">
      <c r="I6776" s="192"/>
      <c r="J6776" s="192"/>
    </row>
    <row r="6777" spans="9:10" ht="15.75">
      <c r="I6777" s="192"/>
      <c r="J6777" s="192"/>
    </row>
    <row r="6778" spans="9:10" ht="15.75">
      <c r="I6778" s="192"/>
      <c r="J6778" s="192"/>
    </row>
    <row r="6779" spans="9:10" ht="15.75">
      <c r="I6779" s="192"/>
      <c r="J6779" s="192"/>
    </row>
    <row r="6780" spans="9:10" ht="15.75">
      <c r="I6780" s="192"/>
      <c r="J6780" s="192"/>
    </row>
    <row r="6781" spans="9:10" ht="15.75">
      <c r="I6781" s="192"/>
      <c r="J6781" s="192"/>
    </row>
    <row r="6782" spans="9:10" ht="15.75">
      <c r="I6782" s="192"/>
      <c r="J6782" s="192"/>
    </row>
    <row r="6783" spans="9:10" ht="15.75">
      <c r="I6783" s="192"/>
      <c r="J6783" s="192"/>
    </row>
    <row r="6784" spans="9:10" ht="15.75">
      <c r="I6784" s="192"/>
      <c r="J6784" s="192"/>
    </row>
    <row r="6785" spans="9:10" ht="15.75">
      <c r="I6785" s="192"/>
      <c r="J6785" s="192"/>
    </row>
    <row r="6786" spans="9:10" ht="15.75">
      <c r="I6786" s="192"/>
      <c r="J6786" s="192"/>
    </row>
    <row r="6787" spans="9:10" ht="15.75">
      <c r="I6787" s="192"/>
      <c r="J6787" s="192"/>
    </row>
    <row r="6788" spans="9:10" ht="15.75">
      <c r="I6788" s="192"/>
      <c r="J6788" s="192"/>
    </row>
    <row r="6789" spans="9:10" ht="15.75">
      <c r="I6789" s="192"/>
      <c r="J6789" s="192"/>
    </row>
    <row r="6790" spans="9:10" ht="15.75">
      <c r="I6790" s="192"/>
      <c r="J6790" s="192"/>
    </row>
    <row r="6791" spans="9:10" ht="15.75">
      <c r="I6791" s="192"/>
      <c r="J6791" s="192"/>
    </row>
    <row r="6792" spans="9:10" ht="15.75">
      <c r="I6792" s="192"/>
      <c r="J6792" s="192"/>
    </row>
    <row r="6793" spans="9:10" ht="15.75">
      <c r="I6793" s="192"/>
      <c r="J6793" s="192"/>
    </row>
    <row r="6794" spans="9:10" ht="15.75">
      <c r="I6794" s="192"/>
      <c r="J6794" s="192"/>
    </row>
    <row r="6795" spans="9:10" ht="15.75">
      <c r="I6795" s="192"/>
      <c r="J6795" s="192"/>
    </row>
    <row r="6796" spans="9:10" ht="15.75">
      <c r="I6796" s="192"/>
      <c r="J6796" s="192"/>
    </row>
    <row r="6797" spans="9:10" ht="15.75">
      <c r="I6797" s="192"/>
      <c r="J6797" s="192"/>
    </row>
    <row r="6798" spans="9:10" ht="15.75">
      <c r="I6798" s="192"/>
      <c r="J6798" s="192"/>
    </row>
    <row r="6799" spans="9:10" ht="15.75">
      <c r="I6799" s="192"/>
      <c r="J6799" s="192"/>
    </row>
    <row r="6800" spans="9:10" ht="15.75">
      <c r="I6800" s="192"/>
      <c r="J6800" s="192"/>
    </row>
    <row r="6801" spans="9:10" ht="15.75">
      <c r="I6801" s="192"/>
      <c r="J6801" s="192"/>
    </row>
    <row r="6802" spans="9:10" ht="15.75">
      <c r="I6802" s="192"/>
      <c r="J6802" s="192"/>
    </row>
    <row r="6803" spans="9:10" ht="15.75">
      <c r="I6803" s="192"/>
      <c r="J6803" s="192"/>
    </row>
    <row r="6804" spans="9:10" ht="15.75">
      <c r="I6804" s="192"/>
      <c r="J6804" s="192"/>
    </row>
    <row r="6805" spans="9:10" ht="15.75">
      <c r="I6805" s="192"/>
      <c r="J6805" s="192"/>
    </row>
    <row r="6806" spans="9:10" ht="15.75">
      <c r="I6806" s="192"/>
      <c r="J6806" s="192"/>
    </row>
    <row r="6807" spans="9:10" ht="15.75">
      <c r="I6807" s="192"/>
      <c r="J6807" s="192"/>
    </row>
    <row r="6808" spans="9:10" ht="15.75">
      <c r="I6808" s="192"/>
      <c r="J6808" s="192"/>
    </row>
    <row r="6809" spans="9:10" ht="15.75">
      <c r="I6809" s="192"/>
      <c r="J6809" s="192"/>
    </row>
    <row r="6810" spans="9:10" ht="15.75">
      <c r="I6810" s="192"/>
      <c r="J6810" s="192"/>
    </row>
    <row r="6811" spans="9:10" ht="15.75">
      <c r="I6811" s="192"/>
      <c r="J6811" s="192"/>
    </row>
    <row r="6812" spans="9:10" ht="15.75">
      <c r="I6812" s="192"/>
      <c r="J6812" s="192"/>
    </row>
    <row r="6813" spans="9:10" ht="15.75">
      <c r="I6813" s="192"/>
      <c r="J6813" s="192"/>
    </row>
    <row r="6814" spans="9:10" ht="15.75">
      <c r="I6814" s="192"/>
      <c r="J6814" s="192"/>
    </row>
    <row r="6815" spans="9:10" ht="15.75">
      <c r="I6815" s="192"/>
      <c r="J6815" s="192"/>
    </row>
    <row r="6816" spans="9:10" ht="15.75">
      <c r="I6816" s="192"/>
      <c r="J6816" s="192"/>
    </row>
    <row r="6817" spans="9:10" ht="15.75">
      <c r="I6817" s="192"/>
      <c r="J6817" s="192"/>
    </row>
    <row r="6818" spans="9:10" ht="15.75">
      <c r="I6818" s="192"/>
      <c r="J6818" s="192"/>
    </row>
    <row r="6819" spans="9:10" ht="15.75">
      <c r="I6819" s="192"/>
      <c r="J6819" s="192"/>
    </row>
    <row r="6820" spans="9:10" ht="15.75">
      <c r="I6820" s="192"/>
      <c r="J6820" s="192"/>
    </row>
    <row r="6821" spans="9:10" ht="15.75">
      <c r="I6821" s="192"/>
      <c r="J6821" s="192"/>
    </row>
    <row r="6822" spans="9:10" ht="15.75">
      <c r="I6822" s="192"/>
      <c r="J6822" s="192"/>
    </row>
    <row r="6823" spans="9:10" ht="15.75">
      <c r="I6823" s="192"/>
      <c r="J6823" s="192"/>
    </row>
    <row r="6824" spans="9:10" ht="15.75">
      <c r="I6824" s="192"/>
      <c r="J6824" s="192"/>
    </row>
    <row r="6825" spans="9:10" ht="15.75">
      <c r="I6825" s="192"/>
      <c r="J6825" s="192"/>
    </row>
    <row r="6826" spans="9:10" ht="15.75">
      <c r="I6826" s="192"/>
      <c r="J6826" s="192"/>
    </row>
    <row r="6827" spans="9:10" ht="15.75">
      <c r="I6827" s="192"/>
      <c r="J6827" s="192"/>
    </row>
    <row r="6828" spans="9:10" ht="15.75">
      <c r="I6828" s="192"/>
      <c r="J6828" s="192"/>
    </row>
    <row r="6829" spans="9:10" ht="15.75">
      <c r="I6829" s="192"/>
      <c r="J6829" s="192"/>
    </row>
    <row r="6830" spans="9:10" ht="15.75">
      <c r="I6830" s="192"/>
      <c r="J6830" s="192"/>
    </row>
    <row r="6831" spans="9:10" ht="15.75">
      <c r="I6831" s="192"/>
      <c r="J6831" s="192"/>
    </row>
    <row r="6832" spans="9:10" ht="15.75">
      <c r="I6832" s="192"/>
      <c r="J6832" s="192"/>
    </row>
    <row r="6833" spans="9:10" ht="15.75">
      <c r="I6833" s="192"/>
      <c r="J6833" s="192"/>
    </row>
    <row r="6834" spans="9:10" ht="15.75">
      <c r="I6834" s="192"/>
      <c r="J6834" s="192"/>
    </row>
    <row r="6835" spans="9:10" ht="15.75">
      <c r="I6835" s="192"/>
      <c r="J6835" s="192"/>
    </row>
    <row r="6836" spans="9:10" ht="15.75">
      <c r="I6836" s="192"/>
      <c r="J6836" s="192"/>
    </row>
    <row r="6837" spans="9:10" ht="15.75">
      <c r="I6837" s="192"/>
      <c r="J6837" s="192"/>
    </row>
    <row r="6838" spans="9:10" ht="15.75">
      <c r="I6838" s="192"/>
      <c r="J6838" s="192"/>
    </row>
    <row r="6839" spans="9:10" ht="15.75">
      <c r="I6839" s="192"/>
      <c r="J6839" s="192"/>
    </row>
    <row r="6840" spans="9:10" ht="15.75">
      <c r="I6840" s="192"/>
      <c r="J6840" s="192"/>
    </row>
    <row r="6841" spans="9:10" ht="15.75">
      <c r="I6841" s="192"/>
      <c r="J6841" s="192"/>
    </row>
    <row r="6842" spans="9:10" ht="15.75">
      <c r="I6842" s="192"/>
      <c r="J6842" s="192"/>
    </row>
    <row r="6843" spans="9:10" ht="15.75">
      <c r="I6843" s="192"/>
      <c r="J6843" s="192"/>
    </row>
    <row r="6844" spans="9:10" ht="15.75">
      <c r="I6844" s="192"/>
      <c r="J6844" s="192"/>
    </row>
    <row r="6845" spans="9:10" ht="15.75">
      <c r="I6845" s="192"/>
      <c r="J6845" s="192"/>
    </row>
    <row r="6846" spans="9:10" ht="15.75">
      <c r="I6846" s="192"/>
      <c r="J6846" s="192"/>
    </row>
    <row r="6847" spans="9:10" ht="15.75">
      <c r="I6847" s="192"/>
      <c r="J6847" s="192"/>
    </row>
    <row r="6848" spans="9:10" ht="15.75">
      <c r="I6848" s="192"/>
      <c r="J6848" s="192"/>
    </row>
    <row r="6849" spans="9:10" ht="15.75">
      <c r="I6849" s="192"/>
      <c r="J6849" s="192"/>
    </row>
    <row r="6850" spans="9:10" ht="15.75">
      <c r="I6850" s="192"/>
      <c r="J6850" s="192"/>
    </row>
    <row r="6851" spans="9:10" ht="15.75">
      <c r="I6851" s="192"/>
      <c r="J6851" s="192"/>
    </row>
    <row r="6852" spans="9:10" ht="15.75">
      <c r="I6852" s="192"/>
      <c r="J6852" s="192"/>
    </row>
    <row r="6853" spans="9:10" ht="15.75">
      <c r="I6853" s="192"/>
      <c r="J6853" s="192"/>
    </row>
    <row r="6854" spans="9:10" ht="15.75">
      <c r="I6854" s="192"/>
      <c r="J6854" s="192"/>
    </row>
    <row r="6855" spans="9:10" ht="15.75">
      <c r="I6855" s="192"/>
      <c r="J6855" s="192"/>
    </row>
    <row r="6856" spans="9:10" ht="15.75">
      <c r="I6856" s="192"/>
      <c r="J6856" s="192"/>
    </row>
    <row r="6857" spans="9:10" ht="15.75">
      <c r="I6857" s="192"/>
      <c r="J6857" s="192"/>
    </row>
    <row r="6858" spans="9:10" ht="15.75">
      <c r="I6858" s="192"/>
      <c r="J6858" s="192"/>
    </row>
    <row r="6859" spans="9:10" ht="15.75">
      <c r="I6859" s="192"/>
      <c r="J6859" s="192"/>
    </row>
    <row r="6860" spans="9:10" ht="15.75">
      <c r="I6860" s="192"/>
      <c r="J6860" s="192"/>
    </row>
    <row r="6861" spans="9:10" ht="15.75">
      <c r="I6861" s="192"/>
      <c r="J6861" s="192"/>
    </row>
    <row r="6862" spans="9:10" ht="15.75">
      <c r="I6862" s="192"/>
      <c r="J6862" s="192"/>
    </row>
    <row r="6863" spans="9:10" ht="15.75">
      <c r="I6863" s="192"/>
      <c r="J6863" s="192"/>
    </row>
    <row r="6864" spans="9:10" ht="15.75">
      <c r="I6864" s="192"/>
      <c r="J6864" s="192"/>
    </row>
    <row r="6865" spans="9:10" ht="15.75">
      <c r="I6865" s="192"/>
      <c r="J6865" s="192"/>
    </row>
    <row r="6866" spans="9:10" ht="15.75">
      <c r="I6866" s="192"/>
      <c r="J6866" s="192"/>
    </row>
    <row r="6867" spans="9:10" ht="15.75">
      <c r="I6867" s="192"/>
      <c r="J6867" s="192"/>
    </row>
    <row r="6868" spans="9:10" ht="15.75">
      <c r="I6868" s="192"/>
      <c r="J6868" s="192"/>
    </row>
    <row r="6869" spans="9:10" ht="15.75">
      <c r="I6869" s="192"/>
      <c r="J6869" s="192"/>
    </row>
    <row r="6870" spans="9:10" ht="15.75">
      <c r="I6870" s="192"/>
      <c r="J6870" s="192"/>
    </row>
    <row r="6871" spans="9:10" ht="15.75">
      <c r="I6871" s="192"/>
      <c r="J6871" s="192"/>
    </row>
    <row r="6872" spans="9:10" ht="15.75">
      <c r="I6872" s="192"/>
      <c r="J6872" s="192"/>
    </row>
    <row r="6873" spans="9:10" ht="15.75">
      <c r="I6873" s="192"/>
      <c r="J6873" s="192"/>
    </row>
    <row r="6874" spans="9:10" ht="15.75">
      <c r="I6874" s="192"/>
      <c r="J6874" s="192"/>
    </row>
    <row r="6875" spans="9:10" ht="15.75">
      <c r="I6875" s="192"/>
      <c r="J6875" s="192"/>
    </row>
    <row r="6876" spans="9:10" ht="15.75">
      <c r="I6876" s="192"/>
      <c r="J6876" s="192"/>
    </row>
    <row r="6877" spans="9:10" ht="15.75">
      <c r="I6877" s="192"/>
      <c r="J6877" s="192"/>
    </row>
    <row r="6878" spans="9:10" ht="15.75">
      <c r="I6878" s="192"/>
      <c r="J6878" s="192"/>
    </row>
    <row r="6879" spans="9:10" ht="15.75">
      <c r="I6879" s="192"/>
      <c r="J6879" s="192"/>
    </row>
    <row r="6880" spans="9:10" ht="15.75">
      <c r="I6880" s="192"/>
      <c r="J6880" s="192"/>
    </row>
    <row r="6881" spans="9:10" ht="15.75">
      <c r="I6881" s="192"/>
      <c r="J6881" s="192"/>
    </row>
    <row r="6882" spans="9:10" ht="15.75">
      <c r="I6882" s="192"/>
      <c r="J6882" s="192"/>
    </row>
    <row r="6883" spans="9:10" ht="15.75">
      <c r="I6883" s="192"/>
      <c r="J6883" s="192"/>
    </row>
    <row r="6884" spans="9:10" ht="15.75">
      <c r="I6884" s="192"/>
      <c r="J6884" s="192"/>
    </row>
    <row r="6885" spans="9:10" ht="15.75">
      <c r="I6885" s="192"/>
      <c r="J6885" s="192"/>
    </row>
    <row r="6886" spans="9:10" ht="15.75">
      <c r="I6886" s="192"/>
      <c r="J6886" s="192"/>
    </row>
    <row r="6887" spans="9:10" ht="15.75">
      <c r="I6887" s="192"/>
      <c r="J6887" s="192"/>
    </row>
    <row r="6888" spans="9:10" ht="15.75">
      <c r="I6888" s="192"/>
      <c r="J6888" s="192"/>
    </row>
    <row r="6889" spans="9:10" ht="15.75">
      <c r="I6889" s="192"/>
      <c r="J6889" s="192"/>
    </row>
    <row r="6890" spans="9:10" ht="15.75">
      <c r="I6890" s="192"/>
      <c r="J6890" s="192"/>
    </row>
    <row r="6891" spans="9:10" ht="15.75">
      <c r="I6891" s="192"/>
      <c r="J6891" s="192"/>
    </row>
    <row r="6892" spans="9:10" ht="15.75">
      <c r="I6892" s="192"/>
      <c r="J6892" s="192"/>
    </row>
    <row r="6893" spans="9:10" ht="15.75">
      <c r="I6893" s="192"/>
      <c r="J6893" s="192"/>
    </row>
    <row r="6894" spans="9:10" ht="15.75">
      <c r="I6894" s="192"/>
      <c r="J6894" s="192"/>
    </row>
    <row r="6895" spans="9:10" ht="15.75">
      <c r="I6895" s="192"/>
      <c r="J6895" s="192"/>
    </row>
    <row r="6896" spans="9:10" ht="15.75">
      <c r="I6896" s="192"/>
      <c r="J6896" s="192"/>
    </row>
    <row r="6897" spans="9:10" ht="15.75">
      <c r="I6897" s="192"/>
      <c r="J6897" s="192"/>
    </row>
    <row r="6898" spans="9:10" ht="15.75">
      <c r="I6898" s="192"/>
      <c r="J6898" s="192"/>
    </row>
    <row r="6899" spans="9:10" ht="15.75">
      <c r="I6899" s="192"/>
      <c r="J6899" s="192"/>
    </row>
    <row r="6900" spans="9:10" ht="15.75">
      <c r="I6900" s="192"/>
      <c r="J6900" s="192"/>
    </row>
    <row r="6901" spans="9:10" ht="15.75">
      <c r="I6901" s="192"/>
      <c r="J6901" s="192"/>
    </row>
    <row r="6902" spans="9:10" ht="15.75">
      <c r="I6902" s="192"/>
      <c r="J6902" s="192"/>
    </row>
    <row r="6903" spans="9:10" ht="15.75">
      <c r="I6903" s="192"/>
      <c r="J6903" s="192"/>
    </row>
    <row r="6904" spans="9:10" ht="15.75">
      <c r="I6904" s="192"/>
      <c r="J6904" s="192"/>
    </row>
    <row r="6905" spans="9:10" ht="15.75">
      <c r="I6905" s="192"/>
      <c r="J6905" s="192"/>
    </row>
    <row r="6906" spans="9:10" ht="15.75">
      <c r="I6906" s="192"/>
      <c r="J6906" s="192"/>
    </row>
    <row r="6907" spans="9:10" ht="15.75">
      <c r="I6907" s="192"/>
      <c r="J6907" s="192"/>
    </row>
    <row r="6908" spans="9:10" ht="15.75">
      <c r="I6908" s="192"/>
      <c r="J6908" s="192"/>
    </row>
    <row r="6909" spans="9:10" ht="15.75">
      <c r="I6909" s="192"/>
      <c r="J6909" s="192"/>
    </row>
    <row r="6910" spans="9:10" ht="15.75">
      <c r="I6910" s="192"/>
      <c r="J6910" s="192"/>
    </row>
    <row r="6911" spans="9:10" ht="15.75">
      <c r="I6911" s="192"/>
      <c r="J6911" s="192"/>
    </row>
    <row r="6912" spans="9:10" ht="15.75">
      <c r="I6912" s="192"/>
      <c r="J6912" s="192"/>
    </row>
    <row r="6913" spans="9:10" ht="15.75">
      <c r="I6913" s="192"/>
      <c r="J6913" s="192"/>
    </row>
    <row r="6914" spans="9:10" ht="15.75">
      <c r="I6914" s="192"/>
      <c r="J6914" s="192"/>
    </row>
    <row r="6915" spans="9:10" ht="15.75">
      <c r="I6915" s="192"/>
      <c r="J6915" s="192"/>
    </row>
    <row r="6916" spans="9:10" ht="15.75">
      <c r="I6916" s="192"/>
      <c r="J6916" s="192"/>
    </row>
    <row r="6917" spans="9:10" ht="15.75">
      <c r="I6917" s="192"/>
      <c r="J6917" s="192"/>
    </row>
    <row r="6918" spans="9:10" ht="15.75">
      <c r="I6918" s="192"/>
      <c r="J6918" s="192"/>
    </row>
    <row r="6919" spans="9:10" ht="15.75">
      <c r="I6919" s="192"/>
      <c r="J6919" s="192"/>
    </row>
    <row r="6920" spans="9:10" ht="15.75">
      <c r="I6920" s="192"/>
      <c r="J6920" s="192"/>
    </row>
    <row r="6921" spans="9:10" ht="15.75">
      <c r="I6921" s="192"/>
      <c r="J6921" s="192"/>
    </row>
    <row r="6922" spans="9:10" ht="15.75">
      <c r="I6922" s="192"/>
      <c r="J6922" s="192"/>
    </row>
    <row r="6923" spans="9:10" ht="15.75">
      <c r="I6923" s="192"/>
      <c r="J6923" s="192"/>
    </row>
    <row r="6924" spans="9:10" ht="15.75">
      <c r="I6924" s="192"/>
      <c r="J6924" s="192"/>
    </row>
    <row r="6925" spans="9:10" ht="15.75">
      <c r="I6925" s="192"/>
      <c r="J6925" s="192"/>
    </row>
    <row r="6926" spans="9:10" ht="15.75">
      <c r="I6926" s="192"/>
      <c r="J6926" s="192"/>
    </row>
    <row r="6927" spans="9:10" ht="15.75">
      <c r="I6927" s="192"/>
      <c r="J6927" s="192"/>
    </row>
    <row r="6928" spans="9:10" ht="15.75">
      <c r="I6928" s="192"/>
      <c r="J6928" s="192"/>
    </row>
    <row r="6929" spans="9:10" ht="15.75">
      <c r="I6929" s="192"/>
      <c r="J6929" s="192"/>
    </row>
    <row r="6930" spans="9:10" ht="15.75">
      <c r="I6930" s="192"/>
      <c r="J6930" s="192"/>
    </row>
    <row r="6931" spans="9:10" ht="15.75">
      <c r="I6931" s="192"/>
      <c r="J6931" s="192"/>
    </row>
    <row r="6932" spans="9:10" ht="15.75">
      <c r="I6932" s="192"/>
      <c r="J6932" s="192"/>
    </row>
    <row r="6933" spans="9:10" ht="15.75">
      <c r="I6933" s="192"/>
      <c r="J6933" s="192"/>
    </row>
    <row r="6934" spans="9:10" ht="15.75">
      <c r="I6934" s="192"/>
      <c r="J6934" s="192"/>
    </row>
    <row r="6935" spans="9:10" ht="15.75">
      <c r="I6935" s="192"/>
      <c r="J6935" s="192"/>
    </row>
    <row r="6936" spans="9:10" ht="15.75">
      <c r="I6936" s="192"/>
      <c r="J6936" s="192"/>
    </row>
    <row r="6937" spans="9:10" ht="15.75">
      <c r="I6937" s="192"/>
      <c r="J6937" s="192"/>
    </row>
    <row r="6938" spans="9:10" ht="15.75">
      <c r="I6938" s="192"/>
      <c r="J6938" s="192"/>
    </row>
    <row r="6939" spans="9:10" ht="15.75">
      <c r="I6939" s="192"/>
      <c r="J6939" s="192"/>
    </row>
    <row r="6940" spans="9:10" ht="15.75">
      <c r="I6940" s="192"/>
      <c r="J6940" s="192"/>
    </row>
    <row r="6941" spans="9:10" ht="15.75">
      <c r="I6941" s="192"/>
      <c r="J6941" s="192"/>
    </row>
    <row r="6942" spans="9:10" ht="15.75">
      <c r="I6942" s="192"/>
      <c r="J6942" s="192"/>
    </row>
    <row r="6943" spans="9:10" ht="15.75">
      <c r="I6943" s="192"/>
      <c r="J6943" s="192"/>
    </row>
    <row r="6944" spans="9:10" ht="15.75">
      <c r="I6944" s="192"/>
      <c r="J6944" s="192"/>
    </row>
    <row r="6945" spans="9:10" ht="15.75">
      <c r="I6945" s="192"/>
      <c r="J6945" s="192"/>
    </row>
    <row r="6946" spans="9:10" ht="15.75">
      <c r="I6946" s="192"/>
      <c r="J6946" s="192"/>
    </row>
    <row r="6947" spans="9:10" ht="15.75">
      <c r="I6947" s="192"/>
      <c r="J6947" s="192"/>
    </row>
    <row r="6948" spans="9:10" ht="15.75">
      <c r="I6948" s="192"/>
      <c r="J6948" s="192"/>
    </row>
    <row r="6949" spans="9:10" ht="15.75">
      <c r="I6949" s="192"/>
      <c r="J6949" s="192"/>
    </row>
    <row r="6950" spans="9:10" ht="15.75">
      <c r="I6950" s="192"/>
      <c r="J6950" s="192"/>
    </row>
    <row r="6951" spans="9:10" ht="15.75">
      <c r="I6951" s="192"/>
      <c r="J6951" s="192"/>
    </row>
    <row r="6952" spans="9:10" ht="15.75">
      <c r="I6952" s="192"/>
      <c r="J6952" s="192"/>
    </row>
    <row r="6953" spans="9:10" ht="15.75">
      <c r="I6953" s="192"/>
      <c r="J6953" s="192"/>
    </row>
    <row r="6954" spans="9:10" ht="15.75">
      <c r="I6954" s="192"/>
      <c r="J6954" s="192"/>
    </row>
    <row r="6955" spans="9:10" ht="15.75">
      <c r="I6955" s="192"/>
      <c r="J6955" s="192"/>
    </row>
    <row r="6956" spans="9:10" ht="15.75">
      <c r="I6956" s="192"/>
      <c r="J6956" s="192"/>
    </row>
    <row r="6957" spans="9:10" ht="15.75">
      <c r="I6957" s="192"/>
      <c r="J6957" s="192"/>
    </row>
    <row r="6958" spans="9:10" ht="15.75">
      <c r="I6958" s="192"/>
      <c r="J6958" s="192"/>
    </row>
    <row r="6959" spans="9:10" ht="15.75">
      <c r="I6959" s="192"/>
      <c r="J6959" s="192"/>
    </row>
    <row r="6960" spans="9:10" ht="15.75">
      <c r="I6960" s="192"/>
      <c r="J6960" s="192"/>
    </row>
    <row r="6961" spans="9:10" ht="15.75">
      <c r="I6961" s="192"/>
      <c r="J6961" s="192"/>
    </row>
    <row r="6962" spans="9:10" ht="15.75">
      <c r="I6962" s="192"/>
      <c r="J6962" s="192"/>
    </row>
    <row r="6963" spans="9:10" ht="15.75">
      <c r="I6963" s="192"/>
      <c r="J6963" s="192"/>
    </row>
    <row r="6964" spans="9:10" ht="15.75">
      <c r="I6964" s="192"/>
      <c r="J6964" s="192"/>
    </row>
    <row r="6965" spans="9:10" ht="15.75">
      <c r="I6965" s="192"/>
      <c r="J6965" s="192"/>
    </row>
    <row r="6966" spans="9:10" ht="15.75">
      <c r="I6966" s="192"/>
      <c r="J6966" s="192"/>
    </row>
    <row r="6967" spans="9:10" ht="15.75">
      <c r="I6967" s="192"/>
      <c r="J6967" s="192"/>
    </row>
    <row r="6968" spans="9:10" ht="15.75">
      <c r="I6968" s="192"/>
      <c r="J6968" s="192"/>
    </row>
    <row r="6969" spans="9:10" ht="15.75">
      <c r="I6969" s="192"/>
      <c r="J6969" s="192"/>
    </row>
    <row r="6970" spans="9:10" ht="15.75">
      <c r="I6970" s="192"/>
      <c r="J6970" s="192"/>
    </row>
    <row r="6971" spans="9:10" ht="15.75">
      <c r="I6971" s="192"/>
      <c r="J6971" s="192"/>
    </row>
    <row r="6972" spans="9:10" ht="15.75">
      <c r="I6972" s="192"/>
      <c r="J6972" s="192"/>
    </row>
    <row r="6973" spans="9:10" ht="15.75">
      <c r="I6973" s="192"/>
      <c r="J6973" s="192"/>
    </row>
    <row r="6974" spans="9:10" ht="15.75">
      <c r="I6974" s="192"/>
      <c r="J6974" s="192"/>
    </row>
    <row r="6975" spans="9:10" ht="15.75">
      <c r="I6975" s="192"/>
      <c r="J6975" s="192"/>
    </row>
    <row r="6976" spans="9:10" ht="15.75">
      <c r="I6976" s="192"/>
      <c r="J6976" s="192"/>
    </row>
    <row r="6977" spans="9:10" ht="15.75">
      <c r="I6977" s="192"/>
      <c r="J6977" s="192"/>
    </row>
    <row r="6978" spans="9:10" ht="15.75">
      <c r="I6978" s="192"/>
      <c r="J6978" s="192"/>
    </row>
    <row r="6979" spans="9:10" ht="15.75">
      <c r="I6979" s="192"/>
      <c r="J6979" s="192"/>
    </row>
    <row r="6980" spans="9:10" ht="15.75">
      <c r="I6980" s="192"/>
      <c r="J6980" s="192"/>
    </row>
    <row r="6981" spans="9:10" ht="15.75">
      <c r="I6981" s="192"/>
      <c r="J6981" s="192"/>
    </row>
    <row r="6982" spans="9:10" ht="15.75">
      <c r="I6982" s="192"/>
      <c r="J6982" s="192"/>
    </row>
    <row r="6983" spans="9:10" ht="15.75">
      <c r="I6983" s="192"/>
      <c r="J6983" s="192"/>
    </row>
    <row r="6984" spans="9:10" ht="15.75">
      <c r="I6984" s="192"/>
      <c r="J6984" s="192"/>
    </row>
    <row r="6985" spans="9:10" ht="15.75">
      <c r="I6985" s="192"/>
      <c r="J6985" s="192"/>
    </row>
    <row r="6986" spans="9:10" ht="15.75">
      <c r="I6986" s="192"/>
      <c r="J6986" s="192"/>
    </row>
    <row r="6987" spans="9:10" ht="15.75">
      <c r="I6987" s="192"/>
      <c r="J6987" s="192"/>
    </row>
    <row r="6988" spans="9:10" ht="15.75">
      <c r="I6988" s="192"/>
      <c r="J6988" s="192"/>
    </row>
    <row r="6989" spans="9:10" ht="15.75">
      <c r="I6989" s="192"/>
      <c r="J6989" s="192"/>
    </row>
    <row r="6990" spans="9:10" ht="15.75">
      <c r="I6990" s="192"/>
      <c r="J6990" s="192"/>
    </row>
    <row r="6991" spans="9:10" ht="15.75">
      <c r="I6991" s="192"/>
      <c r="J6991" s="192"/>
    </row>
    <row r="6992" spans="9:10" ht="15.75">
      <c r="I6992" s="192"/>
      <c r="J6992" s="192"/>
    </row>
    <row r="6993" spans="9:10" ht="15.75">
      <c r="I6993" s="192"/>
      <c r="J6993" s="192"/>
    </row>
    <row r="6994" spans="9:10" ht="15.75">
      <c r="I6994" s="192"/>
      <c r="J6994" s="192"/>
    </row>
    <row r="6995" spans="9:10" ht="15.75">
      <c r="I6995" s="192"/>
      <c r="J6995" s="192"/>
    </row>
    <row r="6996" spans="9:10" ht="15.75">
      <c r="I6996" s="192"/>
      <c r="J6996" s="192"/>
    </row>
    <row r="6997" spans="9:10" ht="15.75">
      <c r="I6997" s="192"/>
      <c r="J6997" s="192"/>
    </row>
    <row r="6998" spans="9:10" ht="15.75">
      <c r="I6998" s="192"/>
      <c r="J6998" s="192"/>
    </row>
    <row r="6999" spans="9:10" ht="15.75">
      <c r="I6999" s="192"/>
      <c r="J6999" s="192"/>
    </row>
    <row r="7000" spans="9:10" ht="15.75">
      <c r="I7000" s="192"/>
      <c r="J7000" s="192"/>
    </row>
    <row r="7001" spans="9:10" ht="15.75">
      <c r="I7001" s="192"/>
      <c r="J7001" s="192"/>
    </row>
    <row r="7002" spans="9:10" ht="15.75">
      <c r="I7002" s="192"/>
      <c r="J7002" s="192"/>
    </row>
    <row r="7003" spans="9:10" ht="15.75">
      <c r="I7003" s="192"/>
      <c r="J7003" s="192"/>
    </row>
    <row r="7004" spans="9:10" ht="15.75">
      <c r="I7004" s="192"/>
      <c r="J7004" s="192"/>
    </row>
    <row r="7005" spans="9:10" ht="15.75">
      <c r="I7005" s="192"/>
      <c r="J7005" s="192"/>
    </row>
    <row r="7006" spans="9:10" ht="15.75">
      <c r="I7006" s="192"/>
      <c r="J7006" s="192"/>
    </row>
    <row r="7007" spans="9:10" ht="15.75">
      <c r="I7007" s="192"/>
      <c r="J7007" s="192"/>
    </row>
    <row r="7008" spans="9:10" ht="15.75">
      <c r="I7008" s="192"/>
      <c r="J7008" s="192"/>
    </row>
    <row r="7009" spans="9:10" ht="15.75">
      <c r="I7009" s="192"/>
      <c r="J7009" s="192"/>
    </row>
    <row r="7010" spans="9:10" ht="15.75">
      <c r="I7010" s="192"/>
      <c r="J7010" s="192"/>
    </row>
    <row r="7011" spans="9:10" ht="15.75">
      <c r="I7011" s="192"/>
      <c r="J7011" s="192"/>
    </row>
    <row r="7012" spans="9:10" ht="15.75">
      <c r="I7012" s="192"/>
      <c r="J7012" s="192"/>
    </row>
    <row r="7013" spans="9:10" ht="15.75">
      <c r="I7013" s="192"/>
      <c r="J7013" s="192"/>
    </row>
    <row r="7014" spans="9:10" ht="15.75">
      <c r="I7014" s="192"/>
      <c r="J7014" s="192"/>
    </row>
    <row r="7015" spans="9:10" ht="15.75">
      <c r="I7015" s="192"/>
      <c r="J7015" s="192"/>
    </row>
    <row r="7016" spans="9:10" ht="15.75">
      <c r="I7016" s="192"/>
      <c r="J7016" s="192"/>
    </row>
    <row r="7017" spans="9:10" ht="15.75">
      <c r="I7017" s="192"/>
      <c r="J7017" s="192"/>
    </row>
    <row r="7018" spans="9:10" ht="15.75">
      <c r="I7018" s="192"/>
      <c r="J7018" s="192"/>
    </row>
    <row r="7019" spans="9:10" ht="15.75">
      <c r="I7019" s="192"/>
      <c r="J7019" s="192"/>
    </row>
    <row r="7020" spans="9:10" ht="15.75">
      <c r="I7020" s="192"/>
      <c r="J7020" s="192"/>
    </row>
    <row r="7021" spans="9:10" ht="15.75">
      <c r="I7021" s="192"/>
      <c r="J7021" s="192"/>
    </row>
    <row r="7022" spans="9:10" ht="15.75">
      <c r="I7022" s="192"/>
      <c r="J7022" s="192"/>
    </row>
    <row r="7023" spans="9:10" ht="15.75">
      <c r="I7023" s="192"/>
      <c r="J7023" s="192"/>
    </row>
    <row r="7024" spans="9:10" ht="15.75">
      <c r="I7024" s="192"/>
      <c r="J7024" s="192"/>
    </row>
    <row r="7025" spans="9:10" ht="15.75">
      <c r="I7025" s="192"/>
      <c r="J7025" s="192"/>
    </row>
    <row r="7026" spans="9:10" ht="15.75">
      <c r="I7026" s="192"/>
      <c r="J7026" s="192"/>
    </row>
    <row r="7027" spans="9:10" ht="15.75">
      <c r="I7027" s="192"/>
      <c r="J7027" s="192"/>
    </row>
    <row r="7028" spans="9:10" ht="15.75">
      <c r="I7028" s="192"/>
      <c r="J7028" s="192"/>
    </row>
    <row r="7029" spans="9:10" ht="15.75">
      <c r="I7029" s="192"/>
      <c r="J7029" s="192"/>
    </row>
    <row r="7030" spans="9:10" ht="15.75">
      <c r="I7030" s="192"/>
      <c r="J7030" s="192"/>
    </row>
    <row r="7031" spans="9:10" ht="15.75">
      <c r="I7031" s="192"/>
      <c r="J7031" s="192"/>
    </row>
    <row r="7032" spans="9:10" ht="15.75">
      <c r="I7032" s="192"/>
      <c r="J7032" s="192"/>
    </row>
    <row r="7033" spans="9:10" ht="15.75">
      <c r="I7033" s="192"/>
      <c r="J7033" s="192"/>
    </row>
    <row r="7034" spans="9:10" ht="15.75">
      <c r="I7034" s="192"/>
      <c r="J7034" s="192"/>
    </row>
    <row r="7035" spans="9:10" ht="15.75">
      <c r="I7035" s="192"/>
      <c r="J7035" s="192"/>
    </row>
    <row r="7036" spans="9:10" ht="15.75">
      <c r="I7036" s="192"/>
      <c r="J7036" s="192"/>
    </row>
    <row r="7037" spans="9:10" ht="15.75">
      <c r="I7037" s="192"/>
      <c r="J7037" s="192"/>
    </row>
    <row r="7038" spans="9:10" ht="15.75">
      <c r="I7038" s="192"/>
      <c r="J7038" s="192"/>
    </row>
    <row r="7039" spans="9:10" ht="15.75">
      <c r="I7039" s="192"/>
      <c r="J7039" s="192"/>
    </row>
    <row r="7040" spans="9:10" ht="15.75">
      <c r="I7040" s="192"/>
      <c r="J7040" s="192"/>
    </row>
    <row r="7041" spans="9:10" ht="15.75">
      <c r="I7041" s="192"/>
      <c r="J7041" s="192"/>
    </row>
    <row r="7042" spans="9:10" ht="15.75">
      <c r="I7042" s="192"/>
      <c r="J7042" s="192"/>
    </row>
    <row r="7043" spans="9:10" ht="15.75">
      <c r="I7043" s="192"/>
      <c r="J7043" s="192"/>
    </row>
    <row r="7044" spans="9:10" ht="15.75">
      <c r="I7044" s="192"/>
      <c r="J7044" s="192"/>
    </row>
    <row r="7045" spans="9:10" ht="15.75">
      <c r="I7045" s="192"/>
      <c r="J7045" s="192"/>
    </row>
    <row r="7046" spans="9:10" ht="15.75">
      <c r="I7046" s="192"/>
      <c r="J7046" s="192"/>
    </row>
    <row r="7047" spans="9:10" ht="15.75">
      <c r="I7047" s="192"/>
      <c r="J7047" s="192"/>
    </row>
    <row r="7048" spans="9:10" ht="15.75">
      <c r="I7048" s="192"/>
      <c r="J7048" s="192"/>
    </row>
    <row r="7049" spans="9:10" ht="15.75">
      <c r="I7049" s="192"/>
      <c r="J7049" s="192"/>
    </row>
    <row r="7050" spans="9:10" ht="15.75">
      <c r="I7050" s="192"/>
      <c r="J7050" s="192"/>
    </row>
    <row r="7051" spans="9:10" ht="15.75">
      <c r="I7051" s="192"/>
      <c r="J7051" s="192"/>
    </row>
    <row r="7052" spans="9:10" ht="15.75">
      <c r="I7052" s="192"/>
      <c r="J7052" s="192"/>
    </row>
    <row r="7053" spans="9:10" ht="15.75">
      <c r="I7053" s="192"/>
      <c r="J7053" s="192"/>
    </row>
    <row r="7054" spans="9:10" ht="15.75">
      <c r="I7054" s="192"/>
      <c r="J7054" s="192"/>
    </row>
    <row r="7055" spans="9:10" ht="15.75">
      <c r="I7055" s="192"/>
      <c r="J7055" s="192"/>
    </row>
    <row r="7056" spans="9:10" ht="15.75">
      <c r="I7056" s="192"/>
      <c r="J7056" s="192"/>
    </row>
    <row r="7057" spans="9:10" ht="15.75">
      <c r="I7057" s="192"/>
      <c r="J7057" s="192"/>
    </row>
    <row r="7058" spans="9:10" ht="15.75">
      <c r="I7058" s="192"/>
      <c r="J7058" s="192"/>
    </row>
    <row r="7059" spans="9:10" ht="15.75">
      <c r="I7059" s="192"/>
      <c r="J7059" s="192"/>
    </row>
    <row r="7060" spans="9:10" ht="15.75">
      <c r="I7060" s="192"/>
      <c r="J7060" s="192"/>
    </row>
    <row r="7061" spans="9:10" ht="15.75">
      <c r="I7061" s="192"/>
      <c r="J7061" s="192"/>
    </row>
    <row r="7062" spans="9:10" ht="15.75">
      <c r="I7062" s="192"/>
      <c r="J7062" s="192"/>
    </row>
    <row r="7063" spans="9:10" ht="15.75">
      <c r="I7063" s="192"/>
      <c r="J7063" s="192"/>
    </row>
    <row r="7064" spans="9:10" ht="15.75">
      <c r="I7064" s="192"/>
      <c r="J7064" s="192"/>
    </row>
    <row r="7065" spans="9:10" ht="15.75">
      <c r="I7065" s="192"/>
      <c r="J7065" s="192"/>
    </row>
    <row r="7066" spans="9:10" ht="15.75">
      <c r="I7066" s="192"/>
      <c r="J7066" s="192"/>
    </row>
    <row r="7067" spans="9:10" ht="15.75">
      <c r="I7067" s="192"/>
      <c r="J7067" s="192"/>
    </row>
    <row r="7068" spans="9:10" ht="15.75">
      <c r="I7068" s="192"/>
      <c r="J7068" s="192"/>
    </row>
    <row r="7069" spans="9:10" ht="15.75">
      <c r="I7069" s="192"/>
      <c r="J7069" s="192"/>
    </row>
    <row r="7070" spans="9:10" ht="15.75">
      <c r="I7070" s="192"/>
      <c r="J7070" s="192"/>
    </row>
    <row r="7071" spans="9:10" ht="15.75">
      <c r="I7071" s="192"/>
      <c r="J7071" s="192"/>
    </row>
    <row r="7072" spans="9:10" ht="15.75">
      <c r="I7072" s="192"/>
      <c r="J7072" s="192"/>
    </row>
    <row r="7073" spans="9:10" ht="15.75">
      <c r="I7073" s="192"/>
      <c r="J7073" s="192"/>
    </row>
    <row r="7074" spans="9:10" ht="15.75">
      <c r="I7074" s="192"/>
      <c r="J7074" s="192"/>
    </row>
    <row r="7075" spans="9:10" ht="15.75">
      <c r="I7075" s="192"/>
      <c r="J7075" s="192"/>
    </row>
    <row r="7076" spans="9:10" ht="15.75">
      <c r="I7076" s="192"/>
      <c r="J7076" s="192"/>
    </row>
    <row r="7077" spans="9:10" ht="15.75">
      <c r="I7077" s="192"/>
      <c r="J7077" s="192"/>
    </row>
    <row r="7078" spans="9:10" ht="15.75">
      <c r="I7078" s="192"/>
      <c r="J7078" s="192"/>
    </row>
    <row r="7079" spans="9:10" ht="15.75">
      <c r="I7079" s="192"/>
      <c r="J7079" s="192"/>
    </row>
    <row r="7080" spans="9:10" ht="15.75">
      <c r="I7080" s="192"/>
      <c r="J7080" s="192"/>
    </row>
    <row r="7081" spans="9:10" ht="15.75">
      <c r="I7081" s="192"/>
      <c r="J7081" s="192"/>
    </row>
    <row r="7082" spans="9:10" ht="15.75">
      <c r="I7082" s="192"/>
      <c r="J7082" s="192"/>
    </row>
    <row r="7083" spans="9:10" ht="15.75">
      <c r="I7083" s="192"/>
      <c r="J7083" s="192"/>
    </row>
    <row r="7084" spans="9:10" ht="15.75">
      <c r="I7084" s="192"/>
      <c r="J7084" s="192"/>
    </row>
    <row r="7085" spans="9:10" ht="15.75">
      <c r="I7085" s="192"/>
      <c r="J7085" s="192"/>
    </row>
    <row r="7086" spans="9:10" ht="15.75">
      <c r="I7086" s="192"/>
      <c r="J7086" s="192"/>
    </row>
    <row r="7087" spans="9:10" ht="15.75">
      <c r="I7087" s="192"/>
      <c r="J7087" s="192"/>
    </row>
    <row r="7088" spans="9:10" ht="15.75">
      <c r="I7088" s="192"/>
      <c r="J7088" s="192"/>
    </row>
    <row r="7089" spans="9:10" ht="15.75">
      <c r="I7089" s="192"/>
      <c r="J7089" s="192"/>
    </row>
    <row r="7090" spans="9:10" ht="15.75">
      <c r="I7090" s="192"/>
      <c r="J7090" s="192"/>
    </row>
    <row r="7091" spans="9:10" ht="15.75">
      <c r="I7091" s="192"/>
      <c r="J7091" s="192"/>
    </row>
    <row r="7092" spans="9:10" ht="15.75">
      <c r="I7092" s="192"/>
      <c r="J7092" s="192"/>
    </row>
    <row r="7093" spans="9:10" ht="15.75">
      <c r="I7093" s="192"/>
      <c r="J7093" s="192"/>
    </row>
    <row r="7094" spans="9:10" ht="15.75">
      <c r="I7094" s="192"/>
      <c r="J7094" s="192"/>
    </row>
    <row r="7095" spans="9:10" ht="15.75">
      <c r="I7095" s="192"/>
      <c r="J7095" s="192"/>
    </row>
    <row r="7096" spans="9:10" ht="15.75">
      <c r="I7096" s="192"/>
      <c r="J7096" s="192"/>
    </row>
    <row r="7097" spans="9:10" ht="15.75">
      <c r="I7097" s="192"/>
      <c r="J7097" s="192"/>
    </row>
    <row r="7098" spans="9:10" ht="15.75">
      <c r="I7098" s="192"/>
      <c r="J7098" s="192"/>
    </row>
    <row r="7099" spans="9:10" ht="15.75">
      <c r="I7099" s="192"/>
      <c r="J7099" s="192"/>
    </row>
    <row r="7100" spans="9:10" ht="15.75">
      <c r="I7100" s="192"/>
      <c r="J7100" s="192"/>
    </row>
    <row r="7101" spans="9:10" ht="15.75">
      <c r="I7101" s="192"/>
      <c r="J7101" s="192"/>
    </row>
    <row r="7102" spans="9:10" ht="15.75">
      <c r="I7102" s="192"/>
      <c r="J7102" s="192"/>
    </row>
    <row r="7103" spans="9:10" ht="15.75">
      <c r="I7103" s="192"/>
      <c r="J7103" s="192"/>
    </row>
    <row r="7104" spans="9:10" ht="15.75">
      <c r="I7104" s="192"/>
      <c r="J7104" s="192"/>
    </row>
    <row r="7105" spans="9:10" ht="15.75">
      <c r="I7105" s="192"/>
      <c r="J7105" s="192"/>
    </row>
    <row r="7106" spans="9:10" ht="15.75">
      <c r="I7106" s="192"/>
      <c r="J7106" s="192"/>
    </row>
    <row r="7107" spans="9:10" ht="15.75">
      <c r="I7107" s="192"/>
      <c r="J7107" s="192"/>
    </row>
    <row r="7108" spans="9:10" ht="15.75">
      <c r="I7108" s="192"/>
      <c r="J7108" s="192"/>
    </row>
    <row r="7109" spans="9:10" ht="15.75">
      <c r="I7109" s="192"/>
      <c r="J7109" s="192"/>
    </row>
    <row r="7110" spans="9:10" ht="15.75">
      <c r="I7110" s="192"/>
      <c r="J7110" s="192"/>
    </row>
    <row r="7111" spans="9:10" ht="15.75">
      <c r="I7111" s="192"/>
      <c r="J7111" s="192"/>
    </row>
    <row r="7112" spans="9:10" ht="15.75">
      <c r="I7112" s="192"/>
      <c r="J7112" s="192"/>
    </row>
    <row r="7113" spans="9:10" ht="15.75">
      <c r="I7113" s="192"/>
      <c r="J7113" s="192"/>
    </row>
    <row r="7114" spans="9:10" ht="15.75">
      <c r="I7114" s="192"/>
      <c r="J7114" s="192"/>
    </row>
    <row r="7115" spans="9:10" ht="15.75">
      <c r="I7115" s="192"/>
      <c r="J7115" s="192"/>
    </row>
    <row r="7116" spans="9:10" ht="15.75">
      <c r="I7116" s="192"/>
      <c r="J7116" s="192"/>
    </row>
    <row r="7117" spans="9:10" ht="15.75">
      <c r="I7117" s="192"/>
      <c r="J7117" s="192"/>
    </row>
    <row r="7118" spans="9:10" ht="15.75">
      <c r="I7118" s="192"/>
      <c r="J7118" s="192"/>
    </row>
    <row r="7119" spans="9:10" ht="15.75">
      <c r="I7119" s="192"/>
      <c r="J7119" s="192"/>
    </row>
    <row r="7120" spans="9:10" ht="15.75">
      <c r="I7120" s="192"/>
      <c r="J7120" s="192"/>
    </row>
    <row r="7121" spans="9:10" ht="15.75">
      <c r="I7121" s="192"/>
      <c r="J7121" s="192"/>
    </row>
    <row r="7122" spans="9:10" ht="15.75">
      <c r="I7122" s="192"/>
      <c r="J7122" s="192"/>
    </row>
    <row r="7123" spans="9:10" ht="15.75">
      <c r="I7123" s="192"/>
      <c r="J7123" s="192"/>
    </row>
    <row r="7124" spans="9:10" ht="15.75">
      <c r="I7124" s="192"/>
      <c r="J7124" s="192"/>
    </row>
    <row r="7125" spans="9:10" ht="15.75">
      <c r="I7125" s="192"/>
      <c r="J7125" s="192"/>
    </row>
    <row r="7126" spans="9:10" ht="15.75">
      <c r="I7126" s="192"/>
      <c r="J7126" s="192"/>
    </row>
    <row r="7127" spans="9:10" ht="15.75">
      <c r="I7127" s="192"/>
      <c r="J7127" s="192"/>
    </row>
    <row r="7128" spans="9:10" ht="15.75">
      <c r="I7128" s="192"/>
      <c r="J7128" s="192"/>
    </row>
    <row r="7129" spans="9:10" ht="15.75">
      <c r="I7129" s="192"/>
      <c r="J7129" s="192"/>
    </row>
    <row r="7130" spans="9:10" ht="15.75">
      <c r="I7130" s="192"/>
      <c r="J7130" s="192"/>
    </row>
    <row r="7131" spans="9:10" ht="15.75">
      <c r="I7131" s="192"/>
      <c r="J7131" s="192"/>
    </row>
    <row r="7132" spans="9:10" ht="15.75">
      <c r="I7132" s="192"/>
      <c r="J7132" s="192"/>
    </row>
    <row r="7133" spans="9:10" ht="15.75">
      <c r="I7133" s="192"/>
      <c r="J7133" s="192"/>
    </row>
    <row r="7134" spans="9:10" ht="15.75">
      <c r="I7134" s="192"/>
      <c r="J7134" s="192"/>
    </row>
    <row r="7135" spans="9:10" ht="15.75">
      <c r="I7135" s="192"/>
      <c r="J7135" s="192"/>
    </row>
    <row r="7136" spans="9:10" ht="15.75">
      <c r="I7136" s="192"/>
      <c r="J7136" s="192"/>
    </row>
    <row r="7137" spans="9:10" ht="15.75">
      <c r="I7137" s="192"/>
      <c r="J7137" s="192"/>
    </row>
    <row r="7138" spans="9:10" ht="15.75">
      <c r="I7138" s="192"/>
      <c r="J7138" s="192"/>
    </row>
    <row r="7139" spans="9:10" ht="15.75">
      <c r="I7139" s="192"/>
      <c r="J7139" s="192"/>
    </row>
    <row r="7140" spans="9:10" ht="15.75">
      <c r="I7140" s="192"/>
      <c r="J7140" s="192"/>
    </row>
    <row r="7141" spans="9:10" ht="15.75">
      <c r="I7141" s="192"/>
      <c r="J7141" s="192"/>
    </row>
    <row r="7142" spans="9:10" ht="15.75">
      <c r="I7142" s="192"/>
      <c r="J7142" s="192"/>
    </row>
    <row r="7143" spans="9:10" ht="15.75">
      <c r="I7143" s="192"/>
      <c r="J7143" s="192"/>
    </row>
    <row r="7144" spans="9:10" ht="15.75">
      <c r="I7144" s="192"/>
      <c r="J7144" s="192"/>
    </row>
    <row r="7145" spans="9:10" ht="15.75">
      <c r="I7145" s="192"/>
      <c r="J7145" s="192"/>
    </row>
    <row r="7146" spans="9:10" ht="15.75">
      <c r="I7146" s="192"/>
      <c r="J7146" s="192"/>
    </row>
    <row r="7147" spans="9:10" ht="15.75">
      <c r="I7147" s="192"/>
      <c r="J7147" s="192"/>
    </row>
    <row r="7148" spans="9:10" ht="15.75">
      <c r="I7148" s="192"/>
      <c r="J7148" s="192"/>
    </row>
    <row r="7149" spans="9:10" ht="15.75">
      <c r="I7149" s="192"/>
      <c r="J7149" s="192"/>
    </row>
    <row r="7150" spans="9:10" ht="15.75">
      <c r="I7150" s="192"/>
      <c r="J7150" s="192"/>
    </row>
    <row r="7151" spans="9:10" ht="15.75">
      <c r="I7151" s="192"/>
      <c r="J7151" s="192"/>
    </row>
    <row r="7152" spans="9:10" ht="15.75">
      <c r="I7152" s="192"/>
      <c r="J7152" s="192"/>
    </row>
    <row r="7153" spans="9:10" ht="15.75">
      <c r="I7153" s="192"/>
      <c r="J7153" s="192"/>
    </row>
    <row r="7154" spans="9:10" ht="15.75">
      <c r="I7154" s="192"/>
      <c r="J7154" s="192"/>
    </row>
    <row r="7155" spans="9:10" ht="15.75">
      <c r="I7155" s="192"/>
      <c r="J7155" s="192"/>
    </row>
    <row r="7156" spans="9:10" ht="15.75">
      <c r="I7156" s="192"/>
      <c r="J7156" s="192"/>
    </row>
    <row r="7157" spans="9:10" ht="15.75">
      <c r="I7157" s="192"/>
      <c r="J7157" s="192"/>
    </row>
    <row r="7158" spans="9:10" ht="15.75">
      <c r="I7158" s="192"/>
      <c r="J7158" s="192"/>
    </row>
    <row r="7159" spans="9:10" ht="15.75">
      <c r="I7159" s="192"/>
      <c r="J7159" s="192"/>
    </row>
    <row r="7160" spans="9:10" ht="15.75">
      <c r="I7160" s="192"/>
      <c r="J7160" s="192"/>
    </row>
    <row r="7161" spans="9:10" ht="15.75">
      <c r="I7161" s="192"/>
      <c r="J7161" s="192"/>
    </row>
    <row r="7162" spans="9:10" ht="15.75">
      <c r="I7162" s="192"/>
      <c r="J7162" s="192"/>
    </row>
    <row r="7163" spans="9:10" ht="15.75">
      <c r="I7163" s="192"/>
      <c r="J7163" s="192"/>
    </row>
    <row r="7164" spans="9:10" ht="15.75">
      <c r="I7164" s="192"/>
      <c r="J7164" s="192"/>
    </row>
    <row r="7165" spans="9:10" ht="15.75">
      <c r="I7165" s="192"/>
      <c r="J7165" s="192"/>
    </row>
    <row r="7166" spans="9:10" ht="15.75">
      <c r="I7166" s="192"/>
      <c r="J7166" s="192"/>
    </row>
    <row r="7167" spans="9:10" ht="15.75">
      <c r="I7167" s="192"/>
      <c r="J7167" s="192"/>
    </row>
    <row r="7168" spans="9:10" ht="15.75">
      <c r="I7168" s="192"/>
      <c r="J7168" s="192"/>
    </row>
    <row r="7169" spans="9:10" ht="15.75">
      <c r="I7169" s="192"/>
      <c r="J7169" s="192"/>
    </row>
    <row r="7170" spans="9:10" ht="15.75">
      <c r="I7170" s="192"/>
      <c r="J7170" s="192"/>
    </row>
    <row r="7171" spans="9:10" ht="15.75">
      <c r="I7171" s="192"/>
      <c r="J7171" s="192"/>
    </row>
    <row r="7172" spans="9:10" ht="15.75">
      <c r="I7172" s="192"/>
      <c r="J7172" s="192"/>
    </row>
    <row r="7173" spans="9:10" ht="15.75">
      <c r="I7173" s="192"/>
      <c r="J7173" s="192"/>
    </row>
    <row r="7174" spans="9:10" ht="15.75">
      <c r="I7174" s="192"/>
      <c r="J7174" s="192"/>
    </row>
    <row r="7175" spans="9:10" ht="15.75">
      <c r="I7175" s="192"/>
      <c r="J7175" s="192"/>
    </row>
    <row r="7176" spans="9:10" ht="15.75">
      <c r="I7176" s="192"/>
      <c r="J7176" s="192"/>
    </row>
    <row r="7177" spans="9:10" ht="15.75">
      <c r="I7177" s="192"/>
      <c r="J7177" s="192"/>
    </row>
    <row r="7178" spans="9:10" ht="15.75">
      <c r="I7178" s="192"/>
      <c r="J7178" s="192"/>
    </row>
    <row r="7179" spans="9:10" ht="15.75">
      <c r="I7179" s="192"/>
      <c r="J7179" s="192"/>
    </row>
    <row r="7180" spans="9:10" ht="15.75">
      <c r="I7180" s="192"/>
      <c r="J7180" s="192"/>
    </row>
    <row r="7181" spans="9:10" ht="15.75">
      <c r="I7181" s="192"/>
      <c r="J7181" s="192"/>
    </row>
    <row r="7182" spans="9:10" ht="15.75">
      <c r="I7182" s="192"/>
      <c r="J7182" s="192"/>
    </row>
    <row r="7183" spans="9:10" ht="15.75">
      <c r="I7183" s="192"/>
      <c r="J7183" s="192"/>
    </row>
    <row r="7184" spans="9:10" ht="15.75">
      <c r="I7184" s="192"/>
      <c r="J7184" s="192"/>
    </row>
    <row r="7185" spans="9:10" ht="15.75">
      <c r="I7185" s="192"/>
      <c r="J7185" s="192"/>
    </row>
    <row r="7186" spans="9:10" ht="15.75">
      <c r="I7186" s="192"/>
      <c r="J7186" s="192"/>
    </row>
    <row r="7187" spans="9:10" ht="15.75">
      <c r="I7187" s="192"/>
      <c r="J7187" s="192"/>
    </row>
    <row r="7188" spans="9:10" ht="15.75">
      <c r="I7188" s="192"/>
      <c r="J7188" s="192"/>
    </row>
    <row r="7189" spans="9:10" ht="15.75">
      <c r="I7189" s="192"/>
      <c r="J7189" s="192"/>
    </row>
    <row r="7190" spans="9:10" ht="15.75">
      <c r="I7190" s="192"/>
      <c r="J7190" s="192"/>
    </row>
    <row r="7191" spans="9:10" ht="15.75">
      <c r="I7191" s="192"/>
      <c r="J7191" s="192"/>
    </row>
    <row r="7192" spans="9:10" ht="15.75">
      <c r="I7192" s="192"/>
      <c r="J7192" s="192"/>
    </row>
    <row r="7193" spans="9:10" ht="15.75">
      <c r="I7193" s="192"/>
      <c r="J7193" s="192"/>
    </row>
    <row r="7194" spans="9:10" ht="15.75">
      <c r="I7194" s="192"/>
      <c r="J7194" s="192"/>
    </row>
    <row r="7195" spans="9:10" ht="15.75">
      <c r="I7195" s="192"/>
      <c r="J7195" s="192"/>
    </row>
    <row r="7196" spans="9:10" ht="15.75">
      <c r="I7196" s="192"/>
      <c r="J7196" s="192"/>
    </row>
    <row r="7197" spans="9:10" ht="15.75">
      <c r="I7197" s="192"/>
      <c r="J7197" s="192"/>
    </row>
    <row r="7198" spans="9:10" ht="15.75">
      <c r="I7198" s="192"/>
      <c r="J7198" s="192"/>
    </row>
    <row r="7199" spans="9:10" ht="15.75">
      <c r="I7199" s="192"/>
      <c r="J7199" s="192"/>
    </row>
    <row r="7200" spans="9:10" ht="15.75">
      <c r="I7200" s="192"/>
      <c r="J7200" s="192"/>
    </row>
    <row r="7201" spans="9:10" ht="15.75">
      <c r="I7201" s="192"/>
      <c r="J7201" s="192"/>
    </row>
    <row r="7202" spans="9:10" ht="15.75">
      <c r="I7202" s="192"/>
      <c r="J7202" s="192"/>
    </row>
    <row r="7203" spans="9:10" ht="15.75">
      <c r="I7203" s="192"/>
      <c r="J7203" s="192"/>
    </row>
    <row r="7204" spans="9:10" ht="15.75">
      <c r="I7204" s="192"/>
      <c r="J7204" s="192"/>
    </row>
    <row r="7205" spans="9:10" ht="15.75">
      <c r="I7205" s="192"/>
      <c r="J7205" s="192"/>
    </row>
    <row r="7206" spans="9:10" ht="15.75">
      <c r="I7206" s="192"/>
      <c r="J7206" s="192"/>
    </row>
    <row r="7207" spans="9:10" ht="15.75">
      <c r="I7207" s="192"/>
      <c r="J7207" s="192"/>
    </row>
    <row r="7208" spans="9:10" ht="15.75">
      <c r="I7208" s="192"/>
      <c r="J7208" s="192"/>
    </row>
    <row r="7209" spans="9:10" ht="15.75">
      <c r="I7209" s="192"/>
      <c r="J7209" s="192"/>
    </row>
    <row r="7210" spans="9:10" ht="15.75">
      <c r="I7210" s="192"/>
      <c r="J7210" s="192"/>
    </row>
    <row r="7211" spans="9:10" ht="15.75">
      <c r="I7211" s="192"/>
      <c r="J7211" s="192"/>
    </row>
    <row r="7212" spans="9:10" ht="15.75">
      <c r="I7212" s="192"/>
      <c r="J7212" s="192"/>
    </row>
    <row r="7213" spans="9:10" ht="15.75">
      <c r="I7213" s="192"/>
      <c r="J7213" s="192"/>
    </row>
    <row r="7214" spans="9:10" ht="15.75">
      <c r="I7214" s="192"/>
      <c r="J7214" s="192"/>
    </row>
    <row r="7215" spans="9:10" ht="15.75">
      <c r="I7215" s="192"/>
      <c r="J7215" s="192"/>
    </row>
    <row r="7216" spans="9:10" ht="15.75">
      <c r="I7216" s="192"/>
      <c r="J7216" s="192"/>
    </row>
    <row r="7217" spans="9:10" ht="15.75">
      <c r="I7217" s="192"/>
      <c r="J7217" s="192"/>
    </row>
    <row r="7218" spans="9:10" ht="15.75">
      <c r="I7218" s="192"/>
      <c r="J7218" s="192"/>
    </row>
    <row r="7219" spans="9:10" ht="15.75">
      <c r="I7219" s="192"/>
      <c r="J7219" s="192"/>
    </row>
    <row r="7220" spans="9:10" ht="15.75">
      <c r="I7220" s="192"/>
      <c r="J7220" s="192"/>
    </row>
    <row r="7221" spans="9:10" ht="15.75">
      <c r="I7221" s="192"/>
      <c r="J7221" s="192"/>
    </row>
    <row r="7222" spans="9:10" ht="15.75">
      <c r="I7222" s="192"/>
      <c r="J7222" s="192"/>
    </row>
    <row r="7223" spans="9:10" ht="15.75">
      <c r="I7223" s="192"/>
      <c r="J7223" s="192"/>
    </row>
    <row r="7224" spans="9:10" ht="15.75">
      <c r="I7224" s="192"/>
      <c r="J7224" s="192"/>
    </row>
    <row r="7225" spans="9:10" ht="15.75">
      <c r="I7225" s="192"/>
      <c r="J7225" s="192"/>
    </row>
    <row r="7226" spans="9:10" ht="15.75">
      <c r="I7226" s="192"/>
      <c r="J7226" s="192"/>
    </row>
    <row r="7227" spans="9:10" ht="15.75">
      <c r="I7227" s="192"/>
      <c r="J7227" s="192"/>
    </row>
    <row r="7228" spans="9:10" ht="15.75">
      <c r="I7228" s="192"/>
      <c r="J7228" s="192"/>
    </row>
    <row r="7229" spans="9:10" ht="15.75">
      <c r="I7229" s="192"/>
      <c r="J7229" s="192"/>
    </row>
    <row r="7230" spans="9:10" ht="15.75">
      <c r="I7230" s="192"/>
      <c r="J7230" s="192"/>
    </row>
    <row r="7231" spans="9:10" ht="15.75">
      <c r="I7231" s="192"/>
      <c r="J7231" s="192"/>
    </row>
    <row r="7232" spans="9:10" ht="15.75">
      <c r="I7232" s="192"/>
      <c r="J7232" s="192"/>
    </row>
    <row r="7233" spans="9:10" ht="15.75">
      <c r="I7233" s="192"/>
      <c r="J7233" s="192"/>
    </row>
    <row r="7234" spans="9:10" ht="15.75">
      <c r="I7234" s="192"/>
      <c r="J7234" s="192"/>
    </row>
    <row r="7235" spans="9:10" ht="15.75">
      <c r="I7235" s="192"/>
      <c r="J7235" s="192"/>
    </row>
    <row r="7236" spans="9:10" ht="15.75">
      <c r="I7236" s="192"/>
      <c r="J7236" s="192"/>
    </row>
    <row r="7237" spans="9:10" ht="15.75">
      <c r="I7237" s="192"/>
      <c r="J7237" s="192"/>
    </row>
    <row r="7238" spans="9:10" ht="15.75">
      <c r="I7238" s="192"/>
      <c r="J7238" s="192"/>
    </row>
    <row r="7239" spans="9:10" ht="15.75">
      <c r="I7239" s="192"/>
      <c r="J7239" s="192"/>
    </row>
    <row r="7240" spans="9:10" ht="15.75">
      <c r="I7240" s="192"/>
      <c r="J7240" s="192"/>
    </row>
    <row r="7241" spans="9:10" ht="15.75">
      <c r="I7241" s="192"/>
      <c r="J7241" s="192"/>
    </row>
    <row r="7242" spans="9:10" ht="15.75">
      <c r="I7242" s="192"/>
      <c r="J7242" s="192"/>
    </row>
    <row r="7243" spans="9:10" ht="15.75">
      <c r="I7243" s="192"/>
      <c r="J7243" s="192"/>
    </row>
    <row r="7244" spans="9:10" ht="15.75">
      <c r="I7244" s="192"/>
      <c r="J7244" s="192"/>
    </row>
    <row r="7245" spans="9:10" ht="15.75">
      <c r="I7245" s="192"/>
      <c r="J7245" s="192"/>
    </row>
    <row r="7246" spans="9:10" ht="15.75">
      <c r="I7246" s="192"/>
      <c r="J7246" s="192"/>
    </row>
    <row r="7247" spans="9:10" ht="15.75">
      <c r="I7247" s="192"/>
      <c r="J7247" s="192"/>
    </row>
    <row r="7248" spans="9:10" ht="15.75">
      <c r="I7248" s="192"/>
      <c r="J7248" s="192"/>
    </row>
    <row r="7249" spans="9:10" ht="15.75">
      <c r="I7249" s="192"/>
      <c r="J7249" s="192"/>
    </row>
    <row r="7250" spans="9:10" ht="15.75">
      <c r="I7250" s="192"/>
      <c r="J7250" s="192"/>
    </row>
    <row r="7251" spans="9:10" ht="15.75">
      <c r="I7251" s="192"/>
      <c r="J7251" s="192"/>
    </row>
    <row r="7252" spans="9:10" ht="15.75">
      <c r="I7252" s="192"/>
      <c r="J7252" s="192"/>
    </row>
    <row r="7253" spans="9:10" ht="15.75">
      <c r="I7253" s="192"/>
      <c r="J7253" s="192"/>
    </row>
    <row r="7254" spans="9:10" ht="15.75">
      <c r="I7254" s="192"/>
      <c r="J7254" s="192"/>
    </row>
    <row r="7255" spans="9:10" ht="15.75">
      <c r="I7255" s="192"/>
      <c r="J7255" s="192"/>
    </row>
    <row r="7256" spans="9:10" ht="15.75">
      <c r="I7256" s="192"/>
      <c r="J7256" s="192"/>
    </row>
    <row r="7257" spans="9:10" ht="15.75">
      <c r="I7257" s="192"/>
      <c r="J7257" s="192"/>
    </row>
    <row r="7258" spans="9:10" ht="15.75">
      <c r="I7258" s="192"/>
      <c r="J7258" s="192"/>
    </row>
    <row r="7259" spans="9:10" ht="15.75">
      <c r="I7259" s="192"/>
      <c r="J7259" s="192"/>
    </row>
    <row r="7260" spans="9:10" ht="15.75">
      <c r="I7260" s="192"/>
      <c r="J7260" s="192"/>
    </row>
    <row r="7261" spans="9:10" ht="15.75">
      <c r="I7261" s="192"/>
      <c r="J7261" s="192"/>
    </row>
    <row r="7262" spans="9:10" ht="15.75">
      <c r="I7262" s="192"/>
      <c r="J7262" s="192"/>
    </row>
    <row r="7263" spans="9:10" ht="15.75">
      <c r="I7263" s="192"/>
      <c r="J7263" s="192"/>
    </row>
    <row r="7264" spans="9:10" ht="15.75">
      <c r="I7264" s="192"/>
      <c r="J7264" s="192"/>
    </row>
    <row r="7265" spans="9:10" ht="15.75">
      <c r="I7265" s="192"/>
      <c r="J7265" s="192"/>
    </row>
    <row r="7266" spans="9:10" ht="15.75">
      <c r="I7266" s="192"/>
      <c r="J7266" s="192"/>
    </row>
    <row r="7267" spans="9:10" ht="15.75">
      <c r="I7267" s="192"/>
      <c r="J7267" s="192"/>
    </row>
    <row r="7268" spans="9:10" ht="15.75">
      <c r="I7268" s="192"/>
      <c r="J7268" s="192"/>
    </row>
    <row r="7269" spans="9:10" ht="15.75">
      <c r="I7269" s="192"/>
      <c r="J7269" s="192"/>
    </row>
    <row r="7270" spans="9:10" ht="15.75">
      <c r="I7270" s="192"/>
      <c r="J7270" s="192"/>
    </row>
    <row r="7271" spans="9:10" ht="15.75">
      <c r="I7271" s="192"/>
      <c r="J7271" s="192"/>
    </row>
    <row r="7272" spans="9:10" ht="15.75">
      <c r="I7272" s="192"/>
      <c r="J7272" s="192"/>
    </row>
    <row r="7273" spans="9:10" ht="15.75">
      <c r="I7273" s="192"/>
      <c r="J7273" s="192"/>
    </row>
    <row r="7274" spans="9:10" ht="15.75">
      <c r="I7274" s="192"/>
      <c r="J7274" s="192"/>
    </row>
    <row r="7275" spans="9:10" ht="15.75">
      <c r="I7275" s="192"/>
      <c r="J7275" s="192"/>
    </row>
    <row r="7276" spans="9:10" ht="15.75">
      <c r="I7276" s="192"/>
      <c r="J7276" s="192"/>
    </row>
    <row r="7277" spans="9:10" ht="15.75">
      <c r="I7277" s="192"/>
      <c r="J7277" s="192"/>
    </row>
    <row r="7278" spans="9:10" ht="15.75">
      <c r="I7278" s="192"/>
      <c r="J7278" s="192"/>
    </row>
    <row r="7279" spans="9:10" ht="15.75">
      <c r="I7279" s="192"/>
      <c r="J7279" s="192"/>
    </row>
    <row r="7280" spans="9:10" ht="15.75">
      <c r="I7280" s="192"/>
      <c r="J7280" s="192"/>
    </row>
    <row r="7281" spans="9:10" ht="15.75">
      <c r="I7281" s="192"/>
      <c r="J7281" s="192"/>
    </row>
    <row r="7282" spans="9:10" ht="15.75">
      <c r="I7282" s="192"/>
      <c r="J7282" s="192"/>
    </row>
    <row r="7283" spans="9:10" ht="15.75">
      <c r="I7283" s="192"/>
      <c r="J7283" s="192"/>
    </row>
    <row r="7284" spans="9:10" ht="15.75">
      <c r="I7284" s="192"/>
      <c r="J7284" s="192"/>
    </row>
    <row r="7285" spans="9:10" ht="15.75">
      <c r="I7285" s="192"/>
      <c r="J7285" s="192"/>
    </row>
    <row r="7286" spans="9:10" ht="15.75">
      <c r="I7286" s="192"/>
      <c r="J7286" s="192"/>
    </row>
    <row r="7287" spans="9:10" ht="15.75">
      <c r="I7287" s="192"/>
      <c r="J7287" s="192"/>
    </row>
    <row r="7288" spans="9:10" ht="15.75">
      <c r="I7288" s="192"/>
      <c r="J7288" s="192"/>
    </row>
    <row r="7289" spans="9:10" ht="15.75">
      <c r="I7289" s="192"/>
      <c r="J7289" s="192"/>
    </row>
    <row r="7290" spans="9:10" ht="15.75">
      <c r="I7290" s="192"/>
      <c r="J7290" s="192"/>
    </row>
    <row r="7291" spans="9:10" ht="15.75">
      <c r="I7291" s="192"/>
      <c r="J7291" s="192"/>
    </row>
    <row r="7292" spans="9:10" ht="15.75">
      <c r="I7292" s="192"/>
      <c r="J7292" s="192"/>
    </row>
    <row r="7293" spans="9:10" ht="15.75">
      <c r="I7293" s="192"/>
      <c r="J7293" s="192"/>
    </row>
    <row r="7294" spans="9:10" ht="15.75">
      <c r="I7294" s="192"/>
      <c r="J7294" s="192"/>
    </row>
    <row r="7295" spans="9:10" ht="15.75">
      <c r="I7295" s="192"/>
      <c r="J7295" s="192"/>
    </row>
    <row r="7296" spans="9:10" ht="15.75">
      <c r="I7296" s="192"/>
      <c r="J7296" s="192"/>
    </row>
    <row r="7297" spans="9:10" ht="15.75">
      <c r="I7297" s="192"/>
      <c r="J7297" s="192"/>
    </row>
    <row r="7298" spans="9:10" ht="15.75">
      <c r="I7298" s="192"/>
      <c r="J7298" s="192"/>
    </row>
    <row r="7299" spans="9:10" ht="15.75">
      <c r="I7299" s="192"/>
      <c r="J7299" s="192"/>
    </row>
    <row r="7300" spans="9:10" ht="15.75">
      <c r="I7300" s="192"/>
      <c r="J7300" s="192"/>
    </row>
    <row r="7301" spans="9:10" ht="15.75">
      <c r="I7301" s="192"/>
      <c r="J7301" s="192"/>
    </row>
    <row r="7302" spans="9:10" ht="15.75">
      <c r="I7302" s="192"/>
      <c r="J7302" s="192"/>
    </row>
    <row r="7303" spans="9:10" ht="15.75">
      <c r="I7303" s="192"/>
      <c r="J7303" s="192"/>
    </row>
    <row r="7304" spans="9:10" ht="15.75">
      <c r="I7304" s="192"/>
      <c r="J7304" s="192"/>
    </row>
    <row r="7305" spans="9:10" ht="15.75">
      <c r="I7305" s="192"/>
      <c r="J7305" s="192"/>
    </row>
    <row r="7306" spans="9:10" ht="15.75">
      <c r="I7306" s="192"/>
      <c r="J7306" s="192"/>
    </row>
    <row r="7307" spans="9:10" ht="15.75">
      <c r="I7307" s="192"/>
      <c r="J7307" s="192"/>
    </row>
    <row r="7308" spans="9:10" ht="15.75">
      <c r="I7308" s="192"/>
      <c r="J7308" s="192"/>
    </row>
    <row r="7309" spans="9:10" ht="15.75">
      <c r="I7309" s="192"/>
      <c r="J7309" s="192"/>
    </row>
    <row r="7310" spans="9:10" ht="15.75">
      <c r="I7310" s="192"/>
      <c r="J7310" s="192"/>
    </row>
    <row r="7311" spans="9:10" ht="15.75">
      <c r="I7311" s="192"/>
      <c r="J7311" s="192"/>
    </row>
    <row r="7312" spans="9:10" ht="15.75">
      <c r="I7312" s="192"/>
      <c r="J7312" s="192"/>
    </row>
    <row r="7313" spans="9:10" ht="15.75">
      <c r="I7313" s="192"/>
      <c r="J7313" s="192"/>
    </row>
    <row r="7314" spans="9:10" ht="15.75">
      <c r="I7314" s="192"/>
      <c r="J7314" s="192"/>
    </row>
    <row r="7315" spans="9:10" ht="15.75">
      <c r="I7315" s="192"/>
      <c r="J7315" s="192"/>
    </row>
    <row r="7316" spans="9:10" ht="15.75">
      <c r="I7316" s="192"/>
      <c r="J7316" s="192"/>
    </row>
    <row r="7317" spans="9:10" ht="15.75">
      <c r="I7317" s="192"/>
      <c r="J7317" s="192"/>
    </row>
    <row r="7318" spans="9:10" ht="15.75">
      <c r="I7318" s="192"/>
      <c r="J7318" s="192"/>
    </row>
    <row r="7319" spans="9:10" ht="15.75">
      <c r="I7319" s="192"/>
      <c r="J7319" s="192"/>
    </row>
    <row r="7320" spans="9:10" ht="15.75">
      <c r="I7320" s="192"/>
      <c r="J7320" s="192"/>
    </row>
    <row r="7321" spans="9:10" ht="15.75">
      <c r="I7321" s="192"/>
      <c r="J7321" s="192"/>
    </row>
    <row r="7322" spans="9:10" ht="15.75">
      <c r="I7322" s="192"/>
      <c r="J7322" s="192"/>
    </row>
    <row r="7323" spans="9:10" ht="15.75">
      <c r="I7323" s="192"/>
      <c r="J7323" s="192"/>
    </row>
    <row r="7324" spans="9:10" ht="15.75">
      <c r="I7324" s="192"/>
      <c r="J7324" s="192"/>
    </row>
    <row r="7325" spans="9:10" ht="15.75">
      <c r="I7325" s="192"/>
      <c r="J7325" s="192"/>
    </row>
    <row r="7326" spans="9:10" ht="15.75">
      <c r="I7326" s="192"/>
      <c r="J7326" s="192"/>
    </row>
    <row r="7327" spans="9:10" ht="15.75">
      <c r="I7327" s="192"/>
      <c r="J7327" s="192"/>
    </row>
    <row r="7328" spans="9:10" ht="15.75">
      <c r="I7328" s="192"/>
      <c r="J7328" s="192"/>
    </row>
    <row r="7329" spans="9:10" ht="15.75">
      <c r="I7329" s="192"/>
      <c r="J7329" s="192"/>
    </row>
    <row r="7330" spans="9:10" ht="15.75">
      <c r="I7330" s="192"/>
      <c r="J7330" s="192"/>
    </row>
    <row r="7331" spans="9:10" ht="15.75">
      <c r="I7331" s="192"/>
      <c r="J7331" s="192"/>
    </row>
    <row r="7332" spans="9:10" ht="15.75">
      <c r="I7332" s="192"/>
      <c r="J7332" s="192"/>
    </row>
    <row r="7333" spans="9:10" ht="15.75">
      <c r="I7333" s="192"/>
      <c r="J7333" s="192"/>
    </row>
    <row r="7334" spans="9:10" ht="15.75">
      <c r="I7334" s="192"/>
      <c r="J7334" s="192"/>
    </row>
    <row r="7335" spans="9:10" ht="15.75">
      <c r="I7335" s="192"/>
      <c r="J7335" s="192"/>
    </row>
    <row r="7336" spans="9:10" ht="15.75">
      <c r="I7336" s="192"/>
      <c r="J7336" s="192"/>
    </row>
    <row r="7337" spans="9:10" ht="15.75">
      <c r="I7337" s="192"/>
      <c r="J7337" s="192"/>
    </row>
    <row r="7338" spans="9:10" ht="15.75">
      <c r="I7338" s="192"/>
      <c r="J7338" s="192"/>
    </row>
    <row r="7339" spans="9:10" ht="15.75">
      <c r="I7339" s="192"/>
      <c r="J7339" s="192"/>
    </row>
    <row r="7340" spans="9:10" ht="15.75">
      <c r="I7340" s="192"/>
      <c r="J7340" s="192"/>
    </row>
    <row r="7341" spans="9:10" ht="15.75">
      <c r="I7341" s="192"/>
      <c r="J7341" s="192"/>
    </row>
    <row r="7342" spans="9:10" ht="15.75">
      <c r="I7342" s="192"/>
      <c r="J7342" s="192"/>
    </row>
    <row r="7343" spans="9:10" ht="15.75">
      <c r="I7343" s="192"/>
      <c r="J7343" s="192"/>
    </row>
    <row r="7344" spans="9:10" ht="15.75">
      <c r="I7344" s="192"/>
      <c r="J7344" s="192"/>
    </row>
    <row r="7345" spans="9:10" ht="15.75">
      <c r="I7345" s="192"/>
      <c r="J7345" s="192"/>
    </row>
    <row r="7346" spans="9:10" ht="15.75">
      <c r="I7346" s="192"/>
      <c r="J7346" s="192"/>
    </row>
    <row r="7347" spans="9:10" ht="15.75">
      <c r="I7347" s="192"/>
      <c r="J7347" s="192"/>
    </row>
    <row r="7348" spans="9:10" ht="15.75">
      <c r="I7348" s="192"/>
      <c r="J7348" s="192"/>
    </row>
    <row r="7349" spans="9:10" ht="15.75">
      <c r="I7349" s="192"/>
      <c r="J7349" s="192"/>
    </row>
    <row r="7350" spans="9:10" ht="15.75">
      <c r="I7350" s="192"/>
      <c r="J7350" s="192"/>
    </row>
    <row r="7351" spans="9:10" ht="15.75">
      <c r="I7351" s="192"/>
      <c r="J7351" s="192"/>
    </row>
    <row r="7352" spans="9:10" ht="15.75">
      <c r="I7352" s="192"/>
      <c r="J7352" s="192"/>
    </row>
    <row r="7353" spans="9:10" ht="15.75">
      <c r="I7353" s="192"/>
      <c r="J7353" s="192"/>
    </row>
    <row r="7354" spans="9:10" ht="15.75">
      <c r="I7354" s="192"/>
      <c r="J7354" s="192"/>
    </row>
    <row r="7355" spans="9:10" ht="15.75">
      <c r="I7355" s="192"/>
      <c r="J7355" s="192"/>
    </row>
    <row r="7356" spans="9:10" ht="15.75">
      <c r="I7356" s="192"/>
      <c r="J7356" s="192"/>
    </row>
    <row r="7357" spans="9:10" ht="15.75">
      <c r="I7357" s="192"/>
      <c r="J7357" s="192"/>
    </row>
    <row r="7358" spans="9:10" ht="15.75">
      <c r="I7358" s="192"/>
      <c r="J7358" s="192"/>
    </row>
    <row r="7359" spans="9:10" ht="15.75">
      <c r="I7359" s="192"/>
      <c r="J7359" s="192"/>
    </row>
    <row r="7360" spans="9:10" ht="15.75">
      <c r="I7360" s="192"/>
      <c r="J7360" s="192"/>
    </row>
    <row r="7361" spans="9:10" ht="15.75">
      <c r="I7361" s="192"/>
      <c r="J7361" s="192"/>
    </row>
    <row r="7362" spans="9:10" ht="15.75">
      <c r="I7362" s="192"/>
      <c r="J7362" s="192"/>
    </row>
    <row r="7363" spans="9:10" ht="15.75">
      <c r="I7363" s="192"/>
      <c r="J7363" s="192"/>
    </row>
    <row r="7364" spans="9:10" ht="15.75">
      <c r="I7364" s="192"/>
      <c r="J7364" s="192"/>
    </row>
    <row r="7365" spans="9:10" ht="15.75">
      <c r="I7365" s="192"/>
      <c r="J7365" s="192"/>
    </row>
    <row r="7366" spans="9:10" ht="15.75">
      <c r="I7366" s="192"/>
      <c r="J7366" s="192"/>
    </row>
    <row r="7367" spans="9:10" ht="15.75">
      <c r="I7367" s="192"/>
      <c r="J7367" s="192"/>
    </row>
    <row r="7368" spans="9:10" ht="15.75">
      <c r="I7368" s="192"/>
      <c r="J7368" s="192"/>
    </row>
    <row r="7369" spans="9:10" ht="15.75">
      <c r="I7369" s="192"/>
      <c r="J7369" s="192"/>
    </row>
    <row r="7370" spans="9:10" ht="15.75">
      <c r="I7370" s="192"/>
      <c r="J7370" s="192"/>
    </row>
    <row r="7371" spans="9:10" ht="15.75">
      <c r="I7371" s="192"/>
      <c r="J7371" s="192"/>
    </row>
    <row r="7372" spans="9:10" ht="15.75">
      <c r="I7372" s="192"/>
      <c r="J7372" s="192"/>
    </row>
    <row r="7373" spans="9:10" ht="15.75">
      <c r="I7373" s="192"/>
      <c r="J7373" s="192"/>
    </row>
    <row r="7374" spans="9:10" ht="15.75">
      <c r="I7374" s="192"/>
      <c r="J7374" s="192"/>
    </row>
    <row r="7375" spans="9:10" ht="15.75">
      <c r="I7375" s="192"/>
      <c r="J7375" s="192"/>
    </row>
    <row r="7376" spans="9:10" ht="15.75">
      <c r="I7376" s="192"/>
      <c r="J7376" s="192"/>
    </row>
    <row r="7377" spans="9:10" ht="15.75">
      <c r="I7377" s="192"/>
      <c r="J7377" s="192"/>
    </row>
    <row r="7378" spans="9:10" ht="15.75">
      <c r="I7378" s="192"/>
      <c r="J7378" s="192"/>
    </row>
    <row r="7379" spans="9:10" ht="15.75">
      <c r="I7379" s="192"/>
      <c r="J7379" s="192"/>
    </row>
    <row r="7380" spans="9:10" ht="15.75">
      <c r="I7380" s="192"/>
      <c r="J7380" s="192"/>
    </row>
    <row r="7381" spans="9:10" ht="15.75">
      <c r="I7381" s="192"/>
      <c r="J7381" s="192"/>
    </row>
    <row r="7382" spans="9:10" ht="15.75">
      <c r="I7382" s="192"/>
      <c r="J7382" s="192"/>
    </row>
    <row r="7383" spans="9:10" ht="15.75">
      <c r="I7383" s="192"/>
      <c r="J7383" s="192"/>
    </row>
    <row r="7384" spans="9:10" ht="15.75">
      <c r="I7384" s="192"/>
      <c r="J7384" s="192"/>
    </row>
    <row r="7385" spans="9:10" ht="15.75">
      <c r="I7385" s="192"/>
      <c r="J7385" s="192"/>
    </row>
    <row r="7386" spans="9:10" ht="15.75">
      <c r="I7386" s="192"/>
      <c r="J7386" s="192"/>
    </row>
    <row r="7387" spans="9:10" ht="15.75">
      <c r="I7387" s="192"/>
      <c r="J7387" s="192"/>
    </row>
    <row r="7388" spans="9:10" ht="15.75">
      <c r="I7388" s="192"/>
      <c r="J7388" s="192"/>
    </row>
    <row r="7389" spans="9:10" ht="15.75">
      <c r="I7389" s="192"/>
      <c r="J7389" s="192"/>
    </row>
    <row r="7390" spans="9:10" ht="15.75">
      <c r="I7390" s="192"/>
      <c r="J7390" s="192"/>
    </row>
    <row r="7391" spans="9:10" ht="15.75">
      <c r="I7391" s="192"/>
      <c r="J7391" s="192"/>
    </row>
    <row r="7392" spans="9:10" ht="15.75">
      <c r="I7392" s="192"/>
      <c r="J7392" s="192"/>
    </row>
    <row r="7393" spans="9:10" ht="15.75">
      <c r="I7393" s="192"/>
      <c r="J7393" s="192"/>
    </row>
    <row r="7394" spans="9:10" ht="15.75">
      <c r="I7394" s="192"/>
      <c r="J7394" s="192"/>
    </row>
    <row r="7395" spans="9:10" ht="15.75">
      <c r="I7395" s="192"/>
      <c r="J7395" s="192"/>
    </row>
    <row r="7396" spans="9:10" ht="15.75">
      <c r="I7396" s="192"/>
      <c r="J7396" s="192"/>
    </row>
    <row r="7397" spans="9:10" ht="15.75">
      <c r="I7397" s="192"/>
      <c r="J7397" s="192"/>
    </row>
    <row r="7398" spans="9:10" ht="15.75">
      <c r="I7398" s="192"/>
      <c r="J7398" s="192"/>
    </row>
    <row r="7399" spans="9:10" ht="15.75">
      <c r="I7399" s="192"/>
      <c r="J7399" s="192"/>
    </row>
    <row r="7400" spans="9:10" ht="15.75">
      <c r="I7400" s="192"/>
      <c r="J7400" s="192"/>
    </row>
    <row r="7401" spans="9:10" ht="15.75">
      <c r="I7401" s="192"/>
      <c r="J7401" s="192"/>
    </row>
    <row r="7402" spans="9:10" ht="15.75">
      <c r="I7402" s="192"/>
      <c r="J7402" s="192"/>
    </row>
    <row r="7403" spans="9:10" ht="15.75">
      <c r="I7403" s="192"/>
      <c r="J7403" s="192"/>
    </row>
    <row r="7404" spans="9:10" ht="15.75">
      <c r="I7404" s="192"/>
      <c r="J7404" s="192"/>
    </row>
    <row r="7405" spans="9:10" ht="15.75">
      <c r="I7405" s="192"/>
      <c r="J7405" s="192"/>
    </row>
    <row r="7406" spans="9:10" ht="15.75">
      <c r="I7406" s="192"/>
      <c r="J7406" s="192"/>
    </row>
    <row r="7407" spans="9:10" ht="15.75">
      <c r="I7407" s="192"/>
      <c r="J7407" s="192"/>
    </row>
    <row r="7408" spans="9:10" ht="15.75">
      <c r="I7408" s="192"/>
      <c r="J7408" s="192"/>
    </row>
    <row r="7409" spans="9:10" ht="15.75">
      <c r="I7409" s="192"/>
      <c r="J7409" s="192"/>
    </row>
    <row r="7410" spans="9:10" ht="15.75">
      <c r="I7410" s="192"/>
      <c r="J7410" s="192"/>
    </row>
    <row r="7411" spans="9:10" ht="15.75">
      <c r="I7411" s="192"/>
      <c r="J7411" s="192"/>
    </row>
    <row r="7412" spans="9:10" ht="15.75">
      <c r="I7412" s="192"/>
      <c r="J7412" s="192"/>
    </row>
    <row r="7413" spans="9:10" ht="15.75">
      <c r="I7413" s="192"/>
      <c r="J7413" s="192"/>
    </row>
    <row r="7414" spans="9:10" ht="15.75">
      <c r="I7414" s="192"/>
      <c r="J7414" s="192"/>
    </row>
    <row r="7415" spans="9:10" ht="15.75">
      <c r="I7415" s="192"/>
      <c r="J7415" s="192"/>
    </row>
    <row r="7416" spans="9:10" ht="15.75">
      <c r="I7416" s="192"/>
      <c r="J7416" s="192"/>
    </row>
    <row r="7417" spans="9:10" ht="15.75">
      <c r="I7417" s="192"/>
      <c r="J7417" s="192"/>
    </row>
    <row r="7418" spans="9:10" ht="15.75">
      <c r="I7418" s="192"/>
      <c r="J7418" s="192"/>
    </row>
    <row r="7419" spans="9:10" ht="15.75">
      <c r="I7419" s="192"/>
      <c r="J7419" s="192"/>
    </row>
    <row r="7420" spans="9:10" ht="15.75">
      <c r="I7420" s="192"/>
      <c r="J7420" s="192"/>
    </row>
    <row r="7421" spans="9:10" ht="15.75">
      <c r="I7421" s="192"/>
      <c r="J7421" s="192"/>
    </row>
    <row r="7422" spans="9:10" ht="15.75">
      <c r="I7422" s="192"/>
      <c r="J7422" s="192"/>
    </row>
    <row r="7423" spans="9:10" ht="15.75">
      <c r="I7423" s="192"/>
      <c r="J7423" s="192"/>
    </row>
    <row r="7424" spans="9:10" ht="15.75">
      <c r="I7424" s="192"/>
      <c r="J7424" s="192"/>
    </row>
    <row r="7425" spans="9:10" ht="15.75">
      <c r="I7425" s="192"/>
      <c r="J7425" s="192"/>
    </row>
    <row r="7426" spans="9:10" ht="15.75">
      <c r="I7426" s="192"/>
      <c r="J7426" s="192"/>
    </row>
    <row r="7427" spans="9:10" ht="15.75">
      <c r="I7427" s="192"/>
      <c r="J7427" s="192"/>
    </row>
    <row r="7428" spans="9:10" ht="15.75">
      <c r="I7428" s="192"/>
      <c r="J7428" s="192"/>
    </row>
    <row r="7429" spans="9:10" ht="15.75">
      <c r="I7429" s="192"/>
      <c r="J7429" s="192"/>
    </row>
    <row r="7430" spans="9:10" ht="15.75">
      <c r="I7430" s="192"/>
      <c r="J7430" s="192"/>
    </row>
    <row r="7431" spans="9:10" ht="15.75">
      <c r="I7431" s="192"/>
      <c r="J7431" s="192"/>
    </row>
    <row r="7432" spans="9:10" ht="15.75">
      <c r="I7432" s="192"/>
      <c r="J7432" s="192"/>
    </row>
    <row r="7433" spans="9:10" ht="15.75">
      <c r="I7433" s="192"/>
      <c r="J7433" s="192"/>
    </row>
    <row r="7434" spans="9:10" ht="15.75">
      <c r="I7434" s="192"/>
      <c r="J7434" s="192"/>
    </row>
    <row r="7435" spans="9:10" ht="15.75">
      <c r="I7435" s="192"/>
      <c r="J7435" s="192"/>
    </row>
    <row r="7436" spans="9:10" ht="15.75">
      <c r="I7436" s="192"/>
      <c r="J7436" s="192"/>
    </row>
    <row r="7437" spans="9:10" ht="15.75">
      <c r="I7437" s="192"/>
      <c r="J7437" s="192"/>
    </row>
    <row r="7438" spans="9:10" ht="15.75">
      <c r="I7438" s="192"/>
      <c r="J7438" s="192"/>
    </row>
    <row r="7439" spans="9:10" ht="15.75">
      <c r="I7439" s="192"/>
      <c r="J7439" s="192"/>
    </row>
    <row r="7440" spans="9:10" ht="15.75">
      <c r="I7440" s="192"/>
      <c r="J7440" s="192"/>
    </row>
    <row r="7441" spans="9:10" ht="15.75">
      <c r="I7441" s="192"/>
      <c r="J7441" s="192"/>
    </row>
    <row r="7442" spans="9:10" ht="15.75">
      <c r="I7442" s="192"/>
      <c r="J7442" s="192"/>
    </row>
    <row r="7443" spans="9:10" ht="15.75">
      <c r="I7443" s="192"/>
      <c r="J7443" s="192"/>
    </row>
    <row r="7444" spans="9:10" ht="15.75">
      <c r="I7444" s="192"/>
      <c r="J7444" s="192"/>
    </row>
    <row r="7445" spans="9:10" ht="15.75">
      <c r="I7445" s="192"/>
      <c r="J7445" s="192"/>
    </row>
    <row r="7446" spans="9:10" ht="15.75">
      <c r="I7446" s="192"/>
      <c r="J7446" s="192"/>
    </row>
    <row r="7447" spans="9:10" ht="15.75">
      <c r="I7447" s="192"/>
      <c r="J7447" s="192"/>
    </row>
    <row r="7448" spans="9:10" ht="15.75">
      <c r="I7448" s="192"/>
      <c r="J7448" s="192"/>
    </row>
    <row r="7449" spans="9:10" ht="15.75">
      <c r="I7449" s="192"/>
      <c r="J7449" s="192"/>
    </row>
    <row r="7450" spans="9:10" ht="15.75">
      <c r="I7450" s="192"/>
      <c r="J7450" s="192"/>
    </row>
    <row r="7451" spans="9:10" ht="15.75">
      <c r="I7451" s="192"/>
      <c r="J7451" s="192"/>
    </row>
    <row r="7452" spans="9:10" ht="15.75">
      <c r="I7452" s="192"/>
      <c r="J7452" s="192"/>
    </row>
    <row r="7453" spans="9:10" ht="15.75">
      <c r="I7453" s="192"/>
      <c r="J7453" s="192"/>
    </row>
    <row r="7454" spans="9:10" ht="15.75">
      <c r="I7454" s="192"/>
      <c r="J7454" s="192"/>
    </row>
    <row r="7455" spans="9:10" ht="15.75">
      <c r="I7455" s="192"/>
      <c r="J7455" s="192"/>
    </row>
    <row r="7456" spans="9:10" ht="15.75">
      <c r="I7456" s="192"/>
      <c r="J7456" s="192"/>
    </row>
    <row r="7457" spans="9:10" ht="15.75">
      <c r="I7457" s="192"/>
      <c r="J7457" s="192"/>
    </row>
    <row r="7458" spans="9:10" ht="15.75">
      <c r="I7458" s="192"/>
      <c r="J7458" s="192"/>
    </row>
    <row r="7459" spans="9:10" ht="15.75">
      <c r="I7459" s="192"/>
      <c r="J7459" s="192"/>
    </row>
    <row r="7460" spans="9:10" ht="15.75">
      <c r="I7460" s="192"/>
      <c r="J7460" s="192"/>
    </row>
    <row r="7461" spans="9:10" ht="15.75">
      <c r="I7461" s="192"/>
      <c r="J7461" s="192"/>
    </row>
    <row r="7462" spans="9:10" ht="15.75">
      <c r="I7462" s="192"/>
      <c r="J7462" s="192"/>
    </row>
    <row r="7463" spans="9:10" ht="15.75">
      <c r="I7463" s="192"/>
      <c r="J7463" s="192"/>
    </row>
    <row r="7464" spans="9:10" ht="15.75">
      <c r="I7464" s="192"/>
      <c r="J7464" s="192"/>
    </row>
    <row r="7465" spans="9:10" ht="15.75">
      <c r="I7465" s="192"/>
      <c r="J7465" s="192"/>
    </row>
    <row r="7466" spans="9:10" ht="15.75">
      <c r="I7466" s="192"/>
      <c r="J7466" s="192"/>
    </row>
    <row r="7467" spans="9:10" ht="15.75">
      <c r="I7467" s="192"/>
      <c r="J7467" s="192"/>
    </row>
    <row r="7468" spans="9:10" ht="15.75">
      <c r="I7468" s="192"/>
      <c r="J7468" s="192"/>
    </row>
    <row r="7469" spans="9:10" ht="15.75">
      <c r="I7469" s="192"/>
      <c r="J7469" s="192"/>
    </row>
    <row r="7470" spans="9:10" ht="15.75">
      <c r="I7470" s="192"/>
      <c r="J7470" s="192"/>
    </row>
    <row r="7471" spans="9:10" ht="15.75">
      <c r="I7471" s="192"/>
      <c r="J7471" s="192"/>
    </row>
    <row r="7472" spans="9:10" ht="15.75">
      <c r="I7472" s="192"/>
      <c r="J7472" s="192"/>
    </row>
    <row r="7473" spans="9:10" ht="15.75">
      <c r="I7473" s="192"/>
      <c r="J7473" s="192"/>
    </row>
    <row r="7474" spans="9:10" ht="15.75">
      <c r="I7474" s="192"/>
      <c r="J7474" s="192"/>
    </row>
    <row r="7475" spans="9:10" ht="15.75">
      <c r="I7475" s="192"/>
      <c r="J7475" s="192"/>
    </row>
    <row r="7476" spans="9:10" ht="15.75">
      <c r="I7476" s="192"/>
      <c r="J7476" s="192"/>
    </row>
    <row r="7477" spans="9:10" ht="15.75">
      <c r="I7477" s="192"/>
      <c r="J7477" s="192"/>
    </row>
    <row r="7478" spans="9:10" ht="15.75">
      <c r="I7478" s="192"/>
      <c r="J7478" s="192"/>
    </row>
    <row r="7479" spans="9:10" ht="15.75">
      <c r="I7479" s="192"/>
      <c r="J7479" s="192"/>
    </row>
    <row r="7480" spans="9:10" ht="15.75">
      <c r="I7480" s="192"/>
      <c r="J7480" s="192"/>
    </row>
    <row r="7481" spans="9:10" ht="15.75">
      <c r="I7481" s="192"/>
      <c r="J7481" s="192"/>
    </row>
    <row r="7482" spans="9:10" ht="15.75">
      <c r="I7482" s="192"/>
      <c r="J7482" s="192"/>
    </row>
    <row r="7483" spans="9:10" ht="15.75">
      <c r="I7483" s="192"/>
      <c r="J7483" s="192"/>
    </row>
    <row r="7484" spans="9:10" ht="15.75">
      <c r="I7484" s="192"/>
      <c r="J7484" s="192"/>
    </row>
    <row r="7485" spans="9:10" ht="15.75">
      <c r="I7485" s="192"/>
      <c r="J7485" s="192"/>
    </row>
    <row r="7486" spans="9:10" ht="15.75">
      <c r="I7486" s="192"/>
      <c r="J7486" s="192"/>
    </row>
    <row r="7487" spans="9:10" ht="15.75">
      <c r="I7487" s="192"/>
      <c r="J7487" s="192"/>
    </row>
    <row r="7488" spans="9:10" ht="15.75">
      <c r="I7488" s="192"/>
      <c r="J7488" s="192"/>
    </row>
    <row r="7489" spans="9:10" ht="15.75">
      <c r="I7489" s="192"/>
      <c r="J7489" s="192"/>
    </row>
    <row r="7490" spans="9:10" ht="15.75">
      <c r="I7490" s="192"/>
      <c r="J7490" s="192"/>
    </row>
    <row r="7491" spans="9:10" ht="15.75">
      <c r="I7491" s="192"/>
      <c r="J7491" s="192"/>
    </row>
    <row r="7492" spans="9:10" ht="15.75">
      <c r="I7492" s="192"/>
      <c r="J7492" s="192"/>
    </row>
    <row r="7493" spans="9:10" ht="15.75">
      <c r="I7493" s="192"/>
      <c r="J7493" s="192"/>
    </row>
    <row r="7494" spans="9:10" ht="15.75">
      <c r="I7494" s="192"/>
      <c r="J7494" s="192"/>
    </row>
    <row r="7495" spans="9:10" ht="15.75">
      <c r="I7495" s="192"/>
      <c r="J7495" s="192"/>
    </row>
    <row r="7496" spans="9:10" ht="15.75">
      <c r="I7496" s="192"/>
      <c r="J7496" s="192"/>
    </row>
    <row r="7497" spans="9:10" ht="15.75">
      <c r="I7497" s="192"/>
      <c r="J7497" s="192"/>
    </row>
    <row r="7498" spans="9:10" ht="15.75">
      <c r="I7498" s="192"/>
      <c r="J7498" s="192"/>
    </row>
    <row r="7499" spans="9:10" ht="15.75">
      <c r="I7499" s="192"/>
      <c r="J7499" s="192"/>
    </row>
    <row r="7500" spans="9:10" ht="15.75">
      <c r="I7500" s="192"/>
      <c r="J7500" s="192"/>
    </row>
    <row r="7501" spans="9:10" ht="15.75">
      <c r="I7501" s="192"/>
      <c r="J7501" s="192"/>
    </row>
    <row r="7502" spans="9:10" ht="15.75">
      <c r="I7502" s="192"/>
      <c r="J7502" s="192"/>
    </row>
    <row r="7503" spans="9:10" ht="15.75">
      <c r="I7503" s="192"/>
      <c r="J7503" s="192"/>
    </row>
    <row r="7504" spans="9:10" ht="15.75">
      <c r="I7504" s="192"/>
      <c r="J7504" s="192"/>
    </row>
    <row r="7505" spans="9:10" ht="15.75">
      <c r="I7505" s="192"/>
      <c r="J7505" s="192"/>
    </row>
    <row r="7506" spans="9:10" ht="15.75">
      <c r="I7506" s="192"/>
      <c r="J7506" s="192"/>
    </row>
    <row r="7507" spans="9:10" ht="15.75">
      <c r="I7507" s="192"/>
      <c r="J7507" s="192"/>
    </row>
    <row r="7508" spans="9:10" ht="15.75">
      <c r="I7508" s="192"/>
      <c r="J7508" s="192"/>
    </row>
    <row r="7509" spans="9:10" ht="15.75">
      <c r="I7509" s="192"/>
      <c r="J7509" s="192"/>
    </row>
    <row r="7510" spans="9:10" ht="15.75">
      <c r="I7510" s="192"/>
      <c r="J7510" s="192"/>
    </row>
    <row r="7511" spans="9:10" ht="15.75">
      <c r="I7511" s="192"/>
      <c r="J7511" s="192"/>
    </row>
    <row r="7512" spans="9:10" ht="15.75">
      <c r="I7512" s="192"/>
      <c r="J7512" s="192"/>
    </row>
    <row r="7513" spans="9:10" ht="15.75">
      <c r="I7513" s="192"/>
      <c r="J7513" s="192"/>
    </row>
    <row r="7514" spans="9:10" ht="15.75">
      <c r="I7514" s="192"/>
      <c r="J7514" s="192"/>
    </row>
    <row r="7515" spans="9:10" ht="15.75">
      <c r="I7515" s="192"/>
      <c r="J7515" s="192"/>
    </row>
    <row r="7516" spans="9:10" ht="15.75">
      <c r="I7516" s="192"/>
      <c r="J7516" s="192"/>
    </row>
    <row r="7517" spans="9:10" ht="15.75">
      <c r="I7517" s="192"/>
      <c r="J7517" s="192"/>
    </row>
    <row r="7518" spans="9:10" ht="15.75">
      <c r="I7518" s="192"/>
      <c r="J7518" s="192"/>
    </row>
    <row r="7519" spans="9:10" ht="15.75">
      <c r="I7519" s="192"/>
      <c r="J7519" s="192"/>
    </row>
    <row r="7520" spans="9:10" ht="15.75">
      <c r="I7520" s="192"/>
      <c r="J7520" s="192"/>
    </row>
    <row r="7521" spans="9:10" ht="15.75">
      <c r="I7521" s="192"/>
      <c r="J7521" s="192"/>
    </row>
    <row r="7522" spans="9:10" ht="15.75">
      <c r="I7522" s="192"/>
      <c r="J7522" s="192"/>
    </row>
    <row r="7523" spans="9:10" ht="15.75">
      <c r="I7523" s="192"/>
      <c r="J7523" s="192"/>
    </row>
    <row r="7524" spans="9:10" ht="15.75">
      <c r="I7524" s="192"/>
      <c r="J7524" s="192"/>
    </row>
    <row r="7525" spans="9:10" ht="15.75">
      <c r="I7525" s="192"/>
      <c r="J7525" s="192"/>
    </row>
    <row r="7526" spans="9:10" ht="15.75">
      <c r="I7526" s="192"/>
      <c r="J7526" s="192"/>
    </row>
    <row r="7527" spans="9:10" ht="15.75">
      <c r="I7527" s="192"/>
      <c r="J7527" s="192"/>
    </row>
    <row r="7528" spans="9:10" ht="15.75">
      <c r="I7528" s="192"/>
      <c r="J7528" s="192"/>
    </row>
    <row r="7529" spans="9:10" ht="15.75">
      <c r="I7529" s="192"/>
      <c r="J7529" s="192"/>
    </row>
    <row r="7530" spans="9:10" ht="15.75">
      <c r="I7530" s="192"/>
      <c r="J7530" s="192"/>
    </row>
    <row r="7531" spans="9:10" ht="15.75">
      <c r="I7531" s="192"/>
      <c r="J7531" s="192"/>
    </row>
    <row r="7532" spans="9:10" ht="15.75">
      <c r="I7532" s="192"/>
      <c r="J7532" s="192"/>
    </row>
    <row r="7533" spans="9:10" ht="15.75">
      <c r="I7533" s="192"/>
      <c r="J7533" s="192"/>
    </row>
    <row r="7534" spans="9:10" ht="15.75">
      <c r="I7534" s="192"/>
      <c r="J7534" s="192"/>
    </row>
    <row r="7535" spans="9:10" ht="15.75">
      <c r="I7535" s="192"/>
      <c r="J7535" s="192"/>
    </row>
    <row r="7536" spans="9:10" ht="15.75">
      <c r="I7536" s="192"/>
      <c r="J7536" s="192"/>
    </row>
    <row r="7537" spans="9:10" ht="15.75">
      <c r="I7537" s="192"/>
      <c r="J7537" s="192"/>
    </row>
    <row r="7538" spans="9:10" ht="15.75">
      <c r="I7538" s="192"/>
      <c r="J7538" s="192"/>
    </row>
    <row r="7539" spans="9:10" ht="15.75">
      <c r="I7539" s="192"/>
      <c r="J7539" s="192"/>
    </row>
    <row r="7540" spans="9:10" ht="15.75">
      <c r="I7540" s="192"/>
      <c r="J7540" s="192"/>
    </row>
    <row r="7541" spans="9:10" ht="15.75">
      <c r="I7541" s="192"/>
      <c r="J7541" s="192"/>
    </row>
    <row r="7542" spans="9:10" ht="15.75">
      <c r="I7542" s="192"/>
      <c r="J7542" s="192"/>
    </row>
    <row r="7543" spans="9:10" ht="15.75">
      <c r="I7543" s="192"/>
      <c r="J7543" s="192"/>
    </row>
    <row r="7544" spans="9:10" ht="15.75">
      <c r="I7544" s="192"/>
      <c r="J7544" s="192"/>
    </row>
    <row r="7545" spans="9:10" ht="15.75">
      <c r="I7545" s="192"/>
      <c r="J7545" s="192"/>
    </row>
    <row r="7546" spans="9:10" ht="15.75">
      <c r="I7546" s="192"/>
      <c r="J7546" s="192"/>
    </row>
    <row r="7547" spans="9:10" ht="15.75">
      <c r="I7547" s="192"/>
      <c r="J7547" s="192"/>
    </row>
    <row r="7548" spans="9:10" ht="15.75">
      <c r="I7548" s="192"/>
      <c r="J7548" s="192"/>
    </row>
    <row r="7549" spans="9:10" ht="15.75">
      <c r="I7549" s="192"/>
      <c r="J7549" s="192"/>
    </row>
    <row r="7550" spans="9:10" ht="15.75">
      <c r="I7550" s="192"/>
      <c r="J7550" s="192"/>
    </row>
    <row r="7551" spans="9:10" ht="15.75">
      <c r="I7551" s="192"/>
      <c r="J7551" s="192"/>
    </row>
    <row r="7552" spans="9:10" ht="15.75">
      <c r="I7552" s="192"/>
      <c r="J7552" s="192"/>
    </row>
    <row r="7553" spans="9:10" ht="15.75">
      <c r="I7553" s="192"/>
      <c r="J7553" s="192"/>
    </row>
    <row r="7554" spans="9:10" ht="15.75">
      <c r="I7554" s="192"/>
      <c r="J7554" s="192"/>
    </row>
    <row r="7555" spans="9:10" ht="15.75">
      <c r="I7555" s="192"/>
      <c r="J7555" s="192"/>
    </row>
    <row r="7556" spans="9:10" ht="15.75">
      <c r="I7556" s="192"/>
      <c r="J7556" s="192"/>
    </row>
    <row r="7557" spans="9:10" ht="15.75">
      <c r="I7557" s="192"/>
      <c r="J7557" s="192"/>
    </row>
    <row r="7558" spans="9:10" ht="15.75">
      <c r="I7558" s="192"/>
      <c r="J7558" s="192"/>
    </row>
    <row r="7559" spans="9:10" ht="15.75">
      <c r="I7559" s="192"/>
      <c r="J7559" s="192"/>
    </row>
    <row r="7560" spans="9:10" ht="15.75">
      <c r="I7560" s="192"/>
      <c r="J7560" s="192"/>
    </row>
    <row r="7561" spans="9:10" ht="15.75">
      <c r="I7561" s="192"/>
      <c r="J7561" s="192"/>
    </row>
    <row r="7562" spans="9:10" ht="15.75">
      <c r="I7562" s="192"/>
      <c r="J7562" s="192"/>
    </row>
    <row r="7563" spans="9:10" ht="15.75">
      <c r="I7563" s="192"/>
      <c r="J7563" s="192"/>
    </row>
    <row r="7564" spans="9:10" ht="15.75">
      <c r="I7564" s="192"/>
      <c r="J7564" s="192"/>
    </row>
    <row r="7565" spans="9:10" ht="15.75">
      <c r="I7565" s="192"/>
      <c r="J7565" s="192"/>
    </row>
    <row r="7566" spans="9:10" ht="15.75">
      <c r="I7566" s="192"/>
      <c r="J7566" s="192"/>
    </row>
    <row r="7567" spans="9:10" ht="15.75">
      <c r="I7567" s="192"/>
      <c r="J7567" s="192"/>
    </row>
    <row r="7568" spans="9:10" ht="15.75">
      <c r="I7568" s="192"/>
      <c r="J7568" s="192"/>
    </row>
    <row r="7569" spans="9:10" ht="15.75">
      <c r="I7569" s="192"/>
      <c r="J7569" s="192"/>
    </row>
    <row r="7570" spans="9:10" ht="15.75">
      <c r="I7570" s="192"/>
      <c r="J7570" s="192"/>
    </row>
    <row r="7571" spans="9:10" ht="15.75">
      <c r="I7571" s="192"/>
      <c r="J7571" s="192"/>
    </row>
    <row r="7572" spans="9:10" ht="15.75">
      <c r="I7572" s="192"/>
      <c r="J7572" s="192"/>
    </row>
    <row r="7573" spans="9:10" ht="15.75">
      <c r="I7573" s="192"/>
      <c r="J7573" s="192"/>
    </row>
    <row r="7574" spans="9:10" ht="15.75">
      <c r="I7574" s="192"/>
      <c r="J7574" s="192"/>
    </row>
    <row r="7575" spans="9:10" ht="15.75">
      <c r="I7575" s="192"/>
      <c r="J7575" s="192"/>
    </row>
    <row r="7576" spans="9:10" ht="15.75">
      <c r="I7576" s="192"/>
      <c r="J7576" s="192"/>
    </row>
    <row r="7577" spans="9:10" ht="15.75">
      <c r="I7577" s="192"/>
      <c r="J7577" s="192"/>
    </row>
    <row r="7578" spans="9:10" ht="15.75">
      <c r="I7578" s="192"/>
      <c r="J7578" s="192"/>
    </row>
    <row r="7579" spans="9:10" ht="15.75">
      <c r="I7579" s="192"/>
      <c r="J7579" s="192"/>
    </row>
    <row r="7580" spans="9:10" ht="15.75">
      <c r="I7580" s="192"/>
      <c r="J7580" s="192"/>
    </row>
    <row r="7581" spans="9:10" ht="15.75">
      <c r="I7581" s="192"/>
      <c r="J7581" s="192"/>
    </row>
    <row r="7582" spans="9:10" ht="15.75">
      <c r="I7582" s="192"/>
      <c r="J7582" s="192"/>
    </row>
    <row r="7583" spans="9:10" ht="15.75">
      <c r="I7583" s="192"/>
      <c r="J7583" s="192"/>
    </row>
    <row r="7584" spans="9:10" ht="15.75">
      <c r="I7584" s="192"/>
      <c r="J7584" s="192"/>
    </row>
    <row r="7585" spans="9:10" ht="15.75">
      <c r="I7585" s="192"/>
      <c r="J7585" s="192"/>
    </row>
    <row r="7586" spans="9:10" ht="15.75">
      <c r="I7586" s="192"/>
      <c r="J7586" s="192"/>
    </row>
    <row r="7587" spans="9:10" ht="15.75">
      <c r="I7587" s="192"/>
      <c r="J7587" s="192"/>
    </row>
    <row r="7588" spans="9:10" ht="15.75">
      <c r="I7588" s="192"/>
      <c r="J7588" s="192"/>
    </row>
    <row r="7589" spans="9:10" ht="15.75">
      <c r="I7589" s="192"/>
      <c r="J7589" s="192"/>
    </row>
    <row r="7590" spans="9:10" ht="15.75">
      <c r="I7590" s="192"/>
      <c r="J7590" s="192"/>
    </row>
    <row r="7591" spans="9:10" ht="15.75">
      <c r="I7591" s="192"/>
      <c r="J7591" s="192"/>
    </row>
    <row r="7592" spans="9:10" ht="15.75">
      <c r="I7592" s="192"/>
      <c r="J7592" s="192"/>
    </row>
    <row r="7593" spans="9:10" ht="15.75">
      <c r="I7593" s="192"/>
      <c r="J7593" s="192"/>
    </row>
    <row r="7594" spans="9:10" ht="15.75">
      <c r="I7594" s="192"/>
      <c r="J7594" s="192"/>
    </row>
    <row r="7595" spans="9:10" ht="15.75">
      <c r="I7595" s="192"/>
      <c r="J7595" s="192"/>
    </row>
    <row r="7596" spans="9:10" ht="15.75">
      <c r="I7596" s="192"/>
      <c r="J7596" s="192"/>
    </row>
    <row r="7597" spans="9:10" ht="15.75">
      <c r="I7597" s="192"/>
      <c r="J7597" s="192"/>
    </row>
    <row r="7598" spans="9:10" ht="15.75">
      <c r="I7598" s="192"/>
      <c r="J7598" s="192"/>
    </row>
    <row r="7599" spans="9:10" ht="15.75">
      <c r="I7599" s="192"/>
      <c r="J7599" s="192"/>
    </row>
    <row r="7600" spans="9:10" ht="15.75">
      <c r="I7600" s="192"/>
      <c r="J7600" s="192"/>
    </row>
    <row r="7601" spans="9:10" ht="15.75">
      <c r="I7601" s="192"/>
      <c r="J7601" s="192"/>
    </row>
    <row r="7602" spans="9:10" ht="15.75">
      <c r="I7602" s="192"/>
      <c r="J7602" s="192"/>
    </row>
    <row r="7603" spans="9:10" ht="15.75">
      <c r="I7603" s="192"/>
      <c r="J7603" s="192"/>
    </row>
    <row r="7604" spans="9:10" ht="15.75">
      <c r="I7604" s="192"/>
      <c r="J7604" s="192"/>
    </row>
    <row r="7605" spans="9:10" ht="15.75">
      <c r="I7605" s="192"/>
      <c r="J7605" s="192"/>
    </row>
    <row r="7606" spans="9:10" ht="15.75">
      <c r="I7606" s="192"/>
      <c r="J7606" s="192"/>
    </row>
    <row r="7607" spans="9:10" ht="15.75">
      <c r="I7607" s="192"/>
      <c r="J7607" s="192"/>
    </row>
    <row r="7608" spans="9:10" ht="15.75">
      <c r="I7608" s="192"/>
      <c r="J7608" s="192"/>
    </row>
    <row r="7609" spans="9:10" ht="15.75">
      <c r="I7609" s="192"/>
      <c r="J7609" s="192"/>
    </row>
    <row r="7610" spans="9:10" ht="15.75">
      <c r="I7610" s="192"/>
      <c r="J7610" s="192"/>
    </row>
    <row r="7611" spans="9:10" ht="15.75">
      <c r="I7611" s="192"/>
      <c r="J7611" s="192"/>
    </row>
    <row r="7612" spans="9:10" ht="15.75">
      <c r="I7612" s="192"/>
      <c r="J7612" s="192"/>
    </row>
    <row r="7613" spans="9:10" ht="15.75">
      <c r="I7613" s="192"/>
      <c r="J7613" s="192"/>
    </row>
    <row r="7614" spans="9:10" ht="15.75">
      <c r="I7614" s="192"/>
      <c r="J7614" s="192"/>
    </row>
    <row r="7615" spans="9:10" ht="15.75">
      <c r="I7615" s="192"/>
      <c r="J7615" s="192"/>
    </row>
    <row r="7616" spans="9:10" ht="15.75">
      <c r="I7616" s="192"/>
      <c r="J7616" s="192"/>
    </row>
    <row r="7617" spans="9:10" ht="15.75">
      <c r="I7617" s="192"/>
      <c r="J7617" s="192"/>
    </row>
    <row r="7618" spans="9:10" ht="15.75">
      <c r="I7618" s="192"/>
      <c r="J7618" s="192"/>
    </row>
    <row r="7619" spans="9:10" ht="15.75">
      <c r="I7619" s="192"/>
      <c r="J7619" s="192"/>
    </row>
    <row r="7620" spans="9:10" ht="15.75">
      <c r="I7620" s="192"/>
      <c r="J7620" s="192"/>
    </row>
    <row r="7621" spans="9:10" ht="15.75">
      <c r="I7621" s="192"/>
      <c r="J7621" s="192"/>
    </row>
    <row r="7622" spans="9:10" ht="15.75">
      <c r="I7622" s="192"/>
      <c r="J7622" s="192"/>
    </row>
    <row r="7623" spans="9:10" ht="15.75">
      <c r="I7623" s="192"/>
      <c r="J7623" s="192"/>
    </row>
    <row r="7624" spans="9:10" ht="15.75">
      <c r="I7624" s="192"/>
      <c r="J7624" s="192"/>
    </row>
    <row r="7625" spans="9:10" ht="15.75">
      <c r="I7625" s="192"/>
      <c r="J7625" s="192"/>
    </row>
    <row r="7626" spans="9:10" ht="15.75">
      <c r="I7626" s="192"/>
      <c r="J7626" s="192"/>
    </row>
    <row r="7627" spans="9:10" ht="15.75">
      <c r="I7627" s="192"/>
      <c r="J7627" s="192"/>
    </row>
    <row r="7628" spans="9:10" ht="15.75">
      <c r="I7628" s="192"/>
      <c r="J7628" s="192"/>
    </row>
    <row r="7629" spans="9:10" ht="15.75">
      <c r="I7629" s="192"/>
      <c r="J7629" s="192"/>
    </row>
    <row r="7630" spans="9:10" ht="15.75">
      <c r="I7630" s="192"/>
      <c r="J7630" s="192"/>
    </row>
    <row r="7631" spans="9:10" ht="15.75">
      <c r="I7631" s="192"/>
      <c r="J7631" s="192"/>
    </row>
    <row r="7632" spans="9:10" ht="15.75">
      <c r="I7632" s="192"/>
      <c r="J7632" s="192"/>
    </row>
    <row r="7633" spans="9:10" ht="15.75">
      <c r="I7633" s="192"/>
      <c r="J7633" s="192"/>
    </row>
    <row r="7634" spans="9:10" ht="15.75">
      <c r="I7634" s="192"/>
      <c r="J7634" s="192"/>
    </row>
    <row r="7635" spans="9:10" ht="15.75">
      <c r="I7635" s="192"/>
      <c r="J7635" s="192"/>
    </row>
    <row r="7636" spans="9:10" ht="15.75">
      <c r="I7636" s="192"/>
      <c r="J7636" s="192"/>
    </row>
    <row r="7637" spans="9:10" ht="15.75">
      <c r="I7637" s="192"/>
      <c r="J7637" s="192"/>
    </row>
    <row r="7638" spans="9:10" ht="15.75">
      <c r="I7638" s="192"/>
      <c r="J7638" s="192"/>
    </row>
    <row r="7639" spans="9:10" ht="15.75">
      <c r="I7639" s="192"/>
      <c r="J7639" s="192"/>
    </row>
    <row r="7640" spans="9:10" ht="15.75">
      <c r="I7640" s="192"/>
      <c r="J7640" s="192"/>
    </row>
    <row r="7641" spans="9:10" ht="15.75">
      <c r="I7641" s="192"/>
      <c r="J7641" s="192"/>
    </row>
    <row r="7642" spans="9:10" ht="15.75">
      <c r="I7642" s="192"/>
      <c r="J7642" s="192"/>
    </row>
    <row r="7643" spans="9:10" ht="15.75">
      <c r="I7643" s="192"/>
      <c r="J7643" s="192"/>
    </row>
    <row r="7644" spans="9:10" ht="15.75">
      <c r="I7644" s="192"/>
      <c r="J7644" s="192"/>
    </row>
    <row r="7645" spans="9:10" ht="15.75">
      <c r="I7645" s="192"/>
      <c r="J7645" s="192"/>
    </row>
    <row r="7646" spans="9:10" ht="15.75">
      <c r="I7646" s="192"/>
      <c r="J7646" s="192"/>
    </row>
    <row r="7647" spans="9:10" ht="15.75">
      <c r="I7647" s="192"/>
      <c r="J7647" s="192"/>
    </row>
    <row r="7648" spans="9:10" ht="15.75">
      <c r="I7648" s="192"/>
      <c r="J7648" s="192"/>
    </row>
    <row r="7649" spans="9:10" ht="15.75">
      <c r="I7649" s="192"/>
      <c r="J7649" s="192"/>
    </row>
    <row r="7650" spans="9:10" ht="15.75">
      <c r="I7650" s="192"/>
      <c r="J7650" s="192"/>
    </row>
    <row r="7651" spans="9:10" ht="15.75">
      <c r="I7651" s="192"/>
      <c r="J7651" s="192"/>
    </row>
    <row r="7652" spans="9:10" ht="15.75">
      <c r="I7652" s="192"/>
      <c r="J7652" s="192"/>
    </row>
    <row r="7653" spans="9:10" ht="15.75">
      <c r="I7653" s="192"/>
      <c r="J7653" s="192"/>
    </row>
    <row r="7654" spans="9:10" ht="15.75">
      <c r="I7654" s="192"/>
      <c r="J7654" s="192"/>
    </row>
    <row r="7655" spans="9:10" ht="15.75">
      <c r="I7655" s="192"/>
      <c r="J7655" s="192"/>
    </row>
    <row r="7656" spans="9:10" ht="15.75">
      <c r="I7656" s="192"/>
      <c r="J7656" s="192"/>
    </row>
    <row r="7657" spans="9:10" ht="15.75">
      <c r="I7657" s="192"/>
      <c r="J7657" s="192"/>
    </row>
    <row r="7658" spans="9:10" ht="15.75">
      <c r="I7658" s="192"/>
      <c r="J7658" s="192"/>
    </row>
    <row r="7659" spans="9:10" ht="15.75">
      <c r="I7659" s="192"/>
      <c r="J7659" s="192"/>
    </row>
    <row r="7660" spans="9:10" ht="15.75">
      <c r="I7660" s="192"/>
      <c r="J7660" s="192"/>
    </row>
    <row r="7661" spans="9:10" ht="15.75">
      <c r="I7661" s="192"/>
      <c r="J7661" s="192"/>
    </row>
    <row r="7662" spans="9:10" ht="15.75">
      <c r="I7662" s="192"/>
      <c r="J7662" s="192"/>
    </row>
    <row r="7663" spans="9:10" ht="15.75">
      <c r="I7663" s="192"/>
      <c r="J7663" s="192"/>
    </row>
    <row r="7664" spans="9:10" ht="15.75">
      <c r="I7664" s="192"/>
      <c r="J7664" s="192"/>
    </row>
    <row r="7665" spans="9:10" ht="15.75">
      <c r="I7665" s="192"/>
      <c r="J7665" s="192"/>
    </row>
    <row r="7666" spans="9:10" ht="15.75">
      <c r="I7666" s="192"/>
      <c r="J7666" s="192"/>
    </row>
    <row r="7667" spans="9:10" ht="15.75">
      <c r="I7667" s="192"/>
      <c r="J7667" s="192"/>
    </row>
    <row r="7668" spans="9:10" ht="15.75">
      <c r="I7668" s="192"/>
      <c r="J7668" s="192"/>
    </row>
    <row r="7669" spans="9:10" ht="15.75">
      <c r="I7669" s="192"/>
      <c r="J7669" s="192"/>
    </row>
    <row r="7670" spans="9:10" ht="15.75">
      <c r="I7670" s="192"/>
      <c r="J7670" s="192"/>
    </row>
    <row r="7671" spans="9:10" ht="15.75">
      <c r="I7671" s="192"/>
      <c r="J7671" s="192"/>
    </row>
    <row r="7672" spans="9:10" ht="15.75">
      <c r="I7672" s="192"/>
      <c r="J7672" s="192"/>
    </row>
    <row r="7673" spans="9:10" ht="15.75">
      <c r="I7673" s="192"/>
      <c r="J7673" s="192"/>
    </row>
    <row r="7674" spans="9:10" ht="15.75">
      <c r="I7674" s="192"/>
      <c r="J7674" s="192"/>
    </row>
    <row r="7675" spans="9:10" ht="15.75">
      <c r="I7675" s="192"/>
      <c r="J7675" s="192"/>
    </row>
    <row r="7676" spans="9:10" ht="15.75">
      <c r="I7676" s="192"/>
      <c r="J7676" s="192"/>
    </row>
    <row r="7677" spans="9:10" ht="15.75">
      <c r="I7677" s="192"/>
      <c r="J7677" s="192"/>
    </row>
    <row r="7678" spans="9:10" ht="15.75">
      <c r="I7678" s="192"/>
      <c r="J7678" s="192"/>
    </row>
    <row r="7679" spans="9:10" ht="15.75">
      <c r="I7679" s="192"/>
      <c r="J7679" s="192"/>
    </row>
    <row r="7680" spans="9:10" ht="15.75">
      <c r="I7680" s="192"/>
      <c r="J7680" s="192"/>
    </row>
    <row r="7681" spans="9:10" ht="15.75">
      <c r="I7681" s="192"/>
      <c r="J7681" s="192"/>
    </row>
    <row r="7682" spans="9:10" ht="15.75">
      <c r="I7682" s="192"/>
      <c r="J7682" s="192"/>
    </row>
    <row r="7683" spans="9:10" ht="15.75">
      <c r="I7683" s="192"/>
      <c r="J7683" s="192"/>
    </row>
    <row r="7684" spans="9:10" ht="15.75">
      <c r="I7684" s="192"/>
      <c r="J7684" s="192"/>
    </row>
    <row r="7685" spans="9:10" ht="15.75">
      <c r="I7685" s="192"/>
      <c r="J7685" s="192"/>
    </row>
    <row r="7686" spans="9:10" ht="15.75">
      <c r="I7686" s="192"/>
      <c r="J7686" s="192"/>
    </row>
    <row r="7687" spans="9:10" ht="15.75">
      <c r="I7687" s="192"/>
      <c r="J7687" s="192"/>
    </row>
    <row r="7688" spans="9:10" ht="15.75">
      <c r="I7688" s="192"/>
      <c r="J7688" s="192"/>
    </row>
    <row r="7689" spans="9:10" ht="15.75">
      <c r="I7689" s="192"/>
      <c r="J7689" s="192"/>
    </row>
    <row r="7690" spans="9:10" ht="15.75">
      <c r="I7690" s="192"/>
      <c r="J7690" s="192"/>
    </row>
    <row r="7691" spans="9:10" ht="15.75">
      <c r="I7691" s="192"/>
      <c r="J7691" s="192"/>
    </row>
    <row r="7692" spans="9:10" ht="15.75">
      <c r="I7692" s="192"/>
      <c r="J7692" s="192"/>
    </row>
    <row r="7693" spans="9:10" ht="15.75">
      <c r="I7693" s="192"/>
      <c r="J7693" s="192"/>
    </row>
    <row r="7694" spans="9:10" ht="15.75">
      <c r="I7694" s="192"/>
      <c r="J7694" s="192"/>
    </row>
    <row r="7695" spans="9:10" ht="15.75">
      <c r="I7695" s="192"/>
      <c r="J7695" s="192"/>
    </row>
    <row r="7696" spans="9:10" ht="15.75">
      <c r="I7696" s="192"/>
      <c r="J7696" s="192"/>
    </row>
    <row r="7697" spans="9:10" ht="15.75">
      <c r="I7697" s="192"/>
      <c r="J7697" s="192"/>
    </row>
    <row r="7698" spans="9:10" ht="15.75">
      <c r="I7698" s="192"/>
      <c r="J7698" s="192"/>
    </row>
    <row r="7699" spans="9:10" ht="15.75">
      <c r="I7699" s="192"/>
      <c r="J7699" s="192"/>
    </row>
    <row r="7700" spans="9:10" ht="15.75">
      <c r="I7700" s="192"/>
      <c r="J7700" s="192"/>
    </row>
    <row r="7701" spans="9:10" ht="15.75">
      <c r="I7701" s="192"/>
      <c r="J7701" s="192"/>
    </row>
    <row r="7702" spans="9:10" ht="15.75">
      <c r="I7702" s="192"/>
      <c r="J7702" s="192"/>
    </row>
    <row r="7703" spans="9:10" ht="15.75">
      <c r="I7703" s="192"/>
      <c r="J7703" s="192"/>
    </row>
    <row r="7704" spans="9:10" ht="15.75">
      <c r="I7704" s="192"/>
      <c r="J7704" s="192"/>
    </row>
    <row r="7705" spans="9:10" ht="15.75">
      <c r="I7705" s="192"/>
      <c r="J7705" s="192"/>
    </row>
    <row r="7706" spans="9:10" ht="15.75">
      <c r="I7706" s="192"/>
      <c r="J7706" s="192"/>
    </row>
    <row r="7707" spans="9:10" ht="15.75">
      <c r="I7707" s="192"/>
      <c r="J7707" s="192"/>
    </row>
    <row r="7708" spans="9:10" ht="15.75">
      <c r="I7708" s="192"/>
      <c r="J7708" s="192"/>
    </row>
    <row r="7709" spans="9:10" ht="15.75">
      <c r="I7709" s="192"/>
      <c r="J7709" s="192"/>
    </row>
    <row r="7710" spans="9:10" ht="15.75">
      <c r="I7710" s="192"/>
      <c r="J7710" s="192"/>
    </row>
    <row r="7711" spans="9:10" ht="15.75">
      <c r="I7711" s="192"/>
      <c r="J7711" s="192"/>
    </row>
    <row r="7712" spans="9:10" ht="15.75">
      <c r="I7712" s="192"/>
      <c r="J7712" s="192"/>
    </row>
    <row r="7713" spans="9:10" ht="15.75">
      <c r="I7713" s="192"/>
      <c r="J7713" s="192"/>
    </row>
    <row r="7714" spans="9:10" ht="15.75">
      <c r="I7714" s="192"/>
      <c r="J7714" s="192"/>
    </row>
    <row r="7715" spans="9:10" ht="15.75">
      <c r="I7715" s="192"/>
      <c r="J7715" s="192"/>
    </row>
    <row r="7716" spans="9:10" ht="15.75">
      <c r="I7716" s="192"/>
      <c r="J7716" s="192"/>
    </row>
    <row r="7717" spans="9:10" ht="15.75">
      <c r="I7717" s="192"/>
      <c r="J7717" s="192"/>
    </row>
    <row r="7718" spans="9:10" ht="15.75">
      <c r="I7718" s="192"/>
      <c r="J7718" s="192"/>
    </row>
    <row r="7719" spans="9:10" ht="15.75">
      <c r="I7719" s="192"/>
      <c r="J7719" s="192"/>
    </row>
    <row r="7720" spans="9:10" ht="15.75">
      <c r="I7720" s="192"/>
      <c r="J7720" s="192"/>
    </row>
    <row r="7721" spans="9:10" ht="15.75">
      <c r="I7721" s="192"/>
      <c r="J7721" s="192"/>
    </row>
    <row r="7722" spans="9:10" ht="15.75">
      <c r="I7722" s="192"/>
      <c r="J7722" s="192"/>
    </row>
    <row r="7723" spans="9:10" ht="15.75">
      <c r="I7723" s="192"/>
      <c r="J7723" s="192"/>
    </row>
    <row r="7724" spans="9:10" ht="15.75">
      <c r="I7724" s="192"/>
      <c r="J7724" s="192"/>
    </row>
    <row r="7725" spans="9:10" ht="15.75">
      <c r="I7725" s="192"/>
      <c r="J7725" s="192"/>
    </row>
    <row r="7726" spans="9:10" ht="15.75">
      <c r="I7726" s="192"/>
      <c r="J7726" s="192"/>
    </row>
    <row r="7727" spans="9:10" ht="15.75">
      <c r="I7727" s="192"/>
      <c r="J7727" s="192"/>
    </row>
    <row r="7728" spans="9:10" ht="15.75">
      <c r="I7728" s="192"/>
      <c r="J7728" s="192"/>
    </row>
    <row r="7729" spans="9:10" ht="15.75">
      <c r="I7729" s="192"/>
      <c r="J7729" s="192"/>
    </row>
    <row r="7730" spans="9:10" ht="15.75">
      <c r="I7730" s="192"/>
      <c r="J7730" s="192"/>
    </row>
    <row r="7731" spans="9:10" ht="15.75">
      <c r="I7731" s="192"/>
      <c r="J7731" s="192"/>
    </row>
    <row r="7732" spans="9:10" ht="15.75">
      <c r="I7732" s="192"/>
      <c r="J7732" s="192"/>
    </row>
    <row r="7733" spans="9:10" ht="15.75">
      <c r="I7733" s="192"/>
      <c r="J7733" s="192"/>
    </row>
    <row r="7734" spans="9:10" ht="15.75">
      <c r="I7734" s="192"/>
      <c r="J7734" s="192"/>
    </row>
    <row r="7735" spans="9:10" ht="15.75">
      <c r="I7735" s="192"/>
      <c r="J7735" s="192"/>
    </row>
    <row r="7736" spans="9:10" ht="15.75">
      <c r="I7736" s="192"/>
      <c r="J7736" s="192"/>
    </row>
    <row r="7737" spans="9:10" ht="15.75">
      <c r="I7737" s="192"/>
      <c r="J7737" s="192"/>
    </row>
    <row r="7738" spans="9:10" ht="15.75">
      <c r="I7738" s="192"/>
      <c r="J7738" s="192"/>
    </row>
    <row r="7739" spans="9:10" ht="15.75">
      <c r="I7739" s="192"/>
      <c r="J7739" s="192"/>
    </row>
    <row r="7740" spans="9:10" ht="15.75">
      <c r="I7740" s="192"/>
      <c r="J7740" s="192"/>
    </row>
    <row r="7741" spans="9:10" ht="15.75">
      <c r="I7741" s="192"/>
      <c r="J7741" s="192"/>
    </row>
    <row r="7742" spans="9:10" ht="15.75">
      <c r="I7742" s="192"/>
      <c r="J7742" s="192"/>
    </row>
    <row r="7743" spans="9:10" ht="15.75">
      <c r="I7743" s="192"/>
      <c r="J7743" s="192"/>
    </row>
    <row r="7744" spans="9:10" ht="15.75">
      <c r="I7744" s="192"/>
      <c r="J7744" s="192"/>
    </row>
    <row r="7745" spans="9:10" ht="15.75">
      <c r="I7745" s="192"/>
      <c r="J7745" s="192"/>
    </row>
    <row r="7746" spans="9:10" ht="15.75">
      <c r="I7746" s="192"/>
      <c r="J7746" s="192"/>
    </row>
    <row r="7747" spans="9:10" ht="15.75">
      <c r="I7747" s="192"/>
      <c r="J7747" s="192"/>
    </row>
    <row r="7748" spans="9:10" ht="15.75">
      <c r="I7748" s="192"/>
      <c r="J7748" s="192"/>
    </row>
    <row r="7749" spans="9:10" ht="15.75">
      <c r="I7749" s="192"/>
      <c r="J7749" s="192"/>
    </row>
    <row r="7750" spans="9:10" ht="15.75">
      <c r="I7750" s="192"/>
      <c r="J7750" s="192"/>
    </row>
    <row r="7751" spans="9:10" ht="15.75">
      <c r="I7751" s="192"/>
      <c r="J7751" s="192"/>
    </row>
    <row r="7752" spans="9:10" ht="15.75">
      <c r="I7752" s="192"/>
      <c r="J7752" s="192"/>
    </row>
    <row r="7753" spans="9:10" ht="15.75">
      <c r="I7753" s="192"/>
      <c r="J7753" s="192"/>
    </row>
    <row r="7754" spans="9:10" ht="15.75">
      <c r="I7754" s="192"/>
      <c r="J7754" s="192"/>
    </row>
    <row r="7755" spans="9:10" ht="15.75">
      <c r="I7755" s="192"/>
      <c r="J7755" s="192"/>
    </row>
    <row r="7756" spans="9:10" ht="15.75">
      <c r="I7756" s="192"/>
      <c r="J7756" s="192"/>
    </row>
    <row r="7757" spans="9:10" ht="15.75">
      <c r="I7757" s="192"/>
      <c r="J7757" s="192"/>
    </row>
    <row r="7758" spans="9:10" ht="15.75">
      <c r="I7758" s="192"/>
      <c r="J7758" s="192"/>
    </row>
    <row r="7759" spans="9:10" ht="15.75">
      <c r="I7759" s="192"/>
      <c r="J7759" s="192"/>
    </row>
    <row r="7760" spans="9:10" ht="15.75">
      <c r="I7760" s="192"/>
      <c r="J7760" s="192"/>
    </row>
    <row r="7761" spans="9:10" ht="15.75">
      <c r="I7761" s="192"/>
      <c r="J7761" s="192"/>
    </row>
    <row r="7762" spans="9:10" ht="15.75">
      <c r="I7762" s="192"/>
      <c r="J7762" s="192"/>
    </row>
    <row r="7763" spans="9:10" ht="15.75">
      <c r="I7763" s="192"/>
      <c r="J7763" s="192"/>
    </row>
    <row r="7764" spans="9:10" ht="15.75">
      <c r="I7764" s="192"/>
      <c r="J7764" s="192"/>
    </row>
    <row r="7765" spans="9:10" ht="15.75">
      <c r="I7765" s="192"/>
      <c r="J7765" s="192"/>
    </row>
    <row r="7766" spans="9:10" ht="15.75">
      <c r="I7766" s="192"/>
      <c r="J7766" s="192"/>
    </row>
    <row r="7767" spans="9:10" ht="15.75">
      <c r="I7767" s="192"/>
      <c r="J7767" s="192"/>
    </row>
    <row r="7768" spans="9:10" ht="15.75">
      <c r="I7768" s="192"/>
      <c r="J7768" s="192"/>
    </row>
    <row r="7769" spans="9:10" ht="15.75">
      <c r="I7769" s="192"/>
      <c r="J7769" s="192"/>
    </row>
    <row r="7770" spans="9:10" ht="15.75">
      <c r="I7770" s="192"/>
      <c r="J7770" s="192"/>
    </row>
    <row r="7771" spans="9:10" ht="15.75">
      <c r="I7771" s="192"/>
      <c r="J7771" s="192"/>
    </row>
    <row r="7772" spans="9:10" ht="15.75">
      <c r="I7772" s="192"/>
      <c r="J7772" s="192"/>
    </row>
    <row r="7773" spans="9:10" ht="15.75">
      <c r="I7773" s="192"/>
      <c r="J7773" s="192"/>
    </row>
    <row r="7774" spans="9:10" ht="15.75">
      <c r="I7774" s="192"/>
      <c r="J7774" s="192"/>
    </row>
    <row r="7775" spans="9:10" ht="15.75">
      <c r="I7775" s="192"/>
      <c r="J7775" s="192"/>
    </row>
    <row r="7776" spans="9:10" ht="15.75">
      <c r="I7776" s="192"/>
      <c r="J7776" s="192"/>
    </row>
    <row r="7777" spans="9:10" ht="15.75">
      <c r="I7777" s="192"/>
      <c r="J7777" s="192"/>
    </row>
    <row r="7778" spans="9:10" ht="15.75">
      <c r="I7778" s="192"/>
      <c r="J7778" s="192"/>
    </row>
    <row r="7779" spans="9:10" ht="15.75">
      <c r="I7779" s="192"/>
      <c r="J7779" s="192"/>
    </row>
    <row r="7780" spans="9:10" ht="15.75">
      <c r="I7780" s="192"/>
      <c r="J7780" s="192"/>
    </row>
    <row r="7781" spans="9:10" ht="15.75">
      <c r="I7781" s="192"/>
      <c r="J7781" s="192"/>
    </row>
    <row r="7782" spans="9:10" ht="15.75">
      <c r="I7782" s="192"/>
      <c r="J7782" s="192"/>
    </row>
    <row r="7783" spans="9:10" ht="15.75">
      <c r="I7783" s="192"/>
      <c r="J7783" s="192"/>
    </row>
    <row r="7784" spans="9:10" ht="15.75">
      <c r="I7784" s="192"/>
      <c r="J7784" s="192"/>
    </row>
    <row r="7785" spans="9:10" ht="15.75">
      <c r="I7785" s="192"/>
      <c r="J7785" s="192"/>
    </row>
    <row r="7786" spans="9:10" ht="15.75">
      <c r="I7786" s="192"/>
      <c r="J7786" s="192"/>
    </row>
    <row r="7787" spans="9:10" ht="15.75">
      <c r="I7787" s="192"/>
      <c r="J7787" s="192"/>
    </row>
    <row r="7788" spans="9:10" ht="15.75">
      <c r="I7788" s="192"/>
      <c r="J7788" s="192"/>
    </row>
    <row r="7789" spans="9:10" ht="15.75">
      <c r="I7789" s="192"/>
      <c r="J7789" s="192"/>
    </row>
    <row r="7790" spans="9:10" ht="15.75">
      <c r="I7790" s="192"/>
      <c r="J7790" s="192"/>
    </row>
    <row r="7791" spans="9:10" ht="15.75">
      <c r="I7791" s="192"/>
      <c r="J7791" s="192"/>
    </row>
    <row r="7792" spans="9:10" ht="15.75">
      <c r="I7792" s="192"/>
      <c r="J7792" s="192"/>
    </row>
    <row r="7793" spans="9:10" ht="15.75">
      <c r="I7793" s="192"/>
      <c r="J7793" s="192"/>
    </row>
    <row r="7794" spans="9:10" ht="15.75">
      <c r="I7794" s="192"/>
      <c r="J7794" s="192"/>
    </row>
    <row r="7795" spans="9:10" ht="15.75">
      <c r="I7795" s="192"/>
      <c r="J7795" s="192"/>
    </row>
    <row r="7796" spans="9:10" ht="15.75">
      <c r="I7796" s="192"/>
      <c r="J7796" s="192"/>
    </row>
    <row r="7797" spans="9:10" ht="15.75">
      <c r="I7797" s="192"/>
      <c r="J7797" s="192"/>
    </row>
    <row r="7798" spans="9:10" ht="15.75">
      <c r="I7798" s="192"/>
      <c r="J7798" s="192"/>
    </row>
    <row r="7799" spans="9:10" ht="15.75">
      <c r="I7799" s="192"/>
      <c r="J7799" s="192"/>
    </row>
    <row r="7800" spans="9:10" ht="15.75">
      <c r="I7800" s="192"/>
      <c r="J7800" s="192"/>
    </row>
    <row r="7801" spans="9:10" ht="15.75">
      <c r="I7801" s="192"/>
      <c r="J7801" s="192"/>
    </row>
    <row r="7802" spans="9:10" ht="15.75">
      <c r="I7802" s="192"/>
      <c r="J7802" s="192"/>
    </row>
    <row r="7803" spans="9:10" ht="15.75">
      <c r="I7803" s="192"/>
      <c r="J7803" s="192"/>
    </row>
    <row r="7804" spans="9:10" ht="15.75">
      <c r="I7804" s="192"/>
      <c r="J7804" s="192"/>
    </row>
    <row r="7805" spans="9:10" ht="15.75">
      <c r="I7805" s="192"/>
      <c r="J7805" s="192"/>
    </row>
    <row r="7806" spans="9:10" ht="15.75">
      <c r="I7806" s="192"/>
      <c r="J7806" s="192"/>
    </row>
    <row r="7807" spans="9:10" ht="15.75">
      <c r="I7807" s="192"/>
      <c r="J7807" s="192"/>
    </row>
    <row r="7808" spans="9:10" ht="15.75">
      <c r="I7808" s="192"/>
      <c r="J7808" s="192"/>
    </row>
    <row r="7809" spans="9:10" ht="15.75">
      <c r="I7809" s="192"/>
      <c r="J7809" s="192"/>
    </row>
    <row r="7810" spans="9:10" ht="15.75">
      <c r="I7810" s="192"/>
      <c r="J7810" s="192"/>
    </row>
    <row r="7811" spans="9:10" ht="15.75">
      <c r="I7811" s="192"/>
      <c r="J7811" s="192"/>
    </row>
    <row r="7812" spans="9:10" ht="15.75">
      <c r="I7812" s="192"/>
      <c r="J7812" s="192"/>
    </row>
    <row r="7813" spans="9:10" ht="15.75">
      <c r="I7813" s="192"/>
      <c r="J7813" s="192"/>
    </row>
    <row r="7814" spans="9:10" ht="15.75">
      <c r="I7814" s="192"/>
      <c r="J7814" s="192"/>
    </row>
    <row r="7815" spans="9:10" ht="15.75">
      <c r="I7815" s="192"/>
      <c r="J7815" s="192"/>
    </row>
    <row r="7816" spans="9:10" ht="15.75">
      <c r="I7816" s="192"/>
      <c r="J7816" s="192"/>
    </row>
    <row r="7817" spans="9:10" ht="15.75">
      <c r="I7817" s="192"/>
      <c r="J7817" s="192"/>
    </row>
    <row r="7818" spans="9:10" ht="15.75">
      <c r="I7818" s="192"/>
      <c r="J7818" s="192"/>
    </row>
    <row r="7819" spans="9:10" ht="15.75">
      <c r="I7819" s="192"/>
      <c r="J7819" s="192"/>
    </row>
    <row r="7820" spans="9:10" ht="15.75">
      <c r="I7820" s="192"/>
      <c r="J7820" s="192"/>
    </row>
    <row r="7821" spans="9:10" ht="15.75">
      <c r="I7821" s="192"/>
      <c r="J7821" s="192"/>
    </row>
    <row r="7822" spans="9:10" ht="15.75">
      <c r="I7822" s="192"/>
      <c r="J7822" s="192"/>
    </row>
    <row r="7823" spans="9:10" ht="15.75">
      <c r="I7823" s="192"/>
      <c r="J7823" s="192"/>
    </row>
    <row r="7824" spans="9:10" ht="15.75">
      <c r="I7824" s="192"/>
      <c r="J7824" s="192"/>
    </row>
    <row r="7825" spans="9:10" ht="15.75">
      <c r="I7825" s="192"/>
      <c r="J7825" s="192"/>
    </row>
    <row r="7826" spans="9:10" ht="15.75">
      <c r="I7826" s="192"/>
      <c r="J7826" s="192"/>
    </row>
    <row r="7827" spans="9:10" ht="15.75">
      <c r="I7827" s="192"/>
      <c r="J7827" s="192"/>
    </row>
    <row r="7828" spans="9:10" ht="15.75">
      <c r="I7828" s="192"/>
      <c r="J7828" s="192"/>
    </row>
    <row r="7829" spans="9:10" ht="15.75">
      <c r="I7829" s="192"/>
      <c r="J7829" s="192"/>
    </row>
    <row r="7830" spans="9:10" ht="15.75">
      <c r="I7830" s="192"/>
      <c r="J7830" s="192"/>
    </row>
    <row r="7831" spans="9:10" ht="15.75">
      <c r="I7831" s="192"/>
      <c r="J7831" s="192"/>
    </row>
    <row r="7832" spans="9:10" ht="15.75">
      <c r="I7832" s="192"/>
      <c r="J7832" s="192"/>
    </row>
    <row r="7833" spans="9:10" ht="15.75">
      <c r="I7833" s="192"/>
      <c r="J7833" s="192"/>
    </row>
    <row r="7834" spans="9:10" ht="15.75">
      <c r="I7834" s="192"/>
      <c r="J7834" s="192"/>
    </row>
    <row r="7835" spans="9:10" ht="15.75">
      <c r="I7835" s="192"/>
      <c r="J7835" s="192"/>
    </row>
    <row r="7836" spans="9:10" ht="15.75">
      <c r="I7836" s="192"/>
      <c r="J7836" s="192"/>
    </row>
    <row r="7837" spans="9:10" ht="15.75">
      <c r="I7837" s="192"/>
      <c r="J7837" s="192"/>
    </row>
    <row r="7838" spans="9:10" ht="15.75">
      <c r="I7838" s="192"/>
      <c r="J7838" s="192"/>
    </row>
    <row r="7839" spans="9:10" ht="15.75">
      <c r="I7839" s="192"/>
      <c r="J7839" s="192"/>
    </row>
    <row r="7840" spans="9:10" ht="15.75">
      <c r="I7840" s="192"/>
      <c r="J7840" s="192"/>
    </row>
    <row r="7841" spans="9:10" ht="15.75">
      <c r="I7841" s="192"/>
      <c r="J7841" s="192"/>
    </row>
    <row r="7842" spans="9:10" ht="15.75">
      <c r="I7842" s="192"/>
      <c r="J7842" s="192"/>
    </row>
    <row r="7843" spans="9:10" ht="15.75">
      <c r="I7843" s="192"/>
      <c r="J7843" s="192"/>
    </row>
    <row r="7844" spans="9:10" ht="15.75">
      <c r="I7844" s="192"/>
      <c r="J7844" s="192"/>
    </row>
    <row r="7845" spans="9:10" ht="15.75">
      <c r="I7845" s="192"/>
      <c r="J7845" s="192"/>
    </row>
    <row r="7846" spans="9:10" ht="15.75">
      <c r="I7846" s="192"/>
      <c r="J7846" s="192"/>
    </row>
    <row r="7847" spans="9:10" ht="15.75">
      <c r="I7847" s="192"/>
      <c r="J7847" s="192"/>
    </row>
    <row r="7848" spans="9:10" ht="15.75">
      <c r="I7848" s="192"/>
      <c r="J7848" s="192"/>
    </row>
    <row r="7849" spans="9:10" ht="15.75">
      <c r="I7849" s="192"/>
      <c r="J7849" s="192"/>
    </row>
    <row r="7850" spans="9:10" ht="15.75">
      <c r="I7850" s="192"/>
      <c r="J7850" s="192"/>
    </row>
    <row r="7851" spans="9:10" ht="15.75">
      <c r="I7851" s="192"/>
      <c r="J7851" s="192"/>
    </row>
    <row r="7852" spans="9:10" ht="15.75">
      <c r="I7852" s="192"/>
      <c r="J7852" s="192"/>
    </row>
    <row r="7853" spans="9:10" ht="15.75">
      <c r="I7853" s="192"/>
      <c r="J7853" s="192"/>
    </row>
    <row r="7854" spans="9:10" ht="15.75">
      <c r="I7854" s="192"/>
      <c r="J7854" s="192"/>
    </row>
    <row r="7855" spans="9:10" ht="15.75">
      <c r="I7855" s="192"/>
      <c r="J7855" s="192"/>
    </row>
    <row r="7856" spans="9:10" ht="15.75">
      <c r="I7856" s="192"/>
      <c r="J7856" s="192"/>
    </row>
    <row r="7857" spans="9:10" ht="15.75">
      <c r="I7857" s="192"/>
      <c r="J7857" s="192"/>
    </row>
    <row r="7858" spans="9:10" ht="15.75">
      <c r="I7858" s="192"/>
      <c r="J7858" s="192"/>
    </row>
    <row r="7859" spans="9:10" ht="15.75">
      <c r="I7859" s="192"/>
      <c r="J7859" s="192"/>
    </row>
    <row r="7860" spans="9:10" ht="15.75">
      <c r="I7860" s="192"/>
      <c r="J7860" s="192"/>
    </row>
    <row r="7861" spans="9:10" ht="15.75">
      <c r="I7861" s="192"/>
      <c r="J7861" s="192"/>
    </row>
    <row r="7862" spans="9:10" ht="15.75">
      <c r="I7862" s="192"/>
      <c r="J7862" s="192"/>
    </row>
    <row r="7863" spans="9:10" ht="15.75">
      <c r="I7863" s="192"/>
      <c r="J7863" s="192"/>
    </row>
    <row r="7864" spans="9:10" ht="15.75">
      <c r="I7864" s="192"/>
      <c r="J7864" s="192"/>
    </row>
    <row r="7865" spans="9:10" ht="15.75">
      <c r="I7865" s="192"/>
      <c r="J7865" s="192"/>
    </row>
    <row r="7866" spans="9:10" ht="15.75">
      <c r="I7866" s="192"/>
      <c r="J7866" s="192"/>
    </row>
    <row r="7867" spans="9:10" ht="15.75">
      <c r="I7867" s="192"/>
      <c r="J7867" s="192"/>
    </row>
    <row r="7868" spans="9:10" ht="15.75">
      <c r="I7868" s="192"/>
      <c r="J7868" s="192"/>
    </row>
    <row r="7869" spans="9:10" ht="15.75">
      <c r="I7869" s="192"/>
      <c r="J7869" s="192"/>
    </row>
    <row r="7870" spans="9:10" ht="15.75">
      <c r="I7870" s="192"/>
      <c r="J7870" s="192"/>
    </row>
    <row r="7871" spans="9:10" ht="15.75">
      <c r="I7871" s="192"/>
      <c r="J7871" s="192"/>
    </row>
    <row r="7872" spans="9:10" ht="15.75">
      <c r="I7872" s="192"/>
      <c r="J7872" s="192"/>
    </row>
    <row r="7873" spans="9:10" ht="15.75">
      <c r="I7873" s="192"/>
      <c r="J7873" s="192"/>
    </row>
    <row r="7874" spans="9:10" ht="15.75">
      <c r="I7874" s="192"/>
      <c r="J7874" s="192"/>
    </row>
    <row r="7875" spans="9:10" ht="15.75">
      <c r="I7875" s="192"/>
      <c r="J7875" s="192"/>
    </row>
    <row r="7876" spans="9:10" ht="15.75">
      <c r="I7876" s="192"/>
      <c r="J7876" s="192"/>
    </row>
    <row r="7877" spans="9:10" ht="15.75">
      <c r="I7877" s="192"/>
      <c r="J7877" s="192"/>
    </row>
    <row r="7878" spans="9:10" ht="15.75">
      <c r="I7878" s="192"/>
      <c r="J7878" s="192"/>
    </row>
    <row r="7879" spans="9:10" ht="15.75">
      <c r="I7879" s="192"/>
      <c r="J7879" s="192"/>
    </row>
    <row r="7880" spans="9:10" ht="15.75">
      <c r="I7880" s="192"/>
      <c r="J7880" s="192"/>
    </row>
    <row r="7881" spans="9:10" ht="15.75">
      <c r="I7881" s="192"/>
      <c r="J7881" s="192"/>
    </row>
    <row r="7882" spans="9:10" ht="15.75">
      <c r="I7882" s="192"/>
      <c r="J7882" s="192"/>
    </row>
    <row r="7883" spans="9:10" ht="15.75">
      <c r="I7883" s="192"/>
      <c r="J7883" s="192"/>
    </row>
    <row r="7884" spans="9:10" ht="15.75">
      <c r="I7884" s="192"/>
      <c r="J7884" s="192"/>
    </row>
    <row r="7885" spans="9:10" ht="15.75">
      <c r="I7885" s="192"/>
      <c r="J7885" s="192"/>
    </row>
    <row r="7886" spans="9:10" ht="15.75">
      <c r="I7886" s="192"/>
      <c r="J7886" s="192"/>
    </row>
    <row r="7887" spans="9:10" ht="15.75">
      <c r="I7887" s="192"/>
      <c r="J7887" s="192"/>
    </row>
    <row r="7888" spans="9:10" ht="15.75">
      <c r="I7888" s="192"/>
      <c r="J7888" s="192"/>
    </row>
    <row r="7889" spans="9:10" ht="15.75">
      <c r="I7889" s="192"/>
      <c r="J7889" s="192"/>
    </row>
    <row r="7890" spans="9:10" ht="15.75">
      <c r="I7890" s="192"/>
      <c r="J7890" s="192"/>
    </row>
    <row r="7891" spans="9:10" ht="15.75">
      <c r="I7891" s="192"/>
      <c r="J7891" s="192"/>
    </row>
    <row r="7892" spans="9:10" ht="15.75">
      <c r="I7892" s="192"/>
      <c r="J7892" s="192"/>
    </row>
    <row r="7893" spans="9:10" ht="15.75">
      <c r="I7893" s="192"/>
      <c r="J7893" s="192"/>
    </row>
    <row r="7894" spans="9:10" ht="15.75">
      <c r="I7894" s="192"/>
      <c r="J7894" s="192"/>
    </row>
    <row r="7895" spans="9:10" ht="15.75">
      <c r="I7895" s="192"/>
      <c r="J7895" s="192"/>
    </row>
    <row r="7896" spans="9:10" ht="15.75">
      <c r="I7896" s="192"/>
      <c r="J7896" s="192"/>
    </row>
    <row r="7897" spans="9:10" ht="15.75">
      <c r="I7897" s="192"/>
      <c r="J7897" s="192"/>
    </row>
    <row r="7898" spans="9:10" ht="15.75">
      <c r="I7898" s="192"/>
      <c r="J7898" s="192"/>
    </row>
    <row r="7899" spans="9:10" ht="15.75">
      <c r="I7899" s="192"/>
      <c r="J7899" s="192"/>
    </row>
    <row r="7900" spans="9:10" ht="15.75">
      <c r="I7900" s="192"/>
      <c r="J7900" s="192"/>
    </row>
    <row r="7901" spans="9:10" ht="15.75">
      <c r="I7901" s="192"/>
      <c r="J7901" s="192"/>
    </row>
    <row r="7902" spans="9:10" ht="15.75">
      <c r="I7902" s="192"/>
      <c r="J7902" s="192"/>
    </row>
    <row r="7903" spans="9:10" ht="15.75">
      <c r="I7903" s="192"/>
      <c r="J7903" s="192"/>
    </row>
    <row r="7904" spans="9:10" ht="15.75">
      <c r="I7904" s="192"/>
      <c r="J7904" s="192"/>
    </row>
    <row r="7905" spans="9:10" ht="15.75">
      <c r="I7905" s="192"/>
      <c r="J7905" s="192"/>
    </row>
    <row r="7906" spans="9:10" ht="15.75">
      <c r="I7906" s="192"/>
      <c r="J7906" s="192"/>
    </row>
    <row r="7907" spans="9:10" ht="15.75">
      <c r="I7907" s="192"/>
      <c r="J7907" s="192"/>
    </row>
    <row r="7908" spans="9:10" ht="15.75">
      <c r="I7908" s="192"/>
      <c r="J7908" s="192"/>
    </row>
    <row r="7909" spans="9:10" ht="15.75">
      <c r="I7909" s="192"/>
      <c r="J7909" s="192"/>
    </row>
    <row r="7910" spans="9:10" ht="15.75">
      <c r="I7910" s="192"/>
      <c r="J7910" s="192"/>
    </row>
    <row r="7911" spans="9:10" ht="15.75">
      <c r="I7911" s="192"/>
      <c r="J7911" s="192"/>
    </row>
    <row r="7912" spans="9:10" ht="15.75">
      <c r="I7912" s="192"/>
      <c r="J7912" s="192"/>
    </row>
    <row r="7913" spans="9:10" ht="15.75">
      <c r="I7913" s="192"/>
      <c r="J7913" s="192"/>
    </row>
    <row r="7914" spans="9:10" ht="15.75">
      <c r="I7914" s="192"/>
      <c r="J7914" s="192"/>
    </row>
    <row r="7915" spans="9:10" ht="15.75">
      <c r="I7915" s="192"/>
      <c r="J7915" s="192"/>
    </row>
    <row r="7916" spans="9:10" ht="15.75">
      <c r="I7916" s="192"/>
      <c r="J7916" s="192"/>
    </row>
    <row r="7917" spans="9:10" ht="15.75">
      <c r="I7917" s="192"/>
      <c r="J7917" s="192"/>
    </row>
    <row r="7918" spans="9:10" ht="15.75">
      <c r="I7918" s="192"/>
      <c r="J7918" s="192"/>
    </row>
    <row r="7919" spans="9:10" ht="15.75">
      <c r="I7919" s="192"/>
      <c r="J7919" s="192"/>
    </row>
    <row r="7920" spans="9:10" ht="15.75">
      <c r="I7920" s="192"/>
      <c r="J7920" s="192"/>
    </row>
    <row r="7921" spans="9:10" ht="15.75">
      <c r="I7921" s="192"/>
      <c r="J7921" s="192"/>
    </row>
    <row r="7922" spans="9:10" ht="15.75">
      <c r="I7922" s="192"/>
      <c r="J7922" s="192"/>
    </row>
    <row r="7923" spans="9:10" ht="15.75">
      <c r="I7923" s="192"/>
      <c r="J7923" s="192"/>
    </row>
    <row r="7924" spans="9:10" ht="15.75">
      <c r="I7924" s="192"/>
      <c r="J7924" s="192"/>
    </row>
    <row r="7925" spans="9:10" ht="15.75">
      <c r="I7925" s="192"/>
      <c r="J7925" s="192"/>
    </row>
    <row r="7926" spans="9:10" ht="15.75">
      <c r="I7926" s="192"/>
      <c r="J7926" s="192"/>
    </row>
    <row r="7927" spans="9:10" ht="15.75">
      <c r="I7927" s="192"/>
      <c r="J7927" s="192"/>
    </row>
    <row r="7928" spans="9:10" ht="15.75">
      <c r="I7928" s="192"/>
      <c r="J7928" s="192"/>
    </row>
    <row r="7929" spans="9:10" ht="15.75">
      <c r="I7929" s="192"/>
      <c r="J7929" s="192"/>
    </row>
    <row r="7930" spans="9:10" ht="15.75">
      <c r="I7930" s="192"/>
      <c r="J7930" s="192"/>
    </row>
    <row r="7931" spans="9:10" ht="15.75">
      <c r="I7931" s="192"/>
      <c r="J7931" s="192"/>
    </row>
    <row r="7932" spans="9:10" ht="15.75">
      <c r="I7932" s="192"/>
      <c r="J7932" s="192"/>
    </row>
    <row r="7933" spans="9:10" ht="15.75">
      <c r="I7933" s="192"/>
      <c r="J7933" s="192"/>
    </row>
    <row r="7934" spans="9:10" ht="15.75">
      <c r="I7934" s="192"/>
      <c r="J7934" s="192"/>
    </row>
    <row r="7935" spans="9:10" ht="15.75">
      <c r="I7935" s="192"/>
      <c r="J7935" s="192"/>
    </row>
    <row r="7936" spans="9:10" ht="15.75">
      <c r="I7936" s="192"/>
      <c r="J7936" s="192"/>
    </row>
    <row r="7937" spans="9:10" ht="15.75">
      <c r="I7937" s="192"/>
      <c r="J7937" s="192"/>
    </row>
    <row r="7938" spans="9:10" ht="15.75">
      <c r="I7938" s="192"/>
      <c r="J7938" s="192"/>
    </row>
    <row r="7939" spans="9:10" ht="15.75">
      <c r="I7939" s="192"/>
      <c r="J7939" s="192"/>
    </row>
    <row r="7940" spans="9:10" ht="15.75">
      <c r="I7940" s="192"/>
      <c r="J7940" s="192"/>
    </row>
    <row r="7941" spans="9:10" ht="15.75">
      <c r="I7941" s="192"/>
      <c r="J7941" s="192"/>
    </row>
    <row r="7942" spans="9:10" ht="15.75">
      <c r="I7942" s="192"/>
      <c r="J7942" s="192"/>
    </row>
    <row r="7943" spans="9:10" ht="15.75">
      <c r="I7943" s="192"/>
      <c r="J7943" s="192"/>
    </row>
    <row r="7944" spans="9:10" ht="15.75">
      <c r="I7944" s="192"/>
      <c r="J7944" s="192"/>
    </row>
    <row r="7945" spans="9:10" ht="15.75">
      <c r="I7945" s="192"/>
      <c r="J7945" s="192"/>
    </row>
    <row r="7946" spans="9:10" ht="15.75">
      <c r="I7946" s="192"/>
      <c r="J7946" s="192"/>
    </row>
    <row r="7947" spans="9:10" ht="15.75">
      <c r="I7947" s="192"/>
      <c r="J7947" s="192"/>
    </row>
    <row r="7948" spans="9:10" ht="15.75">
      <c r="I7948" s="192"/>
      <c r="J7948" s="192"/>
    </row>
    <row r="7949" spans="9:10" ht="15.75">
      <c r="I7949" s="192"/>
      <c r="J7949" s="192"/>
    </row>
    <row r="7950" spans="9:10" ht="15.75">
      <c r="I7950" s="192"/>
      <c r="J7950" s="192"/>
    </row>
    <row r="7951" spans="9:10" ht="15.75">
      <c r="I7951" s="192"/>
      <c r="J7951" s="192"/>
    </row>
    <row r="7952" spans="9:10" ht="15.75">
      <c r="I7952" s="192"/>
      <c r="J7952" s="192"/>
    </row>
    <row r="7953" spans="9:10" ht="15.75">
      <c r="I7953" s="192"/>
      <c r="J7953" s="192"/>
    </row>
    <row r="7954" spans="9:10" ht="15.75">
      <c r="I7954" s="192"/>
      <c r="J7954" s="192"/>
    </row>
    <row r="7955" spans="9:10" ht="15.75">
      <c r="I7955" s="192"/>
      <c r="J7955" s="192"/>
    </row>
    <row r="7956" spans="9:10" ht="15.75">
      <c r="I7956" s="192"/>
      <c r="J7956" s="192"/>
    </row>
    <row r="7957" spans="9:10" ht="15.75">
      <c r="I7957" s="192"/>
      <c r="J7957" s="192"/>
    </row>
    <row r="7958" spans="9:10" ht="15.75">
      <c r="I7958" s="192"/>
      <c r="J7958" s="192"/>
    </row>
    <row r="7959" spans="9:10" ht="15.75">
      <c r="I7959" s="192"/>
      <c r="J7959" s="192"/>
    </row>
    <row r="7960" spans="9:10" ht="15.75">
      <c r="I7960" s="192"/>
      <c r="J7960" s="192"/>
    </row>
    <row r="7961" spans="9:10" ht="15.75">
      <c r="I7961" s="192"/>
      <c r="J7961" s="192"/>
    </row>
    <row r="7962" spans="9:10" ht="15.75">
      <c r="I7962" s="192"/>
      <c r="J7962" s="192"/>
    </row>
    <row r="7963" spans="9:10" ht="15.75">
      <c r="I7963" s="192"/>
      <c r="J7963" s="192"/>
    </row>
    <row r="7964" spans="9:10" ht="15.75">
      <c r="I7964" s="192"/>
      <c r="J7964" s="192"/>
    </row>
    <row r="7965" spans="9:10" ht="15.75">
      <c r="I7965" s="192"/>
      <c r="J7965" s="192"/>
    </row>
    <row r="7966" spans="9:10" ht="15.75">
      <c r="I7966" s="192"/>
      <c r="J7966" s="192"/>
    </row>
    <row r="7967" spans="9:10" ht="15.75">
      <c r="I7967" s="192"/>
      <c r="J7967" s="192"/>
    </row>
    <row r="7968" spans="9:10" ht="15.75">
      <c r="I7968" s="192"/>
      <c r="J7968" s="192"/>
    </row>
    <row r="7969" spans="9:10" ht="15.75">
      <c r="I7969" s="192"/>
      <c r="J7969" s="192"/>
    </row>
    <row r="7970" spans="9:10" ht="15.75">
      <c r="I7970" s="192"/>
      <c r="J7970" s="192"/>
    </row>
    <row r="7971" spans="9:10" ht="15.75">
      <c r="I7971" s="192"/>
      <c r="J7971" s="192"/>
    </row>
    <row r="7972" spans="9:10" ht="15.75">
      <c r="I7972" s="192"/>
      <c r="J7972" s="192"/>
    </row>
    <row r="7973" spans="9:10" ht="15.75">
      <c r="I7973" s="192"/>
      <c r="J7973" s="192"/>
    </row>
    <row r="7974" spans="9:10" ht="15.75">
      <c r="I7974" s="192"/>
      <c r="J7974" s="192"/>
    </row>
    <row r="7975" spans="9:10" ht="15.75">
      <c r="I7975" s="192"/>
      <c r="J7975" s="192"/>
    </row>
    <row r="7976" spans="9:10" ht="15.75">
      <c r="I7976" s="192"/>
      <c r="J7976" s="192"/>
    </row>
    <row r="7977" spans="9:10" ht="15.75">
      <c r="I7977" s="192"/>
      <c r="J7977" s="192"/>
    </row>
    <row r="7978" spans="9:10" ht="15.75">
      <c r="I7978" s="192"/>
      <c r="J7978" s="192"/>
    </row>
    <row r="7979" spans="9:10" ht="15.75">
      <c r="I7979" s="192"/>
      <c r="J7979" s="192"/>
    </row>
    <row r="7980" spans="9:10" ht="15.75">
      <c r="I7980" s="192"/>
      <c r="J7980" s="192"/>
    </row>
    <row r="7981" spans="9:10" ht="15.75">
      <c r="I7981" s="192"/>
      <c r="J7981" s="192"/>
    </row>
    <row r="7982" spans="9:10" ht="15.75">
      <c r="I7982" s="192"/>
      <c r="J7982" s="192"/>
    </row>
    <row r="7983" spans="9:10" ht="15.75">
      <c r="I7983" s="192"/>
      <c r="J7983" s="192"/>
    </row>
    <row r="7984" spans="9:10" ht="15.75">
      <c r="I7984" s="192"/>
      <c r="J7984" s="192"/>
    </row>
    <row r="7985" spans="9:10" ht="15.75">
      <c r="I7985" s="192"/>
      <c r="J7985" s="192"/>
    </row>
    <row r="7986" spans="9:10" ht="15.75">
      <c r="I7986" s="192"/>
      <c r="J7986" s="192"/>
    </row>
    <row r="7987" spans="9:10" ht="15.75">
      <c r="I7987" s="192"/>
      <c r="J7987" s="192"/>
    </row>
    <row r="7988" spans="9:10" ht="15.75">
      <c r="I7988" s="192"/>
      <c r="J7988" s="192"/>
    </row>
    <row r="7989" spans="9:10" ht="15.75">
      <c r="I7989" s="192"/>
      <c r="J7989" s="192"/>
    </row>
    <row r="7990" spans="9:10" ht="15.75">
      <c r="I7990" s="192"/>
      <c r="J7990" s="192"/>
    </row>
    <row r="7991" spans="9:10" ht="15.75">
      <c r="I7991" s="192"/>
      <c r="J7991" s="192"/>
    </row>
    <row r="7992" spans="9:10" ht="15.75">
      <c r="I7992" s="192"/>
      <c r="J7992" s="192"/>
    </row>
    <row r="7993" spans="9:10" ht="15.75">
      <c r="I7993" s="192"/>
      <c r="J7993" s="192"/>
    </row>
    <row r="7994" spans="9:10" ht="15.75">
      <c r="I7994" s="192"/>
      <c r="J7994" s="192"/>
    </row>
    <row r="7995" spans="9:10" ht="15.75">
      <c r="I7995" s="192"/>
      <c r="J7995" s="192"/>
    </row>
    <row r="7996" spans="9:10" ht="15.75">
      <c r="I7996" s="192"/>
      <c r="J7996" s="192"/>
    </row>
    <row r="7997" spans="9:10" ht="15.75">
      <c r="I7997" s="192"/>
      <c r="J7997" s="192"/>
    </row>
    <row r="7998" spans="9:10" ht="15.75">
      <c r="I7998" s="192"/>
      <c r="J7998" s="192"/>
    </row>
    <row r="7999" spans="9:10" ht="15.75">
      <c r="I7999" s="192"/>
      <c r="J7999" s="192"/>
    </row>
    <row r="8000" spans="9:10" ht="15.75">
      <c r="I8000" s="192"/>
      <c r="J8000" s="192"/>
    </row>
    <row r="8001" spans="9:10" ht="15.75">
      <c r="I8001" s="192"/>
      <c r="J8001" s="192"/>
    </row>
    <row r="8002" spans="9:10" ht="15.75">
      <c r="I8002" s="192"/>
      <c r="J8002" s="192"/>
    </row>
    <row r="8003" spans="9:10" ht="15.75">
      <c r="I8003" s="192"/>
      <c r="J8003" s="192"/>
    </row>
    <row r="8004" spans="9:10" ht="15.75">
      <c r="I8004" s="192"/>
      <c r="J8004" s="192"/>
    </row>
    <row r="8005" spans="9:10" ht="15.75">
      <c r="I8005" s="192"/>
      <c r="J8005" s="192"/>
    </row>
    <row r="8006" spans="9:10" ht="15.75">
      <c r="I8006" s="192"/>
      <c r="J8006" s="192"/>
    </row>
    <row r="8007" spans="9:10" ht="15.75">
      <c r="I8007" s="192"/>
      <c r="J8007" s="192"/>
    </row>
    <row r="8008" spans="9:10" ht="15.75">
      <c r="I8008" s="192"/>
      <c r="J8008" s="192"/>
    </row>
    <row r="8009" spans="9:10" ht="15.75">
      <c r="I8009" s="192"/>
      <c r="J8009" s="192"/>
    </row>
    <row r="8010" spans="9:10" ht="15.75">
      <c r="I8010" s="192"/>
      <c r="J8010" s="192"/>
    </row>
    <row r="8011" spans="9:10" ht="15.75">
      <c r="I8011" s="192"/>
      <c r="J8011" s="192"/>
    </row>
    <row r="8012" spans="9:10" ht="15.75">
      <c r="I8012" s="192"/>
      <c r="J8012" s="192"/>
    </row>
    <row r="8013" spans="9:10" ht="15.75">
      <c r="I8013" s="192"/>
      <c r="J8013" s="192"/>
    </row>
    <row r="8014" spans="9:10" ht="15.75">
      <c r="I8014" s="192"/>
      <c r="J8014" s="192"/>
    </row>
    <row r="8015" spans="9:10" ht="15.75">
      <c r="I8015" s="192"/>
      <c r="J8015" s="192"/>
    </row>
    <row r="8016" spans="9:10" ht="15.75">
      <c r="I8016" s="192"/>
      <c r="J8016" s="192"/>
    </row>
    <row r="8017" spans="9:10" ht="15.75">
      <c r="I8017" s="192"/>
      <c r="J8017" s="192"/>
    </row>
    <row r="8018" spans="9:10" ht="15.75">
      <c r="I8018" s="192"/>
      <c r="J8018" s="192"/>
    </row>
    <row r="8019" spans="9:10" ht="15.75">
      <c r="I8019" s="192"/>
      <c r="J8019" s="192"/>
    </row>
    <row r="8020" spans="9:10" ht="15.75">
      <c r="I8020" s="192"/>
      <c r="J8020" s="192"/>
    </row>
    <row r="8021" spans="9:10" ht="15.75">
      <c r="I8021" s="192"/>
      <c r="J8021" s="192"/>
    </row>
    <row r="8022" spans="9:10" ht="15.75">
      <c r="I8022" s="192"/>
      <c r="J8022" s="192"/>
    </row>
    <row r="8023" spans="9:10" ht="15.75">
      <c r="I8023" s="192"/>
      <c r="J8023" s="192"/>
    </row>
    <row r="8024" spans="9:10" ht="15.75">
      <c r="I8024" s="192"/>
      <c r="J8024" s="192"/>
    </row>
    <row r="8025" spans="9:10" ht="15.75">
      <c r="I8025" s="192"/>
      <c r="J8025" s="192"/>
    </row>
    <row r="8026" spans="9:10" ht="15.75">
      <c r="I8026" s="192"/>
      <c r="J8026" s="192"/>
    </row>
    <row r="8027" spans="9:10" ht="15.75">
      <c r="I8027" s="192"/>
      <c r="J8027" s="192"/>
    </row>
    <row r="8028" spans="9:10" ht="15.75">
      <c r="I8028" s="192"/>
      <c r="J8028" s="192"/>
    </row>
    <row r="8029" spans="9:10" ht="15.75">
      <c r="I8029" s="192"/>
      <c r="J8029" s="192"/>
    </row>
    <row r="8030" spans="9:10" ht="15.75">
      <c r="I8030" s="192"/>
      <c r="J8030" s="192"/>
    </row>
    <row r="8031" spans="9:10" ht="15.75">
      <c r="I8031" s="192"/>
      <c r="J8031" s="192"/>
    </row>
    <row r="8032" spans="9:10" ht="15.75">
      <c r="I8032" s="192"/>
      <c r="J8032" s="192"/>
    </row>
    <row r="8033" spans="9:10" ht="15.75">
      <c r="I8033" s="192"/>
      <c r="J8033" s="192"/>
    </row>
    <row r="8034" spans="9:10" ht="15.75">
      <c r="I8034" s="192"/>
      <c r="J8034" s="192"/>
    </row>
    <row r="8035" spans="9:10" ht="15.75">
      <c r="I8035" s="192"/>
      <c r="J8035" s="192"/>
    </row>
    <row r="8036" spans="9:10" ht="15.75">
      <c r="I8036" s="192"/>
      <c r="J8036" s="192"/>
    </row>
    <row r="8037" spans="9:10" ht="15.75">
      <c r="I8037" s="192"/>
      <c r="J8037" s="192"/>
    </row>
    <row r="8038" spans="9:10" ht="15.75">
      <c r="I8038" s="192"/>
      <c r="J8038" s="192"/>
    </row>
    <row r="8039" spans="9:10" ht="15.75">
      <c r="I8039" s="192"/>
      <c r="J8039" s="192"/>
    </row>
    <row r="8040" spans="9:10" ht="15.75">
      <c r="I8040" s="192"/>
      <c r="J8040" s="192"/>
    </row>
    <row r="8041" spans="9:10" ht="15.75">
      <c r="I8041" s="192"/>
      <c r="J8041" s="192"/>
    </row>
    <row r="8042" spans="9:10" ht="15.75">
      <c r="I8042" s="192"/>
      <c r="J8042" s="192"/>
    </row>
    <row r="8043" spans="9:10" ht="15.75">
      <c r="I8043" s="192"/>
      <c r="J8043" s="192"/>
    </row>
    <row r="8044" spans="9:10" ht="15.75">
      <c r="I8044" s="192"/>
      <c r="J8044" s="192"/>
    </row>
    <row r="8045" spans="9:10" ht="15.75">
      <c r="I8045" s="192"/>
      <c r="J8045" s="192"/>
    </row>
    <row r="8046" spans="9:10" ht="15.75">
      <c r="I8046" s="192"/>
      <c r="J8046" s="192"/>
    </row>
    <row r="8047" spans="9:10" ht="15.75">
      <c r="I8047" s="192"/>
      <c r="J8047" s="192"/>
    </row>
    <row r="8048" spans="9:10" ht="15.75">
      <c r="I8048" s="192"/>
      <c r="J8048" s="192"/>
    </row>
    <row r="8049" spans="9:10" ht="15.75">
      <c r="I8049" s="192"/>
      <c r="J8049" s="192"/>
    </row>
    <row r="8050" spans="9:10" ht="15.75">
      <c r="I8050" s="192"/>
      <c r="J8050" s="192"/>
    </row>
    <row r="8051" spans="9:10" ht="15.75">
      <c r="I8051" s="192"/>
      <c r="J8051" s="192"/>
    </row>
    <row r="8052" spans="9:10" ht="15.75">
      <c r="I8052" s="192"/>
      <c r="J8052" s="192"/>
    </row>
    <row r="8053" spans="9:10" ht="15.75">
      <c r="I8053" s="192"/>
      <c r="J8053" s="192"/>
    </row>
    <row r="8054" spans="9:10" ht="15.75">
      <c r="I8054" s="192"/>
      <c r="J8054" s="192"/>
    </row>
    <row r="8055" spans="9:10" ht="15.75">
      <c r="I8055" s="192"/>
      <c r="J8055" s="192"/>
    </row>
    <row r="8056" spans="9:10" ht="15.75">
      <c r="I8056" s="192"/>
      <c r="J8056" s="192"/>
    </row>
    <row r="8057" spans="9:10" ht="15.75">
      <c r="I8057" s="192"/>
      <c r="J8057" s="192"/>
    </row>
    <row r="8058" spans="9:10" ht="15.75">
      <c r="I8058" s="192"/>
      <c r="J8058" s="192"/>
    </row>
    <row r="8059" spans="9:10" ht="15.75">
      <c r="I8059" s="192"/>
      <c r="J8059" s="192"/>
    </row>
    <row r="8060" spans="9:10" ht="15.75">
      <c r="I8060" s="192"/>
      <c r="J8060" s="192"/>
    </row>
    <row r="8061" spans="9:10" ht="15.75">
      <c r="I8061" s="192"/>
      <c r="J8061" s="192"/>
    </row>
    <row r="8062" spans="9:10" ht="15.75">
      <c r="I8062" s="192"/>
      <c r="J8062" s="192"/>
    </row>
    <row r="8063" spans="9:10" ht="15.75">
      <c r="I8063" s="192"/>
      <c r="J8063" s="192"/>
    </row>
    <row r="8064" spans="9:10" ht="15.75">
      <c r="I8064" s="192"/>
      <c r="J8064" s="192"/>
    </row>
    <row r="8065" spans="9:10" ht="15.75">
      <c r="I8065" s="192"/>
      <c r="J8065" s="192"/>
    </row>
    <row r="8066" spans="9:10" ht="15.75">
      <c r="I8066" s="192"/>
      <c r="J8066" s="192"/>
    </row>
    <row r="8067" spans="9:10" ht="15.75">
      <c r="I8067" s="192"/>
      <c r="J8067" s="192"/>
    </row>
    <row r="8068" spans="9:10" ht="15.75">
      <c r="I8068" s="192"/>
      <c r="J8068" s="192"/>
    </row>
    <row r="8069" spans="9:10" ht="15.75">
      <c r="I8069" s="192"/>
      <c r="J8069" s="192"/>
    </row>
    <row r="8070" spans="9:10" ht="15.75">
      <c r="I8070" s="192"/>
      <c r="J8070" s="192"/>
    </row>
    <row r="8071" spans="9:10" ht="15.75">
      <c r="I8071" s="192"/>
      <c r="J8071" s="192"/>
    </row>
    <row r="8072" spans="9:10" ht="15.75">
      <c r="I8072" s="192"/>
      <c r="J8072" s="192"/>
    </row>
    <row r="8073" spans="9:10" ht="15.75">
      <c r="I8073" s="192"/>
      <c r="J8073" s="192"/>
    </row>
    <row r="8074" spans="9:10" ht="15.75">
      <c r="I8074" s="192"/>
      <c r="J8074" s="192"/>
    </row>
    <row r="8075" spans="9:10" ht="15.75">
      <c r="I8075" s="192"/>
      <c r="J8075" s="192"/>
    </row>
    <row r="8076" spans="9:10" ht="15.75">
      <c r="I8076" s="192"/>
      <c r="J8076" s="192"/>
    </row>
    <row r="8077" spans="9:10" ht="15.75">
      <c r="I8077" s="192"/>
      <c r="J8077" s="192"/>
    </row>
    <row r="8078" spans="9:10" ht="15.75">
      <c r="I8078" s="192"/>
      <c r="J8078" s="192"/>
    </row>
    <row r="8079" spans="9:10" ht="15.75">
      <c r="I8079" s="192"/>
      <c r="J8079" s="192"/>
    </row>
    <row r="8080" spans="9:10" ht="15.75">
      <c r="I8080" s="192"/>
      <c r="J8080" s="192"/>
    </row>
    <row r="8081" spans="9:10" ht="15.75">
      <c r="I8081" s="192"/>
      <c r="J8081" s="192"/>
    </row>
    <row r="8082" spans="9:10" ht="15.75">
      <c r="I8082" s="192"/>
      <c r="J8082" s="192"/>
    </row>
    <row r="8083" spans="9:10" ht="15.75">
      <c r="I8083" s="192"/>
      <c r="J8083" s="192"/>
    </row>
    <row r="8084" spans="9:10" ht="15.75">
      <c r="I8084" s="192"/>
      <c r="J8084" s="192"/>
    </row>
    <row r="8085" spans="9:10" ht="15.75">
      <c r="I8085" s="192"/>
      <c r="J8085" s="192"/>
    </row>
    <row r="8086" spans="9:10" ht="15.75">
      <c r="I8086" s="192"/>
      <c r="J8086" s="192"/>
    </row>
    <row r="8087" spans="9:10" ht="15.75">
      <c r="I8087" s="192"/>
      <c r="J8087" s="192"/>
    </row>
    <row r="8088" spans="9:10" ht="15.75">
      <c r="I8088" s="192"/>
      <c r="J8088" s="192"/>
    </row>
    <row r="8089" spans="9:10" ht="15.75">
      <c r="I8089" s="192"/>
      <c r="J8089" s="192"/>
    </row>
    <row r="8090" spans="9:10" ht="15.75">
      <c r="I8090" s="192"/>
      <c r="J8090" s="192"/>
    </row>
    <row r="8091" spans="9:10" ht="15.75">
      <c r="I8091" s="192"/>
      <c r="J8091" s="192"/>
    </row>
    <row r="8092" spans="9:10" ht="15.75">
      <c r="I8092" s="192"/>
      <c r="J8092" s="192"/>
    </row>
    <row r="8093" spans="9:10" ht="15.75">
      <c r="I8093" s="192"/>
      <c r="J8093" s="192"/>
    </row>
    <row r="8094" spans="9:10" ht="15.75">
      <c r="I8094" s="192"/>
      <c r="J8094" s="192"/>
    </row>
    <row r="8095" spans="9:10" ht="15.75">
      <c r="I8095" s="192"/>
      <c r="J8095" s="192"/>
    </row>
    <row r="8096" spans="9:10" ht="15.75">
      <c r="I8096" s="192"/>
      <c r="J8096" s="192"/>
    </row>
    <row r="8097" spans="9:10" ht="15.75">
      <c r="I8097" s="192"/>
      <c r="J8097" s="192"/>
    </row>
    <row r="8098" spans="9:10" ht="15.75">
      <c r="I8098" s="192"/>
      <c r="J8098" s="192"/>
    </row>
    <row r="8099" spans="9:10" ht="15.75">
      <c r="I8099" s="192"/>
      <c r="J8099" s="192"/>
    </row>
    <row r="8100" spans="9:10" ht="15.75">
      <c r="I8100" s="192"/>
      <c r="J8100" s="192"/>
    </row>
    <row r="8101" spans="9:10" ht="15.75">
      <c r="I8101" s="192"/>
      <c r="J8101" s="192"/>
    </row>
    <row r="8102" spans="9:10" ht="15.75">
      <c r="I8102" s="192"/>
      <c r="J8102" s="192"/>
    </row>
    <row r="8103" spans="9:10" ht="15.75">
      <c r="I8103" s="192"/>
      <c r="J8103" s="192"/>
    </row>
    <row r="8104" spans="9:10" ht="15.75">
      <c r="I8104" s="192"/>
      <c r="J8104" s="192"/>
    </row>
    <row r="8105" spans="9:10" ht="15.75">
      <c r="I8105" s="192"/>
      <c r="J8105" s="192"/>
    </row>
    <row r="8106" spans="9:10" ht="15.75">
      <c r="I8106" s="192"/>
      <c r="J8106" s="192"/>
    </row>
    <row r="8107" spans="9:10" ht="15.75">
      <c r="I8107" s="192"/>
      <c r="J8107" s="192"/>
    </row>
    <row r="8108" spans="9:10" ht="15.75">
      <c r="I8108" s="192"/>
      <c r="J8108" s="192"/>
    </row>
    <row r="8109" spans="9:10" ht="15.75">
      <c r="I8109" s="192"/>
      <c r="J8109" s="192"/>
    </row>
    <row r="8110" spans="9:10" ht="15.75">
      <c r="I8110" s="192"/>
      <c r="J8110" s="192"/>
    </row>
    <row r="8111" spans="9:10" ht="15.75">
      <c r="I8111" s="192"/>
      <c r="J8111" s="192"/>
    </row>
    <row r="8112" spans="9:10" ht="15.75">
      <c r="I8112" s="192"/>
      <c r="J8112" s="192"/>
    </row>
    <row r="8113" spans="9:10" ht="15.75">
      <c r="I8113" s="192"/>
      <c r="J8113" s="192"/>
    </row>
    <row r="8114" spans="9:10" ht="15.75">
      <c r="I8114" s="192"/>
      <c r="J8114" s="192"/>
    </row>
    <row r="8115" spans="9:10" ht="15.75">
      <c r="I8115" s="192"/>
      <c r="J8115" s="192"/>
    </row>
    <row r="8116" spans="9:10" ht="15.75">
      <c r="I8116" s="192"/>
      <c r="J8116" s="192"/>
    </row>
    <row r="8117" spans="9:10" ht="15.75">
      <c r="I8117" s="192"/>
      <c r="J8117" s="192"/>
    </row>
    <row r="8118" spans="9:10" ht="15.75">
      <c r="I8118" s="192"/>
      <c r="J8118" s="192"/>
    </row>
    <row r="8119" spans="9:10" ht="15.75">
      <c r="I8119" s="192"/>
      <c r="J8119" s="192"/>
    </row>
    <row r="8120" spans="9:10" ht="15.75">
      <c r="I8120" s="192"/>
      <c r="J8120" s="192"/>
    </row>
    <row r="8121" spans="9:10" ht="15.75">
      <c r="I8121" s="192"/>
      <c r="J8121" s="192"/>
    </row>
    <row r="8122" spans="9:10" ht="15.75">
      <c r="I8122" s="192"/>
      <c r="J8122" s="192"/>
    </row>
    <row r="8123" spans="9:10" ht="15.75">
      <c r="I8123" s="192"/>
      <c r="J8123" s="192"/>
    </row>
    <row r="8124" spans="9:10" ht="15.75">
      <c r="I8124" s="192"/>
      <c r="J8124" s="192"/>
    </row>
    <row r="8125" spans="9:10" ht="15.75">
      <c r="I8125" s="192"/>
      <c r="J8125" s="192"/>
    </row>
    <row r="8126" spans="9:10" ht="15.75">
      <c r="I8126" s="192"/>
      <c r="J8126" s="192"/>
    </row>
    <row r="8127" spans="9:10" ht="15.75">
      <c r="I8127" s="192"/>
      <c r="J8127" s="192"/>
    </row>
    <row r="8128" spans="9:10" ht="15.75">
      <c r="I8128" s="192"/>
      <c r="J8128" s="192"/>
    </row>
    <row r="8129" spans="9:10" ht="15.75">
      <c r="I8129" s="192"/>
      <c r="J8129" s="192"/>
    </row>
    <row r="8130" spans="9:10" ht="15.75">
      <c r="I8130" s="192"/>
      <c r="J8130" s="192"/>
    </row>
    <row r="8131" spans="9:10" ht="15.75">
      <c r="I8131" s="192"/>
      <c r="J8131" s="192"/>
    </row>
    <row r="8132" spans="9:10" ht="15.75">
      <c r="I8132" s="192"/>
      <c r="J8132" s="192"/>
    </row>
    <row r="8133" spans="9:10" ht="15.75">
      <c r="I8133" s="192"/>
      <c r="J8133" s="192"/>
    </row>
    <row r="8134" spans="9:10" ht="15.75">
      <c r="I8134" s="192"/>
      <c r="J8134" s="192"/>
    </row>
    <row r="8135" spans="9:10" ht="15.75">
      <c r="I8135" s="192"/>
      <c r="J8135" s="192"/>
    </row>
    <row r="8136" spans="9:10" ht="15.75">
      <c r="I8136" s="192"/>
      <c r="J8136" s="192"/>
    </row>
    <row r="8137" spans="9:10" ht="15.75">
      <c r="I8137" s="192"/>
      <c r="J8137" s="192"/>
    </row>
    <row r="8138" spans="9:10" ht="15.75">
      <c r="I8138" s="192"/>
      <c r="J8138" s="192"/>
    </row>
    <row r="8139" spans="9:10" ht="15.75">
      <c r="I8139" s="192"/>
      <c r="J8139" s="192"/>
    </row>
    <row r="8140" spans="9:10" ht="15.75">
      <c r="I8140" s="192"/>
      <c r="J8140" s="192"/>
    </row>
    <row r="8141" spans="9:10" ht="15.75">
      <c r="I8141" s="192"/>
      <c r="J8141" s="192"/>
    </row>
    <row r="8142" spans="9:10" ht="15.75">
      <c r="I8142" s="192"/>
      <c r="J8142" s="192"/>
    </row>
    <row r="8143" spans="9:10" ht="15.75">
      <c r="I8143" s="192"/>
      <c r="J8143" s="192"/>
    </row>
    <row r="8144" spans="9:10" ht="15.75">
      <c r="I8144" s="192"/>
      <c r="J8144" s="192"/>
    </row>
    <row r="8145" spans="9:10" ht="15.75">
      <c r="I8145" s="192"/>
      <c r="J8145" s="192"/>
    </row>
    <row r="8146" spans="9:10" ht="15.75">
      <c r="I8146" s="192"/>
      <c r="J8146" s="192"/>
    </row>
    <row r="8147" spans="9:10" ht="15.75">
      <c r="I8147" s="192"/>
      <c r="J8147" s="192"/>
    </row>
    <row r="8148" spans="9:10" ht="15.75">
      <c r="I8148" s="192"/>
      <c r="J8148" s="192"/>
    </row>
    <row r="8149" spans="9:10" ht="15.75">
      <c r="I8149" s="192"/>
      <c r="J8149" s="192"/>
    </row>
    <row r="8150" spans="9:10" ht="15.75">
      <c r="I8150" s="192"/>
      <c r="J8150" s="192"/>
    </row>
    <row r="8151" spans="9:10" ht="15.75">
      <c r="I8151" s="192"/>
      <c r="J8151" s="192"/>
    </row>
    <row r="8152" spans="9:10" ht="15.75">
      <c r="I8152" s="192"/>
      <c r="J8152" s="192"/>
    </row>
    <row r="8153" spans="9:10" ht="15.75">
      <c r="I8153" s="192"/>
      <c r="J8153" s="192"/>
    </row>
    <row r="8154" spans="9:10" ht="15.75">
      <c r="I8154" s="192"/>
      <c r="J8154" s="192"/>
    </row>
    <row r="8155" spans="9:10" ht="15.75">
      <c r="I8155" s="192"/>
      <c r="J8155" s="192"/>
    </row>
    <row r="8156" spans="9:10" ht="15.75">
      <c r="I8156" s="192"/>
      <c r="J8156" s="192"/>
    </row>
    <row r="8157" spans="9:10" ht="15.75">
      <c r="I8157" s="192"/>
      <c r="J8157" s="192"/>
    </row>
    <row r="8158" spans="9:10" ht="15.75">
      <c r="I8158" s="192"/>
      <c r="J8158" s="192"/>
    </row>
    <row r="8159" spans="9:10" ht="15.75">
      <c r="I8159" s="192"/>
      <c r="J8159" s="192"/>
    </row>
    <row r="8160" spans="9:10" ht="15.75">
      <c r="I8160" s="192"/>
      <c r="J8160" s="192"/>
    </row>
    <row r="8161" spans="9:10" ht="15.75">
      <c r="I8161" s="192"/>
      <c r="J8161" s="192"/>
    </row>
    <row r="8162" spans="9:10" ht="15.75">
      <c r="I8162" s="192"/>
      <c r="J8162" s="192"/>
    </row>
    <row r="8163" spans="9:10" ht="15.75">
      <c r="I8163" s="192"/>
      <c r="J8163" s="192"/>
    </row>
    <row r="8164" spans="9:10" ht="15.75">
      <c r="I8164" s="192"/>
      <c r="J8164" s="192"/>
    </row>
    <row r="8165" spans="9:10" ht="15.75">
      <c r="I8165" s="192"/>
      <c r="J8165" s="192"/>
    </row>
    <row r="8166" spans="9:10" ht="15.75">
      <c r="I8166" s="192"/>
      <c r="J8166" s="192"/>
    </row>
    <row r="8167" spans="9:10" ht="15.75">
      <c r="I8167" s="192"/>
      <c r="J8167" s="192"/>
    </row>
    <row r="8168" spans="9:10" ht="15.75">
      <c r="I8168" s="192"/>
      <c r="J8168" s="192"/>
    </row>
    <row r="8169" spans="9:10" ht="15.75">
      <c r="I8169" s="192"/>
      <c r="J8169" s="192"/>
    </row>
    <row r="8170" spans="9:10" ht="15.75">
      <c r="I8170" s="192"/>
      <c r="J8170" s="192"/>
    </row>
    <row r="8171" spans="9:10" ht="15.75">
      <c r="I8171" s="192"/>
      <c r="J8171" s="192"/>
    </row>
    <row r="8172" spans="9:10" ht="15.75">
      <c r="I8172" s="192"/>
      <c r="J8172" s="192"/>
    </row>
    <row r="8173" spans="9:10" ht="15.75">
      <c r="I8173" s="192"/>
      <c r="J8173" s="192"/>
    </row>
    <row r="8174" spans="9:10" ht="15.75">
      <c r="I8174" s="192"/>
      <c r="J8174" s="192"/>
    </row>
    <row r="8175" spans="9:10" ht="15.75">
      <c r="I8175" s="192"/>
      <c r="J8175" s="192"/>
    </row>
    <row r="8176" spans="9:10" ht="15.75">
      <c r="I8176" s="192"/>
      <c r="J8176" s="192"/>
    </row>
    <row r="8177" spans="9:10" ht="15.75">
      <c r="I8177" s="192"/>
      <c r="J8177" s="192"/>
    </row>
    <row r="8178" spans="9:10" ht="15.75">
      <c r="I8178" s="192"/>
      <c r="J8178" s="192"/>
    </row>
    <row r="8179" spans="9:10" ht="15.75">
      <c r="I8179" s="192"/>
      <c r="J8179" s="192"/>
    </row>
    <row r="8180" spans="9:10" ht="15.75">
      <c r="I8180" s="192"/>
      <c r="J8180" s="192"/>
    </row>
    <row r="8181" spans="9:10" ht="15.75">
      <c r="I8181" s="192"/>
      <c r="J8181" s="192"/>
    </row>
    <row r="8182" spans="9:10" ht="15.75">
      <c r="I8182" s="192"/>
      <c r="J8182" s="192"/>
    </row>
    <row r="8183" spans="9:10" ht="15.75">
      <c r="I8183" s="192"/>
      <c r="J8183" s="192"/>
    </row>
    <row r="8184" spans="9:10" ht="15.75">
      <c r="I8184" s="192"/>
      <c r="J8184" s="192"/>
    </row>
    <row r="8185" spans="9:10" ht="15.75">
      <c r="I8185" s="192"/>
      <c r="J8185" s="192"/>
    </row>
    <row r="8186" spans="9:10" ht="15.75">
      <c r="I8186" s="192"/>
      <c r="J8186" s="192"/>
    </row>
    <row r="8187" spans="9:10" ht="15.75">
      <c r="I8187" s="192"/>
      <c r="J8187" s="192"/>
    </row>
    <row r="8188" spans="9:10" ht="15.75">
      <c r="I8188" s="192"/>
      <c r="J8188" s="192"/>
    </row>
    <row r="8189" spans="9:10" ht="15.75">
      <c r="I8189" s="192"/>
      <c r="J8189" s="192"/>
    </row>
    <row r="8190" spans="9:10" ht="15.75">
      <c r="I8190" s="192"/>
      <c r="J8190" s="192"/>
    </row>
    <row r="8191" spans="9:10" ht="15.75">
      <c r="I8191" s="192"/>
      <c r="J8191" s="192"/>
    </row>
    <row r="8192" spans="9:10" ht="15.75">
      <c r="I8192" s="192"/>
      <c r="J8192" s="192"/>
    </row>
    <row r="8193" spans="9:10" ht="15.75">
      <c r="I8193" s="192"/>
      <c r="J8193" s="192"/>
    </row>
    <row r="8194" spans="9:10" ht="15.75">
      <c r="I8194" s="192"/>
      <c r="J8194" s="192"/>
    </row>
    <row r="8195" spans="9:10" ht="15.75">
      <c r="I8195" s="192"/>
      <c r="J8195" s="192"/>
    </row>
    <row r="8196" spans="9:10" ht="15.75">
      <c r="I8196" s="192"/>
      <c r="J8196" s="192"/>
    </row>
    <row r="8197" spans="9:10" ht="15.75">
      <c r="I8197" s="192"/>
      <c r="J8197" s="192"/>
    </row>
    <row r="8198" spans="9:10" ht="15.75">
      <c r="I8198" s="192"/>
      <c r="J8198" s="192"/>
    </row>
    <row r="8199" spans="9:10" ht="15.75">
      <c r="I8199" s="192"/>
      <c r="J8199" s="192"/>
    </row>
    <row r="8200" spans="9:10" ht="15.75">
      <c r="I8200" s="192"/>
      <c r="J8200" s="192"/>
    </row>
    <row r="8201" spans="9:10" ht="15.75">
      <c r="I8201" s="192"/>
      <c r="J8201" s="192"/>
    </row>
    <row r="8202" spans="9:10" ht="15.75">
      <c r="I8202" s="192"/>
      <c r="J8202" s="192"/>
    </row>
    <row r="8203" spans="9:10" ht="15.75">
      <c r="I8203" s="192"/>
      <c r="J8203" s="192"/>
    </row>
    <row r="8204" spans="9:10" ht="15.75">
      <c r="I8204" s="192"/>
      <c r="J8204" s="192"/>
    </row>
    <row r="8205" spans="9:10" ht="15.75">
      <c r="I8205" s="192"/>
      <c r="J8205" s="192"/>
    </row>
    <row r="8206" spans="9:10" ht="15.75">
      <c r="I8206" s="192"/>
      <c r="J8206" s="192"/>
    </row>
    <row r="8207" spans="9:10" ht="15.75">
      <c r="I8207" s="192"/>
      <c r="J8207" s="192"/>
    </row>
    <row r="8208" spans="9:10" ht="15.75">
      <c r="I8208" s="192"/>
      <c r="J8208" s="192"/>
    </row>
    <row r="8209" spans="9:10" ht="15.75">
      <c r="I8209" s="192"/>
      <c r="J8209" s="192"/>
    </row>
    <row r="8210" spans="9:10" ht="15.75">
      <c r="I8210" s="192"/>
      <c r="J8210" s="192"/>
    </row>
    <row r="8211" spans="9:10" ht="15.75">
      <c r="I8211" s="192"/>
      <c r="J8211" s="192"/>
    </row>
    <row r="8212" spans="9:10" ht="15.75">
      <c r="I8212" s="192"/>
      <c r="J8212" s="192"/>
    </row>
    <row r="8213" spans="9:10" ht="15.75">
      <c r="I8213" s="192"/>
      <c r="J8213" s="192"/>
    </row>
    <row r="8214" spans="9:10" ht="15.75">
      <c r="I8214" s="192"/>
      <c r="J8214" s="192"/>
    </row>
    <row r="8215" spans="9:10" ht="15.75">
      <c r="I8215" s="192"/>
      <c r="J8215" s="192"/>
    </row>
    <row r="8216" spans="9:10" ht="15.75">
      <c r="I8216" s="192"/>
      <c r="J8216" s="192"/>
    </row>
    <row r="8217" spans="9:10" ht="15.75">
      <c r="I8217" s="192"/>
      <c r="J8217" s="192"/>
    </row>
    <row r="8218" spans="9:10" ht="15.75">
      <c r="I8218" s="192"/>
      <c r="J8218" s="192"/>
    </row>
    <row r="8219" spans="9:10" ht="15.75">
      <c r="I8219" s="192"/>
      <c r="J8219" s="192"/>
    </row>
    <row r="8220" spans="9:10" ht="15.75">
      <c r="I8220" s="192"/>
      <c r="J8220" s="192"/>
    </row>
    <row r="8221" spans="9:10" ht="15.75">
      <c r="I8221" s="192"/>
      <c r="J8221" s="192"/>
    </row>
    <row r="8222" spans="9:10" ht="15.75">
      <c r="I8222" s="192"/>
      <c r="J8222" s="192"/>
    </row>
    <row r="8223" spans="9:10" ht="15.75">
      <c r="I8223" s="192"/>
      <c r="J8223" s="192"/>
    </row>
    <row r="8224" spans="9:10" ht="15.75">
      <c r="I8224" s="192"/>
      <c r="J8224" s="192"/>
    </row>
    <row r="8225" spans="9:10" ht="15.75">
      <c r="I8225" s="192"/>
      <c r="J8225" s="192"/>
    </row>
    <row r="8226" spans="9:10" ht="15.75">
      <c r="I8226" s="192"/>
      <c r="J8226" s="192"/>
    </row>
    <row r="8227" spans="9:10" ht="15.75">
      <c r="I8227" s="192"/>
      <c r="J8227" s="192"/>
    </row>
    <row r="8228" spans="9:10" ht="15.75">
      <c r="I8228" s="192"/>
      <c r="J8228" s="192"/>
    </row>
    <row r="8229" spans="9:10" ht="15.75">
      <c r="I8229" s="192"/>
      <c r="J8229" s="192"/>
    </row>
    <row r="8230" spans="9:10" ht="15.75">
      <c r="I8230" s="192"/>
      <c r="J8230" s="192"/>
    </row>
    <row r="8231" spans="9:10" ht="15.75">
      <c r="I8231" s="192"/>
      <c r="J8231" s="192"/>
    </row>
    <row r="8232" spans="9:10" ht="15.75">
      <c r="I8232" s="192"/>
      <c r="J8232" s="192"/>
    </row>
    <row r="8233" spans="9:10" ht="15.75">
      <c r="I8233" s="192"/>
      <c r="J8233" s="192"/>
    </row>
    <row r="8234" spans="9:10" ht="15.75">
      <c r="I8234" s="192"/>
      <c r="J8234" s="192"/>
    </row>
    <row r="8235" spans="9:10" ht="15.75">
      <c r="I8235" s="192"/>
      <c r="J8235" s="192"/>
    </row>
    <row r="8236" spans="9:10" ht="15.75">
      <c r="I8236" s="192"/>
      <c r="J8236" s="192"/>
    </row>
    <row r="8237" spans="9:10" ht="15.75">
      <c r="I8237" s="192"/>
      <c r="J8237" s="192"/>
    </row>
    <row r="8238" spans="9:10" ht="15.75">
      <c r="I8238" s="192"/>
      <c r="J8238" s="192"/>
    </row>
    <row r="8239" spans="9:10" ht="15.75">
      <c r="I8239" s="192"/>
      <c r="J8239" s="192"/>
    </row>
    <row r="8240" spans="9:10" ht="15.75">
      <c r="I8240" s="192"/>
      <c r="J8240" s="192"/>
    </row>
    <row r="8241" spans="9:10" ht="15.75">
      <c r="I8241" s="192"/>
      <c r="J8241" s="192"/>
    </row>
    <row r="8242" spans="9:10" ht="15.75">
      <c r="I8242" s="192"/>
      <c r="J8242" s="192"/>
    </row>
    <row r="8243" spans="9:10" ht="15.75">
      <c r="I8243" s="192"/>
      <c r="J8243" s="192"/>
    </row>
    <row r="8244" spans="9:10" ht="15.75">
      <c r="I8244" s="192"/>
      <c r="J8244" s="192"/>
    </row>
    <row r="8245" spans="9:10" ht="15.75">
      <c r="I8245" s="192"/>
      <c r="J8245" s="192"/>
    </row>
    <row r="8246" spans="9:10" ht="15.75">
      <c r="I8246" s="192"/>
      <c r="J8246" s="192"/>
    </row>
    <row r="8247" spans="9:10" ht="15.75">
      <c r="I8247" s="192"/>
      <c r="J8247" s="192"/>
    </row>
    <row r="8248" spans="9:10" ht="15.75">
      <c r="I8248" s="192"/>
      <c r="J8248" s="192"/>
    </row>
    <row r="8249" spans="9:10" ht="15.75">
      <c r="I8249" s="192"/>
      <c r="J8249" s="192"/>
    </row>
    <row r="8250" spans="9:10" ht="15.75">
      <c r="I8250" s="192"/>
      <c r="J8250" s="192"/>
    </row>
    <row r="8251" spans="9:10" ht="15.75">
      <c r="I8251" s="192"/>
      <c r="J8251" s="192"/>
    </row>
    <row r="8252" spans="9:10" ht="15.75">
      <c r="I8252" s="192"/>
      <c r="J8252" s="192"/>
    </row>
    <row r="8253" spans="9:10" ht="15.75">
      <c r="I8253" s="192"/>
      <c r="J8253" s="192"/>
    </row>
    <row r="8254" spans="9:10" ht="15.75">
      <c r="I8254" s="192"/>
      <c r="J8254" s="192"/>
    </row>
    <row r="8255" spans="9:10" ht="15.75">
      <c r="I8255" s="192"/>
      <c r="J8255" s="192"/>
    </row>
    <row r="8256" spans="9:10" ht="15.75">
      <c r="I8256" s="192"/>
      <c r="J8256" s="192"/>
    </row>
    <row r="8257" spans="9:10" ht="15.75">
      <c r="I8257" s="192"/>
      <c r="J8257" s="192"/>
    </row>
    <row r="8258" spans="9:10" ht="15.75">
      <c r="I8258" s="192"/>
      <c r="J8258" s="192"/>
    </row>
    <row r="8259" spans="9:10" ht="15.75">
      <c r="I8259" s="192"/>
      <c r="J8259" s="192"/>
    </row>
    <row r="8260" spans="9:10" ht="15.75">
      <c r="I8260" s="192"/>
      <c r="J8260" s="192"/>
    </row>
    <row r="8261" spans="9:10" ht="15.75">
      <c r="I8261" s="192"/>
      <c r="J8261" s="192"/>
    </row>
    <row r="8262" spans="9:10" ht="15.75">
      <c r="I8262" s="192"/>
      <c r="J8262" s="192"/>
    </row>
    <row r="8263" spans="9:10" ht="15.75">
      <c r="I8263" s="192"/>
      <c r="J8263" s="192"/>
    </row>
    <row r="8264" spans="9:10" ht="15.75">
      <c r="I8264" s="192"/>
      <c r="J8264" s="192"/>
    </row>
    <row r="8265" spans="9:10" ht="15.75">
      <c r="I8265" s="192"/>
      <c r="J8265" s="192"/>
    </row>
    <row r="8266" spans="9:10" ht="15.75">
      <c r="I8266" s="192"/>
      <c r="J8266" s="192"/>
    </row>
    <row r="8267" spans="9:10" ht="15.75">
      <c r="I8267" s="192"/>
      <c r="J8267" s="192"/>
    </row>
    <row r="8268" spans="9:10" ht="15.75">
      <c r="I8268" s="192"/>
      <c r="J8268" s="192"/>
    </row>
    <row r="8269" spans="9:10" ht="15.75">
      <c r="I8269" s="192"/>
      <c r="J8269" s="192"/>
    </row>
    <row r="8270" spans="9:10" ht="15.75">
      <c r="I8270" s="192"/>
      <c r="J8270" s="192"/>
    </row>
    <row r="8271" spans="9:10" ht="15.75">
      <c r="I8271" s="192"/>
      <c r="J8271" s="192"/>
    </row>
    <row r="8272" spans="9:10" ht="15.75">
      <c r="I8272" s="192"/>
      <c r="J8272" s="192"/>
    </row>
    <row r="8273" spans="9:10" ht="15.75">
      <c r="I8273" s="192"/>
      <c r="J8273" s="192"/>
    </row>
    <row r="8274" spans="9:10" ht="15.75">
      <c r="I8274" s="192"/>
      <c r="J8274" s="192"/>
    </row>
    <row r="8275" spans="9:10" ht="15.75">
      <c r="I8275" s="192"/>
      <c r="J8275" s="192"/>
    </row>
    <row r="8276" spans="9:10" ht="15.75">
      <c r="I8276" s="192"/>
      <c r="J8276" s="192"/>
    </row>
    <row r="8277" spans="9:10" ht="15.75">
      <c r="I8277" s="192"/>
      <c r="J8277" s="192"/>
    </row>
    <row r="8278" spans="9:10" ht="15.75">
      <c r="I8278" s="192"/>
      <c r="J8278" s="192"/>
    </row>
    <row r="8279" spans="9:10" ht="15.75">
      <c r="I8279" s="192"/>
      <c r="J8279" s="192"/>
    </row>
    <row r="8280" spans="9:10" ht="15.75">
      <c r="I8280" s="192"/>
      <c r="J8280" s="192"/>
    </row>
    <row r="8281" spans="9:10" ht="15.75">
      <c r="I8281" s="192"/>
      <c r="J8281" s="192"/>
    </row>
    <row r="8282" spans="9:10" ht="15.75">
      <c r="I8282" s="192"/>
      <c r="J8282" s="192"/>
    </row>
    <row r="8283" spans="9:10" ht="15.75">
      <c r="I8283" s="192"/>
      <c r="J8283" s="192"/>
    </row>
    <row r="8284" spans="9:10" ht="15.75">
      <c r="I8284" s="192"/>
      <c r="J8284" s="192"/>
    </row>
    <row r="8285" spans="9:10" ht="15.75">
      <c r="I8285" s="192"/>
      <c r="J8285" s="192"/>
    </row>
    <row r="8286" spans="9:10" ht="15.75">
      <c r="I8286" s="192"/>
      <c r="J8286" s="192"/>
    </row>
    <row r="8287" spans="9:10" ht="15.75">
      <c r="I8287" s="192"/>
      <c r="J8287" s="192"/>
    </row>
    <row r="8288" spans="9:10" ht="15.75">
      <c r="I8288" s="192"/>
      <c r="J8288" s="192"/>
    </row>
    <row r="8289" spans="9:10" ht="15.75">
      <c r="I8289" s="192"/>
      <c r="J8289" s="192"/>
    </row>
    <row r="8290" spans="9:10" ht="15.75">
      <c r="I8290" s="192"/>
      <c r="J8290" s="192"/>
    </row>
    <row r="8291" spans="9:10" ht="15.75">
      <c r="I8291" s="192"/>
      <c r="J8291" s="192"/>
    </row>
    <row r="8292" spans="9:10" ht="15.75">
      <c r="I8292" s="192"/>
      <c r="J8292" s="192"/>
    </row>
    <row r="8293" spans="9:10" ht="15.75">
      <c r="I8293" s="192"/>
      <c r="J8293" s="192"/>
    </row>
    <row r="8294" spans="9:10" ht="15.75">
      <c r="I8294" s="192"/>
      <c r="J8294" s="192"/>
    </row>
    <row r="8295" spans="9:10" ht="15.75">
      <c r="I8295" s="192"/>
      <c r="J8295" s="192"/>
    </row>
    <row r="8296" spans="9:10" ht="15.75">
      <c r="I8296" s="192"/>
      <c r="J8296" s="192"/>
    </row>
    <row r="8297" spans="9:10" ht="15.75">
      <c r="I8297" s="192"/>
      <c r="J8297" s="192"/>
    </row>
    <row r="8298" spans="9:10" ht="15.75">
      <c r="I8298" s="192"/>
      <c r="J8298" s="192"/>
    </row>
    <row r="8299" spans="9:10" ht="15.75">
      <c r="I8299" s="192"/>
      <c r="J8299" s="192"/>
    </row>
    <row r="8300" spans="9:10" ht="15.75">
      <c r="I8300" s="192"/>
      <c r="J8300" s="192"/>
    </row>
    <row r="8301" spans="9:10" ht="15.75">
      <c r="I8301" s="192"/>
      <c r="J8301" s="192"/>
    </row>
    <row r="8302" spans="9:10" ht="15.75">
      <c r="I8302" s="192"/>
      <c r="J8302" s="192"/>
    </row>
    <row r="8303" spans="9:10" ht="15.75">
      <c r="I8303" s="192"/>
      <c r="J8303" s="192"/>
    </row>
    <row r="8304" spans="9:10" ht="15.75">
      <c r="I8304" s="192"/>
      <c r="J8304" s="192"/>
    </row>
    <row r="8305" spans="9:10" ht="15.75">
      <c r="I8305" s="192"/>
      <c r="J8305" s="192"/>
    </row>
    <row r="8306" spans="9:10" ht="15.75">
      <c r="I8306" s="192"/>
      <c r="J8306" s="192"/>
    </row>
    <row r="8307" spans="9:10" ht="15.75">
      <c r="I8307" s="192"/>
      <c r="J8307" s="192"/>
    </row>
    <row r="8308" spans="9:10" ht="15.75">
      <c r="I8308" s="192"/>
      <c r="J8308" s="192"/>
    </row>
    <row r="8309" spans="9:10" ht="15.75">
      <c r="I8309" s="192"/>
      <c r="J8309" s="192"/>
    </row>
    <row r="8310" spans="9:10" ht="15.75">
      <c r="I8310" s="192"/>
      <c r="J8310" s="192"/>
    </row>
    <row r="8311" spans="9:10" ht="15.75">
      <c r="I8311" s="192"/>
      <c r="J8311" s="192"/>
    </row>
    <row r="8312" spans="9:10" ht="15.75">
      <c r="I8312" s="192"/>
      <c r="J8312" s="192"/>
    </row>
    <row r="8313" spans="9:10" ht="15.75">
      <c r="I8313" s="192"/>
      <c r="J8313" s="192"/>
    </row>
    <row r="8314" spans="9:10" ht="15.75">
      <c r="I8314" s="192"/>
      <c r="J8314" s="192"/>
    </row>
    <row r="8315" spans="9:10" ht="15.75">
      <c r="I8315" s="192"/>
      <c r="J8315" s="192"/>
    </row>
    <row r="8316" spans="9:10" ht="15.75">
      <c r="I8316" s="192"/>
      <c r="J8316" s="192"/>
    </row>
    <row r="8317" spans="9:10" ht="15.75">
      <c r="I8317" s="192"/>
      <c r="J8317" s="192"/>
    </row>
    <row r="8318" spans="9:10" ht="15.75">
      <c r="I8318" s="192"/>
      <c r="J8318" s="192"/>
    </row>
    <row r="8319" spans="9:10" ht="15.75">
      <c r="I8319" s="192"/>
      <c r="J8319" s="192"/>
    </row>
    <row r="8320" spans="9:10" ht="15.75">
      <c r="I8320" s="192"/>
      <c r="J8320" s="192"/>
    </row>
    <row r="8321" spans="9:10" ht="15.75">
      <c r="I8321" s="192"/>
      <c r="J8321" s="192"/>
    </row>
    <row r="8322" spans="9:10" ht="15.75">
      <c r="I8322" s="192"/>
      <c r="J8322" s="192"/>
    </row>
    <row r="8323" spans="9:10" ht="15.75">
      <c r="I8323" s="192"/>
      <c r="J8323" s="192"/>
    </row>
    <row r="8324" spans="9:10" ht="15.75">
      <c r="I8324" s="192"/>
      <c r="J8324" s="192"/>
    </row>
    <row r="8325" spans="9:10" ht="15.75">
      <c r="I8325" s="192"/>
      <c r="J8325" s="192"/>
    </row>
    <row r="8326" spans="9:10" ht="15.75">
      <c r="I8326" s="192"/>
      <c r="J8326" s="192"/>
    </row>
    <row r="8327" spans="9:10" ht="15.75">
      <c r="I8327" s="192"/>
      <c r="J8327" s="192"/>
    </row>
    <row r="8328" spans="9:10" ht="15.75">
      <c r="I8328" s="192"/>
      <c r="J8328" s="192"/>
    </row>
    <row r="8329" spans="9:10" ht="15.75">
      <c r="I8329" s="192"/>
      <c r="J8329" s="192"/>
    </row>
    <row r="8330" spans="9:10" ht="15.75">
      <c r="I8330" s="192"/>
      <c r="J8330" s="192"/>
    </row>
    <row r="8331" spans="9:10" ht="15.75">
      <c r="I8331" s="192"/>
      <c r="J8331" s="192"/>
    </row>
    <row r="8332" spans="9:10" ht="15.75">
      <c r="I8332" s="192"/>
      <c r="J8332" s="192"/>
    </row>
    <row r="8333" spans="9:10" ht="15.75">
      <c r="I8333" s="192"/>
      <c r="J8333" s="192"/>
    </row>
    <row r="8334" spans="9:10" ht="15.75">
      <c r="I8334" s="192"/>
      <c r="J8334" s="192"/>
    </row>
    <row r="8335" spans="9:10" ht="15.75">
      <c r="I8335" s="192"/>
      <c r="J8335" s="192"/>
    </row>
    <row r="8336" spans="9:10" ht="15.75">
      <c r="I8336" s="192"/>
      <c r="J8336" s="192"/>
    </row>
    <row r="8337" spans="9:10" ht="15.75">
      <c r="I8337" s="192"/>
      <c r="J8337" s="192"/>
    </row>
    <row r="8338" spans="9:10" ht="15.75">
      <c r="I8338" s="192"/>
      <c r="J8338" s="192"/>
    </row>
    <row r="8339" spans="9:10" ht="15.75">
      <c r="I8339" s="192"/>
      <c r="J8339" s="192"/>
    </row>
    <row r="8340" spans="9:10" ht="15.75">
      <c r="I8340" s="192"/>
      <c r="J8340" s="192"/>
    </row>
    <row r="8341" spans="9:10" ht="15.75">
      <c r="I8341" s="192"/>
      <c r="J8341" s="192"/>
    </row>
    <row r="8342" spans="9:10" ht="15.75">
      <c r="I8342" s="192"/>
      <c r="J8342" s="192"/>
    </row>
    <row r="8343" spans="9:10" ht="15.75">
      <c r="I8343" s="192"/>
      <c r="J8343" s="192"/>
    </row>
    <row r="8344" spans="9:10" ht="15.75">
      <c r="I8344" s="192"/>
      <c r="J8344" s="192"/>
    </row>
    <row r="8345" spans="9:10" ht="15.75">
      <c r="I8345" s="192"/>
      <c r="J8345" s="192"/>
    </row>
    <row r="8346" spans="9:10" ht="15.75">
      <c r="I8346" s="192"/>
      <c r="J8346" s="192"/>
    </row>
    <row r="8347" spans="9:10" ht="15.75">
      <c r="I8347" s="192"/>
      <c r="J8347" s="192"/>
    </row>
    <row r="8348" spans="9:10" ht="15.75">
      <c r="I8348" s="192"/>
      <c r="J8348" s="192"/>
    </row>
    <row r="8349" spans="9:10" ht="15.75">
      <c r="I8349" s="192"/>
      <c r="J8349" s="192"/>
    </row>
    <row r="8350" spans="9:10" ht="15.75">
      <c r="I8350" s="192"/>
      <c r="J8350" s="192"/>
    </row>
    <row r="8351" spans="9:10" ht="15.75">
      <c r="I8351" s="192"/>
      <c r="J8351" s="192"/>
    </row>
    <row r="8352" spans="9:10" ht="15.75">
      <c r="I8352" s="192"/>
      <c r="J8352" s="192"/>
    </row>
    <row r="8353" spans="9:10" ht="15.75">
      <c r="I8353" s="192"/>
      <c r="J8353" s="192"/>
    </row>
    <row r="8354" spans="9:10" ht="15.75">
      <c r="I8354" s="192"/>
      <c r="J8354" s="192"/>
    </row>
    <row r="8355" spans="9:10" ht="15.75">
      <c r="I8355" s="192"/>
      <c r="J8355" s="192"/>
    </row>
    <row r="8356" spans="9:10" ht="15.75">
      <c r="I8356" s="192"/>
      <c r="J8356" s="192"/>
    </row>
    <row r="8357" spans="9:10" ht="15.75">
      <c r="I8357" s="192"/>
      <c r="J8357" s="192"/>
    </row>
    <row r="8358" spans="9:10" ht="15.75">
      <c r="I8358" s="192"/>
      <c r="J8358" s="192"/>
    </row>
    <row r="8359" spans="9:10" ht="15.75">
      <c r="I8359" s="192"/>
      <c r="J8359" s="192"/>
    </row>
    <row r="8360" spans="9:10" ht="15.75">
      <c r="I8360" s="192"/>
      <c r="J8360" s="192"/>
    </row>
    <row r="8361" spans="9:10" ht="15.75">
      <c r="I8361" s="192"/>
      <c r="J8361" s="192"/>
    </row>
    <row r="8362" spans="9:10" ht="15.75">
      <c r="I8362" s="192"/>
      <c r="J8362" s="192"/>
    </row>
    <row r="8363" spans="9:10" ht="15.75">
      <c r="I8363" s="192"/>
      <c r="J8363" s="192"/>
    </row>
    <row r="8364" spans="9:10" ht="15.75">
      <c r="I8364" s="192"/>
      <c r="J8364" s="192"/>
    </row>
    <row r="8365" spans="9:10" ht="15.75">
      <c r="I8365" s="192"/>
      <c r="J8365" s="192"/>
    </row>
    <row r="8366" spans="9:10" ht="15.75">
      <c r="I8366" s="192"/>
      <c r="J8366" s="192"/>
    </row>
    <row r="8367" spans="9:10" ht="15.75">
      <c r="I8367" s="192"/>
      <c r="J8367" s="192"/>
    </row>
    <row r="8368" spans="9:10" ht="15.75">
      <c r="I8368" s="192"/>
      <c r="J8368" s="192"/>
    </row>
    <row r="8369" spans="9:10" ht="15.75">
      <c r="I8369" s="192"/>
      <c r="J8369" s="192"/>
    </row>
    <row r="8370" spans="9:10" ht="15.75">
      <c r="I8370" s="192"/>
      <c r="J8370" s="192"/>
    </row>
    <row r="8371" spans="9:10" ht="15.75">
      <c r="I8371" s="192"/>
      <c r="J8371" s="192"/>
    </row>
    <row r="8372" spans="9:10" ht="15.75">
      <c r="I8372" s="192"/>
      <c r="J8372" s="192"/>
    </row>
    <row r="8373" spans="9:10" ht="15.75">
      <c r="I8373" s="192"/>
      <c r="J8373" s="192"/>
    </row>
    <row r="8374" spans="9:10" ht="15.75">
      <c r="I8374" s="192"/>
      <c r="J8374" s="192"/>
    </row>
    <row r="8375" spans="9:10" ht="15.75">
      <c r="I8375" s="192"/>
      <c r="J8375" s="192"/>
    </row>
    <row r="8376" spans="9:10" ht="15.75">
      <c r="I8376" s="192"/>
      <c r="J8376" s="192"/>
    </row>
    <row r="8377" spans="9:10" ht="15.75">
      <c r="I8377" s="192"/>
      <c r="J8377" s="192"/>
    </row>
    <row r="8378" spans="9:10" ht="15.75">
      <c r="I8378" s="192"/>
      <c r="J8378" s="192"/>
    </row>
    <row r="8379" spans="9:10" ht="15.75">
      <c r="I8379" s="192"/>
      <c r="J8379" s="192"/>
    </row>
    <row r="8380" spans="9:10" ht="15.75">
      <c r="I8380" s="192"/>
      <c r="J8380" s="192"/>
    </row>
    <row r="8381" spans="9:10" ht="15.75">
      <c r="I8381" s="192"/>
      <c r="J8381" s="192"/>
    </row>
    <row r="8382" spans="9:10" ht="15.75">
      <c r="I8382" s="192"/>
      <c r="J8382" s="192"/>
    </row>
    <row r="8383" spans="9:10" ht="15.75">
      <c r="I8383" s="192"/>
      <c r="J8383" s="192"/>
    </row>
    <row r="8384" spans="9:10" ht="15.75">
      <c r="I8384" s="192"/>
      <c r="J8384" s="192"/>
    </row>
    <row r="8385" spans="9:10" ht="15.75">
      <c r="I8385" s="192"/>
      <c r="J8385" s="192"/>
    </row>
    <row r="8386" spans="9:10" ht="15.75">
      <c r="I8386" s="192"/>
      <c r="J8386" s="192"/>
    </row>
    <row r="8387" spans="9:10" ht="15.75">
      <c r="I8387" s="192"/>
      <c r="J8387" s="192"/>
    </row>
    <row r="8388" spans="9:10" ht="15.75">
      <c r="I8388" s="192"/>
      <c r="J8388" s="192"/>
    </row>
    <row r="8389" spans="9:10" ht="15.75">
      <c r="I8389" s="192"/>
      <c r="J8389" s="192"/>
    </row>
    <row r="8390" spans="9:10" ht="15.75">
      <c r="I8390" s="192"/>
      <c r="J8390" s="192"/>
    </row>
    <row r="8391" spans="9:10" ht="15.75">
      <c r="I8391" s="192"/>
      <c r="J8391" s="192"/>
    </row>
    <row r="8392" spans="9:10" ht="15.75">
      <c r="I8392" s="192"/>
      <c r="J8392" s="192"/>
    </row>
    <row r="8393" spans="9:10" ht="15.75">
      <c r="I8393" s="192"/>
      <c r="J8393" s="192"/>
    </row>
    <row r="8394" spans="9:10" ht="15.75">
      <c r="I8394" s="192"/>
      <c r="J8394" s="192"/>
    </row>
    <row r="8395" spans="9:10" ht="15.75">
      <c r="I8395" s="192"/>
      <c r="J8395" s="192"/>
    </row>
    <row r="8396" spans="9:10" ht="15.75">
      <c r="I8396" s="192"/>
      <c r="J8396" s="192"/>
    </row>
    <row r="8397" spans="9:10" ht="15.75">
      <c r="I8397" s="192"/>
      <c r="J8397" s="192"/>
    </row>
    <row r="8398" spans="9:10" ht="15.75">
      <c r="I8398" s="192"/>
      <c r="J8398" s="192"/>
    </row>
    <row r="8399" spans="9:10" ht="15.75">
      <c r="I8399" s="192"/>
      <c r="J8399" s="192"/>
    </row>
    <row r="8400" spans="9:10" ht="15.75">
      <c r="I8400" s="192"/>
      <c r="J8400" s="192"/>
    </row>
    <row r="8401" spans="9:10" ht="15.75">
      <c r="I8401" s="192"/>
      <c r="J8401" s="192"/>
    </row>
    <row r="8402" spans="9:10" ht="15.75">
      <c r="I8402" s="192"/>
      <c r="J8402" s="192"/>
    </row>
    <row r="8403" spans="9:10" ht="15.75">
      <c r="I8403" s="192"/>
      <c r="J8403" s="192"/>
    </row>
    <row r="8404" spans="9:10" ht="15.75">
      <c r="I8404" s="192"/>
      <c r="J8404" s="192"/>
    </row>
    <row r="8405" spans="9:10" ht="15.75">
      <c r="I8405" s="192"/>
      <c r="J8405" s="192"/>
    </row>
    <row r="8406" spans="9:10" ht="15.75">
      <c r="I8406" s="192"/>
      <c r="J8406" s="192"/>
    </row>
    <row r="8407" spans="9:10" ht="15.75">
      <c r="I8407" s="192"/>
      <c r="J8407" s="192"/>
    </row>
    <row r="8408" spans="9:10" ht="15.75">
      <c r="I8408" s="192"/>
      <c r="J8408" s="192"/>
    </row>
    <row r="8409" spans="9:10" ht="15.75">
      <c r="I8409" s="192"/>
      <c r="J8409" s="192"/>
    </row>
    <row r="8410" spans="9:10" ht="15.75">
      <c r="I8410" s="192"/>
      <c r="J8410" s="192"/>
    </row>
    <row r="8411" spans="9:10" ht="15.75">
      <c r="I8411" s="192"/>
      <c r="J8411" s="192"/>
    </row>
    <row r="8412" spans="9:10" ht="15.75">
      <c r="I8412" s="192"/>
      <c r="J8412" s="192"/>
    </row>
    <row r="8413" spans="9:10" ht="15.75">
      <c r="I8413" s="192"/>
      <c r="J8413" s="192"/>
    </row>
    <row r="8414" spans="9:10" ht="15.75">
      <c r="I8414" s="192"/>
      <c r="J8414" s="192"/>
    </row>
    <row r="8415" spans="9:10" ht="15.75">
      <c r="I8415" s="192"/>
      <c r="J8415" s="192"/>
    </row>
    <row r="8416" spans="9:10" ht="15.75">
      <c r="I8416" s="192"/>
      <c r="J8416" s="192"/>
    </row>
    <row r="8417" spans="9:10" ht="15.75">
      <c r="I8417" s="192"/>
      <c r="J8417" s="192"/>
    </row>
    <row r="8418" spans="9:10" ht="15.75">
      <c r="I8418" s="192"/>
      <c r="J8418" s="192"/>
    </row>
    <row r="8419" spans="9:10" ht="15.75">
      <c r="I8419" s="192"/>
      <c r="J8419" s="192"/>
    </row>
    <row r="8420" spans="9:10" ht="15.75">
      <c r="I8420" s="192"/>
      <c r="J8420" s="192"/>
    </row>
    <row r="8421" spans="9:10" ht="15.75">
      <c r="I8421" s="192"/>
      <c r="J8421" s="192"/>
    </row>
    <row r="8422" spans="9:10" ht="15.75">
      <c r="I8422" s="192"/>
      <c r="J8422" s="192"/>
    </row>
    <row r="8423" spans="9:10" ht="15.75">
      <c r="I8423" s="192"/>
      <c r="J8423" s="192"/>
    </row>
    <row r="8424" spans="9:10" ht="15.75">
      <c r="I8424" s="192"/>
      <c r="J8424" s="192"/>
    </row>
    <row r="8425" spans="9:10" ht="15.75">
      <c r="I8425" s="192"/>
      <c r="J8425" s="192"/>
    </row>
    <row r="8426" spans="9:10" ht="15.75">
      <c r="I8426" s="192"/>
      <c r="J8426" s="192"/>
    </row>
    <row r="8427" spans="9:10" ht="15.75">
      <c r="I8427" s="192"/>
      <c r="J8427" s="192"/>
    </row>
    <row r="8428" spans="9:10" ht="15.75">
      <c r="I8428" s="192"/>
      <c r="J8428" s="192"/>
    </row>
    <row r="8429" spans="9:10" ht="15.75">
      <c r="I8429" s="192"/>
      <c r="J8429" s="192"/>
    </row>
    <row r="8430" spans="9:10" ht="15.75">
      <c r="I8430" s="192"/>
      <c r="J8430" s="192"/>
    </row>
    <row r="8431" spans="9:10" ht="15.75">
      <c r="I8431" s="192"/>
      <c r="J8431" s="192"/>
    </row>
    <row r="8432" spans="9:10" ht="15.75">
      <c r="I8432" s="192"/>
      <c r="J8432" s="192"/>
    </row>
    <row r="8433" spans="9:10" ht="15.75">
      <c r="I8433" s="192"/>
      <c r="J8433" s="192"/>
    </row>
    <row r="8434" spans="9:10" ht="15.75">
      <c r="I8434" s="192"/>
      <c r="J8434" s="192"/>
    </row>
    <row r="8435" spans="9:10" ht="15.75">
      <c r="I8435" s="192"/>
      <c r="J8435" s="192"/>
    </row>
    <row r="8436" spans="9:10" ht="15.75">
      <c r="I8436" s="192"/>
      <c r="J8436" s="192"/>
    </row>
    <row r="8437" spans="9:10" ht="15.75">
      <c r="I8437" s="192"/>
      <c r="J8437" s="192"/>
    </row>
    <row r="8438" spans="9:10" ht="15.75">
      <c r="I8438" s="192"/>
      <c r="J8438" s="192"/>
    </row>
    <row r="8439" spans="9:10" ht="15.75">
      <c r="I8439" s="192"/>
      <c r="J8439" s="192"/>
    </row>
    <row r="8440" spans="9:10" ht="15.75">
      <c r="I8440" s="192"/>
      <c r="J8440" s="192"/>
    </row>
    <row r="8441" spans="9:10" ht="15.75">
      <c r="I8441" s="192"/>
      <c r="J8441" s="192"/>
    </row>
    <row r="8442" spans="9:10" ht="15.75">
      <c r="I8442" s="192"/>
      <c r="J8442" s="192"/>
    </row>
    <row r="8443" spans="9:10" ht="15.75">
      <c r="I8443" s="192"/>
      <c r="J8443" s="192"/>
    </row>
    <row r="8444" spans="9:10" ht="15.75">
      <c r="I8444" s="192"/>
      <c r="J8444" s="192"/>
    </row>
    <row r="8445" spans="9:10" ht="15.75">
      <c r="I8445" s="192"/>
      <c r="J8445" s="192"/>
    </row>
    <row r="8446" spans="9:10" ht="15.75">
      <c r="I8446" s="192"/>
      <c r="J8446" s="192"/>
    </row>
    <row r="8447" spans="9:10" ht="15.75">
      <c r="I8447" s="192"/>
      <c r="J8447" s="192"/>
    </row>
    <row r="8448" spans="9:10" ht="15.75">
      <c r="I8448" s="192"/>
      <c r="J8448" s="192"/>
    </row>
    <row r="8449" spans="9:10" ht="15.75">
      <c r="I8449" s="192"/>
      <c r="J8449" s="192"/>
    </row>
    <row r="8450" spans="9:10" ht="15.75">
      <c r="I8450" s="192"/>
      <c r="J8450" s="192"/>
    </row>
    <row r="8451" spans="9:10" ht="15.75">
      <c r="I8451" s="192"/>
      <c r="J8451" s="192"/>
    </row>
    <row r="8452" spans="9:10" ht="15.75">
      <c r="I8452" s="192"/>
      <c r="J8452" s="192"/>
    </row>
    <row r="8453" spans="9:10" ht="15.75">
      <c r="I8453" s="192"/>
      <c r="J8453" s="192"/>
    </row>
    <row r="8454" spans="9:10" ht="15.75">
      <c r="I8454" s="192"/>
      <c r="J8454" s="192"/>
    </row>
    <row r="8455" spans="9:10" ht="15.75">
      <c r="I8455" s="192"/>
      <c r="J8455" s="192"/>
    </row>
    <row r="8456" spans="9:10" ht="15.75">
      <c r="I8456" s="192"/>
      <c r="J8456" s="192"/>
    </row>
    <row r="8457" spans="9:10" ht="15.75">
      <c r="I8457" s="192"/>
      <c r="J8457" s="192"/>
    </row>
    <row r="8458" spans="9:10" ht="15.75">
      <c r="I8458" s="192"/>
      <c r="J8458" s="192"/>
    </row>
    <row r="8459" spans="9:10" ht="15.75">
      <c r="I8459" s="192"/>
      <c r="J8459" s="192"/>
    </row>
    <row r="8460" spans="9:10" ht="15.75">
      <c r="I8460" s="192"/>
      <c r="J8460" s="192"/>
    </row>
    <row r="8461" spans="9:10" ht="15.75">
      <c r="I8461" s="192"/>
      <c r="J8461" s="192"/>
    </row>
    <row r="8462" spans="9:10" ht="15.75">
      <c r="I8462" s="192"/>
      <c r="J8462" s="192"/>
    </row>
    <row r="8463" spans="9:10" ht="15.75">
      <c r="I8463" s="192"/>
      <c r="J8463" s="192"/>
    </row>
    <row r="8464" spans="9:10" ht="15.75">
      <c r="I8464" s="192"/>
      <c r="J8464" s="192"/>
    </row>
    <row r="8465" spans="9:10" ht="15.75">
      <c r="I8465" s="192"/>
      <c r="J8465" s="192"/>
    </row>
    <row r="8466" spans="9:10" ht="15.75">
      <c r="I8466" s="192"/>
      <c r="J8466" s="192"/>
    </row>
    <row r="8467" spans="9:10" ht="15.75">
      <c r="I8467" s="192"/>
      <c r="J8467" s="192"/>
    </row>
    <row r="8468" spans="9:10" ht="15.75">
      <c r="I8468" s="192"/>
      <c r="J8468" s="192"/>
    </row>
    <row r="8469" spans="9:10" ht="15.75">
      <c r="I8469" s="192"/>
      <c r="J8469" s="192"/>
    </row>
    <row r="8470" spans="9:10" ht="15.75">
      <c r="I8470" s="192"/>
      <c r="J8470" s="192"/>
    </row>
    <row r="8471" spans="9:10" ht="15.75">
      <c r="I8471" s="192"/>
      <c r="J8471" s="192"/>
    </row>
    <row r="8472" spans="9:10" ht="15.75">
      <c r="I8472" s="192"/>
      <c r="J8472" s="192"/>
    </row>
    <row r="8473" spans="9:10" ht="15.75">
      <c r="I8473" s="192"/>
      <c r="J8473" s="192"/>
    </row>
    <row r="8474" spans="9:10" ht="15.75">
      <c r="I8474" s="192"/>
      <c r="J8474" s="192"/>
    </row>
    <row r="8475" spans="9:10" ht="15.75">
      <c r="I8475" s="192"/>
      <c r="J8475" s="192"/>
    </row>
    <row r="8476" spans="9:10" ht="15.75">
      <c r="I8476" s="192"/>
      <c r="J8476" s="192"/>
    </row>
    <row r="8477" spans="9:10" ht="15.75">
      <c r="I8477" s="192"/>
      <c r="J8477" s="192"/>
    </row>
    <row r="8478" spans="9:10" ht="15.75">
      <c r="I8478" s="192"/>
      <c r="J8478" s="192"/>
    </row>
    <row r="8479" spans="9:10" ht="15.75">
      <c r="I8479" s="192"/>
      <c r="J8479" s="192"/>
    </row>
    <row r="8480" spans="9:10" ht="15.75">
      <c r="I8480" s="192"/>
      <c r="J8480" s="192"/>
    </row>
    <row r="8481" spans="9:10" ht="15.75">
      <c r="I8481" s="192"/>
      <c r="J8481" s="192"/>
    </row>
    <row r="8482" spans="9:10" ht="15.75">
      <c r="I8482" s="192"/>
      <c r="J8482" s="192"/>
    </row>
    <row r="8483" spans="9:10" ht="15.75">
      <c r="I8483" s="192"/>
      <c r="J8483" s="192"/>
    </row>
    <row r="8484" spans="9:10" ht="15.75">
      <c r="I8484" s="192"/>
      <c r="J8484" s="192"/>
    </row>
    <row r="8485" spans="9:10" ht="15.75">
      <c r="I8485" s="192"/>
      <c r="J8485" s="192"/>
    </row>
    <row r="8486" spans="9:10" ht="15.75">
      <c r="I8486" s="192"/>
      <c r="J8486" s="192"/>
    </row>
    <row r="8487" spans="9:10" ht="15.75">
      <c r="I8487" s="192"/>
      <c r="J8487" s="192"/>
    </row>
    <row r="8488" spans="9:10" ht="15.75">
      <c r="I8488" s="192"/>
      <c r="J8488" s="192"/>
    </row>
    <row r="8489" spans="9:10" ht="15.75">
      <c r="I8489" s="192"/>
      <c r="J8489" s="192"/>
    </row>
    <row r="8490" spans="9:10" ht="15.75">
      <c r="I8490" s="192"/>
      <c r="J8490" s="192"/>
    </row>
    <row r="8491" spans="9:10" ht="15.75">
      <c r="I8491" s="192"/>
      <c r="J8491" s="192"/>
    </row>
    <row r="8492" spans="9:10" ht="15.75">
      <c r="I8492" s="192"/>
      <c r="J8492" s="192"/>
    </row>
    <row r="8493" spans="9:10" ht="15.75">
      <c r="I8493" s="192"/>
      <c r="J8493" s="192"/>
    </row>
    <row r="8494" spans="9:10" ht="15.75">
      <c r="I8494" s="192"/>
      <c r="J8494" s="192"/>
    </row>
    <row r="8495" spans="9:10" ht="15.75">
      <c r="I8495" s="192"/>
      <c r="J8495" s="192"/>
    </row>
    <row r="8496" spans="9:10" ht="15.75">
      <c r="I8496" s="192"/>
      <c r="J8496" s="192"/>
    </row>
    <row r="8497" spans="9:10" ht="15.75">
      <c r="I8497" s="192"/>
      <c r="J8497" s="192"/>
    </row>
    <row r="8498" spans="9:10" ht="15.75">
      <c r="I8498" s="192"/>
      <c r="J8498" s="192"/>
    </row>
    <row r="8499" spans="9:10" ht="15.75">
      <c r="I8499" s="192"/>
      <c r="J8499" s="192"/>
    </row>
    <row r="8500" spans="9:10" ht="15.75">
      <c r="I8500" s="192"/>
      <c r="J8500" s="192"/>
    </row>
    <row r="8501" spans="9:10" ht="15.75">
      <c r="I8501" s="192"/>
      <c r="J8501" s="192"/>
    </row>
    <row r="8502" spans="9:10" ht="15.75">
      <c r="I8502" s="192"/>
      <c r="J8502" s="192"/>
    </row>
    <row r="8503" spans="9:10" ht="15.75">
      <c r="I8503" s="192"/>
      <c r="J8503" s="192"/>
    </row>
    <row r="8504" spans="9:10" ht="15.75">
      <c r="I8504" s="192"/>
      <c r="J8504" s="192"/>
    </row>
    <row r="8505" spans="9:10" ht="15.75">
      <c r="I8505" s="192"/>
      <c r="J8505" s="192"/>
    </row>
    <row r="8506" spans="9:10" ht="15.75">
      <c r="I8506" s="192"/>
      <c r="J8506" s="192"/>
    </row>
    <row r="8507" spans="9:10" ht="15.75">
      <c r="I8507" s="192"/>
      <c r="J8507" s="192"/>
    </row>
    <row r="8508" spans="9:10" ht="15.75">
      <c r="I8508" s="192"/>
      <c r="J8508" s="192"/>
    </row>
    <row r="8509" spans="9:10" ht="15.75">
      <c r="I8509" s="192"/>
      <c r="J8509" s="192"/>
    </row>
    <row r="8510" spans="9:10" ht="15.75">
      <c r="I8510" s="192"/>
      <c r="J8510" s="192"/>
    </row>
    <row r="8511" spans="9:10" ht="15.75">
      <c r="I8511" s="192"/>
      <c r="J8511" s="192"/>
    </row>
    <row r="8512" spans="9:10" ht="15.75">
      <c r="I8512" s="192"/>
      <c r="J8512" s="192"/>
    </row>
    <row r="8513" spans="9:10" ht="15.75">
      <c r="I8513" s="192"/>
      <c r="J8513" s="192"/>
    </row>
    <row r="8514" spans="9:10" ht="15.75">
      <c r="I8514" s="192"/>
      <c r="J8514" s="192"/>
    </row>
    <row r="8515" spans="9:10" ht="15.75">
      <c r="I8515" s="192"/>
      <c r="J8515" s="192"/>
    </row>
    <row r="8516" spans="9:10" ht="15.75">
      <c r="I8516" s="192"/>
      <c r="J8516" s="192"/>
    </row>
    <row r="8517" spans="9:10" ht="15.75">
      <c r="I8517" s="192"/>
      <c r="J8517" s="192"/>
    </row>
    <row r="8518" spans="9:10" ht="15.75">
      <c r="I8518" s="192"/>
      <c r="J8518" s="192"/>
    </row>
    <row r="8519" spans="9:10" ht="15.75">
      <c r="I8519" s="192"/>
      <c r="J8519" s="192"/>
    </row>
    <row r="8520" spans="9:10" ht="15.75">
      <c r="I8520" s="192"/>
      <c r="J8520" s="192"/>
    </row>
    <row r="8521" spans="9:10" ht="15.75">
      <c r="I8521" s="192"/>
      <c r="J8521" s="192"/>
    </row>
    <row r="8522" spans="9:10" ht="15.75">
      <c r="I8522" s="192"/>
      <c r="J8522" s="192"/>
    </row>
    <row r="8523" spans="9:10" ht="15.75">
      <c r="I8523" s="192"/>
      <c r="J8523" s="192"/>
    </row>
    <row r="8524" spans="9:10" ht="15.75">
      <c r="I8524" s="192"/>
      <c r="J8524" s="192"/>
    </row>
    <row r="8525" spans="9:10" ht="15.75">
      <c r="I8525" s="192"/>
      <c r="J8525" s="192"/>
    </row>
    <row r="8526" spans="9:10" ht="15.75">
      <c r="I8526" s="192"/>
      <c r="J8526" s="192"/>
    </row>
    <row r="8527" spans="9:10" ht="15.75">
      <c r="I8527" s="192"/>
      <c r="J8527" s="192"/>
    </row>
    <row r="8528" spans="9:10" ht="15.75">
      <c r="I8528" s="192"/>
      <c r="J8528" s="192"/>
    </row>
    <row r="8529" spans="9:10" ht="15.75">
      <c r="I8529" s="192"/>
      <c r="J8529" s="192"/>
    </row>
    <row r="8530" spans="9:10" ht="15.75">
      <c r="I8530" s="192"/>
      <c r="J8530" s="192"/>
    </row>
    <row r="8531" spans="9:10" ht="15.75">
      <c r="I8531" s="192"/>
      <c r="J8531" s="192"/>
    </row>
    <row r="8532" spans="9:10" ht="15.75">
      <c r="I8532" s="192"/>
      <c r="J8532" s="192"/>
    </row>
    <row r="8533" spans="9:10" ht="15.75">
      <c r="I8533" s="192"/>
      <c r="J8533" s="192"/>
    </row>
    <row r="8534" spans="9:10" ht="15.75">
      <c r="I8534" s="192"/>
      <c r="J8534" s="192"/>
    </row>
    <row r="8535" spans="9:10" ht="15.75">
      <c r="I8535" s="192"/>
      <c r="J8535" s="192"/>
    </row>
    <row r="8536" spans="9:10" ht="15.75">
      <c r="I8536" s="192"/>
      <c r="J8536" s="192"/>
    </row>
    <row r="8537" spans="9:10" ht="15.75">
      <c r="I8537" s="192"/>
      <c r="J8537" s="192"/>
    </row>
    <row r="8538" spans="9:10" ht="15.75">
      <c r="I8538" s="192"/>
      <c r="J8538" s="192"/>
    </row>
    <row r="8539" spans="9:10" ht="15.75">
      <c r="I8539" s="192"/>
      <c r="J8539" s="192"/>
    </row>
    <row r="8540" spans="9:10" ht="15.75">
      <c r="I8540" s="192"/>
      <c r="J8540" s="192"/>
    </row>
    <row r="8541" spans="9:10" ht="15.75">
      <c r="I8541" s="192"/>
      <c r="J8541" s="192"/>
    </row>
    <row r="8542" spans="9:10" ht="15.75">
      <c r="I8542" s="192"/>
      <c r="J8542" s="192"/>
    </row>
    <row r="8543" spans="9:10" ht="15.75">
      <c r="I8543" s="192"/>
      <c r="J8543" s="192"/>
    </row>
    <row r="8544" spans="9:10" ht="15.75">
      <c r="I8544" s="192"/>
      <c r="J8544" s="192"/>
    </row>
    <row r="8545" spans="9:10" ht="15.75">
      <c r="I8545" s="192"/>
      <c r="J8545" s="192"/>
    </row>
    <row r="8546" spans="9:10" ht="15.75">
      <c r="I8546" s="192"/>
      <c r="J8546" s="192"/>
    </row>
    <row r="8547" spans="9:10" ht="15.75">
      <c r="I8547" s="192"/>
      <c r="J8547" s="192"/>
    </row>
    <row r="8548" spans="9:10" ht="15.75">
      <c r="I8548" s="192"/>
      <c r="J8548" s="192"/>
    </row>
    <row r="8549" spans="9:10" ht="15.75">
      <c r="I8549" s="192"/>
      <c r="J8549" s="192"/>
    </row>
    <row r="8550" spans="9:10" ht="15.75">
      <c r="I8550" s="192"/>
      <c r="J8550" s="192"/>
    </row>
    <row r="8551" spans="9:10" ht="15.75">
      <c r="I8551" s="192"/>
      <c r="J8551" s="192"/>
    </row>
    <row r="8552" spans="9:10" ht="15.75">
      <c r="I8552" s="192"/>
      <c r="J8552" s="192"/>
    </row>
    <row r="8553" spans="9:10" ht="15.75">
      <c r="I8553" s="192"/>
      <c r="J8553" s="192"/>
    </row>
    <row r="8554" spans="9:10" ht="15.75">
      <c r="I8554" s="192"/>
      <c r="J8554" s="192"/>
    </row>
    <row r="8555" spans="9:10" ht="15.75">
      <c r="I8555" s="192"/>
      <c r="J8555" s="192"/>
    </row>
    <row r="8556" spans="9:10" ht="15.75">
      <c r="I8556" s="192"/>
      <c r="J8556" s="192"/>
    </row>
    <row r="8557" spans="9:10" ht="15.75">
      <c r="I8557" s="192"/>
      <c r="J8557" s="192"/>
    </row>
    <row r="8558" spans="9:10" ht="15.75">
      <c r="I8558" s="192"/>
      <c r="J8558" s="192"/>
    </row>
    <row r="8559" spans="9:10" ht="15.75">
      <c r="I8559" s="192"/>
      <c r="J8559" s="192"/>
    </row>
    <row r="8560" spans="9:10" ht="15.75">
      <c r="I8560" s="192"/>
      <c r="J8560" s="192"/>
    </row>
    <row r="8561" spans="9:10" ht="15.75">
      <c r="I8561" s="192"/>
      <c r="J8561" s="192"/>
    </row>
    <row r="8562" spans="9:10" ht="15.75">
      <c r="I8562" s="192"/>
      <c r="J8562" s="192"/>
    </row>
    <row r="8563" spans="9:10" ht="15.75">
      <c r="I8563" s="192"/>
      <c r="J8563" s="192"/>
    </row>
    <row r="8564" spans="9:10" ht="15.75">
      <c r="I8564" s="192"/>
      <c r="J8564" s="192"/>
    </row>
    <row r="8565" spans="9:10" ht="15.75">
      <c r="I8565" s="192"/>
      <c r="J8565" s="192"/>
    </row>
    <row r="8566" spans="9:10" ht="15.75">
      <c r="I8566" s="192"/>
      <c r="J8566" s="192"/>
    </row>
    <row r="8567" spans="9:10" ht="15.75">
      <c r="I8567" s="192"/>
      <c r="J8567" s="192"/>
    </row>
    <row r="8568" spans="9:10" ht="15.75">
      <c r="I8568" s="192"/>
      <c r="J8568" s="192"/>
    </row>
    <row r="8569" spans="9:10" ht="15.75">
      <c r="I8569" s="192"/>
      <c r="J8569" s="192"/>
    </row>
    <row r="8570" spans="9:10" ht="15.75">
      <c r="I8570" s="192"/>
      <c r="J8570" s="192"/>
    </row>
    <row r="8571" spans="9:10" ht="15.75">
      <c r="I8571" s="192"/>
      <c r="J8571" s="192"/>
    </row>
    <row r="8572" spans="9:10" ht="15.75">
      <c r="I8572" s="192"/>
      <c r="J8572" s="192"/>
    </row>
    <row r="8573" spans="9:10" ht="15.75">
      <c r="I8573" s="192"/>
      <c r="J8573" s="192"/>
    </row>
    <row r="8574" spans="9:10" ht="15.75">
      <c r="I8574" s="192"/>
      <c r="J8574" s="192"/>
    </row>
    <row r="8575" spans="9:10" ht="15.75">
      <c r="I8575" s="192"/>
      <c r="J8575" s="192"/>
    </row>
    <row r="8576" spans="9:10" ht="15.75">
      <c r="I8576" s="192"/>
      <c r="J8576" s="192"/>
    </row>
    <row r="8577" spans="9:10" ht="15.75">
      <c r="I8577" s="192"/>
      <c r="J8577" s="192"/>
    </row>
    <row r="8578" spans="9:10" ht="15.75">
      <c r="I8578" s="192"/>
      <c r="J8578" s="192"/>
    </row>
    <row r="8579" spans="9:10" ht="15.75">
      <c r="I8579" s="192"/>
      <c r="J8579" s="192"/>
    </row>
    <row r="8580" spans="9:10" ht="15.75">
      <c r="I8580" s="192"/>
      <c r="J8580" s="192"/>
    </row>
    <row r="8581" spans="9:10" ht="15.75">
      <c r="I8581" s="192"/>
      <c r="J8581" s="192"/>
    </row>
    <row r="8582" spans="9:10" ht="15.75">
      <c r="I8582" s="192"/>
      <c r="J8582" s="192"/>
    </row>
    <row r="8583" spans="9:10" ht="15.75">
      <c r="I8583" s="192"/>
      <c r="J8583" s="192"/>
    </row>
    <row r="8584" spans="9:10" ht="15.75">
      <c r="I8584" s="192"/>
      <c r="J8584" s="192"/>
    </row>
    <row r="8585" spans="9:10" ht="15.75">
      <c r="I8585" s="192"/>
      <c r="J8585" s="192"/>
    </row>
    <row r="8586" spans="9:10" ht="15.75">
      <c r="I8586" s="192"/>
      <c r="J8586" s="192"/>
    </row>
    <row r="8587" spans="9:10" ht="15.75">
      <c r="I8587" s="192"/>
      <c r="J8587" s="192"/>
    </row>
    <row r="8588" spans="9:10" ht="15.75">
      <c r="I8588" s="192"/>
      <c r="J8588" s="192"/>
    </row>
    <row r="8589" spans="9:10" ht="15.75">
      <c r="I8589" s="192"/>
      <c r="J8589" s="192"/>
    </row>
    <row r="8590" spans="9:10" ht="15.75">
      <c r="I8590" s="192"/>
      <c r="J8590" s="192"/>
    </row>
    <row r="8591" spans="9:10" ht="15.75">
      <c r="I8591" s="192"/>
      <c r="J8591" s="192"/>
    </row>
    <row r="8592" spans="9:10" ht="15.75">
      <c r="I8592" s="192"/>
      <c r="J8592" s="192"/>
    </row>
    <row r="8593" spans="9:10" ht="15.75">
      <c r="I8593" s="192"/>
      <c r="J8593" s="192"/>
    </row>
    <row r="8594" spans="9:10" ht="15.75">
      <c r="I8594" s="192"/>
      <c r="J8594" s="192"/>
    </row>
    <row r="8595" spans="9:10" ht="15.75">
      <c r="I8595" s="192"/>
      <c r="J8595" s="192"/>
    </row>
    <row r="8596" spans="9:10" ht="15.75">
      <c r="I8596" s="192"/>
      <c r="J8596" s="192"/>
    </row>
    <row r="8597" spans="9:10" ht="15.75">
      <c r="I8597" s="192"/>
      <c r="J8597" s="192"/>
    </row>
    <row r="8598" spans="9:10" ht="15.75">
      <c r="I8598" s="192"/>
      <c r="J8598" s="192"/>
    </row>
    <row r="8599" spans="9:10" ht="15.75">
      <c r="I8599" s="192"/>
      <c r="J8599" s="192"/>
    </row>
    <row r="8600" spans="9:10" ht="15.75">
      <c r="I8600" s="192"/>
      <c r="J8600" s="192"/>
    </row>
    <row r="8601" spans="9:10" ht="15.75">
      <c r="I8601" s="192"/>
      <c r="J8601" s="192"/>
    </row>
    <row r="8602" spans="9:10" ht="15.75">
      <c r="I8602" s="192"/>
      <c r="J8602" s="192"/>
    </row>
    <row r="8603" spans="9:10" ht="15.75">
      <c r="I8603" s="192"/>
      <c r="J8603" s="192"/>
    </row>
    <row r="8604" spans="9:10" ht="15.75">
      <c r="I8604" s="192"/>
      <c r="J8604" s="192"/>
    </row>
    <row r="8605" spans="9:10" ht="15.75">
      <c r="I8605" s="192"/>
      <c r="J8605" s="192"/>
    </row>
    <row r="8606" spans="9:10" ht="15.75">
      <c r="I8606" s="192"/>
      <c r="J8606" s="192"/>
    </row>
    <row r="8607" spans="9:10" ht="15.75">
      <c r="I8607" s="192"/>
      <c r="J8607" s="192"/>
    </row>
    <row r="8608" spans="9:10" ht="15.75">
      <c r="I8608" s="192"/>
      <c r="J8608" s="192"/>
    </row>
    <row r="8609" spans="9:10" ht="15.75">
      <c r="I8609" s="192"/>
      <c r="J8609" s="192"/>
    </row>
    <row r="8610" spans="9:10" ht="15.75">
      <c r="I8610" s="192"/>
      <c r="J8610" s="192"/>
    </row>
    <row r="8611" spans="9:10" ht="15.75">
      <c r="I8611" s="192"/>
      <c r="J8611" s="192"/>
    </row>
    <row r="8612" spans="9:10" ht="15.75">
      <c r="I8612" s="192"/>
      <c r="J8612" s="192"/>
    </row>
    <row r="8613" spans="9:10" ht="15.75">
      <c r="I8613" s="192"/>
      <c r="J8613" s="192"/>
    </row>
    <row r="8614" spans="9:10" ht="15.75">
      <c r="I8614" s="192"/>
      <c r="J8614" s="192"/>
    </row>
    <row r="8615" spans="9:10" ht="15.75">
      <c r="I8615" s="192"/>
      <c r="J8615" s="192"/>
    </row>
    <row r="8616" spans="9:10" ht="15.75">
      <c r="I8616" s="192"/>
      <c r="J8616" s="192"/>
    </row>
    <row r="8617" spans="9:10" ht="15.75">
      <c r="I8617" s="192"/>
      <c r="J8617" s="192"/>
    </row>
    <row r="8618" spans="9:10" ht="15.75">
      <c r="I8618" s="192"/>
      <c r="J8618" s="192"/>
    </row>
    <row r="8619" spans="9:10" ht="15.75">
      <c r="I8619" s="192"/>
      <c r="J8619" s="192"/>
    </row>
    <row r="8620" spans="9:10" ht="15.75">
      <c r="I8620" s="192"/>
      <c r="J8620" s="192"/>
    </row>
    <row r="8621" spans="9:10" ht="15.75">
      <c r="I8621" s="192"/>
      <c r="J8621" s="192"/>
    </row>
    <row r="8622" spans="9:10" ht="15.75">
      <c r="I8622" s="192"/>
      <c r="J8622" s="192"/>
    </row>
    <row r="8623" spans="9:10" ht="15.75">
      <c r="I8623" s="192"/>
      <c r="J8623" s="192"/>
    </row>
    <row r="8624" spans="9:10" ht="15.75">
      <c r="I8624" s="192"/>
      <c r="J8624" s="192"/>
    </row>
    <row r="8625" spans="9:10" ht="15.75">
      <c r="I8625" s="192"/>
      <c r="J8625" s="192"/>
    </row>
    <row r="8626" spans="9:10" ht="15.75">
      <c r="I8626" s="192"/>
      <c r="J8626" s="192"/>
    </row>
    <row r="8627" spans="9:10" ht="15.75">
      <c r="I8627" s="192"/>
      <c r="J8627" s="192"/>
    </row>
    <row r="8628" spans="9:10" ht="15.75">
      <c r="I8628" s="192"/>
      <c r="J8628" s="192"/>
    </row>
    <row r="8629" spans="9:10" ht="15.75">
      <c r="I8629" s="192"/>
      <c r="J8629" s="192"/>
    </row>
    <row r="8630" spans="9:10" ht="15.75">
      <c r="I8630" s="192"/>
      <c r="J8630" s="192"/>
    </row>
    <row r="8631" spans="9:10" ht="15.75">
      <c r="I8631" s="192"/>
      <c r="J8631" s="192"/>
    </row>
    <row r="8632" spans="9:10" ht="15.75">
      <c r="I8632" s="192"/>
      <c r="J8632" s="192"/>
    </row>
    <row r="8633" spans="9:10" ht="15.75">
      <c r="I8633" s="192"/>
      <c r="J8633" s="192"/>
    </row>
    <row r="8634" spans="9:10" ht="15.75">
      <c r="I8634" s="192"/>
      <c r="J8634" s="192"/>
    </row>
    <row r="8635" spans="9:10" ht="15.75">
      <c r="I8635" s="192"/>
      <c r="J8635" s="192"/>
    </row>
    <row r="8636" spans="9:10" ht="15.75">
      <c r="I8636" s="192"/>
      <c r="J8636" s="192"/>
    </row>
    <row r="8637" spans="9:10" ht="15.75">
      <c r="I8637" s="192"/>
      <c r="J8637" s="192"/>
    </row>
    <row r="8638" spans="9:10" ht="15.75">
      <c r="I8638" s="192"/>
      <c r="J8638" s="192"/>
    </row>
    <row r="8639" spans="9:10" ht="15.75">
      <c r="I8639" s="192"/>
      <c r="J8639" s="192"/>
    </row>
    <row r="8640" spans="9:10" ht="15.75">
      <c r="I8640" s="192"/>
      <c r="J8640" s="192"/>
    </row>
    <row r="8641" spans="9:10" ht="15.75">
      <c r="I8641" s="192"/>
      <c r="J8641" s="192"/>
    </row>
    <row r="8642" spans="9:10" ht="15.75">
      <c r="I8642" s="192"/>
      <c r="J8642" s="192"/>
    </row>
    <row r="8643" spans="9:10" ht="15.75">
      <c r="I8643" s="192"/>
      <c r="J8643" s="192"/>
    </row>
    <row r="8644" spans="9:10" ht="15.75">
      <c r="I8644" s="192"/>
      <c r="J8644" s="192"/>
    </row>
    <row r="8645" spans="9:10" ht="15.75">
      <c r="I8645" s="192"/>
      <c r="J8645" s="192"/>
    </row>
    <row r="8646" spans="9:10" ht="15.75">
      <c r="I8646" s="192"/>
      <c r="J8646" s="192"/>
    </row>
    <row r="8647" spans="9:10" ht="15.75">
      <c r="I8647" s="192"/>
      <c r="J8647" s="192"/>
    </row>
    <row r="8648" spans="9:10" ht="15.75">
      <c r="I8648" s="192"/>
      <c r="J8648" s="192"/>
    </row>
    <row r="8649" spans="9:10" ht="15.75">
      <c r="I8649" s="192"/>
      <c r="J8649" s="192"/>
    </row>
    <row r="8650" spans="9:10" ht="15.75">
      <c r="I8650" s="192"/>
      <c r="J8650" s="192"/>
    </row>
    <row r="8651" spans="9:10" ht="15.75">
      <c r="I8651" s="192"/>
      <c r="J8651" s="192"/>
    </row>
    <row r="8652" spans="9:10" ht="15.75">
      <c r="I8652" s="192"/>
      <c r="J8652" s="192"/>
    </row>
    <row r="8653" spans="9:10" ht="15.75">
      <c r="I8653" s="192"/>
      <c r="J8653" s="192"/>
    </row>
    <row r="8654" spans="9:10" ht="15.75">
      <c r="I8654" s="192"/>
      <c r="J8654" s="192"/>
    </row>
    <row r="8655" spans="9:10" ht="15.75">
      <c r="I8655" s="192"/>
      <c r="J8655" s="192"/>
    </row>
    <row r="8656" spans="9:10" ht="15.75">
      <c r="I8656" s="192"/>
      <c r="J8656" s="192"/>
    </row>
    <row r="8657" spans="9:10" ht="15.75">
      <c r="I8657" s="192"/>
      <c r="J8657" s="192"/>
    </row>
    <row r="8658" spans="9:10" ht="15.75">
      <c r="I8658" s="192"/>
      <c r="J8658" s="192"/>
    </row>
    <row r="8659" spans="9:10" ht="15.75">
      <c r="I8659" s="192"/>
      <c r="J8659" s="192"/>
    </row>
    <row r="8660" spans="9:10" ht="15.75">
      <c r="I8660" s="192"/>
      <c r="J8660" s="192"/>
    </row>
    <row r="8661" spans="9:10" ht="15.75">
      <c r="I8661" s="192"/>
      <c r="J8661" s="192"/>
    </row>
    <row r="8662" spans="9:10" ht="15.75">
      <c r="I8662" s="192"/>
      <c r="J8662" s="192"/>
    </row>
    <row r="8663" spans="9:10" ht="15.75">
      <c r="I8663" s="192"/>
      <c r="J8663" s="192"/>
    </row>
    <row r="8664" spans="9:10" ht="15.75">
      <c r="I8664" s="192"/>
      <c r="J8664" s="192"/>
    </row>
    <row r="8665" spans="9:10" ht="15.75">
      <c r="I8665" s="192"/>
      <c r="J8665" s="192"/>
    </row>
    <row r="8666" spans="9:10" ht="15.75">
      <c r="I8666" s="192"/>
      <c r="J8666" s="192"/>
    </row>
    <row r="8667" spans="9:10" ht="15.75">
      <c r="I8667" s="192"/>
      <c r="J8667" s="192"/>
    </row>
    <row r="8668" spans="9:10" ht="15.75">
      <c r="I8668" s="192"/>
      <c r="J8668" s="192"/>
    </row>
    <row r="8669" spans="9:10" ht="15.75">
      <c r="I8669" s="192"/>
      <c r="J8669" s="192"/>
    </row>
    <row r="8670" spans="9:10" ht="15.75">
      <c r="I8670" s="192"/>
      <c r="J8670" s="192"/>
    </row>
    <row r="8671" spans="9:10" ht="15.75">
      <c r="I8671" s="192"/>
      <c r="J8671" s="192"/>
    </row>
    <row r="8672" spans="9:10" ht="15.75">
      <c r="I8672" s="192"/>
      <c r="J8672" s="192"/>
    </row>
    <row r="8673" spans="9:10" ht="15.75">
      <c r="I8673" s="192"/>
      <c r="J8673" s="192"/>
    </row>
    <row r="8674" spans="9:10" ht="15.75">
      <c r="I8674" s="192"/>
      <c r="J8674" s="192"/>
    </row>
    <row r="8675" spans="9:10" ht="15.75">
      <c r="I8675" s="192"/>
      <c r="J8675" s="192"/>
    </row>
    <row r="8676" spans="9:10" ht="15.75">
      <c r="I8676" s="192"/>
      <c r="J8676" s="192"/>
    </row>
    <row r="8677" spans="9:10" ht="15.75">
      <c r="I8677" s="192"/>
      <c r="J8677" s="192"/>
    </row>
    <row r="8678" spans="9:10" ht="15.75">
      <c r="I8678" s="192"/>
      <c r="J8678" s="192"/>
    </row>
    <row r="8679" spans="9:10" ht="15.75">
      <c r="I8679" s="192"/>
      <c r="J8679" s="192"/>
    </row>
    <row r="8680" spans="9:10" ht="15.75">
      <c r="I8680" s="192"/>
      <c r="J8680" s="192"/>
    </row>
    <row r="8681" spans="9:10" ht="15.75">
      <c r="I8681" s="192"/>
      <c r="J8681" s="192"/>
    </row>
    <row r="8682" spans="9:10" ht="15.75">
      <c r="I8682" s="192"/>
      <c r="J8682" s="192"/>
    </row>
    <row r="8683" spans="9:10" ht="15.75">
      <c r="I8683" s="192"/>
      <c r="J8683" s="192"/>
    </row>
    <row r="8684" spans="9:10" ht="15.75">
      <c r="I8684" s="192"/>
      <c r="J8684" s="192"/>
    </row>
    <row r="8685" spans="9:10" ht="15.75">
      <c r="I8685" s="192"/>
      <c r="J8685" s="192"/>
    </row>
    <row r="8686" spans="9:10" ht="15.75">
      <c r="I8686" s="192"/>
      <c r="J8686" s="192"/>
    </row>
    <row r="8687" spans="9:10" ht="15.75">
      <c r="I8687" s="192"/>
      <c r="J8687" s="192"/>
    </row>
    <row r="8688" spans="9:10" ht="15.75">
      <c r="I8688" s="192"/>
      <c r="J8688" s="192"/>
    </row>
    <row r="8689" spans="9:10" ht="15.75">
      <c r="I8689" s="192"/>
      <c r="J8689" s="192"/>
    </row>
    <row r="8690" spans="9:10" ht="15.75">
      <c r="I8690" s="192"/>
      <c r="J8690" s="192"/>
    </row>
    <row r="8691" spans="9:10" ht="15.75">
      <c r="I8691" s="192"/>
      <c r="J8691" s="192"/>
    </row>
    <row r="8692" spans="9:10" ht="15.75">
      <c r="I8692" s="192"/>
      <c r="J8692" s="192"/>
    </row>
    <row r="8693" spans="9:10" ht="15.75">
      <c r="I8693" s="192"/>
      <c r="J8693" s="192"/>
    </row>
    <row r="8694" spans="9:10" ht="15.75">
      <c r="I8694" s="192"/>
      <c r="J8694" s="192"/>
    </row>
    <row r="8695" spans="9:10" ht="15.75">
      <c r="I8695" s="192"/>
      <c r="J8695" s="192"/>
    </row>
    <row r="8696" spans="9:10" ht="15.75">
      <c r="I8696" s="192"/>
      <c r="J8696" s="192"/>
    </row>
    <row r="8697" spans="9:10" ht="15.75">
      <c r="I8697" s="192"/>
      <c r="J8697" s="192"/>
    </row>
    <row r="8698" spans="9:10" ht="15.75">
      <c r="I8698" s="192"/>
      <c r="J8698" s="192"/>
    </row>
    <row r="8699" spans="9:10" ht="15.75">
      <c r="I8699" s="192"/>
      <c r="J8699" s="192"/>
    </row>
    <row r="8700" spans="9:10" ht="15.75">
      <c r="I8700" s="192"/>
      <c r="J8700" s="192"/>
    </row>
    <row r="8701" spans="9:10" ht="15.75">
      <c r="I8701" s="192"/>
      <c r="J8701" s="192"/>
    </row>
    <row r="8702" spans="9:10" ht="15.75">
      <c r="I8702" s="192"/>
      <c r="J8702" s="192"/>
    </row>
    <row r="8703" spans="9:10" ht="15.75">
      <c r="I8703" s="192"/>
      <c r="J8703" s="192"/>
    </row>
    <row r="8704" spans="9:10" ht="15.75">
      <c r="I8704" s="192"/>
      <c r="J8704" s="192"/>
    </row>
    <row r="8705" spans="9:10" ht="15.75">
      <c r="I8705" s="192"/>
      <c r="J8705" s="192"/>
    </row>
    <row r="8706" spans="9:10" ht="15.75">
      <c r="I8706" s="192"/>
      <c r="J8706" s="192"/>
    </row>
    <row r="8707" spans="9:10" ht="15.75">
      <c r="I8707" s="192"/>
      <c r="J8707" s="192"/>
    </row>
    <row r="8708" spans="9:10" ht="15.75">
      <c r="I8708" s="192"/>
      <c r="J8708" s="192"/>
    </row>
    <row r="8709" spans="9:10" ht="15.75">
      <c r="I8709" s="192"/>
      <c r="J8709" s="192"/>
    </row>
    <row r="8710" spans="9:10" ht="15.75">
      <c r="I8710" s="192"/>
      <c r="J8710" s="192"/>
    </row>
    <row r="8711" spans="9:10" ht="15.75">
      <c r="I8711" s="192"/>
      <c r="J8711" s="192"/>
    </row>
    <row r="8712" spans="9:10" ht="15.75">
      <c r="I8712" s="192"/>
      <c r="J8712" s="192"/>
    </row>
    <row r="8713" spans="9:10" ht="15.75">
      <c r="I8713" s="192"/>
      <c r="J8713" s="192"/>
    </row>
    <row r="8714" spans="9:10" ht="15.75">
      <c r="I8714" s="192"/>
      <c r="J8714" s="192"/>
    </row>
    <row r="8715" spans="9:10" ht="15.75">
      <c r="I8715" s="192"/>
      <c r="J8715" s="192"/>
    </row>
    <row r="8716" spans="9:10" ht="15.75">
      <c r="I8716" s="192"/>
      <c r="J8716" s="192"/>
    </row>
    <row r="8717" spans="9:10" ht="15.75">
      <c r="I8717" s="192"/>
      <c r="J8717" s="192"/>
    </row>
    <row r="8718" spans="9:10" ht="15.75">
      <c r="I8718" s="192"/>
      <c r="J8718" s="192"/>
    </row>
    <row r="8719" spans="9:10" ht="15.75">
      <c r="I8719" s="192"/>
      <c r="J8719" s="192"/>
    </row>
    <row r="8720" spans="9:10" ht="15.75">
      <c r="I8720" s="192"/>
      <c r="J8720" s="192"/>
    </row>
    <row r="8721" spans="9:10" ht="15.75">
      <c r="I8721" s="192"/>
      <c r="J8721" s="192"/>
    </row>
    <row r="8722" spans="9:10" ht="15.75">
      <c r="I8722" s="192"/>
      <c r="J8722" s="192"/>
    </row>
    <row r="8723" spans="9:10" ht="15.75">
      <c r="I8723" s="192"/>
      <c r="J8723" s="192"/>
    </row>
    <row r="8724" spans="9:10" ht="15.75">
      <c r="I8724" s="192"/>
      <c r="J8724" s="192"/>
    </row>
    <row r="8725" spans="9:10" ht="15.75">
      <c r="I8725" s="192"/>
      <c r="J8725" s="192"/>
    </row>
    <row r="8726" spans="9:10" ht="15.75">
      <c r="I8726" s="192"/>
      <c r="J8726" s="192"/>
    </row>
    <row r="8727" spans="9:10" ht="15.75">
      <c r="I8727" s="192"/>
      <c r="J8727" s="192"/>
    </row>
    <row r="8728" spans="9:10" ht="15.75">
      <c r="I8728" s="192"/>
      <c r="J8728" s="192"/>
    </row>
    <row r="8729" spans="9:10" ht="15.75">
      <c r="I8729" s="192"/>
      <c r="J8729" s="192"/>
    </row>
    <row r="8730" spans="9:10" ht="15.75">
      <c r="I8730" s="192"/>
      <c r="J8730" s="192"/>
    </row>
    <row r="8731" spans="9:10" ht="15.75">
      <c r="I8731" s="192"/>
      <c r="J8731" s="192"/>
    </row>
    <row r="8732" spans="9:10" ht="15.75">
      <c r="I8732" s="192"/>
      <c r="J8732" s="192"/>
    </row>
    <row r="8733" spans="9:10" ht="15.75">
      <c r="I8733" s="192"/>
      <c r="J8733" s="192"/>
    </row>
    <row r="8734" spans="9:10" ht="15.75">
      <c r="I8734" s="192"/>
      <c r="J8734" s="192"/>
    </row>
    <row r="8735" spans="9:10" ht="15.75">
      <c r="I8735" s="192"/>
      <c r="J8735" s="192"/>
    </row>
    <row r="8736" spans="9:10" ht="15.75">
      <c r="I8736" s="192"/>
      <c r="J8736" s="192"/>
    </row>
    <row r="8737" spans="9:10" ht="15.75">
      <c r="I8737" s="192"/>
      <c r="J8737" s="192"/>
    </row>
    <row r="8738" spans="9:10" ht="15.75">
      <c r="I8738" s="192"/>
      <c r="J8738" s="192"/>
    </row>
    <row r="8739" spans="9:10" ht="15.75">
      <c r="I8739" s="192"/>
      <c r="J8739" s="192"/>
    </row>
    <row r="8740" spans="9:10" ht="15.75">
      <c r="I8740" s="192"/>
      <c r="J8740" s="192"/>
    </row>
    <row r="8741" spans="9:10" ht="15.75">
      <c r="I8741" s="192"/>
      <c r="J8741" s="192"/>
    </row>
    <row r="8742" spans="9:10" ht="15.75">
      <c r="I8742" s="192"/>
      <c r="J8742" s="192"/>
    </row>
    <row r="8743" spans="9:10" ht="15.75">
      <c r="I8743" s="192"/>
      <c r="J8743" s="192"/>
    </row>
    <row r="8744" spans="9:10" ht="15.75">
      <c r="I8744" s="192"/>
      <c r="J8744" s="192"/>
    </row>
    <row r="8745" spans="9:10" ht="15.75">
      <c r="I8745" s="192"/>
      <c r="J8745" s="192"/>
    </row>
    <row r="8746" spans="9:10" ht="15.75">
      <c r="I8746" s="192"/>
      <c r="J8746" s="192"/>
    </row>
    <row r="8747" spans="9:10" ht="15.75">
      <c r="I8747" s="192"/>
      <c r="J8747" s="192"/>
    </row>
    <row r="8748" spans="9:10" ht="15.75">
      <c r="I8748" s="192"/>
      <c r="J8748" s="192"/>
    </row>
    <row r="8749" spans="9:10" ht="15.75">
      <c r="I8749" s="192"/>
      <c r="J8749" s="192"/>
    </row>
    <row r="8750" spans="9:10" ht="15.75">
      <c r="I8750" s="192"/>
      <c r="J8750" s="192"/>
    </row>
    <row r="8751" spans="9:10" ht="15.75">
      <c r="I8751" s="192"/>
      <c r="J8751" s="192"/>
    </row>
    <row r="8752" spans="9:10" ht="15.75">
      <c r="I8752" s="192"/>
      <c r="J8752" s="192"/>
    </row>
    <row r="8753" spans="9:10" ht="15.75">
      <c r="I8753" s="192"/>
      <c r="J8753" s="192"/>
    </row>
    <row r="8754" spans="9:10" ht="15.75">
      <c r="I8754" s="192"/>
      <c r="J8754" s="192"/>
    </row>
    <row r="8755" spans="9:10" ht="15.75">
      <c r="I8755" s="192"/>
      <c r="J8755" s="192"/>
    </row>
    <row r="8756" spans="9:10" ht="15.75">
      <c r="I8756" s="192"/>
      <c r="J8756" s="192"/>
    </row>
    <row r="8757" spans="9:10" ht="15.75">
      <c r="I8757" s="192"/>
      <c r="J8757" s="192"/>
    </row>
    <row r="8758" spans="9:10" ht="15.75">
      <c r="I8758" s="192"/>
      <c r="J8758" s="192"/>
    </row>
    <row r="8759" spans="9:10" ht="15.75">
      <c r="I8759" s="192"/>
      <c r="J8759" s="192"/>
    </row>
    <row r="8760" spans="9:10" ht="15.75">
      <c r="I8760" s="192"/>
      <c r="J8760" s="192"/>
    </row>
    <row r="8761" spans="9:10" ht="15.75">
      <c r="I8761" s="192"/>
      <c r="J8761" s="192"/>
    </row>
    <row r="8762" spans="9:10" ht="15.75">
      <c r="I8762" s="192"/>
      <c r="J8762" s="192"/>
    </row>
    <row r="8763" spans="9:10" ht="15.75">
      <c r="I8763" s="192"/>
      <c r="J8763" s="192"/>
    </row>
    <row r="8764" spans="9:10" ht="15.75">
      <c r="I8764" s="192"/>
      <c r="J8764" s="192"/>
    </row>
    <row r="8765" spans="9:10" ht="15.75">
      <c r="I8765" s="192"/>
      <c r="J8765" s="192"/>
    </row>
    <row r="8766" spans="9:10" ht="15.75">
      <c r="I8766" s="192"/>
      <c r="J8766" s="192"/>
    </row>
    <row r="8767" spans="9:10" ht="15.75">
      <c r="I8767" s="192"/>
      <c r="J8767" s="192"/>
    </row>
    <row r="8768" spans="9:10" ht="15.75">
      <c r="I8768" s="192"/>
      <c r="J8768" s="192"/>
    </row>
    <row r="8769" spans="9:10" ht="15.75">
      <c r="I8769" s="192"/>
      <c r="J8769" s="192"/>
    </row>
    <row r="8770" spans="9:10" ht="15.75">
      <c r="I8770" s="192"/>
      <c r="J8770" s="192"/>
    </row>
    <row r="8771" spans="9:10" ht="15.75">
      <c r="I8771" s="192"/>
      <c r="J8771" s="192"/>
    </row>
    <row r="8772" spans="9:10" ht="15.75">
      <c r="I8772" s="192"/>
      <c r="J8772" s="192"/>
    </row>
    <row r="8773" spans="9:10" ht="15.75">
      <c r="I8773" s="192"/>
      <c r="J8773" s="192"/>
    </row>
    <row r="8774" spans="9:10" ht="15.75">
      <c r="I8774" s="192"/>
      <c r="J8774" s="192"/>
    </row>
    <row r="8775" spans="9:10" ht="15.75">
      <c r="I8775" s="192"/>
      <c r="J8775" s="192"/>
    </row>
    <row r="8776" spans="9:10" ht="15.75">
      <c r="I8776" s="192"/>
      <c r="J8776" s="192"/>
    </row>
    <row r="8777" spans="9:10" ht="15.75">
      <c r="I8777" s="192"/>
      <c r="J8777" s="192"/>
    </row>
    <row r="8778" spans="9:10" ht="15.75">
      <c r="I8778" s="192"/>
      <c r="J8778" s="192"/>
    </row>
    <row r="8779" spans="9:10" ht="15.75">
      <c r="I8779" s="192"/>
      <c r="J8779" s="192"/>
    </row>
    <row r="8780" spans="9:10" ht="15.75">
      <c r="I8780" s="192"/>
      <c r="J8780" s="192"/>
    </row>
    <row r="8781" spans="9:10" ht="15.75">
      <c r="I8781" s="192"/>
      <c r="J8781" s="192"/>
    </row>
    <row r="8782" spans="9:10" ht="15.75">
      <c r="I8782" s="192"/>
      <c r="J8782" s="192"/>
    </row>
    <row r="8783" spans="9:10" ht="15.75">
      <c r="I8783" s="192"/>
      <c r="J8783" s="192"/>
    </row>
    <row r="8784" spans="9:10" ht="15.75">
      <c r="I8784" s="192"/>
      <c r="J8784" s="192"/>
    </row>
    <row r="8785" spans="9:10" ht="15.75">
      <c r="I8785" s="192"/>
      <c r="J8785" s="192"/>
    </row>
    <row r="8786" spans="9:10" ht="15.75">
      <c r="I8786" s="192"/>
      <c r="J8786" s="192"/>
    </row>
    <row r="8787" spans="9:10" ht="15.75">
      <c r="I8787" s="192"/>
      <c r="J8787" s="192"/>
    </row>
    <row r="8788" spans="9:10" ht="15.75">
      <c r="I8788" s="192"/>
      <c r="J8788" s="192"/>
    </row>
    <row r="8789" spans="9:10" ht="15.75">
      <c r="I8789" s="192"/>
      <c r="J8789" s="192"/>
    </row>
    <row r="8790" spans="9:10" ht="15.75">
      <c r="I8790" s="192"/>
      <c r="J8790" s="192"/>
    </row>
    <row r="8791" spans="9:10" ht="15.75">
      <c r="I8791" s="192"/>
      <c r="J8791" s="192"/>
    </row>
    <row r="8792" spans="9:10" ht="15.75">
      <c r="I8792" s="192"/>
      <c r="J8792" s="192"/>
    </row>
    <row r="8793" spans="9:10" ht="15.75">
      <c r="I8793" s="192"/>
      <c r="J8793" s="192"/>
    </row>
    <row r="8794" spans="9:10" ht="15.75">
      <c r="I8794" s="192"/>
      <c r="J8794" s="192"/>
    </row>
    <row r="8795" spans="9:10" ht="15.75">
      <c r="I8795" s="192"/>
      <c r="J8795" s="192"/>
    </row>
    <row r="8796" spans="9:10" ht="15.75">
      <c r="I8796" s="192"/>
      <c r="J8796" s="192"/>
    </row>
    <row r="8797" spans="9:10" ht="15.75">
      <c r="I8797" s="192"/>
      <c r="J8797" s="192"/>
    </row>
    <row r="8798" spans="9:10" ht="15.75">
      <c r="I8798" s="192"/>
      <c r="J8798" s="192"/>
    </row>
    <row r="8799" spans="9:10" ht="15.75">
      <c r="I8799" s="192"/>
      <c r="J8799" s="192"/>
    </row>
    <row r="8800" spans="9:10" ht="15.75">
      <c r="I8800" s="192"/>
      <c r="J8800" s="192"/>
    </row>
    <row r="8801" spans="9:10" ht="15.75">
      <c r="I8801" s="192"/>
      <c r="J8801" s="192"/>
    </row>
    <row r="8802" spans="9:10" ht="15.75">
      <c r="I8802" s="192"/>
      <c r="J8802" s="192"/>
    </row>
    <row r="8803" spans="9:10" ht="15.75">
      <c r="I8803" s="192"/>
      <c r="J8803" s="192"/>
    </row>
    <row r="8804" spans="9:10" ht="15.75">
      <c r="I8804" s="192"/>
      <c r="J8804" s="192"/>
    </row>
    <row r="8805" spans="9:10" ht="15.75">
      <c r="I8805" s="192"/>
      <c r="J8805" s="192"/>
    </row>
    <row r="8806" spans="9:10" ht="15.75">
      <c r="I8806" s="192"/>
      <c r="J8806" s="192"/>
    </row>
    <row r="8807" spans="9:10" ht="15.75">
      <c r="I8807" s="192"/>
      <c r="J8807" s="192"/>
    </row>
    <row r="8808" spans="9:10" ht="15.75">
      <c r="I8808" s="192"/>
      <c r="J8808" s="192"/>
    </row>
    <row r="8809" spans="9:10" ht="15.75">
      <c r="I8809" s="192"/>
      <c r="J8809" s="192"/>
    </row>
    <row r="8810" spans="9:10" ht="15.75">
      <c r="I8810" s="192"/>
      <c r="J8810" s="192"/>
    </row>
    <row r="8811" spans="9:10" ht="15.75">
      <c r="I8811" s="192"/>
      <c r="J8811" s="192"/>
    </row>
    <row r="8812" spans="9:10" ht="15.75">
      <c r="I8812" s="192"/>
      <c r="J8812" s="192"/>
    </row>
    <row r="8813" spans="9:10" ht="15.75">
      <c r="I8813" s="192"/>
      <c r="J8813" s="192"/>
    </row>
    <row r="8814" spans="9:10" ht="15.75">
      <c r="I8814" s="192"/>
      <c r="J8814" s="192"/>
    </row>
    <row r="8815" spans="9:10" ht="15.75">
      <c r="I8815" s="192"/>
      <c r="J8815" s="192"/>
    </row>
    <row r="8816" spans="9:10" ht="15.75">
      <c r="I8816" s="192"/>
      <c r="J8816" s="192"/>
    </row>
    <row r="8817" spans="9:10" ht="15.75">
      <c r="I8817" s="192"/>
      <c r="J8817" s="192"/>
    </row>
    <row r="8818" spans="9:10" ht="15.75">
      <c r="I8818" s="192"/>
      <c r="J8818" s="192"/>
    </row>
    <row r="8819" spans="9:10" ht="15.75">
      <c r="I8819" s="192"/>
      <c r="J8819" s="192"/>
    </row>
    <row r="8820" spans="9:10" ht="15.75">
      <c r="I8820" s="192"/>
      <c r="J8820" s="192"/>
    </row>
    <row r="8821" spans="9:10" ht="15.75">
      <c r="I8821" s="192"/>
      <c r="J8821" s="192"/>
    </row>
    <row r="8822" spans="9:10" ht="15.75">
      <c r="I8822" s="192"/>
      <c r="J8822" s="192"/>
    </row>
    <row r="8823" spans="9:10" ht="15.75">
      <c r="I8823" s="192"/>
      <c r="J8823" s="192"/>
    </row>
    <row r="8824" spans="9:10" ht="15.75">
      <c r="I8824" s="192"/>
      <c r="J8824" s="192"/>
    </row>
    <row r="8825" spans="9:10" ht="15.75">
      <c r="I8825" s="192"/>
      <c r="J8825" s="192"/>
    </row>
    <row r="8826" spans="9:10" ht="15.75">
      <c r="I8826" s="192"/>
      <c r="J8826" s="192"/>
    </row>
    <row r="8827" spans="9:10" ht="15.75">
      <c r="I8827" s="192"/>
      <c r="J8827" s="192"/>
    </row>
    <row r="8828" spans="9:10" ht="15.75">
      <c r="I8828" s="192"/>
      <c r="J8828" s="192"/>
    </row>
    <row r="8829" spans="9:10" ht="15.75">
      <c r="I8829" s="192"/>
      <c r="J8829" s="192"/>
    </row>
    <row r="8830" spans="9:10" ht="15.75">
      <c r="I8830" s="192"/>
      <c r="J8830" s="192"/>
    </row>
    <row r="8831" spans="9:10" ht="15.75">
      <c r="I8831" s="192"/>
      <c r="J8831" s="192"/>
    </row>
    <row r="8832" spans="9:10" ht="15.75">
      <c r="I8832" s="192"/>
      <c r="J8832" s="192"/>
    </row>
    <row r="8833" spans="9:10" ht="15.75">
      <c r="I8833" s="192"/>
      <c r="J8833" s="192"/>
    </row>
    <row r="8834" spans="9:10" ht="15.75">
      <c r="I8834" s="192"/>
      <c r="J8834" s="192"/>
    </row>
    <row r="8835" spans="9:10" ht="15.75">
      <c r="I8835" s="192"/>
      <c r="J8835" s="192"/>
    </row>
    <row r="8836" spans="9:10" ht="15.75">
      <c r="I8836" s="192"/>
      <c r="J8836" s="192"/>
    </row>
    <row r="8837" spans="9:10" ht="15.75">
      <c r="I8837" s="192"/>
      <c r="J8837" s="192"/>
    </row>
    <row r="8838" spans="9:10" ht="15.75">
      <c r="I8838" s="192"/>
      <c r="J8838" s="192"/>
    </row>
    <row r="8839" spans="9:10" ht="15.75">
      <c r="I8839" s="192"/>
      <c r="J8839" s="192"/>
    </row>
    <row r="8840" spans="9:10" ht="15.75">
      <c r="I8840" s="192"/>
      <c r="J8840" s="192"/>
    </row>
    <row r="8841" spans="9:10" ht="15.75">
      <c r="I8841" s="192"/>
      <c r="J8841" s="192"/>
    </row>
    <row r="8842" spans="9:10" ht="15.75">
      <c r="I8842" s="192"/>
      <c r="J8842" s="192"/>
    </row>
    <row r="8843" spans="9:10" ht="15.75">
      <c r="I8843" s="192"/>
      <c r="J8843" s="192"/>
    </row>
    <row r="8844" spans="9:10" ht="15.75">
      <c r="I8844" s="192"/>
      <c r="J8844" s="192"/>
    </row>
    <row r="8845" spans="9:10" ht="15.75">
      <c r="I8845" s="192"/>
      <c r="J8845" s="192"/>
    </row>
    <row r="8846" spans="9:10" ht="15.75">
      <c r="I8846" s="192"/>
      <c r="J8846" s="192"/>
    </row>
    <row r="8847" spans="9:10" ht="15.75">
      <c r="I8847" s="192"/>
      <c r="J8847" s="192"/>
    </row>
    <row r="8848" spans="9:10" ht="15.75">
      <c r="I8848" s="192"/>
      <c r="J8848" s="192"/>
    </row>
    <row r="8849" spans="9:10" ht="15.75">
      <c r="I8849" s="192"/>
      <c r="J8849" s="192"/>
    </row>
    <row r="8850" spans="9:10" ht="15.75">
      <c r="I8850" s="192"/>
      <c r="J8850" s="192"/>
    </row>
    <row r="8851" spans="9:10" ht="15.75">
      <c r="I8851" s="192"/>
      <c r="J8851" s="192"/>
    </row>
    <row r="8852" spans="9:10" ht="15.75">
      <c r="I8852" s="192"/>
      <c r="J8852" s="192"/>
    </row>
    <row r="8853" spans="9:10" ht="15.75">
      <c r="I8853" s="192"/>
      <c r="J8853" s="192"/>
    </row>
    <row r="8854" spans="9:10" ht="15.75">
      <c r="I8854" s="192"/>
      <c r="J8854" s="192"/>
    </row>
    <row r="8855" spans="9:10" ht="15.75">
      <c r="I8855" s="192"/>
      <c r="J8855" s="192"/>
    </row>
    <row r="8856" spans="9:10" ht="15.75">
      <c r="I8856" s="192"/>
      <c r="J8856" s="192"/>
    </row>
    <row r="8857" spans="9:10" ht="15.75">
      <c r="I8857" s="192"/>
      <c r="J8857" s="192"/>
    </row>
    <row r="8858" spans="9:10" ht="15.75">
      <c r="I8858" s="192"/>
      <c r="J8858" s="192"/>
    </row>
    <row r="8859" spans="9:10" ht="15.75">
      <c r="I8859" s="192"/>
      <c r="J8859" s="192"/>
    </row>
    <row r="8860" spans="9:10" ht="15.75">
      <c r="I8860" s="192"/>
      <c r="J8860" s="192"/>
    </row>
    <row r="8861" spans="9:10" ht="15.75">
      <c r="I8861" s="192"/>
      <c r="J8861" s="192"/>
    </row>
    <row r="8862" spans="9:10" ht="15.75">
      <c r="I8862" s="192"/>
      <c r="J8862" s="192"/>
    </row>
    <row r="8863" spans="9:10" ht="15.75">
      <c r="I8863" s="192"/>
      <c r="J8863" s="192"/>
    </row>
    <row r="8864" spans="9:10" ht="15.75">
      <c r="I8864" s="192"/>
      <c r="J8864" s="192"/>
    </row>
    <row r="8865" spans="9:10" ht="15.75">
      <c r="I8865" s="192"/>
      <c r="J8865" s="192"/>
    </row>
    <row r="8866" spans="9:10" ht="15.75">
      <c r="I8866" s="192"/>
      <c r="J8866" s="192"/>
    </row>
    <row r="8867" spans="9:10" ht="15.75">
      <c r="I8867" s="192"/>
      <c r="J8867" s="192"/>
    </row>
    <row r="8868" spans="9:10" ht="15.75">
      <c r="I8868" s="192"/>
      <c r="J8868" s="192"/>
    </row>
    <row r="8869" spans="9:10" ht="15.75">
      <c r="I8869" s="192"/>
      <c r="J8869" s="192"/>
    </row>
    <row r="8870" spans="9:10" ht="15.75">
      <c r="I8870" s="192"/>
      <c r="J8870" s="192"/>
    </row>
    <row r="8871" spans="9:10" ht="15.75">
      <c r="I8871" s="192"/>
      <c r="J8871" s="192"/>
    </row>
    <row r="8872" spans="9:10" ht="15.75">
      <c r="I8872" s="192"/>
      <c r="J8872" s="192"/>
    </row>
    <row r="8873" spans="9:10" ht="15.75">
      <c r="I8873" s="192"/>
      <c r="J8873" s="192"/>
    </row>
    <row r="8874" spans="9:10" ht="15.75">
      <c r="I8874" s="192"/>
      <c r="J8874" s="192"/>
    </row>
    <row r="8875" spans="9:10" ht="15.75">
      <c r="I8875" s="192"/>
      <c r="J8875" s="192"/>
    </row>
    <row r="8876" spans="9:10" ht="15.75">
      <c r="I8876" s="192"/>
      <c r="J8876" s="192"/>
    </row>
    <row r="8877" spans="9:10" ht="15.75">
      <c r="I8877" s="192"/>
      <c r="J8877" s="192"/>
    </row>
    <row r="8878" spans="9:10" ht="15.75">
      <c r="I8878" s="192"/>
      <c r="J8878" s="192"/>
    </row>
    <row r="8879" spans="9:10" ht="15.75">
      <c r="I8879" s="192"/>
      <c r="J8879" s="192"/>
    </row>
    <row r="8880" spans="9:10" ht="15.75">
      <c r="I8880" s="192"/>
      <c r="J8880" s="192"/>
    </row>
    <row r="8881" spans="9:10" ht="15.75">
      <c r="I8881" s="192"/>
      <c r="J8881" s="192"/>
    </row>
    <row r="8882" spans="9:10" ht="15.75">
      <c r="I8882" s="192"/>
      <c r="J8882" s="192"/>
    </row>
    <row r="8883" spans="9:10" ht="15.75">
      <c r="I8883" s="192"/>
      <c r="J8883" s="192"/>
    </row>
    <row r="8884" spans="9:10" ht="15.75">
      <c r="I8884" s="192"/>
      <c r="J8884" s="192"/>
    </row>
    <row r="8885" spans="9:10" ht="15.75">
      <c r="I8885" s="192"/>
      <c r="J8885" s="192"/>
    </row>
    <row r="8886" spans="9:10" ht="15.75">
      <c r="I8886" s="192"/>
      <c r="J8886" s="192"/>
    </row>
    <row r="8887" spans="9:10" ht="15.75">
      <c r="I8887" s="192"/>
      <c r="J8887" s="192"/>
    </row>
    <row r="8888" spans="9:10" ht="15.75">
      <c r="I8888" s="192"/>
      <c r="J8888" s="192"/>
    </row>
    <row r="8889" spans="9:10" ht="15.75">
      <c r="I8889" s="192"/>
      <c r="J8889" s="192"/>
    </row>
    <row r="8890" spans="9:10" ht="15.75">
      <c r="I8890" s="192"/>
      <c r="J8890" s="192"/>
    </row>
    <row r="8891" spans="9:10" ht="15.75">
      <c r="I8891" s="192"/>
      <c r="J8891" s="192"/>
    </row>
    <row r="8892" spans="9:10" ht="15.75">
      <c r="I8892" s="192"/>
      <c r="J8892" s="192"/>
    </row>
    <row r="8893" spans="9:10" ht="15.75">
      <c r="I8893" s="192"/>
      <c r="J8893" s="192"/>
    </row>
    <row r="8894" spans="9:10" ht="15.75">
      <c r="I8894" s="192"/>
      <c r="J8894" s="192"/>
    </row>
    <row r="8895" spans="9:10" ht="15.75">
      <c r="I8895" s="192"/>
      <c r="J8895" s="192"/>
    </row>
    <row r="8896" spans="9:10" ht="15.75">
      <c r="I8896" s="192"/>
      <c r="J8896" s="192"/>
    </row>
    <row r="8897" spans="9:10" ht="15.75">
      <c r="I8897" s="192"/>
      <c r="J8897" s="192"/>
    </row>
    <row r="8898" spans="9:10" ht="15.75">
      <c r="I8898" s="192"/>
      <c r="J8898" s="192"/>
    </row>
    <row r="8899" spans="9:10" ht="15.75">
      <c r="I8899" s="192"/>
      <c r="J8899" s="192"/>
    </row>
    <row r="8900" spans="9:10" ht="15.75">
      <c r="I8900" s="192"/>
      <c r="J8900" s="192"/>
    </row>
    <row r="8901" spans="9:10" ht="15.75">
      <c r="I8901" s="192"/>
      <c r="J8901" s="192"/>
    </row>
    <row r="8902" spans="9:10" ht="15.75">
      <c r="I8902" s="192"/>
      <c r="J8902" s="192"/>
    </row>
    <row r="8903" spans="9:10" ht="15.75">
      <c r="I8903" s="192"/>
      <c r="J8903" s="192"/>
    </row>
    <row r="8904" spans="9:10" ht="15.75">
      <c r="I8904" s="192"/>
      <c r="J8904" s="192"/>
    </row>
    <row r="8905" spans="9:10" ht="15.75">
      <c r="I8905" s="192"/>
      <c r="J8905" s="192"/>
    </row>
    <row r="8906" spans="9:10" ht="15.75">
      <c r="I8906" s="192"/>
      <c r="J8906" s="192"/>
    </row>
    <row r="8907" spans="9:10" ht="15.75">
      <c r="I8907" s="192"/>
      <c r="J8907" s="192"/>
    </row>
    <row r="8908" spans="9:10" ht="15.75">
      <c r="I8908" s="192"/>
      <c r="J8908" s="192"/>
    </row>
    <row r="8909" spans="9:10" ht="15.75">
      <c r="I8909" s="192"/>
      <c r="J8909" s="192"/>
    </row>
    <row r="8910" spans="9:10" ht="15.75">
      <c r="I8910" s="192"/>
      <c r="J8910" s="192"/>
    </row>
    <row r="8911" spans="9:10" ht="15.75">
      <c r="I8911" s="192"/>
      <c r="J8911" s="192"/>
    </row>
    <row r="8912" spans="9:10" ht="15.75">
      <c r="I8912" s="192"/>
      <c r="J8912" s="192"/>
    </row>
    <row r="8913" spans="9:10" ht="15.75">
      <c r="I8913" s="192"/>
      <c r="J8913" s="192"/>
    </row>
    <row r="8914" spans="9:10" ht="15.75">
      <c r="I8914" s="192"/>
      <c r="J8914" s="192"/>
    </row>
    <row r="8915" spans="9:10" ht="15.75">
      <c r="I8915" s="192"/>
      <c r="J8915" s="192"/>
    </row>
    <row r="8916" spans="9:10" ht="15.75">
      <c r="I8916" s="192"/>
      <c r="J8916" s="192"/>
    </row>
    <row r="8917" spans="9:10" ht="15.75">
      <c r="I8917" s="192"/>
      <c r="J8917" s="192"/>
    </row>
    <row r="8918" spans="9:10" ht="15.75">
      <c r="I8918" s="192"/>
      <c r="J8918" s="192"/>
    </row>
    <row r="8919" spans="9:10" ht="15.75">
      <c r="I8919" s="192"/>
      <c r="J8919" s="192"/>
    </row>
    <row r="8920" spans="9:10" ht="15.75">
      <c r="I8920" s="192"/>
      <c r="J8920" s="192"/>
    </row>
    <row r="8921" spans="9:10" ht="15.75">
      <c r="I8921" s="192"/>
      <c r="J8921" s="192"/>
    </row>
    <row r="8922" spans="9:10" ht="15.75">
      <c r="I8922" s="192"/>
      <c r="J8922" s="192"/>
    </row>
    <row r="8923" spans="9:10" ht="15.75">
      <c r="I8923" s="192"/>
      <c r="J8923" s="192"/>
    </row>
    <row r="8924" spans="9:10" ht="15.75">
      <c r="I8924" s="192"/>
      <c r="J8924" s="192"/>
    </row>
    <row r="8925" spans="9:10" ht="15.75">
      <c r="I8925" s="192"/>
      <c r="J8925" s="192"/>
    </row>
    <row r="8926" spans="9:10" ht="15.75">
      <c r="I8926" s="192"/>
      <c r="J8926" s="192"/>
    </row>
    <row r="8927" spans="9:10" ht="15.75">
      <c r="I8927" s="192"/>
      <c r="J8927" s="192"/>
    </row>
    <row r="8928" spans="9:10" ht="15.75">
      <c r="I8928" s="192"/>
      <c r="J8928" s="192"/>
    </row>
    <row r="8929" spans="9:10" ht="15.75">
      <c r="I8929" s="192"/>
      <c r="J8929" s="192"/>
    </row>
    <row r="8930" spans="9:10" ht="15.75">
      <c r="I8930" s="192"/>
      <c r="J8930" s="192"/>
    </row>
    <row r="8931" spans="9:10" ht="15.75">
      <c r="I8931" s="192"/>
      <c r="J8931" s="192"/>
    </row>
    <row r="8932" spans="9:10" ht="15.75">
      <c r="I8932" s="192"/>
      <c r="J8932" s="192"/>
    </row>
    <row r="8933" spans="9:10" ht="15.75">
      <c r="I8933" s="192"/>
      <c r="J8933" s="192"/>
    </row>
    <row r="8934" spans="9:10" ht="15.75">
      <c r="I8934" s="192"/>
      <c r="J8934" s="192"/>
    </row>
    <row r="8935" spans="9:10" ht="15.75">
      <c r="I8935" s="192"/>
      <c r="J8935" s="192"/>
    </row>
    <row r="8936" spans="9:10" ht="15.75">
      <c r="I8936" s="192"/>
      <c r="J8936" s="192"/>
    </row>
    <row r="8937" spans="9:10" ht="15.75">
      <c r="I8937" s="192"/>
      <c r="J8937" s="192"/>
    </row>
    <row r="8938" spans="9:10" ht="15.75">
      <c r="I8938" s="192"/>
      <c r="J8938" s="192"/>
    </row>
    <row r="8939" spans="9:10" ht="15.75">
      <c r="I8939" s="192"/>
      <c r="J8939" s="192"/>
    </row>
    <row r="8940" spans="9:10" ht="15.75">
      <c r="I8940" s="192"/>
      <c r="J8940" s="192"/>
    </row>
    <row r="8941" spans="9:10" ht="15.75">
      <c r="I8941" s="192"/>
      <c r="J8941" s="192"/>
    </row>
    <row r="8942" spans="9:10" ht="15.75">
      <c r="I8942" s="192"/>
      <c r="J8942" s="192"/>
    </row>
    <row r="8943" spans="9:10" ht="15.75">
      <c r="I8943" s="192"/>
      <c r="J8943" s="192"/>
    </row>
    <row r="8944" spans="9:10" ht="15.75">
      <c r="I8944" s="192"/>
      <c r="J8944" s="192"/>
    </row>
    <row r="8945" spans="9:10" ht="15.75">
      <c r="I8945" s="192"/>
      <c r="J8945" s="192"/>
    </row>
    <row r="8946" spans="9:10" ht="15.75">
      <c r="I8946" s="192"/>
      <c r="J8946" s="192"/>
    </row>
    <row r="8947" spans="9:10" ht="15.75">
      <c r="I8947" s="192"/>
      <c r="J8947" s="192"/>
    </row>
    <row r="8948" spans="9:10" ht="15.75">
      <c r="I8948" s="192"/>
      <c r="J8948" s="192"/>
    </row>
    <row r="8949" spans="9:10" ht="15.75">
      <c r="I8949" s="192"/>
      <c r="J8949" s="192"/>
    </row>
    <row r="8950" spans="9:10" ht="15.75">
      <c r="I8950" s="192"/>
      <c r="J8950" s="192"/>
    </row>
    <row r="8951" spans="9:10" ht="15.75">
      <c r="I8951" s="192"/>
      <c r="J8951" s="192"/>
    </row>
    <row r="8952" spans="9:10" ht="15.75">
      <c r="I8952" s="192"/>
      <c r="J8952" s="192"/>
    </row>
    <row r="8953" spans="9:10" ht="15.75">
      <c r="I8953" s="192"/>
      <c r="J8953" s="192"/>
    </row>
    <row r="8954" spans="9:10" ht="15.75">
      <c r="I8954" s="192"/>
      <c r="J8954" s="192"/>
    </row>
    <row r="8955" spans="9:10" ht="15.75">
      <c r="I8955" s="192"/>
      <c r="J8955" s="192"/>
    </row>
    <row r="8956" spans="9:10" ht="15.75">
      <c r="I8956" s="192"/>
      <c r="J8956" s="192"/>
    </row>
    <row r="8957" spans="9:10" ht="15.75">
      <c r="I8957" s="192"/>
      <c r="J8957" s="192"/>
    </row>
    <row r="8958" spans="9:10" ht="15.75">
      <c r="I8958" s="192"/>
      <c r="J8958" s="192"/>
    </row>
    <row r="8959" spans="9:10" ht="15.75">
      <c r="I8959" s="192"/>
      <c r="J8959" s="192"/>
    </row>
    <row r="8960" spans="9:10" ht="15.75">
      <c r="I8960" s="192"/>
      <c r="J8960" s="192"/>
    </row>
    <row r="8961" spans="9:10" ht="15.75">
      <c r="I8961" s="192"/>
      <c r="J8961" s="192"/>
    </row>
    <row r="8962" spans="9:10" ht="15.75">
      <c r="I8962" s="192"/>
      <c r="J8962" s="192"/>
    </row>
    <row r="8963" spans="9:10" ht="15.75">
      <c r="I8963" s="192"/>
      <c r="J8963" s="192"/>
    </row>
    <row r="8964" spans="9:10" ht="15.75">
      <c r="I8964" s="192"/>
      <c r="J8964" s="192"/>
    </row>
    <row r="8965" spans="9:10" ht="15.75">
      <c r="I8965" s="192"/>
      <c r="J8965" s="192"/>
    </row>
    <row r="8966" spans="9:10" ht="15.75">
      <c r="I8966" s="192"/>
      <c r="J8966" s="192"/>
    </row>
    <row r="8967" spans="9:10" ht="15.75">
      <c r="I8967" s="192"/>
      <c r="J8967" s="192"/>
    </row>
    <row r="8968" spans="9:10" ht="15.75">
      <c r="I8968" s="192"/>
      <c r="J8968" s="192"/>
    </row>
    <row r="8969" spans="9:10" ht="15.75">
      <c r="I8969" s="192"/>
      <c r="J8969" s="192"/>
    </row>
    <row r="8970" spans="9:10" ht="15.75">
      <c r="I8970" s="192"/>
      <c r="J8970" s="192"/>
    </row>
    <row r="8971" spans="9:10" ht="15.75">
      <c r="I8971" s="192"/>
      <c r="J8971" s="192"/>
    </row>
    <row r="8972" spans="9:10" ht="15.75">
      <c r="I8972" s="192"/>
      <c r="J8972" s="192"/>
    </row>
    <row r="8973" spans="9:10" ht="15.75">
      <c r="I8973" s="192"/>
      <c r="J8973" s="192"/>
    </row>
    <row r="8974" spans="9:10" ht="15.75">
      <c r="I8974" s="192"/>
      <c r="J8974" s="192"/>
    </row>
    <row r="8975" spans="9:10" ht="15.75">
      <c r="I8975" s="192"/>
      <c r="J8975" s="192"/>
    </row>
    <row r="8976" spans="9:10" ht="15.75">
      <c r="I8976" s="192"/>
      <c r="J8976" s="192"/>
    </row>
    <row r="8977" spans="9:10" ht="15.75">
      <c r="I8977" s="192"/>
      <c r="J8977" s="192"/>
    </row>
    <row r="8978" spans="9:10" ht="15.75">
      <c r="I8978" s="192"/>
      <c r="J8978" s="192"/>
    </row>
    <row r="8979" spans="9:10" ht="15.75">
      <c r="I8979" s="192"/>
      <c r="J8979" s="192"/>
    </row>
    <row r="8980" spans="9:10" ht="15.75">
      <c r="I8980" s="192"/>
      <c r="J8980" s="192"/>
    </row>
    <row r="8981" spans="9:10" ht="15.75">
      <c r="I8981" s="192"/>
      <c r="J8981" s="192"/>
    </row>
    <row r="8982" spans="9:10" ht="15.75">
      <c r="I8982" s="192"/>
      <c r="J8982" s="192"/>
    </row>
    <row r="8983" spans="9:10" ht="15.75">
      <c r="I8983" s="192"/>
      <c r="J8983" s="192"/>
    </row>
    <row r="8984" spans="9:10" ht="15.75">
      <c r="I8984" s="192"/>
      <c r="J8984" s="192"/>
    </row>
    <row r="8985" spans="9:10" ht="15.75">
      <c r="I8985" s="192"/>
      <c r="J8985" s="192"/>
    </row>
    <row r="8986" spans="9:10" ht="15.75">
      <c r="I8986" s="192"/>
      <c r="J8986" s="192"/>
    </row>
    <row r="8987" spans="9:10" ht="15.75">
      <c r="I8987" s="192"/>
      <c r="J8987" s="192"/>
    </row>
    <row r="8988" spans="9:10" ht="15.75">
      <c r="I8988" s="192"/>
      <c r="J8988" s="192"/>
    </row>
    <row r="8989" spans="9:10" ht="15.75">
      <c r="I8989" s="192"/>
      <c r="J8989" s="192"/>
    </row>
    <row r="8990" spans="9:10" ht="15.75">
      <c r="I8990" s="192"/>
      <c r="J8990" s="192"/>
    </row>
    <row r="8991" spans="9:10" ht="15.75">
      <c r="I8991" s="192"/>
      <c r="J8991" s="192"/>
    </row>
    <row r="8992" spans="9:10" ht="15.75">
      <c r="I8992" s="192"/>
      <c r="J8992" s="192"/>
    </row>
    <row r="8993" spans="9:10" ht="15.75">
      <c r="I8993" s="192"/>
      <c r="J8993" s="192"/>
    </row>
    <row r="8994" spans="9:10" ht="15.75">
      <c r="I8994" s="192"/>
      <c r="J8994" s="192"/>
    </row>
    <row r="8995" spans="9:10" ht="15.75">
      <c r="I8995" s="192"/>
      <c r="J8995" s="192"/>
    </row>
    <row r="8996" spans="9:10" ht="15.75">
      <c r="I8996" s="192"/>
      <c r="J8996" s="192"/>
    </row>
    <row r="8997" spans="9:10" ht="15.75">
      <c r="I8997" s="192"/>
      <c r="J8997" s="192"/>
    </row>
    <row r="8998" spans="9:10" ht="15.75">
      <c r="I8998" s="192"/>
      <c r="J8998" s="192"/>
    </row>
    <row r="8999" spans="9:10" ht="15.75">
      <c r="I8999" s="192"/>
      <c r="J8999" s="192"/>
    </row>
    <row r="9000" spans="9:10" ht="15.75">
      <c r="I9000" s="192"/>
      <c r="J9000" s="192"/>
    </row>
    <row r="9001" spans="9:10" ht="15.75">
      <c r="I9001" s="192"/>
      <c r="J9001" s="192"/>
    </row>
    <row r="9002" spans="9:10" ht="15.75">
      <c r="I9002" s="192"/>
      <c r="J9002" s="192"/>
    </row>
    <row r="9003" spans="9:10" ht="15.75">
      <c r="I9003" s="192"/>
      <c r="J9003" s="192"/>
    </row>
    <row r="9004" spans="9:10" ht="15.75">
      <c r="I9004" s="192"/>
      <c r="J9004" s="192"/>
    </row>
    <row r="9005" spans="9:10" ht="15.75">
      <c r="I9005" s="192"/>
      <c r="J9005" s="192"/>
    </row>
    <row r="9006" spans="9:10" ht="15.75">
      <c r="I9006" s="192"/>
      <c r="J9006" s="192"/>
    </row>
    <row r="9007" spans="9:10" ht="15.75">
      <c r="I9007" s="192"/>
      <c r="J9007" s="192"/>
    </row>
    <row r="9008" spans="9:10" ht="15.75">
      <c r="I9008" s="192"/>
      <c r="J9008" s="192"/>
    </row>
    <row r="9009" spans="9:10" ht="15.75">
      <c r="I9009" s="192"/>
      <c r="J9009" s="192"/>
    </row>
    <row r="9010" spans="9:10" ht="15.75">
      <c r="I9010" s="192"/>
      <c r="J9010" s="192"/>
    </row>
    <row r="9011" spans="9:10" ht="15.75">
      <c r="I9011" s="192"/>
      <c r="J9011" s="192"/>
    </row>
    <row r="9012" spans="9:10" ht="15.75">
      <c r="I9012" s="192"/>
      <c r="J9012" s="192"/>
    </row>
    <row r="9013" spans="9:10" ht="15.75">
      <c r="I9013" s="192"/>
      <c r="J9013" s="192"/>
    </row>
    <row r="9014" spans="9:10" ht="15.75">
      <c r="I9014" s="192"/>
      <c r="J9014" s="192"/>
    </row>
    <row r="9015" spans="9:10" ht="15.75">
      <c r="I9015" s="192"/>
      <c r="J9015" s="192"/>
    </row>
    <row r="9016" spans="9:10" ht="15.75">
      <c r="I9016" s="192"/>
      <c r="J9016" s="192"/>
    </row>
    <row r="9017" spans="9:10" ht="15.75">
      <c r="I9017" s="192"/>
      <c r="J9017" s="192"/>
    </row>
    <row r="9018" spans="9:10" ht="15.75">
      <c r="I9018" s="192"/>
      <c r="J9018" s="192"/>
    </row>
    <row r="9019" spans="9:10" ht="15.75">
      <c r="I9019" s="192"/>
      <c r="J9019" s="192"/>
    </row>
    <row r="9020" spans="9:10" ht="15.75">
      <c r="I9020" s="192"/>
      <c r="J9020" s="192"/>
    </row>
    <row r="9021" spans="9:10" ht="15.75">
      <c r="I9021" s="192"/>
      <c r="J9021" s="192"/>
    </row>
    <row r="9022" spans="9:10" ht="15.75">
      <c r="I9022" s="192"/>
      <c r="J9022" s="192"/>
    </row>
    <row r="9023" spans="9:10" ht="15.75">
      <c r="I9023" s="192"/>
      <c r="J9023" s="192"/>
    </row>
    <row r="9024" spans="9:10" ht="15.75">
      <c r="I9024" s="192"/>
      <c r="J9024" s="192"/>
    </row>
    <row r="9025" spans="9:10" ht="15.75">
      <c r="I9025" s="192"/>
      <c r="J9025" s="192"/>
    </row>
    <row r="9026" spans="9:10" ht="15.75">
      <c r="I9026" s="192"/>
      <c r="J9026" s="192"/>
    </row>
    <row r="9027" spans="9:10" ht="15.75">
      <c r="I9027" s="192"/>
      <c r="J9027" s="192"/>
    </row>
    <row r="9028" spans="9:10" ht="15.75">
      <c r="I9028" s="192"/>
      <c r="J9028" s="192"/>
    </row>
    <row r="9029" spans="9:10" ht="15.75">
      <c r="I9029" s="192"/>
      <c r="J9029" s="192"/>
    </row>
    <row r="9030" spans="9:10" ht="15.75">
      <c r="I9030" s="192"/>
      <c r="J9030" s="192"/>
    </row>
    <row r="9031" spans="9:10" ht="15.75">
      <c r="I9031" s="192"/>
      <c r="J9031" s="192"/>
    </row>
    <row r="9032" spans="9:10" ht="15.75">
      <c r="I9032" s="192"/>
      <c r="J9032" s="192"/>
    </row>
    <row r="9033" spans="9:10" ht="15.75">
      <c r="I9033" s="192"/>
      <c r="J9033" s="192"/>
    </row>
    <row r="9034" spans="9:10" ht="15.75">
      <c r="I9034" s="192"/>
      <c r="J9034" s="192"/>
    </row>
    <row r="9035" spans="9:10" ht="15.75">
      <c r="I9035" s="192"/>
      <c r="J9035" s="192"/>
    </row>
    <row r="9036" spans="9:10" ht="15.75">
      <c r="I9036" s="192"/>
      <c r="J9036" s="192"/>
    </row>
    <row r="9037" spans="9:10" ht="15.75">
      <c r="I9037" s="192"/>
      <c r="J9037" s="192"/>
    </row>
    <row r="9038" spans="9:10" ht="15.75">
      <c r="I9038" s="192"/>
      <c r="J9038" s="192"/>
    </row>
    <row r="9039" spans="9:10" ht="15.75">
      <c r="I9039" s="192"/>
      <c r="J9039" s="192"/>
    </row>
    <row r="9040" spans="9:10" ht="15.75">
      <c r="I9040" s="192"/>
      <c r="J9040" s="192"/>
    </row>
    <row r="9041" spans="9:10" ht="15.75">
      <c r="I9041" s="192"/>
      <c r="J9041" s="192"/>
    </row>
    <row r="9042" spans="9:10" ht="15.75">
      <c r="I9042" s="192"/>
      <c r="J9042" s="192"/>
    </row>
    <row r="9043" spans="9:10" ht="15.75">
      <c r="I9043" s="192"/>
      <c r="J9043" s="192"/>
    </row>
    <row r="9044" spans="9:10" ht="15.75">
      <c r="I9044" s="192"/>
      <c r="J9044" s="192"/>
    </row>
    <row r="9045" spans="9:10" ht="15.75">
      <c r="I9045" s="192"/>
      <c r="J9045" s="192"/>
    </row>
    <row r="9046" spans="9:10" ht="15.75">
      <c r="I9046" s="192"/>
      <c r="J9046" s="192"/>
    </row>
    <row r="9047" spans="9:10" ht="15.75">
      <c r="I9047" s="192"/>
      <c r="J9047" s="192"/>
    </row>
    <row r="9048" spans="9:10" ht="15.75">
      <c r="I9048" s="192"/>
      <c r="J9048" s="192"/>
    </row>
    <row r="9049" spans="9:10" ht="15.75">
      <c r="I9049" s="192"/>
      <c r="J9049" s="192"/>
    </row>
    <row r="9050" spans="9:10" ht="15.75">
      <c r="I9050" s="192"/>
      <c r="J9050" s="192"/>
    </row>
    <row r="9051" spans="9:10" ht="15.75">
      <c r="I9051" s="192"/>
      <c r="J9051" s="192"/>
    </row>
    <row r="9052" spans="9:10" ht="15.75">
      <c r="I9052" s="192"/>
      <c r="J9052" s="192"/>
    </row>
    <row r="9053" spans="9:10" ht="15.75">
      <c r="I9053" s="192"/>
      <c r="J9053" s="192"/>
    </row>
    <row r="9054" spans="9:10" ht="15.75">
      <c r="I9054" s="192"/>
      <c r="J9054" s="192"/>
    </row>
    <row r="9055" spans="9:10" ht="15.75">
      <c r="I9055" s="192"/>
      <c r="J9055" s="192"/>
    </row>
    <row r="9056" spans="9:10" ht="15.75">
      <c r="I9056" s="192"/>
      <c r="J9056" s="192"/>
    </row>
    <row r="9057" spans="9:10" ht="15.75">
      <c r="I9057" s="192"/>
      <c r="J9057" s="192"/>
    </row>
    <row r="9058" spans="9:10" ht="15.75">
      <c r="I9058" s="192"/>
      <c r="J9058" s="192"/>
    </row>
    <row r="9059" spans="9:10" ht="15.75">
      <c r="I9059" s="192"/>
      <c r="J9059" s="192"/>
    </row>
    <row r="9060" spans="9:10" ht="15.75">
      <c r="I9060" s="192"/>
      <c r="J9060" s="192"/>
    </row>
    <row r="9061" spans="9:10" ht="15.75">
      <c r="I9061" s="192"/>
      <c r="J9061" s="192"/>
    </row>
    <row r="9062" spans="9:10" ht="15.75">
      <c r="I9062" s="192"/>
      <c r="J9062" s="192"/>
    </row>
    <row r="9063" spans="9:10" ht="15.75">
      <c r="I9063" s="192"/>
      <c r="J9063" s="192"/>
    </row>
    <row r="9064" spans="9:10" ht="15.75">
      <c r="I9064" s="192"/>
      <c r="J9064" s="192"/>
    </row>
    <row r="9065" spans="9:10" ht="15.75">
      <c r="I9065" s="192"/>
      <c r="J9065" s="192"/>
    </row>
    <row r="9066" spans="9:10" ht="15.75">
      <c r="I9066" s="192"/>
      <c r="J9066" s="192"/>
    </row>
    <row r="9067" spans="9:10" ht="15.75">
      <c r="I9067" s="192"/>
      <c r="J9067" s="192"/>
    </row>
    <row r="9068" spans="9:10" ht="15.75">
      <c r="I9068" s="192"/>
      <c r="J9068" s="192"/>
    </row>
    <row r="9069" spans="9:10" ht="15.75">
      <c r="I9069" s="192"/>
      <c r="J9069" s="192"/>
    </row>
    <row r="9070" spans="9:10" ht="15.75">
      <c r="I9070" s="192"/>
      <c r="J9070" s="192"/>
    </row>
    <row r="9071" spans="9:10" ht="15.75">
      <c r="I9071" s="192"/>
      <c r="J9071" s="192"/>
    </row>
    <row r="9072" spans="9:10" ht="15.75">
      <c r="I9072" s="192"/>
      <c r="J9072" s="192"/>
    </row>
    <row r="9073" spans="9:10" ht="15.75">
      <c r="I9073" s="192"/>
      <c r="J9073" s="192"/>
    </row>
    <row r="9074" spans="9:10" ht="15.75">
      <c r="I9074" s="192"/>
      <c r="J9074" s="192"/>
    </row>
    <row r="9075" spans="9:10" ht="15.75">
      <c r="I9075" s="192"/>
      <c r="J9075" s="192"/>
    </row>
    <row r="9076" spans="9:10" ht="15.75">
      <c r="I9076" s="192"/>
      <c r="J9076" s="192"/>
    </row>
    <row r="9077" spans="9:10" ht="15.75">
      <c r="I9077" s="192"/>
      <c r="J9077" s="192"/>
    </row>
    <row r="9078" spans="9:10" ht="15.75">
      <c r="I9078" s="192"/>
      <c r="J9078" s="192"/>
    </row>
    <row r="9079" spans="9:10" ht="15.75">
      <c r="I9079" s="192"/>
      <c r="J9079" s="192"/>
    </row>
    <row r="9080" spans="9:10" ht="15.75">
      <c r="I9080" s="192"/>
      <c r="J9080" s="192"/>
    </row>
    <row r="9081" spans="9:10" ht="15.75">
      <c r="I9081" s="192"/>
      <c r="J9081" s="192"/>
    </row>
    <row r="9082" spans="9:10" ht="15.75">
      <c r="I9082" s="192"/>
      <c r="J9082" s="192"/>
    </row>
    <row r="9083" spans="9:10" ht="15.75">
      <c r="I9083" s="192"/>
      <c r="J9083" s="192"/>
    </row>
    <row r="9084" spans="9:10" ht="15.75">
      <c r="I9084" s="192"/>
      <c r="J9084" s="192"/>
    </row>
    <row r="9085" spans="9:10" ht="15.75">
      <c r="I9085" s="192"/>
      <c r="J9085" s="192"/>
    </row>
    <row r="9086" spans="9:10" ht="15.75">
      <c r="I9086" s="192"/>
      <c r="J9086" s="192"/>
    </row>
    <row r="9087" spans="9:10" ht="15.75">
      <c r="I9087" s="192"/>
      <c r="J9087" s="192"/>
    </row>
    <row r="9088" spans="9:10" ht="15.75">
      <c r="I9088" s="192"/>
      <c r="J9088" s="192"/>
    </row>
    <row r="9089" spans="9:10" ht="15.75">
      <c r="I9089" s="192"/>
      <c r="J9089" s="192"/>
    </row>
    <row r="9090" spans="9:10" ht="15.75">
      <c r="I9090" s="192"/>
      <c r="J9090" s="192"/>
    </row>
    <row r="9091" spans="9:10" ht="15.75">
      <c r="I9091" s="192"/>
      <c r="J9091" s="192"/>
    </row>
    <row r="9092" spans="9:10" ht="15.75">
      <c r="I9092" s="192"/>
      <c r="J9092" s="192"/>
    </row>
    <row r="9093" spans="9:10" ht="15.75">
      <c r="I9093" s="192"/>
      <c r="J9093" s="192"/>
    </row>
    <row r="9094" spans="9:10" ht="15.75">
      <c r="I9094" s="192"/>
      <c r="J9094" s="192"/>
    </row>
    <row r="9095" spans="9:10" ht="15.75">
      <c r="I9095" s="192"/>
      <c r="J9095" s="192"/>
    </row>
    <row r="9096" spans="9:10" ht="15.75">
      <c r="I9096" s="192"/>
      <c r="J9096" s="192"/>
    </row>
    <row r="9097" spans="9:10" ht="15.75">
      <c r="I9097" s="192"/>
      <c r="J9097" s="192"/>
    </row>
    <row r="9098" spans="9:10" ht="15.75">
      <c r="I9098" s="192"/>
      <c r="J9098" s="192"/>
    </row>
    <row r="9099" spans="9:10" ht="15.75">
      <c r="I9099" s="192"/>
      <c r="J9099" s="192"/>
    </row>
    <row r="9100" spans="9:10" ht="15.75">
      <c r="I9100" s="192"/>
      <c r="J9100" s="192"/>
    </row>
    <row r="9101" spans="9:10" ht="15.75">
      <c r="I9101" s="192"/>
      <c r="J9101" s="192"/>
    </row>
    <row r="9102" spans="9:10" ht="15.75">
      <c r="I9102" s="192"/>
      <c r="J9102" s="192"/>
    </row>
    <row r="9103" spans="9:10" ht="15.75">
      <c r="I9103" s="192"/>
      <c r="J9103" s="192"/>
    </row>
    <row r="9104" spans="9:10" ht="15.75">
      <c r="I9104" s="192"/>
      <c r="J9104" s="192"/>
    </row>
    <row r="9105" spans="9:10" ht="15.75">
      <c r="I9105" s="192"/>
      <c r="J9105" s="192"/>
    </row>
    <row r="9106" spans="9:10" ht="15.75">
      <c r="I9106" s="192"/>
      <c r="J9106" s="192"/>
    </row>
    <row r="9107" spans="9:10" ht="15.75">
      <c r="I9107" s="192"/>
      <c r="J9107" s="192"/>
    </row>
    <row r="9108" spans="9:10" ht="15.75">
      <c r="I9108" s="192"/>
      <c r="J9108" s="192"/>
    </row>
    <row r="9109" spans="9:10" ht="15.75">
      <c r="I9109" s="192"/>
      <c r="J9109" s="192"/>
    </row>
    <row r="9110" spans="9:10" ht="15.75">
      <c r="I9110" s="192"/>
      <c r="J9110" s="192"/>
    </row>
    <row r="9111" spans="9:10" ht="15.75">
      <c r="I9111" s="192"/>
      <c r="J9111" s="192"/>
    </row>
    <row r="9112" spans="9:10" ht="15.75">
      <c r="I9112" s="192"/>
      <c r="J9112" s="192"/>
    </row>
    <row r="9113" spans="9:10" ht="15.75">
      <c r="I9113" s="192"/>
      <c r="J9113" s="192"/>
    </row>
    <row r="9114" spans="9:10" ht="15.75">
      <c r="I9114" s="192"/>
      <c r="J9114" s="192"/>
    </row>
    <row r="9115" spans="9:10" ht="15.75">
      <c r="I9115" s="192"/>
      <c r="J9115" s="192"/>
    </row>
    <row r="9116" spans="9:10" ht="15.75">
      <c r="I9116" s="192"/>
      <c r="J9116" s="192"/>
    </row>
    <row r="9117" spans="9:10" ht="15.75">
      <c r="I9117" s="192"/>
      <c r="J9117" s="192"/>
    </row>
    <row r="9118" spans="9:10" ht="15.75">
      <c r="I9118" s="192"/>
      <c r="J9118" s="192"/>
    </row>
    <row r="9119" spans="9:10" ht="15.75">
      <c r="I9119" s="192"/>
      <c r="J9119" s="192"/>
    </row>
    <row r="9120" spans="9:10" ht="15.75">
      <c r="I9120" s="192"/>
      <c r="J9120" s="192"/>
    </row>
    <row r="9121" spans="9:10" ht="15.75">
      <c r="I9121" s="192"/>
      <c r="J9121" s="192"/>
    </row>
    <row r="9122" spans="9:10" ht="15.75">
      <c r="I9122" s="192"/>
      <c r="J9122" s="192"/>
    </row>
    <row r="9123" spans="9:10" ht="15.75">
      <c r="I9123" s="192"/>
      <c r="J9123" s="192"/>
    </row>
    <row r="9124" spans="9:10" ht="15.75">
      <c r="I9124" s="192"/>
      <c r="J9124" s="192"/>
    </row>
    <row r="9125" spans="9:10" ht="15.75">
      <c r="I9125" s="192"/>
      <c r="J9125" s="192"/>
    </row>
    <row r="9126" spans="9:10" ht="15.75">
      <c r="I9126" s="192"/>
      <c r="J9126" s="192"/>
    </row>
    <row r="9127" spans="9:10" ht="15.75">
      <c r="I9127" s="192"/>
      <c r="J9127" s="192"/>
    </row>
    <row r="9128" spans="9:10" ht="15.75">
      <c r="I9128" s="192"/>
      <c r="J9128" s="192"/>
    </row>
    <row r="9129" spans="9:10" ht="15.75">
      <c r="I9129" s="192"/>
      <c r="J9129" s="192"/>
    </row>
    <row r="9130" spans="9:10" ht="15.75">
      <c r="I9130" s="192"/>
      <c r="J9130" s="192"/>
    </row>
    <row r="9131" spans="9:10" ht="15.75">
      <c r="I9131" s="192"/>
      <c r="J9131" s="192"/>
    </row>
    <row r="9132" spans="9:10" ht="15.75">
      <c r="I9132" s="192"/>
      <c r="J9132" s="192"/>
    </row>
    <row r="9133" spans="9:10" ht="15.75">
      <c r="I9133" s="192"/>
      <c r="J9133" s="192"/>
    </row>
    <row r="9134" spans="9:10" ht="15.75">
      <c r="I9134" s="192"/>
      <c r="J9134" s="192"/>
    </row>
    <row r="9135" spans="9:10" ht="15.75">
      <c r="I9135" s="192"/>
      <c r="J9135" s="192"/>
    </row>
    <row r="9136" spans="9:10" ht="15.75">
      <c r="I9136" s="192"/>
      <c r="J9136" s="192"/>
    </row>
    <row r="9137" spans="9:10" ht="15.75">
      <c r="I9137" s="192"/>
      <c r="J9137" s="192"/>
    </row>
    <row r="9138" spans="9:10" ht="15.75">
      <c r="I9138" s="192"/>
      <c r="J9138" s="192"/>
    </row>
    <row r="9139" spans="9:10" ht="15.75">
      <c r="I9139" s="192"/>
      <c r="J9139" s="192"/>
    </row>
    <row r="9140" spans="9:10" ht="15.75">
      <c r="I9140" s="192"/>
      <c r="J9140" s="192"/>
    </row>
    <row r="9141" spans="9:10" ht="15.75">
      <c r="I9141" s="192"/>
      <c r="J9141" s="192"/>
    </row>
    <row r="9142" spans="9:10" ht="15.75">
      <c r="I9142" s="192"/>
      <c r="J9142" s="192"/>
    </row>
    <row r="9143" spans="9:10" ht="15.75">
      <c r="I9143" s="192"/>
      <c r="J9143" s="192"/>
    </row>
    <row r="9144" spans="9:10" ht="15.75">
      <c r="I9144" s="192"/>
      <c r="J9144" s="192"/>
    </row>
    <row r="9145" spans="9:10" ht="15.75">
      <c r="I9145" s="192"/>
      <c r="J9145" s="192"/>
    </row>
    <row r="9146" spans="9:10" ht="15.75">
      <c r="I9146" s="192"/>
      <c r="J9146" s="192"/>
    </row>
    <row r="9147" spans="9:10" ht="15.75">
      <c r="I9147" s="192"/>
      <c r="J9147" s="192"/>
    </row>
    <row r="9148" spans="9:10" ht="15.75">
      <c r="I9148" s="192"/>
      <c r="J9148" s="192"/>
    </row>
    <row r="9149" spans="9:10" ht="15.75">
      <c r="I9149" s="192"/>
      <c r="J9149" s="192"/>
    </row>
    <row r="9150" spans="9:10" ht="15.75">
      <c r="I9150" s="192"/>
      <c r="J9150" s="192"/>
    </row>
    <row r="9151" spans="9:10" ht="15.75">
      <c r="I9151" s="192"/>
      <c r="J9151" s="192"/>
    </row>
    <row r="9152" spans="9:10" ht="15.75">
      <c r="I9152" s="192"/>
      <c r="J9152" s="192"/>
    </row>
    <row r="9153" spans="9:10" ht="15.75">
      <c r="I9153" s="192"/>
      <c r="J9153" s="192"/>
    </row>
    <row r="9154" spans="9:10" ht="15.75">
      <c r="I9154" s="192"/>
      <c r="J9154" s="192"/>
    </row>
    <row r="9155" spans="9:10" ht="15.75">
      <c r="I9155" s="192"/>
      <c r="J9155" s="192"/>
    </row>
    <row r="9156" spans="9:10" ht="15.75">
      <c r="I9156" s="192"/>
      <c r="J9156" s="192"/>
    </row>
    <row r="9157" spans="9:10" ht="15.75">
      <c r="I9157" s="192"/>
      <c r="J9157" s="192"/>
    </row>
    <row r="9158" spans="9:10" ht="15.75">
      <c r="I9158" s="192"/>
      <c r="J9158" s="192"/>
    </row>
    <row r="9159" spans="9:10" ht="15.75">
      <c r="I9159" s="192"/>
      <c r="J9159" s="192"/>
    </row>
    <row r="9160" spans="9:10" ht="15.75">
      <c r="I9160" s="192"/>
      <c r="J9160" s="192"/>
    </row>
    <row r="9161" spans="9:10" ht="15.75">
      <c r="I9161" s="192"/>
      <c r="J9161" s="192"/>
    </row>
    <row r="9162" spans="9:10" ht="15.75">
      <c r="I9162" s="192"/>
      <c r="J9162" s="192"/>
    </row>
    <row r="9163" spans="9:10" ht="15.75">
      <c r="I9163" s="192"/>
      <c r="J9163" s="192"/>
    </row>
    <row r="9164" spans="9:10" ht="15.75">
      <c r="I9164" s="192"/>
      <c r="J9164" s="192"/>
    </row>
    <row r="9165" spans="9:10" ht="15.75">
      <c r="I9165" s="192"/>
      <c r="J9165" s="192"/>
    </row>
    <row r="9166" spans="9:10" ht="15.75">
      <c r="I9166" s="192"/>
      <c r="J9166" s="192"/>
    </row>
    <row r="9167" spans="9:10" ht="15.75">
      <c r="I9167" s="192"/>
      <c r="J9167" s="192"/>
    </row>
    <row r="9168" spans="9:10" ht="15.75">
      <c r="I9168" s="192"/>
      <c r="J9168" s="192"/>
    </row>
    <row r="9169" spans="9:10" ht="15.75">
      <c r="I9169" s="192"/>
      <c r="J9169" s="192"/>
    </row>
    <row r="9170" spans="9:10" ht="15.75">
      <c r="I9170" s="192"/>
      <c r="J9170" s="192"/>
    </row>
    <row r="9171" spans="9:10" ht="15.75">
      <c r="I9171" s="192"/>
      <c r="J9171" s="192"/>
    </row>
    <row r="9172" spans="9:10" ht="15.75">
      <c r="I9172" s="192"/>
      <c r="J9172" s="192"/>
    </row>
    <row r="9173" spans="9:10" ht="15.75">
      <c r="I9173" s="192"/>
      <c r="J9173" s="192"/>
    </row>
    <row r="9174" spans="9:10" ht="15.75">
      <c r="I9174" s="192"/>
      <c r="J9174" s="192"/>
    </row>
    <row r="9175" spans="9:10" ht="15.75">
      <c r="I9175" s="192"/>
      <c r="J9175" s="192"/>
    </row>
    <row r="9176" spans="9:10" ht="15.75">
      <c r="I9176" s="192"/>
      <c r="J9176" s="192"/>
    </row>
    <row r="9177" spans="9:10" ht="15.75">
      <c r="I9177" s="192"/>
      <c r="J9177" s="192"/>
    </row>
    <row r="9178" spans="9:10" ht="15.75">
      <c r="I9178" s="192"/>
      <c r="J9178" s="192"/>
    </row>
    <row r="9179" spans="9:10" ht="15.75">
      <c r="I9179" s="192"/>
      <c r="J9179" s="192"/>
    </row>
    <row r="9180" spans="9:10" ht="15.75">
      <c r="I9180" s="192"/>
      <c r="J9180" s="192"/>
    </row>
    <row r="9181" spans="9:10" ht="15.75">
      <c r="I9181" s="192"/>
      <c r="J9181" s="192"/>
    </row>
    <row r="9182" spans="9:10" ht="15.75">
      <c r="I9182" s="192"/>
      <c r="J9182" s="192"/>
    </row>
    <row r="9183" spans="9:10" ht="15.75">
      <c r="I9183" s="192"/>
      <c r="J9183" s="192"/>
    </row>
    <row r="9184" spans="9:10" ht="15.75">
      <c r="I9184" s="192"/>
      <c r="J9184" s="192"/>
    </row>
    <row r="9185" spans="9:10" ht="15.75">
      <c r="I9185" s="192"/>
      <c r="J9185" s="192"/>
    </row>
    <row r="9186" spans="9:10" ht="15.75">
      <c r="I9186" s="192"/>
      <c r="J9186" s="192"/>
    </row>
    <row r="9187" spans="9:10" ht="15.75">
      <c r="I9187" s="192"/>
      <c r="J9187" s="192"/>
    </row>
    <row r="9188" spans="9:10" ht="15.75">
      <c r="I9188" s="192"/>
      <c r="J9188" s="192"/>
    </row>
    <row r="9189" spans="9:10" ht="15.75">
      <c r="I9189" s="192"/>
      <c r="J9189" s="192"/>
    </row>
    <row r="9190" spans="9:10" ht="15.75">
      <c r="I9190" s="192"/>
      <c r="J9190" s="192"/>
    </row>
    <row r="9191" spans="9:10" ht="15.75">
      <c r="I9191" s="192"/>
      <c r="J9191" s="192"/>
    </row>
    <row r="9192" spans="9:10" ht="15.75">
      <c r="I9192" s="192"/>
      <c r="J9192" s="192"/>
    </row>
    <row r="9193" spans="9:10" ht="15.75">
      <c r="I9193" s="192"/>
      <c r="J9193" s="192"/>
    </row>
    <row r="9194" spans="9:10" ht="15.75">
      <c r="I9194" s="192"/>
      <c r="J9194" s="192"/>
    </row>
    <row r="9195" spans="9:10" ht="15.75">
      <c r="I9195" s="192"/>
      <c r="J9195" s="192"/>
    </row>
    <row r="9196" spans="9:10" ht="15.75">
      <c r="I9196" s="192"/>
      <c r="J9196" s="192"/>
    </row>
    <row r="9197" spans="9:10" ht="15.75">
      <c r="I9197" s="192"/>
      <c r="J9197" s="192"/>
    </row>
    <row r="9198" spans="9:10" ht="15.75">
      <c r="I9198" s="192"/>
      <c r="J9198" s="192"/>
    </row>
    <row r="9199" spans="9:10" ht="15.75">
      <c r="I9199" s="192"/>
      <c r="J9199" s="192"/>
    </row>
    <row r="9200" spans="9:10" ht="15.75">
      <c r="I9200" s="192"/>
      <c r="J9200" s="192"/>
    </row>
    <row r="9201" spans="9:10" ht="15.75">
      <c r="I9201" s="192"/>
      <c r="J9201" s="192"/>
    </row>
    <row r="9202" spans="9:10" ht="15.75">
      <c r="I9202" s="192"/>
      <c r="J9202" s="192"/>
    </row>
    <row r="9203" spans="9:10" ht="15.75">
      <c r="I9203" s="192"/>
      <c r="J9203" s="192"/>
    </row>
    <row r="9204" spans="9:10" ht="15.75">
      <c r="I9204" s="192"/>
      <c r="J9204" s="192"/>
    </row>
    <row r="9205" spans="9:10" ht="15.75">
      <c r="I9205" s="192"/>
      <c r="J9205" s="192"/>
    </row>
    <row r="9206" spans="9:10" ht="15.75">
      <c r="I9206" s="192"/>
      <c r="J9206" s="192"/>
    </row>
    <row r="9207" spans="9:10" ht="15.75">
      <c r="I9207" s="192"/>
      <c r="J9207" s="192"/>
    </row>
    <row r="9208" spans="9:10" ht="15.75">
      <c r="I9208" s="192"/>
      <c r="J9208" s="192"/>
    </row>
    <row r="9209" spans="9:10" ht="15.75">
      <c r="I9209" s="192"/>
      <c r="J9209" s="192"/>
    </row>
    <row r="9210" spans="9:10" ht="15.75">
      <c r="I9210" s="192"/>
      <c r="J9210" s="192"/>
    </row>
    <row r="9211" spans="9:10" ht="15.75">
      <c r="I9211" s="192"/>
      <c r="J9211" s="192"/>
    </row>
    <row r="9212" spans="9:10" ht="15.75">
      <c r="I9212" s="192"/>
      <c r="J9212" s="192"/>
    </row>
    <row r="9213" spans="9:10" ht="15.75">
      <c r="I9213" s="192"/>
      <c r="J9213" s="192"/>
    </row>
    <row r="9214" spans="9:10" ht="15.75">
      <c r="I9214" s="192"/>
      <c r="J9214" s="192"/>
    </row>
    <row r="9215" spans="9:10" ht="15.75">
      <c r="I9215" s="192"/>
      <c r="J9215" s="192"/>
    </row>
    <row r="9216" spans="9:10" ht="15.75">
      <c r="I9216" s="192"/>
      <c r="J9216" s="192"/>
    </row>
    <row r="9217" spans="9:10" ht="15.75">
      <c r="I9217" s="192"/>
      <c r="J9217" s="192"/>
    </row>
    <row r="9218" spans="9:10" ht="15.75">
      <c r="I9218" s="192"/>
      <c r="J9218" s="192"/>
    </row>
    <row r="9219" spans="9:10" ht="15.75">
      <c r="I9219" s="192"/>
      <c r="J9219" s="192"/>
    </row>
    <row r="9220" spans="9:10" ht="15.75">
      <c r="I9220" s="192"/>
      <c r="J9220" s="192"/>
    </row>
    <row r="9221" spans="9:10" ht="15.75">
      <c r="I9221" s="192"/>
      <c r="J9221" s="192"/>
    </row>
    <row r="9222" spans="9:10" ht="15.75">
      <c r="I9222" s="192"/>
      <c r="J9222" s="192"/>
    </row>
    <row r="9223" spans="9:10" ht="15.75">
      <c r="I9223" s="192"/>
      <c r="J9223" s="192"/>
    </row>
    <row r="9224" spans="9:10" ht="15.75">
      <c r="I9224" s="192"/>
      <c r="J9224" s="192"/>
    </row>
    <row r="9225" spans="9:10" ht="15.75">
      <c r="I9225" s="192"/>
      <c r="J9225" s="192"/>
    </row>
    <row r="9226" spans="9:10" ht="15.75">
      <c r="I9226" s="192"/>
      <c r="J9226" s="192"/>
    </row>
    <row r="9227" spans="9:10" ht="15.75">
      <c r="I9227" s="192"/>
      <c r="J9227" s="192"/>
    </row>
    <row r="9228" spans="9:10" ht="15.75">
      <c r="I9228" s="192"/>
      <c r="J9228" s="192"/>
    </row>
    <row r="9229" spans="9:10" ht="15.75">
      <c r="I9229" s="192"/>
      <c r="J9229" s="192"/>
    </row>
    <row r="9230" spans="9:10" ht="15.75">
      <c r="I9230" s="192"/>
      <c r="J9230" s="192"/>
    </row>
    <row r="9231" spans="9:10" ht="15.75">
      <c r="I9231" s="192"/>
      <c r="J9231" s="192"/>
    </row>
    <row r="9232" spans="9:10" ht="15.75">
      <c r="I9232" s="192"/>
      <c r="J9232" s="192"/>
    </row>
    <row r="9233" spans="9:10" ht="15.75">
      <c r="I9233" s="192"/>
      <c r="J9233" s="192"/>
    </row>
    <row r="9234" spans="9:10" ht="15.75">
      <c r="I9234" s="192"/>
      <c r="J9234" s="192"/>
    </row>
    <row r="9235" spans="9:10" ht="15.75">
      <c r="I9235" s="192"/>
      <c r="J9235" s="192"/>
    </row>
    <row r="9236" spans="9:10" ht="15.75">
      <c r="I9236" s="192"/>
      <c r="J9236" s="192"/>
    </row>
    <row r="9237" spans="9:10" ht="15.75">
      <c r="I9237" s="192"/>
      <c r="J9237" s="192"/>
    </row>
    <row r="9238" spans="9:10" ht="15.75">
      <c r="I9238" s="192"/>
      <c r="J9238" s="192"/>
    </row>
    <row r="9239" spans="9:10" ht="15.75">
      <c r="I9239" s="192"/>
      <c r="J9239" s="192"/>
    </row>
    <row r="9240" spans="9:10" ht="15.75">
      <c r="I9240" s="192"/>
      <c r="J9240" s="192"/>
    </row>
    <row r="9241" spans="9:10" ht="15.75">
      <c r="I9241" s="192"/>
      <c r="J9241" s="192"/>
    </row>
    <row r="9242" spans="9:10" ht="15.75">
      <c r="I9242" s="192"/>
      <c r="J9242" s="192"/>
    </row>
    <row r="9243" spans="9:10" ht="15.75">
      <c r="I9243" s="192"/>
      <c r="J9243" s="192"/>
    </row>
    <row r="9244" spans="9:10" ht="15.75">
      <c r="I9244" s="192"/>
      <c r="J9244" s="192"/>
    </row>
    <row r="9245" spans="9:10" ht="15.75">
      <c r="I9245" s="192"/>
      <c r="J9245" s="192"/>
    </row>
    <row r="9246" spans="9:10" ht="15.75">
      <c r="I9246" s="192"/>
      <c r="J9246" s="192"/>
    </row>
    <row r="9247" spans="9:10" ht="15.75">
      <c r="I9247" s="192"/>
      <c r="J9247" s="192"/>
    </row>
    <row r="9248" spans="9:10" ht="15.75">
      <c r="I9248" s="192"/>
      <c r="J9248" s="192"/>
    </row>
    <row r="9249" spans="9:10" ht="15.75">
      <c r="I9249" s="192"/>
      <c r="J9249" s="192"/>
    </row>
    <row r="9250" spans="9:10" ht="15.75">
      <c r="I9250" s="192"/>
      <c r="J9250" s="192"/>
    </row>
    <row r="9251" spans="9:10" ht="15.75">
      <c r="I9251" s="192"/>
      <c r="J9251" s="192"/>
    </row>
    <row r="9252" spans="9:10" ht="15.75">
      <c r="I9252" s="192"/>
      <c r="J9252" s="192"/>
    </row>
    <row r="9253" spans="9:10" ht="15.75">
      <c r="I9253" s="192"/>
      <c r="J9253" s="192"/>
    </row>
    <row r="9254" spans="9:10" ht="15.75">
      <c r="I9254" s="192"/>
      <c r="J9254" s="192"/>
    </row>
    <row r="9255" spans="9:10" ht="15.75">
      <c r="I9255" s="192"/>
      <c r="J9255" s="192"/>
    </row>
    <row r="9256" spans="9:10" ht="15.75">
      <c r="I9256" s="192"/>
      <c r="J9256" s="192"/>
    </row>
    <row r="9257" spans="9:10" ht="15.75">
      <c r="I9257" s="192"/>
      <c r="J9257" s="192"/>
    </row>
    <row r="9258" spans="9:10" ht="15.75">
      <c r="I9258" s="192"/>
      <c r="J9258" s="192"/>
    </row>
    <row r="9259" spans="9:10" ht="15.75">
      <c r="I9259" s="192"/>
      <c r="J9259" s="192"/>
    </row>
    <row r="9260" spans="9:10" ht="15.75">
      <c r="I9260" s="192"/>
      <c r="J9260" s="192"/>
    </row>
    <row r="9261" spans="9:10" ht="15.75">
      <c r="I9261" s="192"/>
      <c r="J9261" s="192"/>
    </row>
    <row r="9262" spans="9:10" ht="15.75">
      <c r="I9262" s="192"/>
      <c r="J9262" s="192"/>
    </row>
    <row r="9263" spans="9:10" ht="15.75">
      <c r="I9263" s="192"/>
      <c r="J9263" s="192"/>
    </row>
    <row r="9264" spans="9:10" ht="15.75">
      <c r="I9264" s="192"/>
      <c r="J9264" s="192"/>
    </row>
    <row r="9265" spans="9:10" ht="15.75">
      <c r="I9265" s="192"/>
      <c r="J9265" s="192"/>
    </row>
    <row r="9266" spans="9:10" ht="15.75">
      <c r="I9266" s="192"/>
      <c r="J9266" s="192"/>
    </row>
    <row r="9267" spans="9:10" ht="15.75">
      <c r="I9267" s="192"/>
      <c r="J9267" s="192"/>
    </row>
    <row r="9268" spans="9:10" ht="15.75">
      <c r="I9268" s="192"/>
      <c r="J9268" s="192"/>
    </row>
    <row r="9269" spans="9:10" ht="15.75">
      <c r="I9269" s="192"/>
      <c r="J9269" s="192"/>
    </row>
    <row r="9270" spans="9:10" ht="15.75">
      <c r="I9270" s="192"/>
      <c r="J9270" s="192"/>
    </row>
    <row r="9271" spans="9:10" ht="15.75">
      <c r="I9271" s="192"/>
      <c r="J9271" s="192"/>
    </row>
    <row r="9272" spans="9:10" ht="15.75">
      <c r="I9272" s="192"/>
      <c r="J9272" s="192"/>
    </row>
    <row r="9273" spans="9:10" ht="15.75">
      <c r="I9273" s="192"/>
      <c r="J9273" s="192"/>
    </row>
    <row r="9274" spans="9:10" ht="15.75">
      <c r="I9274" s="192"/>
      <c r="J9274" s="192"/>
    </row>
    <row r="9275" spans="9:10" ht="15.75">
      <c r="I9275" s="192"/>
      <c r="J9275" s="192"/>
    </row>
    <row r="9276" spans="9:10" ht="15.75">
      <c r="I9276" s="192"/>
      <c r="J9276" s="192"/>
    </row>
    <row r="9277" spans="9:10" ht="15.75">
      <c r="I9277" s="192"/>
      <c r="J9277" s="192"/>
    </row>
    <row r="9278" spans="9:10" ht="15.75">
      <c r="I9278" s="192"/>
      <c r="J9278" s="192"/>
    </row>
    <row r="9279" spans="9:10" ht="15.75">
      <c r="I9279" s="192"/>
      <c r="J9279" s="192"/>
    </row>
    <row r="9280" spans="9:10" ht="15.75">
      <c r="I9280" s="192"/>
      <c r="J9280" s="192"/>
    </row>
    <row r="9281" spans="9:10" ht="15.75">
      <c r="I9281" s="192"/>
      <c r="J9281" s="192"/>
    </row>
    <row r="9282" spans="9:10" ht="15.75">
      <c r="I9282" s="192"/>
      <c r="J9282" s="192"/>
    </row>
    <row r="9283" spans="9:10" ht="15.75">
      <c r="I9283" s="192"/>
      <c r="J9283" s="192"/>
    </row>
    <row r="9284" spans="9:10" ht="15.75">
      <c r="I9284" s="192"/>
      <c r="J9284" s="192"/>
    </row>
    <row r="9285" spans="9:10" ht="15.75">
      <c r="I9285" s="192"/>
      <c r="J9285" s="192"/>
    </row>
    <row r="9286" spans="9:10" ht="15.75">
      <c r="I9286" s="192"/>
      <c r="J9286" s="192"/>
    </row>
    <row r="9287" spans="9:10" ht="15.75">
      <c r="I9287" s="192"/>
      <c r="J9287" s="192"/>
    </row>
    <row r="9288" spans="9:10" ht="15.75">
      <c r="I9288" s="192"/>
      <c r="J9288" s="192"/>
    </row>
    <row r="9289" spans="9:10" ht="15.75">
      <c r="I9289" s="192"/>
      <c r="J9289" s="192"/>
    </row>
    <row r="9290" spans="9:10" ht="15.75">
      <c r="I9290" s="192"/>
      <c r="J9290" s="192"/>
    </row>
    <row r="9291" spans="9:10" ht="15.75">
      <c r="I9291" s="192"/>
      <c r="J9291" s="192"/>
    </row>
    <row r="9292" spans="9:10" ht="15.75">
      <c r="I9292" s="192"/>
      <c r="J9292" s="192"/>
    </row>
    <row r="9293" spans="9:10" ht="15.75">
      <c r="I9293" s="192"/>
      <c r="J9293" s="192"/>
    </row>
    <row r="9294" spans="9:10" ht="15.75">
      <c r="I9294" s="192"/>
      <c r="J9294" s="192"/>
    </row>
    <row r="9295" spans="9:10" ht="15.75">
      <c r="I9295" s="192"/>
      <c r="J9295" s="192"/>
    </row>
    <row r="9296" spans="9:10" ht="15.75">
      <c r="I9296" s="192"/>
      <c r="J9296" s="192"/>
    </row>
    <row r="9297" spans="9:10" ht="15.75">
      <c r="I9297" s="192"/>
      <c r="J9297" s="192"/>
    </row>
    <row r="9298" spans="9:10" ht="15.75">
      <c r="I9298" s="192"/>
      <c r="J9298" s="192"/>
    </row>
    <row r="9299" spans="9:10" ht="15.75">
      <c r="I9299" s="192"/>
      <c r="J9299" s="192"/>
    </row>
    <row r="9300" spans="9:10" ht="15.75">
      <c r="I9300" s="192"/>
      <c r="J9300" s="192"/>
    </row>
    <row r="9301" spans="9:10" ht="15.75">
      <c r="I9301" s="192"/>
      <c r="J9301" s="192"/>
    </row>
    <row r="9302" spans="9:10" ht="15.75">
      <c r="I9302" s="192"/>
      <c r="J9302" s="192"/>
    </row>
    <row r="9303" spans="9:10" ht="15.75">
      <c r="I9303" s="192"/>
      <c r="J9303" s="192"/>
    </row>
    <row r="9304" spans="9:10" ht="15.75">
      <c r="I9304" s="192"/>
      <c r="J9304" s="192"/>
    </row>
    <row r="9305" spans="9:10" ht="15.75">
      <c r="I9305" s="192"/>
      <c r="J9305" s="192"/>
    </row>
    <row r="9306" spans="9:10" ht="15.75">
      <c r="I9306" s="192"/>
      <c r="J9306" s="192"/>
    </row>
    <row r="9307" spans="9:10" ht="15.75">
      <c r="I9307" s="192"/>
      <c r="J9307" s="192"/>
    </row>
    <row r="9308" spans="9:10" ht="15.75">
      <c r="I9308" s="192"/>
      <c r="J9308" s="192"/>
    </row>
    <row r="9309" spans="9:10" ht="15.75">
      <c r="I9309" s="192"/>
      <c r="J9309" s="192"/>
    </row>
    <row r="9310" spans="9:10" ht="15.75">
      <c r="I9310" s="192"/>
      <c r="J9310" s="192"/>
    </row>
    <row r="9311" spans="9:10" ht="15.75">
      <c r="I9311" s="192"/>
      <c r="J9311" s="192"/>
    </row>
    <row r="9312" spans="9:10" ht="15.75">
      <c r="I9312" s="192"/>
      <c r="J9312" s="192"/>
    </row>
    <row r="9313" spans="9:10" ht="15.75">
      <c r="I9313" s="192"/>
      <c r="J9313" s="192"/>
    </row>
    <row r="9314" spans="9:10" ht="15.75">
      <c r="I9314" s="192"/>
      <c r="J9314" s="192"/>
    </row>
    <row r="9315" spans="9:10" ht="15.75">
      <c r="I9315" s="192"/>
      <c r="J9315" s="192"/>
    </row>
    <row r="9316" spans="9:10" ht="15.75">
      <c r="I9316" s="192"/>
      <c r="J9316" s="192"/>
    </row>
    <row r="9317" spans="9:10" ht="15.75">
      <c r="I9317" s="192"/>
      <c r="J9317" s="192"/>
    </row>
    <row r="9318" spans="9:10" ht="15.75">
      <c r="I9318" s="192"/>
      <c r="J9318" s="192"/>
    </row>
    <row r="9319" spans="9:10" ht="15.75">
      <c r="I9319" s="192"/>
      <c r="J9319" s="192"/>
    </row>
    <row r="9320" spans="9:10" ht="15.75">
      <c r="I9320" s="192"/>
      <c r="J9320" s="192"/>
    </row>
    <row r="9321" spans="9:10" ht="15.75">
      <c r="I9321" s="192"/>
      <c r="J9321" s="192"/>
    </row>
    <row r="9322" spans="9:10" ht="15.75">
      <c r="I9322" s="192"/>
      <c r="J9322" s="192"/>
    </row>
    <row r="9323" spans="9:10" ht="15.75">
      <c r="I9323" s="192"/>
      <c r="J9323" s="192"/>
    </row>
    <row r="9324" spans="9:10" ht="15.75">
      <c r="I9324" s="192"/>
      <c r="J9324" s="192"/>
    </row>
    <row r="9325" spans="9:10" ht="15.75">
      <c r="I9325" s="192"/>
      <c r="J9325" s="192"/>
    </row>
    <row r="9326" spans="9:10" ht="15.75">
      <c r="I9326" s="192"/>
      <c r="J9326" s="192"/>
    </row>
    <row r="9327" spans="9:10" ht="15.75">
      <c r="I9327" s="192"/>
      <c r="J9327" s="192"/>
    </row>
    <row r="9328" spans="9:10" ht="15.75">
      <c r="I9328" s="192"/>
      <c r="J9328" s="192"/>
    </row>
    <row r="9329" spans="9:10" ht="15.75">
      <c r="I9329" s="192"/>
      <c r="J9329" s="192"/>
    </row>
    <row r="9330" spans="9:10" ht="15.75">
      <c r="I9330" s="192"/>
      <c r="J9330" s="192"/>
    </row>
    <row r="9331" spans="9:10" ht="15.75">
      <c r="I9331" s="192"/>
      <c r="J9331" s="192"/>
    </row>
    <row r="9332" spans="9:10" ht="15.75">
      <c r="I9332" s="192"/>
      <c r="J9332" s="192"/>
    </row>
    <row r="9333" spans="9:10" ht="15.75">
      <c r="I9333" s="192"/>
      <c r="J9333" s="192"/>
    </row>
    <row r="9334" spans="9:10" ht="15.75">
      <c r="I9334" s="192"/>
      <c r="J9334" s="192"/>
    </row>
    <row r="9335" spans="9:10" ht="15.75">
      <c r="I9335" s="192"/>
      <c r="J9335" s="192"/>
    </row>
    <row r="9336" spans="9:10" ht="15.75">
      <c r="I9336" s="192"/>
      <c r="J9336" s="192"/>
    </row>
    <row r="9337" spans="9:10" ht="15.75">
      <c r="I9337" s="192"/>
      <c r="J9337" s="192"/>
    </row>
    <row r="9338" spans="9:10" ht="15.75">
      <c r="I9338" s="192"/>
      <c r="J9338" s="192"/>
    </row>
    <row r="9339" spans="9:10" ht="15.75">
      <c r="I9339" s="192"/>
      <c r="J9339" s="192"/>
    </row>
    <row r="9340" spans="9:10" ht="15.75">
      <c r="I9340" s="192"/>
      <c r="J9340" s="192"/>
    </row>
    <row r="9341" spans="9:10" ht="15.75">
      <c r="I9341" s="192"/>
      <c r="J9341" s="192"/>
    </row>
    <row r="9342" spans="9:10" ht="15.75">
      <c r="I9342" s="192"/>
      <c r="J9342" s="192"/>
    </row>
    <row r="9343" spans="9:10" ht="15.75">
      <c r="I9343" s="192"/>
      <c r="J9343" s="192"/>
    </row>
    <row r="9344" spans="9:10" ht="15.75">
      <c r="I9344" s="192"/>
      <c r="J9344" s="192"/>
    </row>
    <row r="9345" spans="9:10" ht="15.75">
      <c r="I9345" s="192"/>
      <c r="J9345" s="192"/>
    </row>
    <row r="9346" spans="9:10" ht="15.75">
      <c r="I9346" s="192"/>
      <c r="J9346" s="192"/>
    </row>
    <row r="9347" spans="9:10" ht="15.75">
      <c r="I9347" s="192"/>
      <c r="J9347" s="192"/>
    </row>
    <row r="9348" spans="9:10" ht="15.75">
      <c r="I9348" s="192"/>
      <c r="J9348" s="192"/>
    </row>
    <row r="9349" spans="9:10" ht="15.75">
      <c r="I9349" s="192"/>
      <c r="J9349" s="192"/>
    </row>
    <row r="9350" spans="9:10" ht="15.75">
      <c r="I9350" s="192"/>
      <c r="J9350" s="192"/>
    </row>
    <row r="9351" spans="9:10" ht="15.75">
      <c r="I9351" s="192"/>
      <c r="J9351" s="192"/>
    </row>
    <row r="9352" spans="9:10" ht="15.75">
      <c r="I9352" s="192"/>
      <c r="J9352" s="192"/>
    </row>
    <row r="9353" spans="9:10" ht="15.75">
      <c r="I9353" s="192"/>
      <c r="J9353" s="192"/>
    </row>
    <row r="9354" spans="9:10" ht="15.75">
      <c r="I9354" s="192"/>
      <c r="J9354" s="192"/>
    </row>
    <row r="9355" spans="9:10" ht="15.75">
      <c r="I9355" s="192"/>
      <c r="J9355" s="192"/>
    </row>
    <row r="9356" spans="9:10" ht="15.75">
      <c r="I9356" s="192"/>
      <c r="J9356" s="192"/>
    </row>
    <row r="9357" spans="9:10" ht="15.75">
      <c r="I9357" s="192"/>
      <c r="J9357" s="192"/>
    </row>
    <row r="9358" spans="9:10" ht="15.75">
      <c r="I9358" s="192"/>
      <c r="J9358" s="192"/>
    </row>
    <row r="9359" spans="9:10" ht="15.75">
      <c r="I9359" s="192"/>
      <c r="J9359" s="192"/>
    </row>
    <row r="9360" spans="9:10" ht="15.75">
      <c r="I9360" s="192"/>
      <c r="J9360" s="192"/>
    </row>
    <row r="9361" spans="9:10" ht="15.75">
      <c r="I9361" s="192"/>
      <c r="J9361" s="192"/>
    </row>
    <row r="9362" spans="9:10" ht="15.75">
      <c r="I9362" s="192"/>
      <c r="J9362" s="192"/>
    </row>
    <row r="9363" spans="9:10" ht="15.75">
      <c r="I9363" s="192"/>
      <c r="J9363" s="192"/>
    </row>
    <row r="9364" spans="9:10" ht="15.75">
      <c r="I9364" s="192"/>
      <c r="J9364" s="192"/>
    </row>
    <row r="9365" spans="9:10" ht="15.75">
      <c r="I9365" s="192"/>
      <c r="J9365" s="192"/>
    </row>
    <row r="9366" spans="9:10" ht="15.75">
      <c r="I9366" s="192"/>
      <c r="J9366" s="192"/>
    </row>
    <row r="9367" spans="9:10" ht="15.75">
      <c r="I9367" s="192"/>
      <c r="J9367" s="192"/>
    </row>
    <row r="9368" spans="9:10" ht="15.75">
      <c r="I9368" s="192"/>
      <c r="J9368" s="192"/>
    </row>
    <row r="9369" spans="9:10" ht="15.75">
      <c r="I9369" s="192"/>
      <c r="J9369" s="192"/>
    </row>
    <row r="9370" spans="9:10" ht="15.75">
      <c r="I9370" s="192"/>
      <c r="J9370" s="192"/>
    </row>
    <row r="9371" spans="9:10" ht="15.75">
      <c r="I9371" s="192"/>
      <c r="J9371" s="192"/>
    </row>
    <row r="9372" spans="9:10" ht="15.75">
      <c r="I9372" s="192"/>
      <c r="J9372" s="192"/>
    </row>
    <row r="9373" spans="9:10" ht="15.75">
      <c r="I9373" s="192"/>
      <c r="J9373" s="192"/>
    </row>
    <row r="9374" spans="9:10" ht="15.75">
      <c r="I9374" s="192"/>
      <c r="J9374" s="192"/>
    </row>
    <row r="9375" spans="9:10" ht="15.75">
      <c r="I9375" s="192"/>
      <c r="J9375" s="192"/>
    </row>
    <row r="9376" spans="9:10" ht="15.75">
      <c r="I9376" s="192"/>
      <c r="J9376" s="192"/>
    </row>
    <row r="9377" spans="9:10" ht="15.75">
      <c r="I9377" s="192"/>
      <c r="J9377" s="192"/>
    </row>
    <row r="9378" spans="9:10" ht="15.75">
      <c r="I9378" s="192"/>
      <c r="J9378" s="192"/>
    </row>
    <row r="9379" spans="9:10" ht="15.75">
      <c r="I9379" s="192"/>
      <c r="J9379" s="192"/>
    </row>
    <row r="9380" spans="9:10" ht="15.75">
      <c r="I9380" s="192"/>
      <c r="J9380" s="192"/>
    </row>
    <row r="9381" spans="9:10" ht="15.75">
      <c r="I9381" s="192"/>
      <c r="J9381" s="192"/>
    </row>
    <row r="9382" spans="9:10" ht="15.75">
      <c r="I9382" s="192"/>
      <c r="J9382" s="192"/>
    </row>
    <row r="9383" spans="9:10" ht="15.75">
      <c r="I9383" s="192"/>
      <c r="J9383" s="192"/>
    </row>
    <row r="9384" spans="9:10" ht="15.75">
      <c r="I9384" s="192"/>
      <c r="J9384" s="192"/>
    </row>
    <row r="9385" spans="9:10" ht="15.75">
      <c r="I9385" s="192"/>
      <c r="J9385" s="192"/>
    </row>
    <row r="9386" spans="9:10" ht="15.75">
      <c r="I9386" s="192"/>
      <c r="J9386" s="192"/>
    </row>
    <row r="9387" spans="9:10" ht="15.75">
      <c r="I9387" s="192"/>
      <c r="J9387" s="192"/>
    </row>
    <row r="9388" spans="9:10" ht="15.75">
      <c r="I9388" s="192"/>
      <c r="J9388" s="192"/>
    </row>
    <row r="9389" spans="9:10" ht="15.75">
      <c r="I9389" s="192"/>
      <c r="J9389" s="192"/>
    </row>
    <row r="9390" spans="9:10" ht="15.75">
      <c r="I9390" s="192"/>
      <c r="J9390" s="192"/>
    </row>
    <row r="9391" spans="9:10" ht="15.75">
      <c r="I9391" s="192"/>
      <c r="J9391" s="192"/>
    </row>
    <row r="9392" spans="9:10" ht="15.75">
      <c r="I9392" s="192"/>
      <c r="J9392" s="192"/>
    </row>
    <row r="9393" spans="9:10" ht="15.75">
      <c r="I9393" s="192"/>
      <c r="J9393" s="192"/>
    </row>
    <row r="9394" spans="9:10" ht="15.75">
      <c r="I9394" s="192"/>
      <c r="J9394" s="192"/>
    </row>
    <row r="9395" spans="9:10" ht="15.75">
      <c r="I9395" s="192"/>
      <c r="J9395" s="192"/>
    </row>
    <row r="9396" spans="9:10" ht="15.75">
      <c r="I9396" s="192"/>
      <c r="J9396" s="192"/>
    </row>
    <row r="9397" spans="9:10" ht="15.75">
      <c r="I9397" s="192"/>
      <c r="J9397" s="192"/>
    </row>
    <row r="9398" spans="9:10" ht="15.75">
      <c r="I9398" s="192"/>
      <c r="J9398" s="192"/>
    </row>
    <row r="9399" spans="9:10" ht="15.75">
      <c r="I9399" s="192"/>
      <c r="J9399" s="192"/>
    </row>
    <row r="9400" spans="9:10" ht="15.75">
      <c r="I9400" s="192"/>
      <c r="J9400" s="192"/>
    </row>
    <row r="9401" spans="9:10" ht="15.75">
      <c r="I9401" s="192"/>
      <c r="J9401" s="192"/>
    </row>
    <row r="9402" spans="9:10" ht="15.75">
      <c r="I9402" s="192"/>
      <c r="J9402" s="192"/>
    </row>
    <row r="9403" spans="9:10" ht="15.75">
      <c r="I9403" s="192"/>
      <c r="J9403" s="192"/>
    </row>
    <row r="9404" spans="9:10" ht="15.75">
      <c r="I9404" s="192"/>
      <c r="J9404" s="192"/>
    </row>
    <row r="9405" spans="9:10" ht="15.75">
      <c r="I9405" s="192"/>
      <c r="J9405" s="192"/>
    </row>
    <row r="9406" spans="9:10" ht="15.75">
      <c r="I9406" s="192"/>
      <c r="J9406" s="192"/>
    </row>
    <row r="9407" spans="9:10" ht="15.75">
      <c r="I9407" s="192"/>
      <c r="J9407" s="192"/>
    </row>
    <row r="9408" spans="9:10" ht="15.75">
      <c r="I9408" s="192"/>
      <c r="J9408" s="192"/>
    </row>
    <row r="9409" spans="9:10" ht="15.75">
      <c r="I9409" s="192"/>
      <c r="J9409" s="192"/>
    </row>
    <row r="9410" spans="9:10" ht="15.75">
      <c r="I9410" s="192"/>
      <c r="J9410" s="192"/>
    </row>
    <row r="9411" spans="9:10" ht="15.75">
      <c r="I9411" s="192"/>
      <c r="J9411" s="192"/>
    </row>
    <row r="9412" spans="9:10" ht="15.75">
      <c r="I9412" s="192"/>
      <c r="J9412" s="192"/>
    </row>
    <row r="9413" spans="9:10" ht="15.75">
      <c r="I9413" s="192"/>
      <c r="J9413" s="192"/>
    </row>
    <row r="9414" spans="9:10" ht="15.75">
      <c r="I9414" s="192"/>
      <c r="J9414" s="192"/>
    </row>
    <row r="9415" spans="9:10" ht="15.75">
      <c r="I9415" s="192"/>
      <c r="J9415" s="192"/>
    </row>
    <row r="9416" spans="9:10" ht="15.75">
      <c r="I9416" s="192"/>
      <c r="J9416" s="192"/>
    </row>
    <row r="9417" spans="9:10" ht="15.75">
      <c r="I9417" s="192"/>
      <c r="J9417" s="192"/>
    </row>
    <row r="9418" spans="9:10" ht="15.75">
      <c r="I9418" s="192"/>
      <c r="J9418" s="192"/>
    </row>
    <row r="9419" spans="9:10" ht="15.75">
      <c r="I9419" s="192"/>
      <c r="J9419" s="192"/>
    </row>
    <row r="9420" spans="9:10" ht="15.75">
      <c r="I9420" s="192"/>
      <c r="J9420" s="192"/>
    </row>
    <row r="9421" spans="9:10" ht="15.75">
      <c r="I9421" s="192"/>
      <c r="J9421" s="192"/>
    </row>
    <row r="9422" spans="9:10" ht="15.75">
      <c r="I9422" s="192"/>
      <c r="J9422" s="192"/>
    </row>
    <row r="9423" spans="9:10" ht="15.75">
      <c r="I9423" s="192"/>
      <c r="J9423" s="192"/>
    </row>
    <row r="9424" spans="9:10" ht="15.75">
      <c r="I9424" s="192"/>
      <c r="J9424" s="192"/>
    </row>
    <row r="9425" spans="9:10" ht="15.75">
      <c r="I9425" s="192"/>
      <c r="J9425" s="192"/>
    </row>
    <row r="9426" spans="9:10" ht="15.75">
      <c r="I9426" s="192"/>
      <c r="J9426" s="192"/>
    </row>
    <row r="9427" spans="9:10" ht="15.75">
      <c r="I9427" s="192"/>
      <c r="J9427" s="192"/>
    </row>
    <row r="9428" spans="9:10" ht="15.75">
      <c r="I9428" s="192"/>
      <c r="J9428" s="192"/>
    </row>
    <row r="9429" spans="9:10" ht="15.75">
      <c r="I9429" s="192"/>
      <c r="J9429" s="192"/>
    </row>
    <row r="9430" spans="9:10" ht="15.75">
      <c r="I9430" s="192"/>
      <c r="J9430" s="192"/>
    </row>
    <row r="9431" spans="9:10" ht="15.75">
      <c r="I9431" s="192"/>
      <c r="J9431" s="192"/>
    </row>
    <row r="9432" spans="9:10" ht="15.75">
      <c r="I9432" s="192"/>
      <c r="J9432" s="192"/>
    </row>
    <row r="9433" spans="9:10" ht="15.75">
      <c r="I9433" s="192"/>
      <c r="J9433" s="192"/>
    </row>
    <row r="9434" spans="9:10" ht="15.75">
      <c r="I9434" s="192"/>
      <c r="J9434" s="192"/>
    </row>
    <row r="9435" spans="9:10" ht="15.75">
      <c r="I9435" s="192"/>
      <c r="J9435" s="192"/>
    </row>
    <row r="9436" spans="9:10" ht="15.75">
      <c r="I9436" s="192"/>
      <c r="J9436" s="192"/>
    </row>
    <row r="9437" spans="9:10" ht="15.75">
      <c r="I9437" s="192"/>
      <c r="J9437" s="192"/>
    </row>
    <row r="9438" spans="9:10" ht="15.75">
      <c r="I9438" s="192"/>
      <c r="J9438" s="192"/>
    </row>
    <row r="9439" spans="9:10" ht="15.75">
      <c r="I9439" s="192"/>
      <c r="J9439" s="192"/>
    </row>
    <row r="9440" spans="9:10" ht="15.75">
      <c r="I9440" s="192"/>
      <c r="J9440" s="192"/>
    </row>
    <row r="9441" spans="9:10" ht="15.75">
      <c r="I9441" s="192"/>
      <c r="J9441" s="192"/>
    </row>
    <row r="9442" spans="9:10" ht="15.75">
      <c r="I9442" s="192"/>
      <c r="J9442" s="192"/>
    </row>
    <row r="9443" spans="9:10" ht="15.75">
      <c r="I9443" s="192"/>
      <c r="J9443" s="192"/>
    </row>
    <row r="9444" spans="9:10" ht="15.75">
      <c r="I9444" s="192"/>
      <c r="J9444" s="192"/>
    </row>
    <row r="9445" spans="9:10" ht="15.75">
      <c r="I9445" s="192"/>
      <c r="J9445" s="192"/>
    </row>
    <row r="9446" spans="9:10" ht="15.75">
      <c r="I9446" s="192"/>
      <c r="J9446" s="192"/>
    </row>
    <row r="9447" spans="9:10" ht="15.75">
      <c r="I9447" s="192"/>
      <c r="J9447" s="192"/>
    </row>
    <row r="9448" spans="9:10" ht="15.75">
      <c r="I9448" s="192"/>
      <c r="J9448" s="192"/>
    </row>
    <row r="9449" spans="9:10" ht="15.75">
      <c r="I9449" s="192"/>
      <c r="J9449" s="192"/>
    </row>
    <row r="9450" spans="9:10" ht="15.75">
      <c r="I9450" s="192"/>
      <c r="J9450" s="192"/>
    </row>
    <row r="9451" spans="9:10" ht="15.75">
      <c r="I9451" s="192"/>
      <c r="J9451" s="192"/>
    </row>
    <row r="9452" spans="9:10" ht="15.75">
      <c r="I9452" s="192"/>
      <c r="J9452" s="192"/>
    </row>
    <row r="9453" spans="9:10" ht="15.75">
      <c r="I9453" s="192"/>
      <c r="J9453" s="192"/>
    </row>
    <row r="9454" spans="9:10" ht="15.75">
      <c r="I9454" s="192"/>
      <c r="J9454" s="192"/>
    </row>
    <row r="9455" spans="9:10" ht="15.75">
      <c r="I9455" s="192"/>
      <c r="J9455" s="192"/>
    </row>
    <row r="9456" spans="9:10" ht="15.75">
      <c r="I9456" s="192"/>
      <c r="J9456" s="192"/>
    </row>
    <row r="9457" spans="9:10" ht="15.75">
      <c r="I9457" s="192"/>
      <c r="J9457" s="192"/>
    </row>
    <row r="9458" spans="9:10" ht="15.75">
      <c r="I9458" s="192"/>
      <c r="J9458" s="192"/>
    </row>
    <row r="9459" spans="9:10" ht="15.75">
      <c r="I9459" s="192"/>
      <c r="J9459" s="192"/>
    </row>
    <row r="9460" spans="9:10" ht="15.75">
      <c r="I9460" s="192"/>
      <c r="J9460" s="192"/>
    </row>
    <row r="9461" spans="9:10" ht="15.75">
      <c r="I9461" s="192"/>
      <c r="J9461" s="192"/>
    </row>
    <row r="9462" spans="9:10" ht="15.75">
      <c r="I9462" s="192"/>
      <c r="J9462" s="192"/>
    </row>
    <row r="9463" spans="9:10" ht="15.75">
      <c r="I9463" s="192"/>
      <c r="J9463" s="192"/>
    </row>
    <row r="9464" spans="9:10" ht="15.75">
      <c r="I9464" s="192"/>
      <c r="J9464" s="192"/>
    </row>
    <row r="9465" spans="9:10" ht="15.75">
      <c r="I9465" s="192"/>
      <c r="J9465" s="192"/>
    </row>
    <row r="9466" spans="9:10" ht="15.75">
      <c r="I9466" s="192"/>
      <c r="J9466" s="192"/>
    </row>
    <row r="9467" spans="9:10" ht="15.75">
      <c r="I9467" s="192"/>
      <c r="J9467" s="192"/>
    </row>
    <row r="9468" spans="9:10" ht="15.75">
      <c r="I9468" s="192"/>
      <c r="J9468" s="192"/>
    </row>
    <row r="9469" spans="9:10" ht="15.75">
      <c r="I9469" s="192"/>
      <c r="J9469" s="192"/>
    </row>
    <row r="9470" spans="9:10" ht="15.75">
      <c r="I9470" s="192"/>
      <c r="J9470" s="192"/>
    </row>
    <row r="9471" spans="9:10" ht="15.75">
      <c r="I9471" s="192"/>
      <c r="J9471" s="192"/>
    </row>
    <row r="9472" spans="9:10" ht="15.75">
      <c r="I9472" s="192"/>
      <c r="J9472" s="192"/>
    </row>
    <row r="9473" spans="9:10" ht="15.75">
      <c r="I9473" s="192"/>
      <c r="J9473" s="192"/>
    </row>
    <row r="9474" spans="9:10" ht="15.75">
      <c r="I9474" s="192"/>
      <c r="J9474" s="192"/>
    </row>
    <row r="9475" spans="9:10" ht="15.75">
      <c r="I9475" s="192"/>
      <c r="J9475" s="192"/>
    </row>
    <row r="9476" spans="9:10" ht="15.75">
      <c r="I9476" s="192"/>
      <c r="J9476" s="192"/>
    </row>
    <row r="9477" spans="9:10" ht="15.75">
      <c r="I9477" s="192"/>
      <c r="J9477" s="192"/>
    </row>
    <row r="9478" spans="9:10" ht="15.75">
      <c r="I9478" s="192"/>
      <c r="J9478" s="192"/>
    </row>
    <row r="9479" spans="9:10" ht="15.75">
      <c r="I9479" s="192"/>
      <c r="J9479" s="192"/>
    </row>
    <row r="9480" spans="9:10" ht="15.75">
      <c r="I9480" s="192"/>
      <c r="J9480" s="192"/>
    </row>
    <row r="9481" spans="9:10" ht="15.75">
      <c r="I9481" s="192"/>
      <c r="J9481" s="192"/>
    </row>
    <row r="9482" spans="9:10" ht="15.75">
      <c r="I9482" s="192"/>
      <c r="J9482" s="192"/>
    </row>
    <row r="9483" spans="9:10" ht="15.75">
      <c r="I9483" s="192"/>
      <c r="J9483" s="192"/>
    </row>
    <row r="9484" spans="9:10" ht="15.75">
      <c r="I9484" s="192"/>
      <c r="J9484" s="192"/>
    </row>
    <row r="9485" spans="9:10" ht="15.75">
      <c r="I9485" s="192"/>
      <c r="J9485" s="192"/>
    </row>
    <row r="9486" spans="9:10" ht="15.75">
      <c r="I9486" s="192"/>
      <c r="J9486" s="192"/>
    </row>
    <row r="9487" spans="9:10" ht="15.75">
      <c r="I9487" s="192"/>
      <c r="J9487" s="192"/>
    </row>
    <row r="9488" spans="9:10" ht="15.75">
      <c r="I9488" s="192"/>
      <c r="J9488" s="192"/>
    </row>
    <row r="9489" spans="9:10" ht="15.75">
      <c r="I9489" s="192"/>
      <c r="J9489" s="192"/>
    </row>
    <row r="9490" spans="9:10" ht="15.75">
      <c r="I9490" s="192"/>
      <c r="J9490" s="192"/>
    </row>
    <row r="9491" spans="9:10" ht="15.75">
      <c r="I9491" s="192"/>
      <c r="J9491" s="192"/>
    </row>
    <row r="9492" spans="9:10" ht="15.75">
      <c r="I9492" s="192"/>
      <c r="J9492" s="192"/>
    </row>
    <row r="9493" spans="9:10" ht="15.75">
      <c r="I9493" s="192"/>
      <c r="J9493" s="192"/>
    </row>
    <row r="9494" spans="9:10" ht="15.75">
      <c r="I9494" s="192"/>
      <c r="J9494" s="192"/>
    </row>
    <row r="9495" spans="9:10" ht="15.75">
      <c r="I9495" s="192"/>
      <c r="J9495" s="192"/>
    </row>
    <row r="9496" spans="9:10" ht="15.75">
      <c r="I9496" s="192"/>
      <c r="J9496" s="192"/>
    </row>
    <row r="9497" spans="9:10" ht="15.75">
      <c r="I9497" s="192"/>
      <c r="J9497" s="192"/>
    </row>
    <row r="9498" spans="9:10" ht="15.75">
      <c r="I9498" s="192"/>
      <c r="J9498" s="192"/>
    </row>
    <row r="9499" spans="9:10" ht="15.75">
      <c r="I9499" s="192"/>
      <c r="J9499" s="192"/>
    </row>
    <row r="9500" spans="9:10" ht="15.75">
      <c r="I9500" s="192"/>
      <c r="J9500" s="192"/>
    </row>
    <row r="9501" spans="9:10" ht="15.75">
      <c r="I9501" s="192"/>
      <c r="J9501" s="192"/>
    </row>
    <row r="9502" spans="9:10" ht="15.75">
      <c r="I9502" s="192"/>
      <c r="J9502" s="192"/>
    </row>
    <row r="9503" spans="9:10" ht="15.75">
      <c r="I9503" s="192"/>
      <c r="J9503" s="192"/>
    </row>
    <row r="9504" spans="9:10" ht="15.75">
      <c r="I9504" s="192"/>
      <c r="J9504" s="192"/>
    </row>
    <row r="9505" spans="9:10" ht="15.75">
      <c r="I9505" s="192"/>
      <c r="J9505" s="192"/>
    </row>
    <row r="9506" spans="9:10" ht="15.75">
      <c r="I9506" s="192"/>
      <c r="J9506" s="192"/>
    </row>
    <row r="9507" spans="9:10" ht="15.75">
      <c r="I9507" s="192"/>
      <c r="J9507" s="192"/>
    </row>
    <row r="9508" spans="9:10" ht="15.75">
      <c r="I9508" s="192"/>
      <c r="J9508" s="192"/>
    </row>
    <row r="9509" spans="9:10" ht="15.75">
      <c r="I9509" s="192"/>
      <c r="J9509" s="192"/>
    </row>
    <row r="9510" spans="9:10" ht="15.75">
      <c r="I9510" s="192"/>
      <c r="J9510" s="192"/>
    </row>
    <row r="9511" spans="9:10" ht="15.75">
      <c r="I9511" s="192"/>
      <c r="J9511" s="192"/>
    </row>
    <row r="9512" spans="9:10" ht="15.75">
      <c r="I9512" s="192"/>
      <c r="J9512" s="192"/>
    </row>
    <row r="9513" spans="9:10" ht="15.75">
      <c r="I9513" s="192"/>
      <c r="J9513" s="192"/>
    </row>
    <row r="9514" spans="9:10" ht="15.75">
      <c r="I9514" s="192"/>
      <c r="J9514" s="192"/>
    </row>
    <row r="9515" spans="9:10" ht="15.75">
      <c r="I9515" s="192"/>
      <c r="J9515" s="192"/>
    </row>
    <row r="9516" spans="9:10" ht="15.75">
      <c r="I9516" s="192"/>
      <c r="J9516" s="192"/>
    </row>
    <row r="9517" spans="9:10" ht="15.75">
      <c r="I9517" s="192"/>
      <c r="J9517" s="192"/>
    </row>
    <row r="9518" spans="9:10" ht="15.75">
      <c r="I9518" s="192"/>
      <c r="J9518" s="192"/>
    </row>
    <row r="9519" spans="9:10" ht="15.75">
      <c r="I9519" s="192"/>
      <c r="J9519" s="192"/>
    </row>
    <row r="9520" spans="9:10" ht="15.75">
      <c r="I9520" s="192"/>
      <c r="J9520" s="192"/>
    </row>
    <row r="9521" spans="9:10" ht="15.75">
      <c r="I9521" s="192"/>
      <c r="J9521" s="192"/>
    </row>
    <row r="9522" spans="9:10" ht="15.75">
      <c r="I9522" s="192"/>
      <c r="J9522" s="192"/>
    </row>
    <row r="9523" spans="9:10" ht="15.75">
      <c r="I9523" s="192"/>
      <c r="J9523" s="192"/>
    </row>
    <row r="9524" spans="9:10" ht="15.75">
      <c r="I9524" s="192"/>
      <c r="J9524" s="192"/>
    </row>
    <row r="9525" spans="9:10" ht="15.75">
      <c r="I9525" s="192"/>
      <c r="J9525" s="192"/>
    </row>
    <row r="9526" spans="9:10" ht="15.75">
      <c r="I9526" s="192"/>
      <c r="J9526" s="192"/>
    </row>
    <row r="9527" spans="9:10" ht="15.75">
      <c r="I9527" s="192"/>
      <c r="J9527" s="192"/>
    </row>
    <row r="9528" spans="9:10" ht="15.75">
      <c r="I9528" s="192"/>
      <c r="J9528" s="192"/>
    </row>
    <row r="9529" spans="9:10" ht="15.75">
      <c r="I9529" s="192"/>
      <c r="J9529" s="192"/>
    </row>
    <row r="9530" spans="9:10" ht="15.75">
      <c r="I9530" s="192"/>
      <c r="J9530" s="192"/>
    </row>
    <row r="9531" spans="9:10" ht="15.75">
      <c r="I9531" s="192"/>
      <c r="J9531" s="192"/>
    </row>
    <row r="9532" spans="9:10" ht="15.75">
      <c r="I9532" s="192"/>
      <c r="J9532" s="192"/>
    </row>
    <row r="9533" spans="9:10" ht="15.75">
      <c r="I9533" s="192"/>
      <c r="J9533" s="192"/>
    </row>
    <row r="9534" spans="9:10" ht="15.75">
      <c r="I9534" s="192"/>
      <c r="J9534" s="192"/>
    </row>
    <row r="9535" spans="9:10" ht="15.75">
      <c r="I9535" s="192"/>
      <c r="J9535" s="192"/>
    </row>
    <row r="9536" spans="9:10" ht="15.75">
      <c r="I9536" s="192"/>
      <c r="J9536" s="192"/>
    </row>
    <row r="9537" spans="9:10" ht="15.75">
      <c r="I9537" s="192"/>
      <c r="J9537" s="192"/>
    </row>
    <row r="9538" spans="9:10" ht="15.75">
      <c r="I9538" s="192"/>
      <c r="J9538" s="192"/>
    </row>
    <row r="9539" spans="9:10" ht="15.75">
      <c r="I9539" s="192"/>
      <c r="J9539" s="192"/>
    </row>
    <row r="9540" spans="9:10" ht="15.75">
      <c r="I9540" s="192"/>
      <c r="J9540" s="192"/>
    </row>
    <row r="9541" spans="9:10" ht="15.75">
      <c r="I9541" s="192"/>
      <c r="J9541" s="192"/>
    </row>
    <row r="9542" spans="9:10" ht="15.75">
      <c r="I9542" s="192"/>
      <c r="J9542" s="192"/>
    </row>
    <row r="9543" spans="9:10" ht="15.75">
      <c r="I9543" s="192"/>
      <c r="J9543" s="192"/>
    </row>
    <row r="9544" spans="9:10" ht="15.75">
      <c r="I9544" s="192"/>
      <c r="J9544" s="192"/>
    </row>
    <row r="9545" spans="9:10" ht="15.75">
      <c r="I9545" s="192"/>
      <c r="J9545" s="192"/>
    </row>
    <row r="9546" spans="9:10" ht="15.75">
      <c r="I9546" s="192"/>
      <c r="J9546" s="192"/>
    </row>
    <row r="9547" spans="9:10" ht="15.75">
      <c r="I9547" s="192"/>
      <c r="J9547" s="192"/>
    </row>
    <row r="9548" spans="9:10" ht="15.75">
      <c r="I9548" s="192"/>
      <c r="J9548" s="192"/>
    </row>
    <row r="9549" spans="9:10" ht="15.75">
      <c r="I9549" s="192"/>
      <c r="J9549" s="192"/>
    </row>
    <row r="9550" spans="9:10" ht="15.75">
      <c r="I9550" s="192"/>
      <c r="J9550" s="192"/>
    </row>
    <row r="9551" spans="9:10" ht="15.75">
      <c r="I9551" s="192"/>
      <c r="J9551" s="192"/>
    </row>
    <row r="9552" spans="9:10" ht="15.75">
      <c r="I9552" s="192"/>
      <c r="J9552" s="192"/>
    </row>
    <row r="9553" spans="9:10" ht="15.75">
      <c r="I9553" s="192"/>
      <c r="J9553" s="192"/>
    </row>
    <row r="9554" spans="9:10" ht="15.75">
      <c r="I9554" s="192"/>
      <c r="J9554" s="192"/>
    </row>
    <row r="9555" spans="9:10" ht="15.75">
      <c r="I9555" s="192"/>
      <c r="J9555" s="192"/>
    </row>
    <row r="9556" spans="9:10" ht="15.75">
      <c r="I9556" s="192"/>
      <c r="J9556" s="192"/>
    </row>
    <row r="9557" spans="9:10" ht="15.75">
      <c r="I9557" s="192"/>
      <c r="J9557" s="192"/>
    </row>
    <row r="9558" spans="9:10" ht="15.75">
      <c r="I9558" s="192"/>
      <c r="J9558" s="192"/>
    </row>
    <row r="9559" spans="9:10" ht="15.75">
      <c r="I9559" s="192"/>
      <c r="J9559" s="192"/>
    </row>
    <row r="9560" spans="9:10" ht="15.75">
      <c r="I9560" s="192"/>
      <c r="J9560" s="192"/>
    </row>
    <row r="9561" spans="9:10" ht="15.75">
      <c r="I9561" s="192"/>
      <c r="J9561" s="192"/>
    </row>
    <row r="9562" spans="9:10" ht="15.75">
      <c r="I9562" s="192"/>
      <c r="J9562" s="192"/>
    </row>
    <row r="9563" spans="9:10" ht="15.75">
      <c r="I9563" s="192"/>
      <c r="J9563" s="192"/>
    </row>
    <row r="9564" spans="9:10" ht="15.75">
      <c r="I9564" s="192"/>
      <c r="J9564" s="192"/>
    </row>
    <row r="9565" spans="9:10" ht="15.75">
      <c r="I9565" s="192"/>
      <c r="J9565" s="192"/>
    </row>
    <row r="9566" spans="9:10" ht="15.75">
      <c r="I9566" s="192"/>
      <c r="J9566" s="192"/>
    </row>
    <row r="9567" spans="9:10" ht="15.75">
      <c r="I9567" s="192"/>
      <c r="J9567" s="192"/>
    </row>
    <row r="9568" spans="9:10" ht="15.75">
      <c r="I9568" s="192"/>
      <c r="J9568" s="192"/>
    </row>
    <row r="9569" spans="9:10" ht="15.75">
      <c r="I9569" s="192"/>
      <c r="J9569" s="192"/>
    </row>
    <row r="9570" spans="9:10" ht="15.75">
      <c r="I9570" s="192"/>
      <c r="J9570" s="192"/>
    </row>
    <row r="9571" spans="9:10" ht="15.75">
      <c r="I9571" s="192"/>
      <c r="J9571" s="192"/>
    </row>
    <row r="9572" spans="9:10" ht="15.75">
      <c r="I9572" s="192"/>
      <c r="J9572" s="192"/>
    </row>
    <row r="9573" spans="9:10" ht="15.75">
      <c r="I9573" s="192"/>
      <c r="J9573" s="192"/>
    </row>
    <row r="9574" spans="9:10" ht="15.75">
      <c r="I9574" s="192"/>
      <c r="J9574" s="192"/>
    </row>
    <row r="9575" spans="9:10" ht="15.75">
      <c r="I9575" s="192"/>
      <c r="J9575" s="192"/>
    </row>
    <row r="9576" spans="9:10" ht="15.75">
      <c r="I9576" s="192"/>
      <c r="J9576" s="192"/>
    </row>
    <row r="9577" spans="9:10" ht="15.75">
      <c r="I9577" s="192"/>
      <c r="J9577" s="192"/>
    </row>
    <row r="9578" spans="9:10" ht="15.75">
      <c r="I9578" s="192"/>
      <c r="J9578" s="192"/>
    </row>
    <row r="9579" spans="9:10" ht="15.75">
      <c r="I9579" s="192"/>
      <c r="J9579" s="192"/>
    </row>
    <row r="9580" spans="9:10" ht="15.75">
      <c r="I9580" s="192"/>
      <c r="J9580" s="192"/>
    </row>
    <row r="9581" spans="9:10" ht="15.75">
      <c r="I9581" s="192"/>
      <c r="J9581" s="192"/>
    </row>
    <row r="9582" spans="9:10" ht="15.75">
      <c r="I9582" s="192"/>
      <c r="J9582" s="192"/>
    </row>
    <row r="9583" spans="9:10" ht="15.75">
      <c r="I9583" s="192"/>
      <c r="J9583" s="192"/>
    </row>
    <row r="9584" spans="9:10" ht="15.75">
      <c r="I9584" s="192"/>
      <c r="J9584" s="192"/>
    </row>
    <row r="9585" spans="9:10" ht="15.75">
      <c r="I9585" s="192"/>
      <c r="J9585" s="192"/>
    </row>
    <row r="9586" spans="9:10" ht="15.75">
      <c r="I9586" s="192"/>
      <c r="J9586" s="192"/>
    </row>
    <row r="9587" spans="9:10" ht="15.75">
      <c r="I9587" s="192"/>
      <c r="J9587" s="192"/>
    </row>
    <row r="9588" spans="9:10" ht="15.75">
      <c r="I9588" s="192"/>
      <c r="J9588" s="192"/>
    </row>
    <row r="9589" spans="9:10" ht="15.75">
      <c r="I9589" s="192"/>
      <c r="J9589" s="192"/>
    </row>
    <row r="9590" spans="9:10" ht="15.75">
      <c r="I9590" s="192"/>
      <c r="J9590" s="192"/>
    </row>
    <row r="9591" spans="9:10" ht="15.75">
      <c r="I9591" s="192"/>
      <c r="J9591" s="192"/>
    </row>
    <row r="9592" spans="9:10" ht="15.75">
      <c r="I9592" s="192"/>
      <c r="J9592" s="192"/>
    </row>
    <row r="9593" spans="9:10" ht="15.75">
      <c r="I9593" s="192"/>
      <c r="J9593" s="192"/>
    </row>
    <row r="9594" spans="9:10" ht="15.75">
      <c r="I9594" s="192"/>
      <c r="J9594" s="192"/>
    </row>
    <row r="9595" spans="9:10" ht="15.75">
      <c r="I9595" s="192"/>
      <c r="J9595" s="192"/>
    </row>
    <row r="9596" spans="9:10" ht="15.75">
      <c r="I9596" s="192"/>
      <c r="J9596" s="192"/>
    </row>
    <row r="9597" spans="9:10" ht="15.75">
      <c r="I9597" s="192"/>
      <c r="J9597" s="192"/>
    </row>
    <row r="9598" spans="9:10" ht="15.75">
      <c r="I9598" s="192"/>
      <c r="J9598" s="192"/>
    </row>
    <row r="9599" spans="9:10" ht="15.75">
      <c r="I9599" s="192"/>
      <c r="J9599" s="192"/>
    </row>
    <row r="9600" spans="9:10" ht="15.75">
      <c r="I9600" s="192"/>
      <c r="J9600" s="192"/>
    </row>
    <row r="9601" spans="9:10" ht="15.75">
      <c r="I9601" s="192"/>
      <c r="J9601" s="192"/>
    </row>
    <row r="9602" spans="9:10" ht="15.75">
      <c r="I9602" s="192"/>
      <c r="J9602" s="192"/>
    </row>
    <row r="9603" spans="9:10" ht="15.75">
      <c r="I9603" s="192"/>
      <c r="J9603" s="192"/>
    </row>
    <row r="9604" spans="9:10" ht="15.75">
      <c r="I9604" s="192"/>
      <c r="J9604" s="192"/>
    </row>
    <row r="9605" spans="9:10" ht="15.75">
      <c r="I9605" s="192"/>
      <c r="J9605" s="192"/>
    </row>
    <row r="9606" spans="9:10" ht="15.75">
      <c r="I9606" s="192"/>
      <c r="J9606" s="192"/>
    </row>
    <row r="9607" spans="9:10" ht="15.75">
      <c r="I9607" s="192"/>
      <c r="J9607" s="192"/>
    </row>
    <row r="9608" spans="9:10" ht="15.75">
      <c r="I9608" s="192"/>
      <c r="J9608" s="192"/>
    </row>
    <row r="9609" spans="9:10" ht="15.75">
      <c r="I9609" s="192"/>
      <c r="J9609" s="192"/>
    </row>
    <row r="9610" spans="9:10" ht="15.75">
      <c r="I9610" s="192"/>
      <c r="J9610" s="192"/>
    </row>
    <row r="9611" spans="9:10" ht="15.75">
      <c r="I9611" s="192"/>
      <c r="J9611" s="192"/>
    </row>
    <row r="9612" spans="9:10" ht="15.75">
      <c r="I9612" s="192"/>
      <c r="J9612" s="192"/>
    </row>
    <row r="9613" spans="9:10" ht="15.75">
      <c r="I9613" s="192"/>
      <c r="J9613" s="192"/>
    </row>
    <row r="9614" spans="9:10" ht="15.75">
      <c r="I9614" s="192"/>
      <c r="J9614" s="192"/>
    </row>
    <row r="9615" spans="9:10" ht="15.75">
      <c r="I9615" s="192"/>
      <c r="J9615" s="192"/>
    </row>
    <row r="9616" spans="9:10" ht="15.75">
      <c r="I9616" s="192"/>
      <c r="J9616" s="192"/>
    </row>
    <row r="9617" spans="9:10" ht="15.75">
      <c r="I9617" s="192"/>
      <c r="J9617" s="192"/>
    </row>
    <row r="9618" spans="9:10" ht="15.75">
      <c r="I9618" s="192"/>
      <c r="J9618" s="192"/>
    </row>
    <row r="9619" spans="9:10" ht="15.75">
      <c r="I9619" s="192"/>
      <c r="J9619" s="192"/>
    </row>
    <row r="9620" spans="9:10" ht="15.75">
      <c r="I9620" s="192"/>
      <c r="J9620" s="192"/>
    </row>
    <row r="9621" spans="9:10" ht="15.75">
      <c r="I9621" s="192"/>
      <c r="J9621" s="192"/>
    </row>
    <row r="9622" spans="9:10" ht="15.75">
      <c r="I9622" s="192"/>
      <c r="J9622" s="192"/>
    </row>
    <row r="9623" spans="9:10" ht="15.75">
      <c r="I9623" s="192"/>
      <c r="J9623" s="192"/>
    </row>
    <row r="9624" spans="9:10" ht="15.75">
      <c r="I9624" s="192"/>
      <c r="J9624" s="192"/>
    </row>
    <row r="9625" spans="9:10" ht="15.75">
      <c r="I9625" s="192"/>
      <c r="J9625" s="192"/>
    </row>
    <row r="9626" spans="9:10" ht="15.75">
      <c r="I9626" s="192"/>
      <c r="J9626" s="192"/>
    </row>
    <row r="9627" spans="9:10" ht="15.75">
      <c r="I9627" s="192"/>
      <c r="J9627" s="192"/>
    </row>
    <row r="9628" spans="9:10" ht="15.75">
      <c r="I9628" s="192"/>
      <c r="J9628" s="192"/>
    </row>
    <row r="9629" spans="9:10" ht="15.75">
      <c r="I9629" s="192"/>
      <c r="J9629" s="192"/>
    </row>
    <row r="9630" spans="9:10" ht="15.75">
      <c r="I9630" s="192"/>
      <c r="J9630" s="192"/>
    </row>
    <row r="9631" spans="9:10" ht="15.75">
      <c r="I9631" s="192"/>
      <c r="J9631" s="192"/>
    </row>
    <row r="9632" spans="9:10" ht="15.75">
      <c r="I9632" s="192"/>
      <c r="J9632" s="192"/>
    </row>
    <row r="9633" spans="9:10" ht="15.75">
      <c r="I9633" s="192"/>
      <c r="J9633" s="192"/>
    </row>
    <row r="9634" spans="9:10" ht="15.75">
      <c r="I9634" s="192"/>
      <c r="J9634" s="192"/>
    </row>
    <row r="9635" spans="9:10" ht="15.75">
      <c r="I9635" s="192"/>
      <c r="J9635" s="192"/>
    </row>
    <row r="9636" spans="9:10" ht="15.75">
      <c r="I9636" s="192"/>
      <c r="J9636" s="192"/>
    </row>
    <row r="9637" spans="9:10" ht="15.75">
      <c r="I9637" s="192"/>
      <c r="J9637" s="192"/>
    </row>
    <row r="9638" spans="9:10" ht="15.75">
      <c r="I9638" s="192"/>
      <c r="J9638" s="192"/>
    </row>
    <row r="9639" spans="9:10" ht="15.75">
      <c r="I9639" s="192"/>
      <c r="J9639" s="192"/>
    </row>
    <row r="9640" spans="9:10" ht="15.75">
      <c r="I9640" s="192"/>
      <c r="J9640" s="192"/>
    </row>
    <row r="9641" spans="9:10" ht="15.75">
      <c r="I9641" s="192"/>
      <c r="J9641" s="192"/>
    </row>
    <row r="9642" spans="9:10" ht="15.75">
      <c r="I9642" s="192"/>
      <c r="J9642" s="192"/>
    </row>
    <row r="9643" spans="9:10" ht="15.75">
      <c r="I9643" s="192"/>
      <c r="J9643" s="192"/>
    </row>
    <row r="9644" spans="9:10" ht="15.75">
      <c r="I9644" s="192"/>
      <c r="J9644" s="192"/>
    </row>
    <row r="9645" spans="9:10" ht="15.75">
      <c r="I9645" s="192"/>
      <c r="J9645" s="192"/>
    </row>
    <row r="9646" spans="9:10" ht="15.75">
      <c r="I9646" s="192"/>
      <c r="J9646" s="192"/>
    </row>
    <row r="9647" spans="9:10" ht="15.75">
      <c r="I9647" s="192"/>
      <c r="J9647" s="192"/>
    </row>
    <row r="9648" spans="9:10" ht="15.75">
      <c r="I9648" s="192"/>
      <c r="J9648" s="192"/>
    </row>
    <row r="9649" spans="9:10" ht="15.75">
      <c r="I9649" s="192"/>
      <c r="J9649" s="192"/>
    </row>
    <row r="9650" spans="9:10" ht="15.75">
      <c r="I9650" s="192"/>
      <c r="J9650" s="192"/>
    </row>
    <row r="9651" spans="9:10" ht="15.75">
      <c r="I9651" s="192"/>
      <c r="J9651" s="192"/>
    </row>
    <row r="9652" spans="9:10" ht="15.75">
      <c r="I9652" s="192"/>
      <c r="J9652" s="192"/>
    </row>
    <row r="9653" spans="9:10" ht="15.75">
      <c r="I9653" s="192"/>
      <c r="J9653" s="192"/>
    </row>
    <row r="9654" spans="9:10" ht="15.75">
      <c r="I9654" s="192"/>
      <c r="J9654" s="192"/>
    </row>
    <row r="9655" spans="9:10" ht="15.75">
      <c r="I9655" s="192"/>
      <c r="J9655" s="192"/>
    </row>
    <row r="9656" spans="9:10" ht="15.75">
      <c r="I9656" s="192"/>
      <c r="J9656" s="192"/>
    </row>
    <row r="9657" spans="9:10" ht="15.75">
      <c r="I9657" s="192"/>
      <c r="J9657" s="192"/>
    </row>
    <row r="9658" spans="9:10" ht="15.75">
      <c r="I9658" s="192"/>
      <c r="J9658" s="192"/>
    </row>
    <row r="9659" spans="9:10" ht="15.75">
      <c r="I9659" s="192"/>
      <c r="J9659" s="192"/>
    </row>
    <row r="9660" spans="9:10" ht="15.75">
      <c r="I9660" s="192"/>
      <c r="J9660" s="192"/>
    </row>
    <row r="9661" spans="9:10" ht="15.75">
      <c r="I9661" s="192"/>
      <c r="J9661" s="192"/>
    </row>
    <row r="9662" spans="9:10" ht="15.75">
      <c r="I9662" s="192"/>
      <c r="J9662" s="192"/>
    </row>
    <row r="9663" spans="9:10" ht="15.75">
      <c r="I9663" s="192"/>
      <c r="J9663" s="192"/>
    </row>
    <row r="9664" spans="9:10" ht="15.75">
      <c r="I9664" s="192"/>
      <c r="J9664" s="192"/>
    </row>
    <row r="9665" spans="9:10" ht="15.75">
      <c r="I9665" s="192"/>
      <c r="J9665" s="192"/>
    </row>
    <row r="9666" spans="9:10" ht="15.75">
      <c r="I9666" s="192"/>
      <c r="J9666" s="192"/>
    </row>
    <row r="9667" spans="9:10" ht="15.75">
      <c r="I9667" s="192"/>
      <c r="J9667" s="192"/>
    </row>
    <row r="9668" spans="9:10" ht="15.75">
      <c r="I9668" s="192"/>
      <c r="J9668" s="192"/>
    </row>
    <row r="9669" spans="9:10" ht="15.75">
      <c r="I9669" s="192"/>
      <c r="J9669" s="192"/>
    </row>
    <row r="9670" spans="9:10" ht="15.75">
      <c r="I9670" s="192"/>
      <c r="J9670" s="192"/>
    </row>
    <row r="9671" spans="9:10" ht="15.75">
      <c r="I9671" s="192"/>
      <c r="J9671" s="192"/>
    </row>
    <row r="9672" spans="9:10" ht="15.75">
      <c r="I9672" s="192"/>
      <c r="J9672" s="192"/>
    </row>
    <row r="9673" spans="9:10" ht="15.75">
      <c r="I9673" s="192"/>
      <c r="J9673" s="192"/>
    </row>
    <row r="9674" spans="9:10" ht="15.75">
      <c r="I9674" s="192"/>
      <c r="J9674" s="192"/>
    </row>
    <row r="9675" spans="9:10" ht="15.75">
      <c r="I9675" s="192"/>
      <c r="J9675" s="192"/>
    </row>
    <row r="9676" spans="9:10" ht="15.75">
      <c r="I9676" s="192"/>
      <c r="J9676" s="192"/>
    </row>
    <row r="9677" spans="9:10" ht="15.75">
      <c r="I9677" s="192"/>
      <c r="J9677" s="192"/>
    </row>
    <row r="9678" spans="9:10" ht="15.75">
      <c r="I9678" s="192"/>
      <c r="J9678" s="192"/>
    </row>
    <row r="9679" spans="9:10" ht="15.75">
      <c r="I9679" s="192"/>
      <c r="J9679" s="192"/>
    </row>
    <row r="9680" spans="9:10" ht="15.75">
      <c r="I9680" s="192"/>
      <c r="J9680" s="192"/>
    </row>
    <row r="9681" spans="9:10" ht="15.75">
      <c r="I9681" s="192"/>
      <c r="J9681" s="192"/>
    </row>
    <row r="9682" spans="9:10" ht="15.75">
      <c r="I9682" s="192"/>
      <c r="J9682" s="192"/>
    </row>
    <row r="9683" spans="9:10" ht="15.75">
      <c r="I9683" s="192"/>
      <c r="J9683" s="192"/>
    </row>
    <row r="9684" spans="9:10" ht="15.75">
      <c r="I9684" s="192"/>
      <c r="J9684" s="192"/>
    </row>
    <row r="9685" spans="9:10" ht="15.75">
      <c r="I9685" s="192"/>
      <c r="J9685" s="192"/>
    </row>
    <row r="9686" spans="9:10" ht="15.75">
      <c r="I9686" s="192"/>
      <c r="J9686" s="192"/>
    </row>
    <row r="9687" spans="9:10" ht="15.75">
      <c r="I9687" s="192"/>
      <c r="J9687" s="192"/>
    </row>
    <row r="9688" spans="9:10" ht="15.75">
      <c r="I9688" s="192"/>
      <c r="J9688" s="192"/>
    </row>
    <row r="9689" spans="9:10" ht="15.75">
      <c r="I9689" s="192"/>
      <c r="J9689" s="192"/>
    </row>
    <row r="9690" spans="9:10" ht="15.75">
      <c r="I9690" s="192"/>
      <c r="J9690" s="192"/>
    </row>
    <row r="9691" spans="9:10" ht="15.75">
      <c r="I9691" s="192"/>
      <c r="J9691" s="192"/>
    </row>
    <row r="9692" spans="9:10" ht="15.75">
      <c r="I9692" s="192"/>
      <c r="J9692" s="192"/>
    </row>
    <row r="9693" spans="9:10" ht="15.75">
      <c r="I9693" s="192"/>
      <c r="J9693" s="192"/>
    </row>
    <row r="9694" spans="9:10" ht="15.75">
      <c r="I9694" s="192"/>
      <c r="J9694" s="192"/>
    </row>
    <row r="9695" spans="9:10" ht="15.75">
      <c r="I9695" s="192"/>
      <c r="J9695" s="192"/>
    </row>
    <row r="9696" spans="9:10" ht="15.75">
      <c r="I9696" s="192"/>
      <c r="J9696" s="192"/>
    </row>
    <row r="9697" spans="9:10" ht="15.75">
      <c r="I9697" s="192"/>
      <c r="J9697" s="192"/>
    </row>
    <row r="9698" spans="9:10" ht="15.75">
      <c r="I9698" s="192"/>
      <c r="J9698" s="192"/>
    </row>
    <row r="9699" spans="9:10" ht="15.75">
      <c r="I9699" s="192"/>
      <c r="J9699" s="192"/>
    </row>
    <row r="9700" spans="9:10" ht="15.75">
      <c r="I9700" s="192"/>
      <c r="J9700" s="192"/>
    </row>
    <row r="9701" spans="9:10" ht="15.75">
      <c r="I9701" s="192"/>
      <c r="J9701" s="192"/>
    </row>
    <row r="9702" spans="9:10" ht="15.75">
      <c r="I9702" s="192"/>
      <c r="J9702" s="192"/>
    </row>
    <row r="9703" spans="9:10" ht="15.75">
      <c r="I9703" s="192"/>
      <c r="J9703" s="192"/>
    </row>
    <row r="9704" spans="9:10" ht="15.75">
      <c r="I9704" s="192"/>
      <c r="J9704" s="192"/>
    </row>
    <row r="9705" spans="9:10" ht="15.75">
      <c r="I9705" s="192"/>
      <c r="J9705" s="192"/>
    </row>
    <row r="9706" spans="9:10" ht="15.75">
      <c r="I9706" s="192"/>
      <c r="J9706" s="192"/>
    </row>
    <row r="9707" spans="9:10" ht="15.75">
      <c r="I9707" s="192"/>
      <c r="J9707" s="192"/>
    </row>
    <row r="9708" spans="9:10" ht="15.75">
      <c r="I9708" s="192"/>
      <c r="J9708" s="192"/>
    </row>
    <row r="9709" spans="9:10" ht="15.75">
      <c r="I9709" s="192"/>
      <c r="J9709" s="192"/>
    </row>
    <row r="9710" spans="9:10" ht="15.75">
      <c r="I9710" s="192"/>
      <c r="J9710" s="192"/>
    </row>
    <row r="9711" spans="9:10" ht="15.75">
      <c r="I9711" s="192"/>
      <c r="J9711" s="192"/>
    </row>
    <row r="9712" spans="9:10" ht="15.75">
      <c r="I9712" s="192"/>
      <c r="J9712" s="192"/>
    </row>
    <row r="9713" spans="9:10" ht="15.75">
      <c r="I9713" s="192"/>
      <c r="J9713" s="192"/>
    </row>
    <row r="9714" spans="9:10" ht="15.75">
      <c r="I9714" s="192"/>
      <c r="J9714" s="192"/>
    </row>
    <row r="9715" spans="9:10" ht="15.75">
      <c r="I9715" s="192"/>
      <c r="J9715" s="192"/>
    </row>
    <row r="9716" spans="9:10" ht="15.75">
      <c r="I9716" s="192"/>
      <c r="J9716" s="192"/>
    </row>
    <row r="9717" spans="9:10" ht="15.75">
      <c r="I9717" s="192"/>
      <c r="J9717" s="192"/>
    </row>
    <row r="9718" spans="9:10" ht="15.75">
      <c r="I9718" s="192"/>
      <c r="J9718" s="192"/>
    </row>
    <row r="9719" spans="9:10" ht="15.75">
      <c r="I9719" s="192"/>
      <c r="J9719" s="192"/>
    </row>
    <row r="9720" spans="9:10" ht="15.75">
      <c r="I9720" s="192"/>
      <c r="J9720" s="192"/>
    </row>
    <row r="9721" spans="9:10" ht="15.75">
      <c r="I9721" s="192"/>
      <c r="J9721" s="192"/>
    </row>
    <row r="9722" spans="9:10" ht="15.75">
      <c r="I9722" s="192"/>
      <c r="J9722" s="192"/>
    </row>
    <row r="9723" spans="9:10" ht="15.75">
      <c r="I9723" s="192"/>
      <c r="J9723" s="192"/>
    </row>
    <row r="9724" spans="9:10" ht="15.75">
      <c r="I9724" s="192"/>
      <c r="J9724" s="192"/>
    </row>
    <row r="9725" spans="9:10" ht="15.75">
      <c r="I9725" s="192"/>
      <c r="J9725" s="192"/>
    </row>
    <row r="9726" spans="9:10" ht="15.75">
      <c r="I9726" s="192"/>
      <c r="J9726" s="192"/>
    </row>
    <row r="9727" spans="9:10" ht="15.75">
      <c r="I9727" s="192"/>
      <c r="J9727" s="192"/>
    </row>
    <row r="9728" spans="9:10" ht="15.75">
      <c r="I9728" s="192"/>
      <c r="J9728" s="192"/>
    </row>
    <row r="9729" spans="9:10" ht="15.75">
      <c r="I9729" s="192"/>
      <c r="J9729" s="192"/>
    </row>
    <row r="9730" spans="9:10" ht="15.75">
      <c r="I9730" s="192"/>
      <c r="J9730" s="192"/>
    </row>
    <row r="9731" spans="9:10" ht="15.75">
      <c r="I9731" s="192"/>
      <c r="J9731" s="192"/>
    </row>
    <row r="9732" spans="9:10" ht="15.75">
      <c r="I9732" s="192"/>
      <c r="J9732" s="192"/>
    </row>
    <row r="9733" spans="9:10" ht="15.75">
      <c r="I9733" s="192"/>
      <c r="J9733" s="192"/>
    </row>
    <row r="9734" spans="9:10" ht="15.75">
      <c r="I9734" s="192"/>
      <c r="J9734" s="192"/>
    </row>
    <row r="9735" spans="9:10" ht="15.75">
      <c r="I9735" s="192"/>
      <c r="J9735" s="192"/>
    </row>
    <row r="9736" spans="9:10" ht="15.75">
      <c r="I9736" s="192"/>
      <c r="J9736" s="192"/>
    </row>
    <row r="9737" spans="9:10" ht="15.75">
      <c r="I9737" s="192"/>
      <c r="J9737" s="192"/>
    </row>
    <row r="9738" spans="9:10" ht="15.75">
      <c r="I9738" s="192"/>
      <c r="J9738" s="192"/>
    </row>
    <row r="9739" spans="9:10" ht="15.75">
      <c r="I9739" s="192"/>
      <c r="J9739" s="192"/>
    </row>
    <row r="9740" spans="9:10" ht="15.75">
      <c r="I9740" s="192"/>
      <c r="J9740" s="192"/>
    </row>
    <row r="9741" spans="9:10" ht="15.75">
      <c r="I9741" s="192"/>
      <c r="J9741" s="192"/>
    </row>
    <row r="9742" spans="9:10" ht="15.75">
      <c r="I9742" s="192"/>
      <c r="J9742" s="192"/>
    </row>
    <row r="9743" spans="9:10" ht="15.75">
      <c r="I9743" s="192"/>
      <c r="J9743" s="192"/>
    </row>
    <row r="9744" spans="9:10" ht="15.75">
      <c r="I9744" s="192"/>
      <c r="J9744" s="192"/>
    </row>
    <row r="9745" spans="9:10" ht="15.75">
      <c r="I9745" s="192"/>
      <c r="J9745" s="192"/>
    </row>
    <row r="9746" spans="9:10" ht="15.75">
      <c r="I9746" s="192"/>
      <c r="J9746" s="192"/>
    </row>
    <row r="9747" spans="9:10" ht="15.75">
      <c r="I9747" s="192"/>
      <c r="J9747" s="192"/>
    </row>
    <row r="9748" spans="9:10" ht="15.75">
      <c r="I9748" s="192"/>
      <c r="J9748" s="192"/>
    </row>
    <row r="9749" spans="9:10" ht="15.75">
      <c r="I9749" s="192"/>
      <c r="J9749" s="192"/>
    </row>
    <row r="9750" spans="9:10" ht="15.75">
      <c r="I9750" s="192"/>
      <c r="J9750" s="192"/>
    </row>
    <row r="9751" spans="9:10" ht="15.75">
      <c r="I9751" s="192"/>
      <c r="J9751" s="192"/>
    </row>
    <row r="9752" spans="9:10" ht="15.75">
      <c r="I9752" s="192"/>
      <c r="J9752" s="192"/>
    </row>
    <row r="9753" spans="9:10" ht="15.75">
      <c r="I9753" s="192"/>
      <c r="J9753" s="192"/>
    </row>
    <row r="9754" spans="9:10" ht="15.75">
      <c r="I9754" s="192"/>
      <c r="J9754" s="192"/>
    </row>
    <row r="9755" spans="9:10" ht="15.75">
      <c r="I9755" s="192"/>
      <c r="J9755" s="192"/>
    </row>
    <row r="9756" spans="9:10" ht="15.75">
      <c r="I9756" s="192"/>
      <c r="J9756" s="192"/>
    </row>
    <row r="9757" spans="9:10" ht="15.75">
      <c r="I9757" s="192"/>
      <c r="J9757" s="192"/>
    </row>
    <row r="9758" spans="9:10" ht="15.75">
      <c r="I9758" s="192"/>
      <c r="J9758" s="192"/>
    </row>
    <row r="9759" spans="9:10" ht="15.75">
      <c r="I9759" s="192"/>
      <c r="J9759" s="192"/>
    </row>
    <row r="9760" spans="9:10" ht="15.75">
      <c r="I9760" s="192"/>
      <c r="J9760" s="192"/>
    </row>
    <row r="9761" spans="9:10" ht="15.75">
      <c r="I9761" s="192"/>
      <c r="J9761" s="192"/>
    </row>
    <row r="9762" spans="9:10" ht="15.75">
      <c r="I9762" s="192"/>
      <c r="J9762" s="192"/>
    </row>
    <row r="9763" spans="9:10" ht="15.75">
      <c r="I9763" s="192"/>
      <c r="J9763" s="192"/>
    </row>
    <row r="9764" spans="9:10" ht="15.75">
      <c r="I9764" s="192"/>
      <c r="J9764" s="192"/>
    </row>
    <row r="9765" spans="9:10" ht="15.75">
      <c r="I9765" s="192"/>
      <c r="J9765" s="192"/>
    </row>
    <row r="9766" spans="9:10" ht="15.75">
      <c r="I9766" s="192"/>
      <c r="J9766" s="192"/>
    </row>
    <row r="9767" spans="9:10" ht="15.75">
      <c r="I9767" s="192"/>
      <c r="J9767" s="192"/>
    </row>
    <row r="9768" spans="9:10" ht="15.75">
      <c r="I9768" s="192"/>
      <c r="J9768" s="192"/>
    </row>
    <row r="9769" spans="9:10" ht="15.75">
      <c r="I9769" s="192"/>
      <c r="J9769" s="192"/>
    </row>
    <row r="9770" spans="9:10" ht="15.75">
      <c r="I9770" s="192"/>
      <c r="J9770" s="192"/>
    </row>
    <row r="9771" spans="9:10" ht="15.75">
      <c r="I9771" s="192"/>
      <c r="J9771" s="192"/>
    </row>
    <row r="9772" spans="9:10" ht="15.75">
      <c r="I9772" s="192"/>
      <c r="J9772" s="192"/>
    </row>
    <row r="9773" spans="9:10" ht="15.75">
      <c r="I9773" s="192"/>
      <c r="J9773" s="192"/>
    </row>
    <row r="9774" spans="9:10" ht="15.75">
      <c r="I9774" s="192"/>
      <c r="J9774" s="192"/>
    </row>
    <row r="9775" spans="9:10" ht="15.75">
      <c r="I9775" s="192"/>
      <c r="J9775" s="192"/>
    </row>
    <row r="9776" spans="9:10" ht="15.75">
      <c r="I9776" s="192"/>
      <c r="J9776" s="192"/>
    </row>
    <row r="9777" spans="9:10" ht="15.75">
      <c r="I9777" s="192"/>
      <c r="J9777" s="192"/>
    </row>
    <row r="9778" spans="9:10" ht="15.75">
      <c r="I9778" s="192"/>
      <c r="J9778" s="192"/>
    </row>
    <row r="9779" spans="9:10" ht="15.75">
      <c r="I9779" s="192"/>
      <c r="J9779" s="192"/>
    </row>
    <row r="9780" spans="9:10" ht="15.75">
      <c r="I9780" s="192"/>
      <c r="J9780" s="192"/>
    </row>
    <row r="9781" spans="9:10" ht="15.75">
      <c r="I9781" s="192"/>
      <c r="J9781" s="192"/>
    </row>
    <row r="9782" spans="9:10" ht="15.75">
      <c r="I9782" s="192"/>
      <c r="J9782" s="192"/>
    </row>
    <row r="9783" spans="9:10" ht="15.75">
      <c r="I9783" s="192"/>
      <c r="J9783" s="192"/>
    </row>
    <row r="9784" spans="9:10" ht="15.75">
      <c r="I9784" s="192"/>
      <c r="J9784" s="192"/>
    </row>
    <row r="9785" spans="9:10" ht="15.75">
      <c r="I9785" s="192"/>
      <c r="J9785" s="192"/>
    </row>
    <row r="9786" spans="9:10" ht="15.75">
      <c r="I9786" s="192"/>
      <c r="J9786" s="192"/>
    </row>
    <row r="9787" spans="9:10" ht="15.75">
      <c r="I9787" s="192"/>
      <c r="J9787" s="192"/>
    </row>
    <row r="9788" spans="9:10" ht="15.75">
      <c r="I9788" s="192"/>
      <c r="J9788" s="192"/>
    </row>
    <row r="9789" spans="9:10" ht="15.75">
      <c r="I9789" s="192"/>
      <c r="J9789" s="192"/>
    </row>
    <row r="9790" spans="9:10" ht="15.75">
      <c r="I9790" s="192"/>
      <c r="J9790" s="192"/>
    </row>
    <row r="9791" spans="9:10" ht="15.75">
      <c r="I9791" s="192"/>
      <c r="J9791" s="192"/>
    </row>
    <row r="9792" spans="9:10" ht="15.75">
      <c r="I9792" s="192"/>
      <c r="J9792" s="192"/>
    </row>
    <row r="9793" spans="9:10" ht="15.75">
      <c r="I9793" s="192"/>
      <c r="J9793" s="192"/>
    </row>
    <row r="9794" spans="9:10" ht="15.75">
      <c r="I9794" s="192"/>
      <c r="J9794" s="192"/>
    </row>
    <row r="9795" spans="9:10" ht="15.75">
      <c r="I9795" s="192"/>
      <c r="J9795" s="192"/>
    </row>
    <row r="9796" spans="9:10" ht="15.75">
      <c r="I9796" s="192"/>
      <c r="J9796" s="192"/>
    </row>
    <row r="9797" spans="9:10" ht="15.75">
      <c r="I9797" s="192"/>
      <c r="J9797" s="192"/>
    </row>
    <row r="9798" spans="9:10" ht="15.75">
      <c r="I9798" s="192"/>
      <c r="J9798" s="192"/>
    </row>
    <row r="9799" spans="9:10" ht="15.75">
      <c r="I9799" s="192"/>
      <c r="J9799" s="192"/>
    </row>
    <row r="9800" spans="9:10" ht="15.75">
      <c r="I9800" s="192"/>
      <c r="J9800" s="192"/>
    </row>
    <row r="9801" spans="9:10" ht="15.75">
      <c r="I9801" s="192"/>
      <c r="J9801" s="192"/>
    </row>
    <row r="9802" spans="9:10" ht="15.75">
      <c r="I9802" s="192"/>
      <c r="J9802" s="192"/>
    </row>
    <row r="9803" spans="9:10" ht="15.75">
      <c r="I9803" s="192"/>
      <c r="J9803" s="192"/>
    </row>
    <row r="9804" spans="9:10" ht="15.75">
      <c r="I9804" s="192"/>
      <c r="J9804" s="192"/>
    </row>
    <row r="9805" spans="9:10" ht="15.75">
      <c r="I9805" s="192"/>
      <c r="J9805" s="192"/>
    </row>
    <row r="9806" spans="9:10" ht="15.75">
      <c r="I9806" s="192"/>
      <c r="J9806" s="192"/>
    </row>
    <row r="9807" spans="9:10" ht="15.75">
      <c r="I9807" s="192"/>
      <c r="J9807" s="192"/>
    </row>
    <row r="9808" spans="9:10" ht="15.75">
      <c r="I9808" s="192"/>
      <c r="J9808" s="192"/>
    </row>
    <row r="9809" spans="9:10" ht="15.75">
      <c r="I9809" s="192"/>
      <c r="J9809" s="192"/>
    </row>
    <row r="9810" spans="9:10" ht="15.75">
      <c r="I9810" s="192"/>
      <c r="J9810" s="192"/>
    </row>
    <row r="9811" spans="9:10" ht="15.75">
      <c r="I9811" s="192"/>
      <c r="J9811" s="192"/>
    </row>
    <row r="9812" spans="9:10" ht="15.75">
      <c r="I9812" s="192"/>
      <c r="J9812" s="192"/>
    </row>
    <row r="9813" spans="9:10" ht="15.75">
      <c r="I9813" s="192"/>
      <c r="J9813" s="192"/>
    </row>
    <row r="9814" spans="9:10" ht="15.75">
      <c r="I9814" s="192"/>
      <c r="J9814" s="192"/>
    </row>
    <row r="9815" spans="9:10" ht="15.75">
      <c r="I9815" s="192"/>
      <c r="J9815" s="192"/>
    </row>
    <row r="9816" spans="9:10" ht="15.75">
      <c r="I9816" s="192"/>
      <c r="J9816" s="192"/>
    </row>
    <row r="9817" spans="9:10" ht="15.75">
      <c r="I9817" s="192"/>
      <c r="J9817" s="192"/>
    </row>
    <row r="9818" spans="9:10" ht="15.75">
      <c r="I9818" s="192"/>
      <c r="J9818" s="192"/>
    </row>
    <row r="9819" spans="9:10" ht="15.75">
      <c r="I9819" s="192"/>
      <c r="J9819" s="192"/>
    </row>
    <row r="9820" spans="9:10" ht="15.75">
      <c r="I9820" s="192"/>
      <c r="J9820" s="192"/>
    </row>
    <row r="9821" spans="9:10" ht="15.75">
      <c r="I9821" s="192"/>
      <c r="J9821" s="192"/>
    </row>
    <row r="9822" spans="9:10" ht="15.75">
      <c r="I9822" s="192"/>
      <c r="J9822" s="192"/>
    </row>
    <row r="9823" spans="9:10" ht="15.75">
      <c r="I9823" s="192"/>
      <c r="J9823" s="192"/>
    </row>
    <row r="9824" spans="9:10" ht="15.75">
      <c r="I9824" s="192"/>
      <c r="J9824" s="192"/>
    </row>
    <row r="9825" spans="9:10" ht="15.75">
      <c r="I9825" s="192"/>
      <c r="J9825" s="192"/>
    </row>
    <row r="9826" spans="9:10" ht="15.75">
      <c r="I9826" s="192"/>
      <c r="J9826" s="192"/>
    </row>
    <row r="9827" spans="9:10" ht="15.75">
      <c r="I9827" s="192"/>
      <c r="J9827" s="192"/>
    </row>
    <row r="9828" spans="9:10" ht="15.75">
      <c r="I9828" s="192"/>
      <c r="J9828" s="192"/>
    </row>
    <row r="9829" spans="9:10" ht="15.75">
      <c r="I9829" s="192"/>
      <c r="J9829" s="192"/>
    </row>
    <row r="9830" spans="9:10" ht="15.75">
      <c r="I9830" s="192"/>
      <c r="J9830" s="192"/>
    </row>
    <row r="9831" spans="9:10" ht="15.75">
      <c r="I9831" s="192"/>
      <c r="J9831" s="192"/>
    </row>
    <row r="9832" spans="9:10" ht="15.75">
      <c r="I9832" s="192"/>
      <c r="J9832" s="192"/>
    </row>
    <row r="9833" spans="9:10" ht="15.75">
      <c r="I9833" s="192"/>
      <c r="J9833" s="192"/>
    </row>
    <row r="9834" spans="9:10" ht="15.75">
      <c r="I9834" s="192"/>
      <c r="J9834" s="192"/>
    </row>
    <row r="9835" spans="9:10" ht="15.75">
      <c r="I9835" s="192"/>
      <c r="J9835" s="192"/>
    </row>
    <row r="9836" spans="9:10" ht="15.75">
      <c r="I9836" s="192"/>
      <c r="J9836" s="192"/>
    </row>
    <row r="9837" spans="9:10" ht="15.75">
      <c r="I9837" s="192"/>
      <c r="J9837" s="192"/>
    </row>
    <row r="9838" spans="9:10" ht="15.75">
      <c r="I9838" s="192"/>
      <c r="J9838" s="192"/>
    </row>
    <row r="9839" spans="9:10" ht="15.75">
      <c r="I9839" s="192"/>
      <c r="J9839" s="192"/>
    </row>
    <row r="9840" spans="9:10" ht="15.75">
      <c r="I9840" s="192"/>
      <c r="J9840" s="192"/>
    </row>
    <row r="9841" spans="9:10" ht="15.75">
      <c r="I9841" s="192"/>
      <c r="J9841" s="192"/>
    </row>
    <row r="9842" spans="9:10" ht="15.75">
      <c r="I9842" s="192"/>
      <c r="J9842" s="192"/>
    </row>
    <row r="9843" spans="9:10" ht="15.75">
      <c r="I9843" s="192"/>
      <c r="J9843" s="192"/>
    </row>
    <row r="9844" spans="9:10" ht="15.75">
      <c r="I9844" s="192"/>
      <c r="J9844" s="192"/>
    </row>
    <row r="9845" spans="9:10" ht="15.75">
      <c r="I9845" s="192"/>
      <c r="J9845" s="192"/>
    </row>
    <row r="9846" spans="9:10" ht="15.75">
      <c r="I9846" s="192"/>
      <c r="J9846" s="192"/>
    </row>
    <row r="9847" spans="9:10" ht="15.75">
      <c r="I9847" s="192"/>
      <c r="J9847" s="192"/>
    </row>
    <row r="9848" spans="9:10" ht="15.75">
      <c r="I9848" s="192"/>
      <c r="J9848" s="192"/>
    </row>
    <row r="9849" spans="9:10" ht="15.75">
      <c r="I9849" s="192"/>
      <c r="J9849" s="192"/>
    </row>
    <row r="9850" spans="9:10" ht="15.75">
      <c r="I9850" s="192"/>
      <c r="J9850" s="192"/>
    </row>
    <row r="9851" spans="9:10" ht="15.75">
      <c r="I9851" s="192"/>
      <c r="J9851" s="192"/>
    </row>
    <row r="9852" spans="9:10" ht="15.75">
      <c r="I9852" s="192"/>
      <c r="J9852" s="192"/>
    </row>
    <row r="9853" spans="9:10" ht="15.75">
      <c r="I9853" s="192"/>
      <c r="J9853" s="192"/>
    </row>
    <row r="9854" spans="9:10" ht="15.75">
      <c r="I9854" s="192"/>
      <c r="J9854" s="192"/>
    </row>
    <row r="9855" spans="9:10" ht="15.75">
      <c r="I9855" s="192"/>
      <c r="J9855" s="192"/>
    </row>
    <row r="9856" spans="9:10" ht="15.75">
      <c r="I9856" s="192"/>
      <c r="J9856" s="192"/>
    </row>
    <row r="9857" spans="9:10" ht="15.75">
      <c r="I9857" s="192"/>
      <c r="J9857" s="192"/>
    </row>
    <row r="9858" spans="9:10" ht="15.75">
      <c r="I9858" s="192"/>
      <c r="J9858" s="192"/>
    </row>
    <row r="9859" spans="9:10" ht="15.75">
      <c r="I9859" s="192"/>
      <c r="J9859" s="192"/>
    </row>
    <row r="9860" spans="9:10" ht="15.75">
      <c r="I9860" s="192"/>
      <c r="J9860" s="192"/>
    </row>
    <row r="9861" spans="9:10" ht="15.75">
      <c r="I9861" s="192"/>
      <c r="J9861" s="192"/>
    </row>
    <row r="9862" spans="9:10" ht="15.75">
      <c r="I9862" s="192"/>
      <c r="J9862" s="192"/>
    </row>
    <row r="9863" spans="9:10" ht="15.75">
      <c r="I9863" s="192"/>
      <c r="J9863" s="192"/>
    </row>
    <row r="9864" spans="9:10" ht="15.75">
      <c r="I9864" s="192"/>
      <c r="J9864" s="192"/>
    </row>
    <row r="9865" spans="9:10" ht="15.75">
      <c r="I9865" s="192"/>
      <c r="J9865" s="192"/>
    </row>
    <row r="9866" spans="9:10" ht="15.75">
      <c r="I9866" s="192"/>
      <c r="J9866" s="192"/>
    </row>
    <row r="9867" spans="9:10" ht="15.75">
      <c r="I9867" s="192"/>
      <c r="J9867" s="192"/>
    </row>
    <row r="9868" spans="9:10" ht="15.75">
      <c r="I9868" s="192"/>
      <c r="J9868" s="192"/>
    </row>
    <row r="9869" spans="9:10" ht="15.75">
      <c r="I9869" s="192"/>
      <c r="J9869" s="192"/>
    </row>
    <row r="9870" spans="9:10" ht="15.75">
      <c r="I9870" s="192"/>
      <c r="J9870" s="192"/>
    </row>
    <row r="9871" spans="9:10" ht="15.75">
      <c r="I9871" s="192"/>
      <c r="J9871" s="192"/>
    </row>
    <row r="9872" spans="9:10" ht="15.75">
      <c r="I9872" s="192"/>
      <c r="J9872" s="192"/>
    </row>
    <row r="9873" spans="9:10" ht="15.75">
      <c r="I9873" s="192"/>
      <c r="J9873" s="192"/>
    </row>
    <row r="9874" spans="9:10" ht="15.75">
      <c r="I9874" s="192"/>
      <c r="J9874" s="192"/>
    </row>
    <row r="9875" spans="9:10" ht="15.75">
      <c r="I9875" s="192"/>
      <c r="J9875" s="192"/>
    </row>
    <row r="9876" spans="9:10" ht="15.75">
      <c r="I9876" s="192"/>
      <c r="J9876" s="192"/>
    </row>
    <row r="9877" spans="9:10" ht="15.75">
      <c r="I9877" s="192"/>
      <c r="J9877" s="192"/>
    </row>
    <row r="9878" spans="9:10" ht="15.75">
      <c r="I9878" s="192"/>
      <c r="J9878" s="192"/>
    </row>
    <row r="9879" spans="9:10" ht="15.75">
      <c r="I9879" s="192"/>
      <c r="J9879" s="192"/>
    </row>
    <row r="9880" spans="9:10" ht="15.75">
      <c r="I9880" s="192"/>
      <c r="J9880" s="192"/>
    </row>
    <row r="9881" spans="9:10" ht="15.75">
      <c r="I9881" s="192"/>
      <c r="J9881" s="192"/>
    </row>
    <row r="9882" spans="9:10" ht="15.75">
      <c r="I9882" s="192"/>
      <c r="J9882" s="192"/>
    </row>
    <row r="9883" spans="9:10" ht="15.75">
      <c r="I9883" s="192"/>
      <c r="J9883" s="192"/>
    </row>
    <row r="9884" spans="9:10" ht="15.75">
      <c r="I9884" s="192"/>
      <c r="J9884" s="192"/>
    </row>
    <row r="9885" spans="9:10" ht="15.75">
      <c r="I9885" s="192"/>
      <c r="J9885" s="192"/>
    </row>
    <row r="9886" spans="9:10" ht="15.75">
      <c r="I9886" s="192"/>
      <c r="J9886" s="192"/>
    </row>
    <row r="9887" spans="9:10" ht="15.75">
      <c r="I9887" s="192"/>
      <c r="J9887" s="192"/>
    </row>
    <row r="9888" spans="9:10" ht="15.75">
      <c r="I9888" s="192"/>
      <c r="J9888" s="192"/>
    </row>
    <row r="9889" spans="9:10" ht="15.75">
      <c r="I9889" s="192"/>
      <c r="J9889" s="192"/>
    </row>
    <row r="9890" spans="9:10" ht="15.75">
      <c r="I9890" s="192"/>
      <c r="J9890" s="192"/>
    </row>
    <row r="9891" spans="9:10" ht="15.75">
      <c r="I9891" s="192"/>
      <c r="J9891" s="192"/>
    </row>
    <row r="9892" spans="9:10" ht="15.75">
      <c r="I9892" s="192"/>
      <c r="J9892" s="192"/>
    </row>
    <row r="9893" spans="9:10" ht="15.75">
      <c r="I9893" s="192"/>
      <c r="J9893" s="192"/>
    </row>
    <row r="9894" spans="9:10" ht="15.75">
      <c r="I9894" s="192"/>
      <c r="J9894" s="192"/>
    </row>
    <row r="9895" spans="9:10" ht="15.75">
      <c r="I9895" s="192"/>
      <c r="J9895" s="192"/>
    </row>
    <row r="9896" spans="9:10" ht="15.75">
      <c r="I9896" s="192"/>
      <c r="J9896" s="192"/>
    </row>
    <row r="9897" spans="9:10" ht="15.75">
      <c r="I9897" s="192"/>
      <c r="J9897" s="192"/>
    </row>
    <row r="9898" spans="9:10" ht="15.75">
      <c r="I9898" s="192"/>
      <c r="J9898" s="192"/>
    </row>
    <row r="9899" spans="9:10" ht="15.75">
      <c r="I9899" s="192"/>
      <c r="J9899" s="192"/>
    </row>
    <row r="9900" spans="9:10" ht="15.75">
      <c r="I9900" s="192"/>
      <c r="J9900" s="192"/>
    </row>
    <row r="9901" spans="9:10" ht="15.75">
      <c r="I9901" s="192"/>
      <c r="J9901" s="192"/>
    </row>
    <row r="9902" spans="9:10" ht="15.75">
      <c r="I9902" s="192"/>
      <c r="J9902" s="192"/>
    </row>
    <row r="9903" spans="9:10" ht="15.75">
      <c r="I9903" s="192"/>
      <c r="J9903" s="192"/>
    </row>
    <row r="9904" spans="9:10" ht="15.75">
      <c r="I9904" s="192"/>
      <c r="J9904" s="192"/>
    </row>
    <row r="9905" spans="9:10" ht="15.75">
      <c r="I9905" s="192"/>
      <c r="J9905" s="192"/>
    </row>
    <row r="9906" spans="9:10" ht="15.75">
      <c r="I9906" s="192"/>
      <c r="J9906" s="192"/>
    </row>
    <row r="9907" spans="9:10" ht="15.75">
      <c r="I9907" s="192"/>
      <c r="J9907" s="192"/>
    </row>
    <row r="9908" spans="9:10" ht="15.75">
      <c r="I9908" s="192"/>
      <c r="J9908" s="192"/>
    </row>
    <row r="9909" spans="9:10" ht="15.75">
      <c r="I9909" s="192"/>
      <c r="J9909" s="192"/>
    </row>
    <row r="9910" spans="9:10" ht="15.75">
      <c r="I9910" s="192"/>
      <c r="J9910" s="192"/>
    </row>
    <row r="9911" spans="9:10" ht="15.75">
      <c r="I9911" s="192"/>
      <c r="J9911" s="192"/>
    </row>
    <row r="9912" spans="9:10" ht="15.75">
      <c r="I9912" s="192"/>
      <c r="J9912" s="192"/>
    </row>
    <row r="9913" spans="9:10" ht="15.75">
      <c r="I9913" s="192"/>
      <c r="J9913" s="192"/>
    </row>
    <row r="9914" spans="9:10" ht="15.75">
      <c r="I9914" s="192"/>
      <c r="J9914" s="192"/>
    </row>
    <row r="9915" spans="9:10" ht="15.75">
      <c r="I9915" s="192"/>
      <c r="J9915" s="192"/>
    </row>
    <row r="9916" spans="9:10" ht="15.75">
      <c r="I9916" s="192"/>
      <c r="J9916" s="192"/>
    </row>
    <row r="9917" spans="9:10" ht="15.75">
      <c r="I9917" s="192"/>
      <c r="J9917" s="192"/>
    </row>
    <row r="9918" spans="9:10" ht="15.75">
      <c r="I9918" s="192"/>
      <c r="J9918" s="192"/>
    </row>
    <row r="9919" spans="9:10" ht="15.75">
      <c r="I9919" s="192"/>
      <c r="J9919" s="192"/>
    </row>
    <row r="9920" spans="9:10" ht="15.75">
      <c r="I9920" s="192"/>
      <c r="J9920" s="192"/>
    </row>
    <row r="9921" spans="9:10" ht="15.75">
      <c r="I9921" s="192"/>
      <c r="J9921" s="192"/>
    </row>
    <row r="9922" spans="9:10" ht="15.75">
      <c r="I9922" s="192"/>
      <c r="J9922" s="192"/>
    </row>
    <row r="9923" spans="9:10" ht="15.75">
      <c r="I9923" s="192"/>
      <c r="J9923" s="192"/>
    </row>
    <row r="9924" spans="9:10" ht="15.75">
      <c r="I9924" s="192"/>
      <c r="J9924" s="192"/>
    </row>
    <row r="9925" spans="9:10" ht="15.75">
      <c r="I9925" s="192"/>
      <c r="J9925" s="192"/>
    </row>
    <row r="9926" spans="9:10" ht="15.75">
      <c r="I9926" s="192"/>
      <c r="J9926" s="192"/>
    </row>
    <row r="9927" spans="9:10" ht="15.75">
      <c r="I9927" s="192"/>
      <c r="J9927" s="192"/>
    </row>
    <row r="9928" spans="9:10" ht="15.75">
      <c r="I9928" s="192"/>
      <c r="J9928" s="192"/>
    </row>
    <row r="9929" spans="9:10" ht="15.75">
      <c r="I9929" s="192"/>
      <c r="J9929" s="192"/>
    </row>
    <row r="9930" spans="9:10" ht="15.75">
      <c r="I9930" s="192"/>
      <c r="J9930" s="192"/>
    </row>
    <row r="9931" spans="9:10" ht="15.75">
      <c r="I9931" s="192"/>
      <c r="J9931" s="192"/>
    </row>
    <row r="9932" spans="9:10" ht="15.75">
      <c r="I9932" s="192"/>
      <c r="J9932" s="192"/>
    </row>
    <row r="9933" spans="9:10" ht="15.75">
      <c r="I9933" s="192"/>
      <c r="J9933" s="192"/>
    </row>
    <row r="9934" spans="9:10" ht="15.75">
      <c r="I9934" s="192"/>
      <c r="J9934" s="192"/>
    </row>
    <row r="9935" spans="9:10" ht="15.75">
      <c r="I9935" s="192"/>
      <c r="J9935" s="192"/>
    </row>
    <row r="9936" spans="9:10" ht="15.75">
      <c r="I9936" s="192"/>
      <c r="J9936" s="192"/>
    </row>
    <row r="9937" spans="9:10" ht="15.75">
      <c r="I9937" s="192"/>
      <c r="J9937" s="192"/>
    </row>
    <row r="9938" spans="9:10" ht="15.75">
      <c r="I9938" s="192"/>
      <c r="J9938" s="192"/>
    </row>
    <row r="9939" spans="9:10" ht="15.75">
      <c r="I9939" s="192"/>
      <c r="J9939" s="192"/>
    </row>
    <row r="9940" spans="9:10" ht="15.75">
      <c r="I9940" s="192"/>
      <c r="J9940" s="192"/>
    </row>
    <row r="9941" spans="9:10" ht="15.75">
      <c r="I9941" s="192"/>
      <c r="J9941" s="192"/>
    </row>
    <row r="9942" spans="9:10" ht="15.75">
      <c r="I9942" s="192"/>
      <c r="J9942" s="192"/>
    </row>
    <row r="9943" spans="9:10" ht="15.75">
      <c r="I9943" s="192"/>
      <c r="J9943" s="192"/>
    </row>
    <row r="9944" spans="9:10" ht="15.75">
      <c r="I9944" s="192"/>
      <c r="J9944" s="192"/>
    </row>
    <row r="9945" spans="9:10" ht="15.75">
      <c r="I9945" s="192"/>
      <c r="J9945" s="192"/>
    </row>
    <row r="9946" spans="9:10" ht="15.75">
      <c r="I9946" s="192"/>
      <c r="J9946" s="192"/>
    </row>
    <row r="9947" spans="9:10" ht="15.75">
      <c r="I9947" s="192"/>
      <c r="J9947" s="192"/>
    </row>
    <row r="9948" spans="9:10" ht="15.75">
      <c r="I9948" s="192"/>
      <c r="J9948" s="192"/>
    </row>
    <row r="9949" spans="9:10" ht="15.75">
      <c r="I9949" s="192"/>
      <c r="J9949" s="192"/>
    </row>
    <row r="9950" spans="9:10" ht="15.75">
      <c r="I9950" s="192"/>
      <c r="J9950" s="192"/>
    </row>
    <row r="9951" spans="9:10" ht="15.75">
      <c r="I9951" s="192"/>
      <c r="J9951" s="192"/>
    </row>
    <row r="9952" spans="9:10" ht="15.75">
      <c r="I9952" s="192"/>
      <c r="J9952" s="192"/>
    </row>
    <row r="9953" spans="9:10" ht="15.75">
      <c r="I9953" s="192"/>
      <c r="J9953" s="192"/>
    </row>
    <row r="9954" spans="9:10" ht="15.75">
      <c r="I9954" s="192"/>
      <c r="J9954" s="192"/>
    </row>
    <row r="9955" spans="9:10" ht="15.75">
      <c r="I9955" s="192"/>
      <c r="J9955" s="192"/>
    </row>
    <row r="9956" spans="9:10" ht="15.75">
      <c r="I9956" s="192"/>
      <c r="J9956" s="192"/>
    </row>
    <row r="9957" spans="9:10" ht="15.75">
      <c r="I9957" s="192"/>
      <c r="J9957" s="192"/>
    </row>
    <row r="9958" spans="9:10" ht="15.75">
      <c r="I9958" s="192"/>
      <c r="J9958" s="192"/>
    </row>
    <row r="9959" spans="9:10" ht="15.75">
      <c r="I9959" s="192"/>
      <c r="J9959" s="192"/>
    </row>
    <row r="9960" spans="9:10" ht="15.75">
      <c r="I9960" s="192"/>
      <c r="J9960" s="192"/>
    </row>
    <row r="9961" spans="9:10" ht="15.75">
      <c r="I9961" s="192"/>
      <c r="J9961" s="192"/>
    </row>
    <row r="9962" spans="9:10" ht="15.75">
      <c r="I9962" s="192"/>
      <c r="J9962" s="192"/>
    </row>
    <row r="9963" spans="9:10" ht="15.75">
      <c r="I9963" s="192"/>
      <c r="J9963" s="192"/>
    </row>
    <row r="9964" spans="9:10" ht="15.75">
      <c r="I9964" s="192"/>
      <c r="J9964" s="192"/>
    </row>
    <row r="9965" spans="9:10" ht="15.75">
      <c r="I9965" s="192"/>
      <c r="J9965" s="192"/>
    </row>
    <row r="9966" spans="9:10" ht="15.75">
      <c r="I9966" s="192"/>
      <c r="J9966" s="192"/>
    </row>
    <row r="9967" spans="9:10" ht="15.75">
      <c r="I9967" s="192"/>
      <c r="J9967" s="192"/>
    </row>
    <row r="9968" spans="9:10" ht="15.75">
      <c r="I9968" s="192"/>
      <c r="J9968" s="192"/>
    </row>
    <row r="9969" spans="9:10" ht="15.75">
      <c r="I9969" s="192"/>
      <c r="J9969" s="192"/>
    </row>
    <row r="9970" spans="9:10" ht="15.75">
      <c r="I9970" s="192"/>
      <c r="J9970" s="192"/>
    </row>
    <row r="9971" spans="9:10" ht="15.75">
      <c r="I9971" s="192"/>
      <c r="J9971" s="192"/>
    </row>
    <row r="9972" spans="9:10" ht="15.75">
      <c r="I9972" s="192"/>
      <c r="J9972" s="192"/>
    </row>
    <row r="9973" spans="9:10" ht="15.75">
      <c r="I9973" s="192"/>
      <c r="J9973" s="192"/>
    </row>
    <row r="9974" spans="9:10" ht="15.75">
      <c r="I9974" s="192"/>
      <c r="J9974" s="192"/>
    </row>
    <row r="9975" spans="9:10" ht="15.75">
      <c r="I9975" s="192"/>
      <c r="J9975" s="192"/>
    </row>
    <row r="9976" spans="9:10" ht="15.75">
      <c r="I9976" s="192"/>
      <c r="J9976" s="192"/>
    </row>
    <row r="9977" spans="9:10" ht="15.75">
      <c r="I9977" s="192"/>
      <c r="J9977" s="192"/>
    </row>
    <row r="9978" spans="9:10" ht="15.75">
      <c r="I9978" s="192"/>
      <c r="J9978" s="192"/>
    </row>
    <row r="9979" spans="9:10" ht="15.75">
      <c r="I9979" s="192"/>
      <c r="J9979" s="192"/>
    </row>
    <row r="9980" spans="9:10" ht="15.75">
      <c r="I9980" s="192"/>
      <c r="J9980" s="192"/>
    </row>
    <row r="9981" spans="9:10" ht="15.75">
      <c r="I9981" s="192"/>
      <c r="J9981" s="192"/>
    </row>
    <row r="9982" spans="9:10" ht="15.75">
      <c r="I9982" s="192"/>
      <c r="J9982" s="192"/>
    </row>
    <row r="9983" spans="9:10" ht="15.75">
      <c r="I9983" s="192"/>
      <c r="J9983" s="192"/>
    </row>
    <row r="9984" spans="9:10" ht="15.75">
      <c r="I9984" s="192"/>
      <c r="J9984" s="192"/>
    </row>
    <row r="9985" spans="9:10" ht="15.75">
      <c r="I9985" s="192"/>
      <c r="J9985" s="192"/>
    </row>
    <row r="9986" spans="9:10" ht="15.75">
      <c r="I9986" s="192"/>
      <c r="J9986" s="192"/>
    </row>
    <row r="9987" spans="9:10" ht="15.75">
      <c r="I9987" s="192"/>
      <c r="J9987" s="192"/>
    </row>
    <row r="9988" spans="9:10" ht="15.75">
      <c r="I9988" s="192"/>
      <c r="J9988" s="192"/>
    </row>
    <row r="9989" spans="9:10" ht="15.75">
      <c r="I9989" s="192"/>
      <c r="J9989" s="192"/>
    </row>
    <row r="9990" spans="9:10" ht="15.75">
      <c r="I9990" s="192"/>
      <c r="J9990" s="192"/>
    </row>
    <row r="9991" spans="9:10" ht="15.75">
      <c r="I9991" s="192"/>
      <c r="J9991" s="192"/>
    </row>
    <row r="9992" spans="9:10" ht="15.75">
      <c r="I9992" s="192"/>
      <c r="J9992" s="192"/>
    </row>
    <row r="9993" spans="9:10" ht="15.75">
      <c r="I9993" s="192"/>
      <c r="J9993" s="192"/>
    </row>
    <row r="9994" spans="9:10" ht="15.75">
      <c r="I9994" s="192"/>
      <c r="J9994" s="192"/>
    </row>
    <row r="9995" spans="9:10" ht="15.75">
      <c r="I9995" s="192"/>
      <c r="J9995" s="192"/>
    </row>
    <row r="9996" spans="9:10" ht="15.75">
      <c r="I9996" s="192"/>
      <c r="J9996" s="192"/>
    </row>
    <row r="9997" spans="9:10" ht="15.75">
      <c r="I9997" s="192"/>
      <c r="J9997" s="192"/>
    </row>
    <row r="9998" spans="9:10" ht="15.75">
      <c r="I9998" s="192"/>
      <c r="J9998" s="192"/>
    </row>
    <row r="9999" spans="9:10" ht="15.75">
      <c r="I9999" s="192"/>
      <c r="J9999" s="192"/>
    </row>
    <row r="10000" spans="9:10" ht="15.75">
      <c r="I10000" s="192"/>
      <c r="J10000" s="192"/>
    </row>
    <row r="10001" spans="9:10" ht="15.75">
      <c r="I10001" s="192"/>
      <c r="J10001" s="192"/>
    </row>
    <row r="10002" spans="9:10" ht="15.75">
      <c r="I10002" s="192"/>
      <c r="J10002" s="192"/>
    </row>
    <row r="10003" spans="9:10" ht="15.75">
      <c r="I10003" s="192"/>
      <c r="J10003" s="192"/>
    </row>
    <row r="10004" spans="9:10" ht="15.75">
      <c r="I10004" s="192"/>
      <c r="J10004" s="192"/>
    </row>
    <row r="10005" spans="9:10" ht="15.75">
      <c r="I10005" s="192"/>
      <c r="J10005" s="192"/>
    </row>
    <row r="10006" spans="9:10" ht="15.75">
      <c r="I10006" s="192"/>
      <c r="J10006" s="192"/>
    </row>
    <row r="10007" spans="9:10" ht="15.75">
      <c r="I10007" s="192"/>
      <c r="J10007" s="192"/>
    </row>
    <row r="10008" spans="9:10" ht="15.75">
      <c r="I10008" s="192"/>
      <c r="J10008" s="192"/>
    </row>
    <row r="10009" spans="9:10" ht="15.75">
      <c r="I10009" s="192"/>
      <c r="J10009" s="192"/>
    </row>
    <row r="10010" spans="9:10" ht="15.75">
      <c r="I10010" s="192"/>
      <c r="J10010" s="192"/>
    </row>
    <row r="10011" spans="9:10" ht="15.75">
      <c r="I10011" s="192"/>
      <c r="J10011" s="192"/>
    </row>
    <row r="10012" spans="9:10" ht="15.75">
      <c r="I10012" s="192"/>
      <c r="J10012" s="192"/>
    </row>
    <row r="10013" spans="9:10" ht="15.75">
      <c r="I10013" s="192"/>
      <c r="J10013" s="192"/>
    </row>
    <row r="10014" spans="9:10" ht="15.75">
      <c r="I10014" s="192"/>
      <c r="J10014" s="192"/>
    </row>
    <row r="10015" spans="9:10" ht="15.75">
      <c r="I10015" s="192"/>
      <c r="J10015" s="192"/>
    </row>
    <row r="10016" spans="9:10" ht="15.75">
      <c r="I10016" s="192"/>
      <c r="J10016" s="192"/>
    </row>
    <row r="10017" spans="9:10" ht="15.75">
      <c r="I10017" s="192"/>
      <c r="J10017" s="192"/>
    </row>
    <row r="10018" spans="9:10" ht="15.75">
      <c r="I10018" s="192"/>
      <c r="J10018" s="192"/>
    </row>
    <row r="10019" spans="9:10" ht="15.75">
      <c r="I10019" s="192"/>
      <c r="J10019" s="192"/>
    </row>
    <row r="10020" spans="9:10" ht="15.75">
      <c r="I10020" s="192"/>
      <c r="J10020" s="192"/>
    </row>
    <row r="10021" spans="9:10" ht="15.75">
      <c r="I10021" s="192"/>
      <c r="J10021" s="192"/>
    </row>
    <row r="10022" spans="9:10" ht="15.75">
      <c r="I10022" s="192"/>
      <c r="J10022" s="192"/>
    </row>
    <row r="10023" spans="9:10" ht="15.75">
      <c r="I10023" s="192"/>
      <c r="J10023" s="192"/>
    </row>
    <row r="10024" spans="9:10" ht="15.75">
      <c r="I10024" s="192"/>
      <c r="J10024" s="192"/>
    </row>
    <row r="10025" spans="9:10" ht="15.75">
      <c r="I10025" s="192"/>
      <c r="J10025" s="192"/>
    </row>
    <row r="10026" spans="9:10" ht="15.75">
      <c r="I10026" s="192"/>
      <c r="J10026" s="192"/>
    </row>
    <row r="10027" spans="9:10" ht="15.75">
      <c r="I10027" s="192"/>
      <c r="J10027" s="192"/>
    </row>
    <row r="10028" spans="9:10" ht="15.75">
      <c r="I10028" s="192"/>
      <c r="J10028" s="192"/>
    </row>
    <row r="10029" spans="9:10" ht="15.75">
      <c r="I10029" s="192"/>
      <c r="J10029" s="192"/>
    </row>
    <row r="10030" spans="9:10" ht="15.75">
      <c r="I10030" s="192"/>
      <c r="J10030" s="192"/>
    </row>
    <row r="10031" spans="9:10" ht="15.75">
      <c r="I10031" s="192"/>
      <c r="J10031" s="192"/>
    </row>
    <row r="10032" spans="9:10" ht="15.75">
      <c r="I10032" s="192"/>
      <c r="J10032" s="192"/>
    </row>
    <row r="10033" spans="9:10" ht="15.75">
      <c r="I10033" s="192"/>
      <c r="J10033" s="192"/>
    </row>
    <row r="10034" spans="9:10" ht="15.75">
      <c r="I10034" s="192"/>
      <c r="J10034" s="192"/>
    </row>
    <row r="10035" spans="9:10" ht="15.75">
      <c r="I10035" s="192"/>
      <c r="J10035" s="192"/>
    </row>
    <row r="10036" spans="9:10" ht="15.75">
      <c r="I10036" s="192"/>
      <c r="J10036" s="192"/>
    </row>
    <row r="10037" spans="9:10" ht="15.75">
      <c r="I10037" s="192"/>
      <c r="J10037" s="192"/>
    </row>
    <row r="10038" spans="9:10" ht="15.75">
      <c r="I10038" s="192"/>
      <c r="J10038" s="192"/>
    </row>
    <row r="10039" spans="9:10" ht="15.75">
      <c r="I10039" s="192"/>
      <c r="J10039" s="192"/>
    </row>
    <row r="10040" spans="9:10" ht="15.75">
      <c r="I10040" s="192"/>
      <c r="J10040" s="192"/>
    </row>
    <row r="10041" spans="9:10" ht="15.75">
      <c r="I10041" s="192"/>
      <c r="J10041" s="192"/>
    </row>
    <row r="10042" spans="9:10" ht="15.75">
      <c r="I10042" s="192"/>
      <c r="J10042" s="192"/>
    </row>
    <row r="10043" spans="9:10" ht="15.75">
      <c r="I10043" s="192"/>
      <c r="J10043" s="192"/>
    </row>
    <row r="10044" spans="9:10" ht="15.75">
      <c r="I10044" s="192"/>
      <c r="J10044" s="192"/>
    </row>
    <row r="10045" spans="9:10" ht="15.75">
      <c r="I10045" s="192"/>
      <c r="J10045" s="192"/>
    </row>
    <row r="10046" spans="9:10" ht="15.75">
      <c r="I10046" s="192"/>
      <c r="J10046" s="192"/>
    </row>
    <row r="10047" spans="9:10" ht="15.75">
      <c r="I10047" s="192"/>
      <c r="J10047" s="192"/>
    </row>
    <row r="10048" spans="9:10" ht="15.75">
      <c r="I10048" s="192"/>
      <c r="J10048" s="192"/>
    </row>
    <row r="10049" spans="9:10" ht="15.75">
      <c r="I10049" s="192"/>
      <c r="J10049" s="192"/>
    </row>
    <row r="10050" spans="9:10" ht="15.75">
      <c r="I10050" s="192"/>
      <c r="J10050" s="192"/>
    </row>
    <row r="10051" spans="9:10" ht="15.75">
      <c r="I10051" s="192"/>
      <c r="J10051" s="192"/>
    </row>
    <row r="10052" spans="9:10" ht="15.75">
      <c r="I10052" s="192"/>
      <c r="J10052" s="192"/>
    </row>
    <row r="10053" spans="9:10" ht="15.75">
      <c r="I10053" s="192"/>
      <c r="J10053" s="192"/>
    </row>
    <row r="10054" spans="9:10" ht="15.75">
      <c r="I10054" s="192"/>
      <c r="J10054" s="192"/>
    </row>
    <row r="10055" spans="9:10" ht="15.75">
      <c r="I10055" s="192"/>
      <c r="J10055" s="192"/>
    </row>
    <row r="10056" spans="9:10" ht="15.75">
      <c r="I10056" s="192"/>
      <c r="J10056" s="192"/>
    </row>
    <row r="10057" spans="9:10" ht="15.75">
      <c r="I10057" s="192"/>
      <c r="J10057" s="192"/>
    </row>
    <row r="10058" spans="9:10" ht="15.75">
      <c r="I10058" s="192"/>
      <c r="J10058" s="192"/>
    </row>
    <row r="10059" spans="9:10" ht="15.75">
      <c r="I10059" s="192"/>
      <c r="J10059" s="192"/>
    </row>
    <row r="10060" spans="9:10" ht="15.75">
      <c r="I10060" s="192"/>
      <c r="J10060" s="192"/>
    </row>
    <row r="10061" spans="9:10" ht="15.75">
      <c r="I10061" s="192"/>
      <c r="J10061" s="192"/>
    </row>
    <row r="10062" spans="9:10" ht="15.75">
      <c r="I10062" s="192"/>
      <c r="J10062" s="192"/>
    </row>
    <row r="10063" spans="9:10" ht="15.75">
      <c r="I10063" s="192"/>
      <c r="J10063" s="192"/>
    </row>
    <row r="10064" spans="9:10" ht="15.75">
      <c r="I10064" s="192"/>
      <c r="J10064" s="192"/>
    </row>
    <row r="10065" spans="9:10" ht="15.75">
      <c r="I10065" s="192"/>
      <c r="J10065" s="192"/>
    </row>
    <row r="10066" spans="9:10" ht="15.75">
      <c r="I10066" s="192"/>
      <c r="J10066" s="192"/>
    </row>
    <row r="10067" spans="9:10" ht="15.75">
      <c r="I10067" s="192"/>
      <c r="J10067" s="192"/>
    </row>
    <row r="10068" spans="9:10" ht="15.75">
      <c r="I10068" s="192"/>
      <c r="J10068" s="192"/>
    </row>
    <row r="10069" spans="9:10" ht="15.75">
      <c r="I10069" s="192"/>
      <c r="J10069" s="192"/>
    </row>
    <row r="10070" spans="9:10" ht="15.75">
      <c r="I10070" s="192"/>
      <c r="J10070" s="192"/>
    </row>
    <row r="10071" spans="9:10" ht="15.75">
      <c r="I10071" s="192"/>
      <c r="J10071" s="192"/>
    </row>
    <row r="10072" spans="9:10" ht="15.75">
      <c r="I10072" s="192"/>
      <c r="J10072" s="192"/>
    </row>
    <row r="10073" spans="9:10" ht="15.75">
      <c r="I10073" s="192"/>
      <c r="J10073" s="192"/>
    </row>
    <row r="10074" spans="9:10" ht="15.75">
      <c r="I10074" s="192"/>
      <c r="J10074" s="192"/>
    </row>
    <row r="10075" spans="9:10" ht="15.75">
      <c r="I10075" s="192"/>
      <c r="J10075" s="192"/>
    </row>
    <row r="10076" spans="9:10" ht="15.75">
      <c r="I10076" s="192"/>
      <c r="J10076" s="192"/>
    </row>
    <row r="10077" spans="9:10" ht="15.75">
      <c r="I10077" s="192"/>
      <c r="J10077" s="192"/>
    </row>
    <row r="10078" spans="9:10" ht="15.75">
      <c r="I10078" s="192"/>
      <c r="J10078" s="192"/>
    </row>
    <row r="10079" spans="9:10" ht="15.75">
      <c r="I10079" s="192"/>
      <c r="J10079" s="192"/>
    </row>
    <row r="10080" spans="9:10" ht="15.75">
      <c r="I10080" s="192"/>
      <c r="J10080" s="192"/>
    </row>
    <row r="10081" spans="9:10" ht="15.75">
      <c r="I10081" s="192"/>
      <c r="J10081" s="192"/>
    </row>
    <row r="10082" spans="9:10" ht="15.75">
      <c r="I10082" s="192"/>
      <c r="J10082" s="192"/>
    </row>
    <row r="10083" spans="9:10" ht="15.75">
      <c r="I10083" s="192"/>
      <c r="J10083" s="192"/>
    </row>
    <row r="10084" spans="9:10" ht="15.75">
      <c r="I10084" s="192"/>
      <c r="J10084" s="192"/>
    </row>
    <row r="10085" spans="9:10" ht="15.75">
      <c r="I10085" s="192"/>
      <c r="J10085" s="192"/>
    </row>
    <row r="10086" spans="9:10" ht="15.75">
      <c r="I10086" s="192"/>
      <c r="J10086" s="192"/>
    </row>
    <row r="10087" spans="9:10" ht="15.75">
      <c r="I10087" s="192"/>
      <c r="J10087" s="192"/>
    </row>
    <row r="10088" spans="9:10" ht="15.75">
      <c r="I10088" s="192"/>
      <c r="J10088" s="192"/>
    </row>
    <row r="10089" spans="9:10" ht="15.75">
      <c r="I10089" s="192"/>
      <c r="J10089" s="192"/>
    </row>
    <row r="10090" spans="9:10" ht="15.75">
      <c r="I10090" s="192"/>
      <c r="J10090" s="192"/>
    </row>
    <row r="10091" spans="9:10" ht="15.75">
      <c r="I10091" s="192"/>
      <c r="J10091" s="192"/>
    </row>
    <row r="10092" spans="9:10" ht="15.75">
      <c r="I10092" s="192"/>
      <c r="J10092" s="192"/>
    </row>
    <row r="10093" spans="9:10" ht="15.75">
      <c r="I10093" s="192"/>
      <c r="J10093" s="192"/>
    </row>
    <row r="10094" spans="9:10" ht="15.75">
      <c r="I10094" s="192"/>
      <c r="J10094" s="192"/>
    </row>
    <row r="10095" spans="9:10" ht="15.75">
      <c r="I10095" s="192"/>
      <c r="J10095" s="192"/>
    </row>
    <row r="10096" spans="9:10" ht="15.75">
      <c r="I10096" s="192"/>
      <c r="J10096" s="192"/>
    </row>
    <row r="10097" spans="9:10" ht="15.75">
      <c r="I10097" s="192"/>
      <c r="J10097" s="192"/>
    </row>
    <row r="10098" spans="9:10" ht="15.75">
      <c r="I10098" s="192"/>
      <c r="J10098" s="192"/>
    </row>
    <row r="10099" spans="9:10" ht="15.75">
      <c r="I10099" s="192"/>
      <c r="J10099" s="192"/>
    </row>
    <row r="10100" spans="9:10" ht="15.75">
      <c r="I10100" s="192"/>
      <c r="J10100" s="192"/>
    </row>
    <row r="10101" spans="9:10" ht="15.75">
      <c r="I10101" s="192"/>
      <c r="J10101" s="192"/>
    </row>
    <row r="10102" spans="9:10" ht="15.75">
      <c r="I10102" s="192"/>
      <c r="J10102" s="192"/>
    </row>
    <row r="10103" spans="9:10" ht="15.75">
      <c r="I10103" s="192"/>
      <c r="J10103" s="192"/>
    </row>
    <row r="10104" spans="9:10" ht="15.75">
      <c r="I10104" s="192"/>
      <c r="J10104" s="192"/>
    </row>
    <row r="10105" spans="9:10" ht="15.75">
      <c r="I10105" s="192"/>
      <c r="J10105" s="192"/>
    </row>
    <row r="10106" spans="9:10" ht="15.75">
      <c r="I10106" s="192"/>
      <c r="J10106" s="192"/>
    </row>
    <row r="10107" spans="9:10" ht="15.75">
      <c r="I10107" s="192"/>
      <c r="J10107" s="192"/>
    </row>
    <row r="10108" spans="9:10" ht="15.75">
      <c r="I10108" s="192"/>
      <c r="J10108" s="192"/>
    </row>
    <row r="10109" spans="9:10" ht="15.75">
      <c r="I10109" s="192"/>
      <c r="J10109" s="192"/>
    </row>
    <row r="10110" spans="9:10" ht="15.75">
      <c r="I10110" s="192"/>
      <c r="J10110" s="192"/>
    </row>
    <row r="10111" spans="9:10" ht="15.75">
      <c r="I10111" s="192"/>
      <c r="J10111" s="192"/>
    </row>
    <row r="10112" spans="9:10" ht="15.75">
      <c r="I10112" s="192"/>
      <c r="J10112" s="192"/>
    </row>
    <row r="10113" spans="9:10" ht="15.75">
      <c r="I10113" s="192"/>
      <c r="J10113" s="192"/>
    </row>
    <row r="10114" spans="9:10" ht="15.75">
      <c r="I10114" s="192"/>
      <c r="J10114" s="192"/>
    </row>
    <row r="10115" spans="9:10" ht="15.75">
      <c r="I10115" s="192"/>
      <c r="J10115" s="192"/>
    </row>
    <row r="10116" spans="9:10" ht="15.75">
      <c r="I10116" s="192"/>
      <c r="J10116" s="192"/>
    </row>
    <row r="10117" spans="9:10" ht="15.75">
      <c r="I10117" s="192"/>
      <c r="J10117" s="192"/>
    </row>
    <row r="10118" spans="9:10" ht="15.75">
      <c r="I10118" s="192"/>
      <c r="J10118" s="192"/>
    </row>
    <row r="10119" spans="9:10" ht="15.75">
      <c r="I10119" s="192"/>
      <c r="J10119" s="192"/>
    </row>
    <row r="10120" spans="9:10" ht="15.75">
      <c r="I10120" s="192"/>
      <c r="J10120" s="192"/>
    </row>
    <row r="10121" spans="9:10" ht="15.75">
      <c r="I10121" s="192"/>
      <c r="J10121" s="192"/>
    </row>
    <row r="10122" spans="9:10" ht="15.75">
      <c r="I10122" s="192"/>
      <c r="J10122" s="192"/>
    </row>
    <row r="10123" spans="9:10" ht="15.75">
      <c r="I10123" s="192"/>
      <c r="J10123" s="192"/>
    </row>
    <row r="10124" spans="9:10" ht="15.75">
      <c r="I10124" s="192"/>
      <c r="J10124" s="192"/>
    </row>
    <row r="10125" spans="9:10" ht="15.75">
      <c r="I10125" s="192"/>
      <c r="J10125" s="192"/>
    </row>
    <row r="10126" spans="9:10" ht="15.75">
      <c r="I10126" s="192"/>
      <c r="J10126" s="192"/>
    </row>
    <row r="10127" spans="9:10" ht="15.75">
      <c r="I10127" s="192"/>
      <c r="J10127" s="192"/>
    </row>
    <row r="10128" spans="9:10" ht="15.75">
      <c r="I10128" s="192"/>
      <c r="J10128" s="192"/>
    </row>
    <row r="10129" spans="9:10" ht="15.75">
      <c r="I10129" s="192"/>
      <c r="J10129" s="192"/>
    </row>
    <row r="10130" spans="9:10" ht="15.75">
      <c r="I10130" s="192"/>
      <c r="J10130" s="192"/>
    </row>
    <row r="10131" spans="9:10" ht="15.75">
      <c r="I10131" s="192"/>
      <c r="J10131" s="192"/>
    </row>
    <row r="10132" spans="9:10" ht="15.75">
      <c r="I10132" s="192"/>
      <c r="J10132" s="192"/>
    </row>
    <row r="10133" spans="9:10" ht="15.75">
      <c r="I10133" s="192"/>
      <c r="J10133" s="192"/>
    </row>
    <row r="10134" spans="9:10" ht="15.75">
      <c r="I10134" s="192"/>
      <c r="J10134" s="192"/>
    </row>
    <row r="10135" spans="9:10" ht="15.75">
      <c r="I10135" s="192"/>
      <c r="J10135" s="192"/>
    </row>
    <row r="10136" spans="9:10" ht="15.75">
      <c r="I10136" s="192"/>
      <c r="J10136" s="192"/>
    </row>
    <row r="10137" spans="9:10" ht="15.75">
      <c r="I10137" s="192"/>
      <c r="J10137" s="192"/>
    </row>
    <row r="10138" spans="9:10" ht="15.75">
      <c r="I10138" s="192"/>
      <c r="J10138" s="192"/>
    </row>
    <row r="10139" spans="9:10" ht="15.75">
      <c r="I10139" s="192"/>
      <c r="J10139" s="192"/>
    </row>
    <row r="10140" spans="9:10" ht="15.75">
      <c r="I10140" s="192"/>
      <c r="J10140" s="192"/>
    </row>
    <row r="10141" spans="9:10" ht="15.75">
      <c r="I10141" s="192"/>
      <c r="J10141" s="192"/>
    </row>
    <row r="10142" spans="9:10" ht="15.75">
      <c r="I10142" s="192"/>
      <c r="J10142" s="192"/>
    </row>
    <row r="10143" spans="9:10" ht="15.75">
      <c r="I10143" s="192"/>
      <c r="J10143" s="192"/>
    </row>
    <row r="10144" spans="9:10" ht="15.75">
      <c r="I10144" s="192"/>
      <c r="J10144" s="192"/>
    </row>
    <row r="10145" spans="9:10" ht="15.75">
      <c r="I10145" s="192"/>
      <c r="J10145" s="192"/>
    </row>
    <row r="10146" spans="9:10" ht="15.75">
      <c r="I10146" s="192"/>
      <c r="J10146" s="192"/>
    </row>
    <row r="10147" spans="9:10" ht="15.75">
      <c r="I10147" s="192"/>
      <c r="J10147" s="192"/>
    </row>
    <row r="10148" spans="9:10" ht="15.75">
      <c r="I10148" s="192"/>
      <c r="J10148" s="192"/>
    </row>
    <row r="10149" spans="9:10" ht="15.75">
      <c r="I10149" s="192"/>
      <c r="J10149" s="192"/>
    </row>
    <row r="10150" spans="9:10" ht="15.75">
      <c r="I10150" s="192"/>
      <c r="J10150" s="192"/>
    </row>
    <row r="10151" spans="9:10" ht="15.75">
      <c r="I10151" s="192"/>
      <c r="J10151" s="192"/>
    </row>
    <row r="10152" spans="9:10" ht="15.75">
      <c r="I10152" s="192"/>
      <c r="J10152" s="192"/>
    </row>
    <row r="10153" spans="9:10" ht="15.75">
      <c r="I10153" s="192"/>
      <c r="J10153" s="192"/>
    </row>
    <row r="10154" spans="9:10" ht="15.75">
      <c r="I10154" s="192"/>
      <c r="J10154" s="192"/>
    </row>
    <row r="10155" spans="9:10" ht="15.75">
      <c r="I10155" s="192"/>
      <c r="J10155" s="192"/>
    </row>
    <row r="10156" spans="9:10" ht="15.75">
      <c r="I10156" s="192"/>
      <c r="J10156" s="192"/>
    </row>
    <row r="10157" spans="9:10" ht="15.75">
      <c r="I10157" s="192"/>
      <c r="J10157" s="192"/>
    </row>
    <row r="10158" spans="9:10" ht="15.75">
      <c r="I10158" s="192"/>
      <c r="J10158" s="192"/>
    </row>
    <row r="10159" spans="9:10" ht="15.75">
      <c r="I10159" s="192"/>
      <c r="J10159" s="192"/>
    </row>
    <row r="10160" spans="9:10" ht="15.75">
      <c r="I10160" s="192"/>
      <c r="J10160" s="192"/>
    </row>
    <row r="10161" spans="9:10" ht="15.75">
      <c r="I10161" s="192"/>
      <c r="J10161" s="192"/>
    </row>
    <row r="10162" spans="9:10" ht="15.75">
      <c r="I10162" s="192"/>
      <c r="J10162" s="192"/>
    </row>
    <row r="10163" spans="9:10" ht="15.75">
      <c r="I10163" s="192"/>
      <c r="J10163" s="192"/>
    </row>
    <row r="10164" spans="9:10" ht="15.75">
      <c r="I10164" s="192"/>
      <c r="J10164" s="192"/>
    </row>
    <row r="10165" spans="9:10" ht="15.75">
      <c r="I10165" s="192"/>
      <c r="J10165" s="192"/>
    </row>
    <row r="10166" spans="9:10" ht="15.75">
      <c r="I10166" s="192"/>
      <c r="J10166" s="192"/>
    </row>
    <row r="10167" spans="9:10" ht="15.75">
      <c r="I10167" s="192"/>
      <c r="J10167" s="192"/>
    </row>
    <row r="10168" spans="9:10" ht="15.75">
      <c r="I10168" s="192"/>
      <c r="J10168" s="192"/>
    </row>
    <row r="10169" spans="9:10" ht="15.75">
      <c r="I10169" s="192"/>
      <c r="J10169" s="192"/>
    </row>
    <row r="10170" spans="9:10" ht="15.75">
      <c r="I10170" s="192"/>
      <c r="J10170" s="192"/>
    </row>
    <row r="10171" spans="9:10" ht="15.75">
      <c r="I10171" s="192"/>
      <c r="J10171" s="192"/>
    </row>
    <row r="10172" spans="9:10" ht="15.75">
      <c r="I10172" s="192"/>
      <c r="J10172" s="192"/>
    </row>
    <row r="10173" spans="9:10" ht="15.75">
      <c r="I10173" s="192"/>
      <c r="J10173" s="192"/>
    </row>
    <row r="10174" spans="9:10" ht="15.75">
      <c r="I10174" s="192"/>
      <c r="J10174" s="192"/>
    </row>
    <row r="10175" spans="9:10" ht="15.75">
      <c r="I10175" s="192"/>
      <c r="J10175" s="192"/>
    </row>
    <row r="10176" spans="9:10" ht="15.75">
      <c r="I10176" s="192"/>
      <c r="J10176" s="192"/>
    </row>
    <row r="10177" spans="9:10" ht="15.75">
      <c r="I10177" s="192"/>
      <c r="J10177" s="192"/>
    </row>
    <row r="10178" spans="9:10" ht="15.75">
      <c r="I10178" s="192"/>
      <c r="J10178" s="192"/>
    </row>
    <row r="10179" spans="9:10" ht="15.75">
      <c r="I10179" s="192"/>
      <c r="J10179" s="192"/>
    </row>
    <row r="10180" spans="9:10" ht="15.75">
      <c r="I10180" s="192"/>
      <c r="J10180" s="192"/>
    </row>
    <row r="10181" spans="9:10" ht="15.75">
      <c r="I10181" s="192"/>
      <c r="J10181" s="192"/>
    </row>
    <row r="10182" spans="9:10" ht="15.75">
      <c r="I10182" s="192"/>
      <c r="J10182" s="192"/>
    </row>
    <row r="10183" spans="9:10" ht="15.75">
      <c r="I10183" s="192"/>
      <c r="J10183" s="192"/>
    </row>
    <row r="10184" spans="9:10" ht="15.75">
      <c r="I10184" s="192"/>
      <c r="J10184" s="192"/>
    </row>
    <row r="10185" spans="9:10" ht="15.75">
      <c r="I10185" s="192"/>
      <c r="J10185" s="192"/>
    </row>
    <row r="10186" spans="9:10" ht="15.75">
      <c r="I10186" s="192"/>
      <c r="J10186" s="192"/>
    </row>
    <row r="10187" spans="9:10" ht="15.75">
      <c r="I10187" s="192"/>
      <c r="J10187" s="192"/>
    </row>
    <row r="10188" spans="9:10" ht="15.75">
      <c r="I10188" s="192"/>
      <c r="J10188" s="192"/>
    </row>
    <row r="10189" spans="9:10" ht="15.75">
      <c r="I10189" s="192"/>
      <c r="J10189" s="192"/>
    </row>
    <row r="10190" spans="9:10" ht="15.75">
      <c r="I10190" s="192"/>
      <c r="J10190" s="192"/>
    </row>
    <row r="10191" spans="9:10" ht="15.75">
      <c r="I10191" s="192"/>
      <c r="J10191" s="192"/>
    </row>
    <row r="10192" spans="9:10" ht="15.75">
      <c r="I10192" s="192"/>
      <c r="J10192" s="192"/>
    </row>
    <row r="10193" spans="9:10" ht="15.75">
      <c r="I10193" s="192"/>
      <c r="J10193" s="192"/>
    </row>
    <row r="10194" spans="9:10" ht="15.75">
      <c r="I10194" s="192"/>
      <c r="J10194" s="192"/>
    </row>
    <row r="10195" spans="9:10" ht="15.75">
      <c r="I10195" s="192"/>
      <c r="J10195" s="192"/>
    </row>
    <row r="10196" spans="9:10" ht="15.75">
      <c r="I10196" s="192"/>
      <c r="J10196" s="192"/>
    </row>
    <row r="10197" spans="9:10" ht="15.75">
      <c r="I10197" s="192"/>
      <c r="J10197" s="192"/>
    </row>
    <row r="10198" spans="9:10" ht="15.75">
      <c r="I10198" s="192"/>
      <c r="J10198" s="192"/>
    </row>
    <row r="10199" spans="9:10" ht="15.75">
      <c r="I10199" s="192"/>
      <c r="J10199" s="192"/>
    </row>
    <row r="10200" spans="9:10" ht="15.75">
      <c r="I10200" s="192"/>
      <c r="J10200" s="192"/>
    </row>
    <row r="10201" spans="9:10" ht="15.75">
      <c r="I10201" s="192"/>
      <c r="J10201" s="192"/>
    </row>
    <row r="10202" spans="9:10" ht="15.75">
      <c r="I10202" s="192"/>
      <c r="J10202" s="192"/>
    </row>
    <row r="10203" spans="9:10" ht="15.75">
      <c r="I10203" s="192"/>
      <c r="J10203" s="192"/>
    </row>
    <row r="10204" spans="9:10" ht="15.75">
      <c r="I10204" s="192"/>
      <c r="J10204" s="192"/>
    </row>
    <row r="10205" spans="9:10" ht="15.75">
      <c r="I10205" s="192"/>
      <c r="J10205" s="192"/>
    </row>
    <row r="10206" spans="9:10" ht="15.75">
      <c r="I10206" s="192"/>
      <c r="J10206" s="192"/>
    </row>
    <row r="10207" spans="9:10" ht="15.75">
      <c r="I10207" s="192"/>
      <c r="J10207" s="192"/>
    </row>
    <row r="10208" spans="9:10" ht="15.75">
      <c r="I10208" s="192"/>
      <c r="J10208" s="192"/>
    </row>
    <row r="10209" spans="9:10" ht="15.75">
      <c r="I10209" s="192"/>
      <c r="J10209" s="192"/>
    </row>
    <row r="10210" spans="9:10" ht="15.75">
      <c r="I10210" s="192"/>
      <c r="J10210" s="192"/>
    </row>
    <row r="10211" spans="9:10" ht="15.75">
      <c r="I10211" s="192"/>
      <c r="J10211" s="192"/>
    </row>
    <row r="10212" spans="9:10" ht="15.75">
      <c r="I10212" s="192"/>
      <c r="J10212" s="192"/>
    </row>
    <row r="10213" spans="9:10" ht="15.75">
      <c r="I10213" s="192"/>
      <c r="J10213" s="192"/>
    </row>
    <row r="10214" spans="9:10" ht="15.75">
      <c r="I10214" s="192"/>
      <c r="J10214" s="192"/>
    </row>
    <row r="10215" spans="9:10" ht="15.75">
      <c r="I10215" s="192"/>
      <c r="J10215" s="192"/>
    </row>
    <row r="10216" spans="9:10" ht="15.75">
      <c r="I10216" s="192"/>
      <c r="J10216" s="192"/>
    </row>
    <row r="10217" spans="9:10" ht="15.75">
      <c r="I10217" s="192"/>
      <c r="J10217" s="192"/>
    </row>
    <row r="10218" spans="9:10" ht="15.75">
      <c r="I10218" s="192"/>
      <c r="J10218" s="192"/>
    </row>
    <row r="10219" spans="9:10" ht="15.75">
      <c r="I10219" s="192"/>
      <c r="J10219" s="192"/>
    </row>
    <row r="10220" spans="9:10" ht="15.75">
      <c r="I10220" s="192"/>
      <c r="J10220" s="192"/>
    </row>
    <row r="10221" spans="9:10" ht="15.75">
      <c r="I10221" s="192"/>
      <c r="J10221" s="192"/>
    </row>
    <row r="10222" spans="9:10" ht="15.75">
      <c r="I10222" s="192"/>
      <c r="J10222" s="192"/>
    </row>
    <row r="10223" spans="9:10" ht="15.75">
      <c r="I10223" s="192"/>
      <c r="J10223" s="192"/>
    </row>
    <row r="10224" spans="9:10" ht="15.75">
      <c r="I10224" s="192"/>
      <c r="J10224" s="192"/>
    </row>
    <row r="10225" spans="9:10" ht="15.75">
      <c r="I10225" s="192"/>
      <c r="J10225" s="192"/>
    </row>
    <row r="10226" spans="9:10" ht="15.75">
      <c r="I10226" s="192"/>
      <c r="J10226" s="192"/>
    </row>
    <row r="10227" spans="9:10" ht="15.75">
      <c r="I10227" s="192"/>
      <c r="J10227" s="192"/>
    </row>
    <row r="10228" spans="9:10" ht="15.75">
      <c r="I10228" s="192"/>
      <c r="J10228" s="192"/>
    </row>
    <row r="10229" spans="9:10" ht="15.75">
      <c r="I10229" s="192"/>
      <c r="J10229" s="192"/>
    </row>
    <row r="10230" spans="9:10" ht="15.75">
      <c r="I10230" s="192"/>
      <c r="J10230" s="192"/>
    </row>
    <row r="10231" spans="9:10" ht="15.75">
      <c r="I10231" s="192"/>
      <c r="J10231" s="192"/>
    </row>
    <row r="10232" spans="9:10" ht="15.75">
      <c r="I10232" s="192"/>
      <c r="J10232" s="192"/>
    </row>
    <row r="10233" spans="9:10" ht="15.75">
      <c r="I10233" s="192"/>
      <c r="J10233" s="192"/>
    </row>
    <row r="10234" spans="9:10" ht="15.75">
      <c r="I10234" s="192"/>
      <c r="J10234" s="192"/>
    </row>
    <row r="10235" spans="9:10" ht="15.75">
      <c r="I10235" s="192"/>
      <c r="J10235" s="192"/>
    </row>
    <row r="10236" spans="9:10" ht="15.75">
      <c r="I10236" s="192"/>
      <c r="J10236" s="192"/>
    </row>
    <row r="10237" spans="9:10" ht="15.75">
      <c r="I10237" s="192"/>
      <c r="J10237" s="192"/>
    </row>
    <row r="10238" spans="9:10" ht="15.75">
      <c r="I10238" s="192"/>
      <c r="J10238" s="192"/>
    </row>
    <row r="10239" spans="9:10" ht="15.75">
      <c r="I10239" s="192"/>
      <c r="J10239" s="192"/>
    </row>
    <row r="10240" spans="9:10" ht="15.75">
      <c r="I10240" s="192"/>
      <c r="J10240" s="192"/>
    </row>
    <row r="10241" spans="9:10" ht="15.75">
      <c r="I10241" s="192"/>
      <c r="J10241" s="192"/>
    </row>
    <row r="10242" spans="9:10" ht="15.75">
      <c r="I10242" s="192"/>
      <c r="J10242" s="192"/>
    </row>
    <row r="10243" spans="9:10" ht="15.75">
      <c r="I10243" s="192"/>
      <c r="J10243" s="192"/>
    </row>
    <row r="10244" spans="9:10" ht="15.75">
      <c r="I10244" s="192"/>
      <c r="J10244" s="192"/>
    </row>
    <row r="10245" spans="9:10" ht="15.75">
      <c r="I10245" s="192"/>
      <c r="J10245" s="192"/>
    </row>
    <row r="10246" spans="9:10" ht="15.75">
      <c r="I10246" s="192"/>
      <c r="J10246" s="192"/>
    </row>
    <row r="10247" spans="9:10" ht="15.75">
      <c r="I10247" s="192"/>
      <c r="J10247" s="192"/>
    </row>
    <row r="10248" spans="9:10" ht="15.75">
      <c r="I10248" s="192"/>
      <c r="J10248" s="192"/>
    </row>
    <row r="10249" spans="9:10" ht="15.75">
      <c r="I10249" s="192"/>
      <c r="J10249" s="192"/>
    </row>
    <row r="10250" spans="9:10" ht="15.75">
      <c r="I10250" s="192"/>
      <c r="J10250" s="192"/>
    </row>
    <row r="10251" spans="9:10" ht="15.75">
      <c r="I10251" s="192"/>
      <c r="J10251" s="192"/>
    </row>
    <row r="10252" spans="9:10" ht="15.75">
      <c r="I10252" s="192"/>
      <c r="J10252" s="192"/>
    </row>
    <row r="10253" spans="9:10" ht="15.75">
      <c r="I10253" s="192"/>
      <c r="J10253" s="192"/>
    </row>
    <row r="10254" spans="9:10" ht="15.75">
      <c r="I10254" s="192"/>
      <c r="J10254" s="192"/>
    </row>
    <row r="10255" spans="9:10" ht="15.75">
      <c r="I10255" s="192"/>
      <c r="J10255" s="192"/>
    </row>
    <row r="10256" spans="9:10" ht="15.75">
      <c r="I10256" s="192"/>
      <c r="J10256" s="192"/>
    </row>
    <row r="10257" spans="9:10" ht="15.75">
      <c r="I10257" s="192"/>
      <c r="J10257" s="192"/>
    </row>
    <row r="10258" spans="9:10" ht="15.75">
      <c r="I10258" s="192"/>
      <c r="J10258" s="192"/>
    </row>
    <row r="10259" spans="9:10" ht="15.75">
      <c r="I10259" s="192"/>
      <c r="J10259" s="192"/>
    </row>
    <row r="10260" spans="9:10" ht="15.75">
      <c r="I10260" s="192"/>
      <c r="J10260" s="192"/>
    </row>
    <row r="10261" spans="9:10" ht="15.75">
      <c r="I10261" s="192"/>
      <c r="J10261" s="192"/>
    </row>
    <row r="10262" spans="9:10" ht="15.75">
      <c r="I10262" s="192"/>
      <c r="J10262" s="192"/>
    </row>
    <row r="10263" spans="9:10" ht="15.75">
      <c r="I10263" s="192"/>
      <c r="J10263" s="192"/>
    </row>
    <row r="10264" spans="9:10" ht="15.75">
      <c r="I10264" s="192"/>
      <c r="J10264" s="192"/>
    </row>
    <row r="10265" spans="9:10" ht="15.75">
      <c r="I10265" s="192"/>
      <c r="J10265" s="192"/>
    </row>
    <row r="10266" spans="9:10" ht="15.75">
      <c r="I10266" s="192"/>
      <c r="J10266" s="192"/>
    </row>
    <row r="10267" spans="9:10" ht="15.75">
      <c r="I10267" s="192"/>
      <c r="J10267" s="192"/>
    </row>
    <row r="10268" spans="9:10" ht="15.75">
      <c r="I10268" s="192"/>
      <c r="J10268" s="192"/>
    </row>
    <row r="10269" spans="9:10" ht="15.75">
      <c r="I10269" s="192"/>
      <c r="J10269" s="192"/>
    </row>
    <row r="10270" spans="9:10" ht="15.75">
      <c r="I10270" s="192"/>
      <c r="J10270" s="192"/>
    </row>
    <row r="10271" spans="9:10" ht="15.75">
      <c r="I10271" s="192"/>
      <c r="J10271" s="192"/>
    </row>
    <row r="10272" spans="9:10" ht="15.75">
      <c r="I10272" s="192"/>
      <c r="J10272" s="192"/>
    </row>
    <row r="10273" spans="9:10" ht="15.75">
      <c r="I10273" s="192"/>
      <c r="J10273" s="192"/>
    </row>
    <row r="10274" spans="9:10" ht="15.75">
      <c r="I10274" s="192"/>
      <c r="J10274" s="192"/>
    </row>
    <row r="10275" spans="9:10" ht="15.75">
      <c r="I10275" s="192"/>
      <c r="J10275" s="192"/>
    </row>
    <row r="10276" spans="9:10" ht="15.75">
      <c r="I10276" s="192"/>
      <c r="J10276" s="192"/>
    </row>
    <row r="10277" spans="9:10" ht="15.75">
      <c r="I10277" s="192"/>
      <c r="J10277" s="192"/>
    </row>
    <row r="10278" spans="9:10" ht="15.75">
      <c r="I10278" s="192"/>
      <c r="J10278" s="192"/>
    </row>
    <row r="10279" spans="9:10" ht="15.75">
      <c r="I10279" s="192"/>
      <c r="J10279" s="192"/>
    </row>
    <row r="10280" spans="9:10" ht="15.75">
      <c r="I10280" s="192"/>
      <c r="J10280" s="192"/>
    </row>
    <row r="10281" spans="9:10" ht="15.75">
      <c r="I10281" s="192"/>
      <c r="J10281" s="192"/>
    </row>
    <row r="10282" spans="9:10" ht="15.75">
      <c r="I10282" s="192"/>
      <c r="J10282" s="192"/>
    </row>
    <row r="10283" spans="9:10" ht="15.75">
      <c r="I10283" s="192"/>
      <c r="J10283" s="192"/>
    </row>
    <row r="10284" spans="9:10" ht="15.75">
      <c r="I10284" s="192"/>
      <c r="J10284" s="192"/>
    </row>
    <row r="10285" spans="9:10" ht="15.75">
      <c r="I10285" s="192"/>
      <c r="J10285" s="192"/>
    </row>
    <row r="10286" spans="9:10" ht="15.75">
      <c r="I10286" s="192"/>
      <c r="J10286" s="192"/>
    </row>
    <row r="10287" spans="9:10" ht="15.75">
      <c r="I10287" s="192"/>
      <c r="J10287" s="192"/>
    </row>
    <row r="10288" spans="9:10" ht="15.75">
      <c r="I10288" s="192"/>
      <c r="J10288" s="192"/>
    </row>
    <row r="10289" spans="9:10" ht="15.75">
      <c r="I10289" s="192"/>
      <c r="J10289" s="192"/>
    </row>
    <row r="10290" spans="9:10" ht="15.75">
      <c r="I10290" s="192"/>
      <c r="J10290" s="192"/>
    </row>
    <row r="10291" spans="9:10" ht="15.75">
      <c r="I10291" s="192"/>
      <c r="J10291" s="192"/>
    </row>
    <row r="10292" spans="9:10" ht="15.75">
      <c r="I10292" s="192"/>
      <c r="J10292" s="192"/>
    </row>
    <row r="10293" spans="9:10" ht="15.75">
      <c r="I10293" s="192"/>
      <c r="J10293" s="192"/>
    </row>
    <row r="10294" spans="9:10" ht="15.75">
      <c r="I10294" s="192"/>
      <c r="J10294" s="192"/>
    </row>
    <row r="10295" spans="9:10" ht="15.75">
      <c r="I10295" s="192"/>
      <c r="J10295" s="192"/>
    </row>
    <row r="10296" spans="9:10" ht="15.75">
      <c r="I10296" s="192"/>
      <c r="J10296" s="192"/>
    </row>
    <row r="10297" spans="9:10" ht="15.75">
      <c r="I10297" s="192"/>
      <c r="J10297" s="192"/>
    </row>
    <row r="10298" spans="9:10" ht="15.75">
      <c r="I10298" s="192"/>
      <c r="J10298" s="192"/>
    </row>
    <row r="10299" spans="9:10" ht="15.75">
      <c r="I10299" s="192"/>
      <c r="J10299" s="192"/>
    </row>
    <row r="10300" spans="9:10" ht="15.75">
      <c r="I10300" s="192"/>
      <c r="J10300" s="192"/>
    </row>
    <row r="10301" spans="9:10" ht="15.75">
      <c r="I10301" s="192"/>
      <c r="J10301" s="192"/>
    </row>
    <row r="10302" spans="9:10" ht="15.75">
      <c r="I10302" s="192"/>
      <c r="J10302" s="192"/>
    </row>
    <row r="10303" spans="9:10" ht="15.75">
      <c r="I10303" s="192"/>
      <c r="J10303" s="192"/>
    </row>
    <row r="10304" spans="9:10" ht="15.75">
      <c r="I10304" s="192"/>
      <c r="J10304" s="192"/>
    </row>
    <row r="10305" spans="9:10" ht="15.75">
      <c r="I10305" s="192"/>
      <c r="J10305" s="192"/>
    </row>
    <row r="10306" spans="9:10" ht="15.75">
      <c r="I10306" s="192"/>
      <c r="J10306" s="192"/>
    </row>
    <row r="10307" spans="9:10" ht="15.75">
      <c r="I10307" s="192"/>
      <c r="J10307" s="192"/>
    </row>
    <row r="10308" spans="9:10" ht="15.75">
      <c r="I10308" s="192"/>
      <c r="J10308" s="192"/>
    </row>
    <row r="10309" spans="9:10" ht="15.75">
      <c r="I10309" s="192"/>
      <c r="J10309" s="192"/>
    </row>
    <row r="10310" spans="9:10" ht="15.75">
      <c r="I10310" s="192"/>
      <c r="J10310" s="192"/>
    </row>
    <row r="10311" spans="9:10" ht="15.75">
      <c r="I10311" s="192"/>
      <c r="J10311" s="192"/>
    </row>
    <row r="10312" spans="9:10" ht="15.75">
      <c r="I10312" s="192"/>
      <c r="J10312" s="192"/>
    </row>
    <row r="10313" spans="9:10" ht="15.75">
      <c r="I10313" s="192"/>
      <c r="J10313" s="192"/>
    </row>
    <row r="10314" spans="9:10" ht="15.75">
      <c r="I10314" s="192"/>
      <c r="J10314" s="192"/>
    </row>
    <row r="10315" spans="9:10" ht="15.75">
      <c r="I10315" s="192"/>
      <c r="J10315" s="192"/>
    </row>
    <row r="10316" spans="9:10" ht="15.75">
      <c r="I10316" s="192"/>
      <c r="J10316" s="192"/>
    </row>
    <row r="10317" spans="9:10" ht="15.75">
      <c r="I10317" s="192"/>
      <c r="J10317" s="192"/>
    </row>
    <row r="10318" spans="9:10" ht="15.75">
      <c r="I10318" s="192"/>
      <c r="J10318" s="192"/>
    </row>
    <row r="10319" spans="9:10" ht="15.75">
      <c r="I10319" s="192"/>
      <c r="J10319" s="192"/>
    </row>
    <row r="10320" spans="9:10" ht="15.75">
      <c r="I10320" s="192"/>
      <c r="J10320" s="192"/>
    </row>
    <row r="10321" spans="9:10" ht="15.75">
      <c r="I10321" s="192"/>
      <c r="J10321" s="192"/>
    </row>
    <row r="10322" spans="9:10" ht="15.75">
      <c r="I10322" s="192"/>
      <c r="J10322" s="192"/>
    </row>
    <row r="10323" spans="9:10" ht="15.75">
      <c r="I10323" s="192"/>
      <c r="J10323" s="192"/>
    </row>
    <row r="10324" spans="9:10" ht="15.75">
      <c r="I10324" s="192"/>
      <c r="J10324" s="192"/>
    </row>
    <row r="10325" spans="9:10" ht="15.75">
      <c r="I10325" s="192"/>
      <c r="J10325" s="192"/>
    </row>
    <row r="10326" spans="9:10" ht="15.75">
      <c r="I10326" s="192"/>
      <c r="J10326" s="192"/>
    </row>
    <row r="10327" spans="9:10" ht="15.75">
      <c r="I10327" s="192"/>
      <c r="J10327" s="192"/>
    </row>
    <row r="10328" spans="9:10" ht="15.75">
      <c r="I10328" s="192"/>
      <c r="J10328" s="192"/>
    </row>
    <row r="10329" spans="9:10" ht="15.75">
      <c r="I10329" s="192"/>
      <c r="J10329" s="192"/>
    </row>
    <row r="10330" spans="9:10" ht="15.75">
      <c r="I10330" s="192"/>
      <c r="J10330" s="192"/>
    </row>
    <row r="10331" spans="9:10" ht="15.75">
      <c r="I10331" s="192"/>
      <c r="J10331" s="192"/>
    </row>
    <row r="10332" spans="9:10" ht="15.75">
      <c r="I10332" s="192"/>
      <c r="J10332" s="192"/>
    </row>
    <row r="10333" spans="9:10" ht="15.75">
      <c r="I10333" s="192"/>
      <c r="J10333" s="192"/>
    </row>
    <row r="10334" spans="9:10" ht="15.75">
      <c r="I10334" s="192"/>
      <c r="J10334" s="192"/>
    </row>
    <row r="10335" spans="9:10" ht="15.75">
      <c r="I10335" s="192"/>
      <c r="J10335" s="192"/>
    </row>
    <row r="10336" spans="9:10" ht="15.75">
      <c r="I10336" s="192"/>
      <c r="J10336" s="192"/>
    </row>
    <row r="10337" spans="9:10" ht="15.75">
      <c r="I10337" s="192"/>
      <c r="J10337" s="192"/>
    </row>
    <row r="10338" spans="9:10" ht="15.75">
      <c r="I10338" s="192"/>
      <c r="J10338" s="192"/>
    </row>
    <row r="10339" spans="9:10" ht="15.75">
      <c r="I10339" s="192"/>
      <c r="J10339" s="192"/>
    </row>
    <row r="10340" spans="9:10" ht="15.75">
      <c r="I10340" s="192"/>
      <c r="J10340" s="192"/>
    </row>
    <row r="10341" spans="9:10" ht="15.75">
      <c r="I10341" s="192"/>
      <c r="J10341" s="192"/>
    </row>
    <row r="10342" spans="9:10" ht="15.75">
      <c r="I10342" s="192"/>
      <c r="J10342" s="192"/>
    </row>
    <row r="10343" spans="9:10" ht="15.75">
      <c r="I10343" s="192"/>
      <c r="J10343" s="192"/>
    </row>
    <row r="10344" spans="9:10" ht="15.75">
      <c r="I10344" s="192"/>
      <c r="J10344" s="192"/>
    </row>
    <row r="10345" spans="9:10" ht="15.75">
      <c r="I10345" s="192"/>
      <c r="J10345" s="192"/>
    </row>
    <row r="10346" spans="9:10" ht="15.75">
      <c r="I10346" s="192"/>
      <c r="J10346" s="192"/>
    </row>
    <row r="10347" spans="9:10" ht="15.75">
      <c r="I10347" s="192"/>
      <c r="J10347" s="192"/>
    </row>
    <row r="10348" spans="9:10" ht="15.75">
      <c r="I10348" s="192"/>
      <c r="J10348" s="192"/>
    </row>
    <row r="10349" spans="9:10" ht="15.75">
      <c r="I10349" s="192"/>
      <c r="J10349" s="192"/>
    </row>
    <row r="10350" spans="9:10" ht="15.75">
      <c r="I10350" s="192"/>
      <c r="J10350" s="192"/>
    </row>
    <row r="10351" spans="9:10" ht="15.75">
      <c r="I10351" s="192"/>
      <c r="J10351" s="192"/>
    </row>
    <row r="10352" spans="9:10" ht="15.75">
      <c r="I10352" s="192"/>
      <c r="J10352" s="192"/>
    </row>
    <row r="10353" spans="9:10" ht="15.75">
      <c r="I10353" s="192"/>
      <c r="J10353" s="192"/>
    </row>
    <row r="10354" spans="9:10" ht="15.75">
      <c r="I10354" s="192"/>
      <c r="J10354" s="192"/>
    </row>
    <row r="10355" spans="9:10" ht="15.75">
      <c r="I10355" s="192"/>
      <c r="J10355" s="192"/>
    </row>
    <row r="10356" spans="9:10" ht="15.75">
      <c r="I10356" s="192"/>
      <c r="J10356" s="192"/>
    </row>
    <row r="10357" spans="9:10" ht="15.75">
      <c r="I10357" s="192"/>
      <c r="J10357" s="192"/>
    </row>
    <row r="10358" spans="9:10" ht="15.75">
      <c r="I10358" s="192"/>
      <c r="J10358" s="192"/>
    </row>
    <row r="10359" spans="9:10" ht="15.75">
      <c r="I10359" s="192"/>
      <c r="J10359" s="192"/>
    </row>
    <row r="10360" spans="9:10" ht="15.75">
      <c r="I10360" s="192"/>
      <c r="J10360" s="192"/>
    </row>
    <row r="10361" spans="9:10" ht="15.75">
      <c r="I10361" s="192"/>
      <c r="J10361" s="192"/>
    </row>
    <row r="10362" spans="9:10" ht="15.75">
      <c r="I10362" s="192"/>
      <c r="J10362" s="192"/>
    </row>
    <row r="10363" spans="9:10" ht="15.75">
      <c r="I10363" s="192"/>
      <c r="J10363" s="192"/>
    </row>
    <row r="10364" spans="9:10" ht="15.75">
      <c r="I10364" s="192"/>
      <c r="J10364" s="192"/>
    </row>
    <row r="10365" spans="9:10" ht="15.75">
      <c r="I10365" s="192"/>
      <c r="J10365" s="192"/>
    </row>
    <row r="10366" spans="9:10" ht="15.75">
      <c r="I10366" s="192"/>
      <c r="J10366" s="192"/>
    </row>
    <row r="10367" spans="9:10" ht="15.75">
      <c r="I10367" s="192"/>
      <c r="J10367" s="192"/>
    </row>
    <row r="10368" spans="9:10" ht="15.75">
      <c r="I10368" s="192"/>
      <c r="J10368" s="192"/>
    </row>
    <row r="10369" spans="9:10" ht="15.75">
      <c r="I10369" s="192"/>
      <c r="J10369" s="192"/>
    </row>
    <row r="10370" spans="9:10" ht="15.75">
      <c r="I10370" s="192"/>
      <c r="J10370" s="192"/>
    </row>
    <row r="10371" spans="9:10" ht="15.75">
      <c r="I10371" s="192"/>
      <c r="J10371" s="192"/>
    </row>
    <row r="10372" spans="9:10" ht="15.75">
      <c r="I10372" s="192"/>
      <c r="J10372" s="192"/>
    </row>
    <row r="10373" spans="9:10" ht="15.75">
      <c r="I10373" s="192"/>
      <c r="J10373" s="192"/>
    </row>
    <row r="10374" spans="9:10" ht="15.75">
      <c r="I10374" s="192"/>
      <c r="J10374" s="192"/>
    </row>
    <row r="10375" spans="9:10" ht="15.75">
      <c r="I10375" s="192"/>
      <c r="J10375" s="192"/>
    </row>
    <row r="10376" spans="9:10" ht="15.75">
      <c r="I10376" s="192"/>
      <c r="J10376" s="192"/>
    </row>
    <row r="10377" spans="9:10" ht="15.75">
      <c r="I10377" s="192"/>
      <c r="J10377" s="192"/>
    </row>
    <row r="10378" spans="9:10" ht="15.75">
      <c r="I10378" s="192"/>
      <c r="J10378" s="192"/>
    </row>
    <row r="10379" spans="9:10" ht="15.75">
      <c r="I10379" s="192"/>
      <c r="J10379" s="192"/>
    </row>
    <row r="10380" spans="9:10" ht="15.75">
      <c r="I10380" s="192"/>
      <c r="J10380" s="192"/>
    </row>
    <row r="10381" spans="9:10" ht="15.75">
      <c r="I10381" s="192"/>
      <c r="J10381" s="192"/>
    </row>
    <row r="10382" spans="9:10" ht="15.75">
      <c r="I10382" s="192"/>
      <c r="J10382" s="192"/>
    </row>
    <row r="10383" spans="9:10" ht="15.75">
      <c r="I10383" s="192"/>
      <c r="J10383" s="192"/>
    </row>
    <row r="10384" spans="9:10" ht="15.75">
      <c r="I10384" s="192"/>
      <c r="J10384" s="192"/>
    </row>
    <row r="10385" spans="9:10" ht="15.75">
      <c r="I10385" s="192"/>
      <c r="J10385" s="192"/>
    </row>
    <row r="10386" spans="9:10" ht="15.75">
      <c r="I10386" s="192"/>
      <c r="J10386" s="192"/>
    </row>
    <row r="10387" spans="9:10" ht="15.75">
      <c r="I10387" s="192"/>
      <c r="J10387" s="192"/>
    </row>
    <row r="10388" spans="9:10" ht="15.75">
      <c r="I10388" s="192"/>
      <c r="J10388" s="192"/>
    </row>
    <row r="10389" spans="9:10" ht="15.75">
      <c r="I10389" s="192"/>
      <c r="J10389" s="192"/>
    </row>
    <row r="10390" spans="9:10" ht="15.75">
      <c r="I10390" s="192"/>
      <c r="J10390" s="192"/>
    </row>
    <row r="10391" spans="9:10" ht="15.75">
      <c r="I10391" s="192"/>
      <c r="J10391" s="192"/>
    </row>
    <row r="10392" spans="9:10" ht="15.75">
      <c r="I10392" s="192"/>
      <c r="J10392" s="192"/>
    </row>
    <row r="10393" spans="9:10" ht="15.75">
      <c r="I10393" s="192"/>
      <c r="J10393" s="192"/>
    </row>
    <row r="10394" spans="9:10" ht="15.75">
      <c r="I10394" s="192"/>
      <c r="J10394" s="192"/>
    </row>
    <row r="10395" spans="9:10" ht="15.75">
      <c r="I10395" s="192"/>
      <c r="J10395" s="192"/>
    </row>
    <row r="10396" spans="9:10" ht="15.75">
      <c r="I10396" s="192"/>
      <c r="J10396" s="192"/>
    </row>
    <row r="10397" spans="9:10" ht="15.75">
      <c r="I10397" s="192"/>
      <c r="J10397" s="192"/>
    </row>
    <row r="10398" spans="9:10" ht="15.75">
      <c r="I10398" s="192"/>
      <c r="J10398" s="192"/>
    </row>
    <row r="10399" spans="9:10" ht="15.75">
      <c r="I10399" s="192"/>
      <c r="J10399" s="192"/>
    </row>
    <row r="10400" spans="9:10" ht="15.75">
      <c r="I10400" s="192"/>
      <c r="J10400" s="192"/>
    </row>
    <row r="10401" spans="9:10" ht="15.75">
      <c r="I10401" s="192"/>
      <c r="J10401" s="192"/>
    </row>
    <row r="10402" spans="9:10" ht="15.75">
      <c r="I10402" s="192"/>
      <c r="J10402" s="192"/>
    </row>
    <row r="10403" spans="9:10" ht="15.75">
      <c r="I10403" s="192"/>
      <c r="J10403" s="192"/>
    </row>
    <row r="10404" spans="9:10" ht="15.75">
      <c r="I10404" s="192"/>
      <c r="J10404" s="192"/>
    </row>
    <row r="10405" spans="9:10" ht="15.75">
      <c r="I10405" s="192"/>
      <c r="J10405" s="192"/>
    </row>
    <row r="10406" spans="9:10" ht="15.75">
      <c r="I10406" s="192"/>
      <c r="J10406" s="192"/>
    </row>
    <row r="10407" spans="9:10" ht="15.75">
      <c r="I10407" s="192"/>
      <c r="J10407" s="192"/>
    </row>
    <row r="10408" spans="9:10" ht="15.75">
      <c r="I10408" s="192"/>
      <c r="J10408" s="192"/>
    </row>
    <row r="10409" spans="9:10" ht="15.75">
      <c r="I10409" s="192"/>
      <c r="J10409" s="192"/>
    </row>
    <row r="10410" spans="9:10" ht="15.75">
      <c r="I10410" s="192"/>
      <c r="J10410" s="192"/>
    </row>
    <row r="10411" spans="9:10" ht="15.75">
      <c r="I10411" s="192"/>
      <c r="J10411" s="192"/>
    </row>
    <row r="10412" spans="9:10" ht="15.75">
      <c r="I10412" s="192"/>
      <c r="J10412" s="192"/>
    </row>
    <row r="10413" spans="9:10" ht="15.75">
      <c r="I10413" s="192"/>
      <c r="J10413" s="192"/>
    </row>
    <row r="10414" spans="9:10" ht="15.75">
      <c r="I10414" s="192"/>
      <c r="J10414" s="192"/>
    </row>
    <row r="10415" spans="9:10" ht="15.75">
      <c r="I10415" s="192"/>
      <c r="J10415" s="192"/>
    </row>
    <row r="10416" spans="9:10" ht="15.75">
      <c r="I10416" s="192"/>
      <c r="J10416" s="192"/>
    </row>
    <row r="10417" spans="9:10" ht="15.75">
      <c r="I10417" s="192"/>
      <c r="J10417" s="192"/>
    </row>
    <row r="10418" spans="9:10" ht="15.75">
      <c r="I10418" s="192"/>
      <c r="J10418" s="192"/>
    </row>
    <row r="10419" spans="9:10" ht="15.75">
      <c r="I10419" s="192"/>
      <c r="J10419" s="192"/>
    </row>
    <row r="10420" spans="9:10" ht="15.75">
      <c r="I10420" s="192"/>
      <c r="J10420" s="192"/>
    </row>
    <row r="10421" spans="9:10" ht="15.75">
      <c r="I10421" s="192"/>
      <c r="J10421" s="192"/>
    </row>
    <row r="10422" spans="9:10" ht="15.75">
      <c r="I10422" s="192"/>
      <c r="J10422" s="192"/>
    </row>
    <row r="10423" spans="9:10" ht="15.75">
      <c r="I10423" s="192"/>
      <c r="J10423" s="192"/>
    </row>
    <row r="10424" spans="9:10" ht="15.75">
      <c r="I10424" s="192"/>
      <c r="J10424" s="192"/>
    </row>
    <row r="10425" spans="9:10" ht="15.75">
      <c r="I10425" s="192"/>
      <c r="J10425" s="192"/>
    </row>
    <row r="10426" spans="9:10" ht="15.75">
      <c r="I10426" s="192"/>
      <c r="J10426" s="192"/>
    </row>
    <row r="10427" spans="9:10" ht="15.75">
      <c r="I10427" s="192"/>
      <c r="J10427" s="192"/>
    </row>
    <row r="10428" spans="9:10" ht="15.75">
      <c r="I10428" s="192"/>
      <c r="J10428" s="192"/>
    </row>
    <row r="10429" spans="9:10" ht="15.75">
      <c r="I10429" s="192"/>
      <c r="J10429" s="192"/>
    </row>
    <row r="10430" spans="9:10" ht="15.75">
      <c r="I10430" s="192"/>
      <c r="J10430" s="192"/>
    </row>
    <row r="10431" spans="9:10" ht="15.75">
      <c r="I10431" s="192"/>
      <c r="J10431" s="192"/>
    </row>
    <row r="10432" spans="9:10" ht="15.75">
      <c r="I10432" s="192"/>
      <c r="J10432" s="192"/>
    </row>
    <row r="10433" spans="9:10" ht="15.75">
      <c r="I10433" s="192"/>
      <c r="J10433" s="192"/>
    </row>
    <row r="10434" spans="9:10" ht="15.75">
      <c r="I10434" s="192"/>
      <c r="J10434" s="192"/>
    </row>
    <row r="10435" spans="9:10" ht="15.75">
      <c r="I10435" s="192"/>
      <c r="J10435" s="192"/>
    </row>
    <row r="10436" spans="9:10" ht="15.75">
      <c r="I10436" s="192"/>
      <c r="J10436" s="192"/>
    </row>
    <row r="10437" spans="9:10" ht="15.75">
      <c r="I10437" s="192"/>
      <c r="J10437" s="192"/>
    </row>
    <row r="10438" spans="9:10" ht="15.75">
      <c r="I10438" s="192"/>
      <c r="J10438" s="192"/>
    </row>
    <row r="10439" spans="9:10" ht="15.75">
      <c r="I10439" s="192"/>
      <c r="J10439" s="192"/>
    </row>
    <row r="10440" spans="9:10" ht="15.75">
      <c r="I10440" s="192"/>
      <c r="J10440" s="192"/>
    </row>
    <row r="10441" spans="9:10" ht="15.75">
      <c r="I10441" s="192"/>
      <c r="J10441" s="192"/>
    </row>
    <row r="10442" spans="9:10" ht="15.75">
      <c r="I10442" s="192"/>
      <c r="J10442" s="192"/>
    </row>
    <row r="10443" spans="9:10" ht="15.75">
      <c r="I10443" s="192"/>
      <c r="J10443" s="192"/>
    </row>
    <row r="10444" spans="9:10" ht="15.75">
      <c r="I10444" s="192"/>
      <c r="J10444" s="192"/>
    </row>
    <row r="10445" spans="9:10" ht="15.75">
      <c r="I10445" s="192"/>
      <c r="J10445" s="192"/>
    </row>
    <row r="10446" spans="9:10" ht="15.75">
      <c r="I10446" s="192"/>
      <c r="J10446" s="192"/>
    </row>
    <row r="10447" spans="9:10" ht="15.75">
      <c r="I10447" s="192"/>
      <c r="J10447" s="192"/>
    </row>
    <row r="10448" spans="9:10" ht="15.75">
      <c r="I10448" s="192"/>
      <c r="J10448" s="192"/>
    </row>
    <row r="10449" spans="9:10" ht="15.75">
      <c r="I10449" s="192"/>
      <c r="J10449" s="192"/>
    </row>
    <row r="10450" spans="9:10" ht="15.75">
      <c r="I10450" s="192"/>
      <c r="J10450" s="192"/>
    </row>
    <row r="10451" spans="9:10" ht="15.75">
      <c r="I10451" s="192"/>
      <c r="J10451" s="192"/>
    </row>
    <row r="10452" spans="9:10" ht="15.75">
      <c r="I10452" s="192"/>
      <c r="J10452" s="192"/>
    </row>
    <row r="10453" spans="9:10" ht="15.75">
      <c r="I10453" s="192"/>
      <c r="J10453" s="192"/>
    </row>
    <row r="10454" spans="9:10" ht="15.75">
      <c r="I10454" s="192"/>
      <c r="J10454" s="192"/>
    </row>
    <row r="10455" spans="9:10" ht="15.75">
      <c r="I10455" s="192"/>
      <c r="J10455" s="192"/>
    </row>
    <row r="10456" spans="9:10" ht="15.75">
      <c r="I10456" s="192"/>
      <c r="J10456" s="192"/>
    </row>
    <row r="10457" spans="9:10" ht="15.75">
      <c r="I10457" s="192"/>
      <c r="J10457" s="192"/>
    </row>
    <row r="10458" spans="9:10" ht="15.75">
      <c r="I10458" s="192"/>
      <c r="J10458" s="192"/>
    </row>
    <row r="10459" spans="9:10" ht="15.75">
      <c r="I10459" s="192"/>
      <c r="J10459" s="192"/>
    </row>
    <row r="10460" spans="9:10" ht="15.75">
      <c r="I10460" s="192"/>
      <c r="J10460" s="192"/>
    </row>
    <row r="10461" spans="9:10" ht="15.75">
      <c r="I10461" s="192"/>
      <c r="J10461" s="192"/>
    </row>
    <row r="10462" spans="9:10" ht="15.75">
      <c r="I10462" s="192"/>
      <c r="J10462" s="192"/>
    </row>
    <row r="10463" spans="9:10" ht="15.75">
      <c r="I10463" s="192"/>
      <c r="J10463" s="192"/>
    </row>
    <row r="10464" spans="9:10" ht="15.75">
      <c r="I10464" s="192"/>
      <c r="J10464" s="192"/>
    </row>
    <row r="10465" spans="9:10" ht="15.75">
      <c r="I10465" s="192"/>
      <c r="J10465" s="192"/>
    </row>
    <row r="10466" spans="9:10" ht="15.75">
      <c r="I10466" s="192"/>
      <c r="J10466" s="192"/>
    </row>
    <row r="10467" spans="9:10" ht="15.75">
      <c r="I10467" s="192"/>
      <c r="J10467" s="192"/>
    </row>
    <row r="10468" spans="9:10" ht="15.75">
      <c r="I10468" s="192"/>
      <c r="J10468" s="192"/>
    </row>
    <row r="10469" spans="9:10" ht="15.75">
      <c r="I10469" s="192"/>
      <c r="J10469" s="192"/>
    </row>
    <row r="10470" spans="9:10" ht="15.75">
      <c r="I10470" s="192"/>
      <c r="J10470" s="192"/>
    </row>
    <row r="10471" spans="9:10" ht="15.75">
      <c r="I10471" s="192"/>
      <c r="J10471" s="192"/>
    </row>
    <row r="10472" spans="9:10" ht="15.75">
      <c r="I10472" s="192"/>
      <c r="J10472" s="192"/>
    </row>
    <row r="10473" spans="9:10" ht="15.75">
      <c r="I10473" s="192"/>
      <c r="J10473" s="192"/>
    </row>
    <row r="10474" spans="9:10" ht="15.75">
      <c r="I10474" s="192"/>
      <c r="J10474" s="192"/>
    </row>
    <row r="10475" spans="9:10" ht="15.75">
      <c r="I10475" s="192"/>
      <c r="J10475" s="192"/>
    </row>
    <row r="10476" spans="9:10" ht="15.75">
      <c r="I10476" s="192"/>
      <c r="J10476" s="192"/>
    </row>
    <row r="10477" spans="9:10" ht="15.75">
      <c r="I10477" s="192"/>
      <c r="J10477" s="192"/>
    </row>
    <row r="10478" spans="9:10" ht="15.75">
      <c r="I10478" s="192"/>
      <c r="J10478" s="192"/>
    </row>
    <row r="10479" spans="9:10" ht="15.75">
      <c r="I10479" s="192"/>
      <c r="J10479" s="192"/>
    </row>
    <row r="10480" spans="9:10" ht="15.75">
      <c r="I10480" s="192"/>
      <c r="J10480" s="192"/>
    </row>
    <row r="10481" spans="9:10" ht="15.75">
      <c r="I10481" s="192"/>
      <c r="J10481" s="192"/>
    </row>
    <row r="10482" spans="9:10" ht="15.75">
      <c r="I10482" s="192"/>
      <c r="J10482" s="192"/>
    </row>
    <row r="10483" spans="9:10" ht="15.75">
      <c r="I10483" s="192"/>
      <c r="J10483" s="192"/>
    </row>
    <row r="10484" spans="9:10" ht="15.75">
      <c r="I10484" s="192"/>
      <c r="J10484" s="192"/>
    </row>
    <row r="10485" spans="9:10" ht="15.75">
      <c r="I10485" s="192"/>
      <c r="J10485" s="192"/>
    </row>
    <row r="10486" spans="9:10" ht="15.75">
      <c r="I10486" s="192"/>
      <c r="J10486" s="192"/>
    </row>
    <row r="10487" spans="9:10" ht="15.75">
      <c r="I10487" s="192"/>
      <c r="J10487" s="192"/>
    </row>
    <row r="10488" spans="9:10" ht="15.75">
      <c r="I10488" s="192"/>
      <c r="J10488" s="192"/>
    </row>
    <row r="10489" spans="9:10" ht="15.75">
      <c r="I10489" s="192"/>
      <c r="J10489" s="192"/>
    </row>
    <row r="10490" spans="9:10" ht="15.75">
      <c r="I10490" s="192"/>
      <c r="J10490" s="192"/>
    </row>
    <row r="10491" spans="9:10" ht="15.75">
      <c r="I10491" s="192"/>
      <c r="J10491" s="192"/>
    </row>
    <row r="10492" spans="9:10" ht="15.75">
      <c r="I10492" s="192"/>
      <c r="J10492" s="192"/>
    </row>
    <row r="10493" spans="9:10" ht="15.75">
      <c r="I10493" s="192"/>
      <c r="J10493" s="192"/>
    </row>
    <row r="10494" spans="9:10" ht="15.75">
      <c r="I10494" s="192"/>
      <c r="J10494" s="192"/>
    </row>
    <row r="10495" spans="9:10" ht="15.75">
      <c r="I10495" s="192"/>
      <c r="J10495" s="192"/>
    </row>
    <row r="10496" spans="9:10" ht="15.75">
      <c r="I10496" s="192"/>
      <c r="J10496" s="192"/>
    </row>
    <row r="10497" spans="9:10" ht="15.75">
      <c r="I10497" s="192"/>
      <c r="J10497" s="192"/>
    </row>
    <row r="10498" spans="9:10" ht="15.75">
      <c r="I10498" s="192"/>
      <c r="J10498" s="192"/>
    </row>
    <row r="10499" spans="9:10" ht="15.75">
      <c r="I10499" s="192"/>
      <c r="J10499" s="192"/>
    </row>
    <row r="10500" spans="9:10" ht="15.75">
      <c r="I10500" s="192"/>
      <c r="J10500" s="192"/>
    </row>
    <row r="10501" spans="9:10" ht="15.75">
      <c r="I10501" s="192"/>
      <c r="J10501" s="192"/>
    </row>
    <row r="10502" spans="9:10" ht="15.75">
      <c r="I10502" s="192"/>
      <c r="J10502" s="192"/>
    </row>
    <row r="10503" spans="9:10" ht="15.75">
      <c r="I10503" s="192"/>
      <c r="J10503" s="192"/>
    </row>
    <row r="10504" spans="9:10" ht="15.75">
      <c r="I10504" s="192"/>
      <c r="J10504" s="192"/>
    </row>
    <row r="10505" spans="9:10" ht="15.75">
      <c r="I10505" s="192"/>
      <c r="J10505" s="192"/>
    </row>
    <row r="10506" spans="9:10" ht="15.75">
      <c r="I10506" s="192"/>
      <c r="J10506" s="192"/>
    </row>
    <row r="10507" spans="9:10" ht="15.75">
      <c r="I10507" s="192"/>
      <c r="J10507" s="192"/>
    </row>
    <row r="10508" spans="9:10" ht="15.75">
      <c r="I10508" s="192"/>
      <c r="J10508" s="192"/>
    </row>
    <row r="10509" spans="9:10" ht="15.75">
      <c r="I10509" s="192"/>
      <c r="J10509" s="192"/>
    </row>
    <row r="10510" spans="9:10" ht="15.75">
      <c r="I10510" s="192"/>
      <c r="J10510" s="192"/>
    </row>
    <row r="10511" spans="9:10" ht="15.75">
      <c r="I10511" s="192"/>
      <c r="J10511" s="192"/>
    </row>
    <row r="10512" spans="9:10" ht="15.75">
      <c r="I10512" s="192"/>
      <c r="J10512" s="192"/>
    </row>
    <row r="10513" spans="9:10" ht="15.75">
      <c r="I10513" s="192"/>
      <c r="J10513" s="192"/>
    </row>
    <row r="10514" spans="9:10" ht="15.75">
      <c r="I10514" s="192"/>
      <c r="J10514" s="192"/>
    </row>
    <row r="10515" spans="9:10" ht="15.75">
      <c r="I10515" s="192"/>
      <c r="J10515" s="192"/>
    </row>
    <row r="10516" spans="9:10" ht="15.75">
      <c r="I10516" s="192"/>
      <c r="J10516" s="192"/>
    </row>
    <row r="10517" spans="9:10" ht="15.75">
      <c r="I10517" s="192"/>
      <c r="J10517" s="192"/>
    </row>
    <row r="10518" spans="9:10" ht="15.75">
      <c r="I10518" s="192"/>
      <c r="J10518" s="192"/>
    </row>
    <row r="10519" spans="9:10" ht="15.75">
      <c r="I10519" s="192"/>
      <c r="J10519" s="192"/>
    </row>
    <row r="10520" spans="9:10" ht="15.75">
      <c r="I10520" s="192"/>
      <c r="J10520" s="192"/>
    </row>
    <row r="10521" spans="9:10" ht="15.75">
      <c r="I10521" s="192"/>
      <c r="J10521" s="192"/>
    </row>
    <row r="10522" spans="9:10" ht="15.75">
      <c r="I10522" s="192"/>
      <c r="J10522" s="192"/>
    </row>
    <row r="10523" spans="9:10" ht="15.75">
      <c r="I10523" s="192"/>
      <c r="J10523" s="192"/>
    </row>
    <row r="10524" spans="9:10" ht="15.75">
      <c r="I10524" s="192"/>
      <c r="J10524" s="192"/>
    </row>
    <row r="10525" spans="9:10" ht="15.75">
      <c r="I10525" s="192"/>
      <c r="J10525" s="192"/>
    </row>
    <row r="10526" spans="9:10" ht="15.75">
      <c r="I10526" s="192"/>
      <c r="J10526" s="192"/>
    </row>
    <row r="10527" spans="9:10" ht="15.75">
      <c r="I10527" s="192"/>
      <c r="J10527" s="192"/>
    </row>
    <row r="10528" spans="9:10" ht="15.75">
      <c r="I10528" s="192"/>
      <c r="J10528" s="192"/>
    </row>
    <row r="10529" spans="9:10" ht="15.75">
      <c r="I10529" s="192"/>
      <c r="J10529" s="192"/>
    </row>
    <row r="10530" spans="9:10" ht="15.75">
      <c r="I10530" s="192"/>
      <c r="J10530" s="192"/>
    </row>
    <row r="10531" spans="9:10" ht="15.75">
      <c r="I10531" s="192"/>
      <c r="J10531" s="192"/>
    </row>
    <row r="10532" spans="9:10" ht="15.75">
      <c r="I10532" s="192"/>
      <c r="J10532" s="192"/>
    </row>
    <row r="10533" spans="9:10" ht="15.75">
      <c r="I10533" s="192"/>
      <c r="J10533" s="192"/>
    </row>
    <row r="10534" spans="9:10" ht="15.75">
      <c r="I10534" s="192"/>
      <c r="J10534" s="192"/>
    </row>
    <row r="10535" spans="9:10" ht="15.75">
      <c r="I10535" s="192"/>
      <c r="J10535" s="192"/>
    </row>
    <row r="10536" spans="9:10" ht="15.75">
      <c r="I10536" s="192"/>
      <c r="J10536" s="192"/>
    </row>
    <row r="10537" spans="9:10" ht="15.75">
      <c r="I10537" s="192"/>
      <c r="J10537" s="192"/>
    </row>
    <row r="10538" spans="9:10" ht="15.75">
      <c r="I10538" s="192"/>
      <c r="J10538" s="192"/>
    </row>
    <row r="10539" spans="9:10" ht="15.75">
      <c r="I10539" s="192"/>
      <c r="J10539" s="192"/>
    </row>
    <row r="10540" spans="9:10" ht="15.75">
      <c r="I10540" s="192"/>
      <c r="J10540" s="192"/>
    </row>
    <row r="10541" spans="9:10" ht="15.75">
      <c r="I10541" s="192"/>
      <c r="J10541" s="192"/>
    </row>
    <row r="10542" spans="9:10" ht="15.75">
      <c r="I10542" s="192"/>
      <c r="J10542" s="192"/>
    </row>
    <row r="10543" spans="9:10" ht="15.75">
      <c r="I10543" s="192"/>
      <c r="J10543" s="192"/>
    </row>
    <row r="10544" spans="9:10" ht="15.75">
      <c r="I10544" s="192"/>
      <c r="J10544" s="192"/>
    </row>
    <row r="10545" spans="9:10" ht="15.75">
      <c r="I10545" s="192"/>
      <c r="J10545" s="192"/>
    </row>
    <row r="10546" spans="9:10" ht="15.75">
      <c r="I10546" s="192"/>
      <c r="J10546" s="192"/>
    </row>
    <row r="10547" spans="9:10" ht="15.75">
      <c r="I10547" s="192"/>
      <c r="J10547" s="192"/>
    </row>
    <row r="10548" spans="9:10" ht="15.75">
      <c r="I10548" s="192"/>
      <c r="J10548" s="192"/>
    </row>
    <row r="10549" spans="9:10" ht="15.75">
      <c r="I10549" s="192"/>
      <c r="J10549" s="192"/>
    </row>
    <row r="10550" spans="9:10" ht="15.75">
      <c r="I10550" s="192"/>
      <c r="J10550" s="192"/>
    </row>
    <row r="10551" spans="9:10" ht="15.75">
      <c r="I10551" s="192"/>
      <c r="J10551" s="192"/>
    </row>
    <row r="10552" spans="9:10" ht="15.75">
      <c r="I10552" s="192"/>
      <c r="J10552" s="192"/>
    </row>
    <row r="10553" spans="9:10" ht="15.75">
      <c r="I10553" s="192"/>
      <c r="J10553" s="192"/>
    </row>
    <row r="10554" spans="9:10" ht="15.75">
      <c r="I10554" s="192"/>
      <c r="J10554" s="192"/>
    </row>
    <row r="10555" spans="9:10" ht="15.75">
      <c r="I10555" s="192"/>
      <c r="J10555" s="192"/>
    </row>
    <row r="10556" spans="9:10" ht="15.75">
      <c r="I10556" s="192"/>
      <c r="J10556" s="192"/>
    </row>
    <row r="10557" spans="9:10" ht="15.75">
      <c r="I10557" s="192"/>
      <c r="J10557" s="192"/>
    </row>
    <row r="10558" spans="9:10" ht="15.75">
      <c r="I10558" s="192"/>
      <c r="J10558" s="192"/>
    </row>
    <row r="10559" spans="9:10" ht="15.75">
      <c r="I10559" s="192"/>
      <c r="J10559" s="192"/>
    </row>
    <row r="10560" spans="9:10" ht="15.75">
      <c r="I10560" s="192"/>
      <c r="J10560" s="192"/>
    </row>
    <row r="10561" spans="9:10" ht="15.75">
      <c r="I10561" s="192"/>
      <c r="J10561" s="192"/>
    </row>
    <row r="10562" spans="9:10" ht="15.75">
      <c r="I10562" s="192"/>
      <c r="J10562" s="192"/>
    </row>
    <row r="10563" spans="9:10" ht="15.75">
      <c r="I10563" s="192"/>
      <c r="J10563" s="192"/>
    </row>
    <row r="10564" spans="9:10" ht="15.75">
      <c r="I10564" s="192"/>
      <c r="J10564" s="192"/>
    </row>
    <row r="10565" spans="9:10" ht="15.75">
      <c r="I10565" s="192"/>
      <c r="J10565" s="192"/>
    </row>
    <row r="10566" spans="9:10" ht="15.75">
      <c r="I10566" s="192"/>
      <c r="J10566" s="192"/>
    </row>
    <row r="10567" spans="9:10" ht="15.75">
      <c r="I10567" s="192"/>
      <c r="J10567" s="192"/>
    </row>
    <row r="10568" spans="9:10" ht="15.75">
      <c r="I10568" s="192"/>
      <c r="J10568" s="192"/>
    </row>
    <row r="10569" spans="9:10" ht="15.75">
      <c r="I10569" s="192"/>
      <c r="J10569" s="192"/>
    </row>
    <row r="10570" spans="9:10" ht="15.75">
      <c r="I10570" s="192"/>
      <c r="J10570" s="192"/>
    </row>
    <row r="10571" spans="9:10" ht="15.75">
      <c r="I10571" s="192"/>
      <c r="J10571" s="192"/>
    </row>
    <row r="10572" spans="9:10" ht="15.75">
      <c r="I10572" s="192"/>
      <c r="J10572" s="192"/>
    </row>
    <row r="10573" spans="9:10" ht="15.75">
      <c r="I10573" s="192"/>
      <c r="J10573" s="192"/>
    </row>
    <row r="10574" spans="9:10" ht="15.75">
      <c r="I10574" s="192"/>
      <c r="J10574" s="192"/>
    </row>
    <row r="10575" spans="9:10" ht="15.75">
      <c r="I10575" s="192"/>
      <c r="J10575" s="192"/>
    </row>
    <row r="10576" spans="9:10" ht="15.75">
      <c r="I10576" s="192"/>
      <c r="J10576" s="192"/>
    </row>
    <row r="10577" spans="9:10" ht="15.75">
      <c r="I10577" s="192"/>
      <c r="J10577" s="192"/>
    </row>
    <row r="10578" spans="9:10" ht="15.75">
      <c r="I10578" s="192"/>
      <c r="J10578" s="192"/>
    </row>
    <row r="10579" spans="9:10" ht="15.75">
      <c r="I10579" s="192"/>
      <c r="J10579" s="192"/>
    </row>
    <row r="10580" spans="9:10" ht="15.75">
      <c r="I10580" s="192"/>
      <c r="J10580" s="192"/>
    </row>
    <row r="10581" spans="9:10" ht="15.75">
      <c r="I10581" s="192"/>
      <c r="J10581" s="192"/>
    </row>
    <row r="10582" spans="9:10" ht="15.75">
      <c r="I10582" s="192"/>
      <c r="J10582" s="192"/>
    </row>
    <row r="10583" spans="9:10" ht="15.75">
      <c r="I10583" s="192"/>
      <c r="J10583" s="192"/>
    </row>
    <row r="10584" spans="9:10" ht="15.75">
      <c r="I10584" s="192"/>
      <c r="J10584" s="192"/>
    </row>
    <row r="10585" spans="9:10" ht="15.75">
      <c r="I10585" s="192"/>
      <c r="J10585" s="192"/>
    </row>
    <row r="10586" spans="9:10" ht="15.75">
      <c r="I10586" s="192"/>
      <c r="J10586" s="192"/>
    </row>
    <row r="10587" spans="9:10" ht="15.75">
      <c r="I10587" s="192"/>
      <c r="J10587" s="192"/>
    </row>
    <row r="10588" spans="9:10" ht="15.75">
      <c r="I10588" s="192"/>
      <c r="J10588" s="192"/>
    </row>
    <row r="10589" spans="9:10" ht="15.75">
      <c r="I10589" s="192"/>
      <c r="J10589" s="192"/>
    </row>
    <row r="10590" spans="9:10" ht="15.75">
      <c r="I10590" s="192"/>
      <c r="J10590" s="192"/>
    </row>
    <row r="10591" spans="9:10" ht="15.75">
      <c r="I10591" s="192"/>
      <c r="J10591" s="192"/>
    </row>
    <row r="10592" spans="9:10" ht="15.75">
      <c r="I10592" s="192"/>
      <c r="J10592" s="192"/>
    </row>
    <row r="10593" spans="9:10" ht="15.75">
      <c r="I10593" s="192"/>
      <c r="J10593" s="192"/>
    </row>
    <row r="10594" spans="9:10" ht="15.75">
      <c r="I10594" s="192"/>
      <c r="J10594" s="192"/>
    </row>
    <row r="10595" spans="9:10" ht="15.75">
      <c r="I10595" s="192"/>
      <c r="J10595" s="192"/>
    </row>
    <row r="10596" spans="9:10" ht="15.75">
      <c r="I10596" s="192"/>
      <c r="J10596" s="192"/>
    </row>
    <row r="10597" spans="9:10" ht="15.75">
      <c r="I10597" s="192"/>
      <c r="J10597" s="192"/>
    </row>
    <row r="10598" spans="9:10" ht="15.75">
      <c r="I10598" s="192"/>
      <c r="J10598" s="192"/>
    </row>
    <row r="10599" spans="9:10" ht="15.75">
      <c r="I10599" s="192"/>
      <c r="J10599" s="192"/>
    </row>
    <row r="10600" spans="9:10" ht="15.75">
      <c r="I10600" s="192"/>
      <c r="J10600" s="192"/>
    </row>
    <row r="10601" spans="9:10" ht="15.75">
      <c r="I10601" s="192"/>
      <c r="J10601" s="192"/>
    </row>
    <row r="10602" spans="9:10" ht="15.75">
      <c r="I10602" s="192"/>
      <c r="J10602" s="192"/>
    </row>
    <row r="10603" spans="9:10" ht="15.75">
      <c r="I10603" s="192"/>
      <c r="J10603" s="192"/>
    </row>
    <row r="10604" spans="9:10" ht="15.75">
      <c r="I10604" s="192"/>
      <c r="J10604" s="192"/>
    </row>
    <row r="10605" spans="9:10" ht="15.75">
      <c r="I10605" s="192"/>
      <c r="J10605" s="192"/>
    </row>
    <row r="10606" spans="9:10" ht="15.75">
      <c r="I10606" s="192"/>
      <c r="J10606" s="192"/>
    </row>
    <row r="10607" spans="9:10" ht="15.75">
      <c r="I10607" s="192"/>
      <c r="J10607" s="192"/>
    </row>
    <row r="10608" spans="9:10" ht="15.75">
      <c r="I10608" s="192"/>
      <c r="J10608" s="192"/>
    </row>
    <row r="10609" spans="9:10" ht="15.75">
      <c r="I10609" s="192"/>
      <c r="J10609" s="192"/>
    </row>
    <row r="10610" spans="9:10" ht="15.75">
      <c r="I10610" s="192"/>
      <c r="J10610" s="192"/>
    </row>
    <row r="10611" spans="9:10" ht="15.75">
      <c r="I10611" s="192"/>
      <c r="J10611" s="192"/>
    </row>
    <row r="10612" spans="9:10" ht="15.75">
      <c r="I10612" s="192"/>
      <c r="J10612" s="192"/>
    </row>
    <row r="10613" spans="9:10" ht="15.75">
      <c r="I10613" s="192"/>
      <c r="J10613" s="192"/>
    </row>
    <row r="10614" spans="9:10" ht="15.75">
      <c r="I10614" s="192"/>
      <c r="J10614" s="192"/>
    </row>
    <row r="10615" spans="9:10" ht="15.75">
      <c r="I10615" s="192"/>
      <c r="J10615" s="192"/>
    </row>
    <row r="10616" spans="9:10" ht="15.75">
      <c r="I10616" s="192"/>
      <c r="J10616" s="192"/>
    </row>
    <row r="10617" spans="9:10" ht="15.75">
      <c r="I10617" s="192"/>
      <c r="J10617" s="192"/>
    </row>
    <row r="10618" spans="9:10" ht="15.75">
      <c r="I10618" s="192"/>
      <c r="J10618" s="192"/>
    </row>
    <row r="10619" spans="9:10" ht="15.75">
      <c r="I10619" s="192"/>
      <c r="J10619" s="192"/>
    </row>
    <row r="10620" spans="9:10" ht="15.75">
      <c r="I10620" s="192"/>
      <c r="J10620" s="192"/>
    </row>
    <row r="10621" spans="9:10" ht="15.75">
      <c r="I10621" s="192"/>
      <c r="J10621" s="192"/>
    </row>
    <row r="10622" spans="9:10" ht="15.75">
      <c r="I10622" s="192"/>
      <c r="J10622" s="192"/>
    </row>
    <row r="10623" spans="9:10" ht="15.75">
      <c r="I10623" s="192"/>
      <c r="J10623" s="192"/>
    </row>
    <row r="10624" spans="9:10" ht="15.75">
      <c r="I10624" s="192"/>
      <c r="J10624" s="192"/>
    </row>
    <row r="10625" spans="9:10" ht="15.75">
      <c r="I10625" s="192"/>
      <c r="J10625" s="192"/>
    </row>
    <row r="10626" spans="9:10" ht="15.75">
      <c r="I10626" s="192"/>
      <c r="J10626" s="192"/>
    </row>
    <row r="10627" spans="9:10" ht="15.75">
      <c r="I10627" s="192"/>
      <c r="J10627" s="192"/>
    </row>
    <row r="10628" spans="9:10" ht="15.75">
      <c r="I10628" s="192"/>
      <c r="J10628" s="192"/>
    </row>
    <row r="10629" spans="9:10" ht="15.75">
      <c r="I10629" s="192"/>
      <c r="J10629" s="192"/>
    </row>
    <row r="10630" spans="9:10" ht="15.75">
      <c r="I10630" s="192"/>
      <c r="J10630" s="192"/>
    </row>
    <row r="10631" spans="9:10" ht="15.75">
      <c r="I10631" s="192"/>
      <c r="J10631" s="192"/>
    </row>
    <row r="10632" spans="9:10" ht="15.75">
      <c r="I10632" s="192"/>
      <c r="J10632" s="192"/>
    </row>
    <row r="10633" spans="9:10" ht="15.75">
      <c r="I10633" s="192"/>
      <c r="J10633" s="192"/>
    </row>
    <row r="10634" spans="9:10" ht="15.75">
      <c r="I10634" s="192"/>
      <c r="J10634" s="192"/>
    </row>
    <row r="10635" spans="9:10" ht="15.75">
      <c r="I10635" s="192"/>
      <c r="J10635" s="192"/>
    </row>
    <row r="10636" spans="9:10" ht="15.75">
      <c r="I10636" s="192"/>
      <c r="J10636" s="192"/>
    </row>
    <row r="10637" spans="9:10" ht="15.75">
      <c r="I10637" s="192"/>
      <c r="J10637" s="192"/>
    </row>
    <row r="10638" spans="9:10" ht="15.75">
      <c r="I10638" s="192"/>
      <c r="J10638" s="192"/>
    </row>
    <row r="10639" spans="9:10" ht="15.75">
      <c r="I10639" s="192"/>
      <c r="J10639" s="192"/>
    </row>
    <row r="10640" spans="9:10" ht="15.75">
      <c r="I10640" s="192"/>
      <c r="J10640" s="192"/>
    </row>
    <row r="10641" spans="9:10" ht="15.75">
      <c r="I10641" s="192"/>
      <c r="J10641" s="192"/>
    </row>
    <row r="10642" spans="9:10" ht="15.75">
      <c r="I10642" s="192"/>
      <c r="J10642" s="192"/>
    </row>
    <row r="10643" spans="9:10" ht="15.75">
      <c r="I10643" s="192"/>
      <c r="J10643" s="192"/>
    </row>
    <row r="10644" spans="9:10" ht="15.75">
      <c r="I10644" s="192"/>
      <c r="J10644" s="192"/>
    </row>
    <row r="10645" spans="9:10" ht="15.75">
      <c r="I10645" s="192"/>
      <c r="J10645" s="192"/>
    </row>
    <row r="10646" spans="9:10" ht="15.75">
      <c r="I10646" s="192"/>
      <c r="J10646" s="192"/>
    </row>
    <row r="10647" spans="9:10" ht="15.75">
      <c r="I10647" s="192"/>
      <c r="J10647" s="192"/>
    </row>
    <row r="10648" spans="9:10" ht="15.75">
      <c r="I10648" s="192"/>
      <c r="J10648" s="192"/>
    </row>
    <row r="10649" spans="9:10" ht="15.75">
      <c r="I10649" s="192"/>
      <c r="J10649" s="192"/>
    </row>
    <row r="10650" spans="9:10" ht="15.75">
      <c r="I10650" s="192"/>
      <c r="J10650" s="192"/>
    </row>
    <row r="10651" spans="9:10" ht="15.75">
      <c r="I10651" s="192"/>
      <c r="J10651" s="192"/>
    </row>
    <row r="10652" spans="9:10" ht="15.75">
      <c r="I10652" s="192"/>
      <c r="J10652" s="192"/>
    </row>
    <row r="10653" spans="9:10" ht="15.75">
      <c r="I10653" s="192"/>
      <c r="J10653" s="192"/>
    </row>
    <row r="10654" spans="9:10" ht="15.75">
      <c r="I10654" s="192"/>
      <c r="J10654" s="192"/>
    </row>
    <row r="10655" spans="9:10" ht="15.75">
      <c r="I10655" s="192"/>
      <c r="J10655" s="192"/>
    </row>
    <row r="10656" spans="9:10" ht="15.75">
      <c r="I10656" s="192"/>
      <c r="J10656" s="192"/>
    </row>
    <row r="10657" spans="9:10" ht="15.75">
      <c r="I10657" s="192"/>
      <c r="J10657" s="192"/>
    </row>
    <row r="10658" spans="9:10" ht="15.75">
      <c r="I10658" s="192"/>
      <c r="J10658" s="192"/>
    </row>
    <row r="10659" spans="9:10" ht="15.75">
      <c r="I10659" s="192"/>
      <c r="J10659" s="192"/>
    </row>
    <row r="10660" spans="9:10" ht="15.75">
      <c r="I10660" s="192"/>
      <c r="J10660" s="192"/>
    </row>
    <row r="10661" spans="9:10" ht="15.75">
      <c r="I10661" s="192"/>
      <c r="J10661" s="192"/>
    </row>
    <row r="10662" spans="9:10" ht="15.75">
      <c r="I10662" s="192"/>
      <c r="J10662" s="192"/>
    </row>
    <row r="10663" spans="9:10" ht="15.75">
      <c r="I10663" s="192"/>
      <c r="J10663" s="192"/>
    </row>
    <row r="10664" spans="9:10" ht="15.75">
      <c r="I10664" s="192"/>
      <c r="J10664" s="192"/>
    </row>
    <row r="10665" spans="9:10" ht="15.75">
      <c r="I10665" s="192"/>
      <c r="J10665" s="192"/>
    </row>
    <row r="10666" spans="9:10" ht="15.75">
      <c r="I10666" s="192"/>
      <c r="J10666" s="192"/>
    </row>
    <row r="10667" spans="9:10" ht="15.75">
      <c r="I10667" s="192"/>
      <c r="J10667" s="192"/>
    </row>
    <row r="10668" spans="9:10" ht="15.75">
      <c r="I10668" s="192"/>
      <c r="J10668" s="192"/>
    </row>
    <row r="10669" spans="9:10" ht="15.75">
      <c r="I10669" s="192"/>
      <c r="J10669" s="192"/>
    </row>
    <row r="10670" spans="9:10" ht="15.75">
      <c r="I10670" s="192"/>
      <c r="J10670" s="192"/>
    </row>
    <row r="10671" spans="9:10" ht="15.75">
      <c r="I10671" s="192"/>
      <c r="J10671" s="192"/>
    </row>
    <row r="10672" spans="9:10" ht="15.75">
      <c r="I10672" s="192"/>
      <c r="J10672" s="192"/>
    </row>
    <row r="10673" spans="9:10" ht="15.75">
      <c r="I10673" s="192"/>
      <c r="J10673" s="192"/>
    </row>
    <row r="10674" spans="9:10" ht="15.75">
      <c r="I10674" s="192"/>
      <c r="J10674" s="192"/>
    </row>
    <row r="10675" spans="9:10" ht="15.75">
      <c r="I10675" s="192"/>
      <c r="J10675" s="192"/>
    </row>
    <row r="10676" spans="9:10" ht="15.75">
      <c r="I10676" s="192"/>
      <c r="J10676" s="192"/>
    </row>
    <row r="10677" spans="9:10" ht="15.75">
      <c r="I10677" s="192"/>
      <c r="J10677" s="192"/>
    </row>
    <row r="10678" spans="9:10" ht="15.75">
      <c r="I10678" s="192"/>
      <c r="J10678" s="192"/>
    </row>
    <row r="10679" spans="9:10" ht="15.75">
      <c r="I10679" s="192"/>
      <c r="J10679" s="192"/>
    </row>
    <row r="10680" spans="9:10" ht="15.75">
      <c r="I10680" s="192"/>
      <c r="J10680" s="192"/>
    </row>
    <row r="10681" spans="9:10" ht="15.75">
      <c r="I10681" s="192"/>
      <c r="J10681" s="192"/>
    </row>
    <row r="10682" spans="9:10" ht="15.75">
      <c r="I10682" s="192"/>
      <c r="J10682" s="192"/>
    </row>
    <row r="10683" spans="9:10" ht="15.75">
      <c r="I10683" s="192"/>
      <c r="J10683" s="192"/>
    </row>
    <row r="10684" spans="9:10" ht="15.75">
      <c r="I10684" s="192"/>
      <c r="J10684" s="192"/>
    </row>
    <row r="10685" spans="9:10" ht="15.75">
      <c r="I10685" s="192"/>
      <c r="J10685" s="192"/>
    </row>
    <row r="10686" spans="9:10" ht="15.75">
      <c r="I10686" s="192"/>
      <c r="J10686" s="192"/>
    </row>
    <row r="10687" spans="9:10" ht="15.75">
      <c r="I10687" s="192"/>
      <c r="J10687" s="192"/>
    </row>
    <row r="10688" spans="9:10" ht="15.75">
      <c r="I10688" s="192"/>
      <c r="J10688" s="192"/>
    </row>
    <row r="10689" spans="9:10" ht="15.75">
      <c r="I10689" s="192"/>
      <c r="J10689" s="192"/>
    </row>
    <row r="10690" spans="9:10" ht="15.75">
      <c r="I10690" s="192"/>
      <c r="J10690" s="192"/>
    </row>
    <row r="10691" spans="9:10" ht="15.75">
      <c r="I10691" s="192"/>
      <c r="J10691" s="192"/>
    </row>
    <row r="10692" spans="9:10" ht="15.75">
      <c r="I10692" s="192"/>
      <c r="J10692" s="192"/>
    </row>
    <row r="10693" spans="9:10" ht="15.75">
      <c r="I10693" s="192"/>
      <c r="J10693" s="192"/>
    </row>
    <row r="10694" spans="9:10" ht="15.75">
      <c r="I10694" s="192"/>
      <c r="J10694" s="192"/>
    </row>
    <row r="10695" spans="9:10" ht="15.75">
      <c r="I10695" s="192"/>
      <c r="J10695" s="192"/>
    </row>
    <row r="10696" spans="9:10" ht="15.75">
      <c r="I10696" s="192"/>
      <c r="J10696" s="192"/>
    </row>
    <row r="10697" spans="9:10" ht="15.75">
      <c r="I10697" s="192"/>
      <c r="J10697" s="192"/>
    </row>
    <row r="10698" spans="9:10" ht="15.75">
      <c r="I10698" s="192"/>
      <c r="J10698" s="192"/>
    </row>
    <row r="10699" spans="9:10" ht="15.75">
      <c r="I10699" s="192"/>
      <c r="J10699" s="192"/>
    </row>
    <row r="10700" spans="9:10" ht="15.75">
      <c r="I10700" s="192"/>
      <c r="J10700" s="192"/>
    </row>
    <row r="10701" spans="9:10" ht="15.75">
      <c r="I10701" s="192"/>
      <c r="J10701" s="192"/>
    </row>
    <row r="10702" spans="9:10" ht="15.75">
      <c r="I10702" s="192"/>
      <c r="J10702" s="192"/>
    </row>
    <row r="10703" spans="9:10" ht="15.75">
      <c r="I10703" s="192"/>
      <c r="J10703" s="192"/>
    </row>
    <row r="10704" spans="9:10" ht="15.75">
      <c r="I10704" s="192"/>
      <c r="J10704" s="192"/>
    </row>
    <row r="10705" spans="9:10" ht="15.75">
      <c r="I10705" s="192"/>
      <c r="J10705" s="192"/>
    </row>
    <row r="10706" spans="9:10" ht="15.75">
      <c r="I10706" s="192"/>
      <c r="J10706" s="192"/>
    </row>
    <row r="10707" spans="9:10" ht="15.75">
      <c r="I10707" s="192"/>
      <c r="J10707" s="192"/>
    </row>
    <row r="10708" spans="9:10" ht="15.75">
      <c r="I10708" s="192"/>
      <c r="J10708" s="192"/>
    </row>
    <row r="10709" spans="9:10" ht="15.75">
      <c r="I10709" s="192"/>
      <c r="J10709" s="192"/>
    </row>
    <row r="10710" spans="9:10" ht="15.75">
      <c r="I10710" s="192"/>
      <c r="J10710" s="192"/>
    </row>
    <row r="10711" spans="9:10" ht="15.75">
      <c r="I10711" s="192"/>
      <c r="J10711" s="192"/>
    </row>
    <row r="10712" spans="9:10" ht="15.75">
      <c r="I10712" s="192"/>
      <c r="J10712" s="192"/>
    </row>
    <row r="10713" spans="9:10" ht="15.75">
      <c r="I10713" s="192"/>
      <c r="J10713" s="192"/>
    </row>
    <row r="10714" spans="9:10" ht="15.75">
      <c r="I10714" s="192"/>
      <c r="J10714" s="192"/>
    </row>
    <row r="10715" spans="9:10" ht="15.75">
      <c r="I10715" s="192"/>
      <c r="J10715" s="192"/>
    </row>
    <row r="10716" spans="9:10" ht="15.75">
      <c r="I10716" s="192"/>
      <c r="J10716" s="192"/>
    </row>
    <row r="10717" spans="9:10" ht="15.75">
      <c r="I10717" s="192"/>
      <c r="J10717" s="192"/>
    </row>
    <row r="10718" spans="9:10" ht="15.75">
      <c r="I10718" s="192"/>
      <c r="J10718" s="192"/>
    </row>
    <row r="10719" spans="9:10" ht="15.75">
      <c r="I10719" s="192"/>
      <c r="J10719" s="192"/>
    </row>
    <row r="10720" spans="9:10" ht="15.75">
      <c r="I10720" s="192"/>
      <c r="J10720" s="192"/>
    </row>
    <row r="10721" spans="9:10" ht="15.75">
      <c r="I10721" s="192"/>
      <c r="J10721" s="192"/>
    </row>
    <row r="10722" spans="9:10" ht="15.75">
      <c r="I10722" s="192"/>
      <c r="J10722" s="192"/>
    </row>
    <row r="10723" spans="9:10" ht="15.75">
      <c r="I10723" s="192"/>
      <c r="J10723" s="192"/>
    </row>
    <row r="10724" spans="9:10" ht="15.75">
      <c r="I10724" s="192"/>
      <c r="J10724" s="192"/>
    </row>
    <row r="10725" spans="9:10" ht="15.75">
      <c r="I10725" s="192"/>
      <c r="J10725" s="192"/>
    </row>
    <row r="10726" spans="9:10" ht="15.75">
      <c r="I10726" s="192"/>
      <c r="J10726" s="192"/>
    </row>
    <row r="10727" spans="9:10" ht="15.75">
      <c r="I10727" s="192"/>
      <c r="J10727" s="192"/>
    </row>
    <row r="10728" spans="9:10" ht="15.75">
      <c r="I10728" s="192"/>
      <c r="J10728" s="192"/>
    </row>
    <row r="10729" spans="9:10" ht="15.75">
      <c r="I10729" s="192"/>
      <c r="J10729" s="192"/>
    </row>
    <row r="10730" spans="9:10" ht="15.75">
      <c r="I10730" s="192"/>
      <c r="J10730" s="192"/>
    </row>
    <row r="10731" spans="9:10" ht="15.75">
      <c r="I10731" s="192"/>
      <c r="J10731" s="192"/>
    </row>
    <row r="10732" spans="9:10" ht="15.75">
      <c r="I10732" s="192"/>
      <c r="J10732" s="192"/>
    </row>
    <row r="10733" spans="9:10" ht="15.75">
      <c r="I10733" s="192"/>
      <c r="J10733" s="192"/>
    </row>
    <row r="10734" spans="9:10" ht="15.75">
      <c r="I10734" s="192"/>
      <c r="J10734" s="192"/>
    </row>
    <row r="10735" spans="9:10" ht="15.75">
      <c r="I10735" s="192"/>
      <c r="J10735" s="192"/>
    </row>
    <row r="10736" spans="9:10" ht="15.75">
      <c r="I10736" s="192"/>
      <c r="J10736" s="192"/>
    </row>
    <row r="10737" spans="9:10" ht="15.75">
      <c r="I10737" s="192"/>
      <c r="J10737" s="192"/>
    </row>
    <row r="10738" spans="9:10" ht="15.75">
      <c r="I10738" s="192"/>
      <c r="J10738" s="192"/>
    </row>
    <row r="10739" spans="9:10" ht="15.75">
      <c r="I10739" s="192"/>
      <c r="J10739" s="192"/>
    </row>
    <row r="10740" spans="9:10" ht="15.75">
      <c r="I10740" s="192"/>
      <c r="J10740" s="192"/>
    </row>
    <row r="10741" spans="9:10" ht="15.75">
      <c r="I10741" s="192"/>
      <c r="J10741" s="192"/>
    </row>
    <row r="10742" spans="9:10" ht="15.75">
      <c r="I10742" s="192"/>
      <c r="J10742" s="192"/>
    </row>
    <row r="10743" spans="9:10" ht="15.75">
      <c r="I10743" s="192"/>
      <c r="J10743" s="192"/>
    </row>
    <row r="10744" spans="9:10" ht="15.75">
      <c r="I10744" s="192"/>
      <c r="J10744" s="192"/>
    </row>
    <row r="10745" spans="9:10" ht="15.75">
      <c r="I10745" s="192"/>
      <c r="J10745" s="192"/>
    </row>
    <row r="10746" spans="9:10" ht="15.75">
      <c r="I10746" s="192"/>
      <c r="J10746" s="192"/>
    </row>
    <row r="10747" spans="9:10" ht="15.75">
      <c r="I10747" s="192"/>
      <c r="J10747" s="192"/>
    </row>
    <row r="10748" spans="9:10" ht="15.75">
      <c r="I10748" s="192"/>
      <c r="J10748" s="192"/>
    </row>
    <row r="10749" spans="9:10" ht="15.75">
      <c r="I10749" s="192"/>
      <c r="J10749" s="192"/>
    </row>
    <row r="10750" spans="9:10" ht="15.75">
      <c r="I10750" s="192"/>
      <c r="J10750" s="192"/>
    </row>
    <row r="10751" spans="9:10" ht="15.75">
      <c r="I10751" s="192"/>
      <c r="J10751" s="192"/>
    </row>
    <row r="10752" spans="9:10" ht="15.75">
      <c r="I10752" s="192"/>
      <c r="J10752" s="192"/>
    </row>
    <row r="10753" spans="9:10" ht="15.75">
      <c r="I10753" s="192"/>
      <c r="J10753" s="192"/>
    </row>
    <row r="10754" spans="9:10" ht="15.75">
      <c r="I10754" s="192"/>
      <c r="J10754" s="192"/>
    </row>
    <row r="10755" spans="9:10" ht="15.75">
      <c r="I10755" s="192"/>
      <c r="J10755" s="192"/>
    </row>
    <row r="10756" spans="9:10" ht="15.75">
      <c r="I10756" s="192"/>
      <c r="J10756" s="192"/>
    </row>
    <row r="10757" spans="9:10" ht="15.75">
      <c r="I10757" s="192"/>
      <c r="J10757" s="192"/>
    </row>
    <row r="10758" spans="9:10" ht="15.75">
      <c r="I10758" s="192"/>
      <c r="J10758" s="192"/>
    </row>
    <row r="10759" spans="9:10" ht="15.75">
      <c r="I10759" s="192"/>
      <c r="J10759" s="192"/>
    </row>
    <row r="10760" spans="9:10" ht="15.75">
      <c r="I10760" s="192"/>
      <c r="J10760" s="192"/>
    </row>
    <row r="10761" spans="9:10" ht="15.75">
      <c r="I10761" s="192"/>
      <c r="J10761" s="192"/>
    </row>
    <row r="10762" spans="9:10" ht="15.75">
      <c r="I10762" s="192"/>
      <c r="J10762" s="192"/>
    </row>
    <row r="10763" spans="9:10" ht="15.75">
      <c r="I10763" s="192"/>
      <c r="J10763" s="192"/>
    </row>
    <row r="10764" spans="9:10" ht="15.75">
      <c r="I10764" s="192"/>
      <c r="J10764" s="192"/>
    </row>
    <row r="10765" spans="9:10" ht="15.75">
      <c r="I10765" s="192"/>
      <c r="J10765" s="192"/>
    </row>
    <row r="10766" spans="9:10" ht="15.75">
      <c r="I10766" s="192"/>
      <c r="J10766" s="192"/>
    </row>
    <row r="10767" spans="9:10" ht="15.75">
      <c r="I10767" s="192"/>
      <c r="J10767" s="192"/>
    </row>
    <row r="10768" spans="9:10" ht="15.75">
      <c r="I10768" s="192"/>
      <c r="J10768" s="192"/>
    </row>
    <row r="10769" spans="9:10" ht="15.75">
      <c r="I10769" s="192"/>
      <c r="J10769" s="192"/>
    </row>
    <row r="10770" spans="9:10" ht="15.75">
      <c r="I10770" s="192"/>
      <c r="J10770" s="192"/>
    </row>
    <row r="10771" spans="9:10" ht="15.75">
      <c r="I10771" s="192"/>
      <c r="J10771" s="192"/>
    </row>
    <row r="10772" spans="9:10" ht="15.75">
      <c r="I10772" s="192"/>
      <c r="J10772" s="192"/>
    </row>
    <row r="10773" spans="9:10" ht="15.75">
      <c r="I10773" s="192"/>
      <c r="J10773" s="192"/>
    </row>
    <row r="10774" spans="9:10" ht="15.75">
      <c r="I10774" s="192"/>
      <c r="J10774" s="192"/>
    </row>
    <row r="10775" spans="9:10" ht="15.75">
      <c r="I10775" s="192"/>
      <c r="J10775" s="192"/>
    </row>
    <row r="10776" spans="9:10" ht="15.75">
      <c r="I10776" s="192"/>
      <c r="J10776" s="192"/>
    </row>
    <row r="10777" spans="9:10" ht="15.75">
      <c r="I10777" s="192"/>
      <c r="J10777" s="192"/>
    </row>
    <row r="10778" spans="9:10" ht="15.75">
      <c r="I10778" s="192"/>
      <c r="J10778" s="192"/>
    </row>
    <row r="10779" spans="9:10" ht="15.75">
      <c r="I10779" s="192"/>
      <c r="J10779" s="192"/>
    </row>
    <row r="10780" spans="9:10" ht="15.75">
      <c r="I10780" s="192"/>
      <c r="J10780" s="192"/>
    </row>
    <row r="10781" spans="9:10" ht="15.75">
      <c r="I10781" s="192"/>
      <c r="J10781" s="192"/>
    </row>
    <row r="10782" spans="9:10" ht="15.75">
      <c r="I10782" s="192"/>
      <c r="J10782" s="192"/>
    </row>
    <row r="10783" spans="9:10" ht="15.75">
      <c r="I10783" s="192"/>
      <c r="J10783" s="192"/>
    </row>
    <row r="10784" spans="9:10" ht="15.75">
      <c r="I10784" s="192"/>
      <c r="J10784" s="192"/>
    </row>
    <row r="10785" spans="9:10" ht="15.75">
      <c r="I10785" s="192"/>
      <c r="J10785" s="192"/>
    </row>
    <row r="10786" spans="9:10" ht="15.75">
      <c r="I10786" s="192"/>
      <c r="J10786" s="192"/>
    </row>
    <row r="10787" spans="9:10" ht="15.75">
      <c r="I10787" s="192"/>
      <c r="J10787" s="192"/>
    </row>
    <row r="10788" spans="9:10" ht="15.75">
      <c r="I10788" s="192"/>
      <c r="J10788" s="192"/>
    </row>
    <row r="10789" spans="9:10" ht="15.75">
      <c r="I10789" s="192"/>
      <c r="J10789" s="192"/>
    </row>
    <row r="10790" spans="9:10" ht="15.75">
      <c r="I10790" s="192"/>
      <c r="J10790" s="192"/>
    </row>
    <row r="10791" spans="9:10" ht="15.75">
      <c r="I10791" s="192"/>
      <c r="J10791" s="192"/>
    </row>
    <row r="10792" spans="9:10" ht="15.75">
      <c r="I10792" s="192"/>
      <c r="J10792" s="192"/>
    </row>
    <row r="10793" spans="9:10" ht="15.75">
      <c r="I10793" s="192"/>
      <c r="J10793" s="192"/>
    </row>
    <row r="10794" spans="9:10" ht="15.75">
      <c r="I10794" s="192"/>
      <c r="J10794" s="192"/>
    </row>
    <row r="10795" spans="9:10" ht="15.75">
      <c r="I10795" s="192"/>
      <c r="J10795" s="192"/>
    </row>
    <row r="10796" spans="9:10" ht="15.75">
      <c r="I10796" s="192"/>
      <c r="J10796" s="192"/>
    </row>
    <row r="10797" spans="9:10" ht="15.75">
      <c r="I10797" s="192"/>
      <c r="J10797" s="192"/>
    </row>
    <row r="10798" spans="9:10" ht="15.75">
      <c r="I10798" s="192"/>
      <c r="J10798" s="192"/>
    </row>
    <row r="10799" spans="9:10" ht="15.75">
      <c r="I10799" s="192"/>
      <c r="J10799" s="192"/>
    </row>
    <row r="10800" spans="9:10" ht="15.75">
      <c r="I10800" s="192"/>
      <c r="J10800" s="192"/>
    </row>
    <row r="10801" spans="9:10" ht="15.75">
      <c r="I10801" s="192"/>
      <c r="J10801" s="192"/>
    </row>
    <row r="10802" spans="9:10" ht="15.75">
      <c r="I10802" s="192"/>
      <c r="J10802" s="192"/>
    </row>
    <row r="10803" spans="9:10" ht="15.75">
      <c r="I10803" s="192"/>
      <c r="J10803" s="192"/>
    </row>
    <row r="10804" spans="9:10" ht="15.75">
      <c r="I10804" s="192"/>
      <c r="J10804" s="192"/>
    </row>
    <row r="10805" spans="9:10" ht="15.75">
      <c r="I10805" s="192"/>
      <c r="J10805" s="192"/>
    </row>
    <row r="10806" spans="9:10" ht="15.75">
      <c r="I10806" s="192"/>
      <c r="J10806" s="192"/>
    </row>
    <row r="10807" spans="9:10" ht="15.75">
      <c r="I10807" s="192"/>
      <c r="J10807" s="192"/>
    </row>
    <row r="10808" spans="9:10" ht="15.75">
      <c r="I10808" s="192"/>
      <c r="J10808" s="192"/>
    </row>
    <row r="10809" spans="9:10" ht="15.75">
      <c r="I10809" s="192"/>
      <c r="J10809" s="192"/>
    </row>
    <row r="10810" spans="9:10" ht="15.75">
      <c r="I10810" s="192"/>
      <c r="J10810" s="192"/>
    </row>
    <row r="10811" spans="9:10" ht="15.75">
      <c r="I10811" s="192"/>
      <c r="J10811" s="192"/>
    </row>
    <row r="10812" spans="9:10" ht="15.75">
      <c r="I10812" s="192"/>
      <c r="J10812" s="192"/>
    </row>
    <row r="10813" spans="9:10" ht="15.75">
      <c r="I10813" s="192"/>
      <c r="J10813" s="192"/>
    </row>
    <row r="10814" spans="9:10" ht="15.75">
      <c r="I10814" s="192"/>
      <c r="J10814" s="192"/>
    </row>
    <row r="10815" spans="9:10" ht="15.75">
      <c r="I10815" s="192"/>
      <c r="J10815" s="192"/>
    </row>
    <row r="10816" spans="9:10" ht="15.75">
      <c r="I10816" s="192"/>
      <c r="J10816" s="192"/>
    </row>
    <row r="10817" spans="9:10" ht="15.75">
      <c r="I10817" s="192"/>
      <c r="J10817" s="192"/>
    </row>
    <row r="10818" spans="9:10" ht="15.75">
      <c r="I10818" s="192"/>
      <c r="J10818" s="192"/>
    </row>
    <row r="10819" spans="9:10" ht="15.75">
      <c r="I10819" s="192"/>
      <c r="J10819" s="192"/>
    </row>
    <row r="10820" spans="9:10" ht="15.75">
      <c r="I10820" s="192"/>
      <c r="J10820" s="192"/>
    </row>
    <row r="10821" spans="9:10" ht="15.75">
      <c r="I10821" s="192"/>
      <c r="J10821" s="192"/>
    </row>
    <row r="10822" spans="9:10" ht="15.75">
      <c r="I10822" s="192"/>
      <c r="J10822" s="192"/>
    </row>
    <row r="10823" spans="9:10" ht="15.75">
      <c r="I10823" s="192"/>
      <c r="J10823" s="192"/>
    </row>
    <row r="10824" spans="9:10" ht="15.75">
      <c r="I10824" s="192"/>
      <c r="J10824" s="192"/>
    </row>
    <row r="10825" spans="9:10" ht="15.75">
      <c r="I10825" s="192"/>
      <c r="J10825" s="192"/>
    </row>
    <row r="10826" spans="9:10" ht="15.75">
      <c r="I10826" s="192"/>
      <c r="J10826" s="192"/>
    </row>
    <row r="10827" spans="9:10" ht="15.75">
      <c r="I10827" s="192"/>
      <c r="J10827" s="192"/>
    </row>
    <row r="10828" spans="9:10" ht="15.75">
      <c r="I10828" s="192"/>
      <c r="J10828" s="192"/>
    </row>
    <row r="10829" spans="9:10" ht="15.75">
      <c r="I10829" s="192"/>
      <c r="J10829" s="192"/>
    </row>
    <row r="10830" spans="9:10" ht="15.75">
      <c r="I10830" s="192"/>
      <c r="J10830" s="192"/>
    </row>
    <row r="10831" spans="9:10" ht="15.75">
      <c r="I10831" s="192"/>
      <c r="J10831" s="192"/>
    </row>
    <row r="10832" spans="9:10" ht="15.75">
      <c r="I10832" s="192"/>
      <c r="J10832" s="192"/>
    </row>
    <row r="10833" spans="9:10" ht="15.75">
      <c r="I10833" s="192"/>
      <c r="J10833" s="192"/>
    </row>
    <row r="10834" spans="9:10" ht="15.75">
      <c r="I10834" s="192"/>
      <c r="J10834" s="192"/>
    </row>
    <row r="10835" spans="9:10" ht="15.75">
      <c r="I10835" s="192"/>
      <c r="J10835" s="192"/>
    </row>
    <row r="10836" spans="9:10" ht="15.75">
      <c r="I10836" s="192"/>
      <c r="J10836" s="192"/>
    </row>
    <row r="10837" spans="9:10" ht="15.75">
      <c r="I10837" s="192"/>
      <c r="J10837" s="192"/>
    </row>
    <row r="10838" spans="9:10" ht="15.75">
      <c r="I10838" s="192"/>
      <c r="J10838" s="192"/>
    </row>
    <row r="10839" spans="9:10" ht="15.75">
      <c r="I10839" s="192"/>
      <c r="J10839" s="192"/>
    </row>
    <row r="10840" spans="9:10" ht="15.75">
      <c r="I10840" s="192"/>
      <c r="J10840" s="192"/>
    </row>
    <row r="10841" spans="9:10" ht="15.75">
      <c r="I10841" s="192"/>
      <c r="J10841" s="192"/>
    </row>
    <row r="10842" spans="9:10" ht="15.75">
      <c r="I10842" s="192"/>
      <c r="J10842" s="192"/>
    </row>
    <row r="10843" spans="9:10" ht="15.75">
      <c r="I10843" s="192"/>
      <c r="J10843" s="192"/>
    </row>
    <row r="10844" spans="9:10" ht="15.75">
      <c r="I10844" s="192"/>
      <c r="J10844" s="192"/>
    </row>
    <row r="10845" spans="9:10" ht="15.75">
      <c r="I10845" s="192"/>
      <c r="J10845" s="192"/>
    </row>
    <row r="10846" spans="9:10" ht="15.75">
      <c r="I10846" s="192"/>
      <c r="J10846" s="192"/>
    </row>
    <row r="10847" spans="9:10" ht="15.75">
      <c r="I10847" s="192"/>
      <c r="J10847" s="192"/>
    </row>
    <row r="10848" spans="9:10" ht="15.75">
      <c r="I10848" s="192"/>
      <c r="J10848" s="192"/>
    </row>
    <row r="10849" spans="9:10" ht="15.75">
      <c r="I10849" s="192"/>
      <c r="J10849" s="192"/>
    </row>
    <row r="10850" spans="9:10" ht="15.75">
      <c r="I10850" s="192"/>
      <c r="J10850" s="192"/>
    </row>
    <row r="10851" spans="9:10" ht="15.75">
      <c r="I10851" s="192"/>
      <c r="J10851" s="192"/>
    </row>
    <row r="10852" spans="9:10" ht="15.75">
      <c r="I10852" s="192"/>
      <c r="J10852" s="192"/>
    </row>
    <row r="10853" spans="9:10" ht="15.75">
      <c r="I10853" s="192"/>
      <c r="J10853" s="192"/>
    </row>
    <row r="10854" spans="9:10" ht="15.75">
      <c r="I10854" s="192"/>
      <c r="J10854" s="192"/>
    </row>
    <row r="10855" spans="9:10" ht="15.75">
      <c r="I10855" s="192"/>
      <c r="J10855" s="192"/>
    </row>
    <row r="10856" spans="9:10" ht="15.75">
      <c r="I10856" s="192"/>
      <c r="J10856" s="192"/>
    </row>
    <row r="10857" spans="9:10" ht="15.75">
      <c r="I10857" s="192"/>
      <c r="J10857" s="192"/>
    </row>
    <row r="10858" spans="9:10" ht="15.75">
      <c r="I10858" s="192"/>
      <c r="J10858" s="192"/>
    </row>
    <row r="10859" spans="9:10" ht="15.75">
      <c r="I10859" s="192"/>
      <c r="J10859" s="192"/>
    </row>
    <row r="10860" spans="9:10" ht="15.75">
      <c r="I10860" s="192"/>
      <c r="J10860" s="192"/>
    </row>
    <row r="10861" spans="9:10" ht="15.75">
      <c r="I10861" s="192"/>
      <c r="J10861" s="192"/>
    </row>
    <row r="10862" spans="9:10" ht="15.75">
      <c r="I10862" s="192"/>
      <c r="J10862" s="192"/>
    </row>
    <row r="10863" spans="9:10" ht="15.75">
      <c r="I10863" s="192"/>
      <c r="J10863" s="192"/>
    </row>
    <row r="10864" spans="9:10" ht="15.75">
      <c r="I10864" s="192"/>
      <c r="J10864" s="192"/>
    </row>
    <row r="10865" spans="9:10" ht="15.75">
      <c r="I10865" s="192"/>
      <c r="J10865" s="192"/>
    </row>
    <row r="10866" spans="9:10" ht="15.75">
      <c r="I10866" s="192"/>
      <c r="J10866" s="192"/>
    </row>
    <row r="10867" spans="9:10" ht="15.75">
      <c r="I10867" s="192"/>
      <c r="J10867" s="192"/>
    </row>
    <row r="10868" spans="9:10" ht="15.75">
      <c r="I10868" s="192"/>
      <c r="J10868" s="192"/>
    </row>
    <row r="10869" spans="9:10" ht="15.75">
      <c r="I10869" s="192"/>
      <c r="J10869" s="192"/>
    </row>
    <row r="10870" spans="9:10" ht="15.75">
      <c r="I10870" s="192"/>
      <c r="J10870" s="192"/>
    </row>
    <row r="10871" spans="9:10" ht="15.75">
      <c r="I10871" s="192"/>
      <c r="J10871" s="192"/>
    </row>
    <row r="10872" spans="9:10" ht="15.75">
      <c r="I10872" s="192"/>
      <c r="J10872" s="192"/>
    </row>
    <row r="10873" spans="9:10" ht="15.75">
      <c r="I10873" s="192"/>
      <c r="J10873" s="192"/>
    </row>
    <row r="10874" spans="9:10" ht="15.75">
      <c r="I10874" s="192"/>
      <c r="J10874" s="192"/>
    </row>
    <row r="10875" spans="9:10" ht="15.75">
      <c r="I10875" s="192"/>
      <c r="J10875" s="192"/>
    </row>
    <row r="10876" spans="9:10" ht="15.75">
      <c r="I10876" s="192"/>
      <c r="J10876" s="192"/>
    </row>
    <row r="10877" spans="9:10" ht="15.75">
      <c r="I10877" s="192"/>
      <c r="J10877" s="192"/>
    </row>
    <row r="10878" spans="9:10" ht="15.75">
      <c r="I10878" s="192"/>
      <c r="J10878" s="192"/>
    </row>
    <row r="10879" spans="9:10" ht="15.75">
      <c r="I10879" s="192"/>
      <c r="J10879" s="192"/>
    </row>
    <row r="10880" spans="9:10" ht="15.75">
      <c r="I10880" s="192"/>
      <c r="J10880" s="192"/>
    </row>
    <row r="10881" spans="9:10" ht="15.75">
      <c r="I10881" s="192"/>
      <c r="J10881" s="192"/>
    </row>
    <row r="10882" spans="9:10" ht="15.75">
      <c r="I10882" s="192"/>
      <c r="J10882" s="192"/>
    </row>
    <row r="10883" spans="9:10" ht="15.75">
      <c r="I10883" s="192"/>
      <c r="J10883" s="192"/>
    </row>
    <row r="10884" spans="9:10" ht="15.75">
      <c r="I10884" s="192"/>
      <c r="J10884" s="192"/>
    </row>
    <row r="10885" spans="9:10" ht="15.75">
      <c r="I10885" s="192"/>
      <c r="J10885" s="192"/>
    </row>
    <row r="10886" spans="9:10" ht="15.75">
      <c r="I10886" s="192"/>
      <c r="J10886" s="192"/>
    </row>
    <row r="10887" spans="9:10" ht="15.75">
      <c r="I10887" s="192"/>
      <c r="J10887" s="192"/>
    </row>
    <row r="10888" spans="9:10" ht="15.75">
      <c r="I10888" s="192"/>
      <c r="J10888" s="192"/>
    </row>
    <row r="10889" spans="9:10" ht="15.75">
      <c r="I10889" s="192"/>
      <c r="J10889" s="192"/>
    </row>
    <row r="10890" spans="9:10" ht="15.75">
      <c r="I10890" s="192"/>
      <c r="J10890" s="192"/>
    </row>
    <row r="10891" spans="9:10" ht="15.75">
      <c r="I10891" s="192"/>
      <c r="J10891" s="192"/>
    </row>
    <row r="10892" spans="9:10" ht="15.75">
      <c r="I10892" s="192"/>
      <c r="J10892" s="192"/>
    </row>
    <row r="10893" spans="9:10" ht="15.75">
      <c r="I10893" s="192"/>
      <c r="J10893" s="192"/>
    </row>
    <row r="10894" spans="9:10" ht="15.75">
      <c r="I10894" s="192"/>
      <c r="J10894" s="192"/>
    </row>
    <row r="10895" spans="9:10" ht="15.75">
      <c r="I10895" s="192"/>
      <c r="J10895" s="192"/>
    </row>
    <row r="10896" spans="9:10" ht="15.75">
      <c r="I10896" s="192"/>
      <c r="J10896" s="192"/>
    </row>
    <row r="10897" spans="9:10" ht="15.75">
      <c r="I10897" s="192"/>
      <c r="J10897" s="192"/>
    </row>
    <row r="10898" spans="9:10" ht="15.75">
      <c r="I10898" s="192"/>
      <c r="J10898" s="192"/>
    </row>
    <row r="10899" spans="9:10" ht="15.75">
      <c r="I10899" s="192"/>
      <c r="J10899" s="192"/>
    </row>
    <row r="10900" spans="9:10" ht="15.75">
      <c r="I10900" s="192"/>
      <c r="J10900" s="192"/>
    </row>
    <row r="10901" spans="9:10" ht="15.75">
      <c r="I10901" s="192"/>
      <c r="J10901" s="192"/>
    </row>
    <row r="10902" spans="9:10" ht="15.75">
      <c r="I10902" s="192"/>
      <c r="J10902" s="192"/>
    </row>
    <row r="10903" spans="9:10" ht="15.75">
      <c r="I10903" s="192"/>
      <c r="J10903" s="192"/>
    </row>
    <row r="10904" spans="9:10" ht="15.75">
      <c r="I10904" s="192"/>
      <c r="J10904" s="192"/>
    </row>
    <row r="10905" spans="9:10" ht="15.75">
      <c r="I10905" s="192"/>
      <c r="J10905" s="192"/>
    </row>
    <row r="10906" spans="9:10" ht="15.75">
      <c r="I10906" s="192"/>
      <c r="J10906" s="192"/>
    </row>
    <row r="10907" spans="9:10" ht="15.75">
      <c r="I10907" s="192"/>
      <c r="J10907" s="192"/>
    </row>
    <row r="10908" spans="9:10" ht="15.75">
      <c r="I10908" s="192"/>
      <c r="J10908" s="192"/>
    </row>
    <row r="10909" spans="9:10" ht="15.75">
      <c r="I10909" s="192"/>
      <c r="J10909" s="192"/>
    </row>
    <row r="10910" spans="9:10" ht="15.75">
      <c r="I10910" s="192"/>
      <c r="J10910" s="192"/>
    </row>
    <row r="10911" spans="9:10" ht="15.75">
      <c r="I10911" s="192"/>
      <c r="J10911" s="192"/>
    </row>
    <row r="10912" spans="9:10" ht="15.75">
      <c r="I10912" s="192"/>
      <c r="J10912" s="192"/>
    </row>
    <row r="10913" spans="9:10" ht="15.75">
      <c r="I10913" s="192"/>
      <c r="J10913" s="192"/>
    </row>
    <row r="10914" spans="9:10" ht="15.75">
      <c r="I10914" s="192"/>
      <c r="J10914" s="192"/>
    </row>
    <row r="10915" spans="9:10" ht="15.75">
      <c r="I10915" s="192"/>
      <c r="J10915" s="192"/>
    </row>
    <row r="10916" spans="9:10" ht="15.75">
      <c r="I10916" s="192"/>
      <c r="J10916" s="192"/>
    </row>
    <row r="10917" spans="9:10" ht="15.75">
      <c r="I10917" s="192"/>
      <c r="J10917" s="192"/>
    </row>
    <row r="10918" spans="9:10" ht="15.75">
      <c r="I10918" s="192"/>
      <c r="J10918" s="192"/>
    </row>
    <row r="10919" spans="9:10" ht="15.75">
      <c r="I10919" s="192"/>
      <c r="J10919" s="192"/>
    </row>
    <row r="10920" spans="9:10" ht="15.75">
      <c r="I10920" s="192"/>
      <c r="J10920" s="192"/>
    </row>
    <row r="10921" spans="9:10" ht="15.75">
      <c r="I10921" s="192"/>
      <c r="J10921" s="192"/>
    </row>
    <row r="10922" spans="9:10" ht="15.75">
      <c r="I10922" s="192"/>
      <c r="J10922" s="192"/>
    </row>
    <row r="10923" spans="9:10" ht="15.75">
      <c r="I10923" s="192"/>
      <c r="J10923" s="192"/>
    </row>
    <row r="10924" spans="9:10" ht="15.75">
      <c r="I10924" s="192"/>
      <c r="J10924" s="192"/>
    </row>
    <row r="10925" spans="9:10" ht="15.75">
      <c r="I10925" s="192"/>
      <c r="J10925" s="192"/>
    </row>
    <row r="10926" spans="9:10" ht="15.75">
      <c r="I10926" s="192"/>
      <c r="J10926" s="192"/>
    </row>
    <row r="10927" spans="9:10" ht="15.75">
      <c r="I10927" s="192"/>
      <c r="J10927" s="192"/>
    </row>
    <row r="10928" spans="9:10" ht="15.75">
      <c r="I10928" s="192"/>
      <c r="J10928" s="192"/>
    </row>
    <row r="10929" spans="9:10" ht="15.75">
      <c r="I10929" s="192"/>
      <c r="J10929" s="192"/>
    </row>
    <row r="10930" spans="9:10" ht="15.75">
      <c r="I10930" s="192"/>
      <c r="J10930" s="192"/>
    </row>
    <row r="10931" spans="9:10" ht="15.75">
      <c r="I10931" s="192"/>
      <c r="J10931" s="192"/>
    </row>
    <row r="10932" spans="9:10" ht="15.75">
      <c r="I10932" s="192"/>
      <c r="J10932" s="192"/>
    </row>
    <row r="10933" spans="9:10" ht="15.75">
      <c r="I10933" s="192"/>
      <c r="J10933" s="192"/>
    </row>
    <row r="10934" spans="9:10" ht="15.75">
      <c r="I10934" s="192"/>
      <c r="J10934" s="192"/>
    </row>
    <row r="10935" spans="9:10" ht="15.75">
      <c r="I10935" s="192"/>
      <c r="J10935" s="192"/>
    </row>
    <row r="10936" spans="9:10" ht="15.75">
      <c r="I10936" s="192"/>
      <c r="J10936" s="192"/>
    </row>
    <row r="10937" spans="9:10" ht="15.75">
      <c r="I10937" s="192"/>
      <c r="J10937" s="192"/>
    </row>
    <row r="10938" spans="9:10" ht="15.75">
      <c r="I10938" s="192"/>
      <c r="J10938" s="192"/>
    </row>
    <row r="10939" spans="9:10" ht="15.75">
      <c r="I10939" s="192"/>
      <c r="J10939" s="192"/>
    </row>
    <row r="10940" spans="9:10" ht="15.75">
      <c r="I10940" s="192"/>
      <c r="J10940" s="192"/>
    </row>
    <row r="10941" spans="9:10" ht="15.75">
      <c r="I10941" s="192"/>
      <c r="J10941" s="192"/>
    </row>
    <row r="10942" spans="9:10" ht="15.75">
      <c r="I10942" s="192"/>
      <c r="J10942" s="192"/>
    </row>
    <row r="10943" spans="9:10" ht="15.75">
      <c r="I10943" s="192"/>
      <c r="J10943" s="192"/>
    </row>
    <row r="10944" spans="9:10" ht="15.75">
      <c r="I10944" s="192"/>
      <c r="J10944" s="192"/>
    </row>
    <row r="10945" spans="9:10" ht="15.75">
      <c r="I10945" s="192"/>
      <c r="J10945" s="192"/>
    </row>
    <row r="10946" spans="9:10" ht="15.75">
      <c r="I10946" s="192"/>
      <c r="J10946" s="192"/>
    </row>
    <row r="10947" spans="9:10" ht="15.75">
      <c r="I10947" s="192"/>
      <c r="J10947" s="192"/>
    </row>
    <row r="10948" spans="9:10" ht="15.75">
      <c r="I10948" s="192"/>
      <c r="J10948" s="192"/>
    </row>
    <row r="10949" spans="9:10" ht="15.75">
      <c r="I10949" s="192"/>
      <c r="J10949" s="192"/>
    </row>
    <row r="10950" spans="9:10" ht="15.75">
      <c r="I10950" s="192"/>
      <c r="J10950" s="192"/>
    </row>
    <row r="10951" spans="9:10" ht="15.75">
      <c r="I10951" s="192"/>
      <c r="J10951" s="192"/>
    </row>
    <row r="10952" spans="9:10" ht="15.75">
      <c r="I10952" s="192"/>
      <c r="J10952" s="192"/>
    </row>
    <row r="10953" spans="9:10" ht="15.75">
      <c r="I10953" s="192"/>
      <c r="J10953" s="192"/>
    </row>
    <row r="10954" spans="9:10" ht="15.75">
      <c r="I10954" s="192"/>
      <c r="J10954" s="192"/>
    </row>
    <row r="10955" spans="9:10" ht="15.75">
      <c r="I10955" s="192"/>
      <c r="J10955" s="192"/>
    </row>
    <row r="10956" spans="9:10" ht="15.75">
      <c r="I10956" s="192"/>
      <c r="J10956" s="192"/>
    </row>
    <row r="10957" spans="9:10" ht="15.75">
      <c r="I10957" s="192"/>
      <c r="J10957" s="192"/>
    </row>
    <row r="10958" spans="9:10" ht="15.75">
      <c r="I10958" s="192"/>
      <c r="J10958" s="192"/>
    </row>
    <row r="10959" spans="9:10" ht="15.75">
      <c r="I10959" s="192"/>
      <c r="J10959" s="192"/>
    </row>
    <row r="10960" spans="9:10" ht="15.75">
      <c r="I10960" s="192"/>
      <c r="J10960" s="192"/>
    </row>
    <row r="10961" spans="9:10" ht="15.75">
      <c r="I10961" s="192"/>
      <c r="J10961" s="192"/>
    </row>
    <row r="10962" spans="9:10" ht="15.75">
      <c r="I10962" s="192"/>
      <c r="J10962" s="192"/>
    </row>
    <row r="10963" spans="9:10" ht="15.75">
      <c r="I10963" s="192"/>
      <c r="J10963" s="192"/>
    </row>
    <row r="10964" spans="9:10" ht="15.75">
      <c r="I10964" s="192"/>
      <c r="J10964" s="192"/>
    </row>
    <row r="10965" spans="9:10" ht="15.75">
      <c r="I10965" s="192"/>
      <c r="J10965" s="192"/>
    </row>
    <row r="10966" spans="9:10" ht="15.75">
      <c r="I10966" s="192"/>
      <c r="J10966" s="192"/>
    </row>
    <row r="10967" spans="9:10" ht="15.75">
      <c r="I10967" s="192"/>
      <c r="J10967" s="192"/>
    </row>
    <row r="10968" spans="9:10" ht="15.75">
      <c r="I10968" s="192"/>
      <c r="J10968" s="192"/>
    </row>
    <row r="10969" spans="9:10" ht="15.75">
      <c r="I10969" s="192"/>
      <c r="J10969" s="192"/>
    </row>
    <row r="10970" spans="9:10" ht="15.75">
      <c r="I10970" s="192"/>
      <c r="J10970" s="192"/>
    </row>
    <row r="10971" spans="9:10" ht="15.75">
      <c r="I10971" s="192"/>
      <c r="J10971" s="192"/>
    </row>
    <row r="10972" spans="9:10" ht="15.75">
      <c r="I10972" s="192"/>
      <c r="J10972" s="192"/>
    </row>
    <row r="10973" spans="9:10" ht="15.75">
      <c r="I10973" s="192"/>
      <c r="J10973" s="192"/>
    </row>
    <row r="10974" spans="9:10" ht="15.75">
      <c r="I10974" s="192"/>
      <c r="J10974" s="192"/>
    </row>
    <row r="10975" spans="9:10" ht="15.75">
      <c r="I10975" s="192"/>
      <c r="J10975" s="192"/>
    </row>
    <row r="10976" spans="9:10" ht="15.75">
      <c r="I10976" s="192"/>
      <c r="J10976" s="192"/>
    </row>
    <row r="10977" spans="9:10" ht="15.75">
      <c r="I10977" s="192"/>
      <c r="J10977" s="192"/>
    </row>
    <row r="10978" spans="9:10" ht="15.75">
      <c r="I10978" s="192"/>
      <c r="J10978" s="192"/>
    </row>
    <row r="10979" spans="9:10" ht="15.75">
      <c r="I10979" s="192"/>
      <c r="J10979" s="192"/>
    </row>
    <row r="10980" spans="9:10" ht="15.75">
      <c r="I10980" s="192"/>
      <c r="J10980" s="192"/>
    </row>
    <row r="10981" spans="9:10" ht="15.75">
      <c r="I10981" s="192"/>
      <c r="J10981" s="192"/>
    </row>
    <row r="10982" spans="9:10" ht="15.75">
      <c r="I10982" s="192"/>
      <c r="J10982" s="192"/>
    </row>
    <row r="10983" spans="9:10" ht="15.75">
      <c r="I10983" s="192"/>
      <c r="J10983" s="192"/>
    </row>
    <row r="10984" spans="9:10" ht="15.75">
      <c r="I10984" s="192"/>
      <c r="J10984" s="192"/>
    </row>
    <row r="10985" spans="9:10" ht="15.75">
      <c r="I10985" s="192"/>
      <c r="J10985" s="192"/>
    </row>
    <row r="10986" spans="9:10" ht="15.75">
      <c r="I10986" s="192"/>
      <c r="J10986" s="192"/>
    </row>
    <row r="10987" spans="9:10" ht="15.75">
      <c r="I10987" s="192"/>
      <c r="J10987" s="192"/>
    </row>
    <row r="10988" spans="9:10" ht="15.75">
      <c r="I10988" s="192"/>
      <c r="J10988" s="192"/>
    </row>
    <row r="10989" spans="9:10" ht="15.75">
      <c r="I10989" s="192"/>
      <c r="J10989" s="192"/>
    </row>
    <row r="10990" spans="9:10" ht="15.75">
      <c r="I10990" s="192"/>
      <c r="J10990" s="192"/>
    </row>
    <row r="10991" spans="9:10" ht="15.75">
      <c r="I10991" s="192"/>
      <c r="J10991" s="192"/>
    </row>
    <row r="10992" spans="9:10" ht="15.75">
      <c r="I10992" s="192"/>
      <c r="J10992" s="192"/>
    </row>
    <row r="10993" spans="9:10" ht="15.75">
      <c r="I10993" s="192"/>
      <c r="J10993" s="192"/>
    </row>
    <row r="10994" spans="9:10" ht="15.75">
      <c r="I10994" s="192"/>
      <c r="J10994" s="192"/>
    </row>
    <row r="10995" spans="9:10" ht="15.75">
      <c r="I10995" s="192"/>
      <c r="J10995" s="192"/>
    </row>
    <row r="10996" spans="9:10" ht="15.75">
      <c r="I10996" s="192"/>
      <c r="J10996" s="192"/>
    </row>
    <row r="10997" spans="9:10" ht="15.75">
      <c r="I10997" s="192"/>
      <c r="J10997" s="192"/>
    </row>
    <row r="10998" spans="9:10" ht="15.75">
      <c r="I10998" s="192"/>
      <c r="J10998" s="192"/>
    </row>
    <row r="10999" spans="9:10" ht="15.75">
      <c r="I10999" s="192"/>
      <c r="J10999" s="192"/>
    </row>
    <row r="11000" spans="9:10" ht="15.75">
      <c r="I11000" s="192"/>
      <c r="J11000" s="192"/>
    </row>
    <row r="11001" spans="9:10" ht="15.75">
      <c r="I11001" s="192"/>
      <c r="J11001" s="192"/>
    </row>
    <row r="11002" spans="9:10" ht="15.75">
      <c r="I11002" s="192"/>
      <c r="J11002" s="192"/>
    </row>
    <row r="11003" spans="9:10" ht="15.75">
      <c r="I11003" s="192"/>
      <c r="J11003" s="192"/>
    </row>
    <row r="11004" spans="9:10" ht="15.75">
      <c r="I11004" s="192"/>
      <c r="J11004" s="192"/>
    </row>
    <row r="11005" spans="9:10" ht="15.75">
      <c r="I11005" s="192"/>
      <c r="J11005" s="192"/>
    </row>
    <row r="11006" spans="9:10" ht="15.75">
      <c r="I11006" s="192"/>
      <c r="J11006" s="192"/>
    </row>
    <row r="11007" spans="9:10" ht="15.75">
      <c r="I11007" s="192"/>
      <c r="J11007" s="192"/>
    </row>
    <row r="11008" spans="9:10" ht="15.75">
      <c r="I11008" s="192"/>
      <c r="J11008" s="192"/>
    </row>
    <row r="11009" spans="9:10" ht="15.75">
      <c r="I11009" s="192"/>
      <c r="J11009" s="192"/>
    </row>
    <row r="11010" spans="9:10" ht="15.75">
      <c r="I11010" s="192"/>
      <c r="J11010" s="192"/>
    </row>
    <row r="11011" spans="9:10" ht="15.75">
      <c r="I11011" s="192"/>
      <c r="J11011" s="192"/>
    </row>
    <row r="11012" spans="9:10" ht="15.75">
      <c r="I11012" s="192"/>
      <c r="J11012" s="192"/>
    </row>
    <row r="11013" spans="9:10" ht="15.75">
      <c r="I11013" s="192"/>
      <c r="J11013" s="192"/>
    </row>
    <row r="11014" spans="9:10" ht="15.75">
      <c r="I11014" s="192"/>
      <c r="J11014" s="192"/>
    </row>
    <row r="11015" spans="9:10" ht="15.75">
      <c r="I11015" s="192"/>
      <c r="J11015" s="192"/>
    </row>
    <row r="11016" spans="9:10" ht="15.75">
      <c r="I11016" s="192"/>
      <c r="J11016" s="192"/>
    </row>
    <row r="11017" spans="9:10" ht="15.75">
      <c r="I11017" s="192"/>
      <c r="J11017" s="192"/>
    </row>
    <row r="11018" spans="9:10" ht="15.75">
      <c r="I11018" s="192"/>
      <c r="J11018" s="192"/>
    </row>
    <row r="11019" spans="9:10" ht="15.75">
      <c r="I11019" s="192"/>
      <c r="J11019" s="192"/>
    </row>
    <row r="11020" spans="9:10" ht="15.75">
      <c r="I11020" s="192"/>
      <c r="J11020" s="192"/>
    </row>
    <row r="11021" spans="9:10" ht="15.75">
      <c r="I11021" s="192"/>
      <c r="J11021" s="192"/>
    </row>
    <row r="11022" spans="9:10" ht="15.75">
      <c r="I11022" s="192"/>
      <c r="J11022" s="192"/>
    </row>
    <row r="11023" spans="9:10" ht="15.75">
      <c r="I11023" s="192"/>
      <c r="J11023" s="192"/>
    </row>
    <row r="11024" spans="9:10" ht="15.75">
      <c r="I11024" s="192"/>
      <c r="J11024" s="192"/>
    </row>
    <row r="11025" spans="9:10" ht="15.75">
      <c r="I11025" s="192"/>
      <c r="J11025" s="192"/>
    </row>
    <row r="11026" spans="9:10" ht="15.75">
      <c r="I11026" s="192"/>
      <c r="J11026" s="192"/>
    </row>
    <row r="11027" spans="9:10" ht="15.75">
      <c r="I11027" s="192"/>
      <c r="J11027" s="192"/>
    </row>
    <row r="11028" spans="9:10" ht="15.75">
      <c r="I11028" s="192"/>
      <c r="J11028" s="192"/>
    </row>
    <row r="11029" spans="9:10" ht="15.75">
      <c r="I11029" s="192"/>
      <c r="J11029" s="192"/>
    </row>
    <row r="11030" spans="9:10" ht="15.75">
      <c r="I11030" s="192"/>
      <c r="J11030" s="192"/>
    </row>
    <row r="11031" spans="9:10" ht="15.75">
      <c r="I11031" s="192"/>
      <c r="J11031" s="192"/>
    </row>
    <row r="11032" spans="9:10" ht="15.75">
      <c r="I11032" s="192"/>
      <c r="J11032" s="192"/>
    </row>
    <row r="11033" spans="9:10" ht="15.75">
      <c r="I11033" s="192"/>
      <c r="J11033" s="192"/>
    </row>
    <row r="11034" spans="9:10" ht="15.75">
      <c r="I11034" s="192"/>
      <c r="J11034" s="192"/>
    </row>
    <row r="11035" spans="9:10" ht="15.75">
      <c r="I11035" s="192"/>
      <c r="J11035" s="192"/>
    </row>
    <row r="11036" spans="9:10" ht="15.75">
      <c r="I11036" s="192"/>
      <c r="J11036" s="192"/>
    </row>
    <row r="11037" spans="9:10" ht="15.75">
      <c r="I11037" s="192"/>
      <c r="J11037" s="192"/>
    </row>
    <row r="11038" spans="9:10" ht="15.75">
      <c r="I11038" s="192"/>
      <c r="J11038" s="192"/>
    </row>
    <row r="11039" spans="9:10" ht="15.75">
      <c r="I11039" s="192"/>
      <c r="J11039" s="192"/>
    </row>
    <row r="11040" spans="9:10" ht="15.75">
      <c r="I11040" s="192"/>
      <c r="J11040" s="192"/>
    </row>
    <row r="11041" spans="9:10" ht="15.75">
      <c r="I11041" s="192"/>
      <c r="J11041" s="192"/>
    </row>
    <row r="11042" spans="9:10" ht="15.75">
      <c r="I11042" s="192"/>
      <c r="J11042" s="192"/>
    </row>
    <row r="11043" spans="9:10" ht="15.75">
      <c r="I11043" s="192"/>
      <c r="J11043" s="192"/>
    </row>
    <row r="11044" spans="9:10" ht="15.75">
      <c r="I11044" s="192"/>
      <c r="J11044" s="192"/>
    </row>
    <row r="11045" spans="9:10" ht="15.75">
      <c r="I11045" s="192"/>
      <c r="J11045" s="192"/>
    </row>
    <row r="11046" spans="9:10" ht="15.75">
      <c r="I11046" s="192"/>
      <c r="J11046" s="192"/>
    </row>
    <row r="11047" spans="9:10" ht="15.75">
      <c r="I11047" s="192"/>
      <c r="J11047" s="192"/>
    </row>
    <row r="11048" spans="9:10" ht="15.75">
      <c r="I11048" s="192"/>
      <c r="J11048" s="192"/>
    </row>
    <row r="11049" spans="9:10" ht="15.75">
      <c r="I11049" s="192"/>
      <c r="J11049" s="192"/>
    </row>
    <row r="11050" spans="9:10" ht="15.75">
      <c r="I11050" s="192"/>
      <c r="J11050" s="192"/>
    </row>
    <row r="11051" spans="9:10" ht="15.75">
      <c r="I11051" s="192"/>
      <c r="J11051" s="192"/>
    </row>
    <row r="11052" spans="9:10" ht="15.75">
      <c r="I11052" s="192"/>
      <c r="J11052" s="192"/>
    </row>
    <row r="11053" spans="9:10" ht="15.75">
      <c r="I11053" s="192"/>
      <c r="J11053" s="192"/>
    </row>
    <row r="11054" spans="9:10" ht="15.75">
      <c r="I11054" s="192"/>
      <c r="J11054" s="192"/>
    </row>
    <row r="11055" spans="9:10" ht="15.75">
      <c r="I11055" s="192"/>
      <c r="J11055" s="192"/>
    </row>
    <row r="11056" spans="9:10" ht="15.75">
      <c r="I11056" s="192"/>
      <c r="J11056" s="192"/>
    </row>
    <row r="11057" spans="9:10" ht="15.75">
      <c r="I11057" s="192"/>
      <c r="J11057" s="192"/>
    </row>
    <row r="11058" spans="9:10" ht="15.75">
      <c r="I11058" s="192"/>
      <c r="J11058" s="192"/>
    </row>
    <row r="11059" spans="9:10" ht="15.75">
      <c r="I11059" s="192"/>
      <c r="J11059" s="192"/>
    </row>
    <row r="11060" spans="9:10" ht="15.75">
      <c r="I11060" s="192"/>
      <c r="J11060" s="192"/>
    </row>
    <row r="11061" spans="9:10" ht="15.75">
      <c r="I11061" s="192"/>
      <c r="J11061" s="192"/>
    </row>
    <row r="11062" spans="9:10" ht="15.75">
      <c r="I11062" s="192"/>
      <c r="J11062" s="192"/>
    </row>
    <row r="11063" spans="9:10" ht="15.75">
      <c r="I11063" s="192"/>
      <c r="J11063" s="192"/>
    </row>
    <row r="11064" spans="9:10" ht="15.75">
      <c r="I11064" s="192"/>
      <c r="J11064" s="192"/>
    </row>
    <row r="11065" spans="9:10" ht="15.75">
      <c r="I11065" s="192"/>
      <c r="J11065" s="192"/>
    </row>
    <row r="11066" spans="9:10" ht="15.75">
      <c r="I11066" s="192"/>
      <c r="J11066" s="192"/>
    </row>
    <row r="11067" spans="9:10" ht="15.75">
      <c r="I11067" s="192"/>
      <c r="J11067" s="192"/>
    </row>
    <row r="11068" spans="9:10" ht="15.75">
      <c r="I11068" s="192"/>
      <c r="J11068" s="192"/>
    </row>
    <row r="11069" spans="9:10" ht="15.75">
      <c r="I11069" s="192"/>
      <c r="J11069" s="192"/>
    </row>
    <row r="11070" spans="9:10" ht="15.75">
      <c r="I11070" s="192"/>
      <c r="J11070" s="192"/>
    </row>
    <row r="11071" spans="9:10" ht="15.75">
      <c r="I11071" s="192"/>
      <c r="J11071" s="192"/>
    </row>
    <row r="11072" spans="9:10" ht="15.75">
      <c r="I11072" s="192"/>
      <c r="J11072" s="192"/>
    </row>
    <row r="11073" spans="9:10" ht="15.75">
      <c r="I11073" s="192"/>
      <c r="J11073" s="192"/>
    </row>
    <row r="11074" spans="9:10" ht="15.75">
      <c r="I11074" s="192"/>
      <c r="J11074" s="192"/>
    </row>
    <row r="11075" spans="9:10" ht="15.75">
      <c r="I11075" s="192"/>
      <c r="J11075" s="192"/>
    </row>
    <row r="11076" spans="9:10" ht="15.75">
      <c r="I11076" s="192"/>
      <c r="J11076" s="192"/>
    </row>
    <row r="11077" spans="9:10" ht="15.75">
      <c r="I11077" s="192"/>
      <c r="J11077" s="192"/>
    </row>
    <row r="11078" spans="9:10" ht="15.75">
      <c r="I11078" s="192"/>
      <c r="J11078" s="192"/>
    </row>
    <row r="11079" spans="9:10" ht="15.75">
      <c r="I11079" s="192"/>
      <c r="J11079" s="192"/>
    </row>
    <row r="11080" spans="9:10" ht="15.75">
      <c r="I11080" s="192"/>
      <c r="J11080" s="192"/>
    </row>
    <row r="11081" spans="9:10" ht="15.75">
      <c r="I11081" s="192"/>
      <c r="J11081" s="192"/>
    </row>
    <row r="11082" spans="9:10" ht="15.75">
      <c r="I11082" s="192"/>
      <c r="J11082" s="192"/>
    </row>
    <row r="11083" spans="9:10" ht="15.75">
      <c r="I11083" s="192"/>
      <c r="J11083" s="192"/>
    </row>
    <row r="11084" spans="9:10" ht="15.75">
      <c r="I11084" s="192"/>
      <c r="J11084" s="192"/>
    </row>
    <row r="11085" spans="9:10" ht="15.75">
      <c r="I11085" s="192"/>
      <c r="J11085" s="192"/>
    </row>
    <row r="11086" spans="9:10" ht="15.75">
      <c r="I11086" s="192"/>
      <c r="J11086" s="192"/>
    </row>
    <row r="11087" spans="9:10" ht="15.75">
      <c r="I11087" s="192"/>
      <c r="J11087" s="192"/>
    </row>
    <row r="11088" spans="9:10" ht="15.75">
      <c r="I11088" s="192"/>
      <c r="J11088" s="192"/>
    </row>
    <row r="11089" spans="9:10" ht="15.75">
      <c r="I11089" s="192"/>
      <c r="J11089" s="192"/>
    </row>
    <row r="11090" spans="9:10" ht="15.75">
      <c r="I11090" s="192"/>
      <c r="J11090" s="192"/>
    </row>
    <row r="11091" spans="9:10" ht="15.75">
      <c r="I11091" s="192"/>
      <c r="J11091" s="192"/>
    </row>
    <row r="11092" spans="9:10" ht="15.75">
      <c r="I11092" s="192"/>
      <c r="J11092" s="192"/>
    </row>
    <row r="11093" spans="9:10" ht="15.75">
      <c r="I11093" s="192"/>
      <c r="J11093" s="192"/>
    </row>
    <row r="11094" spans="9:10" ht="15.75">
      <c r="I11094" s="192"/>
      <c r="J11094" s="192"/>
    </row>
    <row r="11095" spans="9:10" ht="15.75">
      <c r="I11095" s="192"/>
      <c r="J11095" s="192"/>
    </row>
    <row r="11096" spans="9:10" ht="15.75">
      <c r="I11096" s="192"/>
      <c r="J11096" s="192"/>
    </row>
    <row r="11097" spans="9:10" ht="15.75">
      <c r="I11097" s="192"/>
      <c r="J11097" s="192"/>
    </row>
    <row r="11098" spans="9:10" ht="15.75">
      <c r="I11098" s="192"/>
      <c r="J11098" s="192"/>
    </row>
    <row r="11099" spans="9:10" ht="15.75">
      <c r="I11099" s="192"/>
      <c r="J11099" s="192"/>
    </row>
    <row r="11100" spans="9:10" ht="15.75">
      <c r="I11100" s="192"/>
      <c r="J11100" s="192"/>
    </row>
    <row r="11101" spans="9:10" ht="15.75">
      <c r="I11101" s="192"/>
      <c r="J11101" s="192"/>
    </row>
    <row r="11102" spans="9:10" ht="15.75">
      <c r="I11102" s="192"/>
      <c r="J11102" s="192"/>
    </row>
    <row r="11103" spans="9:10" ht="15.75">
      <c r="I11103" s="192"/>
      <c r="J11103" s="192"/>
    </row>
    <row r="11104" spans="9:10" ht="15.75">
      <c r="I11104" s="192"/>
      <c r="J11104" s="192"/>
    </row>
    <row r="11105" spans="9:10" ht="15.75">
      <c r="I11105" s="192"/>
      <c r="J11105" s="192"/>
    </row>
    <row r="11106" spans="9:10" ht="15.75">
      <c r="I11106" s="192"/>
      <c r="J11106" s="192"/>
    </row>
    <row r="11107" spans="9:10" ht="15.75">
      <c r="I11107" s="192"/>
      <c r="J11107" s="192"/>
    </row>
    <row r="11108" spans="9:10" ht="15.75">
      <c r="I11108" s="192"/>
      <c r="J11108" s="192"/>
    </row>
    <row r="11109" spans="9:10" ht="15.75">
      <c r="I11109" s="192"/>
      <c r="J11109" s="192"/>
    </row>
    <row r="11110" spans="9:10" ht="15.75">
      <c r="I11110" s="192"/>
      <c r="J11110" s="192"/>
    </row>
    <row r="11111" spans="9:10" ht="15.75">
      <c r="I11111" s="192"/>
      <c r="J11111" s="192"/>
    </row>
    <row r="11112" spans="9:10" ht="15.75">
      <c r="I11112" s="192"/>
      <c r="J11112" s="192"/>
    </row>
    <row r="11113" spans="9:10" ht="15.75">
      <c r="I11113" s="192"/>
      <c r="J11113" s="192"/>
    </row>
    <row r="11114" spans="9:10" ht="15.75">
      <c r="I11114" s="192"/>
      <c r="J11114" s="192"/>
    </row>
    <row r="11115" spans="9:10" ht="15.75">
      <c r="I11115" s="192"/>
      <c r="J11115" s="192"/>
    </row>
    <row r="11116" spans="9:10" ht="15.75">
      <c r="I11116" s="192"/>
      <c r="J11116" s="192"/>
    </row>
    <row r="11117" spans="9:10" ht="15.75">
      <c r="I11117" s="192"/>
      <c r="J11117" s="192"/>
    </row>
    <row r="11118" spans="9:10" ht="15.75">
      <c r="I11118" s="192"/>
      <c r="J11118" s="192"/>
    </row>
    <row r="11119" spans="9:10" ht="15.75">
      <c r="I11119" s="192"/>
      <c r="J11119" s="192"/>
    </row>
    <row r="11120" spans="9:10" ht="15.75">
      <c r="I11120" s="192"/>
      <c r="J11120" s="192"/>
    </row>
    <row r="11121" spans="9:10" ht="15.75">
      <c r="I11121" s="192"/>
      <c r="J11121" s="192"/>
    </row>
    <row r="11122" spans="9:10" ht="15.75">
      <c r="I11122" s="192"/>
      <c r="J11122" s="192"/>
    </row>
    <row r="11123" spans="9:10" ht="15.75">
      <c r="I11123" s="192"/>
      <c r="J11123" s="192"/>
    </row>
    <row r="11124" spans="9:10" ht="15.75">
      <c r="I11124" s="192"/>
      <c r="J11124" s="192"/>
    </row>
    <row r="11125" spans="9:10" ht="15.75">
      <c r="I11125" s="192"/>
      <c r="J11125" s="192"/>
    </row>
    <row r="11126" spans="9:10" ht="15.75">
      <c r="I11126" s="192"/>
      <c r="J11126" s="192"/>
    </row>
    <row r="11127" spans="9:10" ht="15.75">
      <c r="I11127" s="192"/>
      <c r="J11127" s="192"/>
    </row>
    <row r="11128" spans="9:10" ht="15.75">
      <c r="I11128" s="192"/>
      <c r="J11128" s="192"/>
    </row>
    <row r="11129" spans="9:10" ht="15.75">
      <c r="I11129" s="192"/>
      <c r="J11129" s="192"/>
    </row>
    <row r="11130" spans="9:10" ht="15.75">
      <c r="I11130" s="192"/>
      <c r="J11130" s="192"/>
    </row>
    <row r="11131" spans="9:10" ht="15.75">
      <c r="I11131" s="192"/>
      <c r="J11131" s="192"/>
    </row>
    <row r="11132" spans="9:10" ht="15.75">
      <c r="I11132" s="192"/>
      <c r="J11132" s="192"/>
    </row>
    <row r="11133" spans="9:10" ht="15.75">
      <c r="I11133" s="192"/>
      <c r="J11133" s="192"/>
    </row>
    <row r="11134" spans="9:10" ht="15.75">
      <c r="I11134" s="192"/>
      <c r="J11134" s="192"/>
    </row>
    <row r="11135" spans="9:10" ht="15.75">
      <c r="I11135" s="192"/>
      <c r="J11135" s="192"/>
    </row>
    <row r="11136" spans="9:10" ht="15.75">
      <c r="I11136" s="192"/>
      <c r="J11136" s="192"/>
    </row>
    <row r="11137" spans="9:10" ht="15.75">
      <c r="I11137" s="192"/>
      <c r="J11137" s="192"/>
    </row>
    <row r="11138" spans="9:10" ht="15.75">
      <c r="I11138" s="192"/>
      <c r="J11138" s="192"/>
    </row>
    <row r="11139" spans="9:10" ht="15.75">
      <c r="I11139" s="192"/>
      <c r="J11139" s="192"/>
    </row>
    <row r="11140" spans="9:10" ht="15.75">
      <c r="I11140" s="192"/>
      <c r="J11140" s="192"/>
    </row>
    <row r="11141" spans="9:10" ht="15.75">
      <c r="I11141" s="192"/>
      <c r="J11141" s="192"/>
    </row>
    <row r="11142" spans="9:10" ht="15.75">
      <c r="I11142" s="192"/>
      <c r="J11142" s="192"/>
    </row>
    <row r="11143" spans="9:10" ht="15.75">
      <c r="I11143" s="192"/>
      <c r="J11143" s="192"/>
    </row>
    <row r="11144" spans="9:10" ht="15.75">
      <c r="I11144" s="192"/>
      <c r="J11144" s="192"/>
    </row>
    <row r="11145" spans="9:10" ht="15.75">
      <c r="I11145" s="192"/>
      <c r="J11145" s="192"/>
    </row>
    <row r="11146" spans="9:10" ht="15.75">
      <c r="I11146" s="192"/>
      <c r="J11146" s="192"/>
    </row>
    <row r="11147" spans="9:10" ht="15.75">
      <c r="I11147" s="192"/>
      <c r="J11147" s="192"/>
    </row>
    <row r="11148" spans="9:10" ht="15.75">
      <c r="I11148" s="192"/>
      <c r="J11148" s="192"/>
    </row>
    <row r="11149" spans="9:10" ht="15.75">
      <c r="I11149" s="192"/>
      <c r="J11149" s="192"/>
    </row>
    <row r="11150" spans="9:10" ht="15.75">
      <c r="I11150" s="192"/>
      <c r="J11150" s="192"/>
    </row>
    <row r="11151" spans="9:10" ht="15.75">
      <c r="I11151" s="192"/>
      <c r="J11151" s="192"/>
    </row>
    <row r="11152" spans="9:10" ht="15.75">
      <c r="I11152" s="192"/>
      <c r="J11152" s="192"/>
    </row>
    <row r="11153" spans="9:10" ht="15.75">
      <c r="I11153" s="192"/>
      <c r="J11153" s="192"/>
    </row>
    <row r="11154" spans="9:10" ht="15.75">
      <c r="I11154" s="192"/>
      <c r="J11154" s="192"/>
    </row>
    <row r="11155" spans="9:10" ht="15.75">
      <c r="I11155" s="192"/>
      <c r="J11155" s="192"/>
    </row>
    <row r="11156" spans="9:10" ht="15.75">
      <c r="I11156" s="192"/>
      <c r="J11156" s="192"/>
    </row>
    <row r="11157" spans="9:10" ht="15.75">
      <c r="I11157" s="192"/>
      <c r="J11157" s="192"/>
    </row>
    <row r="11158" spans="9:10" ht="15.75">
      <c r="I11158" s="192"/>
      <c r="J11158" s="192"/>
    </row>
    <row r="11159" spans="9:10" ht="15.75">
      <c r="I11159" s="192"/>
      <c r="J11159" s="192"/>
    </row>
    <row r="11160" spans="9:10" ht="15.75">
      <c r="I11160" s="192"/>
      <c r="J11160" s="192"/>
    </row>
    <row r="11161" spans="9:10" ht="15.75">
      <c r="I11161" s="192"/>
      <c r="J11161" s="192"/>
    </row>
    <row r="11162" spans="9:10" ht="15.75">
      <c r="I11162" s="192"/>
      <c r="J11162" s="192"/>
    </row>
    <row r="11163" spans="9:10" ht="15.75">
      <c r="I11163" s="192"/>
      <c r="J11163" s="192"/>
    </row>
    <row r="11164" spans="9:10" ht="15.75">
      <c r="I11164" s="192"/>
      <c r="J11164" s="192"/>
    </row>
    <row r="11165" spans="9:10" ht="15.75">
      <c r="I11165" s="192"/>
      <c r="J11165" s="192"/>
    </row>
    <row r="11166" spans="9:10" ht="15.75">
      <c r="I11166" s="192"/>
      <c r="J11166" s="192"/>
    </row>
    <row r="11167" spans="9:10" ht="15.75">
      <c r="I11167" s="192"/>
      <c r="J11167" s="192"/>
    </row>
    <row r="11168" spans="9:10" ht="15.75">
      <c r="I11168" s="192"/>
      <c r="J11168" s="192"/>
    </row>
    <row r="11169" spans="9:10" ht="15.75">
      <c r="I11169" s="192"/>
      <c r="J11169" s="192"/>
    </row>
    <row r="11170" spans="9:10" ht="15.75">
      <c r="I11170" s="192"/>
      <c r="J11170" s="192"/>
    </row>
    <row r="11171" spans="9:10" ht="15.75">
      <c r="I11171" s="192"/>
      <c r="J11171" s="192"/>
    </row>
    <row r="11172" spans="9:10" ht="15.75">
      <c r="I11172" s="192"/>
      <c r="J11172" s="192"/>
    </row>
    <row r="11173" spans="9:10" ht="15.75">
      <c r="I11173" s="192"/>
      <c r="J11173" s="192"/>
    </row>
    <row r="11174" spans="9:10" ht="15.75">
      <c r="I11174" s="192"/>
      <c r="J11174" s="192"/>
    </row>
    <row r="11175" spans="9:10" ht="15.75">
      <c r="I11175" s="192"/>
      <c r="J11175" s="192"/>
    </row>
    <row r="11176" spans="9:10" ht="15.75">
      <c r="I11176" s="192"/>
      <c r="J11176" s="192"/>
    </row>
    <row r="11177" spans="9:10" ht="15.75">
      <c r="I11177" s="192"/>
      <c r="J11177" s="192"/>
    </row>
    <row r="11178" spans="9:10" ht="15.75">
      <c r="I11178" s="192"/>
      <c r="J11178" s="192"/>
    </row>
    <row r="11179" spans="9:10" ht="15.75">
      <c r="I11179" s="192"/>
      <c r="J11179" s="192"/>
    </row>
    <row r="11180" spans="9:10" ht="15.75">
      <c r="I11180" s="192"/>
      <c r="J11180" s="192"/>
    </row>
    <row r="11181" spans="9:10" ht="15.75">
      <c r="I11181" s="192"/>
      <c r="J11181" s="192"/>
    </row>
    <row r="11182" spans="9:10" ht="15.75">
      <c r="I11182" s="192"/>
      <c r="J11182" s="192"/>
    </row>
    <row r="11183" spans="9:10" ht="15.75">
      <c r="I11183" s="192"/>
      <c r="J11183" s="192"/>
    </row>
    <row r="11184" spans="9:10" ht="15.75">
      <c r="I11184" s="192"/>
      <c r="J11184" s="192"/>
    </row>
    <row r="11185" spans="9:10" ht="15.75">
      <c r="I11185" s="192"/>
      <c r="J11185" s="192"/>
    </row>
    <row r="11186" spans="9:10" ht="15.75">
      <c r="I11186" s="192"/>
      <c r="J11186" s="192"/>
    </row>
    <row r="11187" spans="9:10" ht="15.75">
      <c r="I11187" s="192"/>
      <c r="J11187" s="192"/>
    </row>
    <row r="11188" spans="9:10" ht="15.75">
      <c r="I11188" s="192"/>
      <c r="J11188" s="192"/>
    </row>
    <row r="11189" spans="9:10" ht="15.75">
      <c r="I11189" s="192"/>
      <c r="J11189" s="192"/>
    </row>
    <row r="11190" spans="9:10" ht="15.75">
      <c r="I11190" s="192"/>
      <c r="J11190" s="192"/>
    </row>
    <row r="11191" spans="9:10" ht="15.75">
      <c r="I11191" s="192"/>
      <c r="J11191" s="192"/>
    </row>
    <row r="11192" spans="9:10" ht="15.75">
      <c r="I11192" s="192"/>
      <c r="J11192" s="192"/>
    </row>
    <row r="11193" spans="9:10" ht="15.75">
      <c r="I11193" s="192"/>
      <c r="J11193" s="192"/>
    </row>
    <row r="11194" spans="9:10" ht="15.75">
      <c r="I11194" s="192"/>
      <c r="J11194" s="192"/>
    </row>
    <row r="11195" spans="9:10" ht="15.75">
      <c r="I11195" s="192"/>
      <c r="J11195" s="192"/>
    </row>
    <row r="11196" spans="9:10" ht="15.75">
      <c r="I11196" s="192"/>
      <c r="J11196" s="192"/>
    </row>
    <row r="11197" spans="9:10" ht="15.75">
      <c r="I11197" s="192"/>
      <c r="J11197" s="192"/>
    </row>
    <row r="11198" spans="9:10" ht="15.75">
      <c r="I11198" s="192"/>
      <c r="J11198" s="192"/>
    </row>
    <row r="11199" spans="9:10" ht="15.75">
      <c r="I11199" s="192"/>
      <c r="J11199" s="192"/>
    </row>
    <row r="11200" spans="9:10" ht="15.75">
      <c r="I11200" s="192"/>
      <c r="J11200" s="192"/>
    </row>
    <row r="11201" spans="9:10" ht="15.75">
      <c r="I11201" s="192"/>
      <c r="J11201" s="192"/>
    </row>
    <row r="11202" spans="9:10" ht="15.75">
      <c r="I11202" s="192"/>
      <c r="J11202" s="192"/>
    </row>
    <row r="11203" spans="9:10" ht="15.75">
      <c r="I11203" s="192"/>
      <c r="J11203" s="192"/>
    </row>
    <row r="11204" spans="9:10" ht="15.75">
      <c r="I11204" s="192"/>
      <c r="J11204" s="192"/>
    </row>
    <row r="11205" spans="9:10" ht="15.75">
      <c r="I11205" s="192"/>
      <c r="J11205" s="192"/>
    </row>
    <row r="11206" spans="9:10" ht="15.75">
      <c r="I11206" s="192"/>
      <c r="J11206" s="192"/>
    </row>
    <row r="11207" spans="9:10" ht="15.75">
      <c r="I11207" s="192"/>
      <c r="J11207" s="192"/>
    </row>
    <row r="11208" spans="9:10" ht="15.75">
      <c r="I11208" s="192"/>
      <c r="J11208" s="192"/>
    </row>
    <row r="11209" spans="9:10" ht="15.75">
      <c r="I11209" s="192"/>
      <c r="J11209" s="192"/>
    </row>
    <row r="11210" spans="9:10" ht="15.75">
      <c r="I11210" s="192"/>
      <c r="J11210" s="192"/>
    </row>
    <row r="11211" spans="9:10" ht="15.75">
      <c r="I11211" s="192"/>
      <c r="J11211" s="192"/>
    </row>
    <row r="11212" spans="9:10" ht="15.75">
      <c r="I11212" s="192"/>
      <c r="J11212" s="192"/>
    </row>
    <row r="11213" spans="9:10" ht="15.75">
      <c r="I11213" s="192"/>
      <c r="J11213" s="192"/>
    </row>
    <row r="11214" spans="9:10" ht="15.75">
      <c r="I11214" s="192"/>
      <c r="J11214" s="192"/>
    </row>
    <row r="11215" spans="9:10" ht="15.75">
      <c r="I11215" s="192"/>
      <c r="J11215" s="192"/>
    </row>
    <row r="11216" spans="9:10" ht="15.75">
      <c r="I11216" s="192"/>
      <c r="J11216" s="192"/>
    </row>
    <row r="11217" spans="9:10" ht="15.75">
      <c r="I11217" s="192"/>
      <c r="J11217" s="192"/>
    </row>
    <row r="11218" spans="9:10" ht="15.75">
      <c r="I11218" s="192"/>
      <c r="J11218" s="192"/>
    </row>
    <row r="11219" spans="9:10" ht="15.75">
      <c r="I11219" s="192"/>
      <c r="J11219" s="192"/>
    </row>
    <row r="11220" spans="9:10" ht="15.75">
      <c r="I11220" s="192"/>
      <c r="J11220" s="192"/>
    </row>
    <row r="11221" spans="9:10" ht="15.75">
      <c r="I11221" s="192"/>
      <c r="J11221" s="192"/>
    </row>
    <row r="11222" spans="9:10" ht="15.75">
      <c r="I11222" s="192"/>
      <c r="J11222" s="192"/>
    </row>
    <row r="11223" spans="9:10" ht="15.75">
      <c r="I11223" s="192"/>
      <c r="J11223" s="192"/>
    </row>
    <row r="11224" spans="9:10" ht="15.75">
      <c r="I11224" s="192"/>
      <c r="J11224" s="192"/>
    </row>
    <row r="11225" spans="9:10" ht="15.75">
      <c r="I11225" s="192"/>
      <c r="J11225" s="192"/>
    </row>
    <row r="11226" spans="9:10" ht="15.75">
      <c r="I11226" s="192"/>
      <c r="J11226" s="192"/>
    </row>
    <row r="11227" spans="9:10" ht="15.75">
      <c r="I11227" s="192"/>
      <c r="J11227" s="192"/>
    </row>
    <row r="11228" spans="9:10" ht="15.75">
      <c r="I11228" s="192"/>
      <c r="J11228" s="192"/>
    </row>
    <row r="11229" spans="9:10" ht="15.75">
      <c r="I11229" s="192"/>
      <c r="J11229" s="192"/>
    </row>
    <row r="11230" spans="9:10" ht="15.75">
      <c r="I11230" s="192"/>
      <c r="J11230" s="192"/>
    </row>
    <row r="11231" spans="9:10" ht="15.75">
      <c r="I11231" s="192"/>
      <c r="J11231" s="192"/>
    </row>
    <row r="11232" spans="9:10" ht="15.75">
      <c r="I11232" s="192"/>
      <c r="J11232" s="192"/>
    </row>
    <row r="11233" spans="9:10" ht="15.75">
      <c r="I11233" s="192"/>
      <c r="J11233" s="192"/>
    </row>
    <row r="11234" spans="9:10" ht="15.75">
      <c r="I11234" s="192"/>
      <c r="J11234" s="192"/>
    </row>
    <row r="11235" spans="9:10" ht="15.75">
      <c r="I11235" s="192"/>
      <c r="J11235" s="192"/>
    </row>
    <row r="11236" spans="9:10" ht="15.75">
      <c r="I11236" s="192"/>
      <c r="J11236" s="192"/>
    </row>
    <row r="11237" spans="9:10" ht="15.75">
      <c r="I11237" s="192"/>
      <c r="J11237" s="192"/>
    </row>
    <row r="11238" spans="9:10" ht="15.75">
      <c r="I11238" s="192"/>
      <c r="J11238" s="192"/>
    </row>
    <row r="11239" spans="9:10" ht="15.75">
      <c r="I11239" s="192"/>
      <c r="J11239" s="192"/>
    </row>
    <row r="11240" spans="9:10" ht="15.75">
      <c r="I11240" s="192"/>
      <c r="J11240" s="192"/>
    </row>
    <row r="11241" spans="9:10" ht="15.75">
      <c r="I11241" s="192"/>
      <c r="J11241" s="192"/>
    </row>
    <row r="11242" spans="9:10" ht="15.75">
      <c r="I11242" s="192"/>
      <c r="J11242" s="192"/>
    </row>
    <row r="11243" spans="9:10" ht="15.75">
      <c r="I11243" s="192"/>
      <c r="J11243" s="192"/>
    </row>
    <row r="11244" spans="9:10" ht="15.75">
      <c r="I11244" s="192"/>
      <c r="J11244" s="192"/>
    </row>
    <row r="11245" spans="9:10" ht="15.75">
      <c r="I11245" s="192"/>
      <c r="J11245" s="192"/>
    </row>
    <row r="11246" spans="9:10" ht="15.75">
      <c r="I11246" s="192"/>
      <c r="J11246" s="192"/>
    </row>
    <row r="11247" spans="9:10" ht="15.75">
      <c r="I11247" s="192"/>
      <c r="J11247" s="192"/>
    </row>
    <row r="11248" spans="9:10" ht="15.75">
      <c r="I11248" s="192"/>
      <c r="J11248" s="192"/>
    </row>
    <row r="11249" spans="9:10" ht="15.75">
      <c r="I11249" s="192"/>
      <c r="J11249" s="192"/>
    </row>
    <row r="11250" spans="9:10" ht="15.75">
      <c r="I11250" s="192"/>
      <c r="J11250" s="192"/>
    </row>
    <row r="11251" spans="9:10" ht="15.75">
      <c r="I11251" s="192"/>
      <c r="J11251" s="192"/>
    </row>
    <row r="11252" spans="9:10" ht="15.75">
      <c r="I11252" s="192"/>
      <c r="J11252" s="192"/>
    </row>
    <row r="11253" spans="9:10" ht="15.75">
      <c r="I11253" s="192"/>
      <c r="J11253" s="192"/>
    </row>
    <row r="11254" spans="9:10" ht="15.75">
      <c r="I11254" s="192"/>
      <c r="J11254" s="192"/>
    </row>
    <row r="11255" spans="9:10" ht="15.75">
      <c r="I11255" s="192"/>
      <c r="J11255" s="192"/>
    </row>
    <row r="11256" spans="9:10" ht="15.75">
      <c r="I11256" s="192"/>
      <c r="J11256" s="192"/>
    </row>
    <row r="11257" spans="9:10" ht="15.75">
      <c r="I11257" s="192"/>
      <c r="J11257" s="192"/>
    </row>
    <row r="11258" spans="9:10" ht="15.75">
      <c r="I11258" s="192"/>
      <c r="J11258" s="192"/>
    </row>
    <row r="11259" spans="9:10" ht="15.75">
      <c r="I11259" s="192"/>
      <c r="J11259" s="192"/>
    </row>
    <row r="11260" spans="9:10" ht="15.75">
      <c r="I11260" s="192"/>
      <c r="J11260" s="192"/>
    </row>
    <row r="11261" spans="9:10" ht="15.75">
      <c r="I11261" s="192"/>
      <c r="J11261" s="192"/>
    </row>
    <row r="11262" spans="9:10" ht="15.75">
      <c r="I11262" s="192"/>
      <c r="J11262" s="192"/>
    </row>
    <row r="11263" spans="9:10" ht="15.75">
      <c r="I11263" s="192"/>
      <c r="J11263" s="192"/>
    </row>
    <row r="11264" spans="9:10" ht="15.75">
      <c r="I11264" s="192"/>
      <c r="J11264" s="192"/>
    </row>
    <row r="11265" spans="9:10" ht="15.75">
      <c r="I11265" s="192"/>
      <c r="J11265" s="192"/>
    </row>
    <row r="11266" spans="9:10" ht="15.75">
      <c r="I11266" s="192"/>
      <c r="J11266" s="192"/>
    </row>
    <row r="11267" spans="9:10" ht="15.75">
      <c r="I11267" s="192"/>
      <c r="J11267" s="192"/>
    </row>
    <row r="11268" spans="9:10" ht="15.75">
      <c r="I11268" s="192"/>
      <c r="J11268" s="192"/>
    </row>
    <row r="11269" spans="9:10" ht="15.75">
      <c r="I11269" s="192"/>
      <c r="J11269" s="192"/>
    </row>
    <row r="11270" spans="9:10" ht="15.75">
      <c r="I11270" s="192"/>
      <c r="J11270" s="192"/>
    </row>
    <row r="11271" spans="9:10" ht="15.75">
      <c r="I11271" s="192"/>
      <c r="J11271" s="192"/>
    </row>
    <row r="11272" spans="9:10" ht="15.75">
      <c r="I11272" s="192"/>
      <c r="J11272" s="192"/>
    </row>
    <row r="11273" spans="9:10" ht="15.75">
      <c r="I11273" s="192"/>
      <c r="J11273" s="192"/>
    </row>
    <row r="11274" spans="9:10" ht="15.75">
      <c r="I11274" s="192"/>
      <c r="J11274" s="192"/>
    </row>
    <row r="11275" spans="9:10" ht="15.75">
      <c r="I11275" s="192"/>
      <c r="J11275" s="192"/>
    </row>
    <row r="11276" spans="9:10" ht="15.75">
      <c r="I11276" s="192"/>
      <c r="J11276" s="192"/>
    </row>
    <row r="11277" spans="9:10" ht="15.75">
      <c r="I11277" s="192"/>
      <c r="J11277" s="192"/>
    </row>
    <row r="11278" spans="9:10" ht="15.75">
      <c r="I11278" s="192"/>
      <c r="J11278" s="192"/>
    </row>
    <row r="11279" spans="9:10" ht="15.75">
      <c r="I11279" s="192"/>
      <c r="J11279" s="192"/>
    </row>
    <row r="11280" spans="9:10" ht="15.75">
      <c r="I11280" s="192"/>
      <c r="J11280" s="192"/>
    </row>
    <row r="11281" spans="9:10" ht="15.75">
      <c r="I11281" s="192"/>
      <c r="J11281" s="192"/>
    </row>
    <row r="11282" spans="9:10" ht="15.75">
      <c r="I11282" s="192"/>
      <c r="J11282" s="192"/>
    </row>
    <row r="11283" spans="9:10" ht="15.75">
      <c r="I11283" s="192"/>
      <c r="J11283" s="192"/>
    </row>
    <row r="11284" spans="9:10" ht="15.75">
      <c r="I11284" s="192"/>
      <c r="J11284" s="192"/>
    </row>
    <row r="11285" spans="9:10" ht="15.75">
      <c r="I11285" s="192"/>
      <c r="J11285" s="192"/>
    </row>
    <row r="11286" spans="9:10" ht="15.75">
      <c r="I11286" s="192"/>
      <c r="J11286" s="192"/>
    </row>
    <row r="11287" spans="9:10" ht="15.75">
      <c r="I11287" s="192"/>
      <c r="J11287" s="192"/>
    </row>
    <row r="11288" spans="9:10" ht="15.75">
      <c r="I11288" s="192"/>
      <c r="J11288" s="192"/>
    </row>
    <row r="11289" spans="9:10" ht="15.75">
      <c r="I11289" s="192"/>
      <c r="J11289" s="192"/>
    </row>
    <row r="11290" spans="9:10" ht="15.75">
      <c r="I11290" s="192"/>
      <c r="J11290" s="192"/>
    </row>
    <row r="11291" spans="9:10" ht="15.75">
      <c r="I11291" s="192"/>
      <c r="J11291" s="192"/>
    </row>
    <row r="11292" spans="9:10" ht="15.75">
      <c r="I11292" s="192"/>
      <c r="J11292" s="192"/>
    </row>
    <row r="11293" spans="9:10" ht="15.75">
      <c r="I11293" s="192"/>
      <c r="J11293" s="192"/>
    </row>
    <row r="11294" spans="9:10" ht="15.75">
      <c r="I11294" s="192"/>
      <c r="J11294" s="192"/>
    </row>
    <row r="11295" spans="9:10" ht="15.75">
      <c r="I11295" s="192"/>
      <c r="J11295" s="192"/>
    </row>
    <row r="11296" spans="9:10" ht="15.75">
      <c r="I11296" s="192"/>
      <c r="J11296" s="192"/>
    </row>
    <row r="11297" spans="9:10" ht="15.75">
      <c r="I11297" s="192"/>
      <c r="J11297" s="192"/>
    </row>
    <row r="11298" spans="9:10" ht="15.75">
      <c r="I11298" s="192"/>
      <c r="J11298" s="192"/>
    </row>
    <row r="11299" spans="9:10" ht="15.75">
      <c r="I11299" s="192"/>
      <c r="J11299" s="192"/>
    </row>
    <row r="11300" spans="9:10" ht="15.75">
      <c r="I11300" s="192"/>
      <c r="J11300" s="192"/>
    </row>
    <row r="11301" spans="9:10" ht="15.75">
      <c r="I11301" s="192"/>
      <c r="J11301" s="192"/>
    </row>
    <row r="11302" spans="9:10" ht="15.75">
      <c r="I11302" s="192"/>
      <c r="J11302" s="192"/>
    </row>
    <row r="11303" spans="9:10" ht="15.75">
      <c r="I11303" s="192"/>
      <c r="J11303" s="192"/>
    </row>
    <row r="11304" spans="9:10" ht="15.75">
      <c r="I11304" s="192"/>
      <c r="J11304" s="192"/>
    </row>
    <row r="11305" spans="9:10" ht="15.75">
      <c r="I11305" s="192"/>
      <c r="J11305" s="192"/>
    </row>
    <row r="11306" spans="9:10" ht="15.75">
      <c r="I11306" s="192"/>
      <c r="J11306" s="192"/>
    </row>
    <row r="11307" spans="9:10" ht="15.75">
      <c r="I11307" s="192"/>
      <c r="J11307" s="192"/>
    </row>
    <row r="11308" spans="9:10" ht="15.75">
      <c r="I11308" s="192"/>
      <c r="J11308" s="192"/>
    </row>
    <row r="11309" spans="9:10" ht="15.75">
      <c r="I11309" s="192"/>
      <c r="J11309" s="192"/>
    </row>
    <row r="11310" spans="9:10" ht="15.75">
      <c r="I11310" s="192"/>
      <c r="J11310" s="192"/>
    </row>
    <row r="11311" spans="9:10" ht="15.75">
      <c r="I11311" s="192"/>
      <c r="J11311" s="192"/>
    </row>
    <row r="11312" spans="9:10" ht="15.75">
      <c r="I11312" s="192"/>
      <c r="J11312" s="192"/>
    </row>
    <row r="11313" spans="9:10" ht="15.75">
      <c r="I11313" s="192"/>
      <c r="J11313" s="192"/>
    </row>
    <row r="11314" spans="9:10" ht="15.75">
      <c r="I11314" s="192"/>
      <c r="J11314" s="192"/>
    </row>
    <row r="11315" spans="9:10" ht="15.75">
      <c r="I11315" s="192"/>
      <c r="J11315" s="192"/>
    </row>
    <row r="11316" spans="9:10" ht="15.75">
      <c r="I11316" s="192"/>
      <c r="J11316" s="192"/>
    </row>
    <row r="11317" spans="9:10" ht="15.75">
      <c r="I11317" s="192"/>
      <c r="J11317" s="192"/>
    </row>
    <row r="11318" spans="9:10" ht="15.75">
      <c r="I11318" s="192"/>
      <c r="J11318" s="192"/>
    </row>
    <row r="11319" spans="9:10" ht="15.75">
      <c r="I11319" s="192"/>
      <c r="J11319" s="192"/>
    </row>
    <row r="11320" spans="9:10" ht="15.75">
      <c r="I11320" s="192"/>
      <c r="J11320" s="192"/>
    </row>
    <row r="11321" spans="9:10" ht="15.75">
      <c r="I11321" s="192"/>
      <c r="J11321" s="192"/>
    </row>
    <row r="11322" spans="9:10" ht="15.75">
      <c r="I11322" s="192"/>
      <c r="J11322" s="192"/>
    </row>
    <row r="11323" spans="9:10" ht="15.75">
      <c r="I11323" s="192"/>
      <c r="J11323" s="192"/>
    </row>
    <row r="11324" spans="9:10" ht="15.75">
      <c r="I11324" s="192"/>
      <c r="J11324" s="192"/>
    </row>
    <row r="11325" spans="9:10" ht="15.75">
      <c r="I11325" s="192"/>
      <c r="J11325" s="192"/>
    </row>
    <row r="11326" spans="9:10" ht="15.75">
      <c r="I11326" s="192"/>
      <c r="J11326" s="192"/>
    </row>
    <row r="11327" spans="9:10" ht="15.75">
      <c r="I11327" s="192"/>
      <c r="J11327" s="192"/>
    </row>
    <row r="11328" spans="9:10" ht="15.75">
      <c r="I11328" s="192"/>
      <c r="J11328" s="192"/>
    </row>
    <row r="11329" spans="9:10" ht="15.75">
      <c r="I11329" s="192"/>
      <c r="J11329" s="192"/>
    </row>
    <row r="11330" spans="9:10" ht="15.75">
      <c r="I11330" s="192"/>
      <c r="J11330" s="192"/>
    </row>
    <row r="11331" spans="9:10" ht="15.75">
      <c r="I11331" s="192"/>
      <c r="J11331" s="192"/>
    </row>
    <row r="11332" spans="9:10" ht="15.75">
      <c r="I11332" s="192"/>
      <c r="J11332" s="192"/>
    </row>
    <row r="11333" spans="9:10" ht="15.75">
      <c r="I11333" s="192"/>
      <c r="J11333" s="192"/>
    </row>
    <row r="11334" spans="9:10" ht="15.75">
      <c r="I11334" s="192"/>
      <c r="J11334" s="192"/>
    </row>
    <row r="11335" spans="9:10" ht="15.75">
      <c r="I11335" s="192"/>
      <c r="J11335" s="192"/>
    </row>
    <row r="11336" spans="9:10" ht="15.75">
      <c r="I11336" s="192"/>
      <c r="J11336" s="192"/>
    </row>
    <row r="11337" spans="9:10" ht="15.75">
      <c r="I11337" s="192"/>
      <c r="J11337" s="192"/>
    </row>
    <row r="11338" spans="9:10" ht="15.75">
      <c r="I11338" s="192"/>
      <c r="J11338" s="192"/>
    </row>
    <row r="11339" spans="9:10" ht="15.75">
      <c r="I11339" s="192"/>
      <c r="J11339" s="192"/>
    </row>
    <row r="11340" spans="9:10" ht="15.75">
      <c r="I11340" s="192"/>
      <c r="J11340" s="192"/>
    </row>
    <row r="11341" spans="9:10" ht="15.75">
      <c r="I11341" s="192"/>
      <c r="J11341" s="192"/>
    </row>
    <row r="11342" spans="9:10" ht="15.75">
      <c r="I11342" s="192"/>
      <c r="J11342" s="192"/>
    </row>
    <row r="11343" spans="9:10" ht="15.75">
      <c r="I11343" s="192"/>
      <c r="J11343" s="192"/>
    </row>
    <row r="11344" spans="9:10" ht="15.75">
      <c r="I11344" s="192"/>
      <c r="J11344" s="192"/>
    </row>
    <row r="11345" spans="9:10" ht="15.75">
      <c r="I11345" s="192"/>
      <c r="J11345" s="192"/>
    </row>
    <row r="11346" spans="9:10" ht="15.75">
      <c r="I11346" s="192"/>
      <c r="J11346" s="192"/>
    </row>
    <row r="11347" spans="9:10" ht="15.75">
      <c r="I11347" s="192"/>
      <c r="J11347" s="192"/>
    </row>
    <row r="11348" spans="9:10" ht="15.75">
      <c r="I11348" s="192"/>
      <c r="J11348" s="192"/>
    </row>
    <row r="11349" spans="9:10" ht="15.75">
      <c r="I11349" s="192"/>
      <c r="J11349" s="192"/>
    </row>
    <row r="11350" spans="9:10" ht="15.75">
      <c r="I11350" s="192"/>
      <c r="J11350" s="192"/>
    </row>
    <row r="11351" spans="9:10" ht="15.75">
      <c r="I11351" s="192"/>
      <c r="J11351" s="192"/>
    </row>
    <row r="11352" spans="9:10" ht="15.75">
      <c r="I11352" s="192"/>
      <c r="J11352" s="192"/>
    </row>
    <row r="11353" spans="9:10" ht="15.75">
      <c r="I11353" s="192"/>
      <c r="J11353" s="192"/>
    </row>
    <row r="11354" spans="9:10" ht="15.75">
      <c r="I11354" s="192"/>
      <c r="J11354" s="192"/>
    </row>
    <row r="11355" spans="9:10" ht="15.75">
      <c r="I11355" s="192"/>
      <c r="J11355" s="192"/>
    </row>
    <row r="11356" spans="9:10" ht="15.75">
      <c r="I11356" s="192"/>
      <c r="J11356" s="192"/>
    </row>
    <row r="11357" spans="9:10" ht="15.75">
      <c r="I11357" s="192"/>
      <c r="J11357" s="192"/>
    </row>
    <row r="11358" spans="9:10" ht="15.75">
      <c r="I11358" s="192"/>
      <c r="J11358" s="192"/>
    </row>
    <row r="11359" spans="9:10" ht="15.75">
      <c r="I11359" s="192"/>
      <c r="J11359" s="192"/>
    </row>
    <row r="11360" spans="9:10" ht="15.75">
      <c r="I11360" s="192"/>
      <c r="J11360" s="192"/>
    </row>
    <row r="11361" spans="9:10" ht="15.75">
      <c r="I11361" s="192"/>
      <c r="J11361" s="192"/>
    </row>
    <row r="11362" spans="9:10" ht="15.75">
      <c r="I11362" s="192"/>
      <c r="J11362" s="192"/>
    </row>
    <row r="11363" spans="9:10" ht="15.75">
      <c r="I11363" s="192"/>
      <c r="J11363" s="192"/>
    </row>
    <row r="11364" spans="9:10" ht="15.75">
      <c r="I11364" s="192"/>
      <c r="J11364" s="192"/>
    </row>
    <row r="11365" spans="9:10" ht="15.75">
      <c r="I11365" s="192"/>
      <c r="J11365" s="192"/>
    </row>
    <row r="11366" spans="9:10" ht="15.75">
      <c r="I11366" s="192"/>
      <c r="J11366" s="192"/>
    </row>
    <row r="11367" spans="9:10" ht="15.75">
      <c r="I11367" s="192"/>
      <c r="J11367" s="192"/>
    </row>
    <row r="11368" spans="9:10" ht="15.75">
      <c r="I11368" s="192"/>
      <c r="J11368" s="192"/>
    </row>
    <row r="11369" spans="9:10" ht="15.75">
      <c r="I11369" s="192"/>
      <c r="J11369" s="192"/>
    </row>
    <row r="11370" spans="9:10" ht="15.75">
      <c r="I11370" s="192"/>
      <c r="J11370" s="192"/>
    </row>
    <row r="11371" spans="9:10" ht="15.75">
      <c r="I11371" s="192"/>
      <c r="J11371" s="192"/>
    </row>
    <row r="11372" spans="9:10" ht="15.75">
      <c r="I11372" s="192"/>
      <c r="J11372" s="192"/>
    </row>
    <row r="11373" spans="9:10" ht="15.75">
      <c r="I11373" s="192"/>
      <c r="J11373" s="192"/>
    </row>
    <row r="11374" spans="9:10" ht="15.75">
      <c r="I11374" s="192"/>
      <c r="J11374" s="192"/>
    </row>
    <row r="11375" spans="9:10" ht="15.75">
      <c r="I11375" s="192"/>
      <c r="J11375" s="192"/>
    </row>
    <row r="11376" spans="9:10" ht="15.75">
      <c r="I11376" s="192"/>
      <c r="J11376" s="192"/>
    </row>
    <row r="11377" spans="9:10" ht="15.75">
      <c r="I11377" s="192"/>
      <c r="J11377" s="192"/>
    </row>
    <row r="11378" spans="9:10" ht="15.75">
      <c r="I11378" s="192"/>
      <c r="J11378" s="192"/>
    </row>
    <row r="11379" spans="9:10" ht="15.75">
      <c r="I11379" s="192"/>
      <c r="J11379" s="192"/>
    </row>
    <row r="11380" spans="9:10" ht="15.75">
      <c r="I11380" s="192"/>
      <c r="J11380" s="192"/>
    </row>
    <row r="11381" spans="9:10" ht="15.75">
      <c r="I11381" s="192"/>
      <c r="J11381" s="192"/>
    </row>
    <row r="11382" spans="9:10" ht="15.75">
      <c r="I11382" s="192"/>
      <c r="J11382" s="192"/>
    </row>
    <row r="11383" spans="9:10" ht="15.75">
      <c r="I11383" s="192"/>
      <c r="J11383" s="192"/>
    </row>
    <row r="11384" spans="9:10" ht="15.75">
      <c r="I11384" s="192"/>
      <c r="J11384" s="192"/>
    </row>
    <row r="11385" spans="9:10" ht="15.75">
      <c r="I11385" s="192"/>
      <c r="J11385" s="192"/>
    </row>
    <row r="11386" spans="9:10" ht="15.75">
      <c r="I11386" s="192"/>
      <c r="J11386" s="192"/>
    </row>
    <row r="11387" spans="9:10" ht="15.75">
      <c r="I11387" s="192"/>
      <c r="J11387" s="192"/>
    </row>
    <row r="11388" spans="9:10" ht="15.75">
      <c r="I11388" s="192"/>
      <c r="J11388" s="192"/>
    </row>
    <row r="11389" spans="9:10" ht="15.75">
      <c r="I11389" s="192"/>
      <c r="J11389" s="192"/>
    </row>
    <row r="11390" spans="9:10" ht="15.75">
      <c r="I11390" s="192"/>
      <c r="J11390" s="192"/>
    </row>
    <row r="11391" spans="9:10" ht="15.75">
      <c r="I11391" s="192"/>
      <c r="J11391" s="192"/>
    </row>
    <row r="11392" spans="9:10" ht="15.75">
      <c r="I11392" s="192"/>
      <c r="J11392" s="192"/>
    </row>
    <row r="11393" spans="9:10" ht="15.75">
      <c r="I11393" s="192"/>
      <c r="J11393" s="192"/>
    </row>
    <row r="11394" spans="9:10" ht="15.75">
      <c r="I11394" s="192"/>
      <c r="J11394" s="192"/>
    </row>
    <row r="11395" spans="9:10" ht="15.75">
      <c r="I11395" s="192"/>
      <c r="J11395" s="192"/>
    </row>
    <row r="11396" spans="9:10" ht="15.75">
      <c r="I11396" s="192"/>
      <c r="J11396" s="192"/>
    </row>
    <row r="11397" spans="9:10" ht="15.75">
      <c r="I11397" s="192"/>
      <c r="J11397" s="192"/>
    </row>
    <row r="11398" spans="9:10" ht="15.75">
      <c r="I11398" s="192"/>
      <c r="J11398" s="192"/>
    </row>
    <row r="11399" spans="9:10" ht="15.75">
      <c r="I11399" s="192"/>
      <c r="J11399" s="192"/>
    </row>
    <row r="11400" spans="9:10" ht="15.75">
      <c r="I11400" s="192"/>
      <c r="J11400" s="192"/>
    </row>
    <row r="11401" spans="9:10" ht="15.75">
      <c r="I11401" s="192"/>
      <c r="J11401" s="192"/>
    </row>
    <row r="11402" spans="9:10" ht="15.75">
      <c r="I11402" s="192"/>
      <c r="J11402" s="192"/>
    </row>
    <row r="11403" spans="9:10" ht="15.75">
      <c r="I11403" s="192"/>
      <c r="J11403" s="192"/>
    </row>
    <row r="11404" spans="9:10" ht="15.75">
      <c r="I11404" s="192"/>
      <c r="J11404" s="192"/>
    </row>
    <row r="11405" spans="9:10" ht="15.75">
      <c r="I11405" s="192"/>
      <c r="J11405" s="192"/>
    </row>
    <row r="11406" spans="9:10" ht="15.75">
      <c r="I11406" s="192"/>
      <c r="J11406" s="192"/>
    </row>
    <row r="11407" spans="9:10" ht="15.75">
      <c r="I11407" s="192"/>
      <c r="J11407" s="192"/>
    </row>
    <row r="11408" spans="9:10" ht="15.75">
      <c r="I11408" s="192"/>
      <c r="J11408" s="192"/>
    </row>
    <row r="11409" spans="9:10" ht="15.75">
      <c r="I11409" s="192"/>
      <c r="J11409" s="192"/>
    </row>
    <row r="11410" spans="9:10" ht="15.75">
      <c r="I11410" s="192"/>
      <c r="J11410" s="192"/>
    </row>
    <row r="11411" spans="9:10" ht="15.75">
      <c r="I11411" s="192"/>
      <c r="J11411" s="192"/>
    </row>
    <row r="11412" spans="9:10" ht="15.75">
      <c r="I11412" s="192"/>
      <c r="J11412" s="192"/>
    </row>
    <row r="11413" spans="9:10" ht="15.75">
      <c r="I11413" s="192"/>
      <c r="J11413" s="192"/>
    </row>
    <row r="11414" spans="9:10" ht="15.75">
      <c r="I11414" s="192"/>
      <c r="J11414" s="192"/>
    </row>
    <row r="11415" spans="9:10" ht="15.75">
      <c r="I11415" s="192"/>
      <c r="J11415" s="192"/>
    </row>
    <row r="11416" spans="9:10" ht="15.75">
      <c r="I11416" s="192"/>
      <c r="J11416" s="192"/>
    </row>
    <row r="11417" spans="9:10" ht="15.75">
      <c r="I11417" s="192"/>
      <c r="J11417" s="192"/>
    </row>
    <row r="11418" spans="9:10" ht="15.75">
      <c r="I11418" s="192"/>
      <c r="J11418" s="192"/>
    </row>
    <row r="11419" spans="9:10" ht="15.75">
      <c r="I11419" s="192"/>
      <c r="J11419" s="192"/>
    </row>
    <row r="11420" spans="9:10" ht="15.75">
      <c r="I11420" s="192"/>
      <c r="J11420" s="192"/>
    </row>
    <row r="11421" spans="9:10" ht="15.75">
      <c r="I11421" s="192"/>
      <c r="J11421" s="192"/>
    </row>
    <row r="11422" spans="9:10" ht="15.75">
      <c r="I11422" s="192"/>
      <c r="J11422" s="192"/>
    </row>
    <row r="11423" spans="9:10" ht="15.75">
      <c r="I11423" s="192"/>
      <c r="J11423" s="192"/>
    </row>
    <row r="11424" spans="9:10" ht="15.75">
      <c r="I11424" s="192"/>
      <c r="J11424" s="192"/>
    </row>
    <row r="11425" spans="9:10" ht="15.75">
      <c r="I11425" s="192"/>
      <c r="J11425" s="192"/>
    </row>
    <row r="11426" spans="9:10" ht="15.75">
      <c r="I11426" s="192"/>
      <c r="J11426" s="192"/>
    </row>
    <row r="11427" spans="9:10" ht="15.75">
      <c r="I11427" s="192"/>
      <c r="J11427" s="192"/>
    </row>
    <row r="11428" spans="9:10" ht="15.75">
      <c r="I11428" s="192"/>
      <c r="J11428" s="192"/>
    </row>
    <row r="11429" spans="9:10" ht="15.75">
      <c r="I11429" s="192"/>
      <c r="J11429" s="192"/>
    </row>
    <row r="11430" spans="9:10" ht="15.75">
      <c r="I11430" s="192"/>
      <c r="J11430" s="192"/>
    </row>
    <row r="11431" spans="9:10" ht="15.75">
      <c r="I11431" s="192"/>
      <c r="J11431" s="192"/>
    </row>
    <row r="11432" spans="9:10" ht="15.75">
      <c r="I11432" s="192"/>
      <c r="J11432" s="192"/>
    </row>
    <row r="11433" spans="9:10" ht="15.75">
      <c r="I11433" s="192"/>
      <c r="J11433" s="192"/>
    </row>
    <row r="11434" spans="9:10" ht="15.75">
      <c r="I11434" s="192"/>
      <c r="J11434" s="192"/>
    </row>
    <row r="11435" spans="9:10" ht="15.75">
      <c r="I11435" s="192"/>
      <c r="J11435" s="192"/>
    </row>
    <row r="11436" spans="9:10" ht="15.75">
      <c r="I11436" s="192"/>
      <c r="J11436" s="192"/>
    </row>
    <row r="11437" spans="9:10" ht="15.75">
      <c r="I11437" s="192"/>
      <c r="J11437" s="192"/>
    </row>
    <row r="11438" spans="9:10" ht="15.75">
      <c r="I11438" s="192"/>
      <c r="J11438" s="192"/>
    </row>
    <row r="11439" spans="9:10" ht="15.75">
      <c r="I11439" s="192"/>
      <c r="J11439" s="192"/>
    </row>
    <row r="11440" spans="9:10" ht="15.75">
      <c r="I11440" s="192"/>
      <c r="J11440" s="192"/>
    </row>
    <row r="11441" spans="9:10" ht="15.75">
      <c r="I11441" s="192"/>
      <c r="J11441" s="192"/>
    </row>
    <row r="11442" spans="9:10" ht="15.75">
      <c r="I11442" s="192"/>
      <c r="J11442" s="192"/>
    </row>
    <row r="11443" spans="9:10" ht="15.75">
      <c r="I11443" s="192"/>
      <c r="J11443" s="192"/>
    </row>
    <row r="11444" spans="9:10" ht="15.75">
      <c r="I11444" s="192"/>
      <c r="J11444" s="192"/>
    </row>
    <row r="11445" spans="9:10" ht="15.75">
      <c r="I11445" s="192"/>
      <c r="J11445" s="192"/>
    </row>
    <row r="11446" spans="9:10" ht="15.75">
      <c r="I11446" s="192"/>
      <c r="J11446" s="192"/>
    </row>
    <row r="11447" spans="9:10" ht="15.75">
      <c r="I11447" s="192"/>
      <c r="J11447" s="192"/>
    </row>
    <row r="11448" spans="9:10" ht="15.75">
      <c r="I11448" s="192"/>
      <c r="J11448" s="192"/>
    </row>
    <row r="11449" spans="9:10" ht="15.75">
      <c r="I11449" s="192"/>
      <c r="J11449" s="192"/>
    </row>
    <row r="11450" spans="9:10" ht="15.75">
      <c r="I11450" s="192"/>
      <c r="J11450" s="192"/>
    </row>
    <row r="11451" spans="9:10" ht="15.75">
      <c r="I11451" s="192"/>
      <c r="J11451" s="192"/>
    </row>
    <row r="11452" spans="9:10" ht="15.75">
      <c r="I11452" s="192"/>
      <c r="J11452" s="192"/>
    </row>
    <row r="11453" spans="9:10" ht="15.75">
      <c r="I11453" s="192"/>
      <c r="J11453" s="192"/>
    </row>
    <row r="11454" spans="9:10" ht="15.75">
      <c r="I11454" s="192"/>
      <c r="J11454" s="192"/>
    </row>
    <row r="11455" spans="9:10" ht="15.75">
      <c r="I11455" s="192"/>
      <c r="J11455" s="192"/>
    </row>
    <row r="11456" spans="9:10" ht="15.75">
      <c r="I11456" s="192"/>
      <c r="J11456" s="192"/>
    </row>
    <row r="11457" spans="9:10" ht="15.75">
      <c r="I11457" s="192"/>
      <c r="J11457" s="192"/>
    </row>
    <row r="11458" spans="9:10" ht="15.75">
      <c r="I11458" s="192"/>
      <c r="J11458" s="192"/>
    </row>
    <row r="11459" spans="9:10" ht="15.75">
      <c r="I11459" s="192"/>
      <c r="J11459" s="192"/>
    </row>
    <row r="11460" spans="9:10" ht="15.75">
      <c r="I11460" s="192"/>
      <c r="J11460" s="192"/>
    </row>
    <row r="11461" spans="9:10" ht="15.75">
      <c r="I11461" s="192"/>
      <c r="J11461" s="192"/>
    </row>
    <row r="11462" spans="9:10" ht="15.75">
      <c r="I11462" s="192"/>
      <c r="J11462" s="192"/>
    </row>
    <row r="11463" spans="9:10" ht="15.75">
      <c r="I11463" s="192"/>
      <c r="J11463" s="192"/>
    </row>
    <row r="11464" spans="9:10" ht="15.75">
      <c r="I11464" s="192"/>
      <c r="J11464" s="192"/>
    </row>
    <row r="11465" spans="9:10" ht="15.75">
      <c r="I11465" s="192"/>
      <c r="J11465" s="192"/>
    </row>
    <row r="11466" spans="9:10" ht="15.75">
      <c r="I11466" s="192"/>
      <c r="J11466" s="192"/>
    </row>
    <row r="11467" spans="9:10" ht="15.75">
      <c r="I11467" s="192"/>
      <c r="J11467" s="192"/>
    </row>
    <row r="11468" spans="9:10" ht="15.75">
      <c r="I11468" s="192"/>
      <c r="J11468" s="192"/>
    </row>
    <row r="11469" spans="9:10" ht="15.75">
      <c r="I11469" s="192"/>
      <c r="J11469" s="192"/>
    </row>
    <row r="11470" spans="9:10" ht="15.75">
      <c r="I11470" s="192"/>
      <c r="J11470" s="192"/>
    </row>
    <row r="11471" spans="9:10" ht="15.75">
      <c r="I11471" s="192"/>
      <c r="J11471" s="192"/>
    </row>
    <row r="11472" spans="9:10" ht="15.75">
      <c r="I11472" s="192"/>
      <c r="J11472" s="192"/>
    </row>
    <row r="11473" spans="9:10" ht="15.75">
      <c r="I11473" s="192"/>
      <c r="J11473" s="192"/>
    </row>
    <row r="11474" spans="9:10" ht="15.75">
      <c r="I11474" s="192"/>
      <c r="J11474" s="192"/>
    </row>
    <row r="11475" spans="9:10" ht="15.75">
      <c r="I11475" s="192"/>
      <c r="J11475" s="192"/>
    </row>
    <row r="11476" spans="9:10" ht="15.75">
      <c r="I11476" s="192"/>
      <c r="J11476" s="192"/>
    </row>
    <row r="11477" spans="9:10" ht="15.75">
      <c r="I11477" s="192"/>
      <c r="J11477" s="192"/>
    </row>
    <row r="11478" spans="9:10" ht="15.75">
      <c r="I11478" s="192"/>
      <c r="J11478" s="192"/>
    </row>
    <row r="11479" spans="9:10" ht="15.75">
      <c r="I11479" s="192"/>
      <c r="J11479" s="192"/>
    </row>
    <row r="11480" spans="9:10" ht="15.75">
      <c r="I11480" s="192"/>
      <c r="J11480" s="192"/>
    </row>
    <row r="11481" spans="9:10" ht="15.75">
      <c r="I11481" s="192"/>
      <c r="J11481" s="192"/>
    </row>
    <row r="11482" spans="9:10" ht="15.75">
      <c r="I11482" s="192"/>
      <c r="J11482" s="192"/>
    </row>
    <row r="11483" spans="9:10" ht="15.75">
      <c r="I11483" s="192"/>
      <c r="J11483" s="192"/>
    </row>
    <row r="11484" spans="9:10" ht="15.75">
      <c r="I11484" s="192"/>
      <c r="J11484" s="192"/>
    </row>
    <row r="11485" spans="9:10" ht="15.75">
      <c r="I11485" s="192"/>
      <c r="J11485" s="192"/>
    </row>
    <row r="11486" spans="9:10" ht="15.75">
      <c r="I11486" s="192"/>
      <c r="J11486" s="192"/>
    </row>
    <row r="11487" spans="9:10" ht="15.75">
      <c r="I11487" s="192"/>
      <c r="J11487" s="192"/>
    </row>
    <row r="11488" spans="9:10" ht="15.75">
      <c r="I11488" s="192"/>
      <c r="J11488" s="192"/>
    </row>
    <row r="11489" spans="9:10" ht="15.75">
      <c r="I11489" s="192"/>
      <c r="J11489" s="192"/>
    </row>
    <row r="11490" spans="9:10" ht="15.75">
      <c r="I11490" s="192"/>
      <c r="J11490" s="192"/>
    </row>
    <row r="11491" spans="9:10" ht="15.75">
      <c r="I11491" s="192"/>
      <c r="J11491" s="192"/>
    </row>
    <row r="11492" spans="9:10" ht="15.75">
      <c r="I11492" s="192"/>
      <c r="J11492" s="192"/>
    </row>
    <row r="11493" spans="9:10" ht="15.75">
      <c r="I11493" s="192"/>
      <c r="J11493" s="192"/>
    </row>
    <row r="11494" spans="9:10" ht="15.75">
      <c r="I11494" s="192"/>
      <c r="J11494" s="192"/>
    </row>
    <row r="11495" spans="9:10" ht="15.75">
      <c r="I11495" s="192"/>
      <c r="J11495" s="192"/>
    </row>
    <row r="11496" spans="9:10" ht="15.75">
      <c r="I11496" s="192"/>
      <c r="J11496" s="192"/>
    </row>
    <row r="11497" spans="9:10" ht="15.75">
      <c r="I11497" s="192"/>
      <c r="J11497" s="192"/>
    </row>
    <row r="11498" spans="9:10" ht="15.75">
      <c r="I11498" s="192"/>
      <c r="J11498" s="192"/>
    </row>
    <row r="11499" spans="9:10" ht="15.75">
      <c r="I11499" s="192"/>
      <c r="J11499" s="192"/>
    </row>
    <row r="11500" spans="9:10" ht="15.75">
      <c r="I11500" s="192"/>
      <c r="J11500" s="192"/>
    </row>
    <row r="11501" spans="9:10" ht="15.75">
      <c r="I11501" s="192"/>
      <c r="J11501" s="192"/>
    </row>
    <row r="11502" spans="9:10" ht="15.75">
      <c r="I11502" s="192"/>
      <c r="J11502" s="192"/>
    </row>
    <row r="11503" spans="9:10" ht="15.75">
      <c r="I11503" s="192"/>
      <c r="J11503" s="192"/>
    </row>
    <row r="11504" spans="9:10" ht="15.75">
      <c r="I11504" s="192"/>
      <c r="J11504" s="192"/>
    </row>
    <row r="11505" spans="9:10" ht="15.75">
      <c r="I11505" s="192"/>
      <c r="J11505" s="192"/>
    </row>
    <row r="11506" spans="9:10" ht="15.75">
      <c r="I11506" s="192"/>
      <c r="J11506" s="192"/>
    </row>
    <row r="11507" spans="9:10" ht="15.75">
      <c r="I11507" s="192"/>
      <c r="J11507" s="192"/>
    </row>
    <row r="11508" spans="9:10" ht="15.75">
      <c r="I11508" s="192"/>
      <c r="J11508" s="192"/>
    </row>
    <row r="11509" spans="9:10" ht="15.75">
      <c r="I11509" s="192"/>
      <c r="J11509" s="192"/>
    </row>
    <row r="11510" spans="9:10" ht="15.75">
      <c r="I11510" s="192"/>
      <c r="J11510" s="192"/>
    </row>
    <row r="11511" spans="9:10" ht="15.75">
      <c r="I11511" s="192"/>
      <c r="J11511" s="192"/>
    </row>
    <row r="11512" spans="9:10" ht="15.75">
      <c r="I11512" s="192"/>
      <c r="J11512" s="192"/>
    </row>
    <row r="11513" spans="9:10" ht="15.75">
      <c r="I11513" s="192"/>
      <c r="J11513" s="192"/>
    </row>
    <row r="11514" spans="9:10" ht="15.75">
      <c r="I11514" s="192"/>
      <c r="J11514" s="192"/>
    </row>
    <row r="11515" spans="9:10" ht="15.75">
      <c r="I11515" s="192"/>
      <c r="J11515" s="192"/>
    </row>
    <row r="11516" spans="9:10" ht="15.75">
      <c r="I11516" s="192"/>
      <c r="J11516" s="192"/>
    </row>
    <row r="11517" spans="9:10" ht="15.75">
      <c r="I11517" s="192"/>
      <c r="J11517" s="192"/>
    </row>
    <row r="11518" spans="9:10" ht="15.75">
      <c r="I11518" s="192"/>
      <c r="J11518" s="192"/>
    </row>
    <row r="11519" spans="9:10" ht="15.75">
      <c r="I11519" s="192"/>
      <c r="J11519" s="192"/>
    </row>
    <row r="11520" spans="9:10" ht="15.75">
      <c r="I11520" s="192"/>
      <c r="J11520" s="192"/>
    </row>
    <row r="11521" spans="9:10" ht="15.75">
      <c r="I11521" s="192"/>
      <c r="J11521" s="192"/>
    </row>
    <row r="11522" spans="9:10" ht="15.75">
      <c r="I11522" s="192"/>
      <c r="J11522" s="192"/>
    </row>
    <row r="11523" spans="9:10" ht="15.75">
      <c r="I11523" s="192"/>
      <c r="J11523" s="192"/>
    </row>
    <row r="11524" spans="9:10" ht="15.75">
      <c r="I11524" s="192"/>
      <c r="J11524" s="192"/>
    </row>
    <row r="11525" spans="9:10" ht="15.75">
      <c r="I11525" s="192"/>
      <c r="J11525" s="192"/>
    </row>
    <row r="11526" spans="9:10" ht="15.75">
      <c r="I11526" s="192"/>
      <c r="J11526" s="192"/>
    </row>
    <row r="11527" spans="9:10" ht="15.75">
      <c r="I11527" s="192"/>
      <c r="J11527" s="192"/>
    </row>
    <row r="11528" spans="9:10" ht="15.75">
      <c r="I11528" s="192"/>
      <c r="J11528" s="192"/>
    </row>
    <row r="11529" spans="9:10" ht="15.75">
      <c r="I11529" s="192"/>
      <c r="J11529" s="192"/>
    </row>
    <row r="11530" spans="9:10" ht="15.75">
      <c r="I11530" s="192"/>
      <c r="J11530" s="192"/>
    </row>
    <row r="11531" spans="9:10" ht="15.75">
      <c r="I11531" s="192"/>
      <c r="J11531" s="192"/>
    </row>
    <row r="11532" spans="9:10" ht="15.75">
      <c r="I11532" s="192"/>
      <c r="J11532" s="192"/>
    </row>
    <row r="11533" spans="9:10" ht="15.75">
      <c r="I11533" s="192"/>
      <c r="J11533" s="192"/>
    </row>
    <row r="11534" spans="9:10" ht="15.75">
      <c r="I11534" s="192"/>
      <c r="J11534" s="192"/>
    </row>
    <row r="11535" spans="9:10" ht="15.75">
      <c r="I11535" s="192"/>
      <c r="J11535" s="192"/>
    </row>
    <row r="11536" spans="9:10" ht="15.75">
      <c r="I11536" s="192"/>
      <c r="J11536" s="192"/>
    </row>
    <row r="11537" spans="9:10" ht="15.75">
      <c r="I11537" s="192"/>
      <c r="J11537" s="192"/>
    </row>
    <row r="11538" spans="9:10" ht="15.75">
      <c r="I11538" s="192"/>
      <c r="J11538" s="192"/>
    </row>
    <row r="11539" spans="9:10" ht="15.75">
      <c r="I11539" s="192"/>
      <c r="J11539" s="192"/>
    </row>
    <row r="11540" spans="9:10" ht="15.75">
      <c r="I11540" s="192"/>
      <c r="J11540" s="192"/>
    </row>
    <row r="11541" spans="9:10" ht="15.75">
      <c r="I11541" s="192"/>
      <c r="J11541" s="192"/>
    </row>
    <row r="11542" spans="9:10" ht="15.75">
      <c r="I11542" s="192"/>
      <c r="J11542" s="192"/>
    </row>
    <row r="11543" spans="9:10" ht="15.75">
      <c r="I11543" s="192"/>
      <c r="J11543" s="192"/>
    </row>
    <row r="11544" spans="9:10" ht="15.75">
      <c r="I11544" s="192"/>
      <c r="J11544" s="192"/>
    </row>
    <row r="11545" spans="9:10" ht="15.75">
      <c r="I11545" s="192"/>
      <c r="J11545" s="192"/>
    </row>
    <row r="11546" spans="9:10" ht="15.75">
      <c r="I11546" s="192"/>
      <c r="J11546" s="192"/>
    </row>
    <row r="11547" spans="9:10" ht="15.75">
      <c r="I11547" s="192"/>
      <c r="J11547" s="192"/>
    </row>
    <row r="11548" spans="9:10" ht="15.75">
      <c r="I11548" s="192"/>
      <c r="J11548" s="192"/>
    </row>
    <row r="11549" spans="9:10" ht="15.75">
      <c r="I11549" s="192"/>
      <c r="J11549" s="192"/>
    </row>
    <row r="11550" spans="9:10" ht="15.75">
      <c r="I11550" s="192"/>
      <c r="J11550" s="192"/>
    </row>
    <row r="11551" spans="9:10" ht="15.75">
      <c r="I11551" s="192"/>
      <c r="J11551" s="192"/>
    </row>
    <row r="11552" spans="9:10" ht="15.75">
      <c r="I11552" s="192"/>
      <c r="J11552" s="192"/>
    </row>
    <row r="11553" spans="9:10" ht="15.75">
      <c r="I11553" s="192"/>
      <c r="J11553" s="192"/>
    </row>
    <row r="11554" spans="9:10" ht="15.75">
      <c r="I11554" s="192"/>
      <c r="J11554" s="192"/>
    </row>
    <row r="11555" spans="9:10" ht="15.75">
      <c r="I11555" s="192"/>
      <c r="J11555" s="192"/>
    </row>
    <row r="11556" spans="9:10" ht="15.75">
      <c r="I11556" s="192"/>
      <c r="J11556" s="192"/>
    </row>
    <row r="11557" spans="9:10" ht="15.75">
      <c r="I11557" s="192"/>
      <c r="J11557" s="192"/>
    </row>
    <row r="11558" spans="9:10" ht="15.75">
      <c r="I11558" s="192"/>
      <c r="J11558" s="192"/>
    </row>
    <row r="11559" spans="9:10" ht="15.75">
      <c r="I11559" s="192"/>
      <c r="J11559" s="192"/>
    </row>
    <row r="11560" spans="9:10" ht="15.75">
      <c r="I11560" s="192"/>
      <c r="J11560" s="192"/>
    </row>
    <row r="11561" spans="9:10" ht="15.75">
      <c r="I11561" s="192"/>
      <c r="J11561" s="192"/>
    </row>
    <row r="11562" spans="9:10" ht="15.75">
      <c r="I11562" s="192"/>
      <c r="J11562" s="192"/>
    </row>
    <row r="11563" spans="9:10" ht="15.75">
      <c r="I11563" s="192"/>
      <c r="J11563" s="192"/>
    </row>
    <row r="11564" spans="9:10" ht="15.75">
      <c r="I11564" s="192"/>
      <c r="J11564" s="192"/>
    </row>
    <row r="11565" spans="9:10" ht="15.75">
      <c r="I11565" s="192"/>
      <c r="J11565" s="192"/>
    </row>
    <row r="11566" spans="9:10" ht="15.75">
      <c r="I11566" s="192"/>
      <c r="J11566" s="192"/>
    </row>
    <row r="11567" spans="9:10" ht="15.75">
      <c r="I11567" s="192"/>
      <c r="J11567" s="192"/>
    </row>
    <row r="11568" spans="9:10" ht="15.75">
      <c r="I11568" s="192"/>
      <c r="J11568" s="192"/>
    </row>
    <row r="11569" spans="9:10" ht="15.75">
      <c r="I11569" s="192"/>
      <c r="J11569" s="192"/>
    </row>
    <row r="11570" spans="9:10" ht="15.75">
      <c r="I11570" s="192"/>
      <c r="J11570" s="192"/>
    </row>
    <row r="11571" spans="9:10" ht="15.75">
      <c r="I11571" s="192"/>
      <c r="J11571" s="192"/>
    </row>
    <row r="11572" spans="9:10" ht="15.75">
      <c r="I11572" s="192"/>
      <c r="J11572" s="192"/>
    </row>
    <row r="11573" spans="9:10" ht="15.75">
      <c r="I11573" s="192"/>
      <c r="J11573" s="192"/>
    </row>
    <row r="11574" spans="9:10" ht="15.75">
      <c r="I11574" s="192"/>
      <c r="J11574" s="192"/>
    </row>
    <row r="11575" spans="9:10" ht="15.75">
      <c r="I11575" s="192"/>
      <c r="J11575" s="192"/>
    </row>
    <row r="11576" spans="9:10" ht="15.75">
      <c r="I11576" s="192"/>
      <c r="J11576" s="192"/>
    </row>
    <row r="11577" spans="9:10" ht="15.75">
      <c r="I11577" s="192"/>
      <c r="J11577" s="192"/>
    </row>
    <row r="11578" spans="9:10" ht="15.75">
      <c r="I11578" s="192"/>
      <c r="J11578" s="192"/>
    </row>
    <row r="11579" spans="9:10" ht="15.75">
      <c r="I11579" s="192"/>
      <c r="J11579" s="192"/>
    </row>
    <row r="11580" spans="9:10" ht="15.75">
      <c r="I11580" s="192"/>
      <c r="J11580" s="192"/>
    </row>
    <row r="11581" spans="9:10" ht="15.75">
      <c r="I11581" s="192"/>
      <c r="J11581" s="192"/>
    </row>
    <row r="11582" spans="9:10" ht="15.75">
      <c r="I11582" s="192"/>
      <c r="J11582" s="192"/>
    </row>
    <row r="11583" spans="9:10" ht="15.75">
      <c r="I11583" s="192"/>
      <c r="J11583" s="192"/>
    </row>
    <row r="11584" spans="9:10" ht="15.75">
      <c r="I11584" s="192"/>
      <c r="J11584" s="192"/>
    </row>
    <row r="11585" spans="9:10" ht="15.75">
      <c r="I11585" s="192"/>
      <c r="J11585" s="192"/>
    </row>
    <row r="11586" spans="9:10" ht="15.75">
      <c r="I11586" s="192"/>
      <c r="J11586" s="192"/>
    </row>
    <row r="11587" spans="9:10" ht="15.75">
      <c r="I11587" s="192"/>
      <c r="J11587" s="192"/>
    </row>
    <row r="11588" spans="9:10" ht="15.75">
      <c r="I11588" s="192"/>
      <c r="J11588" s="192"/>
    </row>
    <row r="11589" spans="9:10" ht="15.75">
      <c r="I11589" s="192"/>
      <c r="J11589" s="192"/>
    </row>
    <row r="11590" spans="9:10" ht="15.75">
      <c r="I11590" s="192"/>
      <c r="J11590" s="192"/>
    </row>
    <row r="11591" spans="9:10" ht="15.75">
      <c r="I11591" s="192"/>
      <c r="J11591" s="192"/>
    </row>
    <row r="11592" spans="9:10" ht="15.75">
      <c r="I11592" s="192"/>
      <c r="J11592" s="192"/>
    </row>
    <row r="11593" spans="9:10" ht="15.75">
      <c r="I11593" s="192"/>
      <c r="J11593" s="192"/>
    </row>
    <row r="11594" spans="9:10" ht="15.75">
      <c r="I11594" s="192"/>
      <c r="J11594" s="192"/>
    </row>
    <row r="11595" spans="9:10" ht="15.75">
      <c r="I11595" s="192"/>
      <c r="J11595" s="192"/>
    </row>
    <row r="11596" spans="9:10" ht="15.75">
      <c r="I11596" s="192"/>
      <c r="J11596" s="192"/>
    </row>
    <row r="11597" spans="9:10" ht="15.75">
      <c r="I11597" s="192"/>
      <c r="J11597" s="192"/>
    </row>
    <row r="11598" spans="9:10" ht="15.75">
      <c r="I11598" s="192"/>
      <c r="J11598" s="192"/>
    </row>
    <row r="11599" spans="9:10" ht="15.75">
      <c r="I11599" s="192"/>
      <c r="J11599" s="192"/>
    </row>
    <row r="11600" spans="9:10" ht="15.75">
      <c r="I11600" s="192"/>
      <c r="J11600" s="192"/>
    </row>
    <row r="11601" spans="9:10" ht="15.75">
      <c r="I11601" s="192"/>
      <c r="J11601" s="192"/>
    </row>
    <row r="11602" spans="9:10" ht="15.75">
      <c r="I11602" s="192"/>
      <c r="J11602" s="192"/>
    </row>
    <row r="11603" spans="9:10" ht="15.75">
      <c r="I11603" s="192"/>
      <c r="J11603" s="192"/>
    </row>
    <row r="11604" spans="9:10" ht="15.75">
      <c r="I11604" s="192"/>
      <c r="J11604" s="192"/>
    </row>
    <row r="11605" spans="9:10" ht="15.75">
      <c r="I11605" s="192"/>
      <c r="J11605" s="192"/>
    </row>
    <row r="11606" spans="9:10" ht="15.75">
      <c r="I11606" s="192"/>
      <c r="J11606" s="192"/>
    </row>
    <row r="11607" spans="9:10" ht="15.75">
      <c r="I11607" s="192"/>
      <c r="J11607" s="192"/>
    </row>
    <row r="11608" spans="9:10" ht="15.75">
      <c r="I11608" s="192"/>
      <c r="J11608" s="192"/>
    </row>
    <row r="11609" spans="9:10" ht="15.75">
      <c r="I11609" s="192"/>
      <c r="J11609" s="192"/>
    </row>
    <row r="11610" spans="9:10" ht="15.75">
      <c r="I11610" s="192"/>
      <c r="J11610" s="192"/>
    </row>
    <row r="11611" spans="9:10" ht="15.75">
      <c r="I11611" s="192"/>
      <c r="J11611" s="192"/>
    </row>
    <row r="11612" spans="9:10" ht="15.75">
      <c r="I11612" s="192"/>
      <c r="J11612" s="192"/>
    </row>
    <row r="11613" spans="9:10" ht="15.75">
      <c r="I11613" s="192"/>
      <c r="J11613" s="192"/>
    </row>
    <row r="11614" spans="9:10" ht="15.75">
      <c r="I11614" s="192"/>
      <c r="J11614" s="192"/>
    </row>
    <row r="11615" spans="9:10" ht="15.75">
      <c r="I11615" s="192"/>
      <c r="J11615" s="192"/>
    </row>
    <row r="11616" spans="9:10" ht="15.75">
      <c r="I11616" s="192"/>
      <c r="J11616" s="192"/>
    </row>
    <row r="11617" spans="9:10" ht="15.75">
      <c r="I11617" s="192"/>
      <c r="J11617" s="192"/>
    </row>
    <row r="11618" spans="9:10" ht="15.75">
      <c r="I11618" s="192"/>
      <c r="J11618" s="192"/>
    </row>
    <row r="11619" spans="9:10" ht="15.75">
      <c r="I11619" s="192"/>
      <c r="J11619" s="192"/>
    </row>
    <row r="11620" spans="9:10" ht="15.75">
      <c r="I11620" s="192"/>
      <c r="J11620" s="192"/>
    </row>
    <row r="11621" spans="9:10" ht="15.75">
      <c r="I11621" s="192"/>
      <c r="J11621" s="192"/>
    </row>
    <row r="11622" spans="9:10" ht="15.75">
      <c r="I11622" s="192"/>
      <c r="J11622" s="192"/>
    </row>
    <row r="11623" spans="9:10" ht="15.75">
      <c r="I11623" s="192"/>
      <c r="J11623" s="192"/>
    </row>
    <row r="11624" spans="9:10" ht="15.75">
      <c r="I11624" s="192"/>
      <c r="J11624" s="192"/>
    </row>
    <row r="11625" spans="9:10" ht="15.75">
      <c r="I11625" s="192"/>
      <c r="J11625" s="192"/>
    </row>
    <row r="11626" spans="9:10" ht="15.75">
      <c r="I11626" s="192"/>
      <c r="J11626" s="192"/>
    </row>
    <row r="11627" spans="9:10" ht="15.75">
      <c r="I11627" s="192"/>
      <c r="J11627" s="192"/>
    </row>
    <row r="11628" spans="9:10" ht="15.75">
      <c r="I11628" s="192"/>
      <c r="J11628" s="192"/>
    </row>
    <row r="11629" spans="9:10" ht="15.75">
      <c r="I11629" s="192"/>
      <c r="J11629" s="192"/>
    </row>
    <row r="11630" spans="9:10" ht="15.75">
      <c r="I11630" s="192"/>
      <c r="J11630" s="192"/>
    </row>
    <row r="11631" spans="9:10" ht="15.75">
      <c r="I11631" s="192"/>
      <c r="J11631" s="192"/>
    </row>
    <row r="11632" spans="9:10" ht="15.75">
      <c r="I11632" s="192"/>
      <c r="J11632" s="192"/>
    </row>
    <row r="11633" spans="9:10" ht="15.75">
      <c r="I11633" s="192"/>
      <c r="J11633" s="192"/>
    </row>
    <row r="11634" spans="9:10" ht="15.75">
      <c r="I11634" s="192"/>
      <c r="J11634" s="192"/>
    </row>
    <row r="11635" spans="9:10" ht="15.75">
      <c r="I11635" s="192"/>
      <c r="J11635" s="192"/>
    </row>
    <row r="11636" spans="9:10" ht="15.75">
      <c r="I11636" s="192"/>
      <c r="J11636" s="192"/>
    </row>
    <row r="11637" spans="9:10" ht="15.75">
      <c r="I11637" s="192"/>
      <c r="J11637" s="192"/>
    </row>
    <row r="11638" spans="9:10" ht="15.75">
      <c r="I11638" s="192"/>
      <c r="J11638" s="192"/>
    </row>
    <row r="11639" spans="9:10" ht="15.75">
      <c r="I11639" s="192"/>
      <c r="J11639" s="192"/>
    </row>
    <row r="11640" spans="9:10" ht="15.75">
      <c r="I11640" s="192"/>
      <c r="J11640" s="192"/>
    </row>
    <row r="11641" spans="9:10" ht="15.75">
      <c r="I11641" s="192"/>
      <c r="J11641" s="192"/>
    </row>
    <row r="11642" spans="9:10" ht="15.75">
      <c r="I11642" s="192"/>
      <c r="J11642" s="192"/>
    </row>
    <row r="11643" spans="9:10" ht="15.75">
      <c r="I11643" s="192"/>
      <c r="J11643" s="192"/>
    </row>
    <row r="11644" spans="9:10" ht="15.75">
      <c r="I11644" s="192"/>
      <c r="J11644" s="192"/>
    </row>
    <row r="11645" spans="9:10" ht="15.75">
      <c r="I11645" s="192"/>
      <c r="J11645" s="192"/>
    </row>
    <row r="11646" spans="9:10" ht="15.75">
      <c r="I11646" s="192"/>
      <c r="J11646" s="192"/>
    </row>
    <row r="11647" spans="9:10" ht="15.75">
      <c r="I11647" s="192"/>
      <c r="J11647" s="192"/>
    </row>
    <row r="11648" spans="9:10" ht="15.75">
      <c r="I11648" s="192"/>
      <c r="J11648" s="192"/>
    </row>
    <row r="11649" spans="9:10" ht="15.75">
      <c r="I11649" s="192"/>
      <c r="J11649" s="192"/>
    </row>
    <row r="11650" spans="9:10" ht="15.75">
      <c r="I11650" s="192"/>
      <c r="J11650" s="192"/>
    </row>
    <row r="11651" spans="9:10" ht="15.75">
      <c r="I11651" s="192"/>
      <c r="J11651" s="192"/>
    </row>
    <row r="11652" spans="9:10" ht="15.75">
      <c r="I11652" s="192"/>
      <c r="J11652" s="192"/>
    </row>
    <row r="11653" spans="9:10" ht="15.75">
      <c r="I11653" s="192"/>
      <c r="J11653" s="192"/>
    </row>
    <row r="11654" spans="9:10" ht="15.75">
      <c r="I11654" s="192"/>
      <c r="J11654" s="192"/>
    </row>
    <row r="11655" spans="9:10" ht="15.75">
      <c r="I11655" s="192"/>
      <c r="J11655" s="192"/>
    </row>
    <row r="11656" spans="9:10" ht="15.75">
      <c r="I11656" s="192"/>
      <c r="J11656" s="192"/>
    </row>
    <row r="11657" spans="9:10" ht="15.75">
      <c r="I11657" s="192"/>
      <c r="J11657" s="192"/>
    </row>
    <row r="11658" spans="9:10" ht="15.75">
      <c r="I11658" s="192"/>
      <c r="J11658" s="192"/>
    </row>
    <row r="11659" spans="9:10" ht="15.75">
      <c r="I11659" s="192"/>
      <c r="J11659" s="192"/>
    </row>
    <row r="11660" spans="9:10" ht="15.75">
      <c r="I11660" s="192"/>
      <c r="J11660" s="192"/>
    </row>
    <row r="11661" spans="9:10" ht="15.75">
      <c r="I11661" s="192"/>
      <c r="J11661" s="192"/>
    </row>
    <row r="11662" spans="9:10" ht="15.75">
      <c r="I11662" s="192"/>
      <c r="J11662" s="192"/>
    </row>
    <row r="11663" spans="9:10" ht="15.75">
      <c r="I11663" s="192"/>
      <c r="J11663" s="192"/>
    </row>
    <row r="11664" spans="9:10" ht="15.75">
      <c r="I11664" s="192"/>
      <c r="J11664" s="192"/>
    </row>
    <row r="11665" spans="9:10" ht="15.75">
      <c r="I11665" s="192"/>
      <c r="J11665" s="192"/>
    </row>
    <row r="11666" spans="9:10" ht="15.75">
      <c r="I11666" s="192"/>
      <c r="J11666" s="192"/>
    </row>
    <row r="11667" spans="9:10" ht="15.75">
      <c r="I11667" s="192"/>
      <c r="J11667" s="192"/>
    </row>
    <row r="11668" spans="9:10" ht="15.75">
      <c r="I11668" s="192"/>
      <c r="J11668" s="192"/>
    </row>
    <row r="11669" spans="9:10" ht="15.75">
      <c r="I11669" s="192"/>
      <c r="J11669" s="192"/>
    </row>
    <row r="11670" spans="9:10" ht="15.75">
      <c r="I11670" s="192"/>
      <c r="J11670" s="192"/>
    </row>
    <row r="11671" spans="9:10" ht="15.75">
      <c r="I11671" s="192"/>
      <c r="J11671" s="192"/>
    </row>
    <row r="11672" spans="9:10" ht="15.75">
      <c r="I11672" s="192"/>
      <c r="J11672" s="192"/>
    </row>
    <row r="11673" spans="9:10" ht="15.75">
      <c r="I11673" s="192"/>
      <c r="J11673" s="192"/>
    </row>
    <row r="11674" spans="9:10" ht="15.75">
      <c r="I11674" s="192"/>
      <c r="J11674" s="192"/>
    </row>
    <row r="11675" spans="9:10" ht="15.75">
      <c r="I11675" s="192"/>
      <c r="J11675" s="192"/>
    </row>
    <row r="11676" spans="9:10" ht="15.75">
      <c r="I11676" s="192"/>
      <c r="J11676" s="192"/>
    </row>
    <row r="11677" spans="9:10" ht="15.75">
      <c r="I11677" s="192"/>
      <c r="J11677" s="192"/>
    </row>
    <row r="11678" spans="9:10" ht="15.75">
      <c r="I11678" s="192"/>
      <c r="J11678" s="192"/>
    </row>
    <row r="11679" spans="9:10" ht="15.75">
      <c r="I11679" s="192"/>
      <c r="J11679" s="192"/>
    </row>
    <row r="11680" spans="9:10" ht="15.75">
      <c r="I11680" s="192"/>
      <c r="J11680" s="192"/>
    </row>
    <row r="11681" spans="9:10" ht="15.75">
      <c r="I11681" s="192"/>
      <c r="J11681" s="192"/>
    </row>
    <row r="11682" spans="9:10" ht="15.75">
      <c r="I11682" s="192"/>
      <c r="J11682" s="192"/>
    </row>
    <row r="11683" spans="9:10" ht="15.75">
      <c r="I11683" s="192"/>
      <c r="J11683" s="192"/>
    </row>
    <row r="11684" spans="9:10" ht="15.75">
      <c r="I11684" s="192"/>
      <c r="J11684" s="192"/>
    </row>
    <row r="11685" spans="9:10" ht="15.75">
      <c r="I11685" s="192"/>
      <c r="J11685" s="192"/>
    </row>
    <row r="11686" spans="9:10" ht="15.75">
      <c r="I11686" s="192"/>
      <c r="J11686" s="192"/>
    </row>
    <row r="11687" spans="9:10" ht="15.75">
      <c r="I11687" s="192"/>
      <c r="J11687" s="192"/>
    </row>
    <row r="11688" spans="9:10" ht="15.75">
      <c r="I11688" s="192"/>
      <c r="J11688" s="192"/>
    </row>
    <row r="11689" spans="9:10" ht="15.75">
      <c r="I11689" s="192"/>
      <c r="J11689" s="192"/>
    </row>
    <row r="11690" spans="9:10" ht="15.75">
      <c r="I11690" s="192"/>
      <c r="J11690" s="192"/>
    </row>
    <row r="11691" spans="9:10" ht="15.75">
      <c r="I11691" s="192"/>
      <c r="J11691" s="192"/>
    </row>
    <row r="11692" spans="9:10" ht="15.75">
      <c r="I11692" s="192"/>
      <c r="J11692" s="192"/>
    </row>
    <row r="11693" spans="9:10" ht="15.75">
      <c r="I11693" s="192"/>
      <c r="J11693" s="192"/>
    </row>
    <row r="11694" spans="9:10" ht="15.75">
      <c r="I11694" s="192"/>
      <c r="J11694" s="192"/>
    </row>
    <row r="11695" spans="9:10" ht="15.75">
      <c r="I11695" s="192"/>
      <c r="J11695" s="192"/>
    </row>
    <row r="11696" spans="9:10" ht="15.75">
      <c r="I11696" s="192"/>
      <c r="J11696" s="192"/>
    </row>
    <row r="11697" spans="9:10" ht="15.75">
      <c r="I11697" s="192"/>
      <c r="J11697" s="192"/>
    </row>
    <row r="11698" spans="9:10" ht="15.75">
      <c r="I11698" s="192"/>
      <c r="J11698" s="192"/>
    </row>
    <row r="11699" spans="9:10" ht="15.75">
      <c r="I11699" s="192"/>
      <c r="J11699" s="192"/>
    </row>
    <row r="11700" spans="9:10" ht="15.75">
      <c r="I11700" s="192"/>
      <c r="J11700" s="192"/>
    </row>
    <row r="11701" spans="9:10" ht="15.75">
      <c r="I11701" s="192"/>
      <c r="J11701" s="192"/>
    </row>
    <row r="11702" spans="9:10" ht="15.75">
      <c r="I11702" s="192"/>
      <c r="J11702" s="192"/>
    </row>
    <row r="11703" spans="9:10" ht="15.75">
      <c r="I11703" s="192"/>
      <c r="J11703" s="192"/>
    </row>
    <row r="11704" spans="9:10" ht="15.75">
      <c r="I11704" s="192"/>
      <c r="J11704" s="192"/>
    </row>
    <row r="11705" spans="9:10" ht="15.75">
      <c r="I11705" s="192"/>
      <c r="J11705" s="192"/>
    </row>
    <row r="11706" spans="9:10" ht="15.75">
      <c r="I11706" s="192"/>
      <c r="J11706" s="192"/>
    </row>
    <row r="11707" spans="9:10" ht="15.75">
      <c r="I11707" s="192"/>
      <c r="J11707" s="192"/>
    </row>
    <row r="11708" spans="9:10" ht="15.75">
      <c r="I11708" s="192"/>
      <c r="J11708" s="192"/>
    </row>
    <row r="11709" spans="9:10" ht="15.75">
      <c r="I11709" s="192"/>
      <c r="J11709" s="192"/>
    </row>
    <row r="11710" spans="9:10" ht="15.75">
      <c r="I11710" s="192"/>
      <c r="J11710" s="192"/>
    </row>
    <row r="11711" spans="9:10" ht="15.75">
      <c r="I11711" s="192"/>
      <c r="J11711" s="192"/>
    </row>
    <row r="11712" spans="9:10" ht="15.75">
      <c r="I11712" s="192"/>
      <c r="J11712" s="192"/>
    </row>
    <row r="11713" spans="9:10" ht="15.75">
      <c r="I11713" s="192"/>
      <c r="J11713" s="192"/>
    </row>
    <row r="11714" spans="9:10" ht="15.75">
      <c r="I11714" s="192"/>
      <c r="J11714" s="192"/>
    </row>
    <row r="11715" spans="9:10" ht="15.75">
      <c r="I11715" s="192"/>
      <c r="J11715" s="192"/>
    </row>
    <row r="11716" spans="9:10" ht="15.75">
      <c r="I11716" s="192"/>
      <c r="J11716" s="192"/>
    </row>
    <row r="11717" spans="9:10" ht="15.75">
      <c r="I11717" s="192"/>
      <c r="J11717" s="192"/>
    </row>
    <row r="11718" spans="9:10" ht="15.75">
      <c r="I11718" s="192"/>
      <c r="J11718" s="192"/>
    </row>
    <row r="11719" spans="9:10" ht="15.75">
      <c r="I11719" s="192"/>
      <c r="J11719" s="192"/>
    </row>
    <row r="11720" spans="9:10" ht="15.75">
      <c r="I11720" s="192"/>
      <c r="J11720" s="192"/>
    </row>
    <row r="11721" spans="9:10" ht="15.75">
      <c r="I11721" s="192"/>
      <c r="J11721" s="192"/>
    </row>
    <row r="11722" spans="9:10" ht="15.75">
      <c r="I11722" s="192"/>
      <c r="J11722" s="192"/>
    </row>
    <row r="11723" spans="9:10" ht="15.75">
      <c r="I11723" s="192"/>
      <c r="J11723" s="192"/>
    </row>
    <row r="11724" spans="9:10" ht="15.75">
      <c r="I11724" s="192"/>
      <c r="J11724" s="192"/>
    </row>
    <row r="11725" spans="9:10" ht="15.75">
      <c r="I11725" s="192"/>
      <c r="J11725" s="192"/>
    </row>
    <row r="11726" spans="9:10" ht="15.75">
      <c r="I11726" s="192"/>
      <c r="J11726" s="192"/>
    </row>
    <row r="11727" spans="9:10" ht="15.75">
      <c r="I11727" s="192"/>
      <c r="J11727" s="192"/>
    </row>
    <row r="11728" spans="9:10" ht="15.75">
      <c r="I11728" s="192"/>
      <c r="J11728" s="192"/>
    </row>
    <row r="11729" spans="9:10" ht="15.75">
      <c r="I11729" s="192"/>
      <c r="J11729" s="192"/>
    </row>
    <row r="11730" spans="9:10" ht="15.75">
      <c r="I11730" s="192"/>
      <c r="J11730" s="192"/>
    </row>
    <row r="11731" spans="9:10" ht="15.75">
      <c r="I11731" s="192"/>
      <c r="J11731" s="192"/>
    </row>
    <row r="11732" spans="9:10" ht="15.75">
      <c r="I11732" s="192"/>
      <c r="J11732" s="192"/>
    </row>
    <row r="11733" spans="9:10" ht="15.75">
      <c r="I11733" s="192"/>
      <c r="J11733" s="192"/>
    </row>
    <row r="11734" spans="9:10" ht="15.75">
      <c r="I11734" s="192"/>
      <c r="J11734" s="192"/>
    </row>
    <row r="11735" spans="9:10" ht="15.75">
      <c r="I11735" s="192"/>
      <c r="J11735" s="192"/>
    </row>
    <row r="11736" spans="9:10" ht="15.75">
      <c r="I11736" s="192"/>
      <c r="J11736" s="192"/>
    </row>
    <row r="11737" spans="9:10" ht="15.75">
      <c r="I11737" s="192"/>
      <c r="J11737" s="192"/>
    </row>
    <row r="11738" spans="9:10" ht="15.75">
      <c r="I11738" s="192"/>
      <c r="J11738" s="192"/>
    </row>
    <row r="11739" spans="9:10" ht="15.75">
      <c r="I11739" s="192"/>
      <c r="J11739" s="192"/>
    </row>
    <row r="11740" spans="9:10" ht="15.75">
      <c r="I11740" s="192"/>
      <c r="J11740" s="192"/>
    </row>
    <row r="11741" spans="9:10" ht="15.75">
      <c r="I11741" s="192"/>
      <c r="J11741" s="192"/>
    </row>
    <row r="11742" spans="9:10" ht="15.75">
      <c r="I11742" s="192"/>
      <c r="J11742" s="192"/>
    </row>
    <row r="11743" spans="9:10" ht="15.75">
      <c r="I11743" s="192"/>
      <c r="J11743" s="192"/>
    </row>
    <row r="11744" spans="9:10" ht="15.75">
      <c r="I11744" s="192"/>
      <c r="J11744" s="192"/>
    </row>
    <row r="11745" spans="9:10" ht="15.75">
      <c r="I11745" s="192"/>
      <c r="J11745" s="192"/>
    </row>
    <row r="11746" spans="9:10" ht="15.75">
      <c r="I11746" s="192"/>
      <c r="J11746" s="192"/>
    </row>
    <row r="11747" spans="9:10" ht="15.75">
      <c r="I11747" s="192"/>
      <c r="J11747" s="192"/>
    </row>
    <row r="11748" spans="9:10" ht="15.75">
      <c r="I11748" s="192"/>
      <c r="J11748" s="192"/>
    </row>
    <row r="11749" spans="9:10" ht="15.75">
      <c r="I11749" s="192"/>
      <c r="J11749" s="192"/>
    </row>
    <row r="11750" spans="9:10" ht="15.75">
      <c r="I11750" s="192"/>
      <c r="J11750" s="192"/>
    </row>
    <row r="11751" spans="9:10" ht="15.75">
      <c r="I11751" s="192"/>
      <c r="J11751" s="192"/>
    </row>
    <row r="11752" spans="9:10" ht="15.75">
      <c r="I11752" s="192"/>
      <c r="J11752" s="192"/>
    </row>
    <row r="11753" spans="9:10" ht="15.75">
      <c r="I11753" s="192"/>
      <c r="J11753" s="192"/>
    </row>
    <row r="11754" spans="9:10" ht="15.75">
      <c r="I11754" s="192"/>
      <c r="J11754" s="192"/>
    </row>
    <row r="11755" spans="9:10" ht="15.75">
      <c r="I11755" s="192"/>
      <c r="J11755" s="192"/>
    </row>
    <row r="11756" spans="9:10" ht="15.75">
      <c r="I11756" s="192"/>
      <c r="J11756" s="192"/>
    </row>
    <row r="11757" spans="9:10" ht="15.75">
      <c r="I11757" s="192"/>
      <c r="J11757" s="192"/>
    </row>
    <row r="11758" spans="9:10" ht="15.75">
      <c r="I11758" s="192"/>
      <c r="J11758" s="192"/>
    </row>
    <row r="11759" spans="9:10" ht="15.75">
      <c r="I11759" s="192"/>
      <c r="J11759" s="192"/>
    </row>
    <row r="11760" spans="9:10" ht="15.75">
      <c r="I11760" s="192"/>
      <c r="J11760" s="192"/>
    </row>
    <row r="11761" spans="9:10" ht="15.75">
      <c r="I11761" s="192"/>
      <c r="J11761" s="192"/>
    </row>
    <row r="11762" spans="9:10" ht="15.75">
      <c r="I11762" s="192"/>
      <c r="J11762" s="192"/>
    </row>
    <row r="11763" spans="9:10" ht="15.75">
      <c r="I11763" s="192"/>
      <c r="J11763" s="192"/>
    </row>
    <row r="11764" spans="9:10" ht="15.75">
      <c r="I11764" s="192"/>
      <c r="J11764" s="192"/>
    </row>
    <row r="11765" spans="9:10" ht="15.75">
      <c r="I11765" s="192"/>
      <c r="J11765" s="192"/>
    </row>
    <row r="11766" spans="9:10" ht="15.75">
      <c r="I11766" s="192"/>
      <c r="J11766" s="192"/>
    </row>
    <row r="11767" spans="9:10" ht="15.75">
      <c r="I11767" s="192"/>
      <c r="J11767" s="192"/>
    </row>
    <row r="11768" spans="9:10" ht="15.75">
      <c r="I11768" s="192"/>
      <c r="J11768" s="192"/>
    </row>
    <row r="11769" spans="9:10" ht="15.75">
      <c r="I11769" s="192"/>
      <c r="J11769" s="192"/>
    </row>
    <row r="11770" spans="9:10" ht="15.75">
      <c r="I11770" s="192"/>
      <c r="J11770" s="192"/>
    </row>
    <row r="11771" spans="9:10" ht="15.75">
      <c r="I11771" s="192"/>
      <c r="J11771" s="192"/>
    </row>
    <row r="11772" spans="9:10" ht="15.75">
      <c r="I11772" s="192"/>
      <c r="J11772" s="192"/>
    </row>
    <row r="11773" spans="9:10" ht="15.75">
      <c r="I11773" s="192"/>
      <c r="J11773" s="192"/>
    </row>
    <row r="11774" spans="9:10" ht="15.75">
      <c r="I11774" s="192"/>
      <c r="J11774" s="192"/>
    </row>
    <row r="11775" spans="9:10" ht="15.75">
      <c r="I11775" s="192"/>
      <c r="J11775" s="192"/>
    </row>
    <row r="11776" spans="9:10" ht="15.75">
      <c r="I11776" s="192"/>
      <c r="J11776" s="192"/>
    </row>
    <row r="11777" spans="9:10" ht="15.75">
      <c r="I11777" s="192"/>
      <c r="J11777" s="192"/>
    </row>
    <row r="11778" spans="9:10" ht="15.75">
      <c r="I11778" s="192"/>
      <c r="J11778" s="192"/>
    </row>
    <row r="11779" spans="9:10" ht="15.75">
      <c r="I11779" s="192"/>
      <c r="J11779" s="192"/>
    </row>
    <row r="11780" spans="9:10" ht="15.75">
      <c r="I11780" s="192"/>
      <c r="J11780" s="192"/>
    </row>
    <row r="11781" spans="9:10" ht="15.75">
      <c r="I11781" s="192"/>
      <c r="J11781" s="192"/>
    </row>
    <row r="11782" spans="9:10" ht="15.75">
      <c r="I11782" s="192"/>
      <c r="J11782" s="192"/>
    </row>
    <row r="11783" spans="9:10" ht="15.75">
      <c r="I11783" s="192"/>
      <c r="J11783" s="192"/>
    </row>
    <row r="11784" spans="9:10" ht="15.75">
      <c r="I11784" s="192"/>
      <c r="J11784" s="192"/>
    </row>
    <row r="11785" spans="9:10" ht="15.75">
      <c r="I11785" s="192"/>
      <c r="J11785" s="192"/>
    </row>
    <row r="11786" spans="9:10" ht="15.75">
      <c r="I11786" s="192"/>
      <c r="J11786" s="192"/>
    </row>
    <row r="11787" spans="9:10" ht="15.75">
      <c r="I11787" s="192"/>
      <c r="J11787" s="192"/>
    </row>
    <row r="11788" spans="9:10" ht="15.75">
      <c r="I11788" s="192"/>
      <c r="J11788" s="192"/>
    </row>
    <row r="11789" spans="9:10" ht="15.75">
      <c r="I11789" s="192"/>
      <c r="J11789" s="192"/>
    </row>
    <row r="11790" spans="9:10" ht="15.75">
      <c r="I11790" s="192"/>
      <c r="J11790" s="192"/>
    </row>
    <row r="11791" spans="9:10" ht="15.75">
      <c r="I11791" s="192"/>
      <c r="J11791" s="192"/>
    </row>
    <row r="11792" spans="9:10" ht="15.75">
      <c r="I11792" s="192"/>
      <c r="J11792" s="192"/>
    </row>
    <row r="11793" spans="9:10" ht="15.75">
      <c r="I11793" s="192"/>
      <c r="J11793" s="192"/>
    </row>
    <row r="11794" spans="9:10" ht="15.75">
      <c r="I11794" s="192"/>
      <c r="J11794" s="192"/>
    </row>
    <row r="11795" spans="9:10" ht="15.75">
      <c r="I11795" s="192"/>
      <c r="J11795" s="192"/>
    </row>
    <row r="11796" spans="9:10" ht="15.75">
      <c r="I11796" s="192"/>
      <c r="J11796" s="192"/>
    </row>
    <row r="11797" spans="9:10" ht="15.75">
      <c r="I11797" s="192"/>
      <c r="J11797" s="192"/>
    </row>
    <row r="11798" spans="9:10" ht="15.75">
      <c r="I11798" s="192"/>
      <c r="J11798" s="192"/>
    </row>
    <row r="11799" spans="9:10" ht="15.75">
      <c r="I11799" s="192"/>
      <c r="J11799" s="192"/>
    </row>
    <row r="11800" spans="9:10" ht="15.75">
      <c r="I11800" s="192"/>
      <c r="J11800" s="192"/>
    </row>
    <row r="11801" spans="9:10" ht="15.75">
      <c r="I11801" s="192"/>
      <c r="J11801" s="192"/>
    </row>
    <row r="11802" spans="9:10" ht="15.75">
      <c r="I11802" s="192"/>
      <c r="J11802" s="192"/>
    </row>
    <row r="11803" spans="9:10" ht="15.75">
      <c r="I11803" s="192"/>
      <c r="J11803" s="192"/>
    </row>
    <row r="11804" spans="9:10" ht="15.75">
      <c r="I11804" s="192"/>
      <c r="J11804" s="192"/>
    </row>
    <row r="11805" spans="9:10" ht="15.75">
      <c r="I11805" s="192"/>
      <c r="J11805" s="192"/>
    </row>
    <row r="11806" spans="9:10" ht="15.75">
      <c r="I11806" s="192"/>
      <c r="J11806" s="192"/>
    </row>
    <row r="11807" spans="9:10" ht="15.75">
      <c r="I11807" s="192"/>
      <c r="J11807" s="192"/>
    </row>
    <row r="11808" spans="9:10" ht="15.75">
      <c r="I11808" s="192"/>
      <c r="J11808" s="192"/>
    </row>
    <row r="11809" spans="9:10" ht="15.75">
      <c r="I11809" s="192"/>
      <c r="J11809" s="192"/>
    </row>
    <row r="11810" spans="9:10" ht="15.75">
      <c r="I11810" s="192"/>
      <c r="J11810" s="192"/>
    </row>
    <row r="11811" spans="9:10" ht="15.75">
      <c r="I11811" s="192"/>
      <c r="J11811" s="192"/>
    </row>
    <row r="11812" spans="9:10" ht="15.75">
      <c r="I11812" s="192"/>
      <c r="J11812" s="192"/>
    </row>
    <row r="11813" spans="9:10" ht="15.75">
      <c r="I11813" s="192"/>
      <c r="J11813" s="192"/>
    </row>
    <row r="11814" spans="9:10" ht="15.75">
      <c r="I11814" s="192"/>
      <c r="J11814" s="192"/>
    </row>
    <row r="11815" spans="9:10" ht="15.75">
      <c r="I11815" s="192"/>
      <c r="J11815" s="192"/>
    </row>
    <row r="11816" spans="9:10" ht="15.75">
      <c r="I11816" s="192"/>
      <c r="J11816" s="192"/>
    </row>
    <row r="11817" spans="9:10" ht="15.75">
      <c r="I11817" s="192"/>
      <c r="J11817" s="192"/>
    </row>
    <row r="11818" spans="9:10" ht="15.75">
      <c r="I11818" s="192"/>
      <c r="J11818" s="192"/>
    </row>
    <row r="11819" spans="9:10" ht="15.75">
      <c r="I11819" s="192"/>
      <c r="J11819" s="192"/>
    </row>
    <row r="11820" spans="9:10" ht="15.75">
      <c r="I11820" s="192"/>
      <c r="J11820" s="192"/>
    </row>
    <row r="11821" spans="9:10" ht="15.75">
      <c r="I11821" s="192"/>
      <c r="J11821" s="192"/>
    </row>
    <row r="11822" spans="9:10" ht="15.75">
      <c r="I11822" s="192"/>
      <c r="J11822" s="192"/>
    </row>
    <row r="11823" spans="9:10" ht="15.75">
      <c r="I11823" s="192"/>
      <c r="J11823" s="192"/>
    </row>
    <row r="11824" spans="9:10" ht="15.75">
      <c r="I11824" s="192"/>
      <c r="J11824" s="192"/>
    </row>
    <row r="11825" spans="9:10" ht="15.75">
      <c r="I11825" s="192"/>
      <c r="J11825" s="192"/>
    </row>
    <row r="11826" spans="9:10" ht="15.75">
      <c r="I11826" s="192"/>
      <c r="J11826" s="192"/>
    </row>
    <row r="11827" spans="9:10" ht="15.75">
      <c r="I11827" s="192"/>
      <c r="J11827" s="192"/>
    </row>
    <row r="11828" spans="9:10" ht="15.75">
      <c r="I11828" s="192"/>
      <c r="J11828" s="192"/>
    </row>
    <row r="11829" spans="9:10" ht="15.75">
      <c r="I11829" s="192"/>
      <c r="J11829" s="192"/>
    </row>
    <row r="11830" spans="9:10" ht="15.75">
      <c r="I11830" s="192"/>
      <c r="J11830" s="192"/>
    </row>
    <row r="11831" spans="9:10" ht="15.75">
      <c r="I11831" s="192"/>
      <c r="J11831" s="192"/>
    </row>
    <row r="11832" spans="9:10" ht="15.75">
      <c r="I11832" s="192"/>
      <c r="J11832" s="192"/>
    </row>
    <row r="11833" spans="9:10" ht="15.75">
      <c r="I11833" s="192"/>
      <c r="J11833" s="192"/>
    </row>
    <row r="11834" spans="9:10" ht="15.75">
      <c r="I11834" s="192"/>
      <c r="J11834" s="192"/>
    </row>
    <row r="11835" spans="9:10" ht="15.75">
      <c r="I11835" s="192"/>
      <c r="J11835" s="192"/>
    </row>
    <row r="11836" spans="9:10" ht="15.75">
      <c r="I11836" s="192"/>
      <c r="J11836" s="192"/>
    </row>
    <row r="11837" spans="9:10" ht="15.75">
      <c r="I11837" s="192"/>
      <c r="J11837" s="192"/>
    </row>
    <row r="11838" spans="9:10" ht="15.75">
      <c r="I11838" s="192"/>
      <c r="J11838" s="192"/>
    </row>
    <row r="11839" spans="9:10" ht="15.75">
      <c r="I11839" s="192"/>
      <c r="J11839" s="192"/>
    </row>
    <row r="11840" spans="9:10" ht="15.75">
      <c r="I11840" s="192"/>
      <c r="J11840" s="192"/>
    </row>
    <row r="11841" spans="9:10" ht="15.75">
      <c r="I11841" s="192"/>
      <c r="J11841" s="192"/>
    </row>
    <row r="11842" spans="9:10" ht="15.75">
      <c r="I11842" s="192"/>
      <c r="J11842" s="192"/>
    </row>
    <row r="11843" spans="9:10" ht="15.75">
      <c r="I11843" s="192"/>
      <c r="J11843" s="192"/>
    </row>
    <row r="11844" spans="9:10" ht="15.75">
      <c r="I11844" s="192"/>
      <c r="J11844" s="192"/>
    </row>
    <row r="11845" spans="9:10" ht="15.75">
      <c r="I11845" s="192"/>
      <c r="J11845" s="192"/>
    </row>
    <row r="11846" spans="9:10" ht="15.75">
      <c r="I11846" s="192"/>
      <c r="J11846" s="192"/>
    </row>
    <row r="11847" spans="9:10" ht="15.75">
      <c r="I11847" s="192"/>
      <c r="J11847" s="192"/>
    </row>
    <row r="11848" spans="9:10" ht="15.75">
      <c r="I11848" s="192"/>
      <c r="J11848" s="192"/>
    </row>
    <row r="11849" spans="9:10" ht="15.75">
      <c r="I11849" s="192"/>
      <c r="J11849" s="192"/>
    </row>
    <row r="11850" spans="9:10" ht="15.75">
      <c r="I11850" s="192"/>
      <c r="J11850" s="192"/>
    </row>
    <row r="11851" spans="9:10" ht="15.75">
      <c r="I11851" s="192"/>
      <c r="J11851" s="192"/>
    </row>
    <row r="11852" spans="9:10" ht="15.75">
      <c r="I11852" s="192"/>
      <c r="J11852" s="192"/>
    </row>
    <row r="11853" spans="9:10" ht="15.75">
      <c r="I11853" s="192"/>
      <c r="J11853" s="192"/>
    </row>
    <row r="11854" spans="9:10" ht="15.75">
      <c r="I11854" s="192"/>
      <c r="J11854" s="192"/>
    </row>
    <row r="11855" spans="9:10" ht="15.75">
      <c r="I11855" s="192"/>
      <c r="J11855" s="192"/>
    </row>
    <row r="11856" spans="9:10" ht="15.75">
      <c r="I11856" s="192"/>
      <c r="J11856" s="192"/>
    </row>
    <row r="11857" spans="9:10" ht="15.75">
      <c r="I11857" s="192"/>
      <c r="J11857" s="192"/>
    </row>
    <row r="11858" spans="9:10" ht="15.75">
      <c r="I11858" s="192"/>
      <c r="J11858" s="192"/>
    </row>
    <row r="11859" spans="9:10" ht="15.75">
      <c r="I11859" s="192"/>
      <c r="J11859" s="192"/>
    </row>
    <row r="11860" spans="9:10" ht="15.75">
      <c r="I11860" s="192"/>
      <c r="J11860" s="192"/>
    </row>
    <row r="11861" spans="9:10" ht="15.75">
      <c r="I11861" s="192"/>
      <c r="J11861" s="192"/>
    </row>
    <row r="11862" spans="9:10" ht="15.75">
      <c r="I11862" s="192"/>
      <c r="J11862" s="192"/>
    </row>
    <row r="11863" spans="9:10" ht="15.75">
      <c r="I11863" s="192"/>
      <c r="J11863" s="192"/>
    </row>
    <row r="11864" spans="9:10" ht="15.75">
      <c r="I11864" s="192"/>
      <c r="J11864" s="192"/>
    </row>
    <row r="11865" spans="9:10" ht="15.75">
      <c r="I11865" s="192"/>
      <c r="J11865" s="192"/>
    </row>
    <row r="11866" spans="9:10" ht="15.75">
      <c r="I11866" s="192"/>
      <c r="J11866" s="192"/>
    </row>
    <row r="11867" spans="9:10" ht="15.75">
      <c r="I11867" s="192"/>
      <c r="J11867" s="192"/>
    </row>
    <row r="11868" spans="9:10" ht="15.75">
      <c r="I11868" s="192"/>
      <c r="J11868" s="192"/>
    </row>
    <row r="11869" spans="9:10" ht="15.75">
      <c r="I11869" s="192"/>
      <c r="J11869" s="192"/>
    </row>
    <row r="11870" spans="9:10" ht="15.75">
      <c r="I11870" s="192"/>
      <c r="J11870" s="192"/>
    </row>
    <row r="11871" spans="9:10" ht="15.75">
      <c r="I11871" s="192"/>
      <c r="J11871" s="192"/>
    </row>
    <row r="11872" spans="9:10" ht="15.75">
      <c r="I11872" s="192"/>
      <c r="J11872" s="192"/>
    </row>
    <row r="11873" spans="9:10" ht="15.75">
      <c r="I11873" s="192"/>
      <c r="J11873" s="192"/>
    </row>
    <row r="11874" spans="9:10" ht="15.75">
      <c r="I11874" s="192"/>
      <c r="J11874" s="192"/>
    </row>
    <row r="11875" spans="9:10" ht="15.75">
      <c r="I11875" s="192"/>
      <c r="J11875" s="192"/>
    </row>
    <row r="11876" spans="9:10" ht="15.75">
      <c r="I11876" s="192"/>
      <c r="J11876" s="192"/>
    </row>
    <row r="11877" spans="9:10" ht="15.75">
      <c r="I11877" s="192"/>
      <c r="J11877" s="192"/>
    </row>
    <row r="11878" spans="9:10" ht="15.75">
      <c r="I11878" s="192"/>
      <c r="J11878" s="192"/>
    </row>
    <row r="11879" spans="9:10" ht="15.75">
      <c r="I11879" s="192"/>
      <c r="J11879" s="192"/>
    </row>
    <row r="11880" spans="9:10" ht="15.75">
      <c r="I11880" s="192"/>
      <c r="J11880" s="192"/>
    </row>
    <row r="11881" spans="9:10" ht="15.75">
      <c r="I11881" s="192"/>
      <c r="J11881" s="192"/>
    </row>
    <row r="11882" spans="9:10" ht="15.75">
      <c r="I11882" s="192"/>
      <c r="J11882" s="192"/>
    </row>
    <row r="11883" spans="9:10" ht="15.75">
      <c r="I11883" s="192"/>
      <c r="J11883" s="192"/>
    </row>
    <row r="11884" spans="9:10" ht="15.75">
      <c r="I11884" s="192"/>
      <c r="J11884" s="192"/>
    </row>
    <row r="11885" spans="9:10" ht="15.75">
      <c r="I11885" s="192"/>
      <c r="J11885" s="192"/>
    </row>
    <row r="11886" spans="9:10" ht="15.75">
      <c r="I11886" s="192"/>
      <c r="J11886" s="192"/>
    </row>
    <row r="11887" spans="9:10" ht="15.75">
      <c r="I11887" s="192"/>
      <c r="J11887" s="192"/>
    </row>
    <row r="11888" spans="9:10" ht="15.75">
      <c r="I11888" s="192"/>
      <c r="J11888" s="192"/>
    </row>
    <row r="11889" spans="9:10" ht="15.75">
      <c r="I11889" s="192"/>
      <c r="J11889" s="192"/>
    </row>
    <row r="11890" spans="9:10" ht="15.75">
      <c r="I11890" s="192"/>
      <c r="J11890" s="192"/>
    </row>
    <row r="11891" spans="9:10" ht="15.75">
      <c r="I11891" s="192"/>
      <c r="J11891" s="192"/>
    </row>
    <row r="11892" spans="9:10" ht="15.75">
      <c r="I11892" s="192"/>
      <c r="J11892" s="192"/>
    </row>
    <row r="11893" spans="9:10" ht="15.75">
      <c r="I11893" s="192"/>
      <c r="J11893" s="192"/>
    </row>
    <row r="11894" spans="9:10" ht="15.75">
      <c r="I11894" s="192"/>
      <c r="J11894" s="192"/>
    </row>
    <row r="11895" spans="9:10" ht="15.75">
      <c r="I11895" s="192"/>
      <c r="J11895" s="192"/>
    </row>
    <row r="11896" spans="9:10" ht="15.75">
      <c r="I11896" s="192"/>
      <c r="J11896" s="192"/>
    </row>
    <row r="11897" spans="9:10" ht="15.75">
      <c r="I11897" s="192"/>
      <c r="J11897" s="192"/>
    </row>
    <row r="11898" spans="9:10" ht="15.75">
      <c r="I11898" s="192"/>
      <c r="J11898" s="192"/>
    </row>
    <row r="11899" spans="9:10" ht="15.75">
      <c r="I11899" s="192"/>
      <c r="J11899" s="192"/>
    </row>
    <row r="11900" spans="9:10" ht="15.75">
      <c r="I11900" s="192"/>
      <c r="J11900" s="192"/>
    </row>
    <row r="11901" spans="9:10" ht="15.75">
      <c r="I11901" s="192"/>
      <c r="J11901" s="192"/>
    </row>
    <row r="11902" spans="9:10" ht="15.75">
      <c r="I11902" s="192"/>
      <c r="J11902" s="192"/>
    </row>
    <row r="11903" spans="9:10" ht="15.75">
      <c r="I11903" s="192"/>
      <c r="J11903" s="192"/>
    </row>
    <row r="11904" spans="9:10" ht="15.75">
      <c r="I11904" s="192"/>
      <c r="J11904" s="192"/>
    </row>
    <row r="11905" spans="9:10" ht="15.75">
      <c r="I11905" s="192"/>
      <c r="J11905" s="192"/>
    </row>
    <row r="11906" spans="9:10" ht="15.75">
      <c r="I11906" s="192"/>
      <c r="J11906" s="192"/>
    </row>
    <row r="11907" spans="9:10" ht="15.75">
      <c r="I11907" s="192"/>
      <c r="J11907" s="192"/>
    </row>
    <row r="11908" spans="9:10" ht="15.75">
      <c r="I11908" s="192"/>
      <c r="J11908" s="192"/>
    </row>
    <row r="11909" spans="9:10" ht="15.75">
      <c r="I11909" s="192"/>
      <c r="J11909" s="192"/>
    </row>
    <row r="11910" spans="9:10" ht="15.75">
      <c r="I11910" s="192"/>
      <c r="J11910" s="192"/>
    </row>
    <row r="11911" spans="9:10" ht="15.75">
      <c r="I11911" s="192"/>
      <c r="J11911" s="192"/>
    </row>
    <row r="11912" spans="9:10" ht="15.75">
      <c r="I11912" s="192"/>
      <c r="J11912" s="192"/>
    </row>
    <row r="11913" spans="9:10" ht="15.75">
      <c r="I11913" s="192"/>
      <c r="J11913" s="192"/>
    </row>
    <row r="11914" spans="9:10" ht="15.75">
      <c r="I11914" s="192"/>
      <c r="J11914" s="192"/>
    </row>
    <row r="11915" spans="9:10" ht="15.75">
      <c r="I11915" s="192"/>
      <c r="J11915" s="192"/>
    </row>
    <row r="11916" spans="9:10" ht="15.75">
      <c r="I11916" s="192"/>
      <c r="J11916" s="192"/>
    </row>
    <row r="11917" spans="9:10" ht="15.75">
      <c r="I11917" s="192"/>
      <c r="J11917" s="192"/>
    </row>
    <row r="11918" spans="9:10" ht="15.75">
      <c r="I11918" s="192"/>
      <c r="J11918" s="192"/>
    </row>
    <row r="11919" spans="9:10" ht="15.75">
      <c r="I11919" s="192"/>
      <c r="J11919" s="192"/>
    </row>
    <row r="11920" spans="9:10" ht="15.75">
      <c r="I11920" s="192"/>
      <c r="J11920" s="192"/>
    </row>
    <row r="11921" spans="9:10" ht="15.75">
      <c r="I11921" s="192"/>
      <c r="J11921" s="192"/>
    </row>
    <row r="11922" spans="9:10" ht="15.75">
      <c r="I11922" s="192"/>
      <c r="J11922" s="192"/>
    </row>
    <row r="11923" spans="9:10" ht="15.75">
      <c r="I11923" s="192"/>
      <c r="J11923" s="192"/>
    </row>
    <row r="11924" spans="9:10" ht="15.75">
      <c r="I11924" s="192"/>
      <c r="J11924" s="192"/>
    </row>
    <row r="11925" spans="9:10" ht="15.75">
      <c r="I11925" s="192"/>
      <c r="J11925" s="192"/>
    </row>
    <row r="11926" spans="9:10" ht="15.75">
      <c r="I11926" s="192"/>
      <c r="J11926" s="192"/>
    </row>
    <row r="11927" spans="9:10" ht="15.75">
      <c r="I11927" s="192"/>
      <c r="J11927" s="192"/>
    </row>
    <row r="11928" spans="9:10" ht="15.75">
      <c r="I11928" s="192"/>
      <c r="J11928" s="192"/>
    </row>
    <row r="11929" spans="9:10" ht="15.75">
      <c r="I11929" s="192"/>
      <c r="J11929" s="192"/>
    </row>
    <row r="11930" spans="9:10" ht="15.75">
      <c r="I11930" s="192"/>
      <c r="J11930" s="192"/>
    </row>
    <row r="11931" spans="9:10" ht="15.75">
      <c r="I11931" s="192"/>
      <c r="J11931" s="192"/>
    </row>
    <row r="11932" spans="9:10" ht="15.75">
      <c r="I11932" s="192"/>
      <c r="J11932" s="192"/>
    </row>
    <row r="11933" spans="9:10" ht="15.75">
      <c r="I11933" s="192"/>
      <c r="J11933" s="192"/>
    </row>
    <row r="11934" spans="9:10" ht="15.75">
      <c r="I11934" s="192"/>
      <c r="J11934" s="192"/>
    </row>
    <row r="11935" spans="9:10" ht="15.75">
      <c r="I11935" s="192"/>
      <c r="J11935" s="192"/>
    </row>
    <row r="11936" spans="9:10" ht="15.75">
      <c r="I11936" s="192"/>
      <c r="J11936" s="192"/>
    </row>
    <row r="11937" spans="9:10" ht="15.75">
      <c r="I11937" s="192"/>
      <c r="J11937" s="192"/>
    </row>
    <row r="11938" spans="9:10" ht="15.75">
      <c r="I11938" s="192"/>
      <c r="J11938" s="192"/>
    </row>
    <row r="11939" spans="9:10" ht="15.75">
      <c r="I11939" s="192"/>
      <c r="J11939" s="192"/>
    </row>
    <row r="11940" spans="9:10" ht="15.75">
      <c r="I11940" s="192"/>
      <c r="J11940" s="192"/>
    </row>
    <row r="11941" spans="9:10" ht="15.75">
      <c r="I11941" s="192"/>
      <c r="J11941" s="192"/>
    </row>
    <row r="11942" spans="9:10" ht="15.75">
      <c r="I11942" s="192"/>
      <c r="J11942" s="192"/>
    </row>
    <row r="11943" spans="9:10" ht="15.75">
      <c r="I11943" s="192"/>
      <c r="J11943" s="192"/>
    </row>
    <row r="11944" spans="9:10" ht="15.75">
      <c r="I11944" s="192"/>
      <c r="J11944" s="192"/>
    </row>
    <row r="11945" spans="9:10" ht="15.75">
      <c r="I11945" s="192"/>
      <c r="J11945" s="192"/>
    </row>
    <row r="11946" spans="9:10" ht="15.75">
      <c r="I11946" s="192"/>
      <c r="J11946" s="192"/>
    </row>
    <row r="11947" spans="9:10" ht="15.75">
      <c r="I11947" s="192"/>
      <c r="J11947" s="192"/>
    </row>
    <row r="11948" spans="9:10" ht="15.75">
      <c r="I11948" s="192"/>
      <c r="J11948" s="192"/>
    </row>
    <row r="11949" spans="9:10" ht="15.75">
      <c r="I11949" s="192"/>
      <c r="J11949" s="192"/>
    </row>
    <row r="11950" spans="9:10" ht="15.75">
      <c r="I11950" s="192"/>
      <c r="J11950" s="192"/>
    </row>
    <row r="11951" spans="9:10" ht="15.75">
      <c r="I11951" s="192"/>
      <c r="J11951" s="192"/>
    </row>
    <row r="11952" spans="9:10" ht="15.75">
      <c r="I11952" s="192"/>
      <c r="J11952" s="192"/>
    </row>
    <row r="11953" spans="9:10" ht="15.75">
      <c r="I11953" s="192"/>
      <c r="J11953" s="192"/>
    </row>
    <row r="11954" spans="9:10" ht="15.75">
      <c r="I11954" s="192"/>
      <c r="J11954" s="192"/>
    </row>
    <row r="11955" spans="9:10" ht="15.75">
      <c r="I11955" s="192"/>
      <c r="J11955" s="192"/>
    </row>
    <row r="11956" spans="9:10" ht="15.75">
      <c r="I11956" s="192"/>
      <c r="J11956" s="192"/>
    </row>
    <row r="11957" spans="9:10" ht="15.75">
      <c r="I11957" s="192"/>
      <c r="J11957" s="192"/>
    </row>
    <row r="11958" spans="9:10" ht="15.75">
      <c r="I11958" s="192"/>
      <c r="J11958" s="192"/>
    </row>
    <row r="11959" spans="9:10" ht="15.75">
      <c r="I11959" s="192"/>
      <c r="J11959" s="192"/>
    </row>
    <row r="11960" spans="9:10" ht="15.75">
      <c r="I11960" s="192"/>
      <c r="J11960" s="192"/>
    </row>
    <row r="11961" spans="9:10" ht="15.75">
      <c r="I11961" s="192"/>
      <c r="J11961" s="192"/>
    </row>
    <row r="11962" spans="9:10" ht="15.75">
      <c r="I11962" s="192"/>
      <c r="J11962" s="192"/>
    </row>
    <row r="11963" spans="9:10" ht="15.75">
      <c r="I11963" s="192"/>
      <c r="J11963" s="192"/>
    </row>
    <row r="11964" spans="9:10" ht="15.75">
      <c r="I11964" s="192"/>
      <c r="J11964" s="192"/>
    </row>
    <row r="11965" spans="9:10" ht="15.75">
      <c r="I11965" s="192"/>
      <c r="J11965" s="192"/>
    </row>
    <row r="11966" spans="9:10" ht="15.75">
      <c r="I11966" s="192"/>
      <c r="J11966" s="192"/>
    </row>
    <row r="11967" spans="9:10" ht="15.75">
      <c r="I11967" s="192"/>
      <c r="J11967" s="192"/>
    </row>
    <row r="11968" spans="9:10" ht="15.75">
      <c r="I11968" s="192"/>
      <c r="J11968" s="192"/>
    </row>
    <row r="11969" spans="9:10" ht="15.75">
      <c r="I11969" s="192"/>
      <c r="J11969" s="192"/>
    </row>
    <row r="11970" spans="9:10" ht="15.75">
      <c r="I11970" s="192"/>
      <c r="J11970" s="192"/>
    </row>
    <row r="11971" spans="9:10" ht="15.75">
      <c r="I11971" s="192"/>
      <c r="J11971" s="192"/>
    </row>
    <row r="11972" spans="9:10" ht="15.75">
      <c r="I11972" s="192"/>
      <c r="J11972" s="192"/>
    </row>
    <row r="11973" spans="9:10" ht="15.75">
      <c r="I11973" s="192"/>
      <c r="J11973" s="192"/>
    </row>
    <row r="11974" spans="9:10" ht="15.75">
      <c r="I11974" s="192"/>
      <c r="J11974" s="192"/>
    </row>
    <row r="11975" spans="9:10" ht="15.75">
      <c r="I11975" s="192"/>
      <c r="J11975" s="192"/>
    </row>
    <row r="11976" spans="9:10" ht="15.75">
      <c r="I11976" s="192"/>
      <c r="J11976" s="192"/>
    </row>
    <row r="11977" spans="9:10" ht="15.75">
      <c r="I11977" s="192"/>
      <c r="J11977" s="192"/>
    </row>
    <row r="11978" spans="9:10" ht="15.75">
      <c r="I11978" s="192"/>
      <c r="J11978" s="192"/>
    </row>
    <row r="11979" spans="9:10" ht="15.75">
      <c r="I11979" s="192"/>
      <c r="J11979" s="192"/>
    </row>
    <row r="11980" spans="9:10" ht="15.75">
      <c r="I11980" s="192"/>
      <c r="J11980" s="192"/>
    </row>
    <row r="11981" spans="9:10" ht="15.75">
      <c r="I11981" s="192"/>
      <c r="J11981" s="192"/>
    </row>
    <row r="11982" spans="9:10" ht="15.75">
      <c r="I11982" s="192"/>
      <c r="J11982" s="192"/>
    </row>
    <row r="11983" spans="9:10" ht="15.75">
      <c r="I11983" s="192"/>
      <c r="J11983" s="192"/>
    </row>
    <row r="11984" spans="9:10" ht="15.75">
      <c r="I11984" s="192"/>
      <c r="J11984" s="192"/>
    </row>
    <row r="11985" spans="9:10" ht="15.75">
      <c r="I11985" s="192"/>
      <c r="J11985" s="192"/>
    </row>
    <row r="11986" spans="9:10" ht="15.75">
      <c r="I11986" s="192"/>
      <c r="J11986" s="192"/>
    </row>
    <row r="11987" spans="9:10" ht="15.75">
      <c r="I11987" s="192"/>
      <c r="J11987" s="192"/>
    </row>
    <row r="11988" spans="9:10" ht="15.75">
      <c r="I11988" s="192"/>
      <c r="J11988" s="192"/>
    </row>
    <row r="11989" spans="9:10" ht="15.75">
      <c r="I11989" s="192"/>
      <c r="J11989" s="192"/>
    </row>
    <row r="11990" spans="9:10" ht="15.75">
      <c r="I11990" s="192"/>
      <c r="J11990" s="192"/>
    </row>
    <row r="11991" spans="9:10" ht="15.75">
      <c r="I11991" s="192"/>
      <c r="J11991" s="192"/>
    </row>
    <row r="11992" spans="9:10" ht="15.75">
      <c r="I11992" s="192"/>
      <c r="J11992" s="192"/>
    </row>
    <row r="11993" spans="9:10" ht="15.75">
      <c r="I11993" s="192"/>
      <c r="J11993" s="192"/>
    </row>
    <row r="11994" spans="9:10" ht="15.75">
      <c r="I11994" s="192"/>
      <c r="J11994" s="192"/>
    </row>
    <row r="11995" spans="9:10" ht="15.75">
      <c r="I11995" s="192"/>
      <c r="J11995" s="192"/>
    </row>
    <row r="11996" spans="9:10" ht="15.75">
      <c r="I11996" s="192"/>
      <c r="J11996" s="192"/>
    </row>
    <row r="11997" spans="9:10" ht="15.75">
      <c r="I11997" s="192"/>
      <c r="J11997" s="192"/>
    </row>
    <row r="11998" spans="9:10" ht="15.75">
      <c r="I11998" s="192"/>
      <c r="J11998" s="192"/>
    </row>
    <row r="11999" spans="9:10" ht="15.75">
      <c r="I11999" s="192"/>
      <c r="J11999" s="192"/>
    </row>
    <row r="12000" spans="9:10" ht="15.75">
      <c r="I12000" s="192"/>
      <c r="J12000" s="192"/>
    </row>
    <row r="12001" spans="9:10" ht="15.75">
      <c r="I12001" s="192"/>
      <c r="J12001" s="192"/>
    </row>
    <row r="12002" spans="9:10" ht="15.75">
      <c r="I12002" s="192"/>
      <c r="J12002" s="192"/>
    </row>
    <row r="12003" spans="9:10" ht="15.75">
      <c r="I12003" s="192"/>
      <c r="J12003" s="192"/>
    </row>
    <row r="12004" spans="9:10" ht="15.75">
      <c r="I12004" s="192"/>
      <c r="J12004" s="192"/>
    </row>
    <row r="12005" spans="9:10" ht="15.75">
      <c r="I12005" s="192"/>
      <c r="J12005" s="192"/>
    </row>
    <row r="12006" spans="9:10" ht="15.75">
      <c r="I12006" s="192"/>
      <c r="J12006" s="192"/>
    </row>
    <row r="12007" spans="9:10" ht="15.75">
      <c r="I12007" s="192"/>
      <c r="J12007" s="192"/>
    </row>
    <row r="12008" spans="9:10" ht="15.75">
      <c r="I12008" s="192"/>
      <c r="J12008" s="192"/>
    </row>
    <row r="12009" spans="9:10" ht="15.75">
      <c r="I12009" s="192"/>
      <c r="J12009" s="192"/>
    </row>
    <row r="12010" spans="9:10" ht="15.75">
      <c r="I12010" s="192"/>
      <c r="J12010" s="192"/>
    </row>
    <row r="12011" spans="9:10" ht="15.75">
      <c r="I12011" s="192"/>
      <c r="J12011" s="192"/>
    </row>
    <row r="12012" spans="9:10" ht="15.75">
      <c r="I12012" s="192"/>
      <c r="J12012" s="192"/>
    </row>
    <row r="12013" spans="9:10" ht="15.75">
      <c r="I12013" s="192"/>
      <c r="J12013" s="192"/>
    </row>
    <row r="12014" spans="9:10" ht="15.75">
      <c r="I12014" s="192"/>
      <c r="J12014" s="192"/>
    </row>
    <row r="12015" spans="9:10" ht="15.75">
      <c r="I12015" s="192"/>
      <c r="J12015" s="192"/>
    </row>
    <row r="12016" spans="9:10" ht="15.75">
      <c r="I12016" s="192"/>
      <c r="J12016" s="192"/>
    </row>
    <row r="12017" spans="9:10" ht="15.75">
      <c r="I12017" s="192"/>
      <c r="J12017" s="192"/>
    </row>
    <row r="12018" spans="9:10" ht="15.75">
      <c r="I12018" s="192"/>
      <c r="J12018" s="192"/>
    </row>
    <row r="12019" spans="9:10" ht="15.75">
      <c r="I12019" s="192"/>
      <c r="J12019" s="192"/>
    </row>
    <row r="12020" spans="9:10" ht="15.75">
      <c r="I12020" s="192"/>
      <c r="J12020" s="192"/>
    </row>
    <row r="12021" spans="9:10" ht="15.75">
      <c r="I12021" s="192"/>
      <c r="J12021" s="192"/>
    </row>
    <row r="12022" spans="9:10" ht="15.75">
      <c r="I12022" s="192"/>
      <c r="J12022" s="192"/>
    </row>
    <row r="12023" spans="9:10" ht="15.75">
      <c r="I12023" s="192"/>
      <c r="J12023" s="192"/>
    </row>
    <row r="12024" spans="9:10" ht="15.75">
      <c r="I12024" s="192"/>
      <c r="J12024" s="192"/>
    </row>
    <row r="12025" spans="9:10" ht="15.75">
      <c r="I12025" s="192"/>
      <c r="J12025" s="192"/>
    </row>
    <row r="12026" spans="9:10" ht="15.75">
      <c r="I12026" s="192"/>
      <c r="J12026" s="192"/>
    </row>
    <row r="12027" spans="9:10" ht="15.75">
      <c r="I12027" s="192"/>
      <c r="J12027" s="192"/>
    </row>
    <row r="12028" spans="9:10" ht="15.75">
      <c r="I12028" s="192"/>
      <c r="J12028" s="192"/>
    </row>
    <row r="12029" spans="9:10" ht="15.75">
      <c r="I12029" s="192"/>
      <c r="J12029" s="192"/>
    </row>
    <row r="12030" spans="9:10" ht="15.75">
      <c r="I12030" s="192"/>
      <c r="J12030" s="192"/>
    </row>
    <row r="12031" spans="9:10" ht="15.75">
      <c r="I12031" s="192"/>
      <c r="J12031" s="192"/>
    </row>
    <row r="12032" spans="9:10" ht="15.75">
      <c r="I12032" s="192"/>
      <c r="J12032" s="192"/>
    </row>
    <row r="12033" spans="9:10" ht="15.75">
      <c r="I12033" s="192"/>
      <c r="J12033" s="192"/>
    </row>
    <row r="12034" spans="9:10" ht="15.75">
      <c r="I12034" s="192"/>
      <c r="J12034" s="192"/>
    </row>
    <row r="12035" spans="9:10" ht="15.75">
      <c r="I12035" s="192"/>
      <c r="J12035" s="192"/>
    </row>
    <row r="12036" spans="9:10" ht="15.75">
      <c r="I12036" s="192"/>
      <c r="J12036" s="192"/>
    </row>
    <row r="12037" spans="9:10" ht="15.75">
      <c r="I12037" s="192"/>
      <c r="J12037" s="192"/>
    </row>
    <row r="12038" spans="9:10" ht="15.75">
      <c r="I12038" s="192"/>
      <c r="J12038" s="192"/>
    </row>
    <row r="12039" spans="9:10" ht="15.75">
      <c r="I12039" s="192"/>
      <c r="J12039" s="192"/>
    </row>
    <row r="12040" spans="9:10" ht="15.75">
      <c r="I12040" s="192"/>
      <c r="J12040" s="192"/>
    </row>
    <row r="12041" spans="9:10" ht="15.75">
      <c r="I12041" s="192"/>
      <c r="J12041" s="192"/>
    </row>
    <row r="12042" spans="9:10" ht="15.75">
      <c r="I12042" s="192"/>
      <c r="J12042" s="192"/>
    </row>
    <row r="12043" spans="9:10" ht="15.75">
      <c r="I12043" s="192"/>
      <c r="J12043" s="192"/>
    </row>
    <row r="12044" spans="9:10" ht="15.75">
      <c r="I12044" s="192"/>
      <c r="J12044" s="192"/>
    </row>
    <row r="12045" spans="9:10" ht="15.75">
      <c r="I12045" s="192"/>
      <c r="J12045" s="192"/>
    </row>
    <row r="12046" spans="9:10" ht="15.75">
      <c r="I12046" s="192"/>
      <c r="J12046" s="192"/>
    </row>
    <row r="12047" spans="9:10" ht="15.75">
      <c r="I12047" s="192"/>
      <c r="J12047" s="192"/>
    </row>
    <row r="12048" spans="9:10" ht="15.75">
      <c r="I12048" s="192"/>
      <c r="J12048" s="192"/>
    </row>
    <row r="12049" spans="9:10" ht="15.75">
      <c r="I12049" s="192"/>
      <c r="J12049" s="192"/>
    </row>
    <row r="12050" spans="9:10" ht="15.75">
      <c r="I12050" s="192"/>
      <c r="J12050" s="192"/>
    </row>
    <row r="12051" spans="9:10" ht="15.75">
      <c r="I12051" s="192"/>
      <c r="J12051" s="192"/>
    </row>
    <row r="12052" spans="9:10" ht="15.75">
      <c r="I12052" s="192"/>
      <c r="J12052" s="192"/>
    </row>
    <row r="12053" spans="9:10" ht="15.75">
      <c r="I12053" s="192"/>
      <c r="J12053" s="192"/>
    </row>
    <row r="12054" spans="9:10" ht="15.75">
      <c r="I12054" s="192"/>
      <c r="J12054" s="192"/>
    </row>
    <row r="12055" spans="9:10" ht="15.75">
      <c r="I12055" s="192"/>
      <c r="J12055" s="192"/>
    </row>
    <row r="12056" spans="9:10" ht="15.75">
      <c r="I12056" s="192"/>
      <c r="J12056" s="192"/>
    </row>
    <row r="12057" spans="9:10" ht="15.75">
      <c r="I12057" s="192"/>
      <c r="J12057" s="192"/>
    </row>
    <row r="12058" spans="9:10" ht="15.75">
      <c r="I12058" s="192"/>
      <c r="J12058" s="192"/>
    </row>
    <row r="12059" spans="9:10" ht="15.75">
      <c r="I12059" s="192"/>
      <c r="J12059" s="192"/>
    </row>
    <row r="12060" spans="9:10" ht="15.75">
      <c r="I12060" s="192"/>
      <c r="J12060" s="192"/>
    </row>
    <row r="12061" spans="9:10" ht="15.75">
      <c r="I12061" s="192"/>
      <c r="J12061" s="192"/>
    </row>
    <row r="12062" spans="9:10" ht="15.75">
      <c r="I12062" s="192"/>
      <c r="J12062" s="192"/>
    </row>
    <row r="12063" spans="9:10" ht="15.75">
      <c r="I12063" s="192"/>
      <c r="J12063" s="192"/>
    </row>
    <row r="12064" spans="9:10" ht="15.75">
      <c r="I12064" s="192"/>
      <c r="J12064" s="192"/>
    </row>
    <row r="12065" spans="9:10" ht="15.75">
      <c r="I12065" s="192"/>
      <c r="J12065" s="192"/>
    </row>
    <row r="12066" spans="9:10" ht="15.75">
      <c r="I12066" s="192"/>
      <c r="J12066" s="192"/>
    </row>
    <row r="12067" spans="9:10" ht="15.75">
      <c r="I12067" s="192"/>
      <c r="J12067" s="192"/>
    </row>
    <row r="12068" spans="9:10" ht="15.75">
      <c r="I12068" s="192"/>
      <c r="J12068" s="192"/>
    </row>
    <row r="12069" spans="9:10" ht="15.75">
      <c r="I12069" s="192"/>
      <c r="J12069" s="192"/>
    </row>
    <row r="12070" spans="9:10" ht="15.75">
      <c r="I12070" s="192"/>
      <c r="J12070" s="192"/>
    </row>
    <row r="12071" spans="9:10" ht="15.75">
      <c r="I12071" s="192"/>
      <c r="J12071" s="192"/>
    </row>
    <row r="12072" spans="9:10" ht="15.75">
      <c r="I12072" s="192"/>
      <c r="J12072" s="192"/>
    </row>
    <row r="12073" spans="9:10" ht="15.75">
      <c r="I12073" s="192"/>
      <c r="J12073" s="192"/>
    </row>
    <row r="12074" spans="9:10" ht="15.75">
      <c r="I12074" s="192"/>
      <c r="J12074" s="192"/>
    </row>
    <row r="12075" spans="9:10" ht="15.75">
      <c r="I12075" s="192"/>
      <c r="J12075" s="192"/>
    </row>
    <row r="12076" spans="9:10" ht="15.75">
      <c r="I12076" s="192"/>
      <c r="J12076" s="192"/>
    </row>
    <row r="12077" spans="9:10" ht="15.75">
      <c r="I12077" s="192"/>
      <c r="J12077" s="192"/>
    </row>
    <row r="12078" spans="9:10" ht="15.75">
      <c r="I12078" s="192"/>
      <c r="J12078" s="192"/>
    </row>
    <row r="12079" spans="9:10" ht="15.75">
      <c r="I12079" s="192"/>
      <c r="J12079" s="192"/>
    </row>
    <row r="12080" spans="9:10" ht="15.75">
      <c r="I12080" s="192"/>
      <c r="J12080" s="192"/>
    </row>
    <row r="12081" spans="9:10" ht="15.75">
      <c r="I12081" s="192"/>
      <c r="J12081" s="192"/>
    </row>
    <row r="12082" spans="9:10" ht="15.75">
      <c r="I12082" s="192"/>
      <c r="J12082" s="192"/>
    </row>
    <row r="12083" spans="9:10" ht="15.75">
      <c r="I12083" s="192"/>
      <c r="J12083" s="192"/>
    </row>
    <row r="12084" spans="9:10" ht="15.75">
      <c r="I12084" s="192"/>
      <c r="J12084" s="192"/>
    </row>
    <row r="12085" spans="9:10" ht="15.75">
      <c r="I12085" s="192"/>
      <c r="J12085" s="192"/>
    </row>
    <row r="12086" spans="9:10" ht="15.75">
      <c r="I12086" s="192"/>
      <c r="J12086" s="192"/>
    </row>
    <row r="12087" spans="9:10" ht="15.75">
      <c r="I12087" s="192"/>
      <c r="J12087" s="192"/>
    </row>
    <row r="12088" spans="9:10" ht="15.75">
      <c r="I12088" s="192"/>
      <c r="J12088" s="192"/>
    </row>
    <row r="12089" spans="9:10" ht="15.75">
      <c r="I12089" s="192"/>
      <c r="J12089" s="192"/>
    </row>
    <row r="12090" spans="9:10" ht="15.75">
      <c r="I12090" s="192"/>
      <c r="J12090" s="192"/>
    </row>
    <row r="12091" spans="9:10" ht="15.75">
      <c r="I12091" s="192"/>
      <c r="J12091" s="192"/>
    </row>
    <row r="12092" spans="9:10" ht="15.75">
      <c r="I12092" s="192"/>
      <c r="J12092" s="192"/>
    </row>
    <row r="12093" spans="9:10" ht="15.75">
      <c r="I12093" s="192"/>
      <c r="J12093" s="192"/>
    </row>
    <row r="12094" spans="9:10" ht="15.75">
      <c r="I12094" s="192"/>
      <c r="J12094" s="192"/>
    </row>
    <row r="12095" spans="9:10" ht="15.75">
      <c r="I12095" s="192"/>
      <c r="J12095" s="192"/>
    </row>
    <row r="12096" spans="9:10" ht="15.75">
      <c r="I12096" s="192"/>
      <c r="J12096" s="192"/>
    </row>
    <row r="12097" spans="9:10" ht="15.75">
      <c r="I12097" s="192"/>
      <c r="J12097" s="192"/>
    </row>
    <row r="12098" spans="9:10" ht="15.75">
      <c r="I12098" s="192"/>
      <c r="J12098" s="192"/>
    </row>
    <row r="12099" spans="9:10" ht="15.75">
      <c r="I12099" s="192"/>
      <c r="J12099" s="192"/>
    </row>
    <row r="12100" spans="9:10" ht="15.75">
      <c r="I12100" s="192"/>
      <c r="J12100" s="192"/>
    </row>
    <row r="12101" spans="9:10" ht="15.75">
      <c r="I12101" s="192"/>
      <c r="J12101" s="192"/>
    </row>
    <row r="12102" spans="9:10" ht="15.75">
      <c r="I12102" s="192"/>
      <c r="J12102" s="192"/>
    </row>
    <row r="12103" spans="9:10" ht="15.75">
      <c r="I12103" s="192"/>
      <c r="J12103" s="192"/>
    </row>
    <row r="12104" spans="9:10" ht="15.75">
      <c r="I12104" s="192"/>
      <c r="J12104" s="192"/>
    </row>
    <row r="12105" spans="9:10" ht="15.75">
      <c r="I12105" s="192"/>
      <c r="J12105" s="192"/>
    </row>
    <row r="12106" spans="9:10" ht="15.75">
      <c r="I12106" s="192"/>
      <c r="J12106" s="192"/>
    </row>
    <row r="12107" spans="9:10" ht="15.75">
      <c r="I12107" s="192"/>
      <c r="J12107" s="192"/>
    </row>
    <row r="12108" spans="9:10" ht="15.75">
      <c r="I12108" s="192"/>
      <c r="J12108" s="192"/>
    </row>
    <row r="12109" spans="9:10" ht="15.75">
      <c r="I12109" s="192"/>
      <c r="J12109" s="192"/>
    </row>
    <row r="12110" spans="9:10" ht="15.75">
      <c r="I12110" s="192"/>
      <c r="J12110" s="192"/>
    </row>
    <row r="12111" spans="9:10" ht="15.75">
      <c r="I12111" s="192"/>
      <c r="J12111" s="192"/>
    </row>
    <row r="12112" spans="9:10" ht="15.75">
      <c r="I12112" s="192"/>
      <c r="J12112" s="192"/>
    </row>
    <row r="12113" spans="9:10" ht="15.75">
      <c r="I12113" s="192"/>
      <c r="J12113" s="192"/>
    </row>
    <row r="12114" spans="9:10" ht="15.75">
      <c r="I12114" s="192"/>
      <c r="J12114" s="192"/>
    </row>
    <row r="12115" spans="9:10" ht="15.75">
      <c r="I12115" s="192"/>
      <c r="J12115" s="192"/>
    </row>
    <row r="12116" spans="9:10" ht="15.75">
      <c r="I12116" s="192"/>
      <c r="J12116" s="192"/>
    </row>
    <row r="12117" spans="9:10" ht="15.75">
      <c r="I12117" s="192"/>
      <c r="J12117" s="192"/>
    </row>
    <row r="12118" spans="9:10" ht="15.75">
      <c r="I12118" s="192"/>
      <c r="J12118" s="192"/>
    </row>
    <row r="12119" spans="9:10" ht="15.75">
      <c r="I12119" s="192"/>
      <c r="J12119" s="192"/>
    </row>
    <row r="12120" spans="9:10" ht="15.75">
      <c r="I12120" s="192"/>
      <c r="J12120" s="192"/>
    </row>
    <row r="12121" spans="9:10" ht="15.75">
      <c r="I12121" s="192"/>
      <c r="J12121" s="192"/>
    </row>
    <row r="12122" spans="9:10" ht="15.75">
      <c r="I12122" s="192"/>
      <c r="J12122" s="192"/>
    </row>
    <row r="12123" spans="9:10" ht="15.75">
      <c r="I12123" s="192"/>
      <c r="J12123" s="192"/>
    </row>
    <row r="12124" spans="9:10" ht="15.75">
      <c r="I12124" s="192"/>
      <c r="J12124" s="192"/>
    </row>
    <row r="12125" spans="9:10" ht="15.75">
      <c r="I12125" s="192"/>
      <c r="J12125" s="192"/>
    </row>
    <row r="12126" spans="9:10" ht="15.75">
      <c r="I12126" s="192"/>
      <c r="J12126" s="192"/>
    </row>
    <row r="12127" spans="9:10" ht="15.75">
      <c r="I12127" s="192"/>
      <c r="J12127" s="192"/>
    </row>
    <row r="12128" spans="9:10" ht="15.75">
      <c r="I12128" s="192"/>
      <c r="J12128" s="192"/>
    </row>
    <row r="12129" spans="9:10" ht="15.75">
      <c r="I12129" s="192"/>
      <c r="J12129" s="192"/>
    </row>
    <row r="12130" spans="9:10" ht="15.75">
      <c r="I12130" s="192"/>
      <c r="J12130" s="192"/>
    </row>
    <row r="12131" spans="9:10" ht="15.75">
      <c r="I12131" s="192"/>
      <c r="J12131" s="192"/>
    </row>
    <row r="12132" spans="9:10" ht="15.75">
      <c r="I12132" s="192"/>
      <c r="J12132" s="192"/>
    </row>
    <row r="12133" spans="9:10" ht="15.75">
      <c r="I12133" s="192"/>
      <c r="J12133" s="192"/>
    </row>
    <row r="12134" spans="9:10" ht="15.75">
      <c r="I12134" s="192"/>
      <c r="J12134" s="192"/>
    </row>
    <row r="12135" spans="9:10" ht="15.75">
      <c r="I12135" s="192"/>
      <c r="J12135" s="192"/>
    </row>
    <row r="12136" spans="9:10" ht="15.75">
      <c r="I12136" s="192"/>
      <c r="J12136" s="192"/>
    </row>
    <row r="12137" spans="9:10" ht="15.75">
      <c r="I12137" s="192"/>
      <c r="J12137" s="192"/>
    </row>
    <row r="12138" spans="9:10" ht="15.75">
      <c r="I12138" s="192"/>
      <c r="J12138" s="192"/>
    </row>
    <row r="12139" spans="9:10" ht="15.75">
      <c r="I12139" s="192"/>
      <c r="J12139" s="192"/>
    </row>
    <row r="12140" spans="9:10" ht="15.75">
      <c r="I12140" s="192"/>
      <c r="J12140" s="192"/>
    </row>
    <row r="12141" spans="9:10" ht="15.75">
      <c r="I12141" s="192"/>
      <c r="J12141" s="192"/>
    </row>
    <row r="12142" spans="9:10" ht="15.75">
      <c r="I12142" s="192"/>
      <c r="J12142" s="192"/>
    </row>
    <row r="12143" spans="9:10" ht="15.75">
      <c r="I12143" s="192"/>
      <c r="J12143" s="192"/>
    </row>
    <row r="12144" spans="9:10" ht="15.75">
      <c r="I12144" s="192"/>
      <c r="J12144" s="192"/>
    </row>
    <row r="12145" spans="9:10" ht="15.75">
      <c r="I12145" s="192"/>
      <c r="J12145" s="192"/>
    </row>
    <row r="12146" spans="9:10" ht="15.75">
      <c r="I12146" s="192"/>
      <c r="J12146" s="192"/>
    </row>
    <row r="12147" spans="9:10" ht="15.75">
      <c r="I12147" s="192"/>
      <c r="J12147" s="192"/>
    </row>
    <row r="12148" spans="9:10" ht="15.75">
      <c r="I12148" s="192"/>
      <c r="J12148" s="192"/>
    </row>
    <row r="12149" spans="9:10" ht="15.75">
      <c r="I12149" s="192"/>
      <c r="J12149" s="192"/>
    </row>
    <row r="12150" spans="9:10" ht="15.75">
      <c r="I12150" s="192"/>
      <c r="J12150" s="192"/>
    </row>
    <row r="12151" spans="9:10" ht="15.75">
      <c r="I12151" s="192"/>
      <c r="J12151" s="192"/>
    </row>
    <row r="12152" spans="9:10" ht="15.75">
      <c r="I12152" s="192"/>
      <c r="J12152" s="192"/>
    </row>
    <row r="12153" spans="9:10" ht="15.75">
      <c r="I12153" s="192"/>
      <c r="J12153" s="192"/>
    </row>
    <row r="12154" spans="9:10" ht="15.75">
      <c r="I12154" s="192"/>
      <c r="J12154" s="192"/>
    </row>
    <row r="12155" spans="9:10" ht="15.75">
      <c r="I12155" s="192"/>
      <c r="J12155" s="192"/>
    </row>
    <row r="12156" spans="9:10" ht="15.75">
      <c r="I12156" s="192"/>
      <c r="J12156" s="192"/>
    </row>
    <row r="12157" spans="9:10" ht="15.75">
      <c r="I12157" s="192"/>
      <c r="J12157" s="192"/>
    </row>
    <row r="12158" spans="9:10" ht="15.75">
      <c r="I12158" s="192"/>
      <c r="J12158" s="192"/>
    </row>
    <row r="12159" spans="9:10" ht="15.75">
      <c r="I12159" s="192"/>
      <c r="J12159" s="192"/>
    </row>
    <row r="12160" spans="9:10" ht="15.75">
      <c r="I12160" s="192"/>
      <c r="J12160" s="192"/>
    </row>
    <row r="12161" spans="9:10" ht="15.75">
      <c r="I12161" s="192"/>
      <c r="J12161" s="192"/>
    </row>
    <row r="12162" spans="9:10" ht="15.75">
      <c r="I12162" s="192"/>
      <c r="J12162" s="192"/>
    </row>
    <row r="12163" spans="9:10" ht="15.75">
      <c r="I12163" s="192"/>
      <c r="J12163" s="192"/>
    </row>
    <row r="12164" spans="9:10" ht="15.75">
      <c r="I12164" s="192"/>
      <c r="J12164" s="192"/>
    </row>
    <row r="12165" spans="9:10" ht="15.75">
      <c r="I12165" s="192"/>
      <c r="J12165" s="192"/>
    </row>
    <row r="12166" spans="9:10" ht="15.75">
      <c r="I12166" s="192"/>
      <c r="J12166" s="192"/>
    </row>
    <row r="12167" spans="9:10" ht="15.75">
      <c r="I12167" s="192"/>
      <c r="J12167" s="192"/>
    </row>
    <row r="12168" spans="9:10" ht="15.75">
      <c r="I12168" s="192"/>
      <c r="J12168" s="192"/>
    </row>
    <row r="12169" spans="9:10" ht="15.75">
      <c r="I12169" s="192"/>
      <c r="J12169" s="192"/>
    </row>
    <row r="12170" spans="9:10" ht="15.75">
      <c r="I12170" s="192"/>
      <c r="J12170" s="192"/>
    </row>
    <row r="12171" spans="9:10" ht="15.75">
      <c r="I12171" s="192"/>
      <c r="J12171" s="192"/>
    </row>
    <row r="12172" spans="9:10" ht="15.75">
      <c r="I12172" s="192"/>
      <c r="J12172" s="192"/>
    </row>
    <row r="12173" spans="9:10" ht="15.75">
      <c r="I12173" s="192"/>
      <c r="J12173" s="192"/>
    </row>
    <row r="12174" spans="9:10" ht="15.75">
      <c r="I12174" s="192"/>
      <c r="J12174" s="192"/>
    </row>
    <row r="12175" spans="9:10" ht="15.75">
      <c r="I12175" s="192"/>
      <c r="J12175" s="192"/>
    </row>
    <row r="12176" spans="9:10" ht="15.75">
      <c r="I12176" s="192"/>
      <c r="J12176" s="192"/>
    </row>
    <row r="12177" spans="9:10" ht="15.75">
      <c r="I12177" s="192"/>
      <c r="J12177" s="192"/>
    </row>
    <row r="12178" spans="9:10" ht="15.75">
      <c r="I12178" s="192"/>
      <c r="J12178" s="192"/>
    </row>
    <row r="12179" spans="9:10" ht="15.75">
      <c r="I12179" s="192"/>
      <c r="J12179" s="192"/>
    </row>
    <row r="12180" spans="9:10" ht="15.75">
      <c r="I12180" s="192"/>
      <c r="J12180" s="192"/>
    </row>
    <row r="12181" spans="9:10" ht="15.75">
      <c r="I12181" s="192"/>
      <c r="J12181" s="192"/>
    </row>
    <row r="12182" spans="9:10" ht="15.75">
      <c r="I12182" s="192"/>
      <c r="J12182" s="192"/>
    </row>
    <row r="12183" spans="9:10" ht="15.75">
      <c r="I12183" s="192"/>
      <c r="J12183" s="192"/>
    </row>
    <row r="12184" spans="9:10" ht="15.75">
      <c r="I12184" s="192"/>
      <c r="J12184" s="192"/>
    </row>
    <row r="12185" spans="9:10" ht="15.75">
      <c r="I12185" s="192"/>
      <c r="J12185" s="192"/>
    </row>
    <row r="12186" spans="9:10" ht="15.75">
      <c r="I12186" s="192"/>
      <c r="J12186" s="192"/>
    </row>
    <row r="12187" spans="9:10" ht="15.75">
      <c r="I12187" s="192"/>
      <c r="J12187" s="192"/>
    </row>
    <row r="12188" spans="9:10" ht="15.75">
      <c r="I12188" s="192"/>
      <c r="J12188" s="192"/>
    </row>
    <row r="12189" spans="9:10" ht="15.75">
      <c r="I12189" s="192"/>
      <c r="J12189" s="192"/>
    </row>
    <row r="12190" spans="9:10" ht="15.75">
      <c r="I12190" s="192"/>
      <c r="J12190" s="192"/>
    </row>
    <row r="12191" spans="9:10" ht="15.75">
      <c r="I12191" s="192"/>
      <c r="J12191" s="192"/>
    </row>
    <row r="12192" spans="9:10" ht="15.75">
      <c r="I12192" s="192"/>
      <c r="J12192" s="192"/>
    </row>
    <row r="12193" spans="9:10" ht="15.75">
      <c r="I12193" s="192"/>
      <c r="J12193" s="192"/>
    </row>
    <row r="12194" spans="9:10" ht="15.75">
      <c r="I12194" s="192"/>
      <c r="J12194" s="192"/>
    </row>
    <row r="12195" spans="9:10" ht="15.75">
      <c r="I12195" s="192"/>
      <c r="J12195" s="192"/>
    </row>
    <row r="12196" spans="9:10" ht="15.75">
      <c r="I12196" s="192"/>
      <c r="J12196" s="192"/>
    </row>
    <row r="12197" spans="9:10" ht="15.75">
      <c r="I12197" s="192"/>
      <c r="J12197" s="192"/>
    </row>
    <row r="12198" spans="9:10" ht="15.75">
      <c r="I12198" s="192"/>
      <c r="J12198" s="192"/>
    </row>
    <row r="12199" spans="9:10" ht="15.75">
      <c r="I12199" s="192"/>
      <c r="J12199" s="192"/>
    </row>
    <row r="12200" spans="9:10" ht="15.75">
      <c r="I12200" s="192"/>
      <c r="J12200" s="192"/>
    </row>
    <row r="12201" spans="9:10" ht="15.75">
      <c r="I12201" s="192"/>
      <c r="J12201" s="192"/>
    </row>
    <row r="12202" spans="9:10" ht="15.75">
      <c r="I12202" s="192"/>
      <c r="J12202" s="192"/>
    </row>
    <row r="12203" spans="9:10" ht="15.75">
      <c r="I12203" s="192"/>
      <c r="J12203" s="192"/>
    </row>
    <row r="12204" spans="9:10" ht="15.75">
      <c r="I12204" s="192"/>
      <c r="J12204" s="192"/>
    </row>
    <row r="12205" spans="9:10" ht="15.75">
      <c r="I12205" s="192"/>
      <c r="J12205" s="192"/>
    </row>
    <row r="12206" spans="9:10" ht="15.75">
      <c r="I12206" s="192"/>
      <c r="J12206" s="192"/>
    </row>
    <row r="12207" spans="9:10" ht="15.75">
      <c r="I12207" s="192"/>
      <c r="J12207" s="192"/>
    </row>
    <row r="12208" spans="9:10" ht="15.75">
      <c r="I12208" s="192"/>
      <c r="J12208" s="192"/>
    </row>
    <row r="12209" spans="9:10" ht="15.75">
      <c r="I12209" s="192"/>
      <c r="J12209" s="192"/>
    </row>
    <row r="12210" spans="9:10" ht="15.75">
      <c r="I12210" s="192"/>
      <c r="J12210" s="192"/>
    </row>
    <row r="12211" spans="9:10" ht="15.75">
      <c r="I12211" s="192"/>
      <c r="J12211" s="192"/>
    </row>
    <row r="12212" spans="9:10" ht="15.75">
      <c r="I12212" s="192"/>
      <c r="J12212" s="192"/>
    </row>
    <row r="12213" spans="9:10" ht="15.75">
      <c r="I12213" s="192"/>
      <c r="J12213" s="192"/>
    </row>
    <row r="12214" spans="9:10" ht="15.75">
      <c r="I12214" s="192"/>
      <c r="J12214" s="192"/>
    </row>
    <row r="12215" spans="9:10" ht="15.75">
      <c r="I12215" s="192"/>
      <c r="J12215" s="192"/>
    </row>
    <row r="12216" spans="9:10" ht="15.75">
      <c r="I12216" s="192"/>
      <c r="J12216" s="192"/>
    </row>
    <row r="12217" spans="9:10" ht="15.75">
      <c r="I12217" s="192"/>
      <c r="J12217" s="192"/>
    </row>
    <row r="12218" spans="9:10" ht="15.75">
      <c r="I12218" s="192"/>
      <c r="J12218" s="192"/>
    </row>
    <row r="12219" spans="9:10" ht="15.75">
      <c r="I12219" s="192"/>
      <c r="J12219" s="192"/>
    </row>
    <row r="12220" spans="9:10" ht="15.75">
      <c r="I12220" s="192"/>
      <c r="J12220" s="192"/>
    </row>
    <row r="12221" spans="9:10" ht="15.75">
      <c r="I12221" s="192"/>
      <c r="J12221" s="192"/>
    </row>
    <row r="12222" spans="9:10" ht="15.75">
      <c r="I12222" s="192"/>
      <c r="J12222" s="192"/>
    </row>
    <row r="12223" spans="9:10" ht="15.75">
      <c r="I12223" s="192"/>
      <c r="J12223" s="192"/>
    </row>
    <row r="12224" spans="9:10" ht="15.75">
      <c r="I12224" s="192"/>
      <c r="J12224" s="192"/>
    </row>
    <row r="12225" spans="9:10" ht="15.75">
      <c r="I12225" s="192"/>
      <c r="J12225" s="192"/>
    </row>
    <row r="12226" spans="9:10" ht="15.75">
      <c r="I12226" s="192"/>
      <c r="J12226" s="192"/>
    </row>
    <row r="12227" spans="9:10" ht="15.75">
      <c r="I12227" s="192"/>
      <c r="J12227" s="192"/>
    </row>
    <row r="12228" spans="9:10" ht="15.75">
      <c r="I12228" s="192"/>
      <c r="J12228" s="192"/>
    </row>
    <row r="12229" spans="9:10" ht="15.75">
      <c r="I12229" s="192"/>
      <c r="J12229" s="192"/>
    </row>
    <row r="12230" spans="9:10" ht="15.75">
      <c r="I12230" s="192"/>
      <c r="J12230" s="192"/>
    </row>
    <row r="12231" spans="9:10" ht="15.75">
      <c r="I12231" s="192"/>
      <c r="J12231" s="192"/>
    </row>
    <row r="12232" spans="9:10" ht="15.75">
      <c r="I12232" s="192"/>
      <c r="J12232" s="192"/>
    </row>
    <row r="12233" spans="9:10" ht="15.75">
      <c r="I12233" s="192"/>
      <c r="J12233" s="192"/>
    </row>
    <row r="12234" spans="9:10" ht="15.75">
      <c r="I12234" s="192"/>
      <c r="J12234" s="192"/>
    </row>
    <row r="12235" spans="9:10" ht="15.75">
      <c r="I12235" s="192"/>
      <c r="J12235" s="192"/>
    </row>
    <row r="12236" spans="9:10" ht="15.75">
      <c r="I12236" s="192"/>
      <c r="J12236" s="192"/>
    </row>
    <row r="12237" spans="9:10" ht="15.75">
      <c r="I12237" s="192"/>
      <c r="J12237" s="192"/>
    </row>
    <row r="12238" spans="9:10" ht="15.75">
      <c r="I12238" s="192"/>
      <c r="J12238" s="192"/>
    </row>
    <row r="12239" spans="9:10" ht="15.75">
      <c r="I12239" s="192"/>
      <c r="J12239" s="192"/>
    </row>
    <row r="12240" spans="9:10" ht="15.75">
      <c r="I12240" s="192"/>
      <c r="J12240" s="192"/>
    </row>
    <row r="12241" spans="9:10" ht="15.75">
      <c r="I12241" s="192"/>
      <c r="J12241" s="192"/>
    </row>
    <row r="12242" spans="9:10" ht="15.75">
      <c r="I12242" s="192"/>
      <c r="J12242" s="192"/>
    </row>
    <row r="12243" spans="9:10" ht="15.75">
      <c r="I12243" s="192"/>
      <c r="J12243" s="192"/>
    </row>
    <row r="12244" spans="9:10" ht="15.75">
      <c r="I12244" s="192"/>
      <c r="J12244" s="192"/>
    </row>
    <row r="12245" spans="9:10" ht="15.75">
      <c r="I12245" s="192"/>
      <c r="J12245" s="192"/>
    </row>
    <row r="12246" spans="9:10" ht="15.75">
      <c r="I12246" s="192"/>
      <c r="J12246" s="192"/>
    </row>
    <row r="12247" spans="9:10" ht="15.75">
      <c r="I12247" s="192"/>
      <c r="J12247" s="192"/>
    </row>
    <row r="12248" spans="9:10" ht="15.75">
      <c r="I12248" s="192"/>
      <c r="J12248" s="192"/>
    </row>
    <row r="12249" spans="9:10" ht="15.75">
      <c r="I12249" s="192"/>
      <c r="J12249" s="192"/>
    </row>
    <row r="12250" spans="9:10" ht="15.75">
      <c r="I12250" s="192"/>
      <c r="J12250" s="192"/>
    </row>
    <row r="12251" spans="9:10" ht="15.75">
      <c r="I12251" s="192"/>
      <c r="J12251" s="192"/>
    </row>
    <row r="12252" spans="9:10" ht="15.75">
      <c r="I12252" s="192"/>
      <c r="J12252" s="192"/>
    </row>
    <row r="12253" spans="9:10" ht="15.75">
      <c r="I12253" s="192"/>
      <c r="J12253" s="192"/>
    </row>
    <row r="12254" spans="9:10" ht="15.75">
      <c r="I12254" s="192"/>
      <c r="J12254" s="192"/>
    </row>
    <row r="12255" spans="9:10" ht="15.75">
      <c r="I12255" s="192"/>
      <c r="J12255" s="192"/>
    </row>
    <row r="12256" spans="9:10" ht="15.75">
      <c r="I12256" s="192"/>
      <c r="J12256" s="192"/>
    </row>
    <row r="12257" spans="9:10" ht="15.75">
      <c r="I12257" s="192"/>
      <c r="J12257" s="192"/>
    </row>
    <row r="12258" spans="9:10" ht="15.75">
      <c r="I12258" s="192"/>
      <c r="J12258" s="192"/>
    </row>
    <row r="12259" spans="9:10" ht="15.75">
      <c r="I12259" s="192"/>
      <c r="J12259" s="192"/>
    </row>
    <row r="12260" spans="9:10" ht="15.75">
      <c r="I12260" s="192"/>
      <c r="J12260" s="192"/>
    </row>
    <row r="12261" spans="9:10" ht="15.75">
      <c r="I12261" s="192"/>
      <c r="J12261" s="192"/>
    </row>
    <row r="12262" spans="9:10" ht="15.75">
      <c r="I12262" s="192"/>
      <c r="J12262" s="192"/>
    </row>
    <row r="12263" spans="9:10" ht="15.75">
      <c r="I12263" s="192"/>
      <c r="J12263" s="192"/>
    </row>
    <row r="12264" spans="9:10" ht="15.75">
      <c r="I12264" s="192"/>
      <c r="J12264" s="192"/>
    </row>
    <row r="12265" spans="9:10" ht="15.75">
      <c r="I12265" s="192"/>
      <c r="J12265" s="192"/>
    </row>
    <row r="12266" spans="9:10" ht="15.75">
      <c r="I12266" s="192"/>
      <c r="J12266" s="192"/>
    </row>
    <row r="12267" spans="9:10" ht="15.75">
      <c r="I12267" s="192"/>
      <c r="J12267" s="192"/>
    </row>
    <row r="12268" spans="9:10" ht="15.75">
      <c r="I12268" s="192"/>
      <c r="J12268" s="192"/>
    </row>
    <row r="12269" spans="9:10" ht="15.75">
      <c r="I12269" s="192"/>
      <c r="J12269" s="192"/>
    </row>
    <row r="12270" spans="9:10" ht="15.75">
      <c r="I12270" s="192"/>
      <c r="J12270" s="192"/>
    </row>
    <row r="12271" spans="9:10" ht="15.75">
      <c r="I12271" s="192"/>
      <c r="J12271" s="192"/>
    </row>
    <row r="12272" spans="9:10" ht="15.75">
      <c r="I12272" s="192"/>
      <c r="J12272" s="192"/>
    </row>
    <row r="12273" spans="9:10" ht="15.75">
      <c r="I12273" s="192"/>
      <c r="J12273" s="192"/>
    </row>
    <row r="12274" spans="9:10" ht="15.75">
      <c r="I12274" s="192"/>
      <c r="J12274" s="192"/>
    </row>
    <row r="12275" spans="9:10" ht="15.75">
      <c r="I12275" s="192"/>
      <c r="J12275" s="192"/>
    </row>
    <row r="12276" spans="9:10" ht="15.75">
      <c r="I12276" s="192"/>
      <c r="J12276" s="192"/>
    </row>
    <row r="12277" spans="9:10" ht="15.75">
      <c r="I12277" s="192"/>
      <c r="J12277" s="192"/>
    </row>
    <row r="12278" spans="9:10" ht="15.75">
      <c r="I12278" s="192"/>
      <c r="J12278" s="192"/>
    </row>
    <row r="12279" spans="9:10" ht="15.75">
      <c r="I12279" s="192"/>
      <c r="J12279" s="192"/>
    </row>
    <row r="12280" spans="9:10" ht="15.75">
      <c r="I12280" s="192"/>
      <c r="J12280" s="192"/>
    </row>
    <row r="12281" spans="9:10" ht="15.75">
      <c r="I12281" s="192"/>
      <c r="J12281" s="192"/>
    </row>
    <row r="12282" spans="9:10" ht="15.75">
      <c r="I12282" s="192"/>
      <c r="J12282" s="192"/>
    </row>
    <row r="12283" spans="9:10" ht="15.75">
      <c r="I12283" s="192"/>
      <c r="J12283" s="192"/>
    </row>
    <row r="12284" spans="9:10" ht="15.75">
      <c r="I12284" s="192"/>
      <c r="J12284" s="192"/>
    </row>
    <row r="12285" spans="9:10" ht="15.75">
      <c r="I12285" s="192"/>
      <c r="J12285" s="192"/>
    </row>
    <row r="12286" spans="9:10" ht="15.75">
      <c r="I12286" s="192"/>
      <c r="J12286" s="192"/>
    </row>
    <row r="12287" spans="9:10" ht="15.75">
      <c r="I12287" s="192"/>
      <c r="J12287" s="192"/>
    </row>
    <row r="12288" spans="9:10" ht="15.75">
      <c r="I12288" s="192"/>
      <c r="J12288" s="192"/>
    </row>
    <row r="12289" spans="9:10" ht="15.75">
      <c r="I12289" s="192"/>
      <c r="J12289" s="192"/>
    </row>
    <row r="12290" spans="9:10" ht="15.75">
      <c r="I12290" s="192"/>
      <c r="J12290" s="192"/>
    </row>
    <row r="12291" spans="9:10" ht="15.75">
      <c r="I12291" s="192"/>
      <c r="J12291" s="192"/>
    </row>
    <row r="12292" spans="9:10" ht="15.75">
      <c r="I12292" s="192"/>
      <c r="J12292" s="192"/>
    </row>
    <row r="12293" spans="9:10" ht="15.75">
      <c r="I12293" s="192"/>
      <c r="J12293" s="192"/>
    </row>
    <row r="12294" spans="9:10" ht="15.75">
      <c r="I12294" s="192"/>
      <c r="J12294" s="192"/>
    </row>
    <row r="12295" spans="9:10" ht="15.75">
      <c r="I12295" s="192"/>
      <c r="J12295" s="192"/>
    </row>
    <row r="12296" spans="9:10" ht="15.75">
      <c r="I12296" s="192"/>
      <c r="J12296" s="192"/>
    </row>
    <row r="12297" spans="9:10" ht="15.75">
      <c r="I12297" s="192"/>
      <c r="J12297" s="192"/>
    </row>
    <row r="12298" spans="9:10" ht="15.75">
      <c r="I12298" s="192"/>
      <c r="J12298" s="192"/>
    </row>
    <row r="12299" spans="9:10" ht="15.75">
      <c r="I12299" s="192"/>
      <c r="J12299" s="192"/>
    </row>
    <row r="12300" spans="9:10" ht="15.75">
      <c r="I12300" s="192"/>
      <c r="J12300" s="192"/>
    </row>
    <row r="12301" spans="9:10" ht="15.75">
      <c r="I12301" s="192"/>
      <c r="J12301" s="192"/>
    </row>
    <row r="12302" spans="9:10" ht="15.75">
      <c r="I12302" s="192"/>
      <c r="J12302" s="192"/>
    </row>
    <row r="12303" spans="9:10" ht="15.75">
      <c r="I12303" s="192"/>
      <c r="J12303" s="192"/>
    </row>
    <row r="12304" spans="9:10" ht="15.75">
      <c r="I12304" s="192"/>
      <c r="J12304" s="192"/>
    </row>
    <row r="12305" spans="9:10" ht="15.75">
      <c r="I12305" s="192"/>
      <c r="J12305" s="192"/>
    </row>
    <row r="12306" spans="9:10" ht="15.75">
      <c r="I12306" s="192"/>
      <c r="J12306" s="192"/>
    </row>
    <row r="12307" spans="9:10" ht="15.75">
      <c r="I12307" s="192"/>
      <c r="J12307" s="192"/>
    </row>
    <row r="12308" spans="9:10" ht="15.75">
      <c r="I12308" s="192"/>
      <c r="J12308" s="192"/>
    </row>
    <row r="12309" spans="9:10" ht="15.75">
      <c r="I12309" s="192"/>
      <c r="J12309" s="192"/>
    </row>
    <row r="12310" spans="9:10" ht="15.75">
      <c r="I12310" s="192"/>
      <c r="J12310" s="192"/>
    </row>
    <row r="12311" spans="9:10" ht="15.75">
      <c r="I12311" s="192"/>
      <c r="J12311" s="192"/>
    </row>
    <row r="12312" spans="9:10" ht="15.75">
      <c r="I12312" s="192"/>
      <c r="J12312" s="192"/>
    </row>
    <row r="12313" spans="9:10" ht="15.75">
      <c r="I12313" s="192"/>
      <c r="J12313" s="192"/>
    </row>
    <row r="12314" spans="9:10" ht="15.75">
      <c r="I12314" s="192"/>
      <c r="J12314" s="192"/>
    </row>
    <row r="12315" spans="9:10" ht="15.75">
      <c r="I12315" s="192"/>
      <c r="J12315" s="192"/>
    </row>
    <row r="12316" spans="9:10" ht="15.75">
      <c r="I12316" s="192"/>
      <c r="J12316" s="192"/>
    </row>
    <row r="12317" spans="9:10" ht="15.75">
      <c r="I12317" s="192"/>
      <c r="J12317" s="192"/>
    </row>
    <row r="12318" spans="9:10" ht="15.75">
      <c r="I12318" s="192"/>
      <c r="J12318" s="192"/>
    </row>
    <row r="12319" spans="9:10" ht="15.75">
      <c r="I12319" s="192"/>
      <c r="J12319" s="192"/>
    </row>
    <row r="12320" spans="9:10" ht="15.75">
      <c r="I12320" s="192"/>
      <c r="J12320" s="192"/>
    </row>
    <row r="12321" spans="9:10" ht="15.75">
      <c r="I12321" s="192"/>
      <c r="J12321" s="192"/>
    </row>
    <row r="12322" spans="9:10" ht="15.75">
      <c r="I12322" s="192"/>
      <c r="J12322" s="192"/>
    </row>
    <row r="12323" spans="9:10" ht="15.75">
      <c r="I12323" s="192"/>
      <c r="J12323" s="192"/>
    </row>
    <row r="12324" spans="9:10" ht="15.75">
      <c r="I12324" s="192"/>
      <c r="J12324" s="192"/>
    </row>
    <row r="12325" spans="9:10" ht="15.75">
      <c r="I12325" s="192"/>
      <c r="J12325" s="192"/>
    </row>
    <row r="12326" spans="9:10" ht="15.75">
      <c r="I12326" s="192"/>
      <c r="J12326" s="192"/>
    </row>
    <row r="12327" spans="9:10" ht="15.75">
      <c r="I12327" s="192"/>
      <c r="J12327" s="192"/>
    </row>
    <row r="12328" spans="9:10" ht="15.75">
      <c r="I12328" s="192"/>
      <c r="J12328" s="192"/>
    </row>
    <row r="12329" spans="9:10" ht="15.75">
      <c r="I12329" s="192"/>
      <c r="J12329" s="192"/>
    </row>
    <row r="12330" spans="9:10" ht="15.75">
      <c r="I12330" s="192"/>
      <c r="J12330" s="192"/>
    </row>
    <row r="12331" spans="9:10" ht="15.75">
      <c r="I12331" s="192"/>
      <c r="J12331" s="192"/>
    </row>
    <row r="12332" spans="9:10" ht="15.75">
      <c r="I12332" s="192"/>
      <c r="J12332" s="192"/>
    </row>
    <row r="12333" spans="9:10" ht="15.75">
      <c r="I12333" s="192"/>
      <c r="J12333" s="192"/>
    </row>
    <row r="12334" spans="9:10" ht="15.75">
      <c r="I12334" s="192"/>
      <c r="J12334" s="192"/>
    </row>
    <row r="12335" spans="9:10" ht="15.75">
      <c r="I12335" s="192"/>
      <c r="J12335" s="192"/>
    </row>
    <row r="12336" spans="9:10" ht="15.75">
      <c r="I12336" s="192"/>
      <c r="J12336" s="192"/>
    </row>
    <row r="12337" spans="9:10" ht="15.75">
      <c r="I12337" s="192"/>
      <c r="J12337" s="192"/>
    </row>
    <row r="12338" spans="9:10" ht="15.75">
      <c r="I12338" s="192"/>
      <c r="J12338" s="192"/>
    </row>
    <row r="12339" spans="9:10" ht="15.75">
      <c r="I12339" s="192"/>
      <c r="J12339" s="192"/>
    </row>
    <row r="12340" spans="9:10" ht="15.75">
      <c r="I12340" s="192"/>
      <c r="J12340" s="192"/>
    </row>
    <row r="12341" spans="9:10" ht="15.75">
      <c r="I12341" s="192"/>
      <c r="J12341" s="192"/>
    </row>
    <row r="12342" spans="9:10" ht="15.75">
      <c r="I12342" s="192"/>
      <c r="J12342" s="192"/>
    </row>
    <row r="12343" spans="9:10" ht="15.75">
      <c r="I12343" s="192"/>
      <c r="J12343" s="192"/>
    </row>
    <row r="12344" spans="9:10" ht="15.75">
      <c r="I12344" s="192"/>
      <c r="J12344" s="192"/>
    </row>
    <row r="12345" spans="9:10" ht="15.75">
      <c r="I12345" s="192"/>
      <c r="J12345" s="192"/>
    </row>
    <row r="12346" spans="9:10" ht="15.75">
      <c r="I12346" s="192"/>
      <c r="J12346" s="192"/>
    </row>
    <row r="12347" spans="9:10" ht="15.75">
      <c r="I12347" s="192"/>
      <c r="J12347" s="192"/>
    </row>
    <row r="12348" spans="9:10" ht="15.75">
      <c r="I12348" s="192"/>
      <c r="J12348" s="192"/>
    </row>
    <row r="12349" spans="9:10" ht="15.75">
      <c r="I12349" s="192"/>
      <c r="J12349" s="192"/>
    </row>
    <row r="12350" spans="9:10" ht="15.75">
      <c r="I12350" s="192"/>
      <c r="J12350" s="192"/>
    </row>
    <row r="12351" spans="9:10" ht="15.75">
      <c r="I12351" s="192"/>
      <c r="J12351" s="192"/>
    </row>
    <row r="12352" spans="9:10" ht="15.75">
      <c r="I12352" s="192"/>
      <c r="J12352" s="192"/>
    </row>
    <row r="12353" spans="9:10" ht="15.75">
      <c r="I12353" s="192"/>
      <c r="J12353" s="192"/>
    </row>
    <row r="12354" spans="9:10" ht="15.75">
      <c r="I12354" s="192"/>
      <c r="J12354" s="192"/>
    </row>
    <row r="12355" spans="9:10" ht="15.75">
      <c r="I12355" s="192"/>
      <c r="J12355" s="192"/>
    </row>
    <row r="12356" spans="9:10" ht="15.75">
      <c r="I12356" s="192"/>
      <c r="J12356" s="192"/>
    </row>
    <row r="12357" spans="9:10" ht="15.75">
      <c r="I12357" s="192"/>
      <c r="J12357" s="192"/>
    </row>
    <row r="12358" spans="9:10" ht="15.75">
      <c r="I12358" s="192"/>
      <c r="J12358" s="192"/>
    </row>
    <row r="12359" spans="9:10" ht="15.75">
      <c r="I12359" s="192"/>
      <c r="J12359" s="192"/>
    </row>
    <row r="12360" spans="9:10" ht="15.75">
      <c r="I12360" s="192"/>
      <c r="J12360" s="192"/>
    </row>
    <row r="12361" spans="9:10" ht="15.75">
      <c r="I12361" s="192"/>
      <c r="J12361" s="192"/>
    </row>
    <row r="12362" spans="9:10" ht="15.75">
      <c r="I12362" s="192"/>
      <c r="J12362" s="192"/>
    </row>
    <row r="12363" spans="9:10" ht="15.75">
      <c r="I12363" s="192"/>
      <c r="J12363" s="192"/>
    </row>
    <row r="12364" spans="9:10" ht="15.75">
      <c r="I12364" s="192"/>
      <c r="J12364" s="192"/>
    </row>
    <row r="12365" spans="9:10" ht="15.75">
      <c r="I12365" s="192"/>
      <c r="J12365" s="192"/>
    </row>
    <row r="12366" spans="9:10" ht="15.75">
      <c r="I12366" s="192"/>
      <c r="J12366" s="192"/>
    </row>
    <row r="12367" spans="9:10" ht="15.75">
      <c r="I12367" s="192"/>
      <c r="J12367" s="192"/>
    </row>
    <row r="12368" spans="9:10" ht="15.75">
      <c r="I12368" s="192"/>
      <c r="J12368" s="192"/>
    </row>
    <row r="12369" spans="9:10" ht="15.75">
      <c r="I12369" s="192"/>
      <c r="J12369" s="192"/>
    </row>
    <row r="12370" spans="9:10" ht="15.75">
      <c r="I12370" s="192"/>
      <c r="J12370" s="192"/>
    </row>
    <row r="12371" spans="9:10" ht="15.75">
      <c r="I12371" s="192"/>
      <c r="J12371" s="192"/>
    </row>
    <row r="12372" spans="9:10" ht="15.75">
      <c r="I12372" s="192"/>
      <c r="J12372" s="192"/>
    </row>
    <row r="12373" spans="9:10" ht="15.75">
      <c r="I12373" s="192"/>
      <c r="J12373" s="192"/>
    </row>
    <row r="12374" spans="9:10" ht="15.75">
      <c r="I12374" s="192"/>
      <c r="J12374" s="192"/>
    </row>
    <row r="12375" spans="9:10" ht="15.75">
      <c r="I12375" s="192"/>
      <c r="J12375" s="192"/>
    </row>
    <row r="12376" spans="9:10" ht="15.75">
      <c r="I12376" s="192"/>
      <c r="J12376" s="192"/>
    </row>
    <row r="12377" spans="9:10" ht="15.75">
      <c r="I12377" s="192"/>
      <c r="J12377" s="192"/>
    </row>
    <row r="12378" spans="9:10" ht="15.75">
      <c r="I12378" s="192"/>
      <c r="J12378" s="192"/>
    </row>
    <row r="12379" spans="9:10" ht="15.75">
      <c r="I12379" s="192"/>
      <c r="J12379" s="192"/>
    </row>
    <row r="12380" spans="9:10" ht="15.75">
      <c r="I12380" s="192"/>
      <c r="J12380" s="192"/>
    </row>
    <row r="12381" spans="9:10" ht="15.75">
      <c r="I12381" s="192"/>
      <c r="J12381" s="192"/>
    </row>
    <row r="12382" spans="9:10" ht="15.75">
      <c r="I12382" s="192"/>
      <c r="J12382" s="192"/>
    </row>
    <row r="12383" spans="9:10" ht="15.75">
      <c r="I12383" s="192"/>
      <c r="J12383" s="192"/>
    </row>
    <row r="12384" spans="9:10" ht="15.75">
      <c r="I12384" s="192"/>
      <c r="J12384" s="192"/>
    </row>
    <row r="12385" spans="9:10" ht="15.75">
      <c r="I12385" s="192"/>
      <c r="J12385" s="192"/>
    </row>
    <row r="12386" spans="9:10" ht="15.75">
      <c r="I12386" s="192"/>
      <c r="J12386" s="192"/>
    </row>
    <row r="12387" spans="9:10" ht="15.75">
      <c r="I12387" s="192"/>
      <c r="J12387" s="192"/>
    </row>
    <row r="12388" spans="9:10" ht="15.75">
      <c r="I12388" s="192"/>
      <c r="J12388" s="192"/>
    </row>
    <row r="12389" spans="9:10" ht="15.75">
      <c r="I12389" s="192"/>
      <c r="J12389" s="192"/>
    </row>
    <row r="12390" spans="9:10" ht="15.75">
      <c r="I12390" s="192"/>
      <c r="J12390" s="192"/>
    </row>
    <row r="12391" spans="9:10" ht="15.75">
      <c r="I12391" s="192"/>
      <c r="J12391" s="192"/>
    </row>
    <row r="12392" spans="9:10" ht="15.75">
      <c r="I12392" s="192"/>
      <c r="J12392" s="192"/>
    </row>
    <row r="12393" spans="9:10" ht="15.75">
      <c r="I12393" s="192"/>
      <c r="J12393" s="192"/>
    </row>
    <row r="12394" spans="9:10" ht="15.75">
      <c r="I12394" s="192"/>
      <c r="J12394" s="192"/>
    </row>
    <row r="12395" spans="9:10" ht="15.75">
      <c r="I12395" s="192"/>
      <c r="J12395" s="192"/>
    </row>
    <row r="12396" spans="9:10" ht="15.75">
      <c r="I12396" s="192"/>
      <c r="J12396" s="192"/>
    </row>
    <row r="12397" spans="9:10" ht="15.75">
      <c r="I12397" s="192"/>
      <c r="J12397" s="192"/>
    </row>
    <row r="12398" spans="9:10" ht="15.75">
      <c r="I12398" s="192"/>
      <c r="J12398" s="192"/>
    </row>
    <row r="12399" spans="9:10" ht="15.75">
      <c r="I12399" s="192"/>
      <c r="J12399" s="192"/>
    </row>
    <row r="12400" spans="9:10" ht="15.75">
      <c r="I12400" s="192"/>
      <c r="J12400" s="192"/>
    </row>
    <row r="12401" spans="9:10" ht="15.75">
      <c r="I12401" s="192"/>
      <c r="J12401" s="192"/>
    </row>
    <row r="12402" spans="9:10" ht="15.75">
      <c r="I12402" s="192"/>
      <c r="J12402" s="192"/>
    </row>
    <row r="12403" spans="9:10" ht="15.75">
      <c r="I12403" s="192"/>
      <c r="J12403" s="192"/>
    </row>
    <row r="12404" spans="9:10" ht="15.75">
      <c r="I12404" s="192"/>
      <c r="J12404" s="192"/>
    </row>
    <row r="12405" spans="9:10" ht="15.75">
      <c r="I12405" s="192"/>
      <c r="J12405" s="192"/>
    </row>
    <row r="12406" spans="9:10" ht="15.75">
      <c r="I12406" s="192"/>
      <c r="J12406" s="192"/>
    </row>
    <row r="12407" spans="9:10" ht="15.75">
      <c r="I12407" s="192"/>
      <c r="J12407" s="192"/>
    </row>
    <row r="12408" spans="9:10" ht="15.75">
      <c r="I12408" s="192"/>
      <c r="J12408" s="192"/>
    </row>
    <row r="12409" spans="9:10" ht="15.75">
      <c r="I12409" s="192"/>
      <c r="J12409" s="192"/>
    </row>
    <row r="12410" spans="9:10" ht="15.75">
      <c r="I12410" s="192"/>
      <c r="J12410" s="192"/>
    </row>
    <row r="12411" spans="9:10" ht="15.75">
      <c r="I12411" s="192"/>
      <c r="J12411" s="192"/>
    </row>
    <row r="12412" spans="9:10" ht="15.75">
      <c r="I12412" s="192"/>
      <c r="J12412" s="192"/>
    </row>
    <row r="12413" spans="9:10" ht="15.75">
      <c r="I12413" s="192"/>
      <c r="J12413" s="192"/>
    </row>
    <row r="12414" spans="9:10" ht="15.75">
      <c r="I12414" s="192"/>
      <c r="J12414" s="192"/>
    </row>
    <row r="12415" spans="9:10" ht="15.75">
      <c r="I12415" s="192"/>
      <c r="J12415" s="192"/>
    </row>
    <row r="12416" spans="9:10" ht="15.75">
      <c r="I12416" s="192"/>
      <c r="J12416" s="192"/>
    </row>
    <row r="12417" spans="9:10" ht="15.75">
      <c r="I12417" s="192"/>
      <c r="J12417" s="192"/>
    </row>
    <row r="12418" spans="9:10" ht="15.75">
      <c r="I12418" s="192"/>
      <c r="J12418" s="192"/>
    </row>
    <row r="12419" spans="9:10" ht="15.75">
      <c r="I12419" s="192"/>
      <c r="J12419" s="192"/>
    </row>
    <row r="12420" spans="9:10" ht="15.75">
      <c r="I12420" s="192"/>
      <c r="J12420" s="192"/>
    </row>
    <row r="12421" spans="9:10" ht="15.75">
      <c r="I12421" s="192"/>
      <c r="J12421" s="192"/>
    </row>
    <row r="12422" spans="9:10" ht="15.75">
      <c r="I12422" s="192"/>
      <c r="J12422" s="192"/>
    </row>
    <row r="12423" spans="9:10" ht="15.75">
      <c r="I12423" s="192"/>
      <c r="J12423" s="192"/>
    </row>
    <row r="12424" spans="9:10" ht="15.75">
      <c r="I12424" s="192"/>
      <c r="J12424" s="192"/>
    </row>
    <row r="12425" spans="9:10" ht="15.75">
      <c r="I12425" s="192"/>
      <c r="J12425" s="192"/>
    </row>
    <row r="12426" spans="9:10" ht="15.75">
      <c r="I12426" s="192"/>
      <c r="J12426" s="192"/>
    </row>
    <row r="12427" spans="9:10" ht="15.75">
      <c r="I12427" s="192"/>
      <c r="J12427" s="192"/>
    </row>
    <row r="12428" spans="9:10" ht="15.75">
      <c r="I12428" s="192"/>
      <c r="J12428" s="192"/>
    </row>
    <row r="12429" spans="9:10" ht="15.75">
      <c r="I12429" s="192"/>
      <c r="J12429" s="192"/>
    </row>
    <row r="12430" spans="9:10" ht="15.75">
      <c r="I12430" s="192"/>
      <c r="J12430" s="192"/>
    </row>
    <row r="12431" spans="9:10" ht="15.75">
      <c r="I12431" s="192"/>
      <c r="J12431" s="192"/>
    </row>
    <row r="12432" spans="9:10" ht="15.75">
      <c r="I12432" s="192"/>
      <c r="J12432" s="192"/>
    </row>
    <row r="12433" spans="9:10" ht="15.75">
      <c r="I12433" s="192"/>
      <c r="J12433" s="192"/>
    </row>
    <row r="12434" spans="9:10" ht="15.75">
      <c r="I12434" s="192"/>
      <c r="J12434" s="192"/>
    </row>
    <row r="12435" spans="9:10" ht="15.75">
      <c r="I12435" s="192"/>
      <c r="J12435" s="192"/>
    </row>
    <row r="12436" spans="9:10" ht="15.75">
      <c r="I12436" s="192"/>
      <c r="J12436" s="192"/>
    </row>
    <row r="12437" spans="9:10" ht="15.75">
      <c r="I12437" s="192"/>
      <c r="J12437" s="192"/>
    </row>
    <row r="12438" spans="9:10" ht="15.75">
      <c r="I12438" s="192"/>
      <c r="J12438" s="192"/>
    </row>
    <row r="12439" spans="9:10" ht="15.75">
      <c r="I12439" s="192"/>
      <c r="J12439" s="192"/>
    </row>
    <row r="12440" spans="9:10" ht="15.75">
      <c r="I12440" s="192"/>
      <c r="J12440" s="192"/>
    </row>
    <row r="12441" spans="9:10" ht="15.75">
      <c r="I12441" s="192"/>
      <c r="J12441" s="192"/>
    </row>
    <row r="12442" spans="9:10" ht="15.75">
      <c r="I12442" s="192"/>
      <c r="J12442" s="192"/>
    </row>
    <row r="12443" spans="9:10" ht="15.75">
      <c r="I12443" s="192"/>
      <c r="J12443" s="192"/>
    </row>
    <row r="12444" spans="9:10" ht="15.75">
      <c r="I12444" s="192"/>
      <c r="J12444" s="192"/>
    </row>
    <row r="12445" spans="9:10" ht="15.75">
      <c r="I12445" s="192"/>
      <c r="J12445" s="192"/>
    </row>
    <row r="12446" spans="9:10" ht="15.75">
      <c r="I12446" s="192"/>
      <c r="J12446" s="192"/>
    </row>
    <row r="12447" spans="9:10" ht="15.75">
      <c r="I12447" s="192"/>
      <c r="J12447" s="192"/>
    </row>
    <row r="12448" spans="9:10" ht="15.75">
      <c r="I12448" s="192"/>
      <c r="J12448" s="192"/>
    </row>
    <row r="12449" spans="9:10" ht="15.75">
      <c r="I12449" s="192"/>
      <c r="J12449" s="192"/>
    </row>
    <row r="12450" spans="9:10" ht="15.75">
      <c r="I12450" s="192"/>
      <c r="J12450" s="192"/>
    </row>
    <row r="12451" spans="9:10" ht="15.75">
      <c r="I12451" s="192"/>
      <c r="J12451" s="192"/>
    </row>
    <row r="12452" spans="9:10" ht="15.75">
      <c r="I12452" s="192"/>
      <c r="J12452" s="192"/>
    </row>
    <row r="12453" spans="9:10" ht="15.75">
      <c r="I12453" s="192"/>
      <c r="J12453" s="192"/>
    </row>
    <row r="12454" spans="9:10" ht="15.75">
      <c r="I12454" s="192"/>
      <c r="J12454" s="192"/>
    </row>
    <row r="12455" spans="9:10" ht="15.75">
      <c r="I12455" s="192"/>
      <c r="J12455" s="192"/>
    </row>
    <row r="12456" spans="9:10" ht="15.75">
      <c r="I12456" s="192"/>
      <c r="J12456" s="192"/>
    </row>
    <row r="12457" spans="9:10" ht="15.75">
      <c r="I12457" s="192"/>
      <c r="J12457" s="192"/>
    </row>
    <row r="12458" spans="9:10" ht="15.75">
      <c r="I12458" s="192"/>
      <c r="J12458" s="192"/>
    </row>
    <row r="12459" spans="9:10" ht="15.75">
      <c r="I12459" s="192"/>
      <c r="J12459" s="192"/>
    </row>
    <row r="12460" spans="9:10" ht="15.75">
      <c r="I12460" s="192"/>
      <c r="J12460" s="192"/>
    </row>
    <row r="12461" spans="9:10" ht="15.75">
      <c r="I12461" s="192"/>
      <c r="J12461" s="192"/>
    </row>
    <row r="12462" spans="9:10" ht="15.75">
      <c r="I12462" s="192"/>
      <c r="J12462" s="192"/>
    </row>
    <row r="12463" spans="9:10" ht="15.75">
      <c r="I12463" s="192"/>
      <c r="J12463" s="192"/>
    </row>
    <row r="12464" spans="9:10" ht="15.75">
      <c r="I12464" s="192"/>
      <c r="J12464" s="192"/>
    </row>
    <row r="12465" spans="9:10" ht="15.75">
      <c r="I12465" s="192"/>
      <c r="J12465" s="192"/>
    </row>
    <row r="12466" spans="9:10" ht="15.75">
      <c r="I12466" s="192"/>
      <c r="J12466" s="192"/>
    </row>
    <row r="12467" spans="9:10" ht="15.75">
      <c r="I12467" s="192"/>
      <c r="J12467" s="192"/>
    </row>
    <row r="12468" spans="9:10" ht="15.75">
      <c r="I12468" s="192"/>
      <c r="J12468" s="192"/>
    </row>
    <row r="12469" spans="9:10" ht="15.75">
      <c r="I12469" s="192"/>
      <c r="J12469" s="192"/>
    </row>
    <row r="12470" spans="9:10" ht="15.75">
      <c r="I12470" s="192"/>
      <c r="J12470" s="192"/>
    </row>
    <row r="12471" spans="9:10" ht="15.75">
      <c r="I12471" s="192"/>
      <c r="J12471" s="192"/>
    </row>
    <row r="12472" spans="9:10" ht="15.75">
      <c r="I12472" s="192"/>
      <c r="J12472" s="192"/>
    </row>
    <row r="12473" spans="9:10" ht="15.75">
      <c r="I12473" s="192"/>
      <c r="J12473" s="192"/>
    </row>
    <row r="12474" spans="9:10" ht="15.75">
      <c r="I12474" s="192"/>
      <c r="J12474" s="192"/>
    </row>
    <row r="12475" spans="9:10" ht="15.75">
      <c r="I12475" s="192"/>
      <c r="J12475" s="192"/>
    </row>
    <row r="12476" spans="9:10" ht="15.75">
      <c r="I12476" s="192"/>
      <c r="J12476" s="192"/>
    </row>
    <row r="12477" spans="9:10" ht="15.75">
      <c r="I12477" s="192"/>
      <c r="J12477" s="192"/>
    </row>
    <row r="12478" spans="9:10" ht="15.75">
      <c r="I12478" s="192"/>
      <c r="J12478" s="192"/>
    </row>
    <row r="12479" spans="9:10" ht="15.75">
      <c r="I12479" s="192"/>
      <c r="J12479" s="192"/>
    </row>
    <row r="12480" spans="9:10" ht="15.75">
      <c r="I12480" s="192"/>
      <c r="J12480" s="192"/>
    </row>
    <row r="12481" spans="9:10" ht="15.75">
      <c r="I12481" s="192"/>
      <c r="J12481" s="192"/>
    </row>
    <row r="12482" spans="9:10" ht="15.75">
      <c r="I12482" s="192"/>
      <c r="J12482" s="192"/>
    </row>
    <row r="12483" spans="9:10" ht="15.75">
      <c r="I12483" s="192"/>
      <c r="J12483" s="192"/>
    </row>
    <row r="12484" spans="9:10" ht="15.75">
      <c r="I12484" s="192"/>
      <c r="J12484" s="192"/>
    </row>
    <row r="12485" spans="9:10" ht="15.75">
      <c r="I12485" s="192"/>
      <c r="J12485" s="192"/>
    </row>
    <row r="12486" spans="9:10" ht="15.75">
      <c r="I12486" s="192"/>
      <c r="J12486" s="192"/>
    </row>
    <row r="12487" spans="9:10" ht="15.75">
      <c r="I12487" s="192"/>
      <c r="J12487" s="192"/>
    </row>
    <row r="12488" spans="9:10" ht="15.75">
      <c r="I12488" s="192"/>
      <c r="J12488" s="192"/>
    </row>
    <row r="12489" spans="9:10" ht="15.75">
      <c r="I12489" s="192"/>
      <c r="J12489" s="192"/>
    </row>
    <row r="12490" spans="9:10" ht="15.75">
      <c r="I12490" s="192"/>
      <c r="J12490" s="192"/>
    </row>
    <row r="12491" spans="9:10" ht="15.75">
      <c r="I12491" s="192"/>
      <c r="J12491" s="192"/>
    </row>
    <row r="12492" spans="9:10" ht="15.75">
      <c r="I12492" s="192"/>
      <c r="J12492" s="192"/>
    </row>
    <row r="12493" spans="9:10" ht="15.75">
      <c r="I12493" s="192"/>
      <c r="J12493" s="192"/>
    </row>
    <row r="12494" spans="9:10" ht="15.75">
      <c r="I12494" s="192"/>
      <c r="J12494" s="192"/>
    </row>
    <row r="12495" spans="9:10" ht="15.75">
      <c r="I12495" s="192"/>
      <c r="J12495" s="192"/>
    </row>
    <row r="12496" spans="9:10" ht="15.75">
      <c r="I12496" s="192"/>
      <c r="J12496" s="192"/>
    </row>
    <row r="12497" spans="9:10" ht="15.75">
      <c r="I12497" s="192"/>
      <c r="J12497" s="192"/>
    </row>
    <row r="12498" spans="9:10" ht="15.75">
      <c r="I12498" s="192"/>
      <c r="J12498" s="192"/>
    </row>
    <row r="12499" spans="9:10" ht="15.75">
      <c r="I12499" s="192"/>
      <c r="J12499" s="192"/>
    </row>
    <row r="12500" spans="9:10" ht="15.75">
      <c r="I12500" s="192"/>
      <c r="J12500" s="192"/>
    </row>
    <row r="12501" spans="9:10" ht="15.75">
      <c r="I12501" s="192"/>
      <c r="J12501" s="192"/>
    </row>
    <row r="12502" spans="9:10" ht="15.75">
      <c r="I12502" s="192"/>
      <c r="J12502" s="192"/>
    </row>
    <row r="12503" spans="9:10" ht="15.75">
      <c r="I12503" s="192"/>
      <c r="J12503" s="192"/>
    </row>
    <row r="12504" spans="9:10" ht="15.75">
      <c r="I12504" s="192"/>
      <c r="J12504" s="192"/>
    </row>
    <row r="12505" spans="9:10" ht="15.75">
      <c r="I12505" s="192"/>
      <c r="J12505" s="192"/>
    </row>
    <row r="12506" spans="9:10" ht="15.75">
      <c r="I12506" s="192"/>
      <c r="J12506" s="192"/>
    </row>
    <row r="12507" spans="9:10" ht="15.75">
      <c r="I12507" s="192"/>
      <c r="J12507" s="192"/>
    </row>
    <row r="12508" spans="9:10" ht="15.75">
      <c r="I12508" s="192"/>
      <c r="J12508" s="192"/>
    </row>
    <row r="12509" spans="9:10" ht="15.75">
      <c r="I12509" s="192"/>
      <c r="J12509" s="192"/>
    </row>
    <row r="12510" spans="9:10" ht="15.75">
      <c r="I12510" s="192"/>
      <c r="J12510" s="192"/>
    </row>
    <row r="12511" spans="9:10" ht="15.75">
      <c r="I12511" s="192"/>
      <c r="J12511" s="192"/>
    </row>
    <row r="12512" spans="9:10" ht="15.75">
      <c r="I12512" s="192"/>
      <c r="J12512" s="192"/>
    </row>
    <row r="12513" spans="9:10" ht="15.75">
      <c r="I12513" s="192"/>
      <c r="J12513" s="192"/>
    </row>
    <row r="12514" spans="9:10" ht="15.75">
      <c r="I12514" s="192"/>
      <c r="J12514" s="192"/>
    </row>
    <row r="12515" spans="9:10" ht="15.75">
      <c r="I12515" s="192"/>
      <c r="J12515" s="192"/>
    </row>
    <row r="12516" spans="9:10" ht="15.75">
      <c r="I12516" s="192"/>
      <c r="J12516" s="192"/>
    </row>
    <row r="12517" spans="9:10" ht="15.75">
      <c r="I12517" s="192"/>
      <c r="J12517" s="192"/>
    </row>
    <row r="12518" spans="9:10" ht="15.75">
      <c r="I12518" s="192"/>
      <c r="J12518" s="192"/>
    </row>
    <row r="12519" spans="9:10" ht="15.75">
      <c r="I12519" s="192"/>
      <c r="J12519" s="192"/>
    </row>
    <row r="12520" spans="9:10" ht="15.75">
      <c r="I12520" s="192"/>
      <c r="J12520" s="192"/>
    </row>
    <row r="12521" spans="9:10" ht="15.75">
      <c r="I12521" s="192"/>
      <c r="J12521" s="192"/>
    </row>
    <row r="12522" spans="9:10" ht="15.75">
      <c r="I12522" s="192"/>
      <c r="J12522" s="192"/>
    </row>
    <row r="12523" spans="9:10" ht="15.75">
      <c r="I12523" s="192"/>
      <c r="J12523" s="192"/>
    </row>
    <row r="12524" spans="9:10" ht="15.75">
      <c r="I12524" s="192"/>
      <c r="J12524" s="192"/>
    </row>
    <row r="12525" spans="9:10" ht="15.75">
      <c r="I12525" s="192"/>
      <c r="J12525" s="192"/>
    </row>
    <row r="12526" spans="9:10" ht="15.75">
      <c r="I12526" s="192"/>
      <c r="J12526" s="192"/>
    </row>
    <row r="12527" spans="9:10" ht="15.75">
      <c r="I12527" s="192"/>
      <c r="J12527" s="192"/>
    </row>
    <row r="12528" spans="9:10" ht="15.75">
      <c r="I12528" s="192"/>
      <c r="J12528" s="192"/>
    </row>
    <row r="12529" spans="9:10" ht="15.75">
      <c r="I12529" s="192"/>
      <c r="J12529" s="192"/>
    </row>
    <row r="12530" spans="9:10" ht="15.75">
      <c r="I12530" s="192"/>
      <c r="J12530" s="192"/>
    </row>
    <row r="12531" spans="9:10" ht="15.75">
      <c r="I12531" s="192"/>
      <c r="J12531" s="192"/>
    </row>
    <row r="12532" spans="9:10" ht="15.75">
      <c r="I12532" s="192"/>
      <c r="J12532" s="192"/>
    </row>
    <row r="12533" spans="9:10" ht="15.75">
      <c r="I12533" s="192"/>
      <c r="J12533" s="192"/>
    </row>
    <row r="12534" spans="9:10" ht="15.75">
      <c r="I12534" s="192"/>
      <c r="J12534" s="192"/>
    </row>
    <row r="12535" spans="9:10" ht="15.75">
      <c r="I12535" s="192"/>
      <c r="J12535" s="192"/>
    </row>
    <row r="12536" spans="9:10" ht="15.75">
      <c r="I12536" s="192"/>
      <c r="J12536" s="192"/>
    </row>
    <row r="12537" spans="9:10" ht="15.75">
      <c r="I12537" s="192"/>
      <c r="J12537" s="192"/>
    </row>
    <row r="12538" spans="9:10" ht="15.75">
      <c r="I12538" s="192"/>
      <c r="J12538" s="192"/>
    </row>
    <row r="12539" spans="9:10" ht="15.75">
      <c r="I12539" s="192"/>
      <c r="J12539" s="192"/>
    </row>
    <row r="12540" spans="9:10" ht="15.75">
      <c r="I12540" s="192"/>
      <c r="J12540" s="192"/>
    </row>
    <row r="12541" spans="9:10" ht="15.75">
      <c r="I12541" s="192"/>
      <c r="J12541" s="192"/>
    </row>
    <row r="12542" spans="9:10" ht="15.75">
      <c r="I12542" s="192"/>
      <c r="J12542" s="192"/>
    </row>
    <row r="12543" spans="9:10" ht="15.75">
      <c r="I12543" s="192"/>
      <c r="J12543" s="192"/>
    </row>
    <row r="12544" spans="9:10" ht="15.75">
      <c r="I12544" s="192"/>
      <c r="J12544" s="192"/>
    </row>
    <row r="12545" spans="9:10" ht="15.75">
      <c r="I12545" s="192"/>
      <c r="J12545" s="192"/>
    </row>
    <row r="12546" spans="9:10" ht="15.75">
      <c r="I12546" s="192"/>
      <c r="J12546" s="192"/>
    </row>
    <row r="12547" spans="9:10" ht="15.75">
      <c r="I12547" s="192"/>
      <c r="J12547" s="192"/>
    </row>
    <row r="12548" spans="9:10" ht="15.75">
      <c r="I12548" s="192"/>
      <c r="J12548" s="192"/>
    </row>
    <row r="12549" spans="9:10" ht="15.75">
      <c r="I12549" s="192"/>
      <c r="J12549" s="192"/>
    </row>
    <row r="12550" spans="9:10" ht="15.75">
      <c r="I12550" s="192"/>
      <c r="J12550" s="192"/>
    </row>
    <row r="12551" spans="9:10" ht="15.75">
      <c r="I12551" s="192"/>
      <c r="J12551" s="192"/>
    </row>
    <row r="12552" spans="9:10" ht="15.75">
      <c r="I12552" s="192"/>
      <c r="J12552" s="192"/>
    </row>
    <row r="12553" spans="9:10" ht="15.75">
      <c r="I12553" s="192"/>
      <c r="J12553" s="192"/>
    </row>
    <row r="12554" spans="9:10" ht="15.75">
      <c r="I12554" s="192"/>
      <c r="J12554" s="192"/>
    </row>
    <row r="12555" spans="9:10" ht="15.75">
      <c r="I12555" s="192"/>
      <c r="J12555" s="192"/>
    </row>
    <row r="12556" spans="9:10" ht="15.75">
      <c r="I12556" s="192"/>
      <c r="J12556" s="192"/>
    </row>
    <row r="12557" spans="9:10" ht="15.75">
      <c r="I12557" s="192"/>
      <c r="J12557" s="192"/>
    </row>
    <row r="12558" spans="9:10" ht="15.75">
      <c r="I12558" s="192"/>
      <c r="J12558" s="192"/>
    </row>
    <row r="12559" spans="9:10" ht="15.75">
      <c r="I12559" s="192"/>
      <c r="J12559" s="192"/>
    </row>
    <row r="12560" spans="9:10" ht="15.75">
      <c r="I12560" s="192"/>
      <c r="J12560" s="192"/>
    </row>
    <row r="12561" spans="9:10" ht="15.75">
      <c r="I12561" s="192"/>
      <c r="J12561" s="192"/>
    </row>
    <row r="12562" spans="9:10" ht="15.75">
      <c r="I12562" s="192"/>
      <c r="J12562" s="192"/>
    </row>
    <row r="12563" spans="9:10" ht="15.75">
      <c r="I12563" s="192"/>
      <c r="J12563" s="192"/>
    </row>
    <row r="12564" spans="9:10" ht="15.75">
      <c r="I12564" s="192"/>
      <c r="J12564" s="192"/>
    </row>
    <row r="12565" spans="9:10" ht="15.75">
      <c r="I12565" s="192"/>
      <c r="J12565" s="192"/>
    </row>
    <row r="12566" spans="9:10" ht="15.75">
      <c r="I12566" s="192"/>
      <c r="J12566" s="192"/>
    </row>
    <row r="12567" spans="9:10" ht="15.75">
      <c r="I12567" s="192"/>
      <c r="J12567" s="192"/>
    </row>
    <row r="12568" spans="9:10" ht="15.75">
      <c r="I12568" s="192"/>
      <c r="J12568" s="192"/>
    </row>
    <row r="12569" spans="9:10" ht="15.75">
      <c r="I12569" s="192"/>
      <c r="J12569" s="192"/>
    </row>
    <row r="12570" spans="9:10" ht="15.75">
      <c r="I12570" s="192"/>
      <c r="J12570" s="192"/>
    </row>
    <row r="12571" spans="9:10" ht="15.75">
      <c r="I12571" s="192"/>
      <c r="J12571" s="192"/>
    </row>
    <row r="12572" spans="9:10" ht="15.75">
      <c r="I12572" s="192"/>
      <c r="J12572" s="192"/>
    </row>
    <row r="12573" spans="9:10" ht="15.75">
      <c r="I12573" s="192"/>
      <c r="J12573" s="192"/>
    </row>
    <row r="12574" spans="9:10" ht="15.75">
      <c r="I12574" s="192"/>
      <c r="J12574" s="192"/>
    </row>
    <row r="12575" spans="9:10" ht="15.75">
      <c r="I12575" s="192"/>
      <c r="J12575" s="192"/>
    </row>
    <row r="12576" spans="9:10" ht="15.75">
      <c r="I12576" s="192"/>
      <c r="J12576" s="192"/>
    </row>
    <row r="12577" spans="9:10" ht="15.75">
      <c r="I12577" s="192"/>
      <c r="J12577" s="192"/>
    </row>
    <row r="12578" spans="9:10" ht="15.75">
      <c r="I12578" s="192"/>
      <c r="J12578" s="192"/>
    </row>
    <row r="12579" spans="9:10" ht="15.75">
      <c r="I12579" s="192"/>
      <c r="J12579" s="192"/>
    </row>
    <row r="12580" spans="9:10" ht="15.75">
      <c r="I12580" s="192"/>
      <c r="J12580" s="192"/>
    </row>
    <row r="12581" spans="9:10" ht="15.75">
      <c r="I12581" s="192"/>
      <c r="J12581" s="192"/>
    </row>
    <row r="12582" spans="9:10" ht="15.75">
      <c r="I12582" s="192"/>
      <c r="J12582" s="192"/>
    </row>
    <row r="12583" spans="9:10" ht="15.75">
      <c r="I12583" s="192"/>
      <c r="J12583" s="192"/>
    </row>
    <row r="12584" spans="9:10" ht="15.75">
      <c r="I12584" s="192"/>
      <c r="J12584" s="192"/>
    </row>
    <row r="12585" spans="9:10" ht="15.75">
      <c r="I12585" s="192"/>
      <c r="J12585" s="192"/>
    </row>
    <row r="12586" spans="9:10" ht="15.75">
      <c r="I12586" s="192"/>
      <c r="J12586" s="192"/>
    </row>
    <row r="12587" spans="9:10" ht="15.75">
      <c r="I12587" s="192"/>
      <c r="J12587" s="192"/>
    </row>
    <row r="12588" spans="9:10" ht="15.75">
      <c r="I12588" s="192"/>
      <c r="J12588" s="192"/>
    </row>
    <row r="12589" spans="9:10" ht="15.75">
      <c r="I12589" s="192"/>
      <c r="J12589" s="192"/>
    </row>
    <row r="12590" spans="9:10" ht="15.75">
      <c r="I12590" s="192"/>
      <c r="J12590" s="192"/>
    </row>
    <row r="12591" spans="9:10" ht="15.75">
      <c r="I12591" s="192"/>
      <c r="J12591" s="192"/>
    </row>
    <row r="12592" spans="9:10" ht="15.75">
      <c r="I12592" s="192"/>
      <c r="J12592" s="192"/>
    </row>
    <row r="12593" spans="9:10" ht="15.75">
      <c r="I12593" s="192"/>
      <c r="J12593" s="192"/>
    </row>
    <row r="12594" spans="9:10" ht="15.75">
      <c r="I12594" s="192"/>
      <c r="J12594" s="192"/>
    </row>
    <row r="12595" spans="9:10" ht="15.75">
      <c r="I12595" s="192"/>
      <c r="J12595" s="192"/>
    </row>
    <row r="12596" spans="9:10" ht="15.75">
      <c r="I12596" s="192"/>
      <c r="J12596" s="192"/>
    </row>
    <row r="12597" spans="9:10" ht="15.75">
      <c r="I12597" s="192"/>
      <c r="J12597" s="192"/>
    </row>
    <row r="12598" spans="9:10" ht="15.75">
      <c r="I12598" s="192"/>
      <c r="J12598" s="192"/>
    </row>
    <row r="12599" spans="9:10" ht="15.75">
      <c r="I12599" s="192"/>
      <c r="J12599" s="192"/>
    </row>
    <row r="12600" spans="9:10" ht="15.75">
      <c r="I12600" s="192"/>
      <c r="J12600" s="192"/>
    </row>
    <row r="12601" spans="9:10" ht="15.75">
      <c r="I12601" s="192"/>
      <c r="J12601" s="192"/>
    </row>
    <row r="12602" spans="9:10" ht="15.75">
      <c r="I12602" s="192"/>
      <c r="J12602" s="192"/>
    </row>
    <row r="12603" spans="9:10" ht="15.75">
      <c r="I12603" s="192"/>
      <c r="J12603" s="192"/>
    </row>
    <row r="12604" spans="9:10" ht="15.75">
      <c r="I12604" s="192"/>
      <c r="J12604" s="192"/>
    </row>
    <row r="12605" spans="9:10" ht="15.75">
      <c r="I12605" s="192"/>
      <c r="J12605" s="192"/>
    </row>
    <row r="12606" spans="9:10" ht="15.75">
      <c r="I12606" s="192"/>
      <c r="J12606" s="192"/>
    </row>
    <row r="12607" spans="9:10" ht="15.75">
      <c r="I12607" s="192"/>
      <c r="J12607" s="192"/>
    </row>
    <row r="12608" spans="9:10" ht="15.75">
      <c r="I12608" s="192"/>
      <c r="J12608" s="192"/>
    </row>
    <row r="12609" spans="9:10" ht="15.75">
      <c r="I12609" s="192"/>
      <c r="J12609" s="192"/>
    </row>
    <row r="12610" spans="9:10" ht="15.75">
      <c r="I12610" s="192"/>
      <c r="J12610" s="192"/>
    </row>
    <row r="12611" spans="9:10" ht="15.75">
      <c r="I12611" s="192"/>
      <c r="J12611" s="192"/>
    </row>
    <row r="12612" spans="9:10" ht="15.75">
      <c r="I12612" s="192"/>
      <c r="J12612" s="192"/>
    </row>
    <row r="12613" spans="9:10" ht="15.75">
      <c r="I12613" s="192"/>
      <c r="J12613" s="192"/>
    </row>
    <row r="12614" spans="9:10" ht="15.75">
      <c r="I12614" s="192"/>
      <c r="J12614" s="192"/>
    </row>
    <row r="12615" spans="9:10" ht="15.75">
      <c r="I12615" s="192"/>
      <c r="J12615" s="192"/>
    </row>
    <row r="12616" spans="9:10" ht="15.75">
      <c r="I12616" s="192"/>
      <c r="J12616" s="192"/>
    </row>
    <row r="12617" spans="9:10" ht="15.75">
      <c r="I12617" s="192"/>
      <c r="J12617" s="192"/>
    </row>
    <row r="12618" spans="9:10" ht="15.75">
      <c r="I12618" s="192"/>
      <c r="J12618" s="192"/>
    </row>
    <row r="12619" spans="9:10" ht="15.75">
      <c r="I12619" s="192"/>
      <c r="J12619" s="192"/>
    </row>
    <row r="12620" spans="9:10" ht="15.75">
      <c r="I12620" s="192"/>
      <c r="J12620" s="192"/>
    </row>
    <row r="12621" spans="9:10" ht="15.75">
      <c r="I12621" s="192"/>
      <c r="J12621" s="192"/>
    </row>
    <row r="12622" spans="9:10" ht="15.75">
      <c r="I12622" s="192"/>
      <c r="J12622" s="192"/>
    </row>
    <row r="12623" spans="9:10" ht="15.75">
      <c r="I12623" s="192"/>
      <c r="J12623" s="192"/>
    </row>
    <row r="12624" spans="9:10" ht="15.75">
      <c r="I12624" s="192"/>
      <c r="J12624" s="192"/>
    </row>
    <row r="12625" spans="9:10" ht="15.75">
      <c r="I12625" s="192"/>
      <c r="J12625" s="192"/>
    </row>
    <row r="12626" spans="9:10" ht="15.75">
      <c r="I12626" s="192"/>
      <c r="J12626" s="192"/>
    </row>
    <row r="12627" spans="9:10" ht="15.75">
      <c r="I12627" s="192"/>
      <c r="J12627" s="192"/>
    </row>
    <row r="12628" spans="9:10" ht="15.75">
      <c r="I12628" s="192"/>
      <c r="J12628" s="192"/>
    </row>
    <row r="12629" spans="9:10" ht="15.75">
      <c r="I12629" s="192"/>
      <c r="J12629" s="192"/>
    </row>
    <row r="12630" spans="9:10" ht="15.75">
      <c r="I12630" s="192"/>
      <c r="J12630" s="192"/>
    </row>
    <row r="12631" spans="9:10" ht="15.75">
      <c r="I12631" s="192"/>
      <c r="J12631" s="192"/>
    </row>
    <row r="12632" spans="9:10" ht="15.75">
      <c r="I12632" s="192"/>
      <c r="J12632" s="192"/>
    </row>
    <row r="12633" spans="9:10" ht="15.75">
      <c r="I12633" s="192"/>
      <c r="J12633" s="192"/>
    </row>
    <row r="12634" spans="9:10" ht="15.75">
      <c r="I12634" s="192"/>
      <c r="J12634" s="192"/>
    </row>
    <row r="12635" spans="9:10" ht="15.75">
      <c r="I12635" s="192"/>
      <c r="J12635" s="192"/>
    </row>
    <row r="12636" spans="9:10" ht="15.75">
      <c r="I12636" s="192"/>
      <c r="J12636" s="192"/>
    </row>
    <row r="12637" spans="9:10" ht="15.75">
      <c r="I12637" s="192"/>
      <c r="J12637" s="192"/>
    </row>
    <row r="12638" spans="9:10" ht="15.75">
      <c r="I12638" s="192"/>
      <c r="J12638" s="192"/>
    </row>
    <row r="12639" spans="9:10" ht="15.75">
      <c r="I12639" s="192"/>
      <c r="J12639" s="192"/>
    </row>
    <row r="12640" spans="9:10" ht="15.75">
      <c r="I12640" s="192"/>
      <c r="J12640" s="192"/>
    </row>
    <row r="12641" spans="9:10" ht="15.75">
      <c r="I12641" s="192"/>
      <c r="J12641" s="192"/>
    </row>
    <row r="12642" spans="9:10" ht="15.75">
      <c r="I12642" s="192"/>
      <c r="J12642" s="192"/>
    </row>
    <row r="12643" spans="9:10" ht="15.75">
      <c r="I12643" s="192"/>
      <c r="J12643" s="192"/>
    </row>
    <row r="12644" spans="9:10" ht="15.75">
      <c r="I12644" s="192"/>
      <c r="J12644" s="192"/>
    </row>
    <row r="12645" spans="9:10" ht="15.75">
      <c r="I12645" s="192"/>
      <c r="J12645" s="192"/>
    </row>
    <row r="12646" spans="9:10" ht="15.75">
      <c r="I12646" s="192"/>
      <c r="J12646" s="192"/>
    </row>
    <row r="12647" spans="9:10" ht="15.75">
      <c r="I12647" s="192"/>
      <c r="J12647" s="192"/>
    </row>
    <row r="12648" spans="9:10" ht="15.75">
      <c r="I12648" s="192"/>
      <c r="J12648" s="192"/>
    </row>
    <row r="12649" spans="9:10" ht="15.75">
      <c r="I12649" s="192"/>
      <c r="J12649" s="192"/>
    </row>
    <row r="12650" spans="9:10" ht="15.75">
      <c r="I12650" s="192"/>
      <c r="J12650" s="192"/>
    </row>
    <row r="12651" spans="9:10" ht="15.75">
      <c r="I12651" s="192"/>
      <c r="J12651" s="192"/>
    </row>
    <row r="12652" spans="9:10" ht="15.75">
      <c r="I12652" s="192"/>
      <c r="J12652" s="192"/>
    </row>
    <row r="12653" spans="9:10" ht="15.75">
      <c r="I12653" s="192"/>
      <c r="J12653" s="192"/>
    </row>
    <row r="12654" spans="9:10" ht="15.75">
      <c r="I12654" s="192"/>
      <c r="J12654" s="192"/>
    </row>
    <row r="12655" spans="9:10" ht="15.75">
      <c r="I12655" s="192"/>
      <c r="J12655" s="192"/>
    </row>
    <row r="12656" spans="9:10" ht="15.75">
      <c r="I12656" s="192"/>
      <c r="J12656" s="192"/>
    </row>
    <row r="12657" spans="9:10" ht="15.75">
      <c r="I12657" s="192"/>
      <c r="J12657" s="192"/>
    </row>
    <row r="12658" spans="9:10" ht="15.75">
      <c r="I12658" s="192"/>
      <c r="J12658" s="192"/>
    </row>
    <row r="12659" spans="9:10" ht="15.75">
      <c r="I12659" s="192"/>
      <c r="J12659" s="192"/>
    </row>
    <row r="12660" spans="9:10" ht="15.75">
      <c r="I12660" s="192"/>
      <c r="J12660" s="192"/>
    </row>
    <row r="12661" spans="9:10" ht="15.75">
      <c r="I12661" s="192"/>
      <c r="J12661" s="192"/>
    </row>
    <row r="12662" spans="9:10" ht="15.75">
      <c r="I12662" s="192"/>
      <c r="J12662" s="192"/>
    </row>
    <row r="12663" spans="9:10" ht="15.75">
      <c r="I12663" s="192"/>
      <c r="J12663" s="192"/>
    </row>
    <row r="12664" spans="9:10" ht="15.75">
      <c r="I12664" s="192"/>
      <c r="J12664" s="192"/>
    </row>
    <row r="12665" spans="9:10" ht="15.75">
      <c r="I12665" s="192"/>
      <c r="J12665" s="192"/>
    </row>
    <row r="12666" spans="9:10" ht="15.75">
      <c r="I12666" s="192"/>
      <c r="J12666" s="192"/>
    </row>
    <row r="12667" spans="9:10" ht="15.75">
      <c r="I12667" s="192"/>
      <c r="J12667" s="192"/>
    </row>
    <row r="12668" spans="9:10" ht="15.75">
      <c r="I12668" s="192"/>
      <c r="J12668" s="192"/>
    </row>
    <row r="12669" spans="9:10" ht="15.75">
      <c r="I12669" s="192"/>
      <c r="J12669" s="192"/>
    </row>
    <row r="12670" spans="9:10" ht="15.75">
      <c r="I12670" s="192"/>
      <c r="J12670" s="192"/>
    </row>
    <row r="12671" spans="9:10" ht="15.75">
      <c r="I12671" s="192"/>
      <c r="J12671" s="192"/>
    </row>
    <row r="12672" spans="9:10" ht="15.75">
      <c r="I12672" s="192"/>
      <c r="J12672" s="192"/>
    </row>
    <row r="12673" spans="9:10" ht="15.75">
      <c r="I12673" s="192"/>
      <c r="J12673" s="192"/>
    </row>
    <row r="12674" spans="9:10" ht="15.75">
      <c r="I12674" s="192"/>
      <c r="J12674" s="192"/>
    </row>
    <row r="12675" spans="9:10" ht="15.75">
      <c r="I12675" s="192"/>
      <c r="J12675" s="192"/>
    </row>
    <row r="12676" spans="9:10" ht="15.75">
      <c r="I12676" s="192"/>
      <c r="J12676" s="192"/>
    </row>
    <row r="12677" spans="9:10" ht="15.75">
      <c r="I12677" s="192"/>
      <c r="J12677" s="192"/>
    </row>
    <row r="12678" spans="9:10" ht="15.75">
      <c r="I12678" s="192"/>
      <c r="J12678" s="192"/>
    </row>
    <row r="12679" spans="9:10" ht="15.75">
      <c r="I12679" s="192"/>
      <c r="J12679" s="192"/>
    </row>
    <row r="12680" spans="9:10" ht="15.75">
      <c r="I12680" s="192"/>
      <c r="J12680" s="192"/>
    </row>
    <row r="12681" spans="9:10" ht="15.75">
      <c r="I12681" s="192"/>
      <c r="J12681" s="192"/>
    </row>
    <row r="12682" spans="9:10" ht="15.75">
      <c r="I12682" s="192"/>
      <c r="J12682" s="192"/>
    </row>
    <row r="12683" spans="9:10" ht="15.75">
      <c r="I12683" s="192"/>
      <c r="J12683" s="192"/>
    </row>
    <row r="12684" spans="9:10" ht="15.75">
      <c r="I12684" s="192"/>
      <c r="J12684" s="192"/>
    </row>
    <row r="12685" spans="9:10" ht="15.75">
      <c r="I12685" s="192"/>
      <c r="J12685" s="192"/>
    </row>
    <row r="12686" spans="9:10" ht="15.75">
      <c r="I12686" s="192"/>
      <c r="J12686" s="192"/>
    </row>
    <row r="12687" spans="9:10" ht="15.75">
      <c r="I12687" s="192"/>
      <c r="J12687" s="192"/>
    </row>
    <row r="12688" spans="9:10" ht="15.75">
      <c r="I12688" s="192"/>
      <c r="J12688" s="192"/>
    </row>
    <row r="12689" spans="9:10" ht="15.75">
      <c r="I12689" s="192"/>
      <c r="J12689" s="192"/>
    </row>
    <row r="12690" spans="9:10" ht="15.75">
      <c r="I12690" s="192"/>
      <c r="J12690" s="192"/>
    </row>
    <row r="12691" spans="9:10" ht="15.75">
      <c r="I12691" s="192"/>
      <c r="J12691" s="192"/>
    </row>
    <row r="12692" spans="9:10" ht="15.75">
      <c r="I12692" s="192"/>
      <c r="J12692" s="192"/>
    </row>
    <row r="12693" spans="9:10" ht="15.75">
      <c r="I12693" s="192"/>
      <c r="J12693" s="192"/>
    </row>
    <row r="12694" spans="9:10" ht="15.75">
      <c r="I12694" s="192"/>
      <c r="J12694" s="192"/>
    </row>
    <row r="12695" spans="9:10" ht="15.75">
      <c r="I12695" s="192"/>
      <c r="J12695" s="192"/>
    </row>
    <row r="12696" spans="9:10" ht="15.75">
      <c r="I12696" s="192"/>
      <c r="J12696" s="192"/>
    </row>
    <row r="12697" spans="9:10" ht="15.75">
      <c r="I12697" s="192"/>
      <c r="J12697" s="192"/>
    </row>
    <row r="12698" spans="9:10" ht="15.75">
      <c r="I12698" s="192"/>
      <c r="J12698" s="192"/>
    </row>
    <row r="12699" spans="9:10" ht="15.75">
      <c r="I12699" s="192"/>
      <c r="J12699" s="192"/>
    </row>
    <row r="12700" spans="9:10" ht="15.75">
      <c r="I12700" s="192"/>
      <c r="J12700" s="192"/>
    </row>
    <row r="12701" spans="9:10" ht="15.75">
      <c r="I12701" s="192"/>
      <c r="J12701" s="192"/>
    </row>
    <row r="12702" spans="9:10" ht="15.75">
      <c r="I12702" s="192"/>
      <c r="J12702" s="192"/>
    </row>
    <row r="12703" spans="9:10" ht="15.75">
      <c r="I12703" s="192"/>
      <c r="J12703" s="192"/>
    </row>
    <row r="12704" spans="9:10" ht="15.75">
      <c r="I12704" s="192"/>
      <c r="J12704" s="192"/>
    </row>
    <row r="12705" spans="9:10" ht="15.75">
      <c r="I12705" s="192"/>
      <c r="J12705" s="192"/>
    </row>
    <row r="12706" spans="9:10" ht="15.75">
      <c r="I12706" s="192"/>
      <c r="J12706" s="192"/>
    </row>
    <row r="12707" spans="9:10" ht="15.75">
      <c r="I12707" s="192"/>
      <c r="J12707" s="192"/>
    </row>
    <row r="12708" spans="9:10" ht="15.75">
      <c r="I12708" s="192"/>
      <c r="J12708" s="192"/>
    </row>
    <row r="12709" spans="9:10" ht="15.75">
      <c r="I12709" s="192"/>
      <c r="J12709" s="192"/>
    </row>
    <row r="12710" spans="9:10" ht="15.75">
      <c r="I12710" s="192"/>
      <c r="J12710" s="192"/>
    </row>
    <row r="12711" spans="9:10" ht="15.75">
      <c r="I12711" s="192"/>
      <c r="J12711" s="192"/>
    </row>
    <row r="12712" spans="9:10" ht="15.75">
      <c r="I12712" s="192"/>
      <c r="J12712" s="192"/>
    </row>
    <row r="12713" spans="9:10" ht="15.75">
      <c r="I12713" s="192"/>
      <c r="J12713" s="192"/>
    </row>
    <row r="12714" spans="9:10" ht="15.75">
      <c r="I12714" s="192"/>
      <c r="J12714" s="192"/>
    </row>
    <row r="12715" spans="9:10" ht="15.75">
      <c r="I12715" s="192"/>
      <c r="J12715" s="192"/>
    </row>
    <row r="12716" spans="9:10" ht="15.75">
      <c r="I12716" s="192"/>
      <c r="J12716" s="192"/>
    </row>
    <row r="12717" spans="9:10" ht="15.75">
      <c r="I12717" s="192"/>
      <c r="J12717" s="192"/>
    </row>
    <row r="12718" spans="9:10" ht="15.75">
      <c r="I12718" s="192"/>
      <c r="J12718" s="192"/>
    </row>
    <row r="12719" spans="9:10" ht="15.75">
      <c r="I12719" s="192"/>
      <c r="J12719" s="192"/>
    </row>
    <row r="12720" spans="9:10" ht="15.75">
      <c r="I12720" s="192"/>
      <c r="J12720" s="192"/>
    </row>
    <row r="12721" spans="9:10" ht="15.75">
      <c r="I12721" s="192"/>
      <c r="J12721" s="192"/>
    </row>
    <row r="12722" spans="9:10" ht="15.75">
      <c r="I12722" s="192"/>
      <c r="J12722" s="192"/>
    </row>
    <row r="12723" spans="9:10" ht="15.75">
      <c r="I12723" s="192"/>
      <c r="J12723" s="192"/>
    </row>
    <row r="12724" spans="9:10" ht="15.75">
      <c r="I12724" s="192"/>
      <c r="J12724" s="192"/>
    </row>
    <row r="12725" spans="9:10" ht="15.75">
      <c r="I12725" s="192"/>
      <c r="J12725" s="192"/>
    </row>
    <row r="12726" spans="9:10" ht="15.75">
      <c r="I12726" s="192"/>
      <c r="J12726" s="192"/>
    </row>
    <row r="12727" spans="9:10" ht="15.75">
      <c r="I12727" s="192"/>
      <c r="J12727" s="192"/>
    </row>
    <row r="12728" spans="9:10" ht="15.75">
      <c r="I12728" s="192"/>
      <c r="J12728" s="192"/>
    </row>
    <row r="12729" spans="9:10" ht="15.75">
      <c r="I12729" s="192"/>
      <c r="J12729" s="192"/>
    </row>
    <row r="12730" spans="9:10" ht="15.75">
      <c r="I12730" s="192"/>
      <c r="J12730" s="192"/>
    </row>
    <row r="12731" spans="9:10" ht="15.75">
      <c r="I12731" s="192"/>
      <c r="J12731" s="192"/>
    </row>
    <row r="12732" spans="9:10" ht="15.75">
      <c r="I12732" s="192"/>
      <c r="J12732" s="192"/>
    </row>
    <row r="12733" spans="9:10" ht="15.75">
      <c r="I12733" s="192"/>
      <c r="J12733" s="192"/>
    </row>
    <row r="12734" spans="9:10" ht="15.75">
      <c r="I12734" s="192"/>
      <c r="J12734" s="192"/>
    </row>
    <row r="12735" spans="9:10" ht="15.75">
      <c r="I12735" s="192"/>
      <c r="J12735" s="192"/>
    </row>
    <row r="12736" spans="9:10" ht="15.75">
      <c r="I12736" s="192"/>
      <c r="J12736" s="192"/>
    </row>
    <row r="12737" spans="9:10" ht="15.75">
      <c r="I12737" s="192"/>
      <c r="J12737" s="192"/>
    </row>
    <row r="12738" spans="9:10" ht="15.75">
      <c r="I12738" s="192"/>
      <c r="J12738" s="192"/>
    </row>
    <row r="12739" spans="9:10" ht="15.75">
      <c r="I12739" s="192"/>
      <c r="J12739" s="192"/>
    </row>
    <row r="12740" spans="9:10" ht="15.75">
      <c r="I12740" s="192"/>
      <c r="J12740" s="192"/>
    </row>
    <row r="12741" spans="9:10" ht="15.75">
      <c r="I12741" s="192"/>
      <c r="J12741" s="192"/>
    </row>
    <row r="12742" spans="9:10" ht="15.75">
      <c r="I12742" s="192"/>
      <c r="J12742" s="192"/>
    </row>
    <row r="12743" spans="9:10" ht="15.75">
      <c r="I12743" s="192"/>
      <c r="J12743" s="192"/>
    </row>
    <row r="12744" spans="9:10" ht="15.75">
      <c r="I12744" s="192"/>
      <c r="J12744" s="192"/>
    </row>
    <row r="12745" spans="9:10" ht="15.75">
      <c r="I12745" s="192"/>
      <c r="J12745" s="192"/>
    </row>
    <row r="12746" spans="9:10" ht="15.75">
      <c r="I12746" s="192"/>
      <c r="J12746" s="192"/>
    </row>
    <row r="12747" spans="9:10" ht="15.75">
      <c r="I12747" s="192"/>
      <c r="J12747" s="192"/>
    </row>
    <row r="12748" spans="9:10" ht="15.75">
      <c r="I12748" s="192"/>
      <c r="J12748" s="192"/>
    </row>
    <row r="12749" spans="9:10" ht="15.75">
      <c r="I12749" s="192"/>
      <c r="J12749" s="192"/>
    </row>
    <row r="12750" spans="9:10" ht="15.75">
      <c r="I12750" s="192"/>
      <c r="J12750" s="192"/>
    </row>
    <row r="12751" spans="9:10" ht="15.75">
      <c r="I12751" s="192"/>
      <c r="J12751" s="192"/>
    </row>
    <row r="12752" spans="9:10" ht="15.75">
      <c r="I12752" s="192"/>
      <c r="J12752" s="192"/>
    </row>
    <row r="12753" spans="9:10" ht="15.75">
      <c r="I12753" s="192"/>
      <c r="J12753" s="192"/>
    </row>
    <row r="12754" spans="9:10" ht="15.75">
      <c r="I12754" s="192"/>
      <c r="J12754" s="192"/>
    </row>
    <row r="12755" spans="9:10" ht="15.75">
      <c r="I12755" s="192"/>
      <c r="J12755" s="192"/>
    </row>
    <row r="12756" spans="9:10" ht="15.75">
      <c r="I12756" s="192"/>
      <c r="J12756" s="192"/>
    </row>
    <row r="12757" spans="9:10" ht="15.75">
      <c r="I12757" s="192"/>
      <c r="J12757" s="192"/>
    </row>
    <row r="12758" spans="9:10" ht="15.75">
      <c r="I12758" s="192"/>
      <c r="J12758" s="192"/>
    </row>
    <row r="12759" spans="9:10" ht="15.75">
      <c r="I12759" s="192"/>
      <c r="J12759" s="192"/>
    </row>
    <row r="12760" spans="9:10" ht="15.75">
      <c r="I12760" s="192"/>
      <c r="J12760" s="192"/>
    </row>
    <row r="12761" spans="9:10" ht="15.75">
      <c r="I12761" s="192"/>
      <c r="J12761" s="192"/>
    </row>
    <row r="12762" spans="9:10" ht="15.75">
      <c r="I12762" s="192"/>
      <c r="J12762" s="192"/>
    </row>
    <row r="12763" spans="9:10" ht="15.75">
      <c r="I12763" s="192"/>
      <c r="J12763" s="192"/>
    </row>
    <row r="12764" spans="9:10" ht="15.75">
      <c r="I12764" s="192"/>
      <c r="J12764" s="192"/>
    </row>
    <row r="12765" spans="9:10" ht="15.75">
      <c r="I12765" s="192"/>
      <c r="J12765" s="192"/>
    </row>
    <row r="12766" spans="9:10" ht="15.75">
      <c r="I12766" s="192"/>
      <c r="J12766" s="192"/>
    </row>
    <row r="12767" spans="9:10" ht="15.75">
      <c r="I12767" s="192"/>
      <c r="J12767" s="192"/>
    </row>
    <row r="12768" spans="9:10" ht="15.75">
      <c r="I12768" s="192"/>
      <c r="J12768" s="192"/>
    </row>
    <row r="12769" spans="9:10" ht="15.75">
      <c r="I12769" s="192"/>
      <c r="J12769" s="192"/>
    </row>
    <row r="12770" spans="9:10" ht="15.75">
      <c r="I12770" s="192"/>
      <c r="J12770" s="192"/>
    </row>
    <row r="12771" spans="9:10" ht="15.75">
      <c r="I12771" s="192"/>
      <c r="J12771" s="192"/>
    </row>
    <row r="12772" spans="9:10" ht="15.75">
      <c r="I12772" s="192"/>
      <c r="J12772" s="192"/>
    </row>
    <row r="12773" spans="9:10" ht="15.75">
      <c r="I12773" s="192"/>
      <c r="J12773" s="192"/>
    </row>
    <row r="12774" spans="9:10" ht="15.75">
      <c r="I12774" s="192"/>
      <c r="J12774" s="192"/>
    </row>
    <row r="12775" spans="9:10" ht="15.75">
      <c r="I12775" s="192"/>
      <c r="J12775" s="192"/>
    </row>
    <row r="12776" spans="9:10" ht="15.75">
      <c r="I12776" s="192"/>
      <c r="J12776" s="192"/>
    </row>
    <row r="12777" spans="9:10" ht="15.75">
      <c r="I12777" s="192"/>
      <c r="J12777" s="192"/>
    </row>
    <row r="12778" spans="9:10" ht="15.75">
      <c r="I12778" s="192"/>
      <c r="J12778" s="192"/>
    </row>
    <row r="12779" spans="9:10" ht="15.75">
      <c r="I12779" s="192"/>
      <c r="J12779" s="192"/>
    </row>
    <row r="12780" spans="9:10" ht="15.75">
      <c r="I12780" s="192"/>
      <c r="J12780" s="192"/>
    </row>
    <row r="12781" spans="9:10" ht="15.75">
      <c r="I12781" s="192"/>
      <c r="J12781" s="192"/>
    </row>
    <row r="12782" spans="9:10" ht="15.75">
      <c r="I12782" s="192"/>
      <c r="J12782" s="192"/>
    </row>
    <row r="12783" spans="9:10" ht="15.75">
      <c r="I12783" s="192"/>
      <c r="J12783" s="192"/>
    </row>
    <row r="12784" spans="9:10" ht="15.75">
      <c r="I12784" s="192"/>
      <c r="J12784" s="192"/>
    </row>
    <row r="12785" spans="9:10" ht="15.75">
      <c r="I12785" s="192"/>
      <c r="J12785" s="192"/>
    </row>
    <row r="12786" spans="9:10" ht="15.75">
      <c r="I12786" s="192"/>
      <c r="J12786" s="192"/>
    </row>
    <row r="12787" spans="9:10" ht="15.75">
      <c r="I12787" s="192"/>
      <c r="J12787" s="192"/>
    </row>
    <row r="12788" spans="9:10" ht="15.75">
      <c r="I12788" s="192"/>
      <c r="J12788" s="192"/>
    </row>
    <row r="12789" spans="9:10" ht="15.75">
      <c r="I12789" s="192"/>
      <c r="J12789" s="192"/>
    </row>
    <row r="12790" spans="9:10" ht="15.75">
      <c r="I12790" s="192"/>
      <c r="J12790" s="192"/>
    </row>
    <row r="12791" spans="9:10" ht="15.75">
      <c r="I12791" s="192"/>
      <c r="J12791" s="192"/>
    </row>
    <row r="12792" spans="9:10" ht="15.75">
      <c r="I12792" s="192"/>
      <c r="J12792" s="192"/>
    </row>
    <row r="12793" spans="9:10" ht="15.75">
      <c r="I12793" s="192"/>
      <c r="J12793" s="192"/>
    </row>
    <row r="12794" spans="9:10" ht="15.75">
      <c r="I12794" s="192"/>
      <c r="J12794" s="192"/>
    </row>
    <row r="12795" spans="9:10" ht="15.75">
      <c r="I12795" s="192"/>
      <c r="J12795" s="192"/>
    </row>
    <row r="12796" spans="9:10" ht="15.75">
      <c r="I12796" s="192"/>
      <c r="J12796" s="192"/>
    </row>
    <row r="12797" spans="9:10" ht="15.75">
      <c r="I12797" s="192"/>
      <c r="J12797" s="192"/>
    </row>
    <row r="12798" spans="9:10" ht="15.75">
      <c r="I12798" s="192"/>
      <c r="J12798" s="192"/>
    </row>
    <row r="12799" spans="9:10" ht="15.75">
      <c r="I12799" s="192"/>
      <c r="J12799" s="192"/>
    </row>
    <row r="12800" spans="9:10" ht="15.75">
      <c r="I12800" s="192"/>
      <c r="J12800" s="192"/>
    </row>
    <row r="12801" spans="9:10" ht="15.75">
      <c r="I12801" s="192"/>
      <c r="J12801" s="192"/>
    </row>
    <row r="12802" spans="9:10" ht="15.75">
      <c r="I12802" s="192"/>
      <c r="J12802" s="192"/>
    </row>
    <row r="12803" spans="9:10" ht="15.75">
      <c r="I12803" s="192"/>
      <c r="J12803" s="192"/>
    </row>
    <row r="12804" spans="9:10" ht="15.75">
      <c r="I12804" s="192"/>
      <c r="J12804" s="192"/>
    </row>
    <row r="12805" spans="9:10" ht="15.75">
      <c r="I12805" s="192"/>
      <c r="J12805" s="192"/>
    </row>
    <row r="12806" spans="9:10" ht="15.75">
      <c r="I12806" s="192"/>
      <c r="J12806" s="192"/>
    </row>
    <row r="12807" spans="9:10" ht="15.75">
      <c r="I12807" s="192"/>
      <c r="J12807" s="192"/>
    </row>
    <row r="12808" spans="9:10" ht="15.75">
      <c r="I12808" s="192"/>
      <c r="J12808" s="192"/>
    </row>
    <row r="12809" spans="9:10" ht="15.75">
      <c r="I12809" s="192"/>
      <c r="J12809" s="192"/>
    </row>
    <row r="12810" spans="9:10" ht="15.75">
      <c r="I12810" s="192"/>
      <c r="J12810" s="192"/>
    </row>
    <row r="12811" spans="9:10" ht="15.75">
      <c r="I12811" s="192"/>
      <c r="J12811" s="192"/>
    </row>
    <row r="12812" spans="9:10" ht="15.75">
      <c r="I12812" s="192"/>
      <c r="J12812" s="192"/>
    </row>
    <row r="12813" spans="9:10" ht="15.75">
      <c r="I12813" s="192"/>
      <c r="J12813" s="192"/>
    </row>
    <row r="12814" spans="9:10" ht="15.75">
      <c r="I12814" s="192"/>
      <c r="J12814" s="192"/>
    </row>
    <row r="12815" spans="9:10" ht="15.75">
      <c r="I12815" s="192"/>
      <c r="J12815" s="192"/>
    </row>
    <row r="12816" spans="9:10" ht="15.75">
      <c r="I12816" s="192"/>
      <c r="J12816" s="192"/>
    </row>
    <row r="12817" spans="9:10" ht="15.75">
      <c r="I12817" s="192"/>
      <c r="J12817" s="192"/>
    </row>
    <row r="12818" spans="9:10" ht="15.75">
      <c r="I12818" s="192"/>
      <c r="J12818" s="192"/>
    </row>
    <row r="12819" spans="9:10" ht="15.75">
      <c r="I12819" s="192"/>
      <c r="J12819" s="192"/>
    </row>
    <row r="12820" spans="9:10" ht="15.75">
      <c r="I12820" s="192"/>
      <c r="J12820" s="192"/>
    </row>
    <row r="12821" spans="9:10" ht="15.75">
      <c r="I12821" s="192"/>
      <c r="J12821" s="192"/>
    </row>
    <row r="12822" spans="9:10" ht="15.75">
      <c r="I12822" s="192"/>
      <c r="J12822" s="192"/>
    </row>
    <row r="12823" spans="9:10" ht="15.75">
      <c r="I12823" s="192"/>
      <c r="J12823" s="192"/>
    </row>
    <row r="12824" spans="9:10" ht="15.75">
      <c r="I12824" s="192"/>
      <c r="J12824" s="192"/>
    </row>
    <row r="12825" spans="9:10" ht="15.75">
      <c r="I12825" s="192"/>
      <c r="J12825" s="192"/>
    </row>
    <row r="12826" spans="9:10" ht="15.75">
      <c r="I12826" s="192"/>
      <c r="J12826" s="192"/>
    </row>
    <row r="12827" spans="9:10" ht="15.75">
      <c r="I12827" s="192"/>
      <c r="J12827" s="192"/>
    </row>
    <row r="12828" spans="9:10" ht="15.75">
      <c r="I12828" s="192"/>
      <c r="J12828" s="192"/>
    </row>
    <row r="12829" spans="9:10" ht="15.75">
      <c r="I12829" s="192"/>
      <c r="J12829" s="192"/>
    </row>
    <row r="12830" spans="9:10" ht="15.75">
      <c r="I12830" s="192"/>
      <c r="J12830" s="192"/>
    </row>
    <row r="12831" spans="9:10" ht="15.75">
      <c r="I12831" s="192"/>
      <c r="J12831" s="192"/>
    </row>
    <row r="12832" spans="9:10" ht="15.75">
      <c r="I12832" s="192"/>
      <c r="J12832" s="192"/>
    </row>
    <row r="12833" spans="9:10" ht="15.75">
      <c r="I12833" s="192"/>
      <c r="J12833" s="192"/>
    </row>
    <row r="12834" spans="9:10" ht="15.75">
      <c r="I12834" s="192"/>
      <c r="J12834" s="192"/>
    </row>
    <row r="12835" spans="9:10" ht="15.75">
      <c r="I12835" s="192"/>
      <c r="J12835" s="192"/>
    </row>
    <row r="12836" spans="9:10" ht="15.75">
      <c r="I12836" s="192"/>
      <c r="J12836" s="192"/>
    </row>
    <row r="12837" spans="9:10" ht="15.75">
      <c r="I12837" s="192"/>
      <c r="J12837" s="192"/>
    </row>
    <row r="12838" spans="9:10" ht="15.75">
      <c r="I12838" s="192"/>
      <c r="J12838" s="192"/>
    </row>
    <row r="12839" spans="9:10" ht="15.75">
      <c r="I12839" s="192"/>
      <c r="J12839" s="192"/>
    </row>
    <row r="12840" spans="9:10" ht="15.75">
      <c r="I12840" s="192"/>
      <c r="J12840" s="192"/>
    </row>
    <row r="12841" spans="9:10" ht="15.75">
      <c r="I12841" s="192"/>
      <c r="J12841" s="192"/>
    </row>
    <row r="12842" spans="9:10" ht="15.75">
      <c r="I12842" s="192"/>
      <c r="J12842" s="192"/>
    </row>
    <row r="12843" spans="9:10" ht="15.75">
      <c r="I12843" s="192"/>
      <c r="J12843" s="192"/>
    </row>
    <row r="12844" spans="9:10" ht="15.75">
      <c r="I12844" s="192"/>
      <c r="J12844" s="192"/>
    </row>
    <row r="12845" spans="9:10" ht="15.75">
      <c r="I12845" s="192"/>
      <c r="J12845" s="192"/>
    </row>
    <row r="12846" spans="9:10" ht="15.75">
      <c r="I12846" s="192"/>
      <c r="J12846" s="192"/>
    </row>
    <row r="12847" spans="9:10" ht="15.75">
      <c r="I12847" s="192"/>
      <c r="J12847" s="192"/>
    </row>
    <row r="12848" spans="9:10" ht="15.75">
      <c r="I12848" s="192"/>
      <c r="J12848" s="192"/>
    </row>
    <row r="12849" spans="9:10" ht="15.75">
      <c r="I12849" s="192"/>
      <c r="J12849" s="192"/>
    </row>
    <row r="12850" spans="9:10" ht="15.75">
      <c r="I12850" s="192"/>
      <c r="J12850" s="192"/>
    </row>
    <row r="12851" spans="9:10" ht="15.75">
      <c r="I12851" s="192"/>
      <c r="J12851" s="192"/>
    </row>
    <row r="12852" spans="9:10" ht="15.75">
      <c r="I12852" s="192"/>
      <c r="J12852" s="192"/>
    </row>
    <row r="12853" spans="9:10" ht="15.75">
      <c r="I12853" s="192"/>
      <c r="J12853" s="192"/>
    </row>
    <row r="12854" spans="9:10" ht="15.75">
      <c r="I12854" s="192"/>
      <c r="J12854" s="192"/>
    </row>
    <row r="12855" spans="9:10" ht="15.75">
      <c r="I12855" s="192"/>
      <c r="J12855" s="192"/>
    </row>
    <row r="12856" spans="9:10" ht="15.75">
      <c r="I12856" s="192"/>
      <c r="J12856" s="192"/>
    </row>
    <row r="12857" spans="9:10" ht="15.75">
      <c r="I12857" s="192"/>
      <c r="J12857" s="192"/>
    </row>
    <row r="12858" spans="9:10" ht="15.75">
      <c r="I12858" s="192"/>
      <c r="J12858" s="192"/>
    </row>
    <row r="12859" spans="9:10" ht="15.75">
      <c r="I12859" s="192"/>
      <c r="J12859" s="192"/>
    </row>
    <row r="12860" spans="9:10" ht="15.75">
      <c r="I12860" s="192"/>
      <c r="J12860" s="192"/>
    </row>
    <row r="12861" spans="9:10" ht="15.75">
      <c r="I12861" s="192"/>
      <c r="J12861" s="192"/>
    </row>
    <row r="12862" spans="9:10" ht="15.75">
      <c r="I12862" s="192"/>
      <c r="J12862" s="192"/>
    </row>
    <row r="12863" spans="9:10" ht="15.75">
      <c r="I12863" s="192"/>
      <c r="J12863" s="192"/>
    </row>
    <row r="12864" spans="9:10" ht="15.75">
      <c r="I12864" s="192"/>
      <c r="J12864" s="192"/>
    </row>
    <row r="12865" spans="9:10" ht="15.75">
      <c r="I12865" s="192"/>
      <c r="J12865" s="192"/>
    </row>
    <row r="12866" spans="9:10" ht="15.75">
      <c r="I12866" s="192"/>
      <c r="J12866" s="192"/>
    </row>
    <row r="12867" spans="9:10" ht="15.75">
      <c r="I12867" s="192"/>
      <c r="J12867" s="192"/>
    </row>
    <row r="12868" spans="9:10" ht="15.75">
      <c r="I12868" s="192"/>
      <c r="J12868" s="192"/>
    </row>
    <row r="12869" spans="9:10" ht="15.75">
      <c r="I12869" s="192"/>
      <c r="J12869" s="192"/>
    </row>
    <row r="12870" spans="9:10" ht="15.75">
      <c r="I12870" s="192"/>
      <c r="J12870" s="192"/>
    </row>
    <row r="12871" spans="9:10" ht="15.75">
      <c r="I12871" s="192"/>
      <c r="J12871" s="192"/>
    </row>
    <row r="12872" spans="9:10" ht="15.75">
      <c r="I12872" s="192"/>
      <c r="J12872" s="192"/>
    </row>
    <row r="12873" spans="9:10" ht="15.75">
      <c r="I12873" s="192"/>
      <c r="J12873" s="192"/>
    </row>
    <row r="12874" spans="9:10" ht="15.75">
      <c r="I12874" s="192"/>
      <c r="J12874" s="192"/>
    </row>
    <row r="12875" spans="9:10" ht="15.75">
      <c r="I12875" s="192"/>
      <c r="J12875" s="192"/>
    </row>
    <row r="12876" spans="9:10" ht="15.75">
      <c r="I12876" s="192"/>
      <c r="J12876" s="192"/>
    </row>
    <row r="12877" spans="9:10" ht="15.75">
      <c r="I12877" s="192"/>
      <c r="J12877" s="192"/>
    </row>
    <row r="12878" spans="9:10" ht="15.75">
      <c r="I12878" s="192"/>
      <c r="J12878" s="192"/>
    </row>
    <row r="12879" spans="9:10" ht="15.75">
      <c r="I12879" s="192"/>
      <c r="J12879" s="192"/>
    </row>
    <row r="12880" spans="9:10" ht="15.75">
      <c r="I12880" s="192"/>
      <c r="J12880" s="192"/>
    </row>
    <row r="12881" spans="9:10" ht="15.75">
      <c r="I12881" s="192"/>
      <c r="J12881" s="192"/>
    </row>
    <row r="12882" spans="9:10" ht="15.75">
      <c r="I12882" s="192"/>
      <c r="J12882" s="192"/>
    </row>
    <row r="12883" spans="9:10" ht="15.75">
      <c r="I12883" s="192"/>
      <c r="J12883" s="192"/>
    </row>
    <row r="12884" spans="9:10" ht="15.75">
      <c r="I12884" s="192"/>
      <c r="J12884" s="192"/>
    </row>
    <row r="12885" spans="9:10" ht="15.75">
      <c r="I12885" s="192"/>
      <c r="J12885" s="192"/>
    </row>
    <row r="12886" spans="9:10" ht="15.75">
      <c r="I12886" s="192"/>
      <c r="J12886" s="192"/>
    </row>
    <row r="12887" spans="9:10" ht="15.75">
      <c r="I12887" s="192"/>
      <c r="J12887" s="192"/>
    </row>
    <row r="12888" spans="9:10" ht="15.75">
      <c r="I12888" s="192"/>
      <c r="J12888" s="192"/>
    </row>
    <row r="12889" spans="9:10" ht="15.75">
      <c r="I12889" s="192"/>
      <c r="J12889" s="192"/>
    </row>
    <row r="12890" spans="9:10" ht="15.75">
      <c r="I12890" s="192"/>
      <c r="J12890" s="192"/>
    </row>
    <row r="12891" spans="9:10" ht="15.75">
      <c r="I12891" s="192"/>
      <c r="J12891" s="192"/>
    </row>
    <row r="12892" spans="9:10" ht="15.75">
      <c r="I12892" s="192"/>
      <c r="J12892" s="192"/>
    </row>
    <row r="12893" spans="9:10" ht="15.75">
      <c r="I12893" s="192"/>
      <c r="J12893" s="192"/>
    </row>
    <row r="12894" spans="9:10" ht="15.75">
      <c r="I12894" s="192"/>
      <c r="J12894" s="192"/>
    </row>
    <row r="12895" spans="9:10" ht="15.75">
      <c r="I12895" s="192"/>
      <c r="J12895" s="192"/>
    </row>
    <row r="12896" spans="9:10" ht="15.75">
      <c r="I12896" s="192"/>
      <c r="J12896" s="192"/>
    </row>
    <row r="12897" spans="9:10" ht="15.75">
      <c r="I12897" s="192"/>
      <c r="J12897" s="192"/>
    </row>
    <row r="12898" spans="9:10" ht="15.75">
      <c r="I12898" s="192"/>
      <c r="J12898" s="192"/>
    </row>
    <row r="12899" spans="9:10" ht="15.75">
      <c r="I12899" s="192"/>
      <c r="J12899" s="192"/>
    </row>
    <row r="12900" spans="9:10" ht="15.75">
      <c r="I12900" s="192"/>
      <c r="J12900" s="192"/>
    </row>
    <row r="12901" spans="9:10" ht="15.75">
      <c r="I12901" s="192"/>
      <c r="J12901" s="192"/>
    </row>
    <row r="12902" spans="9:10" ht="15.75">
      <c r="I12902" s="192"/>
      <c r="J12902" s="192"/>
    </row>
    <row r="12903" spans="9:10" ht="15.75">
      <c r="I12903" s="192"/>
      <c r="J12903" s="192"/>
    </row>
    <row r="12904" spans="9:10" ht="15.75">
      <c r="I12904" s="192"/>
      <c r="J12904" s="192"/>
    </row>
    <row r="12905" spans="9:10" ht="15.75">
      <c r="I12905" s="192"/>
      <c r="J12905" s="192"/>
    </row>
    <row r="12906" spans="9:10" ht="15.75">
      <c r="I12906" s="192"/>
      <c r="J12906" s="192"/>
    </row>
    <row r="12907" spans="9:10" ht="15.75">
      <c r="I12907" s="192"/>
      <c r="J12907" s="192"/>
    </row>
    <row r="12908" spans="9:10" ht="15.75">
      <c r="I12908" s="192"/>
      <c r="J12908" s="192"/>
    </row>
    <row r="12909" spans="9:10" ht="15.75">
      <c r="I12909" s="192"/>
      <c r="J12909" s="192"/>
    </row>
    <row r="12910" spans="9:10" ht="15.75">
      <c r="I12910" s="192"/>
      <c r="J12910" s="192"/>
    </row>
    <row r="12911" spans="9:10" ht="15.75">
      <c r="I12911" s="192"/>
      <c r="J12911" s="192"/>
    </row>
    <row r="12912" spans="9:10" ht="15.75">
      <c r="I12912" s="192"/>
      <c r="J12912" s="192"/>
    </row>
    <row r="12913" spans="9:10" ht="15.75">
      <c r="I12913" s="192"/>
      <c r="J12913" s="192"/>
    </row>
    <row r="12914" spans="9:10" ht="15.75">
      <c r="I12914" s="192"/>
      <c r="J12914" s="192"/>
    </row>
    <row r="12915" spans="9:10" ht="15.75">
      <c r="I12915" s="192"/>
      <c r="J12915" s="192"/>
    </row>
    <row r="12916" spans="9:10" ht="15.75">
      <c r="I12916" s="192"/>
      <c r="J12916" s="192"/>
    </row>
    <row r="12917" spans="9:10" ht="15.75">
      <c r="I12917" s="192"/>
      <c r="J12917" s="192"/>
    </row>
    <row r="12918" spans="9:10" ht="15.75">
      <c r="I12918" s="192"/>
      <c r="J12918" s="192"/>
    </row>
    <row r="12919" spans="9:10" ht="15.75">
      <c r="I12919" s="192"/>
      <c r="J12919" s="192"/>
    </row>
    <row r="12920" spans="9:10" ht="15.75">
      <c r="I12920" s="192"/>
      <c r="J12920" s="192"/>
    </row>
    <row r="12921" spans="9:10" ht="15.75">
      <c r="I12921" s="192"/>
      <c r="J12921" s="192"/>
    </row>
    <row r="12922" spans="9:10" ht="15.75">
      <c r="I12922" s="192"/>
      <c r="J12922" s="192"/>
    </row>
    <row r="12923" spans="9:10" ht="15.75">
      <c r="I12923" s="192"/>
      <c r="J12923" s="192"/>
    </row>
    <row r="12924" spans="9:10" ht="15.75">
      <c r="I12924" s="192"/>
      <c r="J12924" s="192"/>
    </row>
    <row r="12925" spans="9:10" ht="15.75">
      <c r="I12925" s="192"/>
      <c r="J12925" s="192"/>
    </row>
    <row r="12926" spans="9:10" ht="15.75">
      <c r="I12926" s="192"/>
      <c r="J12926" s="192"/>
    </row>
    <row r="12927" spans="9:10" ht="15.75">
      <c r="I12927" s="192"/>
      <c r="J12927" s="192"/>
    </row>
    <row r="12928" spans="9:10" ht="15.75">
      <c r="I12928" s="192"/>
      <c r="J12928" s="192"/>
    </row>
    <row r="12929" spans="9:10" ht="15.75">
      <c r="I12929" s="192"/>
      <c r="J12929" s="192"/>
    </row>
    <row r="12930" spans="9:10" ht="15.75">
      <c r="I12930" s="192"/>
      <c r="J12930" s="192"/>
    </row>
    <row r="12931" spans="9:10" ht="15.75">
      <c r="I12931" s="192"/>
      <c r="J12931" s="192"/>
    </row>
    <row r="12932" spans="9:10" ht="15.75">
      <c r="I12932" s="192"/>
      <c r="J12932" s="192"/>
    </row>
    <row r="12933" spans="9:10" ht="15.75">
      <c r="I12933" s="192"/>
      <c r="J12933" s="192"/>
    </row>
    <row r="12934" spans="9:10" ht="15.75">
      <c r="I12934" s="192"/>
      <c r="J12934" s="192"/>
    </row>
    <row r="12935" spans="9:10" ht="15.75">
      <c r="I12935" s="192"/>
      <c r="J12935" s="192"/>
    </row>
    <row r="12936" spans="9:10" ht="15.75">
      <c r="I12936" s="192"/>
      <c r="J12936" s="192"/>
    </row>
    <row r="12937" spans="9:10" ht="15.75">
      <c r="I12937" s="192"/>
      <c r="J12937" s="192"/>
    </row>
    <row r="12938" spans="9:10" ht="15.75">
      <c r="I12938" s="192"/>
      <c r="J12938" s="192"/>
    </row>
    <row r="12939" spans="9:10" ht="15.75">
      <c r="I12939" s="192"/>
      <c r="J12939" s="192"/>
    </row>
    <row r="12940" spans="9:10" ht="15.75">
      <c r="I12940" s="192"/>
      <c r="J12940" s="192"/>
    </row>
    <row r="12941" spans="9:10" ht="15.75">
      <c r="I12941" s="192"/>
      <c r="J12941" s="192"/>
    </row>
    <row r="12942" spans="9:10" ht="15.75">
      <c r="I12942" s="192"/>
      <c r="J12942" s="192"/>
    </row>
    <row r="12943" spans="9:10" ht="15.75">
      <c r="I12943" s="192"/>
      <c r="J12943" s="192"/>
    </row>
    <row r="12944" spans="9:10" ht="15.75">
      <c r="I12944" s="192"/>
      <c r="J12944" s="192"/>
    </row>
    <row r="12945" spans="9:10" ht="15.75">
      <c r="I12945" s="192"/>
      <c r="J12945" s="192"/>
    </row>
    <row r="12946" spans="9:10" ht="15.75">
      <c r="I12946" s="192"/>
      <c r="J12946" s="192"/>
    </row>
    <row r="12947" spans="9:10" ht="15.75">
      <c r="I12947" s="192"/>
      <c r="J12947" s="192"/>
    </row>
    <row r="12948" spans="9:10" ht="15.75">
      <c r="I12948" s="192"/>
      <c r="J12948" s="192"/>
    </row>
    <row r="12949" spans="9:10" ht="15.75">
      <c r="I12949" s="192"/>
      <c r="J12949" s="192"/>
    </row>
    <row r="12950" spans="9:10" ht="15.75">
      <c r="I12950" s="192"/>
      <c r="J12950" s="192"/>
    </row>
    <row r="12951" spans="9:10" ht="15.75">
      <c r="I12951" s="192"/>
      <c r="J12951" s="192"/>
    </row>
    <row r="12952" spans="9:10" ht="15.75">
      <c r="I12952" s="192"/>
      <c r="J12952" s="192"/>
    </row>
    <row r="12953" spans="9:10" ht="15.75">
      <c r="I12953" s="192"/>
      <c r="J12953" s="192"/>
    </row>
    <row r="12954" spans="9:10" ht="15.75">
      <c r="I12954" s="192"/>
      <c r="J12954" s="192"/>
    </row>
    <row r="12955" spans="9:10" ht="15.75">
      <c r="I12955" s="192"/>
      <c r="J12955" s="192"/>
    </row>
    <row r="12956" spans="9:10" ht="15.75">
      <c r="I12956" s="192"/>
      <c r="J12956" s="192"/>
    </row>
    <row r="12957" spans="9:10" ht="15.75">
      <c r="I12957" s="192"/>
      <c r="J12957" s="192"/>
    </row>
    <row r="12958" spans="9:10" ht="15.75">
      <c r="I12958" s="192"/>
      <c r="J12958" s="192"/>
    </row>
    <row r="12959" spans="9:10" ht="15.75">
      <c r="I12959" s="192"/>
      <c r="J12959" s="192"/>
    </row>
    <row r="12960" spans="9:10" ht="15.75">
      <c r="I12960" s="192"/>
      <c r="J12960" s="192"/>
    </row>
    <row r="12961" spans="9:10" ht="15.75">
      <c r="I12961" s="192"/>
      <c r="J12961" s="192"/>
    </row>
    <row r="12962" spans="9:10" ht="15.75">
      <c r="I12962" s="192"/>
      <c r="J12962" s="192"/>
    </row>
    <row r="12963" spans="9:10" ht="15.75">
      <c r="I12963" s="192"/>
      <c r="J12963" s="192"/>
    </row>
    <row r="12964" spans="9:10" ht="15.75">
      <c r="I12964" s="192"/>
      <c r="J12964" s="192"/>
    </row>
    <row r="12965" spans="9:10" ht="15.75">
      <c r="I12965" s="192"/>
      <c r="J12965" s="192"/>
    </row>
    <row r="12966" spans="9:10" ht="15.75">
      <c r="I12966" s="192"/>
      <c r="J12966" s="192"/>
    </row>
    <row r="12967" spans="9:10" ht="15.75">
      <c r="I12967" s="192"/>
      <c r="J12967" s="192"/>
    </row>
    <row r="12968" spans="9:10" ht="15.75">
      <c r="I12968" s="192"/>
      <c r="J12968" s="192"/>
    </row>
    <row r="12969" spans="9:10" ht="15.75">
      <c r="I12969" s="192"/>
      <c r="J12969" s="192"/>
    </row>
    <row r="12970" spans="9:10" ht="15.75">
      <c r="I12970" s="192"/>
      <c r="J12970" s="192"/>
    </row>
    <row r="12971" spans="9:10" ht="15.75">
      <c r="I12971" s="192"/>
      <c r="J12971" s="192"/>
    </row>
    <row r="12972" spans="9:10" ht="15.75">
      <c r="I12972" s="192"/>
      <c r="J12972" s="192"/>
    </row>
    <row r="12973" spans="9:10" ht="15.75">
      <c r="I12973" s="192"/>
      <c r="J12973" s="192"/>
    </row>
    <row r="12974" spans="9:10" ht="15.75">
      <c r="I12974" s="192"/>
      <c r="J12974" s="192"/>
    </row>
    <row r="12975" spans="9:10" ht="15.75">
      <c r="I12975" s="192"/>
      <c r="J12975" s="192"/>
    </row>
    <row r="12976" spans="9:10" ht="15.75">
      <c r="I12976" s="192"/>
      <c r="J12976" s="192"/>
    </row>
    <row r="12977" spans="9:10" ht="15.75">
      <c r="I12977" s="192"/>
      <c r="J12977" s="192"/>
    </row>
    <row r="12978" spans="9:10" ht="15.75">
      <c r="I12978" s="192"/>
      <c r="J12978" s="192"/>
    </row>
    <row r="12979" spans="9:10" ht="15.75">
      <c r="I12979" s="192"/>
      <c r="J12979" s="192"/>
    </row>
    <row r="12980" spans="9:10" ht="15.75">
      <c r="I12980" s="192"/>
      <c r="J12980" s="192"/>
    </row>
    <row r="12981" spans="9:10" ht="15.75">
      <c r="I12981" s="192"/>
      <c r="J12981" s="192"/>
    </row>
    <row r="12982" spans="9:10" ht="15.75">
      <c r="I12982" s="192"/>
      <c r="J12982" s="192"/>
    </row>
    <row r="12983" spans="9:10" ht="15.75">
      <c r="I12983" s="192"/>
      <c r="J12983" s="192"/>
    </row>
    <row r="12984" spans="9:10" ht="15.75">
      <c r="I12984" s="192"/>
      <c r="J12984" s="192"/>
    </row>
    <row r="12985" spans="9:10" ht="15.75">
      <c r="I12985" s="192"/>
      <c r="J12985" s="192"/>
    </row>
    <row r="12986" spans="9:10" ht="15.75">
      <c r="I12986" s="192"/>
      <c r="J12986" s="192"/>
    </row>
    <row r="12987" spans="9:10" ht="15.75">
      <c r="I12987" s="192"/>
      <c r="J12987" s="192"/>
    </row>
    <row r="12988" spans="9:10" ht="15.75">
      <c r="I12988" s="192"/>
      <c r="J12988" s="192"/>
    </row>
    <row r="12989" spans="9:10" ht="15.75">
      <c r="I12989" s="192"/>
      <c r="J12989" s="192"/>
    </row>
    <row r="12990" spans="9:10" ht="15.75">
      <c r="I12990" s="192"/>
      <c r="J12990" s="192"/>
    </row>
    <row r="12991" spans="9:10" ht="15.75">
      <c r="I12991" s="192"/>
      <c r="J12991" s="192"/>
    </row>
    <row r="12992" spans="9:10" ht="15.75">
      <c r="I12992" s="192"/>
      <c r="J12992" s="192"/>
    </row>
    <row r="12993" spans="9:10" ht="15.75">
      <c r="I12993" s="192"/>
      <c r="J12993" s="192"/>
    </row>
    <row r="12994" spans="9:10" ht="15.75">
      <c r="I12994" s="192"/>
      <c r="J12994" s="192"/>
    </row>
    <row r="12995" spans="9:10" ht="15.75">
      <c r="I12995" s="192"/>
      <c r="J12995" s="192"/>
    </row>
    <row r="12996" spans="9:10" ht="15.75">
      <c r="I12996" s="192"/>
      <c r="J12996" s="192"/>
    </row>
    <row r="12997" spans="9:10" ht="15.75">
      <c r="I12997" s="192"/>
      <c r="J12997" s="192"/>
    </row>
    <row r="12998" spans="9:10" ht="15.75">
      <c r="I12998" s="192"/>
      <c r="J12998" s="192"/>
    </row>
    <row r="12999" spans="9:10" ht="15.75">
      <c r="I12999" s="192"/>
      <c r="J12999" s="192"/>
    </row>
    <row r="13000" spans="9:10" ht="15.75">
      <c r="I13000" s="192"/>
      <c r="J13000" s="192"/>
    </row>
    <row r="13001" spans="9:10" ht="15.75">
      <c r="I13001" s="192"/>
      <c r="J13001" s="192"/>
    </row>
    <row r="13002" spans="9:10" ht="15.75">
      <c r="I13002" s="192"/>
      <c r="J13002" s="192"/>
    </row>
    <row r="13003" spans="9:10" ht="15.75">
      <c r="I13003" s="192"/>
      <c r="J13003" s="192"/>
    </row>
    <row r="13004" spans="9:10" ht="15.75">
      <c r="I13004" s="192"/>
      <c r="J13004" s="192"/>
    </row>
    <row r="13005" spans="9:10" ht="15.75">
      <c r="I13005" s="192"/>
      <c r="J13005" s="192"/>
    </row>
    <row r="13006" spans="9:10" ht="15.75">
      <c r="I13006" s="192"/>
      <c r="J13006" s="192"/>
    </row>
    <row r="13007" spans="9:10" ht="15.75">
      <c r="I13007" s="192"/>
      <c r="J13007" s="192"/>
    </row>
    <row r="13008" spans="9:10" ht="15.75">
      <c r="I13008" s="192"/>
      <c r="J13008" s="192"/>
    </row>
    <row r="13009" spans="9:10" ht="15.75">
      <c r="I13009" s="192"/>
      <c r="J13009" s="192"/>
    </row>
    <row r="13010" spans="9:10" ht="15.75">
      <c r="I13010" s="192"/>
      <c r="J13010" s="192"/>
    </row>
    <row r="13011" spans="9:10" ht="15.75">
      <c r="I13011" s="192"/>
      <c r="J13011" s="192"/>
    </row>
    <row r="13012" spans="9:10" ht="15.75">
      <c r="I13012" s="192"/>
      <c r="J13012" s="192"/>
    </row>
    <row r="13013" spans="9:10" ht="15.75">
      <c r="I13013" s="192"/>
      <c r="J13013" s="192"/>
    </row>
    <row r="13014" spans="9:10" ht="15.75">
      <c r="I13014" s="192"/>
      <c r="J13014" s="192"/>
    </row>
    <row r="13015" spans="9:10" ht="15.75">
      <c r="I13015" s="192"/>
      <c r="J13015" s="192"/>
    </row>
    <row r="13016" spans="9:10" ht="15.75">
      <c r="I13016" s="192"/>
      <c r="J13016" s="192"/>
    </row>
    <row r="13017" spans="9:10" ht="15.75">
      <c r="I13017" s="192"/>
      <c r="J13017" s="192"/>
    </row>
    <row r="13018" spans="9:10" ht="15.75">
      <c r="I13018" s="192"/>
      <c r="J13018" s="192"/>
    </row>
    <row r="13019" spans="9:10" ht="15.75">
      <c r="I13019" s="192"/>
      <c r="J13019" s="192"/>
    </row>
    <row r="13020" spans="9:10" ht="15.75">
      <c r="I13020" s="192"/>
      <c r="J13020" s="192"/>
    </row>
    <row r="13021" spans="9:10" ht="15.75">
      <c r="I13021" s="192"/>
      <c r="J13021" s="192"/>
    </row>
    <row r="13022" spans="9:10" ht="15.75">
      <c r="I13022" s="192"/>
      <c r="J13022" s="192"/>
    </row>
    <row r="13023" spans="9:10" ht="15.75">
      <c r="I13023" s="192"/>
      <c r="J13023" s="192"/>
    </row>
    <row r="13024" spans="9:10" ht="15.75">
      <c r="I13024" s="192"/>
      <c r="J13024" s="192"/>
    </row>
    <row r="13025" spans="9:10" ht="15.75">
      <c r="I13025" s="192"/>
      <c r="J13025" s="192"/>
    </row>
    <row r="13026" spans="9:10" ht="15.75">
      <c r="I13026" s="192"/>
      <c r="J13026" s="192"/>
    </row>
    <row r="13027" spans="9:10" ht="15.75">
      <c r="I13027" s="192"/>
      <c r="J13027" s="192"/>
    </row>
    <row r="13028" spans="9:10" ht="15.75">
      <c r="I13028" s="192"/>
      <c r="J13028" s="192"/>
    </row>
    <row r="13029" spans="9:10" ht="15.75">
      <c r="I13029" s="192"/>
      <c r="J13029" s="192"/>
    </row>
    <row r="13030" spans="9:10" ht="15.75">
      <c r="I13030" s="192"/>
      <c r="J13030" s="192"/>
    </row>
    <row r="13031" spans="9:10" ht="15.75">
      <c r="I13031" s="192"/>
      <c r="J13031" s="192"/>
    </row>
    <row r="13032" spans="9:10" ht="15.75">
      <c r="I13032" s="192"/>
      <c r="J13032" s="192"/>
    </row>
    <row r="13033" spans="9:10" ht="15.75">
      <c r="I13033" s="192"/>
      <c r="J13033" s="192"/>
    </row>
    <row r="13034" spans="9:10" ht="15.75">
      <c r="I13034" s="192"/>
      <c r="J13034" s="192"/>
    </row>
    <row r="13035" spans="9:10" ht="15.75">
      <c r="I13035" s="192"/>
      <c r="J13035" s="192"/>
    </row>
    <row r="13036" spans="9:10" ht="15.75">
      <c r="I13036" s="192"/>
      <c r="J13036" s="192"/>
    </row>
    <row r="13037" spans="9:10" ht="15.75">
      <c r="I13037" s="192"/>
      <c r="J13037" s="192"/>
    </row>
    <row r="13038" spans="9:10" ht="15.75">
      <c r="I13038" s="192"/>
      <c r="J13038" s="192"/>
    </row>
    <row r="13039" spans="9:10" ht="15.75">
      <c r="I13039" s="192"/>
      <c r="J13039" s="192"/>
    </row>
    <row r="13040" spans="9:10" ht="15.75">
      <c r="I13040" s="192"/>
      <c r="J13040" s="192"/>
    </row>
    <row r="13041" spans="9:10" ht="15.75">
      <c r="I13041" s="192"/>
      <c r="J13041" s="192"/>
    </row>
    <row r="13042" spans="9:10" ht="15.75">
      <c r="I13042" s="192"/>
      <c r="J13042" s="192"/>
    </row>
    <row r="13043" spans="9:10" ht="15.75">
      <c r="I13043" s="192"/>
      <c r="J13043" s="192"/>
    </row>
    <row r="13044" spans="9:10" ht="15.75">
      <c r="I13044" s="192"/>
      <c r="J13044" s="192"/>
    </row>
    <row r="13045" spans="9:10" ht="15.75">
      <c r="I13045" s="192"/>
      <c r="J13045" s="192"/>
    </row>
    <row r="13046" spans="9:10" ht="15.75">
      <c r="I13046" s="192"/>
      <c r="J13046" s="192"/>
    </row>
    <row r="13047" spans="9:10" ht="15.75">
      <c r="I13047" s="192"/>
      <c r="J13047" s="192"/>
    </row>
    <row r="13048" spans="9:10" ht="15.75">
      <c r="I13048" s="192"/>
      <c r="J13048" s="192"/>
    </row>
    <row r="13049" spans="9:10" ht="15.75">
      <c r="I13049" s="192"/>
      <c r="J13049" s="192"/>
    </row>
    <row r="13050" spans="9:10" ht="15.75">
      <c r="I13050" s="192"/>
      <c r="J13050" s="192"/>
    </row>
    <row r="13051" spans="9:10" ht="15.75">
      <c r="I13051" s="192"/>
      <c r="J13051" s="192"/>
    </row>
    <row r="13052" spans="9:10" ht="15.75">
      <c r="I13052" s="192"/>
      <c r="J13052" s="192"/>
    </row>
    <row r="13053" spans="9:10" ht="15.75">
      <c r="I13053" s="192"/>
      <c r="J13053" s="192"/>
    </row>
    <row r="13054" spans="9:10" ht="15.75">
      <c r="I13054" s="192"/>
      <c r="J13054" s="192"/>
    </row>
    <row r="13055" spans="9:10" ht="15.75">
      <c r="I13055" s="192"/>
      <c r="J13055" s="192"/>
    </row>
    <row r="13056" spans="9:10" ht="15.75">
      <c r="I13056" s="192"/>
      <c r="J13056" s="192"/>
    </row>
    <row r="13057" spans="9:10" ht="15.75">
      <c r="I13057" s="192"/>
      <c r="J13057" s="192"/>
    </row>
    <row r="13058" spans="9:10" ht="15.75">
      <c r="I13058" s="192"/>
      <c r="J13058" s="192"/>
    </row>
    <row r="13059" spans="9:10" ht="15.75">
      <c r="I13059" s="192"/>
      <c r="J13059" s="192"/>
    </row>
    <row r="13060" spans="9:10" ht="15.75">
      <c r="I13060" s="192"/>
      <c r="J13060" s="192"/>
    </row>
    <row r="13061" spans="9:10" ht="15.75">
      <c r="I13061" s="192"/>
      <c r="J13061" s="192"/>
    </row>
    <row r="13062" spans="9:10" ht="15.75">
      <c r="I13062" s="192"/>
      <c r="J13062" s="192"/>
    </row>
    <row r="13063" spans="9:10" ht="15.75">
      <c r="I13063" s="192"/>
      <c r="J13063" s="192"/>
    </row>
    <row r="13064" spans="9:10" ht="15.75">
      <c r="I13064" s="192"/>
      <c r="J13064" s="192"/>
    </row>
    <row r="13065" spans="9:10" ht="15.75">
      <c r="I13065" s="192"/>
      <c r="J13065" s="192"/>
    </row>
    <row r="13066" spans="9:10" ht="15.75">
      <c r="I13066" s="192"/>
      <c r="J13066" s="192"/>
    </row>
    <row r="13067" spans="9:10" ht="15.75">
      <c r="I13067" s="192"/>
      <c r="J13067" s="192"/>
    </row>
    <row r="13068" spans="9:10" ht="15.75">
      <c r="I13068" s="192"/>
      <c r="J13068" s="192"/>
    </row>
    <row r="13069" spans="9:10" ht="15.75">
      <c r="I13069" s="192"/>
      <c r="J13069" s="192"/>
    </row>
    <row r="13070" spans="9:10" ht="15.75">
      <c r="I13070" s="192"/>
      <c r="J13070" s="192"/>
    </row>
    <row r="13071" spans="9:10" ht="15.75">
      <c r="I13071" s="192"/>
      <c r="J13071" s="192"/>
    </row>
    <row r="13072" spans="9:10" ht="15.75">
      <c r="I13072" s="192"/>
      <c r="J13072" s="192"/>
    </row>
    <row r="13073" spans="9:10" ht="15.75">
      <c r="I13073" s="192"/>
      <c r="J13073" s="192"/>
    </row>
    <row r="13074" spans="9:10" ht="15.75">
      <c r="I13074" s="192"/>
      <c r="J13074" s="192"/>
    </row>
    <row r="13075" spans="9:10" ht="15.75">
      <c r="I13075" s="192"/>
      <c r="J13075" s="192"/>
    </row>
    <row r="13076" spans="9:10" ht="15.75">
      <c r="I13076" s="192"/>
      <c r="J13076" s="192"/>
    </row>
    <row r="13077" spans="9:10" ht="15.75">
      <c r="I13077" s="192"/>
      <c r="J13077" s="192"/>
    </row>
    <row r="13078" spans="9:10" ht="15.75">
      <c r="I13078" s="192"/>
      <c r="J13078" s="192"/>
    </row>
    <row r="13079" spans="9:10" ht="15.75">
      <c r="I13079" s="192"/>
      <c r="J13079" s="192"/>
    </row>
    <row r="13080" spans="9:10" ht="15.75">
      <c r="I13080" s="192"/>
      <c r="J13080" s="192"/>
    </row>
    <row r="13081" spans="9:10" ht="15.75">
      <c r="I13081" s="192"/>
      <c r="J13081" s="192"/>
    </row>
    <row r="13082" spans="9:10" ht="15.75">
      <c r="I13082" s="192"/>
      <c r="J13082" s="192"/>
    </row>
    <row r="13083" spans="9:10" ht="15.75">
      <c r="I13083" s="192"/>
      <c r="J13083" s="192"/>
    </row>
    <row r="13084" spans="9:10" ht="15.75">
      <c r="I13084" s="192"/>
      <c r="J13084" s="192"/>
    </row>
    <row r="13085" spans="9:10" ht="15.75">
      <c r="I13085" s="192"/>
      <c r="J13085" s="192"/>
    </row>
    <row r="13086" spans="9:10" ht="15.75">
      <c r="I13086" s="192"/>
      <c r="J13086" s="192"/>
    </row>
    <row r="13087" spans="9:10" ht="15.75">
      <c r="I13087" s="192"/>
      <c r="J13087" s="192"/>
    </row>
    <row r="13088" spans="9:10" ht="15.75">
      <c r="I13088" s="192"/>
      <c r="J13088" s="192"/>
    </row>
    <row r="13089" spans="9:10" ht="15.75">
      <c r="I13089" s="192"/>
      <c r="J13089" s="192"/>
    </row>
    <row r="13090" spans="9:10" ht="15.75">
      <c r="I13090" s="192"/>
      <c r="J13090" s="192"/>
    </row>
    <row r="13091" spans="9:10" ht="15.75">
      <c r="I13091" s="192"/>
      <c r="J13091" s="192"/>
    </row>
    <row r="13092" spans="9:10" ht="15.75">
      <c r="I13092" s="192"/>
      <c r="J13092" s="192"/>
    </row>
    <row r="13093" spans="9:10" ht="15.75">
      <c r="I13093" s="192"/>
      <c r="J13093" s="192"/>
    </row>
    <row r="13094" spans="9:10" ht="15.75">
      <c r="I13094" s="192"/>
      <c r="J13094" s="192"/>
    </row>
    <row r="13095" spans="9:10" ht="15.75">
      <c r="I13095" s="192"/>
      <c r="J13095" s="192"/>
    </row>
    <row r="13096" spans="9:10" ht="15.75">
      <c r="I13096" s="192"/>
      <c r="J13096" s="192"/>
    </row>
    <row r="13097" spans="9:10" ht="15.75">
      <c r="I13097" s="192"/>
      <c r="J13097" s="192"/>
    </row>
    <row r="13098" spans="9:10" ht="15.75">
      <c r="I13098" s="192"/>
      <c r="J13098" s="192"/>
    </row>
    <row r="13099" spans="9:10" ht="15.75">
      <c r="I13099" s="192"/>
      <c r="J13099" s="192"/>
    </row>
    <row r="13100" spans="9:10" ht="15.75">
      <c r="I13100" s="192"/>
      <c r="J13100" s="192"/>
    </row>
    <row r="13101" spans="9:10" ht="15.75">
      <c r="I13101" s="192"/>
      <c r="J13101" s="192"/>
    </row>
    <row r="13102" spans="9:10" ht="15.75">
      <c r="I13102" s="192"/>
      <c r="J13102" s="192"/>
    </row>
    <row r="13103" spans="9:10" ht="15.75">
      <c r="I13103" s="192"/>
      <c r="J13103" s="192"/>
    </row>
    <row r="13104" spans="9:10" ht="15.75">
      <c r="I13104" s="192"/>
      <c r="J13104" s="192"/>
    </row>
    <row r="13105" spans="9:10" ht="15.75">
      <c r="I13105" s="192"/>
      <c r="J13105" s="192"/>
    </row>
    <row r="13106" spans="9:10" ht="15.75">
      <c r="I13106" s="192"/>
      <c r="J13106" s="192"/>
    </row>
    <row r="13107" spans="9:10" ht="15.75">
      <c r="I13107" s="192"/>
      <c r="J13107" s="192"/>
    </row>
    <row r="13108" spans="9:10" ht="15.75">
      <c r="I13108" s="192"/>
      <c r="J13108" s="192"/>
    </row>
    <row r="13109" spans="9:10" ht="15.75">
      <c r="I13109" s="192"/>
      <c r="J13109" s="192"/>
    </row>
    <row r="13110" spans="9:10" ht="15.75">
      <c r="I13110" s="192"/>
      <c r="J13110" s="192"/>
    </row>
    <row r="13111" spans="9:10" ht="15.75">
      <c r="I13111" s="192"/>
      <c r="J13111" s="192"/>
    </row>
    <row r="13112" spans="9:10" ht="15.75">
      <c r="I13112" s="192"/>
      <c r="J13112" s="192"/>
    </row>
    <row r="13113" spans="9:10" ht="15.75">
      <c r="I13113" s="192"/>
      <c r="J13113" s="192"/>
    </row>
    <row r="13114" spans="9:10" ht="15.75">
      <c r="I13114" s="192"/>
      <c r="J13114" s="192"/>
    </row>
    <row r="13115" spans="9:10" ht="15.75">
      <c r="I13115" s="192"/>
      <c r="J13115" s="192"/>
    </row>
    <row r="13116" spans="9:10" ht="15.75">
      <c r="I13116" s="192"/>
      <c r="J13116" s="192"/>
    </row>
    <row r="13117" spans="9:10" ht="15.75">
      <c r="I13117" s="192"/>
      <c r="J13117" s="192"/>
    </row>
    <row r="13118" spans="9:10" ht="15.75">
      <c r="I13118" s="192"/>
      <c r="J13118" s="192"/>
    </row>
    <row r="13119" spans="9:10" ht="15.75">
      <c r="I13119" s="192"/>
      <c r="J13119" s="192"/>
    </row>
    <row r="13120" spans="9:10" ht="15.75">
      <c r="I13120" s="192"/>
      <c r="J13120" s="192"/>
    </row>
    <row r="13121" spans="9:10" ht="15.75">
      <c r="I13121" s="192"/>
      <c r="J13121" s="192"/>
    </row>
    <row r="13122" spans="9:10" ht="15.75">
      <c r="I13122" s="192"/>
      <c r="J13122" s="192"/>
    </row>
    <row r="13123" spans="9:10" ht="15.75">
      <c r="I13123" s="192"/>
      <c r="J13123" s="192"/>
    </row>
    <row r="13124" spans="9:10" ht="15.75">
      <c r="I13124" s="192"/>
      <c r="J13124" s="192"/>
    </row>
    <row r="13125" spans="9:10" ht="15.75">
      <c r="I13125" s="192"/>
      <c r="J13125" s="192"/>
    </row>
    <row r="13126" spans="9:10" ht="15.75">
      <c r="I13126" s="192"/>
      <c r="J13126" s="192"/>
    </row>
    <row r="13127" spans="9:10" ht="15.75">
      <c r="I13127" s="192"/>
      <c r="J13127" s="192"/>
    </row>
    <row r="13128" spans="9:10" ht="15.75">
      <c r="I13128" s="192"/>
      <c r="J13128" s="192"/>
    </row>
    <row r="13129" spans="9:10" ht="15.75">
      <c r="I13129" s="192"/>
      <c r="J13129" s="192"/>
    </row>
    <row r="13130" spans="9:10" ht="15.75">
      <c r="I13130" s="192"/>
      <c r="J13130" s="192"/>
    </row>
    <row r="13131" spans="9:10" ht="15.75">
      <c r="I13131" s="192"/>
      <c r="J13131" s="192"/>
    </row>
    <row r="13132" spans="9:10" ht="15.75">
      <c r="I13132" s="192"/>
      <c r="J13132" s="192"/>
    </row>
    <row r="13133" spans="9:10" ht="15.75">
      <c r="I13133" s="192"/>
      <c r="J13133" s="192"/>
    </row>
    <row r="13134" spans="9:10" ht="15.75">
      <c r="I13134" s="192"/>
      <c r="J13134" s="192"/>
    </row>
    <row r="13135" spans="9:10" ht="15.75">
      <c r="I13135" s="192"/>
      <c r="J13135" s="192"/>
    </row>
    <row r="13136" spans="9:10" ht="15.75">
      <c r="I13136" s="192"/>
      <c r="J13136" s="192"/>
    </row>
    <row r="13137" spans="9:10" ht="15.75">
      <c r="I13137" s="192"/>
      <c r="J13137" s="192"/>
    </row>
    <row r="13138" spans="9:10" ht="15.75">
      <c r="I13138" s="192"/>
      <c r="J13138" s="192"/>
    </row>
    <row r="13139" spans="9:10" ht="15.75">
      <c r="I13139" s="192"/>
      <c r="J13139" s="192"/>
    </row>
    <row r="13140" spans="9:10" ht="15.75">
      <c r="I13140" s="192"/>
      <c r="J13140" s="192"/>
    </row>
    <row r="13141" spans="9:10" ht="15.75">
      <c r="I13141" s="192"/>
      <c r="J13141" s="192"/>
    </row>
    <row r="13142" spans="9:10" ht="15.75">
      <c r="I13142" s="192"/>
      <c r="J13142" s="192"/>
    </row>
    <row r="13143" spans="9:10" ht="15.75">
      <c r="I13143" s="192"/>
      <c r="J13143" s="192"/>
    </row>
    <row r="13144" spans="9:10" ht="15.75">
      <c r="I13144" s="192"/>
      <c r="J13144" s="192"/>
    </row>
    <row r="13145" spans="9:10" ht="15.75">
      <c r="I13145" s="192"/>
      <c r="J13145" s="192"/>
    </row>
    <row r="13146" spans="9:10" ht="15.75">
      <c r="I13146" s="192"/>
      <c r="J13146" s="192"/>
    </row>
    <row r="13147" spans="9:10" ht="15.75">
      <c r="I13147" s="192"/>
      <c r="J13147" s="192"/>
    </row>
    <row r="13148" spans="9:10" ht="15.75">
      <c r="I13148" s="192"/>
      <c r="J13148" s="192"/>
    </row>
    <row r="13149" spans="9:10" ht="15.75">
      <c r="I13149" s="192"/>
      <c r="J13149" s="192"/>
    </row>
    <row r="13150" spans="9:10" ht="15.75">
      <c r="I13150" s="192"/>
      <c r="J13150" s="192"/>
    </row>
    <row r="13151" spans="9:10" ht="15.75">
      <c r="I13151" s="192"/>
      <c r="J13151" s="192"/>
    </row>
    <row r="13152" spans="9:10" ht="15.75">
      <c r="I13152" s="192"/>
      <c r="J13152" s="192"/>
    </row>
    <row r="13153" spans="9:10" ht="15.75">
      <c r="I13153" s="192"/>
      <c r="J13153" s="192"/>
    </row>
    <row r="13154" spans="9:10" ht="15.75">
      <c r="I13154" s="192"/>
      <c r="J13154" s="192"/>
    </row>
    <row r="13155" spans="9:10" ht="15.75">
      <c r="I13155" s="192"/>
      <c r="J13155" s="192"/>
    </row>
    <row r="13156" spans="9:10" ht="15.75">
      <c r="I13156" s="192"/>
      <c r="J13156" s="192"/>
    </row>
    <row r="13157" spans="9:10" ht="15.75">
      <c r="I13157" s="192"/>
      <c r="J13157" s="192"/>
    </row>
    <row r="13158" spans="9:10" ht="15.75">
      <c r="I13158" s="192"/>
      <c r="J13158" s="192"/>
    </row>
    <row r="13159" spans="9:10" ht="15.75">
      <c r="I13159" s="192"/>
      <c r="J13159" s="192"/>
    </row>
    <row r="13160" spans="9:10" ht="15.75">
      <c r="I13160" s="192"/>
      <c r="J13160" s="192"/>
    </row>
    <row r="13161" spans="9:10" ht="15.75">
      <c r="I13161" s="192"/>
      <c r="J13161" s="192"/>
    </row>
    <row r="13162" spans="9:10" ht="15.75">
      <c r="I13162" s="192"/>
      <c r="J13162" s="192"/>
    </row>
    <row r="13163" spans="9:10" ht="15.75">
      <c r="I13163" s="192"/>
      <c r="J13163" s="192"/>
    </row>
    <row r="13164" spans="9:10" ht="15.75">
      <c r="I13164" s="192"/>
      <c r="J13164" s="192"/>
    </row>
    <row r="13165" spans="9:10" ht="15.75">
      <c r="I13165" s="192"/>
      <c r="J13165" s="192"/>
    </row>
    <row r="13166" spans="9:10" ht="15.75">
      <c r="I13166" s="192"/>
      <c r="J13166" s="192"/>
    </row>
    <row r="13167" spans="9:10" ht="15.75">
      <c r="I13167" s="192"/>
      <c r="J13167" s="192"/>
    </row>
    <row r="13168" spans="9:10" ht="15.75">
      <c r="I13168" s="192"/>
      <c r="J13168" s="192"/>
    </row>
    <row r="13169" spans="9:10" ht="15.75">
      <c r="I13169" s="192"/>
      <c r="J13169" s="192"/>
    </row>
    <row r="13170" spans="9:10" ht="15.75">
      <c r="I13170" s="192"/>
      <c r="J13170" s="192"/>
    </row>
    <row r="13171" spans="9:10" ht="15.75">
      <c r="I13171" s="192"/>
      <c r="J13171" s="192"/>
    </row>
    <row r="13172" spans="9:10" ht="15.75">
      <c r="I13172" s="192"/>
      <c r="J13172" s="192"/>
    </row>
    <row r="13173" spans="9:10" ht="15.75">
      <c r="I13173" s="192"/>
      <c r="J13173" s="192"/>
    </row>
    <row r="13174" spans="9:10" ht="15.75">
      <c r="I13174" s="192"/>
      <c r="J13174" s="192"/>
    </row>
    <row r="13175" spans="9:10" ht="15.75">
      <c r="I13175" s="192"/>
      <c r="J13175" s="192"/>
    </row>
    <row r="13176" spans="9:10" ht="15.75">
      <c r="I13176" s="192"/>
      <c r="J13176" s="192"/>
    </row>
    <row r="13177" spans="9:10" ht="15.75">
      <c r="I13177" s="192"/>
      <c r="J13177" s="192"/>
    </row>
    <row r="13178" spans="9:10" ht="15.75">
      <c r="I13178" s="192"/>
      <c r="J13178" s="192"/>
    </row>
    <row r="13179" spans="9:10" ht="15.75">
      <c r="I13179" s="192"/>
      <c r="J13179" s="192"/>
    </row>
    <row r="13180" spans="9:10" ht="15.75">
      <c r="I13180" s="192"/>
      <c r="J13180" s="192"/>
    </row>
    <row r="13181" spans="9:10" ht="15.75">
      <c r="I13181" s="192"/>
      <c r="J13181" s="192"/>
    </row>
    <row r="13182" spans="9:10" ht="15.75">
      <c r="I13182" s="192"/>
      <c r="J13182" s="192"/>
    </row>
    <row r="13183" spans="9:10" ht="15.75">
      <c r="I13183" s="192"/>
      <c r="J13183" s="192"/>
    </row>
    <row r="13184" spans="9:10" ht="15.75">
      <c r="I13184" s="192"/>
      <c r="J13184" s="192"/>
    </row>
    <row r="13185" spans="9:10" ht="15.75">
      <c r="I13185" s="192"/>
      <c r="J13185" s="192"/>
    </row>
    <row r="13186" spans="9:10" ht="15.75">
      <c r="I13186" s="192"/>
      <c r="J13186" s="192"/>
    </row>
    <row r="13187" spans="9:10" ht="15.75">
      <c r="I13187" s="192"/>
      <c r="J13187" s="192"/>
    </row>
    <row r="13188" spans="9:10" ht="15.75">
      <c r="I13188" s="192"/>
      <c r="J13188" s="192"/>
    </row>
    <row r="13189" spans="9:10" ht="15.75">
      <c r="I13189" s="192"/>
      <c r="J13189" s="192"/>
    </row>
    <row r="13190" spans="9:10" ht="15.75">
      <c r="I13190" s="192"/>
      <c r="J13190" s="192"/>
    </row>
    <row r="13191" spans="9:10" ht="15.75">
      <c r="I13191" s="192"/>
      <c r="J13191" s="192"/>
    </row>
    <row r="13192" spans="9:10" ht="15.75">
      <c r="I13192" s="192"/>
      <c r="J13192" s="192"/>
    </row>
    <row r="13193" spans="9:10" ht="15.75">
      <c r="I13193" s="192"/>
      <c r="J13193" s="192"/>
    </row>
    <row r="13194" spans="9:10" ht="15.75">
      <c r="I13194" s="192"/>
      <c r="J13194" s="192"/>
    </row>
    <row r="13195" spans="9:10" ht="15.75">
      <c r="I13195" s="192"/>
      <c r="J13195" s="192"/>
    </row>
    <row r="13196" spans="9:10" ht="15.75">
      <c r="I13196" s="192"/>
      <c r="J13196" s="192"/>
    </row>
    <row r="13197" spans="9:10" ht="15.75">
      <c r="I13197" s="192"/>
      <c r="J13197" s="192"/>
    </row>
    <row r="13198" spans="9:10" ht="15.75">
      <c r="I13198" s="192"/>
      <c r="J13198" s="192"/>
    </row>
    <row r="13199" spans="9:10" ht="15.75">
      <c r="I13199" s="192"/>
      <c r="J13199" s="192"/>
    </row>
    <row r="13200" spans="9:10" ht="15.75">
      <c r="I13200" s="192"/>
      <c r="J13200" s="192"/>
    </row>
    <row r="13201" spans="9:10" ht="15.75">
      <c r="I13201" s="192"/>
      <c r="J13201" s="192"/>
    </row>
    <row r="13202" spans="9:10" ht="15.75">
      <c r="I13202" s="192"/>
      <c r="J13202" s="192"/>
    </row>
    <row r="13203" spans="9:10" ht="15.75">
      <c r="I13203" s="192"/>
      <c r="J13203" s="192"/>
    </row>
    <row r="13204" spans="9:10" ht="15.75">
      <c r="I13204" s="192"/>
      <c r="J13204" s="192"/>
    </row>
    <row r="13205" spans="9:10" ht="15.75">
      <c r="I13205" s="192"/>
      <c r="J13205" s="192"/>
    </row>
    <row r="13206" spans="9:10" ht="15.75">
      <c r="I13206" s="192"/>
      <c r="J13206" s="192"/>
    </row>
    <row r="13207" spans="9:10" ht="15.75">
      <c r="I13207" s="192"/>
      <c r="J13207" s="192"/>
    </row>
    <row r="13208" spans="9:10" ht="15.75">
      <c r="I13208" s="192"/>
      <c r="J13208" s="192"/>
    </row>
    <row r="13209" spans="9:10" ht="15.75">
      <c r="I13209" s="192"/>
      <c r="J13209" s="192"/>
    </row>
    <row r="13210" spans="9:10" ht="15.75">
      <c r="I13210" s="192"/>
      <c r="J13210" s="192"/>
    </row>
    <row r="13211" spans="9:10" ht="15.75">
      <c r="I13211" s="192"/>
      <c r="J13211" s="192"/>
    </row>
    <row r="13212" spans="9:10" ht="15.75">
      <c r="I13212" s="192"/>
      <c r="J13212" s="192"/>
    </row>
    <row r="13213" spans="9:10" ht="15.75">
      <c r="I13213" s="192"/>
      <c r="J13213" s="192"/>
    </row>
    <row r="13214" spans="9:10" ht="15.75">
      <c r="I13214" s="192"/>
      <c r="J13214" s="192"/>
    </row>
    <row r="13215" spans="9:10" ht="15.75">
      <c r="I13215" s="192"/>
      <c r="J13215" s="192"/>
    </row>
    <row r="13216" spans="9:10" ht="15.75">
      <c r="I13216" s="192"/>
      <c r="J13216" s="192"/>
    </row>
    <row r="13217" spans="9:10" ht="15.75">
      <c r="I13217" s="192"/>
      <c r="J13217" s="192"/>
    </row>
    <row r="13218" spans="9:10" ht="15.75">
      <c r="I13218" s="192"/>
      <c r="J13218" s="192"/>
    </row>
    <row r="13219" spans="9:10" ht="15.75">
      <c r="I13219" s="192"/>
      <c r="J13219" s="192"/>
    </row>
    <row r="13220" spans="9:10" ht="15.75">
      <c r="I13220" s="192"/>
      <c r="J13220" s="192"/>
    </row>
    <row r="13221" spans="9:10" ht="15.75">
      <c r="I13221" s="192"/>
      <c r="J13221" s="192"/>
    </row>
    <row r="13222" spans="9:10" ht="15.75">
      <c r="I13222" s="192"/>
      <c r="J13222" s="192"/>
    </row>
    <row r="13223" spans="9:10" ht="15.75">
      <c r="I13223" s="192"/>
      <c r="J13223" s="192"/>
    </row>
    <row r="13224" spans="9:10" ht="15.75">
      <c r="I13224" s="192"/>
      <c r="J13224" s="192"/>
    </row>
    <row r="13225" spans="9:10" ht="15.75">
      <c r="I13225" s="192"/>
      <c r="J13225" s="192"/>
    </row>
    <row r="13226" spans="9:10" ht="15.75">
      <c r="I13226" s="192"/>
      <c r="J13226" s="192"/>
    </row>
    <row r="13227" spans="9:10" ht="15.75">
      <c r="I13227" s="192"/>
      <c r="J13227" s="192"/>
    </row>
    <row r="13228" spans="9:10" ht="15.75">
      <c r="I13228" s="192"/>
      <c r="J13228" s="192"/>
    </row>
    <row r="13229" spans="9:10" ht="15.75">
      <c r="I13229" s="192"/>
      <c r="J13229" s="192"/>
    </row>
    <row r="13230" spans="9:10" ht="15.75">
      <c r="I13230" s="192"/>
      <c r="J13230" s="192"/>
    </row>
    <row r="13231" spans="9:10" ht="15.75">
      <c r="I13231" s="192"/>
      <c r="J13231" s="192"/>
    </row>
    <row r="13232" spans="9:10" ht="15.75">
      <c r="I13232" s="192"/>
      <c r="J13232" s="192"/>
    </row>
    <row r="13233" spans="9:10" ht="15.75">
      <c r="I13233" s="192"/>
      <c r="J13233" s="192"/>
    </row>
    <row r="13234" spans="9:10" ht="15.75">
      <c r="I13234" s="192"/>
      <c r="J13234" s="192"/>
    </row>
    <row r="13235" spans="9:10" ht="15.75">
      <c r="I13235" s="192"/>
      <c r="J13235" s="192"/>
    </row>
    <row r="13236" spans="9:10" ht="15.75">
      <c r="I13236" s="192"/>
      <c r="J13236" s="192"/>
    </row>
    <row r="13237" spans="9:10" ht="15.75">
      <c r="I13237" s="192"/>
      <c r="J13237" s="192"/>
    </row>
    <row r="13238" spans="9:10" ht="15.75">
      <c r="I13238" s="192"/>
      <c r="J13238" s="192"/>
    </row>
    <row r="13239" spans="9:10" ht="15.75">
      <c r="I13239" s="192"/>
      <c r="J13239" s="192"/>
    </row>
    <row r="13240" spans="9:10" ht="15.75">
      <c r="I13240" s="192"/>
      <c r="J13240" s="192"/>
    </row>
    <row r="13241" spans="9:10" ht="15.75">
      <c r="I13241" s="192"/>
      <c r="J13241" s="192"/>
    </row>
    <row r="13242" spans="9:10" ht="15.75">
      <c r="I13242" s="192"/>
      <c r="J13242" s="192"/>
    </row>
    <row r="13243" spans="9:10" ht="15.75">
      <c r="I13243" s="192"/>
      <c r="J13243" s="192"/>
    </row>
    <row r="13244" spans="9:10" ht="15.75">
      <c r="I13244" s="192"/>
      <c r="J13244" s="192"/>
    </row>
    <row r="13245" spans="9:10" ht="15.75">
      <c r="I13245" s="192"/>
      <c r="J13245" s="192"/>
    </row>
    <row r="13246" spans="9:10" ht="15.75">
      <c r="I13246" s="192"/>
      <c r="J13246" s="192"/>
    </row>
    <row r="13247" spans="9:10" ht="15.75">
      <c r="I13247" s="192"/>
      <c r="J13247" s="192"/>
    </row>
    <row r="13248" spans="9:10" ht="15.75">
      <c r="I13248" s="192"/>
      <c r="J13248" s="192"/>
    </row>
    <row r="13249" spans="9:10" ht="15.75">
      <c r="I13249" s="192"/>
      <c r="J13249" s="192"/>
    </row>
    <row r="13250" spans="9:10" ht="15.75">
      <c r="I13250" s="192"/>
      <c r="J13250" s="192"/>
    </row>
    <row r="13251" spans="9:10" ht="15.75">
      <c r="I13251" s="192"/>
      <c r="J13251" s="192"/>
    </row>
    <row r="13252" spans="9:10" ht="15.75">
      <c r="I13252" s="192"/>
      <c r="J13252" s="192"/>
    </row>
    <row r="13253" spans="9:10" ht="15.75">
      <c r="I13253" s="192"/>
      <c r="J13253" s="192"/>
    </row>
    <row r="13254" spans="9:10" ht="15.75">
      <c r="I13254" s="192"/>
      <c r="J13254" s="192"/>
    </row>
    <row r="13255" spans="9:10" ht="15.75">
      <c r="I13255" s="192"/>
      <c r="J13255" s="192"/>
    </row>
    <row r="13256" spans="9:10" ht="15.75">
      <c r="I13256" s="192"/>
      <c r="J13256" s="192"/>
    </row>
    <row r="13257" spans="9:10" ht="15.75">
      <c r="I13257" s="192"/>
      <c r="J13257" s="192"/>
    </row>
    <row r="13258" spans="9:10" ht="15.75">
      <c r="I13258" s="192"/>
      <c r="J13258" s="192"/>
    </row>
    <row r="13259" spans="9:10" ht="15.75">
      <c r="I13259" s="192"/>
      <c r="J13259" s="192"/>
    </row>
    <row r="13260" spans="9:10" ht="15.75">
      <c r="I13260" s="192"/>
      <c r="J13260" s="192"/>
    </row>
    <row r="13261" spans="9:10" ht="15.75">
      <c r="I13261" s="192"/>
      <c r="J13261" s="192"/>
    </row>
    <row r="13262" spans="9:10" ht="15.75">
      <c r="I13262" s="192"/>
      <c r="J13262" s="192"/>
    </row>
    <row r="13263" spans="9:10" ht="15.75">
      <c r="I13263" s="192"/>
      <c r="J13263" s="192"/>
    </row>
    <row r="13264" spans="9:10" ht="15.75">
      <c r="I13264" s="192"/>
      <c r="J13264" s="192"/>
    </row>
    <row r="13265" spans="9:10" ht="15.75">
      <c r="I13265" s="192"/>
      <c r="J13265" s="192"/>
    </row>
    <row r="13266" spans="9:10" ht="15.75">
      <c r="I13266" s="192"/>
      <c r="J13266" s="192"/>
    </row>
    <row r="13267" spans="9:10" ht="15.75">
      <c r="I13267" s="192"/>
      <c r="J13267" s="192"/>
    </row>
    <row r="13268" spans="9:10" ht="15.75">
      <c r="I13268" s="192"/>
      <c r="J13268" s="192"/>
    </row>
    <row r="13269" spans="9:10" ht="15.75">
      <c r="I13269" s="192"/>
      <c r="J13269" s="192"/>
    </row>
    <row r="13270" spans="9:10" ht="15.75">
      <c r="I13270" s="192"/>
      <c r="J13270" s="192"/>
    </row>
    <row r="13271" spans="9:10" ht="15.75">
      <c r="I13271" s="192"/>
      <c r="J13271" s="192"/>
    </row>
    <row r="13272" spans="9:10" ht="15.75">
      <c r="I13272" s="192"/>
      <c r="J13272" s="192"/>
    </row>
    <row r="13273" spans="9:10" ht="15.75">
      <c r="I13273" s="192"/>
      <c r="J13273" s="192"/>
    </row>
    <row r="13274" spans="9:10" ht="15.75">
      <c r="I13274" s="192"/>
      <c r="J13274" s="192"/>
    </row>
    <row r="13275" spans="9:10" ht="15.75">
      <c r="I13275" s="192"/>
      <c r="J13275" s="192"/>
    </row>
    <row r="13276" spans="9:10" ht="15.75">
      <c r="I13276" s="192"/>
      <c r="J13276" s="192"/>
    </row>
    <row r="13277" spans="9:10" ht="15.75">
      <c r="I13277" s="192"/>
      <c r="J13277" s="192"/>
    </row>
    <row r="13278" spans="9:10" ht="15.75">
      <c r="I13278" s="192"/>
      <c r="J13278" s="192"/>
    </row>
    <row r="13279" spans="9:10" ht="15.75">
      <c r="I13279" s="192"/>
      <c r="J13279" s="192"/>
    </row>
    <row r="13280" spans="9:10" ht="15.75">
      <c r="I13280" s="192"/>
      <c r="J13280" s="192"/>
    </row>
    <row r="13281" spans="9:10" ht="15.75">
      <c r="I13281" s="192"/>
      <c r="J13281" s="192"/>
    </row>
    <row r="13282" spans="9:10" ht="15.75">
      <c r="I13282" s="192"/>
      <c r="J13282" s="192"/>
    </row>
    <row r="13283" spans="9:10" ht="15.75">
      <c r="I13283" s="192"/>
      <c r="J13283" s="192"/>
    </row>
    <row r="13284" spans="9:10" ht="15.75">
      <c r="I13284" s="192"/>
      <c r="J13284" s="192"/>
    </row>
    <row r="13285" spans="9:10" ht="15.75">
      <c r="I13285" s="192"/>
      <c r="J13285" s="192"/>
    </row>
    <row r="13286" spans="9:10" ht="15.75">
      <c r="I13286" s="192"/>
      <c r="J13286" s="192"/>
    </row>
    <row r="13287" spans="9:10" ht="15.75">
      <c r="I13287" s="192"/>
      <c r="J13287" s="192"/>
    </row>
    <row r="13288" spans="9:10" ht="15.75">
      <c r="I13288" s="192"/>
      <c r="J13288" s="192"/>
    </row>
    <row r="13289" spans="9:10" ht="15.75">
      <c r="I13289" s="192"/>
      <c r="J13289" s="192"/>
    </row>
    <row r="13290" spans="9:10" ht="15.75">
      <c r="I13290" s="192"/>
      <c r="J13290" s="192"/>
    </row>
    <row r="13291" spans="9:10" ht="15.75">
      <c r="I13291" s="192"/>
      <c r="J13291" s="192"/>
    </row>
    <row r="13292" spans="9:10" ht="15.75">
      <c r="I13292" s="192"/>
      <c r="J13292" s="192"/>
    </row>
    <row r="13293" spans="9:10" ht="15.75">
      <c r="I13293" s="192"/>
      <c r="J13293" s="192"/>
    </row>
    <row r="13294" spans="9:10" ht="15.75">
      <c r="I13294" s="192"/>
      <c r="J13294" s="192"/>
    </row>
    <row r="13295" spans="9:10" ht="15.75">
      <c r="I13295" s="192"/>
      <c r="J13295" s="192"/>
    </row>
    <row r="13296" spans="9:10" ht="15.75">
      <c r="I13296" s="192"/>
      <c r="J13296" s="192"/>
    </row>
    <row r="13297" spans="9:10" ht="15.75">
      <c r="I13297" s="192"/>
      <c r="J13297" s="192"/>
    </row>
    <row r="13298" spans="9:10" ht="15.75">
      <c r="I13298" s="192"/>
      <c r="J13298" s="192"/>
    </row>
    <row r="13299" spans="9:10" ht="15.75">
      <c r="I13299" s="192"/>
      <c r="J13299" s="192"/>
    </row>
    <row r="13300" spans="9:10" ht="15.75">
      <c r="I13300" s="192"/>
      <c r="J13300" s="192"/>
    </row>
    <row r="13301" spans="9:10" ht="15.75">
      <c r="I13301" s="192"/>
      <c r="J13301" s="192"/>
    </row>
    <row r="13302" spans="9:10" ht="15.75">
      <c r="I13302" s="192"/>
      <c r="J13302" s="192"/>
    </row>
    <row r="13303" spans="9:10" ht="15.75">
      <c r="I13303" s="192"/>
      <c r="J13303" s="192"/>
    </row>
    <row r="13304" spans="9:10" ht="15.75">
      <c r="I13304" s="192"/>
      <c r="J13304" s="192"/>
    </row>
    <row r="13305" spans="9:10" ht="15.75">
      <c r="I13305" s="192"/>
      <c r="J13305" s="192"/>
    </row>
    <row r="13306" spans="9:10" ht="15.75">
      <c r="I13306" s="192"/>
      <c r="J13306" s="192"/>
    </row>
    <row r="13307" spans="9:10" ht="15.75">
      <c r="I13307" s="192"/>
      <c r="J13307" s="192"/>
    </row>
    <row r="13308" spans="9:10" ht="15.75">
      <c r="I13308" s="192"/>
      <c r="J13308" s="192"/>
    </row>
    <row r="13309" spans="9:10" ht="15.75">
      <c r="I13309" s="192"/>
      <c r="J13309" s="192"/>
    </row>
    <row r="13310" spans="9:10" ht="15.75">
      <c r="I13310" s="192"/>
      <c r="J13310" s="192"/>
    </row>
    <row r="13311" spans="9:10" ht="15.75">
      <c r="I13311" s="192"/>
      <c r="J13311" s="192"/>
    </row>
    <row r="13312" spans="9:10" ht="15.75">
      <c r="I13312" s="192"/>
      <c r="J13312" s="192"/>
    </row>
    <row r="13313" spans="9:10" ht="15.75">
      <c r="I13313" s="192"/>
      <c r="J13313" s="192"/>
    </row>
    <row r="13314" spans="9:10" ht="15.75">
      <c r="I13314" s="192"/>
      <c r="J13314" s="192"/>
    </row>
    <row r="13315" spans="9:10" ht="15.75">
      <c r="I13315" s="192"/>
      <c r="J13315" s="192"/>
    </row>
    <row r="13316" spans="9:10" ht="15.75">
      <c r="I13316" s="192"/>
      <c r="J13316" s="192"/>
    </row>
    <row r="13317" spans="9:10" ht="15.75">
      <c r="I13317" s="192"/>
      <c r="J13317" s="192"/>
    </row>
    <row r="13318" spans="9:10" ht="15.75">
      <c r="I13318" s="192"/>
      <c r="J13318" s="192"/>
    </row>
    <row r="13319" spans="9:10" ht="15.75">
      <c r="I13319" s="192"/>
      <c r="J13319" s="192"/>
    </row>
    <row r="13320" spans="9:10" ht="15.75">
      <c r="I13320" s="192"/>
      <c r="J13320" s="192"/>
    </row>
    <row r="13321" spans="9:10" ht="15.75">
      <c r="I13321" s="192"/>
      <c r="J13321" s="192"/>
    </row>
    <row r="13322" spans="9:10" ht="15.75">
      <c r="I13322" s="192"/>
      <c r="J13322" s="192"/>
    </row>
    <row r="13323" spans="9:10" ht="15.75">
      <c r="I13323" s="192"/>
      <c r="J13323" s="192"/>
    </row>
    <row r="13324" spans="9:10" ht="15.75">
      <c r="I13324" s="192"/>
      <c r="J13324" s="192"/>
    </row>
    <row r="13325" spans="9:10" ht="15.75">
      <c r="I13325" s="192"/>
      <c r="J13325" s="192"/>
    </row>
    <row r="13326" spans="9:10" ht="15.75">
      <c r="I13326" s="192"/>
      <c r="J13326" s="192"/>
    </row>
    <row r="13327" spans="9:10" ht="15.75">
      <c r="I13327" s="192"/>
      <c r="J13327" s="192"/>
    </row>
    <row r="13328" spans="9:10" ht="15.75">
      <c r="I13328" s="192"/>
      <c r="J13328" s="192"/>
    </row>
    <row r="13329" spans="9:10" ht="15.75">
      <c r="I13329" s="192"/>
      <c r="J13329" s="192"/>
    </row>
    <row r="13330" spans="9:10" ht="15.75">
      <c r="I13330" s="192"/>
      <c r="J13330" s="192"/>
    </row>
    <row r="13331" spans="9:10" ht="15.75">
      <c r="I13331" s="192"/>
      <c r="J13331" s="192"/>
    </row>
    <row r="13332" spans="9:10" ht="15.75">
      <c r="I13332" s="192"/>
      <c r="J13332" s="192"/>
    </row>
    <row r="13333" spans="9:10" ht="15.75">
      <c r="I13333" s="192"/>
      <c r="J13333" s="192"/>
    </row>
    <row r="13334" spans="9:10" ht="15.75">
      <c r="I13334" s="192"/>
      <c r="J13334" s="192"/>
    </row>
    <row r="13335" spans="9:10" ht="15.75">
      <c r="I13335" s="192"/>
      <c r="J13335" s="192"/>
    </row>
    <row r="13336" spans="9:10" ht="15.75">
      <c r="I13336" s="192"/>
      <c r="J13336" s="192"/>
    </row>
    <row r="13337" spans="9:10" ht="15.75">
      <c r="I13337" s="192"/>
      <c r="J13337" s="192"/>
    </row>
    <row r="13338" spans="9:10" ht="15.75">
      <c r="I13338" s="192"/>
      <c r="J13338" s="192"/>
    </row>
    <row r="13339" spans="9:10" ht="15.75">
      <c r="I13339" s="192"/>
      <c r="J13339" s="192"/>
    </row>
    <row r="13340" spans="9:10" ht="15.75">
      <c r="I13340" s="192"/>
      <c r="J13340" s="192"/>
    </row>
    <row r="13341" spans="9:10" ht="15.75">
      <c r="I13341" s="192"/>
      <c r="J13341" s="192"/>
    </row>
    <row r="13342" spans="9:10" ht="15.75">
      <c r="I13342" s="192"/>
      <c r="J13342" s="192"/>
    </row>
    <row r="13343" spans="9:10" ht="15.75">
      <c r="I13343" s="192"/>
      <c r="J13343" s="192"/>
    </row>
    <row r="13344" spans="9:10" ht="15.75">
      <c r="I13344" s="192"/>
      <c r="J13344" s="192"/>
    </row>
    <row r="13345" spans="9:10" ht="15.75">
      <c r="I13345" s="192"/>
      <c r="J13345" s="192"/>
    </row>
    <row r="13346" spans="9:10" ht="15.75">
      <c r="I13346" s="192"/>
      <c r="J13346" s="192"/>
    </row>
    <row r="13347" spans="9:10" ht="15.75">
      <c r="I13347" s="192"/>
      <c r="J13347" s="192"/>
    </row>
    <row r="13348" spans="9:10" ht="15.75">
      <c r="I13348" s="192"/>
      <c r="J13348" s="192"/>
    </row>
    <row r="13349" spans="9:10" ht="15.75">
      <c r="I13349" s="192"/>
      <c r="J13349" s="192"/>
    </row>
    <row r="13350" spans="9:10" ht="15.75">
      <c r="I13350" s="192"/>
      <c r="J13350" s="192"/>
    </row>
    <row r="13351" spans="9:10" ht="15.75">
      <c r="I13351" s="192"/>
      <c r="J13351" s="192"/>
    </row>
    <row r="13352" spans="9:10" ht="15.75">
      <c r="I13352" s="192"/>
      <c r="J13352" s="192"/>
    </row>
    <row r="13353" spans="9:10" ht="15.75">
      <c r="I13353" s="192"/>
      <c r="J13353" s="192"/>
    </row>
    <row r="13354" spans="9:10" ht="15.75">
      <c r="I13354" s="192"/>
      <c r="J13354" s="192"/>
    </row>
    <row r="13355" spans="9:10" ht="15.75">
      <c r="I13355" s="192"/>
      <c r="J13355" s="192"/>
    </row>
    <row r="13356" spans="9:10" ht="15.75">
      <c r="I13356" s="192"/>
      <c r="J13356" s="192"/>
    </row>
    <row r="13357" spans="9:10" ht="15.75">
      <c r="I13357" s="192"/>
      <c r="J13357" s="192"/>
    </row>
    <row r="13358" spans="9:10" ht="15.75">
      <c r="I13358" s="192"/>
      <c r="J13358" s="192"/>
    </row>
    <row r="13359" spans="9:10" ht="15.75">
      <c r="I13359" s="192"/>
      <c r="J13359" s="192"/>
    </row>
    <row r="13360" spans="9:10" ht="15.75">
      <c r="I13360" s="192"/>
      <c r="J13360" s="192"/>
    </row>
    <row r="13361" spans="9:10" ht="15.75">
      <c r="I13361" s="192"/>
      <c r="J13361" s="192"/>
    </row>
    <row r="13362" spans="9:10" ht="15.75">
      <c r="I13362" s="192"/>
      <c r="J13362" s="192"/>
    </row>
    <row r="13363" spans="9:10" ht="15.75">
      <c r="I13363" s="192"/>
      <c r="J13363" s="192"/>
    </row>
    <row r="13364" spans="9:10" ht="15.75">
      <c r="I13364" s="192"/>
      <c r="J13364" s="192"/>
    </row>
    <row r="13365" spans="9:10" ht="15.75">
      <c r="I13365" s="192"/>
      <c r="J13365" s="192"/>
    </row>
    <row r="13366" spans="9:10" ht="15.75">
      <c r="I13366" s="192"/>
      <c r="J13366" s="192"/>
    </row>
    <row r="13367" spans="9:10" ht="15.75">
      <c r="I13367" s="192"/>
      <c r="J13367" s="192"/>
    </row>
    <row r="13368" spans="9:10" ht="15.75">
      <c r="I13368" s="192"/>
      <c r="J13368" s="192"/>
    </row>
    <row r="13369" spans="9:10" ht="15.75">
      <c r="I13369" s="192"/>
      <c r="J13369" s="192"/>
    </row>
    <row r="13370" spans="9:10" ht="15.75">
      <c r="I13370" s="192"/>
      <c r="J13370" s="192"/>
    </row>
    <row r="13371" spans="9:10" ht="15.75">
      <c r="I13371" s="192"/>
      <c r="J13371" s="192"/>
    </row>
    <row r="13372" spans="9:10" ht="15.75">
      <c r="I13372" s="192"/>
      <c r="J13372" s="192"/>
    </row>
    <row r="13373" spans="9:10" ht="15.75">
      <c r="I13373" s="192"/>
      <c r="J13373" s="192"/>
    </row>
    <row r="13374" spans="9:10" ht="15.75">
      <c r="I13374" s="192"/>
      <c r="J13374" s="192"/>
    </row>
    <row r="13375" spans="9:10" ht="15.75">
      <c r="I13375" s="192"/>
      <c r="J13375" s="192"/>
    </row>
    <row r="13376" spans="9:10" ht="15.75">
      <c r="I13376" s="192"/>
      <c r="J13376" s="192"/>
    </row>
    <row r="13377" spans="9:10" ht="15.75">
      <c r="I13377" s="192"/>
      <c r="J13377" s="192"/>
    </row>
    <row r="13378" spans="9:10" ht="15.75">
      <c r="I13378" s="192"/>
      <c r="J13378" s="192"/>
    </row>
    <row r="13379" spans="9:10" ht="15.75">
      <c r="I13379" s="192"/>
      <c r="J13379" s="192"/>
    </row>
    <row r="13380" spans="9:10" ht="15.75">
      <c r="I13380" s="192"/>
      <c r="J13380" s="192"/>
    </row>
    <row r="13381" spans="9:10" ht="15.75">
      <c r="I13381" s="192"/>
      <c r="J13381" s="192"/>
    </row>
    <row r="13382" spans="9:10" ht="15.75">
      <c r="I13382" s="192"/>
      <c r="J13382" s="192"/>
    </row>
    <row r="13383" spans="9:10" ht="15.75">
      <c r="I13383" s="192"/>
      <c r="J13383" s="192"/>
    </row>
    <row r="13384" spans="9:10" ht="15.75">
      <c r="I13384" s="192"/>
      <c r="J13384" s="192"/>
    </row>
    <row r="13385" spans="9:10" ht="15.75">
      <c r="I13385" s="192"/>
      <c r="J13385" s="192"/>
    </row>
    <row r="13386" spans="9:10" ht="15.75">
      <c r="I13386" s="192"/>
      <c r="J13386" s="192"/>
    </row>
    <row r="13387" spans="9:10" ht="15.75">
      <c r="I13387" s="192"/>
      <c r="J13387" s="192"/>
    </row>
    <row r="13388" spans="9:10" ht="15.75">
      <c r="I13388" s="192"/>
      <c r="J13388" s="192"/>
    </row>
    <row r="13389" spans="9:10" ht="15.75">
      <c r="I13389" s="192"/>
      <c r="J13389" s="192"/>
    </row>
    <row r="13390" spans="9:10" ht="15.75">
      <c r="I13390" s="192"/>
      <c r="J13390" s="192"/>
    </row>
    <row r="13391" spans="9:10" ht="15.75">
      <c r="I13391" s="192"/>
      <c r="J13391" s="192"/>
    </row>
    <row r="13392" spans="9:10" ht="15.75">
      <c r="I13392" s="192"/>
      <c r="J13392" s="192"/>
    </row>
    <row r="13393" spans="9:10" ht="15.75">
      <c r="I13393" s="192"/>
      <c r="J13393" s="192"/>
    </row>
    <row r="13394" spans="9:10" ht="15.75">
      <c r="I13394" s="192"/>
      <c r="J13394" s="192"/>
    </row>
    <row r="13395" spans="9:10" ht="15.75">
      <c r="I13395" s="192"/>
      <c r="J13395" s="192"/>
    </row>
    <row r="13396" spans="9:10" ht="15.75">
      <c r="I13396" s="192"/>
      <c r="J13396" s="192"/>
    </row>
    <row r="13397" spans="9:10" ht="15.75">
      <c r="I13397" s="192"/>
      <c r="J13397" s="192"/>
    </row>
    <row r="13398" spans="9:10" ht="15.75">
      <c r="I13398" s="192"/>
      <c r="J13398" s="192"/>
    </row>
    <row r="13399" spans="9:10" ht="15.75">
      <c r="I13399" s="192"/>
      <c r="J13399" s="192"/>
    </row>
    <row r="13400" spans="9:10" ht="15.75">
      <c r="I13400" s="192"/>
      <c r="J13400" s="192"/>
    </row>
    <row r="13401" spans="9:10" ht="15.75">
      <c r="I13401" s="192"/>
      <c r="J13401" s="192"/>
    </row>
    <row r="13402" spans="9:10" ht="15.75">
      <c r="I13402" s="192"/>
      <c r="J13402" s="192"/>
    </row>
    <row r="13403" spans="9:10" ht="15.75">
      <c r="I13403" s="192"/>
      <c r="J13403" s="192"/>
    </row>
    <row r="13404" spans="9:10" ht="15.75">
      <c r="I13404" s="192"/>
      <c r="J13404" s="192"/>
    </row>
    <row r="13405" spans="9:10" ht="15.75">
      <c r="I13405" s="192"/>
      <c r="J13405" s="192"/>
    </row>
    <row r="13406" spans="9:10" ht="15.75">
      <c r="I13406" s="192"/>
      <c r="J13406" s="192"/>
    </row>
    <row r="13407" spans="9:10" ht="15.75">
      <c r="I13407" s="192"/>
      <c r="J13407" s="192"/>
    </row>
    <row r="13408" spans="9:10" ht="15.75">
      <c r="I13408" s="192"/>
      <c r="J13408" s="192"/>
    </row>
    <row r="13409" spans="9:10" ht="15.75">
      <c r="I13409" s="192"/>
      <c r="J13409" s="192"/>
    </row>
    <row r="13410" spans="9:10" ht="15.75">
      <c r="I13410" s="192"/>
      <c r="J13410" s="192"/>
    </row>
    <row r="13411" spans="9:10" ht="15.75">
      <c r="I13411" s="192"/>
      <c r="J13411" s="192"/>
    </row>
    <row r="13412" spans="9:10" ht="15.75">
      <c r="I13412" s="192"/>
      <c r="J13412" s="192"/>
    </row>
    <row r="13413" spans="9:10" ht="15.75">
      <c r="I13413" s="192"/>
      <c r="J13413" s="192"/>
    </row>
    <row r="13414" spans="9:10" ht="15.75">
      <c r="I13414" s="192"/>
      <c r="J13414" s="192"/>
    </row>
    <row r="13415" spans="9:10" ht="15.75">
      <c r="I13415" s="192"/>
      <c r="J13415" s="192"/>
    </row>
    <row r="13416" spans="9:10" ht="15.75">
      <c r="I13416" s="192"/>
      <c r="J13416" s="192"/>
    </row>
    <row r="13417" spans="9:10" ht="15.75">
      <c r="I13417" s="192"/>
      <c r="J13417" s="192"/>
    </row>
    <row r="13418" spans="9:10" ht="15.75">
      <c r="I13418" s="192"/>
      <c r="J13418" s="192"/>
    </row>
    <row r="13419" spans="9:10" ht="15.75">
      <c r="I13419" s="192"/>
      <c r="J13419" s="192"/>
    </row>
    <row r="13420" spans="9:10" ht="15.75">
      <c r="I13420" s="192"/>
      <c r="J13420" s="192"/>
    </row>
    <row r="13421" spans="9:10" ht="15.75">
      <c r="I13421" s="192"/>
      <c r="J13421" s="192"/>
    </row>
    <row r="13422" spans="9:10" ht="15.75">
      <c r="I13422" s="192"/>
      <c r="J13422" s="192"/>
    </row>
    <row r="13423" spans="9:10" ht="15.75">
      <c r="I13423" s="192"/>
      <c r="J13423" s="192"/>
    </row>
    <row r="13424" spans="9:10" ht="15.75">
      <c r="I13424" s="192"/>
      <c r="J13424" s="192"/>
    </row>
    <row r="13425" spans="9:10" ht="15.75">
      <c r="I13425" s="192"/>
      <c r="J13425" s="192"/>
    </row>
    <row r="13426" spans="9:10" ht="15.75">
      <c r="I13426" s="192"/>
      <c r="J13426" s="192"/>
    </row>
    <row r="13427" spans="9:10" ht="15.75">
      <c r="I13427" s="192"/>
      <c r="J13427" s="192"/>
    </row>
    <row r="13428" spans="9:10" ht="15.75">
      <c r="I13428" s="192"/>
      <c r="J13428" s="192"/>
    </row>
    <row r="13429" spans="9:10" ht="15.75">
      <c r="I13429" s="192"/>
      <c r="J13429" s="192"/>
    </row>
    <row r="13430" spans="9:10" ht="15.75">
      <c r="I13430" s="192"/>
      <c r="J13430" s="192"/>
    </row>
    <row r="13431" spans="9:10" ht="15.75">
      <c r="I13431" s="192"/>
      <c r="J13431" s="192"/>
    </row>
    <row r="13432" spans="9:10" ht="15.75">
      <c r="I13432" s="192"/>
      <c r="J13432" s="192"/>
    </row>
    <row r="13433" spans="9:10" ht="15.75">
      <c r="I13433" s="192"/>
      <c r="J13433" s="192"/>
    </row>
    <row r="13434" spans="9:10" ht="15.75">
      <c r="I13434" s="192"/>
      <c r="J13434" s="192"/>
    </row>
    <row r="13435" spans="9:10" ht="15.75">
      <c r="I13435" s="192"/>
      <c r="J13435" s="192"/>
    </row>
    <row r="13436" spans="9:10" ht="15.75">
      <c r="I13436" s="192"/>
      <c r="J13436" s="192"/>
    </row>
    <row r="13437" spans="9:10" ht="15.75">
      <c r="I13437" s="192"/>
      <c r="J13437" s="192"/>
    </row>
    <row r="13438" spans="9:10" ht="15.75">
      <c r="I13438" s="192"/>
      <c r="J13438" s="192"/>
    </row>
    <row r="13439" spans="9:10" ht="15.75">
      <c r="I13439" s="192"/>
      <c r="J13439" s="192"/>
    </row>
    <row r="13440" spans="9:10" ht="15.75">
      <c r="I13440" s="192"/>
      <c r="J13440" s="192"/>
    </row>
    <row r="13441" spans="9:10" ht="15.75">
      <c r="I13441" s="192"/>
      <c r="J13441" s="192"/>
    </row>
    <row r="13442" spans="9:10" ht="15.75">
      <c r="I13442" s="192"/>
      <c r="J13442" s="192"/>
    </row>
    <row r="13443" spans="9:10" ht="15.75">
      <c r="I13443" s="192"/>
      <c r="J13443" s="192"/>
    </row>
    <row r="13444" spans="9:10" ht="15.75">
      <c r="I13444" s="192"/>
      <c r="J13444" s="192"/>
    </row>
    <row r="13445" spans="9:10" ht="15.75">
      <c r="I13445" s="192"/>
      <c r="J13445" s="192"/>
    </row>
    <row r="13446" spans="9:10" ht="15.75">
      <c r="I13446" s="192"/>
      <c r="J13446" s="192"/>
    </row>
    <row r="13447" spans="9:10" ht="15.75">
      <c r="I13447" s="192"/>
      <c r="J13447" s="192"/>
    </row>
    <row r="13448" spans="9:10" ht="15.75">
      <c r="I13448" s="192"/>
      <c r="J13448" s="192"/>
    </row>
    <row r="13449" spans="9:10" ht="15.75">
      <c r="I13449" s="192"/>
      <c r="J13449" s="192"/>
    </row>
    <row r="13450" spans="9:10" ht="15.75">
      <c r="I13450" s="192"/>
      <c r="J13450" s="192"/>
    </row>
    <row r="13451" spans="9:10" ht="15.75">
      <c r="I13451" s="192"/>
      <c r="J13451" s="192"/>
    </row>
    <row r="13452" spans="9:10" ht="15.75">
      <c r="I13452" s="192"/>
      <c r="J13452" s="192"/>
    </row>
    <row r="13453" spans="9:10" ht="15.75">
      <c r="I13453" s="192"/>
      <c r="J13453" s="192"/>
    </row>
    <row r="13454" spans="9:10" ht="15.75">
      <c r="I13454" s="192"/>
      <c r="J13454" s="192"/>
    </row>
    <row r="13455" spans="9:10" ht="15.75">
      <c r="I13455" s="192"/>
      <c r="J13455" s="192"/>
    </row>
    <row r="13456" spans="9:10" ht="15.75">
      <c r="I13456" s="192"/>
      <c r="J13456" s="192"/>
    </row>
    <row r="13457" spans="9:10" ht="15.75">
      <c r="I13457" s="192"/>
      <c r="J13457" s="192"/>
    </row>
    <row r="13458" spans="9:10" ht="15.75">
      <c r="I13458" s="192"/>
      <c r="J13458" s="192"/>
    </row>
    <row r="13459" spans="9:10" ht="15.75">
      <c r="I13459" s="192"/>
      <c r="J13459" s="192"/>
    </row>
    <row r="13460" spans="9:10" ht="15.75">
      <c r="I13460" s="192"/>
      <c r="J13460" s="192"/>
    </row>
    <row r="13461" spans="9:10" ht="15.75">
      <c r="I13461" s="192"/>
      <c r="J13461" s="192"/>
    </row>
    <row r="13462" spans="9:10" ht="15.75">
      <c r="I13462" s="192"/>
      <c r="J13462" s="192"/>
    </row>
    <row r="13463" spans="9:10" ht="15.75">
      <c r="I13463" s="192"/>
      <c r="J13463" s="192"/>
    </row>
    <row r="13464" spans="9:10" ht="15.75">
      <c r="I13464" s="192"/>
      <c r="J13464" s="192"/>
    </row>
    <row r="13465" spans="9:10" ht="15.75">
      <c r="I13465" s="192"/>
      <c r="J13465" s="192"/>
    </row>
    <row r="13466" spans="9:10" ht="15.75">
      <c r="I13466" s="192"/>
      <c r="J13466" s="192"/>
    </row>
    <row r="13467" spans="9:10" ht="15.75">
      <c r="I13467" s="192"/>
      <c r="J13467" s="192"/>
    </row>
    <row r="13468" spans="9:10" ht="15.75">
      <c r="I13468" s="192"/>
      <c r="J13468" s="192"/>
    </row>
    <row r="13469" spans="9:10" ht="15.75">
      <c r="I13469" s="192"/>
      <c r="J13469" s="192"/>
    </row>
    <row r="13470" spans="9:10" ht="15.75">
      <c r="I13470" s="192"/>
      <c r="J13470" s="192"/>
    </row>
    <row r="13471" spans="9:10" ht="15.75">
      <c r="I13471" s="192"/>
      <c r="J13471" s="192"/>
    </row>
    <row r="13472" spans="9:10" ht="15.75">
      <c r="I13472" s="192"/>
      <c r="J13472" s="192"/>
    </row>
    <row r="13473" spans="9:10" ht="15.75">
      <c r="I13473" s="192"/>
      <c r="J13473" s="192"/>
    </row>
    <row r="13474" spans="9:10" ht="15.75">
      <c r="I13474" s="192"/>
      <c r="J13474" s="192"/>
    </row>
    <row r="13475" spans="9:10" ht="15.75">
      <c r="I13475" s="192"/>
      <c r="J13475" s="192"/>
    </row>
    <row r="13476" spans="9:10" ht="15.75">
      <c r="I13476" s="192"/>
      <c r="J13476" s="192"/>
    </row>
    <row r="13477" spans="9:10" ht="15.75">
      <c r="I13477" s="192"/>
      <c r="J13477" s="192"/>
    </row>
    <row r="13478" spans="9:10" ht="15.75">
      <c r="I13478" s="192"/>
      <c r="J13478" s="192"/>
    </row>
    <row r="13479" spans="9:10" ht="15.75">
      <c r="I13479" s="192"/>
      <c r="J13479" s="192"/>
    </row>
    <row r="13480" spans="9:10" ht="15.75">
      <c r="I13480" s="192"/>
      <c r="J13480" s="192"/>
    </row>
    <row r="13481" spans="9:10" ht="15.75">
      <c r="I13481" s="192"/>
      <c r="J13481" s="192"/>
    </row>
    <row r="13482" spans="9:10" ht="15.75">
      <c r="I13482" s="192"/>
      <c r="J13482" s="192"/>
    </row>
    <row r="13483" spans="9:10" ht="15.75">
      <c r="I13483" s="192"/>
      <c r="J13483" s="192"/>
    </row>
    <row r="13484" spans="9:10" ht="15.75">
      <c r="I13484" s="192"/>
      <c r="J13484" s="192"/>
    </row>
    <row r="13485" spans="9:10" ht="15.75">
      <c r="I13485" s="192"/>
      <c r="J13485" s="192"/>
    </row>
    <row r="13486" spans="9:10" ht="15.75">
      <c r="I13486" s="192"/>
      <c r="J13486" s="192"/>
    </row>
    <row r="13487" spans="9:10" ht="15.75">
      <c r="I13487" s="192"/>
      <c r="J13487" s="192"/>
    </row>
    <row r="13488" spans="9:10" ht="15.75">
      <c r="I13488" s="192"/>
      <c r="J13488" s="192"/>
    </row>
    <row r="13489" spans="9:10" ht="15.75">
      <c r="I13489" s="192"/>
      <c r="J13489" s="192"/>
    </row>
    <row r="13490" spans="9:10" ht="15.75">
      <c r="I13490" s="192"/>
      <c r="J13490" s="192"/>
    </row>
    <row r="13491" spans="9:10" ht="15.75">
      <c r="I13491" s="192"/>
      <c r="J13491" s="192"/>
    </row>
    <row r="13492" spans="9:10" ht="15.75">
      <c r="I13492" s="192"/>
      <c r="J13492" s="192"/>
    </row>
    <row r="13493" spans="9:10" ht="15.75">
      <c r="I13493" s="192"/>
      <c r="J13493" s="192"/>
    </row>
    <row r="13494" spans="9:10" ht="15.75">
      <c r="I13494" s="192"/>
      <c r="J13494" s="192"/>
    </row>
    <row r="13495" spans="9:10" ht="15.75">
      <c r="I13495" s="192"/>
      <c r="J13495" s="192"/>
    </row>
    <row r="13496" spans="9:10" ht="15.75">
      <c r="I13496" s="192"/>
      <c r="J13496" s="192"/>
    </row>
    <row r="13497" spans="9:10" ht="15.75">
      <c r="I13497" s="192"/>
      <c r="J13497" s="192"/>
    </row>
    <row r="13498" spans="9:10" ht="15.75">
      <c r="I13498" s="192"/>
      <c r="J13498" s="192"/>
    </row>
    <row r="13499" spans="9:10" ht="15.75">
      <c r="I13499" s="192"/>
      <c r="J13499" s="192"/>
    </row>
    <row r="13500" spans="9:10" ht="15.75">
      <c r="I13500" s="192"/>
      <c r="J13500" s="192"/>
    </row>
    <row r="13501" spans="9:10" ht="15.75">
      <c r="I13501" s="192"/>
      <c r="J13501" s="192"/>
    </row>
    <row r="13502" spans="9:10" ht="15.75">
      <c r="I13502" s="192"/>
      <c r="J13502" s="192"/>
    </row>
    <row r="13503" spans="9:10" ht="15.75">
      <c r="I13503" s="192"/>
      <c r="J13503" s="192"/>
    </row>
    <row r="13504" spans="9:10" ht="15.75">
      <c r="I13504" s="192"/>
      <c r="J13504" s="192"/>
    </row>
    <row r="13505" spans="9:10" ht="15.75">
      <c r="I13505" s="192"/>
      <c r="J13505" s="192"/>
    </row>
    <row r="13506" spans="9:10" ht="15.75">
      <c r="I13506" s="192"/>
      <c r="J13506" s="192"/>
    </row>
    <row r="13507" spans="9:10" ht="15.75">
      <c r="I13507" s="192"/>
      <c r="J13507" s="192"/>
    </row>
    <row r="13508" spans="9:10" ht="15.75">
      <c r="I13508" s="192"/>
      <c r="J13508" s="192"/>
    </row>
    <row r="13509" spans="9:10" ht="15.75">
      <c r="I13509" s="192"/>
      <c r="J13509" s="192"/>
    </row>
    <row r="13510" spans="9:10" ht="15.75">
      <c r="I13510" s="192"/>
      <c r="J13510" s="192"/>
    </row>
    <row r="13511" spans="9:10" ht="15.75">
      <c r="I13511" s="192"/>
      <c r="J13511" s="192"/>
    </row>
    <row r="13512" spans="9:10" ht="15.75">
      <c r="I13512" s="192"/>
      <c r="J13512" s="192"/>
    </row>
    <row r="13513" spans="9:10" ht="15.75">
      <c r="I13513" s="192"/>
      <c r="J13513" s="192"/>
    </row>
    <row r="13514" spans="9:10" ht="15.75">
      <c r="I13514" s="192"/>
      <c r="J13514" s="192"/>
    </row>
    <row r="13515" spans="9:10" ht="15.75">
      <c r="I13515" s="192"/>
      <c r="J13515" s="192"/>
    </row>
    <row r="13516" spans="9:10" ht="15.75">
      <c r="I13516" s="192"/>
      <c r="J13516" s="192"/>
    </row>
    <row r="13517" spans="9:10" ht="15.75">
      <c r="I13517" s="192"/>
      <c r="J13517" s="192"/>
    </row>
    <row r="13518" spans="9:10" ht="15.75">
      <c r="I13518" s="192"/>
      <c r="J13518" s="192"/>
    </row>
    <row r="13519" spans="9:10" ht="15.75">
      <c r="I13519" s="192"/>
      <c r="J13519" s="192"/>
    </row>
    <row r="13520" spans="9:10" ht="15.75">
      <c r="I13520" s="192"/>
      <c r="J13520" s="192"/>
    </row>
    <row r="13521" spans="9:10" ht="15.75">
      <c r="I13521" s="192"/>
      <c r="J13521" s="192"/>
    </row>
    <row r="13522" spans="9:10" ht="15.75">
      <c r="I13522" s="192"/>
      <c r="J13522" s="192"/>
    </row>
    <row r="13523" spans="9:10" ht="15.75">
      <c r="I13523" s="192"/>
      <c r="J13523" s="192"/>
    </row>
    <row r="13524" spans="9:10" ht="15.75">
      <c r="I13524" s="192"/>
      <c r="J13524" s="192"/>
    </row>
    <row r="13525" spans="9:10" ht="15.75">
      <c r="I13525" s="192"/>
      <c r="J13525" s="192"/>
    </row>
    <row r="13526" spans="9:10" ht="15.75">
      <c r="I13526" s="192"/>
      <c r="J13526" s="192"/>
    </row>
    <row r="13527" spans="9:10" ht="15.75">
      <c r="I13527" s="192"/>
      <c r="J13527" s="192"/>
    </row>
    <row r="13528" spans="9:10" ht="15.75">
      <c r="I13528" s="192"/>
      <c r="J13528" s="192"/>
    </row>
    <row r="13529" spans="9:10" ht="15.75">
      <c r="I13529" s="192"/>
      <c r="J13529" s="192"/>
    </row>
    <row r="13530" spans="9:10" ht="15.75">
      <c r="I13530" s="192"/>
      <c r="J13530" s="192"/>
    </row>
    <row r="13531" spans="9:10" ht="15.75">
      <c r="I13531" s="192"/>
      <c r="J13531" s="192"/>
    </row>
    <row r="13532" spans="9:10" ht="15.75">
      <c r="I13532" s="192"/>
      <c r="J13532" s="192"/>
    </row>
    <row r="13533" spans="9:10" ht="15.75">
      <c r="I13533" s="192"/>
      <c r="J13533" s="192"/>
    </row>
    <row r="13534" spans="9:10" ht="15.75">
      <c r="I13534" s="192"/>
      <c r="J13534" s="192"/>
    </row>
    <row r="13535" spans="9:10" ht="15.75">
      <c r="I13535" s="192"/>
      <c r="J13535" s="192"/>
    </row>
    <row r="13536" spans="9:10" ht="15.75">
      <c r="I13536" s="192"/>
      <c r="J13536" s="192"/>
    </row>
    <row r="13537" spans="9:10" ht="15.75">
      <c r="I13537" s="192"/>
      <c r="J13537" s="192"/>
    </row>
    <row r="13538" spans="9:10" ht="15.75">
      <c r="I13538" s="192"/>
      <c r="J13538" s="192"/>
    </row>
    <row r="13539" spans="9:10" ht="15.75">
      <c r="I13539" s="192"/>
      <c r="J13539" s="192"/>
    </row>
    <row r="13540" spans="9:10" ht="15.75">
      <c r="I13540" s="192"/>
      <c r="J13540" s="192"/>
    </row>
    <row r="13541" spans="9:10" ht="15.75">
      <c r="I13541" s="192"/>
      <c r="J13541" s="192"/>
    </row>
    <row r="13542" spans="9:10" ht="15.75">
      <c r="I13542" s="192"/>
      <c r="J13542" s="192"/>
    </row>
    <row r="13543" spans="9:10" ht="15.75">
      <c r="I13543" s="192"/>
      <c r="J13543" s="192"/>
    </row>
    <row r="13544" spans="9:10" ht="15.75">
      <c r="I13544" s="192"/>
      <c r="J13544" s="192"/>
    </row>
    <row r="13545" spans="9:10" ht="15.75">
      <c r="I13545" s="192"/>
      <c r="J13545" s="192"/>
    </row>
    <row r="13546" spans="9:10" ht="15.75">
      <c r="I13546" s="192"/>
      <c r="J13546" s="192"/>
    </row>
    <row r="13547" spans="9:10" ht="15.75">
      <c r="I13547" s="192"/>
      <c r="J13547" s="192"/>
    </row>
    <row r="13548" spans="9:10" ht="15.75">
      <c r="I13548" s="192"/>
      <c r="J13548" s="192"/>
    </row>
    <row r="13549" spans="9:10" ht="15.75">
      <c r="I13549" s="192"/>
      <c r="J13549" s="192"/>
    </row>
    <row r="13550" spans="9:10" ht="15.75">
      <c r="I13550" s="192"/>
      <c r="J13550" s="192"/>
    </row>
    <row r="13551" spans="9:10" ht="15.75">
      <c r="I13551" s="192"/>
      <c r="J13551" s="192"/>
    </row>
    <row r="13552" spans="9:10" ht="15.75">
      <c r="I13552" s="192"/>
      <c r="J13552" s="192"/>
    </row>
    <row r="13553" spans="9:10" ht="15.75">
      <c r="I13553" s="192"/>
      <c r="J13553" s="192"/>
    </row>
    <row r="13554" spans="9:10" ht="15.75">
      <c r="I13554" s="192"/>
      <c r="J13554" s="192"/>
    </row>
    <row r="13555" spans="9:10" ht="15.75">
      <c r="I13555" s="192"/>
      <c r="J13555" s="192"/>
    </row>
    <row r="13556" spans="9:10" ht="15.75">
      <c r="I13556" s="192"/>
      <c r="J13556" s="192"/>
    </row>
    <row r="13557" spans="9:10" ht="15.75">
      <c r="I13557" s="192"/>
      <c r="J13557" s="192"/>
    </row>
    <row r="13558" spans="9:10" ht="15.75">
      <c r="I13558" s="192"/>
      <c r="J13558" s="192"/>
    </row>
    <row r="13559" spans="9:10" ht="15.75">
      <c r="I13559" s="192"/>
      <c r="J13559" s="192"/>
    </row>
    <row r="13560" spans="9:10" ht="15.75">
      <c r="I13560" s="192"/>
      <c r="J13560" s="192"/>
    </row>
    <row r="13561" spans="9:10" ht="15.75">
      <c r="I13561" s="192"/>
      <c r="J13561" s="192"/>
    </row>
    <row r="13562" spans="9:10" ht="15.75">
      <c r="I13562" s="192"/>
      <c r="J13562" s="192"/>
    </row>
    <row r="13563" spans="9:10" ht="15.75">
      <c r="I13563" s="192"/>
      <c r="J13563" s="192"/>
    </row>
    <row r="13564" spans="9:10" ht="15.75">
      <c r="I13564" s="192"/>
      <c r="J13564" s="192"/>
    </row>
    <row r="13565" spans="9:10" ht="15.75">
      <c r="I13565" s="192"/>
      <c r="J13565" s="192"/>
    </row>
    <row r="13566" spans="9:10" ht="15.75">
      <c r="I13566" s="192"/>
      <c r="J13566" s="192"/>
    </row>
    <row r="13567" spans="9:10" ht="15.75">
      <c r="I13567" s="192"/>
      <c r="J13567" s="192"/>
    </row>
    <row r="13568" spans="9:10" ht="15.75">
      <c r="I13568" s="192"/>
      <c r="J13568" s="192"/>
    </row>
    <row r="13569" spans="9:10" ht="15.75">
      <c r="I13569" s="192"/>
      <c r="J13569" s="192"/>
    </row>
    <row r="13570" spans="9:10" ht="15.75">
      <c r="I13570" s="192"/>
      <c r="J13570" s="192"/>
    </row>
    <row r="13571" spans="9:10" ht="15.75">
      <c r="I13571" s="192"/>
      <c r="J13571" s="192"/>
    </row>
    <row r="13572" spans="9:10" ht="15.75">
      <c r="I13572" s="192"/>
      <c r="J13572" s="192"/>
    </row>
    <row r="13573" spans="9:10" ht="15.75">
      <c r="I13573" s="192"/>
      <c r="J13573" s="192"/>
    </row>
    <row r="13574" spans="9:10" ht="15.75">
      <c r="I13574" s="192"/>
      <c r="J13574" s="192"/>
    </row>
    <row r="13575" spans="9:10" ht="15.75">
      <c r="I13575" s="192"/>
      <c r="J13575" s="192"/>
    </row>
    <row r="13576" spans="9:10" ht="15.75">
      <c r="I13576" s="192"/>
      <c r="J13576" s="192"/>
    </row>
    <row r="13577" spans="9:10" ht="15.75">
      <c r="I13577" s="192"/>
      <c r="J13577" s="192"/>
    </row>
    <row r="13578" spans="9:10" ht="15.75">
      <c r="I13578" s="192"/>
      <c r="J13578" s="192"/>
    </row>
    <row r="13579" spans="9:10" ht="15.75">
      <c r="I13579" s="192"/>
      <c r="J13579" s="192"/>
    </row>
    <row r="13580" spans="9:10" ht="15.75">
      <c r="I13580" s="192"/>
      <c r="J13580" s="192"/>
    </row>
    <row r="13581" spans="9:10" ht="15.75">
      <c r="I13581" s="192"/>
      <c r="J13581" s="192"/>
    </row>
    <row r="13582" spans="9:10" ht="15.75">
      <c r="I13582" s="192"/>
      <c r="J13582" s="192"/>
    </row>
    <row r="13583" spans="9:10" ht="15.75">
      <c r="I13583" s="192"/>
      <c r="J13583" s="192"/>
    </row>
    <row r="13584" spans="9:10" ht="15.75">
      <c r="I13584" s="192"/>
      <c r="J13584" s="192"/>
    </row>
    <row r="13585" spans="9:10" ht="15.75">
      <c r="I13585" s="192"/>
      <c r="J13585" s="192"/>
    </row>
    <row r="13586" spans="9:10" ht="15.75">
      <c r="I13586" s="192"/>
      <c r="J13586" s="192"/>
    </row>
    <row r="13587" spans="9:10" ht="15.75">
      <c r="I13587" s="192"/>
      <c r="J13587" s="192"/>
    </row>
    <row r="13588" spans="9:10" ht="15.75">
      <c r="I13588" s="192"/>
      <c r="J13588" s="192"/>
    </row>
    <row r="13589" spans="9:10" ht="15.75">
      <c r="I13589" s="192"/>
      <c r="J13589" s="192"/>
    </row>
    <row r="13590" spans="9:10" ht="15.75">
      <c r="I13590" s="192"/>
      <c r="J13590" s="192"/>
    </row>
    <row r="13591" spans="9:10" ht="15.75">
      <c r="I13591" s="192"/>
      <c r="J13591" s="192"/>
    </row>
    <row r="13592" spans="9:10" ht="15.75">
      <c r="I13592" s="192"/>
      <c r="J13592" s="192"/>
    </row>
    <row r="13593" spans="9:10" ht="15.75">
      <c r="I13593" s="192"/>
      <c r="J13593" s="192"/>
    </row>
    <row r="13594" spans="9:10" ht="15.75">
      <c r="I13594" s="192"/>
      <c r="J13594" s="192"/>
    </row>
    <row r="13595" spans="9:10" ht="15.75">
      <c r="I13595" s="192"/>
      <c r="J13595" s="192"/>
    </row>
    <row r="13596" spans="9:10" ht="15.75">
      <c r="I13596" s="192"/>
      <c r="J13596" s="192"/>
    </row>
    <row r="13597" spans="9:10" ht="15.75">
      <c r="I13597" s="192"/>
      <c r="J13597" s="192"/>
    </row>
    <row r="13598" spans="9:10" ht="15.75">
      <c r="I13598" s="192"/>
      <c r="J13598" s="192"/>
    </row>
    <row r="13599" spans="9:10" ht="15.75">
      <c r="I13599" s="192"/>
      <c r="J13599" s="192"/>
    </row>
    <row r="13600" spans="9:10" ht="15.75">
      <c r="I13600" s="192"/>
      <c r="J13600" s="192"/>
    </row>
    <row r="13601" spans="9:10" ht="15.75">
      <c r="I13601" s="192"/>
      <c r="J13601" s="192"/>
    </row>
    <row r="13602" spans="9:10" ht="15.75">
      <c r="I13602" s="192"/>
      <c r="J13602" s="192"/>
    </row>
    <row r="13603" spans="9:10" ht="15.75">
      <c r="I13603" s="192"/>
      <c r="J13603" s="192"/>
    </row>
    <row r="13604" spans="9:10" ht="15.75">
      <c r="I13604" s="192"/>
      <c r="J13604" s="192"/>
    </row>
    <row r="13605" spans="9:10" ht="15.75">
      <c r="I13605" s="192"/>
      <c r="J13605" s="192"/>
    </row>
    <row r="13606" spans="9:10" ht="15.75">
      <c r="I13606" s="192"/>
      <c r="J13606" s="192"/>
    </row>
    <row r="13607" spans="9:10" ht="15.75">
      <c r="I13607" s="192"/>
      <c r="J13607" s="192"/>
    </row>
    <row r="13608" spans="9:10" ht="15.75">
      <c r="I13608" s="192"/>
      <c r="J13608" s="192"/>
    </row>
    <row r="13609" spans="9:10" ht="15.75">
      <c r="I13609" s="192"/>
      <c r="J13609" s="192"/>
    </row>
    <row r="13610" spans="9:10" ht="15.75">
      <c r="I13610" s="192"/>
      <c r="J13610" s="192"/>
    </row>
    <row r="13611" spans="9:10" ht="15.75">
      <c r="I13611" s="192"/>
      <c r="J13611" s="192"/>
    </row>
    <row r="13612" spans="9:10" ht="15.75">
      <c r="I13612" s="192"/>
      <c r="J13612" s="192"/>
    </row>
    <row r="13613" spans="9:10" ht="15.75">
      <c r="I13613" s="192"/>
      <c r="J13613" s="192"/>
    </row>
    <row r="13614" spans="9:10" ht="15.75">
      <c r="I13614" s="192"/>
      <c r="J13614" s="192"/>
    </row>
    <row r="13615" spans="9:10" ht="15.75">
      <c r="I13615" s="192"/>
      <c r="J13615" s="192"/>
    </row>
    <row r="13616" spans="9:10" ht="15.75">
      <c r="I13616" s="192"/>
      <c r="J13616" s="192"/>
    </row>
    <row r="13617" spans="9:10" ht="15.75">
      <c r="I13617" s="192"/>
      <c r="J13617" s="192"/>
    </row>
    <row r="13618" spans="9:10" ht="15.75">
      <c r="I13618" s="192"/>
      <c r="J13618" s="192"/>
    </row>
    <row r="13619" spans="9:10" ht="15.75">
      <c r="I13619" s="192"/>
      <c r="J13619" s="192"/>
    </row>
    <row r="13620" spans="9:10" ht="15.75">
      <c r="I13620" s="192"/>
      <c r="J13620" s="192"/>
    </row>
    <row r="13621" spans="9:10" ht="15.75">
      <c r="I13621" s="192"/>
      <c r="J13621" s="192"/>
    </row>
    <row r="13622" spans="9:10" ht="15.75">
      <c r="I13622" s="192"/>
      <c r="J13622" s="192"/>
    </row>
    <row r="13623" spans="9:10" ht="15.75">
      <c r="I13623" s="192"/>
      <c r="J13623" s="192"/>
    </row>
    <row r="13624" spans="9:10" ht="15.75">
      <c r="I13624" s="192"/>
      <c r="J13624" s="192"/>
    </row>
    <row r="13625" spans="9:10" ht="15.75">
      <c r="I13625" s="192"/>
      <c r="J13625" s="192"/>
    </row>
    <row r="13626" spans="9:10" ht="15.75">
      <c r="I13626" s="192"/>
      <c r="J13626" s="192"/>
    </row>
    <row r="13627" spans="9:10" ht="15.75">
      <c r="I13627" s="192"/>
      <c r="J13627" s="192"/>
    </row>
    <row r="13628" spans="9:10" ht="15.75">
      <c r="I13628" s="192"/>
      <c r="J13628" s="192"/>
    </row>
    <row r="13629" spans="9:10" ht="15.75">
      <c r="I13629" s="192"/>
      <c r="J13629" s="192"/>
    </row>
    <row r="13630" spans="9:10" ht="15.75">
      <c r="I13630" s="192"/>
      <c r="J13630" s="192"/>
    </row>
    <row r="13631" spans="9:10" ht="15.75">
      <c r="I13631" s="192"/>
      <c r="J13631" s="192"/>
    </row>
    <row r="13632" spans="9:10" ht="15.75">
      <c r="I13632" s="192"/>
      <c r="J13632" s="192"/>
    </row>
    <row r="13633" spans="9:10" ht="15.75">
      <c r="I13633" s="192"/>
      <c r="J13633" s="192"/>
    </row>
    <row r="13634" spans="9:10" ht="15.75">
      <c r="I13634" s="192"/>
      <c r="J13634" s="192"/>
    </row>
    <row r="13635" spans="9:10" ht="15.75">
      <c r="I13635" s="192"/>
      <c r="J13635" s="192"/>
    </row>
    <row r="13636" spans="9:10" ht="15.75">
      <c r="I13636" s="192"/>
      <c r="J13636" s="192"/>
    </row>
    <row r="13637" spans="9:10" ht="15.75">
      <c r="I13637" s="192"/>
      <c r="J13637" s="192"/>
    </row>
    <row r="13638" spans="9:10" ht="15.75">
      <c r="I13638" s="192"/>
      <c r="J13638" s="192"/>
    </row>
    <row r="13639" spans="9:10" ht="15.75">
      <c r="I13639" s="192"/>
      <c r="J13639" s="192"/>
    </row>
    <row r="13640" spans="9:10" ht="15.75">
      <c r="I13640" s="192"/>
      <c r="J13640" s="192"/>
    </row>
    <row r="13641" spans="9:10" ht="15.75">
      <c r="I13641" s="192"/>
      <c r="J13641" s="192"/>
    </row>
    <row r="13642" spans="9:10" ht="15.75">
      <c r="I13642" s="192"/>
      <c r="J13642" s="192"/>
    </row>
    <row r="13643" spans="9:10" ht="15.75">
      <c r="I13643" s="192"/>
      <c r="J13643" s="192"/>
    </row>
    <row r="13644" spans="9:10" ht="15.75">
      <c r="I13644" s="192"/>
      <c r="J13644" s="192"/>
    </row>
    <row r="13645" spans="9:10" ht="15.75">
      <c r="I13645" s="192"/>
      <c r="J13645" s="192"/>
    </row>
    <row r="13646" spans="9:10" ht="15.75">
      <c r="I13646" s="192"/>
      <c r="J13646" s="192"/>
    </row>
    <row r="13647" spans="9:10" ht="15.75">
      <c r="I13647" s="192"/>
      <c r="J13647" s="192"/>
    </row>
    <row r="13648" spans="9:10" ht="15.75">
      <c r="I13648" s="192"/>
      <c r="J13648" s="192"/>
    </row>
    <row r="13649" spans="9:10" ht="15.75">
      <c r="I13649" s="192"/>
      <c r="J13649" s="192"/>
    </row>
    <row r="13650" spans="9:10" ht="15.75">
      <c r="I13650" s="192"/>
      <c r="J13650" s="192"/>
    </row>
    <row r="13651" spans="9:10" ht="15.75">
      <c r="I13651" s="192"/>
      <c r="J13651" s="192"/>
    </row>
    <row r="13652" spans="9:10" ht="15.75">
      <c r="I13652" s="192"/>
      <c r="J13652" s="192"/>
    </row>
    <row r="13653" spans="9:10" ht="15.75">
      <c r="I13653" s="192"/>
      <c r="J13653" s="192"/>
    </row>
    <row r="13654" spans="9:10" ht="15.75">
      <c r="I13654" s="192"/>
      <c r="J13654" s="192"/>
    </row>
    <row r="13655" spans="9:10" ht="15.75">
      <c r="I13655" s="192"/>
      <c r="J13655" s="192"/>
    </row>
    <row r="13656" spans="9:10" ht="15.75">
      <c r="I13656" s="192"/>
      <c r="J13656" s="192"/>
    </row>
    <row r="13657" spans="9:10" ht="15.75">
      <c r="I13657" s="192"/>
      <c r="J13657" s="192"/>
    </row>
    <row r="13658" spans="9:10" ht="15.75">
      <c r="I13658" s="192"/>
      <c r="J13658" s="192"/>
    </row>
    <row r="13659" spans="9:10" ht="15.75">
      <c r="I13659" s="192"/>
      <c r="J13659" s="192"/>
    </row>
    <row r="13660" spans="9:10" ht="15.75">
      <c r="I13660" s="192"/>
      <c r="J13660" s="192"/>
    </row>
    <row r="13661" spans="9:10" ht="15.75">
      <c r="I13661" s="192"/>
      <c r="J13661" s="192"/>
    </row>
    <row r="13662" spans="9:10" ht="15.75">
      <c r="I13662" s="192"/>
      <c r="J13662" s="192"/>
    </row>
    <row r="13663" spans="9:10" ht="15.75">
      <c r="I13663" s="192"/>
      <c r="J13663" s="192"/>
    </row>
    <row r="13664" spans="9:10" ht="15.75">
      <c r="I13664" s="192"/>
      <c r="J13664" s="192"/>
    </row>
    <row r="13665" spans="9:10" ht="15.75">
      <c r="I13665" s="192"/>
      <c r="J13665" s="192"/>
    </row>
    <row r="13666" spans="9:10" ht="15.75">
      <c r="I13666" s="192"/>
      <c r="J13666" s="192"/>
    </row>
    <row r="13667" spans="9:10" ht="15.75">
      <c r="I13667" s="192"/>
      <c r="J13667" s="192"/>
    </row>
    <row r="13668" spans="9:10" ht="15.75">
      <c r="I13668" s="192"/>
      <c r="J13668" s="192"/>
    </row>
    <row r="13669" spans="9:10" ht="15.75">
      <c r="I13669" s="192"/>
      <c r="J13669" s="192"/>
    </row>
    <row r="13670" spans="9:10" ht="15.75">
      <c r="I13670" s="192"/>
      <c r="J13670" s="192"/>
    </row>
    <row r="13671" spans="9:10" ht="15.75">
      <c r="I13671" s="192"/>
      <c r="J13671" s="192"/>
    </row>
    <row r="13672" spans="9:10" ht="15.75">
      <c r="I13672" s="192"/>
      <c r="J13672" s="192"/>
    </row>
    <row r="13673" spans="9:10" ht="15.75">
      <c r="I13673" s="192"/>
      <c r="J13673" s="192"/>
    </row>
    <row r="13674" spans="9:10" ht="15.75">
      <c r="I13674" s="192"/>
      <c r="J13674" s="192"/>
    </row>
    <row r="13675" spans="9:10" ht="15.75">
      <c r="I13675" s="192"/>
      <c r="J13675" s="192"/>
    </row>
    <row r="13676" spans="9:10" ht="15.75">
      <c r="I13676" s="192"/>
      <c r="J13676" s="192"/>
    </row>
    <row r="13677" spans="9:10" ht="15.75">
      <c r="I13677" s="192"/>
      <c r="J13677" s="192"/>
    </row>
    <row r="13678" spans="9:10" ht="15.75">
      <c r="I13678" s="192"/>
      <c r="J13678" s="192"/>
    </row>
    <row r="13679" spans="9:10" ht="15.75">
      <c r="I13679" s="192"/>
      <c r="J13679" s="192"/>
    </row>
    <row r="13680" spans="9:10" ht="15.75">
      <c r="I13680" s="192"/>
      <c r="J13680" s="192"/>
    </row>
    <row r="13681" spans="9:10" ht="15.75">
      <c r="I13681" s="192"/>
      <c r="J13681" s="192"/>
    </row>
    <row r="13682" spans="9:10" ht="15.75">
      <c r="I13682" s="192"/>
      <c r="J13682" s="192"/>
    </row>
    <row r="13683" spans="9:10" ht="15.75">
      <c r="I13683" s="192"/>
      <c r="J13683" s="192"/>
    </row>
    <row r="13684" spans="9:10" ht="15.75">
      <c r="I13684" s="192"/>
      <c r="J13684" s="192"/>
    </row>
    <row r="13685" spans="9:10" ht="15.75">
      <c r="I13685" s="192"/>
      <c r="J13685" s="192"/>
    </row>
    <row r="13686" spans="9:10" ht="15.75">
      <c r="I13686" s="192"/>
      <c r="J13686" s="192"/>
    </row>
    <row r="13687" spans="9:10" ht="15.75">
      <c r="I13687" s="192"/>
      <c r="J13687" s="192"/>
    </row>
    <row r="13688" spans="9:10" ht="15.75">
      <c r="I13688" s="192"/>
      <c r="J13688" s="192"/>
    </row>
    <row r="13689" spans="9:10" ht="15.75">
      <c r="I13689" s="192"/>
      <c r="J13689" s="192"/>
    </row>
    <row r="13690" spans="9:10" ht="15.75">
      <c r="I13690" s="192"/>
      <c r="J13690" s="192"/>
    </row>
    <row r="13691" spans="9:10" ht="15.75">
      <c r="I13691" s="192"/>
      <c r="J13691" s="192"/>
    </row>
    <row r="13692" spans="9:10" ht="15.75">
      <c r="I13692" s="192"/>
      <c r="J13692" s="192"/>
    </row>
    <row r="13693" spans="9:10" ht="15.75">
      <c r="I13693" s="192"/>
      <c r="J13693" s="192"/>
    </row>
    <row r="13694" spans="9:10" ht="15.75">
      <c r="I13694" s="192"/>
      <c r="J13694" s="192"/>
    </row>
    <row r="13695" spans="9:10" ht="15.75">
      <c r="I13695" s="192"/>
      <c r="J13695" s="192"/>
    </row>
    <row r="13696" spans="9:10" ht="15.75">
      <c r="I13696" s="192"/>
      <c r="J13696" s="192"/>
    </row>
    <row r="13697" spans="9:10" ht="15.75">
      <c r="I13697" s="192"/>
      <c r="J13697" s="192"/>
    </row>
    <row r="13698" spans="9:10" ht="15.75">
      <c r="I13698" s="192"/>
      <c r="J13698" s="192"/>
    </row>
    <row r="13699" spans="9:10" ht="15.75">
      <c r="I13699" s="192"/>
      <c r="J13699" s="192"/>
    </row>
    <row r="13700" spans="9:10" ht="15.75">
      <c r="I13700" s="192"/>
      <c r="J13700" s="192"/>
    </row>
    <row r="13701" spans="9:10" ht="15.75">
      <c r="I13701" s="192"/>
      <c r="J13701" s="192"/>
    </row>
    <row r="13702" spans="9:10" ht="15.75">
      <c r="I13702" s="192"/>
      <c r="J13702" s="192"/>
    </row>
    <row r="13703" spans="9:10" ht="15.75">
      <c r="I13703" s="192"/>
      <c r="J13703" s="192"/>
    </row>
    <row r="13704" spans="9:10" ht="15.75">
      <c r="I13704" s="192"/>
      <c r="J13704" s="192"/>
    </row>
    <row r="13705" spans="9:10" ht="15.75">
      <c r="I13705" s="192"/>
      <c r="J13705" s="192"/>
    </row>
    <row r="13706" spans="9:10" ht="15.75">
      <c r="I13706" s="192"/>
      <c r="J13706" s="192"/>
    </row>
    <row r="13707" spans="9:10" ht="15.75">
      <c r="I13707" s="192"/>
      <c r="J13707" s="192"/>
    </row>
    <row r="13708" spans="9:10" ht="15.75">
      <c r="I13708" s="192"/>
      <c r="J13708" s="192"/>
    </row>
    <row r="13709" spans="9:10" ht="15.75">
      <c r="I13709" s="192"/>
      <c r="J13709" s="192"/>
    </row>
    <row r="13710" spans="9:10" ht="15.75">
      <c r="I13710" s="192"/>
      <c r="J13710" s="192"/>
    </row>
    <row r="13711" spans="9:10" ht="15.75">
      <c r="I13711" s="192"/>
      <c r="J13711" s="192"/>
    </row>
    <row r="13712" spans="9:10" ht="15.75">
      <c r="I13712" s="192"/>
      <c r="J13712" s="192"/>
    </row>
    <row r="13713" spans="9:10" ht="15.75">
      <c r="I13713" s="192"/>
      <c r="J13713" s="192"/>
    </row>
    <row r="13714" spans="9:10" ht="15.75">
      <c r="I13714" s="192"/>
      <c r="J13714" s="192"/>
    </row>
    <row r="13715" spans="9:10" ht="15.75">
      <c r="I13715" s="192"/>
      <c r="J13715" s="192"/>
    </row>
    <row r="13716" spans="9:10" ht="15.75">
      <c r="I13716" s="192"/>
      <c r="J13716" s="192"/>
    </row>
    <row r="13717" spans="9:10" ht="15.75">
      <c r="I13717" s="192"/>
      <c r="J13717" s="192"/>
    </row>
    <row r="13718" spans="9:10" ht="15.75">
      <c r="I13718" s="192"/>
      <c r="J13718" s="192"/>
    </row>
    <row r="13719" spans="9:10" ht="15.75">
      <c r="I13719" s="192"/>
      <c r="J13719" s="192"/>
    </row>
    <row r="13720" spans="9:10" ht="15.75">
      <c r="I13720" s="192"/>
      <c r="J13720" s="192"/>
    </row>
    <row r="13721" spans="9:10" ht="15.75">
      <c r="I13721" s="192"/>
      <c r="J13721" s="192"/>
    </row>
    <row r="13722" spans="9:10" ht="15.75">
      <c r="I13722" s="192"/>
      <c r="J13722" s="192"/>
    </row>
    <row r="13723" spans="9:10" ht="15.75">
      <c r="I13723" s="192"/>
      <c r="J13723" s="192"/>
    </row>
    <row r="13724" spans="9:10" ht="15.75">
      <c r="I13724" s="192"/>
      <c r="J13724" s="192"/>
    </row>
    <row r="13725" spans="9:10" ht="15.75">
      <c r="I13725" s="192"/>
      <c r="J13725" s="192"/>
    </row>
    <row r="13726" spans="9:10" ht="15.75">
      <c r="I13726" s="192"/>
      <c r="J13726" s="192"/>
    </row>
    <row r="13727" spans="9:10" ht="15.75">
      <c r="I13727" s="192"/>
      <c r="J13727" s="192"/>
    </row>
    <row r="13728" spans="9:10" ht="15.75">
      <c r="I13728" s="192"/>
      <c r="J13728" s="192"/>
    </row>
    <row r="13729" spans="9:10" ht="15.75">
      <c r="I13729" s="192"/>
      <c r="J13729" s="192"/>
    </row>
    <row r="13730" spans="9:10" ht="15.75">
      <c r="I13730" s="192"/>
      <c r="J13730" s="192"/>
    </row>
    <row r="13731" spans="9:10" ht="15.75">
      <c r="I13731" s="192"/>
      <c r="J13731" s="192"/>
    </row>
    <row r="13732" spans="9:10" ht="15.75">
      <c r="I13732" s="192"/>
      <c r="J13732" s="192"/>
    </row>
    <row r="13733" spans="9:10" ht="15.75">
      <c r="I13733" s="192"/>
      <c r="J13733" s="192"/>
    </row>
    <row r="13734" spans="9:10" ht="15.75">
      <c r="I13734" s="192"/>
      <c r="J13734" s="192"/>
    </row>
    <row r="13735" spans="9:10" ht="15.75">
      <c r="I13735" s="192"/>
      <c r="J13735" s="192"/>
    </row>
    <row r="13736" spans="9:10" ht="15.75">
      <c r="I13736" s="192"/>
      <c r="J13736" s="192"/>
    </row>
    <row r="13737" spans="9:10" ht="15.75">
      <c r="I13737" s="192"/>
      <c r="J13737" s="192"/>
    </row>
    <row r="13738" spans="9:10" ht="15.75">
      <c r="I13738" s="192"/>
      <c r="J13738" s="192"/>
    </row>
    <row r="13739" spans="9:10" ht="15.75">
      <c r="I13739" s="192"/>
      <c r="J13739" s="192"/>
    </row>
    <row r="13740" spans="9:10" ht="15.75">
      <c r="I13740" s="192"/>
      <c r="J13740" s="192"/>
    </row>
    <row r="13741" spans="9:10" ht="15.75">
      <c r="I13741" s="192"/>
      <c r="J13741" s="192"/>
    </row>
    <row r="13742" spans="9:10" ht="15.75">
      <c r="I13742" s="192"/>
      <c r="J13742" s="192"/>
    </row>
    <row r="13743" spans="9:10" ht="15.75">
      <c r="I13743" s="192"/>
      <c r="J13743" s="192"/>
    </row>
    <row r="13744" spans="9:10" ht="15.75">
      <c r="I13744" s="192"/>
      <c r="J13744" s="192"/>
    </row>
    <row r="13745" spans="9:10" ht="15.75">
      <c r="I13745" s="192"/>
      <c r="J13745" s="192"/>
    </row>
    <row r="13746" spans="9:10" ht="15.75">
      <c r="I13746" s="192"/>
      <c r="J13746" s="192"/>
    </row>
    <row r="13747" spans="9:10" ht="15.75">
      <c r="I13747" s="192"/>
      <c r="J13747" s="192"/>
    </row>
    <row r="13748" spans="9:10" ht="15.75">
      <c r="I13748" s="192"/>
      <c r="J13748" s="192"/>
    </row>
    <row r="13749" spans="9:10" ht="15.75">
      <c r="I13749" s="192"/>
      <c r="J13749" s="192"/>
    </row>
    <row r="13750" spans="9:10" ht="15.75">
      <c r="I13750" s="192"/>
      <c r="J13750" s="192"/>
    </row>
    <row r="13751" spans="9:10" ht="15.75">
      <c r="I13751" s="192"/>
      <c r="J13751" s="192"/>
    </row>
    <row r="13752" spans="9:10" ht="15.75">
      <c r="I13752" s="192"/>
      <c r="J13752" s="192"/>
    </row>
    <row r="13753" spans="9:10" ht="15.75">
      <c r="I13753" s="192"/>
      <c r="J13753" s="192"/>
    </row>
    <row r="13754" spans="9:10" ht="15.75">
      <c r="I13754" s="192"/>
      <c r="J13754" s="192"/>
    </row>
    <row r="13755" spans="9:10" ht="15.75">
      <c r="I13755" s="192"/>
      <c r="J13755" s="192"/>
    </row>
    <row r="13756" spans="9:10" ht="15.75">
      <c r="I13756" s="192"/>
      <c r="J13756" s="192"/>
    </row>
    <row r="13757" spans="9:10" ht="15.75">
      <c r="I13757" s="192"/>
      <c r="J13757" s="192"/>
    </row>
    <row r="13758" spans="9:10" ht="15.75">
      <c r="I13758" s="192"/>
      <c r="J13758" s="192"/>
    </row>
    <row r="13759" spans="9:10" ht="15.75">
      <c r="I13759" s="192"/>
      <c r="J13759" s="192"/>
    </row>
    <row r="13760" spans="9:10" ht="15.75">
      <c r="I13760" s="192"/>
      <c r="J13760" s="192"/>
    </row>
    <row r="13761" spans="9:10" ht="15.75">
      <c r="I13761" s="192"/>
      <c r="J13761" s="192"/>
    </row>
    <row r="13762" spans="9:10" ht="15.75">
      <c r="I13762" s="192"/>
      <c r="J13762" s="192"/>
    </row>
    <row r="13763" spans="9:10" ht="15.75">
      <c r="I13763" s="192"/>
      <c r="J13763" s="192"/>
    </row>
    <row r="13764" spans="9:10" ht="15.75">
      <c r="I13764" s="192"/>
      <c r="J13764" s="192"/>
    </row>
    <row r="13765" spans="9:10" ht="15.75">
      <c r="I13765" s="192"/>
      <c r="J13765" s="192"/>
    </row>
    <row r="13766" spans="9:10" ht="15.75">
      <c r="I13766" s="192"/>
      <c r="J13766" s="192"/>
    </row>
    <row r="13767" spans="9:10" ht="15.75">
      <c r="I13767" s="192"/>
      <c r="J13767" s="192"/>
    </row>
    <row r="13768" spans="9:10" ht="15.75">
      <c r="I13768" s="192"/>
      <c r="J13768" s="192"/>
    </row>
    <row r="13769" spans="9:10" ht="15.75">
      <c r="I13769" s="192"/>
      <c r="J13769" s="192"/>
    </row>
    <row r="13770" spans="9:10" ht="15.75">
      <c r="I13770" s="192"/>
      <c r="J13770" s="192"/>
    </row>
    <row r="13771" spans="9:10" ht="15.75">
      <c r="I13771" s="192"/>
      <c r="J13771" s="192"/>
    </row>
    <row r="13772" spans="9:10" ht="15.75">
      <c r="I13772" s="192"/>
      <c r="J13772" s="192"/>
    </row>
    <row r="13773" spans="9:10" ht="15.75">
      <c r="I13773" s="192"/>
      <c r="J13773" s="192"/>
    </row>
    <row r="13774" spans="9:10" ht="15.75">
      <c r="I13774" s="192"/>
      <c r="J13774" s="192"/>
    </row>
    <row r="13775" spans="9:10" ht="15.75">
      <c r="I13775" s="192"/>
      <c r="J13775" s="192"/>
    </row>
    <row r="13776" spans="9:10" ht="15.75">
      <c r="I13776" s="192"/>
      <c r="J13776" s="192"/>
    </row>
    <row r="13777" spans="9:10" ht="15.75">
      <c r="I13777" s="192"/>
      <c r="J13777" s="192"/>
    </row>
    <row r="13778" spans="9:10" ht="15.75">
      <c r="I13778" s="192"/>
      <c r="J13778" s="192"/>
    </row>
    <row r="13779" spans="9:10" ht="15.75">
      <c r="I13779" s="192"/>
      <c r="J13779" s="192"/>
    </row>
    <row r="13780" spans="9:10" ht="15.75">
      <c r="I13780" s="192"/>
      <c r="J13780" s="192"/>
    </row>
    <row r="13781" spans="9:10" ht="15.75">
      <c r="I13781" s="192"/>
      <c r="J13781" s="192"/>
    </row>
    <row r="13782" spans="9:10" ht="15.75">
      <c r="I13782" s="192"/>
      <c r="J13782" s="192"/>
    </row>
    <row r="13783" spans="9:10" ht="15.75">
      <c r="I13783" s="192"/>
      <c r="J13783" s="192"/>
    </row>
    <row r="13784" spans="9:10" ht="15.75">
      <c r="I13784" s="192"/>
      <c r="J13784" s="192"/>
    </row>
    <row r="13785" spans="9:10" ht="15.75">
      <c r="I13785" s="192"/>
      <c r="J13785" s="192"/>
    </row>
    <row r="13786" spans="9:10" ht="15.75">
      <c r="I13786" s="192"/>
      <c r="J13786" s="192"/>
    </row>
    <row r="13787" spans="9:10" ht="15.75">
      <c r="I13787" s="192"/>
      <c r="J13787" s="192"/>
    </row>
    <row r="13788" spans="9:10" ht="15.75">
      <c r="I13788" s="192"/>
      <c r="J13788" s="192"/>
    </row>
    <row r="13789" spans="9:10" ht="15.75">
      <c r="I13789" s="192"/>
      <c r="J13789" s="192"/>
    </row>
    <row r="13790" spans="9:10" ht="15.75">
      <c r="I13790" s="192"/>
      <c r="J13790" s="192"/>
    </row>
    <row r="13791" spans="9:10" ht="15.75">
      <c r="I13791" s="192"/>
      <c r="J13791" s="192"/>
    </row>
    <row r="13792" spans="9:10" ht="15.75">
      <c r="I13792" s="192"/>
      <c r="J13792" s="192"/>
    </row>
    <row r="13793" spans="9:10" ht="15.75">
      <c r="I13793" s="192"/>
      <c r="J13793" s="192"/>
    </row>
    <row r="13794" spans="9:10" ht="15.75">
      <c r="I13794" s="192"/>
      <c r="J13794" s="192"/>
    </row>
    <row r="13795" spans="9:10" ht="15.75">
      <c r="I13795" s="192"/>
      <c r="J13795" s="192"/>
    </row>
    <row r="13796" spans="9:10" ht="15.75">
      <c r="I13796" s="192"/>
      <c r="J13796" s="192"/>
    </row>
    <row r="13797" spans="9:10" ht="15.75">
      <c r="I13797" s="192"/>
      <c r="J13797" s="192"/>
    </row>
    <row r="13798" spans="9:10" ht="15.75">
      <c r="I13798" s="192"/>
      <c r="J13798" s="192"/>
    </row>
    <row r="13799" spans="9:10" ht="15.75">
      <c r="I13799" s="192"/>
      <c r="J13799" s="192"/>
    </row>
    <row r="13800" spans="9:10" ht="15.75">
      <c r="I13800" s="192"/>
      <c r="J13800" s="192"/>
    </row>
    <row r="13801" spans="9:10" ht="15.75">
      <c r="I13801" s="192"/>
      <c r="J13801" s="192"/>
    </row>
    <row r="13802" spans="9:10" ht="15.75">
      <c r="I13802" s="192"/>
      <c r="J13802" s="192"/>
    </row>
    <row r="13803" spans="9:10" ht="15.75">
      <c r="I13803" s="192"/>
      <c r="J13803" s="192"/>
    </row>
    <row r="13804" spans="9:10" ht="15.75">
      <c r="I13804" s="192"/>
      <c r="J13804" s="192"/>
    </row>
    <row r="13805" spans="9:10" ht="15.75">
      <c r="I13805" s="192"/>
      <c r="J13805" s="192"/>
    </row>
    <row r="13806" spans="9:10" ht="15.75">
      <c r="I13806" s="192"/>
      <c r="J13806" s="192"/>
    </row>
    <row r="13807" spans="9:10" ht="15.75">
      <c r="I13807" s="192"/>
      <c r="J13807" s="192"/>
    </row>
    <row r="13808" spans="9:10" ht="15.75">
      <c r="I13808" s="192"/>
      <c r="J13808" s="192"/>
    </row>
    <row r="13809" spans="9:10" ht="15.75">
      <c r="I13809" s="192"/>
      <c r="J13809" s="192"/>
    </row>
    <row r="13810" spans="9:10" ht="15.75">
      <c r="I13810" s="192"/>
      <c r="J13810" s="192"/>
    </row>
    <row r="13811" spans="9:10" ht="15.75">
      <c r="I13811" s="192"/>
      <c r="J13811" s="192"/>
    </row>
    <row r="13812" spans="9:10" ht="15.75">
      <c r="I13812" s="192"/>
      <c r="J13812" s="192"/>
    </row>
    <row r="13813" spans="9:10" ht="15.75">
      <c r="I13813" s="192"/>
      <c r="J13813" s="192"/>
    </row>
    <row r="13814" spans="9:10" ht="15.75">
      <c r="I13814" s="192"/>
      <c r="J13814" s="192"/>
    </row>
    <row r="13815" spans="9:10" ht="15.75">
      <c r="I13815" s="192"/>
      <c r="J13815" s="192"/>
    </row>
    <row r="13816" spans="9:10" ht="15.75">
      <c r="I13816" s="192"/>
      <c r="J13816" s="192"/>
    </row>
    <row r="13817" spans="9:10" ht="15.75">
      <c r="I13817" s="192"/>
      <c r="J13817" s="192"/>
    </row>
    <row r="13818" spans="9:10" ht="15.75">
      <c r="I13818" s="192"/>
      <c r="J13818" s="192"/>
    </row>
    <row r="13819" spans="9:10" ht="15.75">
      <c r="I13819" s="192"/>
      <c r="J13819" s="192"/>
    </row>
    <row r="13820" spans="9:10" ht="15.75">
      <c r="I13820" s="192"/>
      <c r="J13820" s="192"/>
    </row>
    <row r="13821" spans="9:10" ht="15.75">
      <c r="I13821" s="192"/>
      <c r="J13821" s="192"/>
    </row>
    <row r="13822" spans="9:10" ht="15.75">
      <c r="I13822" s="192"/>
      <c r="J13822" s="192"/>
    </row>
    <row r="13823" spans="9:10" ht="15.75">
      <c r="I13823" s="192"/>
      <c r="J13823" s="192"/>
    </row>
    <row r="13824" spans="9:10" ht="15.75">
      <c r="I13824" s="192"/>
      <c r="J13824" s="192"/>
    </row>
    <row r="13825" spans="9:10" ht="15.75">
      <c r="I13825" s="192"/>
      <c r="J13825" s="192"/>
    </row>
    <row r="13826" spans="9:10" ht="15.75">
      <c r="I13826" s="192"/>
      <c r="J13826" s="192"/>
    </row>
    <row r="13827" spans="9:10" ht="15.75">
      <c r="I13827" s="192"/>
      <c r="J13827" s="192"/>
    </row>
    <row r="13828" spans="9:10" ht="15.75">
      <c r="I13828" s="192"/>
      <c r="J13828" s="192"/>
    </row>
    <row r="13829" spans="9:10" ht="15.75">
      <c r="I13829" s="192"/>
      <c r="J13829" s="192"/>
    </row>
    <row r="13830" spans="9:10" ht="15.75">
      <c r="I13830" s="192"/>
      <c r="J13830" s="192"/>
    </row>
    <row r="13831" spans="9:10" ht="15.75">
      <c r="I13831" s="192"/>
      <c r="J13831" s="192"/>
    </row>
    <row r="13832" spans="9:10" ht="15.75">
      <c r="I13832" s="192"/>
      <c r="J13832" s="192"/>
    </row>
    <row r="13833" spans="9:10" ht="15.75">
      <c r="I13833" s="192"/>
      <c r="J13833" s="192"/>
    </row>
    <row r="13834" spans="9:10" ht="15.75">
      <c r="I13834" s="192"/>
      <c r="J13834" s="192"/>
    </row>
    <row r="13835" spans="9:10" ht="15.75">
      <c r="I13835" s="192"/>
      <c r="J13835" s="192"/>
    </row>
    <row r="13836" spans="9:10" ht="15.75">
      <c r="I13836" s="192"/>
      <c r="J13836" s="192"/>
    </row>
    <row r="13837" spans="9:10" ht="15.75">
      <c r="I13837" s="192"/>
      <c r="J13837" s="192"/>
    </row>
    <row r="13838" spans="9:10" ht="15.75">
      <c r="I13838" s="192"/>
      <c r="J13838" s="192"/>
    </row>
    <row r="13839" spans="9:10" ht="15.75">
      <c r="I13839" s="192"/>
      <c r="J13839" s="192"/>
    </row>
    <row r="13840" spans="9:10" ht="15.75">
      <c r="I13840" s="192"/>
      <c r="J13840" s="192"/>
    </row>
    <row r="13841" spans="9:10" ht="15.75">
      <c r="I13841" s="192"/>
      <c r="J13841" s="192"/>
    </row>
    <row r="13842" spans="9:10" ht="15.75">
      <c r="I13842" s="192"/>
      <c r="J13842" s="192"/>
    </row>
    <row r="13843" spans="9:10" ht="15.75">
      <c r="I13843" s="192"/>
      <c r="J13843" s="192"/>
    </row>
    <row r="13844" spans="9:10" ht="15.75">
      <c r="I13844" s="192"/>
      <c r="J13844" s="192"/>
    </row>
    <row r="13845" spans="9:10" ht="15.75">
      <c r="I13845" s="192"/>
      <c r="J13845" s="192"/>
    </row>
    <row r="13846" spans="9:10" ht="15.75">
      <c r="I13846" s="192"/>
      <c r="J13846" s="192"/>
    </row>
    <row r="13847" spans="9:10" ht="15.75">
      <c r="I13847" s="192"/>
      <c r="J13847" s="192"/>
    </row>
    <row r="13848" spans="9:10" ht="15.75">
      <c r="I13848" s="192"/>
      <c r="J13848" s="192"/>
    </row>
    <row r="13849" spans="9:10" ht="15.75">
      <c r="I13849" s="192"/>
      <c r="J13849" s="192"/>
    </row>
    <row r="13850" spans="9:10" ht="15.75">
      <c r="I13850" s="192"/>
      <c r="J13850" s="192"/>
    </row>
    <row r="13851" spans="9:10" ht="15.75">
      <c r="I13851" s="192"/>
      <c r="J13851" s="192"/>
    </row>
    <row r="13852" spans="9:10" ht="15.75">
      <c r="I13852" s="192"/>
      <c r="J13852" s="192"/>
    </row>
    <row r="13853" spans="9:10" ht="15.75">
      <c r="I13853" s="192"/>
      <c r="J13853" s="192"/>
    </row>
    <row r="13854" spans="9:10" ht="15.75">
      <c r="I13854" s="192"/>
      <c r="J13854" s="192"/>
    </row>
    <row r="13855" spans="9:10" ht="15.75">
      <c r="I13855" s="192"/>
      <c r="J13855" s="192"/>
    </row>
    <row r="13856" spans="9:10" ht="15.75">
      <c r="I13856" s="192"/>
      <c r="J13856" s="192"/>
    </row>
    <row r="13857" spans="9:10" ht="15.75">
      <c r="I13857" s="192"/>
      <c r="J13857" s="192"/>
    </row>
    <row r="13858" spans="9:10" ht="15.75">
      <c r="I13858" s="192"/>
      <c r="J13858" s="192"/>
    </row>
    <row r="13859" spans="9:10" ht="15.75">
      <c r="I13859" s="192"/>
      <c r="J13859" s="192"/>
    </row>
    <row r="13860" spans="9:10" ht="15.75">
      <c r="I13860" s="192"/>
      <c r="J13860" s="192"/>
    </row>
    <row r="13861" spans="9:10" ht="15.75">
      <c r="I13861" s="192"/>
      <c r="J13861" s="192"/>
    </row>
    <row r="13862" spans="9:10" ht="15.75">
      <c r="I13862" s="192"/>
      <c r="J13862" s="192"/>
    </row>
    <row r="13863" spans="9:10" ht="15.75">
      <c r="I13863" s="192"/>
      <c r="J13863" s="192"/>
    </row>
    <row r="13864" spans="9:10" ht="15.75">
      <c r="I13864" s="192"/>
      <c r="J13864" s="192"/>
    </row>
    <row r="13865" spans="9:10" ht="15.75">
      <c r="I13865" s="192"/>
      <c r="J13865" s="192"/>
    </row>
    <row r="13866" spans="9:10" ht="15.75">
      <c r="I13866" s="192"/>
      <c r="J13866" s="192"/>
    </row>
    <row r="13867" spans="9:10" ht="15.75">
      <c r="I13867" s="192"/>
      <c r="J13867" s="192"/>
    </row>
    <row r="13868" spans="9:10" ht="15.75">
      <c r="I13868" s="192"/>
      <c r="J13868" s="192"/>
    </row>
    <row r="13869" spans="9:10" ht="15.75">
      <c r="I13869" s="192"/>
      <c r="J13869" s="192"/>
    </row>
    <row r="13870" spans="9:10" ht="15.75">
      <c r="I13870" s="192"/>
      <c r="J13870" s="192"/>
    </row>
    <row r="13871" spans="9:10" ht="15.75">
      <c r="I13871" s="192"/>
      <c r="J13871" s="192"/>
    </row>
    <row r="13872" spans="9:10" ht="15.75">
      <c r="I13872" s="192"/>
      <c r="J13872" s="192"/>
    </row>
    <row r="13873" spans="9:10" ht="15.75">
      <c r="I13873" s="192"/>
      <c r="J13873" s="192"/>
    </row>
    <row r="13874" spans="9:10" ht="15.75">
      <c r="I13874" s="192"/>
      <c r="J13874" s="192"/>
    </row>
    <row r="13875" spans="9:10" ht="15.75">
      <c r="I13875" s="192"/>
      <c r="J13875" s="192"/>
    </row>
    <row r="13876" spans="9:10" ht="15.75">
      <c r="I13876" s="192"/>
      <c r="J13876" s="192"/>
    </row>
    <row r="13877" spans="9:10" ht="15.75">
      <c r="I13877" s="192"/>
      <c r="J13877" s="192"/>
    </row>
    <row r="13878" spans="9:10" ht="15.75">
      <c r="I13878" s="192"/>
      <c r="J13878" s="192"/>
    </row>
    <row r="13879" spans="9:10" ht="15.75">
      <c r="I13879" s="192"/>
      <c r="J13879" s="192"/>
    </row>
    <row r="13880" spans="9:10" ht="15.75">
      <c r="I13880" s="192"/>
      <c r="J13880" s="192"/>
    </row>
    <row r="13881" spans="9:10" ht="15.75">
      <c r="I13881" s="192"/>
      <c r="J13881" s="192"/>
    </row>
    <row r="13882" spans="9:10" ht="15.75">
      <c r="I13882" s="192"/>
      <c r="J13882" s="192"/>
    </row>
    <row r="13883" spans="9:10" ht="15.75">
      <c r="I13883" s="192"/>
      <c r="J13883" s="192"/>
    </row>
    <row r="13884" spans="9:10" ht="15.75">
      <c r="I13884" s="192"/>
      <c r="J13884" s="192"/>
    </row>
    <row r="13885" spans="9:10" ht="15.75">
      <c r="I13885" s="192"/>
      <c r="J13885" s="192"/>
    </row>
    <row r="13886" spans="9:10" ht="15.75">
      <c r="I13886" s="192"/>
      <c r="J13886" s="192"/>
    </row>
    <row r="13887" spans="9:10" ht="15.75">
      <c r="I13887" s="192"/>
      <c r="J13887" s="192"/>
    </row>
    <row r="13888" spans="9:10" ht="15.75">
      <c r="I13888" s="192"/>
      <c r="J13888" s="192"/>
    </row>
    <row r="13889" spans="9:10" ht="15.75">
      <c r="I13889" s="192"/>
      <c r="J13889" s="192"/>
    </row>
    <row r="13890" spans="9:10" ht="15.75">
      <c r="I13890" s="192"/>
      <c r="J13890" s="192"/>
    </row>
    <row r="13891" spans="9:10" ht="15.75">
      <c r="I13891" s="192"/>
      <c r="J13891" s="192"/>
    </row>
    <row r="13892" spans="9:10" ht="15.75">
      <c r="I13892" s="192"/>
      <c r="J13892" s="192"/>
    </row>
    <row r="13893" spans="9:10" ht="15.75">
      <c r="I13893" s="192"/>
      <c r="J13893" s="192"/>
    </row>
    <row r="13894" spans="9:10" ht="15.75">
      <c r="I13894" s="192"/>
      <c r="J13894" s="192"/>
    </row>
    <row r="13895" spans="9:10" ht="15.75">
      <c r="I13895" s="192"/>
      <c r="J13895" s="192"/>
    </row>
    <row r="13896" spans="9:10" ht="15.75">
      <c r="I13896" s="192"/>
      <c r="J13896" s="192"/>
    </row>
    <row r="13897" spans="9:10" ht="15.75">
      <c r="I13897" s="192"/>
      <c r="J13897" s="192"/>
    </row>
    <row r="13898" spans="9:10" ht="15.75">
      <c r="I13898" s="192"/>
      <c r="J13898" s="192"/>
    </row>
    <row r="13899" spans="9:10" ht="15.75">
      <c r="I13899" s="192"/>
      <c r="J13899" s="192"/>
    </row>
    <row r="13900" spans="9:10" ht="15.75">
      <c r="I13900" s="192"/>
      <c r="J13900" s="192"/>
    </row>
    <row r="13901" spans="9:10" ht="15.75">
      <c r="I13901" s="192"/>
      <c r="J13901" s="192"/>
    </row>
    <row r="13902" spans="9:10" ht="15.75">
      <c r="I13902" s="192"/>
      <c r="J13902" s="192"/>
    </row>
    <row r="13903" spans="9:10" ht="15.75">
      <c r="I13903" s="192"/>
      <c r="J13903" s="192"/>
    </row>
    <row r="13904" spans="9:10" ht="15.75">
      <c r="I13904" s="192"/>
      <c r="J13904" s="192"/>
    </row>
    <row r="13905" spans="9:10" ht="15.75">
      <c r="I13905" s="192"/>
      <c r="J13905" s="192"/>
    </row>
    <row r="13906" spans="9:10" ht="15.75">
      <c r="I13906" s="192"/>
      <c r="J13906" s="192"/>
    </row>
    <row r="13907" spans="9:10" ht="15.75">
      <c r="I13907" s="192"/>
      <c r="J13907" s="192"/>
    </row>
    <row r="13908" spans="9:10" ht="15.75">
      <c r="I13908" s="192"/>
      <c r="J13908" s="192"/>
    </row>
    <row r="13909" spans="9:10" ht="15.75">
      <c r="I13909" s="192"/>
      <c r="J13909" s="192"/>
    </row>
    <row r="13910" spans="9:10" ht="15.75">
      <c r="I13910" s="192"/>
      <c r="J13910" s="192"/>
    </row>
    <row r="13911" spans="9:10" ht="15.75">
      <c r="I13911" s="192"/>
      <c r="J13911" s="192"/>
    </row>
    <row r="13912" spans="9:10" ht="15.75">
      <c r="I13912" s="192"/>
      <c r="J13912" s="192"/>
    </row>
    <row r="13913" spans="9:10" ht="15.75">
      <c r="I13913" s="192"/>
      <c r="J13913" s="192"/>
    </row>
    <row r="13914" spans="9:10" ht="15.75">
      <c r="I13914" s="192"/>
      <c r="J13914" s="192"/>
    </row>
    <row r="13915" spans="9:10" ht="15.75">
      <c r="I13915" s="192"/>
      <c r="J13915" s="192"/>
    </row>
    <row r="13916" spans="9:10" ht="15.75">
      <c r="I13916" s="192"/>
      <c r="J13916" s="192"/>
    </row>
    <row r="13917" spans="9:10" ht="15.75">
      <c r="I13917" s="192"/>
      <c r="J13917" s="192"/>
    </row>
    <row r="13918" spans="9:10" ht="15.75">
      <c r="I13918" s="192"/>
      <c r="J13918" s="192"/>
    </row>
    <row r="13919" spans="9:10" ht="15.75">
      <c r="I13919" s="192"/>
      <c r="J13919" s="192"/>
    </row>
    <row r="13920" spans="9:10" ht="15.75">
      <c r="I13920" s="192"/>
      <c r="J13920" s="192"/>
    </row>
    <row r="13921" spans="9:10" ht="15.75">
      <c r="I13921" s="192"/>
      <c r="J13921" s="192"/>
    </row>
    <row r="13922" spans="9:10" ht="15.75">
      <c r="I13922" s="192"/>
      <c r="J13922" s="192"/>
    </row>
    <row r="13923" spans="9:10" ht="15.75">
      <c r="I13923" s="192"/>
      <c r="J13923" s="192"/>
    </row>
    <row r="13924" spans="9:10" ht="15.75">
      <c r="I13924" s="192"/>
      <c r="J13924" s="192"/>
    </row>
    <row r="13925" spans="9:10" ht="15.75">
      <c r="I13925" s="192"/>
      <c r="J13925" s="192"/>
    </row>
    <row r="13926" spans="9:10" ht="15.75">
      <c r="I13926" s="192"/>
      <c r="J13926" s="192"/>
    </row>
    <row r="13927" spans="9:10" ht="15.75">
      <c r="I13927" s="192"/>
      <c r="J13927" s="192"/>
    </row>
    <row r="13928" spans="9:10" ht="15.75">
      <c r="I13928" s="192"/>
      <c r="J13928" s="192"/>
    </row>
    <row r="13929" spans="9:10" ht="15.75">
      <c r="I13929" s="192"/>
      <c r="J13929" s="192"/>
    </row>
    <row r="13930" spans="9:10" ht="15.75">
      <c r="I13930" s="192"/>
      <c r="J13930" s="192"/>
    </row>
    <row r="13931" spans="9:10" ht="15.75">
      <c r="I13931" s="192"/>
      <c r="J13931" s="192"/>
    </row>
    <row r="13932" spans="9:10" ht="15.75">
      <c r="I13932" s="192"/>
      <c r="J13932" s="192"/>
    </row>
    <row r="13933" spans="9:10" ht="15.75">
      <c r="I13933" s="192"/>
      <c r="J13933" s="192"/>
    </row>
    <row r="13934" spans="9:10" ht="15.75">
      <c r="I13934" s="192"/>
      <c r="J13934" s="192"/>
    </row>
    <row r="13935" spans="9:10" ht="15.75">
      <c r="I13935" s="192"/>
      <c r="J13935" s="192"/>
    </row>
    <row r="13936" spans="9:10" ht="15.75">
      <c r="I13936" s="192"/>
      <c r="J13936" s="192"/>
    </row>
    <row r="13937" spans="9:10" ht="15.75">
      <c r="I13937" s="192"/>
      <c r="J13937" s="192"/>
    </row>
    <row r="13938" spans="9:10" ht="15.75">
      <c r="I13938" s="192"/>
      <c r="J13938" s="192"/>
    </row>
    <row r="13939" spans="9:10" ht="15.75">
      <c r="I13939" s="192"/>
      <c r="J13939" s="192"/>
    </row>
    <row r="13940" spans="9:10" ht="15.75">
      <c r="I13940" s="192"/>
      <c r="J13940" s="192"/>
    </row>
    <row r="13941" spans="9:10" ht="15.75">
      <c r="I13941" s="192"/>
      <c r="J13941" s="192"/>
    </row>
    <row r="13942" spans="9:10" ht="15.75">
      <c r="I13942" s="192"/>
      <c r="J13942" s="192"/>
    </row>
    <row r="13943" spans="9:10" ht="15.75">
      <c r="I13943" s="192"/>
      <c r="J13943" s="192"/>
    </row>
    <row r="13944" spans="9:10" ht="15.75">
      <c r="I13944" s="192"/>
      <c r="J13944" s="192"/>
    </row>
    <row r="13945" spans="9:10" ht="15.75">
      <c r="I13945" s="192"/>
      <c r="J13945" s="192"/>
    </row>
    <row r="13946" spans="9:10" ht="15.75">
      <c r="I13946" s="192"/>
      <c r="J13946" s="192"/>
    </row>
    <row r="13947" spans="9:10" ht="15.75">
      <c r="I13947" s="192"/>
      <c r="J13947" s="192"/>
    </row>
    <row r="13948" spans="9:10" ht="15.75">
      <c r="I13948" s="192"/>
      <c r="J13948" s="192"/>
    </row>
    <row r="13949" spans="9:10" ht="15.75">
      <c r="I13949" s="192"/>
      <c r="J13949" s="192"/>
    </row>
    <row r="13950" spans="9:10" ht="15.75">
      <c r="I13950" s="192"/>
      <c r="J13950" s="192"/>
    </row>
    <row r="13951" spans="9:10" ht="15.75">
      <c r="I13951" s="192"/>
      <c r="J13951" s="192"/>
    </row>
    <row r="13952" spans="9:10" ht="15.75">
      <c r="I13952" s="192"/>
      <c r="J13952" s="192"/>
    </row>
    <row r="13953" spans="9:10" ht="15.75">
      <c r="I13953" s="192"/>
      <c r="J13953" s="192"/>
    </row>
    <row r="13954" spans="9:10" ht="15.75">
      <c r="I13954" s="192"/>
      <c r="J13954" s="192"/>
    </row>
    <row r="13955" spans="9:10" ht="15.75">
      <c r="I13955" s="192"/>
      <c r="J13955" s="192"/>
    </row>
    <row r="13956" spans="9:10" ht="15.75">
      <c r="I13956" s="192"/>
      <c r="J13956" s="192"/>
    </row>
    <row r="13957" spans="9:10" ht="15.75">
      <c r="I13957" s="192"/>
      <c r="J13957" s="192"/>
    </row>
    <row r="13958" spans="9:10" ht="15.75">
      <c r="I13958" s="192"/>
      <c r="J13958" s="192"/>
    </row>
    <row r="13959" spans="9:10" ht="15.75">
      <c r="I13959" s="192"/>
      <c r="J13959" s="192"/>
    </row>
    <row r="13960" spans="9:10" ht="15.75">
      <c r="I13960" s="192"/>
      <c r="J13960" s="192"/>
    </row>
    <row r="13961" spans="9:10" ht="15.75">
      <c r="I13961" s="192"/>
      <c r="J13961" s="192"/>
    </row>
    <row r="13962" spans="9:10" ht="15.75">
      <c r="I13962" s="192"/>
      <c r="J13962" s="192"/>
    </row>
    <row r="13963" spans="9:10" ht="15.75">
      <c r="I13963" s="192"/>
      <c r="J13963" s="192"/>
    </row>
    <row r="13964" spans="9:10" ht="15.75">
      <c r="I13964" s="192"/>
      <c r="J13964" s="192"/>
    </row>
    <row r="13965" spans="9:10" ht="15.75">
      <c r="I13965" s="192"/>
      <c r="J13965" s="192"/>
    </row>
    <row r="13966" spans="9:10" ht="15.75">
      <c r="I13966" s="192"/>
      <c r="J13966" s="192"/>
    </row>
    <row r="13967" spans="9:10" ht="15.75">
      <c r="I13967" s="192"/>
      <c r="J13967" s="192"/>
    </row>
    <row r="13968" spans="9:10" ht="15.75">
      <c r="I13968" s="192"/>
      <c r="J13968" s="192"/>
    </row>
    <row r="13969" spans="9:10" ht="15.75">
      <c r="I13969" s="192"/>
      <c r="J13969" s="192"/>
    </row>
    <row r="13970" spans="9:10" ht="15.75">
      <c r="I13970" s="192"/>
      <c r="J13970" s="192"/>
    </row>
    <row r="13971" spans="9:10" ht="15.75">
      <c r="I13971" s="192"/>
      <c r="J13971" s="192"/>
    </row>
    <row r="13972" spans="9:10" ht="15.75">
      <c r="I13972" s="192"/>
      <c r="J13972" s="192"/>
    </row>
    <row r="13973" spans="9:10" ht="15.75">
      <c r="I13973" s="192"/>
      <c r="J13973" s="192"/>
    </row>
    <row r="13974" spans="9:10" ht="15.75">
      <c r="I13974" s="192"/>
      <c r="J13974" s="192"/>
    </row>
    <row r="13975" spans="9:10" ht="15.75">
      <c r="I13975" s="192"/>
      <c r="J13975" s="192"/>
    </row>
    <row r="13976" spans="9:10" ht="15.75">
      <c r="I13976" s="192"/>
      <c r="J13976" s="192"/>
    </row>
    <row r="13977" spans="9:10" ht="15.75">
      <c r="I13977" s="192"/>
      <c r="J13977" s="192"/>
    </row>
    <row r="13978" spans="9:10" ht="15.75">
      <c r="I13978" s="192"/>
      <c r="J13978" s="192"/>
    </row>
    <row r="13979" spans="9:10" ht="15.75">
      <c r="I13979" s="192"/>
      <c r="J13979" s="192"/>
    </row>
    <row r="13980" spans="9:10" ht="15.75">
      <c r="I13980" s="192"/>
      <c r="J13980" s="192"/>
    </row>
    <row r="13981" spans="9:10" ht="15.75">
      <c r="I13981" s="192"/>
      <c r="J13981" s="192"/>
    </row>
    <row r="13982" spans="9:10" ht="15.75">
      <c r="I13982" s="192"/>
      <c r="J13982" s="192"/>
    </row>
    <row r="13983" spans="9:10" ht="15.75">
      <c r="I13983" s="192"/>
      <c r="J13983" s="192"/>
    </row>
    <row r="13984" spans="9:10" ht="15.75">
      <c r="I13984" s="192"/>
      <c r="J13984" s="192"/>
    </row>
    <row r="13985" spans="9:10" ht="15.75">
      <c r="I13985" s="192"/>
      <c r="J13985" s="192"/>
    </row>
    <row r="13986" spans="9:10" ht="15.75">
      <c r="I13986" s="192"/>
      <c r="J13986" s="192"/>
    </row>
    <row r="13987" spans="9:10" ht="15.75">
      <c r="I13987" s="192"/>
      <c r="J13987" s="192"/>
    </row>
    <row r="13988" spans="9:10" ht="15.75">
      <c r="I13988" s="192"/>
      <c r="J13988" s="192"/>
    </row>
    <row r="13989" spans="9:10" ht="15.75">
      <c r="I13989" s="192"/>
      <c r="J13989" s="192"/>
    </row>
    <row r="13990" spans="9:10" ht="15.75">
      <c r="I13990" s="192"/>
      <c r="J13990" s="192"/>
    </row>
    <row r="13991" spans="9:10" ht="15.75">
      <c r="I13991" s="192"/>
      <c r="J13991" s="192"/>
    </row>
    <row r="13992" spans="9:10" ht="15.75">
      <c r="I13992" s="192"/>
      <c r="J13992" s="192"/>
    </row>
    <row r="13993" spans="9:10" ht="15.75">
      <c r="I13993" s="192"/>
      <c r="J13993" s="192"/>
    </row>
    <row r="13994" spans="9:10" ht="15.75">
      <c r="I13994" s="192"/>
      <c r="J13994" s="192"/>
    </row>
    <row r="13995" spans="9:10" ht="15.75">
      <c r="I13995" s="192"/>
      <c r="J13995" s="192"/>
    </row>
    <row r="13996" spans="9:10" ht="15.75">
      <c r="I13996" s="192"/>
      <c r="J13996" s="192"/>
    </row>
    <row r="13997" spans="9:10" ht="15.75">
      <c r="I13997" s="192"/>
      <c r="J13997" s="192"/>
    </row>
    <row r="13998" spans="9:10" ht="15.75">
      <c r="I13998" s="192"/>
      <c r="J13998" s="192"/>
    </row>
    <row r="13999" spans="9:10" ht="15.75">
      <c r="I13999" s="192"/>
      <c r="J13999" s="192"/>
    </row>
    <row r="14000" spans="9:10" ht="15.75">
      <c r="I14000" s="192"/>
      <c r="J14000" s="192"/>
    </row>
    <row r="14001" spans="9:10" ht="15.75">
      <c r="I14001" s="192"/>
      <c r="J14001" s="192"/>
    </row>
    <row r="14002" spans="9:10" ht="15.75">
      <c r="I14002" s="192"/>
      <c r="J14002" s="192"/>
    </row>
    <row r="14003" spans="9:10" ht="15.75">
      <c r="I14003" s="192"/>
      <c r="J14003" s="192"/>
    </row>
    <row r="14004" spans="9:10" ht="15.75">
      <c r="I14004" s="192"/>
      <c r="J14004" s="192"/>
    </row>
    <row r="14005" spans="9:10" ht="15.75">
      <c r="I14005" s="192"/>
      <c r="J14005" s="192"/>
    </row>
    <row r="14006" spans="9:10" ht="15.75">
      <c r="I14006" s="192"/>
      <c r="J14006" s="192"/>
    </row>
    <row r="14007" spans="9:10" ht="15.75">
      <c r="I14007" s="192"/>
      <c r="J14007" s="192"/>
    </row>
    <row r="14008" spans="9:10" ht="15.75">
      <c r="I14008" s="192"/>
      <c r="J14008" s="192"/>
    </row>
    <row r="14009" spans="9:10" ht="15.75">
      <c r="I14009" s="192"/>
      <c r="J14009" s="192"/>
    </row>
    <row r="14010" spans="9:10" ht="15.75">
      <c r="I14010" s="192"/>
      <c r="J14010" s="192"/>
    </row>
    <row r="14011" spans="9:10" ht="15.75">
      <c r="I14011" s="192"/>
      <c r="J14011" s="192"/>
    </row>
    <row r="14012" spans="9:10" ht="15.75">
      <c r="I14012" s="192"/>
      <c r="J14012" s="192"/>
    </row>
    <row r="14013" spans="9:10" ht="15.75">
      <c r="I14013" s="192"/>
      <c r="J14013" s="192"/>
    </row>
    <row r="14014" spans="9:10" ht="15.75">
      <c r="I14014" s="192"/>
      <c r="J14014" s="192"/>
    </row>
    <row r="14015" spans="9:10" ht="15.75">
      <c r="I14015" s="192"/>
      <c r="J14015" s="192"/>
    </row>
    <row r="14016" spans="9:10" ht="15.75">
      <c r="I14016" s="192"/>
      <c r="J14016" s="192"/>
    </row>
    <row r="14017" spans="9:10" ht="15.75">
      <c r="I14017" s="192"/>
      <c r="J14017" s="192"/>
    </row>
    <row r="14018" spans="9:10" ht="15.75">
      <c r="I14018" s="192"/>
      <c r="J14018" s="192"/>
    </row>
    <row r="14019" spans="9:10" ht="15.75">
      <c r="I14019" s="192"/>
      <c r="J14019" s="192"/>
    </row>
    <row r="14020" spans="9:10" ht="15.75">
      <c r="I14020" s="192"/>
      <c r="J14020" s="192"/>
    </row>
    <row r="14021" spans="9:10" ht="15.75">
      <c r="I14021" s="192"/>
      <c r="J14021" s="192"/>
    </row>
    <row r="14022" spans="9:10" ht="15.75">
      <c r="I14022" s="192"/>
      <c r="J14022" s="192"/>
    </row>
    <row r="14023" spans="9:10" ht="15.75">
      <c r="I14023" s="192"/>
      <c r="J14023" s="192"/>
    </row>
    <row r="14024" spans="9:10" ht="15.75">
      <c r="I14024" s="192"/>
      <c r="J14024" s="192"/>
    </row>
    <row r="14025" spans="9:10" ht="15.75">
      <c r="I14025" s="192"/>
      <c r="J14025" s="192"/>
    </row>
    <row r="14026" spans="9:10" ht="15.75">
      <c r="I14026" s="192"/>
      <c r="J14026" s="192"/>
    </row>
    <row r="14027" spans="9:10" ht="15.75">
      <c r="I14027" s="192"/>
      <c r="J14027" s="192"/>
    </row>
    <row r="14028" spans="9:10" ht="15.75">
      <c r="I14028" s="192"/>
      <c r="J14028" s="192"/>
    </row>
    <row r="14029" spans="9:10" ht="15.75">
      <c r="I14029" s="192"/>
      <c r="J14029" s="192"/>
    </row>
    <row r="14030" spans="9:10" ht="15.75">
      <c r="I14030" s="192"/>
      <c r="J14030" s="192"/>
    </row>
    <row r="14031" spans="9:10" ht="15.75">
      <c r="I14031" s="192"/>
      <c r="J14031" s="192"/>
    </row>
    <row r="14032" spans="9:10" ht="15.75">
      <c r="I14032" s="192"/>
      <c r="J14032" s="192"/>
    </row>
    <row r="14033" spans="9:10" ht="15.75">
      <c r="I14033" s="192"/>
      <c r="J14033" s="192"/>
    </row>
    <row r="14034" spans="9:10" ht="15.75">
      <c r="I14034" s="192"/>
      <c r="J14034" s="192"/>
    </row>
    <row r="14035" spans="9:10" ht="15.75">
      <c r="I14035" s="192"/>
      <c r="J14035" s="192"/>
    </row>
    <row r="14036" spans="9:10" ht="15.75">
      <c r="I14036" s="192"/>
      <c r="J14036" s="192"/>
    </row>
    <row r="14037" spans="9:10" ht="15.75">
      <c r="I14037" s="192"/>
      <c r="J14037" s="192"/>
    </row>
    <row r="14038" spans="9:10" ht="15.75">
      <c r="I14038" s="192"/>
      <c r="J14038" s="192"/>
    </row>
    <row r="14039" spans="9:10" ht="15.75">
      <c r="I14039" s="192"/>
      <c r="J14039" s="192"/>
    </row>
    <row r="14040" spans="9:10" ht="15.75">
      <c r="I14040" s="192"/>
      <c r="J14040" s="192"/>
    </row>
    <row r="14041" spans="9:10" ht="15.75">
      <c r="I14041" s="192"/>
      <c r="J14041" s="192"/>
    </row>
    <row r="14042" spans="9:10" ht="15.75">
      <c r="I14042" s="192"/>
      <c r="J14042" s="192"/>
    </row>
    <row r="14043" spans="9:10" ht="15.75">
      <c r="I14043" s="192"/>
      <c r="J14043" s="192"/>
    </row>
    <row r="14044" spans="9:10" ht="15.75">
      <c r="I14044" s="192"/>
      <c r="J14044" s="192"/>
    </row>
    <row r="14045" spans="9:10" ht="15.75">
      <c r="I14045" s="192"/>
      <c r="J14045" s="192"/>
    </row>
    <row r="14046" spans="9:10" ht="15.75">
      <c r="I14046" s="192"/>
      <c r="J14046" s="192"/>
    </row>
    <row r="14047" spans="9:10" ht="15.75">
      <c r="I14047" s="192"/>
      <c r="J14047" s="192"/>
    </row>
    <row r="14048" spans="9:10" ht="15.75">
      <c r="I14048" s="192"/>
      <c r="J14048" s="192"/>
    </row>
    <row r="14049" spans="9:10" ht="15.75">
      <c r="I14049" s="192"/>
      <c r="J14049" s="192"/>
    </row>
    <row r="14050" spans="9:10" ht="15.75">
      <c r="I14050" s="192"/>
      <c r="J14050" s="192"/>
    </row>
    <row r="14051" spans="9:10" ht="15.75">
      <c r="I14051" s="192"/>
      <c r="J14051" s="192"/>
    </row>
    <row r="14052" spans="9:10" ht="15.75">
      <c r="I14052" s="192"/>
      <c r="J14052" s="192"/>
    </row>
    <row r="14053" spans="9:10" ht="15.75">
      <c r="I14053" s="192"/>
      <c r="J14053" s="192"/>
    </row>
    <row r="14054" spans="9:10" ht="15.75">
      <c r="I14054" s="192"/>
      <c r="J14054" s="192"/>
    </row>
    <row r="14055" spans="9:10" ht="15.75">
      <c r="I14055" s="192"/>
      <c r="J14055" s="192"/>
    </row>
    <row r="14056" spans="9:10" ht="15.75">
      <c r="I14056" s="192"/>
      <c r="J14056" s="192"/>
    </row>
    <row r="14057" spans="9:10" ht="15.75">
      <c r="I14057" s="192"/>
      <c r="J14057" s="192"/>
    </row>
    <row r="14058" spans="9:10" ht="15.75">
      <c r="I14058" s="192"/>
      <c r="J14058" s="192"/>
    </row>
    <row r="14059" spans="9:10" ht="15.75">
      <c r="I14059" s="192"/>
      <c r="J14059" s="192"/>
    </row>
    <row r="14060" spans="9:10" ht="15.75">
      <c r="I14060" s="192"/>
      <c r="J14060" s="192"/>
    </row>
    <row r="14061" spans="9:10" ht="15.75">
      <c r="I14061" s="192"/>
      <c r="J14061" s="192"/>
    </row>
    <row r="14062" spans="9:10" ht="15.75">
      <c r="I14062" s="192"/>
      <c r="J14062" s="192"/>
    </row>
    <row r="14063" spans="9:10" ht="15.75">
      <c r="I14063" s="192"/>
      <c r="J14063" s="192"/>
    </row>
    <row r="14064" spans="9:10" ht="15.75">
      <c r="I14064" s="192"/>
      <c r="J14064" s="192"/>
    </row>
    <row r="14065" spans="9:10" ht="15.75">
      <c r="I14065" s="192"/>
      <c r="J14065" s="192"/>
    </row>
    <row r="14066" spans="9:10" ht="15.75">
      <c r="I14066" s="192"/>
      <c r="J14066" s="192"/>
    </row>
    <row r="14067" spans="9:10" ht="15.75">
      <c r="I14067" s="192"/>
      <c r="J14067" s="192"/>
    </row>
    <row r="14068" spans="9:10" ht="15.75">
      <c r="I14068" s="192"/>
      <c r="J14068" s="192"/>
    </row>
    <row r="14069" spans="9:10" ht="15.75">
      <c r="I14069" s="192"/>
      <c r="J14069" s="192"/>
    </row>
    <row r="14070" spans="9:10" ht="15.75">
      <c r="I14070" s="192"/>
      <c r="J14070" s="192"/>
    </row>
    <row r="14071" spans="9:10" ht="15.75">
      <c r="I14071" s="192"/>
      <c r="J14071" s="192"/>
    </row>
    <row r="14072" spans="9:10" ht="15.75">
      <c r="I14072" s="192"/>
      <c r="J14072" s="192"/>
    </row>
    <row r="14073" spans="9:10" ht="15.75">
      <c r="I14073" s="192"/>
      <c r="J14073" s="192"/>
    </row>
    <row r="14074" spans="9:10" ht="15.75">
      <c r="I14074" s="192"/>
      <c r="J14074" s="192"/>
    </row>
    <row r="14075" spans="9:10" ht="15.75">
      <c r="I14075" s="192"/>
      <c r="J14075" s="192"/>
    </row>
    <row r="14076" spans="9:10" ht="15.75">
      <c r="I14076" s="192"/>
      <c r="J14076" s="192"/>
    </row>
    <row r="14077" spans="9:10" ht="15.75">
      <c r="I14077" s="192"/>
      <c r="J14077" s="192"/>
    </row>
    <row r="14078" spans="9:10" ht="15.75">
      <c r="I14078" s="192"/>
      <c r="J14078" s="192"/>
    </row>
    <row r="14079" spans="9:10" ht="15.75">
      <c r="I14079" s="192"/>
      <c r="J14079" s="192"/>
    </row>
    <row r="14080" spans="9:10" ht="15.75">
      <c r="I14080" s="192"/>
      <c r="J14080" s="192"/>
    </row>
    <row r="14081" spans="9:10" ht="15.75">
      <c r="I14081" s="192"/>
      <c r="J14081" s="192"/>
    </row>
    <row r="14082" spans="9:10" ht="15.75">
      <c r="I14082" s="192"/>
      <c r="J14082" s="192"/>
    </row>
    <row r="14083" spans="9:10" ht="15.75">
      <c r="I14083" s="192"/>
      <c r="J14083" s="192"/>
    </row>
    <row r="14084" spans="9:10" ht="15.75">
      <c r="I14084" s="192"/>
      <c r="J14084" s="192"/>
    </row>
    <row r="14085" spans="9:10" ht="15.75">
      <c r="I14085" s="192"/>
      <c r="J14085" s="192"/>
    </row>
    <row r="14086" spans="9:10" ht="15.75">
      <c r="I14086" s="192"/>
      <c r="J14086" s="192"/>
    </row>
    <row r="14087" spans="9:10" ht="15.75">
      <c r="I14087" s="192"/>
      <c r="J14087" s="192"/>
    </row>
    <row r="14088" spans="9:10" ht="15.75">
      <c r="I14088" s="192"/>
      <c r="J14088" s="192"/>
    </row>
    <row r="14089" spans="9:10" ht="15.75">
      <c r="I14089" s="192"/>
      <c r="J14089" s="192"/>
    </row>
    <row r="14090" spans="9:10" ht="15.75">
      <c r="I14090" s="192"/>
      <c r="J14090" s="192"/>
    </row>
    <row r="14091" spans="9:10" ht="15.75">
      <c r="I14091" s="192"/>
      <c r="J14091" s="192"/>
    </row>
    <row r="14092" spans="9:10" ht="15.75">
      <c r="I14092" s="192"/>
      <c r="J14092" s="192"/>
    </row>
    <row r="14093" spans="9:10" ht="15.75">
      <c r="I14093" s="192"/>
      <c r="J14093" s="192"/>
    </row>
    <row r="14094" spans="9:10" ht="15.75">
      <c r="I14094" s="192"/>
      <c r="J14094" s="192"/>
    </row>
    <row r="14095" spans="9:10" ht="15.75">
      <c r="I14095" s="192"/>
      <c r="J14095" s="192"/>
    </row>
    <row r="14096" spans="9:10" ht="15.75">
      <c r="I14096" s="192"/>
      <c r="J14096" s="192"/>
    </row>
    <row r="14097" spans="9:10" ht="15.75">
      <c r="I14097" s="192"/>
      <c r="J14097" s="192"/>
    </row>
    <row r="14098" spans="9:10" ht="15.75">
      <c r="I14098" s="192"/>
      <c r="J14098" s="192"/>
    </row>
    <row r="14099" spans="9:10" ht="15.75">
      <c r="I14099" s="192"/>
      <c r="J14099" s="192"/>
    </row>
    <row r="14100" spans="9:10" ht="15.75">
      <c r="I14100" s="192"/>
      <c r="J14100" s="192"/>
    </row>
    <row r="14101" spans="9:10" ht="15.75">
      <c r="I14101" s="192"/>
      <c r="J14101" s="192"/>
    </row>
    <row r="14102" spans="9:10" ht="15.75">
      <c r="I14102" s="192"/>
      <c r="J14102" s="192"/>
    </row>
    <row r="14103" spans="9:10" ht="15.75">
      <c r="I14103" s="192"/>
      <c r="J14103" s="192"/>
    </row>
    <row r="14104" spans="9:10" ht="15.75">
      <c r="I14104" s="192"/>
      <c r="J14104" s="192"/>
    </row>
    <row r="14105" spans="9:10" ht="15.75">
      <c r="I14105" s="192"/>
      <c r="J14105" s="192"/>
    </row>
    <row r="14106" spans="9:10" ht="15.75">
      <c r="I14106" s="192"/>
      <c r="J14106" s="192"/>
    </row>
    <row r="14107" spans="9:10" ht="15.75">
      <c r="I14107" s="192"/>
      <c r="J14107" s="192"/>
    </row>
    <row r="14108" spans="9:10" ht="15.75">
      <c r="I14108" s="192"/>
      <c r="J14108" s="192"/>
    </row>
    <row r="14109" spans="9:10" ht="15.75">
      <c r="I14109" s="192"/>
      <c r="J14109" s="192"/>
    </row>
    <row r="14110" spans="9:10" ht="15.75">
      <c r="I14110" s="192"/>
      <c r="J14110" s="192"/>
    </row>
    <row r="14111" spans="9:10" ht="15.75">
      <c r="I14111" s="192"/>
      <c r="J14111" s="192"/>
    </row>
    <row r="14112" spans="9:10" ht="15.75">
      <c r="I14112" s="192"/>
      <c r="J14112" s="192"/>
    </row>
    <row r="14113" spans="9:10" ht="15.75">
      <c r="I14113" s="192"/>
      <c r="J14113" s="192"/>
    </row>
    <row r="14114" spans="9:10" ht="15.75">
      <c r="I14114" s="192"/>
      <c r="J14114" s="192"/>
    </row>
    <row r="14115" spans="9:10" ht="15.75">
      <c r="I14115" s="192"/>
      <c r="J14115" s="192"/>
    </row>
    <row r="14116" spans="9:10" ht="15.75">
      <c r="I14116" s="192"/>
      <c r="J14116" s="192"/>
    </row>
    <row r="14117" spans="9:10" ht="15.75">
      <c r="I14117" s="192"/>
      <c r="J14117" s="192"/>
    </row>
    <row r="14118" spans="9:10" ht="15.75">
      <c r="I14118" s="192"/>
      <c r="J14118" s="192"/>
    </row>
    <row r="14119" spans="9:10" ht="15.75">
      <c r="I14119" s="192"/>
      <c r="J14119" s="192"/>
    </row>
    <row r="14120" spans="9:10" ht="15.75">
      <c r="I14120" s="192"/>
      <c r="J14120" s="192"/>
    </row>
    <row r="14121" spans="9:10" ht="15.75">
      <c r="I14121" s="192"/>
      <c r="J14121" s="192"/>
    </row>
    <row r="14122" spans="9:10" ht="15.75">
      <c r="I14122" s="192"/>
      <c r="J14122" s="192"/>
    </row>
    <row r="14123" spans="9:10" ht="15.75">
      <c r="I14123" s="192"/>
      <c r="J14123" s="192"/>
    </row>
    <row r="14124" spans="9:10" ht="15.75">
      <c r="I14124" s="192"/>
      <c r="J14124" s="192"/>
    </row>
    <row r="14125" spans="9:10" ht="15.75">
      <c r="I14125" s="192"/>
      <c r="J14125" s="192"/>
    </row>
    <row r="14126" spans="9:10" ht="15.75">
      <c r="I14126" s="192"/>
      <c r="J14126" s="192"/>
    </row>
    <row r="14127" spans="9:10" ht="15.75">
      <c r="I14127" s="192"/>
      <c r="J14127" s="192"/>
    </row>
    <row r="14128" spans="9:10" ht="15.75">
      <c r="I14128" s="192"/>
      <c r="J14128" s="192"/>
    </row>
    <row r="14129" spans="9:10" ht="15.75">
      <c r="I14129" s="192"/>
      <c r="J14129" s="192"/>
    </row>
    <row r="14130" spans="9:10" ht="15.75">
      <c r="I14130" s="192"/>
      <c r="J14130" s="192"/>
    </row>
    <row r="14131" spans="9:10" ht="15.75">
      <c r="I14131" s="192"/>
      <c r="J14131" s="192"/>
    </row>
    <row r="14132" spans="9:10" ht="15.75">
      <c r="I14132" s="192"/>
      <c r="J14132" s="192"/>
    </row>
    <row r="14133" spans="9:10" ht="15.75">
      <c r="I14133" s="192"/>
      <c r="J14133" s="192"/>
    </row>
    <row r="14134" spans="9:10" ht="15.75">
      <c r="I14134" s="192"/>
      <c r="J14134" s="192"/>
    </row>
    <row r="14135" spans="9:10" ht="15.75">
      <c r="I14135" s="192"/>
      <c r="J14135" s="192"/>
    </row>
    <row r="14136" spans="9:10" ht="15.75">
      <c r="I14136" s="192"/>
      <c r="J14136" s="192"/>
    </row>
    <row r="14137" spans="9:10" ht="15.75">
      <c r="I14137" s="192"/>
      <c r="J14137" s="192"/>
    </row>
    <row r="14138" spans="9:10" ht="15.75">
      <c r="I14138" s="192"/>
      <c r="J14138" s="192"/>
    </row>
    <row r="14139" spans="9:10" ht="15.75">
      <c r="I14139" s="192"/>
      <c r="J14139" s="192"/>
    </row>
    <row r="14140" spans="9:10" ht="15.75">
      <c r="I14140" s="192"/>
      <c r="J14140" s="192"/>
    </row>
    <row r="14141" spans="9:10" ht="15.75">
      <c r="I14141" s="192"/>
      <c r="J14141" s="192"/>
    </row>
    <row r="14142" spans="9:10" ht="15.75">
      <c r="I14142" s="192"/>
      <c r="J14142" s="192"/>
    </row>
    <row r="14143" spans="9:10" ht="15.75">
      <c r="I14143" s="192"/>
      <c r="J14143" s="192"/>
    </row>
    <row r="14144" spans="9:10" ht="15.75">
      <c r="I14144" s="192"/>
      <c r="J14144" s="192"/>
    </row>
    <row r="14145" spans="9:10" ht="15.75">
      <c r="I14145" s="192"/>
      <c r="J14145" s="192"/>
    </row>
    <row r="14146" spans="9:10" ht="15.75">
      <c r="I14146" s="192"/>
      <c r="J14146" s="192"/>
    </row>
    <row r="14147" spans="9:10" ht="15.75">
      <c r="I14147" s="192"/>
      <c r="J14147" s="192"/>
    </row>
    <row r="14148" spans="9:10" ht="15.75">
      <c r="I14148" s="192"/>
      <c r="J14148" s="192"/>
    </row>
    <row r="14149" spans="9:10" ht="15.75">
      <c r="I14149" s="192"/>
      <c r="J14149" s="192"/>
    </row>
    <row r="14150" spans="9:10" ht="15.75">
      <c r="I14150" s="192"/>
      <c r="J14150" s="192"/>
    </row>
    <row r="14151" spans="9:10" ht="15.75">
      <c r="I14151" s="192"/>
      <c r="J14151" s="192"/>
    </row>
    <row r="14152" spans="9:10" ht="15.75">
      <c r="I14152" s="192"/>
      <c r="J14152" s="192"/>
    </row>
    <row r="14153" spans="9:10" ht="15.75">
      <c r="I14153" s="192"/>
      <c r="J14153" s="192"/>
    </row>
    <row r="14154" spans="9:10" ht="15.75">
      <c r="I14154" s="192"/>
      <c r="J14154" s="192"/>
    </row>
    <row r="14155" spans="9:10" ht="15.75">
      <c r="I14155" s="192"/>
      <c r="J14155" s="192"/>
    </row>
    <row r="14156" spans="9:10" ht="15.75">
      <c r="I14156" s="192"/>
      <c r="J14156" s="192"/>
    </row>
    <row r="14157" spans="9:10" ht="15.75">
      <c r="I14157" s="192"/>
      <c r="J14157" s="192"/>
    </row>
    <row r="14158" spans="9:10" ht="15.75">
      <c r="I14158" s="192"/>
      <c r="J14158" s="192"/>
    </row>
    <row r="14159" spans="9:10" ht="15.75">
      <c r="I14159" s="192"/>
      <c r="J14159" s="192"/>
    </row>
    <row r="14160" spans="9:10" ht="15.75">
      <c r="I14160" s="192"/>
      <c r="J14160" s="192"/>
    </row>
    <row r="14161" spans="9:10" ht="15.75">
      <c r="I14161" s="192"/>
      <c r="J14161" s="192"/>
    </row>
    <row r="14162" spans="9:10" ht="15.75">
      <c r="I14162" s="192"/>
      <c r="J14162" s="192"/>
    </row>
    <row r="14163" spans="9:10" ht="15.75">
      <c r="I14163" s="192"/>
      <c r="J14163" s="192"/>
    </row>
    <row r="14164" spans="9:10" ht="15.75">
      <c r="I14164" s="192"/>
      <c r="J14164" s="192"/>
    </row>
    <row r="14165" spans="9:10" ht="15.75">
      <c r="I14165" s="192"/>
      <c r="J14165" s="192"/>
    </row>
    <row r="14166" spans="9:10" ht="15.75">
      <c r="I14166" s="192"/>
      <c r="J14166" s="192"/>
    </row>
    <row r="14167" spans="9:10" ht="15.75">
      <c r="I14167" s="192"/>
      <c r="J14167" s="192"/>
    </row>
    <row r="14168" spans="9:10" ht="15.75">
      <c r="I14168" s="192"/>
      <c r="J14168" s="192"/>
    </row>
    <row r="14169" spans="9:10" ht="15.75">
      <c r="I14169" s="192"/>
      <c r="J14169" s="192"/>
    </row>
    <row r="14170" spans="9:10" ht="15.75">
      <c r="I14170" s="192"/>
      <c r="J14170" s="192"/>
    </row>
    <row r="14171" spans="9:10" ht="15.75">
      <c r="I14171" s="192"/>
      <c r="J14171" s="192"/>
    </row>
    <row r="14172" spans="9:10" ht="15.75">
      <c r="I14172" s="192"/>
      <c r="J14172" s="192"/>
    </row>
    <row r="14173" spans="9:10" ht="15.75">
      <c r="I14173" s="192"/>
      <c r="J14173" s="192"/>
    </row>
    <row r="14174" spans="9:10" ht="15.75">
      <c r="I14174" s="192"/>
      <c r="J14174" s="192"/>
    </row>
    <row r="14175" spans="9:10" ht="15.75">
      <c r="I14175" s="192"/>
      <c r="J14175" s="192"/>
    </row>
    <row r="14176" spans="9:10" ht="15.75">
      <c r="I14176" s="192"/>
      <c r="J14176" s="192"/>
    </row>
    <row r="14177" spans="9:10" ht="15.75">
      <c r="I14177" s="192"/>
      <c r="J14177" s="192"/>
    </row>
    <row r="14178" spans="9:10" ht="15.75">
      <c r="I14178" s="192"/>
      <c r="J14178" s="192"/>
    </row>
    <row r="14179" spans="9:10" ht="15.75">
      <c r="I14179" s="192"/>
      <c r="J14179" s="192"/>
    </row>
    <row r="14180" spans="9:10" ht="15.75">
      <c r="I14180" s="192"/>
      <c r="J14180" s="192"/>
    </row>
    <row r="14181" spans="9:10" ht="15.75">
      <c r="I14181" s="192"/>
      <c r="J14181" s="192"/>
    </row>
    <row r="14182" spans="9:10" ht="15.75">
      <c r="I14182" s="192"/>
      <c r="J14182" s="192"/>
    </row>
    <row r="14183" spans="9:10" ht="15.75">
      <c r="I14183" s="192"/>
      <c r="J14183" s="192"/>
    </row>
    <row r="14184" spans="9:10" ht="15.75">
      <c r="I14184" s="192"/>
      <c r="J14184" s="192"/>
    </row>
    <row r="14185" spans="9:10" ht="15.75">
      <c r="I14185" s="192"/>
      <c r="J14185" s="192"/>
    </row>
    <row r="14186" spans="9:10" ht="15.75">
      <c r="I14186" s="192"/>
      <c r="J14186" s="192"/>
    </row>
    <row r="14187" spans="9:10" ht="15.75">
      <c r="I14187" s="192"/>
      <c r="J14187" s="192"/>
    </row>
    <row r="14188" spans="9:10" ht="15.75">
      <c r="I14188" s="192"/>
      <c r="J14188" s="192"/>
    </row>
    <row r="14189" spans="9:10" ht="15.75">
      <c r="I14189" s="192"/>
      <c r="J14189" s="192"/>
    </row>
    <row r="14190" spans="9:10" ht="15.75">
      <c r="I14190" s="192"/>
      <c r="J14190" s="192"/>
    </row>
    <row r="14191" spans="9:10" ht="15.75">
      <c r="I14191" s="192"/>
      <c r="J14191" s="192"/>
    </row>
    <row r="14192" spans="9:10" ht="15.75">
      <c r="I14192" s="192"/>
      <c r="J14192" s="192"/>
    </row>
    <row r="14193" spans="9:10" ht="15.75">
      <c r="I14193" s="192"/>
      <c r="J14193" s="192"/>
    </row>
    <row r="14194" spans="9:10" ht="15.75">
      <c r="I14194" s="192"/>
      <c r="J14194" s="192"/>
    </row>
    <row r="14195" spans="9:10" ht="15.75">
      <c r="I14195" s="192"/>
      <c r="J14195" s="192"/>
    </row>
    <row r="14196" spans="9:10" ht="15.75">
      <c r="I14196" s="192"/>
      <c r="J14196" s="192"/>
    </row>
    <row r="14197" spans="9:10" ht="15.75">
      <c r="I14197" s="192"/>
      <c r="J14197" s="192"/>
    </row>
    <row r="14198" spans="9:10" ht="15.75">
      <c r="I14198" s="192"/>
      <c r="J14198" s="192"/>
    </row>
    <row r="14199" spans="9:10" ht="15.75">
      <c r="I14199" s="192"/>
      <c r="J14199" s="192"/>
    </row>
    <row r="14200" spans="9:10" ht="15.75">
      <c r="I14200" s="192"/>
      <c r="J14200" s="192"/>
    </row>
    <row r="14201" spans="9:10" ht="15.75">
      <c r="I14201" s="192"/>
      <c r="J14201" s="192"/>
    </row>
    <row r="14202" spans="9:10" ht="15.75">
      <c r="I14202" s="192"/>
      <c r="J14202" s="192"/>
    </row>
    <row r="14203" spans="9:10" ht="15.75">
      <c r="I14203" s="192"/>
      <c r="J14203" s="192"/>
    </row>
    <row r="14204" spans="9:10" ht="15.75">
      <c r="I14204" s="192"/>
      <c r="J14204" s="192"/>
    </row>
    <row r="14205" spans="9:10" ht="15.75">
      <c r="I14205" s="192"/>
      <c r="J14205" s="192"/>
    </row>
    <row r="14206" spans="9:10" ht="15.75">
      <c r="I14206" s="192"/>
      <c r="J14206" s="192"/>
    </row>
    <row r="14207" spans="9:10" ht="15.75">
      <c r="I14207" s="192"/>
      <c r="J14207" s="192"/>
    </row>
    <row r="14208" spans="9:10" ht="15.75">
      <c r="I14208" s="192"/>
      <c r="J14208" s="192"/>
    </row>
    <row r="14209" spans="9:10" ht="15.75">
      <c r="I14209" s="192"/>
      <c r="J14209" s="192"/>
    </row>
    <row r="14210" spans="9:10" ht="15.75">
      <c r="I14210" s="192"/>
      <c r="J14210" s="192"/>
    </row>
    <row r="14211" spans="9:10" ht="15.75">
      <c r="I14211" s="192"/>
      <c r="J14211" s="192"/>
    </row>
    <row r="14212" spans="9:10" ht="15.75">
      <c r="I14212" s="192"/>
      <c r="J14212" s="192"/>
    </row>
    <row r="14213" spans="9:10" ht="15.75">
      <c r="I14213" s="192"/>
      <c r="J14213" s="192"/>
    </row>
    <row r="14214" spans="9:10" ht="15.75">
      <c r="I14214" s="192"/>
      <c r="J14214" s="192"/>
    </row>
    <row r="14215" spans="9:10" ht="15.75">
      <c r="I14215" s="192"/>
      <c r="J14215" s="192"/>
    </row>
    <row r="14216" spans="9:10" ht="15.75">
      <c r="I14216" s="192"/>
      <c r="J14216" s="192"/>
    </row>
    <row r="14217" spans="9:10" ht="15.75">
      <c r="I14217" s="192"/>
      <c r="J14217" s="192"/>
    </row>
    <row r="14218" spans="9:10" ht="15.75">
      <c r="I14218" s="192"/>
      <c r="J14218" s="192"/>
    </row>
    <row r="14219" spans="9:10" ht="15.75">
      <c r="I14219" s="192"/>
      <c r="J14219" s="192"/>
    </row>
    <row r="14220" spans="9:10" ht="15.75">
      <c r="I14220" s="192"/>
      <c r="J14220" s="192"/>
    </row>
    <row r="14221" spans="9:10" ht="15.75">
      <c r="I14221" s="192"/>
      <c r="J14221" s="192"/>
    </row>
    <row r="14222" spans="9:10" ht="15.75">
      <c r="I14222" s="192"/>
      <c r="J14222" s="192"/>
    </row>
    <row r="14223" spans="9:10" ht="15.75">
      <c r="I14223" s="192"/>
      <c r="J14223" s="192"/>
    </row>
    <row r="14224" spans="9:10" ht="15.75">
      <c r="I14224" s="192"/>
      <c r="J14224" s="192"/>
    </row>
    <row r="14225" spans="9:10" ht="15.75">
      <c r="I14225" s="192"/>
      <c r="J14225" s="192"/>
    </row>
    <row r="14226" spans="9:10" ht="15.75">
      <c r="I14226" s="192"/>
      <c r="J14226" s="192"/>
    </row>
    <row r="14227" spans="9:10" ht="15.75">
      <c r="I14227" s="192"/>
      <c r="J14227" s="192"/>
    </row>
    <row r="14228" spans="9:10" ht="15.75">
      <c r="I14228" s="192"/>
      <c r="J14228" s="192"/>
    </row>
    <row r="14229" spans="9:10" ht="15.75">
      <c r="I14229" s="192"/>
      <c r="J14229" s="192"/>
    </row>
    <row r="14230" spans="9:10" ht="15.75">
      <c r="I14230" s="192"/>
      <c r="J14230" s="192"/>
    </row>
    <row r="14231" spans="9:10" ht="15.75">
      <c r="I14231" s="192"/>
      <c r="J14231" s="192"/>
    </row>
    <row r="14232" spans="9:10" ht="15.75">
      <c r="I14232" s="192"/>
      <c r="J14232" s="192"/>
    </row>
    <row r="14233" spans="9:10" ht="15.75">
      <c r="I14233" s="192"/>
      <c r="J14233" s="192"/>
    </row>
    <row r="14234" spans="9:10" ht="15.75">
      <c r="I14234" s="192"/>
      <c r="J14234" s="192"/>
    </row>
    <row r="14235" spans="9:10" ht="15.75">
      <c r="I14235" s="192"/>
      <c r="J14235" s="192"/>
    </row>
    <row r="14236" spans="9:10" ht="15.75">
      <c r="I14236" s="192"/>
      <c r="J14236" s="192"/>
    </row>
    <row r="14237" spans="9:10" ht="15.75">
      <c r="I14237" s="192"/>
      <c r="J14237" s="192"/>
    </row>
    <row r="14238" spans="9:10" ht="15.75">
      <c r="I14238" s="192"/>
      <c r="J14238" s="192"/>
    </row>
    <row r="14239" spans="9:10" ht="15.75">
      <c r="I14239" s="192"/>
      <c r="J14239" s="192"/>
    </row>
    <row r="14240" spans="9:10" ht="15.75">
      <c r="I14240" s="192"/>
      <c r="J14240" s="192"/>
    </row>
    <row r="14241" spans="9:10" ht="15.75">
      <c r="I14241" s="192"/>
      <c r="J14241" s="192"/>
    </row>
    <row r="14242" spans="9:10" ht="15.75">
      <c r="I14242" s="192"/>
      <c r="J14242" s="192"/>
    </row>
    <row r="14243" spans="9:10" ht="15.75">
      <c r="I14243" s="192"/>
      <c r="J14243" s="192"/>
    </row>
    <row r="14244" spans="9:10" ht="15.75">
      <c r="I14244" s="192"/>
      <c r="J14244" s="192"/>
    </row>
    <row r="14245" spans="9:10" ht="15.75">
      <c r="I14245" s="192"/>
      <c r="J14245" s="192"/>
    </row>
    <row r="14246" spans="9:10" ht="15.75">
      <c r="I14246" s="192"/>
      <c r="J14246" s="192"/>
    </row>
    <row r="14247" spans="9:10" ht="15.75">
      <c r="I14247" s="192"/>
      <c r="J14247" s="192"/>
    </row>
    <row r="14248" spans="9:10" ht="15.75">
      <c r="I14248" s="192"/>
      <c r="J14248" s="192"/>
    </row>
    <row r="14249" spans="9:10" ht="15.75">
      <c r="I14249" s="192"/>
      <c r="J14249" s="192"/>
    </row>
    <row r="14250" spans="9:10" ht="15.75">
      <c r="I14250" s="192"/>
      <c r="J14250" s="192"/>
    </row>
    <row r="14251" spans="9:10" ht="15.75">
      <c r="I14251" s="192"/>
      <c r="J14251" s="192"/>
    </row>
    <row r="14252" spans="9:10" ht="15.75">
      <c r="I14252" s="192"/>
      <c r="J14252" s="192"/>
    </row>
    <row r="14253" spans="9:10" ht="15.75">
      <c r="I14253" s="192"/>
      <c r="J14253" s="192"/>
    </row>
    <row r="14254" spans="9:10" ht="15.75">
      <c r="I14254" s="192"/>
      <c r="J14254" s="192"/>
    </row>
    <row r="14255" spans="9:10" ht="15.75">
      <c r="I14255" s="192"/>
      <c r="J14255" s="192"/>
    </row>
    <row r="14256" spans="9:10" ht="15.75">
      <c r="I14256" s="192"/>
      <c r="J14256" s="192"/>
    </row>
    <row r="14257" spans="9:10" ht="15.75">
      <c r="I14257" s="192"/>
      <c r="J14257" s="192"/>
    </row>
    <row r="14258" spans="9:10" ht="15.75">
      <c r="I14258" s="192"/>
      <c r="J14258" s="192"/>
    </row>
    <row r="14259" spans="9:10" ht="15.75">
      <c r="I14259" s="192"/>
      <c r="J14259" s="192"/>
    </row>
    <row r="14260" spans="9:10" ht="15.75">
      <c r="I14260" s="192"/>
      <c r="J14260" s="192"/>
    </row>
    <row r="14261" spans="9:10" ht="15.75">
      <c r="I14261" s="192"/>
      <c r="J14261" s="192"/>
    </row>
    <row r="14262" spans="9:10" ht="15.75">
      <c r="I14262" s="192"/>
      <c r="J14262" s="192"/>
    </row>
    <row r="14263" spans="9:10" ht="15.75">
      <c r="I14263" s="192"/>
      <c r="J14263" s="192"/>
    </row>
    <row r="14264" spans="9:10" ht="15.75">
      <c r="I14264" s="192"/>
      <c r="J14264" s="192"/>
    </row>
    <row r="14265" spans="9:10" ht="15.75">
      <c r="I14265" s="192"/>
      <c r="J14265" s="192"/>
    </row>
    <row r="14266" spans="9:10" ht="15.75">
      <c r="I14266" s="192"/>
      <c r="J14266" s="192"/>
    </row>
    <row r="14267" spans="9:10" ht="15.75">
      <c r="I14267" s="192"/>
      <c r="J14267" s="192"/>
    </row>
    <row r="14268" spans="9:10" ht="15.75">
      <c r="I14268" s="192"/>
      <c r="J14268" s="192"/>
    </row>
    <row r="14269" spans="9:10" ht="15.75">
      <c r="I14269" s="192"/>
      <c r="J14269" s="192"/>
    </row>
    <row r="14270" spans="9:10" ht="15.75">
      <c r="I14270" s="192"/>
      <c r="J14270" s="192"/>
    </row>
    <row r="14271" spans="9:10" ht="15.75">
      <c r="I14271" s="192"/>
      <c r="J14271" s="192"/>
    </row>
    <row r="14272" spans="9:10" ht="15.75">
      <c r="I14272" s="192"/>
      <c r="J14272" s="192"/>
    </row>
    <row r="14273" spans="9:10" ht="15.75">
      <c r="I14273" s="192"/>
      <c r="J14273" s="192"/>
    </row>
    <row r="14274" spans="9:10" ht="15.75">
      <c r="I14274" s="192"/>
      <c r="J14274" s="192"/>
    </row>
    <row r="14275" spans="9:10" ht="15.75">
      <c r="I14275" s="192"/>
      <c r="J14275" s="192"/>
    </row>
    <row r="14276" spans="9:10" ht="15.75">
      <c r="I14276" s="192"/>
      <c r="J14276" s="192"/>
    </row>
    <row r="14277" spans="9:10" ht="15.75">
      <c r="I14277" s="192"/>
      <c r="J14277" s="192"/>
    </row>
    <row r="14278" spans="9:10" ht="15.75">
      <c r="I14278" s="192"/>
      <c r="J14278" s="192"/>
    </row>
    <row r="14279" spans="9:10" ht="15.75">
      <c r="I14279" s="192"/>
      <c r="J14279" s="192"/>
    </row>
    <row r="14280" spans="9:10" ht="15.75">
      <c r="I14280" s="192"/>
      <c r="J14280" s="192"/>
    </row>
    <row r="14281" spans="9:10" ht="15.75">
      <c r="I14281" s="192"/>
      <c r="J14281" s="192"/>
    </row>
    <row r="14282" spans="9:10" ht="15.75">
      <c r="I14282" s="192"/>
      <c r="J14282" s="192"/>
    </row>
    <row r="14283" spans="9:10" ht="15.75">
      <c r="I14283" s="192"/>
      <c r="J14283" s="192"/>
    </row>
    <row r="14284" spans="9:10" ht="15.75">
      <c r="I14284" s="192"/>
      <c r="J14284" s="192"/>
    </row>
    <row r="14285" spans="9:10" ht="15.75">
      <c r="I14285" s="192"/>
      <c r="J14285" s="192"/>
    </row>
    <row r="14286" spans="9:10" ht="15.75">
      <c r="I14286" s="192"/>
      <c r="J14286" s="192"/>
    </row>
    <row r="14287" spans="9:10" ht="15.75">
      <c r="I14287" s="192"/>
      <c r="J14287" s="192"/>
    </row>
    <row r="14288" spans="9:10" ht="15.75">
      <c r="I14288" s="192"/>
      <c r="J14288" s="192"/>
    </row>
    <row r="14289" spans="9:10" ht="15.75">
      <c r="I14289" s="192"/>
      <c r="J14289" s="192"/>
    </row>
    <row r="14290" spans="9:10" ht="15.75">
      <c r="I14290" s="192"/>
      <c r="J14290" s="192"/>
    </row>
    <row r="14291" spans="9:10" ht="15.75">
      <c r="I14291" s="192"/>
      <c r="J14291" s="192"/>
    </row>
    <row r="14292" spans="9:10" ht="15.75">
      <c r="I14292" s="192"/>
      <c r="J14292" s="192"/>
    </row>
    <row r="14293" spans="9:10" ht="15.75">
      <c r="I14293" s="192"/>
      <c r="J14293" s="192"/>
    </row>
    <row r="14294" spans="9:10" ht="15.75">
      <c r="I14294" s="192"/>
      <c r="J14294" s="192"/>
    </row>
    <row r="14295" spans="9:10" ht="15.75">
      <c r="I14295" s="192"/>
      <c r="J14295" s="192"/>
    </row>
    <row r="14296" spans="9:10" ht="15.75">
      <c r="I14296" s="192"/>
      <c r="J14296" s="192"/>
    </row>
    <row r="14297" spans="9:10" ht="15.75">
      <c r="I14297" s="192"/>
      <c r="J14297" s="192"/>
    </row>
    <row r="14298" spans="9:10" ht="15.75">
      <c r="I14298" s="192"/>
      <c r="J14298" s="192"/>
    </row>
    <row r="14299" spans="9:10" ht="15.75">
      <c r="I14299" s="192"/>
      <c r="J14299" s="192"/>
    </row>
    <row r="14300" spans="9:10" ht="15.75">
      <c r="I14300" s="192"/>
      <c r="J14300" s="192"/>
    </row>
    <row r="14301" spans="9:10" ht="15.75">
      <c r="I14301" s="192"/>
      <c r="J14301" s="192"/>
    </row>
    <row r="14302" spans="9:10" ht="15.75">
      <c r="I14302" s="192"/>
      <c r="J14302" s="192"/>
    </row>
    <row r="14303" spans="9:10" ht="15.75">
      <c r="I14303" s="192"/>
      <c r="J14303" s="192"/>
    </row>
    <row r="14304" spans="9:10" ht="15.75">
      <c r="I14304" s="192"/>
      <c r="J14304" s="192"/>
    </row>
    <row r="14305" spans="9:10" ht="15.75">
      <c r="I14305" s="192"/>
      <c r="J14305" s="192"/>
    </row>
    <row r="14306" spans="9:10" ht="15.75">
      <c r="I14306" s="192"/>
      <c r="J14306" s="192"/>
    </row>
    <row r="14307" spans="9:10" ht="15.75">
      <c r="I14307" s="192"/>
      <c r="J14307" s="192"/>
    </row>
    <row r="14308" spans="9:10" ht="15.75">
      <c r="I14308" s="192"/>
      <c r="J14308" s="192"/>
    </row>
    <row r="14309" spans="9:10" ht="15.75">
      <c r="I14309" s="192"/>
      <c r="J14309" s="192"/>
    </row>
    <row r="14310" spans="9:10" ht="15.75">
      <c r="I14310" s="192"/>
      <c r="J14310" s="192"/>
    </row>
    <row r="14311" spans="9:10" ht="15.75">
      <c r="I14311" s="192"/>
      <c r="J14311" s="192"/>
    </row>
    <row r="14312" spans="9:10" ht="15.75">
      <c r="I14312" s="192"/>
      <c r="J14312" s="192"/>
    </row>
    <row r="14313" spans="9:10" ht="15.75">
      <c r="I14313" s="192"/>
      <c r="J14313" s="192"/>
    </row>
    <row r="14314" spans="9:10" ht="15.75">
      <c r="I14314" s="192"/>
      <c r="J14314" s="192"/>
    </row>
    <row r="14315" spans="9:10" ht="15.75">
      <c r="I14315" s="192"/>
      <c r="J14315" s="192"/>
    </row>
    <row r="14316" spans="9:10" ht="15.75">
      <c r="I14316" s="192"/>
      <c r="J14316" s="192"/>
    </row>
    <row r="14317" spans="9:10" ht="15.75">
      <c r="I14317" s="192"/>
      <c r="J14317" s="192"/>
    </row>
    <row r="14318" spans="9:10" ht="15.75">
      <c r="I14318" s="192"/>
      <c r="J14318" s="192"/>
    </row>
    <row r="14319" spans="9:10" ht="15.75">
      <c r="I14319" s="192"/>
      <c r="J14319" s="192"/>
    </row>
    <row r="14320" spans="9:10" ht="15.75">
      <c r="I14320" s="192"/>
      <c r="J14320" s="192"/>
    </row>
    <row r="14321" spans="9:10" ht="15.75">
      <c r="I14321" s="192"/>
      <c r="J14321" s="192"/>
    </row>
    <row r="14322" spans="9:10" ht="15.75">
      <c r="I14322" s="192"/>
      <c r="J14322" s="192"/>
    </row>
    <row r="14323" spans="9:10" ht="15.75">
      <c r="I14323" s="192"/>
      <c r="J14323" s="192"/>
    </row>
    <row r="14324" spans="9:10" ht="15.75">
      <c r="I14324" s="192"/>
      <c r="J14324" s="192"/>
    </row>
    <row r="14325" spans="9:10" ht="15.75">
      <c r="I14325" s="192"/>
      <c r="J14325" s="192"/>
    </row>
    <row r="14326" spans="9:10" ht="15.75">
      <c r="I14326" s="192"/>
      <c r="J14326" s="192"/>
    </row>
    <row r="14327" spans="9:10" ht="15.75">
      <c r="I14327" s="192"/>
      <c r="J14327" s="192"/>
    </row>
    <row r="14328" spans="9:10" ht="15.75">
      <c r="I14328" s="192"/>
      <c r="J14328" s="192"/>
    </row>
    <row r="14329" spans="9:10" ht="15.75">
      <c r="I14329" s="192"/>
      <c r="J14329" s="192"/>
    </row>
    <row r="14330" spans="9:10" ht="15.75">
      <c r="I14330" s="192"/>
      <c r="J14330" s="192"/>
    </row>
    <row r="14331" spans="9:10" ht="15.75">
      <c r="I14331" s="192"/>
      <c r="J14331" s="192"/>
    </row>
    <row r="14332" spans="9:10" ht="15.75">
      <c r="I14332" s="192"/>
      <c r="J14332" s="192"/>
    </row>
    <row r="14333" spans="9:10" ht="15.75">
      <c r="I14333" s="192"/>
      <c r="J14333" s="192"/>
    </row>
    <row r="14334" spans="9:10" ht="15.75">
      <c r="I14334" s="192"/>
      <c r="J14334" s="192"/>
    </row>
    <row r="14335" spans="9:10" ht="15.75">
      <c r="I14335" s="192"/>
      <c r="J14335" s="192"/>
    </row>
    <row r="14336" spans="9:10" ht="15.75">
      <c r="I14336" s="192"/>
      <c r="J14336" s="192"/>
    </row>
    <row r="14337" spans="9:10" ht="15.75">
      <c r="I14337" s="192"/>
      <c r="J14337" s="192"/>
    </row>
    <row r="14338" spans="9:10" ht="15.75">
      <c r="I14338" s="192"/>
      <c r="J14338" s="192"/>
    </row>
    <row r="14339" spans="9:10" ht="15.75">
      <c r="I14339" s="192"/>
      <c r="J14339" s="192"/>
    </row>
    <row r="14340" spans="9:10" ht="15.75">
      <c r="I14340" s="192"/>
      <c r="J14340" s="192"/>
    </row>
    <row r="14341" spans="9:10" ht="15.75">
      <c r="I14341" s="192"/>
      <c r="J14341" s="192"/>
    </row>
    <row r="14342" spans="9:10" ht="15.75">
      <c r="I14342" s="192"/>
      <c r="J14342" s="192"/>
    </row>
    <row r="14343" spans="9:10" ht="15.75">
      <c r="I14343" s="192"/>
      <c r="J14343" s="192"/>
    </row>
    <row r="14344" spans="9:10" ht="15.75">
      <c r="I14344" s="192"/>
      <c r="J14344" s="192"/>
    </row>
    <row r="14345" spans="9:10" ht="15.75">
      <c r="I14345" s="192"/>
      <c r="J14345" s="192"/>
    </row>
    <row r="14346" spans="9:10" ht="15.75">
      <c r="I14346" s="192"/>
      <c r="J14346" s="192"/>
    </row>
    <row r="14347" spans="9:10" ht="15.75">
      <c r="I14347" s="192"/>
      <c r="J14347" s="192"/>
    </row>
    <row r="14348" spans="9:10" ht="15.75">
      <c r="I14348" s="192"/>
      <c r="J14348" s="192"/>
    </row>
    <row r="14349" spans="9:10" ht="15.75">
      <c r="I14349" s="192"/>
      <c r="J14349" s="192"/>
    </row>
    <row r="14350" spans="9:10" ht="15.75">
      <c r="I14350" s="192"/>
      <c r="J14350" s="192"/>
    </row>
    <row r="14351" spans="9:10" ht="15.75">
      <c r="I14351" s="192"/>
      <c r="J14351" s="192"/>
    </row>
    <row r="14352" spans="9:10" ht="15.75">
      <c r="I14352" s="192"/>
      <c r="J14352" s="192"/>
    </row>
    <row r="14353" spans="9:10" ht="15.75">
      <c r="I14353" s="192"/>
      <c r="J14353" s="192"/>
    </row>
    <row r="14354" spans="9:10" ht="15.75">
      <c r="I14354" s="192"/>
      <c r="J14354" s="192"/>
    </row>
    <row r="14355" spans="9:10" ht="15.75">
      <c r="I14355" s="192"/>
      <c r="J14355" s="192"/>
    </row>
    <row r="14356" spans="9:10" ht="15.75">
      <c r="I14356" s="192"/>
      <c r="J14356" s="192"/>
    </row>
    <row r="14357" spans="9:10" ht="15.75">
      <c r="I14357" s="192"/>
      <c r="J14357" s="192"/>
    </row>
    <row r="14358" spans="9:10" ht="15.75">
      <c r="I14358" s="192"/>
      <c r="J14358" s="192"/>
    </row>
    <row r="14359" spans="9:10" ht="15.75">
      <c r="I14359" s="192"/>
      <c r="J14359" s="192"/>
    </row>
    <row r="14360" spans="9:10" ht="15.75">
      <c r="I14360" s="192"/>
      <c r="J14360" s="192"/>
    </row>
    <row r="14361" spans="9:10" ht="15.75">
      <c r="I14361" s="192"/>
      <c r="J14361" s="192"/>
    </row>
    <row r="14362" spans="9:10" ht="15.75">
      <c r="I14362" s="192"/>
      <c r="J14362" s="192"/>
    </row>
    <row r="14363" spans="9:10" ht="15.75">
      <c r="I14363" s="192"/>
      <c r="J14363" s="192"/>
    </row>
    <row r="14364" spans="9:10" ht="15.75">
      <c r="I14364" s="192"/>
      <c r="J14364" s="192"/>
    </row>
    <row r="14365" spans="9:10" ht="15.75">
      <c r="I14365" s="192"/>
      <c r="J14365" s="192"/>
    </row>
    <row r="14366" spans="9:10" ht="15.75">
      <c r="I14366" s="192"/>
      <c r="J14366" s="192"/>
    </row>
    <row r="14367" spans="9:10" ht="15.75">
      <c r="I14367" s="192"/>
      <c r="J14367" s="192"/>
    </row>
    <row r="14368" spans="9:10" ht="15.75">
      <c r="I14368" s="192"/>
      <c r="J14368" s="192"/>
    </row>
    <row r="14369" spans="9:10" ht="15.75">
      <c r="I14369" s="192"/>
      <c r="J14369" s="192"/>
    </row>
    <row r="14370" spans="9:10" ht="15.75">
      <c r="I14370" s="192"/>
      <c r="J14370" s="192"/>
    </row>
    <row r="14371" spans="9:10" ht="15.75">
      <c r="I14371" s="192"/>
      <c r="J14371" s="192"/>
    </row>
    <row r="14372" spans="9:10" ht="15.75">
      <c r="I14372" s="192"/>
      <c r="J14372" s="192"/>
    </row>
    <row r="14373" spans="9:10" ht="15.75">
      <c r="I14373" s="192"/>
      <c r="J14373" s="192"/>
    </row>
    <row r="14374" spans="9:10" ht="15.75">
      <c r="I14374" s="192"/>
      <c r="J14374" s="192"/>
    </row>
    <row r="14375" spans="9:10" ht="15.75">
      <c r="I14375" s="192"/>
      <c r="J14375" s="192"/>
    </row>
    <row r="14376" spans="9:10" ht="15.75">
      <c r="I14376" s="192"/>
      <c r="J14376" s="192"/>
    </row>
    <row r="14377" spans="9:10" ht="15.75">
      <c r="I14377" s="192"/>
      <c r="J14377" s="192"/>
    </row>
    <row r="14378" spans="9:10" ht="15.75">
      <c r="I14378" s="192"/>
      <c r="J14378" s="192"/>
    </row>
    <row r="14379" spans="9:10" ht="15.75">
      <c r="I14379" s="192"/>
      <c r="J14379" s="192"/>
    </row>
    <row r="14380" spans="9:10" ht="15.75">
      <c r="I14380" s="192"/>
      <c r="J14380" s="192"/>
    </row>
    <row r="14381" spans="9:10" ht="15.75">
      <c r="I14381" s="192"/>
      <c r="J14381" s="192"/>
    </row>
    <row r="14382" spans="9:10" ht="15.75">
      <c r="I14382" s="192"/>
      <c r="J14382" s="192"/>
    </row>
    <row r="14383" spans="9:10" ht="15.75">
      <c r="I14383" s="192"/>
      <c r="J14383" s="192"/>
    </row>
    <row r="14384" spans="9:10" ht="15.75">
      <c r="I14384" s="192"/>
      <c r="J14384" s="192"/>
    </row>
    <row r="14385" spans="9:10" ht="15.75">
      <c r="I14385" s="192"/>
      <c r="J14385" s="192"/>
    </row>
    <row r="14386" spans="9:10" ht="15.75">
      <c r="I14386" s="192"/>
      <c r="J14386" s="192"/>
    </row>
    <row r="14387" spans="9:10" ht="15.75">
      <c r="I14387" s="192"/>
      <c r="J14387" s="192"/>
    </row>
    <row r="14388" spans="9:10" ht="15.75">
      <c r="I14388" s="192"/>
      <c r="J14388" s="192"/>
    </row>
    <row r="14389" spans="9:10" ht="15.75">
      <c r="I14389" s="192"/>
      <c r="J14389" s="192"/>
    </row>
    <row r="14390" spans="9:10" ht="15.75">
      <c r="I14390" s="192"/>
      <c r="J14390" s="192"/>
    </row>
    <row r="14391" spans="9:10" ht="15.75">
      <c r="I14391" s="192"/>
      <c r="J14391" s="192"/>
    </row>
    <row r="14392" spans="9:10" ht="15.75">
      <c r="I14392" s="192"/>
      <c r="J14392" s="192"/>
    </row>
    <row r="14393" spans="9:10" ht="15.75">
      <c r="I14393" s="192"/>
      <c r="J14393" s="192"/>
    </row>
    <row r="14394" spans="9:10" ht="15.75">
      <c r="I14394" s="192"/>
      <c r="J14394" s="192"/>
    </row>
    <row r="14395" spans="9:10" ht="15.75">
      <c r="I14395" s="192"/>
      <c r="J14395" s="192"/>
    </row>
    <row r="14396" spans="9:10" ht="15.75">
      <c r="I14396" s="192"/>
      <c r="J14396" s="192"/>
    </row>
    <row r="14397" spans="9:10" ht="15.75">
      <c r="I14397" s="192"/>
      <c r="J14397" s="192"/>
    </row>
    <row r="14398" spans="9:10" ht="15.75">
      <c r="I14398" s="192"/>
      <c r="J14398" s="192"/>
    </row>
    <row r="14399" spans="9:10" ht="15.75">
      <c r="I14399" s="192"/>
      <c r="J14399" s="192"/>
    </row>
    <row r="14400" spans="9:10" ht="15.75">
      <c r="I14400" s="192"/>
      <c r="J14400" s="192"/>
    </row>
    <row r="14401" spans="9:10" ht="15.75">
      <c r="I14401" s="192"/>
      <c r="J14401" s="192"/>
    </row>
    <row r="14402" spans="9:10" ht="15.75">
      <c r="I14402" s="192"/>
      <c r="J14402" s="192"/>
    </row>
    <row r="14403" spans="9:10" ht="15.75">
      <c r="I14403" s="192"/>
      <c r="J14403" s="192"/>
    </row>
    <row r="14404" spans="9:10" ht="15.75">
      <c r="I14404" s="192"/>
      <c r="J14404" s="192"/>
    </row>
    <row r="14405" spans="9:10" ht="15.75">
      <c r="I14405" s="192"/>
      <c r="J14405" s="192"/>
    </row>
    <row r="14406" spans="9:10" ht="15.75">
      <c r="I14406" s="192"/>
      <c r="J14406" s="192"/>
    </row>
    <row r="14407" spans="9:10" ht="15.75">
      <c r="I14407" s="192"/>
      <c r="J14407" s="192"/>
    </row>
    <row r="14408" spans="9:10" ht="15.75">
      <c r="I14408" s="192"/>
      <c r="J14408" s="192"/>
    </row>
    <row r="14409" spans="9:10" ht="15.75">
      <c r="I14409" s="192"/>
      <c r="J14409" s="192"/>
    </row>
    <row r="14410" spans="9:10" ht="15.75">
      <c r="I14410" s="192"/>
      <c r="J14410" s="192"/>
    </row>
    <row r="14411" spans="9:10" ht="15.75">
      <c r="I14411" s="192"/>
      <c r="J14411" s="192"/>
    </row>
    <row r="14412" spans="9:10" ht="15.75">
      <c r="I14412" s="192"/>
      <c r="J14412" s="192"/>
    </row>
    <row r="14413" spans="9:10" ht="15.75">
      <c r="I14413" s="192"/>
      <c r="J14413" s="192"/>
    </row>
    <row r="14414" spans="9:10" ht="15.75">
      <c r="I14414" s="192"/>
      <c r="J14414" s="192"/>
    </row>
    <row r="14415" spans="9:10" ht="15.75">
      <c r="I14415" s="192"/>
      <c r="J14415" s="192"/>
    </row>
    <row r="14416" spans="9:10" ht="15.75">
      <c r="I14416" s="192"/>
      <c r="J14416" s="192"/>
    </row>
    <row r="14417" spans="9:10" ht="15.75">
      <c r="I14417" s="192"/>
      <c r="J14417" s="192"/>
    </row>
    <row r="14418" spans="9:10" ht="15.75">
      <c r="I14418" s="192"/>
      <c r="J14418" s="192"/>
    </row>
    <row r="14419" spans="9:10" ht="15.75">
      <c r="I14419" s="192"/>
      <c r="J14419" s="192"/>
    </row>
    <row r="14420" spans="9:10" ht="15.75">
      <c r="I14420" s="192"/>
      <c r="J14420" s="192"/>
    </row>
    <row r="14421" spans="9:10" ht="15.75">
      <c r="I14421" s="192"/>
      <c r="J14421" s="192"/>
    </row>
    <row r="14422" spans="9:10" ht="15.75">
      <c r="I14422" s="192"/>
      <c r="J14422" s="192"/>
    </row>
    <row r="14423" spans="9:10" ht="15.75">
      <c r="I14423" s="192"/>
      <c r="J14423" s="192"/>
    </row>
    <row r="14424" spans="9:10" ht="15.75">
      <c r="I14424" s="192"/>
      <c r="J14424" s="192"/>
    </row>
    <row r="14425" spans="9:10" ht="15.75">
      <c r="I14425" s="192"/>
      <c r="J14425" s="192"/>
    </row>
    <row r="14426" spans="9:10" ht="15.75">
      <c r="I14426" s="192"/>
      <c r="J14426" s="192"/>
    </row>
    <row r="14427" spans="9:10" ht="15.75">
      <c r="I14427" s="192"/>
      <c r="J14427" s="192"/>
    </row>
    <row r="14428" spans="9:10" ht="15.75">
      <c r="I14428" s="192"/>
      <c r="J14428" s="192"/>
    </row>
    <row r="14429" spans="9:10" ht="15.75">
      <c r="I14429" s="192"/>
      <c r="J14429" s="192"/>
    </row>
    <row r="14430" spans="9:10" ht="15.75">
      <c r="I14430" s="192"/>
      <c r="J14430" s="192"/>
    </row>
    <row r="14431" spans="9:10" ht="15.75">
      <c r="I14431" s="192"/>
      <c r="J14431" s="192"/>
    </row>
    <row r="14432" spans="9:10" ht="15.75">
      <c r="I14432" s="192"/>
      <c r="J14432" s="192"/>
    </row>
    <row r="14433" spans="9:10" ht="15.75">
      <c r="I14433" s="192"/>
      <c r="J14433" s="192"/>
    </row>
    <row r="14434" spans="9:10" ht="15.75">
      <c r="I14434" s="192"/>
      <c r="J14434" s="192"/>
    </row>
    <row r="14435" spans="9:10" ht="15.75">
      <c r="I14435" s="192"/>
      <c r="J14435" s="192"/>
    </row>
    <row r="14436" spans="9:10" ht="15.75">
      <c r="I14436" s="192"/>
      <c r="J14436" s="192"/>
    </row>
    <row r="14437" spans="9:10" ht="15.75">
      <c r="I14437" s="192"/>
      <c r="J14437" s="192"/>
    </row>
    <row r="14438" spans="9:10" ht="15.75">
      <c r="I14438" s="192"/>
      <c r="J14438" s="192"/>
    </row>
    <row r="14439" spans="9:10" ht="15.75">
      <c r="I14439" s="192"/>
      <c r="J14439" s="192"/>
    </row>
    <row r="14440" spans="9:10" ht="15.75">
      <c r="I14440" s="192"/>
      <c r="J14440" s="192"/>
    </row>
    <row r="14441" spans="9:10" ht="15.75">
      <c r="I14441" s="192"/>
      <c r="J14441" s="192"/>
    </row>
    <row r="14442" spans="9:10" ht="15.75">
      <c r="I14442" s="192"/>
      <c r="J14442" s="192"/>
    </row>
    <row r="14443" spans="9:10" ht="15.75">
      <c r="I14443" s="192"/>
      <c r="J14443" s="192"/>
    </row>
    <row r="14444" spans="9:10" ht="15.75">
      <c r="I14444" s="192"/>
      <c r="J14444" s="192"/>
    </row>
    <row r="14445" spans="9:10" ht="15.75">
      <c r="I14445" s="192"/>
      <c r="J14445" s="192"/>
    </row>
    <row r="14446" spans="9:10" ht="15.75">
      <c r="I14446" s="192"/>
      <c r="J14446" s="192"/>
    </row>
    <row r="14447" spans="9:10" ht="15.75">
      <c r="I14447" s="192"/>
      <c r="J14447" s="192"/>
    </row>
    <row r="14448" spans="9:10" ht="15.75">
      <c r="I14448" s="192"/>
      <c r="J14448" s="192"/>
    </row>
    <row r="14449" spans="9:10" ht="15.75">
      <c r="I14449" s="192"/>
      <c r="J14449" s="192"/>
    </row>
    <row r="14450" spans="9:10" ht="15.75">
      <c r="I14450" s="192"/>
      <c r="J14450" s="192"/>
    </row>
    <row r="14451" spans="9:10" ht="15.75">
      <c r="I14451" s="192"/>
      <c r="J14451" s="192"/>
    </row>
    <row r="14452" spans="9:10" ht="15.75">
      <c r="I14452" s="192"/>
      <c r="J14452" s="192"/>
    </row>
    <row r="14453" spans="9:10" ht="15.75">
      <c r="I14453" s="192"/>
      <c r="J14453" s="192"/>
    </row>
    <row r="14454" spans="9:10" ht="15.75">
      <c r="I14454" s="192"/>
      <c r="J14454" s="192"/>
    </row>
    <row r="14455" spans="9:10" ht="15.75">
      <c r="I14455" s="192"/>
      <c r="J14455" s="192"/>
    </row>
    <row r="14456" spans="9:10" ht="15.75">
      <c r="I14456" s="192"/>
      <c r="J14456" s="192"/>
    </row>
    <row r="14457" spans="9:10" ht="15.75">
      <c r="I14457" s="192"/>
      <c r="J14457" s="192"/>
    </row>
    <row r="14458" spans="9:10" ht="15.75">
      <c r="I14458" s="192"/>
      <c r="J14458" s="192"/>
    </row>
    <row r="14459" spans="9:10" ht="15.75">
      <c r="I14459" s="192"/>
      <c r="J14459" s="192"/>
    </row>
    <row r="14460" spans="9:10" ht="15.75">
      <c r="I14460" s="192"/>
      <c r="J14460" s="192"/>
    </row>
    <row r="14461" spans="9:10" ht="15.75">
      <c r="I14461" s="192"/>
      <c r="J14461" s="192"/>
    </row>
    <row r="14462" spans="9:10" ht="15.75">
      <c r="I14462" s="192"/>
      <c r="J14462" s="192"/>
    </row>
    <row r="14463" spans="9:10" ht="15.75">
      <c r="I14463" s="192"/>
      <c r="J14463" s="192"/>
    </row>
    <row r="14464" spans="9:10" ht="15.75">
      <c r="I14464" s="192"/>
      <c r="J14464" s="192"/>
    </row>
    <row r="14465" spans="9:10" ht="15.75">
      <c r="I14465" s="192"/>
      <c r="J14465" s="192"/>
    </row>
    <row r="14466" spans="9:10" ht="15.75">
      <c r="I14466" s="192"/>
      <c r="J14466" s="192"/>
    </row>
    <row r="14467" spans="9:10" ht="15.75">
      <c r="I14467" s="192"/>
      <c r="J14467" s="192"/>
    </row>
    <row r="14468" spans="9:10" ht="15.75">
      <c r="I14468" s="192"/>
      <c r="J14468" s="192"/>
    </row>
    <row r="14469" spans="9:10" ht="15.75">
      <c r="I14469" s="192"/>
      <c r="J14469" s="192"/>
    </row>
    <row r="14470" spans="9:10" ht="15.75">
      <c r="I14470" s="192"/>
      <c r="J14470" s="192"/>
    </row>
    <row r="14471" spans="9:10" ht="15.75">
      <c r="I14471" s="192"/>
      <c r="J14471" s="192"/>
    </row>
    <row r="14472" spans="9:10" ht="15.75">
      <c r="I14472" s="192"/>
      <c r="J14472" s="192"/>
    </row>
    <row r="14473" spans="9:10" ht="15.75">
      <c r="I14473" s="192"/>
      <c r="J14473" s="192"/>
    </row>
    <row r="14474" spans="9:10" ht="15.75">
      <c r="I14474" s="192"/>
      <c r="J14474" s="192"/>
    </row>
    <row r="14475" spans="9:10" ht="15.75">
      <c r="I14475" s="192"/>
      <c r="J14475" s="192"/>
    </row>
    <row r="14476" spans="9:10" ht="15.75">
      <c r="I14476" s="192"/>
      <c r="J14476" s="192"/>
    </row>
    <row r="14477" spans="9:10" ht="15.75">
      <c r="I14477" s="192"/>
      <c r="J14477" s="192"/>
    </row>
    <row r="14478" spans="9:10" ht="15.75">
      <c r="I14478" s="192"/>
      <c r="J14478" s="192"/>
    </row>
    <row r="14479" spans="9:10" ht="15.75">
      <c r="I14479" s="192"/>
      <c r="J14479" s="192"/>
    </row>
    <row r="14480" spans="9:10" ht="15.75">
      <c r="I14480" s="192"/>
      <c r="J14480" s="192"/>
    </row>
    <row r="14481" spans="9:10" ht="15.75">
      <c r="I14481" s="192"/>
      <c r="J14481" s="192"/>
    </row>
    <row r="14482" spans="9:10" ht="15.75">
      <c r="I14482" s="192"/>
      <c r="J14482" s="192"/>
    </row>
    <row r="14483" spans="9:10" ht="15.75">
      <c r="I14483" s="192"/>
      <c r="J14483" s="192"/>
    </row>
    <row r="14484" spans="9:10" ht="15.75">
      <c r="I14484" s="192"/>
      <c r="J14484" s="192"/>
    </row>
    <row r="14485" spans="9:10" ht="15.75">
      <c r="I14485" s="192"/>
      <c r="J14485" s="192"/>
    </row>
    <row r="14486" spans="9:10" ht="15.75">
      <c r="I14486" s="192"/>
      <c r="J14486" s="192"/>
    </row>
    <row r="14487" spans="9:10" ht="15.75">
      <c r="I14487" s="192"/>
      <c r="J14487" s="192"/>
    </row>
    <row r="14488" spans="9:10" ht="15.75">
      <c r="I14488" s="192"/>
      <c r="J14488" s="192"/>
    </row>
    <row r="14489" spans="9:10" ht="15.75">
      <c r="I14489" s="192"/>
      <c r="J14489" s="192"/>
    </row>
    <row r="14490" spans="9:10" ht="15.75">
      <c r="I14490" s="192"/>
      <c r="J14490" s="192"/>
    </row>
    <row r="14491" spans="9:10" ht="15.75">
      <c r="I14491" s="192"/>
      <c r="J14491" s="192"/>
    </row>
    <row r="14492" spans="9:10" ht="15.75">
      <c r="I14492" s="192"/>
      <c r="J14492" s="192"/>
    </row>
    <row r="14493" spans="9:10" ht="15.75">
      <c r="I14493" s="192"/>
      <c r="J14493" s="192"/>
    </row>
    <row r="14494" spans="9:10" ht="15.75">
      <c r="I14494" s="192"/>
      <c r="J14494" s="192"/>
    </row>
    <row r="14495" spans="9:10" ht="15.75">
      <c r="I14495" s="192"/>
      <c r="J14495" s="192"/>
    </row>
    <row r="14496" spans="9:10" ht="15.75">
      <c r="I14496" s="192"/>
      <c r="J14496" s="192"/>
    </row>
    <row r="14497" spans="9:10" ht="15.75">
      <c r="I14497" s="192"/>
      <c r="J14497" s="192"/>
    </row>
    <row r="14498" spans="9:10" ht="15.75">
      <c r="I14498" s="192"/>
      <c r="J14498" s="192"/>
    </row>
    <row r="14499" spans="9:10" ht="15.75">
      <c r="I14499" s="192"/>
      <c r="J14499" s="192"/>
    </row>
    <row r="14500" spans="9:10" ht="15.75">
      <c r="I14500" s="192"/>
      <c r="J14500" s="192"/>
    </row>
    <row r="14501" spans="9:10" ht="15.75">
      <c r="I14501" s="192"/>
      <c r="J14501" s="192"/>
    </row>
    <row r="14502" spans="9:10" ht="15.75">
      <c r="I14502" s="192"/>
      <c r="J14502" s="192"/>
    </row>
    <row r="14503" spans="9:10" ht="15.75">
      <c r="I14503" s="192"/>
      <c r="J14503" s="192"/>
    </row>
    <row r="14504" spans="9:10" ht="15.75">
      <c r="I14504" s="192"/>
      <c r="J14504" s="192"/>
    </row>
    <row r="14505" spans="9:10" ht="15.75">
      <c r="I14505" s="192"/>
      <c r="J14505" s="192"/>
    </row>
    <row r="14506" spans="9:10" ht="15.75">
      <c r="I14506" s="192"/>
      <c r="J14506" s="192"/>
    </row>
    <row r="14507" spans="9:10" ht="15.75">
      <c r="I14507" s="192"/>
      <c r="J14507" s="192"/>
    </row>
    <row r="14508" spans="9:10" ht="15.75">
      <c r="I14508" s="192"/>
      <c r="J14508" s="192"/>
    </row>
    <row r="14509" spans="9:10" ht="15.75">
      <c r="I14509" s="192"/>
      <c r="J14509" s="192"/>
    </row>
    <row r="14510" spans="9:10" ht="15.75">
      <c r="I14510" s="192"/>
      <c r="J14510" s="192"/>
    </row>
    <row r="14511" spans="9:10" ht="15.75">
      <c r="I14511" s="192"/>
      <c r="J14511" s="192"/>
    </row>
    <row r="14512" spans="9:10" ht="15.75">
      <c r="I14512" s="192"/>
      <c r="J14512" s="192"/>
    </row>
    <row r="14513" spans="9:10" ht="15.75">
      <c r="I14513" s="192"/>
      <c r="J14513" s="192"/>
    </row>
    <row r="14514" spans="9:10" ht="15.75">
      <c r="I14514" s="192"/>
      <c r="J14514" s="192"/>
    </row>
    <row r="14515" spans="9:10" ht="15.75">
      <c r="I14515" s="192"/>
      <c r="J14515" s="192"/>
    </row>
    <row r="14516" spans="9:10" ht="15.75">
      <c r="I14516" s="192"/>
      <c r="J14516" s="192"/>
    </row>
    <row r="14517" spans="9:10" ht="15.75">
      <c r="I14517" s="192"/>
      <c r="J14517" s="192"/>
    </row>
    <row r="14518" spans="9:10" ht="15.75">
      <c r="I14518" s="192"/>
      <c r="J14518" s="192"/>
    </row>
    <row r="14519" spans="9:10" ht="15.75">
      <c r="I14519" s="192"/>
      <c r="J14519" s="192"/>
    </row>
    <row r="14520" spans="9:10" ht="15.75">
      <c r="I14520" s="192"/>
      <c r="J14520" s="192"/>
    </row>
    <row r="14521" spans="9:10" ht="15.75">
      <c r="I14521" s="192"/>
      <c r="J14521" s="192"/>
    </row>
    <row r="14522" spans="9:10" ht="15.75">
      <c r="I14522" s="192"/>
      <c r="J14522" s="192"/>
    </row>
    <row r="14523" spans="9:10" ht="15.75">
      <c r="I14523" s="192"/>
      <c r="J14523" s="192"/>
    </row>
    <row r="14524" spans="9:10" ht="15.75">
      <c r="I14524" s="192"/>
      <c r="J14524" s="192"/>
    </row>
    <row r="14525" spans="9:10" ht="15.75">
      <c r="I14525" s="192"/>
      <c r="J14525" s="192"/>
    </row>
    <row r="14526" spans="9:10" ht="15.75">
      <c r="I14526" s="192"/>
      <c r="J14526" s="192"/>
    </row>
    <row r="14527" spans="9:10" ht="15.75">
      <c r="I14527" s="192"/>
      <c r="J14527" s="192"/>
    </row>
    <row r="14528" spans="9:10" ht="15.75">
      <c r="I14528" s="192"/>
      <c r="J14528" s="192"/>
    </row>
    <row r="14529" spans="9:10" ht="15.75">
      <c r="I14529" s="192"/>
      <c r="J14529" s="192"/>
    </row>
    <row r="14530" spans="9:10" ht="15.75">
      <c r="I14530" s="192"/>
      <c r="J14530" s="192"/>
    </row>
    <row r="14531" spans="9:10" ht="15.75">
      <c r="I14531" s="192"/>
      <c r="J14531" s="192"/>
    </row>
    <row r="14532" spans="9:10" ht="15.75">
      <c r="I14532" s="192"/>
      <c r="J14532" s="192"/>
    </row>
    <row r="14533" spans="9:10" ht="15.75">
      <c r="I14533" s="192"/>
      <c r="J14533" s="192"/>
    </row>
    <row r="14534" spans="9:10" ht="15.75">
      <c r="I14534" s="192"/>
      <c r="J14534" s="192"/>
    </row>
    <row r="14535" spans="9:10" ht="15.75">
      <c r="I14535" s="192"/>
      <c r="J14535" s="192"/>
    </row>
    <row r="14536" spans="9:10" ht="15.75">
      <c r="I14536" s="192"/>
      <c r="J14536" s="192"/>
    </row>
    <row r="14537" spans="9:10" ht="15.75">
      <c r="I14537" s="192"/>
      <c r="J14537" s="192"/>
    </row>
    <row r="14538" spans="9:10" ht="15.75">
      <c r="I14538" s="192"/>
      <c r="J14538" s="192"/>
    </row>
    <row r="14539" spans="9:10" ht="15.75">
      <c r="I14539" s="192"/>
      <c r="J14539" s="192"/>
    </row>
    <row r="14540" spans="9:10" ht="15.75">
      <c r="I14540" s="192"/>
      <c r="J14540" s="192"/>
    </row>
    <row r="14541" spans="9:10" ht="15.75">
      <c r="I14541" s="192"/>
      <c r="J14541" s="192"/>
    </row>
    <row r="14542" spans="9:10" ht="15.75">
      <c r="I14542" s="192"/>
      <c r="J14542" s="192"/>
    </row>
    <row r="14543" spans="9:10" ht="15.75">
      <c r="I14543" s="192"/>
      <c r="J14543" s="192"/>
    </row>
    <row r="14544" spans="9:10" ht="15.75">
      <c r="I14544" s="192"/>
      <c r="J14544" s="192"/>
    </row>
    <row r="14545" spans="9:10" ht="15.75">
      <c r="I14545" s="192"/>
      <c r="J14545" s="192"/>
    </row>
    <row r="14546" spans="9:10" ht="15.75">
      <c r="I14546" s="192"/>
      <c r="J14546" s="192"/>
    </row>
    <row r="14547" spans="9:10" ht="15.75">
      <c r="I14547" s="192"/>
      <c r="J14547" s="192"/>
    </row>
    <row r="14548" spans="9:10" ht="15.75">
      <c r="I14548" s="192"/>
      <c r="J14548" s="192"/>
    </row>
    <row r="14549" spans="9:10" ht="15.75">
      <c r="I14549" s="192"/>
      <c r="J14549" s="192"/>
    </row>
    <row r="14550" spans="9:10" ht="15.75">
      <c r="I14550" s="192"/>
      <c r="J14550" s="192"/>
    </row>
    <row r="14551" spans="9:10" ht="15.75">
      <c r="I14551" s="192"/>
      <c r="J14551" s="192"/>
    </row>
    <row r="14552" spans="9:10" ht="15.75">
      <c r="I14552" s="192"/>
      <c r="J14552" s="192"/>
    </row>
    <row r="14553" spans="9:10" ht="15.75">
      <c r="I14553" s="192"/>
      <c r="J14553" s="192"/>
    </row>
    <row r="14554" spans="9:10" ht="15.75">
      <c r="I14554" s="192"/>
      <c r="J14554" s="192"/>
    </row>
    <row r="14555" spans="9:10" ht="15.75">
      <c r="I14555" s="192"/>
      <c r="J14555" s="192"/>
    </row>
    <row r="14556" spans="9:10" ht="15.75">
      <c r="I14556" s="192"/>
      <c r="J14556" s="192"/>
    </row>
    <row r="14557" spans="9:10" ht="15.75">
      <c r="I14557" s="192"/>
      <c r="J14557" s="192"/>
    </row>
    <row r="14558" spans="9:10" ht="15.75">
      <c r="I14558" s="192"/>
      <c r="J14558" s="192"/>
    </row>
    <row r="14559" spans="9:10" ht="15.75">
      <c r="I14559" s="192"/>
      <c r="J14559" s="192"/>
    </row>
    <row r="14560" spans="9:10" ht="15.75">
      <c r="I14560" s="192"/>
      <c r="J14560" s="192"/>
    </row>
    <row r="14561" spans="9:10" ht="15.75">
      <c r="I14561" s="192"/>
      <c r="J14561" s="192"/>
    </row>
    <row r="14562" spans="9:10" ht="15.75">
      <c r="I14562" s="192"/>
      <c r="J14562" s="192"/>
    </row>
    <row r="14563" spans="9:10" ht="15.75">
      <c r="I14563" s="192"/>
      <c r="J14563" s="192"/>
    </row>
    <row r="14564" spans="9:10" ht="15.75">
      <c r="I14564" s="192"/>
      <c r="J14564" s="192"/>
    </row>
    <row r="14565" spans="9:10" ht="15.75">
      <c r="I14565" s="192"/>
      <c r="J14565" s="192"/>
    </row>
    <row r="14566" spans="9:10" ht="15.75">
      <c r="I14566" s="192"/>
      <c r="J14566" s="192"/>
    </row>
    <row r="14567" spans="9:10" ht="15.75">
      <c r="I14567" s="192"/>
      <c r="J14567" s="192"/>
    </row>
    <row r="14568" spans="9:10" ht="15.75">
      <c r="I14568" s="192"/>
      <c r="J14568" s="192"/>
    </row>
    <row r="14569" spans="9:10" ht="15.75">
      <c r="I14569" s="192"/>
      <c r="J14569" s="192"/>
    </row>
    <row r="14570" spans="9:10" ht="15.75">
      <c r="I14570" s="192"/>
      <c r="J14570" s="192"/>
    </row>
    <row r="14571" spans="9:10" ht="15.75">
      <c r="I14571" s="192"/>
      <c r="J14571" s="192"/>
    </row>
    <row r="14572" spans="9:10" ht="15.75">
      <c r="I14572" s="192"/>
      <c r="J14572" s="192"/>
    </row>
    <row r="14573" spans="9:10" ht="15.75">
      <c r="I14573" s="192"/>
      <c r="J14573" s="192"/>
    </row>
    <row r="14574" spans="9:10" ht="15.75">
      <c r="I14574" s="192"/>
      <c r="J14574" s="192"/>
    </row>
    <row r="14575" spans="9:10" ht="15.75">
      <c r="I14575" s="192"/>
      <c r="J14575" s="192"/>
    </row>
    <row r="14576" spans="9:10" ht="15.75">
      <c r="I14576" s="192"/>
      <c r="J14576" s="192"/>
    </row>
    <row r="14577" spans="9:10" ht="15.75">
      <c r="I14577" s="192"/>
      <c r="J14577" s="192"/>
    </row>
    <row r="14578" spans="9:10" ht="15.75">
      <c r="I14578" s="192"/>
      <c r="J14578" s="192"/>
    </row>
    <row r="14579" spans="9:10" ht="15.75">
      <c r="I14579" s="192"/>
      <c r="J14579" s="192"/>
    </row>
    <row r="14580" spans="9:10" ht="15.75">
      <c r="I14580" s="192"/>
      <c r="J14580" s="192"/>
    </row>
    <row r="14581" spans="9:10" ht="15.75">
      <c r="I14581" s="192"/>
      <c r="J14581" s="192"/>
    </row>
    <row r="14582" spans="9:10" ht="15.75">
      <c r="I14582" s="192"/>
      <c r="J14582" s="192"/>
    </row>
    <row r="14583" spans="9:10" ht="15.75">
      <c r="I14583" s="192"/>
      <c r="J14583" s="192"/>
    </row>
    <row r="14584" spans="9:10" ht="15.75">
      <c r="I14584" s="192"/>
      <c r="J14584" s="192"/>
    </row>
    <row r="14585" spans="9:10" ht="15.75">
      <c r="I14585" s="192"/>
      <c r="J14585" s="192"/>
    </row>
    <row r="14586" spans="9:10" ht="15.75">
      <c r="I14586" s="192"/>
      <c r="J14586" s="192"/>
    </row>
    <row r="14587" spans="9:10" ht="15.75">
      <c r="I14587" s="192"/>
      <c r="J14587" s="192"/>
    </row>
    <row r="14588" spans="9:10" ht="15.75">
      <c r="I14588" s="192"/>
      <c r="J14588" s="192"/>
    </row>
    <row r="14589" spans="9:10" ht="15.75">
      <c r="I14589" s="192"/>
      <c r="J14589" s="192"/>
    </row>
    <row r="14590" spans="9:10" ht="15.75">
      <c r="I14590" s="192"/>
      <c r="J14590" s="192"/>
    </row>
    <row r="14591" spans="9:10" ht="15.75">
      <c r="I14591" s="192"/>
      <c r="J14591" s="192"/>
    </row>
    <row r="14592" spans="9:10" ht="15.75">
      <c r="I14592" s="192"/>
      <c r="J14592" s="192"/>
    </row>
    <row r="14593" spans="9:10" ht="15.75">
      <c r="I14593" s="192"/>
      <c r="J14593" s="192"/>
    </row>
    <row r="14594" spans="9:10" ht="15.75">
      <c r="I14594" s="192"/>
      <c r="J14594" s="192"/>
    </row>
    <row r="14595" spans="9:10" ht="15.75">
      <c r="I14595" s="192"/>
      <c r="J14595" s="192"/>
    </row>
    <row r="14596" spans="9:10" ht="15.75">
      <c r="I14596" s="192"/>
      <c r="J14596" s="192"/>
    </row>
    <row r="14597" spans="9:10" ht="15.75">
      <c r="I14597" s="192"/>
      <c r="J14597" s="192"/>
    </row>
    <row r="14598" spans="9:10" ht="15.75">
      <c r="I14598" s="192"/>
      <c r="J14598" s="192"/>
    </row>
    <row r="14599" spans="9:10" ht="15.75">
      <c r="I14599" s="192"/>
      <c r="J14599" s="192"/>
    </row>
    <row r="14600" spans="9:10" ht="15.75">
      <c r="I14600" s="192"/>
      <c r="J14600" s="192"/>
    </row>
    <row r="14601" spans="9:10" ht="15.75">
      <c r="I14601" s="192"/>
      <c r="J14601" s="192"/>
    </row>
    <row r="14602" spans="9:10" ht="15.75">
      <c r="I14602" s="192"/>
      <c r="J14602" s="192"/>
    </row>
    <row r="14603" spans="9:10" ht="15.75">
      <c r="I14603" s="192"/>
      <c r="J14603" s="192"/>
    </row>
    <row r="14604" spans="9:10" ht="15.75">
      <c r="I14604" s="192"/>
      <c r="J14604" s="192"/>
    </row>
    <row r="14605" spans="9:10" ht="15.75">
      <c r="I14605" s="192"/>
      <c r="J14605" s="192"/>
    </row>
    <row r="14606" spans="9:10" ht="15.75">
      <c r="I14606" s="192"/>
      <c r="J14606" s="192"/>
    </row>
    <row r="14607" spans="9:10" ht="15.75">
      <c r="I14607" s="192"/>
      <c r="J14607" s="192"/>
    </row>
    <row r="14608" spans="9:10" ht="15.75">
      <c r="I14608" s="192"/>
      <c r="J14608" s="192"/>
    </row>
    <row r="14609" spans="9:10" ht="15.75">
      <c r="I14609" s="192"/>
      <c r="J14609" s="192"/>
    </row>
    <row r="14610" spans="9:10" ht="15.75">
      <c r="I14610" s="192"/>
      <c r="J14610" s="192"/>
    </row>
    <row r="14611" spans="9:10" ht="15.75">
      <c r="I14611" s="192"/>
      <c r="J14611" s="192"/>
    </row>
    <row r="14612" spans="9:10" ht="15.75">
      <c r="I14612" s="192"/>
      <c r="J14612" s="192"/>
    </row>
    <row r="14613" spans="9:10" ht="15.75">
      <c r="I14613" s="192"/>
      <c r="J14613" s="192"/>
    </row>
    <row r="14614" spans="9:10" ht="15.75">
      <c r="I14614" s="192"/>
      <c r="J14614" s="192"/>
    </row>
    <row r="14615" spans="9:10" ht="15.75">
      <c r="I14615" s="192"/>
      <c r="J14615" s="192"/>
    </row>
    <row r="14616" spans="9:10" ht="15.75">
      <c r="I14616" s="192"/>
      <c r="J14616" s="192"/>
    </row>
    <row r="14617" spans="9:10" ht="15.75">
      <c r="I14617" s="192"/>
      <c r="J14617" s="192"/>
    </row>
    <row r="14618" spans="9:10" ht="15.75">
      <c r="I14618" s="192"/>
      <c r="J14618" s="192"/>
    </row>
    <row r="14619" spans="9:10" ht="15.75">
      <c r="I14619" s="192"/>
      <c r="J14619" s="192"/>
    </row>
    <row r="14620" spans="9:10" ht="15.75">
      <c r="I14620" s="192"/>
      <c r="J14620" s="192"/>
    </row>
    <row r="14621" spans="9:10" ht="15.75">
      <c r="I14621" s="192"/>
      <c r="J14621" s="192"/>
    </row>
    <row r="14622" spans="9:10" ht="15.75">
      <c r="I14622" s="192"/>
      <c r="J14622" s="192"/>
    </row>
    <row r="14623" spans="9:10" ht="15.75">
      <c r="I14623" s="192"/>
      <c r="J14623" s="192"/>
    </row>
    <row r="14624" spans="9:10" ht="15.75">
      <c r="I14624" s="192"/>
      <c r="J14624" s="192"/>
    </row>
    <row r="14625" spans="9:10" ht="15.75">
      <c r="I14625" s="192"/>
      <c r="J14625" s="192"/>
    </row>
    <row r="14626" spans="9:10" ht="15.75">
      <c r="I14626" s="192"/>
      <c r="J14626" s="192"/>
    </row>
    <row r="14627" spans="9:10" ht="15.75">
      <c r="I14627" s="192"/>
      <c r="J14627" s="192"/>
    </row>
    <row r="14628" spans="9:10" ht="15.75">
      <c r="I14628" s="192"/>
      <c r="J14628" s="192"/>
    </row>
    <row r="14629" spans="9:10" ht="15.75">
      <c r="I14629" s="192"/>
      <c r="J14629" s="192"/>
    </row>
    <row r="14630" spans="9:10" ht="15.75">
      <c r="I14630" s="192"/>
      <c r="J14630" s="192"/>
    </row>
    <row r="14631" spans="9:10" ht="15.75">
      <c r="I14631" s="192"/>
      <c r="J14631" s="192"/>
    </row>
    <row r="14632" spans="9:10" ht="15.75">
      <c r="I14632" s="192"/>
      <c r="J14632" s="192"/>
    </row>
    <row r="14633" spans="9:10" ht="15.75">
      <c r="I14633" s="192"/>
      <c r="J14633" s="192"/>
    </row>
    <row r="14634" spans="9:10" ht="15.75">
      <c r="I14634" s="192"/>
      <c r="J14634" s="192"/>
    </row>
    <row r="14635" spans="9:10" ht="15.75">
      <c r="I14635" s="192"/>
      <c r="J14635" s="192"/>
    </row>
    <row r="14636" spans="9:10" ht="15.75">
      <c r="I14636" s="192"/>
      <c r="J14636" s="192"/>
    </row>
    <row r="14637" spans="9:10" ht="15.75">
      <c r="I14637" s="192"/>
      <c r="J14637" s="192"/>
    </row>
    <row r="14638" spans="9:10" ht="15.75">
      <c r="I14638" s="192"/>
      <c r="J14638" s="192"/>
    </row>
    <row r="14639" spans="9:10" ht="15.75">
      <c r="I14639" s="192"/>
      <c r="J14639" s="192"/>
    </row>
    <row r="14640" spans="9:10" ht="15.75">
      <c r="I14640" s="192"/>
      <c r="J14640" s="192"/>
    </row>
    <row r="14641" spans="9:10" ht="15.75">
      <c r="I14641" s="192"/>
      <c r="J14641" s="192"/>
    </row>
    <row r="14642" spans="9:10" ht="15.75">
      <c r="I14642" s="192"/>
      <c r="J14642" s="192"/>
    </row>
    <row r="14643" spans="9:10" ht="15.75">
      <c r="I14643" s="192"/>
      <c r="J14643" s="192"/>
    </row>
    <row r="14644" spans="9:10" ht="15.75">
      <c r="I14644" s="192"/>
      <c r="J14644" s="192"/>
    </row>
    <row r="14645" spans="9:10" ht="15.75">
      <c r="I14645" s="192"/>
      <c r="J14645" s="192"/>
    </row>
    <row r="14646" spans="9:10" ht="15.75">
      <c r="I14646" s="192"/>
      <c r="J14646" s="192"/>
    </row>
    <row r="14647" spans="9:10" ht="15.75">
      <c r="I14647" s="192"/>
      <c r="J14647" s="192"/>
    </row>
    <row r="14648" spans="9:10" ht="15.75">
      <c r="I14648" s="192"/>
      <c r="J14648" s="192"/>
    </row>
    <row r="14649" spans="9:10" ht="15.75">
      <c r="I14649" s="192"/>
      <c r="J14649" s="192"/>
    </row>
    <row r="14650" spans="9:10" ht="15.75">
      <c r="I14650" s="192"/>
      <c r="J14650" s="192"/>
    </row>
    <row r="14651" spans="9:10" ht="15.75">
      <c r="I14651" s="192"/>
      <c r="J14651" s="192"/>
    </row>
    <row r="14652" spans="9:10" ht="15.75">
      <c r="I14652" s="192"/>
      <c r="J14652" s="192"/>
    </row>
    <row r="14653" spans="9:10" ht="15.75">
      <c r="I14653" s="192"/>
      <c r="J14653" s="192"/>
    </row>
    <row r="14654" spans="9:10" ht="15.75">
      <c r="I14654" s="192"/>
      <c r="J14654" s="192"/>
    </row>
    <row r="14655" spans="9:10" ht="15.75">
      <c r="I14655" s="192"/>
      <c r="J14655" s="192"/>
    </row>
    <row r="14656" spans="9:10" ht="15.75">
      <c r="I14656" s="192"/>
      <c r="J14656" s="192"/>
    </row>
    <row r="14657" spans="9:10" ht="15.75">
      <c r="I14657" s="192"/>
      <c r="J14657" s="192"/>
    </row>
    <row r="14658" spans="9:10" ht="15.75">
      <c r="I14658" s="192"/>
      <c r="J14658" s="192"/>
    </row>
    <row r="14659" spans="9:10" ht="15.75">
      <c r="I14659" s="192"/>
      <c r="J14659" s="192"/>
    </row>
    <row r="14660" spans="9:10" ht="15.75">
      <c r="I14660" s="192"/>
      <c r="J14660" s="192"/>
    </row>
    <row r="14661" spans="9:10" ht="15.75">
      <c r="I14661" s="192"/>
      <c r="J14661" s="192"/>
    </row>
    <row r="14662" spans="9:10" ht="15.75">
      <c r="I14662" s="192"/>
      <c r="J14662" s="192"/>
    </row>
    <row r="14663" spans="9:10" ht="15.75">
      <c r="I14663" s="192"/>
      <c r="J14663" s="192"/>
    </row>
    <row r="14664" spans="9:10" ht="15.75">
      <c r="I14664" s="192"/>
      <c r="J14664" s="192"/>
    </row>
    <row r="14665" spans="9:10" ht="15.75">
      <c r="I14665" s="192"/>
      <c r="J14665" s="192"/>
    </row>
    <row r="14666" spans="9:10" ht="15.75">
      <c r="I14666" s="192"/>
      <c r="J14666" s="192"/>
    </row>
    <row r="14667" spans="9:10" ht="15.75">
      <c r="I14667" s="192"/>
      <c r="J14667" s="192"/>
    </row>
    <row r="14668" spans="9:10" ht="15.75">
      <c r="I14668" s="192"/>
      <c r="J14668" s="192"/>
    </row>
    <row r="14669" spans="9:10" ht="15.75">
      <c r="I14669" s="192"/>
      <c r="J14669" s="192"/>
    </row>
    <row r="14670" spans="9:10" ht="15.75">
      <c r="I14670" s="192"/>
      <c r="J14670" s="192"/>
    </row>
    <row r="14671" spans="9:10" ht="15.75">
      <c r="I14671" s="192"/>
      <c r="J14671" s="192"/>
    </row>
    <row r="14672" spans="9:10" ht="15.75">
      <c r="I14672" s="192"/>
      <c r="J14672" s="192"/>
    </row>
    <row r="14673" spans="9:10" ht="15.75">
      <c r="I14673" s="192"/>
      <c r="J14673" s="192"/>
    </row>
    <row r="14674" spans="9:10" ht="15.75">
      <c r="I14674" s="192"/>
      <c r="J14674" s="192"/>
    </row>
    <row r="14675" spans="9:10" ht="15.75">
      <c r="I14675" s="192"/>
      <c r="J14675" s="192"/>
    </row>
    <row r="14676" spans="9:10" ht="15.75">
      <c r="I14676" s="192"/>
      <c r="J14676" s="192"/>
    </row>
    <row r="14677" spans="9:10" ht="15.75">
      <c r="I14677" s="192"/>
      <c r="J14677" s="192"/>
    </row>
    <row r="14678" spans="9:10" ht="15.75">
      <c r="I14678" s="192"/>
      <c r="J14678" s="192"/>
    </row>
    <row r="14679" spans="9:10" ht="15.75">
      <c r="I14679" s="192"/>
      <c r="J14679" s="192"/>
    </row>
    <row r="14680" spans="9:10" ht="15.75">
      <c r="I14680" s="192"/>
      <c r="J14680" s="192"/>
    </row>
    <row r="14681" spans="9:10" ht="15.75">
      <c r="I14681" s="192"/>
      <c r="J14681" s="192"/>
    </row>
    <row r="14682" spans="9:10" ht="15.75">
      <c r="I14682" s="192"/>
      <c r="J14682" s="192"/>
    </row>
    <row r="14683" spans="9:10" ht="15.75">
      <c r="I14683" s="192"/>
      <c r="J14683" s="192"/>
    </row>
    <row r="14684" spans="9:10" ht="15.75">
      <c r="I14684" s="192"/>
      <c r="J14684" s="192"/>
    </row>
    <row r="14685" spans="9:10" ht="15.75">
      <c r="I14685" s="192"/>
      <c r="J14685" s="192"/>
    </row>
    <row r="14686" spans="9:10" ht="15.75">
      <c r="I14686" s="192"/>
      <c r="J14686" s="192"/>
    </row>
    <row r="14687" spans="9:10" ht="15.75">
      <c r="I14687" s="192"/>
      <c r="J14687" s="192"/>
    </row>
    <row r="14688" spans="9:10" ht="15.75">
      <c r="I14688" s="192"/>
      <c r="J14688" s="192"/>
    </row>
    <row r="14689" spans="9:10" ht="15.75">
      <c r="I14689" s="192"/>
      <c r="J14689" s="192"/>
    </row>
    <row r="14690" spans="9:10" ht="15.75">
      <c r="I14690" s="192"/>
      <c r="J14690" s="192"/>
    </row>
    <row r="14691" spans="9:10" ht="15.75">
      <c r="I14691" s="192"/>
      <c r="J14691" s="192"/>
    </row>
    <row r="14692" spans="9:10" ht="15.75">
      <c r="I14692" s="192"/>
      <c r="J14692" s="192"/>
    </row>
    <row r="14693" spans="9:10" ht="15.75">
      <c r="I14693" s="192"/>
      <c r="J14693" s="192"/>
    </row>
    <row r="14694" spans="9:10" ht="15.75">
      <c r="I14694" s="192"/>
      <c r="J14694" s="192"/>
    </row>
    <row r="14695" spans="9:10" ht="15.75">
      <c r="I14695" s="192"/>
      <c r="J14695" s="192"/>
    </row>
    <row r="14696" spans="9:10" ht="15.75">
      <c r="I14696" s="192"/>
      <c r="J14696" s="192"/>
    </row>
    <row r="14697" spans="9:10" ht="15.75">
      <c r="I14697" s="192"/>
      <c r="J14697" s="192"/>
    </row>
    <row r="14698" spans="9:10" ht="15.75">
      <c r="I14698" s="192"/>
      <c r="J14698" s="192"/>
    </row>
    <row r="14699" spans="9:10" ht="15.75">
      <c r="I14699" s="192"/>
      <c r="J14699" s="192"/>
    </row>
    <row r="14700" spans="9:10" ht="15.75">
      <c r="I14700" s="192"/>
      <c r="J14700" s="192"/>
    </row>
    <row r="14701" spans="9:10" ht="15.75">
      <c r="I14701" s="192"/>
      <c r="J14701" s="192"/>
    </row>
    <row r="14702" spans="9:10" ht="15.75">
      <c r="I14702" s="192"/>
      <c r="J14702" s="192"/>
    </row>
    <row r="14703" spans="9:10" ht="15.75">
      <c r="I14703" s="192"/>
      <c r="J14703" s="192"/>
    </row>
    <row r="14704" spans="9:10" ht="15.75">
      <c r="I14704" s="192"/>
      <c r="J14704" s="192"/>
    </row>
    <row r="14705" spans="9:10" ht="15.75">
      <c r="I14705" s="192"/>
      <c r="J14705" s="192"/>
    </row>
    <row r="14706" spans="9:10" ht="15.75">
      <c r="I14706" s="192"/>
      <c r="J14706" s="192"/>
    </row>
    <row r="14707" spans="9:10" ht="15.75">
      <c r="I14707" s="192"/>
      <c r="J14707" s="192"/>
    </row>
    <row r="14708" spans="9:10" ht="15.75">
      <c r="I14708" s="192"/>
      <c r="J14708" s="192"/>
    </row>
    <row r="14709" spans="9:10" ht="15.75">
      <c r="I14709" s="192"/>
      <c r="J14709" s="192"/>
    </row>
    <row r="14710" spans="9:10" ht="15.75">
      <c r="I14710" s="192"/>
      <c r="J14710" s="192"/>
    </row>
    <row r="14711" spans="9:10" ht="15.75">
      <c r="I14711" s="192"/>
      <c r="J14711" s="192"/>
    </row>
    <row r="14712" spans="9:10" ht="15.75">
      <c r="I14712" s="192"/>
      <c r="J14712" s="192"/>
    </row>
    <row r="14713" spans="9:10" ht="15.75">
      <c r="I14713" s="192"/>
      <c r="J14713" s="192"/>
    </row>
    <row r="14714" spans="9:10" ht="15.75">
      <c r="I14714" s="192"/>
      <c r="J14714" s="192"/>
    </row>
    <row r="14715" spans="9:10" ht="15.75">
      <c r="I14715" s="192"/>
      <c r="J14715" s="192"/>
    </row>
    <row r="14716" spans="9:10" ht="15.75">
      <c r="I14716" s="192"/>
      <c r="J14716" s="192"/>
    </row>
    <row r="14717" spans="9:10" ht="15.75">
      <c r="I14717" s="192"/>
      <c r="J14717" s="192"/>
    </row>
    <row r="14718" spans="9:10" ht="15.75">
      <c r="I14718" s="192"/>
      <c r="J14718" s="192"/>
    </row>
    <row r="14719" spans="9:10" ht="15.75">
      <c r="I14719" s="192"/>
      <c r="J14719" s="192"/>
    </row>
    <row r="14720" spans="9:10" ht="15.75">
      <c r="I14720" s="192"/>
      <c r="J14720" s="192"/>
    </row>
    <row r="14721" spans="9:10" ht="15.75">
      <c r="I14721" s="192"/>
      <c r="J14721" s="192"/>
    </row>
    <row r="14722" spans="9:10" ht="15.75">
      <c r="I14722" s="192"/>
      <c r="J14722" s="192"/>
    </row>
    <row r="14723" spans="9:10" ht="15.75">
      <c r="I14723" s="192"/>
      <c r="J14723" s="192"/>
    </row>
    <row r="14724" spans="9:10" ht="15.75">
      <c r="I14724" s="192"/>
      <c r="J14724" s="192"/>
    </row>
    <row r="14725" spans="9:10" ht="15.75">
      <c r="I14725" s="192"/>
      <c r="J14725" s="192"/>
    </row>
    <row r="14726" spans="9:10" ht="15.75">
      <c r="I14726" s="192"/>
      <c r="J14726" s="192"/>
    </row>
    <row r="14727" spans="9:10" ht="15.75">
      <c r="I14727" s="192"/>
      <c r="J14727" s="192"/>
    </row>
    <row r="14728" spans="9:10" ht="15.75">
      <c r="I14728" s="192"/>
      <c r="J14728" s="192"/>
    </row>
    <row r="14729" spans="9:10" ht="15.75">
      <c r="I14729" s="192"/>
      <c r="J14729" s="192"/>
    </row>
    <row r="14730" spans="9:10" ht="15.75">
      <c r="I14730" s="192"/>
      <c r="J14730" s="192"/>
    </row>
    <row r="14731" spans="9:10" ht="15.75">
      <c r="I14731" s="192"/>
      <c r="J14731" s="192"/>
    </row>
    <row r="14732" spans="9:10" ht="15.75">
      <c r="I14732" s="192"/>
      <c r="J14732" s="192"/>
    </row>
    <row r="14733" spans="9:10" ht="15.75">
      <c r="I14733" s="192"/>
      <c r="J14733" s="192"/>
    </row>
    <row r="14734" spans="9:10" ht="15.75">
      <c r="I14734" s="192"/>
      <c r="J14734" s="192"/>
    </row>
    <row r="14735" spans="9:10" ht="15.75">
      <c r="I14735" s="192"/>
      <c r="J14735" s="192"/>
    </row>
    <row r="14736" spans="9:10" ht="15.75">
      <c r="I14736" s="192"/>
      <c r="J14736" s="192"/>
    </row>
    <row r="14737" spans="9:10" ht="15.75">
      <c r="I14737" s="192"/>
      <c r="J14737" s="192"/>
    </row>
    <row r="14738" spans="9:10" ht="15.75">
      <c r="I14738" s="192"/>
      <c r="J14738" s="192"/>
    </row>
    <row r="14739" spans="9:10" ht="15.75">
      <c r="I14739" s="192"/>
      <c r="J14739" s="192"/>
    </row>
    <row r="14740" spans="9:10" ht="15.75">
      <c r="I14740" s="192"/>
      <c r="J14740" s="192"/>
    </row>
    <row r="14741" spans="9:10" ht="15.75">
      <c r="I14741" s="192"/>
      <c r="J14741" s="192"/>
    </row>
    <row r="14742" spans="9:10" ht="15.75">
      <c r="I14742" s="192"/>
      <c r="J14742" s="192"/>
    </row>
    <row r="14743" spans="9:10" ht="15.75">
      <c r="I14743" s="192"/>
      <c r="J14743" s="192"/>
    </row>
    <row r="14744" spans="9:10" ht="15.75">
      <c r="I14744" s="192"/>
      <c r="J14744" s="192"/>
    </row>
    <row r="14745" spans="9:10" ht="15.75">
      <c r="I14745" s="192"/>
      <c r="J14745" s="192"/>
    </row>
    <row r="14746" spans="9:10" ht="15.75">
      <c r="I14746" s="192"/>
      <c r="J14746" s="192"/>
    </row>
    <row r="14747" spans="9:10" ht="15.75">
      <c r="I14747" s="192"/>
      <c r="J14747" s="192"/>
    </row>
    <row r="14748" spans="9:10" ht="15.75">
      <c r="I14748" s="192"/>
      <c r="J14748" s="192"/>
    </row>
    <row r="14749" spans="9:10" ht="15.75">
      <c r="I14749" s="192"/>
      <c r="J14749" s="192"/>
    </row>
    <row r="14750" spans="9:10" ht="15.75">
      <c r="I14750" s="192"/>
      <c r="J14750" s="192"/>
    </row>
    <row r="14751" spans="9:10" ht="15.75">
      <c r="I14751" s="192"/>
      <c r="J14751" s="192"/>
    </row>
    <row r="14752" spans="9:10" ht="15.75">
      <c r="I14752" s="192"/>
      <c r="J14752" s="192"/>
    </row>
    <row r="14753" spans="9:10" ht="15.75">
      <c r="I14753" s="192"/>
      <c r="J14753" s="192"/>
    </row>
    <row r="14754" spans="9:10" ht="15.75">
      <c r="I14754" s="192"/>
      <c r="J14754" s="192"/>
    </row>
    <row r="14755" spans="9:10" ht="15.75">
      <c r="I14755" s="192"/>
      <c r="J14755" s="192"/>
    </row>
    <row r="14756" spans="9:10" ht="15.75">
      <c r="I14756" s="192"/>
      <c r="J14756" s="192"/>
    </row>
    <row r="14757" spans="9:10" ht="15.75">
      <c r="I14757" s="192"/>
      <c r="J14757" s="192"/>
    </row>
    <row r="14758" spans="9:10" ht="15.75">
      <c r="I14758" s="192"/>
      <c r="J14758" s="192"/>
    </row>
    <row r="14759" spans="9:10" ht="15.75">
      <c r="I14759" s="192"/>
      <c r="J14759" s="192"/>
    </row>
    <row r="14760" spans="9:10" ht="15.75">
      <c r="I14760" s="192"/>
      <c r="J14760" s="192"/>
    </row>
    <row r="14761" spans="9:10" ht="15.75">
      <c r="I14761" s="192"/>
      <c r="J14761" s="192"/>
    </row>
    <row r="14762" spans="9:10" ht="15.75">
      <c r="I14762" s="192"/>
      <c r="J14762" s="192"/>
    </row>
    <row r="14763" spans="9:10" ht="15.75">
      <c r="I14763" s="192"/>
      <c r="J14763" s="192"/>
    </row>
    <row r="14764" spans="9:10" ht="15.75">
      <c r="I14764" s="192"/>
      <c r="J14764" s="192"/>
    </row>
    <row r="14765" spans="9:10" ht="15.75">
      <c r="I14765" s="192"/>
      <c r="J14765" s="192"/>
    </row>
    <row r="14766" spans="9:10" ht="15.75">
      <c r="I14766" s="192"/>
      <c r="J14766" s="192"/>
    </row>
    <row r="14767" spans="9:10" ht="15.75">
      <c r="I14767" s="192"/>
      <c r="J14767" s="192"/>
    </row>
    <row r="14768" spans="9:10" ht="15.75">
      <c r="I14768" s="192"/>
      <c r="J14768" s="192"/>
    </row>
    <row r="14769" spans="9:10" ht="15.75">
      <c r="I14769" s="192"/>
      <c r="J14769" s="192"/>
    </row>
    <row r="14770" spans="9:10" ht="15.75">
      <c r="I14770" s="192"/>
      <c r="J14770" s="192"/>
    </row>
    <row r="14771" spans="9:10" ht="15.75">
      <c r="I14771" s="192"/>
      <c r="J14771" s="192"/>
    </row>
    <row r="14772" spans="9:10" ht="15.75">
      <c r="I14772" s="192"/>
      <c r="J14772" s="192"/>
    </row>
    <row r="14773" spans="9:10" ht="15.75">
      <c r="I14773" s="192"/>
      <c r="J14773" s="192"/>
    </row>
    <row r="14774" spans="9:10" ht="15.75">
      <c r="I14774" s="192"/>
      <c r="J14774" s="192"/>
    </row>
    <row r="14775" spans="9:10" ht="15.75">
      <c r="I14775" s="192"/>
      <c r="J14775" s="192"/>
    </row>
    <row r="14776" spans="9:10" ht="15.75">
      <c r="I14776" s="192"/>
      <c r="J14776" s="192"/>
    </row>
    <row r="14777" spans="9:10" ht="15.75">
      <c r="I14777" s="192"/>
      <c r="J14777" s="192"/>
    </row>
    <row r="14778" spans="9:10" ht="15.75">
      <c r="I14778" s="192"/>
      <c r="J14778" s="192"/>
    </row>
    <row r="14779" spans="9:10" ht="15.75">
      <c r="I14779" s="192"/>
      <c r="J14779" s="192"/>
    </row>
    <row r="14780" spans="9:10" ht="15.75">
      <c r="I14780" s="192"/>
      <c r="J14780" s="192"/>
    </row>
    <row r="14781" spans="9:10" ht="15.75">
      <c r="I14781" s="192"/>
      <c r="J14781" s="192"/>
    </row>
    <row r="14782" spans="9:10" ht="15.75">
      <c r="I14782" s="192"/>
      <c r="J14782" s="192"/>
    </row>
    <row r="14783" spans="9:10" ht="15.75">
      <c r="I14783" s="192"/>
      <c r="J14783" s="192"/>
    </row>
    <row r="14784" spans="9:10" ht="15.75">
      <c r="I14784" s="192"/>
      <c r="J14784" s="192"/>
    </row>
    <row r="14785" spans="9:10" ht="15.75">
      <c r="I14785" s="192"/>
      <c r="J14785" s="192"/>
    </row>
    <row r="14786" spans="9:10" ht="15.75">
      <c r="I14786" s="192"/>
      <c r="J14786" s="192"/>
    </row>
    <row r="14787" spans="9:10" ht="15.75">
      <c r="I14787" s="192"/>
      <c r="J14787" s="192"/>
    </row>
    <row r="14788" spans="9:10" ht="15.75">
      <c r="I14788" s="192"/>
      <c r="J14788" s="192"/>
    </row>
    <row r="14789" spans="9:10" ht="15.75">
      <c r="I14789" s="192"/>
      <c r="J14789" s="192"/>
    </row>
    <row r="14790" spans="9:10" ht="15.75">
      <c r="I14790" s="192"/>
      <c r="J14790" s="192"/>
    </row>
    <row r="14791" spans="9:10" ht="15.75">
      <c r="I14791" s="192"/>
      <c r="J14791" s="192"/>
    </row>
    <row r="14792" spans="9:10" ht="15.75">
      <c r="I14792" s="192"/>
      <c r="J14792" s="192"/>
    </row>
    <row r="14793" spans="9:10" ht="15.75">
      <c r="I14793" s="192"/>
      <c r="J14793" s="192"/>
    </row>
    <row r="14794" spans="9:10" ht="15.75">
      <c r="I14794" s="192"/>
      <c r="J14794" s="192"/>
    </row>
    <row r="14795" spans="9:10" ht="15.75">
      <c r="I14795" s="192"/>
      <c r="J14795" s="192"/>
    </row>
    <row r="14796" spans="9:10" ht="15.75">
      <c r="I14796" s="192"/>
      <c r="J14796" s="192"/>
    </row>
    <row r="14797" spans="9:10" ht="15.75">
      <c r="I14797" s="192"/>
      <c r="J14797" s="192"/>
    </row>
    <row r="14798" spans="9:10" ht="15.75">
      <c r="I14798" s="192"/>
      <c r="J14798" s="192"/>
    </row>
    <row r="14799" spans="9:10" ht="15.75">
      <c r="I14799" s="192"/>
      <c r="J14799" s="192"/>
    </row>
    <row r="14800" spans="9:10" ht="15.75">
      <c r="I14800" s="192"/>
      <c r="J14800" s="192"/>
    </row>
    <row r="14801" spans="9:10" ht="15.75">
      <c r="I14801" s="192"/>
      <c r="J14801" s="192"/>
    </row>
    <row r="14802" spans="9:10" ht="15.75">
      <c r="I14802" s="192"/>
      <c r="J14802" s="192"/>
    </row>
    <row r="14803" spans="9:10" ht="15.75">
      <c r="I14803" s="192"/>
      <c r="J14803" s="192"/>
    </row>
    <row r="14804" spans="9:10" ht="15.75">
      <c r="I14804" s="192"/>
      <c r="J14804" s="192"/>
    </row>
    <row r="14805" spans="9:10" ht="15.75">
      <c r="I14805" s="192"/>
      <c r="J14805" s="192"/>
    </row>
    <row r="14806" spans="9:10" ht="15.75">
      <c r="I14806" s="192"/>
      <c r="J14806" s="192"/>
    </row>
    <row r="14807" spans="9:10" ht="15.75">
      <c r="I14807" s="192"/>
      <c r="J14807" s="192"/>
    </row>
    <row r="14808" spans="9:10" ht="15.75">
      <c r="I14808" s="192"/>
      <c r="J14808" s="192"/>
    </row>
    <row r="14809" spans="9:10" ht="15.75">
      <c r="I14809" s="192"/>
      <c r="J14809" s="192"/>
    </row>
    <row r="14810" spans="9:10" ht="15.75">
      <c r="I14810" s="192"/>
      <c r="J14810" s="192"/>
    </row>
    <row r="14811" spans="9:10" ht="15.75">
      <c r="I14811" s="192"/>
      <c r="J14811" s="192"/>
    </row>
    <row r="14812" spans="9:10" ht="15.75">
      <c r="I14812" s="192"/>
      <c r="J14812" s="192"/>
    </row>
    <row r="14813" spans="9:10" ht="15.75">
      <c r="I14813" s="192"/>
      <c r="J14813" s="192"/>
    </row>
    <row r="14814" spans="9:10" ht="15.75">
      <c r="I14814" s="192"/>
      <c r="J14814" s="192"/>
    </row>
    <row r="14815" spans="9:10" ht="15.75">
      <c r="I14815" s="192"/>
      <c r="J14815" s="192"/>
    </row>
    <row r="14816" spans="9:10" ht="15.75">
      <c r="I14816" s="192"/>
      <c r="J14816" s="192"/>
    </row>
    <row r="14817" spans="9:10" ht="15.75">
      <c r="I14817" s="192"/>
      <c r="J14817" s="192"/>
    </row>
    <row r="14818" spans="9:10" ht="15.75">
      <c r="I14818" s="192"/>
      <c r="J14818" s="192"/>
    </row>
    <row r="14819" spans="9:10" ht="15.75">
      <c r="I14819" s="192"/>
      <c r="J14819" s="192"/>
    </row>
    <row r="14820" spans="9:10" ht="15.75">
      <c r="I14820" s="192"/>
      <c r="J14820" s="192"/>
    </row>
    <row r="14821" spans="9:10" ht="15.75">
      <c r="I14821" s="192"/>
      <c r="J14821" s="192"/>
    </row>
    <row r="14822" spans="9:10" ht="15.75">
      <c r="I14822" s="192"/>
      <c r="J14822" s="192"/>
    </row>
    <row r="14823" spans="9:10" ht="15.75">
      <c r="I14823" s="192"/>
      <c r="J14823" s="192"/>
    </row>
    <row r="14824" spans="9:10" ht="15.75">
      <c r="I14824" s="192"/>
      <c r="J14824" s="192"/>
    </row>
    <row r="14825" spans="9:10" ht="15.75">
      <c r="I14825" s="192"/>
      <c r="J14825" s="192"/>
    </row>
    <row r="14826" spans="9:10" ht="15.75">
      <c r="I14826" s="192"/>
      <c r="J14826" s="192"/>
    </row>
    <row r="14827" spans="9:10" ht="15.75">
      <c r="I14827" s="192"/>
      <c r="J14827" s="192"/>
    </row>
    <row r="14828" spans="9:10" ht="15.75">
      <c r="I14828" s="192"/>
      <c r="J14828" s="192"/>
    </row>
    <row r="14829" spans="9:10" ht="15.75">
      <c r="I14829" s="192"/>
      <c r="J14829" s="192"/>
    </row>
    <row r="14830" spans="9:10" ht="15.75">
      <c r="I14830" s="192"/>
      <c r="J14830" s="192"/>
    </row>
    <row r="14831" spans="9:10" ht="15.75">
      <c r="I14831" s="192"/>
      <c r="J14831" s="192"/>
    </row>
    <row r="14832" spans="9:10" ht="15.75">
      <c r="I14832" s="192"/>
      <c r="J14832" s="192"/>
    </row>
    <row r="14833" spans="9:10" ht="15.75">
      <c r="I14833" s="192"/>
      <c r="J14833" s="192"/>
    </row>
    <row r="14834" spans="9:10" ht="15.75">
      <c r="I14834" s="192"/>
      <c r="J14834" s="192"/>
    </row>
    <row r="14835" spans="9:10" ht="15.75">
      <c r="I14835" s="192"/>
      <c r="J14835" s="192"/>
    </row>
    <row r="14836" spans="9:10" ht="15.75">
      <c r="I14836" s="192"/>
      <c r="J14836" s="192"/>
    </row>
    <row r="14837" spans="9:10" ht="15.75">
      <c r="I14837" s="192"/>
      <c r="J14837" s="192"/>
    </row>
    <row r="14838" spans="9:10" ht="15.75">
      <c r="I14838" s="192"/>
      <c r="J14838" s="192"/>
    </row>
    <row r="14839" spans="9:10" ht="15.75">
      <c r="I14839" s="192"/>
      <c r="J14839" s="192"/>
    </row>
    <row r="14840" spans="9:10" ht="15.75">
      <c r="I14840" s="192"/>
      <c r="J14840" s="192"/>
    </row>
    <row r="14841" spans="9:10" ht="15.75">
      <c r="I14841" s="192"/>
      <c r="J14841" s="192"/>
    </row>
    <row r="14842" spans="9:10" ht="15.75">
      <c r="I14842" s="192"/>
      <c r="J14842" s="192"/>
    </row>
    <row r="14843" spans="9:10" ht="15.75">
      <c r="I14843" s="192"/>
      <c r="J14843" s="192"/>
    </row>
    <row r="14844" spans="9:10" ht="15.75">
      <c r="I14844" s="192"/>
      <c r="J14844" s="192"/>
    </row>
    <row r="14845" spans="9:10" ht="15.75">
      <c r="I14845" s="192"/>
      <c r="J14845" s="192"/>
    </row>
    <row r="14846" spans="9:10" ht="15.75">
      <c r="I14846" s="192"/>
      <c r="J14846" s="192"/>
    </row>
    <row r="14847" spans="9:10" ht="15.75">
      <c r="I14847" s="192"/>
      <c r="J14847" s="192"/>
    </row>
    <row r="14848" spans="9:10" ht="15.75">
      <c r="I14848" s="192"/>
      <c r="J14848" s="192"/>
    </row>
    <row r="14849" spans="9:10" ht="15.75">
      <c r="I14849" s="192"/>
      <c r="J14849" s="192"/>
    </row>
    <row r="14850" spans="9:10" ht="15.75">
      <c r="I14850" s="192"/>
      <c r="J14850" s="192"/>
    </row>
    <row r="14851" spans="9:10" ht="15.75">
      <c r="I14851" s="192"/>
      <c r="J14851" s="192"/>
    </row>
    <row r="14852" spans="9:10" ht="15.75">
      <c r="I14852" s="192"/>
      <c r="J14852" s="192"/>
    </row>
    <row r="14853" spans="9:10" ht="15.75">
      <c r="I14853" s="192"/>
      <c r="J14853" s="192"/>
    </row>
    <row r="14854" spans="9:10" ht="15.75">
      <c r="I14854" s="192"/>
      <c r="J14854" s="192"/>
    </row>
    <row r="14855" spans="9:10" ht="15.75">
      <c r="I14855" s="192"/>
      <c r="J14855" s="192"/>
    </row>
    <row r="14856" spans="9:10" ht="15.75">
      <c r="I14856" s="192"/>
      <c r="J14856" s="192"/>
    </row>
    <row r="14857" spans="9:10" ht="15.75">
      <c r="I14857" s="192"/>
      <c r="J14857" s="192"/>
    </row>
    <row r="14858" spans="9:10" ht="15.75">
      <c r="I14858" s="192"/>
      <c r="J14858" s="192"/>
    </row>
    <row r="14859" spans="9:10" ht="15.75">
      <c r="I14859" s="192"/>
      <c r="J14859" s="192"/>
    </row>
    <row r="14860" spans="9:10" ht="15.75">
      <c r="I14860" s="192"/>
      <c r="J14860" s="192"/>
    </row>
    <row r="14861" spans="9:10" ht="15.75">
      <c r="I14861" s="192"/>
      <c r="J14861" s="192"/>
    </row>
    <row r="14862" spans="9:10" ht="15.75">
      <c r="I14862" s="192"/>
      <c r="J14862" s="192"/>
    </row>
    <row r="14863" spans="9:10" ht="15.75">
      <c r="I14863" s="192"/>
      <c r="J14863" s="192"/>
    </row>
    <row r="14864" spans="9:10" ht="15.75">
      <c r="I14864" s="192"/>
      <c r="J14864" s="192"/>
    </row>
    <row r="14865" spans="9:10" ht="15.75">
      <c r="I14865" s="192"/>
      <c r="J14865" s="192"/>
    </row>
    <row r="14866" spans="9:10" ht="15.75">
      <c r="I14866" s="192"/>
      <c r="J14866" s="192"/>
    </row>
    <row r="14867" spans="9:10" ht="15.75">
      <c r="I14867" s="192"/>
      <c r="J14867" s="192"/>
    </row>
    <row r="14868" spans="9:10" ht="15.75">
      <c r="I14868" s="192"/>
      <c r="J14868" s="192"/>
    </row>
    <row r="14869" spans="9:10" ht="15.75">
      <c r="I14869" s="192"/>
      <c r="J14869" s="192"/>
    </row>
    <row r="14870" spans="9:10" ht="15.75">
      <c r="I14870" s="192"/>
      <c r="J14870" s="192"/>
    </row>
    <row r="14871" spans="9:10" ht="15.75">
      <c r="I14871" s="192"/>
      <c r="J14871" s="192"/>
    </row>
    <row r="14872" spans="9:10" ht="15.75">
      <c r="I14872" s="192"/>
      <c r="J14872" s="192"/>
    </row>
    <row r="14873" spans="9:10" ht="15.75">
      <c r="I14873" s="192"/>
      <c r="J14873" s="192"/>
    </row>
    <row r="14874" spans="9:10" ht="15.75">
      <c r="I14874" s="192"/>
      <c r="J14874" s="192"/>
    </row>
    <row r="14875" spans="9:10" ht="15.75">
      <c r="I14875" s="192"/>
      <c r="J14875" s="192"/>
    </row>
    <row r="14876" spans="9:10" ht="15.75">
      <c r="I14876" s="192"/>
      <c r="J14876" s="192"/>
    </row>
    <row r="14877" spans="9:10" ht="15.75">
      <c r="I14877" s="192"/>
      <c r="J14877" s="192"/>
    </row>
    <row r="14878" spans="9:10" ht="15.75">
      <c r="I14878" s="192"/>
      <c r="J14878" s="192"/>
    </row>
    <row r="14879" spans="9:10" ht="15.75">
      <c r="I14879" s="192"/>
      <c r="J14879" s="192"/>
    </row>
    <row r="14880" spans="9:10" ht="15.75">
      <c r="I14880" s="192"/>
      <c r="J14880" s="192"/>
    </row>
    <row r="14881" spans="9:10" ht="15.75">
      <c r="I14881" s="192"/>
      <c r="J14881" s="192"/>
    </row>
    <row r="14882" spans="9:10" ht="15.75">
      <c r="I14882" s="192"/>
      <c r="J14882" s="192"/>
    </row>
    <row r="14883" spans="9:10" ht="15.75">
      <c r="I14883" s="192"/>
      <c r="J14883" s="192"/>
    </row>
    <row r="14884" spans="9:10" ht="15.75">
      <c r="I14884" s="192"/>
      <c r="J14884" s="192"/>
    </row>
    <row r="14885" spans="9:10" ht="15.75">
      <c r="I14885" s="192"/>
      <c r="J14885" s="192"/>
    </row>
    <row r="14886" spans="9:10" ht="15.75">
      <c r="I14886" s="192"/>
      <c r="J14886" s="192"/>
    </row>
    <row r="14887" spans="9:10" ht="15.75">
      <c r="I14887" s="192"/>
      <c r="J14887" s="192"/>
    </row>
    <row r="14888" spans="9:10" ht="15.75">
      <c r="I14888" s="192"/>
      <c r="J14888" s="192"/>
    </row>
    <row r="14889" spans="9:10" ht="15.75">
      <c r="I14889" s="192"/>
      <c r="J14889" s="192"/>
    </row>
    <row r="14890" spans="9:10" ht="15.75">
      <c r="I14890" s="192"/>
      <c r="J14890" s="192"/>
    </row>
    <row r="14891" spans="9:10" ht="15.75">
      <c r="I14891" s="192"/>
      <c r="J14891" s="192"/>
    </row>
    <row r="14892" spans="9:10" ht="15.75">
      <c r="I14892" s="192"/>
      <c r="J14892" s="192"/>
    </row>
    <row r="14893" spans="9:10" ht="15.75">
      <c r="I14893" s="192"/>
      <c r="J14893" s="192"/>
    </row>
    <row r="14894" spans="9:10" ht="15.75">
      <c r="I14894" s="192"/>
      <c r="J14894" s="192"/>
    </row>
    <row r="14895" spans="9:10" ht="15.75">
      <c r="I14895" s="192"/>
      <c r="J14895" s="192"/>
    </row>
    <row r="14896" spans="9:10" ht="15.75">
      <c r="I14896" s="192"/>
      <c r="J14896" s="192"/>
    </row>
    <row r="14897" spans="9:10" ht="15.75">
      <c r="I14897" s="192"/>
      <c r="J14897" s="192"/>
    </row>
    <row r="14898" spans="9:10" ht="15.75">
      <c r="I14898" s="192"/>
      <c r="J14898" s="192"/>
    </row>
    <row r="14899" spans="9:10" ht="15.75">
      <c r="I14899" s="192"/>
      <c r="J14899" s="192"/>
    </row>
    <row r="14900" spans="9:10" ht="15.75">
      <c r="I14900" s="192"/>
      <c r="J14900" s="192"/>
    </row>
    <row r="14901" spans="9:10" ht="15.75">
      <c r="I14901" s="192"/>
      <c r="J14901" s="192"/>
    </row>
    <row r="14902" spans="9:10" ht="15.75">
      <c r="I14902" s="192"/>
      <c r="J14902" s="192"/>
    </row>
    <row r="14903" spans="9:10" ht="15.75">
      <c r="I14903" s="192"/>
      <c r="J14903" s="192"/>
    </row>
    <row r="14904" spans="9:10" ht="15.75">
      <c r="I14904" s="192"/>
      <c r="J14904" s="192"/>
    </row>
    <row r="14905" spans="9:10" ht="15.75">
      <c r="I14905" s="192"/>
      <c r="J14905" s="192"/>
    </row>
    <row r="14906" spans="9:10" ht="15.75">
      <c r="I14906" s="192"/>
      <c r="J14906" s="192"/>
    </row>
    <row r="14907" spans="9:10" ht="15.75">
      <c r="I14907" s="192"/>
      <c r="J14907" s="192"/>
    </row>
    <row r="14908" spans="9:10" ht="15.75">
      <c r="I14908" s="192"/>
      <c r="J14908" s="192"/>
    </row>
    <row r="14909" spans="9:10" ht="15.75">
      <c r="I14909" s="192"/>
      <c r="J14909" s="192"/>
    </row>
    <row r="14910" spans="9:10" ht="15.75">
      <c r="I14910" s="192"/>
      <c r="J14910" s="192"/>
    </row>
    <row r="14911" spans="9:10" ht="15.75">
      <c r="I14911" s="192"/>
      <c r="J14911" s="192"/>
    </row>
    <row r="14912" spans="9:10" ht="15.75">
      <c r="I14912" s="192"/>
      <c r="J14912" s="192"/>
    </row>
    <row r="14913" spans="9:10" ht="15.75">
      <c r="I14913" s="192"/>
      <c r="J14913" s="192"/>
    </row>
    <row r="14914" spans="9:10" ht="15.75">
      <c r="I14914" s="192"/>
      <c r="J14914" s="192"/>
    </row>
    <row r="14915" spans="9:10" ht="15.75">
      <c r="I14915" s="192"/>
      <c r="J14915" s="192"/>
    </row>
    <row r="14916" spans="9:10" ht="15.75">
      <c r="I14916" s="192"/>
      <c r="J14916" s="192"/>
    </row>
    <row r="14917" spans="9:10" ht="15.75">
      <c r="I14917" s="192"/>
      <c r="J14917" s="192"/>
    </row>
    <row r="14918" spans="9:10" ht="15.75">
      <c r="I14918" s="192"/>
      <c r="J14918" s="192"/>
    </row>
    <row r="14919" spans="9:10" ht="15.75">
      <c r="I14919" s="192"/>
      <c r="J14919" s="192"/>
    </row>
    <row r="14920" spans="9:10" ht="15.75">
      <c r="I14920" s="192"/>
      <c r="J14920" s="192"/>
    </row>
    <row r="14921" spans="9:10" ht="15.75">
      <c r="I14921" s="192"/>
      <c r="J14921" s="192"/>
    </row>
    <row r="14922" spans="9:10" ht="15.75">
      <c r="I14922" s="192"/>
      <c r="J14922" s="192"/>
    </row>
    <row r="14923" spans="9:10" ht="15.75">
      <c r="I14923" s="192"/>
      <c r="J14923" s="192"/>
    </row>
    <row r="14924" spans="9:10" ht="15.75">
      <c r="I14924" s="192"/>
      <c r="J14924" s="192"/>
    </row>
    <row r="14925" spans="9:10" ht="15.75">
      <c r="I14925" s="192"/>
      <c r="J14925" s="192"/>
    </row>
    <row r="14926" spans="9:10" ht="15.75">
      <c r="I14926" s="192"/>
      <c r="J14926" s="192"/>
    </row>
    <row r="14927" spans="9:10" ht="15.75">
      <c r="I14927" s="192"/>
      <c r="J14927" s="192"/>
    </row>
    <row r="14928" spans="9:10" ht="15.75">
      <c r="I14928" s="192"/>
      <c r="J14928" s="192"/>
    </row>
    <row r="14929" spans="9:10" ht="15.75">
      <c r="I14929" s="192"/>
      <c r="J14929" s="192"/>
    </row>
    <row r="14930" spans="9:10" ht="15.75">
      <c r="I14930" s="192"/>
      <c r="J14930" s="192"/>
    </row>
    <row r="14931" spans="9:10" ht="15.75">
      <c r="I14931" s="192"/>
      <c r="J14931" s="192"/>
    </row>
    <row r="14932" spans="9:10" ht="15.75">
      <c r="I14932" s="192"/>
      <c r="J14932" s="192"/>
    </row>
    <row r="14933" spans="9:10" ht="15.75">
      <c r="I14933" s="192"/>
      <c r="J14933" s="192"/>
    </row>
    <row r="14934" spans="9:10" ht="15.75">
      <c r="I14934" s="192"/>
      <c r="J14934" s="192"/>
    </row>
    <row r="14935" spans="9:10" ht="15.75">
      <c r="I14935" s="192"/>
      <c r="J14935" s="192"/>
    </row>
    <row r="14936" spans="9:10" ht="15.75">
      <c r="I14936" s="192"/>
      <c r="J14936" s="192"/>
    </row>
    <row r="14937" spans="9:10" ht="15.75">
      <c r="I14937" s="192"/>
      <c r="J14937" s="192"/>
    </row>
    <row r="14938" spans="9:10" ht="15.75">
      <c r="I14938" s="192"/>
      <c r="J14938" s="192"/>
    </row>
    <row r="14939" spans="9:10" ht="15.75">
      <c r="I14939" s="192"/>
      <c r="J14939" s="192"/>
    </row>
    <row r="14940" spans="9:10" ht="15.75">
      <c r="I14940" s="192"/>
      <c r="J14940" s="192"/>
    </row>
    <row r="14941" spans="9:10" ht="15.75">
      <c r="I14941" s="192"/>
      <c r="J14941" s="192"/>
    </row>
    <row r="14942" spans="9:10" ht="15.75">
      <c r="I14942" s="192"/>
      <c r="J14942" s="192"/>
    </row>
    <row r="14943" spans="9:10" ht="15.75">
      <c r="I14943" s="192"/>
      <c r="J14943" s="192"/>
    </row>
    <row r="14944" spans="9:10" ht="15.75">
      <c r="I14944" s="192"/>
      <c r="J14944" s="192"/>
    </row>
    <row r="14945" spans="9:10" ht="15.75">
      <c r="I14945" s="192"/>
      <c r="J14945" s="192"/>
    </row>
    <row r="14946" spans="9:10" ht="15.75">
      <c r="I14946" s="192"/>
      <c r="J14946" s="192"/>
    </row>
    <row r="14947" spans="9:10" ht="15.75">
      <c r="I14947" s="192"/>
      <c r="J14947" s="192"/>
    </row>
    <row r="14948" spans="9:10" ht="15.75">
      <c r="I14948" s="192"/>
      <c r="J14948" s="192"/>
    </row>
    <row r="14949" spans="9:10" ht="15.75">
      <c r="I14949" s="192"/>
      <c r="J14949" s="192"/>
    </row>
    <row r="14950" spans="9:10" ht="15.75">
      <c r="I14950" s="192"/>
      <c r="J14950" s="192"/>
    </row>
    <row r="14951" spans="9:10" ht="15.75">
      <c r="I14951" s="192"/>
      <c r="J14951" s="192"/>
    </row>
    <row r="14952" spans="9:10" ht="15.75">
      <c r="I14952" s="192"/>
      <c r="J14952" s="192"/>
    </row>
    <row r="14953" spans="9:10" ht="15.75">
      <c r="I14953" s="192"/>
      <c r="J14953" s="192"/>
    </row>
    <row r="14954" spans="9:10" ht="15.75">
      <c r="I14954" s="192"/>
      <c r="J14954" s="192"/>
    </row>
    <row r="14955" spans="9:10" ht="15.75">
      <c r="I14955" s="192"/>
      <c r="J14955" s="192"/>
    </row>
    <row r="14956" spans="9:10" ht="15.75">
      <c r="I14956" s="192"/>
      <c r="J14956" s="192"/>
    </row>
    <row r="14957" spans="9:10" ht="15.75">
      <c r="I14957" s="192"/>
      <c r="J14957" s="192"/>
    </row>
    <row r="14958" spans="9:10" ht="15.75">
      <c r="I14958" s="192"/>
      <c r="J14958" s="192"/>
    </row>
    <row r="14959" spans="9:10" ht="15.75">
      <c r="I14959" s="192"/>
      <c r="J14959" s="192"/>
    </row>
    <row r="14960" spans="9:10" ht="15.75">
      <c r="I14960" s="192"/>
      <c r="J14960" s="192"/>
    </row>
    <row r="14961" spans="9:10" ht="15.75">
      <c r="I14961" s="192"/>
      <c r="J14961" s="192"/>
    </row>
    <row r="14962" spans="9:10" ht="15.75">
      <c r="I14962" s="192"/>
      <c r="J14962" s="192"/>
    </row>
    <row r="14963" spans="9:10" ht="15.75">
      <c r="I14963" s="192"/>
      <c r="J14963" s="192"/>
    </row>
    <row r="14964" spans="9:10" ht="15.75">
      <c r="I14964" s="192"/>
      <c r="J14964" s="192"/>
    </row>
    <row r="14965" spans="9:10" ht="15.75">
      <c r="I14965" s="192"/>
      <c r="J14965" s="192"/>
    </row>
    <row r="14966" spans="9:10" ht="15.75">
      <c r="I14966" s="192"/>
      <c r="J14966" s="192"/>
    </row>
    <row r="14967" spans="9:10" ht="15.75">
      <c r="I14967" s="192"/>
      <c r="J14967" s="192"/>
    </row>
    <row r="14968" spans="9:10" ht="15.75">
      <c r="I14968" s="192"/>
      <c r="J14968" s="192"/>
    </row>
    <row r="14969" spans="9:10" ht="15.75">
      <c r="I14969" s="192"/>
      <c r="J14969" s="192"/>
    </row>
    <row r="14970" spans="9:10" ht="15.75">
      <c r="I14970" s="192"/>
      <c r="J14970" s="192"/>
    </row>
    <row r="14971" spans="9:10" ht="15.75">
      <c r="I14971" s="192"/>
      <c r="J14971" s="192"/>
    </row>
    <row r="14972" spans="9:10" ht="15.75">
      <c r="I14972" s="192"/>
      <c r="J14972" s="192"/>
    </row>
    <row r="14973" spans="9:10" ht="15.75">
      <c r="I14973" s="192"/>
      <c r="J14973" s="192"/>
    </row>
    <row r="14974" spans="9:10" ht="15.75">
      <c r="I14974" s="192"/>
      <c r="J14974" s="192"/>
    </row>
    <row r="14975" spans="9:10" ht="15.75">
      <c r="I14975" s="192"/>
      <c r="J14975" s="192"/>
    </row>
    <row r="14976" spans="9:10" ht="15.75">
      <c r="I14976" s="192"/>
      <c r="J14976" s="192"/>
    </row>
    <row r="14977" spans="9:10" ht="15.75">
      <c r="I14977" s="192"/>
      <c r="J14977" s="192"/>
    </row>
    <row r="14978" spans="9:10" ht="15.75">
      <c r="I14978" s="192"/>
      <c r="J14978" s="192"/>
    </row>
    <row r="14979" spans="9:10" ht="15.75">
      <c r="I14979" s="192"/>
      <c r="J14979" s="192"/>
    </row>
    <row r="14980" spans="9:10" ht="15.75">
      <c r="I14980" s="192"/>
      <c r="J14980" s="192"/>
    </row>
    <row r="14981" spans="9:10" ht="15.75">
      <c r="I14981" s="192"/>
      <c r="J14981" s="192"/>
    </row>
    <row r="14982" spans="9:10" ht="15.75">
      <c r="I14982" s="192"/>
      <c r="J14982" s="192"/>
    </row>
    <row r="14983" spans="9:10" ht="15.75">
      <c r="I14983" s="192"/>
      <c r="J14983" s="192"/>
    </row>
    <row r="14984" spans="9:10" ht="15.75">
      <c r="I14984" s="192"/>
      <c r="J14984" s="192"/>
    </row>
    <row r="14985" spans="9:10" ht="15.75">
      <c r="I14985" s="192"/>
      <c r="J14985" s="192"/>
    </row>
    <row r="14986" spans="9:10" ht="15.75">
      <c r="I14986" s="192"/>
      <c r="J14986" s="192"/>
    </row>
    <row r="14987" spans="9:10" ht="15.75">
      <c r="I14987" s="192"/>
      <c r="J14987" s="192"/>
    </row>
    <row r="14988" spans="9:10" ht="15.75">
      <c r="I14988" s="192"/>
      <c r="J14988" s="192"/>
    </row>
    <row r="14989" spans="9:10" ht="15.75">
      <c r="I14989" s="192"/>
      <c r="J14989" s="192"/>
    </row>
    <row r="14990" spans="9:10" ht="15.75">
      <c r="I14990" s="192"/>
      <c r="J14990" s="192"/>
    </row>
    <row r="14991" spans="9:10" ht="15.75">
      <c r="I14991" s="192"/>
      <c r="J14991" s="192"/>
    </row>
    <row r="14992" spans="9:10" ht="15.75">
      <c r="I14992" s="192"/>
      <c r="J14992" s="192"/>
    </row>
    <row r="14993" spans="9:10" ht="15.75">
      <c r="I14993" s="192"/>
      <c r="J14993" s="192"/>
    </row>
    <row r="14994" spans="9:10" ht="15.75">
      <c r="I14994" s="192"/>
      <c r="J14994" s="192"/>
    </row>
    <row r="14995" spans="9:10" ht="15.75">
      <c r="I14995" s="192"/>
      <c r="J14995" s="192"/>
    </row>
    <row r="14996" spans="9:10" ht="15.75">
      <c r="I14996" s="192"/>
      <c r="J14996" s="192"/>
    </row>
    <row r="14997" spans="9:10" ht="15.75">
      <c r="I14997" s="192"/>
      <c r="J14997" s="192"/>
    </row>
    <row r="14998" spans="9:10" ht="15.75">
      <c r="I14998" s="192"/>
      <c r="J14998" s="192"/>
    </row>
    <row r="14999" spans="9:10" ht="15.75">
      <c r="I14999" s="192"/>
      <c r="J14999" s="192"/>
    </row>
    <row r="15000" spans="9:10" ht="15.75">
      <c r="I15000" s="192"/>
      <c r="J15000" s="192"/>
    </row>
    <row r="15001" spans="9:10" ht="15.75">
      <c r="I15001" s="192"/>
      <c r="J15001" s="192"/>
    </row>
    <row r="15002" spans="9:10" ht="15.75">
      <c r="I15002" s="192"/>
      <c r="J15002" s="192"/>
    </row>
    <row r="15003" spans="9:10" ht="15.75">
      <c r="I15003" s="192"/>
      <c r="J15003" s="192"/>
    </row>
    <row r="15004" spans="9:10" ht="15.75">
      <c r="I15004" s="192"/>
      <c r="J15004" s="192"/>
    </row>
    <row r="15005" spans="9:10" ht="15.75">
      <c r="I15005" s="192"/>
      <c r="J15005" s="192"/>
    </row>
    <row r="15006" spans="9:10" ht="15.75">
      <c r="I15006" s="192"/>
      <c r="J15006" s="192"/>
    </row>
    <row r="15007" spans="9:10" ht="15.75">
      <c r="I15007" s="192"/>
      <c r="J15007" s="192"/>
    </row>
    <row r="15008" spans="9:10" ht="15.75">
      <c r="I15008" s="192"/>
      <c r="J15008" s="192"/>
    </row>
    <row r="15009" spans="9:10" ht="15.75">
      <c r="I15009" s="192"/>
      <c r="J15009" s="192"/>
    </row>
    <row r="15010" spans="9:10" ht="15.75">
      <c r="I15010" s="192"/>
      <c r="J15010" s="192"/>
    </row>
    <row r="15011" spans="9:10" ht="15.75">
      <c r="I15011" s="192"/>
      <c r="J15011" s="192"/>
    </row>
    <row r="15012" spans="9:10" ht="15.75">
      <c r="I15012" s="192"/>
      <c r="J15012" s="192"/>
    </row>
    <row r="15013" spans="9:10" ht="15.75">
      <c r="I15013" s="192"/>
      <c r="J15013" s="192"/>
    </row>
    <row r="15014" spans="9:10" ht="15.75">
      <c r="I15014" s="192"/>
      <c r="J15014" s="192"/>
    </row>
    <row r="15015" spans="9:10" ht="15.75">
      <c r="I15015" s="192"/>
      <c r="J15015" s="192"/>
    </row>
    <row r="15016" spans="9:10" ht="15.75">
      <c r="I15016" s="192"/>
      <c r="J15016" s="192"/>
    </row>
    <row r="15017" spans="9:10" ht="15.75">
      <c r="I15017" s="192"/>
      <c r="J15017" s="192"/>
    </row>
    <row r="15018" spans="9:10" ht="15.75">
      <c r="I15018" s="192"/>
      <c r="J15018" s="192"/>
    </row>
    <row r="15019" spans="9:10" ht="15.75">
      <c r="I15019" s="192"/>
      <c r="J15019" s="192"/>
    </row>
    <row r="15020" spans="9:10" ht="15.75">
      <c r="I15020" s="192"/>
      <c r="J15020" s="192"/>
    </row>
    <row r="15021" spans="9:10" ht="15.75">
      <c r="I15021" s="192"/>
      <c r="J15021" s="192"/>
    </row>
    <row r="15022" spans="9:10" ht="15.75">
      <c r="I15022" s="192"/>
      <c r="J15022" s="192"/>
    </row>
    <row r="15023" spans="9:10" ht="15.75">
      <c r="I15023" s="192"/>
      <c r="J15023" s="192"/>
    </row>
    <row r="15024" spans="9:10" ht="15.75">
      <c r="I15024" s="192"/>
      <c r="J15024" s="192"/>
    </row>
    <row r="15025" spans="9:10" ht="15.75">
      <c r="I15025" s="192"/>
      <c r="J15025" s="192"/>
    </row>
    <row r="15026" spans="9:10" ht="15.75">
      <c r="I15026" s="192"/>
      <c r="J15026" s="192"/>
    </row>
    <row r="15027" spans="9:10" ht="15.75">
      <c r="I15027" s="192"/>
      <c r="J15027" s="192"/>
    </row>
    <row r="15028" spans="9:10" ht="15.75">
      <c r="I15028" s="192"/>
      <c r="J15028" s="192"/>
    </row>
    <row r="15029" spans="9:10" ht="15.75">
      <c r="I15029" s="192"/>
      <c r="J15029" s="192"/>
    </row>
    <row r="15030" spans="9:10" ht="15.75">
      <c r="I15030" s="192"/>
      <c r="J15030" s="192"/>
    </row>
    <row r="15031" spans="9:10" ht="15.75">
      <c r="I15031" s="192"/>
      <c r="J15031" s="192"/>
    </row>
    <row r="15032" spans="9:10" ht="15.75">
      <c r="I15032" s="192"/>
      <c r="J15032" s="192"/>
    </row>
    <row r="15033" spans="9:10" ht="15.75">
      <c r="I15033" s="192"/>
      <c r="J15033" s="192"/>
    </row>
    <row r="15034" spans="9:10" ht="15.75">
      <c r="I15034" s="192"/>
      <c r="J15034" s="192"/>
    </row>
    <row r="15035" spans="9:10" ht="15.75">
      <c r="I15035" s="192"/>
      <c r="J15035" s="192"/>
    </row>
    <row r="15036" spans="9:10" ht="15.75">
      <c r="I15036" s="192"/>
      <c r="J15036" s="192"/>
    </row>
    <row r="15037" spans="9:10" ht="15.75">
      <c r="I15037" s="192"/>
      <c r="J15037" s="192"/>
    </row>
    <row r="15038" spans="9:10" ht="15.75">
      <c r="I15038" s="192"/>
      <c r="J15038" s="192"/>
    </row>
    <row r="15039" spans="9:10" ht="15.75">
      <c r="I15039" s="192"/>
      <c r="J15039" s="192"/>
    </row>
    <row r="15040" spans="9:10" ht="15.75">
      <c r="I15040" s="192"/>
      <c r="J15040" s="192"/>
    </row>
    <row r="15041" spans="9:10" ht="15.75">
      <c r="I15041" s="192"/>
      <c r="J15041" s="192"/>
    </row>
    <row r="15042" spans="9:10" ht="15.75">
      <c r="I15042" s="192"/>
      <c r="J15042" s="192"/>
    </row>
    <row r="15043" spans="9:10" ht="15.75">
      <c r="I15043" s="192"/>
      <c r="J15043" s="192"/>
    </row>
    <row r="15044" spans="9:10" ht="15.75">
      <c r="I15044" s="192"/>
      <c r="J15044" s="192"/>
    </row>
    <row r="15045" spans="9:10" ht="15.75">
      <c r="I15045" s="192"/>
      <c r="J15045" s="192"/>
    </row>
    <row r="15046" spans="9:10" ht="15.75">
      <c r="I15046" s="192"/>
      <c r="J15046" s="192"/>
    </row>
    <row r="15047" spans="9:10" ht="15.75">
      <c r="I15047" s="192"/>
      <c r="J15047" s="192"/>
    </row>
    <row r="15048" spans="9:10" ht="15.75">
      <c r="I15048" s="192"/>
      <c r="J15048" s="192"/>
    </row>
    <row r="15049" spans="9:10" ht="15.75">
      <c r="I15049" s="192"/>
      <c r="J15049" s="192"/>
    </row>
    <row r="15050" spans="9:10" ht="15.75">
      <c r="I15050" s="192"/>
      <c r="J15050" s="192"/>
    </row>
    <row r="15051" spans="9:10" ht="15.75">
      <c r="I15051" s="192"/>
      <c r="J15051" s="192"/>
    </row>
    <row r="15052" spans="9:10" ht="15.75">
      <c r="I15052" s="192"/>
      <c r="J15052" s="192"/>
    </row>
    <row r="15053" spans="9:10" ht="15.75">
      <c r="I15053" s="192"/>
      <c r="J15053" s="192"/>
    </row>
    <row r="15054" spans="9:10" ht="15.75">
      <c r="I15054" s="192"/>
      <c r="J15054" s="192"/>
    </row>
    <row r="15055" spans="9:10" ht="15.75">
      <c r="I15055" s="192"/>
      <c r="J15055" s="192"/>
    </row>
    <row r="15056" spans="9:10" ht="15.75">
      <c r="I15056" s="192"/>
      <c r="J15056" s="192"/>
    </row>
    <row r="15057" spans="9:10" ht="15.75">
      <c r="I15057" s="192"/>
      <c r="J15057" s="192"/>
    </row>
    <row r="15058" spans="9:10" ht="15.75">
      <c r="I15058" s="192"/>
      <c r="J15058" s="192"/>
    </row>
    <row r="15059" spans="9:10" ht="15.75">
      <c r="I15059" s="192"/>
      <c r="J15059" s="192"/>
    </row>
    <row r="15060" spans="9:10" ht="15.75">
      <c r="I15060" s="192"/>
      <c r="J15060" s="192"/>
    </row>
    <row r="15061" spans="9:10" ht="15.75">
      <c r="I15061" s="192"/>
      <c r="J15061" s="192"/>
    </row>
    <row r="15062" spans="9:10" ht="15.75">
      <c r="I15062" s="192"/>
      <c r="J15062" s="192"/>
    </row>
    <row r="15063" spans="9:10" ht="15.75">
      <c r="I15063" s="192"/>
      <c r="J15063" s="192"/>
    </row>
    <row r="15064" spans="9:10" ht="15.75">
      <c r="I15064" s="192"/>
      <c r="J15064" s="192"/>
    </row>
    <row r="15065" spans="9:10" ht="15.75">
      <c r="I15065" s="192"/>
      <c r="J15065" s="192"/>
    </row>
    <row r="15066" spans="9:10" ht="15.75">
      <c r="I15066" s="192"/>
      <c r="J15066" s="192"/>
    </row>
    <row r="15067" spans="9:10" ht="15.75">
      <c r="I15067" s="192"/>
      <c r="J15067" s="192"/>
    </row>
    <row r="15068" spans="9:10" ht="15.75">
      <c r="I15068" s="192"/>
      <c r="J15068" s="192"/>
    </row>
    <row r="15069" spans="9:10" ht="15.75">
      <c r="I15069" s="192"/>
      <c r="J15069" s="192"/>
    </row>
    <row r="15070" spans="9:10" ht="15.75">
      <c r="I15070" s="192"/>
      <c r="J15070" s="192"/>
    </row>
    <row r="15071" spans="9:10" ht="15.75">
      <c r="I15071" s="192"/>
      <c r="J15071" s="192"/>
    </row>
    <row r="15072" spans="9:10" ht="15.75">
      <c r="I15072" s="192"/>
      <c r="J15072" s="192"/>
    </row>
    <row r="15073" spans="9:10" ht="15.75">
      <c r="I15073" s="192"/>
      <c r="J15073" s="192"/>
    </row>
    <row r="15074" spans="9:10" ht="15.75">
      <c r="I15074" s="192"/>
      <c r="J15074" s="192"/>
    </row>
    <row r="15075" spans="9:10" ht="15.75">
      <c r="I15075" s="192"/>
      <c r="J15075" s="192"/>
    </row>
    <row r="15076" spans="9:10" ht="15.75">
      <c r="I15076" s="192"/>
      <c r="J15076" s="192"/>
    </row>
    <row r="15077" spans="9:10" ht="15.75">
      <c r="I15077" s="192"/>
      <c r="J15077" s="192"/>
    </row>
    <row r="15078" spans="9:10" ht="15.75">
      <c r="I15078" s="192"/>
      <c r="J15078" s="192"/>
    </row>
    <row r="15079" spans="9:10" ht="15.75">
      <c r="I15079" s="192"/>
      <c r="J15079" s="192"/>
    </row>
    <row r="15080" spans="9:10" ht="15.75">
      <c r="I15080" s="192"/>
      <c r="J15080" s="192"/>
    </row>
    <row r="15081" spans="9:10" ht="15.75">
      <c r="I15081" s="192"/>
      <c r="J15081" s="192"/>
    </row>
    <row r="15082" spans="9:10" ht="15.75">
      <c r="I15082" s="192"/>
      <c r="J15082" s="192"/>
    </row>
    <row r="15083" spans="9:10" ht="15.75">
      <c r="I15083" s="192"/>
      <c r="J15083" s="192"/>
    </row>
    <row r="15084" spans="9:10" ht="15.75">
      <c r="I15084" s="192"/>
      <c r="J15084" s="192"/>
    </row>
    <row r="15085" spans="9:10" ht="15.75">
      <c r="I15085" s="192"/>
      <c r="J15085" s="192"/>
    </row>
    <row r="15086" spans="9:10" ht="15.75">
      <c r="I15086" s="192"/>
      <c r="J15086" s="192"/>
    </row>
    <row r="15087" spans="9:10" ht="15.75">
      <c r="I15087" s="192"/>
      <c r="J15087" s="192"/>
    </row>
    <row r="15088" spans="9:10" ht="15.75">
      <c r="I15088" s="192"/>
      <c r="J15088" s="192"/>
    </row>
    <row r="15089" spans="9:10" ht="15.75">
      <c r="I15089" s="192"/>
      <c r="J15089" s="192"/>
    </row>
    <row r="15090" spans="9:10" ht="15.75">
      <c r="I15090" s="192"/>
      <c r="J15090" s="192"/>
    </row>
    <row r="15091" spans="9:10" ht="15.75">
      <c r="I15091" s="192"/>
      <c r="J15091" s="192"/>
    </row>
    <row r="15092" spans="9:10" ht="15.75">
      <c r="I15092" s="192"/>
      <c r="J15092" s="192"/>
    </row>
    <row r="15093" spans="9:10" ht="15.75">
      <c r="I15093" s="192"/>
      <c r="J15093" s="192"/>
    </row>
    <row r="15094" spans="9:10" ht="15.75">
      <c r="I15094" s="192"/>
      <c r="J15094" s="192"/>
    </row>
    <row r="15095" spans="9:10" ht="15.75">
      <c r="I15095" s="192"/>
      <c r="J15095" s="192"/>
    </row>
    <row r="15096" spans="9:10" ht="15.75">
      <c r="I15096" s="192"/>
      <c r="J15096" s="192"/>
    </row>
    <row r="15097" spans="9:10" ht="15.75">
      <c r="I15097" s="192"/>
      <c r="J15097" s="192"/>
    </row>
    <row r="15098" spans="9:10" ht="15.75">
      <c r="I15098" s="192"/>
      <c r="J15098" s="192"/>
    </row>
    <row r="15099" spans="9:10" ht="15.75">
      <c r="I15099" s="192"/>
      <c r="J15099" s="192"/>
    </row>
    <row r="15100" spans="9:10" ht="15.75">
      <c r="I15100" s="192"/>
      <c r="J15100" s="192"/>
    </row>
    <row r="15101" spans="9:10" ht="15.75">
      <c r="I15101" s="192"/>
      <c r="J15101" s="192"/>
    </row>
    <row r="15102" spans="9:10" ht="15.75">
      <c r="I15102" s="192"/>
      <c r="J15102" s="192"/>
    </row>
    <row r="15103" spans="9:10" ht="15.75">
      <c r="I15103" s="192"/>
      <c r="J15103" s="192"/>
    </row>
    <row r="15104" spans="9:10" ht="15.75">
      <c r="I15104" s="192"/>
      <c r="J15104" s="192"/>
    </row>
    <row r="15105" spans="9:10" ht="15.75">
      <c r="I15105" s="192"/>
      <c r="J15105" s="192"/>
    </row>
    <row r="15106" spans="9:10" ht="15.75">
      <c r="I15106" s="192"/>
      <c r="J15106" s="192"/>
    </row>
    <row r="15107" spans="9:10" ht="15.75">
      <c r="I15107" s="192"/>
      <c r="J15107" s="192"/>
    </row>
    <row r="15108" spans="9:10" ht="15.75">
      <c r="I15108" s="192"/>
      <c r="J15108" s="192"/>
    </row>
    <row r="15109" spans="9:10" ht="15.75">
      <c r="I15109" s="192"/>
      <c r="J15109" s="192"/>
    </row>
    <row r="15110" spans="9:10" ht="15.75">
      <c r="I15110" s="192"/>
      <c r="J15110" s="192"/>
    </row>
    <row r="15111" spans="9:10" ht="15.75">
      <c r="I15111" s="192"/>
      <c r="J15111" s="192"/>
    </row>
    <row r="15112" spans="9:10" ht="15.75">
      <c r="I15112" s="192"/>
      <c r="J15112" s="192"/>
    </row>
    <row r="15113" spans="9:10" ht="15.75">
      <c r="I15113" s="192"/>
      <c r="J15113" s="192"/>
    </row>
    <row r="15114" spans="9:10" ht="15.75">
      <c r="I15114" s="192"/>
      <c r="J15114" s="192"/>
    </row>
    <row r="15115" spans="9:10" ht="15.75">
      <c r="I15115" s="192"/>
      <c r="J15115" s="192"/>
    </row>
    <row r="15116" spans="9:10" ht="15.75">
      <c r="I15116" s="192"/>
      <c r="J15116" s="192"/>
    </row>
    <row r="15117" spans="9:10" ht="15.75">
      <c r="I15117" s="192"/>
      <c r="J15117" s="192"/>
    </row>
    <row r="15118" spans="9:10" ht="15.75">
      <c r="I15118" s="192"/>
      <c r="J15118" s="192"/>
    </row>
    <row r="15119" spans="9:10" ht="15.75">
      <c r="I15119" s="192"/>
      <c r="J15119" s="192"/>
    </row>
    <row r="15120" spans="9:10" ht="15.75">
      <c r="I15120" s="192"/>
      <c r="J15120" s="192"/>
    </row>
    <row r="15121" spans="9:10" ht="15.75">
      <c r="I15121" s="192"/>
      <c r="J15121" s="192"/>
    </row>
    <row r="15122" spans="9:10" ht="15.75">
      <c r="I15122" s="192"/>
      <c r="J15122" s="192"/>
    </row>
    <row r="15123" spans="9:10" ht="15.75">
      <c r="I15123" s="192"/>
      <c r="J15123" s="192"/>
    </row>
    <row r="15124" spans="9:10" ht="15.75">
      <c r="I15124" s="192"/>
      <c r="J15124" s="192"/>
    </row>
    <row r="15125" spans="9:10" ht="15.75">
      <c r="I15125" s="192"/>
      <c r="J15125" s="192"/>
    </row>
    <row r="15126" spans="9:10" ht="15.75">
      <c r="I15126" s="192"/>
      <c r="J15126" s="192"/>
    </row>
    <row r="15127" spans="9:10" ht="15.75">
      <c r="I15127" s="192"/>
      <c r="J15127" s="192"/>
    </row>
    <row r="15128" spans="9:10" ht="15.75">
      <c r="I15128" s="192"/>
      <c r="J15128" s="192"/>
    </row>
    <row r="15129" spans="9:10" ht="15.75">
      <c r="I15129" s="192"/>
      <c r="J15129" s="192"/>
    </row>
    <row r="15130" spans="9:10" ht="15.75">
      <c r="I15130" s="192"/>
      <c r="J15130" s="192"/>
    </row>
    <row r="15131" spans="9:10" ht="15.75">
      <c r="I15131" s="192"/>
      <c r="J15131" s="192"/>
    </row>
    <row r="15132" spans="9:10" ht="15.75">
      <c r="I15132" s="192"/>
      <c r="J15132" s="192"/>
    </row>
    <row r="15133" spans="9:10" ht="15.75">
      <c r="I15133" s="192"/>
      <c r="J15133" s="192"/>
    </row>
    <row r="15134" spans="9:10" ht="15.75">
      <c r="I15134" s="192"/>
      <c r="J15134" s="192"/>
    </row>
    <row r="15135" spans="9:10" ht="15.75">
      <c r="I15135" s="192"/>
      <c r="J15135" s="192"/>
    </row>
    <row r="15136" spans="9:10" ht="15.75">
      <c r="I15136" s="192"/>
      <c r="J15136" s="192"/>
    </row>
    <row r="15137" spans="9:10" ht="15.75">
      <c r="I15137" s="192"/>
      <c r="J15137" s="192"/>
    </row>
    <row r="15138" spans="9:10" ht="15.75">
      <c r="I15138" s="192"/>
      <c r="J15138" s="192"/>
    </row>
    <row r="15139" spans="9:10" ht="15.75">
      <c r="I15139" s="192"/>
      <c r="J15139" s="192"/>
    </row>
    <row r="15140" spans="9:10" ht="15.75">
      <c r="I15140" s="192"/>
      <c r="J15140" s="192"/>
    </row>
    <row r="15141" spans="9:10" ht="15.75">
      <c r="I15141" s="192"/>
      <c r="J15141" s="192"/>
    </row>
    <row r="15142" spans="9:10" ht="15.75">
      <c r="I15142" s="192"/>
      <c r="J15142" s="192"/>
    </row>
    <row r="15143" spans="9:10" ht="15.75">
      <c r="I15143" s="192"/>
      <c r="J15143" s="192"/>
    </row>
    <row r="15144" spans="9:10" ht="15.75">
      <c r="I15144" s="192"/>
      <c r="J15144" s="192"/>
    </row>
    <row r="15145" spans="9:10" ht="15.75">
      <c r="I15145" s="192"/>
      <c r="J15145" s="192"/>
    </row>
    <row r="15146" spans="9:10" ht="15.75">
      <c r="I15146" s="192"/>
      <c r="J15146" s="192"/>
    </row>
    <row r="15147" spans="9:10" ht="15.75">
      <c r="I15147" s="192"/>
      <c r="J15147" s="192"/>
    </row>
    <row r="15148" spans="9:10" ht="15.75">
      <c r="I15148" s="192"/>
      <c r="J15148" s="192"/>
    </row>
    <row r="15149" spans="9:10" ht="15.75">
      <c r="I15149" s="192"/>
      <c r="J15149" s="192"/>
    </row>
    <row r="15150" spans="9:10" ht="15.75">
      <c r="I15150" s="192"/>
      <c r="J15150" s="192"/>
    </row>
    <row r="15151" spans="9:10" ht="15.75">
      <c r="I15151" s="192"/>
      <c r="J15151" s="192"/>
    </row>
    <row r="15152" spans="9:10" ht="15.75">
      <c r="I15152" s="192"/>
      <c r="J15152" s="192"/>
    </row>
    <row r="15153" spans="9:10" ht="15.75">
      <c r="I15153" s="192"/>
      <c r="J15153" s="192"/>
    </row>
    <row r="15154" spans="9:10" ht="15.75">
      <c r="I15154" s="192"/>
      <c r="J15154" s="192"/>
    </row>
    <row r="15155" spans="9:10" ht="15.75">
      <c r="I15155" s="192"/>
      <c r="J15155" s="192"/>
    </row>
    <row r="15156" spans="9:10" ht="15.75">
      <c r="I15156" s="192"/>
      <c r="J15156" s="192"/>
    </row>
    <row r="15157" spans="9:10" ht="15.75">
      <c r="I15157" s="192"/>
      <c r="J15157" s="192"/>
    </row>
    <row r="15158" spans="9:10" ht="15.75">
      <c r="I15158" s="192"/>
      <c r="J15158" s="192"/>
    </row>
    <row r="15159" spans="9:10" ht="15.75">
      <c r="I15159" s="192"/>
      <c r="J15159" s="192"/>
    </row>
    <row r="15160" spans="9:10" ht="15.75">
      <c r="I15160" s="192"/>
      <c r="J15160" s="192"/>
    </row>
    <row r="15161" spans="9:10" ht="15.75">
      <c r="I15161" s="192"/>
      <c r="J15161" s="192"/>
    </row>
    <row r="15162" spans="9:10" ht="15.75">
      <c r="I15162" s="192"/>
      <c r="J15162" s="192"/>
    </row>
    <row r="15163" spans="9:10" ht="15.75">
      <c r="I15163" s="192"/>
      <c r="J15163" s="192"/>
    </row>
    <row r="15164" spans="9:10" ht="15.75">
      <c r="I15164" s="192"/>
      <c r="J15164" s="192"/>
    </row>
    <row r="15165" spans="9:10" ht="15.75">
      <c r="I15165" s="192"/>
      <c r="J15165" s="192"/>
    </row>
    <row r="15166" spans="9:10" ht="15.75">
      <c r="I15166" s="192"/>
      <c r="J15166" s="192"/>
    </row>
    <row r="15167" spans="9:10" ht="15.75">
      <c r="I15167" s="192"/>
      <c r="J15167" s="192"/>
    </row>
    <row r="15168" spans="9:10" ht="15.75">
      <c r="I15168" s="192"/>
      <c r="J15168" s="192"/>
    </row>
    <row r="15169" spans="9:10" ht="15.75">
      <c r="I15169" s="192"/>
      <c r="J15169" s="192"/>
    </row>
    <row r="15170" spans="9:10" ht="15.75">
      <c r="I15170" s="192"/>
      <c r="J15170" s="192"/>
    </row>
    <row r="15171" spans="9:10" ht="15.75">
      <c r="I15171" s="192"/>
      <c r="J15171" s="192"/>
    </row>
    <row r="15172" spans="9:10" ht="15.75">
      <c r="I15172" s="192"/>
      <c r="J15172" s="192"/>
    </row>
    <row r="15173" spans="9:10" ht="15.75">
      <c r="I15173" s="192"/>
      <c r="J15173" s="192"/>
    </row>
    <row r="15174" spans="9:10" ht="15.75">
      <c r="I15174" s="192"/>
      <c r="J15174" s="192"/>
    </row>
    <row r="15175" spans="9:10" ht="15.75">
      <c r="I15175" s="192"/>
      <c r="J15175" s="192"/>
    </row>
    <row r="15176" spans="9:10" ht="15.75">
      <c r="I15176" s="192"/>
      <c r="J15176" s="192"/>
    </row>
    <row r="15177" spans="9:10" ht="15.75">
      <c r="I15177" s="192"/>
      <c r="J15177" s="192"/>
    </row>
    <row r="15178" spans="9:10" ht="15.75">
      <c r="I15178" s="192"/>
      <c r="J15178" s="192"/>
    </row>
    <row r="15179" spans="9:10" ht="15.75">
      <c r="I15179" s="192"/>
      <c r="J15179" s="192"/>
    </row>
    <row r="15180" spans="9:10" ht="15.75">
      <c r="I15180" s="192"/>
      <c r="J15180" s="192"/>
    </row>
    <row r="15181" spans="9:10" ht="15.75">
      <c r="I15181" s="192"/>
      <c r="J15181" s="192"/>
    </row>
    <row r="15182" spans="9:10" ht="15.75">
      <c r="I15182" s="192"/>
      <c r="J15182" s="192"/>
    </row>
    <row r="15183" spans="9:10" ht="15.75">
      <c r="I15183" s="192"/>
      <c r="J15183" s="192"/>
    </row>
    <row r="15184" spans="9:10" ht="15.75">
      <c r="I15184" s="192"/>
      <c r="J15184" s="192"/>
    </row>
    <row r="15185" spans="9:10" ht="15.75">
      <c r="I15185" s="192"/>
      <c r="J15185" s="192"/>
    </row>
    <row r="15186" spans="9:10" ht="15.75">
      <c r="I15186" s="192"/>
      <c r="J15186" s="192"/>
    </row>
    <row r="15187" spans="9:10" ht="15.75">
      <c r="I15187" s="192"/>
      <c r="J15187" s="192"/>
    </row>
    <row r="15188" spans="9:10" ht="15.75">
      <c r="I15188" s="192"/>
      <c r="J15188" s="192"/>
    </row>
    <row r="15189" spans="9:10" ht="15.75">
      <c r="I15189" s="192"/>
      <c r="J15189" s="192"/>
    </row>
    <row r="15190" spans="9:10" ht="15.75">
      <c r="I15190" s="192"/>
      <c r="J15190" s="192"/>
    </row>
    <row r="15191" spans="9:10" ht="15.75">
      <c r="I15191" s="192"/>
      <c r="J15191" s="192"/>
    </row>
    <row r="15192" spans="9:10" ht="15.75">
      <c r="I15192" s="192"/>
      <c r="J15192" s="192"/>
    </row>
    <row r="15193" spans="9:10" ht="15.75">
      <c r="I15193" s="192"/>
      <c r="J15193" s="192"/>
    </row>
    <row r="15194" spans="9:10" ht="15.75">
      <c r="I15194" s="192"/>
      <c r="J15194" s="192"/>
    </row>
    <row r="15195" spans="9:10" ht="15.75">
      <c r="I15195" s="192"/>
      <c r="J15195" s="192"/>
    </row>
    <row r="15196" spans="9:10" ht="15.75">
      <c r="I15196" s="192"/>
      <c r="J15196" s="192"/>
    </row>
    <row r="15197" spans="9:10" ht="15.75">
      <c r="I15197" s="192"/>
      <c r="J15197" s="192"/>
    </row>
    <row r="15198" spans="9:10" ht="15.75">
      <c r="I15198" s="192"/>
      <c r="J15198" s="192"/>
    </row>
    <row r="15199" spans="9:10" ht="15.75">
      <c r="I15199" s="192"/>
      <c r="J15199" s="192"/>
    </row>
    <row r="15200" spans="9:10" ht="15.75">
      <c r="I15200" s="192"/>
      <c r="J15200" s="192"/>
    </row>
    <row r="15201" spans="9:10" ht="15.75">
      <c r="I15201" s="192"/>
      <c r="J15201" s="192"/>
    </row>
    <row r="15202" spans="9:10" ht="15.75">
      <c r="I15202" s="192"/>
      <c r="J15202" s="192"/>
    </row>
    <row r="15203" spans="9:10" ht="15.75">
      <c r="I15203" s="192"/>
      <c r="J15203" s="192"/>
    </row>
    <row r="15204" spans="9:10" ht="15.75">
      <c r="I15204" s="192"/>
      <c r="J15204" s="192"/>
    </row>
    <row r="15205" spans="9:10" ht="15.75">
      <c r="I15205" s="192"/>
      <c r="J15205" s="192"/>
    </row>
    <row r="15206" spans="9:10" ht="15.75">
      <c r="I15206" s="192"/>
      <c r="J15206" s="192"/>
    </row>
    <row r="15207" spans="9:10" ht="15.75">
      <c r="I15207" s="192"/>
      <c r="J15207" s="192"/>
    </row>
    <row r="15208" spans="9:10" ht="15.75">
      <c r="I15208" s="192"/>
      <c r="J15208" s="192"/>
    </row>
    <row r="15209" spans="9:10" ht="15.75">
      <c r="I15209" s="192"/>
      <c r="J15209" s="192"/>
    </row>
    <row r="15210" spans="9:10" ht="15.75">
      <c r="I15210" s="192"/>
      <c r="J15210" s="192"/>
    </row>
    <row r="15211" spans="9:10" ht="15.75">
      <c r="I15211" s="192"/>
      <c r="J15211" s="192"/>
    </row>
    <row r="15212" spans="9:10" ht="15.75">
      <c r="I15212" s="192"/>
      <c r="J15212" s="192"/>
    </row>
    <row r="15213" spans="9:10" ht="15.75">
      <c r="I15213" s="192"/>
      <c r="J15213" s="192"/>
    </row>
    <row r="15214" spans="9:10" ht="15.75">
      <c r="I15214" s="192"/>
      <c r="J15214" s="192"/>
    </row>
    <row r="15215" spans="9:10" ht="15.75">
      <c r="I15215" s="192"/>
      <c r="J15215" s="192"/>
    </row>
    <row r="15216" spans="9:10" ht="15.75">
      <c r="I15216" s="192"/>
      <c r="J15216" s="192"/>
    </row>
    <row r="15217" spans="9:10" ht="15.75">
      <c r="I15217" s="192"/>
      <c r="J15217" s="192"/>
    </row>
    <row r="15218" spans="9:10" ht="15.75">
      <c r="I15218" s="192"/>
      <c r="J15218" s="192"/>
    </row>
    <row r="15219" spans="9:10" ht="15.75">
      <c r="I15219" s="192"/>
      <c r="J15219" s="192"/>
    </row>
    <row r="15220" spans="9:10" ht="15.75">
      <c r="I15220" s="192"/>
      <c r="J15220" s="192"/>
    </row>
    <row r="15221" spans="9:10" ht="15.75">
      <c r="I15221" s="192"/>
      <c r="J15221" s="192"/>
    </row>
    <row r="15222" spans="9:10" ht="15.75">
      <c r="I15222" s="192"/>
      <c r="J15222" s="192"/>
    </row>
    <row r="15223" spans="9:10" ht="15.75">
      <c r="I15223" s="192"/>
      <c r="J15223" s="192"/>
    </row>
    <row r="15224" spans="9:10" ht="15.75">
      <c r="I15224" s="192"/>
      <c r="J15224" s="192"/>
    </row>
    <row r="15225" spans="9:10" ht="15.75">
      <c r="I15225" s="192"/>
      <c r="J15225" s="192"/>
    </row>
    <row r="15226" spans="9:10" ht="15.75">
      <c r="I15226" s="192"/>
      <c r="J15226" s="192"/>
    </row>
    <row r="15227" spans="9:10" ht="15.75">
      <c r="I15227" s="192"/>
      <c r="J15227" s="192"/>
    </row>
    <row r="15228" spans="9:10" ht="15.75">
      <c r="I15228" s="192"/>
      <c r="J15228" s="192"/>
    </row>
    <row r="15229" spans="9:10" ht="15.75">
      <c r="I15229" s="192"/>
      <c r="J15229" s="192"/>
    </row>
    <row r="15230" spans="9:10" ht="15.75">
      <c r="I15230" s="192"/>
      <c r="J15230" s="192"/>
    </row>
    <row r="15231" spans="9:10" ht="15.75">
      <c r="I15231" s="192"/>
      <c r="J15231" s="192"/>
    </row>
    <row r="15232" spans="9:10" ht="15.75">
      <c r="I15232" s="192"/>
      <c r="J15232" s="192"/>
    </row>
    <row r="15233" spans="9:10" ht="15.75">
      <c r="I15233" s="192"/>
      <c r="J15233" s="192"/>
    </row>
    <row r="15234" spans="9:10" ht="15.75">
      <c r="I15234" s="192"/>
      <c r="J15234" s="192"/>
    </row>
    <row r="15235" spans="9:10" ht="15.75">
      <c r="I15235" s="192"/>
      <c r="J15235" s="192"/>
    </row>
    <row r="15236" spans="9:10" ht="15.75">
      <c r="I15236" s="192"/>
      <c r="J15236" s="192"/>
    </row>
    <row r="15237" spans="9:10" ht="15.75">
      <c r="I15237" s="192"/>
      <c r="J15237" s="192"/>
    </row>
    <row r="15238" spans="9:10" ht="15.75">
      <c r="I15238" s="192"/>
      <c r="J15238" s="192"/>
    </row>
    <row r="15239" spans="9:10" ht="15.75">
      <c r="I15239" s="192"/>
      <c r="J15239" s="192"/>
    </row>
    <row r="15240" spans="9:10" ht="15.75">
      <c r="I15240" s="192"/>
      <c r="J15240" s="192"/>
    </row>
    <row r="15241" spans="9:10" ht="15.75">
      <c r="I15241" s="192"/>
      <c r="J15241" s="192"/>
    </row>
    <row r="15242" spans="9:10" ht="15.75">
      <c r="I15242" s="192"/>
      <c r="J15242" s="192"/>
    </row>
    <row r="15243" spans="9:10" ht="15.75">
      <c r="I15243" s="192"/>
      <c r="J15243" s="192"/>
    </row>
    <row r="15244" spans="9:10" ht="15.75">
      <c r="I15244" s="192"/>
      <c r="J15244" s="192"/>
    </row>
    <row r="15245" spans="9:10" ht="15.75">
      <c r="I15245" s="192"/>
      <c r="J15245" s="192"/>
    </row>
    <row r="15246" spans="9:10" ht="15.75">
      <c r="I15246" s="192"/>
      <c r="J15246" s="192"/>
    </row>
    <row r="15247" spans="9:10" ht="15.75">
      <c r="I15247" s="192"/>
      <c r="J15247" s="192"/>
    </row>
    <row r="15248" spans="9:10" ht="15.75">
      <c r="I15248" s="192"/>
      <c r="J15248" s="192"/>
    </row>
    <row r="15249" spans="9:10" ht="15.75">
      <c r="I15249" s="192"/>
      <c r="J15249" s="192"/>
    </row>
    <row r="15250" spans="9:10" ht="15.75">
      <c r="I15250" s="192"/>
      <c r="J15250" s="192"/>
    </row>
    <row r="15251" spans="9:10" ht="15.75">
      <c r="I15251" s="192"/>
      <c r="J15251" s="192"/>
    </row>
    <row r="15252" spans="9:10" ht="15.75">
      <c r="I15252" s="192"/>
      <c r="J15252" s="192"/>
    </row>
    <row r="15253" spans="9:10" ht="15.75">
      <c r="I15253" s="192"/>
      <c r="J15253" s="192"/>
    </row>
    <row r="15254" spans="9:10" ht="15.75">
      <c r="I15254" s="192"/>
      <c r="J15254" s="192"/>
    </row>
    <row r="15255" spans="9:10" ht="15.75">
      <c r="I15255" s="192"/>
      <c r="J15255" s="192"/>
    </row>
    <row r="15256" spans="9:10" ht="15.75">
      <c r="I15256" s="192"/>
      <c r="J15256" s="192"/>
    </row>
    <row r="15257" spans="9:10" ht="15.75">
      <c r="I15257" s="192"/>
      <c r="J15257" s="192"/>
    </row>
    <row r="15258" spans="9:10" ht="15.75">
      <c r="I15258" s="192"/>
      <c r="J15258" s="192"/>
    </row>
    <row r="15259" spans="9:10" ht="15.75">
      <c r="I15259" s="192"/>
      <c r="J15259" s="192"/>
    </row>
    <row r="15260" spans="9:10" ht="15.75">
      <c r="I15260" s="192"/>
      <c r="J15260" s="192"/>
    </row>
    <row r="15261" spans="9:10" ht="15.75">
      <c r="I15261" s="192"/>
      <c r="J15261" s="192"/>
    </row>
    <row r="15262" spans="9:10" ht="15.75">
      <c r="I15262" s="192"/>
      <c r="J15262" s="192"/>
    </row>
    <row r="15263" spans="9:10" ht="15.75">
      <c r="I15263" s="192"/>
      <c r="J15263" s="192"/>
    </row>
    <row r="15264" spans="9:10" ht="15.75">
      <c r="I15264" s="192"/>
      <c r="J15264" s="192"/>
    </row>
    <row r="15265" spans="9:10" ht="15.75">
      <c r="I15265" s="192"/>
      <c r="J15265" s="192"/>
    </row>
    <row r="15266" spans="9:10" ht="15.75">
      <c r="I15266" s="192"/>
      <c r="J15266" s="192"/>
    </row>
    <row r="15267" spans="9:10" ht="15.75">
      <c r="I15267" s="192"/>
      <c r="J15267" s="192"/>
    </row>
    <row r="15268" spans="9:10" ht="15.75">
      <c r="I15268" s="192"/>
      <c r="J15268" s="192"/>
    </row>
    <row r="15269" spans="9:10" ht="15.75">
      <c r="I15269" s="192"/>
      <c r="J15269" s="192"/>
    </row>
    <row r="15270" spans="9:10" ht="15.75">
      <c r="I15270" s="192"/>
      <c r="J15270" s="192"/>
    </row>
    <row r="15271" spans="9:10" ht="15.75">
      <c r="I15271" s="192"/>
      <c r="J15271" s="192"/>
    </row>
    <row r="15272" spans="9:10" ht="15.75">
      <c r="I15272" s="192"/>
      <c r="J15272" s="192"/>
    </row>
    <row r="15273" spans="9:10" ht="15.75">
      <c r="I15273" s="192"/>
      <c r="J15273" s="192"/>
    </row>
    <row r="15274" spans="9:10" ht="15.75">
      <c r="I15274" s="192"/>
      <c r="J15274" s="192"/>
    </row>
    <row r="15275" spans="9:10" ht="15.75">
      <c r="I15275" s="192"/>
      <c r="J15275" s="192"/>
    </row>
    <row r="15276" spans="9:10" ht="15.75">
      <c r="I15276" s="192"/>
      <c r="J15276" s="192"/>
    </row>
    <row r="15277" spans="9:10" ht="15.75">
      <c r="I15277" s="192"/>
      <c r="J15277" s="192"/>
    </row>
    <row r="15278" spans="9:10" ht="15.75">
      <c r="I15278" s="192"/>
      <c r="J15278" s="192"/>
    </row>
    <row r="15279" spans="9:10" ht="15.75">
      <c r="I15279" s="192"/>
      <c r="J15279" s="192"/>
    </row>
    <row r="15280" spans="9:10" ht="15.75">
      <c r="I15280" s="192"/>
      <c r="J15280" s="192"/>
    </row>
    <row r="15281" spans="9:10" ht="15.75">
      <c r="I15281" s="192"/>
      <c r="J15281" s="192"/>
    </row>
    <row r="15282" spans="9:10" ht="15.75">
      <c r="I15282" s="192"/>
      <c r="J15282" s="192"/>
    </row>
    <row r="15283" spans="9:10" ht="15.75">
      <c r="I15283" s="192"/>
      <c r="J15283" s="192"/>
    </row>
    <row r="15284" spans="9:10" ht="15.75">
      <c r="I15284" s="192"/>
      <c r="J15284" s="192"/>
    </row>
    <row r="15285" spans="9:10" ht="15.75">
      <c r="I15285" s="192"/>
      <c r="J15285" s="192"/>
    </row>
    <row r="15286" spans="9:10" ht="15.75">
      <c r="I15286" s="192"/>
      <c r="J15286" s="192"/>
    </row>
    <row r="15287" spans="9:10" ht="15.75">
      <c r="I15287" s="192"/>
      <c r="J15287" s="192"/>
    </row>
    <row r="15288" spans="9:10" ht="15.75">
      <c r="I15288" s="192"/>
      <c r="J15288" s="192"/>
    </row>
    <row r="15289" spans="9:10" ht="15.75">
      <c r="I15289" s="192"/>
      <c r="J15289" s="192"/>
    </row>
    <row r="15290" spans="9:10" ht="15.75">
      <c r="I15290" s="192"/>
      <c r="J15290" s="192"/>
    </row>
    <row r="15291" spans="9:10" ht="15.75">
      <c r="I15291" s="192"/>
      <c r="J15291" s="192"/>
    </row>
    <row r="15292" spans="9:10" ht="15.75">
      <c r="I15292" s="192"/>
      <c r="J15292" s="192"/>
    </row>
    <row r="15293" spans="9:10" ht="15.75">
      <c r="I15293" s="192"/>
      <c r="J15293" s="192"/>
    </row>
    <row r="15294" spans="9:10" ht="15.75">
      <c r="I15294" s="192"/>
      <c r="J15294" s="192"/>
    </row>
    <row r="15295" spans="9:10" ht="15.75">
      <c r="I15295" s="192"/>
      <c r="J15295" s="192"/>
    </row>
    <row r="15296" spans="9:10" ht="15.75">
      <c r="I15296" s="192"/>
      <c r="J15296" s="192"/>
    </row>
    <row r="15297" spans="9:10" ht="15.75">
      <c r="I15297" s="192"/>
      <c r="J15297" s="192"/>
    </row>
    <row r="15298" spans="9:10" ht="15.75">
      <c r="I15298" s="192"/>
      <c r="J15298" s="192"/>
    </row>
    <row r="15299" spans="9:10" ht="15.75">
      <c r="I15299" s="192"/>
      <c r="J15299" s="192"/>
    </row>
    <row r="15300" spans="9:10" ht="15.75">
      <c r="I15300" s="192"/>
      <c r="J15300" s="192"/>
    </row>
    <row r="15301" spans="9:10" ht="15.75">
      <c r="I15301" s="192"/>
      <c r="J15301" s="192"/>
    </row>
    <row r="15302" spans="9:10" ht="15.75">
      <c r="I15302" s="192"/>
      <c r="J15302" s="192"/>
    </row>
    <row r="15303" spans="9:10" ht="15.75">
      <c r="I15303" s="192"/>
      <c r="J15303" s="192"/>
    </row>
    <row r="15304" spans="9:10" ht="15.75">
      <c r="I15304" s="192"/>
      <c r="J15304" s="192"/>
    </row>
    <row r="15305" spans="9:10" ht="15.75">
      <c r="I15305" s="192"/>
      <c r="J15305" s="192"/>
    </row>
    <row r="15306" spans="9:10" ht="15.75">
      <c r="I15306" s="192"/>
      <c r="J15306" s="192"/>
    </row>
    <row r="15307" spans="9:10" ht="15.75">
      <c r="I15307" s="192"/>
      <c r="J15307" s="192"/>
    </row>
    <row r="15308" spans="9:10" ht="15.75">
      <c r="I15308" s="192"/>
      <c r="J15308" s="192"/>
    </row>
    <row r="15309" spans="9:10" ht="15.75">
      <c r="I15309" s="192"/>
      <c r="J15309" s="192"/>
    </row>
    <row r="15310" spans="9:10" ht="15.75">
      <c r="I15310" s="192"/>
      <c r="J15310" s="192"/>
    </row>
    <row r="15311" spans="9:10" ht="15.75">
      <c r="I15311" s="192"/>
      <c r="J15311" s="192"/>
    </row>
    <row r="15312" spans="9:10" ht="15.75">
      <c r="I15312" s="192"/>
      <c r="J15312" s="192"/>
    </row>
    <row r="15313" spans="9:10" ht="15.75">
      <c r="I15313" s="192"/>
      <c r="J15313" s="192"/>
    </row>
    <row r="15314" spans="9:10" ht="15.75">
      <c r="I15314" s="192"/>
      <c r="J15314" s="192"/>
    </row>
    <row r="15315" spans="9:10" ht="15.75">
      <c r="I15315" s="192"/>
      <c r="J15315" s="192"/>
    </row>
    <row r="15316" spans="9:10" ht="15.75">
      <c r="I15316" s="192"/>
      <c r="J15316" s="192"/>
    </row>
    <row r="15317" spans="9:10" ht="15.75">
      <c r="I15317" s="192"/>
      <c r="J15317" s="192"/>
    </row>
    <row r="15318" spans="9:10" ht="15.75">
      <c r="I15318" s="192"/>
      <c r="J15318" s="192"/>
    </row>
    <row r="15319" spans="9:10" ht="15.75">
      <c r="I15319" s="192"/>
      <c r="J15319" s="192"/>
    </row>
    <row r="15320" spans="9:10" ht="15.75">
      <c r="I15320" s="192"/>
      <c r="J15320" s="192"/>
    </row>
    <row r="15321" spans="9:10" ht="15.75">
      <c r="I15321" s="192"/>
      <c r="J15321" s="192"/>
    </row>
    <row r="15322" spans="9:10" ht="15.75">
      <c r="I15322" s="192"/>
      <c r="J15322" s="192"/>
    </row>
    <row r="15323" spans="9:10" ht="15.75">
      <c r="I15323" s="192"/>
      <c r="J15323" s="192"/>
    </row>
    <row r="15324" spans="9:10" ht="15.75">
      <c r="I15324" s="192"/>
      <c r="J15324" s="192"/>
    </row>
    <row r="15325" spans="9:10" ht="15.75">
      <c r="I15325" s="192"/>
      <c r="J15325" s="192"/>
    </row>
    <row r="15326" spans="9:10" ht="15.75">
      <c r="I15326" s="192"/>
      <c r="J15326" s="192"/>
    </row>
    <row r="15327" spans="9:10" ht="15.75">
      <c r="I15327" s="192"/>
      <c r="J15327" s="192"/>
    </row>
    <row r="15328" spans="9:10" ht="15.75">
      <c r="I15328" s="192"/>
      <c r="J15328" s="192"/>
    </row>
    <row r="15329" spans="9:10" ht="15.75">
      <c r="I15329" s="192"/>
      <c r="J15329" s="192"/>
    </row>
    <row r="15330" spans="9:10" ht="15.75">
      <c r="I15330" s="192"/>
      <c r="J15330" s="192"/>
    </row>
    <row r="15331" spans="9:10" ht="15.75">
      <c r="I15331" s="192"/>
      <c r="J15331" s="192"/>
    </row>
    <row r="15332" spans="9:10" ht="15.75">
      <c r="I15332" s="192"/>
      <c r="J15332" s="192"/>
    </row>
    <row r="15333" spans="9:10" ht="15.75">
      <c r="I15333" s="192"/>
      <c r="J15333" s="192"/>
    </row>
    <row r="15334" spans="9:10" ht="15.75">
      <c r="I15334" s="192"/>
      <c r="J15334" s="192"/>
    </row>
    <row r="15335" spans="9:10" ht="15.75">
      <c r="I15335" s="192"/>
      <c r="J15335" s="192"/>
    </row>
    <row r="15336" spans="9:10" ht="15.75">
      <c r="I15336" s="192"/>
      <c r="J15336" s="192"/>
    </row>
    <row r="15337" spans="9:10" ht="15.75">
      <c r="I15337" s="192"/>
      <c r="J15337" s="192"/>
    </row>
    <row r="15338" spans="9:10" ht="15.75">
      <c r="I15338" s="192"/>
      <c r="J15338" s="192"/>
    </row>
    <row r="15339" spans="9:10" ht="15.75">
      <c r="I15339" s="192"/>
      <c r="J15339" s="192"/>
    </row>
    <row r="15340" spans="9:10" ht="15.75">
      <c r="I15340" s="192"/>
      <c r="J15340" s="192"/>
    </row>
    <row r="15341" spans="9:10" ht="15.75">
      <c r="I15341" s="192"/>
      <c r="J15341" s="192"/>
    </row>
    <row r="15342" spans="9:10" ht="15.75">
      <c r="I15342" s="192"/>
      <c r="J15342" s="192"/>
    </row>
    <row r="15343" spans="9:10" ht="15.75">
      <c r="I15343" s="192"/>
      <c r="J15343" s="192"/>
    </row>
    <row r="15344" spans="9:10" ht="15.75">
      <c r="I15344" s="192"/>
      <c r="J15344" s="192"/>
    </row>
    <row r="15345" spans="9:10" ht="15.75">
      <c r="I15345" s="192"/>
      <c r="J15345" s="192"/>
    </row>
    <row r="15346" spans="9:10" ht="15.75">
      <c r="I15346" s="192"/>
      <c r="J15346" s="192"/>
    </row>
    <row r="15347" spans="9:10" ht="15.75">
      <c r="I15347" s="192"/>
      <c r="J15347" s="192"/>
    </row>
    <row r="15348" spans="9:10" ht="15.75">
      <c r="I15348" s="192"/>
      <c r="J15348" s="192"/>
    </row>
    <row r="15349" spans="9:10" ht="15.75">
      <c r="I15349" s="192"/>
      <c r="J15349" s="192"/>
    </row>
    <row r="15350" spans="9:10" ht="15.75">
      <c r="I15350" s="192"/>
      <c r="J15350" s="192"/>
    </row>
    <row r="15351" spans="9:10" ht="15.75">
      <c r="I15351" s="192"/>
      <c r="J15351" s="192"/>
    </row>
    <row r="15352" spans="9:10" ht="15.75">
      <c r="I15352" s="192"/>
      <c r="J15352" s="192"/>
    </row>
    <row r="15353" spans="9:10" ht="15.75">
      <c r="I15353" s="192"/>
      <c r="J15353" s="192"/>
    </row>
    <row r="15354" spans="9:10" ht="15.75">
      <c r="I15354" s="192"/>
      <c r="J15354" s="192"/>
    </row>
    <row r="15355" spans="9:10" ht="15.75">
      <c r="I15355" s="192"/>
      <c r="J15355" s="192"/>
    </row>
    <row r="15356" spans="9:10" ht="15.75">
      <c r="I15356" s="192"/>
      <c r="J15356" s="192"/>
    </row>
    <row r="15357" spans="9:10" ht="15.75">
      <c r="I15357" s="192"/>
      <c r="J15357" s="192"/>
    </row>
    <row r="15358" spans="9:10" ht="15.75">
      <c r="I15358" s="192"/>
      <c r="J15358" s="192"/>
    </row>
    <row r="15359" spans="9:10" ht="15.75">
      <c r="I15359" s="192"/>
      <c r="J15359" s="192"/>
    </row>
    <row r="15360" spans="9:10" ht="15.75">
      <c r="I15360" s="192"/>
      <c r="J15360" s="192"/>
    </row>
    <row r="15361" spans="9:10" ht="15.75">
      <c r="I15361" s="192"/>
      <c r="J15361" s="192"/>
    </row>
    <row r="15362" spans="9:10" ht="15.75">
      <c r="I15362" s="192"/>
      <c r="J15362" s="192"/>
    </row>
    <row r="15363" spans="9:10" ht="15.75">
      <c r="I15363" s="192"/>
      <c r="J15363" s="192"/>
    </row>
    <row r="15364" spans="9:10" ht="15.75">
      <c r="I15364" s="192"/>
      <c r="J15364" s="192"/>
    </row>
    <row r="15365" spans="9:10" ht="15.75">
      <c r="I15365" s="192"/>
      <c r="J15365" s="192"/>
    </row>
    <row r="15366" spans="9:10" ht="15.75">
      <c r="I15366" s="192"/>
      <c r="J15366" s="192"/>
    </row>
    <row r="15367" spans="9:10" ht="15.75">
      <c r="I15367" s="192"/>
      <c r="J15367" s="192"/>
    </row>
    <row r="15368" spans="9:10" ht="15.75">
      <c r="I15368" s="192"/>
      <c r="J15368" s="192"/>
    </row>
    <row r="15369" spans="9:10" ht="15.75">
      <c r="I15369" s="192"/>
      <c r="J15369" s="192"/>
    </row>
    <row r="15370" spans="9:10" ht="15.75">
      <c r="I15370" s="192"/>
      <c r="J15370" s="192"/>
    </row>
    <row r="15371" spans="9:10" ht="15.75">
      <c r="I15371" s="192"/>
      <c r="J15371" s="192"/>
    </row>
    <row r="15372" spans="9:10" ht="15.75">
      <c r="I15372" s="192"/>
      <c r="J15372" s="192"/>
    </row>
    <row r="15373" spans="9:10" ht="15.75">
      <c r="I15373" s="192"/>
      <c r="J15373" s="192"/>
    </row>
    <row r="15374" spans="9:10" ht="15.75">
      <c r="I15374" s="192"/>
      <c r="J15374" s="192"/>
    </row>
    <row r="15375" spans="9:10" ht="15.75">
      <c r="I15375" s="192"/>
      <c r="J15375" s="192"/>
    </row>
    <row r="15376" spans="9:10" ht="15.75">
      <c r="I15376" s="192"/>
      <c r="J15376" s="192"/>
    </row>
    <row r="15377" spans="9:10" ht="15.75">
      <c r="I15377" s="192"/>
      <c r="J15377" s="192"/>
    </row>
    <row r="15378" spans="9:10" ht="15.75">
      <c r="I15378" s="192"/>
      <c r="J15378" s="192"/>
    </row>
    <row r="15379" spans="9:10" ht="15.75">
      <c r="I15379" s="192"/>
      <c r="J15379" s="192"/>
    </row>
    <row r="15380" spans="9:10" ht="15.75">
      <c r="I15380" s="192"/>
      <c r="J15380" s="192"/>
    </row>
    <row r="15381" spans="9:10" ht="15.75">
      <c r="I15381" s="192"/>
      <c r="J15381" s="192"/>
    </row>
    <row r="15382" spans="9:10" ht="15.75">
      <c r="I15382" s="192"/>
      <c r="J15382" s="192"/>
    </row>
    <row r="15383" spans="9:10" ht="15.75">
      <c r="I15383" s="192"/>
      <c r="J15383" s="192"/>
    </row>
    <row r="15384" spans="9:10" ht="15.75">
      <c r="I15384" s="192"/>
      <c r="J15384" s="192"/>
    </row>
    <row r="15385" spans="9:10" ht="15.75">
      <c r="I15385" s="192"/>
      <c r="J15385" s="192"/>
    </row>
    <row r="15386" spans="9:10" ht="15.75">
      <c r="I15386" s="192"/>
      <c r="J15386" s="192"/>
    </row>
    <row r="15387" spans="9:10" ht="15.75">
      <c r="I15387" s="192"/>
      <c r="J15387" s="192"/>
    </row>
    <row r="15388" spans="9:10" ht="15.75">
      <c r="I15388" s="192"/>
      <c r="J15388" s="192"/>
    </row>
    <row r="15389" spans="9:10" ht="15.75">
      <c r="I15389" s="192"/>
      <c r="J15389" s="192"/>
    </row>
    <row r="15390" spans="9:10" ht="15.75">
      <c r="I15390" s="192"/>
      <c r="J15390" s="192"/>
    </row>
    <row r="15391" spans="9:10" ht="15.75">
      <c r="I15391" s="192"/>
      <c r="J15391" s="192"/>
    </row>
    <row r="15392" spans="9:10" ht="15.75">
      <c r="I15392" s="192"/>
      <c r="J15392" s="192"/>
    </row>
    <row r="15393" spans="9:10" ht="15.75">
      <c r="I15393" s="192"/>
      <c r="J15393" s="192"/>
    </row>
    <row r="15394" spans="9:10" ht="15.75">
      <c r="I15394" s="192"/>
      <c r="J15394" s="192"/>
    </row>
    <row r="15395" spans="9:10" ht="15.75">
      <c r="I15395" s="192"/>
      <c r="J15395" s="192"/>
    </row>
    <row r="15396" spans="9:10" ht="15.75">
      <c r="I15396" s="192"/>
      <c r="J15396" s="192"/>
    </row>
    <row r="15397" spans="9:10" ht="15.75">
      <c r="I15397" s="192"/>
      <c r="J15397" s="192"/>
    </row>
    <row r="15398" spans="9:10" ht="15.75">
      <c r="I15398" s="192"/>
      <c r="J15398" s="192"/>
    </row>
    <row r="15399" spans="9:10" ht="15.75">
      <c r="I15399" s="192"/>
      <c r="J15399" s="192"/>
    </row>
    <row r="15400" spans="9:10" ht="15.75">
      <c r="I15400" s="192"/>
      <c r="J15400" s="192"/>
    </row>
    <row r="15401" spans="9:10" ht="15.75">
      <c r="I15401" s="192"/>
      <c r="J15401" s="192"/>
    </row>
    <row r="15402" spans="9:10" ht="15.75">
      <c r="I15402" s="192"/>
      <c r="J15402" s="192"/>
    </row>
    <row r="15403" spans="9:10" ht="15.75">
      <c r="I15403" s="192"/>
      <c r="J15403" s="192"/>
    </row>
    <row r="15404" spans="9:10" ht="15.75">
      <c r="I15404" s="192"/>
      <c r="J15404" s="192"/>
    </row>
    <row r="15405" spans="9:10" ht="15.75">
      <c r="I15405" s="192"/>
      <c r="J15405" s="192"/>
    </row>
    <row r="15406" spans="9:10" ht="15.75">
      <c r="I15406" s="192"/>
      <c r="J15406" s="192"/>
    </row>
    <row r="15407" spans="9:10" ht="15.75">
      <c r="I15407" s="192"/>
      <c r="J15407" s="192"/>
    </row>
    <row r="15408" spans="9:10" ht="15.75">
      <c r="I15408" s="192"/>
      <c r="J15408" s="192"/>
    </row>
    <row r="15409" spans="9:10" ht="15.75">
      <c r="I15409" s="192"/>
      <c r="J15409" s="192"/>
    </row>
    <row r="15410" spans="9:10" ht="15.75">
      <c r="I15410" s="192"/>
      <c r="J15410" s="192"/>
    </row>
    <row r="15411" spans="9:10" ht="15.75">
      <c r="I15411" s="192"/>
      <c r="J15411" s="192"/>
    </row>
    <row r="15412" spans="9:10" ht="15.75">
      <c r="I15412" s="192"/>
      <c r="J15412" s="192"/>
    </row>
    <row r="15413" spans="9:10" ht="15.75">
      <c r="I15413" s="192"/>
      <c r="J15413" s="192"/>
    </row>
    <row r="15414" spans="9:10" ht="15.75">
      <c r="I15414" s="192"/>
      <c r="J15414" s="192"/>
    </row>
    <row r="15415" spans="9:10" ht="15.75">
      <c r="I15415" s="192"/>
      <c r="J15415" s="192"/>
    </row>
    <row r="15416" spans="9:10" ht="15.75">
      <c r="I15416" s="192"/>
      <c r="J15416" s="192"/>
    </row>
    <row r="15417" spans="9:10" ht="15.75">
      <c r="I15417" s="192"/>
      <c r="J15417" s="192"/>
    </row>
    <row r="15418" spans="9:10" ht="15.75">
      <c r="I15418" s="192"/>
      <c r="J15418" s="192"/>
    </row>
    <row r="15419" spans="9:10" ht="15.75">
      <c r="I15419" s="192"/>
      <c r="J15419" s="192"/>
    </row>
    <row r="15420" spans="9:10" ht="15.75">
      <c r="I15420" s="192"/>
      <c r="J15420" s="192"/>
    </row>
    <row r="15421" spans="9:10" ht="15.75">
      <c r="I15421" s="192"/>
      <c r="J15421" s="192"/>
    </row>
    <row r="15422" spans="9:10" ht="15.75">
      <c r="I15422" s="192"/>
      <c r="J15422" s="192"/>
    </row>
    <row r="15423" spans="9:10" ht="15.75">
      <c r="I15423" s="192"/>
      <c r="J15423" s="192"/>
    </row>
    <row r="15424" spans="9:10" ht="15.75">
      <c r="I15424" s="192"/>
      <c r="J15424" s="192"/>
    </row>
    <row r="15425" spans="9:10" ht="15.75">
      <c r="I15425" s="192"/>
      <c r="J15425" s="192"/>
    </row>
    <row r="15426" spans="9:10" ht="15.75">
      <c r="I15426" s="192"/>
      <c r="J15426" s="192"/>
    </row>
    <row r="15427" spans="9:10" ht="15.75">
      <c r="I15427" s="192"/>
      <c r="J15427" s="192"/>
    </row>
    <row r="15428" spans="9:10" ht="15.75">
      <c r="I15428" s="192"/>
      <c r="J15428" s="192"/>
    </row>
    <row r="15429" spans="9:10" ht="15.75">
      <c r="I15429" s="192"/>
      <c r="J15429" s="192"/>
    </row>
    <row r="15430" spans="9:10" ht="15.75">
      <c r="I15430" s="192"/>
      <c r="J15430" s="192"/>
    </row>
    <row r="15431" spans="9:10" ht="15.75">
      <c r="I15431" s="192"/>
      <c r="J15431" s="192"/>
    </row>
    <row r="15432" spans="9:10" ht="15.75">
      <c r="I15432" s="192"/>
      <c r="J15432" s="192"/>
    </row>
    <row r="15433" spans="9:10" ht="15.75">
      <c r="I15433" s="192"/>
      <c r="J15433" s="192"/>
    </row>
    <row r="15434" spans="9:10" ht="15.75">
      <c r="I15434" s="192"/>
      <c r="J15434" s="192"/>
    </row>
    <row r="15435" spans="9:10" ht="15.75">
      <c r="I15435" s="192"/>
      <c r="J15435" s="192"/>
    </row>
    <row r="15436" spans="9:10" ht="15.75">
      <c r="I15436" s="192"/>
      <c r="J15436" s="192"/>
    </row>
    <row r="15437" spans="9:10" ht="15.75">
      <c r="I15437" s="192"/>
      <c r="J15437" s="192"/>
    </row>
    <row r="15438" spans="9:10" ht="15.75">
      <c r="I15438" s="192"/>
      <c r="J15438" s="192"/>
    </row>
    <row r="15439" spans="9:10" ht="15.75">
      <c r="I15439" s="192"/>
      <c r="J15439" s="192"/>
    </row>
    <row r="15440" spans="9:10" ht="15.75">
      <c r="I15440" s="192"/>
      <c r="J15440" s="192"/>
    </row>
    <row r="15441" spans="9:10" ht="15.75">
      <c r="I15441" s="192"/>
      <c r="J15441" s="192"/>
    </row>
    <row r="15442" spans="9:10" ht="15.75">
      <c r="I15442" s="192"/>
      <c r="J15442" s="192"/>
    </row>
    <row r="15443" spans="9:10" ht="15.75">
      <c r="I15443" s="192"/>
      <c r="J15443" s="192"/>
    </row>
    <row r="15444" spans="9:10" ht="15.75">
      <c r="I15444" s="192"/>
      <c r="J15444" s="192"/>
    </row>
    <row r="15445" spans="9:10" ht="15.75">
      <c r="I15445" s="192"/>
      <c r="J15445" s="192"/>
    </row>
    <row r="15446" spans="9:10" ht="15.75">
      <c r="I15446" s="192"/>
      <c r="J15446" s="192"/>
    </row>
    <row r="15447" spans="9:10" ht="15.75">
      <c r="I15447" s="192"/>
      <c r="J15447" s="192"/>
    </row>
    <row r="15448" spans="9:10" ht="15.75">
      <c r="I15448" s="192"/>
      <c r="J15448" s="192"/>
    </row>
    <row r="15449" spans="9:10" ht="15.75">
      <c r="I15449" s="192"/>
      <c r="J15449" s="192"/>
    </row>
    <row r="15450" spans="9:10" ht="15.75">
      <c r="I15450" s="192"/>
      <c r="J15450" s="192"/>
    </row>
    <row r="15451" spans="9:10" ht="15.75">
      <c r="I15451" s="192"/>
      <c r="J15451" s="192"/>
    </row>
    <row r="15452" spans="9:10" ht="15.75">
      <c r="I15452" s="192"/>
      <c r="J15452" s="192"/>
    </row>
    <row r="15453" spans="9:10" ht="15.75">
      <c r="I15453" s="192"/>
      <c r="J15453" s="192"/>
    </row>
    <row r="15454" spans="9:10" ht="15.75">
      <c r="I15454" s="192"/>
      <c r="J15454" s="192"/>
    </row>
    <row r="15455" spans="9:10" ht="15.75">
      <c r="I15455" s="192"/>
      <c r="J15455" s="192"/>
    </row>
    <row r="15456" spans="9:10" ht="15.75">
      <c r="I15456" s="192"/>
      <c r="J15456" s="192"/>
    </row>
    <row r="15457" spans="9:10" ht="15.75">
      <c r="I15457" s="192"/>
      <c r="J15457" s="192"/>
    </row>
    <row r="15458" spans="9:10" ht="15.75">
      <c r="I15458" s="192"/>
      <c r="J15458" s="192"/>
    </row>
    <row r="15459" spans="9:10" ht="15.75">
      <c r="I15459" s="192"/>
      <c r="J15459" s="192"/>
    </row>
    <row r="15460" spans="9:10" ht="15.75">
      <c r="I15460" s="192"/>
      <c r="J15460" s="192"/>
    </row>
    <row r="15461" spans="9:10" ht="15.75">
      <c r="I15461" s="192"/>
      <c r="J15461" s="192"/>
    </row>
    <row r="15462" spans="9:10" ht="15.75">
      <c r="I15462" s="192"/>
      <c r="J15462" s="192"/>
    </row>
    <row r="15463" spans="9:10" ht="15.75">
      <c r="I15463" s="192"/>
      <c r="J15463" s="192"/>
    </row>
    <row r="15464" spans="9:10" ht="15.75">
      <c r="I15464" s="192"/>
      <c r="J15464" s="192"/>
    </row>
    <row r="15465" spans="9:10" ht="15.75">
      <c r="I15465" s="192"/>
      <c r="J15465" s="192"/>
    </row>
    <row r="15466" spans="9:10" ht="15.75">
      <c r="I15466" s="192"/>
      <c r="J15466" s="192"/>
    </row>
    <row r="15467" spans="9:10" ht="15.75">
      <c r="I15467" s="192"/>
      <c r="J15467" s="192"/>
    </row>
    <row r="15468" spans="9:10" ht="15.75">
      <c r="I15468" s="192"/>
      <c r="J15468" s="192"/>
    </row>
    <row r="15469" spans="9:10" ht="15.75">
      <c r="I15469" s="192"/>
      <c r="J15469" s="192"/>
    </row>
    <row r="15470" spans="9:10" ht="15.75">
      <c r="I15470" s="192"/>
      <c r="J15470" s="192"/>
    </row>
    <row r="15471" spans="9:10" ht="15.75">
      <c r="I15471" s="192"/>
      <c r="J15471" s="192"/>
    </row>
    <row r="15472" spans="9:10" ht="15.75">
      <c r="I15472" s="192"/>
      <c r="J15472" s="192"/>
    </row>
    <row r="15473" spans="9:10" ht="15.75">
      <c r="I15473" s="192"/>
      <c r="J15473" s="192"/>
    </row>
    <row r="15474" spans="9:10" ht="15.75">
      <c r="I15474" s="192"/>
      <c r="J15474" s="192"/>
    </row>
    <row r="15475" spans="9:10" ht="15.75">
      <c r="I15475" s="192"/>
      <c r="J15475" s="192"/>
    </row>
    <row r="15476" spans="9:10" ht="15.75">
      <c r="I15476" s="192"/>
      <c r="J15476" s="192"/>
    </row>
    <row r="15477" spans="9:10" ht="15.75">
      <c r="I15477" s="192"/>
      <c r="J15477" s="192"/>
    </row>
    <row r="15478" spans="9:10" ht="15.75">
      <c r="I15478" s="192"/>
      <c r="J15478" s="192"/>
    </row>
    <row r="15479" spans="9:10" ht="15.75">
      <c r="I15479" s="192"/>
      <c r="J15479" s="192"/>
    </row>
    <row r="15480" spans="9:10" ht="15.75">
      <c r="I15480" s="192"/>
      <c r="J15480" s="192"/>
    </row>
    <row r="15481" spans="9:10" ht="15.75">
      <c r="I15481" s="192"/>
      <c r="J15481" s="192"/>
    </row>
    <row r="15482" spans="9:10" ht="15.75">
      <c r="I15482" s="192"/>
      <c r="J15482" s="192"/>
    </row>
    <row r="15483" spans="9:10" ht="15.75">
      <c r="I15483" s="192"/>
      <c r="J15483" s="192"/>
    </row>
    <row r="15484" spans="9:10" ht="15.75">
      <c r="I15484" s="192"/>
      <c r="J15484" s="192"/>
    </row>
    <row r="15485" spans="9:10" ht="15.75">
      <c r="I15485" s="192"/>
      <c r="J15485" s="192"/>
    </row>
    <row r="15486" spans="9:10" ht="15.75">
      <c r="I15486" s="192"/>
      <c r="J15486" s="192"/>
    </row>
    <row r="15487" spans="9:10" ht="15.75">
      <c r="I15487" s="192"/>
      <c r="J15487" s="192"/>
    </row>
    <row r="15488" spans="9:10" ht="15.75">
      <c r="I15488" s="192"/>
      <c r="J15488" s="192"/>
    </row>
    <row r="15489" spans="9:10" ht="15.75">
      <c r="I15489" s="192"/>
      <c r="J15489" s="192"/>
    </row>
    <row r="15490" spans="9:10" ht="15.75">
      <c r="I15490" s="192"/>
      <c r="J15490" s="192"/>
    </row>
    <row r="15491" spans="9:10" ht="15.75">
      <c r="I15491" s="192"/>
      <c r="J15491" s="192"/>
    </row>
    <row r="15492" spans="9:10" ht="15.75">
      <c r="I15492" s="192"/>
      <c r="J15492" s="192"/>
    </row>
    <row r="15493" spans="9:10" ht="15.75">
      <c r="I15493" s="192"/>
      <c r="J15493" s="192"/>
    </row>
    <row r="15494" spans="9:10" ht="15.75">
      <c r="I15494" s="192"/>
      <c r="J15494" s="192"/>
    </row>
    <row r="15495" spans="9:10" ht="15.75">
      <c r="I15495" s="192"/>
      <c r="J15495" s="192"/>
    </row>
    <row r="15496" spans="9:10" ht="15.75">
      <c r="I15496" s="192"/>
      <c r="J15496" s="192"/>
    </row>
    <row r="15497" spans="9:10" ht="15.75">
      <c r="I15497" s="192"/>
      <c r="J15497" s="192"/>
    </row>
    <row r="15498" spans="9:10" ht="15.75">
      <c r="I15498" s="192"/>
      <c r="J15498" s="192"/>
    </row>
    <row r="15499" spans="9:10" ht="15.75">
      <c r="I15499" s="192"/>
      <c r="J15499" s="192"/>
    </row>
    <row r="15500" spans="9:10" ht="15.75">
      <c r="I15500" s="192"/>
      <c r="J15500" s="192"/>
    </row>
    <row r="15501" spans="9:10" ht="15.75">
      <c r="I15501" s="192"/>
      <c r="J15501" s="192"/>
    </row>
    <row r="15502" spans="9:10" ht="15.75">
      <c r="I15502" s="192"/>
      <c r="J15502" s="192"/>
    </row>
    <row r="15503" spans="9:10" ht="15.75">
      <c r="I15503" s="192"/>
      <c r="J15503" s="192"/>
    </row>
    <row r="15504" spans="9:10" ht="15.75">
      <c r="I15504" s="192"/>
      <c r="J15504" s="192"/>
    </row>
    <row r="15505" spans="9:10" ht="15.75">
      <c r="I15505" s="192"/>
      <c r="J15505" s="192"/>
    </row>
    <row r="15506" spans="9:10" ht="15.75">
      <c r="I15506" s="192"/>
      <c r="J15506" s="192"/>
    </row>
    <row r="15507" spans="9:10" ht="15.75">
      <c r="I15507" s="192"/>
      <c r="J15507" s="192"/>
    </row>
    <row r="15508" spans="9:10" ht="15.75">
      <c r="I15508" s="192"/>
      <c r="J15508" s="192"/>
    </row>
    <row r="15509" spans="9:10" ht="15.75">
      <c r="I15509" s="192"/>
      <c r="J15509" s="192"/>
    </row>
    <row r="15510" spans="9:10" ht="15.75">
      <c r="I15510" s="192"/>
      <c r="J15510" s="192"/>
    </row>
    <row r="15511" spans="9:10" ht="15.75">
      <c r="I15511" s="192"/>
      <c r="J15511" s="192"/>
    </row>
    <row r="15512" spans="9:10" ht="15.75">
      <c r="I15512" s="192"/>
      <c r="J15512" s="192"/>
    </row>
    <row r="15513" spans="9:10" ht="15.75">
      <c r="I15513" s="192"/>
      <c r="J15513" s="192"/>
    </row>
    <row r="15514" spans="9:10" ht="15.75">
      <c r="I15514" s="192"/>
      <c r="J15514" s="192"/>
    </row>
    <row r="15515" spans="9:10" ht="15.75">
      <c r="I15515" s="192"/>
      <c r="J15515" s="192"/>
    </row>
    <row r="15516" spans="9:10" ht="15.75">
      <c r="I15516" s="192"/>
      <c r="J15516" s="192"/>
    </row>
    <row r="15517" spans="9:10" ht="15.75">
      <c r="I15517" s="192"/>
      <c r="J15517" s="192"/>
    </row>
    <row r="15518" spans="9:10" ht="15.75">
      <c r="I15518" s="192"/>
      <c r="J15518" s="192"/>
    </row>
    <row r="15519" spans="9:10" ht="15.75">
      <c r="I15519" s="192"/>
      <c r="J15519" s="192"/>
    </row>
    <row r="15520" spans="9:10" ht="15.75">
      <c r="I15520" s="192"/>
      <c r="J15520" s="192"/>
    </row>
    <row r="15521" spans="9:10" ht="15.75">
      <c r="I15521" s="192"/>
      <c r="J15521" s="192"/>
    </row>
    <row r="15522" spans="9:10" ht="15.75">
      <c r="I15522" s="192"/>
      <c r="J15522" s="192"/>
    </row>
    <row r="15523" spans="9:10" ht="15.75">
      <c r="I15523" s="192"/>
      <c r="J15523" s="192"/>
    </row>
    <row r="15524" spans="9:10" ht="15.75">
      <c r="I15524" s="192"/>
      <c r="J15524" s="192"/>
    </row>
    <row r="15525" spans="9:10" ht="15.75">
      <c r="I15525" s="192"/>
      <c r="J15525" s="192"/>
    </row>
    <row r="15526" spans="9:10" ht="15.75">
      <c r="I15526" s="192"/>
      <c r="J15526" s="192"/>
    </row>
    <row r="15527" spans="9:10" ht="15.75">
      <c r="I15527" s="192"/>
      <c r="J15527" s="192"/>
    </row>
    <row r="15528" spans="9:10" ht="15.75">
      <c r="I15528" s="192"/>
      <c r="J15528" s="192"/>
    </row>
    <row r="15529" spans="9:10" ht="15.75">
      <c r="I15529" s="192"/>
      <c r="J15529" s="192"/>
    </row>
    <row r="15530" spans="9:10" ht="15.75">
      <c r="I15530" s="192"/>
      <c r="J15530" s="192"/>
    </row>
    <row r="15531" spans="9:10" ht="15.75">
      <c r="I15531" s="192"/>
      <c r="J15531" s="192"/>
    </row>
    <row r="15532" spans="9:10" ht="15.75">
      <c r="I15532" s="192"/>
      <c r="J15532" s="192"/>
    </row>
    <row r="15533" spans="9:10" ht="15.75">
      <c r="I15533" s="192"/>
      <c r="J15533" s="192"/>
    </row>
    <row r="15534" spans="9:10" ht="15.75">
      <c r="I15534" s="192"/>
      <c r="J15534" s="192"/>
    </row>
    <row r="15535" spans="9:10" ht="15.75">
      <c r="I15535" s="192"/>
      <c r="J15535" s="192"/>
    </row>
    <row r="15536" spans="9:10" ht="15.75">
      <c r="I15536" s="192"/>
      <c r="J15536" s="192"/>
    </row>
    <row r="15537" spans="9:10" ht="15.75">
      <c r="I15537" s="192"/>
      <c r="J15537" s="192"/>
    </row>
    <row r="15538" spans="9:10" ht="15.75">
      <c r="I15538" s="192"/>
      <c r="J15538" s="192"/>
    </row>
    <row r="15539" spans="9:10" ht="15.75">
      <c r="I15539" s="192"/>
      <c r="J15539" s="192"/>
    </row>
    <row r="15540" spans="9:10" ht="15.75">
      <c r="I15540" s="192"/>
      <c r="J15540" s="192"/>
    </row>
    <row r="15541" spans="9:10" ht="15.75">
      <c r="I15541" s="192"/>
      <c r="J15541" s="192"/>
    </row>
    <row r="15542" spans="9:10" ht="15.75">
      <c r="I15542" s="192"/>
      <c r="J15542" s="192"/>
    </row>
    <row r="15543" spans="9:10" ht="15.75">
      <c r="I15543" s="192"/>
      <c r="J15543" s="192"/>
    </row>
    <row r="15544" spans="9:10" ht="15.75">
      <c r="I15544" s="192"/>
      <c r="J15544" s="192"/>
    </row>
    <row r="15545" spans="9:10" ht="15.75">
      <c r="I15545" s="192"/>
      <c r="J15545" s="192"/>
    </row>
    <row r="15546" spans="9:10" ht="15.75">
      <c r="I15546" s="192"/>
      <c r="J15546" s="192"/>
    </row>
    <row r="15547" spans="9:10" ht="15.75">
      <c r="I15547" s="192"/>
      <c r="J15547" s="192"/>
    </row>
    <row r="15548" spans="9:10" ht="15.75">
      <c r="I15548" s="192"/>
      <c r="J15548" s="192"/>
    </row>
    <row r="15549" spans="9:10" ht="15.75">
      <c r="I15549" s="192"/>
      <c r="J15549" s="192"/>
    </row>
    <row r="15550" spans="9:10" ht="15.75">
      <c r="I15550" s="192"/>
      <c r="J15550" s="192"/>
    </row>
    <row r="15551" spans="9:10" ht="15.75">
      <c r="I15551" s="192"/>
      <c r="J15551" s="192"/>
    </row>
    <row r="15552" spans="9:10" ht="15.75">
      <c r="I15552" s="192"/>
      <c r="J15552" s="192"/>
    </row>
    <row r="15553" spans="9:10" ht="15.75">
      <c r="I15553" s="192"/>
      <c r="J15553" s="192"/>
    </row>
    <row r="15554" spans="9:10" ht="15.75">
      <c r="I15554" s="192"/>
      <c r="J15554" s="192"/>
    </row>
    <row r="15555" spans="9:10" ht="15.75">
      <c r="I15555" s="192"/>
      <c r="J15555" s="192"/>
    </row>
    <row r="15556" spans="9:10" ht="15.75">
      <c r="I15556" s="192"/>
      <c r="J15556" s="192"/>
    </row>
    <row r="15557" spans="9:10" ht="15.75">
      <c r="I15557" s="192"/>
      <c r="J15557" s="192"/>
    </row>
    <row r="15558" spans="9:10" ht="15.75">
      <c r="I15558" s="192"/>
      <c r="J15558" s="192"/>
    </row>
    <row r="15559" spans="9:10" ht="15.75">
      <c r="I15559" s="192"/>
      <c r="J15559" s="192"/>
    </row>
    <row r="15560" spans="9:10" ht="15.75">
      <c r="I15560" s="192"/>
      <c r="J15560" s="192"/>
    </row>
    <row r="15561" spans="9:10" ht="15.75">
      <c r="I15561" s="192"/>
      <c r="J15561" s="192"/>
    </row>
    <row r="15562" spans="9:10" ht="15.75">
      <c r="I15562" s="192"/>
      <c r="J15562" s="192"/>
    </row>
    <row r="15563" spans="9:10" ht="15.75">
      <c r="I15563" s="192"/>
      <c r="J15563" s="192"/>
    </row>
    <row r="15564" spans="9:10" ht="15.75">
      <c r="I15564" s="192"/>
      <c r="J15564" s="192"/>
    </row>
    <row r="15565" spans="9:10" ht="15.75">
      <c r="I15565" s="192"/>
      <c r="J15565" s="192"/>
    </row>
    <row r="15566" spans="9:10" ht="15.75">
      <c r="I15566" s="192"/>
      <c r="J15566" s="192"/>
    </row>
    <row r="15567" spans="9:10" ht="15.75">
      <c r="I15567" s="192"/>
      <c r="J15567" s="192"/>
    </row>
    <row r="15568" spans="9:10" ht="15.75">
      <c r="I15568" s="192"/>
      <c r="J15568" s="192"/>
    </row>
    <row r="15569" spans="9:10" ht="15.75">
      <c r="I15569" s="192"/>
      <c r="J15569" s="192"/>
    </row>
    <row r="15570" spans="9:10" ht="15.75">
      <c r="I15570" s="192"/>
      <c r="J15570" s="192"/>
    </row>
    <row r="15571" spans="9:10" ht="15.75">
      <c r="I15571" s="192"/>
      <c r="J15571" s="192"/>
    </row>
    <row r="15572" spans="9:10" ht="15.75">
      <c r="I15572" s="192"/>
      <c r="J15572" s="192"/>
    </row>
    <row r="15573" spans="9:10" ht="15.75">
      <c r="I15573" s="192"/>
      <c r="J15573" s="192"/>
    </row>
    <row r="15574" spans="9:10" ht="15.75">
      <c r="I15574" s="192"/>
      <c r="J15574" s="192"/>
    </row>
    <row r="15575" spans="9:10" ht="15.75">
      <c r="I15575" s="192"/>
      <c r="J15575" s="192"/>
    </row>
    <row r="15576" spans="9:10" ht="15.75">
      <c r="I15576" s="192"/>
      <c r="J15576" s="192"/>
    </row>
    <row r="15577" spans="9:10" ht="15.75">
      <c r="I15577" s="192"/>
      <c r="J15577" s="192"/>
    </row>
    <row r="15578" spans="9:10" ht="15.75">
      <c r="I15578" s="192"/>
      <c r="J15578" s="192"/>
    </row>
    <row r="15579" spans="9:10" ht="15.75">
      <c r="I15579" s="192"/>
      <c r="J15579" s="192"/>
    </row>
    <row r="15580" spans="9:10" ht="15.75">
      <c r="I15580" s="192"/>
      <c r="J15580" s="192"/>
    </row>
    <row r="15581" spans="9:10" ht="15.75">
      <c r="I15581" s="192"/>
      <c r="J15581" s="192"/>
    </row>
    <row r="15582" spans="9:10" ht="15.75">
      <c r="I15582" s="192"/>
      <c r="J15582" s="192"/>
    </row>
    <row r="15583" spans="9:10" ht="15.75">
      <c r="I15583" s="192"/>
      <c r="J15583" s="192"/>
    </row>
    <row r="15584" spans="9:10" ht="15.75">
      <c r="I15584" s="192"/>
      <c r="J15584" s="192"/>
    </row>
    <row r="15585" spans="9:10" ht="15.75">
      <c r="I15585" s="192"/>
      <c r="J15585" s="192"/>
    </row>
    <row r="15586" spans="9:10" ht="15.75">
      <c r="I15586" s="192"/>
      <c r="J15586" s="192"/>
    </row>
    <row r="15587" spans="9:10" ht="15.75">
      <c r="I15587" s="192"/>
      <c r="J15587" s="192"/>
    </row>
    <row r="15588" spans="9:10" ht="15.75">
      <c r="I15588" s="192"/>
      <c r="J15588" s="192"/>
    </row>
    <row r="15589" spans="9:10" ht="15.75">
      <c r="I15589" s="192"/>
      <c r="J15589" s="192"/>
    </row>
    <row r="15590" spans="9:10" ht="15.75">
      <c r="I15590" s="192"/>
      <c r="J15590" s="192"/>
    </row>
    <row r="15591" spans="9:10" ht="15.75">
      <c r="I15591" s="192"/>
      <c r="J15591" s="192"/>
    </row>
    <row r="15592" spans="9:10" ht="15.75">
      <c r="I15592" s="192"/>
      <c r="J15592" s="192"/>
    </row>
    <row r="15593" spans="9:10" ht="15.75">
      <c r="I15593" s="192"/>
      <c r="J15593" s="192"/>
    </row>
    <row r="15594" spans="9:10" ht="15.75">
      <c r="I15594" s="192"/>
      <c r="J15594" s="192"/>
    </row>
    <row r="15595" spans="9:10" ht="15.75">
      <c r="I15595" s="192"/>
      <c r="J15595" s="192"/>
    </row>
    <row r="15596" spans="9:10" ht="15.75">
      <c r="I15596" s="192"/>
      <c r="J15596" s="192"/>
    </row>
    <row r="15597" spans="9:10" ht="15.75">
      <c r="I15597" s="192"/>
      <c r="J15597" s="192"/>
    </row>
    <row r="15598" spans="9:10" ht="15.75">
      <c r="I15598" s="192"/>
      <c r="J15598" s="192"/>
    </row>
    <row r="15599" spans="9:10" ht="15.75">
      <c r="I15599" s="192"/>
      <c r="J15599" s="192"/>
    </row>
    <row r="15600" spans="9:10" ht="15.75">
      <c r="I15600" s="192"/>
      <c r="J15600" s="192"/>
    </row>
    <row r="15601" spans="9:10" ht="15.75">
      <c r="I15601" s="192"/>
      <c r="J15601" s="192"/>
    </row>
    <row r="15602" spans="9:10" ht="15.75">
      <c r="I15602" s="192"/>
      <c r="J15602" s="192"/>
    </row>
    <row r="15603" spans="9:10" ht="15.75">
      <c r="I15603" s="192"/>
      <c r="J15603" s="192"/>
    </row>
    <row r="15604" spans="9:10" ht="15.75">
      <c r="I15604" s="192"/>
      <c r="J15604" s="192"/>
    </row>
    <row r="15605" spans="9:10" ht="15.75">
      <c r="I15605" s="192"/>
      <c r="J15605" s="192"/>
    </row>
    <row r="15606" spans="9:10" ht="15.75">
      <c r="I15606" s="192"/>
      <c r="J15606" s="192"/>
    </row>
    <row r="15607" spans="9:10" ht="15.75">
      <c r="I15607" s="192"/>
      <c r="J15607" s="192"/>
    </row>
    <row r="15608" spans="9:10" ht="15.75">
      <c r="I15608" s="192"/>
      <c r="J15608" s="192"/>
    </row>
    <row r="15609" spans="9:10" ht="15.75">
      <c r="I15609" s="192"/>
      <c r="J15609" s="192"/>
    </row>
    <row r="15610" spans="9:10" ht="15.75">
      <c r="I15610" s="192"/>
      <c r="J15610" s="192"/>
    </row>
    <row r="15611" spans="9:10" ht="15.75">
      <c r="I15611" s="192"/>
      <c r="J15611" s="192"/>
    </row>
    <row r="15612" spans="9:10" ht="15.75">
      <c r="I15612" s="192"/>
      <c r="J15612" s="192"/>
    </row>
    <row r="15613" spans="9:10" ht="15.75">
      <c r="I15613" s="192"/>
      <c r="J15613" s="192"/>
    </row>
    <row r="15614" spans="9:10" ht="15.75">
      <c r="I15614" s="192"/>
      <c r="J15614" s="192"/>
    </row>
    <row r="15615" spans="9:10" ht="15.75">
      <c r="I15615" s="192"/>
      <c r="J15615" s="192"/>
    </row>
    <row r="15616" spans="9:10" ht="15.75">
      <c r="I15616" s="192"/>
      <c r="J15616" s="192"/>
    </row>
    <row r="15617" spans="9:10" ht="15.75">
      <c r="I15617" s="192"/>
      <c r="J15617" s="192"/>
    </row>
    <row r="15618" spans="9:10" ht="15.75">
      <c r="I15618" s="192"/>
      <c r="J15618" s="192"/>
    </row>
    <row r="15619" spans="9:10" ht="15.75">
      <c r="I15619" s="192"/>
      <c r="J15619" s="192"/>
    </row>
    <row r="15620" spans="9:10" ht="15.75">
      <c r="I15620" s="192"/>
      <c r="J15620" s="192"/>
    </row>
    <row r="15621" spans="9:10" ht="15.75">
      <c r="I15621" s="192"/>
      <c r="J15621" s="192"/>
    </row>
    <row r="15622" spans="9:10" ht="15.75">
      <c r="I15622" s="192"/>
      <c r="J15622" s="192"/>
    </row>
    <row r="15623" spans="9:10" ht="15.75">
      <c r="I15623" s="192"/>
      <c r="J15623" s="192"/>
    </row>
    <row r="15624" spans="9:10" ht="15.75">
      <c r="I15624" s="192"/>
      <c r="J15624" s="192"/>
    </row>
    <row r="15625" spans="9:10" ht="15.75">
      <c r="I15625" s="192"/>
      <c r="J15625" s="192"/>
    </row>
    <row r="15626" spans="9:10" ht="15.75">
      <c r="I15626" s="192"/>
      <c r="J15626" s="192"/>
    </row>
    <row r="15627" spans="9:10" ht="15.75">
      <c r="I15627" s="192"/>
      <c r="J15627" s="192"/>
    </row>
    <row r="15628" spans="9:10" ht="15.75">
      <c r="I15628" s="192"/>
      <c r="J15628" s="192"/>
    </row>
    <row r="15629" spans="9:10" ht="15.75">
      <c r="I15629" s="192"/>
      <c r="J15629" s="192"/>
    </row>
    <row r="15630" spans="9:10" ht="15.75">
      <c r="I15630" s="192"/>
      <c r="J15630" s="192"/>
    </row>
    <row r="15631" spans="9:10" ht="15.75">
      <c r="I15631" s="192"/>
      <c r="J15631" s="192"/>
    </row>
    <row r="15632" spans="9:10" ht="15.75">
      <c r="I15632" s="192"/>
      <c r="J15632" s="192"/>
    </row>
    <row r="15633" spans="9:10" ht="15.75">
      <c r="I15633" s="192"/>
      <c r="J15633" s="192"/>
    </row>
    <row r="15634" spans="9:10" ht="15.75">
      <c r="I15634" s="192"/>
      <c r="J15634" s="192"/>
    </row>
    <row r="15635" spans="9:10" ht="15.75">
      <c r="I15635" s="192"/>
      <c r="J15635" s="192"/>
    </row>
    <row r="15636" spans="9:10" ht="15.75">
      <c r="I15636" s="192"/>
      <c r="J15636" s="192"/>
    </row>
    <row r="15637" spans="9:10" ht="15.75">
      <c r="I15637" s="192"/>
      <c r="J15637" s="192"/>
    </row>
    <row r="15638" spans="9:10" ht="15.75">
      <c r="I15638" s="192"/>
      <c r="J15638" s="192"/>
    </row>
    <row r="15639" spans="9:10" ht="15.75">
      <c r="I15639" s="192"/>
      <c r="J15639" s="192"/>
    </row>
    <row r="15640" spans="9:10" ht="15.75">
      <c r="I15640" s="192"/>
      <c r="J15640" s="192"/>
    </row>
    <row r="15641" spans="9:10" ht="15.75">
      <c r="I15641" s="192"/>
      <c r="J15641" s="192"/>
    </row>
    <row r="15642" spans="9:10" ht="15.75">
      <c r="I15642" s="192"/>
      <c r="J15642" s="192"/>
    </row>
    <row r="15643" spans="9:10" ht="15.75">
      <c r="I15643" s="192"/>
      <c r="J15643" s="192"/>
    </row>
    <row r="15644" spans="9:10" ht="15.75">
      <c r="I15644" s="192"/>
      <c r="J15644" s="192"/>
    </row>
    <row r="15645" spans="9:10" ht="15.75">
      <c r="I15645" s="192"/>
      <c r="J15645" s="192"/>
    </row>
    <row r="15646" spans="9:10" ht="15.75">
      <c r="I15646" s="192"/>
      <c r="J15646" s="192"/>
    </row>
    <row r="15647" spans="9:10" ht="15.75">
      <c r="I15647" s="192"/>
      <c r="J15647" s="192"/>
    </row>
    <row r="15648" spans="9:10" ht="15.75">
      <c r="I15648" s="192"/>
      <c r="J15648" s="192"/>
    </row>
    <row r="15649" spans="9:10" ht="15.75">
      <c r="I15649" s="192"/>
      <c r="J15649" s="192"/>
    </row>
    <row r="15650" spans="9:10" ht="15.75">
      <c r="I15650" s="192"/>
      <c r="J15650" s="192"/>
    </row>
    <row r="15651" spans="9:10" ht="15.75">
      <c r="I15651" s="192"/>
      <c r="J15651" s="192"/>
    </row>
    <row r="15652" spans="9:10" ht="15.75">
      <c r="I15652" s="192"/>
      <c r="J15652" s="192"/>
    </row>
    <row r="15653" spans="9:10" ht="15.75">
      <c r="I15653" s="192"/>
      <c r="J15653" s="192"/>
    </row>
    <row r="15654" spans="9:10" ht="15.75">
      <c r="I15654" s="192"/>
      <c r="J15654" s="192"/>
    </row>
    <row r="15655" spans="9:10" ht="15.75">
      <c r="I15655" s="192"/>
      <c r="J15655" s="192"/>
    </row>
    <row r="15656" spans="9:10" ht="15.75">
      <c r="I15656" s="192"/>
      <c r="J15656" s="192"/>
    </row>
    <row r="15657" spans="9:10" ht="15.75">
      <c r="I15657" s="192"/>
      <c r="J15657" s="192"/>
    </row>
    <row r="15658" spans="9:10" ht="15.75">
      <c r="I15658" s="192"/>
      <c r="J15658" s="192"/>
    </row>
    <row r="15659" spans="9:10" ht="15.75">
      <c r="I15659" s="192"/>
      <c r="J15659" s="192"/>
    </row>
    <row r="15660" spans="9:10" ht="15.75">
      <c r="I15660" s="192"/>
      <c r="J15660" s="192"/>
    </row>
    <row r="15661" spans="9:10" ht="15.75">
      <c r="I15661" s="192"/>
      <c r="J15661" s="192"/>
    </row>
    <row r="15662" spans="9:10" ht="15.75">
      <c r="I15662" s="192"/>
      <c r="J15662" s="192"/>
    </row>
    <row r="15663" spans="9:10" ht="15.75">
      <c r="I15663" s="192"/>
      <c r="J15663" s="192"/>
    </row>
    <row r="15664" spans="9:10" ht="15.75">
      <c r="I15664" s="192"/>
      <c r="J15664" s="192"/>
    </row>
    <row r="15665" spans="9:10" ht="15.75">
      <c r="I15665" s="192"/>
      <c r="J15665" s="192"/>
    </row>
    <row r="15666" spans="9:10" ht="15.75">
      <c r="I15666" s="192"/>
      <c r="J15666" s="192"/>
    </row>
    <row r="15667" spans="9:10" ht="15.75">
      <c r="I15667" s="192"/>
      <c r="J15667" s="192"/>
    </row>
    <row r="15668" spans="9:10" ht="15.75">
      <c r="I15668" s="192"/>
      <c r="J15668" s="192"/>
    </row>
    <row r="15669" spans="9:10" ht="15.75">
      <c r="I15669" s="192"/>
      <c r="J15669" s="192"/>
    </row>
    <row r="15670" spans="9:10" ht="15.75">
      <c r="I15670" s="192"/>
      <c r="J15670" s="192"/>
    </row>
    <row r="15671" spans="9:10" ht="15.75">
      <c r="I15671" s="192"/>
      <c r="J15671" s="192"/>
    </row>
    <row r="15672" spans="9:10" ht="15.75">
      <c r="I15672" s="192"/>
      <c r="J15672" s="192"/>
    </row>
    <row r="15673" spans="9:10" ht="15.75">
      <c r="I15673" s="192"/>
      <c r="J15673" s="192"/>
    </row>
    <row r="15674" spans="9:10" ht="15.75">
      <c r="I15674" s="192"/>
      <c r="J15674" s="192"/>
    </row>
    <row r="15675" spans="9:10" ht="15.75">
      <c r="I15675" s="192"/>
      <c r="J15675" s="192"/>
    </row>
    <row r="15676" spans="9:10" ht="15.75">
      <c r="I15676" s="192"/>
      <c r="J15676" s="192"/>
    </row>
    <row r="15677" spans="9:10" ht="15.75">
      <c r="I15677" s="192"/>
      <c r="J15677" s="192"/>
    </row>
    <row r="15678" spans="9:10" ht="15.75">
      <c r="I15678" s="192"/>
      <c r="J15678" s="192"/>
    </row>
    <row r="15679" spans="9:10" ht="15.75">
      <c r="I15679" s="192"/>
      <c r="J15679" s="192"/>
    </row>
    <row r="15680" spans="9:10" ht="15.75">
      <c r="I15680" s="192"/>
      <c r="J15680" s="192"/>
    </row>
    <row r="15681" spans="9:10" ht="15.75">
      <c r="I15681" s="192"/>
      <c r="J15681" s="192"/>
    </row>
    <row r="15682" spans="9:10" ht="15.75">
      <c r="I15682" s="192"/>
      <c r="J15682" s="192"/>
    </row>
    <row r="15683" spans="9:10" ht="15.75">
      <c r="I15683" s="192"/>
      <c r="J15683" s="192"/>
    </row>
    <row r="15684" spans="9:10" ht="15.75">
      <c r="I15684" s="192"/>
      <c r="J15684" s="192"/>
    </row>
    <row r="15685" spans="9:10" ht="15.75">
      <c r="I15685" s="192"/>
      <c r="J15685" s="192"/>
    </row>
    <row r="15686" spans="9:10" ht="15.75">
      <c r="I15686" s="192"/>
      <c r="J15686" s="192"/>
    </row>
    <row r="15687" spans="9:10" ht="15.75">
      <c r="I15687" s="192"/>
      <c r="J15687" s="192"/>
    </row>
    <row r="15688" spans="9:10" ht="15.75">
      <c r="I15688" s="192"/>
      <c r="J15688" s="192"/>
    </row>
    <row r="15689" spans="9:10" ht="15.75">
      <c r="I15689" s="192"/>
      <c r="J15689" s="192"/>
    </row>
    <row r="15690" spans="9:10" ht="15.75">
      <c r="I15690" s="192"/>
      <c r="J15690" s="192"/>
    </row>
    <row r="15691" spans="9:10" ht="15.75">
      <c r="I15691" s="192"/>
      <c r="J15691" s="192"/>
    </row>
    <row r="15692" spans="9:10" ht="15.75">
      <c r="I15692" s="192"/>
      <c r="J15692" s="192"/>
    </row>
    <row r="15693" spans="9:10" ht="15.75">
      <c r="I15693" s="192"/>
      <c r="J15693" s="192"/>
    </row>
    <row r="15694" spans="9:10" ht="15.75">
      <c r="I15694" s="192"/>
      <c r="J15694" s="192"/>
    </row>
    <row r="15695" spans="9:10" ht="15.75">
      <c r="I15695" s="192"/>
      <c r="J15695" s="192"/>
    </row>
    <row r="15696" spans="9:10" ht="15.75">
      <c r="I15696" s="192"/>
      <c r="J15696" s="192"/>
    </row>
    <row r="15697" spans="9:10" ht="15.75">
      <c r="I15697" s="192"/>
      <c r="J15697" s="192"/>
    </row>
    <row r="15698" spans="9:10" ht="15.75">
      <c r="I15698" s="192"/>
      <c r="J15698" s="192"/>
    </row>
    <row r="15699" spans="9:10" ht="15.75">
      <c r="I15699" s="192"/>
      <c r="J15699" s="192"/>
    </row>
    <row r="15700" spans="9:10" ht="15.75">
      <c r="I15700" s="192"/>
      <c r="J15700" s="192"/>
    </row>
    <row r="15701" spans="9:10" ht="15.75">
      <c r="I15701" s="192"/>
      <c r="J15701" s="192"/>
    </row>
    <row r="15702" spans="9:10" ht="15.75">
      <c r="I15702" s="192"/>
      <c r="J15702" s="192"/>
    </row>
    <row r="15703" spans="9:10" ht="15.75">
      <c r="I15703" s="192"/>
      <c r="J15703" s="192"/>
    </row>
    <row r="15704" spans="9:10" ht="15.75">
      <c r="I15704" s="192"/>
      <c r="J15704" s="192"/>
    </row>
    <row r="15705" spans="9:10" ht="15.75">
      <c r="I15705" s="192"/>
      <c r="J15705" s="192"/>
    </row>
    <row r="15706" spans="9:10" ht="15.75">
      <c r="I15706" s="192"/>
      <c r="J15706" s="192"/>
    </row>
    <row r="15707" spans="9:10" ht="15.75">
      <c r="I15707" s="192"/>
      <c r="J15707" s="192"/>
    </row>
    <row r="15708" spans="9:10" ht="15.75">
      <c r="I15708" s="192"/>
      <c r="J15708" s="192"/>
    </row>
    <row r="15709" spans="9:10" ht="15.75">
      <c r="I15709" s="192"/>
      <c r="J15709" s="192"/>
    </row>
    <row r="15710" spans="9:10" ht="15.75">
      <c r="I15710" s="192"/>
      <c r="J15710" s="192"/>
    </row>
    <row r="15711" spans="9:10" ht="15.75">
      <c r="I15711" s="192"/>
      <c r="J15711" s="192"/>
    </row>
    <row r="15712" spans="9:10" ht="15.75">
      <c r="I15712" s="192"/>
      <c r="J15712" s="192"/>
    </row>
    <row r="15713" spans="9:10" ht="15.75">
      <c r="I15713" s="192"/>
      <c r="J15713" s="192"/>
    </row>
    <row r="15714" spans="9:10" ht="15.75">
      <c r="I15714" s="192"/>
      <c r="J15714" s="192"/>
    </row>
    <row r="15715" spans="9:10" ht="15.75">
      <c r="I15715" s="192"/>
      <c r="J15715" s="192"/>
    </row>
    <row r="15716" spans="9:10" ht="15.75">
      <c r="I15716" s="192"/>
      <c r="J15716" s="192"/>
    </row>
    <row r="15717" spans="9:10" ht="15.75">
      <c r="I15717" s="192"/>
      <c r="J15717" s="192"/>
    </row>
    <row r="15718" spans="9:10" ht="15.75">
      <c r="I15718" s="192"/>
      <c r="J15718" s="192"/>
    </row>
    <row r="15719" spans="9:10" ht="15.75">
      <c r="I15719" s="192"/>
      <c r="J15719" s="192"/>
    </row>
    <row r="15720" spans="9:10" ht="15.75">
      <c r="I15720" s="192"/>
      <c r="J15720" s="192"/>
    </row>
    <row r="15721" spans="9:10" ht="15.75">
      <c r="I15721" s="192"/>
      <c r="J15721" s="192"/>
    </row>
    <row r="15722" spans="9:10" ht="15.75">
      <c r="I15722" s="192"/>
      <c r="J15722" s="192"/>
    </row>
    <row r="15723" spans="9:10" ht="15.75">
      <c r="I15723" s="192"/>
      <c r="J15723" s="192"/>
    </row>
    <row r="15724" spans="9:10" ht="15.75">
      <c r="I15724" s="192"/>
      <c r="J15724" s="192"/>
    </row>
    <row r="15725" spans="9:10" ht="15.75">
      <c r="I15725" s="192"/>
      <c r="J15725" s="192"/>
    </row>
    <row r="15726" spans="9:10" ht="15.75">
      <c r="I15726" s="192"/>
      <c r="J15726" s="192"/>
    </row>
    <row r="15727" spans="9:10" ht="15.75">
      <c r="I15727" s="192"/>
      <c r="J15727" s="192"/>
    </row>
    <row r="15728" spans="9:10" ht="15.75">
      <c r="I15728" s="192"/>
      <c r="J15728" s="192"/>
    </row>
    <row r="15729" spans="9:10" ht="15.75">
      <c r="I15729" s="192"/>
      <c r="J15729" s="192"/>
    </row>
    <row r="15730" spans="9:10" ht="15.75">
      <c r="I15730" s="192"/>
      <c r="J15730" s="192"/>
    </row>
    <row r="15731" spans="9:10" ht="15.75">
      <c r="I15731" s="192"/>
      <c r="J15731" s="192"/>
    </row>
    <row r="15732" spans="9:10" ht="15.75">
      <c r="I15732" s="192"/>
      <c r="J15732" s="192"/>
    </row>
    <row r="15733" spans="9:10" ht="15.75">
      <c r="I15733" s="192"/>
      <c r="J15733" s="192"/>
    </row>
    <row r="15734" spans="9:10" ht="15.75">
      <c r="I15734" s="192"/>
      <c r="J15734" s="192"/>
    </row>
    <row r="15735" spans="9:10" ht="15.75">
      <c r="I15735" s="192"/>
      <c r="J15735" s="192"/>
    </row>
    <row r="15736" spans="9:10" ht="15.75">
      <c r="I15736" s="192"/>
      <c r="J15736" s="192"/>
    </row>
    <row r="15737" spans="9:10" ht="15.75">
      <c r="I15737" s="192"/>
      <c r="J15737" s="192"/>
    </row>
    <row r="15738" spans="9:10" ht="15.75">
      <c r="I15738" s="192"/>
      <c r="J15738" s="192"/>
    </row>
    <row r="15739" spans="9:10" ht="15.75">
      <c r="I15739" s="192"/>
      <c r="J15739" s="192"/>
    </row>
    <row r="15740" spans="9:10" ht="15.75">
      <c r="I15740" s="192"/>
      <c r="J15740" s="192"/>
    </row>
    <row r="15741" spans="9:10" ht="15.75">
      <c r="I15741" s="192"/>
      <c r="J15741" s="192"/>
    </row>
    <row r="15742" spans="9:10" ht="15.75">
      <c r="I15742" s="192"/>
      <c r="J15742" s="192"/>
    </row>
    <row r="15743" spans="9:10" ht="15.75">
      <c r="I15743" s="192"/>
      <c r="J15743" s="192"/>
    </row>
    <row r="15744" spans="9:10" ht="15.75">
      <c r="I15744" s="192"/>
      <c r="J15744" s="192"/>
    </row>
    <row r="15745" spans="9:10" ht="15.75">
      <c r="I15745" s="192"/>
      <c r="J15745" s="192"/>
    </row>
    <row r="15746" spans="9:10" ht="15.75">
      <c r="I15746" s="192"/>
      <c r="J15746" s="192"/>
    </row>
    <row r="15747" spans="9:10" ht="15.75">
      <c r="I15747" s="192"/>
      <c r="J15747" s="192"/>
    </row>
    <row r="15748" spans="9:10" ht="15.75">
      <c r="I15748" s="192"/>
      <c r="J15748" s="192"/>
    </row>
    <row r="15749" spans="9:10" ht="15.75">
      <c r="I15749" s="192"/>
      <c r="J15749" s="192"/>
    </row>
    <row r="15750" spans="9:10" ht="15.75">
      <c r="I15750" s="192"/>
      <c r="J15750" s="192"/>
    </row>
    <row r="15751" spans="9:10" ht="15.75">
      <c r="I15751" s="192"/>
      <c r="J15751" s="192"/>
    </row>
    <row r="15752" spans="9:10" ht="15.75">
      <c r="I15752" s="192"/>
      <c r="J15752" s="192"/>
    </row>
    <row r="15753" spans="9:10" ht="15.75">
      <c r="I15753" s="192"/>
      <c r="J15753" s="192"/>
    </row>
    <row r="15754" spans="9:10" ht="15.75">
      <c r="I15754" s="192"/>
      <c r="J15754" s="192"/>
    </row>
    <row r="15755" spans="9:10" ht="15.75">
      <c r="I15755" s="192"/>
      <c r="J15755" s="192"/>
    </row>
    <row r="15756" spans="9:10" ht="15.75">
      <c r="I15756" s="192"/>
      <c r="J15756" s="192"/>
    </row>
    <row r="15757" spans="9:10" ht="15.75">
      <c r="I15757" s="192"/>
      <c r="J15757" s="192"/>
    </row>
    <row r="15758" spans="9:10" ht="15.75">
      <c r="I15758" s="192"/>
      <c r="J15758" s="192"/>
    </row>
    <row r="15759" spans="9:10" ht="15.75">
      <c r="I15759" s="192"/>
      <c r="J15759" s="192"/>
    </row>
    <row r="15760" spans="9:10" ht="15.75">
      <c r="I15760" s="192"/>
      <c r="J15760" s="192"/>
    </row>
    <row r="15761" spans="9:10" ht="15.75">
      <c r="I15761" s="192"/>
      <c r="J15761" s="192"/>
    </row>
    <row r="15762" spans="9:10" ht="15.75">
      <c r="I15762" s="192"/>
      <c r="J15762" s="192"/>
    </row>
    <row r="15763" spans="9:10" ht="15.75">
      <c r="I15763" s="192"/>
      <c r="J15763" s="192"/>
    </row>
    <row r="15764" spans="9:10" ht="15.75">
      <c r="I15764" s="192"/>
      <c r="J15764" s="192"/>
    </row>
    <row r="15765" spans="9:10" ht="15.75">
      <c r="I15765" s="192"/>
      <c r="J15765" s="192"/>
    </row>
    <row r="15766" spans="9:10" ht="15.75">
      <c r="I15766" s="192"/>
      <c r="J15766" s="192"/>
    </row>
    <row r="15767" spans="9:10" ht="15.75">
      <c r="I15767" s="192"/>
      <c r="J15767" s="192"/>
    </row>
    <row r="15768" spans="9:10" ht="15.75">
      <c r="I15768" s="192"/>
      <c r="J15768" s="192"/>
    </row>
    <row r="15769" spans="9:10" ht="15.75">
      <c r="I15769" s="192"/>
      <c r="J15769" s="192"/>
    </row>
    <row r="15770" spans="9:10" ht="15.75">
      <c r="I15770" s="192"/>
      <c r="J15770" s="192"/>
    </row>
    <row r="15771" spans="9:10" ht="15.75">
      <c r="I15771" s="192"/>
      <c r="J15771" s="192"/>
    </row>
    <row r="15772" spans="9:10" ht="15.75">
      <c r="I15772" s="192"/>
      <c r="J15772" s="192"/>
    </row>
    <row r="15773" spans="9:10" ht="15.75">
      <c r="I15773" s="192"/>
      <c r="J15773" s="192"/>
    </row>
    <row r="15774" spans="9:10" ht="15.75">
      <c r="I15774" s="192"/>
      <c r="J15774" s="192"/>
    </row>
    <row r="15775" spans="9:10" ht="15.75">
      <c r="I15775" s="192"/>
      <c r="J15775" s="192"/>
    </row>
    <row r="15776" spans="9:10" ht="15.75">
      <c r="I15776" s="192"/>
      <c r="J15776" s="192"/>
    </row>
    <row r="15777" spans="9:10" ht="15.75">
      <c r="I15777" s="192"/>
      <c r="J15777" s="192"/>
    </row>
    <row r="15778" spans="9:10" ht="15.75">
      <c r="I15778" s="192"/>
      <c r="J15778" s="192"/>
    </row>
    <row r="15779" spans="9:10" ht="15.75">
      <c r="I15779" s="192"/>
      <c r="J15779" s="192"/>
    </row>
    <row r="15780" spans="9:10" ht="15.75">
      <c r="I15780" s="192"/>
      <c r="J15780" s="192"/>
    </row>
    <row r="15781" spans="9:10" ht="15.75">
      <c r="I15781" s="192"/>
      <c r="J15781" s="192"/>
    </row>
    <row r="15782" spans="9:10" ht="15.75">
      <c r="I15782" s="192"/>
      <c r="J15782" s="192"/>
    </row>
    <row r="15783" spans="9:10" ht="15.75">
      <c r="I15783" s="192"/>
      <c r="J15783" s="192"/>
    </row>
    <row r="15784" spans="9:10" ht="15.75">
      <c r="I15784" s="192"/>
      <c r="J15784" s="192"/>
    </row>
    <row r="15785" spans="9:10" ht="15.75">
      <c r="I15785" s="192"/>
      <c r="J15785" s="192"/>
    </row>
    <row r="15786" spans="9:10" ht="15.75">
      <c r="I15786" s="192"/>
      <c r="J15786" s="192"/>
    </row>
    <row r="15787" spans="9:10" ht="15.75">
      <c r="I15787" s="192"/>
      <c r="J15787" s="192"/>
    </row>
    <row r="15788" spans="9:10" ht="15.75">
      <c r="I15788" s="192"/>
      <c r="J15788" s="192"/>
    </row>
    <row r="15789" spans="9:10" ht="15.75">
      <c r="I15789" s="192"/>
      <c r="J15789" s="192"/>
    </row>
    <row r="15790" spans="9:10" ht="15.75">
      <c r="I15790" s="192"/>
      <c r="J15790" s="192"/>
    </row>
    <row r="15791" spans="9:10" ht="15.75">
      <c r="I15791" s="192"/>
      <c r="J15791" s="192"/>
    </row>
    <row r="15792" spans="9:10" ht="15.75">
      <c r="I15792" s="192"/>
      <c r="J15792" s="192"/>
    </row>
    <row r="15793" spans="9:10" ht="15.75">
      <c r="I15793" s="192"/>
      <c r="J15793" s="192"/>
    </row>
    <row r="15794" spans="9:10" ht="15.75">
      <c r="I15794" s="192"/>
      <c r="J15794" s="192"/>
    </row>
    <row r="15795" spans="9:10" ht="15.75">
      <c r="I15795" s="192"/>
      <c r="J15795" s="192"/>
    </row>
    <row r="15796" spans="9:10" ht="15.75">
      <c r="I15796" s="192"/>
      <c r="J15796" s="192"/>
    </row>
    <row r="15797" spans="9:10" ht="15.75">
      <c r="I15797" s="192"/>
      <c r="J15797" s="192"/>
    </row>
    <row r="15798" spans="9:10" ht="15.75">
      <c r="I15798" s="192"/>
      <c r="J15798" s="192"/>
    </row>
    <row r="15799" spans="9:10" ht="15.75">
      <c r="I15799" s="192"/>
      <c r="J15799" s="192"/>
    </row>
    <row r="15800" spans="9:10" ht="15.75">
      <c r="I15800" s="192"/>
      <c r="J15800" s="192"/>
    </row>
    <row r="15801" spans="9:10" ht="15.75">
      <c r="I15801" s="192"/>
      <c r="J15801" s="192"/>
    </row>
    <row r="15802" spans="9:10" ht="15.75">
      <c r="I15802" s="192"/>
      <c r="J15802" s="192"/>
    </row>
    <row r="15803" spans="9:10" ht="15.75">
      <c r="I15803" s="192"/>
      <c r="J15803" s="192"/>
    </row>
    <row r="15804" spans="9:10" ht="15.75">
      <c r="I15804" s="192"/>
      <c r="J15804" s="192"/>
    </row>
    <row r="15805" spans="9:10" ht="15.75">
      <c r="I15805" s="192"/>
      <c r="J15805" s="192"/>
    </row>
    <row r="15806" spans="9:10" ht="15.75">
      <c r="I15806" s="192"/>
      <c r="J15806" s="192"/>
    </row>
    <row r="15807" spans="9:10" ht="15.75">
      <c r="I15807" s="192"/>
      <c r="J15807" s="192"/>
    </row>
    <row r="15808" spans="9:10" ht="15.75">
      <c r="I15808" s="192"/>
      <c r="J15808" s="192"/>
    </row>
    <row r="15809" spans="9:10" ht="15.75">
      <c r="I15809" s="192"/>
      <c r="J15809" s="192"/>
    </row>
    <row r="15810" spans="9:10" ht="15.75">
      <c r="I15810" s="192"/>
      <c r="J15810" s="192"/>
    </row>
    <row r="15811" spans="9:10" ht="15.75">
      <c r="I15811" s="192"/>
      <c r="J15811" s="192"/>
    </row>
    <row r="15812" spans="9:10" ht="15.75">
      <c r="I15812" s="192"/>
      <c r="J15812" s="192"/>
    </row>
    <row r="15813" spans="9:10" ht="15.75">
      <c r="I15813" s="192"/>
      <c r="J15813" s="192"/>
    </row>
    <row r="15814" spans="9:10" ht="15.75">
      <c r="I15814" s="192"/>
      <c r="J15814" s="192"/>
    </row>
    <row r="15815" spans="9:10" ht="15.75">
      <c r="I15815" s="192"/>
      <c r="J15815" s="192"/>
    </row>
    <row r="15816" spans="9:10" ht="15.75">
      <c r="I15816" s="192"/>
      <c r="J15816" s="192"/>
    </row>
    <row r="15817" spans="9:10" ht="15.75">
      <c r="I15817" s="192"/>
      <c r="J15817" s="192"/>
    </row>
    <row r="15818" spans="9:10" ht="15.75">
      <c r="I15818" s="192"/>
      <c r="J15818" s="192"/>
    </row>
    <row r="15819" spans="9:10" ht="15.75">
      <c r="I15819" s="192"/>
      <c r="J15819" s="192"/>
    </row>
    <row r="15820" spans="9:10" ht="15.75">
      <c r="I15820" s="192"/>
      <c r="J15820" s="192"/>
    </row>
    <row r="15821" spans="9:10" ht="15.75">
      <c r="I15821" s="192"/>
      <c r="J15821" s="192"/>
    </row>
    <row r="15822" spans="9:10" ht="15.75">
      <c r="I15822" s="192"/>
      <c r="J15822" s="192"/>
    </row>
    <row r="15823" spans="9:10" ht="15.75">
      <c r="I15823" s="192"/>
      <c r="J15823" s="192"/>
    </row>
    <row r="15824" spans="9:10" ht="15.75">
      <c r="I15824" s="192"/>
      <c r="J15824" s="192"/>
    </row>
    <row r="15825" spans="9:10" ht="15.75">
      <c r="I15825" s="192"/>
      <c r="J15825" s="192"/>
    </row>
    <row r="15826" spans="9:10" ht="15.75">
      <c r="I15826" s="192"/>
      <c r="J15826" s="192"/>
    </row>
    <row r="15827" spans="9:10" ht="15.75">
      <c r="I15827" s="192"/>
      <c r="J15827" s="192"/>
    </row>
    <row r="15828" spans="9:10" ht="15.75">
      <c r="I15828" s="192"/>
      <c r="J15828" s="192"/>
    </row>
    <row r="15829" spans="9:10" ht="15.75">
      <c r="I15829" s="192"/>
      <c r="J15829" s="192"/>
    </row>
    <row r="15830" spans="9:10" ht="15.75">
      <c r="I15830" s="192"/>
      <c r="J15830" s="192"/>
    </row>
    <row r="15831" spans="9:10" ht="15.75">
      <c r="I15831" s="192"/>
      <c r="J15831" s="192"/>
    </row>
    <row r="15832" spans="9:10" ht="15.75">
      <c r="I15832" s="192"/>
      <c r="J15832" s="192"/>
    </row>
    <row r="15833" spans="9:10" ht="15.75">
      <c r="I15833" s="192"/>
      <c r="J15833" s="192"/>
    </row>
    <row r="15834" spans="9:10" ht="15.75">
      <c r="I15834" s="192"/>
      <c r="J15834" s="192"/>
    </row>
    <row r="15835" spans="9:10" ht="15.75">
      <c r="I15835" s="192"/>
      <c r="J15835" s="192"/>
    </row>
    <row r="15836" spans="9:10" ht="15.75">
      <c r="I15836" s="192"/>
      <c r="J15836" s="192"/>
    </row>
    <row r="15837" spans="9:10" ht="15.75">
      <c r="I15837" s="192"/>
      <c r="J15837" s="192"/>
    </row>
    <row r="15838" spans="9:10" ht="15.75">
      <c r="I15838" s="192"/>
      <c r="J15838" s="192"/>
    </row>
    <row r="15839" spans="9:10" ht="15.75">
      <c r="I15839" s="192"/>
      <c r="J15839" s="192"/>
    </row>
    <row r="15840" spans="9:10" ht="15.75">
      <c r="I15840" s="192"/>
      <c r="J15840" s="192"/>
    </row>
    <row r="15841" spans="9:10" ht="15.75">
      <c r="I15841" s="192"/>
      <c r="J15841" s="192"/>
    </row>
    <row r="15842" spans="9:10" ht="15.75">
      <c r="I15842" s="192"/>
      <c r="J15842" s="192"/>
    </row>
    <row r="15843" spans="9:10" ht="15.75">
      <c r="I15843" s="192"/>
      <c r="J15843" s="192"/>
    </row>
    <row r="15844" spans="9:10" ht="15.75">
      <c r="I15844" s="192"/>
      <c r="J15844" s="192"/>
    </row>
    <row r="15845" spans="9:10" ht="15.75">
      <c r="I15845" s="192"/>
      <c r="J15845" s="192"/>
    </row>
    <row r="15846" spans="9:10" ht="15.75">
      <c r="I15846" s="192"/>
      <c r="J15846" s="192"/>
    </row>
    <row r="15847" spans="9:10" ht="15.75">
      <c r="I15847" s="192"/>
      <c r="J15847" s="192"/>
    </row>
    <row r="15848" spans="9:10" ht="15.75">
      <c r="I15848" s="192"/>
      <c r="J15848" s="192"/>
    </row>
    <row r="15849" spans="9:10" ht="15.75">
      <c r="I15849" s="192"/>
      <c r="J15849" s="192"/>
    </row>
    <row r="15850" spans="9:10" ht="15.75">
      <c r="I15850" s="192"/>
      <c r="J15850" s="192"/>
    </row>
    <row r="15851" spans="9:10" ht="15.75">
      <c r="I15851" s="192"/>
      <c r="J15851" s="192"/>
    </row>
    <row r="15852" spans="9:10" ht="15.75">
      <c r="I15852" s="192"/>
      <c r="J15852" s="192"/>
    </row>
    <row r="15853" spans="9:10" ht="15.75">
      <c r="I15853" s="192"/>
      <c r="J15853" s="192"/>
    </row>
    <row r="15854" spans="9:10" ht="15.75">
      <c r="I15854" s="192"/>
      <c r="J15854" s="192"/>
    </row>
    <row r="15855" spans="9:10" ht="15.75">
      <c r="I15855" s="192"/>
      <c r="J15855" s="192"/>
    </row>
    <row r="15856" spans="9:10" ht="15.75">
      <c r="I15856" s="192"/>
      <c r="J15856" s="192"/>
    </row>
    <row r="15857" spans="9:10" ht="15.75">
      <c r="I15857" s="192"/>
      <c r="J15857" s="192"/>
    </row>
    <row r="15858" spans="9:10" ht="15.75">
      <c r="I15858" s="192"/>
      <c r="J15858" s="192"/>
    </row>
    <row r="15859" spans="9:10" ht="15.75">
      <c r="I15859" s="192"/>
      <c r="J15859" s="192"/>
    </row>
    <row r="15860" spans="9:10" ht="15.75">
      <c r="I15860" s="192"/>
      <c r="J15860" s="192"/>
    </row>
    <row r="15861" spans="9:10" ht="15.75">
      <c r="I15861" s="192"/>
      <c r="J15861" s="192"/>
    </row>
    <row r="15862" spans="9:10" ht="15.75">
      <c r="I15862" s="192"/>
      <c r="J15862" s="192"/>
    </row>
    <row r="15863" spans="9:10" ht="15.75">
      <c r="I15863" s="192"/>
      <c r="J15863" s="192"/>
    </row>
    <row r="15864" spans="9:10" ht="15.75">
      <c r="I15864" s="192"/>
      <c r="J15864" s="192"/>
    </row>
    <row r="15865" spans="9:10" ht="15.75">
      <c r="I15865" s="192"/>
      <c r="J15865" s="192"/>
    </row>
    <row r="15866" spans="9:10" ht="15.75">
      <c r="I15866" s="192"/>
      <c r="J15866" s="192"/>
    </row>
    <row r="15867" spans="9:10" ht="15.75">
      <c r="I15867" s="192"/>
      <c r="J15867" s="192"/>
    </row>
    <row r="15868" spans="9:10" ht="15.75">
      <c r="I15868" s="192"/>
      <c r="J15868" s="192"/>
    </row>
    <row r="15869" spans="9:10" ht="15.75">
      <c r="I15869" s="192"/>
      <c r="J15869" s="192"/>
    </row>
    <row r="15870" spans="9:10" ht="15.75">
      <c r="I15870" s="192"/>
      <c r="J15870" s="192"/>
    </row>
    <row r="15871" spans="9:10" ht="15.75">
      <c r="I15871" s="192"/>
      <c r="J15871" s="192"/>
    </row>
    <row r="15872" spans="9:10" ht="15.75">
      <c r="I15872" s="192"/>
      <c r="J15872" s="192"/>
    </row>
    <row r="15873" spans="9:10" ht="15.75">
      <c r="I15873" s="192"/>
      <c r="J15873" s="192"/>
    </row>
    <row r="15874" spans="9:10" ht="15.75">
      <c r="I15874" s="192"/>
      <c r="J15874" s="192"/>
    </row>
    <row r="15875" spans="9:10" ht="15.75">
      <c r="I15875" s="192"/>
      <c r="J15875" s="192"/>
    </row>
    <row r="15876" spans="9:10" ht="15.75">
      <c r="I15876" s="192"/>
      <c r="J15876" s="192"/>
    </row>
    <row r="15877" spans="9:10" ht="15.75">
      <c r="I15877" s="192"/>
      <c r="J15877" s="192"/>
    </row>
    <row r="15878" spans="9:10" ht="15.75">
      <c r="I15878" s="192"/>
      <c r="J15878" s="192"/>
    </row>
    <row r="15879" spans="9:10" ht="15.75">
      <c r="I15879" s="192"/>
      <c r="J15879" s="192"/>
    </row>
    <row r="15880" spans="9:10" ht="15.75">
      <c r="I15880" s="192"/>
      <c r="J15880" s="192"/>
    </row>
    <row r="15881" spans="9:10" ht="15.75">
      <c r="I15881" s="192"/>
      <c r="J15881" s="192"/>
    </row>
    <row r="15882" spans="9:10" ht="15.75">
      <c r="I15882" s="192"/>
      <c r="J15882" s="192"/>
    </row>
    <row r="15883" spans="9:10" ht="15.75">
      <c r="I15883" s="192"/>
      <c r="J15883" s="192"/>
    </row>
    <row r="15884" spans="9:10" ht="15.75">
      <c r="I15884" s="192"/>
      <c r="J15884" s="192"/>
    </row>
    <row r="15885" spans="9:10" ht="15.75">
      <c r="I15885" s="192"/>
      <c r="J15885" s="192"/>
    </row>
    <row r="15886" spans="9:10" ht="15.75">
      <c r="I15886" s="192"/>
      <c r="J15886" s="192"/>
    </row>
    <row r="15887" spans="9:10" ht="15.75">
      <c r="I15887" s="192"/>
      <c r="J15887" s="192"/>
    </row>
    <row r="15888" spans="9:10" ht="15.75">
      <c r="I15888" s="192"/>
      <c r="J15888" s="192"/>
    </row>
    <row r="15889" spans="9:10" ht="15.75">
      <c r="I15889" s="192"/>
      <c r="J15889" s="192"/>
    </row>
    <row r="15890" spans="9:10" ht="15.75">
      <c r="I15890" s="192"/>
      <c r="J15890" s="192"/>
    </row>
    <row r="15891" spans="9:10" ht="15.75">
      <c r="I15891" s="192"/>
      <c r="J15891" s="192"/>
    </row>
    <row r="15892" spans="9:10" ht="15.75">
      <c r="I15892" s="192"/>
      <c r="J15892" s="192"/>
    </row>
    <row r="15893" spans="9:10" ht="15.75">
      <c r="I15893" s="192"/>
      <c r="J15893" s="192"/>
    </row>
    <row r="15894" spans="9:10" ht="15.75">
      <c r="I15894" s="192"/>
      <c r="J15894" s="192"/>
    </row>
    <row r="15895" spans="9:10" ht="15.75">
      <c r="I15895" s="192"/>
      <c r="J15895" s="192"/>
    </row>
    <row r="15896" spans="9:10" ht="15.75">
      <c r="I15896" s="192"/>
      <c r="J15896" s="192"/>
    </row>
    <row r="15897" spans="9:10" ht="15.75">
      <c r="I15897" s="192"/>
      <c r="J15897" s="192"/>
    </row>
    <row r="15898" spans="9:10" ht="15.75">
      <c r="I15898" s="192"/>
      <c r="J15898" s="192"/>
    </row>
    <row r="15899" spans="9:10" ht="15.75">
      <c r="I15899" s="192"/>
      <c r="J15899" s="192"/>
    </row>
    <row r="15900" spans="9:10" ht="15.75">
      <c r="I15900" s="192"/>
      <c r="J15900" s="192"/>
    </row>
    <row r="15901" spans="9:10" ht="15.75">
      <c r="I15901" s="192"/>
      <c r="J15901" s="192"/>
    </row>
    <row r="15902" spans="9:10" ht="15.75">
      <c r="I15902" s="192"/>
      <c r="J15902" s="192"/>
    </row>
    <row r="15903" spans="9:10" ht="15.75">
      <c r="I15903" s="192"/>
      <c r="J15903" s="192"/>
    </row>
    <row r="15904" spans="9:10" ht="15.75">
      <c r="I15904" s="192"/>
      <c r="J15904" s="192"/>
    </row>
    <row r="15905" spans="9:10" ht="15.75">
      <c r="I15905" s="192"/>
      <c r="J15905" s="192"/>
    </row>
    <row r="15906" spans="9:10" ht="15.75">
      <c r="I15906" s="192"/>
      <c r="J15906" s="192"/>
    </row>
    <row r="15907" spans="9:10" ht="15.75">
      <c r="I15907" s="192"/>
      <c r="J15907" s="192"/>
    </row>
    <row r="15908" spans="9:10" ht="15.75">
      <c r="I15908" s="192"/>
      <c r="J15908" s="192"/>
    </row>
    <row r="15909" spans="9:10" ht="15.75">
      <c r="I15909" s="192"/>
      <c r="J15909" s="192"/>
    </row>
    <row r="15910" spans="9:10" ht="15.75">
      <c r="I15910" s="192"/>
      <c r="J15910" s="192"/>
    </row>
    <row r="15911" spans="9:10" ht="15.75">
      <c r="I15911" s="192"/>
      <c r="J15911" s="192"/>
    </row>
    <row r="15912" spans="9:10" ht="15.75">
      <c r="I15912" s="192"/>
      <c r="J15912" s="192"/>
    </row>
    <row r="15913" spans="9:10" ht="15.75">
      <c r="I15913" s="192"/>
      <c r="J15913" s="192"/>
    </row>
    <row r="15914" spans="9:10" ht="15.75">
      <c r="I15914" s="192"/>
      <c r="J15914" s="192"/>
    </row>
    <row r="15915" spans="9:10" ht="15.75">
      <c r="I15915" s="192"/>
      <c r="J15915" s="192"/>
    </row>
    <row r="15916" spans="9:10" ht="15.75">
      <c r="I15916" s="192"/>
      <c r="J15916" s="192"/>
    </row>
    <row r="15917" spans="9:10" ht="15.75">
      <c r="I15917" s="192"/>
      <c r="J15917" s="192"/>
    </row>
    <row r="15918" spans="9:10" ht="15.75">
      <c r="I15918" s="192"/>
      <c r="J15918" s="192"/>
    </row>
    <row r="15919" spans="9:10" ht="15.75">
      <c r="I15919" s="192"/>
      <c r="J15919" s="192"/>
    </row>
    <row r="15920" spans="9:10" ht="15.75">
      <c r="I15920" s="192"/>
      <c r="J15920" s="192"/>
    </row>
    <row r="15921" spans="9:10" ht="15.75">
      <c r="I15921" s="192"/>
      <c r="J15921" s="192"/>
    </row>
    <row r="15922" spans="9:10" ht="15.75">
      <c r="I15922" s="192"/>
      <c r="J15922" s="192"/>
    </row>
    <row r="15923" spans="9:10" ht="15.75">
      <c r="I15923" s="192"/>
      <c r="J15923" s="192"/>
    </row>
    <row r="15924" spans="9:10" ht="15.75">
      <c r="I15924" s="192"/>
      <c r="J15924" s="192"/>
    </row>
    <row r="15925" spans="9:10" ht="15.75">
      <c r="I15925" s="192"/>
      <c r="J15925" s="192"/>
    </row>
    <row r="15926" spans="9:10" ht="15.75">
      <c r="I15926" s="192"/>
      <c r="J15926" s="192"/>
    </row>
    <row r="15927" spans="9:10" ht="15.75">
      <c r="I15927" s="192"/>
      <c r="J15927" s="192"/>
    </row>
    <row r="15928" spans="9:10" ht="15.75">
      <c r="I15928" s="192"/>
      <c r="J15928" s="192"/>
    </row>
    <row r="15929" spans="9:10" ht="15.75">
      <c r="I15929" s="192"/>
      <c r="J15929" s="192"/>
    </row>
    <row r="15930" spans="9:10" ht="15.75">
      <c r="I15930" s="192"/>
      <c r="J15930" s="192"/>
    </row>
    <row r="15931" spans="9:10" ht="15.75">
      <c r="I15931" s="192"/>
      <c r="J15931" s="192"/>
    </row>
    <row r="15932" spans="9:10" ht="15.75">
      <c r="I15932" s="192"/>
      <c r="J15932" s="192"/>
    </row>
    <row r="15933" spans="9:10" ht="15.75">
      <c r="I15933" s="192"/>
      <c r="J15933" s="192"/>
    </row>
    <row r="15934" spans="9:10" ht="15.75">
      <c r="I15934" s="192"/>
      <c r="J15934" s="192"/>
    </row>
    <row r="15935" spans="9:10" ht="15.75">
      <c r="I15935" s="192"/>
      <c r="J15935" s="192"/>
    </row>
    <row r="15936" spans="9:10" ht="15.75">
      <c r="I15936" s="192"/>
      <c r="J15936" s="192"/>
    </row>
    <row r="15937" spans="9:10" ht="15.75">
      <c r="I15937" s="192"/>
      <c r="J15937" s="192"/>
    </row>
    <row r="15938" spans="9:10" ht="15.75">
      <c r="I15938" s="192"/>
      <c r="J15938" s="192"/>
    </row>
    <row r="15939" spans="9:10" ht="15.75">
      <c r="I15939" s="192"/>
      <c r="J15939" s="192"/>
    </row>
    <row r="15940" spans="9:10" ht="15.75">
      <c r="I15940" s="192"/>
      <c r="J15940" s="192"/>
    </row>
    <row r="15941" spans="9:10" ht="15.75">
      <c r="I15941" s="192"/>
      <c r="J15941" s="192"/>
    </row>
    <row r="15942" spans="9:10" ht="15.75">
      <c r="I15942" s="192"/>
      <c r="J15942" s="192"/>
    </row>
    <row r="15943" spans="9:10" ht="15.75">
      <c r="I15943" s="192"/>
      <c r="J15943" s="192"/>
    </row>
    <row r="15944" spans="9:10" ht="15.75">
      <c r="I15944" s="192"/>
      <c r="J15944" s="192"/>
    </row>
    <row r="15945" spans="9:10" ht="15.75">
      <c r="I15945" s="192"/>
      <c r="J15945" s="192"/>
    </row>
    <row r="15946" spans="9:10" ht="15.75">
      <c r="I15946" s="192"/>
      <c r="J15946" s="192"/>
    </row>
    <row r="15947" spans="9:10" ht="15.75">
      <c r="I15947" s="192"/>
      <c r="J15947" s="192"/>
    </row>
    <row r="15948" spans="9:10" ht="15.75">
      <c r="I15948" s="192"/>
      <c r="J15948" s="192"/>
    </row>
    <row r="15949" spans="9:10" ht="15.75">
      <c r="I15949" s="192"/>
      <c r="J15949" s="192"/>
    </row>
    <row r="15950" spans="9:10" ht="15.75">
      <c r="I15950" s="192"/>
      <c r="J15950" s="192"/>
    </row>
    <row r="15951" spans="9:10" ht="15.75">
      <c r="I15951" s="192"/>
      <c r="J15951" s="192"/>
    </row>
    <row r="15952" spans="9:10" ht="15.75">
      <c r="I15952" s="192"/>
      <c r="J15952" s="192"/>
    </row>
    <row r="15953" spans="9:10" ht="15.75">
      <c r="I15953" s="192"/>
      <c r="J15953" s="192"/>
    </row>
    <row r="15954" spans="9:10" ht="15.75">
      <c r="I15954" s="192"/>
      <c r="J15954" s="192"/>
    </row>
    <row r="15955" spans="9:10" ht="15.75">
      <c r="I15955" s="192"/>
      <c r="J15955" s="192"/>
    </row>
    <row r="15956" spans="9:10" ht="15.75">
      <c r="I15956" s="192"/>
      <c r="J15956" s="192"/>
    </row>
    <row r="15957" spans="9:10" ht="15.75">
      <c r="I15957" s="192"/>
      <c r="J15957" s="192"/>
    </row>
    <row r="15958" spans="9:10" ht="15.75">
      <c r="I15958" s="192"/>
      <c r="J15958" s="192"/>
    </row>
    <row r="15959" spans="9:10" ht="15.75">
      <c r="I15959" s="192"/>
      <c r="J15959" s="192"/>
    </row>
    <row r="15960" spans="9:10" ht="15.75">
      <c r="I15960" s="192"/>
      <c r="J15960" s="192"/>
    </row>
    <row r="15961" spans="9:10" ht="15.75">
      <c r="I15961" s="192"/>
      <c r="J15961" s="192"/>
    </row>
    <row r="15962" spans="9:10" ht="15.75">
      <c r="I15962" s="192"/>
      <c r="J15962" s="192"/>
    </row>
    <row r="15963" spans="9:10" ht="15.75">
      <c r="I15963" s="192"/>
      <c r="J15963" s="192"/>
    </row>
    <row r="15964" spans="9:10" ht="15.75">
      <c r="I15964" s="192"/>
      <c r="J15964" s="192"/>
    </row>
    <row r="15965" spans="9:10" ht="15.75">
      <c r="I15965" s="192"/>
      <c r="J15965" s="192"/>
    </row>
    <row r="15966" spans="9:10" ht="15.75">
      <c r="I15966" s="192"/>
      <c r="J15966" s="192"/>
    </row>
    <row r="15967" spans="9:10" ht="15.75">
      <c r="I15967" s="192"/>
      <c r="J15967" s="192"/>
    </row>
    <row r="15968" spans="9:10" ht="15.75">
      <c r="I15968" s="192"/>
      <c r="J15968" s="192"/>
    </row>
    <row r="15969" spans="9:10" ht="15.75">
      <c r="I15969" s="192"/>
      <c r="J15969" s="192"/>
    </row>
    <row r="15970" spans="9:10" ht="15.75">
      <c r="I15970" s="192"/>
      <c r="J15970" s="192"/>
    </row>
    <row r="15971" spans="9:10" ht="15.75">
      <c r="I15971" s="192"/>
      <c r="J15971" s="192"/>
    </row>
    <row r="15972" spans="9:10" ht="15.75">
      <c r="I15972" s="192"/>
      <c r="J15972" s="192"/>
    </row>
    <row r="15973" spans="9:10" ht="15.75">
      <c r="I15973" s="192"/>
      <c r="J15973" s="192"/>
    </row>
    <row r="15974" spans="9:10" ht="15.75">
      <c r="I15974" s="192"/>
      <c r="J15974" s="192"/>
    </row>
    <row r="15975" spans="9:10" ht="15.75">
      <c r="I15975" s="192"/>
      <c r="J15975" s="192"/>
    </row>
    <row r="15976" spans="9:10" ht="15.75">
      <c r="I15976" s="192"/>
      <c r="J15976" s="192"/>
    </row>
    <row r="15977" spans="9:10" ht="15.75">
      <c r="I15977" s="192"/>
      <c r="J15977" s="192"/>
    </row>
    <row r="15978" spans="9:10" ht="15.75">
      <c r="I15978" s="192"/>
      <c r="J15978" s="192"/>
    </row>
    <row r="15979" spans="9:10" ht="15.75">
      <c r="I15979" s="192"/>
      <c r="J15979" s="192"/>
    </row>
    <row r="15980" spans="9:10" ht="15.75">
      <c r="I15980" s="192"/>
      <c r="J15980" s="192"/>
    </row>
    <row r="15981" spans="9:10" ht="15.75">
      <c r="I15981" s="192"/>
      <c r="J15981" s="192"/>
    </row>
    <row r="15982" spans="9:10" ht="15.75">
      <c r="I15982" s="192"/>
      <c r="J15982" s="192"/>
    </row>
    <row r="15983" spans="9:10" ht="15.75">
      <c r="I15983" s="192"/>
      <c r="J15983" s="192"/>
    </row>
    <row r="15984" spans="9:10" ht="15.75">
      <c r="I15984" s="192"/>
      <c r="J15984" s="192"/>
    </row>
    <row r="15985" spans="9:10" ht="15.75">
      <c r="I15985" s="192"/>
      <c r="J15985" s="192"/>
    </row>
    <row r="15986" spans="9:10" ht="15.75">
      <c r="I15986" s="192"/>
      <c r="J15986" s="192"/>
    </row>
    <row r="15987" spans="9:10" ht="15.75">
      <c r="I15987" s="192"/>
      <c r="J15987" s="192"/>
    </row>
    <row r="15988" spans="9:10" ht="15.75">
      <c r="I15988" s="192"/>
      <c r="J15988" s="192"/>
    </row>
    <row r="15989" spans="9:10" ht="15.75">
      <c r="I15989" s="192"/>
      <c r="J15989" s="192"/>
    </row>
    <row r="15990" spans="9:10" ht="15.75">
      <c r="I15990" s="192"/>
      <c r="J15990" s="192"/>
    </row>
    <row r="15991" spans="9:10" ht="15.75">
      <c r="I15991" s="192"/>
      <c r="J15991" s="192"/>
    </row>
    <row r="15992" spans="9:10" ht="15.75">
      <c r="I15992" s="192"/>
      <c r="J15992" s="192"/>
    </row>
    <row r="15993" spans="9:10" ht="15.75">
      <c r="I15993" s="192"/>
      <c r="J15993" s="192"/>
    </row>
    <row r="15994" spans="9:10" ht="15.75">
      <c r="I15994" s="192"/>
      <c r="J15994" s="192"/>
    </row>
    <row r="15995" spans="9:10" ht="15.75">
      <c r="I15995" s="192"/>
      <c r="J15995" s="192"/>
    </row>
    <row r="15996" spans="9:10" ht="15.75">
      <c r="I15996" s="192"/>
      <c r="J15996" s="192"/>
    </row>
    <row r="15997" spans="9:10" ht="15.75">
      <c r="I15997" s="192"/>
      <c r="J15997" s="192"/>
    </row>
    <row r="15998" spans="9:10" ht="15.75">
      <c r="I15998" s="192"/>
      <c r="J15998" s="192"/>
    </row>
    <row r="15999" spans="9:10" ht="15.75">
      <c r="I15999" s="192"/>
      <c r="J15999" s="192"/>
    </row>
    <row r="16000" spans="9:10" ht="15.75">
      <c r="I16000" s="192"/>
      <c r="J16000" s="192"/>
    </row>
    <row r="16001" spans="9:10" ht="15.75">
      <c r="I16001" s="192"/>
      <c r="J16001" s="192"/>
    </row>
    <row r="16002" spans="9:10" ht="15.75">
      <c r="I16002" s="192"/>
      <c r="J16002" s="192"/>
    </row>
    <row r="16003" spans="9:10" ht="15.75">
      <c r="I16003" s="192"/>
      <c r="J16003" s="192"/>
    </row>
    <row r="16004" spans="9:10" ht="15.75">
      <c r="I16004" s="192"/>
      <c r="J16004" s="192"/>
    </row>
    <row r="16005" spans="9:10" ht="15.75">
      <c r="I16005" s="192"/>
      <c r="J16005" s="192"/>
    </row>
    <row r="16006" spans="9:10" ht="15.75">
      <c r="I16006" s="192"/>
      <c r="J16006" s="192"/>
    </row>
    <row r="16007" spans="9:10" ht="15.75">
      <c r="I16007" s="192"/>
      <c r="J16007" s="192"/>
    </row>
    <row r="16008" spans="9:10" ht="15.75">
      <c r="I16008" s="192"/>
      <c r="J16008" s="192"/>
    </row>
    <row r="16009" spans="9:10" ht="15.75">
      <c r="I16009" s="192"/>
      <c r="J16009" s="192"/>
    </row>
    <row r="16010" spans="9:10" ht="15.75">
      <c r="I16010" s="192"/>
      <c r="J16010" s="192"/>
    </row>
    <row r="16011" spans="9:10" ht="15.75">
      <c r="I16011" s="192"/>
      <c r="J16011" s="192"/>
    </row>
    <row r="16012" spans="9:10" ht="15.75">
      <c r="I16012" s="192"/>
      <c r="J16012" s="192"/>
    </row>
    <row r="16013" spans="9:10" ht="15.75">
      <c r="I16013" s="192"/>
      <c r="J16013" s="192"/>
    </row>
    <row r="16014" spans="9:10" ht="15.75">
      <c r="I16014" s="192"/>
      <c r="J16014" s="192"/>
    </row>
    <row r="16015" spans="9:10" ht="15.75">
      <c r="I16015" s="192"/>
      <c r="J16015" s="192"/>
    </row>
    <row r="16016" spans="9:10" ht="15.75">
      <c r="I16016" s="192"/>
      <c r="J16016" s="192"/>
    </row>
    <row r="16017" spans="9:10" ht="15.75">
      <c r="I16017" s="192"/>
      <c r="J16017" s="192"/>
    </row>
    <row r="16018" spans="9:10" ht="15.75">
      <c r="I16018" s="192"/>
      <c r="J16018" s="192"/>
    </row>
    <row r="16019" spans="9:10" ht="15.75">
      <c r="I16019" s="192"/>
      <c r="J16019" s="192"/>
    </row>
    <row r="16020" spans="9:10" ht="15.75">
      <c r="I16020" s="192"/>
      <c r="J16020" s="192"/>
    </row>
    <row r="16021" spans="9:10" ht="15.75">
      <c r="I16021" s="192"/>
      <c r="J16021" s="192"/>
    </row>
    <row r="16022" spans="9:10" ht="15.75">
      <c r="I16022" s="192"/>
      <c r="J16022" s="192"/>
    </row>
    <row r="16023" spans="9:10" ht="15.75">
      <c r="I16023" s="192"/>
      <c r="J16023" s="192"/>
    </row>
    <row r="16024" spans="9:10" ht="15.75">
      <c r="I16024" s="192"/>
      <c r="J16024" s="192"/>
    </row>
    <row r="16025" spans="9:10" ht="15.75">
      <c r="I16025" s="192"/>
      <c r="J16025" s="192"/>
    </row>
    <row r="16026" spans="9:10" ht="15.75">
      <c r="I16026" s="192"/>
      <c r="J16026" s="192"/>
    </row>
    <row r="16027" spans="9:10" ht="15.75">
      <c r="I16027" s="192"/>
      <c r="J16027" s="192"/>
    </row>
    <row r="16028" spans="9:10" ht="15.75">
      <c r="I16028" s="192"/>
      <c r="J16028" s="192"/>
    </row>
    <row r="16029" spans="9:10" ht="15.75">
      <c r="I16029" s="192"/>
      <c r="J16029" s="192"/>
    </row>
    <row r="16030" spans="9:10" ht="15.75">
      <c r="I16030" s="192"/>
      <c r="J16030" s="192"/>
    </row>
    <row r="16031" spans="9:10" ht="15.75">
      <c r="I16031" s="192"/>
      <c r="J16031" s="192"/>
    </row>
    <row r="16032" spans="9:10" ht="15.75">
      <c r="I16032" s="192"/>
      <c r="J16032" s="192"/>
    </row>
    <row r="16033" spans="9:10" ht="15.75">
      <c r="I16033" s="192"/>
      <c r="J16033" s="192"/>
    </row>
    <row r="16034" spans="9:10" ht="15.75">
      <c r="I16034" s="192"/>
      <c r="J16034" s="192"/>
    </row>
    <row r="16035" spans="9:10" ht="15.75">
      <c r="I16035" s="192"/>
      <c r="J16035" s="192"/>
    </row>
    <row r="16036" spans="9:10" ht="15.75">
      <c r="I16036" s="192"/>
      <c r="J16036" s="192"/>
    </row>
    <row r="16037" spans="9:10" ht="15.75">
      <c r="I16037" s="192"/>
      <c r="J16037" s="192"/>
    </row>
    <row r="16038" spans="9:10" ht="15.75">
      <c r="I16038" s="192"/>
      <c r="J16038" s="192"/>
    </row>
    <row r="16039" spans="9:10" ht="15.75">
      <c r="I16039" s="192"/>
      <c r="J16039" s="192"/>
    </row>
    <row r="16040" spans="9:10" ht="15.75">
      <c r="I16040" s="192"/>
      <c r="J16040" s="192"/>
    </row>
    <row r="16041" spans="9:10" ht="15.75">
      <c r="I16041" s="192"/>
      <c r="J16041" s="192"/>
    </row>
    <row r="16042" spans="9:10" ht="15.75">
      <c r="I16042" s="192"/>
      <c r="J16042" s="192"/>
    </row>
    <row r="16043" spans="9:10" ht="15.75">
      <c r="I16043" s="192"/>
      <c r="J16043" s="192"/>
    </row>
    <row r="16044" spans="9:10" ht="15.75">
      <c r="I16044" s="192"/>
      <c r="J16044" s="192"/>
    </row>
    <row r="16045" spans="9:10" ht="15.75">
      <c r="I16045" s="192"/>
      <c r="J16045" s="192"/>
    </row>
    <row r="16046" spans="9:10" ht="15.75">
      <c r="I16046" s="192"/>
      <c r="J16046" s="192"/>
    </row>
    <row r="16047" spans="9:10" ht="15.75">
      <c r="I16047" s="192"/>
      <c r="J16047" s="192"/>
    </row>
    <row r="16048" spans="9:10" ht="15.75">
      <c r="I16048" s="192"/>
      <c r="J16048" s="192"/>
    </row>
    <row r="16049" spans="9:10" ht="15.75">
      <c r="I16049" s="192"/>
      <c r="J16049" s="192"/>
    </row>
    <row r="16050" spans="9:10" ht="15.75">
      <c r="I16050" s="192"/>
      <c r="J16050" s="192"/>
    </row>
    <row r="16051" spans="9:10" ht="15.75">
      <c r="I16051" s="192"/>
      <c r="J16051" s="192"/>
    </row>
    <row r="16052" spans="9:10" ht="15.75">
      <c r="I16052" s="192"/>
      <c r="J16052" s="192"/>
    </row>
    <row r="16053" spans="9:10" ht="15.75">
      <c r="I16053" s="192"/>
      <c r="J16053" s="192"/>
    </row>
    <row r="16054" spans="9:10" ht="15.75">
      <c r="I16054" s="192"/>
      <c r="J16054" s="192"/>
    </row>
    <row r="16055" spans="9:10" ht="15.75">
      <c r="I16055" s="192"/>
      <c r="J16055" s="192"/>
    </row>
    <row r="16056" spans="9:10" ht="15.75">
      <c r="I16056" s="192"/>
      <c r="J16056" s="192"/>
    </row>
    <row r="16057" spans="9:10" ht="15.75">
      <c r="I16057" s="192"/>
      <c r="J16057" s="192"/>
    </row>
    <row r="16058" spans="9:10" ht="15.75">
      <c r="I16058" s="192"/>
      <c r="J16058" s="192"/>
    </row>
    <row r="16059" spans="9:10" ht="15.75">
      <c r="I16059" s="192"/>
      <c r="J16059" s="192"/>
    </row>
    <row r="16060" spans="9:10" ht="15.75">
      <c r="I16060" s="192"/>
      <c r="J16060" s="192"/>
    </row>
    <row r="16061" spans="9:10" ht="15.75">
      <c r="I16061" s="192"/>
      <c r="J16061" s="192"/>
    </row>
    <row r="16062" spans="9:10" ht="15.75">
      <c r="I16062" s="192"/>
      <c r="J16062" s="192"/>
    </row>
    <row r="16063" spans="9:10" ht="15.75">
      <c r="I16063" s="192"/>
      <c r="J16063" s="192"/>
    </row>
    <row r="16064" spans="9:10" ht="15.75">
      <c r="I16064" s="192"/>
      <c r="J16064" s="192"/>
    </row>
    <row r="16065" spans="9:10" ht="15.75">
      <c r="I16065" s="192"/>
      <c r="J16065" s="192"/>
    </row>
    <row r="16066" spans="9:10" ht="15.75">
      <c r="I16066" s="192"/>
      <c r="J16066" s="192"/>
    </row>
    <row r="16067" spans="9:10" ht="15.75">
      <c r="I16067" s="192"/>
      <c r="J16067" s="192"/>
    </row>
    <row r="16068" spans="9:10" ht="15.75">
      <c r="I16068" s="192"/>
      <c r="J16068" s="192"/>
    </row>
    <row r="16069" spans="9:10" ht="15.75">
      <c r="I16069" s="192"/>
      <c r="J16069" s="192"/>
    </row>
    <row r="16070" spans="9:10" ht="15.75">
      <c r="I16070" s="192"/>
      <c r="J16070" s="192"/>
    </row>
    <row r="16071" spans="9:10" ht="15.75">
      <c r="I16071" s="192"/>
      <c r="J16071" s="192"/>
    </row>
    <row r="16072" spans="9:10" ht="15.75">
      <c r="I16072" s="192"/>
      <c r="J16072" s="192"/>
    </row>
    <row r="16073" spans="9:10" ht="15.75">
      <c r="I16073" s="192"/>
      <c r="J16073" s="192"/>
    </row>
    <row r="16074" spans="9:10" ht="15.75">
      <c r="I16074" s="192"/>
      <c r="J16074" s="192"/>
    </row>
    <row r="16075" spans="9:10" ht="15.75">
      <c r="I16075" s="192"/>
      <c r="J16075" s="192"/>
    </row>
    <row r="16076" spans="9:10" ht="15.75">
      <c r="I16076" s="192"/>
      <c r="J16076" s="192"/>
    </row>
    <row r="16077" spans="9:10" ht="15.75">
      <c r="I16077" s="192"/>
      <c r="J16077" s="192"/>
    </row>
    <row r="16078" spans="9:10" ht="15.75">
      <c r="I16078" s="192"/>
      <c r="J16078" s="192"/>
    </row>
    <row r="16079" spans="9:10" ht="15.75">
      <c r="I16079" s="192"/>
      <c r="J16079" s="192"/>
    </row>
    <row r="16080" spans="9:10" ht="15.75">
      <c r="I16080" s="192"/>
      <c r="J16080" s="192"/>
    </row>
    <row r="16081" spans="9:10" ht="15.75">
      <c r="I16081" s="192"/>
      <c r="J16081" s="192"/>
    </row>
    <row r="16082" spans="9:10" ht="15.75">
      <c r="I16082" s="192"/>
      <c r="J16082" s="192"/>
    </row>
    <row r="16083" spans="9:10" ht="15.75">
      <c r="I16083" s="192"/>
      <c r="J16083" s="192"/>
    </row>
    <row r="16084" spans="9:10" ht="15.75">
      <c r="I16084" s="192"/>
      <c r="J16084" s="192"/>
    </row>
    <row r="16085" spans="9:10" ht="15.75">
      <c r="I16085" s="192"/>
      <c r="J16085" s="192"/>
    </row>
    <row r="16086" spans="9:10" ht="15.75">
      <c r="I16086" s="192"/>
      <c r="J16086" s="192"/>
    </row>
    <row r="16087" spans="9:10" ht="15.75">
      <c r="I16087" s="192"/>
      <c r="J16087" s="192"/>
    </row>
    <row r="16088" spans="9:10" ht="15.75">
      <c r="I16088" s="192"/>
      <c r="J16088" s="192"/>
    </row>
    <row r="16089" spans="9:10" ht="15.75">
      <c r="I16089" s="192"/>
      <c r="J16089" s="192"/>
    </row>
    <row r="16090" spans="9:10" ht="15.75">
      <c r="I16090" s="192"/>
      <c r="J16090" s="192"/>
    </row>
    <row r="16091" spans="9:10" ht="15.75">
      <c r="I16091" s="192"/>
      <c r="J16091" s="192"/>
    </row>
    <row r="16092" spans="9:10" ht="15.75">
      <c r="I16092" s="192"/>
      <c r="J16092" s="192"/>
    </row>
    <row r="16093" spans="9:10" ht="15.75">
      <c r="I16093" s="192"/>
      <c r="J16093" s="192"/>
    </row>
    <row r="16094" spans="9:10" ht="15.75">
      <c r="I16094" s="192"/>
      <c r="J16094" s="192"/>
    </row>
    <row r="16095" spans="9:10" ht="15.75">
      <c r="I16095" s="192"/>
      <c r="J16095" s="192"/>
    </row>
    <row r="16096" spans="9:10" ht="15.75">
      <c r="I16096" s="192"/>
      <c r="J16096" s="192"/>
    </row>
    <row r="16097" spans="9:10" ht="15.75">
      <c r="I16097" s="192"/>
      <c r="J16097" s="192"/>
    </row>
    <row r="16098" spans="9:10" ht="15.75">
      <c r="I16098" s="192"/>
      <c r="J16098" s="192"/>
    </row>
    <row r="16099" spans="9:10" ht="15.75">
      <c r="I16099" s="192"/>
      <c r="J16099" s="192"/>
    </row>
    <row r="16100" spans="9:10" ht="15.75">
      <c r="I16100" s="192"/>
      <c r="J16100" s="192"/>
    </row>
    <row r="16101" spans="9:10" ht="15.75">
      <c r="I16101" s="192"/>
      <c r="J16101" s="192"/>
    </row>
    <row r="16102" spans="9:10" ht="15.75">
      <c r="I16102" s="192"/>
      <c r="J16102" s="192"/>
    </row>
    <row r="16103" spans="9:10" ht="15.75">
      <c r="I16103" s="192"/>
      <c r="J16103" s="192"/>
    </row>
    <row r="16104" spans="9:10" ht="15.75">
      <c r="I16104" s="192"/>
      <c r="J16104" s="192"/>
    </row>
    <row r="16105" spans="9:10" ht="15.75">
      <c r="I16105" s="192"/>
      <c r="J16105" s="192"/>
    </row>
    <row r="16106" spans="9:10" ht="15.75">
      <c r="I16106" s="192"/>
      <c r="J16106" s="192"/>
    </row>
    <row r="16107" spans="9:10" ht="15.75">
      <c r="I16107" s="192"/>
      <c r="J16107" s="192"/>
    </row>
    <row r="16108" spans="9:10" ht="15.75">
      <c r="I16108" s="192"/>
      <c r="J16108" s="192"/>
    </row>
    <row r="16109" spans="9:10" ht="15.75">
      <c r="I16109" s="192"/>
      <c r="J16109" s="192"/>
    </row>
    <row r="16110" spans="9:10" ht="15.75">
      <c r="I16110" s="192"/>
      <c r="J16110" s="192"/>
    </row>
    <row r="16111" spans="9:10" ht="15.75">
      <c r="I16111" s="192"/>
      <c r="J16111" s="192"/>
    </row>
    <row r="16112" spans="9:10" ht="15.75">
      <c r="I16112" s="192"/>
      <c r="J16112" s="192"/>
    </row>
    <row r="16113" spans="9:10" ht="15.75">
      <c r="I16113" s="192"/>
      <c r="J16113" s="192"/>
    </row>
    <row r="16114" spans="9:10" ht="15.75">
      <c r="I16114" s="192"/>
      <c r="J16114" s="192"/>
    </row>
    <row r="16115" spans="9:10" ht="15.75">
      <c r="I16115" s="192"/>
      <c r="J16115" s="192"/>
    </row>
    <row r="16116" spans="9:10" ht="15.75">
      <c r="I16116" s="192"/>
      <c r="J16116" s="192"/>
    </row>
    <row r="16117" spans="9:10" ht="15.75">
      <c r="I16117" s="192"/>
      <c r="J16117" s="192"/>
    </row>
    <row r="16118" spans="9:10" ht="15.75">
      <c r="I16118" s="192"/>
      <c r="J16118" s="192"/>
    </row>
    <row r="16119" spans="9:10" ht="15.75">
      <c r="I16119" s="192"/>
      <c r="J16119" s="192"/>
    </row>
    <row r="16120" spans="9:10" ht="15.75">
      <c r="I16120" s="192"/>
      <c r="J16120" s="192"/>
    </row>
    <row r="16121" spans="9:10" ht="15.75">
      <c r="I16121" s="192"/>
      <c r="J16121" s="192"/>
    </row>
    <row r="16122" spans="9:10" ht="15.75">
      <c r="I16122" s="192"/>
      <c r="J16122" s="192"/>
    </row>
    <row r="16123" spans="9:10" ht="15.75">
      <c r="I16123" s="192"/>
      <c r="J16123" s="192"/>
    </row>
    <row r="16124" spans="9:10" ht="15.75">
      <c r="I16124" s="192"/>
      <c r="J16124" s="192"/>
    </row>
    <row r="16125" spans="9:10" ht="15.75">
      <c r="I16125" s="192"/>
      <c r="J16125" s="192"/>
    </row>
    <row r="16126" spans="9:10" ht="15.75">
      <c r="I16126" s="192"/>
      <c r="J16126" s="192"/>
    </row>
    <row r="16127" spans="9:10" ht="15.75">
      <c r="I16127" s="192"/>
      <c r="J16127" s="192"/>
    </row>
    <row r="16128" spans="9:10" ht="15.75">
      <c r="I16128" s="192"/>
      <c r="J16128" s="192"/>
    </row>
    <row r="16129" spans="9:10" ht="15.75">
      <c r="I16129" s="192"/>
      <c r="J16129" s="192"/>
    </row>
    <row r="16130" spans="9:10" ht="15.75">
      <c r="I16130" s="192"/>
      <c r="J16130" s="192"/>
    </row>
    <row r="16131" spans="9:10" ht="15.75">
      <c r="I16131" s="192"/>
      <c r="J16131" s="192"/>
    </row>
    <row r="16132" spans="9:10" ht="15.75">
      <c r="I16132" s="192"/>
      <c r="J16132" s="192"/>
    </row>
    <row r="16133" spans="9:10" ht="15.75">
      <c r="I16133" s="192"/>
      <c r="J16133" s="192"/>
    </row>
    <row r="16134" spans="9:10" ht="15.75">
      <c r="I16134" s="192"/>
      <c r="J16134" s="192"/>
    </row>
    <row r="16135" spans="9:10" ht="15.75">
      <c r="I16135" s="192"/>
      <c r="J16135" s="192"/>
    </row>
    <row r="16136" spans="9:10" ht="15.75">
      <c r="I16136" s="192"/>
      <c r="J16136" s="192"/>
    </row>
    <row r="16137" spans="9:10" ht="15.75">
      <c r="I16137" s="192"/>
      <c r="J16137" s="192"/>
    </row>
    <row r="16138" spans="9:10" ht="15.75">
      <c r="I16138" s="192"/>
      <c r="J16138" s="192"/>
    </row>
    <row r="16139" spans="9:10" ht="15.75">
      <c r="I16139" s="192"/>
      <c r="J16139" s="192"/>
    </row>
    <row r="16140" spans="9:10" ht="15.75">
      <c r="I16140" s="192"/>
      <c r="J16140" s="192"/>
    </row>
    <row r="16141" spans="9:10" ht="15.75">
      <c r="I16141" s="192"/>
      <c r="J16141" s="192"/>
    </row>
    <row r="16142" spans="9:10" ht="15.75">
      <c r="I16142" s="192"/>
      <c r="J16142" s="192"/>
    </row>
    <row r="16143" spans="9:10" ht="15.75">
      <c r="I16143" s="192"/>
      <c r="J16143" s="192"/>
    </row>
    <row r="16144" spans="9:10" ht="15.75">
      <c r="I16144" s="192"/>
      <c r="J16144" s="192"/>
    </row>
    <row r="16145" spans="9:10" ht="15.75">
      <c r="I16145" s="192"/>
      <c r="J16145" s="192"/>
    </row>
    <row r="16146" spans="9:10" ht="15.75">
      <c r="I16146" s="192"/>
      <c r="J16146" s="192"/>
    </row>
    <row r="16147" spans="9:10" ht="15.75">
      <c r="I16147" s="192"/>
      <c r="J16147" s="192"/>
    </row>
    <row r="16148" spans="9:10" ht="15.75">
      <c r="I16148" s="192"/>
      <c r="J16148" s="192"/>
    </row>
    <row r="16149" spans="9:10" ht="15.75">
      <c r="I16149" s="192"/>
      <c r="J16149" s="192"/>
    </row>
    <row r="16150" spans="9:10" ht="15.75">
      <c r="I16150" s="192"/>
      <c r="J16150" s="192"/>
    </row>
    <row r="16151" spans="9:10" ht="15.75">
      <c r="I16151" s="192"/>
      <c r="J16151" s="192"/>
    </row>
    <row r="16152" spans="9:10" ht="15.75">
      <c r="I16152" s="192"/>
      <c r="J16152" s="192"/>
    </row>
    <row r="16153" spans="9:10" ht="15.75">
      <c r="I16153" s="192"/>
      <c r="J16153" s="192"/>
    </row>
    <row r="16154" spans="9:10" ht="15.75">
      <c r="I16154" s="192"/>
      <c r="J16154" s="192"/>
    </row>
    <row r="16155" spans="9:10" ht="15.75">
      <c r="I16155" s="192"/>
      <c r="J16155" s="192"/>
    </row>
    <row r="16156" spans="9:10" ht="15.75">
      <c r="I16156" s="192"/>
      <c r="J16156" s="192"/>
    </row>
    <row r="16157" spans="9:10" ht="15.75">
      <c r="I16157" s="192"/>
      <c r="J16157" s="192"/>
    </row>
    <row r="16158" spans="9:10" ht="15.75">
      <c r="I16158" s="192"/>
      <c r="J16158" s="192"/>
    </row>
    <row r="16159" spans="9:10" ht="15.75">
      <c r="I16159" s="192"/>
      <c r="J16159" s="192"/>
    </row>
    <row r="16160" spans="9:10" ht="15.75">
      <c r="I16160" s="192"/>
      <c r="J16160" s="192"/>
    </row>
    <row r="16161" spans="9:10" ht="15.75">
      <c r="I16161" s="192"/>
      <c r="J16161" s="192"/>
    </row>
    <row r="16162" spans="9:10" ht="15.75">
      <c r="I16162" s="192"/>
      <c r="J16162" s="192"/>
    </row>
    <row r="16163" spans="9:10" ht="15.75">
      <c r="I16163" s="192"/>
      <c r="J16163" s="192"/>
    </row>
    <row r="16164" spans="9:10" ht="15.75">
      <c r="I16164" s="192"/>
      <c r="J16164" s="192"/>
    </row>
    <row r="16165" spans="9:10" ht="15.75">
      <c r="I16165" s="192"/>
      <c r="J16165" s="192"/>
    </row>
    <row r="16166" spans="9:10" ht="15.75">
      <c r="I16166" s="192"/>
      <c r="J16166" s="192"/>
    </row>
    <row r="16167" spans="9:10" ht="15.75">
      <c r="I16167" s="192"/>
      <c r="J16167" s="192"/>
    </row>
    <row r="16168" spans="9:10" ht="15.75">
      <c r="I16168" s="192"/>
      <c r="J16168" s="192"/>
    </row>
    <row r="16169" spans="9:10" ht="15.75">
      <c r="I16169" s="192"/>
      <c r="J16169" s="192"/>
    </row>
    <row r="16170" spans="9:10" ht="15.75">
      <c r="I16170" s="192"/>
      <c r="J16170" s="192"/>
    </row>
    <row r="16171" spans="9:10" ht="15.75">
      <c r="I16171" s="192"/>
      <c r="J16171" s="192"/>
    </row>
    <row r="16172" spans="9:10" ht="15.75">
      <c r="I16172" s="192"/>
      <c r="J16172" s="192"/>
    </row>
    <row r="16173" spans="9:10" ht="15.75">
      <c r="I16173" s="192"/>
      <c r="J16173" s="192"/>
    </row>
    <row r="16174" spans="9:10" ht="15.75">
      <c r="I16174" s="192"/>
      <c r="J16174" s="192"/>
    </row>
    <row r="16175" spans="9:10" ht="15.75">
      <c r="I16175" s="192"/>
      <c r="J16175" s="192"/>
    </row>
    <row r="16176" spans="9:10" ht="15.75">
      <c r="I16176" s="192"/>
      <c r="J16176" s="192"/>
    </row>
    <row r="16177" spans="9:10" ht="15.75">
      <c r="I16177" s="192"/>
      <c r="J16177" s="192"/>
    </row>
    <row r="16178" spans="9:10" ht="15.75">
      <c r="I16178" s="192"/>
      <c r="J16178" s="192"/>
    </row>
    <row r="16179" spans="9:10" ht="15.75">
      <c r="I16179" s="192"/>
      <c r="J16179" s="192"/>
    </row>
    <row r="16180" spans="9:10" ht="15.75">
      <c r="I16180" s="192"/>
      <c r="J16180" s="192"/>
    </row>
    <row r="16181" spans="9:10" ht="15.75">
      <c r="I16181" s="192"/>
      <c r="J16181" s="192"/>
    </row>
    <row r="16182" spans="9:10" ht="15.75">
      <c r="I16182" s="192"/>
      <c r="J16182" s="192"/>
    </row>
    <row r="16183" spans="9:10" ht="15.75">
      <c r="I16183" s="192"/>
      <c r="J16183" s="192"/>
    </row>
    <row r="16184" spans="9:10" ht="15.75">
      <c r="I16184" s="192"/>
      <c r="J16184" s="192"/>
    </row>
    <row r="16185" spans="9:10" ht="15.75">
      <c r="I16185" s="192"/>
      <c r="J16185" s="192"/>
    </row>
    <row r="16186" spans="9:10" ht="15.75">
      <c r="I16186" s="192"/>
      <c r="J16186" s="192"/>
    </row>
    <row r="16187" spans="9:10" ht="15.75">
      <c r="I16187" s="192"/>
      <c r="J16187" s="192"/>
    </row>
    <row r="16188" spans="9:10" ht="15.75">
      <c r="I16188" s="192"/>
      <c r="J16188" s="192"/>
    </row>
    <row r="16189" spans="9:10" ht="15.75">
      <c r="I16189" s="192"/>
      <c r="J16189" s="192"/>
    </row>
    <row r="16190" spans="9:10" ht="15.75">
      <c r="I16190" s="192"/>
      <c r="J16190" s="192"/>
    </row>
    <row r="16191" spans="9:10" ht="15.75">
      <c r="I16191" s="192"/>
      <c r="J16191" s="192"/>
    </row>
    <row r="16192" spans="9:10" ht="15.75">
      <c r="I16192" s="192"/>
      <c r="J16192" s="192"/>
    </row>
    <row r="16193" spans="9:10" ht="15.75">
      <c r="I16193" s="192"/>
      <c r="J16193" s="192"/>
    </row>
    <row r="16194" spans="9:10" ht="15.75">
      <c r="I16194" s="192"/>
      <c r="J16194" s="192"/>
    </row>
    <row r="16195" spans="9:10" ht="15.75">
      <c r="I16195" s="192"/>
      <c r="J16195" s="192"/>
    </row>
    <row r="16196" spans="9:10" ht="15.75">
      <c r="I16196" s="192"/>
      <c r="J16196" s="192"/>
    </row>
    <row r="16197" spans="9:10" ht="15.75">
      <c r="I16197" s="192"/>
      <c r="J16197" s="192"/>
    </row>
    <row r="16198" spans="9:10" ht="15.75">
      <c r="I16198" s="192"/>
      <c r="J16198" s="192"/>
    </row>
    <row r="16199" spans="9:10" ht="15.75">
      <c r="I16199" s="192"/>
      <c r="J16199" s="192"/>
    </row>
    <row r="16200" spans="9:10" ht="15.75">
      <c r="I16200" s="192"/>
      <c r="J16200" s="192"/>
    </row>
    <row r="16201" spans="9:10" ht="15.75">
      <c r="I16201" s="192"/>
      <c r="J16201" s="192"/>
    </row>
    <row r="16202" spans="9:10" ht="15.75">
      <c r="I16202" s="192"/>
      <c r="J16202" s="192"/>
    </row>
    <row r="16203" spans="9:10" ht="15.75">
      <c r="I16203" s="192"/>
      <c r="J16203" s="192"/>
    </row>
    <row r="16204" spans="9:10" ht="15.75">
      <c r="I16204" s="192"/>
      <c r="J16204" s="192"/>
    </row>
    <row r="16205" spans="9:10" ht="15.75">
      <c r="I16205" s="192"/>
      <c r="J16205" s="192"/>
    </row>
    <row r="16206" spans="9:10" ht="15.75">
      <c r="I16206" s="192"/>
      <c r="J16206" s="192"/>
    </row>
    <row r="16207" spans="9:10" ht="15.75">
      <c r="I16207" s="192"/>
      <c r="J16207" s="192"/>
    </row>
    <row r="16208" spans="9:10" ht="15.75">
      <c r="I16208" s="192"/>
      <c r="J16208" s="192"/>
    </row>
    <row r="16209" spans="9:10" ht="15.75">
      <c r="I16209" s="192"/>
      <c r="J16209" s="192"/>
    </row>
    <row r="16210" spans="9:10" ht="15.75">
      <c r="I16210" s="192"/>
      <c r="J16210" s="192"/>
    </row>
    <row r="16211" spans="9:10" ht="15.75">
      <c r="I16211" s="192"/>
      <c r="J16211" s="192"/>
    </row>
    <row r="16212" spans="9:10" ht="15.75">
      <c r="I16212" s="192"/>
      <c r="J16212" s="192"/>
    </row>
    <row r="16213" spans="9:10" ht="15.75">
      <c r="I16213" s="192"/>
      <c r="J16213" s="192"/>
    </row>
    <row r="16214" spans="9:10" ht="15.75">
      <c r="I16214" s="192"/>
      <c r="J16214" s="192"/>
    </row>
    <row r="16215" spans="9:10" ht="15.75">
      <c r="I16215" s="192"/>
      <c r="J16215" s="192"/>
    </row>
    <row r="16216" spans="9:10" ht="15.75">
      <c r="I16216" s="192"/>
      <c r="J16216" s="192"/>
    </row>
    <row r="16217" spans="9:10" ht="15.75">
      <c r="I16217" s="192"/>
      <c r="J16217" s="192"/>
    </row>
    <row r="16218" spans="9:10" ht="15.75">
      <c r="I16218" s="192"/>
      <c r="J16218" s="192"/>
    </row>
    <row r="16219" spans="9:10" ht="15.75">
      <c r="I16219" s="192"/>
      <c r="J16219" s="192"/>
    </row>
    <row r="16220" spans="9:10" ht="15.75">
      <c r="I16220" s="192"/>
      <c r="J16220" s="192"/>
    </row>
    <row r="16221" spans="9:10" ht="15.75">
      <c r="I16221" s="192"/>
      <c r="J16221" s="192"/>
    </row>
    <row r="16222" spans="9:10" ht="15.75">
      <c r="I16222" s="192"/>
      <c r="J16222" s="192"/>
    </row>
    <row r="16223" spans="9:10" ht="15.75">
      <c r="I16223" s="192"/>
      <c r="J16223" s="192"/>
    </row>
    <row r="16224" spans="9:10" ht="15.75">
      <c r="I16224" s="192"/>
      <c r="J16224" s="192"/>
    </row>
    <row r="16225" spans="9:10" ht="15.75">
      <c r="I16225" s="192"/>
      <c r="J16225" s="192"/>
    </row>
    <row r="16226" spans="9:10" ht="15.75">
      <c r="I16226" s="192"/>
      <c r="J16226" s="192"/>
    </row>
    <row r="16227" spans="9:10" ht="15.75">
      <c r="I16227" s="192"/>
      <c r="J16227" s="192"/>
    </row>
    <row r="16228" spans="9:10" ht="15.75">
      <c r="I16228" s="192"/>
      <c r="J16228" s="192"/>
    </row>
    <row r="16229" spans="9:10" ht="15.75">
      <c r="I16229" s="192"/>
      <c r="J16229" s="192"/>
    </row>
    <row r="16230" spans="9:10" ht="15.75">
      <c r="I16230" s="192"/>
      <c r="J16230" s="192"/>
    </row>
    <row r="16231" spans="9:10" ht="15.75">
      <c r="I16231" s="192"/>
      <c r="J16231" s="192"/>
    </row>
    <row r="16232" spans="9:10" ht="15.75">
      <c r="I16232" s="192"/>
      <c r="J16232" s="192"/>
    </row>
    <row r="16233" spans="9:10" ht="15.75">
      <c r="I16233" s="192"/>
      <c r="J16233" s="192"/>
    </row>
    <row r="16234" spans="9:10" ht="15.75">
      <c r="I16234" s="192"/>
      <c r="J16234" s="192"/>
    </row>
    <row r="16235" spans="9:10" ht="15.75">
      <c r="I16235" s="192"/>
      <c r="J16235" s="192"/>
    </row>
    <row r="16236" spans="9:10" ht="15.75">
      <c r="I16236" s="192"/>
      <c r="J16236" s="192"/>
    </row>
    <row r="16237" spans="9:10" ht="15.75">
      <c r="I16237" s="192"/>
      <c r="J16237" s="192"/>
    </row>
    <row r="16238" spans="9:10" ht="15.75">
      <c r="I16238" s="192"/>
      <c r="J16238" s="192"/>
    </row>
    <row r="16239" spans="9:10" ht="15.75">
      <c r="I16239" s="192"/>
      <c r="J16239" s="192"/>
    </row>
    <row r="16240" spans="9:10" ht="15.75">
      <c r="I16240" s="192"/>
      <c r="J16240" s="192"/>
    </row>
    <row r="16241" spans="9:10" ht="15.75">
      <c r="I16241" s="192"/>
      <c r="J16241" s="192"/>
    </row>
    <row r="16242" spans="9:10" ht="15.75">
      <c r="I16242" s="192"/>
      <c r="J16242" s="192"/>
    </row>
    <row r="16243" spans="9:10" ht="15.75">
      <c r="I16243" s="192"/>
      <c r="J16243" s="192"/>
    </row>
    <row r="16244" spans="9:10" ht="15.75">
      <c r="I16244" s="192"/>
      <c r="J16244" s="192"/>
    </row>
    <row r="16245" spans="9:10" ht="15.75">
      <c r="I16245" s="192"/>
      <c r="J16245" s="192"/>
    </row>
    <row r="16246" spans="9:10" ht="15.75">
      <c r="I16246" s="192"/>
      <c r="J16246" s="192"/>
    </row>
    <row r="16247" spans="9:10" ht="15.75">
      <c r="I16247" s="192"/>
      <c r="J16247" s="192"/>
    </row>
    <row r="16248" spans="9:10" ht="15.75">
      <c r="I16248" s="192"/>
      <c r="J16248" s="192"/>
    </row>
    <row r="16249" spans="9:10" ht="15.75">
      <c r="I16249" s="192"/>
      <c r="J16249" s="192"/>
    </row>
    <row r="16250" spans="9:10" ht="15.75">
      <c r="I16250" s="192"/>
      <c r="J16250" s="192"/>
    </row>
    <row r="16251" spans="9:10" ht="15.75">
      <c r="I16251" s="192"/>
      <c r="J16251" s="192"/>
    </row>
    <row r="16252" spans="9:10" ht="15.75">
      <c r="I16252" s="192"/>
      <c r="J16252" s="192"/>
    </row>
    <row r="16253" spans="9:10" ht="15.75">
      <c r="I16253" s="192"/>
      <c r="J16253" s="192"/>
    </row>
    <row r="16254" spans="9:10" ht="15.75">
      <c r="I16254" s="192"/>
      <c r="J16254" s="192"/>
    </row>
    <row r="16255" spans="9:10" ht="15.75">
      <c r="I16255" s="192"/>
      <c r="J16255" s="192"/>
    </row>
    <row r="16256" spans="9:10" ht="15.75">
      <c r="I16256" s="192"/>
      <c r="J16256" s="192"/>
    </row>
    <row r="16257" spans="9:10" ht="15.75">
      <c r="I16257" s="192"/>
      <c r="J16257" s="192"/>
    </row>
    <row r="16258" spans="9:10" ht="15.75">
      <c r="I16258" s="192"/>
      <c r="J16258" s="192"/>
    </row>
    <row r="16259" spans="9:10" ht="15.75">
      <c r="I16259" s="192"/>
      <c r="J16259" s="192"/>
    </row>
    <row r="16260" spans="9:10" ht="15.75">
      <c r="I16260" s="192"/>
      <c r="J16260" s="192"/>
    </row>
    <row r="16261" spans="9:10" ht="15.75">
      <c r="I16261" s="192"/>
      <c r="J16261" s="192"/>
    </row>
    <row r="16262" spans="9:10" ht="15.75">
      <c r="I16262" s="192"/>
      <c r="J16262" s="192"/>
    </row>
    <row r="16263" spans="9:10" ht="15.75">
      <c r="I16263" s="192"/>
      <c r="J16263" s="192"/>
    </row>
    <row r="16264" spans="9:10" ht="15.75">
      <c r="I16264" s="192"/>
      <c r="J16264" s="192"/>
    </row>
    <row r="16265" spans="9:10" ht="15.75">
      <c r="I16265" s="192"/>
      <c r="J16265" s="192"/>
    </row>
    <row r="16266" spans="9:10" ht="15.75">
      <c r="I16266" s="192"/>
      <c r="J16266" s="192"/>
    </row>
    <row r="16267" spans="9:10" ht="15.75">
      <c r="I16267" s="192"/>
      <c r="J16267" s="192"/>
    </row>
    <row r="16268" spans="9:10" ht="15.75">
      <c r="I16268" s="192"/>
      <c r="J16268" s="192"/>
    </row>
    <row r="16269" spans="9:10" ht="15.75">
      <c r="I16269" s="192"/>
      <c r="J16269" s="192"/>
    </row>
    <row r="16270" spans="9:10" ht="15.75">
      <c r="I16270" s="192"/>
      <c r="J16270" s="192"/>
    </row>
    <row r="16271" spans="9:10" ht="15.75">
      <c r="I16271" s="192"/>
      <c r="J16271" s="192"/>
    </row>
    <row r="16272" spans="9:10" ht="15.75">
      <c r="I16272" s="192"/>
      <c r="J16272" s="192"/>
    </row>
    <row r="16273" spans="9:10" ht="15.75">
      <c r="I16273" s="192"/>
      <c r="J16273" s="192"/>
    </row>
    <row r="16274" spans="9:10" ht="15.75">
      <c r="I16274" s="192"/>
      <c r="J16274" s="192"/>
    </row>
    <row r="16275" spans="9:10" ht="15.75">
      <c r="I16275" s="192"/>
      <c r="J16275" s="192"/>
    </row>
    <row r="16276" spans="9:10" ht="15.75">
      <c r="I16276" s="192"/>
      <c r="J16276" s="192"/>
    </row>
    <row r="16277" spans="9:10" ht="15.75">
      <c r="I16277" s="192"/>
      <c r="J16277" s="192"/>
    </row>
    <row r="16278" spans="9:10" ht="15.75">
      <c r="I16278" s="192"/>
      <c r="J16278" s="192"/>
    </row>
    <row r="16279" spans="9:10" ht="15.75">
      <c r="I16279" s="192"/>
      <c r="J16279" s="192"/>
    </row>
    <row r="16280" spans="9:10" ht="15.75">
      <c r="I16280" s="192"/>
      <c r="J16280" s="192"/>
    </row>
    <row r="16281" spans="9:10" ht="15.75">
      <c r="I16281" s="192"/>
      <c r="J16281" s="192"/>
    </row>
    <row r="16282" spans="9:10" ht="15.75">
      <c r="I16282" s="192"/>
      <c r="J16282" s="192"/>
    </row>
    <row r="16283" spans="9:10" ht="15.75">
      <c r="I16283" s="192"/>
      <c r="J16283" s="192"/>
    </row>
    <row r="16284" spans="9:10" ht="15.75">
      <c r="I16284" s="192"/>
      <c r="J16284" s="192"/>
    </row>
    <row r="16285" spans="9:10" ht="15.75">
      <c r="I16285" s="192"/>
      <c r="J16285" s="192"/>
    </row>
    <row r="16286" spans="9:10" ht="15.75">
      <c r="I16286" s="192"/>
      <c r="J16286" s="192"/>
    </row>
    <row r="16287" spans="9:10" ht="15.75">
      <c r="I16287" s="192"/>
      <c r="J16287" s="192"/>
    </row>
    <row r="16288" spans="9:10" ht="15.75">
      <c r="I16288" s="192"/>
      <c r="J16288" s="192"/>
    </row>
    <row r="16289" spans="9:10" ht="15.75">
      <c r="I16289" s="192"/>
      <c r="J16289" s="192"/>
    </row>
    <row r="16290" spans="9:10" ht="15.75">
      <c r="I16290" s="192"/>
      <c r="J16290" s="192"/>
    </row>
    <row r="16291" spans="9:10" ht="15.75">
      <c r="I16291" s="192"/>
      <c r="J16291" s="192"/>
    </row>
    <row r="16292" spans="9:10" ht="15.75">
      <c r="I16292" s="192"/>
      <c r="J16292" s="192"/>
    </row>
    <row r="16293" spans="9:10" ht="15.75">
      <c r="I16293" s="192"/>
      <c r="J16293" s="192"/>
    </row>
    <row r="16294" spans="9:10" ht="15.75">
      <c r="I16294" s="192"/>
      <c r="J16294" s="192"/>
    </row>
    <row r="16295" spans="9:10" ht="15.75">
      <c r="I16295" s="192"/>
      <c r="J16295" s="192"/>
    </row>
    <row r="16296" spans="9:10" ht="15.75">
      <c r="I16296" s="192"/>
      <c r="J16296" s="192"/>
    </row>
    <row r="16297" spans="9:10" ht="15.75">
      <c r="I16297" s="192"/>
      <c r="J16297" s="192"/>
    </row>
    <row r="16298" spans="9:10" ht="15.75">
      <c r="I16298" s="192"/>
      <c r="J16298" s="192"/>
    </row>
    <row r="16299" spans="9:10" ht="15.75">
      <c r="I16299" s="192"/>
      <c r="J16299" s="192"/>
    </row>
    <row r="16300" spans="9:10" ht="15.75">
      <c r="I16300" s="192"/>
      <c r="J16300" s="192"/>
    </row>
    <row r="16301" spans="9:10" ht="15.75">
      <c r="I16301" s="192"/>
      <c r="J16301" s="192"/>
    </row>
    <row r="16302" spans="9:10" ht="15.75">
      <c r="I16302" s="192"/>
      <c r="J16302" s="192"/>
    </row>
    <row r="16303" spans="9:10" ht="15.75">
      <c r="I16303" s="192"/>
      <c r="J16303" s="192"/>
    </row>
    <row r="16304" spans="9:10" ht="15.75">
      <c r="I16304" s="192"/>
      <c r="J16304" s="192"/>
    </row>
    <row r="16305" spans="9:10" ht="15.75">
      <c r="I16305" s="192"/>
      <c r="J16305" s="192"/>
    </row>
    <row r="16306" spans="9:10" ht="15.75">
      <c r="I16306" s="192"/>
      <c r="J16306" s="192"/>
    </row>
    <row r="16307" spans="9:10" ht="15.75">
      <c r="I16307" s="192"/>
      <c r="J16307" s="192"/>
    </row>
    <row r="16308" spans="9:10" ht="15.75">
      <c r="I16308" s="192"/>
      <c r="J16308" s="192"/>
    </row>
    <row r="16309" spans="9:10" ht="15.75">
      <c r="I16309" s="192"/>
      <c r="J16309" s="192"/>
    </row>
    <row r="16310" spans="9:10" ht="15.75">
      <c r="I16310" s="192"/>
      <c r="J16310" s="192"/>
    </row>
    <row r="16311" spans="9:10" ht="15.75">
      <c r="I16311" s="192"/>
      <c r="J16311" s="192"/>
    </row>
    <row r="16312" spans="9:10" ht="15.75">
      <c r="I16312" s="192"/>
      <c r="J16312" s="192"/>
    </row>
    <row r="16313" spans="9:10" ht="15.75">
      <c r="I16313" s="192"/>
      <c r="J16313" s="192"/>
    </row>
    <row r="16314" spans="9:10" ht="15.75">
      <c r="I16314" s="192"/>
      <c r="J16314" s="192"/>
    </row>
    <row r="16315" spans="9:10" ht="15.75">
      <c r="I16315" s="192"/>
      <c r="J16315" s="192"/>
    </row>
    <row r="16316" spans="9:10" ht="15.75">
      <c r="I16316" s="192"/>
      <c r="J16316" s="192"/>
    </row>
    <row r="16317" spans="9:10" ht="15.75">
      <c r="I16317" s="192"/>
      <c r="J16317" s="192"/>
    </row>
    <row r="16318" spans="9:10" ht="15.75">
      <c r="I16318" s="192"/>
      <c r="J16318" s="192"/>
    </row>
    <row r="16319" spans="9:10" ht="15.75">
      <c r="I16319" s="192"/>
      <c r="J16319" s="192"/>
    </row>
    <row r="16320" spans="9:10" ht="15.75">
      <c r="I16320" s="192"/>
      <c r="J16320" s="192"/>
    </row>
    <row r="16321" spans="9:10" ht="15.75">
      <c r="I16321" s="192"/>
      <c r="J16321" s="192"/>
    </row>
    <row r="16322" spans="9:10" ht="15.75">
      <c r="I16322" s="192"/>
      <c r="J16322" s="192"/>
    </row>
    <row r="16323" spans="9:10" ht="15.75">
      <c r="I16323" s="192"/>
      <c r="J16323" s="192"/>
    </row>
    <row r="16324" spans="9:10" ht="15.75">
      <c r="I16324" s="192"/>
      <c r="J16324" s="192"/>
    </row>
    <row r="16325" spans="9:10" ht="15.75">
      <c r="I16325" s="192"/>
      <c r="J16325" s="192"/>
    </row>
    <row r="16326" spans="9:10" ht="15.75">
      <c r="I16326" s="192"/>
      <c r="J16326" s="192"/>
    </row>
    <row r="16327" spans="9:10" ht="15.75">
      <c r="I16327" s="192"/>
      <c r="J16327" s="192"/>
    </row>
    <row r="16328" spans="9:10" ht="15.75">
      <c r="I16328" s="192"/>
      <c r="J16328" s="192"/>
    </row>
    <row r="16329" spans="9:10" ht="15.75">
      <c r="I16329" s="192"/>
      <c r="J16329" s="192"/>
    </row>
    <row r="16330" spans="9:10" ht="15.75">
      <c r="I16330" s="192"/>
      <c r="J16330" s="192"/>
    </row>
    <row r="16331" spans="9:10" ht="15.75">
      <c r="I16331" s="192"/>
      <c r="J16331" s="192"/>
    </row>
    <row r="16332" spans="9:10" ht="15.75">
      <c r="I16332" s="192"/>
      <c r="J16332" s="192"/>
    </row>
    <row r="16333" spans="9:10" ht="15.75">
      <c r="I16333" s="192"/>
      <c r="J16333" s="192"/>
    </row>
    <row r="16334" spans="9:10" ht="15.75">
      <c r="I16334" s="192"/>
      <c r="J16334" s="192"/>
    </row>
    <row r="16335" spans="9:10" ht="15.75">
      <c r="I16335" s="192"/>
      <c r="J16335" s="192"/>
    </row>
    <row r="16336" spans="9:10" ht="15.75">
      <c r="I16336" s="192"/>
      <c r="J16336" s="192"/>
    </row>
    <row r="16337" spans="9:10" ht="15.75">
      <c r="I16337" s="192"/>
      <c r="J16337" s="192"/>
    </row>
    <row r="16338" spans="9:10" ht="15.75">
      <c r="I16338" s="192"/>
      <c r="J16338" s="192"/>
    </row>
    <row r="16339" spans="9:10" ht="15.75">
      <c r="I16339" s="192"/>
      <c r="J16339" s="192"/>
    </row>
    <row r="16340" spans="9:10" ht="15.75">
      <c r="I16340" s="192"/>
      <c r="J16340" s="192"/>
    </row>
    <row r="16341" spans="9:10" ht="15.75">
      <c r="I16341" s="192"/>
      <c r="J16341" s="192"/>
    </row>
    <row r="16342" spans="9:10" ht="15.75">
      <c r="I16342" s="192"/>
      <c r="J16342" s="192"/>
    </row>
    <row r="16343" spans="9:10" ht="15.75">
      <c r="I16343" s="192"/>
      <c r="J16343" s="192"/>
    </row>
    <row r="16344" spans="9:10" ht="15.75">
      <c r="I16344" s="192"/>
      <c r="J16344" s="192"/>
    </row>
    <row r="16345" spans="9:10" ht="15.75">
      <c r="I16345" s="192"/>
      <c r="J16345" s="192"/>
    </row>
    <row r="16346" spans="9:10" ht="15.75">
      <c r="I16346" s="192"/>
      <c r="J16346" s="192"/>
    </row>
    <row r="16347" spans="9:10" ht="15.75">
      <c r="I16347" s="192"/>
      <c r="J16347" s="192"/>
    </row>
    <row r="16348" spans="9:10" ht="15.75">
      <c r="I16348" s="192"/>
      <c r="J16348" s="192"/>
    </row>
    <row r="16349" spans="9:10" ht="15.75">
      <c r="I16349" s="192"/>
      <c r="J16349" s="192"/>
    </row>
    <row r="16350" spans="9:10" ht="15.75">
      <c r="I16350" s="192"/>
      <c r="J16350" s="192"/>
    </row>
    <row r="16351" spans="9:10" ht="15.75">
      <c r="I16351" s="192"/>
      <c r="J16351" s="192"/>
    </row>
    <row r="16352" spans="9:10" ht="15.75">
      <c r="I16352" s="192"/>
      <c r="J16352" s="192"/>
    </row>
    <row r="16353" spans="9:10" ht="15.75">
      <c r="I16353" s="192"/>
      <c r="J16353" s="192"/>
    </row>
    <row r="16354" spans="9:10" ht="15.75">
      <c r="I16354" s="192"/>
      <c r="J16354" s="192"/>
    </row>
    <row r="16355" spans="9:10" ht="15.75">
      <c r="I16355" s="192"/>
      <c r="J16355" s="192"/>
    </row>
    <row r="16356" spans="9:10" ht="15.75">
      <c r="I16356" s="192"/>
      <c r="J16356" s="192"/>
    </row>
    <row r="16357" spans="9:10" ht="15.75">
      <c r="I16357" s="192"/>
      <c r="J16357" s="192"/>
    </row>
    <row r="16358" spans="9:10" ht="15.75">
      <c r="I16358" s="192"/>
      <c r="J16358" s="192"/>
    </row>
    <row r="16359" spans="9:10" ht="15.75">
      <c r="I16359" s="192"/>
      <c r="J16359" s="192"/>
    </row>
    <row r="16360" spans="9:10" ht="15.75">
      <c r="I16360" s="192"/>
      <c r="J16360" s="192"/>
    </row>
    <row r="16361" spans="9:10" ht="15.75">
      <c r="I16361" s="192"/>
      <c r="J16361" s="192"/>
    </row>
    <row r="16362" spans="9:10" ht="15.75">
      <c r="I16362" s="192"/>
      <c r="J16362" s="192"/>
    </row>
    <row r="16363" spans="9:10" ht="15.75">
      <c r="I16363" s="192"/>
      <c r="J16363" s="192"/>
    </row>
    <row r="16364" spans="9:10" ht="15.75">
      <c r="I16364" s="192"/>
      <c r="J16364" s="192"/>
    </row>
    <row r="16365" spans="9:10" ht="15.75">
      <c r="I16365" s="192"/>
      <c r="J16365" s="192"/>
    </row>
    <row r="16366" spans="9:10" ht="15.75">
      <c r="I16366" s="192"/>
      <c r="J16366" s="192"/>
    </row>
    <row r="16367" spans="9:10" ht="15.75">
      <c r="I16367" s="192"/>
      <c r="J16367" s="192"/>
    </row>
    <row r="16368" spans="9:10" ht="15.75">
      <c r="I16368" s="192"/>
      <c r="J16368" s="192"/>
    </row>
    <row r="16369" spans="9:10" ht="15.75">
      <c r="I16369" s="192"/>
      <c r="J16369" s="192"/>
    </row>
    <row r="16370" spans="9:10" ht="15.75">
      <c r="I16370" s="192"/>
      <c r="J16370" s="192"/>
    </row>
    <row r="16371" spans="9:10" ht="15.75">
      <c r="I16371" s="192"/>
      <c r="J16371" s="192"/>
    </row>
    <row r="16372" spans="9:10" ht="15.75">
      <c r="I16372" s="192"/>
      <c r="J16372" s="192"/>
    </row>
    <row r="16373" spans="9:10" ht="15.75">
      <c r="I16373" s="192"/>
      <c r="J16373" s="192"/>
    </row>
    <row r="16374" spans="9:10" ht="15.75">
      <c r="I16374" s="192"/>
      <c r="J16374" s="192"/>
    </row>
    <row r="16375" spans="9:10" ht="15.75">
      <c r="I16375" s="192"/>
      <c r="J16375" s="192"/>
    </row>
    <row r="16376" spans="9:10" ht="15.75">
      <c r="I16376" s="192"/>
      <c r="J16376" s="192"/>
    </row>
    <row r="16377" spans="9:10" ht="15.75">
      <c r="I16377" s="192"/>
      <c r="J16377" s="192"/>
    </row>
    <row r="16378" spans="9:10" ht="15.75">
      <c r="I16378" s="192"/>
      <c r="J16378" s="192"/>
    </row>
    <row r="16379" spans="9:10" ht="15.75">
      <c r="I16379" s="192"/>
      <c r="J16379" s="192"/>
    </row>
    <row r="16380" spans="9:10" ht="15.75">
      <c r="I16380" s="192"/>
      <c r="J16380" s="192"/>
    </row>
    <row r="16381" spans="9:10" ht="15.75">
      <c r="I16381" s="192"/>
      <c r="J16381" s="192"/>
    </row>
    <row r="16382" spans="9:10" ht="15.75">
      <c r="I16382" s="192"/>
      <c r="J16382" s="192"/>
    </row>
    <row r="16383" spans="9:10" ht="15.75">
      <c r="I16383" s="192"/>
      <c r="J16383" s="192"/>
    </row>
    <row r="16384" spans="9:10" ht="15.75">
      <c r="I16384" s="192"/>
      <c r="J16384" s="192"/>
    </row>
    <row r="16385" spans="9:10" ht="15.75">
      <c r="I16385" s="192"/>
      <c r="J16385" s="192"/>
    </row>
    <row r="16386" spans="9:10" ht="15.75">
      <c r="I16386" s="192"/>
      <c r="J16386" s="192"/>
    </row>
    <row r="16387" spans="9:10" ht="15.75">
      <c r="I16387" s="192"/>
      <c r="J16387" s="192"/>
    </row>
    <row r="16388" spans="9:10" ht="15.75">
      <c r="I16388" s="192"/>
      <c r="J16388" s="192"/>
    </row>
    <row r="16389" spans="9:10" ht="15.75">
      <c r="I16389" s="192"/>
      <c r="J16389" s="192"/>
    </row>
    <row r="16390" spans="9:10" ht="15.75">
      <c r="I16390" s="192"/>
      <c r="J16390" s="192"/>
    </row>
    <row r="16391" spans="9:10" ht="15.75">
      <c r="I16391" s="192"/>
      <c r="J16391" s="192"/>
    </row>
    <row r="16392" spans="9:10" ht="15.75">
      <c r="I16392" s="192"/>
      <c r="J16392" s="192"/>
    </row>
    <row r="16393" spans="9:10" ht="15.75">
      <c r="I16393" s="192"/>
      <c r="J16393" s="192"/>
    </row>
    <row r="16394" spans="9:10" ht="15.75">
      <c r="I16394" s="192"/>
      <c r="J16394" s="192"/>
    </row>
    <row r="16395" spans="9:10" ht="15.75">
      <c r="I16395" s="192"/>
      <c r="J16395" s="192"/>
    </row>
    <row r="16396" spans="9:10" ht="15.75">
      <c r="I16396" s="192"/>
      <c r="J16396" s="192"/>
    </row>
    <row r="16397" spans="9:10" ht="15.75">
      <c r="I16397" s="192"/>
      <c r="J16397" s="192"/>
    </row>
    <row r="16398" spans="9:10" ht="15.75">
      <c r="I16398" s="192"/>
      <c r="J16398" s="192"/>
    </row>
    <row r="16399" spans="9:10" ht="15.75">
      <c r="I16399" s="192"/>
      <c r="J16399" s="192"/>
    </row>
    <row r="16400" spans="9:10" ht="15.75">
      <c r="I16400" s="192"/>
      <c r="J16400" s="192"/>
    </row>
    <row r="16401" spans="9:10" ht="15.75">
      <c r="I16401" s="192"/>
      <c r="J16401" s="192"/>
    </row>
    <row r="16402" spans="9:10" ht="15.75">
      <c r="I16402" s="192"/>
      <c r="J16402" s="192"/>
    </row>
    <row r="16403" spans="9:10" ht="15.75">
      <c r="I16403" s="192"/>
      <c r="J16403" s="192"/>
    </row>
    <row r="16404" spans="9:10" ht="15.75">
      <c r="I16404" s="192"/>
      <c r="J16404" s="192"/>
    </row>
    <row r="16405" spans="9:10" ht="15.75">
      <c r="I16405" s="192"/>
      <c r="J16405" s="192"/>
    </row>
    <row r="16406" spans="9:10" ht="15.75">
      <c r="I16406" s="192"/>
      <c r="J16406" s="192"/>
    </row>
    <row r="16407" spans="9:10" ht="15.75">
      <c r="I16407" s="192"/>
      <c r="J16407" s="192"/>
    </row>
    <row r="16408" spans="9:10" ht="15.75">
      <c r="I16408" s="192"/>
      <c r="J16408" s="192"/>
    </row>
    <row r="16409" spans="9:10" ht="15.75">
      <c r="I16409" s="192"/>
      <c r="J16409" s="192"/>
    </row>
    <row r="16410" spans="9:10" ht="15.75">
      <c r="I16410" s="192"/>
      <c r="J16410" s="192"/>
    </row>
    <row r="16411" spans="9:10" ht="15.75">
      <c r="I16411" s="192"/>
      <c r="J16411" s="192"/>
    </row>
    <row r="16412" spans="9:10" ht="15.75">
      <c r="I16412" s="192"/>
      <c r="J16412" s="192"/>
    </row>
    <row r="16413" spans="9:10" ht="15.75">
      <c r="I16413" s="192"/>
      <c r="J16413" s="192"/>
    </row>
    <row r="16414" spans="9:10" ht="15.75">
      <c r="I16414" s="192"/>
      <c r="J16414" s="192"/>
    </row>
    <row r="16415" spans="9:10" ht="15.75">
      <c r="I16415" s="192"/>
      <c r="J16415" s="192"/>
    </row>
    <row r="16416" spans="9:10" ht="15.75">
      <c r="I16416" s="192"/>
      <c r="J16416" s="192"/>
    </row>
    <row r="16417" spans="9:10" ht="15.75">
      <c r="I16417" s="192"/>
      <c r="J16417" s="192"/>
    </row>
    <row r="16418" spans="9:10" ht="15.75">
      <c r="I16418" s="192"/>
      <c r="J16418" s="192"/>
    </row>
    <row r="16419" spans="9:10" ht="15.75">
      <c r="I16419" s="192"/>
      <c r="J16419" s="192"/>
    </row>
    <row r="16420" spans="9:10" ht="15.75">
      <c r="I16420" s="192"/>
      <c r="J16420" s="192"/>
    </row>
    <row r="16421" spans="9:10" ht="15.75">
      <c r="I16421" s="192"/>
      <c r="J16421" s="192"/>
    </row>
    <row r="16422" spans="9:10" ht="15.75">
      <c r="I16422" s="192"/>
      <c r="J16422" s="192"/>
    </row>
    <row r="16423" spans="9:10" ht="15.75">
      <c r="I16423" s="192"/>
      <c r="J16423" s="192"/>
    </row>
    <row r="16424" spans="9:10" ht="15.75">
      <c r="I16424" s="192"/>
      <c r="J16424" s="192"/>
    </row>
    <row r="16425" spans="9:10" ht="15.75">
      <c r="I16425" s="192"/>
      <c r="J16425" s="192"/>
    </row>
    <row r="16426" spans="9:10" ht="15.75">
      <c r="I16426" s="192"/>
      <c r="J16426" s="192"/>
    </row>
    <row r="16427" spans="9:10" ht="15.75">
      <c r="I16427" s="192"/>
      <c r="J16427" s="192"/>
    </row>
    <row r="16428" spans="9:10" ht="15.75">
      <c r="I16428" s="192"/>
      <c r="J16428" s="192"/>
    </row>
    <row r="16429" spans="9:10" ht="15.75">
      <c r="I16429" s="192"/>
      <c r="J16429" s="192"/>
    </row>
    <row r="16430" spans="9:10" ht="15.75">
      <c r="I16430" s="192"/>
      <c r="J16430" s="192"/>
    </row>
    <row r="16431" spans="9:10" ht="15.75">
      <c r="I16431" s="192"/>
      <c r="J16431" s="192"/>
    </row>
    <row r="16432" spans="9:10" ht="15.75">
      <c r="I16432" s="192"/>
      <c r="J16432" s="192"/>
    </row>
    <row r="16433" spans="9:10" ht="15.75">
      <c r="I16433" s="192"/>
      <c r="J16433" s="192"/>
    </row>
    <row r="16434" spans="9:10" ht="15.75">
      <c r="I16434" s="192"/>
      <c r="J16434" s="192"/>
    </row>
    <row r="16435" spans="9:10" ht="15.75">
      <c r="I16435" s="192"/>
      <c r="J16435" s="192"/>
    </row>
    <row r="16436" spans="9:10" ht="15.75">
      <c r="I16436" s="192"/>
      <c r="J16436" s="192"/>
    </row>
    <row r="16437" spans="9:10" ht="15.75">
      <c r="I16437" s="192"/>
      <c r="J16437" s="192"/>
    </row>
    <row r="16438" spans="9:10" ht="15.75">
      <c r="I16438" s="192"/>
      <c r="J16438" s="192"/>
    </row>
    <row r="16439" spans="9:10" ht="15.75">
      <c r="I16439" s="192"/>
      <c r="J16439" s="192"/>
    </row>
    <row r="16440" spans="9:10" ht="15.75">
      <c r="I16440" s="192"/>
      <c r="J16440" s="192"/>
    </row>
    <row r="16441" spans="9:10" ht="15.75">
      <c r="I16441" s="192"/>
      <c r="J16441" s="192"/>
    </row>
    <row r="16442" spans="9:10" ht="15.75">
      <c r="I16442" s="192"/>
      <c r="J16442" s="192"/>
    </row>
    <row r="16443" spans="9:10" ht="15.75">
      <c r="I16443" s="192"/>
      <c r="J16443" s="192"/>
    </row>
    <row r="16444" spans="9:10" ht="15.75">
      <c r="I16444" s="192"/>
      <c r="J16444" s="192"/>
    </row>
    <row r="16445" spans="9:10" ht="15.75">
      <c r="I16445" s="192"/>
      <c r="J16445" s="192"/>
    </row>
    <row r="16446" spans="9:10" ht="15.75">
      <c r="I16446" s="192"/>
      <c r="J16446" s="192"/>
    </row>
    <row r="16447" spans="9:10" ht="15.75">
      <c r="I16447" s="192"/>
      <c r="J16447" s="192"/>
    </row>
    <row r="16448" spans="9:10" ht="15.75">
      <c r="I16448" s="192"/>
      <c r="J16448" s="192"/>
    </row>
    <row r="16449" spans="9:10" ht="15.75">
      <c r="I16449" s="192"/>
      <c r="J16449" s="192"/>
    </row>
    <row r="16450" spans="9:10" ht="15.75">
      <c r="I16450" s="192"/>
      <c r="J16450" s="192"/>
    </row>
    <row r="16451" spans="9:10" ht="15.75">
      <c r="I16451" s="192"/>
      <c r="J16451" s="192"/>
    </row>
    <row r="16452" spans="9:10" ht="15.75">
      <c r="I16452" s="192"/>
      <c r="J16452" s="192"/>
    </row>
    <row r="16453" spans="9:10" ht="15.75">
      <c r="I16453" s="192"/>
      <c r="J16453" s="192"/>
    </row>
    <row r="16454" spans="9:10" ht="15.75">
      <c r="I16454" s="192"/>
      <c r="J16454" s="192"/>
    </row>
    <row r="16455" spans="9:10" ht="15.75">
      <c r="I16455" s="192"/>
      <c r="J16455" s="192"/>
    </row>
    <row r="16456" spans="9:10" ht="15.75">
      <c r="I16456" s="192"/>
      <c r="J16456" s="192"/>
    </row>
    <row r="16457" spans="9:10" ht="15.75">
      <c r="I16457" s="192"/>
      <c r="J16457" s="192"/>
    </row>
    <row r="16458" spans="9:10" ht="15.75">
      <c r="I16458" s="192"/>
      <c r="J16458" s="192"/>
    </row>
    <row r="16459" spans="9:10" ht="15.75">
      <c r="I16459" s="192"/>
      <c r="J16459" s="192"/>
    </row>
    <row r="16460" spans="9:10" ht="15.75">
      <c r="I16460" s="192"/>
      <c r="J16460" s="192"/>
    </row>
    <row r="16461" spans="9:10" ht="15.75">
      <c r="I16461" s="192"/>
      <c r="J16461" s="192"/>
    </row>
    <row r="16462" spans="9:10" ht="15.75">
      <c r="I16462" s="192"/>
      <c r="J16462" s="192"/>
    </row>
    <row r="16463" spans="9:10" ht="15.75">
      <c r="I16463" s="192"/>
      <c r="J16463" s="192"/>
    </row>
    <row r="16464" spans="9:10" ht="15.75">
      <c r="I16464" s="192"/>
      <c r="J16464" s="192"/>
    </row>
    <row r="16465" spans="9:10" ht="15.75">
      <c r="I16465" s="192"/>
      <c r="J16465" s="192"/>
    </row>
    <row r="16466" spans="9:10" ht="15.75">
      <c r="I16466" s="192"/>
      <c r="J16466" s="192"/>
    </row>
    <row r="16467" spans="9:10" ht="15.75">
      <c r="I16467" s="192"/>
      <c r="J16467" s="192"/>
    </row>
    <row r="16468" spans="9:10" ht="15.75">
      <c r="I16468" s="192"/>
      <c r="J16468" s="192"/>
    </row>
    <row r="16469" spans="9:10" ht="15.75">
      <c r="I16469" s="192"/>
      <c r="J16469" s="192"/>
    </row>
    <row r="16470" spans="9:10" ht="15.75">
      <c r="I16470" s="192"/>
      <c r="J16470" s="192"/>
    </row>
    <row r="16471" spans="9:10" ht="15.75">
      <c r="I16471" s="192"/>
      <c r="J16471" s="192"/>
    </row>
    <row r="16472" spans="9:10" ht="15.75">
      <c r="I16472" s="192"/>
      <c r="J16472" s="192"/>
    </row>
    <row r="16473" spans="9:10" ht="15.75">
      <c r="I16473" s="192"/>
      <c r="J16473" s="192"/>
    </row>
    <row r="16474" spans="9:10" ht="15.75">
      <c r="I16474" s="192"/>
      <c r="J16474" s="192"/>
    </row>
    <row r="16475" spans="9:10" ht="15.75">
      <c r="I16475" s="192"/>
      <c r="J16475" s="192"/>
    </row>
    <row r="16476" spans="9:10" ht="15.75">
      <c r="I16476" s="192"/>
      <c r="J16476" s="192"/>
    </row>
    <row r="16477" spans="9:10" ht="15.75">
      <c r="I16477" s="192"/>
      <c r="J16477" s="192"/>
    </row>
    <row r="16478" spans="9:10" ht="15.75">
      <c r="I16478" s="192"/>
      <c r="J16478" s="192"/>
    </row>
    <row r="16479" spans="9:10" ht="15.75">
      <c r="I16479" s="192"/>
      <c r="J16479" s="192"/>
    </row>
    <row r="16480" spans="9:10" ht="15.75">
      <c r="I16480" s="192"/>
      <c r="J16480" s="192"/>
    </row>
    <row r="16481" spans="9:10" ht="15.75">
      <c r="I16481" s="192"/>
      <c r="J16481" s="192"/>
    </row>
    <row r="16482" spans="9:10" ht="15.75">
      <c r="I16482" s="192"/>
      <c r="J16482" s="192"/>
    </row>
    <row r="16483" spans="9:10" ht="15.75">
      <c r="I16483" s="192"/>
      <c r="J16483" s="192"/>
    </row>
    <row r="16484" spans="9:10" ht="15.75">
      <c r="I16484" s="192"/>
      <c r="J16484" s="192"/>
    </row>
    <row r="16485" spans="9:10" ht="15.75">
      <c r="I16485" s="192"/>
      <c r="J16485" s="192"/>
    </row>
    <row r="16486" spans="9:10" ht="15.75">
      <c r="I16486" s="192"/>
      <c r="J16486" s="192"/>
    </row>
    <row r="16487" spans="9:10" ht="15.75">
      <c r="I16487" s="192"/>
      <c r="J16487" s="192"/>
    </row>
    <row r="16488" spans="9:10" ht="15.75">
      <c r="I16488" s="192"/>
      <c r="J16488" s="192"/>
    </row>
    <row r="16489" spans="9:10" ht="15.75">
      <c r="I16489" s="192"/>
      <c r="J16489" s="192"/>
    </row>
    <row r="16490" spans="9:10" ht="15.75">
      <c r="I16490" s="192"/>
      <c r="J16490" s="192"/>
    </row>
    <row r="16491" spans="9:10" ht="15.75">
      <c r="I16491" s="192"/>
      <c r="J16491" s="192"/>
    </row>
    <row r="16492" spans="9:10" ht="15.75">
      <c r="I16492" s="192"/>
      <c r="J16492" s="192"/>
    </row>
    <row r="16493" spans="9:10" ht="15.75">
      <c r="I16493" s="192"/>
      <c r="J16493" s="192"/>
    </row>
    <row r="16494" spans="9:10" ht="15.75">
      <c r="I16494" s="192"/>
      <c r="J16494" s="192"/>
    </row>
    <row r="16495" spans="9:10" ht="15.75">
      <c r="I16495" s="192"/>
      <c r="J16495" s="192"/>
    </row>
    <row r="16496" spans="9:10" ht="15.75">
      <c r="I16496" s="192"/>
      <c r="J16496" s="192"/>
    </row>
    <row r="16497" spans="9:10" ht="15.75">
      <c r="I16497" s="192"/>
      <c r="J16497" s="192"/>
    </row>
    <row r="16498" spans="9:10" ht="15.75">
      <c r="I16498" s="192"/>
      <c r="J16498" s="192"/>
    </row>
    <row r="16499" spans="9:10" ht="15.75">
      <c r="I16499" s="192"/>
      <c r="J16499" s="192"/>
    </row>
    <row r="16500" spans="9:10" ht="15.75">
      <c r="I16500" s="192"/>
      <c r="J16500" s="192"/>
    </row>
    <row r="16501" spans="9:10" ht="15.75">
      <c r="I16501" s="192"/>
      <c r="J16501" s="192"/>
    </row>
    <row r="16502" spans="9:10" ht="15.75">
      <c r="I16502" s="192"/>
      <c r="J16502" s="192"/>
    </row>
    <row r="16503" spans="9:10" ht="15.75">
      <c r="I16503" s="192"/>
      <c r="J16503" s="192"/>
    </row>
    <row r="16504" spans="9:10" ht="15.75">
      <c r="I16504" s="192"/>
      <c r="J16504" s="192"/>
    </row>
    <row r="16505" spans="9:10" ht="15.75">
      <c r="I16505" s="192"/>
      <c r="J16505" s="192"/>
    </row>
    <row r="16506" spans="9:10" ht="15.75">
      <c r="I16506" s="192"/>
      <c r="J16506" s="192"/>
    </row>
    <row r="16507" spans="9:10" ht="15.75">
      <c r="I16507" s="192"/>
      <c r="J16507" s="192"/>
    </row>
    <row r="16508" spans="9:10" ht="15.75">
      <c r="I16508" s="192"/>
      <c r="J16508" s="192"/>
    </row>
    <row r="16509" spans="9:10" ht="15.75">
      <c r="I16509" s="192"/>
      <c r="J16509" s="192"/>
    </row>
    <row r="16510" spans="9:10" ht="15.75">
      <c r="I16510" s="192"/>
      <c r="J16510" s="192"/>
    </row>
    <row r="16511" spans="9:10" ht="15.75">
      <c r="I16511" s="192"/>
      <c r="J16511" s="192"/>
    </row>
    <row r="16512" spans="9:10" ht="15.75">
      <c r="I16512" s="192"/>
      <c r="J16512" s="192"/>
    </row>
    <row r="16513" spans="9:10" ht="15.75">
      <c r="I16513" s="192"/>
      <c r="J16513" s="192"/>
    </row>
    <row r="16514" spans="9:10" ht="15.75">
      <c r="I16514" s="192"/>
      <c r="J16514" s="192"/>
    </row>
    <row r="16515" spans="9:10" ht="15.75">
      <c r="I16515" s="192"/>
      <c r="J16515" s="192"/>
    </row>
    <row r="16516" spans="9:10" ht="15.75">
      <c r="I16516" s="192"/>
      <c r="J16516" s="192"/>
    </row>
    <row r="16517" spans="9:10" ht="15.75">
      <c r="I16517" s="192"/>
      <c r="J16517" s="192"/>
    </row>
    <row r="16518" spans="9:10" ht="15.75">
      <c r="I16518" s="192"/>
      <c r="J16518" s="192"/>
    </row>
    <row r="16519" spans="9:10" ht="15.75">
      <c r="I16519" s="192"/>
      <c r="J16519" s="192"/>
    </row>
    <row r="16520" spans="9:10" ht="15.75">
      <c r="I16520" s="192"/>
      <c r="J16520" s="192"/>
    </row>
    <row r="16521" spans="9:10" ht="15.75">
      <c r="I16521" s="192"/>
      <c r="J16521" s="192"/>
    </row>
    <row r="16522" spans="9:10" ht="15.75">
      <c r="I16522" s="192"/>
      <c r="J16522" s="192"/>
    </row>
    <row r="16523" spans="9:10" ht="15.75">
      <c r="I16523" s="192"/>
      <c r="J16523" s="192"/>
    </row>
    <row r="16524" spans="9:10" ht="15.75">
      <c r="I16524" s="192"/>
      <c r="J16524" s="192"/>
    </row>
    <row r="16525" spans="9:10" ht="15.75">
      <c r="I16525" s="192"/>
      <c r="J16525" s="192"/>
    </row>
    <row r="16526" spans="9:10" ht="15.75">
      <c r="I16526" s="192"/>
      <c r="J16526" s="192"/>
    </row>
    <row r="16527" spans="9:10" ht="15.75">
      <c r="I16527" s="192"/>
      <c r="J16527" s="192"/>
    </row>
    <row r="16528" spans="9:10" ht="15.75">
      <c r="I16528" s="192"/>
      <c r="J16528" s="192"/>
    </row>
    <row r="16529" spans="9:10" ht="15.75">
      <c r="I16529" s="192"/>
      <c r="J16529" s="192"/>
    </row>
    <row r="16530" spans="9:10" ht="15.75">
      <c r="I16530" s="192"/>
      <c r="J16530" s="192"/>
    </row>
    <row r="16531" spans="9:10" ht="15.75">
      <c r="I16531" s="192"/>
      <c r="J16531" s="192"/>
    </row>
    <row r="16532" spans="9:10" ht="15.75">
      <c r="I16532" s="192"/>
      <c r="J16532" s="192"/>
    </row>
    <row r="16533" spans="9:10" ht="15.75">
      <c r="I16533" s="192"/>
      <c r="J16533" s="192"/>
    </row>
    <row r="16534" spans="9:10" ht="15.75">
      <c r="I16534" s="192"/>
      <c r="J16534" s="192"/>
    </row>
    <row r="16535" spans="9:10" ht="15.75">
      <c r="I16535" s="192"/>
      <c r="J16535" s="192"/>
    </row>
    <row r="16536" spans="9:10" ht="15.75">
      <c r="I16536" s="192"/>
      <c r="J16536" s="192"/>
    </row>
    <row r="16537" spans="9:10" ht="15.75">
      <c r="I16537" s="192"/>
      <c r="J16537" s="192"/>
    </row>
    <row r="16538" spans="9:10" ht="15.75">
      <c r="I16538" s="192"/>
      <c r="J16538" s="192"/>
    </row>
    <row r="16539" spans="9:10" ht="15.75">
      <c r="I16539" s="192"/>
      <c r="J16539" s="192"/>
    </row>
    <row r="16540" spans="9:10" ht="15.75">
      <c r="I16540" s="192"/>
      <c r="J16540" s="192"/>
    </row>
    <row r="16541" spans="9:10" ht="15.75">
      <c r="I16541" s="192"/>
      <c r="J16541" s="192"/>
    </row>
    <row r="16542" spans="9:10" ht="15.75">
      <c r="I16542" s="192"/>
      <c r="J16542" s="192"/>
    </row>
    <row r="16543" spans="9:10" ht="15.75">
      <c r="I16543" s="192"/>
      <c r="J16543" s="192"/>
    </row>
    <row r="16544" spans="9:10" ht="15.75">
      <c r="I16544" s="192"/>
      <c r="J16544" s="192"/>
    </row>
    <row r="16545" spans="9:10" ht="15.75">
      <c r="I16545" s="192"/>
      <c r="J16545" s="192"/>
    </row>
    <row r="16546" spans="9:10" ht="15.75">
      <c r="I16546" s="192"/>
      <c r="J16546" s="192"/>
    </row>
    <row r="16547" spans="9:10" ht="15.75">
      <c r="I16547" s="192"/>
      <c r="J16547" s="192"/>
    </row>
    <row r="16548" spans="9:10" ht="15.75">
      <c r="I16548" s="192"/>
      <c r="J16548" s="192"/>
    </row>
    <row r="16549" spans="9:10" ht="15.75">
      <c r="I16549" s="192"/>
      <c r="J16549" s="192"/>
    </row>
    <row r="16550" spans="9:10" ht="15.75">
      <c r="I16550" s="192"/>
      <c r="J16550" s="192"/>
    </row>
    <row r="16551" spans="9:10" ht="15.75">
      <c r="I16551" s="192"/>
      <c r="J16551" s="192"/>
    </row>
    <row r="16552" spans="9:10" ht="15.75">
      <c r="I16552" s="192"/>
      <c r="J16552" s="192"/>
    </row>
    <row r="16553" spans="9:10" ht="15.75">
      <c r="I16553" s="192"/>
      <c r="J16553" s="192"/>
    </row>
    <row r="16554" spans="9:10" ht="15.75">
      <c r="I16554" s="192"/>
      <c r="J16554" s="192"/>
    </row>
    <row r="16555" spans="9:10" ht="15.75">
      <c r="I16555" s="192"/>
      <c r="J16555" s="192"/>
    </row>
    <row r="16556" spans="9:10" ht="15.75">
      <c r="I16556" s="192"/>
      <c r="J16556" s="192"/>
    </row>
    <row r="16557" spans="9:10" ht="15.75">
      <c r="I16557" s="192"/>
      <c r="J16557" s="192"/>
    </row>
    <row r="16558" spans="9:10" ht="15.75">
      <c r="I16558" s="192"/>
      <c r="J16558" s="192"/>
    </row>
    <row r="16559" spans="9:10" ht="15.75">
      <c r="I16559" s="192"/>
      <c r="J16559" s="192"/>
    </row>
    <row r="16560" spans="9:10" ht="15.75">
      <c r="I16560" s="192"/>
      <c r="J16560" s="192"/>
    </row>
    <row r="16561" spans="9:10" ht="15.75">
      <c r="I16561" s="192"/>
      <c r="J16561" s="192"/>
    </row>
    <row r="16562" spans="9:10" ht="15.75">
      <c r="I16562" s="192"/>
      <c r="J16562" s="192"/>
    </row>
    <row r="16563" spans="9:10" ht="15.75">
      <c r="I16563" s="192"/>
      <c r="J16563" s="192"/>
    </row>
    <row r="16564" spans="9:10" ht="15.75">
      <c r="I16564" s="192"/>
      <c r="J16564" s="192"/>
    </row>
    <row r="16565" spans="9:10" ht="15.75">
      <c r="I16565" s="192"/>
      <c r="J16565" s="192"/>
    </row>
    <row r="16566" spans="9:10" ht="15.75">
      <c r="I16566" s="192"/>
      <c r="J16566" s="192"/>
    </row>
    <row r="16567" spans="9:10" ht="15.75">
      <c r="I16567" s="192"/>
      <c r="J16567" s="192"/>
    </row>
    <row r="16568" spans="9:10" ht="15.75">
      <c r="I16568" s="192"/>
      <c r="J16568" s="192"/>
    </row>
    <row r="16569" spans="9:10" ht="15.75">
      <c r="I16569" s="192"/>
      <c r="J16569" s="192"/>
    </row>
    <row r="16570" spans="9:10" ht="15.75">
      <c r="I16570" s="192"/>
      <c r="J16570" s="192"/>
    </row>
    <row r="16571" spans="9:10" ht="15.75">
      <c r="I16571" s="192"/>
      <c r="J16571" s="192"/>
    </row>
    <row r="16572" spans="9:10" ht="15.75">
      <c r="I16572" s="192"/>
      <c r="J16572" s="192"/>
    </row>
    <row r="16573" spans="9:10" ht="15.75">
      <c r="I16573" s="192"/>
      <c r="J16573" s="192"/>
    </row>
    <row r="16574" spans="9:10" ht="15.75">
      <c r="I16574" s="192"/>
      <c r="J16574" s="192"/>
    </row>
    <row r="16575" spans="9:10" ht="15.75">
      <c r="I16575" s="192"/>
      <c r="J16575" s="192"/>
    </row>
    <row r="16576" spans="9:10" ht="15.75">
      <c r="I16576" s="192"/>
      <c r="J16576" s="192"/>
    </row>
    <row r="16577" spans="9:10" ht="15.75">
      <c r="I16577" s="192"/>
      <c r="J16577" s="192"/>
    </row>
    <row r="16578" spans="9:10" ht="15.75">
      <c r="I16578" s="192"/>
      <c r="J16578" s="192"/>
    </row>
    <row r="16579" spans="9:10" ht="15.75">
      <c r="I16579" s="192"/>
      <c r="J16579" s="192"/>
    </row>
    <row r="16580" spans="9:10" ht="15.75">
      <c r="I16580" s="192"/>
      <c r="J16580" s="192"/>
    </row>
    <row r="16581" spans="9:10" ht="15.75">
      <c r="I16581" s="192"/>
      <c r="J16581" s="192"/>
    </row>
    <row r="16582" spans="9:10" ht="15.75">
      <c r="I16582" s="192"/>
      <c r="J16582" s="192"/>
    </row>
    <row r="16583" spans="9:10" ht="15.75">
      <c r="I16583" s="192"/>
      <c r="J16583" s="192"/>
    </row>
    <row r="16584" spans="9:10" ht="15.75">
      <c r="I16584" s="192"/>
      <c r="J16584" s="192"/>
    </row>
    <row r="16585" spans="9:10" ht="15.75">
      <c r="I16585" s="192"/>
      <c r="J16585" s="192"/>
    </row>
    <row r="16586" spans="9:10" ht="15.75">
      <c r="I16586" s="192"/>
      <c r="J16586" s="192"/>
    </row>
    <row r="16587" spans="9:10" ht="15.75">
      <c r="I16587" s="192"/>
      <c r="J16587" s="192"/>
    </row>
    <row r="16588" spans="9:10" ht="15.75">
      <c r="I16588" s="192"/>
      <c r="J16588" s="192"/>
    </row>
    <row r="16589" spans="9:10" ht="15.75">
      <c r="I16589" s="192"/>
      <c r="J16589" s="192"/>
    </row>
    <row r="16590" spans="9:10" ht="15.75">
      <c r="I16590" s="192"/>
      <c r="J16590" s="192"/>
    </row>
    <row r="16591" spans="9:10" ht="15.75">
      <c r="I16591" s="192"/>
      <c r="J16591" s="192"/>
    </row>
    <row r="16592" spans="9:10" ht="15.75">
      <c r="I16592" s="192"/>
      <c r="J16592" s="192"/>
    </row>
    <row r="16593" spans="9:10" ht="15.75">
      <c r="I16593" s="192"/>
      <c r="J16593" s="192"/>
    </row>
    <row r="16594" spans="9:10" ht="15.75">
      <c r="I16594" s="192"/>
      <c r="J16594" s="192"/>
    </row>
    <row r="16595" spans="9:10" ht="15.75">
      <c r="I16595" s="192"/>
      <c r="J16595" s="192"/>
    </row>
    <row r="16596" spans="9:10" ht="15.75">
      <c r="I16596" s="192"/>
      <c r="J16596" s="192"/>
    </row>
    <row r="16597" spans="9:10" ht="15.75">
      <c r="I16597" s="192"/>
      <c r="J16597" s="192"/>
    </row>
    <row r="16598" spans="9:10" ht="15.75">
      <c r="I16598" s="192"/>
      <c r="J16598" s="192"/>
    </row>
    <row r="16599" spans="9:10" ht="15.75">
      <c r="I16599" s="192"/>
      <c r="J16599" s="192"/>
    </row>
    <row r="16600" spans="9:10" ht="15.75">
      <c r="I16600" s="192"/>
      <c r="J16600" s="192"/>
    </row>
    <row r="16601" spans="9:10" ht="15.75">
      <c r="I16601" s="192"/>
      <c r="J16601" s="192"/>
    </row>
    <row r="16602" spans="9:10" ht="15.75">
      <c r="I16602" s="192"/>
      <c r="J16602" s="192"/>
    </row>
    <row r="16603" spans="9:10" ht="15.75">
      <c r="I16603" s="192"/>
      <c r="J16603" s="192"/>
    </row>
    <row r="16604" spans="9:10" ht="15.75">
      <c r="I16604" s="192"/>
      <c r="J16604" s="192"/>
    </row>
    <row r="16605" spans="9:10" ht="15.75">
      <c r="I16605" s="192"/>
      <c r="J16605" s="192"/>
    </row>
    <row r="16606" spans="9:10" ht="15.75">
      <c r="I16606" s="192"/>
      <c r="J16606" s="192"/>
    </row>
    <row r="16607" spans="9:10" ht="15.75">
      <c r="I16607" s="192"/>
      <c r="J16607" s="192"/>
    </row>
    <row r="16608" spans="9:10" ht="15.75">
      <c r="I16608" s="192"/>
      <c r="J16608" s="192"/>
    </row>
    <row r="16609" spans="9:10" ht="15.75">
      <c r="I16609" s="192"/>
      <c r="J16609" s="192"/>
    </row>
    <row r="16610" spans="9:10" ht="15.75">
      <c r="I16610" s="192"/>
      <c r="J16610" s="192"/>
    </row>
    <row r="16611" spans="9:10" ht="15.75">
      <c r="I16611" s="192"/>
      <c r="J16611" s="192"/>
    </row>
    <row r="16612" spans="9:10" ht="15.75">
      <c r="I16612" s="192"/>
      <c r="J16612" s="192"/>
    </row>
    <row r="16613" spans="9:10" ht="15.75">
      <c r="I16613" s="192"/>
      <c r="J16613" s="192"/>
    </row>
    <row r="16614" spans="9:10" ht="15.75">
      <c r="I16614" s="192"/>
      <c r="J16614" s="192"/>
    </row>
    <row r="16615" spans="9:10" ht="15.75">
      <c r="I16615" s="192"/>
      <c r="J16615" s="192"/>
    </row>
    <row r="16616" spans="9:10" ht="15.75">
      <c r="I16616" s="192"/>
      <c r="J16616" s="192"/>
    </row>
    <row r="16617" spans="9:10" ht="15.75">
      <c r="I16617" s="192"/>
      <c r="J16617" s="192"/>
    </row>
    <row r="16618" spans="9:10" ht="15.75">
      <c r="I16618" s="192"/>
      <c r="J16618" s="192"/>
    </row>
    <row r="16619" spans="9:10" ht="15.75">
      <c r="I16619" s="192"/>
      <c r="J16619" s="192"/>
    </row>
    <row r="16620" spans="9:10" ht="15.75">
      <c r="I16620" s="192"/>
      <c r="J16620" s="192"/>
    </row>
    <row r="16621" spans="9:10" ht="15.75">
      <c r="I16621" s="192"/>
      <c r="J16621" s="192"/>
    </row>
    <row r="16622" spans="9:10" ht="15.75">
      <c r="I16622" s="192"/>
      <c r="J16622" s="192"/>
    </row>
    <row r="16623" spans="9:10" ht="15.75">
      <c r="I16623" s="192"/>
      <c r="J16623" s="192"/>
    </row>
    <row r="16624" spans="9:10" ht="15.75">
      <c r="I16624" s="192"/>
      <c r="J16624" s="192"/>
    </row>
    <row r="16625" spans="9:10" ht="15.75">
      <c r="I16625" s="192"/>
      <c r="J16625" s="192"/>
    </row>
    <row r="16626" spans="9:10" ht="15.75">
      <c r="I16626" s="192"/>
      <c r="J16626" s="192"/>
    </row>
    <row r="16627" spans="9:10" ht="15.75">
      <c r="I16627" s="192"/>
      <c r="J16627" s="192"/>
    </row>
    <row r="16628" spans="9:10" ht="15.75">
      <c r="I16628" s="192"/>
      <c r="J16628" s="192"/>
    </row>
    <row r="16629" spans="9:10" ht="15.75">
      <c r="I16629" s="192"/>
      <c r="J16629" s="192"/>
    </row>
    <row r="16630" spans="9:10" ht="15.75">
      <c r="I16630" s="192"/>
      <c r="J16630" s="192"/>
    </row>
    <row r="16631" spans="9:10" ht="15.75">
      <c r="I16631" s="192"/>
      <c r="J16631" s="192"/>
    </row>
    <row r="16632" spans="9:10" ht="15.75">
      <c r="I16632" s="192"/>
      <c r="J16632" s="192"/>
    </row>
    <row r="16633" spans="9:10" ht="15.75">
      <c r="I16633" s="192"/>
      <c r="J16633" s="192"/>
    </row>
    <row r="16634" spans="9:10" ht="15.75">
      <c r="I16634" s="192"/>
      <c r="J16634" s="192"/>
    </row>
    <row r="16635" spans="9:10" ht="15.75">
      <c r="I16635" s="192"/>
      <c r="J16635" s="192"/>
    </row>
    <row r="16636" spans="9:10" ht="15.75">
      <c r="I16636" s="192"/>
      <c r="J16636" s="192"/>
    </row>
    <row r="16637" spans="9:10" ht="15.75">
      <c r="I16637" s="192"/>
      <c r="J16637" s="192"/>
    </row>
    <row r="16638" spans="9:10" ht="15.75">
      <c r="I16638" s="192"/>
      <c r="J16638" s="192"/>
    </row>
    <row r="16639" spans="9:10" ht="15.75">
      <c r="I16639" s="192"/>
      <c r="J16639" s="192"/>
    </row>
    <row r="16640" spans="9:10" ht="15.75">
      <c r="I16640" s="192"/>
      <c r="J16640" s="192"/>
    </row>
    <row r="16641" spans="9:10" ht="15.75">
      <c r="I16641" s="192"/>
      <c r="J16641" s="192"/>
    </row>
    <row r="16642" spans="9:10" ht="15.75">
      <c r="I16642" s="192"/>
      <c r="J16642" s="192"/>
    </row>
    <row r="16643" spans="9:10" ht="15.75">
      <c r="I16643" s="192"/>
      <c r="J16643" s="192"/>
    </row>
    <row r="16644" spans="9:10" ht="15.75">
      <c r="I16644" s="192"/>
      <c r="J16644" s="192"/>
    </row>
    <row r="16645" spans="9:10" ht="15.75">
      <c r="I16645" s="192"/>
      <c r="J16645" s="192"/>
    </row>
    <row r="16646" spans="9:10" ht="15.75">
      <c r="I16646" s="192"/>
      <c r="J16646" s="192"/>
    </row>
    <row r="16647" spans="9:10" ht="15.75">
      <c r="I16647" s="192"/>
      <c r="J16647" s="192"/>
    </row>
    <row r="16648" spans="9:10" ht="15.75">
      <c r="I16648" s="192"/>
      <c r="J16648" s="192"/>
    </row>
    <row r="16649" spans="9:10" ht="15.75">
      <c r="I16649" s="192"/>
      <c r="J16649" s="192"/>
    </row>
    <row r="16650" spans="9:10" ht="15.75">
      <c r="I16650" s="192"/>
      <c r="J16650" s="192"/>
    </row>
    <row r="16651" spans="9:10" ht="15.75">
      <c r="I16651" s="192"/>
      <c r="J16651" s="192"/>
    </row>
    <row r="16652" spans="9:10" ht="15.75">
      <c r="I16652" s="192"/>
      <c r="J16652" s="192"/>
    </row>
    <row r="16653" spans="9:10" ht="15.75">
      <c r="I16653" s="192"/>
      <c r="J16653" s="192"/>
    </row>
    <row r="16654" spans="9:10" ht="15.75">
      <c r="I16654" s="192"/>
      <c r="J16654" s="192"/>
    </row>
    <row r="16655" spans="9:10" ht="15.75">
      <c r="I16655" s="192"/>
      <c r="J16655" s="192"/>
    </row>
    <row r="16656" spans="9:10" ht="15.75">
      <c r="I16656" s="192"/>
      <c r="J16656" s="192"/>
    </row>
    <row r="16657" spans="9:10" ht="15.75">
      <c r="I16657" s="192"/>
      <c r="J16657" s="192"/>
    </row>
    <row r="16658" spans="9:10" ht="15.75">
      <c r="I16658" s="192"/>
      <c r="J16658" s="192"/>
    </row>
    <row r="16659" spans="9:10" ht="15.75">
      <c r="I16659" s="192"/>
      <c r="J16659" s="192"/>
    </row>
    <row r="16660" spans="9:10" ht="15.75">
      <c r="I16660" s="192"/>
      <c r="J16660" s="192"/>
    </row>
    <row r="16661" spans="9:10" ht="15.75">
      <c r="I16661" s="192"/>
      <c r="J16661" s="192"/>
    </row>
    <row r="16662" spans="9:10" ht="15.75">
      <c r="I16662" s="192"/>
      <c r="J16662" s="192"/>
    </row>
    <row r="16663" spans="9:10" ht="15.75">
      <c r="I16663" s="192"/>
      <c r="J16663" s="192"/>
    </row>
    <row r="16664" spans="9:10" ht="15.75">
      <c r="I16664" s="192"/>
      <c r="J16664" s="192"/>
    </row>
    <row r="16665" spans="9:10" ht="15.75">
      <c r="I16665" s="192"/>
      <c r="J16665" s="192"/>
    </row>
    <row r="16666" spans="9:10" ht="15.75">
      <c r="I16666" s="192"/>
      <c r="J16666" s="192"/>
    </row>
    <row r="16667" spans="9:10" ht="15.75">
      <c r="I16667" s="192"/>
      <c r="J16667" s="192"/>
    </row>
    <row r="16668" spans="9:10" ht="15.75">
      <c r="I16668" s="192"/>
      <c r="J16668" s="192"/>
    </row>
    <row r="16669" spans="9:10" ht="15.75">
      <c r="I16669" s="192"/>
      <c r="J16669" s="192"/>
    </row>
    <row r="16670" spans="9:10" ht="15.75">
      <c r="I16670" s="192"/>
      <c r="J16670" s="192"/>
    </row>
    <row r="16671" spans="9:10" ht="15.75">
      <c r="I16671" s="192"/>
      <c r="J16671" s="192"/>
    </row>
    <row r="16672" spans="9:10" ht="15.75">
      <c r="I16672" s="192"/>
      <c r="J16672" s="192"/>
    </row>
    <row r="16673" spans="9:10" ht="15.75">
      <c r="I16673" s="192"/>
      <c r="J16673" s="192"/>
    </row>
    <row r="16674" spans="9:10" ht="15.75">
      <c r="I16674" s="192"/>
      <c r="J16674" s="192"/>
    </row>
    <row r="16675" spans="9:10" ht="15.75">
      <c r="I16675" s="192"/>
      <c r="J16675" s="192"/>
    </row>
    <row r="16676" spans="9:10" ht="15.75">
      <c r="I16676" s="192"/>
      <c r="J16676" s="192"/>
    </row>
    <row r="16677" spans="9:10" ht="15.75">
      <c r="I16677" s="192"/>
      <c r="J16677" s="192"/>
    </row>
    <row r="16678" spans="9:10" ht="15.75">
      <c r="I16678" s="192"/>
      <c r="J16678" s="192"/>
    </row>
    <row r="16679" spans="9:10" ht="15.75">
      <c r="I16679" s="192"/>
      <c r="J16679" s="192"/>
    </row>
    <row r="16680" spans="9:10" ht="15.75">
      <c r="I16680" s="192"/>
      <c r="J16680" s="192"/>
    </row>
    <row r="16681" spans="9:10" ht="15.75">
      <c r="I16681" s="192"/>
      <c r="J16681" s="192"/>
    </row>
    <row r="16682" spans="9:10" ht="15.75">
      <c r="I16682" s="192"/>
      <c r="J16682" s="192"/>
    </row>
    <row r="16683" spans="9:10" ht="15.75">
      <c r="I16683" s="192"/>
      <c r="J16683" s="192"/>
    </row>
    <row r="16684" spans="9:10" ht="15.75">
      <c r="I16684" s="192"/>
      <c r="J16684" s="192"/>
    </row>
    <row r="16685" spans="9:10" ht="15.75">
      <c r="I16685" s="192"/>
      <c r="J16685" s="192"/>
    </row>
    <row r="16686" spans="9:10" ht="15.75">
      <c r="I16686" s="192"/>
      <c r="J16686" s="192"/>
    </row>
    <row r="16687" spans="9:10" ht="15.75">
      <c r="I16687" s="192"/>
      <c r="J16687" s="192"/>
    </row>
    <row r="16688" spans="9:10" ht="15.75">
      <c r="I16688" s="192"/>
      <c r="J16688" s="192"/>
    </row>
    <row r="16689" spans="9:10" ht="15.75">
      <c r="I16689" s="192"/>
      <c r="J16689" s="192"/>
    </row>
    <row r="16690" spans="9:10" ht="15.75">
      <c r="I16690" s="192"/>
      <c r="J16690" s="192"/>
    </row>
    <row r="16691" spans="9:10" ht="15.75">
      <c r="I16691" s="192"/>
      <c r="J16691" s="192"/>
    </row>
    <row r="16692" spans="9:10" ht="15.75">
      <c r="I16692" s="192"/>
      <c r="J16692" s="192"/>
    </row>
    <row r="16693" spans="9:10" ht="15.75">
      <c r="I16693" s="192"/>
      <c r="J16693" s="192"/>
    </row>
    <row r="16694" spans="9:10" ht="15.75">
      <c r="I16694" s="192"/>
      <c r="J16694" s="192"/>
    </row>
    <row r="16695" spans="9:10" ht="15.75">
      <c r="I16695" s="192"/>
      <c r="J16695" s="192"/>
    </row>
    <row r="16696" spans="9:10" ht="15.75">
      <c r="I16696" s="192"/>
      <c r="J16696" s="192"/>
    </row>
    <row r="16697" spans="9:10" ht="15.75">
      <c r="I16697" s="192"/>
      <c r="J16697" s="192"/>
    </row>
    <row r="16698" spans="9:10" ht="15.75">
      <c r="I16698" s="192"/>
      <c r="J16698" s="192"/>
    </row>
    <row r="16699" spans="9:10" ht="15.75">
      <c r="I16699" s="192"/>
      <c r="J16699" s="192"/>
    </row>
    <row r="16700" spans="9:10" ht="15.75">
      <c r="I16700" s="192"/>
      <c r="J16700" s="192"/>
    </row>
    <row r="16701" spans="9:10" ht="15.75">
      <c r="I16701" s="192"/>
      <c r="J16701" s="192"/>
    </row>
    <row r="16702" spans="9:10" ht="15.75">
      <c r="I16702" s="192"/>
      <c r="J16702" s="192"/>
    </row>
    <row r="16703" spans="9:10" ht="15.75">
      <c r="I16703" s="192"/>
      <c r="J16703" s="192"/>
    </row>
    <row r="16704" spans="9:10" ht="15.75">
      <c r="I16704" s="192"/>
      <c r="J16704" s="192"/>
    </row>
    <row r="16705" spans="9:10" ht="15.75">
      <c r="I16705" s="192"/>
      <c r="J16705" s="192"/>
    </row>
    <row r="16706" spans="9:10" ht="15.75">
      <c r="I16706" s="192"/>
      <c r="J16706" s="192"/>
    </row>
    <row r="16707" spans="9:10" ht="15.75">
      <c r="I16707" s="192"/>
      <c r="J16707" s="192"/>
    </row>
    <row r="16708" spans="9:10" ht="15.75">
      <c r="I16708" s="192"/>
      <c r="J16708" s="192"/>
    </row>
    <row r="16709" spans="9:10" ht="15.75">
      <c r="I16709" s="192"/>
      <c r="J16709" s="192"/>
    </row>
    <row r="16710" spans="9:10" ht="15.75">
      <c r="I16710" s="192"/>
      <c r="J16710" s="192"/>
    </row>
    <row r="16711" spans="9:10" ht="15.75">
      <c r="I16711" s="192"/>
      <c r="J16711" s="192"/>
    </row>
    <row r="16712" spans="9:10" ht="15.75">
      <c r="I16712" s="192"/>
      <c r="J16712" s="192"/>
    </row>
    <row r="16713" spans="9:10" ht="15.75">
      <c r="I16713" s="192"/>
      <c r="J16713" s="192"/>
    </row>
    <row r="16714" spans="9:10" ht="15.75">
      <c r="I16714" s="192"/>
      <c r="J16714" s="192"/>
    </row>
    <row r="16715" spans="9:10" ht="15.75">
      <c r="I16715" s="192"/>
      <c r="J16715" s="192"/>
    </row>
    <row r="16716" spans="9:10" ht="15.75">
      <c r="I16716" s="192"/>
      <c r="J16716" s="192"/>
    </row>
    <row r="16717" spans="9:10" ht="15.75">
      <c r="I16717" s="192"/>
      <c r="J16717" s="192"/>
    </row>
    <row r="16718" spans="9:10" ht="15.75">
      <c r="I16718" s="192"/>
      <c r="J16718" s="192"/>
    </row>
    <row r="16719" spans="9:10" ht="15.75">
      <c r="I16719" s="192"/>
      <c r="J16719" s="192"/>
    </row>
    <row r="16720" spans="9:10" ht="15.75">
      <c r="I16720" s="192"/>
      <c r="J16720" s="192"/>
    </row>
    <row r="16721" spans="9:10" ht="15.75">
      <c r="I16721" s="192"/>
      <c r="J16721" s="192"/>
    </row>
    <row r="16722" spans="9:10" ht="15.75">
      <c r="I16722" s="192"/>
      <c r="J16722" s="192"/>
    </row>
    <row r="16723" spans="9:10" ht="15.75">
      <c r="I16723" s="192"/>
      <c r="J16723" s="192"/>
    </row>
    <row r="16724" spans="9:10" ht="15.75">
      <c r="I16724" s="192"/>
      <c r="J16724" s="192"/>
    </row>
    <row r="16725" spans="9:10" ht="15.75">
      <c r="I16725" s="192"/>
      <c r="J16725" s="192"/>
    </row>
    <row r="16726" spans="9:10" ht="15.75">
      <c r="I16726" s="192"/>
      <c r="J16726" s="192"/>
    </row>
    <row r="16727" spans="9:10" ht="15.75">
      <c r="I16727" s="192"/>
      <c r="J16727" s="192"/>
    </row>
    <row r="16728" spans="9:10" ht="15.75">
      <c r="I16728" s="192"/>
      <c r="J16728" s="192"/>
    </row>
    <row r="16729" spans="9:10" ht="15.75">
      <c r="I16729" s="192"/>
      <c r="J16729" s="192"/>
    </row>
    <row r="16730" spans="9:10" ht="15.75">
      <c r="I16730" s="192"/>
      <c r="J16730" s="192"/>
    </row>
    <row r="16731" spans="9:10" ht="15.75">
      <c r="I16731" s="192"/>
      <c r="J16731" s="192"/>
    </row>
    <row r="16732" spans="9:10" ht="15.75">
      <c r="I16732" s="192"/>
      <c r="J16732" s="192"/>
    </row>
    <row r="16733" spans="9:10" ht="15.75">
      <c r="I16733" s="192"/>
      <c r="J16733" s="192"/>
    </row>
    <row r="16734" spans="9:10" ht="15.75">
      <c r="I16734" s="192"/>
      <c r="J16734" s="192"/>
    </row>
    <row r="16735" spans="9:10" ht="15.75">
      <c r="I16735" s="192"/>
      <c r="J16735" s="192"/>
    </row>
    <row r="16736" spans="9:10" ht="15.75">
      <c r="I16736" s="192"/>
      <c r="J16736" s="192"/>
    </row>
    <row r="16737" spans="9:10" ht="15.75">
      <c r="I16737" s="192"/>
      <c r="J16737" s="192"/>
    </row>
    <row r="16738" spans="9:10" ht="15.75">
      <c r="I16738" s="192"/>
      <c r="J16738" s="192"/>
    </row>
    <row r="16739" spans="9:10" ht="15.75">
      <c r="I16739" s="192"/>
      <c r="J16739" s="192"/>
    </row>
    <row r="16740" spans="9:10" ht="15.75">
      <c r="I16740" s="192"/>
      <c r="J16740" s="192"/>
    </row>
    <row r="16741" spans="9:10" ht="15.75">
      <c r="I16741" s="192"/>
      <c r="J16741" s="192"/>
    </row>
    <row r="16742" spans="9:10" ht="15.75">
      <c r="I16742" s="192"/>
      <c r="J16742" s="192"/>
    </row>
    <row r="16743" spans="9:10" ht="15.75">
      <c r="I16743" s="192"/>
      <c r="J16743" s="192"/>
    </row>
    <row r="16744" spans="9:10" ht="15.75">
      <c r="I16744" s="192"/>
      <c r="J16744" s="192"/>
    </row>
    <row r="16745" spans="9:10" ht="15.75">
      <c r="I16745" s="192"/>
      <c r="J16745" s="192"/>
    </row>
    <row r="16746" spans="9:10" ht="15.75">
      <c r="I16746" s="192"/>
      <c r="J16746" s="192"/>
    </row>
    <row r="16747" spans="9:10" ht="15.75">
      <c r="I16747" s="192"/>
      <c r="J16747" s="192"/>
    </row>
    <row r="16748" spans="9:10" ht="15.75">
      <c r="I16748" s="192"/>
      <c r="J16748" s="192"/>
    </row>
    <row r="16749" spans="9:10" ht="15.75">
      <c r="I16749" s="192"/>
      <c r="J16749" s="192"/>
    </row>
    <row r="16750" spans="9:10" ht="15.75">
      <c r="I16750" s="192"/>
      <c r="J16750" s="192"/>
    </row>
    <row r="16751" spans="9:10" ht="15.75">
      <c r="I16751" s="192"/>
      <c r="J16751" s="192"/>
    </row>
    <row r="16752" spans="9:10" ht="15.75">
      <c r="I16752" s="192"/>
      <c r="J16752" s="192"/>
    </row>
    <row r="16753" spans="9:10" ht="15.75">
      <c r="I16753" s="192"/>
      <c r="J16753" s="192"/>
    </row>
    <row r="16754" spans="9:10" ht="15.75">
      <c r="I16754" s="192"/>
      <c r="J16754" s="192"/>
    </row>
    <row r="16755" spans="9:10" ht="15.75">
      <c r="I16755" s="192"/>
      <c r="J16755" s="192"/>
    </row>
    <row r="16756" spans="9:10" ht="15.75">
      <c r="I16756" s="192"/>
      <c r="J16756" s="192"/>
    </row>
    <row r="16757" spans="9:10" ht="15.75">
      <c r="I16757" s="192"/>
      <c r="J16757" s="192"/>
    </row>
    <row r="16758" spans="9:10" ht="15.75">
      <c r="I16758" s="192"/>
      <c r="J16758" s="192"/>
    </row>
    <row r="16759" spans="9:10" ht="15.75">
      <c r="I16759" s="192"/>
      <c r="J16759" s="192"/>
    </row>
    <row r="16760" spans="9:10" ht="15.75">
      <c r="I16760" s="192"/>
      <c r="J16760" s="192"/>
    </row>
    <row r="16761" spans="9:10" ht="15.75">
      <c r="I16761" s="192"/>
      <c r="J16761" s="192"/>
    </row>
    <row r="16762" spans="9:10" ht="15.75">
      <c r="I16762" s="192"/>
      <c r="J16762" s="192"/>
    </row>
    <row r="16763" spans="9:10" ht="15.75">
      <c r="I16763" s="192"/>
      <c r="J16763" s="192"/>
    </row>
    <row r="16764" spans="9:10" ht="15.75">
      <c r="I16764" s="192"/>
      <c r="J16764" s="192"/>
    </row>
    <row r="16765" spans="9:10" ht="15.75">
      <c r="I16765" s="192"/>
      <c r="J16765" s="192"/>
    </row>
    <row r="16766" spans="9:10" ht="15.75">
      <c r="I16766" s="192"/>
      <c r="J16766" s="192"/>
    </row>
    <row r="16767" spans="9:10" ht="15.75">
      <c r="I16767" s="192"/>
      <c r="J16767" s="192"/>
    </row>
    <row r="16768" spans="9:10" ht="15.75">
      <c r="I16768" s="192"/>
      <c r="J16768" s="192"/>
    </row>
    <row r="16769" spans="9:10" ht="15.75">
      <c r="I16769" s="192"/>
      <c r="J16769" s="192"/>
    </row>
    <row r="16770" spans="9:10" ht="15.75">
      <c r="I16770" s="192"/>
      <c r="J16770" s="192"/>
    </row>
    <row r="16771" spans="9:10" ht="15.75">
      <c r="I16771" s="192"/>
      <c r="J16771" s="192"/>
    </row>
    <row r="16772" spans="9:10" ht="15.75">
      <c r="I16772" s="192"/>
      <c r="J16772" s="192"/>
    </row>
    <row r="16773" spans="9:10" ht="15.75">
      <c r="I16773" s="192"/>
      <c r="J16773" s="192"/>
    </row>
    <row r="16774" spans="9:10" ht="15.75">
      <c r="I16774" s="192"/>
      <c r="J16774" s="192"/>
    </row>
    <row r="16775" spans="9:10" ht="15.75">
      <c r="I16775" s="192"/>
      <c r="J16775" s="192"/>
    </row>
    <row r="16776" spans="9:10" ht="15.75">
      <c r="I16776" s="192"/>
      <c r="J16776" s="192"/>
    </row>
    <row r="16777" spans="9:10" ht="15.75">
      <c r="I16777" s="192"/>
      <c r="J16777" s="192"/>
    </row>
    <row r="16778" spans="9:10" ht="15.75">
      <c r="I16778" s="192"/>
      <c r="J16778" s="192"/>
    </row>
    <row r="16779" spans="9:10" ht="15.75">
      <c r="I16779" s="192"/>
      <c r="J16779" s="192"/>
    </row>
    <row r="16780" spans="9:10" ht="15.75">
      <c r="I16780" s="192"/>
      <c r="J16780" s="192"/>
    </row>
    <row r="16781" spans="9:10" ht="15.75">
      <c r="I16781" s="192"/>
      <c r="J16781" s="192"/>
    </row>
    <row r="16782" spans="9:10" ht="15.75">
      <c r="I16782" s="192"/>
      <c r="J16782" s="192"/>
    </row>
    <row r="16783" spans="9:10" ht="15.75">
      <c r="I16783" s="192"/>
      <c r="J16783" s="192"/>
    </row>
    <row r="16784" spans="9:10" ht="15.75">
      <c r="I16784" s="192"/>
      <c r="J16784" s="192"/>
    </row>
    <row r="16785" spans="9:10" ht="15.75">
      <c r="I16785" s="192"/>
      <c r="J16785" s="192"/>
    </row>
    <row r="16786" spans="9:10" ht="15.75">
      <c r="I16786" s="192"/>
      <c r="J16786" s="192"/>
    </row>
    <row r="16787" spans="9:10" ht="15.75">
      <c r="I16787" s="192"/>
      <c r="J16787" s="192"/>
    </row>
    <row r="16788" spans="9:10" ht="15.75">
      <c r="I16788" s="192"/>
      <c r="J16788" s="192"/>
    </row>
    <row r="16789" spans="9:10" ht="15.75">
      <c r="I16789" s="192"/>
      <c r="J16789" s="192"/>
    </row>
    <row r="16790" spans="9:10" ht="15.75">
      <c r="I16790" s="192"/>
      <c r="J16790" s="192"/>
    </row>
    <row r="16791" spans="9:10" ht="15.75">
      <c r="I16791" s="192"/>
      <c r="J16791" s="192"/>
    </row>
    <row r="16792" spans="9:10" ht="15.75">
      <c r="I16792" s="192"/>
      <c r="J16792" s="192"/>
    </row>
    <row r="16793" spans="9:10" ht="15.75">
      <c r="I16793" s="192"/>
      <c r="J16793" s="192"/>
    </row>
    <row r="16794" spans="9:10" ht="15.75">
      <c r="I16794" s="192"/>
      <c r="J16794" s="192"/>
    </row>
    <row r="16795" spans="9:10" ht="15.75">
      <c r="I16795" s="192"/>
      <c r="J16795" s="192"/>
    </row>
    <row r="16796" spans="9:10" ht="15.75">
      <c r="I16796" s="192"/>
      <c r="J16796" s="192"/>
    </row>
    <row r="16797" spans="9:10" ht="15.75">
      <c r="I16797" s="192"/>
      <c r="J16797" s="192"/>
    </row>
    <row r="16798" spans="9:10" ht="15.75">
      <c r="I16798" s="192"/>
      <c r="J16798" s="192"/>
    </row>
    <row r="16799" spans="9:10" ht="15.75">
      <c r="I16799" s="192"/>
      <c r="J16799" s="192"/>
    </row>
    <row r="16800" spans="9:10" ht="15.75">
      <c r="I16800" s="192"/>
      <c r="J16800" s="192"/>
    </row>
    <row r="16801" spans="9:10" ht="15.75">
      <c r="I16801" s="192"/>
      <c r="J16801" s="192"/>
    </row>
    <row r="16802" spans="9:10" ht="15.75">
      <c r="I16802" s="192"/>
      <c r="J16802" s="192"/>
    </row>
    <row r="16803" spans="9:10" ht="15.75">
      <c r="I16803" s="192"/>
      <c r="J16803" s="192"/>
    </row>
    <row r="16804" spans="9:10" ht="15.75">
      <c r="I16804" s="192"/>
      <c r="J16804" s="192"/>
    </row>
    <row r="16805" spans="9:10" ht="15.75">
      <c r="I16805" s="192"/>
      <c r="J16805" s="192"/>
    </row>
    <row r="16806" spans="9:10" ht="15.75">
      <c r="I16806" s="192"/>
      <c r="J16806" s="192"/>
    </row>
    <row r="16807" spans="9:10" ht="15.75">
      <c r="I16807" s="192"/>
      <c r="J16807" s="192"/>
    </row>
    <row r="16808" spans="9:10" ht="15.75">
      <c r="I16808" s="192"/>
      <c r="J16808" s="192"/>
    </row>
    <row r="16809" spans="9:10" ht="15.75">
      <c r="I16809" s="192"/>
      <c r="J16809" s="192"/>
    </row>
    <row r="16810" spans="9:10" ht="15.75">
      <c r="I16810" s="192"/>
      <c r="J16810" s="192"/>
    </row>
    <row r="16811" spans="9:10" ht="15.75">
      <c r="I16811" s="192"/>
      <c r="J16811" s="192"/>
    </row>
    <row r="16812" spans="9:10" ht="15.75">
      <c r="I16812" s="192"/>
      <c r="J16812" s="192"/>
    </row>
    <row r="16813" spans="9:10" ht="15.75">
      <c r="I16813" s="192"/>
      <c r="J16813" s="192"/>
    </row>
    <row r="16814" spans="9:10" ht="15.75">
      <c r="I16814" s="192"/>
      <c r="J16814" s="192"/>
    </row>
    <row r="16815" spans="9:10" ht="15.75">
      <c r="I16815" s="192"/>
      <c r="J16815" s="192"/>
    </row>
    <row r="16816" spans="9:10" ht="15.75">
      <c r="I16816" s="192"/>
      <c r="J16816" s="192"/>
    </row>
    <row r="16817" spans="9:10" ht="15.75">
      <c r="I16817" s="192"/>
      <c r="J16817" s="192"/>
    </row>
    <row r="16818" spans="9:10" ht="15.75">
      <c r="I16818" s="192"/>
      <c r="J16818" s="192"/>
    </row>
    <row r="16819" spans="9:10" ht="15.75">
      <c r="I16819" s="192"/>
      <c r="J16819" s="192"/>
    </row>
    <row r="16820" spans="9:10" ht="15.75">
      <c r="I16820" s="192"/>
      <c r="J16820" s="192"/>
    </row>
    <row r="16821" spans="9:10" ht="15.75">
      <c r="I16821" s="192"/>
      <c r="J16821" s="192"/>
    </row>
    <row r="16822" spans="9:10" ht="15.75">
      <c r="I16822" s="192"/>
      <c r="J16822" s="192"/>
    </row>
    <row r="16823" spans="9:10" ht="15.75">
      <c r="I16823" s="192"/>
      <c r="J16823" s="192"/>
    </row>
    <row r="16824" spans="9:10" ht="15.75">
      <c r="I16824" s="192"/>
      <c r="J16824" s="192"/>
    </row>
    <row r="16825" spans="9:10" ht="15.75">
      <c r="I16825" s="192"/>
      <c r="J16825" s="192"/>
    </row>
    <row r="16826" spans="9:10" ht="15.75">
      <c r="I16826" s="192"/>
      <c r="J16826" s="192"/>
    </row>
    <row r="16827" spans="9:10" ht="15.75">
      <c r="I16827" s="192"/>
      <c r="J16827" s="192"/>
    </row>
    <row r="16828" spans="9:10" ht="15.75">
      <c r="I16828" s="192"/>
      <c r="J16828" s="192"/>
    </row>
    <row r="16829" spans="9:10" ht="15.75">
      <c r="I16829" s="192"/>
      <c r="J16829" s="192"/>
    </row>
    <row r="16830" spans="9:10" ht="15.75">
      <c r="I16830" s="192"/>
      <c r="J16830" s="192"/>
    </row>
    <row r="16831" spans="9:10" ht="15.75">
      <c r="I16831" s="192"/>
      <c r="J16831" s="192"/>
    </row>
    <row r="16832" spans="9:10" ht="15.75">
      <c r="I16832" s="192"/>
      <c r="J16832" s="192"/>
    </row>
    <row r="16833" spans="9:10" ht="15.75">
      <c r="I16833" s="192"/>
      <c r="J16833" s="192"/>
    </row>
    <row r="16834" spans="9:10" ht="15.75">
      <c r="I16834" s="192"/>
      <c r="J16834" s="192"/>
    </row>
    <row r="16835" spans="9:10" ht="15.75">
      <c r="I16835" s="192"/>
      <c r="J16835" s="192"/>
    </row>
    <row r="16836" spans="9:10" ht="15.75">
      <c r="I16836" s="192"/>
      <c r="J16836" s="192"/>
    </row>
    <row r="16837" spans="9:10" ht="15.75">
      <c r="I16837" s="192"/>
      <c r="J16837" s="192"/>
    </row>
    <row r="16838" spans="9:10" ht="15.75">
      <c r="I16838" s="192"/>
      <c r="J16838" s="192"/>
    </row>
    <row r="16839" spans="9:10" ht="15.75">
      <c r="I16839" s="192"/>
      <c r="J16839" s="192"/>
    </row>
    <row r="16840" spans="9:10" ht="15.75">
      <c r="I16840" s="192"/>
      <c r="J16840" s="192"/>
    </row>
    <row r="16841" spans="9:10" ht="15.75">
      <c r="I16841" s="192"/>
      <c r="J16841" s="192"/>
    </row>
    <row r="16842" spans="9:10" ht="15.75">
      <c r="I16842" s="192"/>
      <c r="J16842" s="192"/>
    </row>
    <row r="16843" spans="9:10" ht="15.75">
      <c r="I16843" s="192"/>
      <c r="J16843" s="192"/>
    </row>
    <row r="16844" spans="9:10" ht="15.75">
      <c r="I16844" s="192"/>
      <c r="J16844" s="192"/>
    </row>
    <row r="16845" spans="9:10" ht="15.75">
      <c r="I16845" s="192"/>
      <c r="J16845" s="192"/>
    </row>
    <row r="16846" spans="9:10" ht="15.75">
      <c r="I16846" s="192"/>
      <c r="J16846" s="192"/>
    </row>
    <row r="16847" spans="9:10" ht="15.75">
      <c r="I16847" s="192"/>
      <c r="J16847" s="192"/>
    </row>
    <row r="16848" spans="9:10" ht="15.75">
      <c r="I16848" s="192"/>
      <c r="J16848" s="192"/>
    </row>
    <row r="16849" spans="9:10" ht="15.75">
      <c r="I16849" s="192"/>
      <c r="J16849" s="192"/>
    </row>
    <row r="16850" spans="9:10" ht="15.75">
      <c r="I16850" s="192"/>
      <c r="J16850" s="192"/>
    </row>
    <row r="16851" spans="9:10" ht="15.75">
      <c r="I16851" s="192"/>
      <c r="J16851" s="192"/>
    </row>
    <row r="16852" spans="9:10" ht="15.75">
      <c r="I16852" s="192"/>
      <c r="J16852" s="192"/>
    </row>
    <row r="16853" spans="9:10" ht="15.75">
      <c r="I16853" s="192"/>
      <c r="J16853" s="192"/>
    </row>
    <row r="16854" spans="9:10" ht="15.75">
      <c r="I16854" s="192"/>
      <c r="J16854" s="192"/>
    </row>
    <row r="16855" spans="9:10" ht="15.75">
      <c r="I16855" s="192"/>
      <c r="J16855" s="192"/>
    </row>
    <row r="16856" spans="9:10" ht="15.75">
      <c r="I16856" s="192"/>
      <c r="J16856" s="192"/>
    </row>
    <row r="16857" spans="9:10" ht="15.75">
      <c r="I16857" s="192"/>
      <c r="J16857" s="192"/>
    </row>
    <row r="16858" spans="9:10" ht="15.75">
      <c r="I16858" s="192"/>
      <c r="J16858" s="192"/>
    </row>
    <row r="16859" spans="9:10" ht="15.75">
      <c r="I16859" s="192"/>
      <c r="J16859" s="192"/>
    </row>
    <row r="16860" spans="9:10" ht="15.75">
      <c r="I16860" s="192"/>
      <c r="J16860" s="192"/>
    </row>
    <row r="16861" spans="9:10" ht="15.75">
      <c r="I16861" s="192"/>
      <c r="J16861" s="192"/>
    </row>
    <row r="16862" spans="9:10" ht="15.75">
      <c r="I16862" s="192"/>
      <c r="J16862" s="192"/>
    </row>
    <row r="16863" spans="9:10" ht="15.75">
      <c r="I16863" s="192"/>
      <c r="J16863" s="192"/>
    </row>
    <row r="16864" spans="9:10" ht="15.75">
      <c r="I16864" s="192"/>
      <c r="J16864" s="192"/>
    </row>
    <row r="16865" spans="9:10" ht="15.75">
      <c r="I16865" s="192"/>
      <c r="J16865" s="192"/>
    </row>
    <row r="16866" spans="9:10" ht="15.75">
      <c r="I16866" s="192"/>
      <c r="J16866" s="192"/>
    </row>
    <row r="16867" spans="9:10" ht="15.75">
      <c r="I16867" s="192"/>
      <c r="J16867" s="192"/>
    </row>
    <row r="16868" spans="9:10" ht="15.75">
      <c r="I16868" s="192"/>
      <c r="J16868" s="192"/>
    </row>
    <row r="16869" spans="9:10" ht="15.75">
      <c r="I16869" s="192"/>
      <c r="J16869" s="192"/>
    </row>
    <row r="16870" spans="9:10" ht="15.75">
      <c r="I16870" s="192"/>
      <c r="J16870" s="192"/>
    </row>
    <row r="16871" spans="9:10" ht="15.75">
      <c r="I16871" s="192"/>
      <c r="J16871" s="192"/>
    </row>
    <row r="16872" spans="9:10" ht="15.75">
      <c r="I16872" s="192"/>
      <c r="J16872" s="192"/>
    </row>
    <row r="16873" spans="9:10" ht="15.75">
      <c r="I16873" s="192"/>
      <c r="J16873" s="192"/>
    </row>
    <row r="16874" spans="9:10" ht="15.75">
      <c r="I16874" s="192"/>
      <c r="J16874" s="192"/>
    </row>
    <row r="16875" spans="9:10" ht="15.75">
      <c r="I16875" s="192"/>
      <c r="J16875" s="192"/>
    </row>
    <row r="16876" spans="9:10" ht="15.75">
      <c r="I16876" s="192"/>
      <c r="J16876" s="192"/>
    </row>
    <row r="16877" spans="9:10" ht="15.75">
      <c r="I16877" s="192"/>
      <c r="J16877" s="192"/>
    </row>
    <row r="16878" spans="9:10" ht="15.75">
      <c r="I16878" s="192"/>
      <c r="J16878" s="192"/>
    </row>
    <row r="16879" spans="9:10" ht="15.75">
      <c r="I16879" s="192"/>
      <c r="J16879" s="192"/>
    </row>
    <row r="16880" spans="9:10" ht="15.75">
      <c r="I16880" s="192"/>
      <c r="J16880" s="192"/>
    </row>
    <row r="16881" spans="9:10" ht="15.75">
      <c r="I16881" s="192"/>
      <c r="J16881" s="192"/>
    </row>
    <row r="16882" spans="9:10" ht="15.75">
      <c r="I16882" s="192"/>
      <c r="J16882" s="192"/>
    </row>
    <row r="16883" spans="9:10" ht="15.75">
      <c r="I16883" s="192"/>
      <c r="J16883" s="192"/>
    </row>
    <row r="16884" spans="9:10" ht="15.75">
      <c r="I16884" s="192"/>
      <c r="J16884" s="192"/>
    </row>
    <row r="16885" spans="9:10" ht="15.75">
      <c r="I16885" s="192"/>
      <c r="J16885" s="192"/>
    </row>
    <row r="16886" spans="9:10" ht="15.75">
      <c r="I16886" s="192"/>
      <c r="J16886" s="192"/>
    </row>
    <row r="16887" spans="9:10" ht="15.75">
      <c r="I16887" s="192"/>
      <c r="J16887" s="192"/>
    </row>
    <row r="16888" spans="9:10" ht="15.75">
      <c r="I16888" s="192"/>
      <c r="J16888" s="192"/>
    </row>
    <row r="16889" spans="9:10" ht="15.75">
      <c r="I16889" s="192"/>
      <c r="J16889" s="192"/>
    </row>
    <row r="16890" spans="9:10" ht="15.75">
      <c r="I16890" s="192"/>
      <c r="J16890" s="192"/>
    </row>
    <row r="16891" spans="9:10" ht="15.75">
      <c r="I16891" s="192"/>
      <c r="J16891" s="192"/>
    </row>
    <row r="16892" spans="9:10" ht="15.75">
      <c r="I16892" s="192"/>
      <c r="J16892" s="192"/>
    </row>
    <row r="16893" spans="9:10" ht="15.75">
      <c r="I16893" s="192"/>
      <c r="J16893" s="192"/>
    </row>
    <row r="16894" spans="9:10" ht="15.75">
      <c r="I16894" s="192"/>
      <c r="J16894" s="192"/>
    </row>
    <row r="16895" spans="9:10" ht="15.75">
      <c r="I16895" s="192"/>
      <c r="J16895" s="192"/>
    </row>
    <row r="16896" spans="9:10" ht="15.75">
      <c r="I16896" s="192"/>
      <c r="J16896" s="192"/>
    </row>
    <row r="16897" spans="9:10" ht="15.75">
      <c r="I16897" s="192"/>
      <c r="J16897" s="192"/>
    </row>
    <row r="16898" spans="9:10" ht="15.75">
      <c r="I16898" s="192"/>
      <c r="J16898" s="192"/>
    </row>
    <row r="16899" spans="9:10" ht="15.75">
      <c r="I16899" s="192"/>
      <c r="J16899" s="192"/>
    </row>
    <row r="16900" spans="9:10" ht="15.75">
      <c r="I16900" s="192"/>
      <c r="J16900" s="192"/>
    </row>
    <row r="16901" spans="9:10" ht="15.75">
      <c r="I16901" s="192"/>
      <c r="J16901" s="192"/>
    </row>
    <row r="16902" spans="9:10" ht="15.75">
      <c r="I16902" s="192"/>
      <c r="J16902" s="192"/>
    </row>
    <row r="16903" spans="9:10" ht="15.75">
      <c r="I16903" s="192"/>
      <c r="J16903" s="192"/>
    </row>
    <row r="16904" spans="9:10" ht="15.75">
      <c r="I16904" s="192"/>
      <c r="J16904" s="192"/>
    </row>
    <row r="16905" spans="9:10" ht="15.75">
      <c r="I16905" s="192"/>
      <c r="J16905" s="192"/>
    </row>
    <row r="16906" spans="9:10" ht="15.75">
      <c r="I16906" s="192"/>
      <c r="J16906" s="192"/>
    </row>
    <row r="16907" spans="9:10" ht="15.75">
      <c r="I16907" s="192"/>
      <c r="J16907" s="192"/>
    </row>
    <row r="16908" spans="9:10" ht="15.75">
      <c r="I16908" s="192"/>
      <c r="J16908" s="192"/>
    </row>
    <row r="16909" spans="9:10" ht="15.75">
      <c r="I16909" s="192"/>
      <c r="J16909" s="192"/>
    </row>
    <row r="16910" spans="9:10" ht="15.75">
      <c r="I16910" s="192"/>
      <c r="J16910" s="192"/>
    </row>
    <row r="16911" spans="9:10" ht="15.75">
      <c r="I16911" s="192"/>
      <c r="J16911" s="192"/>
    </row>
    <row r="16912" spans="9:10" ht="15.75">
      <c r="I16912" s="192"/>
      <c r="J16912" s="192"/>
    </row>
    <row r="16913" spans="9:10" ht="15.75">
      <c r="I16913" s="192"/>
      <c r="J16913" s="192"/>
    </row>
    <row r="16914" spans="9:10" ht="15.75">
      <c r="I16914" s="192"/>
      <c r="J16914" s="192"/>
    </row>
    <row r="16915" spans="9:10" ht="15.75">
      <c r="I16915" s="192"/>
      <c r="J16915" s="192"/>
    </row>
    <row r="16916" spans="9:10" ht="15.75">
      <c r="I16916" s="192"/>
      <c r="J16916" s="192"/>
    </row>
    <row r="16917" spans="9:10" ht="15.75">
      <c r="I16917" s="192"/>
      <c r="J16917" s="192"/>
    </row>
    <row r="16918" spans="9:10" ht="15.75">
      <c r="I16918" s="192"/>
      <c r="J16918" s="192"/>
    </row>
    <row r="16919" spans="9:10" ht="15.75">
      <c r="I16919" s="192"/>
      <c r="J16919" s="192"/>
    </row>
    <row r="16920" spans="9:10" ht="15.75">
      <c r="I16920" s="192"/>
      <c r="J16920" s="192"/>
    </row>
    <row r="16921" spans="9:10" ht="15.75">
      <c r="I16921" s="192"/>
      <c r="J16921" s="192"/>
    </row>
    <row r="16922" spans="9:10" ht="15.75">
      <c r="I16922" s="192"/>
      <c r="J16922" s="192"/>
    </row>
    <row r="16923" spans="9:10" ht="15.75">
      <c r="I16923" s="192"/>
      <c r="J16923" s="192"/>
    </row>
    <row r="16924" spans="9:10" ht="15.75">
      <c r="I16924" s="192"/>
      <c r="J16924" s="192"/>
    </row>
    <row r="16925" spans="9:10" ht="15.75">
      <c r="I16925" s="192"/>
      <c r="J16925" s="192"/>
    </row>
    <row r="16926" spans="9:10" ht="15.75">
      <c r="I16926" s="192"/>
      <c r="J16926" s="192"/>
    </row>
    <row r="16927" spans="9:10" ht="15.75">
      <c r="I16927" s="192"/>
      <c r="J16927" s="192"/>
    </row>
    <row r="16928" spans="9:10" ht="15.75">
      <c r="I16928" s="192"/>
      <c r="J16928" s="192"/>
    </row>
    <row r="16929" spans="9:10" ht="15.75">
      <c r="I16929" s="192"/>
      <c r="J16929" s="192"/>
    </row>
    <row r="16930" spans="9:10" ht="15.75">
      <c r="I16930" s="192"/>
      <c r="J16930" s="192"/>
    </row>
    <row r="16931" spans="9:10" ht="15.75">
      <c r="I16931" s="192"/>
      <c r="J16931" s="192"/>
    </row>
    <row r="16932" spans="9:10" ht="15.75">
      <c r="I16932" s="192"/>
      <c r="J16932" s="192"/>
    </row>
    <row r="16933" spans="9:10" ht="15.75">
      <c r="I16933" s="192"/>
      <c r="J16933" s="192"/>
    </row>
    <row r="16934" spans="9:10" ht="15.75">
      <c r="I16934" s="192"/>
      <c r="J16934" s="192"/>
    </row>
    <row r="16935" spans="9:10" ht="15.75">
      <c r="I16935" s="192"/>
      <c r="J16935" s="192"/>
    </row>
    <row r="16936" spans="9:10" ht="15.75">
      <c r="I16936" s="192"/>
      <c r="J16936" s="192"/>
    </row>
    <row r="16937" spans="9:10" ht="15.75">
      <c r="I16937" s="192"/>
      <c r="J16937" s="192"/>
    </row>
    <row r="16938" spans="9:10" ht="15.75">
      <c r="I16938" s="192"/>
      <c r="J16938" s="192"/>
    </row>
    <row r="16939" spans="9:10" ht="15.75">
      <c r="I16939" s="192"/>
      <c r="J16939" s="192"/>
    </row>
    <row r="16940" spans="9:10" ht="15.75">
      <c r="I16940" s="192"/>
      <c r="J16940" s="192"/>
    </row>
    <row r="16941" spans="9:10" ht="15.75">
      <c r="I16941" s="192"/>
      <c r="J16941" s="192"/>
    </row>
    <row r="16942" spans="9:10" ht="15.75">
      <c r="I16942" s="192"/>
      <c r="J16942" s="192"/>
    </row>
    <row r="16943" spans="9:10" ht="15.75">
      <c r="I16943" s="192"/>
      <c r="J16943" s="192"/>
    </row>
    <row r="16944" spans="9:10" ht="15.75">
      <c r="I16944" s="192"/>
      <c r="J16944" s="192"/>
    </row>
    <row r="16945" spans="9:10" ht="15.75">
      <c r="I16945" s="192"/>
      <c r="J16945" s="192"/>
    </row>
    <row r="16946" spans="9:10" ht="15.75">
      <c r="I16946" s="192"/>
      <c r="J16946" s="192"/>
    </row>
    <row r="16947" spans="9:10" ht="15.75">
      <c r="I16947" s="192"/>
      <c r="J16947" s="192"/>
    </row>
    <row r="16948" spans="9:10" ht="15.75">
      <c r="I16948" s="192"/>
      <c r="J16948" s="192"/>
    </row>
    <row r="16949" spans="9:10" ht="15.75">
      <c r="I16949" s="192"/>
      <c r="J16949" s="192"/>
    </row>
    <row r="16950" spans="9:10" ht="15.75">
      <c r="I16950" s="192"/>
      <c r="J16950" s="192"/>
    </row>
    <row r="16951" spans="9:10" ht="15.75">
      <c r="I16951" s="192"/>
      <c r="J16951" s="192"/>
    </row>
    <row r="16952" spans="9:10" ht="15.75">
      <c r="I16952" s="192"/>
      <c r="J16952" s="192"/>
    </row>
    <row r="16953" spans="9:10" ht="15.75">
      <c r="I16953" s="192"/>
      <c r="J16953" s="192"/>
    </row>
    <row r="16954" spans="9:10" ht="15.75">
      <c r="I16954" s="192"/>
      <c r="J16954" s="192"/>
    </row>
    <row r="16955" spans="9:10" ht="15.75">
      <c r="I16955" s="192"/>
      <c r="J16955" s="192"/>
    </row>
    <row r="16956" spans="9:10" ht="15.75">
      <c r="I16956" s="192"/>
      <c r="J16956" s="192"/>
    </row>
    <row r="16957" spans="9:10" ht="15.75">
      <c r="I16957" s="192"/>
      <c r="J16957" s="192"/>
    </row>
    <row r="16958" spans="9:10" ht="15.75">
      <c r="I16958" s="192"/>
      <c r="J16958" s="192"/>
    </row>
    <row r="16959" spans="9:10" ht="15.75">
      <c r="I16959" s="192"/>
      <c r="J16959" s="192"/>
    </row>
    <row r="16960" spans="9:10" ht="15.75">
      <c r="I16960" s="192"/>
      <c r="J16960" s="192"/>
    </row>
    <row r="16961" spans="9:10" ht="15.75">
      <c r="I16961" s="192"/>
      <c r="J16961" s="192"/>
    </row>
    <row r="16962" spans="9:10" ht="15.75">
      <c r="I16962" s="192"/>
      <c r="J16962" s="192"/>
    </row>
    <row r="16963" spans="9:10" ht="15.75">
      <c r="I16963" s="192"/>
      <c r="J16963" s="192"/>
    </row>
    <row r="16964" spans="9:10" ht="15.75">
      <c r="I16964" s="192"/>
      <c r="J16964" s="192"/>
    </row>
    <row r="16965" spans="9:10" ht="15.75">
      <c r="I16965" s="192"/>
      <c r="J16965" s="192"/>
    </row>
    <row r="16966" spans="9:10" ht="15.75">
      <c r="I16966" s="192"/>
      <c r="J16966" s="192"/>
    </row>
    <row r="16967" spans="9:10" ht="15.75">
      <c r="I16967" s="192"/>
      <c r="J16967" s="192"/>
    </row>
    <row r="16968" spans="9:10" ht="15.75">
      <c r="I16968" s="192"/>
      <c r="J16968" s="192"/>
    </row>
    <row r="16969" spans="9:10" ht="15.75">
      <c r="I16969" s="192"/>
      <c r="J16969" s="192"/>
    </row>
    <row r="16970" spans="9:10" ht="15.75">
      <c r="I16970" s="192"/>
      <c r="J16970" s="192"/>
    </row>
    <row r="16971" spans="9:10" ht="15.75">
      <c r="I16971" s="192"/>
      <c r="J16971" s="192"/>
    </row>
    <row r="16972" spans="9:10" ht="15.75">
      <c r="I16972" s="192"/>
      <c r="J16972" s="192"/>
    </row>
    <row r="16973" spans="9:10" ht="15.75">
      <c r="I16973" s="192"/>
      <c r="J16973" s="192"/>
    </row>
    <row r="16974" spans="9:10" ht="15.75">
      <c r="I16974" s="192"/>
      <c r="J16974" s="192"/>
    </row>
    <row r="16975" spans="9:10" ht="15.75">
      <c r="I16975" s="192"/>
      <c r="J16975" s="192"/>
    </row>
    <row r="16976" spans="9:10" ht="15.75">
      <c r="I16976" s="192"/>
      <c r="J16976" s="192"/>
    </row>
    <row r="16977" spans="9:10" ht="15.75">
      <c r="I16977" s="192"/>
      <c r="J16977" s="192"/>
    </row>
    <row r="16978" spans="9:10" ht="15.75">
      <c r="I16978" s="192"/>
      <c r="J16978" s="192"/>
    </row>
    <row r="16979" spans="9:10" ht="15.75">
      <c r="I16979" s="192"/>
      <c r="J16979" s="192"/>
    </row>
    <row r="16980" spans="9:10" ht="15.75">
      <c r="I16980" s="192"/>
      <c r="J16980" s="192"/>
    </row>
    <row r="16981" spans="9:10" ht="15.75">
      <c r="I16981" s="192"/>
      <c r="J16981" s="192"/>
    </row>
    <row r="16982" spans="9:10" ht="15.75">
      <c r="I16982" s="192"/>
      <c r="J16982" s="192"/>
    </row>
    <row r="16983" spans="9:10" ht="15.75">
      <c r="I16983" s="192"/>
      <c r="J16983" s="192"/>
    </row>
    <row r="16984" spans="9:10" ht="15.75">
      <c r="I16984" s="192"/>
      <c r="J16984" s="192"/>
    </row>
    <row r="16985" spans="9:10" ht="15.75">
      <c r="I16985" s="192"/>
      <c r="J16985" s="192"/>
    </row>
    <row r="16986" spans="9:10" ht="15.75">
      <c r="I16986" s="192"/>
      <c r="J16986" s="192"/>
    </row>
    <row r="16987" spans="9:10" ht="15.75">
      <c r="I16987" s="192"/>
      <c r="J16987" s="192"/>
    </row>
    <row r="16988" spans="9:10" ht="15.75">
      <c r="I16988" s="192"/>
      <c r="J16988" s="192"/>
    </row>
    <row r="16989" spans="9:10" ht="15.75">
      <c r="I16989" s="192"/>
      <c r="J16989" s="192"/>
    </row>
    <row r="16990" spans="9:10" ht="15.75">
      <c r="I16990" s="192"/>
      <c r="J16990" s="192"/>
    </row>
    <row r="16991" spans="9:10" ht="15.75">
      <c r="I16991" s="192"/>
      <c r="J16991" s="192"/>
    </row>
    <row r="16992" spans="9:10" ht="15.75">
      <c r="I16992" s="192"/>
      <c r="J16992" s="192"/>
    </row>
    <row r="16993" spans="9:10" ht="15.75">
      <c r="I16993" s="192"/>
      <c r="J16993" s="192"/>
    </row>
    <row r="16994" spans="9:10" ht="15.75">
      <c r="I16994" s="192"/>
      <c r="J16994" s="192"/>
    </row>
    <row r="16995" spans="9:10" ht="15.75">
      <c r="I16995" s="192"/>
      <c r="J16995" s="192"/>
    </row>
    <row r="16996" spans="9:10" ht="15.75">
      <c r="I16996" s="192"/>
      <c r="J16996" s="192"/>
    </row>
    <row r="16997" spans="9:10" ht="15.75">
      <c r="I16997" s="192"/>
      <c r="J16997" s="192"/>
    </row>
    <row r="16998" spans="9:10" ht="15.75">
      <c r="I16998" s="192"/>
      <c r="J16998" s="192"/>
    </row>
    <row r="16999" spans="9:10" ht="15.75">
      <c r="I16999" s="192"/>
      <c r="J16999" s="192"/>
    </row>
    <row r="17000" spans="9:10" ht="15.75">
      <c r="I17000" s="192"/>
      <c r="J17000" s="192"/>
    </row>
    <row r="17001" spans="9:10" ht="15.75">
      <c r="I17001" s="192"/>
      <c r="J17001" s="192"/>
    </row>
    <row r="17002" spans="9:10" ht="15.75">
      <c r="I17002" s="192"/>
      <c r="J17002" s="192"/>
    </row>
    <row r="17003" spans="9:10" ht="15.75">
      <c r="I17003" s="192"/>
      <c r="J17003" s="192"/>
    </row>
    <row r="17004" spans="9:10" ht="15.75">
      <c r="I17004" s="192"/>
      <c r="J17004" s="192"/>
    </row>
    <row r="17005" spans="9:10" ht="15.75">
      <c r="I17005" s="192"/>
      <c r="J17005" s="192"/>
    </row>
    <row r="17006" spans="9:10" ht="15.75">
      <c r="I17006" s="192"/>
      <c r="J17006" s="192"/>
    </row>
    <row r="17007" spans="9:10" ht="15.75">
      <c r="I17007" s="192"/>
      <c r="J17007" s="192"/>
    </row>
    <row r="17008" spans="9:10" ht="15.75">
      <c r="I17008" s="192"/>
      <c r="J17008" s="192"/>
    </row>
    <row r="17009" spans="9:10" ht="15.75">
      <c r="I17009" s="192"/>
      <c r="J17009" s="192"/>
    </row>
    <row r="17010" spans="9:10" ht="15.75">
      <c r="I17010" s="192"/>
      <c r="J17010" s="192"/>
    </row>
    <row r="17011" spans="9:10" ht="15.75">
      <c r="I17011" s="192"/>
      <c r="J17011" s="192"/>
    </row>
    <row r="17012" spans="9:10" ht="15.75">
      <c r="I17012" s="192"/>
      <c r="J17012" s="192"/>
    </row>
    <row r="17013" spans="9:10" ht="15.75">
      <c r="I17013" s="192"/>
      <c r="J17013" s="192"/>
    </row>
    <row r="17014" spans="9:10" ht="15.75">
      <c r="I17014" s="192"/>
      <c r="J17014" s="192"/>
    </row>
    <row r="17015" spans="9:10" ht="15.75">
      <c r="I17015" s="192"/>
      <c r="J17015" s="192"/>
    </row>
    <row r="17016" spans="9:10" ht="15.75">
      <c r="I17016" s="192"/>
      <c r="J17016" s="192"/>
    </row>
    <row r="17017" spans="9:10" ht="15.75">
      <c r="I17017" s="192"/>
      <c r="J17017" s="192"/>
    </row>
    <row r="17018" spans="9:10" ht="15.75">
      <c r="I17018" s="192"/>
      <c r="J17018" s="192"/>
    </row>
    <row r="17019" spans="9:10" ht="15.75">
      <c r="I17019" s="192"/>
      <c r="J17019" s="192"/>
    </row>
    <row r="17020" spans="9:10" ht="15.75">
      <c r="I17020" s="192"/>
      <c r="J17020" s="192"/>
    </row>
    <row r="17021" spans="9:10" ht="15.75">
      <c r="I17021" s="192"/>
      <c r="J17021" s="192"/>
    </row>
    <row r="17022" spans="9:10" ht="15.75">
      <c r="I17022" s="192"/>
      <c r="J17022" s="192"/>
    </row>
    <row r="17023" spans="9:10" ht="15.75">
      <c r="I17023" s="192"/>
      <c r="J17023" s="192"/>
    </row>
    <row r="17024" spans="9:10" ht="15.75">
      <c r="I17024" s="192"/>
      <c r="J17024" s="192"/>
    </row>
    <row r="17025" spans="9:10" ht="15.75">
      <c r="I17025" s="192"/>
      <c r="J17025" s="192"/>
    </row>
    <row r="17026" spans="9:10" ht="15.75">
      <c r="I17026" s="192"/>
      <c r="J17026" s="192"/>
    </row>
    <row r="17027" spans="9:10" ht="15.75">
      <c r="I17027" s="192"/>
      <c r="J17027" s="192"/>
    </row>
    <row r="17028" spans="9:10" ht="15.75">
      <c r="I17028" s="192"/>
      <c r="J17028" s="192"/>
    </row>
    <row r="17029" spans="9:10" ht="15.75">
      <c r="I17029" s="192"/>
      <c r="J17029" s="192"/>
    </row>
    <row r="17030" spans="9:10" ht="15.75">
      <c r="I17030" s="192"/>
      <c r="J17030" s="192"/>
    </row>
    <row r="17031" spans="9:10" ht="15.75">
      <c r="I17031" s="192"/>
      <c r="J17031" s="192"/>
    </row>
    <row r="17032" spans="9:10" ht="15.75">
      <c r="I17032" s="192"/>
      <c r="J17032" s="192"/>
    </row>
    <row r="17033" spans="9:10" ht="15.75">
      <c r="I17033" s="192"/>
      <c r="J17033" s="192"/>
    </row>
    <row r="17034" spans="9:10" ht="15.75">
      <c r="I17034" s="192"/>
      <c r="J17034" s="192"/>
    </row>
    <row r="17035" spans="9:10" ht="15.75">
      <c r="I17035" s="192"/>
      <c r="J17035" s="192"/>
    </row>
    <row r="17036" spans="9:10" ht="15.75">
      <c r="I17036" s="192"/>
      <c r="J17036" s="192"/>
    </row>
    <row r="17037" spans="9:10" ht="15.75">
      <c r="I17037" s="192"/>
      <c r="J17037" s="192"/>
    </row>
    <row r="17038" spans="9:10" ht="15.75">
      <c r="I17038" s="192"/>
      <c r="J17038" s="192"/>
    </row>
    <row r="17039" spans="9:10" ht="15.75">
      <c r="I17039" s="192"/>
      <c r="J17039" s="192"/>
    </row>
    <row r="17040" spans="9:10" ht="15.75">
      <c r="I17040" s="192"/>
      <c r="J17040" s="192"/>
    </row>
    <row r="17041" spans="9:10" ht="15.75">
      <c r="I17041" s="192"/>
      <c r="J17041" s="192"/>
    </row>
    <row r="17042" spans="9:10" ht="15.75">
      <c r="I17042" s="192"/>
      <c r="J17042" s="192"/>
    </row>
    <row r="17043" spans="9:10" ht="15.75">
      <c r="I17043" s="192"/>
      <c r="J17043" s="192"/>
    </row>
    <row r="17044" spans="9:10" ht="15.75">
      <c r="I17044" s="192"/>
      <c r="J17044" s="192"/>
    </row>
    <row r="17045" spans="9:10" ht="15.75">
      <c r="I17045" s="192"/>
      <c r="J17045" s="192"/>
    </row>
    <row r="17046" spans="9:10" ht="15.75">
      <c r="I17046" s="192"/>
      <c r="J17046" s="192"/>
    </row>
    <row r="17047" spans="9:10" ht="15.75">
      <c r="I17047" s="192"/>
      <c r="J17047" s="192"/>
    </row>
    <row r="17048" spans="9:10" ht="15.75">
      <c r="I17048" s="192"/>
      <c r="J17048" s="192"/>
    </row>
    <row r="17049" spans="9:10" ht="15.75">
      <c r="I17049" s="192"/>
      <c r="J17049" s="192"/>
    </row>
    <row r="17050" spans="9:10" ht="15.75">
      <c r="I17050" s="192"/>
      <c r="J17050" s="192"/>
    </row>
    <row r="17051" spans="9:10" ht="15.75">
      <c r="I17051" s="192"/>
      <c r="J17051" s="192"/>
    </row>
    <row r="17052" spans="9:10" ht="15.75">
      <c r="I17052" s="192"/>
      <c r="J17052" s="192"/>
    </row>
    <row r="17053" spans="9:10" ht="15.75">
      <c r="I17053" s="192"/>
      <c r="J17053" s="192"/>
    </row>
    <row r="17054" spans="9:10" ht="15.75">
      <c r="I17054" s="192"/>
      <c r="J17054" s="192"/>
    </row>
    <row r="17055" spans="9:10" ht="15.75">
      <c r="I17055" s="192"/>
      <c r="J17055" s="192"/>
    </row>
    <row r="17056" spans="9:10" ht="15.75">
      <c r="I17056" s="192"/>
      <c r="J17056" s="192"/>
    </row>
    <row r="17057" spans="9:10" ht="15.75">
      <c r="I17057" s="192"/>
      <c r="J17057" s="192"/>
    </row>
    <row r="17058" spans="9:10" ht="15.75">
      <c r="I17058" s="192"/>
      <c r="J17058" s="192"/>
    </row>
    <row r="17059" spans="9:10" ht="15.75">
      <c r="I17059" s="192"/>
      <c r="J17059" s="192"/>
    </row>
    <row r="17060" spans="9:10" ht="15.75">
      <c r="I17060" s="192"/>
      <c r="J17060" s="192"/>
    </row>
    <row r="17061" spans="9:10" ht="15.75">
      <c r="I17061" s="192"/>
      <c r="J17061" s="192"/>
    </row>
    <row r="17062" spans="9:10" ht="15.75">
      <c r="I17062" s="192"/>
      <c r="J17062" s="192"/>
    </row>
    <row r="17063" spans="9:10" ht="15.75">
      <c r="I17063" s="192"/>
      <c r="J17063" s="192"/>
    </row>
    <row r="17064" spans="9:10" ht="15.75">
      <c r="I17064" s="192"/>
      <c r="J17064" s="192"/>
    </row>
    <row r="17065" spans="9:10" ht="15.75">
      <c r="I17065" s="192"/>
      <c r="J17065" s="192"/>
    </row>
    <row r="17066" spans="9:10" ht="15.75">
      <c r="I17066" s="192"/>
      <c r="J17066" s="192"/>
    </row>
    <row r="17067" spans="9:10" ht="15.75">
      <c r="I17067" s="192"/>
      <c r="J17067" s="192"/>
    </row>
    <row r="17068" spans="9:10" ht="15.75">
      <c r="I17068" s="192"/>
      <c r="J17068" s="192"/>
    </row>
    <row r="17069" spans="9:10" ht="15.75">
      <c r="I17069" s="192"/>
      <c r="J17069" s="192"/>
    </row>
    <row r="17070" spans="9:10" ht="15.75">
      <c r="I17070" s="192"/>
      <c r="J17070" s="192"/>
    </row>
    <row r="17071" spans="9:10" ht="15.75">
      <c r="I17071" s="192"/>
      <c r="J17071" s="192"/>
    </row>
    <row r="17072" spans="9:10" ht="15.75">
      <c r="I17072" s="192"/>
      <c r="J17072" s="192"/>
    </row>
    <row r="17073" spans="9:10" ht="15.75">
      <c r="I17073" s="192"/>
      <c r="J17073" s="192"/>
    </row>
    <row r="17074" spans="9:10" ht="15.75">
      <c r="I17074" s="192"/>
      <c r="J17074" s="192"/>
    </row>
    <row r="17075" spans="9:10" ht="15.75">
      <c r="I17075" s="192"/>
      <c r="J17075" s="192"/>
    </row>
    <row r="17076" spans="9:10" ht="15.75">
      <c r="I17076" s="192"/>
      <c r="J17076" s="192"/>
    </row>
    <row r="17077" spans="9:10" ht="15.75">
      <c r="I17077" s="192"/>
      <c r="J17077" s="192"/>
    </row>
    <row r="17078" spans="9:10" ht="15.75">
      <c r="I17078" s="192"/>
      <c r="J17078" s="192"/>
    </row>
    <row r="17079" spans="9:10" ht="15.75">
      <c r="I17079" s="192"/>
      <c r="J17079" s="192"/>
    </row>
    <row r="17080" spans="9:10" ht="15.75">
      <c r="I17080" s="192"/>
      <c r="J17080" s="192"/>
    </row>
    <row r="17081" spans="9:10" ht="15.75">
      <c r="I17081" s="192"/>
      <c r="J17081" s="192"/>
    </row>
    <row r="17082" spans="9:10" ht="15.75">
      <c r="I17082" s="192"/>
      <c r="J17082" s="192"/>
    </row>
    <row r="17083" spans="9:10" ht="15.75">
      <c r="I17083" s="192"/>
      <c r="J17083" s="192"/>
    </row>
    <row r="17084" spans="9:10" ht="15.75">
      <c r="I17084" s="192"/>
      <c r="J17084" s="192"/>
    </row>
    <row r="17085" spans="9:10" ht="15.75">
      <c r="I17085" s="192"/>
      <c r="J17085" s="192"/>
    </row>
    <row r="17086" spans="9:10" ht="15.75">
      <c r="I17086" s="192"/>
      <c r="J17086" s="192"/>
    </row>
    <row r="17087" spans="9:10" ht="15.75">
      <c r="I17087" s="192"/>
      <c r="J17087" s="192"/>
    </row>
    <row r="17088" spans="9:10" ht="15.75">
      <c r="I17088" s="192"/>
      <c r="J17088" s="192"/>
    </row>
    <row r="17089" spans="9:10" ht="15.75">
      <c r="I17089" s="192"/>
      <c r="J17089" s="192"/>
    </row>
    <row r="17090" spans="9:10" ht="15.75">
      <c r="I17090" s="192"/>
      <c r="J17090" s="192"/>
    </row>
    <row r="17091" spans="9:10" ht="15.75">
      <c r="I17091" s="192"/>
      <c r="J17091" s="192"/>
    </row>
    <row r="17092" spans="9:10" ht="15.75">
      <c r="I17092" s="192"/>
      <c r="J17092" s="192"/>
    </row>
    <row r="17093" spans="9:10" ht="15.75">
      <c r="I17093" s="192"/>
      <c r="J17093" s="192"/>
    </row>
    <row r="17094" spans="9:10" ht="15.75">
      <c r="I17094" s="192"/>
      <c r="J17094" s="192"/>
    </row>
    <row r="17095" spans="9:10" ht="15.75">
      <c r="I17095" s="192"/>
      <c r="J17095" s="192"/>
    </row>
    <row r="17096" spans="9:10" ht="15.75">
      <c r="I17096" s="192"/>
      <c r="J17096" s="192"/>
    </row>
    <row r="17097" spans="9:10" ht="15.75">
      <c r="I17097" s="192"/>
      <c r="J17097" s="192"/>
    </row>
    <row r="17098" spans="9:10" ht="15.75">
      <c r="I17098" s="192"/>
      <c r="J17098" s="192"/>
    </row>
    <row r="17099" spans="9:10" ht="15.75">
      <c r="I17099" s="192"/>
      <c r="J17099" s="192"/>
    </row>
    <row r="17100" spans="9:10" ht="15.75">
      <c r="I17100" s="192"/>
      <c r="J17100" s="192"/>
    </row>
    <row r="17101" spans="9:10" ht="15.75">
      <c r="I17101" s="192"/>
      <c r="J17101" s="192"/>
    </row>
    <row r="17102" spans="9:10" ht="15.75">
      <c r="I17102" s="192"/>
      <c r="J17102" s="192"/>
    </row>
    <row r="17103" spans="9:10" ht="15.75">
      <c r="I17103" s="192"/>
      <c r="J17103" s="192"/>
    </row>
    <row r="17104" spans="9:10" ht="15.75">
      <c r="I17104" s="192"/>
      <c r="J17104" s="192"/>
    </row>
    <row r="17105" spans="9:10" ht="15.75">
      <c r="I17105" s="192"/>
      <c r="J17105" s="192"/>
    </row>
    <row r="17106" spans="9:10" ht="15.75">
      <c r="I17106" s="192"/>
      <c r="J17106" s="192"/>
    </row>
    <row r="17107" spans="9:10" ht="15.75">
      <c r="I17107" s="192"/>
      <c r="J17107" s="192"/>
    </row>
    <row r="17108" spans="9:10" ht="15.75">
      <c r="I17108" s="192"/>
      <c r="J17108" s="192"/>
    </row>
    <row r="17109" spans="9:10" ht="15.75">
      <c r="I17109" s="192"/>
      <c r="J17109" s="192"/>
    </row>
    <row r="17110" spans="9:10" ht="15.75">
      <c r="I17110" s="192"/>
      <c r="J17110" s="192"/>
    </row>
    <row r="17111" spans="9:10" ht="15.75">
      <c r="I17111" s="192"/>
      <c r="J17111" s="192"/>
    </row>
    <row r="17112" spans="9:10" ht="15.75">
      <c r="I17112" s="192"/>
      <c r="J17112" s="192"/>
    </row>
    <row r="17113" spans="9:10" ht="15.75">
      <c r="I17113" s="192"/>
      <c r="J17113" s="192"/>
    </row>
    <row r="17114" spans="9:10" ht="15.75">
      <c r="I17114" s="192"/>
      <c r="J17114" s="192"/>
    </row>
    <row r="17115" spans="9:10" ht="15.75">
      <c r="I17115" s="192"/>
      <c r="J17115" s="192"/>
    </row>
    <row r="17116" spans="9:10" ht="15.75">
      <c r="I17116" s="192"/>
      <c r="J17116" s="192"/>
    </row>
    <row r="17117" spans="9:10" ht="15.75">
      <c r="I17117" s="192"/>
      <c r="J17117" s="192"/>
    </row>
    <row r="17118" spans="9:10" ht="15.75">
      <c r="I17118" s="192"/>
      <c r="J17118" s="192"/>
    </row>
    <row r="17119" spans="9:10" ht="15.75">
      <c r="I17119" s="192"/>
      <c r="J17119" s="192"/>
    </row>
    <row r="17120" spans="9:10" ht="15.75">
      <c r="I17120" s="192"/>
      <c r="J17120" s="192"/>
    </row>
    <row r="17121" spans="9:10" ht="15.75">
      <c r="I17121" s="192"/>
      <c r="J17121" s="192"/>
    </row>
    <row r="17122" spans="9:10" ht="15.75">
      <c r="I17122" s="192"/>
      <c r="J17122" s="192"/>
    </row>
    <row r="17123" spans="9:10" ht="15.75">
      <c r="I17123" s="192"/>
      <c r="J17123" s="192"/>
    </row>
    <row r="17124" spans="9:10" ht="15.75">
      <c r="I17124" s="192"/>
      <c r="J17124" s="192"/>
    </row>
    <row r="17125" spans="9:10" ht="15.75">
      <c r="I17125" s="192"/>
      <c r="J17125" s="192"/>
    </row>
    <row r="17126" spans="9:10" ht="15.75">
      <c r="I17126" s="192"/>
      <c r="J17126" s="192"/>
    </row>
    <row r="17127" spans="9:10" ht="15.75">
      <c r="I17127" s="192"/>
      <c r="J17127" s="192"/>
    </row>
    <row r="17128" spans="9:10" ht="15.75">
      <c r="I17128" s="192"/>
      <c r="J17128" s="192"/>
    </row>
    <row r="17129" spans="9:10" ht="15.75">
      <c r="I17129" s="192"/>
      <c r="J17129" s="192"/>
    </row>
    <row r="17130" spans="9:10" ht="15.75">
      <c r="I17130" s="192"/>
      <c r="J17130" s="192"/>
    </row>
    <row r="17131" spans="9:10" ht="15.75">
      <c r="I17131" s="192"/>
      <c r="J17131" s="192"/>
    </row>
    <row r="17132" spans="9:10" ht="15.75">
      <c r="I17132" s="192"/>
      <c r="J17132" s="192"/>
    </row>
    <row r="17133" spans="9:10" ht="15.75">
      <c r="I17133" s="192"/>
      <c r="J17133" s="192"/>
    </row>
    <row r="17134" spans="9:10" ht="15.75">
      <c r="I17134" s="192"/>
      <c r="J17134" s="192"/>
    </row>
    <row r="17135" spans="9:10" ht="15.75">
      <c r="I17135" s="192"/>
      <c r="J17135" s="192"/>
    </row>
    <row r="17136" spans="9:10" ht="15.75">
      <c r="I17136" s="192"/>
      <c r="J17136" s="192"/>
    </row>
    <row r="17137" spans="9:10" ht="15.75">
      <c r="I17137" s="192"/>
      <c r="J17137" s="192"/>
    </row>
    <row r="17138" spans="9:10" ht="15.75">
      <c r="I17138" s="192"/>
      <c r="J17138" s="192"/>
    </row>
    <row r="17139" spans="9:10" ht="15.75">
      <c r="I17139" s="192"/>
      <c r="J17139" s="192"/>
    </row>
    <row r="17140" spans="9:10" ht="15.75">
      <c r="I17140" s="192"/>
      <c r="J17140" s="192"/>
    </row>
    <row r="17141" spans="9:10" ht="15.75">
      <c r="I17141" s="192"/>
      <c r="J17141" s="192"/>
    </row>
    <row r="17142" spans="9:10" ht="15.75">
      <c r="I17142" s="192"/>
      <c r="J17142" s="192"/>
    </row>
    <row r="17143" spans="9:10" ht="15.75">
      <c r="I17143" s="192"/>
      <c r="J17143" s="192"/>
    </row>
    <row r="17144" spans="9:10" ht="15.75">
      <c r="I17144" s="192"/>
      <c r="J17144" s="192"/>
    </row>
    <row r="17145" spans="9:10" ht="15.75">
      <c r="I17145" s="192"/>
      <c r="J17145" s="192"/>
    </row>
    <row r="17146" spans="9:10" ht="15.75">
      <c r="I17146" s="192"/>
      <c r="J17146" s="192"/>
    </row>
    <row r="17147" spans="9:10" ht="15.75">
      <c r="I17147" s="192"/>
      <c r="J17147" s="192"/>
    </row>
    <row r="17148" spans="9:10" ht="15.75">
      <c r="I17148" s="192"/>
      <c r="J17148" s="192"/>
    </row>
    <row r="17149" spans="9:10" ht="15.75">
      <c r="I17149" s="192"/>
      <c r="J17149" s="192"/>
    </row>
    <row r="17150" spans="9:10" ht="15.75">
      <c r="I17150" s="192"/>
      <c r="J17150" s="192"/>
    </row>
    <row r="17151" spans="9:10" ht="15.75">
      <c r="I17151" s="192"/>
      <c r="J17151" s="192"/>
    </row>
    <row r="17152" spans="9:10" ht="15.75">
      <c r="I17152" s="192"/>
      <c r="J17152" s="192"/>
    </row>
    <row r="17153" spans="9:10" ht="15.75">
      <c r="I17153" s="192"/>
      <c r="J17153" s="192"/>
    </row>
    <row r="17154" spans="9:10" ht="15.75">
      <c r="I17154" s="192"/>
      <c r="J17154" s="192"/>
    </row>
    <row r="17155" spans="9:10" ht="15.75">
      <c r="I17155" s="192"/>
      <c r="J17155" s="192"/>
    </row>
    <row r="17156" spans="9:10" ht="15.75">
      <c r="I17156" s="192"/>
      <c r="J17156" s="192"/>
    </row>
    <row r="17157" spans="9:10" ht="15.75">
      <c r="I17157" s="192"/>
      <c r="J17157" s="192"/>
    </row>
    <row r="17158" spans="9:10" ht="15.75">
      <c r="I17158" s="192"/>
      <c r="J17158" s="192"/>
    </row>
    <row r="17159" spans="9:10" ht="15.75">
      <c r="I17159" s="192"/>
      <c r="J17159" s="192"/>
    </row>
    <row r="17160" spans="9:10" ht="15.75">
      <c r="I17160" s="192"/>
      <c r="J17160" s="192"/>
    </row>
    <row r="17161" spans="9:10" ht="15.75">
      <c r="I17161" s="192"/>
      <c r="J17161" s="192"/>
    </row>
    <row r="17162" spans="9:10" ht="15.75">
      <c r="I17162" s="192"/>
      <c r="J17162" s="192"/>
    </row>
    <row r="17163" spans="9:10" ht="15.75">
      <c r="I17163" s="192"/>
      <c r="J17163" s="192"/>
    </row>
    <row r="17164" spans="9:10" ht="15.75">
      <c r="I17164" s="192"/>
      <c r="J17164" s="192"/>
    </row>
    <row r="17165" spans="9:10" ht="15.75">
      <c r="I17165" s="192"/>
      <c r="J17165" s="192"/>
    </row>
    <row r="17166" spans="9:10" ht="15.75">
      <c r="I17166" s="192"/>
      <c r="J17166" s="192"/>
    </row>
    <row r="17167" spans="9:10" ht="15.75">
      <c r="I17167" s="192"/>
      <c r="J17167" s="192"/>
    </row>
    <row r="17168" spans="9:10" ht="15.75">
      <c r="I17168" s="192"/>
      <c r="J17168" s="192"/>
    </row>
    <row r="17169" spans="9:10" ht="15.75">
      <c r="I17169" s="192"/>
      <c r="J17169" s="192"/>
    </row>
    <row r="17170" spans="9:10" ht="15.75">
      <c r="I17170" s="192"/>
      <c r="J17170" s="192"/>
    </row>
    <row r="17171" spans="9:10" ht="15.75">
      <c r="I17171" s="192"/>
      <c r="J17171" s="192"/>
    </row>
    <row r="17172" spans="9:10" ht="15.75">
      <c r="I17172" s="192"/>
      <c r="J17172" s="192"/>
    </row>
    <row r="17173" spans="9:10" ht="15.75">
      <c r="I17173" s="192"/>
      <c r="J17173" s="192"/>
    </row>
    <row r="17174" spans="9:10" ht="15.75">
      <c r="I17174" s="192"/>
      <c r="J17174" s="192"/>
    </row>
    <row r="17175" spans="9:10" ht="15.75">
      <c r="I17175" s="192"/>
      <c r="J17175" s="192"/>
    </row>
    <row r="17176" spans="9:10" ht="15.75">
      <c r="I17176" s="192"/>
      <c r="J17176" s="192"/>
    </row>
    <row r="17177" spans="9:10" ht="15.75">
      <c r="I17177" s="192"/>
      <c r="J17177" s="192"/>
    </row>
    <row r="17178" spans="9:10" ht="15.75">
      <c r="I17178" s="192"/>
      <c r="J17178" s="192"/>
    </row>
    <row r="17179" spans="9:10" ht="15.75">
      <c r="I17179" s="192"/>
      <c r="J17179" s="192"/>
    </row>
    <row r="17180" spans="9:10" ht="15.75">
      <c r="I17180" s="192"/>
      <c r="J17180" s="192"/>
    </row>
    <row r="17181" spans="9:10" ht="15.75">
      <c r="I17181" s="192"/>
      <c r="J17181" s="192"/>
    </row>
    <row r="17182" spans="9:10" ht="15.75">
      <c r="I17182" s="192"/>
      <c r="J17182" s="192"/>
    </row>
    <row r="17183" spans="9:10" ht="15.75">
      <c r="I17183" s="192"/>
      <c r="J17183" s="192"/>
    </row>
    <row r="17184" spans="9:10" ht="15.75">
      <c r="I17184" s="192"/>
      <c r="J17184" s="192"/>
    </row>
    <row r="17185" spans="9:10" ht="15.75">
      <c r="I17185" s="192"/>
      <c r="J17185" s="192"/>
    </row>
    <row r="17186" spans="9:10" ht="15.75">
      <c r="I17186" s="192"/>
      <c r="J17186" s="192"/>
    </row>
    <row r="17187" spans="9:10" ht="15.75">
      <c r="I17187" s="192"/>
      <c r="J17187" s="192"/>
    </row>
    <row r="17188" spans="9:10" ht="15.75">
      <c r="I17188" s="192"/>
      <c r="J17188" s="192"/>
    </row>
    <row r="17189" spans="9:10" ht="15.75">
      <c r="I17189" s="192"/>
      <c r="J17189" s="192"/>
    </row>
    <row r="17190" spans="9:10" ht="15.75">
      <c r="I17190" s="192"/>
      <c r="J17190" s="192"/>
    </row>
    <row r="17191" spans="9:10" ht="15.75">
      <c r="I17191" s="192"/>
      <c r="J17191" s="192"/>
    </row>
    <row r="17192" spans="9:10" ht="15.75">
      <c r="I17192" s="192"/>
      <c r="J17192" s="192"/>
    </row>
    <row r="17193" spans="9:10" ht="15.75">
      <c r="I17193" s="192"/>
      <c r="J17193" s="192"/>
    </row>
    <row r="17194" spans="9:10" ht="15.75">
      <c r="I17194" s="192"/>
      <c r="J17194" s="192"/>
    </row>
    <row r="17195" spans="9:10" ht="15.75">
      <c r="I17195" s="192"/>
      <c r="J17195" s="192"/>
    </row>
    <row r="17196" spans="9:10" ht="15.75">
      <c r="I17196" s="192"/>
      <c r="J17196" s="192"/>
    </row>
    <row r="17197" spans="9:10" ht="15.75">
      <c r="I17197" s="192"/>
      <c r="J17197" s="192"/>
    </row>
    <row r="17198" spans="9:10" ht="15.75">
      <c r="I17198" s="192"/>
      <c r="J17198" s="192"/>
    </row>
    <row r="17199" spans="9:10" ht="15.75">
      <c r="I17199" s="192"/>
      <c r="J17199" s="192"/>
    </row>
    <row r="17200" spans="9:10" ht="15.75">
      <c r="I17200" s="192"/>
      <c r="J17200" s="192"/>
    </row>
    <row r="17201" spans="9:10" ht="15.75">
      <c r="I17201" s="192"/>
      <c r="J17201" s="192"/>
    </row>
    <row r="17202" spans="9:10" ht="15.75">
      <c r="I17202" s="192"/>
      <c r="J17202" s="192"/>
    </row>
    <row r="17203" spans="9:10" ht="15.75">
      <c r="I17203" s="192"/>
      <c r="J17203" s="192"/>
    </row>
    <row r="17204" spans="9:10" ht="15.75">
      <c r="I17204" s="192"/>
      <c r="J17204" s="192"/>
    </row>
    <row r="17205" spans="9:10" ht="15.75">
      <c r="I17205" s="192"/>
      <c r="J17205" s="192"/>
    </row>
    <row r="17206" spans="9:10" ht="15.75">
      <c r="I17206" s="192"/>
      <c r="J17206" s="192"/>
    </row>
    <row r="17207" spans="9:10" ht="15.75">
      <c r="I17207" s="192"/>
      <c r="J17207" s="192"/>
    </row>
    <row r="17208" spans="9:10" ht="15.75">
      <c r="I17208" s="192"/>
      <c r="J17208" s="192"/>
    </row>
    <row r="17209" spans="9:10" ht="15.75">
      <c r="I17209" s="192"/>
      <c r="J17209" s="192"/>
    </row>
    <row r="17210" spans="9:10" ht="15.75">
      <c r="I17210" s="192"/>
      <c r="J17210" s="192"/>
    </row>
    <row r="17211" spans="9:10" ht="15.75">
      <c r="I17211" s="192"/>
      <c r="J17211" s="192"/>
    </row>
    <row r="17212" spans="9:10" ht="15.75">
      <c r="I17212" s="192"/>
      <c r="J17212" s="192"/>
    </row>
    <row r="17213" spans="9:10" ht="15.75">
      <c r="I17213" s="192"/>
      <c r="J17213" s="192"/>
    </row>
    <row r="17214" spans="9:10" ht="15.75">
      <c r="I17214" s="192"/>
      <c r="J17214" s="192"/>
    </row>
    <row r="17215" spans="9:10" ht="15.75">
      <c r="I17215" s="192"/>
      <c r="J17215" s="192"/>
    </row>
    <row r="17216" spans="9:10" ht="15.75">
      <c r="I17216" s="192"/>
      <c r="J17216" s="192"/>
    </row>
    <row r="17217" spans="9:10" ht="15.75">
      <c r="I17217" s="192"/>
      <c r="J17217" s="192"/>
    </row>
    <row r="17218" spans="9:10" ht="15.75">
      <c r="I17218" s="192"/>
      <c r="J17218" s="192"/>
    </row>
    <row r="17219" spans="9:10" ht="15.75">
      <c r="I17219" s="192"/>
      <c r="J17219" s="192"/>
    </row>
    <row r="17220" spans="9:10" ht="15.75">
      <c r="I17220" s="192"/>
      <c r="J17220" s="192"/>
    </row>
    <row r="17221" spans="9:10" ht="15.75">
      <c r="I17221" s="192"/>
      <c r="J17221" s="192"/>
    </row>
    <row r="17222" spans="9:10" ht="15.75">
      <c r="I17222" s="192"/>
      <c r="J17222" s="192"/>
    </row>
    <row r="17223" spans="9:10" ht="15.75">
      <c r="I17223" s="192"/>
      <c r="J17223" s="192"/>
    </row>
    <row r="17224" spans="9:10" ht="15.75">
      <c r="I17224" s="192"/>
      <c r="J17224" s="192"/>
    </row>
    <row r="17225" spans="9:10" ht="15.75">
      <c r="I17225" s="192"/>
      <c r="J17225" s="192"/>
    </row>
    <row r="17226" spans="9:10" ht="15.75">
      <c r="I17226" s="192"/>
      <c r="J17226" s="192"/>
    </row>
    <row r="17227" spans="9:10" ht="15.75">
      <c r="I17227" s="192"/>
      <c r="J17227" s="192"/>
    </row>
    <row r="17228" spans="9:10" ht="15.75">
      <c r="I17228" s="192"/>
      <c r="J17228" s="192"/>
    </row>
    <row r="17229" spans="9:10" ht="15.75">
      <c r="I17229" s="192"/>
      <c r="J17229" s="192"/>
    </row>
    <row r="17230" spans="9:10" ht="15.75">
      <c r="I17230" s="192"/>
      <c r="J17230" s="192"/>
    </row>
    <row r="17231" spans="9:10" ht="15.75">
      <c r="I17231" s="192"/>
      <c r="J17231" s="192"/>
    </row>
    <row r="17232" spans="9:10" ht="15.75">
      <c r="I17232" s="192"/>
      <c r="J17232" s="192"/>
    </row>
    <row r="17233" spans="9:10" ht="15.75">
      <c r="I17233" s="192"/>
      <c r="J17233" s="192"/>
    </row>
    <row r="17234" spans="9:10" ht="15.75">
      <c r="I17234" s="192"/>
      <c r="J17234" s="192"/>
    </row>
    <row r="17235" spans="9:10" ht="15.75">
      <c r="I17235" s="192"/>
      <c r="J17235" s="192"/>
    </row>
    <row r="17236" spans="9:10" ht="15.75">
      <c r="I17236" s="192"/>
      <c r="J17236" s="192"/>
    </row>
    <row r="17237" spans="9:10" ht="15.75">
      <c r="I17237" s="192"/>
      <c r="J17237" s="192"/>
    </row>
    <row r="17238" spans="9:10" ht="15.75">
      <c r="I17238" s="192"/>
      <c r="J17238" s="192"/>
    </row>
    <row r="17239" spans="9:10" ht="15.75">
      <c r="I17239" s="192"/>
      <c r="J17239" s="192"/>
    </row>
    <row r="17240" spans="9:10" ht="15.75">
      <c r="I17240" s="192"/>
      <c r="J17240" s="192"/>
    </row>
    <row r="17241" spans="9:10" ht="15.75">
      <c r="I17241" s="192"/>
      <c r="J17241" s="192"/>
    </row>
    <row r="17242" spans="9:10" ht="15.75">
      <c r="I17242" s="192"/>
      <c r="J17242" s="192"/>
    </row>
    <row r="17243" spans="9:10" ht="15.75">
      <c r="I17243" s="192"/>
      <c r="J17243" s="192"/>
    </row>
    <row r="17244" spans="9:10" ht="15.75">
      <c r="I17244" s="192"/>
      <c r="J17244" s="192"/>
    </row>
    <row r="17245" spans="9:10" ht="15.75">
      <c r="I17245" s="192"/>
      <c r="J17245" s="192"/>
    </row>
    <row r="17246" spans="9:10" ht="15.75">
      <c r="I17246" s="192"/>
      <c r="J17246" s="192"/>
    </row>
    <row r="17247" spans="9:10" ht="15.75">
      <c r="I17247" s="192"/>
      <c r="J17247" s="192"/>
    </row>
    <row r="17248" spans="9:10" ht="15.75">
      <c r="I17248" s="192"/>
      <c r="J17248" s="192"/>
    </row>
    <row r="17249" spans="9:10" ht="15.75">
      <c r="I17249" s="192"/>
      <c r="J17249" s="192"/>
    </row>
    <row r="17250" spans="9:10" ht="15.75">
      <c r="I17250" s="192"/>
      <c r="J17250" s="192"/>
    </row>
    <row r="17251" spans="9:10" ht="15.75">
      <c r="I17251" s="192"/>
      <c r="J17251" s="192"/>
    </row>
    <row r="17252" spans="9:10" ht="15.75">
      <c r="I17252" s="192"/>
      <c r="J17252" s="192"/>
    </row>
    <row r="17253" spans="9:10" ht="15.75">
      <c r="I17253" s="192"/>
      <c r="J17253" s="192"/>
    </row>
    <row r="17254" spans="9:10" ht="15.75">
      <c r="I17254" s="192"/>
      <c r="J17254" s="192"/>
    </row>
    <row r="17255" spans="9:10" ht="15.75">
      <c r="I17255" s="192"/>
      <c r="J17255" s="192"/>
    </row>
    <row r="17256" spans="9:10" ht="15.75">
      <c r="I17256" s="192"/>
      <c r="J17256" s="192"/>
    </row>
    <row r="17257" spans="9:10" ht="15.75">
      <c r="I17257" s="192"/>
      <c r="J17257" s="192"/>
    </row>
    <row r="17258" spans="9:10" ht="15.75">
      <c r="I17258" s="192"/>
      <c r="J17258" s="192"/>
    </row>
    <row r="17259" spans="9:10" ht="15.75">
      <c r="I17259" s="192"/>
      <c r="J17259" s="192"/>
    </row>
    <row r="17260" spans="9:10" ht="15.75">
      <c r="I17260" s="192"/>
      <c r="J17260" s="192"/>
    </row>
    <row r="17261" spans="9:10" ht="15.75">
      <c r="I17261" s="192"/>
      <c r="J17261" s="192"/>
    </row>
    <row r="17262" spans="9:10" ht="15.75">
      <c r="I17262" s="192"/>
      <c r="J17262" s="192"/>
    </row>
    <row r="17263" spans="9:10" ht="15.75">
      <c r="I17263" s="192"/>
      <c r="J17263" s="192"/>
    </row>
    <row r="17264" spans="9:10" ht="15.75">
      <c r="I17264" s="192"/>
      <c r="J17264" s="192"/>
    </row>
    <row r="17265" spans="9:10" ht="15.75">
      <c r="I17265" s="192"/>
      <c r="J17265" s="192"/>
    </row>
    <row r="17266" spans="9:10" ht="15.75">
      <c r="I17266" s="192"/>
      <c r="J17266" s="192"/>
    </row>
    <row r="17267" spans="9:10" ht="15.75">
      <c r="I17267" s="192"/>
      <c r="J17267" s="192"/>
    </row>
    <row r="17268" spans="9:10" ht="15.75">
      <c r="I17268" s="192"/>
      <c r="J17268" s="192"/>
    </row>
    <row r="17269" spans="9:10" ht="15.75">
      <c r="I17269" s="192"/>
      <c r="J17269" s="192"/>
    </row>
    <row r="17270" spans="9:10" ht="15.75">
      <c r="I17270" s="192"/>
      <c r="J17270" s="192"/>
    </row>
    <row r="17271" spans="9:10" ht="15.75">
      <c r="I17271" s="192"/>
      <c r="J17271" s="192"/>
    </row>
    <row r="17272" spans="9:10" ht="15.75">
      <c r="I17272" s="192"/>
      <c r="J17272" s="192"/>
    </row>
    <row r="17273" spans="9:10" ht="15.75">
      <c r="I17273" s="192"/>
      <c r="J17273" s="192"/>
    </row>
    <row r="17274" spans="9:10" ht="15.75">
      <c r="I17274" s="192"/>
      <c r="J17274" s="192"/>
    </row>
    <row r="17275" spans="9:10" ht="15.75">
      <c r="I17275" s="192"/>
      <c r="J17275" s="192"/>
    </row>
    <row r="17276" spans="9:10" ht="15.75">
      <c r="I17276" s="192"/>
      <c r="J17276" s="192"/>
    </row>
    <row r="17277" spans="9:10" ht="15.75">
      <c r="I17277" s="192"/>
      <c r="J17277" s="192"/>
    </row>
    <row r="17278" spans="9:10" ht="15.75">
      <c r="I17278" s="192"/>
      <c r="J17278" s="192"/>
    </row>
    <row r="17279" spans="9:10" ht="15.75">
      <c r="I17279" s="192"/>
      <c r="J17279" s="192"/>
    </row>
    <row r="17280" spans="9:10" ht="15.75">
      <c r="I17280" s="192"/>
      <c r="J17280" s="192"/>
    </row>
    <row r="17281" spans="9:10" ht="15.75">
      <c r="I17281" s="192"/>
      <c r="J17281" s="192"/>
    </row>
    <row r="17282" spans="9:10" ht="15.75">
      <c r="I17282" s="192"/>
      <c r="J17282" s="192"/>
    </row>
    <row r="17283" spans="9:10" ht="15.75">
      <c r="I17283" s="192"/>
      <c r="J17283" s="192"/>
    </row>
    <row r="17284" spans="9:10" ht="15.75">
      <c r="I17284" s="192"/>
      <c r="J17284" s="192"/>
    </row>
    <row r="17285" spans="9:10" ht="15.75">
      <c r="I17285" s="192"/>
      <c r="J17285" s="192"/>
    </row>
    <row r="17286" spans="9:10" ht="15.75">
      <c r="I17286" s="192"/>
      <c r="J17286" s="192"/>
    </row>
    <row r="17287" spans="9:10" ht="15.75">
      <c r="I17287" s="192"/>
      <c r="J17287" s="192"/>
    </row>
    <row r="17288" spans="9:10" ht="15.75">
      <c r="I17288" s="192"/>
      <c r="J17288" s="192"/>
    </row>
    <row r="17289" spans="9:10" ht="15.75">
      <c r="I17289" s="192"/>
      <c r="J17289" s="192"/>
    </row>
    <row r="17290" spans="9:10" ht="15.75">
      <c r="I17290" s="192"/>
      <c r="J17290" s="192"/>
    </row>
    <row r="17291" spans="9:10" ht="15.75">
      <c r="I17291" s="192"/>
      <c r="J17291" s="192"/>
    </row>
    <row r="17292" spans="9:10" ht="15.75">
      <c r="I17292" s="192"/>
      <c r="J17292" s="192"/>
    </row>
    <row r="17293" spans="9:10" ht="15.75">
      <c r="I17293" s="192"/>
      <c r="J17293" s="192"/>
    </row>
    <row r="17294" spans="9:10" ht="15.75">
      <c r="I17294" s="192"/>
      <c r="J17294" s="192"/>
    </row>
    <row r="17295" spans="9:10" ht="15.75">
      <c r="I17295" s="192"/>
      <c r="J17295" s="192"/>
    </row>
    <row r="17296" spans="9:10" ht="15.75">
      <c r="I17296" s="192"/>
      <c r="J17296" s="192"/>
    </row>
    <row r="17297" spans="9:10" ht="15.75">
      <c r="I17297" s="192"/>
      <c r="J17297" s="192"/>
    </row>
    <row r="17298" spans="9:10" ht="15.75">
      <c r="I17298" s="192"/>
      <c r="J17298" s="192"/>
    </row>
    <row r="17299" spans="9:10" ht="15.75">
      <c r="I17299" s="192"/>
      <c r="J17299" s="192"/>
    </row>
    <row r="17300" spans="9:10" ht="15.75">
      <c r="I17300" s="192"/>
      <c r="J17300" s="192"/>
    </row>
    <row r="17301" spans="9:10" ht="15.75">
      <c r="I17301" s="192"/>
      <c r="J17301" s="192"/>
    </row>
    <row r="17302" spans="9:10" ht="15.75">
      <c r="I17302" s="192"/>
      <c r="J17302" s="192"/>
    </row>
    <row r="17303" spans="9:10" ht="15.75">
      <c r="I17303" s="192"/>
      <c r="J17303" s="192"/>
    </row>
    <row r="17304" spans="9:10" ht="15.75">
      <c r="I17304" s="192"/>
      <c r="J17304" s="192"/>
    </row>
    <row r="17305" spans="9:10" ht="15.75">
      <c r="I17305" s="192"/>
      <c r="J17305" s="192"/>
    </row>
    <row r="17306" spans="9:10" ht="15.75">
      <c r="I17306" s="192"/>
      <c r="J17306" s="192"/>
    </row>
    <row r="17307" spans="9:10" ht="15.75">
      <c r="I17307" s="192"/>
      <c r="J17307" s="192"/>
    </row>
    <row r="17308" spans="9:10" ht="15.75">
      <c r="I17308" s="192"/>
      <c r="J17308" s="192"/>
    </row>
    <row r="17309" spans="9:10" ht="15.75">
      <c r="I17309" s="192"/>
      <c r="J17309" s="192"/>
    </row>
    <row r="17310" spans="9:10" ht="15.75">
      <c r="I17310" s="192"/>
      <c r="J17310" s="192"/>
    </row>
    <row r="17311" spans="9:10" ht="15.75">
      <c r="I17311" s="192"/>
      <c r="J17311" s="192"/>
    </row>
    <row r="17312" spans="9:10" ht="15.75">
      <c r="I17312" s="192"/>
      <c r="J17312" s="192"/>
    </row>
    <row r="17313" spans="9:10" ht="15.75">
      <c r="I17313" s="192"/>
      <c r="J17313" s="192"/>
    </row>
    <row r="17314" spans="9:10" ht="15.75">
      <c r="I17314" s="192"/>
      <c r="J17314" s="192"/>
    </row>
    <row r="17315" spans="9:10" ht="15.75">
      <c r="I17315" s="192"/>
      <c r="J17315" s="192"/>
    </row>
    <row r="17316" spans="9:10" ht="15.75">
      <c r="I17316" s="192"/>
      <c r="J17316" s="192"/>
    </row>
    <row r="17317" spans="9:10" ht="15.75">
      <c r="I17317" s="192"/>
      <c r="J17317" s="192"/>
    </row>
    <row r="17318" spans="9:10" ht="15.75">
      <c r="I17318" s="192"/>
      <c r="J17318" s="192"/>
    </row>
    <row r="17319" spans="9:10" ht="15.75">
      <c r="I17319" s="192"/>
      <c r="J17319" s="192"/>
    </row>
    <row r="17320" spans="9:10" ht="15.75">
      <c r="I17320" s="192"/>
      <c r="J17320" s="192"/>
    </row>
    <row r="17321" spans="9:10" ht="15.75">
      <c r="I17321" s="192"/>
      <c r="J17321" s="192"/>
    </row>
    <row r="17322" spans="9:10" ht="15.75">
      <c r="I17322" s="192"/>
      <c r="J17322" s="192"/>
    </row>
    <row r="17323" spans="9:10" ht="15.75">
      <c r="I17323" s="192"/>
      <c r="J17323" s="192"/>
    </row>
    <row r="17324" spans="9:10" ht="15.75">
      <c r="I17324" s="192"/>
      <c r="J17324" s="192"/>
    </row>
    <row r="17325" spans="9:10" ht="15.75">
      <c r="I17325" s="192"/>
      <c r="J17325" s="192"/>
    </row>
    <row r="17326" spans="9:10" ht="15.75">
      <c r="I17326" s="192"/>
      <c r="J17326" s="192"/>
    </row>
    <row r="17327" spans="9:10" ht="15.75">
      <c r="I17327" s="192"/>
      <c r="J17327" s="192"/>
    </row>
    <row r="17328" spans="9:10" ht="15.75">
      <c r="I17328" s="192"/>
      <c r="J17328" s="192"/>
    </row>
    <row r="17329" spans="9:10" ht="15.75">
      <c r="I17329" s="192"/>
      <c r="J17329" s="192"/>
    </row>
    <row r="17330" spans="9:10" ht="15.75">
      <c r="I17330" s="192"/>
      <c r="J17330" s="192"/>
    </row>
    <row r="17331" spans="9:10" ht="15.75">
      <c r="I17331" s="192"/>
      <c r="J17331" s="192"/>
    </row>
    <row r="17332" spans="9:10" ht="15.75">
      <c r="I17332" s="192"/>
      <c r="J17332" s="192"/>
    </row>
    <row r="17333" spans="9:10" ht="15.75">
      <c r="I17333" s="192"/>
      <c r="J17333" s="192"/>
    </row>
    <row r="17334" spans="9:10" ht="15.75">
      <c r="I17334" s="192"/>
      <c r="J17334" s="192"/>
    </row>
    <row r="17335" spans="9:10" ht="15.75">
      <c r="I17335" s="192"/>
      <c r="J17335" s="192"/>
    </row>
    <row r="17336" spans="9:10" ht="15.75">
      <c r="I17336" s="192"/>
      <c r="J17336" s="192"/>
    </row>
    <row r="17337" spans="9:10" ht="15.75">
      <c r="I17337" s="192"/>
      <c r="J17337" s="192"/>
    </row>
    <row r="17338" spans="9:10" ht="15.75">
      <c r="I17338" s="192"/>
      <c r="J17338" s="192"/>
    </row>
    <row r="17339" spans="9:10" ht="15.75">
      <c r="I17339" s="192"/>
      <c r="J17339" s="192"/>
    </row>
    <row r="17340" spans="9:10" ht="15.75">
      <c r="I17340" s="192"/>
      <c r="J17340" s="192"/>
    </row>
    <row r="17341" spans="9:10" ht="15.75">
      <c r="I17341" s="192"/>
      <c r="J17341" s="192"/>
    </row>
    <row r="17342" spans="9:10" ht="15.75">
      <c r="I17342" s="192"/>
      <c r="J17342" s="192"/>
    </row>
    <row r="17343" spans="9:10" ht="15.75">
      <c r="I17343" s="192"/>
      <c r="J17343" s="192"/>
    </row>
    <row r="17344" spans="9:10" ht="15.75">
      <c r="I17344" s="192"/>
      <c r="J17344" s="192"/>
    </row>
    <row r="17345" spans="9:10" ht="15.75">
      <c r="I17345" s="192"/>
      <c r="J17345" s="192"/>
    </row>
    <row r="17346" spans="9:10" ht="15.75">
      <c r="I17346" s="192"/>
      <c r="J17346" s="192"/>
    </row>
    <row r="17347" spans="9:10" ht="15.75">
      <c r="I17347" s="192"/>
      <c r="J17347" s="192"/>
    </row>
    <row r="17348" spans="9:10" ht="15.75">
      <c r="I17348" s="192"/>
      <c r="J17348" s="192"/>
    </row>
    <row r="17349" spans="9:10" ht="15.75">
      <c r="I17349" s="192"/>
      <c r="J17349" s="192"/>
    </row>
    <row r="17350" spans="9:10" ht="15.75">
      <c r="I17350" s="192"/>
      <c r="J17350" s="192"/>
    </row>
    <row r="17351" spans="9:10" ht="15.75">
      <c r="I17351" s="192"/>
      <c r="J17351" s="192"/>
    </row>
    <row r="17352" spans="9:10" ht="15.75">
      <c r="I17352" s="192"/>
      <c r="J17352" s="192"/>
    </row>
    <row r="17353" spans="9:10" ht="15.75">
      <c r="I17353" s="192"/>
      <c r="J17353" s="192"/>
    </row>
    <row r="17354" spans="9:10" ht="15.75">
      <c r="I17354" s="192"/>
      <c r="J17354" s="192"/>
    </row>
    <row r="17355" spans="9:10" ht="15.75">
      <c r="I17355" s="192"/>
      <c r="J17355" s="192"/>
    </row>
    <row r="17356" spans="9:10" ht="15.75">
      <c r="I17356" s="192"/>
      <c r="J17356" s="192"/>
    </row>
    <row r="17357" spans="9:10" ht="15.75">
      <c r="I17357" s="192"/>
      <c r="J17357" s="192"/>
    </row>
    <row r="17358" spans="9:10" ht="15.75">
      <c r="I17358" s="192"/>
      <c r="J17358" s="192"/>
    </row>
    <row r="17359" spans="9:10" ht="15.75">
      <c r="I17359" s="192"/>
      <c r="J17359" s="192"/>
    </row>
    <row r="17360" spans="9:10" ht="15.75">
      <c r="I17360" s="192"/>
      <c r="J17360" s="192"/>
    </row>
    <row r="17361" spans="9:10" ht="15.75">
      <c r="I17361" s="192"/>
      <c r="J17361" s="192"/>
    </row>
    <row r="17362" spans="9:10" ht="15.75">
      <c r="I17362" s="192"/>
      <c r="J17362" s="192"/>
    </row>
    <row r="17363" spans="9:10" ht="15.75">
      <c r="I17363" s="192"/>
      <c r="J17363" s="192"/>
    </row>
    <row r="17364" spans="9:10" ht="15.75">
      <c r="I17364" s="192"/>
      <c r="J17364" s="192"/>
    </row>
    <row r="17365" spans="9:10" ht="15.75">
      <c r="I17365" s="192"/>
      <c r="J17365" s="192"/>
    </row>
    <row r="17366" spans="9:10" ht="15.75">
      <c r="I17366" s="192"/>
      <c r="J17366" s="192"/>
    </row>
    <row r="17367" spans="9:10" ht="15.75">
      <c r="I17367" s="192"/>
      <c r="J17367" s="192"/>
    </row>
    <row r="17368" spans="9:10" ht="15.75">
      <c r="I17368" s="192"/>
      <c r="J17368" s="192"/>
    </row>
    <row r="17369" spans="9:10" ht="15.75">
      <c r="I17369" s="192"/>
      <c r="J17369" s="192"/>
    </row>
    <row r="17370" spans="9:10" ht="15.75">
      <c r="I17370" s="192"/>
      <c r="J17370" s="192"/>
    </row>
    <row r="17371" spans="9:10" ht="15.75">
      <c r="I17371" s="192"/>
      <c r="J17371" s="192"/>
    </row>
    <row r="17372" spans="9:10" ht="15.75">
      <c r="I17372" s="192"/>
      <c r="J17372" s="192"/>
    </row>
    <row r="17373" spans="9:10" ht="15.75">
      <c r="I17373" s="192"/>
      <c r="J17373" s="192"/>
    </row>
    <row r="17374" spans="9:10" ht="15.75">
      <c r="I17374" s="192"/>
      <c r="J17374" s="192"/>
    </row>
    <row r="17375" spans="9:10" ht="15.75">
      <c r="I17375" s="192"/>
      <c r="J17375" s="192"/>
    </row>
    <row r="17376" spans="9:10" ht="15.75">
      <c r="I17376" s="192"/>
      <c r="J17376" s="192"/>
    </row>
    <row r="17377" spans="9:10" ht="15.75">
      <c r="I17377" s="192"/>
      <c r="J17377" s="192"/>
    </row>
    <row r="17378" spans="9:10" ht="15.75">
      <c r="I17378" s="192"/>
      <c r="J17378" s="192"/>
    </row>
    <row r="17379" spans="9:10" ht="15.75">
      <c r="I17379" s="192"/>
      <c r="J17379" s="192"/>
    </row>
    <row r="17380" spans="9:10" ht="15.75">
      <c r="I17380" s="192"/>
      <c r="J17380" s="192"/>
    </row>
    <row r="17381" spans="9:10" ht="15.75">
      <c r="I17381" s="192"/>
      <c r="J17381" s="192"/>
    </row>
    <row r="17382" spans="9:10" ht="15.75">
      <c r="I17382" s="192"/>
      <c r="J17382" s="192"/>
    </row>
    <row r="17383" spans="9:10" ht="15.75">
      <c r="I17383" s="192"/>
      <c r="J17383" s="192"/>
    </row>
    <row r="17384" spans="9:10" ht="15.75">
      <c r="I17384" s="192"/>
      <c r="J17384" s="192"/>
    </row>
    <row r="17385" spans="9:10" ht="15.75">
      <c r="I17385" s="192"/>
      <c r="J17385" s="192"/>
    </row>
    <row r="17386" spans="9:10" ht="15.75">
      <c r="I17386" s="192"/>
      <c r="J17386" s="192"/>
    </row>
    <row r="17387" spans="9:10" ht="15.75">
      <c r="I17387" s="192"/>
      <c r="J17387" s="192"/>
    </row>
    <row r="17388" spans="9:10" ht="15.75">
      <c r="I17388" s="192"/>
      <c r="J17388" s="192"/>
    </row>
    <row r="17389" spans="9:10" ht="15.75">
      <c r="I17389" s="192"/>
      <c r="J17389" s="192"/>
    </row>
    <row r="17390" spans="9:10" ht="15.75">
      <c r="I17390" s="192"/>
      <c r="J17390" s="192"/>
    </row>
    <row r="17391" spans="9:10" ht="15.75">
      <c r="I17391" s="192"/>
      <c r="J17391" s="192"/>
    </row>
    <row r="17392" spans="9:10" ht="15.75">
      <c r="I17392" s="192"/>
      <c r="J17392" s="192"/>
    </row>
    <row r="17393" spans="9:10" ht="15.75">
      <c r="I17393" s="192"/>
      <c r="J17393" s="192"/>
    </row>
    <row r="17394" spans="9:10" ht="15.75">
      <c r="I17394" s="192"/>
      <c r="J17394" s="192"/>
    </row>
    <row r="17395" spans="9:10" ht="15.75">
      <c r="I17395" s="192"/>
      <c r="J17395" s="192"/>
    </row>
    <row r="17396" spans="9:10" ht="15.75">
      <c r="I17396" s="192"/>
      <c r="J17396" s="192"/>
    </row>
    <row r="17397" spans="9:10" ht="15.75">
      <c r="I17397" s="192"/>
      <c r="J17397" s="192"/>
    </row>
    <row r="17398" spans="9:10" ht="15.75">
      <c r="I17398" s="192"/>
      <c r="J17398" s="192"/>
    </row>
    <row r="17399" spans="9:10" ht="15.75">
      <c r="I17399" s="192"/>
      <c r="J17399" s="192"/>
    </row>
    <row r="17400" spans="9:10" ht="15.75">
      <c r="I17400" s="192"/>
      <c r="J17400" s="192"/>
    </row>
    <row r="17401" spans="9:10" ht="15.75">
      <c r="I17401" s="192"/>
      <c r="J17401" s="192"/>
    </row>
    <row r="17402" spans="9:10" ht="15.75">
      <c r="I17402" s="192"/>
      <c r="J17402" s="192"/>
    </row>
    <row r="17403" spans="9:10" ht="15.75">
      <c r="I17403" s="192"/>
      <c r="J17403" s="192"/>
    </row>
    <row r="17404" spans="9:10" ht="15.75">
      <c r="I17404" s="192"/>
      <c r="J17404" s="192"/>
    </row>
    <row r="17405" spans="9:10" ht="15.75">
      <c r="I17405" s="192"/>
      <c r="J17405" s="192"/>
    </row>
    <row r="17406" spans="9:10" ht="15.75">
      <c r="I17406" s="192"/>
      <c r="J17406" s="192"/>
    </row>
    <row r="17407" spans="9:10" ht="15.75">
      <c r="I17407" s="192"/>
      <c r="J17407" s="192"/>
    </row>
    <row r="17408" spans="9:10" ht="15.75">
      <c r="I17408" s="192"/>
      <c r="J17408" s="192"/>
    </row>
    <row r="17409" spans="9:10" ht="15.75">
      <c r="I17409" s="192"/>
      <c r="J17409" s="192"/>
    </row>
    <row r="17410" spans="9:10" ht="15.75">
      <c r="I17410" s="192"/>
      <c r="J17410" s="192"/>
    </row>
    <row r="17411" spans="9:10" ht="15.75">
      <c r="I17411" s="192"/>
      <c r="J17411" s="192"/>
    </row>
    <row r="17412" spans="9:10" ht="15.75">
      <c r="I17412" s="192"/>
      <c r="J17412" s="192"/>
    </row>
    <row r="17413" spans="9:10" ht="15.75">
      <c r="I17413" s="192"/>
      <c r="J17413" s="192"/>
    </row>
    <row r="17414" spans="9:10" ht="15.75">
      <c r="I17414" s="192"/>
      <c r="J17414" s="192"/>
    </row>
    <row r="17415" spans="9:10" ht="15.75">
      <c r="I17415" s="192"/>
      <c r="J17415" s="192"/>
    </row>
    <row r="17416" spans="9:10" ht="15.75">
      <c r="I17416" s="192"/>
      <c r="J17416" s="192"/>
    </row>
    <row r="17417" spans="9:10" ht="15.75">
      <c r="I17417" s="192"/>
      <c r="J17417" s="192"/>
    </row>
    <row r="17418" spans="9:10" ht="15.75">
      <c r="I17418" s="192"/>
      <c r="J17418" s="192"/>
    </row>
    <row r="17419" spans="9:10" ht="15.75">
      <c r="I17419" s="192"/>
      <c r="J17419" s="192"/>
    </row>
    <row r="17420" spans="9:10" ht="15.75">
      <c r="I17420" s="192"/>
      <c r="J17420" s="192"/>
    </row>
    <row r="17421" spans="9:10" ht="15.75">
      <c r="I17421" s="192"/>
      <c r="J17421" s="192"/>
    </row>
    <row r="17422" spans="9:10" ht="15.75">
      <c r="I17422" s="192"/>
      <c r="J17422" s="192"/>
    </row>
    <row r="17423" spans="9:10" ht="15.75">
      <c r="I17423" s="192"/>
      <c r="J17423" s="192"/>
    </row>
    <row r="17424" spans="9:10" ht="15.75">
      <c r="I17424" s="192"/>
      <c r="J17424" s="192"/>
    </row>
    <row r="17425" spans="9:10" ht="15.75">
      <c r="I17425" s="192"/>
      <c r="J17425" s="192"/>
    </row>
    <row r="17426" spans="9:10" ht="15.75">
      <c r="I17426" s="192"/>
      <c r="J17426" s="192"/>
    </row>
    <row r="17427" spans="9:10" ht="15.75">
      <c r="I17427" s="192"/>
      <c r="J17427" s="192"/>
    </row>
    <row r="17428" spans="9:10" ht="15.75">
      <c r="I17428" s="192"/>
      <c r="J17428" s="192"/>
    </row>
    <row r="17429" spans="9:10" ht="15.75">
      <c r="I17429" s="192"/>
      <c r="J17429" s="192"/>
    </row>
    <row r="17430" spans="9:10" ht="15.75">
      <c r="I17430" s="192"/>
      <c r="J17430" s="192"/>
    </row>
    <row r="17431" spans="9:10" ht="15.75">
      <c r="I17431" s="192"/>
      <c r="J17431" s="192"/>
    </row>
    <row r="17432" spans="9:10" ht="15.75">
      <c r="I17432" s="192"/>
      <c r="J17432" s="192"/>
    </row>
    <row r="17433" spans="9:10" ht="15.75">
      <c r="I17433" s="192"/>
      <c r="J17433" s="192"/>
    </row>
    <row r="17434" spans="9:10" ht="15.75">
      <c r="I17434" s="192"/>
      <c r="J17434" s="192"/>
    </row>
    <row r="17435" spans="9:10" ht="15.75">
      <c r="I17435" s="192"/>
      <c r="J17435" s="192"/>
    </row>
    <row r="17436" spans="9:10" ht="15.75">
      <c r="I17436" s="192"/>
      <c r="J17436" s="192"/>
    </row>
    <row r="17437" spans="9:10" ht="15.75">
      <c r="I17437" s="192"/>
      <c r="J17437" s="192"/>
    </row>
    <row r="17438" spans="9:10" ht="15.75">
      <c r="I17438" s="192"/>
      <c r="J17438" s="192"/>
    </row>
    <row r="17439" spans="9:10" ht="15.75">
      <c r="I17439" s="192"/>
      <c r="J17439" s="192"/>
    </row>
    <row r="17440" spans="9:10" ht="15.75">
      <c r="I17440" s="192"/>
      <c r="J17440" s="192"/>
    </row>
    <row r="17441" spans="9:10" ht="15.75">
      <c r="I17441" s="192"/>
      <c r="J17441" s="192"/>
    </row>
    <row r="17442" spans="9:10" ht="15.75">
      <c r="I17442" s="192"/>
      <c r="J17442" s="192"/>
    </row>
    <row r="17443" spans="9:10" ht="15.75">
      <c r="I17443" s="192"/>
      <c r="J17443" s="192"/>
    </row>
    <row r="17444" spans="9:10" ht="15.75">
      <c r="I17444" s="192"/>
      <c r="J17444" s="192"/>
    </row>
    <row r="17445" spans="9:10" ht="15.75">
      <c r="I17445" s="192"/>
      <c r="J17445" s="192"/>
    </row>
    <row r="17446" spans="9:10" ht="15.75">
      <c r="I17446" s="192"/>
      <c r="J17446" s="192"/>
    </row>
    <row r="17447" spans="9:10" ht="15.75">
      <c r="I17447" s="192"/>
      <c r="J17447" s="192"/>
    </row>
    <row r="17448" spans="9:10" ht="15.75">
      <c r="I17448" s="192"/>
      <c r="J17448" s="192"/>
    </row>
    <row r="17449" spans="9:10" ht="15.75">
      <c r="I17449" s="192"/>
      <c r="J17449" s="192"/>
    </row>
    <row r="17450" spans="9:10" ht="15.75">
      <c r="I17450" s="192"/>
      <c r="J17450" s="192"/>
    </row>
    <row r="17451" spans="9:10" ht="15.75">
      <c r="I17451" s="192"/>
      <c r="J17451" s="192"/>
    </row>
    <row r="17452" spans="9:10" ht="15.75">
      <c r="I17452" s="192"/>
      <c r="J17452" s="192"/>
    </row>
    <row r="17453" spans="9:10" ht="15.75">
      <c r="I17453" s="192"/>
      <c r="J17453" s="192"/>
    </row>
    <row r="17454" spans="9:10" ht="15.75">
      <c r="I17454" s="192"/>
      <c r="J17454" s="192"/>
    </row>
    <row r="17455" spans="9:10" ht="15.75">
      <c r="I17455" s="192"/>
      <c r="J17455" s="192"/>
    </row>
    <row r="17456" spans="9:10" ht="15.75">
      <c r="I17456" s="192"/>
      <c r="J17456" s="192"/>
    </row>
    <row r="17457" spans="9:10" ht="15.75">
      <c r="I17457" s="192"/>
      <c r="J17457" s="192"/>
    </row>
    <row r="17458" spans="9:10" ht="15.75">
      <c r="I17458" s="192"/>
      <c r="J17458" s="192"/>
    </row>
    <row r="17459" spans="9:10" ht="15.75">
      <c r="I17459" s="192"/>
      <c r="J17459" s="192"/>
    </row>
    <row r="17460" spans="9:10" ht="15.75">
      <c r="I17460" s="192"/>
      <c r="J17460" s="192"/>
    </row>
    <row r="17461" spans="9:10" ht="15.75">
      <c r="I17461" s="192"/>
      <c r="J17461" s="192"/>
    </row>
    <row r="17462" spans="9:10" ht="15.75">
      <c r="I17462" s="192"/>
      <c r="J17462" s="192"/>
    </row>
    <row r="17463" spans="9:10" ht="15.75">
      <c r="I17463" s="192"/>
      <c r="J17463" s="192"/>
    </row>
    <row r="17464" spans="9:10" ht="15.75">
      <c r="I17464" s="192"/>
      <c r="J17464" s="192"/>
    </row>
    <row r="17465" spans="9:10" ht="15.75">
      <c r="I17465" s="192"/>
      <c r="J17465" s="192"/>
    </row>
    <row r="17466" spans="9:10" ht="15.75">
      <c r="I17466" s="192"/>
      <c r="J17466" s="192"/>
    </row>
    <row r="17467" spans="9:10" ht="15.75">
      <c r="I17467" s="192"/>
      <c r="J17467" s="192"/>
    </row>
    <row r="17468" spans="9:10" ht="15.75">
      <c r="I17468" s="192"/>
      <c r="J17468" s="192"/>
    </row>
    <row r="17469" spans="9:10" ht="15.75">
      <c r="I17469" s="192"/>
      <c r="J17469" s="192"/>
    </row>
    <row r="17470" spans="9:10" ht="15.75">
      <c r="I17470" s="192"/>
      <c r="J17470" s="192"/>
    </row>
    <row r="17471" spans="9:10" ht="15.75">
      <c r="I17471" s="192"/>
      <c r="J17471" s="192"/>
    </row>
    <row r="17472" spans="9:10" ht="15.75">
      <c r="I17472" s="192"/>
      <c r="J17472" s="192"/>
    </row>
    <row r="17473" spans="9:10" ht="15.75">
      <c r="I17473" s="192"/>
      <c r="J17473" s="192"/>
    </row>
    <row r="17474" spans="9:10" ht="15.75">
      <c r="I17474" s="192"/>
      <c r="J17474" s="192"/>
    </row>
    <row r="17475" spans="9:10" ht="15.75">
      <c r="I17475" s="192"/>
      <c r="J17475" s="192"/>
    </row>
    <row r="17476" spans="9:10" ht="15.75">
      <c r="I17476" s="192"/>
      <c r="J17476" s="192"/>
    </row>
    <row r="17477" spans="9:10" ht="15.75">
      <c r="I17477" s="192"/>
      <c r="J17477" s="192"/>
    </row>
    <row r="17478" spans="9:10" ht="15.75">
      <c r="I17478" s="192"/>
      <c r="J17478" s="192"/>
    </row>
    <row r="17479" spans="9:10" ht="15.75">
      <c r="I17479" s="192"/>
      <c r="J17479" s="192"/>
    </row>
    <row r="17480" spans="9:10" ht="15.75">
      <c r="I17480" s="192"/>
      <c r="J17480" s="192"/>
    </row>
    <row r="17481" spans="9:10" ht="15.75">
      <c r="I17481" s="192"/>
      <c r="J17481" s="192"/>
    </row>
    <row r="17482" spans="9:10" ht="15.75">
      <c r="I17482" s="192"/>
      <c r="J17482" s="192"/>
    </row>
    <row r="17483" spans="9:10" ht="15.75">
      <c r="I17483" s="192"/>
      <c r="J17483" s="192"/>
    </row>
    <row r="17484" spans="9:10" ht="15.75">
      <c r="I17484" s="192"/>
      <c r="J17484" s="192"/>
    </row>
    <row r="17485" spans="9:10" ht="15.75">
      <c r="I17485" s="192"/>
      <c r="J17485" s="192"/>
    </row>
    <row r="17486" spans="9:10" ht="15.75">
      <c r="I17486" s="192"/>
      <c r="J17486" s="192"/>
    </row>
    <row r="17487" spans="9:10" ht="15.75">
      <c r="I17487" s="192"/>
      <c r="J17487" s="192"/>
    </row>
    <row r="17488" spans="9:10" ht="15.75">
      <c r="I17488" s="192"/>
      <c r="J17488" s="192"/>
    </row>
    <row r="17489" spans="9:10" ht="15.75">
      <c r="I17489" s="192"/>
      <c r="J17489" s="192"/>
    </row>
    <row r="17490" spans="9:10" ht="15.75">
      <c r="I17490" s="192"/>
      <c r="J17490" s="192"/>
    </row>
    <row r="17491" spans="9:10" ht="15.75">
      <c r="I17491" s="192"/>
      <c r="J17491" s="192"/>
    </row>
    <row r="17492" spans="9:10" ht="15.75">
      <c r="I17492" s="192"/>
      <c r="J17492" s="192"/>
    </row>
    <row r="17493" spans="9:10" ht="15.75">
      <c r="I17493" s="192"/>
      <c r="J17493" s="192"/>
    </row>
    <row r="17494" spans="9:10" ht="15.75">
      <c r="I17494" s="192"/>
      <c r="J17494" s="192"/>
    </row>
    <row r="17495" spans="9:10" ht="15.75">
      <c r="I17495" s="192"/>
      <c r="J17495" s="192"/>
    </row>
    <row r="17496" spans="9:10" ht="15.75">
      <c r="I17496" s="192"/>
      <c r="J17496" s="192"/>
    </row>
    <row r="17497" spans="9:10" ht="15.75">
      <c r="I17497" s="192"/>
      <c r="J17497" s="192"/>
    </row>
    <row r="17498" spans="9:10" ht="15.75">
      <c r="I17498" s="192"/>
      <c r="J17498" s="192"/>
    </row>
    <row r="17499" spans="9:10" ht="15.75">
      <c r="I17499" s="192"/>
      <c r="J17499" s="192"/>
    </row>
    <row r="17500" spans="9:10" ht="15.75">
      <c r="I17500" s="192"/>
      <c r="J17500" s="192"/>
    </row>
    <row r="17501" spans="9:10" ht="15.75">
      <c r="I17501" s="192"/>
      <c r="J17501" s="192"/>
    </row>
    <row r="17502" spans="9:10" ht="15.75">
      <c r="I17502" s="192"/>
      <c r="J17502" s="192"/>
    </row>
    <row r="17503" spans="9:10" ht="15.75">
      <c r="I17503" s="192"/>
      <c r="J17503" s="192"/>
    </row>
    <row r="17504" spans="9:10" ht="15.75">
      <c r="I17504" s="192"/>
      <c r="J17504" s="192"/>
    </row>
    <row r="17505" spans="9:10" ht="15.75">
      <c r="I17505" s="192"/>
      <c r="J17505" s="192"/>
    </row>
    <row r="17506" spans="9:10" ht="15.75">
      <c r="I17506" s="192"/>
      <c r="J17506" s="192"/>
    </row>
    <row r="17507" spans="9:10" ht="15.75">
      <c r="I17507" s="192"/>
      <c r="J17507" s="192"/>
    </row>
    <row r="17508" spans="9:10" ht="15.75">
      <c r="I17508" s="192"/>
      <c r="J17508" s="192"/>
    </row>
    <row r="17509" spans="9:10" ht="15.75">
      <c r="I17509" s="192"/>
      <c r="J17509" s="192"/>
    </row>
    <row r="17510" spans="9:10" ht="15.75">
      <c r="I17510" s="192"/>
      <c r="J17510" s="192"/>
    </row>
    <row r="17511" spans="9:10" ht="15.75">
      <c r="I17511" s="192"/>
      <c r="J17511" s="192"/>
    </row>
    <row r="17512" spans="9:10" ht="15.75">
      <c r="I17512" s="192"/>
      <c r="J17512" s="192"/>
    </row>
    <row r="17513" spans="9:10" ht="15.75">
      <c r="I17513" s="192"/>
      <c r="J17513" s="192"/>
    </row>
    <row r="17514" spans="9:10" ht="15.75">
      <c r="I17514" s="192"/>
      <c r="J17514" s="192"/>
    </row>
    <row r="17515" spans="9:10" ht="15.75">
      <c r="I17515" s="192"/>
      <c r="J17515" s="192"/>
    </row>
    <row r="17516" spans="9:10" ht="15.75">
      <c r="I17516" s="192"/>
      <c r="J17516" s="192"/>
    </row>
    <row r="17517" spans="9:10" ht="15.75">
      <c r="I17517" s="192"/>
      <c r="J17517" s="192"/>
    </row>
    <row r="17518" spans="9:10" ht="15.75">
      <c r="I17518" s="192"/>
      <c r="J17518" s="192"/>
    </row>
    <row r="17519" spans="9:10" ht="15.75">
      <c r="I17519" s="192"/>
      <c r="J17519" s="192"/>
    </row>
    <row r="17520" spans="9:10" ht="15.75">
      <c r="I17520" s="192"/>
      <c r="J17520" s="192"/>
    </row>
    <row r="17521" spans="9:10" ht="15.75">
      <c r="I17521" s="192"/>
      <c r="J17521" s="192"/>
    </row>
    <row r="17522" spans="9:10" ht="15.75">
      <c r="I17522" s="192"/>
      <c r="J17522" s="192"/>
    </row>
    <row r="17523" spans="9:10" ht="15.75">
      <c r="I17523" s="192"/>
      <c r="J17523" s="192"/>
    </row>
    <row r="17524" spans="9:10" ht="15.75">
      <c r="I17524" s="192"/>
      <c r="J17524" s="192"/>
    </row>
    <row r="17525" spans="9:10" ht="15.75">
      <c r="I17525" s="192"/>
      <c r="J17525" s="192"/>
    </row>
    <row r="17526" spans="9:10" ht="15.75">
      <c r="I17526" s="192"/>
      <c r="J17526" s="192"/>
    </row>
    <row r="17527" spans="9:10" ht="15.75">
      <c r="I17527" s="192"/>
      <c r="J17527" s="192"/>
    </row>
    <row r="17528" spans="9:10" ht="15.75">
      <c r="I17528" s="192"/>
      <c r="J17528" s="192"/>
    </row>
    <row r="17529" spans="9:10" ht="15.75">
      <c r="I17529" s="192"/>
      <c r="J17529" s="192"/>
    </row>
    <row r="17530" spans="9:10" ht="15.75">
      <c r="I17530" s="192"/>
      <c r="J17530" s="192"/>
    </row>
    <row r="17531" spans="9:10" ht="15.75">
      <c r="I17531" s="192"/>
      <c r="J17531" s="192"/>
    </row>
    <row r="17532" spans="9:10" ht="15.75">
      <c r="I17532" s="192"/>
      <c r="J17532" s="192"/>
    </row>
    <row r="17533" spans="9:10" ht="15.75">
      <c r="I17533" s="192"/>
      <c r="J17533" s="192"/>
    </row>
    <row r="17534" spans="9:10" ht="15.75">
      <c r="I17534" s="192"/>
      <c r="J17534" s="192"/>
    </row>
    <row r="17535" spans="9:10" ht="15.75">
      <c r="I17535" s="192"/>
      <c r="J17535" s="192"/>
    </row>
    <row r="17536" spans="9:10" ht="15.75">
      <c r="I17536" s="192"/>
      <c r="J17536" s="192"/>
    </row>
    <row r="17537" spans="9:10" ht="15.75">
      <c r="I17537" s="192"/>
      <c r="J17537" s="192"/>
    </row>
    <row r="17538" spans="9:10" ht="15.75">
      <c r="I17538" s="192"/>
      <c r="J17538" s="192"/>
    </row>
    <row r="17539" spans="9:10" ht="15.75">
      <c r="I17539" s="192"/>
      <c r="J17539" s="192"/>
    </row>
    <row r="17540" spans="9:10" ht="15.75">
      <c r="I17540" s="192"/>
      <c r="J17540" s="192"/>
    </row>
    <row r="17541" spans="9:10" ht="15.75">
      <c r="I17541" s="192"/>
      <c r="J17541" s="192"/>
    </row>
    <row r="17542" spans="9:10" ht="15.75">
      <c r="I17542" s="192"/>
      <c r="J17542" s="192"/>
    </row>
    <row r="17543" spans="9:10" ht="15.75">
      <c r="I17543" s="192"/>
      <c r="J17543" s="192"/>
    </row>
    <row r="17544" spans="9:10" ht="15.75">
      <c r="I17544" s="192"/>
      <c r="J17544" s="192"/>
    </row>
    <row r="17545" spans="9:10" ht="15.75">
      <c r="I17545" s="192"/>
      <c r="J17545" s="192"/>
    </row>
    <row r="17546" spans="9:10" ht="15.75">
      <c r="I17546" s="192"/>
      <c r="J17546" s="192"/>
    </row>
    <row r="17547" spans="9:10" ht="15.75">
      <c r="I17547" s="192"/>
      <c r="J17547" s="192"/>
    </row>
    <row r="17548" spans="9:10" ht="15.75">
      <c r="I17548" s="192"/>
      <c r="J17548" s="192"/>
    </row>
    <row r="17549" spans="9:10" ht="15.75">
      <c r="I17549" s="192"/>
      <c r="J17549" s="192"/>
    </row>
    <row r="17550" spans="9:10" ht="15.75">
      <c r="I17550" s="192"/>
      <c r="J17550" s="192"/>
    </row>
    <row r="17551" spans="9:10" ht="15.75">
      <c r="I17551" s="192"/>
      <c r="J17551" s="192"/>
    </row>
    <row r="17552" spans="9:10" ht="15.75">
      <c r="I17552" s="192"/>
      <c r="J17552" s="192"/>
    </row>
    <row r="17553" spans="9:10" ht="15.75">
      <c r="I17553" s="192"/>
      <c r="J17553" s="192"/>
    </row>
    <row r="17554" spans="9:10" ht="15.75">
      <c r="I17554" s="192"/>
      <c r="J17554" s="192"/>
    </row>
    <row r="17555" spans="9:10" ht="15.75">
      <c r="I17555" s="192"/>
      <c r="J17555" s="192"/>
    </row>
    <row r="17556" spans="9:10" ht="15.75">
      <c r="I17556" s="192"/>
      <c r="J17556" s="192"/>
    </row>
    <row r="17557" spans="9:10" ht="15.75">
      <c r="I17557" s="192"/>
      <c r="J17557" s="192"/>
    </row>
    <row r="17558" spans="9:10" ht="15.75">
      <c r="I17558" s="192"/>
      <c r="J17558" s="192"/>
    </row>
    <row r="17559" spans="9:10" ht="15.75">
      <c r="I17559" s="192"/>
      <c r="J17559" s="192"/>
    </row>
    <row r="17560" spans="9:10" ht="15.75">
      <c r="I17560" s="192"/>
      <c r="J17560" s="192"/>
    </row>
    <row r="17561" spans="9:10" ht="15.75">
      <c r="I17561" s="192"/>
      <c r="J17561" s="192"/>
    </row>
    <row r="17562" spans="9:10" ht="15.75">
      <c r="I17562" s="192"/>
      <c r="J17562" s="192"/>
    </row>
    <row r="17563" spans="9:10" ht="15.75">
      <c r="I17563" s="192"/>
      <c r="J17563" s="192"/>
    </row>
    <row r="17564" spans="9:10" ht="15.75">
      <c r="I17564" s="192"/>
      <c r="J17564" s="192"/>
    </row>
    <row r="17565" spans="9:10" ht="15.75">
      <c r="I17565" s="192"/>
      <c r="J17565" s="192"/>
    </row>
    <row r="17566" spans="9:10" ht="15.75">
      <c r="I17566" s="192"/>
      <c r="J17566" s="192"/>
    </row>
    <row r="17567" spans="9:10" ht="15.75">
      <c r="I17567" s="192"/>
      <c r="J17567" s="192"/>
    </row>
    <row r="17568" spans="9:10" ht="15.75">
      <c r="I17568" s="192"/>
      <c r="J17568" s="192"/>
    </row>
    <row r="17569" spans="9:10" ht="15.75">
      <c r="I17569" s="192"/>
      <c r="J17569" s="192"/>
    </row>
    <row r="17570" spans="9:10" ht="15.75">
      <c r="I17570" s="192"/>
      <c r="J17570" s="192"/>
    </row>
    <row r="17571" spans="9:10" ht="15.75">
      <c r="I17571" s="192"/>
      <c r="J17571" s="192"/>
    </row>
    <row r="17572" spans="9:10" ht="15.75">
      <c r="I17572" s="192"/>
      <c r="J17572" s="192"/>
    </row>
    <row r="17573" spans="9:10" ht="15.75">
      <c r="I17573" s="192"/>
      <c r="J17573" s="192"/>
    </row>
    <row r="17574" spans="9:10" ht="15.75">
      <c r="I17574" s="192"/>
      <c r="J17574" s="192"/>
    </row>
    <row r="17575" spans="9:10" ht="15.75">
      <c r="I17575" s="192"/>
      <c r="J17575" s="192"/>
    </row>
    <row r="17576" spans="9:10" ht="15.75">
      <c r="I17576" s="192"/>
      <c r="J17576" s="192"/>
    </row>
    <row r="17577" spans="9:10" ht="15.75">
      <c r="I17577" s="192"/>
      <c r="J17577" s="192"/>
    </row>
    <row r="17578" spans="9:10" ht="15.75">
      <c r="I17578" s="192"/>
      <c r="J17578" s="192"/>
    </row>
    <row r="17579" spans="9:10" ht="15.75">
      <c r="I17579" s="192"/>
      <c r="J17579" s="192"/>
    </row>
    <row r="17580" spans="9:10" ht="15.75">
      <c r="I17580" s="192"/>
      <c r="J17580" s="192"/>
    </row>
    <row r="17581" spans="9:10" ht="15.75">
      <c r="I17581" s="192"/>
      <c r="J17581" s="192"/>
    </row>
    <row r="17582" spans="9:10" ht="15.75">
      <c r="I17582" s="192"/>
      <c r="J17582" s="192"/>
    </row>
    <row r="17583" spans="9:10" ht="15.75">
      <c r="I17583" s="192"/>
      <c r="J17583" s="192"/>
    </row>
    <row r="17584" spans="9:10" ht="15.75">
      <c r="I17584" s="192"/>
      <c r="J17584" s="192"/>
    </row>
    <row r="17585" spans="9:10" ht="15.75">
      <c r="I17585" s="192"/>
      <c r="J17585" s="192"/>
    </row>
    <row r="17586" spans="9:10" ht="15.75">
      <c r="I17586" s="192"/>
      <c r="J17586" s="192"/>
    </row>
    <row r="17587" spans="9:10" ht="15.75">
      <c r="I17587" s="192"/>
      <c r="J17587" s="192"/>
    </row>
    <row r="17588" spans="9:10" ht="15.75">
      <c r="I17588" s="192"/>
      <c r="J17588" s="192"/>
    </row>
    <row r="17589" spans="9:10" ht="15.75">
      <c r="I17589" s="192"/>
      <c r="J17589" s="192"/>
    </row>
    <row r="17590" spans="9:10" ht="15.75">
      <c r="I17590" s="192"/>
      <c r="J17590" s="192"/>
    </row>
    <row r="17591" spans="9:10" ht="15.75">
      <c r="I17591" s="192"/>
      <c r="J17591" s="192"/>
    </row>
    <row r="17592" spans="9:10" ht="15.75">
      <c r="I17592" s="192"/>
      <c r="J17592" s="192"/>
    </row>
    <row r="17593" spans="9:10" ht="15.75">
      <c r="I17593" s="192"/>
      <c r="J17593" s="192"/>
    </row>
    <row r="17594" spans="9:10" ht="15.75">
      <c r="I17594" s="192"/>
      <c r="J17594" s="192"/>
    </row>
    <row r="17595" spans="9:10" ht="15.75">
      <c r="I17595" s="192"/>
      <c r="J17595" s="192"/>
    </row>
    <row r="17596" spans="9:10" ht="15.75">
      <c r="I17596" s="192"/>
      <c r="J17596" s="192"/>
    </row>
    <row r="17597" spans="9:10" ht="15.75">
      <c r="I17597" s="192"/>
      <c r="J17597" s="192"/>
    </row>
    <row r="17598" spans="9:10" ht="15.75">
      <c r="I17598" s="192"/>
      <c r="J17598" s="192"/>
    </row>
    <row r="17599" spans="9:10" ht="15.75">
      <c r="I17599" s="192"/>
      <c r="J17599" s="192"/>
    </row>
    <row r="17600" spans="9:10" ht="15.75">
      <c r="I17600" s="192"/>
      <c r="J17600" s="192"/>
    </row>
    <row r="17601" spans="9:10" ht="15.75">
      <c r="I17601" s="192"/>
      <c r="J17601" s="192"/>
    </row>
    <row r="17602" spans="9:10" ht="15.75">
      <c r="I17602" s="192"/>
      <c r="J17602" s="192"/>
    </row>
    <row r="17603" spans="9:10" ht="15.75">
      <c r="I17603" s="192"/>
      <c r="J17603" s="192"/>
    </row>
    <row r="17604" spans="9:10" ht="15.75">
      <c r="I17604" s="192"/>
      <c r="J17604" s="192"/>
    </row>
    <row r="17605" spans="9:10" ht="15.75">
      <c r="I17605" s="192"/>
      <c r="J17605" s="192"/>
    </row>
    <row r="17606" spans="9:10" ht="15.75">
      <c r="I17606" s="192"/>
      <c r="J17606" s="192"/>
    </row>
    <row r="17607" spans="9:10" ht="15.75">
      <c r="I17607" s="192"/>
      <c r="J17607" s="192"/>
    </row>
    <row r="17608" spans="9:10" ht="15.75">
      <c r="I17608" s="192"/>
      <c r="J17608" s="192"/>
    </row>
    <row r="17609" spans="9:10" ht="15.75">
      <c r="I17609" s="192"/>
      <c r="J17609" s="192"/>
    </row>
    <row r="17610" spans="9:10" ht="15.75">
      <c r="I17610" s="192"/>
      <c r="J17610" s="192"/>
    </row>
    <row r="17611" spans="9:10" ht="15.75">
      <c r="I17611" s="192"/>
      <c r="J17611" s="192"/>
    </row>
    <row r="17612" spans="9:10" ht="15.75">
      <c r="I17612" s="192"/>
      <c r="J17612" s="192"/>
    </row>
    <row r="17613" spans="9:10" ht="15.75">
      <c r="I17613" s="192"/>
      <c r="J17613" s="192"/>
    </row>
    <row r="17614" spans="9:10" ht="15.75">
      <c r="I17614" s="192"/>
      <c r="J17614" s="192"/>
    </row>
    <row r="17615" spans="9:10" ht="15.75">
      <c r="I17615" s="192"/>
      <c r="J17615" s="192"/>
    </row>
    <row r="17616" spans="9:10" ht="15.75">
      <c r="I17616" s="192"/>
      <c r="J17616" s="192"/>
    </row>
    <row r="17617" spans="9:10" ht="15.75">
      <c r="I17617" s="192"/>
      <c r="J17617" s="192"/>
    </row>
    <row r="17618" spans="9:10" ht="15.75">
      <c r="I17618" s="192"/>
      <c r="J17618" s="192"/>
    </row>
    <row r="17619" spans="9:10" ht="15.75">
      <c r="I17619" s="192"/>
      <c r="J17619" s="192"/>
    </row>
    <row r="17620" spans="9:10" ht="15.75">
      <c r="I17620" s="192"/>
      <c r="J17620" s="192"/>
    </row>
    <row r="17621" spans="9:10" ht="15.75">
      <c r="I17621" s="192"/>
      <c r="J17621" s="192"/>
    </row>
    <row r="17622" spans="9:10" ht="15.75">
      <c r="I17622" s="192"/>
      <c r="J17622" s="192"/>
    </row>
    <row r="17623" spans="9:10" ht="15.75">
      <c r="I17623" s="192"/>
      <c r="J17623" s="192"/>
    </row>
    <row r="17624" spans="9:10" ht="15.75">
      <c r="I17624" s="192"/>
      <c r="J17624" s="192"/>
    </row>
    <row r="17625" spans="9:10" ht="15.75">
      <c r="I17625" s="192"/>
      <c r="J17625" s="192"/>
    </row>
    <row r="17626" spans="9:10" ht="15.75">
      <c r="I17626" s="192"/>
      <c r="J17626" s="192"/>
    </row>
    <row r="17627" spans="9:10" ht="15.75">
      <c r="I17627" s="192"/>
      <c r="J17627" s="192"/>
    </row>
    <row r="17628" spans="9:10" ht="15.75">
      <c r="I17628" s="192"/>
      <c r="J17628" s="192"/>
    </row>
    <row r="17629" spans="9:10" ht="15.75">
      <c r="I17629" s="192"/>
      <c r="J17629" s="192"/>
    </row>
    <row r="17630" spans="9:10" ht="15.75">
      <c r="I17630" s="192"/>
      <c r="J17630" s="192"/>
    </row>
    <row r="17631" spans="9:10" ht="15.75">
      <c r="I17631" s="192"/>
      <c r="J17631" s="192"/>
    </row>
    <row r="17632" spans="9:10" ht="15.75">
      <c r="I17632" s="192"/>
      <c r="J17632" s="192"/>
    </row>
    <row r="17633" spans="9:10" ht="15.75">
      <c r="I17633" s="192"/>
      <c r="J17633" s="192"/>
    </row>
    <row r="17634" spans="9:10" ht="15.75">
      <c r="I17634" s="192"/>
      <c r="J17634" s="192"/>
    </row>
    <row r="17635" spans="9:10" ht="15.75">
      <c r="I17635" s="192"/>
      <c r="J17635" s="192"/>
    </row>
    <row r="17636" spans="9:10" ht="15.75">
      <c r="I17636" s="192"/>
      <c r="J17636" s="192"/>
    </row>
    <row r="17637" spans="9:10" ht="15.75">
      <c r="I17637" s="192"/>
      <c r="J17637" s="192"/>
    </row>
    <row r="17638" spans="9:10" ht="15.75">
      <c r="I17638" s="192"/>
      <c r="J17638" s="192"/>
    </row>
    <row r="17639" spans="9:10" ht="15.75">
      <c r="I17639" s="192"/>
      <c r="J17639" s="192"/>
    </row>
    <row r="17640" spans="9:10" ht="15.75">
      <c r="I17640" s="192"/>
      <c r="J17640" s="192"/>
    </row>
    <row r="17641" spans="9:10" ht="15.75">
      <c r="I17641" s="192"/>
      <c r="J17641" s="192"/>
    </row>
    <row r="17642" spans="9:10" ht="15.75">
      <c r="I17642" s="192"/>
      <c r="J17642" s="192"/>
    </row>
    <row r="17643" spans="9:10" ht="15.75">
      <c r="I17643" s="192"/>
      <c r="J17643" s="192"/>
    </row>
    <row r="17644" spans="9:10" ht="15.75">
      <c r="I17644" s="192"/>
      <c r="J17644" s="192"/>
    </row>
    <row r="17645" spans="9:10" ht="15.75">
      <c r="I17645" s="192"/>
      <c r="J17645" s="192"/>
    </row>
    <row r="17646" spans="9:10" ht="15.75">
      <c r="I17646" s="192"/>
      <c r="J17646" s="192"/>
    </row>
    <row r="17647" spans="9:10" ht="15.75">
      <c r="I17647" s="192"/>
      <c r="J17647" s="192"/>
    </row>
    <row r="17648" spans="9:10" ht="15.75">
      <c r="I17648" s="192"/>
      <c r="J17648" s="192"/>
    </row>
    <row r="17649" spans="9:10" ht="15.75">
      <c r="I17649" s="192"/>
      <c r="J17649" s="192"/>
    </row>
    <row r="17650" spans="9:10" ht="15.75">
      <c r="I17650" s="192"/>
      <c r="J17650" s="192"/>
    </row>
    <row r="17651" spans="9:10" ht="15.75">
      <c r="I17651" s="192"/>
      <c r="J17651" s="192"/>
    </row>
    <row r="17652" spans="9:10" ht="15.75">
      <c r="I17652" s="192"/>
      <c r="J17652" s="192"/>
    </row>
    <row r="17653" spans="9:10" ht="15.75">
      <c r="I17653" s="192"/>
      <c r="J17653" s="192"/>
    </row>
    <row r="17654" spans="9:10" ht="15.75">
      <c r="I17654" s="192"/>
      <c r="J17654" s="192"/>
    </row>
    <row r="17655" spans="9:10" ht="15.75">
      <c r="I17655" s="192"/>
      <c r="J17655" s="192"/>
    </row>
    <row r="17656" spans="9:10" ht="15.75">
      <c r="I17656" s="192"/>
      <c r="J17656" s="192"/>
    </row>
    <row r="17657" spans="9:10" ht="15.75">
      <c r="I17657" s="192"/>
      <c r="J17657" s="192"/>
    </row>
    <row r="17658" spans="9:10" ht="15.75">
      <c r="I17658" s="192"/>
      <c r="J17658" s="192"/>
    </row>
    <row r="17659" spans="9:10" ht="15.75">
      <c r="I17659" s="192"/>
      <c r="J17659" s="192"/>
    </row>
    <row r="17660" spans="9:10" ht="15.75">
      <c r="I17660" s="192"/>
      <c r="J17660" s="192"/>
    </row>
    <row r="17661" spans="9:10" ht="15.75">
      <c r="I17661" s="192"/>
      <c r="J17661" s="192"/>
    </row>
    <row r="17662" spans="9:10" ht="15.75">
      <c r="I17662" s="192"/>
      <c r="J17662" s="192"/>
    </row>
    <row r="17663" spans="9:10" ht="15.75">
      <c r="I17663" s="192"/>
      <c r="J17663" s="192"/>
    </row>
    <row r="17664" spans="9:10" ht="15.75">
      <c r="I17664" s="192"/>
      <c r="J17664" s="192"/>
    </row>
    <row r="17665" spans="9:10" ht="15.75">
      <c r="I17665" s="192"/>
      <c r="J17665" s="192"/>
    </row>
    <row r="17666" spans="9:10" ht="15.75">
      <c r="I17666" s="192"/>
      <c r="J17666" s="192"/>
    </row>
    <row r="17667" spans="9:10" ht="15.75">
      <c r="I17667" s="192"/>
      <c r="J17667" s="192"/>
    </row>
    <row r="17668" spans="9:10" ht="15.75">
      <c r="I17668" s="192"/>
      <c r="J17668" s="192"/>
    </row>
    <row r="17669" spans="9:10" ht="15.75">
      <c r="I17669" s="192"/>
      <c r="J17669" s="192"/>
    </row>
    <row r="17670" spans="9:10" ht="15.75">
      <c r="I17670" s="192"/>
      <c r="J17670" s="192"/>
    </row>
    <row r="17671" spans="9:10" ht="15.75">
      <c r="I17671" s="192"/>
      <c r="J17671" s="192"/>
    </row>
    <row r="17672" spans="9:10" ht="15.75">
      <c r="I17672" s="192"/>
      <c r="J17672" s="192"/>
    </row>
    <row r="17673" spans="9:10" ht="15.75">
      <c r="I17673" s="192"/>
      <c r="J17673" s="192"/>
    </row>
    <row r="17674" spans="9:10" ht="15.75">
      <c r="I17674" s="192"/>
      <c r="J17674" s="192"/>
    </row>
    <row r="17675" spans="9:10" ht="15.75">
      <c r="I17675" s="192"/>
      <c r="J17675" s="192"/>
    </row>
    <row r="17676" spans="9:10" ht="15.75">
      <c r="I17676" s="192"/>
      <c r="J17676" s="192"/>
    </row>
    <row r="17677" spans="9:10" ht="15.75">
      <c r="I17677" s="192"/>
      <c r="J17677" s="192"/>
    </row>
    <row r="17678" spans="9:10" ht="15.75">
      <c r="I17678" s="192"/>
      <c r="J17678" s="192"/>
    </row>
    <row r="17679" spans="9:10" ht="15.75">
      <c r="I17679" s="192"/>
      <c r="J17679" s="192"/>
    </row>
    <row r="17680" spans="9:10" ht="15.75">
      <c r="I17680" s="192"/>
      <c r="J17680" s="192"/>
    </row>
    <row r="17681" spans="9:10" ht="15.75">
      <c r="I17681" s="192"/>
      <c r="J17681" s="192"/>
    </row>
    <row r="17682" spans="9:10" ht="15.75">
      <c r="I17682" s="192"/>
      <c r="J17682" s="192"/>
    </row>
    <row r="17683" spans="9:10" ht="15.75">
      <c r="I17683" s="192"/>
      <c r="J17683" s="192"/>
    </row>
    <row r="17684" spans="9:10" ht="15.75">
      <c r="I17684" s="192"/>
      <c r="J17684" s="192"/>
    </row>
    <row r="17685" spans="9:10" ht="15.75">
      <c r="I17685" s="192"/>
      <c r="J17685" s="192"/>
    </row>
    <row r="17686" spans="9:10" ht="15.75">
      <c r="I17686" s="192"/>
      <c r="J17686" s="192"/>
    </row>
    <row r="17687" spans="9:10" ht="15.75">
      <c r="I17687" s="192"/>
      <c r="J17687" s="192"/>
    </row>
    <row r="17688" spans="9:10" ht="15.75">
      <c r="I17688" s="192"/>
      <c r="J17688" s="192"/>
    </row>
    <row r="17689" spans="9:10" ht="15.75">
      <c r="I17689" s="192"/>
      <c r="J17689" s="192"/>
    </row>
    <row r="17690" spans="9:10" ht="15.75">
      <c r="I17690" s="192"/>
      <c r="J17690" s="192"/>
    </row>
    <row r="17691" spans="9:10" ht="15.75">
      <c r="I17691" s="192"/>
      <c r="J17691" s="192"/>
    </row>
    <row r="17692" spans="9:10" ht="15.75">
      <c r="I17692" s="192"/>
      <c r="J17692" s="192"/>
    </row>
    <row r="17693" spans="9:10" ht="15.75">
      <c r="I17693" s="192"/>
      <c r="J17693" s="192"/>
    </row>
    <row r="17694" spans="9:10" ht="15.75">
      <c r="I17694" s="192"/>
      <c r="J17694" s="192"/>
    </row>
    <row r="17695" spans="9:10" ht="15.75">
      <c r="I17695" s="192"/>
      <c r="J17695" s="192"/>
    </row>
    <row r="17696" spans="9:10" ht="15.75">
      <c r="I17696" s="192"/>
      <c r="J17696" s="192"/>
    </row>
    <row r="17697" spans="9:10" ht="15.75">
      <c r="I17697" s="192"/>
      <c r="J17697" s="192"/>
    </row>
    <row r="17698" spans="9:10" ht="15.75">
      <c r="I17698" s="192"/>
      <c r="J17698" s="192"/>
    </row>
    <row r="17699" spans="9:10" ht="15.75">
      <c r="I17699" s="192"/>
      <c r="J17699" s="192"/>
    </row>
    <row r="17700" spans="9:10" ht="15.75">
      <c r="I17700" s="192"/>
      <c r="J17700" s="192"/>
    </row>
    <row r="17701" spans="9:10" ht="15.75">
      <c r="I17701" s="192"/>
      <c r="J17701" s="192"/>
    </row>
    <row r="17702" spans="9:10" ht="15.75">
      <c r="I17702" s="192"/>
      <c r="J17702" s="192"/>
    </row>
    <row r="17703" spans="9:10" ht="15.75">
      <c r="I17703" s="192"/>
      <c r="J17703" s="192"/>
    </row>
    <row r="17704" spans="9:10" ht="15.75">
      <c r="I17704" s="192"/>
      <c r="J17704" s="192"/>
    </row>
    <row r="17705" spans="9:10" ht="15.75">
      <c r="I17705" s="192"/>
      <c r="J17705" s="192"/>
    </row>
    <row r="17706" spans="9:10" ht="15.75">
      <c r="I17706" s="192"/>
      <c r="J17706" s="192"/>
    </row>
    <row r="17707" spans="9:10" ht="15.75">
      <c r="I17707" s="192"/>
      <c r="J17707" s="192"/>
    </row>
    <row r="17708" spans="9:10" ht="15.75">
      <c r="I17708" s="192"/>
      <c r="J17708" s="192"/>
    </row>
    <row r="17709" spans="9:10" ht="15.75">
      <c r="I17709" s="192"/>
      <c r="J17709" s="192"/>
    </row>
    <row r="17710" spans="9:10" ht="15.75">
      <c r="I17710" s="192"/>
      <c r="J17710" s="192"/>
    </row>
    <row r="17711" spans="9:10" ht="15.75">
      <c r="I17711" s="192"/>
      <c r="J17711" s="192"/>
    </row>
    <row r="17712" spans="9:10" ht="15.75">
      <c r="I17712" s="192"/>
      <c r="J17712" s="192"/>
    </row>
    <row r="17713" spans="9:10" ht="15.75">
      <c r="I17713" s="192"/>
      <c r="J17713" s="192"/>
    </row>
    <row r="17714" spans="9:10" ht="15.75">
      <c r="I17714" s="192"/>
      <c r="J17714" s="192"/>
    </row>
    <row r="17715" spans="9:10" ht="15.75">
      <c r="I17715" s="192"/>
      <c r="J17715" s="192"/>
    </row>
    <row r="17716" spans="9:10" ht="15.75">
      <c r="I17716" s="192"/>
      <c r="J17716" s="192"/>
    </row>
    <row r="17717" spans="9:10" ht="15.75">
      <c r="I17717" s="192"/>
      <c r="J17717" s="192"/>
    </row>
    <row r="17718" spans="9:10" ht="15.75">
      <c r="I17718" s="192"/>
      <c r="J17718" s="192"/>
    </row>
    <row r="17719" spans="9:10" ht="15.75">
      <c r="I17719" s="192"/>
      <c r="J17719" s="192"/>
    </row>
    <row r="17720" spans="9:10" ht="15.75">
      <c r="I17720" s="192"/>
      <c r="J17720" s="192"/>
    </row>
    <row r="17721" spans="9:10" ht="15.75">
      <c r="I17721" s="192"/>
      <c r="J17721" s="192"/>
    </row>
    <row r="17722" spans="9:10" ht="15.75">
      <c r="I17722" s="192"/>
      <c r="J17722" s="192"/>
    </row>
    <row r="17723" spans="9:10" ht="15.75">
      <c r="I17723" s="192"/>
      <c r="J17723" s="192"/>
    </row>
    <row r="17724" spans="9:10" ht="15.75">
      <c r="I17724" s="192"/>
      <c r="J17724" s="192"/>
    </row>
    <row r="17725" spans="9:10" ht="15.75">
      <c r="I17725" s="192"/>
      <c r="J17725" s="192"/>
    </row>
    <row r="17726" spans="9:10" ht="15.75">
      <c r="I17726" s="192"/>
      <c r="J17726" s="192"/>
    </row>
    <row r="17727" spans="9:10" ht="15.75">
      <c r="I17727" s="192"/>
      <c r="J17727" s="192"/>
    </row>
    <row r="17728" spans="9:10" ht="15.75">
      <c r="I17728" s="192"/>
      <c r="J17728" s="192"/>
    </row>
    <row r="17729" spans="9:10" ht="15.75">
      <c r="I17729" s="192"/>
      <c r="J17729" s="192"/>
    </row>
    <row r="17730" spans="9:10" ht="15.75">
      <c r="I17730" s="192"/>
      <c r="J17730" s="192"/>
    </row>
    <row r="17731" spans="9:10" ht="15.75">
      <c r="I17731" s="192"/>
      <c r="J17731" s="192"/>
    </row>
    <row r="17732" spans="9:10" ht="15.75">
      <c r="I17732" s="192"/>
      <c r="J17732" s="192"/>
    </row>
    <row r="17733" spans="9:10" ht="15.75">
      <c r="I17733" s="192"/>
      <c r="J17733" s="192"/>
    </row>
    <row r="17734" spans="9:10" ht="15.75">
      <c r="I17734" s="192"/>
      <c r="J17734" s="192"/>
    </row>
    <row r="17735" spans="9:10" ht="15.75">
      <c r="I17735" s="192"/>
      <c r="J17735" s="192"/>
    </row>
    <row r="17736" spans="9:10" ht="15.75">
      <c r="I17736" s="192"/>
      <c r="J17736" s="192"/>
    </row>
    <row r="17737" spans="9:10" ht="15.75">
      <c r="I17737" s="192"/>
      <c r="J17737" s="192"/>
    </row>
    <row r="17738" spans="9:10" ht="15.75">
      <c r="I17738" s="192"/>
      <c r="J17738" s="192"/>
    </row>
    <row r="17739" spans="9:10" ht="15.75">
      <c r="I17739" s="192"/>
      <c r="J17739" s="192"/>
    </row>
    <row r="17740" spans="9:10" ht="15.75">
      <c r="I17740" s="192"/>
      <c r="J17740" s="192"/>
    </row>
    <row r="17741" spans="9:10" ht="15.75">
      <c r="I17741" s="192"/>
      <c r="J17741" s="192"/>
    </row>
    <row r="17742" spans="9:10" ht="15.75">
      <c r="I17742" s="192"/>
      <c r="J17742" s="192"/>
    </row>
    <row r="17743" spans="9:10" ht="15.75">
      <c r="I17743" s="192"/>
      <c r="J17743" s="192"/>
    </row>
    <row r="17744" spans="9:10" ht="15.75">
      <c r="I17744" s="192"/>
      <c r="J17744" s="192"/>
    </row>
    <row r="17745" spans="9:10" ht="15.75">
      <c r="I17745" s="192"/>
      <c r="J17745" s="192"/>
    </row>
    <row r="17746" spans="9:10" ht="15.75">
      <c r="I17746" s="192"/>
      <c r="J17746" s="192"/>
    </row>
    <row r="17747" spans="9:10" ht="15.75">
      <c r="I17747" s="192"/>
      <c r="J17747" s="192"/>
    </row>
    <row r="17748" spans="9:10" ht="15.75">
      <c r="I17748" s="192"/>
      <c r="J17748" s="192"/>
    </row>
    <row r="17749" spans="9:10" ht="15.75">
      <c r="I17749" s="192"/>
      <c r="J17749" s="192"/>
    </row>
    <row r="17750" spans="9:10" ht="15.75">
      <c r="I17750" s="192"/>
      <c r="J17750" s="192"/>
    </row>
    <row r="17751" spans="9:10" ht="15.75">
      <c r="I17751" s="192"/>
      <c r="J17751" s="192"/>
    </row>
    <row r="17752" spans="9:10" ht="15.75">
      <c r="I17752" s="192"/>
      <c r="J17752" s="192"/>
    </row>
    <row r="17753" spans="9:10" ht="15.75">
      <c r="I17753" s="192"/>
      <c r="J17753" s="192"/>
    </row>
    <row r="17754" spans="9:10" ht="15.75">
      <c r="I17754" s="192"/>
      <c r="J17754" s="192"/>
    </row>
    <row r="17755" spans="9:10" ht="15.75">
      <c r="I17755" s="192"/>
      <c r="J17755" s="192"/>
    </row>
    <row r="17756" spans="9:10" ht="15.75">
      <c r="I17756" s="192"/>
      <c r="J17756" s="192"/>
    </row>
    <row r="17757" spans="9:10" ht="15.75">
      <c r="I17757" s="192"/>
      <c r="J17757" s="192"/>
    </row>
    <row r="17758" spans="9:10" ht="15.75">
      <c r="I17758" s="192"/>
      <c r="J17758" s="192"/>
    </row>
    <row r="17759" spans="9:10" ht="15.75">
      <c r="I17759" s="192"/>
      <c r="J17759" s="192"/>
    </row>
    <row r="17760" spans="9:10" ht="15.75">
      <c r="I17760" s="192"/>
      <c r="J17760" s="192"/>
    </row>
    <row r="17761" spans="9:10" ht="15.75">
      <c r="I17761" s="192"/>
      <c r="J17761" s="192"/>
    </row>
    <row r="17762" spans="9:10" ht="15.75">
      <c r="I17762" s="192"/>
      <c r="J17762" s="192"/>
    </row>
    <row r="17763" spans="9:10" ht="15.75">
      <c r="I17763" s="192"/>
      <c r="J17763" s="192"/>
    </row>
    <row r="17764" spans="9:10" ht="15.75">
      <c r="I17764" s="192"/>
      <c r="J17764" s="192"/>
    </row>
    <row r="17765" spans="9:10" ht="15.75">
      <c r="I17765" s="192"/>
      <c r="J17765" s="192"/>
    </row>
    <row r="17766" spans="9:10" ht="15.75">
      <c r="I17766" s="192"/>
      <c r="J17766" s="192"/>
    </row>
    <row r="17767" spans="9:10" ht="15.75">
      <c r="I17767" s="192"/>
      <c r="J17767" s="192"/>
    </row>
    <row r="17768" spans="9:10" ht="15.75">
      <c r="I17768" s="192"/>
      <c r="J17768" s="192"/>
    </row>
    <row r="17769" spans="9:10" ht="15.75">
      <c r="I17769" s="192"/>
      <c r="J17769" s="192"/>
    </row>
    <row r="17770" spans="9:10" ht="15.75">
      <c r="I17770" s="192"/>
      <c r="J17770" s="192"/>
    </row>
    <row r="17771" spans="9:10" ht="15.75">
      <c r="I17771" s="192"/>
      <c r="J17771" s="192"/>
    </row>
    <row r="17772" spans="9:10" ht="15.75">
      <c r="I17772" s="192"/>
      <c r="J17772" s="192"/>
    </row>
    <row r="17773" spans="9:10" ht="15.75">
      <c r="I17773" s="192"/>
      <c r="J17773" s="192"/>
    </row>
    <row r="17774" spans="9:10" ht="15.75">
      <c r="I17774" s="192"/>
      <c r="J17774" s="192"/>
    </row>
    <row r="17775" spans="9:10" ht="15.75">
      <c r="I17775" s="192"/>
      <c r="J17775" s="192"/>
    </row>
    <row r="17776" spans="9:10" ht="15.75">
      <c r="I17776" s="192"/>
      <c r="J17776" s="192"/>
    </row>
    <row r="17777" spans="9:10" ht="15.75">
      <c r="I17777" s="192"/>
      <c r="J17777" s="192"/>
    </row>
    <row r="17778" spans="9:10" ht="15.75">
      <c r="I17778" s="192"/>
      <c r="J17778" s="192"/>
    </row>
    <row r="17779" spans="9:10" ht="15.75">
      <c r="I17779" s="192"/>
      <c r="J17779" s="192"/>
    </row>
    <row r="17780" spans="9:10" ht="15.75">
      <c r="I17780" s="192"/>
      <c r="J17780" s="192"/>
    </row>
    <row r="17781" spans="9:10" ht="15.75">
      <c r="I17781" s="192"/>
      <c r="J17781" s="192"/>
    </row>
    <row r="17782" spans="9:10" ht="15.75">
      <c r="I17782" s="192"/>
      <c r="J17782" s="192"/>
    </row>
    <row r="17783" spans="9:10" ht="15.75">
      <c r="I17783" s="192"/>
      <c r="J17783" s="192"/>
    </row>
    <row r="17784" spans="9:10" ht="15.75">
      <c r="I17784" s="192"/>
      <c r="J17784" s="192"/>
    </row>
    <row r="17785" spans="9:10" ht="15.75">
      <c r="I17785" s="192"/>
      <c r="J17785" s="192"/>
    </row>
    <row r="17786" spans="9:10" ht="15.75">
      <c r="I17786" s="192"/>
      <c r="J17786" s="192"/>
    </row>
    <row r="17787" spans="9:10" ht="15.75">
      <c r="I17787" s="192"/>
      <c r="J17787" s="192"/>
    </row>
    <row r="17788" spans="9:10" ht="15.75">
      <c r="I17788" s="192"/>
      <c r="J17788" s="192"/>
    </row>
    <row r="17789" spans="9:10" ht="15.75">
      <c r="I17789" s="192"/>
      <c r="J17789" s="192"/>
    </row>
    <row r="17790" spans="9:10" ht="15.75">
      <c r="I17790" s="192"/>
      <c r="J17790" s="192"/>
    </row>
    <row r="17791" spans="9:10" ht="15.75">
      <c r="I17791" s="192"/>
      <c r="J17791" s="192"/>
    </row>
    <row r="17792" spans="9:10" ht="15.75">
      <c r="I17792" s="192"/>
      <c r="J17792" s="192"/>
    </row>
    <row r="17793" spans="9:10" ht="15.75">
      <c r="I17793" s="192"/>
      <c r="J17793" s="192"/>
    </row>
    <row r="17794" spans="9:10" ht="15.75">
      <c r="I17794" s="192"/>
      <c r="J17794" s="192"/>
    </row>
    <row r="17795" spans="9:10" ht="15.75">
      <c r="I17795" s="192"/>
      <c r="J17795" s="192"/>
    </row>
    <row r="17796" spans="9:10" ht="15.75">
      <c r="I17796" s="192"/>
      <c r="J17796" s="192"/>
    </row>
    <row r="17797" spans="9:10" ht="15.75">
      <c r="I17797" s="192"/>
      <c r="J17797" s="192"/>
    </row>
    <row r="17798" spans="9:10" ht="15.75">
      <c r="I17798" s="192"/>
      <c r="J17798" s="192"/>
    </row>
    <row r="17799" spans="9:10" ht="15.75">
      <c r="I17799" s="192"/>
      <c r="J17799" s="192"/>
    </row>
    <row r="17800" spans="9:10" ht="15.75">
      <c r="I17800" s="192"/>
      <c r="J17800" s="192"/>
    </row>
    <row r="17801" spans="9:10" ht="15.75">
      <c r="I17801" s="192"/>
      <c r="J17801" s="192"/>
    </row>
    <row r="17802" spans="9:10" ht="15.75">
      <c r="I17802" s="192"/>
      <c r="J17802" s="192"/>
    </row>
    <row r="17803" spans="9:10" ht="15.75">
      <c r="I17803" s="192"/>
      <c r="J17803" s="192"/>
    </row>
    <row r="17804" spans="9:10" ht="15.75">
      <c r="I17804" s="192"/>
      <c r="J17804" s="192"/>
    </row>
    <row r="17805" spans="9:10" ht="15.75">
      <c r="I17805" s="192"/>
      <c r="J17805" s="192"/>
    </row>
    <row r="17806" spans="9:10" ht="15.75">
      <c r="I17806" s="192"/>
      <c r="J17806" s="192"/>
    </row>
    <row r="17807" spans="9:10" ht="15.75">
      <c r="I17807" s="192"/>
      <c r="J17807" s="192"/>
    </row>
    <row r="17808" spans="9:10" ht="15.75">
      <c r="I17808" s="192"/>
      <c r="J17808" s="192"/>
    </row>
    <row r="17809" spans="9:10" ht="15.75">
      <c r="I17809" s="192"/>
      <c r="J17809" s="192"/>
    </row>
    <row r="17810" spans="9:10" ht="15.75">
      <c r="I17810" s="192"/>
      <c r="J17810" s="192"/>
    </row>
    <row r="17811" spans="9:10" ht="15.75">
      <c r="I17811" s="192"/>
      <c r="J17811" s="192"/>
    </row>
    <row r="17812" spans="9:10" ht="15.75">
      <c r="I17812" s="192"/>
      <c r="J17812" s="192"/>
    </row>
    <row r="17813" spans="9:10" ht="15.75">
      <c r="I17813" s="192"/>
      <c r="J17813" s="192"/>
    </row>
    <row r="17814" spans="9:10" ht="15.75">
      <c r="I17814" s="192"/>
      <c r="J17814" s="192"/>
    </row>
    <row r="17815" spans="9:10" ht="15.75">
      <c r="I17815" s="192"/>
      <c r="J17815" s="192"/>
    </row>
    <row r="17816" spans="9:10" ht="15.75">
      <c r="I17816" s="192"/>
      <c r="J17816" s="192"/>
    </row>
    <row r="17817" spans="9:10" ht="15.75">
      <c r="I17817" s="192"/>
      <c r="J17817" s="192"/>
    </row>
    <row r="17818" spans="9:10" ht="15.75">
      <c r="I17818" s="192"/>
      <c r="J17818" s="192"/>
    </row>
    <row r="17819" spans="9:10" ht="15.75">
      <c r="I17819" s="192"/>
      <c r="J17819" s="192"/>
    </row>
    <row r="17820" spans="9:10" ht="15.75">
      <c r="I17820" s="192"/>
      <c r="J17820" s="192"/>
    </row>
    <row r="17821" spans="9:10" ht="15.75">
      <c r="I17821" s="192"/>
      <c r="J17821" s="192"/>
    </row>
    <row r="17822" spans="9:10" ht="15.75">
      <c r="I17822" s="192"/>
      <c r="J17822" s="192"/>
    </row>
    <row r="17823" spans="9:10" ht="15.75">
      <c r="I17823" s="192"/>
      <c r="J17823" s="192"/>
    </row>
    <row r="17824" spans="9:10" ht="15.75">
      <c r="I17824" s="192"/>
      <c r="J17824" s="192"/>
    </row>
    <row r="17825" spans="9:10" ht="15.75">
      <c r="I17825" s="192"/>
      <c r="J17825" s="192"/>
    </row>
    <row r="17826" spans="9:10" ht="15.75">
      <c r="I17826" s="192"/>
      <c r="J17826" s="192"/>
    </row>
    <row r="17827" spans="9:10" ht="15.75">
      <c r="I17827" s="192"/>
      <c r="J17827" s="192"/>
    </row>
    <row r="17828" spans="9:10" ht="15.75">
      <c r="I17828" s="192"/>
      <c r="J17828" s="192"/>
    </row>
    <row r="17829" spans="9:10" ht="15.75">
      <c r="I17829" s="192"/>
      <c r="J17829" s="192"/>
    </row>
    <row r="17830" spans="9:10" ht="15.75">
      <c r="I17830" s="192"/>
      <c r="J17830" s="192"/>
    </row>
    <row r="17831" spans="9:10" ht="15.75">
      <c r="I17831" s="192"/>
      <c r="J17831" s="192"/>
    </row>
    <row r="17832" spans="9:10" ht="15.75">
      <c r="I17832" s="192"/>
      <c r="J17832" s="192"/>
    </row>
    <row r="17833" spans="9:10" ht="15.75">
      <c r="I17833" s="192"/>
      <c r="J17833" s="192"/>
    </row>
    <row r="17834" spans="9:10" ht="15.75">
      <c r="I17834" s="192"/>
      <c r="J17834" s="192"/>
    </row>
    <row r="17835" spans="9:10" ht="15.75">
      <c r="I17835" s="192"/>
      <c r="J17835" s="192"/>
    </row>
    <row r="17836" spans="9:10" ht="15.75">
      <c r="I17836" s="192"/>
      <c r="J17836" s="192"/>
    </row>
    <row r="17837" spans="9:10" ht="15.75">
      <c r="I17837" s="192"/>
      <c r="J17837" s="192"/>
    </row>
    <row r="17838" spans="9:10" ht="15.75">
      <c r="I17838" s="192"/>
      <c r="J17838" s="192"/>
    </row>
    <row r="17839" spans="9:10" ht="15.75">
      <c r="I17839" s="192"/>
      <c r="J17839" s="192"/>
    </row>
    <row r="17840" spans="9:10" ht="15.75">
      <c r="I17840" s="192"/>
      <c r="J17840" s="192"/>
    </row>
    <row r="17841" spans="9:10" ht="15.75">
      <c r="I17841" s="192"/>
      <c r="J17841" s="192"/>
    </row>
    <row r="17842" spans="9:10" ht="15.75">
      <c r="I17842" s="192"/>
      <c r="J17842" s="192"/>
    </row>
    <row r="17843" spans="9:10" ht="15.75">
      <c r="I17843" s="192"/>
      <c r="J17843" s="192"/>
    </row>
    <row r="17844" spans="9:10" ht="15.75">
      <c r="I17844" s="192"/>
      <c r="J17844" s="192"/>
    </row>
    <row r="17845" spans="9:10" ht="15.75">
      <c r="I17845" s="192"/>
      <c r="J17845" s="192"/>
    </row>
    <row r="17846" spans="9:10" ht="15.75">
      <c r="I17846" s="192"/>
      <c r="J17846" s="192"/>
    </row>
    <row r="17847" spans="9:10" ht="15.75">
      <c r="I17847" s="192"/>
      <c r="J17847" s="192"/>
    </row>
    <row r="17848" spans="9:10" ht="15.75">
      <c r="I17848" s="192"/>
      <c r="J17848" s="192"/>
    </row>
    <row r="17849" spans="9:10" ht="15.75">
      <c r="I17849" s="192"/>
      <c r="J17849" s="192"/>
    </row>
    <row r="17850" spans="9:10" ht="15.75">
      <c r="I17850" s="192"/>
      <c r="J17850" s="192"/>
    </row>
    <row r="17851" spans="9:10" ht="15.75">
      <c r="I17851" s="192"/>
      <c r="J17851" s="192"/>
    </row>
    <row r="17852" spans="9:10" ht="15.75">
      <c r="I17852" s="192"/>
      <c r="J17852" s="192"/>
    </row>
    <row r="17853" spans="9:10" ht="15.75">
      <c r="I17853" s="192"/>
      <c r="J17853" s="192"/>
    </row>
    <row r="17854" spans="9:10" ht="15.75">
      <c r="I17854" s="192"/>
      <c r="J17854" s="192"/>
    </row>
    <row r="17855" spans="9:10" ht="15.75">
      <c r="I17855" s="192"/>
      <c r="J17855" s="192"/>
    </row>
    <row r="17856" spans="9:10" ht="15.75">
      <c r="I17856" s="192"/>
      <c r="J17856" s="192"/>
    </row>
    <row r="17857" spans="9:10" ht="15.75">
      <c r="I17857" s="192"/>
      <c r="J17857" s="192"/>
    </row>
    <row r="17858" spans="9:10" ht="15.75">
      <c r="I17858" s="192"/>
      <c r="J17858" s="192"/>
    </row>
    <row r="17859" spans="9:10" ht="15.75">
      <c r="I17859" s="192"/>
      <c r="J17859" s="192"/>
    </row>
    <row r="17860" spans="9:10" ht="15.75">
      <c r="I17860" s="192"/>
      <c r="J17860" s="192"/>
    </row>
    <row r="17861" spans="9:10" ht="15.75">
      <c r="I17861" s="192"/>
      <c r="J17861" s="192"/>
    </row>
    <row r="17862" spans="9:10" ht="15.75">
      <c r="I17862" s="192"/>
      <c r="J17862" s="192"/>
    </row>
    <row r="17863" spans="9:10" ht="15.75">
      <c r="I17863" s="192"/>
      <c r="J17863" s="192"/>
    </row>
    <row r="17864" spans="9:10" ht="15.75">
      <c r="I17864" s="192"/>
      <c r="J17864" s="192"/>
    </row>
    <row r="17865" spans="9:10" ht="15.75">
      <c r="I17865" s="192"/>
      <c r="J17865" s="192"/>
    </row>
    <row r="17866" spans="9:10" ht="15.75">
      <c r="I17866" s="192"/>
      <c r="J17866" s="192"/>
    </row>
    <row r="17867" spans="9:10" ht="15.75">
      <c r="I17867" s="192"/>
      <c r="J17867" s="192"/>
    </row>
    <row r="17868" spans="9:10" ht="15.75">
      <c r="I17868" s="192"/>
      <c r="J17868" s="192"/>
    </row>
    <row r="17869" spans="9:10" ht="15.75">
      <c r="I17869" s="192"/>
      <c r="J17869" s="192"/>
    </row>
    <row r="17870" spans="9:10" ht="15.75">
      <c r="I17870" s="192"/>
      <c r="J17870" s="192"/>
    </row>
    <row r="17871" spans="9:10" ht="15.75">
      <c r="I17871" s="192"/>
      <c r="J17871" s="192"/>
    </row>
    <row r="17872" spans="9:10" ht="15.75">
      <c r="I17872" s="192"/>
      <c r="J17872" s="192"/>
    </row>
    <row r="17873" spans="9:10" ht="15.75">
      <c r="I17873" s="192"/>
      <c r="J17873" s="192"/>
    </row>
    <row r="17874" spans="9:10" ht="15.75">
      <c r="I17874" s="192"/>
      <c r="J17874" s="192"/>
    </row>
    <row r="17875" spans="9:10" ht="15.75">
      <c r="I17875" s="192"/>
      <c r="J17875" s="192"/>
    </row>
    <row r="17876" spans="9:10" ht="15.75">
      <c r="I17876" s="192"/>
      <c r="J17876" s="192"/>
    </row>
    <row r="17877" spans="9:10" ht="15.75">
      <c r="I17877" s="192"/>
      <c r="J17877" s="192"/>
    </row>
    <row r="17878" spans="9:10" ht="15.75">
      <c r="I17878" s="192"/>
      <c r="J17878" s="192"/>
    </row>
    <row r="17879" spans="9:10" ht="15.75">
      <c r="I17879" s="192"/>
      <c r="J17879" s="192"/>
    </row>
    <row r="17880" spans="9:10" ht="15.75">
      <c r="I17880" s="192"/>
      <c r="J17880" s="192"/>
    </row>
    <row r="17881" spans="9:10" ht="15.75">
      <c r="I17881" s="192"/>
      <c r="J17881" s="192"/>
    </row>
    <row r="17882" spans="9:10" ht="15.75">
      <c r="I17882" s="192"/>
      <c r="J17882" s="192"/>
    </row>
    <row r="17883" spans="9:10" ht="15.75">
      <c r="I17883" s="192"/>
      <c r="J17883" s="192"/>
    </row>
    <row r="17884" spans="9:10" ht="15.75">
      <c r="I17884" s="192"/>
      <c r="J17884" s="192"/>
    </row>
    <row r="17885" spans="9:10" ht="15.75">
      <c r="I17885" s="192"/>
      <c r="J17885" s="192"/>
    </row>
    <row r="17886" spans="9:10" ht="15.75">
      <c r="I17886" s="192"/>
      <c r="J17886" s="192"/>
    </row>
    <row r="17887" spans="9:10" ht="15.75">
      <c r="I17887" s="192"/>
      <c r="J17887" s="192"/>
    </row>
    <row r="17888" spans="9:10" ht="15.75">
      <c r="I17888" s="192"/>
      <c r="J17888" s="192"/>
    </row>
    <row r="17889" spans="9:10" ht="15.75">
      <c r="I17889" s="192"/>
      <c r="J17889" s="192"/>
    </row>
    <row r="17890" spans="9:10" ht="15.75">
      <c r="I17890" s="192"/>
      <c r="J17890" s="192"/>
    </row>
    <row r="17891" spans="9:10" ht="15.75">
      <c r="I17891" s="192"/>
      <c r="J17891" s="192"/>
    </row>
    <row r="17892" spans="9:10" ht="15.75">
      <c r="I17892" s="192"/>
      <c r="J17892" s="192"/>
    </row>
    <row r="17893" spans="9:10" ht="15.75">
      <c r="I17893" s="192"/>
      <c r="J17893" s="192"/>
    </row>
    <row r="17894" spans="9:10" ht="15.75">
      <c r="I17894" s="192"/>
      <c r="J17894" s="192"/>
    </row>
    <row r="17895" spans="9:10" ht="15.75">
      <c r="I17895" s="192"/>
      <c r="J17895" s="192"/>
    </row>
    <row r="17896" spans="9:10" ht="15.75">
      <c r="I17896" s="192"/>
      <c r="J17896" s="192"/>
    </row>
    <row r="17897" spans="9:10" ht="15.75">
      <c r="I17897" s="192"/>
      <c r="J17897" s="192"/>
    </row>
    <row r="17898" spans="9:10" ht="15.75">
      <c r="I17898" s="192"/>
      <c r="J17898" s="192"/>
    </row>
    <row r="17899" spans="9:10" ht="15.75">
      <c r="I17899" s="192"/>
      <c r="J17899" s="192"/>
    </row>
    <row r="17900" spans="9:10" ht="15.75">
      <c r="I17900" s="192"/>
      <c r="J17900" s="192"/>
    </row>
    <row r="17901" spans="9:10" ht="15.75">
      <c r="I17901" s="192"/>
      <c r="J17901" s="192"/>
    </row>
    <row r="17902" spans="9:10" ht="15.75">
      <c r="I17902" s="192"/>
      <c r="J17902" s="192"/>
    </row>
    <row r="17903" spans="9:10" ht="15.75">
      <c r="I17903" s="192"/>
      <c r="J17903" s="192"/>
    </row>
    <row r="17904" spans="9:10" ht="15.75">
      <c r="I17904" s="192"/>
      <c r="J17904" s="192"/>
    </row>
    <row r="17905" spans="9:10" ht="15.75">
      <c r="I17905" s="192"/>
      <c r="J17905" s="192"/>
    </row>
    <row r="17906" spans="9:10" ht="15.75">
      <c r="I17906" s="192"/>
      <c r="J17906" s="192"/>
    </row>
    <row r="17907" spans="9:10" ht="15.75">
      <c r="I17907" s="192"/>
      <c r="J17907" s="192"/>
    </row>
    <row r="17908" spans="9:10" ht="15.75">
      <c r="I17908" s="192"/>
      <c r="J17908" s="192"/>
    </row>
    <row r="17909" spans="9:10" ht="15.75">
      <c r="I17909" s="192"/>
      <c r="J17909" s="192"/>
    </row>
    <row r="17910" spans="9:10" ht="15.75">
      <c r="I17910" s="192"/>
      <c r="J17910" s="192"/>
    </row>
    <row r="17911" spans="9:10" ht="15.75">
      <c r="I17911" s="192"/>
      <c r="J17911" s="192"/>
    </row>
    <row r="17912" spans="9:10" ht="15.75">
      <c r="I17912" s="192"/>
      <c r="J17912" s="192"/>
    </row>
    <row r="17913" spans="9:10" ht="15.75">
      <c r="I17913" s="192"/>
      <c r="J17913" s="192"/>
    </row>
    <row r="17914" spans="9:10" ht="15.75">
      <c r="I17914" s="192"/>
      <c r="J17914" s="192"/>
    </row>
    <row r="17915" spans="9:10" ht="15.75">
      <c r="I17915" s="192"/>
      <c r="J17915" s="192"/>
    </row>
    <row r="17916" spans="9:10" ht="15.75">
      <c r="I17916" s="192"/>
      <c r="J17916" s="192"/>
    </row>
    <row r="17917" spans="9:10" ht="15.75">
      <c r="I17917" s="192"/>
      <c r="J17917" s="192"/>
    </row>
    <row r="17918" spans="9:10" ht="15.75">
      <c r="I17918" s="192"/>
      <c r="J17918" s="192"/>
    </row>
    <row r="17919" spans="9:10" ht="15.75">
      <c r="I17919" s="192"/>
      <c r="J17919" s="192"/>
    </row>
    <row r="17920" spans="9:10" ht="15.75">
      <c r="I17920" s="192"/>
      <c r="J17920" s="192"/>
    </row>
    <row r="17921" spans="9:10" ht="15.75">
      <c r="I17921" s="192"/>
      <c r="J17921" s="192"/>
    </row>
    <row r="17922" spans="9:10" ht="15.75">
      <c r="I17922" s="192"/>
      <c r="J17922" s="192"/>
    </row>
    <row r="17923" spans="9:10" ht="15.75">
      <c r="I17923" s="192"/>
      <c r="J17923" s="192"/>
    </row>
    <row r="17924" spans="9:10" ht="15.75">
      <c r="I17924" s="192"/>
      <c r="J17924" s="192"/>
    </row>
    <row r="17925" spans="9:10" ht="15.75">
      <c r="I17925" s="192"/>
      <c r="J17925" s="192"/>
    </row>
    <row r="17926" spans="9:10" ht="15.75">
      <c r="I17926" s="192"/>
      <c r="J17926" s="192"/>
    </row>
    <row r="17927" spans="9:10" ht="15.75">
      <c r="I17927" s="192"/>
      <c r="J17927" s="192"/>
    </row>
    <row r="17928" spans="9:10" ht="15.75">
      <c r="I17928" s="192"/>
      <c r="J17928" s="192"/>
    </row>
    <row r="17929" spans="9:10" ht="15.75">
      <c r="I17929" s="192"/>
      <c r="J17929" s="192"/>
    </row>
    <row r="17930" spans="9:10" ht="15.75">
      <c r="I17930" s="192"/>
      <c r="J17930" s="192"/>
    </row>
    <row r="17931" spans="9:10" ht="15.75">
      <c r="I17931" s="192"/>
      <c r="J17931" s="192"/>
    </row>
    <row r="17932" spans="9:10" ht="15.75">
      <c r="I17932" s="192"/>
      <c r="J17932" s="192"/>
    </row>
    <row r="17933" spans="9:10" ht="15.75">
      <c r="I17933" s="192"/>
      <c r="J17933" s="192"/>
    </row>
    <row r="17934" spans="9:10" ht="15.75">
      <c r="I17934" s="192"/>
      <c r="J17934" s="192"/>
    </row>
    <row r="17935" spans="9:10" ht="15.75">
      <c r="I17935" s="192"/>
      <c r="J17935" s="192"/>
    </row>
    <row r="17936" spans="9:10" ht="15.75">
      <c r="I17936" s="192"/>
      <c r="J17936" s="192"/>
    </row>
    <row r="17937" spans="9:10" ht="15.75">
      <c r="I17937" s="192"/>
      <c r="J17937" s="192"/>
    </row>
    <row r="17938" spans="9:10" ht="15.75">
      <c r="I17938" s="192"/>
      <c r="J17938" s="192"/>
    </row>
    <row r="17939" spans="9:10" ht="15.75">
      <c r="I17939" s="192"/>
      <c r="J17939" s="192"/>
    </row>
    <row r="17940" spans="9:10" ht="15.75">
      <c r="I17940" s="192"/>
      <c r="J17940" s="192"/>
    </row>
    <row r="17941" spans="9:10" ht="15.75">
      <c r="I17941" s="192"/>
      <c r="J17941" s="192"/>
    </row>
    <row r="17942" spans="9:10" ht="15.75">
      <c r="I17942" s="192"/>
      <c r="J17942" s="192"/>
    </row>
    <row r="17943" spans="9:10" ht="15.75">
      <c r="I17943" s="192"/>
      <c r="J17943" s="192"/>
    </row>
    <row r="17944" spans="9:10" ht="15.75">
      <c r="I17944" s="192"/>
      <c r="J17944" s="192"/>
    </row>
    <row r="17945" spans="9:10" ht="15.75">
      <c r="I17945" s="192"/>
      <c r="J17945" s="192"/>
    </row>
    <row r="17946" spans="9:10" ht="15.75">
      <c r="I17946" s="192"/>
      <c r="J17946" s="192"/>
    </row>
    <row r="17947" spans="9:10" ht="15.75">
      <c r="I17947" s="192"/>
      <c r="J17947" s="192"/>
    </row>
    <row r="17948" spans="9:10" ht="15.75">
      <c r="I17948" s="192"/>
      <c r="J17948" s="192"/>
    </row>
    <row r="17949" spans="9:10" ht="15.75">
      <c r="I17949" s="192"/>
      <c r="J17949" s="192"/>
    </row>
    <row r="17950" spans="9:10" ht="15.75">
      <c r="I17950" s="192"/>
      <c r="J17950" s="192"/>
    </row>
    <row r="17951" spans="9:10" ht="15.75">
      <c r="I17951" s="192"/>
      <c r="J17951" s="192"/>
    </row>
    <row r="17952" spans="9:10" ht="15.75">
      <c r="I17952" s="192"/>
      <c r="J17952" s="192"/>
    </row>
    <row r="17953" spans="9:10" ht="15.75">
      <c r="I17953" s="192"/>
      <c r="J17953" s="192"/>
    </row>
    <row r="17954" spans="9:10" ht="15.75">
      <c r="I17954" s="192"/>
      <c r="J17954" s="192"/>
    </row>
    <row r="17955" spans="9:10" ht="15.75">
      <c r="I17955" s="192"/>
      <c r="J17955" s="192"/>
    </row>
    <row r="17956" spans="9:10" ht="15.75">
      <c r="I17956" s="192"/>
      <c r="J17956" s="192"/>
    </row>
    <row r="17957" spans="9:10" ht="15.75">
      <c r="I17957" s="192"/>
      <c r="J17957" s="192"/>
    </row>
    <row r="17958" spans="9:10" ht="15.75">
      <c r="I17958" s="192"/>
      <c r="J17958" s="192"/>
    </row>
    <row r="17959" spans="9:10" ht="15.75">
      <c r="I17959" s="192"/>
      <c r="J17959" s="192"/>
    </row>
    <row r="17960" spans="9:10" ht="15.75">
      <c r="I17960" s="192"/>
      <c r="J17960" s="192"/>
    </row>
    <row r="17961" spans="9:10" ht="15.75">
      <c r="I17961" s="192"/>
      <c r="J17961" s="192"/>
    </row>
    <row r="17962" spans="9:10" ht="15.75">
      <c r="I17962" s="192"/>
      <c r="J17962" s="192"/>
    </row>
    <row r="17963" spans="9:10" ht="15.75">
      <c r="I17963" s="192"/>
      <c r="J17963" s="192"/>
    </row>
    <row r="17964" spans="9:10" ht="15.75">
      <c r="I17964" s="192"/>
      <c r="J17964" s="192"/>
    </row>
    <row r="17965" spans="9:10" ht="15.75">
      <c r="I17965" s="192"/>
      <c r="J17965" s="192"/>
    </row>
    <row r="17966" spans="9:10" ht="15.75">
      <c r="I17966" s="192"/>
      <c r="J17966" s="192"/>
    </row>
    <row r="17967" spans="9:10" ht="15.75">
      <c r="I17967" s="192"/>
      <c r="J17967" s="192"/>
    </row>
    <row r="17968" spans="9:10" ht="15.75">
      <c r="I17968" s="192"/>
      <c r="J17968" s="192"/>
    </row>
    <row r="17969" spans="9:10" ht="15.75">
      <c r="I17969" s="192"/>
      <c r="J17969" s="192"/>
    </row>
    <row r="17970" spans="9:10" ht="15.75">
      <c r="I17970" s="192"/>
      <c r="J17970" s="192"/>
    </row>
    <row r="17971" spans="9:10" ht="15.75">
      <c r="I17971" s="192"/>
      <c r="J17971" s="192"/>
    </row>
    <row r="17972" spans="9:10" ht="15.75">
      <c r="I17972" s="192"/>
      <c r="J17972" s="192"/>
    </row>
    <row r="17973" spans="9:10" ht="15.75">
      <c r="I17973" s="192"/>
      <c r="J17973" s="192"/>
    </row>
    <row r="17974" spans="9:10" ht="15.75">
      <c r="I17974" s="192"/>
      <c r="J17974" s="192"/>
    </row>
    <row r="17975" spans="9:10" ht="15.75">
      <c r="I17975" s="192"/>
      <c r="J17975" s="192"/>
    </row>
    <row r="17976" spans="9:10" ht="15.75">
      <c r="I17976" s="192"/>
      <c r="J17976" s="192"/>
    </row>
    <row r="17977" spans="9:10" ht="15.75">
      <c r="I17977" s="192"/>
      <c r="J17977" s="192"/>
    </row>
    <row r="17978" spans="9:10" ht="15.75">
      <c r="I17978" s="192"/>
      <c r="J17978" s="192"/>
    </row>
    <row r="17979" spans="9:10" ht="15.75">
      <c r="I17979" s="192"/>
      <c r="J17979" s="192"/>
    </row>
    <row r="17980" spans="9:10" ht="15.75">
      <c r="I17980" s="192"/>
      <c r="J17980" s="192"/>
    </row>
    <row r="17981" spans="9:10" ht="15.75">
      <c r="I17981" s="192"/>
      <c r="J17981" s="192"/>
    </row>
    <row r="17982" spans="9:10" ht="15.75">
      <c r="I17982" s="192"/>
      <c r="J17982" s="192"/>
    </row>
    <row r="17983" spans="9:10" ht="15.75">
      <c r="I17983" s="192"/>
      <c r="J17983" s="192"/>
    </row>
    <row r="17984" spans="9:10" ht="15.75">
      <c r="I17984" s="192"/>
      <c r="J17984" s="192"/>
    </row>
    <row r="17985" spans="9:10" ht="15.75">
      <c r="I17985" s="192"/>
      <c r="J17985" s="192"/>
    </row>
    <row r="17986" spans="9:10" ht="15.75">
      <c r="I17986" s="192"/>
      <c r="J17986" s="192"/>
    </row>
    <row r="17987" spans="9:10" ht="15.75">
      <c r="I17987" s="192"/>
      <c r="J17987" s="192"/>
    </row>
    <row r="17988" spans="9:10" ht="15.75">
      <c r="I17988" s="192"/>
      <c r="J17988" s="192"/>
    </row>
    <row r="17989" spans="9:10" ht="15.75">
      <c r="I17989" s="192"/>
      <c r="J17989" s="192"/>
    </row>
    <row r="17990" spans="9:10" ht="15.75">
      <c r="I17990" s="192"/>
      <c r="J17990" s="192"/>
    </row>
    <row r="17991" spans="9:10" ht="15.75">
      <c r="I17991" s="192"/>
      <c r="J17991" s="192"/>
    </row>
    <row r="17992" spans="9:10" ht="15.75">
      <c r="I17992" s="192"/>
      <c r="J17992" s="192"/>
    </row>
    <row r="17993" spans="9:10" ht="15.75">
      <c r="I17993" s="192"/>
      <c r="J17993" s="192"/>
    </row>
    <row r="17994" spans="9:10" ht="15.75">
      <c r="I17994" s="192"/>
      <c r="J17994" s="192"/>
    </row>
    <row r="17995" spans="9:10" ht="15.75">
      <c r="I17995" s="192"/>
      <c r="J17995" s="192"/>
    </row>
    <row r="17996" spans="9:10" ht="15.75">
      <c r="I17996" s="192"/>
      <c r="J17996" s="192"/>
    </row>
    <row r="17997" spans="9:10" ht="15.75">
      <c r="I17997" s="192"/>
      <c r="J17997" s="192"/>
    </row>
    <row r="17998" spans="9:10" ht="15.75">
      <c r="I17998" s="192"/>
      <c r="J17998" s="192"/>
    </row>
    <row r="17999" spans="9:10" ht="15.75">
      <c r="I17999" s="192"/>
      <c r="J17999" s="192"/>
    </row>
    <row r="18000" spans="9:10" ht="15.75">
      <c r="I18000" s="192"/>
      <c r="J18000" s="192"/>
    </row>
    <row r="18001" spans="9:10" ht="15.75">
      <c r="I18001" s="192"/>
      <c r="J18001" s="192"/>
    </row>
    <row r="18002" spans="9:10" ht="15.75">
      <c r="I18002" s="192"/>
      <c r="J18002" s="192"/>
    </row>
    <row r="18003" spans="9:10" ht="15.75">
      <c r="I18003" s="192"/>
      <c r="J18003" s="192"/>
    </row>
    <row r="18004" spans="9:10" ht="15.75">
      <c r="I18004" s="192"/>
      <c r="J18004" s="192"/>
    </row>
    <row r="18005" spans="9:10" ht="15.75">
      <c r="I18005" s="192"/>
      <c r="J18005" s="192"/>
    </row>
    <row r="18006" spans="9:10" ht="15.75">
      <c r="I18006" s="192"/>
      <c r="J18006" s="192"/>
    </row>
    <row r="18007" spans="9:10" ht="15.75">
      <c r="I18007" s="192"/>
      <c r="J18007" s="192"/>
    </row>
    <row r="18008" spans="9:10" ht="15.75">
      <c r="I18008" s="192"/>
      <c r="J18008" s="192"/>
    </row>
    <row r="18009" spans="9:10" ht="15.75">
      <c r="I18009" s="192"/>
      <c r="J18009" s="192"/>
    </row>
    <row r="18010" spans="9:10" ht="15.75">
      <c r="I18010" s="192"/>
      <c r="J18010" s="192"/>
    </row>
    <row r="18011" spans="9:10" ht="15.75">
      <c r="I18011" s="192"/>
      <c r="J18011" s="192"/>
    </row>
    <row r="18012" spans="9:10" ht="15.75">
      <c r="I18012" s="192"/>
      <c r="J18012" s="192"/>
    </row>
    <row r="18013" spans="9:10" ht="15.75">
      <c r="I18013" s="192"/>
      <c r="J18013" s="192"/>
    </row>
    <row r="18014" spans="9:10" ht="15.75">
      <c r="I18014" s="192"/>
      <c r="J18014" s="192"/>
    </row>
    <row r="18015" spans="9:10" ht="15.75">
      <c r="I18015" s="192"/>
      <c r="J18015" s="192"/>
    </row>
    <row r="18016" spans="9:10" ht="15.75">
      <c r="I18016" s="192"/>
      <c r="J18016" s="192"/>
    </row>
    <row r="18017" spans="9:10" ht="15.75">
      <c r="I18017" s="192"/>
      <c r="J18017" s="192"/>
    </row>
    <row r="18018" spans="9:10" ht="15.75">
      <c r="I18018" s="192"/>
      <c r="J18018" s="192"/>
    </row>
    <row r="18019" spans="9:10" ht="15.75">
      <c r="I18019" s="192"/>
      <c r="J18019" s="192"/>
    </row>
    <row r="18020" spans="9:10" ht="15.75">
      <c r="I18020" s="192"/>
      <c r="J18020" s="192"/>
    </row>
    <row r="18021" spans="9:10" ht="15.75">
      <c r="I18021" s="192"/>
      <c r="J18021" s="192"/>
    </row>
    <row r="18022" spans="9:10" ht="15.75">
      <c r="I18022" s="192"/>
      <c r="J18022" s="192"/>
    </row>
    <row r="18023" spans="9:10" ht="15.75">
      <c r="I18023" s="192"/>
      <c r="J18023" s="192"/>
    </row>
    <row r="18024" spans="9:10" ht="15.75">
      <c r="I18024" s="192"/>
      <c r="J18024" s="192"/>
    </row>
    <row r="18025" spans="9:10" ht="15.75">
      <c r="I18025" s="192"/>
      <c r="J18025" s="192"/>
    </row>
    <row r="18026" spans="9:10" ht="15.75">
      <c r="I18026" s="192"/>
      <c r="J18026" s="192"/>
    </row>
    <row r="18027" spans="9:10" ht="15.75">
      <c r="I18027" s="192"/>
      <c r="J18027" s="192"/>
    </row>
    <row r="18028" spans="9:10" ht="15.75">
      <c r="I18028" s="192"/>
      <c r="J18028" s="192"/>
    </row>
    <row r="18029" spans="9:10" ht="15.75">
      <c r="I18029" s="192"/>
      <c r="J18029" s="192"/>
    </row>
    <row r="18030" spans="9:10" ht="15.75">
      <c r="I18030" s="192"/>
      <c r="J18030" s="192"/>
    </row>
    <row r="18031" spans="9:10" ht="15.75">
      <c r="I18031" s="192"/>
      <c r="J18031" s="192"/>
    </row>
    <row r="18032" spans="9:10" ht="15.75">
      <c r="I18032" s="192"/>
      <c r="J18032" s="192"/>
    </row>
    <row r="18033" spans="9:10" ht="15.75">
      <c r="I18033" s="192"/>
      <c r="J18033" s="192"/>
    </row>
    <row r="18034" spans="9:10" ht="15.75">
      <c r="I18034" s="192"/>
      <c r="J18034" s="192"/>
    </row>
    <row r="18035" spans="9:10" ht="15.75">
      <c r="I18035" s="192"/>
      <c r="J18035" s="192"/>
    </row>
    <row r="18036" spans="9:10" ht="15.75">
      <c r="I18036" s="192"/>
      <c r="J18036" s="192"/>
    </row>
    <row r="18037" spans="9:10" ht="15.75">
      <c r="I18037" s="192"/>
      <c r="J18037" s="192"/>
    </row>
    <row r="18038" spans="9:10" ht="15.75">
      <c r="I18038" s="192"/>
      <c r="J18038" s="192"/>
    </row>
    <row r="18039" spans="9:10" ht="15.75">
      <c r="I18039" s="192"/>
      <c r="J18039" s="192"/>
    </row>
    <row r="18040" spans="9:10" ht="15.75">
      <c r="I18040" s="192"/>
      <c r="J18040" s="192"/>
    </row>
    <row r="18041" spans="9:10" ht="15.75">
      <c r="I18041" s="192"/>
      <c r="J18041" s="192"/>
    </row>
    <row r="18042" spans="9:10" ht="15.75">
      <c r="I18042" s="192"/>
      <c r="J18042" s="192"/>
    </row>
    <row r="18043" spans="9:10" ht="15.75">
      <c r="I18043" s="192"/>
      <c r="J18043" s="192"/>
    </row>
    <row r="18044" spans="9:10" ht="15.75">
      <c r="I18044" s="192"/>
      <c r="J18044" s="192"/>
    </row>
    <row r="18045" spans="9:10" ht="15.75">
      <c r="I18045" s="192"/>
      <c r="J18045" s="192"/>
    </row>
    <row r="18046" spans="9:10" ht="15.75">
      <c r="I18046" s="192"/>
      <c r="J18046" s="192"/>
    </row>
    <row r="18047" spans="9:10" ht="15.75">
      <c r="I18047" s="192"/>
      <c r="J18047" s="192"/>
    </row>
    <row r="18048" spans="9:10" ht="15.75">
      <c r="I18048" s="192"/>
      <c r="J18048" s="192"/>
    </row>
    <row r="18049" spans="9:10" ht="15.75">
      <c r="I18049" s="192"/>
      <c r="J18049" s="192"/>
    </row>
    <row r="18050" spans="9:10" ht="15.75">
      <c r="I18050" s="192"/>
      <c r="J18050" s="192"/>
    </row>
    <row r="18051" spans="9:10" ht="15.75">
      <c r="I18051" s="192"/>
      <c r="J18051" s="192"/>
    </row>
    <row r="18052" spans="9:10" ht="15.75">
      <c r="I18052" s="192"/>
      <c r="J18052" s="192"/>
    </row>
    <row r="18053" spans="9:10" ht="15.75">
      <c r="I18053" s="192"/>
      <c r="J18053" s="192"/>
    </row>
    <row r="18054" spans="9:10" ht="15.75">
      <c r="I18054" s="192"/>
      <c r="J18054" s="192"/>
    </row>
    <row r="18055" spans="9:10" ht="15.75">
      <c r="I18055" s="192"/>
      <c r="J18055" s="192"/>
    </row>
    <row r="18056" spans="9:10" ht="15.75">
      <c r="I18056" s="192"/>
      <c r="J18056" s="192"/>
    </row>
    <row r="18057" spans="9:10" ht="15.75">
      <c r="I18057" s="192"/>
      <c r="J18057" s="192"/>
    </row>
    <row r="18058" spans="9:10" ht="15.75">
      <c r="I18058" s="192"/>
      <c r="J18058" s="192"/>
    </row>
    <row r="18059" spans="9:10" ht="15.75">
      <c r="I18059" s="192"/>
      <c r="J18059" s="192"/>
    </row>
    <row r="18060" spans="9:10" ht="15.75">
      <c r="I18060" s="192"/>
      <c r="J18060" s="192"/>
    </row>
    <row r="18061" spans="9:10" ht="15.75">
      <c r="I18061" s="192"/>
      <c r="J18061" s="192"/>
    </row>
    <row r="18062" spans="9:10" ht="15.75">
      <c r="I18062" s="192"/>
      <c r="J18062" s="192"/>
    </row>
    <row r="18063" spans="9:10" ht="15.75">
      <c r="I18063" s="192"/>
      <c r="J18063" s="192"/>
    </row>
    <row r="18064" spans="9:10" ht="15.75">
      <c r="I18064" s="192"/>
      <c r="J18064" s="192"/>
    </row>
    <row r="18065" spans="9:10" ht="15.75">
      <c r="I18065" s="192"/>
      <c r="J18065" s="192"/>
    </row>
    <row r="18066" spans="9:10" ht="15.75">
      <c r="I18066" s="192"/>
      <c r="J18066" s="192"/>
    </row>
    <row r="18067" spans="9:10" ht="15.75">
      <c r="I18067" s="192"/>
      <c r="J18067" s="192"/>
    </row>
    <row r="18068" spans="9:10" ht="15.75">
      <c r="I18068" s="192"/>
      <c r="J18068" s="192"/>
    </row>
    <row r="18069" spans="9:10" ht="15.75">
      <c r="I18069" s="192"/>
      <c r="J18069" s="192"/>
    </row>
    <row r="18070" spans="9:10" ht="15.75">
      <c r="I18070" s="192"/>
      <c r="J18070" s="192"/>
    </row>
    <row r="18071" spans="9:10" ht="15.75">
      <c r="I18071" s="192"/>
      <c r="J18071" s="192"/>
    </row>
    <row r="18072" spans="9:10" ht="15.75">
      <c r="I18072" s="192"/>
      <c r="J18072" s="192"/>
    </row>
    <row r="18073" spans="9:10" ht="15.75">
      <c r="I18073" s="192"/>
      <c r="J18073" s="192"/>
    </row>
    <row r="18074" spans="9:10" ht="15.75">
      <c r="I18074" s="192"/>
      <c r="J18074" s="192"/>
    </row>
    <row r="18075" spans="9:10" ht="15.75">
      <c r="I18075" s="192"/>
      <c r="J18075" s="192"/>
    </row>
    <row r="18076" spans="9:10" ht="15.75">
      <c r="I18076" s="192"/>
      <c r="J18076" s="192"/>
    </row>
    <row r="18077" spans="9:10" ht="15.75">
      <c r="I18077" s="192"/>
      <c r="J18077" s="192"/>
    </row>
    <row r="18078" spans="9:10" ht="15.75">
      <c r="I18078" s="192"/>
      <c r="J18078" s="192"/>
    </row>
    <row r="18079" spans="9:10" ht="15.75">
      <c r="I18079" s="192"/>
      <c r="J18079" s="192"/>
    </row>
    <row r="18080" spans="9:10" ht="15.75">
      <c r="I18080" s="192"/>
      <c r="J18080" s="192"/>
    </row>
    <row r="18081" spans="9:10" ht="15.75">
      <c r="I18081" s="192"/>
      <c r="J18081" s="192"/>
    </row>
    <row r="18082" spans="9:10" ht="15.75">
      <c r="I18082" s="192"/>
      <c r="J18082" s="192"/>
    </row>
    <row r="18083" spans="9:10" ht="15.75">
      <c r="I18083" s="192"/>
      <c r="J18083" s="192"/>
    </row>
    <row r="18084" spans="9:10" ht="15.75">
      <c r="I18084" s="192"/>
      <c r="J18084" s="192"/>
    </row>
    <row r="18085" spans="9:10" ht="15.75">
      <c r="I18085" s="192"/>
      <c r="J18085" s="192"/>
    </row>
    <row r="18086" spans="9:10" ht="15.75">
      <c r="I18086" s="192"/>
      <c r="J18086" s="192"/>
    </row>
    <row r="18087" spans="9:10" ht="15.75">
      <c r="I18087" s="192"/>
      <c r="J18087" s="192"/>
    </row>
    <row r="18088" spans="9:10" ht="15.75">
      <c r="I18088" s="192"/>
      <c r="J18088" s="192"/>
    </row>
    <row r="18089" spans="9:10" ht="15.75">
      <c r="I18089" s="192"/>
      <c r="J18089" s="192"/>
    </row>
    <row r="18090" spans="9:10" ht="15.75">
      <c r="I18090" s="192"/>
      <c r="J18090" s="192"/>
    </row>
    <row r="18091" spans="9:10" ht="15.75">
      <c r="I18091" s="192"/>
      <c r="J18091" s="192"/>
    </row>
    <row r="18092" spans="9:10" ht="15.75">
      <c r="I18092" s="192"/>
      <c r="J18092" s="192"/>
    </row>
    <row r="18093" spans="9:10" ht="15.75">
      <c r="I18093" s="192"/>
      <c r="J18093" s="192"/>
    </row>
    <row r="18094" spans="9:10" ht="15.75">
      <c r="I18094" s="192"/>
      <c r="J18094" s="192"/>
    </row>
    <row r="18095" spans="9:10" ht="15.75">
      <c r="I18095" s="192"/>
      <c r="J18095" s="192"/>
    </row>
    <row r="18096" spans="9:10" ht="15.75">
      <c r="I18096" s="192"/>
      <c r="J18096" s="192"/>
    </row>
    <row r="18097" spans="9:10" ht="15.75">
      <c r="I18097" s="192"/>
      <c r="J18097" s="192"/>
    </row>
    <row r="18098" spans="9:10" ht="15.75">
      <c r="I18098" s="192"/>
      <c r="J18098" s="192"/>
    </row>
    <row r="18099" spans="9:10" ht="15.75">
      <c r="I18099" s="192"/>
      <c r="J18099" s="192"/>
    </row>
    <row r="18100" spans="9:10" ht="15.75">
      <c r="I18100" s="192"/>
      <c r="J18100" s="192"/>
    </row>
    <row r="18101" spans="9:10" ht="15.75">
      <c r="I18101" s="192"/>
      <c r="J18101" s="192"/>
    </row>
    <row r="18102" spans="9:10" ht="15.75">
      <c r="I18102" s="192"/>
      <c r="J18102" s="192"/>
    </row>
    <row r="18103" spans="9:10" ht="15.75">
      <c r="I18103" s="192"/>
      <c r="J18103" s="192"/>
    </row>
    <row r="18104" spans="9:10" ht="15.75">
      <c r="I18104" s="192"/>
      <c r="J18104" s="192"/>
    </row>
    <row r="18105" spans="9:10" ht="15.75">
      <c r="I18105" s="192"/>
      <c r="J18105" s="192"/>
    </row>
    <row r="18106" spans="9:10" ht="15.75">
      <c r="I18106" s="192"/>
      <c r="J18106" s="192"/>
    </row>
    <row r="18107" spans="9:10" ht="15.75">
      <c r="I18107" s="192"/>
      <c r="J18107" s="192"/>
    </row>
    <row r="18108" spans="9:10" ht="15.75">
      <c r="I18108" s="192"/>
      <c r="J18108" s="192"/>
    </row>
    <row r="18109" spans="9:10" ht="15.75">
      <c r="I18109" s="192"/>
      <c r="J18109" s="192"/>
    </row>
    <row r="18110" spans="9:10" ht="15.75">
      <c r="I18110" s="192"/>
      <c r="J18110" s="192"/>
    </row>
    <row r="18111" spans="9:10" ht="15.75">
      <c r="I18111" s="192"/>
      <c r="J18111" s="192"/>
    </row>
    <row r="18112" spans="9:10" ht="15.75">
      <c r="I18112" s="192"/>
      <c r="J18112" s="192"/>
    </row>
    <row r="18113" spans="9:10" ht="15.75">
      <c r="I18113" s="192"/>
      <c r="J18113" s="192"/>
    </row>
    <row r="18114" spans="9:10" ht="15.75">
      <c r="I18114" s="192"/>
      <c r="J18114" s="192"/>
    </row>
    <row r="18115" spans="9:10" ht="15.75">
      <c r="I18115" s="192"/>
      <c r="J18115" s="192"/>
    </row>
    <row r="18116" spans="9:10" ht="15.75">
      <c r="I18116" s="192"/>
      <c r="J18116" s="192"/>
    </row>
    <row r="18117" spans="9:10" ht="15.75">
      <c r="I18117" s="192"/>
      <c r="J18117" s="192"/>
    </row>
    <row r="18118" spans="9:10" ht="15.75">
      <c r="I18118" s="192"/>
      <c r="J18118" s="192"/>
    </row>
    <row r="18119" spans="9:10" ht="15.75">
      <c r="I18119" s="192"/>
      <c r="J18119" s="192"/>
    </row>
    <row r="18120" spans="9:10" ht="15.75">
      <c r="I18120" s="192"/>
      <c r="J18120" s="192"/>
    </row>
    <row r="18121" spans="9:10" ht="15.75">
      <c r="I18121" s="192"/>
      <c r="J18121" s="192"/>
    </row>
    <row r="18122" spans="9:10" ht="15.75">
      <c r="I18122" s="192"/>
      <c r="J18122" s="192"/>
    </row>
    <row r="18123" spans="9:10" ht="15.75">
      <c r="I18123" s="192"/>
      <c r="J18123" s="192"/>
    </row>
    <row r="18124" spans="9:10" ht="15.75">
      <c r="I18124" s="192"/>
      <c r="J18124" s="192"/>
    </row>
    <row r="18125" spans="9:10" ht="15.75">
      <c r="I18125" s="192"/>
      <c r="J18125" s="192"/>
    </row>
    <row r="18126" spans="9:10" ht="15.75">
      <c r="I18126" s="192"/>
      <c r="J18126" s="192"/>
    </row>
    <row r="18127" spans="9:10" ht="15.75">
      <c r="I18127" s="192"/>
      <c r="J18127" s="192"/>
    </row>
    <row r="18128" spans="9:10" ht="15.75">
      <c r="I18128" s="192"/>
      <c r="J18128" s="192"/>
    </row>
    <row r="18129" spans="9:10" ht="15.75">
      <c r="I18129" s="192"/>
      <c r="J18129" s="192"/>
    </row>
    <row r="18130" spans="9:10" ht="15.75">
      <c r="I18130" s="192"/>
      <c r="J18130" s="192"/>
    </row>
    <row r="18131" spans="9:10" ht="15.75">
      <c r="I18131" s="192"/>
      <c r="J18131" s="192"/>
    </row>
    <row r="18132" spans="9:10" ht="15.75">
      <c r="I18132" s="192"/>
      <c r="J18132" s="192"/>
    </row>
    <row r="18133" spans="9:10" ht="15.75">
      <c r="I18133" s="192"/>
      <c r="J18133" s="192"/>
    </row>
    <row r="18134" spans="9:10" ht="15.75">
      <c r="I18134" s="192"/>
      <c r="J18134" s="192"/>
    </row>
    <row r="18135" spans="9:10" ht="15.75">
      <c r="I18135" s="192"/>
      <c r="J18135" s="192"/>
    </row>
    <row r="18136" spans="9:10" ht="15.75">
      <c r="I18136" s="192"/>
      <c r="J18136" s="192"/>
    </row>
    <row r="18137" spans="9:10" ht="15.75">
      <c r="I18137" s="192"/>
      <c r="J18137" s="192"/>
    </row>
    <row r="18138" spans="9:10" ht="15.75">
      <c r="I18138" s="192"/>
      <c r="J18138" s="192"/>
    </row>
    <row r="18139" spans="9:10" ht="15.75">
      <c r="I18139" s="192"/>
      <c r="J18139" s="192"/>
    </row>
    <row r="18140" spans="9:10" ht="15.75">
      <c r="I18140" s="192"/>
      <c r="J18140" s="192"/>
    </row>
    <row r="18141" spans="9:10" ht="15.75">
      <c r="I18141" s="192"/>
      <c r="J18141" s="192"/>
    </row>
    <row r="18142" spans="9:10" ht="15.75">
      <c r="I18142" s="192"/>
      <c r="J18142" s="192"/>
    </row>
    <row r="18143" spans="9:10" ht="15.75">
      <c r="I18143" s="192"/>
      <c r="J18143" s="192"/>
    </row>
    <row r="18144" spans="9:10" ht="15.75">
      <c r="I18144" s="192"/>
      <c r="J18144" s="192"/>
    </row>
    <row r="18145" spans="9:10" ht="15.75">
      <c r="I18145" s="192"/>
      <c r="J18145" s="192"/>
    </row>
    <row r="18146" spans="9:10" ht="15.75">
      <c r="I18146" s="192"/>
      <c r="J18146" s="192"/>
    </row>
    <row r="18147" spans="9:10" ht="15.75">
      <c r="I18147" s="192"/>
      <c r="J18147" s="192"/>
    </row>
    <row r="18148" spans="9:10" ht="15.75">
      <c r="I18148" s="192"/>
      <c r="J18148" s="192"/>
    </row>
    <row r="18149" spans="9:10" ht="15.75">
      <c r="I18149" s="192"/>
      <c r="J18149" s="192"/>
    </row>
    <row r="18150" spans="9:10" ht="15.75">
      <c r="I18150" s="192"/>
      <c r="J18150" s="192"/>
    </row>
    <row r="18151" spans="9:10" ht="15.75">
      <c r="I18151" s="192"/>
      <c r="J18151" s="192"/>
    </row>
    <row r="18152" spans="9:10" ht="15.75">
      <c r="I18152" s="192"/>
      <c r="J18152" s="192"/>
    </row>
    <row r="18153" spans="9:10" ht="15.75">
      <c r="I18153" s="192"/>
      <c r="J18153" s="192"/>
    </row>
    <row r="18154" spans="9:10" ht="15.75">
      <c r="I18154" s="192"/>
      <c r="J18154" s="192"/>
    </row>
    <row r="18155" spans="9:10" ht="15.75">
      <c r="I18155" s="192"/>
      <c r="J18155" s="192"/>
    </row>
    <row r="18156" spans="9:10" ht="15.75">
      <c r="I18156" s="192"/>
      <c r="J18156" s="192"/>
    </row>
    <row r="18157" spans="9:10" ht="15.75">
      <c r="I18157" s="192"/>
      <c r="J18157" s="192"/>
    </row>
    <row r="18158" spans="9:10" ht="15.75">
      <c r="I18158" s="192"/>
      <c r="J18158" s="192"/>
    </row>
    <row r="18159" spans="9:10" ht="15.75">
      <c r="I18159" s="192"/>
      <c r="J18159" s="192"/>
    </row>
    <row r="18160" spans="9:10" ht="15.75">
      <c r="I18160" s="192"/>
      <c r="J18160" s="192"/>
    </row>
    <row r="18161" spans="9:10" ht="15.75">
      <c r="I18161" s="192"/>
      <c r="J18161" s="192"/>
    </row>
    <row r="18162" spans="9:10" ht="15.75">
      <c r="I18162" s="192"/>
      <c r="J18162" s="192"/>
    </row>
    <row r="18163" spans="9:10" ht="15.75">
      <c r="I18163" s="192"/>
      <c r="J18163" s="192"/>
    </row>
    <row r="18164" spans="9:10" ht="15.75">
      <c r="I18164" s="192"/>
      <c r="J18164" s="192"/>
    </row>
    <row r="18165" spans="9:10" ht="15.75">
      <c r="I18165" s="192"/>
      <c r="J18165" s="192"/>
    </row>
    <row r="18166" spans="9:10" ht="15.75">
      <c r="I18166" s="192"/>
      <c r="J18166" s="192"/>
    </row>
    <row r="18167" spans="9:10" ht="15.75">
      <c r="I18167" s="192"/>
      <c r="J18167" s="192"/>
    </row>
    <row r="18168" spans="9:10" ht="15.75">
      <c r="I18168" s="192"/>
      <c r="J18168" s="192"/>
    </row>
    <row r="18169" spans="9:10" ht="15.75">
      <c r="I18169" s="192"/>
      <c r="J18169" s="192"/>
    </row>
    <row r="18170" spans="9:10" ht="15.75">
      <c r="I18170" s="192"/>
      <c r="J18170" s="192"/>
    </row>
    <row r="18171" spans="9:10" ht="15.75">
      <c r="I18171" s="192"/>
      <c r="J18171" s="192"/>
    </row>
    <row r="18172" spans="9:10" ht="15.75">
      <c r="I18172" s="192"/>
      <c r="J18172" s="192"/>
    </row>
    <row r="18173" spans="9:10" ht="15.75">
      <c r="I18173" s="192"/>
      <c r="J18173" s="192"/>
    </row>
    <row r="18174" spans="9:10" ht="15.75">
      <c r="I18174" s="192"/>
      <c r="J18174" s="192"/>
    </row>
    <row r="18175" spans="9:10" ht="15.75">
      <c r="I18175" s="192"/>
      <c r="J18175" s="192"/>
    </row>
    <row r="18176" spans="9:10" ht="15.75">
      <c r="I18176" s="192"/>
      <c r="J18176" s="192"/>
    </row>
    <row r="18177" spans="9:10" ht="15.75">
      <c r="I18177" s="192"/>
      <c r="J18177" s="192"/>
    </row>
    <row r="18178" spans="9:10" ht="15.75">
      <c r="I18178" s="192"/>
      <c r="J18178" s="192"/>
    </row>
    <row r="18179" spans="9:10" ht="15.75">
      <c r="I18179" s="192"/>
      <c r="J18179" s="192"/>
    </row>
    <row r="18180" spans="9:10" ht="15.75">
      <c r="I18180" s="192"/>
      <c r="J18180" s="192"/>
    </row>
    <row r="18181" spans="9:10" ht="15.75">
      <c r="I18181" s="192"/>
      <c r="J18181" s="192"/>
    </row>
    <row r="18182" spans="9:10" ht="15.75">
      <c r="I18182" s="192"/>
      <c r="J18182" s="192"/>
    </row>
    <row r="18183" spans="9:10" ht="15.75">
      <c r="I18183" s="192"/>
      <c r="J18183" s="192"/>
    </row>
    <row r="18184" spans="9:10" ht="15.75">
      <c r="I18184" s="192"/>
      <c r="J18184" s="192"/>
    </row>
    <row r="18185" spans="9:10" ht="15.75">
      <c r="I18185" s="192"/>
      <c r="J18185" s="192"/>
    </row>
    <row r="18186" spans="9:10" ht="15.75">
      <c r="I18186" s="192"/>
      <c r="J18186" s="192"/>
    </row>
    <row r="18187" spans="9:10" ht="15.75">
      <c r="I18187" s="192"/>
      <c r="J18187" s="192"/>
    </row>
    <row r="18188" spans="9:10" ht="15.75">
      <c r="I18188" s="192"/>
      <c r="J18188" s="192"/>
    </row>
    <row r="18189" spans="9:10" ht="15.75">
      <c r="I18189" s="192"/>
      <c r="J18189" s="192"/>
    </row>
    <row r="18190" spans="9:10" ht="15.75">
      <c r="I18190" s="192"/>
      <c r="J18190" s="192"/>
    </row>
    <row r="18191" spans="9:10" ht="15.75">
      <c r="I18191" s="192"/>
      <c r="J18191" s="192"/>
    </row>
    <row r="18192" spans="9:10" ht="15.75">
      <c r="I18192" s="192"/>
      <c r="J18192" s="192"/>
    </row>
    <row r="18193" spans="9:10" ht="15.75">
      <c r="I18193" s="192"/>
      <c r="J18193" s="192"/>
    </row>
    <row r="18194" spans="9:10" ht="15.75">
      <c r="I18194" s="192"/>
      <c r="J18194" s="192"/>
    </row>
    <row r="18195" spans="9:10" ht="15.75">
      <c r="I18195" s="192"/>
      <c r="J18195" s="192"/>
    </row>
    <row r="18196" spans="9:10" ht="15.75">
      <c r="I18196" s="192"/>
      <c r="J18196" s="192"/>
    </row>
    <row r="18197" spans="9:10" ht="15.75">
      <c r="I18197" s="192"/>
      <c r="J18197" s="192"/>
    </row>
    <row r="18198" spans="9:10" ht="15.75">
      <c r="I18198" s="192"/>
      <c r="J18198" s="192"/>
    </row>
    <row r="18199" spans="9:10" ht="15.75">
      <c r="I18199" s="192"/>
      <c r="J18199" s="192"/>
    </row>
    <row r="18200" spans="9:10" ht="15.75">
      <c r="I18200" s="192"/>
      <c r="J18200" s="192"/>
    </row>
    <row r="18201" spans="9:10" ht="15.75">
      <c r="I18201" s="192"/>
      <c r="J18201" s="192"/>
    </row>
    <row r="18202" spans="9:10" ht="15.75">
      <c r="I18202" s="192"/>
      <c r="J18202" s="192"/>
    </row>
    <row r="18203" spans="9:10" ht="15.75">
      <c r="I18203" s="192"/>
      <c r="J18203" s="192"/>
    </row>
    <row r="18204" spans="9:10" ht="15.75">
      <c r="I18204" s="192"/>
      <c r="J18204" s="192"/>
    </row>
    <row r="18205" spans="9:10" ht="15.75">
      <c r="I18205" s="192"/>
      <c r="J18205" s="192"/>
    </row>
    <row r="18206" spans="9:10" ht="15.75">
      <c r="I18206" s="192"/>
      <c r="J18206" s="192"/>
    </row>
    <row r="18207" spans="9:10" ht="15.75">
      <c r="I18207" s="192"/>
      <c r="J18207" s="192"/>
    </row>
    <row r="18208" spans="9:10" ht="15.75">
      <c r="I18208" s="192"/>
      <c r="J18208" s="192"/>
    </row>
    <row r="18209" spans="9:10" ht="15.75">
      <c r="I18209" s="192"/>
      <c r="J18209" s="192"/>
    </row>
    <row r="18210" spans="9:10" ht="15.75">
      <c r="I18210" s="192"/>
      <c r="J18210" s="192"/>
    </row>
    <row r="18211" spans="9:10" ht="15.75">
      <c r="I18211" s="192"/>
      <c r="J18211" s="192"/>
    </row>
    <row r="18212" spans="9:10" ht="15.75">
      <c r="I18212" s="192"/>
      <c r="J18212" s="192"/>
    </row>
    <row r="18213" spans="9:10" ht="15.75">
      <c r="I18213" s="192"/>
      <c r="J18213" s="192"/>
    </row>
    <row r="18214" spans="9:10" ht="15.75">
      <c r="I18214" s="192"/>
      <c r="J18214" s="192"/>
    </row>
    <row r="18215" spans="9:10" ht="15.75">
      <c r="I18215" s="192"/>
      <c r="J18215" s="192"/>
    </row>
    <row r="18216" spans="9:10" ht="15.75">
      <c r="I18216" s="192"/>
      <c r="J18216" s="192"/>
    </row>
    <row r="18217" spans="9:10" ht="15.75">
      <c r="I18217" s="192"/>
      <c r="J18217" s="192"/>
    </row>
    <row r="18218" spans="9:10" ht="15.75">
      <c r="I18218" s="192"/>
      <c r="J18218" s="192"/>
    </row>
    <row r="18219" spans="9:10" ht="15.75">
      <c r="I18219" s="192"/>
      <c r="J18219" s="192"/>
    </row>
    <row r="18220" spans="9:10" ht="15.75">
      <c r="I18220" s="192"/>
      <c r="J18220" s="192"/>
    </row>
    <row r="18221" spans="9:10" ht="15.75">
      <c r="I18221" s="192"/>
      <c r="J18221" s="192"/>
    </row>
    <row r="18222" spans="9:10" ht="15.75">
      <c r="I18222" s="192"/>
      <c r="J18222" s="192"/>
    </row>
    <row r="18223" spans="9:10" ht="15.75">
      <c r="I18223" s="192"/>
      <c r="J18223" s="192"/>
    </row>
    <row r="18224" spans="9:10" ht="15.75">
      <c r="I18224" s="192"/>
      <c r="J18224" s="192"/>
    </row>
    <row r="18225" spans="9:10" ht="15.75">
      <c r="I18225" s="192"/>
      <c r="J18225" s="192"/>
    </row>
    <row r="18226" spans="9:10" ht="15.75">
      <c r="I18226" s="192"/>
      <c r="J18226" s="192"/>
    </row>
    <row r="18227" spans="9:10" ht="15.75">
      <c r="I18227" s="192"/>
      <c r="J18227" s="192"/>
    </row>
    <row r="18228" spans="9:10" ht="15.75">
      <c r="I18228" s="192"/>
      <c r="J18228" s="192"/>
    </row>
    <row r="18229" spans="9:10" ht="15.75">
      <c r="I18229" s="192"/>
      <c r="J18229" s="192"/>
    </row>
    <row r="18230" spans="9:10" ht="15.75">
      <c r="I18230" s="192"/>
      <c r="J18230" s="192"/>
    </row>
    <row r="18231" spans="9:10" ht="15.75">
      <c r="I18231" s="192"/>
      <c r="J18231" s="192"/>
    </row>
    <row r="18232" spans="9:10" ht="15.75">
      <c r="I18232" s="192"/>
      <c r="J18232" s="192"/>
    </row>
    <row r="18233" spans="9:10" ht="15.75">
      <c r="I18233" s="192"/>
      <c r="J18233" s="192"/>
    </row>
    <row r="18234" spans="9:10" ht="15.75">
      <c r="I18234" s="192"/>
      <c r="J18234" s="192"/>
    </row>
    <row r="18235" spans="9:10" ht="15.75">
      <c r="I18235" s="192"/>
      <c r="J18235" s="192"/>
    </row>
    <row r="18236" spans="9:10" ht="15.75">
      <c r="I18236" s="192"/>
      <c r="J18236" s="192"/>
    </row>
    <row r="18237" spans="9:10" ht="15.75">
      <c r="I18237" s="192"/>
      <c r="J18237" s="192"/>
    </row>
    <row r="18238" spans="9:10" ht="15.75">
      <c r="I18238" s="192"/>
      <c r="J18238" s="192"/>
    </row>
    <row r="18239" spans="9:10" ht="15.75">
      <c r="I18239" s="192"/>
      <c r="J18239" s="192"/>
    </row>
    <row r="18240" spans="9:10" ht="15.75">
      <c r="I18240" s="192"/>
      <c r="J18240" s="192"/>
    </row>
    <row r="18241" spans="9:10" ht="15.75">
      <c r="I18241" s="192"/>
      <c r="J18241" s="192"/>
    </row>
    <row r="18242" spans="9:10" ht="15.75">
      <c r="I18242" s="192"/>
      <c r="J18242" s="192"/>
    </row>
    <row r="18243" spans="9:10" ht="15.75">
      <c r="I18243" s="192"/>
      <c r="J18243" s="192"/>
    </row>
    <row r="18244" spans="9:10" ht="15.75">
      <c r="I18244" s="192"/>
      <c r="J18244" s="192"/>
    </row>
    <row r="18245" spans="9:10" ht="15.75">
      <c r="I18245" s="192"/>
      <c r="J18245" s="192"/>
    </row>
    <row r="18246" spans="9:10" ht="15.75">
      <c r="I18246" s="192"/>
      <c r="J18246" s="192"/>
    </row>
    <row r="18247" spans="9:10" ht="15.75">
      <c r="I18247" s="192"/>
      <c r="J18247" s="192"/>
    </row>
    <row r="18248" spans="9:10" ht="15.75">
      <c r="I18248" s="192"/>
      <c r="J18248" s="192"/>
    </row>
    <row r="18249" spans="9:10" ht="15.75">
      <c r="I18249" s="192"/>
      <c r="J18249" s="192"/>
    </row>
    <row r="18250" spans="9:10" ht="15.75">
      <c r="I18250" s="192"/>
      <c r="J18250" s="192"/>
    </row>
    <row r="18251" spans="9:10" ht="15.75">
      <c r="I18251" s="192"/>
      <c r="J18251" s="192"/>
    </row>
    <row r="18252" spans="9:10" ht="15.75">
      <c r="I18252" s="192"/>
      <c r="J18252" s="192"/>
    </row>
    <row r="18253" spans="9:10" ht="15.75">
      <c r="I18253" s="192"/>
      <c r="J18253" s="192"/>
    </row>
    <row r="18254" spans="9:10" ht="15.75">
      <c r="I18254" s="192"/>
      <c r="J18254" s="192"/>
    </row>
    <row r="18255" spans="9:10" ht="15.75">
      <c r="I18255" s="192"/>
      <c r="J18255" s="192"/>
    </row>
    <row r="18256" spans="9:10" ht="15.75">
      <c r="I18256" s="192"/>
      <c r="J18256" s="192"/>
    </row>
    <row r="18257" spans="9:10" ht="15.75">
      <c r="I18257" s="192"/>
      <c r="J18257" s="192"/>
    </row>
    <row r="18258" spans="9:10" ht="15.75">
      <c r="I18258" s="192"/>
      <c r="J18258" s="192"/>
    </row>
    <row r="18259" spans="9:10" ht="15.75">
      <c r="I18259" s="192"/>
      <c r="J18259" s="192"/>
    </row>
    <row r="18260" spans="9:10" ht="15.75">
      <c r="I18260" s="192"/>
      <c r="J18260" s="192"/>
    </row>
    <row r="18261" spans="9:10" ht="15.75">
      <c r="I18261" s="192"/>
      <c r="J18261" s="192"/>
    </row>
    <row r="18262" spans="9:10" ht="15.75">
      <c r="I18262" s="192"/>
      <c r="J18262" s="192"/>
    </row>
    <row r="18263" spans="9:10" ht="15.75">
      <c r="I18263" s="192"/>
      <c r="J18263" s="192"/>
    </row>
    <row r="18264" spans="9:10" ht="15.75">
      <c r="I18264" s="192"/>
      <c r="J18264" s="192"/>
    </row>
    <row r="18265" spans="9:10" ht="15.75">
      <c r="I18265" s="192"/>
      <c r="J18265" s="192"/>
    </row>
    <row r="18266" spans="9:10" ht="15.75">
      <c r="I18266" s="192"/>
      <c r="J18266" s="192"/>
    </row>
    <row r="18267" spans="9:10" ht="15.75">
      <c r="I18267" s="192"/>
      <c r="J18267" s="192"/>
    </row>
    <row r="18268" spans="9:10" ht="15.75">
      <c r="I18268" s="192"/>
      <c r="J18268" s="192"/>
    </row>
    <row r="18269" spans="9:10" ht="15.75">
      <c r="I18269" s="192"/>
      <c r="J18269" s="192"/>
    </row>
    <row r="18270" spans="9:10" ht="15.75">
      <c r="I18270" s="192"/>
      <c r="J18270" s="192"/>
    </row>
    <row r="18271" spans="9:10" ht="15.75">
      <c r="I18271" s="192"/>
      <c r="J18271" s="192"/>
    </row>
    <row r="18272" spans="9:10" ht="15.75">
      <c r="I18272" s="192"/>
      <c r="J18272" s="192"/>
    </row>
    <row r="18273" spans="9:10" ht="15.75">
      <c r="I18273" s="192"/>
      <c r="J18273" s="192"/>
    </row>
    <row r="18274" spans="9:10" ht="15.75">
      <c r="I18274" s="192"/>
      <c r="J18274" s="192"/>
    </row>
    <row r="18275" spans="9:10" ht="15.75">
      <c r="I18275" s="192"/>
      <c r="J18275" s="192"/>
    </row>
    <row r="18276" spans="9:10" ht="15.75">
      <c r="I18276" s="192"/>
      <c r="J18276" s="192"/>
    </row>
    <row r="18277" spans="9:10" ht="15.75">
      <c r="I18277" s="192"/>
      <c r="J18277" s="192"/>
    </row>
    <row r="18278" spans="9:10" ht="15.75">
      <c r="I18278" s="192"/>
      <c r="J18278" s="192"/>
    </row>
    <row r="18279" spans="9:10" ht="15.75">
      <c r="I18279" s="192"/>
      <c r="J18279" s="192"/>
    </row>
    <row r="18280" spans="9:10" ht="15.75">
      <c r="I18280" s="192"/>
      <c r="J18280" s="192"/>
    </row>
    <row r="18281" spans="9:10" ht="15.75">
      <c r="I18281" s="192"/>
      <c r="J18281" s="192"/>
    </row>
    <row r="18282" spans="9:10" ht="15.75">
      <c r="I18282" s="192"/>
      <c r="J18282" s="192"/>
    </row>
    <row r="18283" spans="9:10" ht="15.75">
      <c r="I18283" s="192"/>
      <c r="J18283" s="192"/>
    </row>
    <row r="18284" spans="9:10" ht="15.75">
      <c r="I18284" s="192"/>
      <c r="J18284" s="192"/>
    </row>
    <row r="18285" spans="9:10" ht="15.75">
      <c r="I18285" s="192"/>
      <c r="J18285" s="192"/>
    </row>
    <row r="18286" spans="9:10" ht="15.75">
      <c r="I18286" s="192"/>
      <c r="J18286" s="192"/>
    </row>
    <row r="18287" spans="9:10" ht="15.75">
      <c r="I18287" s="192"/>
      <c r="J18287" s="192"/>
    </row>
    <row r="18288" spans="9:10" ht="15.75">
      <c r="I18288" s="192"/>
      <c r="J18288" s="192"/>
    </row>
    <row r="18289" spans="9:10" ht="15.75">
      <c r="I18289" s="192"/>
      <c r="J18289" s="192"/>
    </row>
    <row r="18290" spans="9:10" ht="15.75">
      <c r="I18290" s="192"/>
      <c r="J18290" s="192"/>
    </row>
    <row r="18291" spans="9:10" ht="15.75">
      <c r="I18291" s="192"/>
      <c r="J18291" s="192"/>
    </row>
    <row r="18292" spans="9:10" ht="15.75">
      <c r="I18292" s="192"/>
      <c r="J18292" s="192"/>
    </row>
    <row r="18293" spans="9:10" ht="15.75">
      <c r="I18293" s="192"/>
      <c r="J18293" s="192"/>
    </row>
    <row r="18294" spans="9:10" ht="15.75">
      <c r="I18294" s="192"/>
      <c r="J18294" s="192"/>
    </row>
    <row r="18295" spans="9:10" ht="15.75">
      <c r="I18295" s="192"/>
      <c r="J18295" s="192"/>
    </row>
    <row r="18296" spans="9:10" ht="15.75">
      <c r="I18296" s="192"/>
      <c r="J18296" s="192"/>
    </row>
    <row r="18297" spans="9:10" ht="15.75">
      <c r="I18297" s="192"/>
      <c r="J18297" s="192"/>
    </row>
    <row r="18298" spans="9:10" ht="15.75">
      <c r="I18298" s="192"/>
      <c r="J18298" s="192"/>
    </row>
    <row r="18299" spans="9:10" ht="15.75">
      <c r="I18299" s="192"/>
      <c r="J18299" s="192"/>
    </row>
    <row r="18300" spans="9:10" ht="15.75">
      <c r="I18300" s="192"/>
      <c r="J18300" s="192"/>
    </row>
    <row r="18301" spans="9:10" ht="15.75">
      <c r="I18301" s="192"/>
      <c r="J18301" s="192"/>
    </row>
    <row r="18302" spans="9:10" ht="15.75">
      <c r="I18302" s="192"/>
      <c r="J18302" s="192"/>
    </row>
    <row r="18303" spans="9:10" ht="15.75">
      <c r="I18303" s="192"/>
      <c r="J18303" s="192"/>
    </row>
    <row r="18304" spans="9:10" ht="15.75">
      <c r="I18304" s="192"/>
      <c r="J18304" s="192"/>
    </row>
    <row r="18305" spans="9:10" ht="15.75">
      <c r="I18305" s="192"/>
      <c r="J18305" s="192"/>
    </row>
    <row r="18306" spans="9:10" ht="15.75">
      <c r="I18306" s="192"/>
      <c r="J18306" s="192"/>
    </row>
    <row r="18307" spans="9:10" ht="15.75">
      <c r="I18307" s="192"/>
      <c r="J18307" s="192"/>
    </row>
    <row r="18308" spans="9:10" ht="15.75">
      <c r="I18308" s="192"/>
      <c r="J18308" s="192"/>
    </row>
    <row r="18309" spans="9:10" ht="15.75">
      <c r="I18309" s="192"/>
      <c r="J18309" s="192"/>
    </row>
    <row r="18310" spans="9:10" ht="15.75">
      <c r="I18310" s="192"/>
      <c r="J18310" s="192"/>
    </row>
    <row r="18311" spans="9:10" ht="15.75">
      <c r="I18311" s="192"/>
      <c r="J18311" s="192"/>
    </row>
    <row r="18312" spans="9:10" ht="15.75">
      <c r="I18312" s="192"/>
      <c r="J18312" s="192"/>
    </row>
    <row r="18313" spans="9:10" ht="15.75">
      <c r="I18313" s="192"/>
      <c r="J18313" s="192"/>
    </row>
    <row r="18314" spans="9:10" ht="15.75">
      <c r="I18314" s="192"/>
      <c r="J18314" s="192"/>
    </row>
    <row r="18315" spans="9:10" ht="15.75">
      <c r="I18315" s="192"/>
      <c r="J18315" s="192"/>
    </row>
    <row r="18316" spans="9:10" ht="15.75">
      <c r="I18316" s="192"/>
      <c r="J18316" s="192"/>
    </row>
    <row r="18317" spans="9:10" ht="15.75">
      <c r="I18317" s="192"/>
      <c r="J18317" s="192"/>
    </row>
    <row r="18318" spans="9:10" ht="15.75">
      <c r="I18318" s="192"/>
      <c r="J18318" s="192"/>
    </row>
    <row r="18319" spans="9:10" ht="15.75">
      <c r="I18319" s="192"/>
      <c r="J18319" s="192"/>
    </row>
    <row r="18320" spans="9:10" ht="15.75">
      <c r="I18320" s="192"/>
      <c r="J18320" s="192"/>
    </row>
    <row r="18321" spans="9:10" ht="15.75">
      <c r="I18321" s="192"/>
      <c r="J18321" s="192"/>
    </row>
    <row r="18322" spans="9:10" ht="15.75">
      <c r="I18322" s="192"/>
      <c r="J18322" s="192"/>
    </row>
    <row r="18323" spans="9:10" ht="15.75">
      <c r="I18323" s="192"/>
      <c r="J18323" s="192"/>
    </row>
    <row r="18324" spans="9:10" ht="15.75">
      <c r="I18324" s="192"/>
      <c r="J18324" s="192"/>
    </row>
    <row r="18325" spans="9:10" ht="15.75">
      <c r="I18325" s="192"/>
      <c r="J18325" s="192"/>
    </row>
    <row r="18326" spans="9:10" ht="15.75">
      <c r="I18326" s="192"/>
      <c r="J18326" s="192"/>
    </row>
    <row r="18327" spans="9:10" ht="15.75">
      <c r="I18327" s="192"/>
      <c r="J18327" s="192"/>
    </row>
    <row r="18328" spans="9:10" ht="15.75">
      <c r="I18328" s="192"/>
      <c r="J18328" s="192"/>
    </row>
    <row r="18329" spans="9:10" ht="15.75">
      <c r="I18329" s="192"/>
      <c r="J18329" s="192"/>
    </row>
    <row r="18330" spans="9:10" ht="15.75">
      <c r="I18330" s="192"/>
      <c r="J18330" s="192"/>
    </row>
    <row r="18331" spans="9:10" ht="15.75">
      <c r="I18331" s="192"/>
      <c r="J18331" s="192"/>
    </row>
    <row r="18332" spans="9:10" ht="15.75">
      <c r="I18332" s="192"/>
      <c r="J18332" s="192"/>
    </row>
    <row r="18333" spans="9:10" ht="15.75">
      <c r="I18333" s="192"/>
      <c r="J18333" s="192"/>
    </row>
    <row r="18334" spans="9:10" ht="15.75">
      <c r="I18334" s="192"/>
      <c r="J18334" s="192"/>
    </row>
    <row r="18335" spans="9:10" ht="15.75">
      <c r="I18335" s="192"/>
      <c r="J18335" s="192"/>
    </row>
    <row r="18336" spans="9:10" ht="15.75">
      <c r="I18336" s="192"/>
      <c r="J18336" s="192"/>
    </row>
    <row r="18337" spans="9:10" ht="15.75">
      <c r="I18337" s="192"/>
      <c r="J18337" s="192"/>
    </row>
    <row r="18338" spans="9:10" ht="15.75">
      <c r="I18338" s="192"/>
      <c r="J18338" s="192"/>
    </row>
    <row r="18339" spans="9:10" ht="15.75">
      <c r="I18339" s="192"/>
      <c r="J18339" s="192"/>
    </row>
    <row r="18340" spans="9:10" ht="15.75">
      <c r="I18340" s="192"/>
      <c r="J18340" s="192"/>
    </row>
    <row r="18341" spans="9:10" ht="15.75">
      <c r="I18341" s="192"/>
      <c r="J18341" s="192"/>
    </row>
    <row r="18342" spans="9:10" ht="15.75">
      <c r="I18342" s="192"/>
      <c r="J18342" s="192"/>
    </row>
    <row r="18343" spans="9:10" ht="15.75">
      <c r="I18343" s="192"/>
      <c r="J18343" s="192"/>
    </row>
    <row r="18344" spans="9:10" ht="15.75">
      <c r="I18344" s="192"/>
      <c r="J18344" s="192"/>
    </row>
    <row r="18345" spans="9:10" ht="15.75">
      <c r="I18345" s="192"/>
      <c r="J18345" s="192"/>
    </row>
    <row r="18346" spans="9:10" ht="15.75">
      <c r="I18346" s="192"/>
      <c r="J18346" s="192"/>
    </row>
    <row r="18347" spans="9:10" ht="15.75">
      <c r="I18347" s="192"/>
      <c r="J18347" s="192"/>
    </row>
    <row r="18348" spans="9:10" ht="15.75">
      <c r="I18348" s="192"/>
      <c r="J18348" s="192"/>
    </row>
    <row r="18349" spans="9:10" ht="15.75">
      <c r="I18349" s="192"/>
      <c r="J18349" s="192"/>
    </row>
    <row r="18350" spans="9:10" ht="15.75">
      <c r="I18350" s="192"/>
      <c r="J18350" s="192"/>
    </row>
    <row r="18351" spans="9:10" ht="15.75">
      <c r="I18351" s="192"/>
      <c r="J18351" s="192"/>
    </row>
    <row r="18352" spans="9:10" ht="15.75">
      <c r="I18352" s="192"/>
      <c r="J18352" s="192"/>
    </row>
    <row r="18353" spans="9:10" ht="15.75">
      <c r="I18353" s="192"/>
      <c r="J18353" s="192"/>
    </row>
    <row r="18354" spans="9:10" ht="15.75">
      <c r="I18354" s="192"/>
      <c r="J18354" s="192"/>
    </row>
    <row r="18355" spans="9:10" ht="15.75">
      <c r="I18355" s="192"/>
      <c r="J18355" s="192"/>
    </row>
    <row r="18356" spans="9:10" ht="15.75">
      <c r="I18356" s="192"/>
      <c r="J18356" s="192"/>
    </row>
    <row r="18357" spans="9:10" ht="15.75">
      <c r="I18357" s="192"/>
      <c r="J18357" s="192"/>
    </row>
    <row r="18358" spans="9:10" ht="15.75">
      <c r="I18358" s="192"/>
      <c r="J18358" s="192"/>
    </row>
    <row r="18359" spans="9:10" ht="15.75">
      <c r="I18359" s="192"/>
      <c r="J18359" s="192"/>
    </row>
    <row r="18360" spans="9:10" ht="15.75">
      <c r="I18360" s="192"/>
      <c r="J18360" s="192"/>
    </row>
    <row r="18361" spans="9:10" ht="15.75">
      <c r="I18361" s="192"/>
      <c r="J18361" s="192"/>
    </row>
    <row r="18362" spans="9:10" ht="15.75">
      <c r="I18362" s="192"/>
      <c r="J18362" s="192"/>
    </row>
    <row r="18363" spans="9:10" ht="15.75">
      <c r="I18363" s="192"/>
      <c r="J18363" s="192"/>
    </row>
    <row r="18364" spans="9:10" ht="15.75">
      <c r="I18364" s="192"/>
      <c r="J18364" s="192"/>
    </row>
    <row r="18365" spans="9:10" ht="15.75">
      <c r="I18365" s="192"/>
      <c r="J18365" s="192"/>
    </row>
    <row r="18366" spans="9:10" ht="15.75">
      <c r="I18366" s="192"/>
      <c r="J18366" s="192"/>
    </row>
    <row r="18367" spans="9:10" ht="15.75">
      <c r="I18367" s="192"/>
      <c r="J18367" s="192"/>
    </row>
    <row r="18368" spans="9:10" ht="15.75">
      <c r="I18368" s="192"/>
      <c r="J18368" s="192"/>
    </row>
    <row r="18369" spans="9:10" ht="15.75">
      <c r="I18369" s="192"/>
      <c r="J18369" s="192"/>
    </row>
    <row r="18370" spans="9:10" ht="15.75">
      <c r="I18370" s="192"/>
      <c r="J18370" s="192"/>
    </row>
    <row r="18371" spans="9:10" ht="15.75">
      <c r="I18371" s="192"/>
      <c r="J18371" s="192"/>
    </row>
    <row r="18372" spans="9:10" ht="15.75">
      <c r="I18372" s="192"/>
      <c r="J18372" s="192"/>
    </row>
    <row r="18373" spans="9:10" ht="15.75">
      <c r="I18373" s="192"/>
      <c r="J18373" s="192"/>
    </row>
    <row r="18374" spans="9:10" ht="15.75">
      <c r="I18374" s="192"/>
      <c r="J18374" s="192"/>
    </row>
    <row r="18375" spans="9:10" ht="15.75">
      <c r="I18375" s="192"/>
      <c r="J18375" s="192"/>
    </row>
    <row r="18376" spans="9:10" ht="15.75">
      <c r="I18376" s="192"/>
      <c r="J18376" s="192"/>
    </row>
    <row r="18377" spans="9:10" ht="15.75">
      <c r="I18377" s="192"/>
      <c r="J18377" s="192"/>
    </row>
    <row r="18378" spans="9:10" ht="15.75">
      <c r="I18378" s="192"/>
      <c r="J18378" s="192"/>
    </row>
    <row r="18379" spans="9:10" ht="15.75">
      <c r="I18379" s="192"/>
      <c r="J18379" s="192"/>
    </row>
    <row r="18380" spans="9:10" ht="15.75">
      <c r="I18380" s="192"/>
      <c r="J18380" s="192"/>
    </row>
    <row r="18381" spans="9:10" ht="15.75">
      <c r="I18381" s="192"/>
      <c r="J18381" s="192"/>
    </row>
    <row r="18382" spans="9:10" ht="15.75">
      <c r="I18382" s="192"/>
      <c r="J18382" s="192"/>
    </row>
    <row r="18383" spans="9:10" ht="15.75">
      <c r="I18383" s="192"/>
      <c r="J18383" s="192"/>
    </row>
    <row r="18384" spans="9:10" ht="15.75">
      <c r="I18384" s="192"/>
      <c r="J18384" s="192"/>
    </row>
    <row r="18385" spans="9:10" ht="15.75">
      <c r="I18385" s="192"/>
      <c r="J18385" s="192"/>
    </row>
    <row r="18386" spans="9:10" ht="15.75">
      <c r="I18386" s="192"/>
      <c r="J18386" s="192"/>
    </row>
    <row r="18387" spans="9:10" ht="15.75">
      <c r="I18387" s="192"/>
      <c r="J18387" s="192"/>
    </row>
    <row r="18388" spans="9:10" ht="15.75">
      <c r="I18388" s="192"/>
      <c r="J18388" s="192"/>
    </row>
    <row r="18389" spans="9:10" ht="15.75">
      <c r="I18389" s="192"/>
      <c r="J18389" s="192"/>
    </row>
    <row r="18390" spans="9:10" ht="15.75">
      <c r="I18390" s="192"/>
      <c r="J18390" s="192"/>
    </row>
    <row r="18391" spans="9:10" ht="15.75">
      <c r="I18391" s="192"/>
      <c r="J18391" s="192"/>
    </row>
    <row r="18392" spans="9:10" ht="15.75">
      <c r="I18392" s="192"/>
      <c r="J18392" s="192"/>
    </row>
    <row r="18393" spans="9:10" ht="15.75">
      <c r="I18393" s="192"/>
      <c r="J18393" s="192"/>
    </row>
    <row r="18394" spans="9:10" ht="15.75">
      <c r="I18394" s="192"/>
      <c r="J18394" s="192"/>
    </row>
    <row r="18395" spans="9:10" ht="15.75">
      <c r="I18395" s="192"/>
      <c r="J18395" s="192"/>
    </row>
    <row r="18396" spans="9:10" ht="15.75">
      <c r="I18396" s="192"/>
      <c r="J18396" s="192"/>
    </row>
    <row r="18397" spans="9:10" ht="15.75">
      <c r="I18397" s="192"/>
      <c r="J18397" s="192"/>
    </row>
    <row r="18398" spans="9:10" ht="15.75">
      <c r="I18398" s="192"/>
      <c r="J18398" s="192"/>
    </row>
    <row r="18399" spans="9:10" ht="15.75">
      <c r="I18399" s="192"/>
      <c r="J18399" s="192"/>
    </row>
    <row r="18400" spans="9:10" ht="15.75">
      <c r="I18400" s="192"/>
      <c r="J18400" s="192"/>
    </row>
    <row r="18401" spans="9:10" ht="15.75">
      <c r="I18401" s="192"/>
      <c r="J18401" s="192"/>
    </row>
    <row r="18402" spans="9:10" ht="15.75">
      <c r="I18402" s="192"/>
      <c r="J18402" s="192"/>
    </row>
    <row r="18403" spans="9:10" ht="15.75">
      <c r="I18403" s="192"/>
      <c r="J18403" s="192"/>
    </row>
    <row r="18404" spans="9:10" ht="15.75">
      <c r="I18404" s="192"/>
      <c r="J18404" s="192"/>
    </row>
    <row r="18405" spans="9:10" ht="15.75">
      <c r="I18405" s="192"/>
      <c r="J18405" s="192"/>
    </row>
    <row r="18406" spans="9:10" ht="15.75">
      <c r="I18406" s="192"/>
      <c r="J18406" s="192"/>
    </row>
    <row r="18407" spans="9:10" ht="15.75">
      <c r="I18407" s="192"/>
      <c r="J18407" s="192"/>
    </row>
    <row r="18408" spans="9:10" ht="15.75">
      <c r="I18408" s="192"/>
      <c r="J18408" s="192"/>
    </row>
    <row r="18409" spans="9:10" ht="15.75">
      <c r="I18409" s="192"/>
      <c r="J18409" s="192"/>
    </row>
    <row r="18410" spans="9:10" ht="15.75">
      <c r="I18410" s="192"/>
      <c r="J18410" s="192"/>
    </row>
    <row r="18411" spans="9:10" ht="15.75">
      <c r="I18411" s="192"/>
      <c r="J18411" s="192"/>
    </row>
    <row r="18412" spans="9:10" ht="15.75">
      <c r="I18412" s="192"/>
      <c r="J18412" s="192"/>
    </row>
    <row r="18413" spans="9:10" ht="15.75">
      <c r="I18413" s="192"/>
      <c r="J18413" s="192"/>
    </row>
    <row r="18414" spans="9:10" ht="15.75">
      <c r="I18414" s="192"/>
      <c r="J18414" s="192"/>
    </row>
    <row r="18415" spans="9:10" ht="15.75">
      <c r="I18415" s="192"/>
      <c r="J18415" s="192"/>
    </row>
    <row r="18416" spans="9:10" ht="15.75">
      <c r="I18416" s="192"/>
      <c r="J18416" s="192"/>
    </row>
    <row r="18417" spans="9:10" ht="15.75">
      <c r="I18417" s="192"/>
      <c r="J18417" s="192"/>
    </row>
    <row r="18418" spans="9:10" ht="15.75">
      <c r="I18418" s="192"/>
      <c r="J18418" s="192"/>
    </row>
    <row r="18419" spans="9:10" ht="15.75">
      <c r="I18419" s="192"/>
      <c r="J18419" s="192"/>
    </row>
    <row r="18420" spans="9:10" ht="15.75">
      <c r="I18420" s="192"/>
      <c r="J18420" s="192"/>
    </row>
    <row r="18421" spans="9:10" ht="15.75">
      <c r="I18421" s="192"/>
      <c r="J18421" s="192"/>
    </row>
    <row r="18422" spans="9:10" ht="15.75">
      <c r="I18422" s="192"/>
      <c r="J18422" s="192"/>
    </row>
    <row r="18423" spans="9:10" ht="15.75">
      <c r="I18423" s="192"/>
      <c r="J18423" s="192"/>
    </row>
    <row r="18424" spans="9:10" ht="15.75">
      <c r="I18424" s="192"/>
      <c r="J18424" s="192"/>
    </row>
    <row r="18425" spans="9:10" ht="15.75">
      <c r="I18425" s="192"/>
      <c r="J18425" s="192"/>
    </row>
    <row r="18426" spans="9:10" ht="15.75">
      <c r="I18426" s="192"/>
      <c r="J18426" s="192"/>
    </row>
    <row r="18427" spans="9:10" ht="15.75">
      <c r="I18427" s="192"/>
      <c r="J18427" s="192"/>
    </row>
    <row r="18428" spans="9:10" ht="15.75">
      <c r="I18428" s="192"/>
      <c r="J18428" s="192"/>
    </row>
    <row r="18429" spans="9:10" ht="15.75">
      <c r="I18429" s="192"/>
      <c r="J18429" s="192"/>
    </row>
    <row r="18430" spans="9:10" ht="15.75">
      <c r="I18430" s="192"/>
      <c r="J18430" s="192"/>
    </row>
    <row r="18431" spans="9:10" ht="15.75">
      <c r="I18431" s="192"/>
      <c r="J18431" s="192"/>
    </row>
    <row r="18432" spans="9:10" ht="15.75">
      <c r="I18432" s="192"/>
      <c r="J18432" s="192"/>
    </row>
    <row r="18433" spans="9:10" ht="15.75">
      <c r="I18433" s="192"/>
      <c r="J18433" s="192"/>
    </row>
    <row r="18434" spans="9:10" ht="15.75">
      <c r="I18434" s="192"/>
      <c r="J18434" s="192"/>
    </row>
    <row r="18435" spans="9:10" ht="15.75">
      <c r="I18435" s="192"/>
      <c r="J18435" s="192"/>
    </row>
    <row r="18436" spans="9:10" ht="15.75">
      <c r="I18436" s="192"/>
      <c r="J18436" s="192"/>
    </row>
    <row r="18437" spans="9:10" ht="15.75">
      <c r="I18437" s="192"/>
      <c r="J18437" s="192"/>
    </row>
    <row r="18438" spans="9:10" ht="15.75">
      <c r="I18438" s="192"/>
      <c r="J18438" s="192"/>
    </row>
    <row r="18439" spans="9:10" ht="15.75">
      <c r="I18439" s="192"/>
      <c r="J18439" s="192"/>
    </row>
    <row r="18440" spans="9:10" ht="15.75">
      <c r="I18440" s="192"/>
      <c r="J18440" s="192"/>
    </row>
    <row r="18441" spans="9:10" ht="15.75">
      <c r="I18441" s="192"/>
      <c r="J18441" s="192"/>
    </row>
    <row r="18442" spans="9:10" ht="15.75">
      <c r="I18442" s="192"/>
      <c r="J18442" s="192"/>
    </row>
    <row r="18443" spans="9:10" ht="15.75">
      <c r="I18443" s="192"/>
      <c r="J18443" s="192"/>
    </row>
    <row r="18444" spans="9:10" ht="15.75">
      <c r="I18444" s="192"/>
      <c r="J18444" s="192"/>
    </row>
    <row r="18445" spans="9:10" ht="15.75">
      <c r="I18445" s="192"/>
      <c r="J18445" s="192"/>
    </row>
    <row r="18446" spans="9:10" ht="15.75">
      <c r="I18446" s="192"/>
      <c r="J18446" s="192"/>
    </row>
    <row r="18447" spans="9:10" ht="15.75">
      <c r="I18447" s="192"/>
      <c r="J18447" s="192"/>
    </row>
    <row r="18448" spans="9:10" ht="15.75">
      <c r="I18448" s="192"/>
      <c r="J18448" s="192"/>
    </row>
    <row r="18449" spans="9:10" ht="15.75">
      <c r="I18449" s="192"/>
      <c r="J18449" s="192"/>
    </row>
    <row r="18450" spans="9:10" ht="15.75">
      <c r="I18450" s="192"/>
      <c r="J18450" s="192"/>
    </row>
    <row r="18451" spans="9:10" ht="15.75">
      <c r="I18451" s="192"/>
      <c r="J18451" s="192"/>
    </row>
    <row r="18452" spans="9:10" ht="15.75">
      <c r="I18452" s="192"/>
      <c r="J18452" s="192"/>
    </row>
    <row r="18453" spans="9:10" ht="15.75">
      <c r="I18453" s="192"/>
      <c r="J18453" s="192"/>
    </row>
    <row r="18454" spans="9:10" ht="15.75">
      <c r="I18454" s="192"/>
      <c r="J18454" s="192"/>
    </row>
    <row r="18455" spans="9:10" ht="15.75">
      <c r="I18455" s="192"/>
      <c r="J18455" s="192"/>
    </row>
    <row r="18456" spans="9:10" ht="15.75">
      <c r="I18456" s="192"/>
      <c r="J18456" s="192"/>
    </row>
    <row r="18457" spans="9:10" ht="15.75">
      <c r="I18457" s="192"/>
      <c r="J18457" s="192"/>
    </row>
    <row r="18458" spans="9:10" ht="15.75">
      <c r="I18458" s="192"/>
      <c r="J18458" s="192"/>
    </row>
    <row r="18459" spans="9:10" ht="15.75">
      <c r="I18459" s="192"/>
      <c r="J18459" s="192"/>
    </row>
    <row r="18460" spans="9:10" ht="15.75">
      <c r="I18460" s="192"/>
      <c r="J18460" s="192"/>
    </row>
    <row r="18461" spans="9:10" ht="15.75">
      <c r="I18461" s="192"/>
      <c r="J18461" s="192"/>
    </row>
    <row r="18462" spans="9:10" ht="15.75">
      <c r="I18462" s="192"/>
      <c r="J18462" s="192"/>
    </row>
    <row r="18463" spans="9:10" ht="15.75">
      <c r="I18463" s="192"/>
      <c r="J18463" s="192"/>
    </row>
    <row r="18464" spans="9:10" ht="15.75">
      <c r="I18464" s="192"/>
      <c r="J18464" s="192"/>
    </row>
    <row r="18465" spans="9:10" ht="15.75">
      <c r="I18465" s="192"/>
      <c r="J18465" s="192"/>
    </row>
    <row r="18466" spans="9:10" ht="15.75">
      <c r="I18466" s="192"/>
      <c r="J18466" s="192"/>
    </row>
    <row r="18467" spans="9:10" ht="15.75">
      <c r="I18467" s="192"/>
      <c r="J18467" s="192"/>
    </row>
    <row r="18468" spans="9:10" ht="15.75">
      <c r="I18468" s="192"/>
      <c r="J18468" s="192"/>
    </row>
    <row r="18469" spans="9:10" ht="15.75">
      <c r="I18469" s="192"/>
      <c r="J18469" s="192"/>
    </row>
    <row r="18470" spans="9:10" ht="15.75">
      <c r="I18470" s="192"/>
      <c r="J18470" s="192"/>
    </row>
    <row r="18471" spans="9:10" ht="15.75">
      <c r="I18471" s="192"/>
      <c r="J18471" s="192"/>
    </row>
    <row r="18472" spans="9:10" ht="15.75">
      <c r="I18472" s="192"/>
      <c r="J18472" s="192"/>
    </row>
    <row r="18473" spans="9:10" ht="15.75">
      <c r="I18473" s="192"/>
      <c r="J18473" s="192"/>
    </row>
    <row r="18474" spans="9:10" ht="15.75">
      <c r="I18474" s="192"/>
      <c r="J18474" s="192"/>
    </row>
    <row r="18475" spans="9:10" ht="15.75">
      <c r="I18475" s="192"/>
      <c r="J18475" s="192"/>
    </row>
    <row r="18476" spans="9:10" ht="15.75">
      <c r="I18476" s="192"/>
      <c r="J18476" s="192"/>
    </row>
    <row r="18477" spans="9:10" ht="15.75">
      <c r="I18477" s="192"/>
      <c r="J18477" s="192"/>
    </row>
    <row r="18478" spans="9:10" ht="15.75">
      <c r="I18478" s="192"/>
      <c r="J18478" s="192"/>
    </row>
    <row r="18479" spans="9:10" ht="15.75">
      <c r="I18479" s="192"/>
      <c r="J18479" s="192"/>
    </row>
    <row r="18480" spans="9:10" ht="15.75">
      <c r="I18480" s="192"/>
      <c r="J18480" s="192"/>
    </row>
    <row r="18481" spans="9:10" ht="15.75">
      <c r="I18481" s="192"/>
      <c r="J18481" s="192"/>
    </row>
    <row r="18482" spans="9:10" ht="15.75">
      <c r="I18482" s="192"/>
      <c r="J18482" s="192"/>
    </row>
    <row r="18483" spans="9:10" ht="15.75">
      <c r="I18483" s="192"/>
      <c r="J18483" s="192"/>
    </row>
    <row r="18484" spans="9:10" ht="15.75">
      <c r="I18484" s="192"/>
      <c r="J18484" s="192"/>
    </row>
    <row r="18485" spans="9:10" ht="15.75">
      <c r="I18485" s="192"/>
      <c r="J18485" s="192"/>
    </row>
    <row r="18486" spans="9:10" ht="15.75">
      <c r="I18486" s="192"/>
      <c r="J18486" s="192"/>
    </row>
    <row r="18487" spans="9:10" ht="15.75">
      <c r="I18487" s="192"/>
      <c r="J18487" s="192"/>
    </row>
    <row r="18488" spans="9:10" ht="15.75">
      <c r="I18488" s="192"/>
      <c r="J18488" s="192"/>
    </row>
    <row r="18489" spans="9:10" ht="15.75">
      <c r="I18489" s="192"/>
      <c r="J18489" s="192"/>
    </row>
    <row r="18490" spans="9:10" ht="15.75">
      <c r="I18490" s="192"/>
      <c r="J18490" s="192"/>
    </row>
    <row r="18491" spans="9:10" ht="15.75">
      <c r="I18491" s="192"/>
      <c r="J18491" s="192"/>
    </row>
    <row r="18492" spans="9:10" ht="15.75">
      <c r="I18492" s="192"/>
      <c r="J18492" s="192"/>
    </row>
    <row r="18493" spans="9:10" ht="15.75">
      <c r="I18493" s="192"/>
      <c r="J18493" s="192"/>
    </row>
    <row r="18494" spans="9:10" ht="15.75">
      <c r="I18494" s="192"/>
      <c r="J18494" s="192"/>
    </row>
    <row r="18495" spans="9:10" ht="15.75">
      <c r="I18495" s="192"/>
      <c r="J18495" s="192"/>
    </row>
    <row r="18496" spans="9:10" ht="15.75">
      <c r="I18496" s="192"/>
      <c r="J18496" s="192"/>
    </row>
    <row r="18497" spans="9:10" ht="15.75">
      <c r="I18497" s="192"/>
      <c r="J18497" s="192"/>
    </row>
    <row r="18498" spans="9:10" ht="15.75">
      <c r="I18498" s="192"/>
      <c r="J18498" s="192"/>
    </row>
    <row r="18499" spans="9:10" ht="15.75">
      <c r="I18499" s="192"/>
      <c r="J18499" s="192"/>
    </row>
    <row r="18500" spans="9:10" ht="15.75">
      <c r="I18500" s="192"/>
      <c r="J18500" s="192"/>
    </row>
    <row r="18501" spans="9:10" ht="15.75">
      <c r="I18501" s="192"/>
      <c r="J18501" s="192"/>
    </row>
    <row r="18502" spans="9:10" ht="15.75">
      <c r="I18502" s="192"/>
      <c r="J18502" s="192"/>
    </row>
    <row r="18503" spans="9:10" ht="15.75">
      <c r="I18503" s="192"/>
      <c r="J18503" s="192"/>
    </row>
    <row r="18504" spans="9:10" ht="15.75">
      <c r="I18504" s="192"/>
      <c r="J18504" s="192"/>
    </row>
    <row r="18505" spans="9:10" ht="15.75">
      <c r="I18505" s="192"/>
      <c r="J18505" s="192"/>
    </row>
    <row r="18506" spans="9:10" ht="15.75">
      <c r="I18506" s="192"/>
      <c r="J18506" s="192"/>
    </row>
    <row r="18507" spans="9:10" ht="15.75">
      <c r="I18507" s="192"/>
      <c r="J18507" s="192"/>
    </row>
    <row r="18508" spans="9:10" ht="15.75">
      <c r="I18508" s="192"/>
      <c r="J18508" s="192"/>
    </row>
    <row r="18509" spans="9:10" ht="15.75">
      <c r="I18509" s="192"/>
      <c r="J18509" s="192"/>
    </row>
    <row r="18510" spans="9:10" ht="15.75">
      <c r="I18510" s="192"/>
      <c r="J18510" s="192"/>
    </row>
    <row r="18511" spans="9:10" ht="15.75">
      <c r="I18511" s="192"/>
      <c r="J18511" s="192"/>
    </row>
    <row r="18512" spans="9:10" ht="15.75">
      <c r="I18512" s="192"/>
      <c r="J18512" s="192"/>
    </row>
    <row r="18513" spans="9:10" ht="15.75">
      <c r="I18513" s="192"/>
      <c r="J18513" s="192"/>
    </row>
    <row r="18514" spans="9:10" ht="15.75">
      <c r="I18514" s="192"/>
      <c r="J18514" s="192"/>
    </row>
    <row r="18515" spans="9:10" ht="15.75">
      <c r="I18515" s="192"/>
      <c r="J18515" s="192"/>
    </row>
    <row r="18516" spans="9:10" ht="15.75">
      <c r="I18516" s="192"/>
      <c r="J18516" s="192"/>
    </row>
    <row r="18517" spans="9:10" ht="15.75">
      <c r="I18517" s="192"/>
      <c r="J18517" s="192"/>
    </row>
    <row r="18518" spans="9:10" ht="15.75">
      <c r="I18518" s="192"/>
      <c r="J18518" s="192"/>
    </row>
    <row r="18519" spans="9:10" ht="15.75">
      <c r="I18519" s="192"/>
      <c r="J18519" s="192"/>
    </row>
    <row r="18520" spans="9:10" ht="15.75">
      <c r="I18520" s="192"/>
      <c r="J18520" s="192"/>
    </row>
    <row r="18521" spans="9:10" ht="15.75">
      <c r="I18521" s="192"/>
      <c r="J18521" s="192"/>
    </row>
    <row r="18522" spans="9:10" ht="15.75">
      <c r="I18522" s="192"/>
      <c r="J18522" s="192"/>
    </row>
    <row r="18523" spans="9:10" ht="15.75">
      <c r="I18523" s="192"/>
      <c r="J18523" s="192"/>
    </row>
    <row r="18524" spans="9:10" ht="15.75">
      <c r="I18524" s="192"/>
      <c r="J18524" s="192"/>
    </row>
    <row r="18525" spans="9:10" ht="15.75">
      <c r="I18525" s="192"/>
      <c r="J18525" s="192"/>
    </row>
    <row r="18526" spans="9:10" ht="15.75">
      <c r="I18526" s="192"/>
      <c r="J18526" s="192"/>
    </row>
    <row r="18527" spans="9:10" ht="15.75">
      <c r="I18527" s="192"/>
      <c r="J18527" s="192"/>
    </row>
    <row r="18528" spans="9:10" ht="15.75">
      <c r="I18528" s="192"/>
      <c r="J18528" s="192"/>
    </row>
    <row r="18529" spans="9:10" ht="15.75">
      <c r="I18529" s="192"/>
      <c r="J18529" s="192"/>
    </row>
    <row r="18530" spans="9:10" ht="15.75">
      <c r="I18530" s="192"/>
      <c r="J18530" s="192"/>
    </row>
    <row r="18531" spans="9:10" ht="15.75">
      <c r="I18531" s="192"/>
      <c r="J18531" s="192"/>
    </row>
    <row r="18532" spans="9:10" ht="15.75">
      <c r="I18532" s="192"/>
      <c r="J18532" s="192"/>
    </row>
    <row r="18533" spans="9:10" ht="15.75">
      <c r="I18533" s="192"/>
      <c r="J18533" s="192"/>
    </row>
    <row r="18534" spans="9:10" ht="15.75">
      <c r="I18534" s="192"/>
      <c r="J18534" s="192"/>
    </row>
    <row r="18535" spans="9:10" ht="15.75">
      <c r="I18535" s="192"/>
      <c r="J18535" s="192"/>
    </row>
    <row r="18536" spans="9:10" ht="15.75">
      <c r="I18536" s="192"/>
      <c r="J18536" s="192"/>
    </row>
    <row r="18537" spans="9:10" ht="15.75">
      <c r="I18537" s="192"/>
      <c r="J18537" s="192"/>
    </row>
    <row r="18538" spans="9:10" ht="15.75">
      <c r="I18538" s="192"/>
      <c r="J18538" s="192"/>
    </row>
    <row r="18539" spans="9:10" ht="15.75">
      <c r="I18539" s="192"/>
      <c r="J18539" s="192"/>
    </row>
    <row r="18540" spans="9:10" ht="15.75">
      <c r="I18540" s="192"/>
      <c r="J18540" s="192"/>
    </row>
    <row r="18541" spans="9:10" ht="15.75">
      <c r="I18541" s="192"/>
      <c r="J18541" s="192"/>
    </row>
    <row r="18542" spans="9:10" ht="15.75">
      <c r="I18542" s="192"/>
      <c r="J18542" s="192"/>
    </row>
    <row r="18543" spans="9:10" ht="15.75">
      <c r="I18543" s="192"/>
      <c r="J18543" s="192"/>
    </row>
    <row r="18544" spans="9:10" ht="15.75">
      <c r="I18544" s="192"/>
      <c r="J18544" s="192"/>
    </row>
    <row r="18545" spans="9:10" ht="15.75">
      <c r="I18545" s="192"/>
      <c r="J18545" s="192"/>
    </row>
    <row r="18546" spans="9:10" ht="15.75">
      <c r="I18546" s="192"/>
      <c r="J18546" s="192"/>
    </row>
    <row r="18547" spans="9:10" ht="15.75">
      <c r="I18547" s="192"/>
      <c r="J18547" s="192"/>
    </row>
    <row r="18548" spans="9:10" ht="15.75">
      <c r="I18548" s="192"/>
      <c r="J18548" s="192"/>
    </row>
    <row r="18549" spans="9:10" ht="15.75">
      <c r="I18549" s="192"/>
      <c r="J18549" s="192"/>
    </row>
    <row r="18550" spans="9:10" ht="15.75">
      <c r="I18550" s="192"/>
      <c r="J18550" s="192"/>
    </row>
    <row r="18551" spans="9:10" ht="15.75">
      <c r="I18551" s="192"/>
      <c r="J18551" s="192"/>
    </row>
    <row r="18552" spans="9:10" ht="15.75">
      <c r="I18552" s="192"/>
      <c r="J18552" s="192"/>
    </row>
    <row r="18553" spans="9:10" ht="15.75">
      <c r="I18553" s="192"/>
      <c r="J18553" s="192"/>
    </row>
    <row r="18554" spans="9:10" ht="15.75">
      <c r="I18554" s="192"/>
      <c r="J18554" s="192"/>
    </row>
    <row r="18555" spans="9:10" ht="15.75">
      <c r="I18555" s="192"/>
      <c r="J18555" s="192"/>
    </row>
    <row r="18556" spans="9:10" ht="15.75">
      <c r="I18556" s="192"/>
      <c r="J18556" s="192"/>
    </row>
    <row r="18557" spans="9:10" ht="15.75">
      <c r="I18557" s="192"/>
      <c r="J18557" s="192"/>
    </row>
    <row r="18558" spans="9:10" ht="15.75">
      <c r="I18558" s="192"/>
      <c r="J18558" s="192"/>
    </row>
    <row r="18559" spans="9:10" ht="15.75">
      <c r="I18559" s="192"/>
      <c r="J18559" s="192"/>
    </row>
    <row r="18560" spans="9:10" ht="15.75">
      <c r="I18560" s="192"/>
      <c r="J18560" s="192"/>
    </row>
    <row r="18561" spans="9:10" ht="15.75">
      <c r="I18561" s="192"/>
      <c r="J18561" s="192"/>
    </row>
    <row r="18562" spans="9:10" ht="15.75">
      <c r="I18562" s="192"/>
      <c r="J18562" s="192"/>
    </row>
    <row r="18563" spans="9:10" ht="15.75">
      <c r="I18563" s="192"/>
      <c r="J18563" s="192"/>
    </row>
    <row r="18564" spans="9:10" ht="15.75">
      <c r="I18564" s="192"/>
      <c r="J18564" s="192"/>
    </row>
    <row r="18565" spans="9:10" ht="15.75">
      <c r="I18565" s="192"/>
      <c r="J18565" s="192"/>
    </row>
    <row r="18566" spans="9:10" ht="15.75">
      <c r="I18566" s="192"/>
      <c r="J18566" s="192"/>
    </row>
    <row r="18567" spans="9:10" ht="15.75">
      <c r="I18567" s="192"/>
      <c r="J18567" s="192"/>
    </row>
    <row r="18568" spans="9:10" ht="15.75">
      <c r="I18568" s="192"/>
      <c r="J18568" s="192"/>
    </row>
    <row r="18569" spans="9:10" ht="15.75">
      <c r="I18569" s="192"/>
      <c r="J18569" s="192"/>
    </row>
    <row r="18570" spans="9:10" ht="15.75">
      <c r="I18570" s="192"/>
      <c r="J18570" s="192"/>
    </row>
    <row r="18571" spans="9:10" ht="15.75">
      <c r="I18571" s="192"/>
      <c r="J18571" s="192"/>
    </row>
    <row r="18572" spans="9:10" ht="15.75">
      <c r="I18572" s="192"/>
      <c r="J18572" s="192"/>
    </row>
    <row r="18573" spans="9:10" ht="15.75">
      <c r="I18573" s="192"/>
      <c r="J18573" s="192"/>
    </row>
    <row r="18574" spans="9:10" ht="15.75">
      <c r="I18574" s="192"/>
      <c r="J18574" s="192"/>
    </row>
    <row r="18575" spans="9:10" ht="15.75">
      <c r="I18575" s="192"/>
      <c r="J18575" s="192"/>
    </row>
    <row r="18576" spans="9:10" ht="15.75">
      <c r="I18576" s="192"/>
      <c r="J18576" s="192"/>
    </row>
    <row r="18577" spans="9:10" ht="15.75">
      <c r="I18577" s="192"/>
      <c r="J18577" s="192"/>
    </row>
    <row r="18578" spans="9:10" ht="15.75">
      <c r="I18578" s="192"/>
      <c r="J18578" s="192"/>
    </row>
    <row r="18579" spans="9:10" ht="15.75">
      <c r="I18579" s="192"/>
      <c r="J18579" s="192"/>
    </row>
    <row r="18580" spans="9:10" ht="15.75">
      <c r="I18580" s="192"/>
      <c r="J18580" s="192"/>
    </row>
    <row r="18581" spans="9:10" ht="15.75">
      <c r="I18581" s="192"/>
      <c r="J18581" s="192"/>
    </row>
    <row r="18582" spans="9:10" ht="15.75">
      <c r="I18582" s="192"/>
      <c r="J18582" s="192"/>
    </row>
    <row r="18583" spans="9:10" ht="15.75">
      <c r="I18583" s="192"/>
      <c r="J18583" s="192"/>
    </row>
    <row r="18584" spans="9:10" ht="15.75">
      <c r="I18584" s="192"/>
      <c r="J18584" s="192"/>
    </row>
    <row r="18585" spans="9:10" ht="15.75">
      <c r="I18585" s="192"/>
      <c r="J18585" s="192"/>
    </row>
    <row r="18586" spans="9:10" ht="15.75">
      <c r="I18586" s="192"/>
      <c r="J18586" s="192"/>
    </row>
    <row r="18587" spans="9:10" ht="15.75">
      <c r="I18587" s="192"/>
      <c r="J18587" s="192"/>
    </row>
    <row r="18588" spans="9:10" ht="15.75">
      <c r="I18588" s="192"/>
      <c r="J18588" s="192"/>
    </row>
    <row r="18589" spans="9:10" ht="15.75">
      <c r="I18589" s="192"/>
      <c r="J18589" s="192"/>
    </row>
    <row r="18590" spans="9:10" ht="15.75">
      <c r="I18590" s="192"/>
      <c r="J18590" s="192"/>
    </row>
    <row r="18591" spans="9:10" ht="15.75">
      <c r="I18591" s="192"/>
      <c r="J18591" s="192"/>
    </row>
    <row r="18592" spans="9:10" ht="15.75">
      <c r="I18592" s="192"/>
      <c r="J18592" s="192"/>
    </row>
    <row r="18593" spans="9:10" ht="15.75">
      <c r="I18593" s="192"/>
      <c r="J18593" s="192"/>
    </row>
    <row r="18594" spans="9:10" ht="15.75">
      <c r="I18594" s="192"/>
      <c r="J18594" s="192"/>
    </row>
    <row r="18595" spans="9:10" ht="15.75">
      <c r="I18595" s="192"/>
      <c r="J18595" s="192"/>
    </row>
    <row r="18596" spans="9:10" ht="15.75">
      <c r="I18596" s="192"/>
      <c r="J18596" s="192"/>
    </row>
    <row r="18597" spans="9:10" ht="15.75">
      <c r="I18597" s="192"/>
      <c r="J18597" s="192"/>
    </row>
    <row r="18598" spans="9:10" ht="15.75">
      <c r="I18598" s="192"/>
      <c r="J18598" s="192"/>
    </row>
    <row r="18599" spans="9:10" ht="15.75">
      <c r="I18599" s="192"/>
      <c r="J18599" s="192"/>
    </row>
    <row r="18600" spans="9:10" ht="15.75">
      <c r="I18600" s="192"/>
      <c r="J18600" s="192"/>
    </row>
    <row r="18601" spans="9:10" ht="15.75">
      <c r="I18601" s="192"/>
      <c r="J18601" s="192"/>
    </row>
    <row r="18602" spans="9:10" ht="15.75">
      <c r="I18602" s="192"/>
      <c r="J18602" s="192"/>
    </row>
    <row r="18603" spans="9:10" ht="15.75">
      <c r="I18603" s="192"/>
      <c r="J18603" s="192"/>
    </row>
    <row r="18604" spans="9:10" ht="15.75">
      <c r="I18604" s="192"/>
      <c r="J18604" s="192"/>
    </row>
    <row r="18605" spans="9:10" ht="15.75">
      <c r="I18605" s="192"/>
      <c r="J18605" s="192"/>
    </row>
    <row r="18606" spans="9:10" ht="15.75">
      <c r="I18606" s="192"/>
      <c r="J18606" s="192"/>
    </row>
    <row r="18607" spans="9:10" ht="15.75">
      <c r="I18607" s="192"/>
      <c r="J18607" s="192"/>
    </row>
    <row r="18608" spans="9:10" ht="15.75">
      <c r="I18608" s="192"/>
      <c r="J18608" s="192"/>
    </row>
    <row r="18609" spans="9:10" ht="15.75">
      <c r="I18609" s="192"/>
      <c r="J18609" s="192"/>
    </row>
    <row r="18610" spans="9:10" ht="15.75">
      <c r="I18610" s="192"/>
      <c r="J18610" s="192"/>
    </row>
    <row r="18611" spans="9:10" ht="15.75">
      <c r="I18611" s="192"/>
      <c r="J18611" s="192"/>
    </row>
    <row r="18612" spans="9:10" ht="15.75">
      <c r="I18612" s="192"/>
      <c r="J18612" s="192"/>
    </row>
    <row r="18613" spans="9:10" ht="15.75">
      <c r="I18613" s="192"/>
      <c r="J18613" s="192"/>
    </row>
    <row r="18614" spans="9:10" ht="15.75">
      <c r="I18614" s="192"/>
      <c r="J18614" s="192"/>
    </row>
    <row r="18615" spans="9:10" ht="15.75">
      <c r="I18615" s="192"/>
      <c r="J18615" s="192"/>
    </row>
    <row r="18616" spans="9:10" ht="15.75">
      <c r="I18616" s="192"/>
      <c r="J18616" s="192"/>
    </row>
    <row r="18617" spans="9:10" ht="15.75">
      <c r="I18617" s="192"/>
      <c r="J18617" s="192"/>
    </row>
    <row r="18618" spans="9:10" ht="15.75">
      <c r="I18618" s="192"/>
      <c r="J18618" s="192"/>
    </row>
    <row r="18619" spans="9:10" ht="15.75">
      <c r="I18619" s="192"/>
      <c r="J18619" s="192"/>
    </row>
    <row r="18620" spans="9:10" ht="15.75">
      <c r="I18620" s="192"/>
      <c r="J18620" s="192"/>
    </row>
    <row r="18621" spans="9:10" ht="15.75">
      <c r="I18621" s="192"/>
      <c r="J18621" s="192"/>
    </row>
    <row r="18622" spans="9:10" ht="15.75">
      <c r="I18622" s="192"/>
      <c r="J18622" s="192"/>
    </row>
    <row r="18623" spans="9:10" ht="15.75">
      <c r="I18623" s="192"/>
      <c r="J18623" s="192"/>
    </row>
    <row r="18624" spans="9:10" ht="15.75">
      <c r="I18624" s="192"/>
      <c r="J18624" s="192"/>
    </row>
    <row r="18625" spans="9:10" ht="15.75">
      <c r="I18625" s="192"/>
      <c r="J18625" s="192"/>
    </row>
    <row r="18626" spans="9:10" ht="15.75">
      <c r="I18626" s="192"/>
      <c r="J18626" s="192"/>
    </row>
    <row r="18627" spans="9:10" ht="15.75">
      <c r="I18627" s="192"/>
      <c r="J18627" s="192"/>
    </row>
    <row r="18628" spans="9:10" ht="15.75">
      <c r="I18628" s="192"/>
      <c r="J18628" s="192"/>
    </row>
    <row r="18629" spans="9:10" ht="15.75">
      <c r="I18629" s="192"/>
      <c r="J18629" s="192"/>
    </row>
    <row r="18630" spans="9:10" ht="15.75">
      <c r="I18630" s="192"/>
      <c r="J18630" s="192"/>
    </row>
    <row r="18631" spans="9:10" ht="15.75">
      <c r="I18631" s="192"/>
      <c r="J18631" s="192"/>
    </row>
    <row r="18632" spans="9:10" ht="15.75">
      <c r="I18632" s="192"/>
      <c r="J18632" s="192"/>
    </row>
    <row r="18633" spans="9:10" ht="15.75">
      <c r="I18633" s="192"/>
      <c r="J18633" s="192"/>
    </row>
    <row r="18634" spans="9:10" ht="15.75">
      <c r="I18634" s="192"/>
      <c r="J18634" s="192"/>
    </row>
    <row r="18635" spans="9:10" ht="15.75">
      <c r="I18635" s="192"/>
      <c r="J18635" s="192"/>
    </row>
    <row r="18636" spans="9:10" ht="15.75">
      <c r="I18636" s="192"/>
      <c r="J18636" s="192"/>
    </row>
    <row r="18637" spans="9:10" ht="15.75">
      <c r="I18637" s="192"/>
      <c r="J18637" s="192"/>
    </row>
    <row r="18638" spans="9:10" ht="15.75">
      <c r="I18638" s="192"/>
      <c r="J18638" s="192"/>
    </row>
    <row r="18639" spans="9:10" ht="15.75">
      <c r="I18639" s="192"/>
      <c r="J18639" s="192"/>
    </row>
    <row r="18640" spans="9:10" ht="15.75">
      <c r="I18640" s="192"/>
      <c r="J18640" s="192"/>
    </row>
    <row r="18641" spans="9:10" ht="15.75">
      <c r="I18641" s="192"/>
      <c r="J18641" s="192"/>
    </row>
    <row r="18642" spans="9:10" ht="15.75">
      <c r="I18642" s="192"/>
      <c r="J18642" s="192"/>
    </row>
    <row r="18643" spans="9:10" ht="15.75">
      <c r="I18643" s="192"/>
      <c r="J18643" s="192"/>
    </row>
    <row r="18644" spans="9:10" ht="15.75">
      <c r="I18644" s="192"/>
      <c r="J18644" s="192"/>
    </row>
    <row r="18645" spans="9:10" ht="15.75">
      <c r="I18645" s="192"/>
      <c r="J18645" s="192"/>
    </row>
    <row r="18646" spans="9:10" ht="15.75">
      <c r="I18646" s="192"/>
      <c r="J18646" s="192"/>
    </row>
    <row r="18647" spans="9:10" ht="15.75">
      <c r="I18647" s="192"/>
      <c r="J18647" s="192"/>
    </row>
    <row r="18648" spans="9:10" ht="15.75">
      <c r="I18648" s="192"/>
      <c r="J18648" s="192"/>
    </row>
    <row r="18649" spans="9:10" ht="15.75">
      <c r="I18649" s="192"/>
      <c r="J18649" s="192"/>
    </row>
    <row r="18650" spans="9:10" ht="15.75">
      <c r="I18650" s="192"/>
      <c r="J18650" s="192"/>
    </row>
    <row r="18651" spans="9:10" ht="15.75">
      <c r="I18651" s="192"/>
      <c r="J18651" s="192"/>
    </row>
    <row r="18652" spans="9:10" ht="15.75">
      <c r="I18652" s="192"/>
      <c r="J18652" s="192"/>
    </row>
    <row r="18653" spans="9:10" ht="15.75">
      <c r="I18653" s="192"/>
      <c r="J18653" s="192"/>
    </row>
    <row r="18654" spans="9:10" ht="15.75">
      <c r="I18654" s="192"/>
      <c r="J18654" s="192"/>
    </row>
    <row r="18655" spans="9:10" ht="15.75">
      <c r="I18655" s="192"/>
      <c r="J18655" s="192"/>
    </row>
    <row r="18656" spans="9:10" ht="15.75">
      <c r="I18656" s="192"/>
      <c r="J18656" s="192"/>
    </row>
    <row r="18657" spans="9:10" ht="15.75">
      <c r="I18657" s="192"/>
      <c r="J18657" s="192"/>
    </row>
    <row r="18658" spans="9:10" ht="15.75">
      <c r="I18658" s="192"/>
      <c r="J18658" s="192"/>
    </row>
    <row r="18659" spans="9:10" ht="15.75">
      <c r="I18659" s="192"/>
      <c r="J18659" s="192"/>
    </row>
    <row r="18660" spans="9:10" ht="15.75">
      <c r="I18660" s="192"/>
      <c r="J18660" s="192"/>
    </row>
    <row r="18661" spans="9:10" ht="15.75">
      <c r="I18661" s="192"/>
      <c r="J18661" s="192"/>
    </row>
    <row r="18662" spans="9:10" ht="15.75">
      <c r="I18662" s="192"/>
      <c r="J18662" s="192"/>
    </row>
    <row r="18663" spans="9:10" ht="15.75">
      <c r="I18663" s="192"/>
      <c r="J18663" s="192"/>
    </row>
    <row r="18664" spans="9:10" ht="15.75">
      <c r="I18664" s="192"/>
      <c r="J18664" s="192"/>
    </row>
    <row r="18665" spans="9:10" ht="15.75">
      <c r="I18665" s="192"/>
      <c r="J18665" s="192"/>
    </row>
    <row r="18666" spans="9:10" ht="15.75">
      <c r="I18666" s="192"/>
      <c r="J18666" s="192"/>
    </row>
    <row r="18667" spans="9:10" ht="15.75">
      <c r="I18667" s="192"/>
      <c r="J18667" s="192"/>
    </row>
    <row r="18668" spans="9:10" ht="15.75">
      <c r="I18668" s="192"/>
      <c r="J18668" s="192"/>
    </row>
    <row r="18669" spans="9:10" ht="15.75">
      <c r="I18669" s="192"/>
      <c r="J18669" s="192"/>
    </row>
    <row r="18670" spans="9:10" ht="15.75">
      <c r="I18670" s="192"/>
      <c r="J18670" s="192"/>
    </row>
    <row r="18671" spans="9:10" ht="15.75">
      <c r="I18671" s="192"/>
      <c r="J18671" s="192"/>
    </row>
    <row r="18672" spans="9:10" ht="15.75">
      <c r="I18672" s="192"/>
      <c r="J18672" s="192"/>
    </row>
    <row r="18673" spans="9:10" ht="15.75">
      <c r="I18673" s="192"/>
      <c r="J18673" s="192"/>
    </row>
    <row r="18674" spans="9:10" ht="15.75">
      <c r="I18674" s="192"/>
      <c r="J18674" s="192"/>
    </row>
    <row r="18675" spans="9:10" ht="15.75">
      <c r="I18675" s="192"/>
      <c r="J18675" s="192"/>
    </row>
    <row r="18676" spans="9:10" ht="15.75">
      <c r="I18676" s="192"/>
      <c r="J18676" s="192"/>
    </row>
    <row r="18677" spans="9:10" ht="15.75">
      <c r="I18677" s="192"/>
      <c r="J18677" s="192"/>
    </row>
    <row r="18678" spans="9:10" ht="15.75">
      <c r="I18678" s="192"/>
      <c r="J18678" s="192"/>
    </row>
    <row r="18679" spans="9:10" ht="15.75">
      <c r="I18679" s="192"/>
      <c r="J18679" s="192"/>
    </row>
    <row r="18680" spans="9:10" ht="15.75">
      <c r="I18680" s="192"/>
      <c r="J18680" s="192"/>
    </row>
    <row r="18681" spans="9:10" ht="15.75">
      <c r="I18681" s="192"/>
      <c r="J18681" s="192"/>
    </row>
    <row r="18682" spans="9:10" ht="15.75">
      <c r="I18682" s="192"/>
      <c r="J18682" s="192"/>
    </row>
    <row r="18683" spans="9:10" ht="15.75">
      <c r="I18683" s="192"/>
      <c r="J18683" s="192"/>
    </row>
    <row r="18684" spans="9:10" ht="15.75">
      <c r="I18684" s="192"/>
      <c r="J18684" s="192"/>
    </row>
    <row r="18685" spans="9:10" ht="15.75">
      <c r="I18685" s="192"/>
      <c r="J18685" s="192"/>
    </row>
    <row r="18686" spans="9:10" ht="15.75">
      <c r="I18686" s="192"/>
      <c r="J18686" s="192"/>
    </row>
    <row r="18687" spans="9:10" ht="15.75">
      <c r="I18687" s="192"/>
      <c r="J18687" s="192"/>
    </row>
    <row r="18688" spans="9:10" ht="15.75">
      <c r="I18688" s="192"/>
      <c r="J18688" s="192"/>
    </row>
    <row r="18689" spans="9:10" ht="15.75">
      <c r="I18689" s="192"/>
      <c r="J18689" s="192"/>
    </row>
    <row r="18690" spans="9:10" ht="15.75">
      <c r="I18690" s="192"/>
      <c r="J18690" s="192"/>
    </row>
    <row r="18691" spans="9:10" ht="15.75">
      <c r="I18691" s="192"/>
      <c r="J18691" s="192"/>
    </row>
    <row r="18692" spans="9:10" ht="15.75">
      <c r="I18692" s="192"/>
      <c r="J18692" s="192"/>
    </row>
    <row r="18693" spans="9:10" ht="15.75">
      <c r="I18693" s="192"/>
      <c r="J18693" s="192"/>
    </row>
    <row r="18694" spans="9:10" ht="15.75">
      <c r="I18694" s="192"/>
      <c r="J18694" s="192"/>
    </row>
    <row r="18695" spans="9:10" ht="15.75">
      <c r="I18695" s="192"/>
      <c r="J18695" s="192"/>
    </row>
    <row r="18696" spans="9:10" ht="15.75">
      <c r="I18696" s="192"/>
      <c r="J18696" s="192"/>
    </row>
    <row r="18697" spans="9:10" ht="15.75">
      <c r="I18697" s="192"/>
      <c r="J18697" s="192"/>
    </row>
    <row r="18698" spans="9:10" ht="15.75">
      <c r="I18698" s="192"/>
      <c r="J18698" s="192"/>
    </row>
    <row r="18699" spans="9:10" ht="15.75">
      <c r="I18699" s="192"/>
      <c r="J18699" s="192"/>
    </row>
    <row r="18700" spans="9:10" ht="15.75">
      <c r="I18700" s="192"/>
      <c r="J18700" s="192"/>
    </row>
    <row r="18701" spans="9:10" ht="15.75">
      <c r="I18701" s="192"/>
      <c r="J18701" s="192"/>
    </row>
    <row r="18702" spans="9:10" ht="15.75">
      <c r="I18702" s="192"/>
      <c r="J18702" s="192"/>
    </row>
    <row r="18703" spans="9:10" ht="15.75">
      <c r="I18703" s="192"/>
      <c r="J18703" s="192"/>
    </row>
    <row r="18704" spans="9:10" ht="15.75">
      <c r="I18704" s="192"/>
      <c r="J18704" s="192"/>
    </row>
    <row r="18705" spans="9:10" ht="15.75">
      <c r="I18705" s="192"/>
      <c r="J18705" s="192"/>
    </row>
    <row r="18706" spans="9:10" ht="15.75">
      <c r="I18706" s="192"/>
      <c r="J18706" s="192"/>
    </row>
    <row r="18707" spans="9:10" ht="15.75">
      <c r="I18707" s="192"/>
      <c r="J18707" s="192"/>
    </row>
    <row r="18708" spans="9:10" ht="15.75">
      <c r="I18708" s="192"/>
      <c r="J18708" s="192"/>
    </row>
    <row r="18709" spans="9:10" ht="15.75">
      <c r="I18709" s="192"/>
      <c r="J18709" s="192"/>
    </row>
    <row r="18710" spans="9:10" ht="15.75">
      <c r="I18710" s="192"/>
      <c r="J18710" s="192"/>
    </row>
    <row r="18711" spans="9:10" ht="15.75">
      <c r="I18711" s="192"/>
      <c r="J18711" s="192"/>
    </row>
    <row r="18712" spans="9:10" ht="15.75">
      <c r="I18712" s="192"/>
      <c r="J18712" s="192"/>
    </row>
    <row r="18713" spans="9:10" ht="15.75">
      <c r="I18713" s="192"/>
      <c r="J18713" s="192"/>
    </row>
    <row r="18714" spans="9:10" ht="15.75">
      <c r="I18714" s="192"/>
      <c r="J18714" s="192"/>
    </row>
    <row r="18715" spans="9:10" ht="15.75">
      <c r="I18715" s="192"/>
      <c r="J18715" s="192"/>
    </row>
    <row r="18716" spans="9:10" ht="15.75">
      <c r="I18716" s="192"/>
      <c r="J18716" s="192"/>
    </row>
    <row r="18717" spans="9:10" ht="15.75">
      <c r="I18717" s="192"/>
      <c r="J18717" s="192"/>
    </row>
    <row r="18718" spans="9:10" ht="15.75">
      <c r="I18718" s="192"/>
      <c r="J18718" s="192"/>
    </row>
    <row r="18719" spans="9:10" ht="15.75">
      <c r="I18719" s="192"/>
      <c r="J18719" s="192"/>
    </row>
    <row r="18720" spans="9:10" ht="15.75">
      <c r="I18720" s="192"/>
      <c r="J18720" s="192"/>
    </row>
    <row r="18721" spans="9:10" ht="15.75">
      <c r="I18721" s="192"/>
      <c r="J18721" s="192"/>
    </row>
    <row r="18722" spans="9:10" ht="15.75">
      <c r="I18722" s="192"/>
      <c r="J18722" s="192"/>
    </row>
    <row r="18723" spans="9:10" ht="15.75">
      <c r="I18723" s="192"/>
      <c r="J18723" s="192"/>
    </row>
    <row r="18724" spans="9:10" ht="15.75">
      <c r="I18724" s="192"/>
      <c r="J18724" s="192"/>
    </row>
    <row r="18725" spans="9:10" ht="15.75">
      <c r="I18725" s="192"/>
      <c r="J18725" s="192"/>
    </row>
    <row r="18726" spans="9:10" ht="15.75">
      <c r="I18726" s="192"/>
      <c r="J18726" s="192"/>
    </row>
    <row r="18727" spans="9:10" ht="15.75">
      <c r="I18727" s="192"/>
      <c r="J18727" s="192"/>
    </row>
    <row r="18728" spans="9:10" ht="15.75">
      <c r="I18728" s="192"/>
      <c r="J18728" s="192"/>
    </row>
    <row r="18729" spans="9:10" ht="15.75">
      <c r="I18729" s="192"/>
      <c r="J18729" s="192"/>
    </row>
    <row r="18730" spans="9:10" ht="15.75">
      <c r="I18730" s="192"/>
      <c r="J18730" s="192"/>
    </row>
    <row r="18731" spans="9:10" ht="15.75">
      <c r="I18731" s="192"/>
      <c r="J18731" s="192"/>
    </row>
    <row r="18732" spans="9:10" ht="15.75">
      <c r="I18732" s="192"/>
      <c r="J18732" s="192"/>
    </row>
    <row r="18733" spans="9:10" ht="15.75">
      <c r="I18733" s="192"/>
      <c r="J18733" s="192"/>
    </row>
    <row r="18734" spans="9:10" ht="15.75">
      <c r="I18734" s="192"/>
      <c r="J18734" s="192"/>
    </row>
    <row r="18735" spans="9:10" ht="15.75">
      <c r="I18735" s="192"/>
      <c r="J18735" s="192"/>
    </row>
    <row r="18736" spans="9:10" ht="15.75">
      <c r="I18736" s="192"/>
      <c r="J18736" s="192"/>
    </row>
    <row r="18737" spans="9:10" ht="15.75">
      <c r="I18737" s="192"/>
      <c r="J18737" s="192"/>
    </row>
    <row r="18738" spans="9:10" ht="15.75">
      <c r="I18738" s="192"/>
      <c r="J18738" s="192"/>
    </row>
    <row r="18739" spans="9:10" ht="15.75">
      <c r="I18739" s="192"/>
      <c r="J18739" s="192"/>
    </row>
    <row r="18740" spans="9:10" ht="15.75">
      <c r="I18740" s="192"/>
      <c r="J18740" s="192"/>
    </row>
    <row r="18741" spans="9:10" ht="15.75">
      <c r="I18741" s="192"/>
      <c r="J18741" s="192"/>
    </row>
    <row r="18742" spans="9:10" ht="15.75">
      <c r="I18742" s="192"/>
      <c r="J18742" s="192"/>
    </row>
    <row r="18743" spans="9:10" ht="15.75">
      <c r="I18743" s="192"/>
      <c r="J18743" s="192"/>
    </row>
    <row r="18744" spans="9:10" ht="15.75">
      <c r="I18744" s="192"/>
      <c r="J18744" s="192"/>
    </row>
    <row r="18745" spans="9:10" ht="15.75">
      <c r="I18745" s="192"/>
      <c r="J18745" s="192"/>
    </row>
    <row r="18746" spans="9:10" ht="15.75">
      <c r="I18746" s="192"/>
      <c r="J18746" s="192"/>
    </row>
    <row r="18747" spans="9:10" ht="15.75">
      <c r="I18747" s="192"/>
      <c r="J18747" s="192"/>
    </row>
    <row r="18748" spans="9:10" ht="15.75">
      <c r="I18748" s="192"/>
      <c r="J18748" s="192"/>
    </row>
    <row r="18749" spans="9:10" ht="15.75">
      <c r="I18749" s="192"/>
      <c r="J18749" s="192"/>
    </row>
    <row r="18750" spans="9:10" ht="15.75">
      <c r="I18750" s="192"/>
      <c r="J18750" s="192"/>
    </row>
    <row r="18751" spans="9:10" ht="15.75">
      <c r="I18751" s="192"/>
      <c r="J18751" s="192"/>
    </row>
    <row r="18752" spans="9:10" ht="15.75">
      <c r="I18752" s="192"/>
      <c r="J18752" s="192"/>
    </row>
    <row r="18753" spans="9:10" ht="15.75">
      <c r="I18753" s="192"/>
      <c r="J18753" s="192"/>
    </row>
    <row r="18754" spans="9:10" ht="15.75">
      <c r="I18754" s="192"/>
      <c r="J18754" s="192"/>
    </row>
    <row r="18755" spans="9:10" ht="15.75">
      <c r="I18755" s="192"/>
      <c r="J18755" s="192"/>
    </row>
    <row r="18756" spans="9:10" ht="15.75">
      <c r="I18756" s="192"/>
      <c r="J18756" s="192"/>
    </row>
    <row r="18757" spans="9:10" ht="15.75">
      <c r="I18757" s="192"/>
      <c r="J18757" s="192"/>
    </row>
    <row r="18758" spans="9:10" ht="15.75">
      <c r="I18758" s="192"/>
      <c r="J18758" s="192"/>
    </row>
    <row r="18759" spans="9:10" ht="15.75">
      <c r="I18759" s="192"/>
      <c r="J18759" s="192"/>
    </row>
    <row r="18760" spans="9:10" ht="15.75">
      <c r="I18760" s="192"/>
      <c r="J18760" s="192"/>
    </row>
    <row r="18761" spans="9:10" ht="15.75">
      <c r="I18761" s="192"/>
      <c r="J18761" s="192"/>
    </row>
    <row r="18762" spans="9:10" ht="15.75">
      <c r="I18762" s="192"/>
      <c r="J18762" s="192"/>
    </row>
    <row r="18763" spans="9:10" ht="15.75">
      <c r="I18763" s="192"/>
      <c r="J18763" s="192"/>
    </row>
    <row r="18764" spans="9:10" ht="15.75">
      <c r="I18764" s="192"/>
      <c r="J18764" s="192"/>
    </row>
    <row r="18765" spans="9:10" ht="15.75">
      <c r="I18765" s="192"/>
      <c r="J18765" s="192"/>
    </row>
    <row r="18766" spans="9:10" ht="15.75">
      <c r="I18766" s="192"/>
      <c r="J18766" s="192"/>
    </row>
    <row r="18767" spans="9:10" ht="15.75">
      <c r="I18767" s="192"/>
      <c r="J18767" s="192"/>
    </row>
    <row r="18768" spans="9:10" ht="15.75">
      <c r="I18768" s="192"/>
      <c r="J18768" s="192"/>
    </row>
    <row r="18769" spans="9:10" ht="15.75">
      <c r="I18769" s="192"/>
      <c r="J18769" s="192"/>
    </row>
    <row r="18770" spans="9:10" ht="15.75">
      <c r="I18770" s="192"/>
      <c r="J18770" s="192"/>
    </row>
    <row r="18771" spans="9:10" ht="15.75">
      <c r="I18771" s="192"/>
      <c r="J18771" s="192"/>
    </row>
    <row r="18772" spans="9:10" ht="15.75">
      <c r="I18772" s="192"/>
      <c r="J18772" s="192"/>
    </row>
    <row r="18773" spans="9:10" ht="15.75">
      <c r="I18773" s="192"/>
      <c r="J18773" s="192"/>
    </row>
    <row r="18774" spans="9:10" ht="15.75">
      <c r="I18774" s="192"/>
      <c r="J18774" s="192"/>
    </row>
    <row r="18775" spans="9:10" ht="15.75">
      <c r="I18775" s="192"/>
      <c r="J18775" s="192"/>
    </row>
    <row r="18776" spans="9:10" ht="15.75">
      <c r="I18776" s="192"/>
      <c r="J18776" s="192"/>
    </row>
    <row r="18777" spans="9:10" ht="15.75">
      <c r="I18777" s="192"/>
      <c r="J18777" s="192"/>
    </row>
    <row r="18778" spans="9:10" ht="15.75">
      <c r="I18778" s="192"/>
      <c r="J18778" s="192"/>
    </row>
    <row r="18779" spans="9:10" ht="15.75">
      <c r="I18779" s="192"/>
      <c r="J18779" s="192"/>
    </row>
    <row r="18780" spans="9:10" ht="15.75">
      <c r="I18780" s="192"/>
      <c r="J18780" s="192"/>
    </row>
    <row r="18781" spans="9:10" ht="15.75">
      <c r="I18781" s="192"/>
      <c r="J18781" s="192"/>
    </row>
    <row r="18782" spans="9:10" ht="15.75">
      <c r="I18782" s="192"/>
      <c r="J18782" s="192"/>
    </row>
    <row r="18783" spans="9:10" ht="15.75">
      <c r="I18783" s="192"/>
      <c r="J18783" s="192"/>
    </row>
    <row r="18784" spans="9:10" ht="15.75">
      <c r="I18784" s="192"/>
      <c r="J18784" s="192"/>
    </row>
    <row r="18785" spans="9:10" ht="15.75">
      <c r="I18785" s="192"/>
      <c r="J18785" s="192"/>
    </row>
    <row r="18786" spans="9:10" ht="15.75">
      <c r="I18786" s="192"/>
      <c r="J18786" s="192"/>
    </row>
    <row r="18787" spans="9:10" ht="15.75">
      <c r="I18787" s="192"/>
      <c r="J18787" s="192"/>
    </row>
    <row r="18788" spans="9:10" ht="15.75">
      <c r="I18788" s="192"/>
      <c r="J18788" s="192"/>
    </row>
    <row r="18789" spans="9:10" ht="15.75">
      <c r="I18789" s="192"/>
      <c r="J18789" s="192"/>
    </row>
    <row r="18790" spans="9:10" ht="15.75">
      <c r="I18790" s="192"/>
      <c r="J18790" s="192"/>
    </row>
    <row r="18791" spans="9:10" ht="15.75">
      <c r="I18791" s="192"/>
      <c r="J18791" s="192"/>
    </row>
    <row r="18792" spans="9:10" ht="15.75">
      <c r="I18792" s="192"/>
      <c r="J18792" s="192"/>
    </row>
    <row r="18793" spans="9:10" ht="15.75">
      <c r="I18793" s="192"/>
      <c r="J18793" s="192"/>
    </row>
    <row r="18794" spans="9:10" ht="15.75">
      <c r="I18794" s="192"/>
      <c r="J18794" s="192"/>
    </row>
    <row r="18795" spans="9:10" ht="15.75">
      <c r="I18795" s="192"/>
      <c r="J18795" s="192"/>
    </row>
    <row r="18796" spans="9:10" ht="15.75">
      <c r="I18796" s="192"/>
      <c r="J18796" s="192"/>
    </row>
    <row r="18797" spans="9:10" ht="15.75">
      <c r="I18797" s="192"/>
      <c r="J18797" s="192"/>
    </row>
    <row r="18798" spans="9:10" ht="15.75">
      <c r="I18798" s="192"/>
      <c r="J18798" s="192"/>
    </row>
    <row r="18799" spans="9:10" ht="15.75">
      <c r="I18799" s="192"/>
      <c r="J18799" s="192"/>
    </row>
    <row r="18800" spans="9:10" ht="15.75">
      <c r="I18800" s="192"/>
      <c r="J18800" s="192"/>
    </row>
    <row r="18801" spans="9:10" ht="15.75">
      <c r="I18801" s="192"/>
      <c r="J18801" s="192"/>
    </row>
    <row r="18802" spans="9:10" ht="15.75">
      <c r="I18802" s="192"/>
      <c r="J18802" s="192"/>
    </row>
    <row r="18803" spans="9:10" ht="15.75">
      <c r="I18803" s="192"/>
      <c r="J18803" s="192"/>
    </row>
    <row r="18804" spans="9:10" ht="15.75">
      <c r="I18804" s="192"/>
      <c r="J18804" s="192"/>
    </row>
    <row r="18805" spans="9:10" ht="15.75">
      <c r="I18805" s="192"/>
      <c r="J18805" s="192"/>
    </row>
    <row r="18806" spans="9:10" ht="15.75">
      <c r="I18806" s="192"/>
      <c r="J18806" s="192"/>
    </row>
    <row r="18807" spans="9:10" ht="15.75">
      <c r="I18807" s="192"/>
      <c r="J18807" s="192"/>
    </row>
    <row r="18808" spans="9:10" ht="15.75">
      <c r="I18808" s="192"/>
      <c r="J18808" s="192"/>
    </row>
    <row r="18809" spans="9:10" ht="15.75">
      <c r="I18809" s="192"/>
      <c r="J18809" s="192"/>
    </row>
    <row r="18810" spans="9:10" ht="15.75">
      <c r="I18810" s="192"/>
      <c r="J18810" s="192"/>
    </row>
    <row r="18811" spans="9:10" ht="15.75">
      <c r="I18811" s="192"/>
      <c r="J18811" s="192"/>
    </row>
    <row r="18812" spans="9:10" ht="15.75">
      <c r="I18812" s="192"/>
      <c r="J18812" s="192"/>
    </row>
    <row r="18813" spans="9:10" ht="15.75">
      <c r="I18813" s="192"/>
      <c r="J18813" s="192"/>
    </row>
    <row r="18814" spans="9:10" ht="15.75">
      <c r="I18814" s="192"/>
      <c r="J18814" s="192"/>
    </row>
    <row r="18815" spans="9:10" ht="15.75">
      <c r="I18815" s="192"/>
      <c r="J18815" s="192"/>
    </row>
    <row r="18816" spans="9:10" ht="15.75">
      <c r="I18816" s="192"/>
      <c r="J18816" s="192"/>
    </row>
    <row r="18817" spans="9:10" ht="15.75">
      <c r="I18817" s="192"/>
      <c r="J18817" s="192"/>
    </row>
    <row r="18818" spans="9:10" ht="15.75">
      <c r="I18818" s="192"/>
      <c r="J18818" s="192"/>
    </row>
    <row r="18819" spans="9:10" ht="15.75">
      <c r="I18819" s="192"/>
      <c r="J18819" s="192"/>
    </row>
    <row r="18820" spans="9:10" ht="15.75">
      <c r="I18820" s="192"/>
      <c r="J18820" s="192"/>
    </row>
    <row r="18821" spans="9:10" ht="15.75">
      <c r="I18821" s="192"/>
      <c r="J18821" s="192"/>
    </row>
    <row r="18822" spans="9:10" ht="15.75">
      <c r="I18822" s="192"/>
      <c r="J18822" s="192"/>
    </row>
    <row r="18823" spans="9:10" ht="15.75">
      <c r="I18823" s="192"/>
      <c r="J18823" s="192"/>
    </row>
    <row r="18824" spans="9:10" ht="15.75">
      <c r="I18824" s="192"/>
      <c r="J18824" s="192"/>
    </row>
    <row r="18825" spans="9:10" ht="15.75">
      <c r="I18825" s="192"/>
      <c r="J18825" s="192"/>
    </row>
    <row r="18826" spans="9:10" ht="15.75">
      <c r="I18826" s="192"/>
      <c r="J18826" s="192"/>
    </row>
    <row r="18827" spans="9:10" ht="15.75">
      <c r="I18827" s="192"/>
      <c r="J18827" s="192"/>
    </row>
    <row r="18828" spans="9:10" ht="15.75">
      <c r="I18828" s="192"/>
      <c r="J18828" s="192"/>
    </row>
    <row r="18829" spans="9:10" ht="15.75">
      <c r="I18829" s="192"/>
      <c r="J18829" s="192"/>
    </row>
    <row r="18830" spans="9:10" ht="15.75">
      <c r="I18830" s="192"/>
      <c r="J18830" s="192"/>
    </row>
    <row r="18831" spans="9:10" ht="15.75">
      <c r="I18831" s="192"/>
      <c r="J18831" s="192"/>
    </row>
    <row r="18832" spans="9:10" ht="15.75">
      <c r="I18832" s="192"/>
      <c r="J18832" s="192"/>
    </row>
    <row r="18833" spans="9:10" ht="15.75">
      <c r="I18833" s="192"/>
      <c r="J18833" s="192"/>
    </row>
    <row r="18834" spans="9:10" ht="15.75">
      <c r="I18834" s="192"/>
      <c r="J18834" s="192"/>
    </row>
    <row r="18835" spans="9:10" ht="15.75">
      <c r="I18835" s="192"/>
      <c r="J18835" s="192"/>
    </row>
    <row r="18836" spans="9:10" ht="15.75">
      <c r="I18836" s="192"/>
      <c r="J18836" s="192"/>
    </row>
    <row r="18837" spans="9:10" ht="15.75">
      <c r="I18837" s="192"/>
      <c r="J18837" s="192"/>
    </row>
    <row r="18838" spans="9:10" ht="15.75">
      <c r="I18838" s="192"/>
      <c r="J18838" s="192"/>
    </row>
    <row r="18839" spans="9:10" ht="15.75">
      <c r="I18839" s="192"/>
      <c r="J18839" s="192"/>
    </row>
    <row r="18840" spans="9:10" ht="15.75">
      <c r="I18840" s="192"/>
      <c r="J18840" s="192"/>
    </row>
    <row r="18841" spans="9:10" ht="15.75">
      <c r="I18841" s="192"/>
      <c r="J18841" s="192"/>
    </row>
    <row r="18842" spans="9:10" ht="15.75">
      <c r="I18842" s="192"/>
      <c r="J18842" s="192"/>
    </row>
    <row r="18843" spans="9:10" ht="15.75">
      <c r="I18843" s="192"/>
      <c r="J18843" s="192"/>
    </row>
    <row r="18844" spans="9:10" ht="15.75">
      <c r="I18844" s="192"/>
      <c r="J18844" s="192"/>
    </row>
    <row r="18845" spans="9:10" ht="15.75">
      <c r="I18845" s="192"/>
      <c r="J18845" s="192"/>
    </row>
    <row r="18846" spans="9:10" ht="15.75">
      <c r="I18846" s="192"/>
      <c r="J18846" s="192"/>
    </row>
    <row r="18847" spans="9:10" ht="15.75">
      <c r="I18847" s="192"/>
      <c r="J18847" s="192"/>
    </row>
    <row r="18848" spans="9:10" ht="15.75">
      <c r="I18848" s="192"/>
      <c r="J18848" s="192"/>
    </row>
    <row r="18849" spans="9:10" ht="15.75">
      <c r="I18849" s="192"/>
      <c r="J18849" s="192"/>
    </row>
    <row r="18850" spans="9:10" ht="15.75">
      <c r="I18850" s="192"/>
      <c r="J18850" s="192"/>
    </row>
    <row r="18851" spans="9:10" ht="15.75">
      <c r="I18851" s="192"/>
      <c r="J18851" s="192"/>
    </row>
    <row r="18852" spans="9:10" ht="15.75">
      <c r="I18852" s="192"/>
      <c r="J18852" s="192"/>
    </row>
    <row r="18853" spans="9:10" ht="15.75">
      <c r="I18853" s="192"/>
      <c r="J18853" s="192"/>
    </row>
    <row r="18854" spans="9:10" ht="15.75">
      <c r="I18854" s="192"/>
      <c r="J18854" s="192"/>
    </row>
    <row r="18855" spans="9:10" ht="15.75">
      <c r="I18855" s="192"/>
      <c r="J18855" s="192"/>
    </row>
    <row r="18856" spans="9:10" ht="15.75">
      <c r="I18856" s="192"/>
      <c r="J18856" s="192"/>
    </row>
    <row r="18857" spans="9:10" ht="15.75">
      <c r="I18857" s="192"/>
      <c r="J18857" s="192"/>
    </row>
    <row r="18858" spans="9:10" ht="15.75">
      <c r="I18858" s="192"/>
      <c r="J18858" s="192"/>
    </row>
    <row r="18859" spans="9:10" ht="15.75">
      <c r="I18859" s="192"/>
      <c r="J18859" s="192"/>
    </row>
    <row r="18860" spans="9:10" ht="15.75">
      <c r="I18860" s="192"/>
      <c r="J18860" s="192"/>
    </row>
    <row r="18861" spans="9:10" ht="15.75">
      <c r="I18861" s="192"/>
      <c r="J18861" s="192"/>
    </row>
    <row r="18862" spans="9:10" ht="15.75">
      <c r="I18862" s="192"/>
      <c r="J18862" s="192"/>
    </row>
    <row r="18863" spans="9:10" ht="15.75">
      <c r="I18863" s="192"/>
      <c r="J18863" s="192"/>
    </row>
    <row r="18864" spans="9:10" ht="15.75">
      <c r="I18864" s="192"/>
      <c r="J18864" s="192"/>
    </row>
    <row r="18865" spans="9:10" ht="15.75">
      <c r="I18865" s="192"/>
      <c r="J18865" s="192"/>
    </row>
    <row r="18866" spans="9:10" ht="15.75">
      <c r="I18866" s="192"/>
      <c r="J18866" s="192"/>
    </row>
    <row r="18867" spans="9:10" ht="15.75">
      <c r="I18867" s="192"/>
      <c r="J18867" s="192"/>
    </row>
    <row r="18868" spans="9:10" ht="15.75">
      <c r="I18868" s="192"/>
      <c r="J18868" s="192"/>
    </row>
    <row r="18869" spans="9:10" ht="15.75">
      <c r="I18869" s="192"/>
      <c r="J18869" s="192"/>
    </row>
    <row r="18870" spans="9:10" ht="15.75">
      <c r="I18870" s="192"/>
      <c r="J18870" s="192"/>
    </row>
    <row r="18871" spans="9:10" ht="15.75">
      <c r="I18871" s="192"/>
      <c r="J18871" s="192"/>
    </row>
    <row r="18872" spans="9:10" ht="15.75">
      <c r="I18872" s="192"/>
      <c r="J18872" s="192"/>
    </row>
    <row r="18873" spans="9:10" ht="15.75">
      <c r="I18873" s="192"/>
      <c r="J18873" s="192"/>
    </row>
    <row r="18874" spans="9:10" ht="15.75">
      <c r="I18874" s="192"/>
      <c r="J18874" s="192"/>
    </row>
    <row r="18875" spans="9:10" ht="15.75">
      <c r="I18875" s="192"/>
      <c r="J18875" s="192"/>
    </row>
    <row r="18876" spans="9:10" ht="15.75">
      <c r="I18876" s="192"/>
      <c r="J18876" s="192"/>
    </row>
    <row r="18877" spans="9:10" ht="15.75">
      <c r="I18877" s="192"/>
      <c r="J18877" s="192"/>
    </row>
    <row r="18878" spans="9:10" ht="15.75">
      <c r="I18878" s="192"/>
      <c r="J18878" s="192"/>
    </row>
    <row r="18879" spans="9:10" ht="15.75">
      <c r="I18879" s="192"/>
      <c r="J18879" s="192"/>
    </row>
    <row r="18880" spans="9:10" ht="15.75">
      <c r="I18880" s="192"/>
      <c r="J18880" s="192"/>
    </row>
    <row r="18881" spans="9:10" ht="15.75">
      <c r="I18881" s="192"/>
      <c r="J18881" s="192"/>
    </row>
    <row r="18882" spans="9:10" ht="15.75">
      <c r="I18882" s="192"/>
      <c r="J18882" s="192"/>
    </row>
    <row r="18883" spans="9:10" ht="15.75">
      <c r="I18883" s="192"/>
      <c r="J18883" s="192"/>
    </row>
    <row r="18884" spans="9:10" ht="15.75">
      <c r="I18884" s="192"/>
      <c r="J18884" s="192"/>
    </row>
    <row r="18885" spans="9:10" ht="15.75">
      <c r="I18885" s="192"/>
      <c r="J18885" s="192"/>
    </row>
    <row r="18886" spans="9:10" ht="15.75">
      <c r="I18886" s="192"/>
      <c r="J18886" s="192"/>
    </row>
    <row r="18887" spans="9:10" ht="15.75">
      <c r="I18887" s="192"/>
      <c r="J18887" s="192"/>
    </row>
    <row r="18888" spans="9:10" ht="15.75">
      <c r="I18888" s="192"/>
      <c r="J18888" s="192"/>
    </row>
    <row r="18889" spans="9:10" ht="15.75">
      <c r="I18889" s="192"/>
      <c r="J18889" s="192"/>
    </row>
    <row r="18890" spans="9:10" ht="15.75">
      <c r="I18890" s="192"/>
      <c r="J18890" s="192"/>
    </row>
    <row r="18891" spans="9:10" ht="15.75">
      <c r="I18891" s="192"/>
      <c r="J18891" s="192"/>
    </row>
    <row r="18892" spans="9:10" ht="15.75">
      <c r="I18892" s="192"/>
      <c r="J18892" s="192"/>
    </row>
    <row r="18893" spans="9:10" ht="15.75">
      <c r="I18893" s="192"/>
      <c r="J18893" s="192"/>
    </row>
    <row r="18894" spans="9:10" ht="15.75">
      <c r="I18894" s="192"/>
      <c r="J18894" s="192"/>
    </row>
    <row r="18895" spans="9:10" ht="15.75">
      <c r="I18895" s="192"/>
      <c r="J18895" s="192"/>
    </row>
    <row r="18896" spans="9:10" ht="15.75">
      <c r="I18896" s="192"/>
      <c r="J18896" s="192"/>
    </row>
    <row r="18897" spans="9:10" ht="15.75">
      <c r="I18897" s="192"/>
      <c r="J18897" s="192"/>
    </row>
    <row r="18898" spans="9:10" ht="15.75">
      <c r="I18898" s="192"/>
      <c r="J18898" s="192"/>
    </row>
    <row r="18899" spans="9:10" ht="15.75">
      <c r="I18899" s="192"/>
      <c r="J18899" s="192"/>
    </row>
    <row r="18900" spans="9:10" ht="15.75">
      <c r="I18900" s="192"/>
      <c r="J18900" s="192"/>
    </row>
    <row r="18901" spans="9:10" ht="15.75">
      <c r="I18901" s="192"/>
      <c r="J18901" s="192"/>
    </row>
    <row r="18902" spans="9:10" ht="15.75">
      <c r="I18902" s="192"/>
      <c r="J18902" s="192"/>
    </row>
    <row r="18903" spans="9:10" ht="15.75">
      <c r="I18903" s="192"/>
      <c r="J18903" s="192"/>
    </row>
    <row r="18904" spans="9:10" ht="15.75">
      <c r="I18904" s="192"/>
      <c r="J18904" s="192"/>
    </row>
    <row r="18905" spans="9:10" ht="15.75">
      <c r="I18905" s="192"/>
      <c r="J18905" s="192"/>
    </row>
    <row r="18906" spans="9:10" ht="15.75">
      <c r="I18906" s="192"/>
      <c r="J18906" s="192"/>
    </row>
    <row r="18907" spans="9:10" ht="15.75">
      <c r="I18907" s="192"/>
      <c r="J18907" s="192"/>
    </row>
    <row r="18908" spans="9:10" ht="15.75">
      <c r="I18908" s="192"/>
      <c r="J18908" s="192"/>
    </row>
    <row r="18909" spans="9:10" ht="15.75">
      <c r="I18909" s="192"/>
      <c r="J18909" s="192"/>
    </row>
    <row r="18910" spans="9:10" ht="15.75">
      <c r="I18910" s="192"/>
      <c r="J18910" s="192"/>
    </row>
    <row r="18911" spans="9:10" ht="15.75">
      <c r="I18911" s="192"/>
      <c r="J18911" s="192"/>
    </row>
    <row r="18912" spans="9:10" ht="15.75">
      <c r="I18912" s="192"/>
      <c r="J18912" s="192"/>
    </row>
    <row r="18913" spans="9:10" ht="15.75">
      <c r="I18913" s="192"/>
      <c r="J18913" s="192"/>
    </row>
    <row r="18914" spans="9:10" ht="15.75">
      <c r="I18914" s="192"/>
      <c r="J18914" s="192"/>
    </row>
    <row r="18915" spans="9:10" ht="15.75">
      <c r="I18915" s="192"/>
      <c r="J18915" s="192"/>
    </row>
    <row r="18916" spans="9:10" ht="15.75">
      <c r="I18916" s="192"/>
      <c r="J18916" s="192"/>
    </row>
    <row r="18917" spans="9:10" ht="15.75">
      <c r="I18917" s="192"/>
      <c r="J18917" s="192"/>
    </row>
    <row r="18918" spans="9:10" ht="15.75">
      <c r="I18918" s="192"/>
      <c r="J18918" s="192"/>
    </row>
    <row r="18919" spans="9:10" ht="15.75">
      <c r="I18919" s="192"/>
      <c r="J18919" s="192"/>
    </row>
    <row r="18920" spans="9:10" ht="15.75">
      <c r="I18920" s="192"/>
      <c r="J18920" s="192"/>
    </row>
    <row r="18921" spans="9:10" ht="15.75">
      <c r="I18921" s="192"/>
      <c r="J18921" s="192"/>
    </row>
    <row r="18922" spans="9:10" ht="15.75">
      <c r="I18922" s="192"/>
      <c r="J18922" s="192"/>
    </row>
    <row r="18923" spans="9:10" ht="15.75">
      <c r="I18923" s="192"/>
      <c r="J18923" s="192"/>
    </row>
    <row r="18924" spans="9:10" ht="15.75">
      <c r="I18924" s="192"/>
      <c r="J18924" s="192"/>
    </row>
    <row r="18925" spans="9:10" ht="15.75">
      <c r="I18925" s="192"/>
      <c r="J18925" s="192"/>
    </row>
    <row r="18926" spans="9:10" ht="15.75">
      <c r="I18926" s="192"/>
      <c r="J18926" s="192"/>
    </row>
    <row r="18927" spans="9:10" ht="15.75">
      <c r="I18927" s="192"/>
      <c r="J18927" s="192"/>
    </row>
    <row r="18928" spans="9:10" ht="15.75">
      <c r="I18928" s="192"/>
      <c r="J18928" s="192"/>
    </row>
    <row r="18929" spans="9:10" ht="15.75">
      <c r="I18929" s="192"/>
      <c r="J18929" s="192"/>
    </row>
    <row r="18930" spans="9:10" ht="15.75">
      <c r="I18930" s="192"/>
      <c r="J18930" s="192"/>
    </row>
    <row r="18931" spans="9:10" ht="15.75">
      <c r="I18931" s="192"/>
      <c r="J18931" s="192"/>
    </row>
    <row r="18932" spans="9:10" ht="15.75">
      <c r="I18932" s="192"/>
      <c r="J18932" s="192"/>
    </row>
    <row r="18933" spans="9:10" ht="15.75">
      <c r="I18933" s="192"/>
      <c r="J18933" s="192"/>
    </row>
    <row r="18934" spans="9:10" ht="15.75">
      <c r="I18934" s="192"/>
      <c r="J18934" s="192"/>
    </row>
    <row r="18935" spans="9:10" ht="15.75">
      <c r="I18935" s="192"/>
      <c r="J18935" s="192"/>
    </row>
    <row r="18936" spans="9:10" ht="15.75">
      <c r="I18936" s="192"/>
      <c r="J18936" s="192"/>
    </row>
    <row r="18937" spans="9:10" ht="15.75">
      <c r="I18937" s="192"/>
      <c r="J18937" s="192"/>
    </row>
    <row r="18938" spans="9:10" ht="15.75">
      <c r="I18938" s="192"/>
      <c r="J18938" s="192"/>
    </row>
    <row r="18939" spans="9:10" ht="15.75">
      <c r="I18939" s="192"/>
      <c r="J18939" s="192"/>
    </row>
    <row r="18940" spans="9:10" ht="15.75">
      <c r="I18940" s="192"/>
      <c r="J18940" s="192"/>
    </row>
    <row r="18941" spans="9:10" ht="15.75">
      <c r="I18941" s="192"/>
      <c r="J18941" s="192"/>
    </row>
    <row r="18942" spans="9:10" ht="15.75">
      <c r="I18942" s="192"/>
      <c r="J18942" s="192"/>
    </row>
    <row r="18943" spans="9:10" ht="15.75">
      <c r="I18943" s="192"/>
      <c r="J18943" s="192"/>
    </row>
    <row r="18944" spans="9:10" ht="15.75">
      <c r="I18944" s="192"/>
      <c r="J18944" s="192"/>
    </row>
    <row r="18945" spans="9:10" ht="15.75">
      <c r="I18945" s="192"/>
      <c r="J18945" s="192"/>
    </row>
    <row r="18946" spans="9:10" ht="15.75">
      <c r="I18946" s="192"/>
      <c r="J18946" s="192"/>
    </row>
    <row r="18947" spans="9:10" ht="15.75">
      <c r="I18947" s="192"/>
      <c r="J18947" s="192"/>
    </row>
    <row r="18948" spans="9:10" ht="15.75">
      <c r="I18948" s="192"/>
      <c r="J18948" s="192"/>
    </row>
    <row r="18949" spans="9:10" ht="15.75">
      <c r="I18949" s="192"/>
      <c r="J18949" s="192"/>
    </row>
    <row r="18950" spans="9:10" ht="15.75">
      <c r="I18950" s="192"/>
      <c r="J18950" s="192"/>
    </row>
    <row r="18951" spans="9:10" ht="15.75">
      <c r="I18951" s="192"/>
      <c r="J18951" s="192"/>
    </row>
    <row r="18952" spans="9:10" ht="15.75">
      <c r="I18952" s="192"/>
      <c r="J18952" s="192"/>
    </row>
    <row r="18953" spans="9:10" ht="15.75">
      <c r="I18953" s="192"/>
      <c r="J18953" s="192"/>
    </row>
    <row r="18954" spans="9:10" ht="15.75">
      <c r="I18954" s="192"/>
      <c r="J18954" s="192"/>
    </row>
    <row r="18955" spans="9:10" ht="15.75">
      <c r="I18955" s="192"/>
      <c r="J18955" s="192"/>
    </row>
    <row r="18956" spans="9:10" ht="15.75">
      <c r="I18956" s="192"/>
      <c r="J18956" s="192"/>
    </row>
    <row r="18957" spans="9:10" ht="15.75">
      <c r="I18957" s="192"/>
      <c r="J18957" s="192"/>
    </row>
    <row r="18958" spans="9:10" ht="15.75">
      <c r="I18958" s="192"/>
      <c r="J18958" s="192"/>
    </row>
    <row r="18959" spans="9:10" ht="15.75">
      <c r="I18959" s="192"/>
      <c r="J18959" s="192"/>
    </row>
    <row r="18960" spans="9:10" ht="15.75">
      <c r="I18960" s="192"/>
      <c r="J18960" s="192"/>
    </row>
    <row r="18961" spans="9:10" ht="15.75">
      <c r="I18961" s="192"/>
      <c r="J18961" s="192"/>
    </row>
    <row r="18962" spans="9:10" ht="15.75">
      <c r="I18962" s="192"/>
      <c r="J18962" s="192"/>
    </row>
    <row r="18963" spans="9:10" ht="15.75">
      <c r="I18963" s="192"/>
      <c r="J18963" s="192"/>
    </row>
    <row r="18964" spans="9:10" ht="15.75">
      <c r="I18964" s="192"/>
      <c r="J18964" s="192"/>
    </row>
    <row r="18965" spans="9:10" ht="15.75">
      <c r="I18965" s="192"/>
      <c r="J18965" s="192"/>
    </row>
    <row r="18966" spans="9:10" ht="15.75">
      <c r="I18966" s="192"/>
      <c r="J18966" s="192"/>
    </row>
    <row r="18967" spans="9:10" ht="15.75">
      <c r="I18967" s="192"/>
      <c r="J18967" s="192"/>
    </row>
    <row r="18968" spans="9:10" ht="15.75">
      <c r="I18968" s="192"/>
      <c r="J18968" s="192"/>
    </row>
    <row r="18969" spans="9:10" ht="15.75">
      <c r="I18969" s="192"/>
      <c r="J18969" s="192"/>
    </row>
    <row r="18970" spans="9:10" ht="15.75">
      <c r="I18970" s="192"/>
      <c r="J18970" s="192"/>
    </row>
    <row r="18971" spans="9:10" ht="15.75">
      <c r="I18971" s="192"/>
      <c r="J18971" s="192"/>
    </row>
    <row r="18972" spans="9:10" ht="15.75">
      <c r="I18972" s="192"/>
      <c r="J18972" s="192"/>
    </row>
    <row r="18973" spans="9:10" ht="15.75">
      <c r="I18973" s="192"/>
      <c r="J18973" s="192"/>
    </row>
    <row r="18974" spans="9:10" ht="15.75">
      <c r="I18974" s="192"/>
      <c r="J18974" s="192"/>
    </row>
    <row r="18975" spans="9:10" ht="15.75">
      <c r="I18975" s="192"/>
      <c r="J18975" s="192"/>
    </row>
    <row r="18976" spans="9:10" ht="15.75">
      <c r="I18976" s="192"/>
      <c r="J18976" s="192"/>
    </row>
    <row r="18977" spans="9:10" ht="15.75">
      <c r="I18977" s="192"/>
      <c r="J18977" s="192"/>
    </row>
    <row r="18978" spans="9:10" ht="15.75">
      <c r="I18978" s="192"/>
      <c r="J18978" s="192"/>
    </row>
    <row r="18979" spans="9:10" ht="15.75">
      <c r="I18979" s="192"/>
      <c r="J18979" s="192"/>
    </row>
    <row r="18980" spans="9:10" ht="15.75">
      <c r="I18980" s="192"/>
      <c r="J18980" s="192"/>
    </row>
    <row r="18981" spans="9:10" ht="15.75">
      <c r="I18981" s="192"/>
      <c r="J18981" s="192"/>
    </row>
    <row r="18982" spans="9:10" ht="15.75">
      <c r="I18982" s="192"/>
      <c r="J18982" s="192"/>
    </row>
    <row r="18983" spans="9:10" ht="15.75">
      <c r="I18983" s="192"/>
      <c r="J18983" s="192"/>
    </row>
    <row r="18984" spans="9:10" ht="15.75">
      <c r="I18984" s="192"/>
      <c r="J18984" s="192"/>
    </row>
    <row r="18985" spans="9:10" ht="15.75">
      <c r="I18985" s="192"/>
      <c r="J18985" s="192"/>
    </row>
    <row r="18986" spans="9:10" ht="15.75">
      <c r="I18986" s="192"/>
      <c r="J18986" s="192"/>
    </row>
    <row r="18987" spans="9:10" ht="15.75">
      <c r="I18987" s="192"/>
      <c r="J18987" s="192"/>
    </row>
    <row r="18988" spans="9:10" ht="15.75">
      <c r="I18988" s="192"/>
      <c r="J18988" s="192"/>
    </row>
    <row r="18989" spans="9:10" ht="15.75">
      <c r="I18989" s="192"/>
      <c r="J18989" s="192"/>
    </row>
    <row r="18990" spans="9:10" ht="15.75">
      <c r="I18990" s="192"/>
      <c r="J18990" s="192"/>
    </row>
    <row r="18991" spans="9:10" ht="15.75">
      <c r="I18991" s="192"/>
      <c r="J18991" s="192"/>
    </row>
    <row r="18992" spans="9:10" ht="15.75">
      <c r="I18992" s="192"/>
      <c r="J18992" s="192"/>
    </row>
    <row r="18993" spans="9:10" ht="15.75">
      <c r="I18993" s="192"/>
      <c r="J18993" s="192"/>
    </row>
    <row r="18994" spans="9:10" ht="15.75">
      <c r="I18994" s="192"/>
      <c r="J18994" s="192"/>
    </row>
    <row r="18995" spans="9:10" ht="15.75">
      <c r="I18995" s="192"/>
      <c r="J18995" s="192"/>
    </row>
    <row r="18996" spans="9:10" ht="15.75">
      <c r="I18996" s="192"/>
      <c r="J18996" s="192"/>
    </row>
    <row r="18997" spans="9:10" ht="15.75">
      <c r="I18997" s="192"/>
      <c r="J18997" s="192"/>
    </row>
    <row r="18998" spans="9:10" ht="15.75">
      <c r="I18998" s="192"/>
      <c r="J18998" s="192"/>
    </row>
    <row r="18999" spans="9:10" ht="15.75">
      <c r="I18999" s="192"/>
      <c r="J18999" s="192"/>
    </row>
    <row r="19000" spans="9:10" ht="15.75">
      <c r="I19000" s="192"/>
      <c r="J19000" s="192"/>
    </row>
    <row r="19001" spans="9:10" ht="15.75">
      <c r="I19001" s="192"/>
      <c r="J19001" s="192"/>
    </row>
    <row r="19002" spans="9:10" ht="15.75">
      <c r="I19002" s="192"/>
      <c r="J19002" s="192"/>
    </row>
    <row r="19003" spans="9:10" ht="15.75">
      <c r="I19003" s="192"/>
      <c r="J19003" s="192"/>
    </row>
    <row r="19004" spans="9:10" ht="15.75">
      <c r="I19004" s="192"/>
      <c r="J19004" s="192"/>
    </row>
    <row r="19005" spans="9:10" ht="15.75">
      <c r="I19005" s="192"/>
      <c r="J19005" s="192"/>
    </row>
    <row r="19006" spans="9:10" ht="15.75">
      <c r="I19006" s="192"/>
      <c r="J19006" s="192"/>
    </row>
    <row r="19007" spans="9:10" ht="15.75">
      <c r="I19007" s="192"/>
      <c r="J19007" s="192"/>
    </row>
    <row r="19008" spans="9:10" ht="15.75">
      <c r="I19008" s="192"/>
      <c r="J19008" s="192"/>
    </row>
    <row r="19009" spans="9:10" ht="15.75">
      <c r="I19009" s="192"/>
      <c r="J19009" s="192"/>
    </row>
    <row r="19010" spans="9:10" ht="15.75">
      <c r="I19010" s="192"/>
      <c r="J19010" s="192"/>
    </row>
    <row r="19011" spans="9:10" ht="15.75">
      <c r="I19011" s="192"/>
      <c r="J19011" s="192"/>
    </row>
    <row r="19012" spans="9:10" ht="15.75">
      <c r="I19012" s="192"/>
      <c r="J19012" s="192"/>
    </row>
    <row r="19013" spans="9:10" ht="15.75">
      <c r="I19013" s="192"/>
      <c r="J19013" s="192"/>
    </row>
    <row r="19014" spans="9:10" ht="15.75">
      <c r="I19014" s="192"/>
      <c r="J19014" s="192"/>
    </row>
    <row r="19015" spans="9:10" ht="15.75">
      <c r="I19015" s="192"/>
      <c r="J19015" s="192"/>
    </row>
    <row r="19016" spans="9:10" ht="15.75">
      <c r="I19016" s="192"/>
      <c r="J19016" s="192"/>
    </row>
    <row r="19017" spans="9:10" ht="15.75">
      <c r="I19017" s="192"/>
      <c r="J19017" s="192"/>
    </row>
    <row r="19018" spans="9:10" ht="15.75">
      <c r="I19018" s="192"/>
      <c r="J19018" s="192"/>
    </row>
    <row r="19019" spans="9:10" ht="15.75">
      <c r="I19019" s="192"/>
      <c r="J19019" s="192"/>
    </row>
    <row r="19020" spans="9:10" ht="15.75">
      <c r="I19020" s="192"/>
      <c r="J19020" s="192"/>
    </row>
    <row r="19021" spans="9:10" ht="15.75">
      <c r="I19021" s="192"/>
      <c r="J19021" s="192"/>
    </row>
    <row r="19022" spans="9:10" ht="15.75">
      <c r="I19022" s="192"/>
      <c r="J19022" s="192"/>
    </row>
    <row r="19023" spans="9:10" ht="15.75">
      <c r="I19023" s="192"/>
      <c r="J19023" s="192"/>
    </row>
    <row r="19024" spans="9:10" ht="15.75">
      <c r="I19024" s="192"/>
      <c r="J19024" s="192"/>
    </row>
    <row r="19025" spans="9:10" ht="15.75">
      <c r="I19025" s="192"/>
      <c r="J19025" s="192"/>
    </row>
    <row r="19026" spans="9:10" ht="15.75">
      <c r="I19026" s="192"/>
      <c r="J19026" s="192"/>
    </row>
    <row r="19027" spans="9:10" ht="15.75">
      <c r="I19027" s="192"/>
      <c r="J19027" s="192"/>
    </row>
    <row r="19028" spans="9:10" ht="15.75">
      <c r="I19028" s="192"/>
      <c r="J19028" s="192"/>
    </row>
    <row r="19029" spans="9:10" ht="15.75">
      <c r="I19029" s="192"/>
      <c r="J19029" s="192"/>
    </row>
    <row r="19030" spans="9:10" ht="15.75">
      <c r="I19030" s="192"/>
      <c r="J19030" s="192"/>
    </row>
    <row r="19031" spans="9:10" ht="15.75">
      <c r="I19031" s="192"/>
      <c r="J19031" s="192"/>
    </row>
    <row r="19032" spans="9:10" ht="15.75">
      <c r="I19032" s="192"/>
      <c r="J19032" s="192"/>
    </row>
    <row r="19033" spans="9:10" ht="15.75">
      <c r="I19033" s="192"/>
      <c r="J19033" s="192"/>
    </row>
    <row r="19034" spans="9:10" ht="15.75">
      <c r="I19034" s="192"/>
      <c r="J19034" s="192"/>
    </row>
    <row r="19035" spans="9:10" ht="15.75">
      <c r="I19035" s="192"/>
      <c r="J19035" s="192"/>
    </row>
    <row r="19036" spans="9:10" ht="15.75">
      <c r="I19036" s="192"/>
      <c r="J19036" s="192"/>
    </row>
    <row r="19037" spans="9:10" ht="15.75">
      <c r="I19037" s="192"/>
      <c r="J19037" s="192"/>
    </row>
    <row r="19038" spans="9:10" ht="15.75">
      <c r="I19038" s="192"/>
      <c r="J19038" s="192"/>
    </row>
    <row r="19039" spans="9:10" ht="15.75">
      <c r="I19039" s="192"/>
      <c r="J19039" s="192"/>
    </row>
    <row r="19040" spans="9:10" ht="15.75">
      <c r="I19040" s="192"/>
      <c r="J19040" s="192"/>
    </row>
    <row r="19041" spans="9:10" ht="15.75">
      <c r="I19041" s="192"/>
      <c r="J19041" s="192"/>
    </row>
    <row r="19042" spans="9:10" ht="15.75">
      <c r="I19042" s="192"/>
      <c r="J19042" s="192"/>
    </row>
    <row r="19043" spans="9:10" ht="15.75">
      <c r="I19043" s="192"/>
      <c r="J19043" s="192"/>
    </row>
    <row r="19044" spans="9:10" ht="15.75">
      <c r="I19044" s="192"/>
      <c r="J19044" s="192"/>
    </row>
    <row r="19045" spans="9:10" ht="15.75">
      <c r="I19045" s="192"/>
      <c r="J19045" s="192"/>
    </row>
    <row r="19046" spans="9:10" ht="15.75">
      <c r="I19046" s="192"/>
      <c r="J19046" s="192"/>
    </row>
    <row r="19047" spans="9:10" ht="15.75">
      <c r="I19047" s="192"/>
      <c r="J19047" s="192"/>
    </row>
    <row r="19048" spans="9:10" ht="15.75">
      <c r="I19048" s="192"/>
      <c r="J19048" s="192"/>
    </row>
    <row r="19049" spans="9:10" ht="15.75">
      <c r="I19049" s="192"/>
      <c r="J19049" s="192"/>
    </row>
    <row r="19050" spans="9:10" ht="15.75">
      <c r="I19050" s="192"/>
      <c r="J19050" s="192"/>
    </row>
    <row r="19051" spans="9:10" ht="15.75">
      <c r="I19051" s="192"/>
      <c r="J19051" s="192"/>
    </row>
    <row r="19052" spans="9:10" ht="15.75">
      <c r="I19052" s="192"/>
      <c r="J19052" s="192"/>
    </row>
    <row r="19053" spans="9:10" ht="15.75">
      <c r="I19053" s="192"/>
      <c r="J19053" s="192"/>
    </row>
    <row r="19054" spans="9:10" ht="15.75">
      <c r="I19054" s="192"/>
      <c r="J19054" s="192"/>
    </row>
    <row r="19055" spans="9:10" ht="15.75">
      <c r="I19055" s="192"/>
      <c r="J19055" s="192"/>
    </row>
    <row r="19056" spans="9:10" ht="15.75">
      <c r="I19056" s="192"/>
      <c r="J19056" s="192"/>
    </row>
    <row r="19057" spans="9:10" ht="15.75">
      <c r="I19057" s="192"/>
      <c r="J19057" s="192"/>
    </row>
    <row r="19058" spans="9:10" ht="15.75">
      <c r="I19058" s="192"/>
      <c r="J19058" s="192"/>
    </row>
    <row r="19059" spans="9:10" ht="15.75">
      <c r="I19059" s="192"/>
      <c r="J19059" s="192"/>
    </row>
    <row r="19060" spans="9:10" ht="15.75">
      <c r="I19060" s="192"/>
      <c r="J19060" s="192"/>
    </row>
    <row r="19061" spans="9:10" ht="15.75">
      <c r="I19061" s="192"/>
      <c r="J19061" s="192"/>
    </row>
    <row r="19062" spans="9:10" ht="15.75">
      <c r="I19062" s="192"/>
      <c r="J19062" s="192"/>
    </row>
    <row r="19063" spans="9:10" ht="15.75">
      <c r="I19063" s="192"/>
      <c r="J19063" s="192"/>
    </row>
    <row r="19064" spans="9:10" ht="15.75">
      <c r="I19064" s="192"/>
      <c r="J19064" s="192"/>
    </row>
    <row r="19065" spans="9:10" ht="15.75">
      <c r="I19065" s="192"/>
      <c r="J19065" s="192"/>
    </row>
    <row r="19066" spans="9:10" ht="15.75">
      <c r="I19066" s="192"/>
      <c r="J19066" s="192"/>
    </row>
    <row r="19067" spans="9:10" ht="15.75">
      <c r="I19067" s="192"/>
      <c r="J19067" s="192"/>
    </row>
    <row r="19068" spans="9:10" ht="15.75">
      <c r="I19068" s="192"/>
      <c r="J19068" s="192"/>
    </row>
    <row r="19069" spans="9:10" ht="15.75">
      <c r="I19069" s="192"/>
      <c r="J19069" s="192"/>
    </row>
    <row r="19070" spans="9:10" ht="15.75">
      <c r="I19070" s="192"/>
      <c r="J19070" s="192"/>
    </row>
    <row r="19071" spans="9:10" ht="15.75">
      <c r="I19071" s="192"/>
      <c r="J19071" s="192"/>
    </row>
    <row r="19072" spans="9:10" ht="15.75">
      <c r="I19072" s="192"/>
      <c r="J19072" s="192"/>
    </row>
    <row r="19073" spans="9:10" ht="15.75">
      <c r="I19073" s="192"/>
      <c r="J19073" s="192"/>
    </row>
    <row r="19074" spans="9:10" ht="15.75">
      <c r="I19074" s="192"/>
      <c r="J19074" s="192"/>
    </row>
    <row r="19075" spans="9:10" ht="15.75">
      <c r="I19075" s="192"/>
      <c r="J19075" s="192"/>
    </row>
    <row r="19076" spans="9:10" ht="15.75">
      <c r="I19076" s="192"/>
      <c r="J19076" s="192"/>
    </row>
    <row r="19077" spans="9:10" ht="15.75">
      <c r="I19077" s="192"/>
      <c r="J19077" s="192"/>
    </row>
    <row r="19078" spans="9:10" ht="15.75">
      <c r="I19078" s="192"/>
      <c r="J19078" s="192"/>
    </row>
    <row r="19079" spans="9:10" ht="15.75">
      <c r="I19079" s="192"/>
      <c r="J19079" s="192"/>
    </row>
    <row r="19080" spans="9:10" ht="15.75">
      <c r="I19080" s="192"/>
      <c r="J19080" s="192"/>
    </row>
    <row r="19081" spans="9:10" ht="15.75">
      <c r="I19081" s="192"/>
      <c r="J19081" s="192"/>
    </row>
    <row r="19082" spans="9:10" ht="15.75">
      <c r="I19082" s="192"/>
      <c r="J19082" s="192"/>
    </row>
    <row r="19083" spans="9:10" ht="15.75">
      <c r="I19083" s="192"/>
      <c r="J19083" s="192"/>
    </row>
    <row r="19084" spans="9:10" ht="15.75">
      <c r="I19084" s="192"/>
      <c r="J19084" s="192"/>
    </row>
    <row r="19085" spans="9:10" ht="15.75">
      <c r="I19085" s="192"/>
      <c r="J19085" s="192"/>
    </row>
    <row r="19086" spans="9:10" ht="15.75">
      <c r="I19086" s="192"/>
      <c r="J19086" s="192"/>
    </row>
    <row r="19087" spans="9:10" ht="15.75">
      <c r="I19087" s="192"/>
      <c r="J19087" s="192"/>
    </row>
    <row r="19088" spans="9:10" ht="15.75">
      <c r="I19088" s="192"/>
      <c r="J19088" s="192"/>
    </row>
    <row r="19089" spans="9:10" ht="15.75">
      <c r="I19089" s="192"/>
      <c r="J19089" s="192"/>
    </row>
    <row r="19090" spans="9:10" ht="15.75">
      <c r="I19090" s="192"/>
      <c r="J19090" s="192"/>
    </row>
    <row r="19091" spans="9:10" ht="15.75">
      <c r="I19091" s="192"/>
      <c r="J19091" s="192"/>
    </row>
    <row r="19092" spans="9:10" ht="15.75">
      <c r="I19092" s="192"/>
      <c r="J19092" s="192"/>
    </row>
    <row r="19093" spans="9:10" ht="15.75">
      <c r="I19093" s="192"/>
      <c r="J19093" s="192"/>
    </row>
    <row r="19094" spans="9:10" ht="15.75">
      <c r="I19094" s="192"/>
      <c r="J19094" s="192"/>
    </row>
    <row r="19095" spans="9:10" ht="15.75">
      <c r="I19095" s="192"/>
      <c r="J19095" s="192"/>
    </row>
    <row r="19096" spans="9:10" ht="15.75">
      <c r="I19096" s="192"/>
      <c r="J19096" s="192"/>
    </row>
    <row r="19097" spans="9:10" ht="15.75">
      <c r="I19097" s="192"/>
      <c r="J19097" s="192"/>
    </row>
    <row r="19098" spans="9:10" ht="15.75">
      <c r="I19098" s="192"/>
      <c r="J19098" s="192"/>
    </row>
    <row r="19099" spans="9:10" ht="15.75">
      <c r="I19099" s="192"/>
      <c r="J19099" s="192"/>
    </row>
    <row r="19100" spans="9:10" ht="15.75">
      <c r="I19100" s="192"/>
      <c r="J19100" s="192"/>
    </row>
    <row r="19101" spans="9:10" ht="15.75">
      <c r="I19101" s="192"/>
      <c r="J19101" s="192"/>
    </row>
    <row r="19102" spans="9:10" ht="15.75">
      <c r="I19102" s="192"/>
      <c r="J19102" s="192"/>
    </row>
    <row r="19103" spans="9:10" ht="15.75">
      <c r="I19103" s="192"/>
      <c r="J19103" s="192"/>
    </row>
    <row r="19104" spans="9:10" ht="15.75">
      <c r="I19104" s="192"/>
      <c r="J19104" s="192"/>
    </row>
    <row r="19105" spans="9:10" ht="15.75">
      <c r="I19105" s="192"/>
      <c r="J19105" s="192"/>
    </row>
    <row r="19106" spans="9:10" ht="15.75">
      <c r="I19106" s="192"/>
      <c r="J19106" s="192"/>
    </row>
    <row r="19107" spans="9:10" ht="15.75">
      <c r="I19107" s="192"/>
      <c r="J19107" s="192"/>
    </row>
    <row r="19108" spans="9:10" ht="15.75">
      <c r="I19108" s="192"/>
      <c r="J19108" s="192"/>
    </row>
    <row r="19109" spans="9:10" ht="15.75">
      <c r="I19109" s="192"/>
      <c r="J19109" s="192"/>
    </row>
    <row r="19110" spans="9:10" ht="15.75">
      <c r="I19110" s="192"/>
      <c r="J19110" s="192"/>
    </row>
    <row r="19111" spans="9:10" ht="15.75">
      <c r="I19111" s="192"/>
      <c r="J19111" s="192"/>
    </row>
    <row r="19112" spans="9:10" ht="15.75">
      <c r="I19112" s="192"/>
      <c r="J19112" s="192"/>
    </row>
    <row r="19113" spans="9:10" ht="15.75">
      <c r="I19113" s="192"/>
      <c r="J19113" s="192"/>
    </row>
    <row r="19114" spans="9:10" ht="15.75">
      <c r="I19114" s="192"/>
      <c r="J19114" s="192"/>
    </row>
    <row r="19115" spans="9:10" ht="15.75">
      <c r="I19115" s="192"/>
      <c r="J19115" s="192"/>
    </row>
    <row r="19116" spans="9:10" ht="15.75">
      <c r="I19116" s="192"/>
      <c r="J19116" s="192"/>
    </row>
    <row r="19117" spans="9:10" ht="15.75">
      <c r="I19117" s="192"/>
      <c r="J19117" s="192"/>
    </row>
    <row r="19118" spans="9:10" ht="15.75">
      <c r="I19118" s="192"/>
      <c r="J19118" s="192"/>
    </row>
    <row r="19119" spans="9:10" ht="15.75">
      <c r="I19119" s="192"/>
      <c r="J19119" s="192"/>
    </row>
    <row r="19120" spans="9:10" ht="15.75">
      <c r="I19120" s="192"/>
      <c r="J19120" s="192"/>
    </row>
    <row r="19121" spans="9:10" ht="15.75">
      <c r="I19121" s="192"/>
      <c r="J19121" s="192"/>
    </row>
    <row r="19122" spans="9:10" ht="15.75">
      <c r="I19122" s="192"/>
      <c r="J19122" s="192"/>
    </row>
    <row r="19123" spans="9:10" ht="15.75">
      <c r="I19123" s="192"/>
      <c r="J19123" s="192"/>
    </row>
    <row r="19124" spans="9:10" ht="15.75">
      <c r="I19124" s="192"/>
      <c r="J19124" s="192"/>
    </row>
    <row r="19125" spans="9:10" ht="15.75">
      <c r="I19125" s="192"/>
      <c r="J19125" s="192"/>
    </row>
    <row r="19126" spans="9:10" ht="15.75">
      <c r="I19126" s="192"/>
      <c r="J19126" s="192"/>
    </row>
    <row r="19127" spans="9:10" ht="15.75">
      <c r="I19127" s="192"/>
      <c r="J19127" s="192"/>
    </row>
    <row r="19128" spans="9:10" ht="15.75">
      <c r="I19128" s="192"/>
      <c r="J19128" s="192"/>
    </row>
    <row r="19129" spans="9:10" ht="15.75">
      <c r="I19129" s="192"/>
      <c r="J19129" s="192"/>
    </row>
    <row r="19130" spans="9:10" ht="15.75">
      <c r="I19130" s="192"/>
      <c r="J19130" s="192"/>
    </row>
    <row r="19131" spans="9:10" ht="15.75">
      <c r="I19131" s="192"/>
      <c r="J19131" s="192"/>
    </row>
    <row r="19132" spans="9:10" ht="15.75">
      <c r="I19132" s="192"/>
      <c r="J19132" s="192"/>
    </row>
    <row r="19133" spans="9:10" ht="15.75">
      <c r="I19133" s="192"/>
      <c r="J19133" s="192"/>
    </row>
    <row r="19134" spans="9:10" ht="15.75">
      <c r="I19134" s="192"/>
      <c r="J19134" s="192"/>
    </row>
    <row r="19135" spans="9:10" ht="15.75">
      <c r="I19135" s="192"/>
      <c r="J19135" s="192"/>
    </row>
    <row r="19136" spans="9:10" ht="15.75">
      <c r="I19136" s="192"/>
      <c r="J19136" s="192"/>
    </row>
    <row r="19137" spans="9:10" ht="15.75">
      <c r="I19137" s="192"/>
      <c r="J19137" s="192"/>
    </row>
    <row r="19138" spans="9:10" ht="15.75">
      <c r="I19138" s="192"/>
      <c r="J19138" s="192"/>
    </row>
    <row r="19139" spans="9:10" ht="15.75">
      <c r="I19139" s="192"/>
      <c r="J19139" s="192"/>
    </row>
    <row r="19140" spans="9:10" ht="15.75">
      <c r="I19140" s="192"/>
      <c r="J19140" s="192"/>
    </row>
    <row r="19141" spans="9:10" ht="15.75">
      <c r="I19141" s="192"/>
      <c r="J19141" s="192"/>
    </row>
    <row r="19142" spans="9:10" ht="15.75">
      <c r="I19142" s="192"/>
      <c r="J19142" s="192"/>
    </row>
    <row r="19143" spans="9:10" ht="15.75">
      <c r="I19143" s="192"/>
      <c r="J19143" s="192"/>
    </row>
    <row r="19144" spans="9:10" ht="15.75">
      <c r="I19144" s="192"/>
      <c r="J19144" s="192"/>
    </row>
    <row r="19145" spans="9:10" ht="15.75">
      <c r="I19145" s="192"/>
      <c r="J19145" s="192"/>
    </row>
    <row r="19146" spans="9:10" ht="15.75">
      <c r="I19146" s="192"/>
      <c r="J19146" s="192"/>
    </row>
    <row r="19147" spans="9:10" ht="15.75">
      <c r="I19147" s="192"/>
      <c r="J19147" s="192"/>
    </row>
    <row r="19148" spans="9:10" ht="15.75">
      <c r="I19148" s="192"/>
      <c r="J19148" s="192"/>
    </row>
    <row r="19149" spans="9:10" ht="15.75">
      <c r="I19149" s="192"/>
      <c r="J19149" s="192"/>
    </row>
    <row r="19150" spans="9:10" ht="15.75">
      <c r="I19150" s="192"/>
      <c r="J19150" s="192"/>
    </row>
    <row r="19151" spans="9:10" ht="15.75">
      <c r="I19151" s="192"/>
      <c r="J19151" s="192"/>
    </row>
    <row r="19152" spans="9:10" ht="15.75">
      <c r="I19152" s="192"/>
      <c r="J19152" s="192"/>
    </row>
    <row r="19153" spans="9:10" ht="15.75">
      <c r="I19153" s="192"/>
      <c r="J19153" s="192"/>
    </row>
    <row r="19154" spans="9:10" ht="15.75">
      <c r="I19154" s="192"/>
      <c r="J19154" s="192"/>
    </row>
    <row r="19155" spans="9:10" ht="15.75">
      <c r="I19155" s="192"/>
      <c r="J19155" s="192"/>
    </row>
    <row r="19156" spans="9:10" ht="15.75">
      <c r="I19156" s="192"/>
      <c r="J19156" s="192"/>
    </row>
    <row r="19157" spans="9:10" ht="15.75">
      <c r="I19157" s="192"/>
      <c r="J19157" s="192"/>
    </row>
    <row r="19158" spans="9:10" ht="15.75">
      <c r="I19158" s="192"/>
      <c r="J19158" s="192"/>
    </row>
    <row r="19159" spans="9:10" ht="15.75">
      <c r="I19159" s="192"/>
      <c r="J19159" s="192"/>
    </row>
    <row r="19160" spans="9:10" ht="15.75">
      <c r="I19160" s="192"/>
      <c r="J19160" s="192"/>
    </row>
    <row r="19161" spans="9:10" ht="15.75">
      <c r="I19161" s="192"/>
      <c r="J19161" s="192"/>
    </row>
    <row r="19162" spans="9:10" ht="15.75">
      <c r="I19162" s="192"/>
      <c r="J19162" s="192"/>
    </row>
    <row r="19163" spans="9:10" ht="15.75">
      <c r="I19163" s="192"/>
      <c r="J19163" s="192"/>
    </row>
    <row r="19164" spans="9:10" ht="15.75">
      <c r="I19164" s="192"/>
      <c r="J19164" s="192"/>
    </row>
    <row r="19165" spans="9:10" ht="15.75">
      <c r="I19165" s="192"/>
      <c r="J19165" s="192"/>
    </row>
    <row r="19166" spans="9:10" ht="15.75">
      <c r="I19166" s="192"/>
      <c r="J19166" s="192"/>
    </row>
    <row r="19167" spans="9:10" ht="15.75">
      <c r="I19167" s="192"/>
      <c r="J19167" s="192"/>
    </row>
    <row r="19168" spans="9:10" ht="15.75">
      <c r="I19168" s="192"/>
      <c r="J19168" s="192"/>
    </row>
    <row r="19169" spans="9:10" ht="15.75">
      <c r="I19169" s="192"/>
      <c r="J19169" s="192"/>
    </row>
    <row r="19170" spans="9:10" ht="15.75">
      <c r="I19170" s="192"/>
      <c r="J19170" s="192"/>
    </row>
    <row r="19171" spans="9:10" ht="15.75">
      <c r="I19171" s="192"/>
      <c r="J19171" s="192"/>
    </row>
    <row r="19172" spans="9:10" ht="15.75">
      <c r="I19172" s="192"/>
      <c r="J19172" s="192"/>
    </row>
    <row r="19173" spans="9:10" ht="15.75">
      <c r="I19173" s="192"/>
      <c r="J19173" s="192"/>
    </row>
    <row r="19174" spans="9:10" ht="15.75">
      <c r="I19174" s="192"/>
      <c r="J19174" s="192"/>
    </row>
    <row r="19175" spans="9:10" ht="15.75">
      <c r="I19175" s="192"/>
      <c r="J19175" s="192"/>
    </row>
    <row r="19176" spans="9:10" ht="15.75">
      <c r="I19176" s="192"/>
      <c r="J19176" s="192"/>
    </row>
    <row r="19177" spans="9:10" ht="15.75">
      <c r="I19177" s="192"/>
      <c r="J19177" s="192"/>
    </row>
    <row r="19178" spans="9:10" ht="15.75">
      <c r="I19178" s="192"/>
      <c r="J19178" s="192"/>
    </row>
    <row r="19179" spans="9:10" ht="15.75">
      <c r="I19179" s="192"/>
      <c r="J19179" s="192"/>
    </row>
    <row r="19180" spans="9:10" ht="15.75">
      <c r="I19180" s="192"/>
      <c r="J19180" s="192"/>
    </row>
    <row r="19181" spans="9:10" ht="15.75">
      <c r="I19181" s="192"/>
      <c r="J19181" s="192"/>
    </row>
    <row r="19182" spans="9:10" ht="15.75">
      <c r="I19182" s="192"/>
      <c r="J19182" s="192"/>
    </row>
    <row r="19183" spans="9:10" ht="15.75">
      <c r="I19183" s="192"/>
      <c r="J19183" s="192"/>
    </row>
    <row r="19184" spans="9:10" ht="15.75">
      <c r="I19184" s="192"/>
      <c r="J19184" s="192"/>
    </row>
    <row r="19185" spans="9:10" ht="15.75">
      <c r="I19185" s="192"/>
      <c r="J19185" s="192"/>
    </row>
    <row r="19186" spans="9:10" ht="15.75">
      <c r="I19186" s="192"/>
      <c r="J19186" s="192"/>
    </row>
    <row r="19187" spans="9:10" ht="15.75">
      <c r="I19187" s="192"/>
      <c r="J19187" s="192"/>
    </row>
    <row r="19188" spans="9:10" ht="15.75">
      <c r="I19188" s="192"/>
      <c r="J19188" s="192"/>
    </row>
    <row r="19189" spans="9:10" ht="15.75">
      <c r="I19189" s="192"/>
      <c r="J19189" s="192"/>
    </row>
    <row r="19190" spans="9:10" ht="15.75">
      <c r="I19190" s="192"/>
      <c r="J19190" s="192"/>
    </row>
    <row r="19191" spans="9:10" ht="15.75">
      <c r="I19191" s="192"/>
      <c r="J19191" s="192"/>
    </row>
    <row r="19192" spans="9:10" ht="15.75">
      <c r="I19192" s="192"/>
      <c r="J19192" s="192"/>
    </row>
    <row r="19193" spans="9:10" ht="15.75">
      <c r="I19193" s="192"/>
      <c r="J19193" s="192"/>
    </row>
    <row r="19194" spans="9:10" ht="15.75">
      <c r="I19194" s="192"/>
      <c r="J19194" s="192"/>
    </row>
    <row r="19195" spans="9:10" ht="15.75">
      <c r="I19195" s="192"/>
      <c r="J19195" s="192"/>
    </row>
    <row r="19196" spans="9:10" ht="15.75">
      <c r="I19196" s="192"/>
      <c r="J19196" s="192"/>
    </row>
    <row r="19197" spans="9:10" ht="15.75">
      <c r="I19197" s="192"/>
      <c r="J19197" s="192"/>
    </row>
    <row r="19198" spans="9:10" ht="15.75">
      <c r="I19198" s="192"/>
      <c r="J19198" s="192"/>
    </row>
    <row r="19199" spans="9:10" ht="15.75">
      <c r="I19199" s="192"/>
      <c r="J19199" s="192"/>
    </row>
    <row r="19200" spans="9:10" ht="15.75">
      <c r="I19200" s="192"/>
      <c r="J19200" s="192"/>
    </row>
    <row r="19201" spans="9:10" ht="15.75">
      <c r="I19201" s="192"/>
      <c r="J19201" s="192"/>
    </row>
    <row r="19202" spans="9:10" ht="15.75">
      <c r="I19202" s="192"/>
      <c r="J19202" s="192"/>
    </row>
    <row r="19203" spans="9:10" ht="15.75">
      <c r="I19203" s="192"/>
      <c r="J19203" s="192"/>
    </row>
    <row r="19204" spans="9:10" ht="15.75">
      <c r="I19204" s="192"/>
      <c r="J19204" s="192"/>
    </row>
    <row r="19205" spans="9:10" ht="15.75">
      <c r="I19205" s="192"/>
      <c r="J19205" s="192"/>
    </row>
    <row r="19206" spans="9:10" ht="15.75">
      <c r="I19206" s="192"/>
      <c r="J19206" s="192"/>
    </row>
    <row r="19207" spans="9:10" ht="15.75">
      <c r="I19207" s="192"/>
      <c r="J19207" s="192"/>
    </row>
    <row r="19208" spans="9:10" ht="15.75">
      <c r="I19208" s="192"/>
      <c r="J19208" s="192"/>
    </row>
    <row r="19209" spans="9:10" ht="15.75">
      <c r="I19209" s="192"/>
      <c r="J19209" s="192"/>
    </row>
    <row r="19210" spans="9:10" ht="15.75">
      <c r="I19210" s="192"/>
      <c r="J19210" s="192"/>
    </row>
    <row r="19211" spans="9:10" ht="15.75">
      <c r="I19211" s="192"/>
      <c r="J19211" s="192"/>
    </row>
    <row r="19212" spans="9:10" ht="15.75">
      <c r="I19212" s="192"/>
      <c r="J19212" s="192"/>
    </row>
    <row r="19213" spans="9:10" ht="15.75">
      <c r="I19213" s="192"/>
      <c r="J19213" s="192"/>
    </row>
    <row r="19214" spans="9:10" ht="15.75">
      <c r="I19214" s="192"/>
      <c r="J19214" s="192"/>
    </row>
    <row r="19215" spans="9:10" ht="15.75">
      <c r="I19215" s="192"/>
      <c r="J19215" s="192"/>
    </row>
    <row r="19216" spans="9:10" ht="15.75">
      <c r="I19216" s="192"/>
      <c r="J19216" s="192"/>
    </row>
    <row r="19217" spans="9:10" ht="15.75">
      <c r="I19217" s="192"/>
      <c r="J19217" s="192"/>
    </row>
    <row r="19218" spans="9:10" ht="15.75">
      <c r="I19218" s="192"/>
      <c r="J19218" s="192"/>
    </row>
    <row r="19219" spans="9:10" ht="15.75">
      <c r="I19219" s="192"/>
      <c r="J19219" s="192"/>
    </row>
    <row r="19220" spans="9:10" ht="15.75">
      <c r="I19220" s="192"/>
      <c r="J19220" s="192"/>
    </row>
    <row r="19221" spans="9:10" ht="15.75">
      <c r="I19221" s="192"/>
      <c r="J19221" s="192"/>
    </row>
    <row r="19222" spans="9:10" ht="15.75">
      <c r="I19222" s="192"/>
      <c r="J19222" s="192"/>
    </row>
    <row r="19223" spans="9:10" ht="15.75">
      <c r="I19223" s="192"/>
      <c r="J19223" s="192"/>
    </row>
    <row r="19224" spans="9:10" ht="15.75">
      <c r="I19224" s="192"/>
      <c r="J19224" s="192"/>
    </row>
    <row r="19225" spans="9:10" ht="15.75">
      <c r="I19225" s="192"/>
      <c r="J19225" s="192"/>
    </row>
    <row r="19226" spans="9:10" ht="15.75">
      <c r="I19226" s="192"/>
      <c r="J19226" s="192"/>
    </row>
    <row r="19227" spans="9:10" ht="15.75">
      <c r="I19227" s="192"/>
      <c r="J19227" s="192"/>
    </row>
    <row r="19228" spans="9:10" ht="15.75">
      <c r="I19228" s="192"/>
      <c r="J19228" s="192"/>
    </row>
    <row r="19229" spans="9:10" ht="15.75">
      <c r="I19229" s="192"/>
      <c r="J19229" s="192"/>
    </row>
    <row r="19230" spans="9:10" ht="15.75">
      <c r="I19230" s="192"/>
      <c r="J19230" s="192"/>
    </row>
    <row r="19231" spans="9:10" ht="15.75">
      <c r="I19231" s="192"/>
      <c r="J19231" s="192"/>
    </row>
    <row r="19232" spans="9:10" ht="15.75">
      <c r="I19232" s="192"/>
      <c r="J19232" s="192"/>
    </row>
    <row r="19233" spans="9:10" ht="15.75">
      <c r="I19233" s="192"/>
      <c r="J19233" s="192"/>
    </row>
    <row r="19234" spans="9:10" ht="15.75">
      <c r="I19234" s="192"/>
      <c r="J19234" s="192"/>
    </row>
    <row r="19235" spans="9:10" ht="15.75">
      <c r="I19235" s="192"/>
      <c r="J19235" s="192"/>
    </row>
    <row r="19236" spans="9:10" ht="15.75">
      <c r="I19236" s="192"/>
      <c r="J19236" s="192"/>
    </row>
    <row r="19237" spans="9:10" ht="15.75">
      <c r="I19237" s="192"/>
      <c r="J19237" s="192"/>
    </row>
    <row r="19238" spans="9:10" ht="15.75">
      <c r="I19238" s="192"/>
      <c r="J19238" s="192"/>
    </row>
    <row r="19239" spans="9:10" ht="15.75">
      <c r="I19239" s="192"/>
      <c r="J19239" s="192"/>
    </row>
    <row r="19240" spans="9:10" ht="15.75">
      <c r="I19240" s="192"/>
      <c r="J19240" s="192"/>
    </row>
    <row r="19241" spans="9:10" ht="15.75">
      <c r="I19241" s="192"/>
      <c r="J19241" s="192"/>
    </row>
    <row r="19242" spans="9:10" ht="15.75">
      <c r="I19242" s="192"/>
      <c r="J19242" s="192"/>
    </row>
    <row r="19243" spans="9:10" ht="15.75">
      <c r="I19243" s="192"/>
      <c r="J19243" s="192"/>
    </row>
    <row r="19244" spans="9:10" ht="15.75">
      <c r="I19244" s="192"/>
      <c r="J19244" s="192"/>
    </row>
    <row r="19245" spans="9:10" ht="15.75">
      <c r="I19245" s="192"/>
      <c r="J19245" s="192"/>
    </row>
    <row r="19246" spans="9:10" ht="15.75">
      <c r="I19246" s="192"/>
      <c r="J19246" s="192"/>
    </row>
    <row r="19247" spans="9:10" ht="15.75">
      <c r="I19247" s="192"/>
      <c r="J19247" s="192"/>
    </row>
    <row r="19248" spans="9:10" ht="15.75">
      <c r="I19248" s="192"/>
      <c r="J19248" s="192"/>
    </row>
    <row r="19249" spans="9:10" ht="15.75">
      <c r="I19249" s="192"/>
      <c r="J19249" s="192"/>
    </row>
    <row r="19250" spans="9:10" ht="15.75">
      <c r="I19250" s="192"/>
      <c r="J19250" s="192"/>
    </row>
    <row r="19251" spans="9:10" ht="15.75">
      <c r="I19251" s="192"/>
      <c r="J19251" s="192"/>
    </row>
    <row r="19252" spans="9:10" ht="15.75">
      <c r="I19252" s="192"/>
      <c r="J19252" s="192"/>
    </row>
    <row r="19253" spans="9:10" ht="15.75">
      <c r="I19253" s="192"/>
      <c r="J19253" s="192"/>
    </row>
    <row r="19254" spans="9:10" ht="15.75">
      <c r="I19254" s="192"/>
      <c r="J19254" s="192"/>
    </row>
    <row r="19255" spans="9:10" ht="15.75">
      <c r="I19255" s="192"/>
      <c r="J19255" s="192"/>
    </row>
    <row r="19256" spans="9:10" ht="15.75">
      <c r="I19256" s="192"/>
      <c r="J19256" s="192"/>
    </row>
    <row r="19257" spans="9:10" ht="15.75">
      <c r="I19257" s="192"/>
      <c r="J19257" s="192"/>
    </row>
    <row r="19258" spans="9:10" ht="15.75">
      <c r="I19258" s="192"/>
      <c r="J19258" s="192"/>
    </row>
    <row r="19259" spans="9:10" ht="15.75">
      <c r="I19259" s="192"/>
      <c r="J19259" s="192"/>
    </row>
    <row r="19260" spans="9:10" ht="15.75">
      <c r="I19260" s="192"/>
      <c r="J19260" s="192"/>
    </row>
    <row r="19261" spans="9:10" ht="15.75">
      <c r="I19261" s="192"/>
      <c r="J19261" s="192"/>
    </row>
    <row r="19262" spans="9:10" ht="15.75">
      <c r="I19262" s="192"/>
      <c r="J19262" s="192"/>
    </row>
    <row r="19263" spans="9:10" ht="15.75">
      <c r="I19263" s="192"/>
      <c r="J19263" s="192"/>
    </row>
    <row r="19264" spans="9:10" ht="15.75">
      <c r="I19264" s="192"/>
      <c r="J19264" s="192"/>
    </row>
    <row r="19265" spans="9:10" ht="15.75">
      <c r="I19265" s="192"/>
      <c r="J19265" s="192"/>
    </row>
    <row r="19266" spans="9:10" ht="15.75">
      <c r="I19266" s="192"/>
      <c r="J19266" s="192"/>
    </row>
    <row r="19267" spans="9:10" ht="15.75">
      <c r="I19267" s="192"/>
      <c r="J19267" s="192"/>
    </row>
    <row r="19268" spans="9:10" ht="15.75">
      <c r="I19268" s="192"/>
      <c r="J19268" s="192"/>
    </row>
    <row r="19269" spans="9:10" ht="15.75">
      <c r="I19269" s="192"/>
      <c r="J19269" s="192"/>
    </row>
    <row r="19270" spans="9:10" ht="15.75">
      <c r="I19270" s="192"/>
      <c r="J19270" s="192"/>
    </row>
    <row r="19271" spans="9:10" ht="15.75">
      <c r="I19271" s="192"/>
      <c r="J19271" s="192"/>
    </row>
    <row r="19272" spans="9:10" ht="15.75">
      <c r="I19272" s="192"/>
      <c r="J19272" s="192"/>
    </row>
    <row r="19273" spans="9:10" ht="15.75">
      <c r="I19273" s="192"/>
      <c r="J19273" s="192"/>
    </row>
    <row r="19274" spans="9:10" ht="15.75">
      <c r="I19274" s="192"/>
      <c r="J19274" s="192"/>
    </row>
    <row r="19275" spans="9:10" ht="15.75">
      <c r="I19275" s="192"/>
      <c r="J19275" s="192"/>
    </row>
    <row r="19276" spans="9:10" ht="15.75">
      <c r="I19276" s="192"/>
      <c r="J19276" s="192"/>
    </row>
    <row r="19277" spans="9:10" ht="15.75">
      <c r="I19277" s="192"/>
      <c r="J19277" s="192"/>
    </row>
    <row r="19278" spans="9:10" ht="15.75">
      <c r="I19278" s="192"/>
      <c r="J19278" s="192"/>
    </row>
    <row r="19279" spans="9:10" ht="15.75">
      <c r="I19279" s="192"/>
      <c r="J19279" s="192"/>
    </row>
    <row r="19280" spans="9:10" ht="15.75">
      <c r="I19280" s="192"/>
      <c r="J19280" s="192"/>
    </row>
    <row r="19281" spans="9:10" ht="15.75">
      <c r="I19281" s="192"/>
      <c r="J19281" s="192"/>
    </row>
    <row r="19282" spans="9:10" ht="15.75">
      <c r="I19282" s="192"/>
      <c r="J19282" s="192"/>
    </row>
    <row r="19283" spans="9:10" ht="15.75">
      <c r="I19283" s="192"/>
      <c r="J19283" s="192"/>
    </row>
    <row r="19284" spans="9:10" ht="15.75">
      <c r="I19284" s="192"/>
      <c r="J19284" s="192"/>
    </row>
    <row r="19285" spans="9:10" ht="15.75">
      <c r="I19285" s="192"/>
      <c r="J19285" s="192"/>
    </row>
    <row r="19286" spans="9:10" ht="15.75">
      <c r="I19286" s="192"/>
      <c r="J19286" s="192"/>
    </row>
    <row r="19287" spans="9:10" ht="15.75">
      <c r="I19287" s="192"/>
      <c r="J19287" s="192"/>
    </row>
    <row r="19288" spans="9:10" ht="15.75">
      <c r="I19288" s="192"/>
      <c r="J19288" s="192"/>
    </row>
    <row r="19289" spans="9:10" ht="15.75">
      <c r="I19289" s="192"/>
      <c r="J19289" s="192"/>
    </row>
    <row r="19290" spans="9:10" ht="15.75">
      <c r="I19290" s="192"/>
      <c r="J19290" s="192"/>
    </row>
    <row r="19291" spans="9:10" ht="15.75">
      <c r="I19291" s="192"/>
      <c r="J19291" s="192"/>
    </row>
    <row r="19292" spans="9:10" ht="15.75">
      <c r="I19292" s="192"/>
      <c r="J19292" s="192"/>
    </row>
    <row r="19293" spans="9:10" ht="15.75">
      <c r="I19293" s="192"/>
      <c r="J19293" s="192"/>
    </row>
    <row r="19294" spans="9:10" ht="15.75">
      <c r="I19294" s="192"/>
      <c r="J19294" s="192"/>
    </row>
    <row r="19295" spans="9:10" ht="15.75">
      <c r="I19295" s="192"/>
      <c r="J19295" s="192"/>
    </row>
    <row r="19296" spans="9:10" ht="15.75">
      <c r="I19296" s="192"/>
      <c r="J19296" s="192"/>
    </row>
    <row r="19297" spans="9:10" ht="15.75">
      <c r="I19297" s="192"/>
      <c r="J19297" s="192"/>
    </row>
    <row r="19298" spans="9:10" ht="15.75">
      <c r="I19298" s="192"/>
      <c r="J19298" s="192"/>
    </row>
    <row r="19299" spans="9:10" ht="15.75">
      <c r="I19299" s="192"/>
      <c r="J19299" s="192"/>
    </row>
    <row r="19300" spans="9:10" ht="15.75">
      <c r="I19300" s="192"/>
      <c r="J19300" s="192"/>
    </row>
    <row r="19301" spans="9:10" ht="15.75">
      <c r="I19301" s="192"/>
      <c r="J19301" s="192"/>
    </row>
    <row r="19302" spans="9:10" ht="15.75">
      <c r="I19302" s="192"/>
      <c r="J19302" s="192"/>
    </row>
    <row r="19303" spans="9:10" ht="15.75">
      <c r="I19303" s="192"/>
      <c r="J19303" s="192"/>
    </row>
    <row r="19304" spans="9:10" ht="15.75">
      <c r="I19304" s="192"/>
      <c r="J19304" s="192"/>
    </row>
    <row r="19305" spans="9:10" ht="15.75">
      <c r="I19305" s="192"/>
      <c r="J19305" s="192"/>
    </row>
    <row r="19306" spans="9:10" ht="15.75">
      <c r="I19306" s="192"/>
      <c r="J19306" s="192"/>
    </row>
    <row r="19307" spans="9:10" ht="15.75">
      <c r="I19307" s="192"/>
      <c r="J19307" s="192"/>
    </row>
    <row r="19308" spans="9:10" ht="15.75">
      <c r="I19308" s="192"/>
      <c r="J19308" s="192"/>
    </row>
    <row r="19309" spans="9:10" ht="15.75">
      <c r="I19309" s="192"/>
      <c r="J19309" s="192"/>
    </row>
    <row r="19310" spans="9:10" ht="15.75">
      <c r="I19310" s="192"/>
      <c r="J19310" s="192"/>
    </row>
    <row r="19311" spans="9:10" ht="15.75">
      <c r="I19311" s="192"/>
      <c r="J19311" s="192"/>
    </row>
    <row r="19312" spans="9:10" ht="15.75">
      <c r="I19312" s="192"/>
      <c r="J19312" s="192"/>
    </row>
    <row r="19313" spans="9:10" ht="15.75">
      <c r="I19313" s="192"/>
      <c r="J19313" s="192"/>
    </row>
    <row r="19314" spans="9:10" ht="15.75">
      <c r="I19314" s="192"/>
      <c r="J19314" s="192"/>
    </row>
    <row r="19315" spans="9:10" ht="15.75">
      <c r="I19315" s="192"/>
      <c r="J19315" s="192"/>
    </row>
    <row r="19316" spans="9:10" ht="15.75">
      <c r="I19316" s="192"/>
      <c r="J19316" s="192"/>
    </row>
    <row r="19317" spans="9:10" ht="15.75">
      <c r="I19317" s="192"/>
      <c r="J19317" s="192"/>
    </row>
    <row r="19318" spans="9:10" ht="15.75">
      <c r="I19318" s="192"/>
      <c r="J19318" s="192"/>
    </row>
    <row r="19319" spans="9:10" ht="15.75">
      <c r="I19319" s="192"/>
      <c r="J19319" s="192"/>
    </row>
    <row r="19320" spans="9:10" ht="15.75">
      <c r="I19320" s="192"/>
      <c r="J19320" s="192"/>
    </row>
    <row r="19321" spans="9:10" ht="15.75">
      <c r="I19321" s="192"/>
      <c r="J19321" s="192"/>
    </row>
    <row r="19322" spans="9:10" ht="15.75">
      <c r="I19322" s="192"/>
      <c r="J19322" s="192"/>
    </row>
    <row r="19323" spans="9:10" ht="15.75">
      <c r="I19323" s="192"/>
      <c r="J19323" s="192"/>
    </row>
    <row r="19324" spans="9:10" ht="15.75">
      <c r="I19324" s="192"/>
      <c r="J19324" s="192"/>
    </row>
    <row r="19325" spans="9:10" ht="15.75">
      <c r="I19325" s="192"/>
      <c r="J19325" s="192"/>
    </row>
    <row r="19326" spans="9:10" ht="15.75">
      <c r="I19326" s="192"/>
      <c r="J19326" s="192"/>
    </row>
    <row r="19327" spans="9:10" ht="15.75">
      <c r="I19327" s="192"/>
      <c r="J19327" s="192"/>
    </row>
    <row r="19328" spans="9:10" ht="15.75">
      <c r="I19328" s="192"/>
      <c r="J19328" s="192"/>
    </row>
    <row r="19329" spans="9:10" ht="15.75">
      <c r="I19329" s="192"/>
      <c r="J19329" s="192"/>
    </row>
    <row r="19330" spans="9:10" ht="15.75">
      <c r="I19330" s="192"/>
      <c r="J19330" s="192"/>
    </row>
    <row r="19331" spans="9:10" ht="15.75">
      <c r="I19331" s="192"/>
      <c r="J19331" s="192"/>
    </row>
    <row r="19332" spans="9:10" ht="15.75">
      <c r="I19332" s="192"/>
      <c r="J19332" s="192"/>
    </row>
    <row r="19333" spans="9:10" ht="15.75">
      <c r="I19333" s="192"/>
      <c r="J19333" s="192"/>
    </row>
    <row r="19334" spans="9:10" ht="15.75">
      <c r="I19334" s="192"/>
      <c r="J19334" s="192"/>
    </row>
    <row r="19335" spans="9:10" ht="15.75">
      <c r="I19335" s="192"/>
      <c r="J19335" s="192"/>
    </row>
    <row r="19336" spans="9:10" ht="15.75">
      <c r="I19336" s="192"/>
      <c r="J19336" s="192"/>
    </row>
    <row r="19337" spans="9:10" ht="15.75">
      <c r="I19337" s="192"/>
      <c r="J19337" s="192"/>
    </row>
    <row r="19338" spans="9:10" ht="15.75">
      <c r="I19338" s="192"/>
      <c r="J19338" s="192"/>
    </row>
    <row r="19339" spans="9:10" ht="15.75">
      <c r="I19339" s="192"/>
      <c r="J19339" s="192"/>
    </row>
    <row r="19340" spans="9:10" ht="15.75">
      <c r="I19340" s="192"/>
      <c r="J19340" s="192"/>
    </row>
    <row r="19341" spans="9:10" ht="15.75">
      <c r="I19341" s="192"/>
      <c r="J19341" s="192"/>
    </row>
    <row r="19342" spans="9:10" ht="15.75">
      <c r="I19342" s="192"/>
      <c r="J19342" s="192"/>
    </row>
    <row r="19343" spans="9:10" ht="15.75">
      <c r="I19343" s="192"/>
      <c r="J19343" s="192"/>
    </row>
    <row r="19344" spans="9:10" ht="15.75">
      <c r="I19344" s="192"/>
      <c r="J19344" s="192"/>
    </row>
    <row r="19345" spans="9:10" ht="15.75">
      <c r="I19345" s="192"/>
      <c r="J19345" s="192"/>
    </row>
    <row r="19346" spans="9:10" ht="15.75">
      <c r="I19346" s="192"/>
      <c r="J19346" s="192"/>
    </row>
    <row r="19347" spans="9:10" ht="15.75">
      <c r="I19347" s="192"/>
      <c r="J19347" s="192"/>
    </row>
    <row r="19348" spans="9:10" ht="15.75">
      <c r="I19348" s="192"/>
      <c r="J19348" s="192"/>
    </row>
    <row r="19349" spans="9:10" ht="15.75">
      <c r="I19349" s="192"/>
      <c r="J19349" s="192"/>
    </row>
    <row r="19350" spans="9:10" ht="15.75">
      <c r="I19350" s="192"/>
      <c r="J19350" s="192"/>
    </row>
    <row r="19351" spans="9:10" ht="15.75">
      <c r="I19351" s="192"/>
      <c r="J19351" s="192"/>
    </row>
    <row r="19352" spans="9:10" ht="15.75">
      <c r="I19352" s="192"/>
      <c r="J19352" s="192"/>
    </row>
    <row r="19353" spans="9:10" ht="15.75">
      <c r="I19353" s="192"/>
      <c r="J19353" s="192"/>
    </row>
    <row r="19354" spans="9:10" ht="15.75">
      <c r="I19354" s="192"/>
      <c r="J19354" s="192"/>
    </row>
    <row r="19355" spans="9:10" ht="15.75">
      <c r="I19355" s="192"/>
      <c r="J19355" s="192"/>
    </row>
    <row r="19356" spans="9:10" ht="15.75">
      <c r="I19356" s="192"/>
      <c r="J19356" s="192"/>
    </row>
    <row r="19357" spans="9:10" ht="15.75">
      <c r="I19357" s="192"/>
      <c r="J19357" s="192"/>
    </row>
    <row r="19358" spans="9:10" ht="15.75">
      <c r="I19358" s="192"/>
      <c r="J19358" s="192"/>
    </row>
    <row r="19359" spans="9:10" ht="15.75">
      <c r="I19359" s="192"/>
      <c r="J19359" s="192"/>
    </row>
    <row r="19360" spans="9:10" ht="15.75">
      <c r="I19360" s="192"/>
      <c r="J19360" s="192"/>
    </row>
    <row r="19361" spans="9:10" ht="15.75">
      <c r="I19361" s="192"/>
      <c r="J19361" s="192"/>
    </row>
    <row r="19362" spans="9:10" ht="15.75">
      <c r="I19362" s="192"/>
      <c r="J19362" s="192"/>
    </row>
    <row r="19363" spans="9:10" ht="15.75">
      <c r="I19363" s="192"/>
      <c r="J19363" s="192"/>
    </row>
    <row r="19364" spans="9:10" ht="15.75">
      <c r="I19364" s="192"/>
      <c r="J19364" s="192"/>
    </row>
    <row r="19365" spans="9:10" ht="15.75">
      <c r="I19365" s="192"/>
      <c r="J19365" s="192"/>
    </row>
    <row r="19366" spans="9:10" ht="15.75">
      <c r="I19366" s="192"/>
      <c r="J19366" s="192"/>
    </row>
    <row r="19367" spans="9:10" ht="15.75">
      <c r="I19367" s="192"/>
      <c r="J19367" s="192"/>
    </row>
    <row r="19368" spans="9:10" ht="15.75">
      <c r="I19368" s="192"/>
      <c r="J19368" s="192"/>
    </row>
    <row r="19369" spans="9:10" ht="15.75">
      <c r="I19369" s="192"/>
      <c r="J19369" s="192"/>
    </row>
    <row r="19370" spans="9:10" ht="15.75">
      <c r="I19370" s="192"/>
      <c r="J19370" s="192"/>
    </row>
    <row r="19371" spans="9:10" ht="15.75">
      <c r="I19371" s="192"/>
      <c r="J19371" s="192"/>
    </row>
    <row r="19372" spans="9:10" ht="15.75">
      <c r="I19372" s="192"/>
      <c r="J19372" s="192"/>
    </row>
    <row r="19373" spans="9:10" ht="15.75">
      <c r="I19373" s="192"/>
      <c r="J19373" s="192"/>
    </row>
    <row r="19374" spans="9:10" ht="15.75">
      <c r="I19374" s="192"/>
      <c r="J19374" s="192"/>
    </row>
    <row r="19375" spans="9:10" ht="15.75">
      <c r="I19375" s="192"/>
      <c r="J19375" s="192"/>
    </row>
    <row r="19376" spans="9:10" ht="15.75">
      <c r="I19376" s="192"/>
      <c r="J19376" s="192"/>
    </row>
    <row r="19377" spans="9:10" ht="15.75">
      <c r="I19377" s="192"/>
      <c r="J19377" s="192"/>
    </row>
    <row r="19378" spans="9:10" ht="15.75">
      <c r="I19378" s="192"/>
      <c r="J19378" s="192"/>
    </row>
    <row r="19379" spans="9:10" ht="15.75">
      <c r="I19379" s="192"/>
      <c r="J19379" s="192"/>
    </row>
    <row r="19380" spans="9:10" ht="15.75">
      <c r="I19380" s="192"/>
      <c r="J19380" s="192"/>
    </row>
    <row r="19381" spans="9:10" ht="15.75">
      <c r="I19381" s="192"/>
      <c r="J19381" s="192"/>
    </row>
    <row r="19382" spans="9:10" ht="15.75">
      <c r="I19382" s="192"/>
      <c r="J19382" s="192"/>
    </row>
    <row r="19383" spans="9:10" ht="15.75">
      <c r="I19383" s="192"/>
      <c r="J19383" s="192"/>
    </row>
    <row r="19384" spans="9:10" ht="15.75">
      <c r="I19384" s="192"/>
      <c r="J19384" s="192"/>
    </row>
    <row r="19385" spans="9:10" ht="15.75">
      <c r="I19385" s="192"/>
      <c r="J19385" s="192"/>
    </row>
    <row r="19386" spans="9:10" ht="15.75">
      <c r="I19386" s="192"/>
      <c r="J19386" s="192"/>
    </row>
    <row r="19387" spans="9:10" ht="15.75">
      <c r="I19387" s="192"/>
      <c r="J19387" s="192"/>
    </row>
    <row r="19388" spans="9:10" ht="15.75">
      <c r="I19388" s="192"/>
      <c r="J19388" s="192"/>
    </row>
    <row r="19389" spans="9:10" ht="15.75">
      <c r="I19389" s="192"/>
      <c r="J19389" s="192"/>
    </row>
    <row r="19390" spans="9:10" ht="15.75">
      <c r="I19390" s="192"/>
      <c r="J19390" s="192"/>
    </row>
    <row r="19391" spans="9:10" ht="15.75">
      <c r="I19391" s="192"/>
      <c r="J19391" s="192"/>
    </row>
    <row r="19392" spans="9:10" ht="15.75">
      <c r="I19392" s="192"/>
      <c r="J19392" s="192"/>
    </row>
    <row r="19393" spans="9:10" ht="15.75">
      <c r="I19393" s="192"/>
      <c r="J19393" s="192"/>
    </row>
    <row r="19394" spans="9:10" ht="15.75">
      <c r="I19394" s="192"/>
      <c r="J19394" s="192"/>
    </row>
    <row r="19395" spans="9:10" ht="15.75">
      <c r="I19395" s="192"/>
      <c r="J19395" s="192"/>
    </row>
    <row r="19396" spans="9:10" ht="15.75">
      <c r="I19396" s="192"/>
      <c r="J19396" s="192"/>
    </row>
    <row r="19397" spans="9:10" ht="15.75">
      <c r="I19397" s="192"/>
      <c r="J19397" s="192"/>
    </row>
    <row r="19398" spans="9:10" ht="15.75">
      <c r="I19398" s="192"/>
      <c r="J19398" s="192"/>
    </row>
    <row r="19399" spans="9:10" ht="15.75">
      <c r="I19399" s="192"/>
      <c r="J19399" s="192"/>
    </row>
    <row r="19400" spans="9:10" ht="15.75">
      <c r="I19400" s="192"/>
      <c r="J19400" s="192"/>
    </row>
    <row r="19401" spans="9:10" ht="15.75">
      <c r="I19401" s="192"/>
      <c r="J19401" s="192"/>
    </row>
    <row r="19402" spans="9:10" ht="15.75">
      <c r="I19402" s="192"/>
      <c r="J19402" s="192"/>
    </row>
    <row r="19403" spans="9:10" ht="15.75">
      <c r="I19403" s="192"/>
      <c r="J19403" s="192"/>
    </row>
    <row r="19404" spans="9:10" ht="15.75">
      <c r="I19404" s="192"/>
      <c r="J19404" s="192"/>
    </row>
    <row r="19405" spans="9:10" ht="15.75">
      <c r="I19405" s="192"/>
      <c r="J19405" s="192"/>
    </row>
    <row r="19406" spans="9:10" ht="15.75">
      <c r="I19406" s="192"/>
      <c r="J19406" s="192"/>
    </row>
    <row r="19407" spans="9:10" ht="15.75">
      <c r="I19407" s="192"/>
      <c r="J19407" s="192"/>
    </row>
    <row r="19408" spans="9:10" ht="15.75">
      <c r="I19408" s="192"/>
      <c r="J19408" s="192"/>
    </row>
    <row r="19409" spans="9:10" ht="15.75">
      <c r="I19409" s="192"/>
      <c r="J19409" s="192"/>
    </row>
    <row r="19410" spans="9:10" ht="15.75">
      <c r="I19410" s="192"/>
      <c r="J19410" s="192"/>
    </row>
    <row r="19411" spans="9:10" ht="15.75">
      <c r="I19411" s="192"/>
      <c r="J19411" s="192"/>
    </row>
    <row r="19412" spans="9:10" ht="15.75">
      <c r="I19412" s="192"/>
      <c r="J19412" s="192"/>
    </row>
    <row r="19413" spans="9:10" ht="15.75">
      <c r="I19413" s="192"/>
      <c r="J19413" s="192"/>
    </row>
    <row r="19414" spans="9:10" ht="15.75">
      <c r="I19414" s="192"/>
      <c r="J19414" s="192"/>
    </row>
    <row r="19415" spans="9:10" ht="15.75">
      <c r="I19415" s="192"/>
      <c r="J19415" s="192"/>
    </row>
    <row r="19416" spans="9:10" ht="15.75">
      <c r="I19416" s="192"/>
      <c r="J19416" s="192"/>
    </row>
    <row r="19417" spans="9:10" ht="15.75">
      <c r="I19417" s="192"/>
      <c r="J19417" s="192"/>
    </row>
    <row r="19418" spans="9:10" ht="15.75">
      <c r="I19418" s="192"/>
      <c r="J19418" s="192"/>
    </row>
    <row r="19419" spans="9:10" ht="15.75">
      <c r="I19419" s="192"/>
      <c r="J19419" s="192"/>
    </row>
    <row r="19420" spans="9:10" ht="15.75">
      <c r="I19420" s="192"/>
      <c r="J19420" s="192"/>
    </row>
    <row r="19421" spans="9:10" ht="15.75">
      <c r="I19421" s="192"/>
      <c r="J19421" s="192"/>
    </row>
    <row r="19422" spans="9:10" ht="15.75">
      <c r="I19422" s="192"/>
      <c r="J19422" s="192"/>
    </row>
    <row r="19423" spans="9:10" ht="15.75">
      <c r="I19423" s="192"/>
      <c r="J19423" s="192"/>
    </row>
    <row r="19424" spans="9:10" ht="15.75">
      <c r="I19424" s="192"/>
      <c r="J19424" s="192"/>
    </row>
    <row r="19425" spans="9:10" ht="15.75">
      <c r="I19425" s="192"/>
      <c r="J19425" s="192"/>
    </row>
    <row r="19426" spans="9:10" ht="15.75">
      <c r="I19426" s="192"/>
      <c r="J19426" s="192"/>
    </row>
    <row r="19427" spans="9:10" ht="15.75">
      <c r="I19427" s="192"/>
      <c r="J19427" s="192"/>
    </row>
    <row r="19428" spans="9:10" ht="15.75">
      <c r="I19428" s="192"/>
      <c r="J19428" s="192"/>
    </row>
    <row r="19429" spans="9:10" ht="15.75">
      <c r="I19429" s="192"/>
      <c r="J19429" s="192"/>
    </row>
    <row r="19430" spans="9:10" ht="15.75">
      <c r="I19430" s="192"/>
      <c r="J19430" s="192"/>
    </row>
    <row r="19431" spans="9:10" ht="15.75">
      <c r="I19431" s="192"/>
      <c r="J19431" s="192"/>
    </row>
    <row r="19432" spans="9:10" ht="15.75">
      <c r="I19432" s="192"/>
      <c r="J19432" s="192"/>
    </row>
    <row r="19433" spans="9:10" ht="15.75">
      <c r="I19433" s="192"/>
      <c r="J19433" s="192"/>
    </row>
    <row r="19434" spans="9:10" ht="15.75">
      <c r="I19434" s="192"/>
      <c r="J19434" s="192"/>
    </row>
    <row r="19435" spans="9:10" ht="15.75">
      <c r="I19435" s="192"/>
      <c r="J19435" s="192"/>
    </row>
    <row r="19436" spans="9:10" ht="15.75">
      <c r="I19436" s="192"/>
      <c r="J19436" s="192"/>
    </row>
    <row r="19437" spans="9:10" ht="15.75">
      <c r="I19437" s="192"/>
      <c r="J19437" s="192"/>
    </row>
    <row r="19438" spans="9:10" ht="15.75">
      <c r="I19438" s="192"/>
      <c r="J19438" s="192"/>
    </row>
    <row r="19439" spans="9:10" ht="15.75">
      <c r="I19439" s="192"/>
      <c r="J19439" s="192"/>
    </row>
    <row r="19440" spans="9:10" ht="15.75">
      <c r="I19440" s="192"/>
      <c r="J19440" s="192"/>
    </row>
    <row r="19441" spans="9:10" ht="15.75">
      <c r="I19441" s="192"/>
      <c r="J19441" s="192"/>
    </row>
    <row r="19442" spans="9:10" ht="15.75">
      <c r="I19442" s="192"/>
      <c r="J19442" s="192"/>
    </row>
    <row r="19443" spans="9:10" ht="15.75">
      <c r="I19443" s="192"/>
      <c r="J19443" s="192"/>
    </row>
    <row r="19444" spans="9:10" ht="15.75">
      <c r="I19444" s="192"/>
      <c r="J19444" s="192"/>
    </row>
    <row r="19445" spans="9:10" ht="15.75">
      <c r="I19445" s="192"/>
      <c r="J19445" s="192"/>
    </row>
    <row r="19446" spans="9:10" ht="15.75">
      <c r="I19446" s="192"/>
      <c r="J19446" s="192"/>
    </row>
    <row r="19447" spans="9:10" ht="15.75">
      <c r="I19447" s="192"/>
      <c r="J19447" s="192"/>
    </row>
    <row r="19448" spans="9:10" ht="15.75">
      <c r="I19448" s="192"/>
      <c r="J19448" s="192"/>
    </row>
    <row r="19449" spans="9:10" ht="15.75">
      <c r="I19449" s="192"/>
      <c r="J19449" s="192"/>
    </row>
    <row r="19450" spans="9:10" ht="15.75">
      <c r="I19450" s="192"/>
      <c r="J19450" s="192"/>
    </row>
    <row r="19451" spans="9:10" ht="15.75">
      <c r="I19451" s="192"/>
      <c r="J19451" s="192"/>
    </row>
    <row r="19452" spans="9:10" ht="15.75">
      <c r="I19452" s="192"/>
      <c r="J19452" s="192"/>
    </row>
    <row r="19453" spans="9:10" ht="15.75">
      <c r="I19453" s="192"/>
      <c r="J19453" s="192"/>
    </row>
    <row r="19454" spans="9:10" ht="15.75">
      <c r="I19454" s="192"/>
      <c r="J19454" s="192"/>
    </row>
    <row r="19455" spans="9:10" ht="15.75">
      <c r="I19455" s="192"/>
      <c r="J19455" s="192"/>
    </row>
    <row r="19456" spans="9:10" ht="15.75">
      <c r="I19456" s="192"/>
      <c r="J19456" s="192"/>
    </row>
    <row r="19457" spans="9:10" ht="15.75">
      <c r="I19457" s="192"/>
      <c r="J19457" s="192"/>
    </row>
    <row r="19458" spans="9:10" ht="15.75">
      <c r="I19458" s="192"/>
      <c r="J19458" s="192"/>
    </row>
    <row r="19459" spans="9:10" ht="15.75">
      <c r="I19459" s="192"/>
      <c r="J19459" s="192"/>
    </row>
    <row r="19460" spans="9:10" ht="15.75">
      <c r="I19460" s="192"/>
      <c r="J19460" s="192"/>
    </row>
    <row r="19461" spans="9:10" ht="15.75">
      <c r="I19461" s="192"/>
      <c r="J19461" s="192"/>
    </row>
    <row r="19462" spans="9:10" ht="15.75">
      <c r="I19462" s="192"/>
      <c r="J19462" s="192"/>
    </row>
    <row r="19463" spans="9:10" ht="15.75">
      <c r="I19463" s="192"/>
      <c r="J19463" s="192"/>
    </row>
    <row r="19464" spans="9:10" ht="15.75">
      <c r="I19464" s="192"/>
      <c r="J19464" s="192"/>
    </row>
    <row r="19465" spans="9:10" ht="15.75">
      <c r="I19465" s="192"/>
      <c r="J19465" s="192"/>
    </row>
    <row r="19466" spans="9:10" ht="15.75">
      <c r="I19466" s="192"/>
      <c r="J19466" s="192"/>
    </row>
    <row r="19467" spans="9:10" ht="15.75">
      <c r="I19467" s="192"/>
      <c r="J19467" s="192"/>
    </row>
    <row r="19468" spans="9:10" ht="15.75">
      <c r="I19468" s="192"/>
      <c r="J19468" s="192"/>
    </row>
    <row r="19469" spans="9:10" ht="15.75">
      <c r="I19469" s="192"/>
      <c r="J19469" s="192"/>
    </row>
    <row r="19470" spans="9:10" ht="15.75">
      <c r="I19470" s="192"/>
      <c r="J19470" s="192"/>
    </row>
    <row r="19471" spans="9:10" ht="15.75">
      <c r="I19471" s="192"/>
      <c r="J19471" s="192"/>
    </row>
    <row r="19472" spans="9:10" ht="15.75">
      <c r="I19472" s="192"/>
      <c r="J19472" s="192"/>
    </row>
    <row r="19473" spans="9:10" ht="15.75">
      <c r="I19473" s="192"/>
      <c r="J19473" s="192"/>
    </row>
    <row r="19474" spans="9:10" ht="15.75">
      <c r="I19474" s="192"/>
      <c r="J19474" s="192"/>
    </row>
    <row r="19475" spans="9:10" ht="15.75">
      <c r="I19475" s="192"/>
      <c r="J19475" s="192"/>
    </row>
    <row r="19476" spans="9:10" ht="15.75">
      <c r="I19476" s="192"/>
      <c r="J19476" s="192"/>
    </row>
    <row r="19477" spans="9:10" ht="15.75">
      <c r="I19477" s="192"/>
      <c r="J19477" s="192"/>
    </row>
    <row r="19478" spans="9:10" ht="15.75">
      <c r="I19478" s="192"/>
      <c r="J19478" s="192"/>
    </row>
    <row r="19479" spans="9:10" ht="15.75">
      <c r="I19479" s="192"/>
      <c r="J19479" s="192"/>
    </row>
    <row r="19480" spans="9:10" ht="15.75">
      <c r="I19480" s="192"/>
      <c r="J19480" s="192"/>
    </row>
    <row r="19481" spans="9:10" ht="15.75">
      <c r="I19481" s="192"/>
      <c r="J19481" s="192"/>
    </row>
    <row r="19482" spans="9:10" ht="15.75">
      <c r="I19482" s="192"/>
      <c r="J19482" s="192"/>
    </row>
    <row r="19483" spans="9:10" ht="15.75">
      <c r="I19483" s="192"/>
      <c r="J19483" s="192"/>
    </row>
    <row r="19484" spans="9:10" ht="15.75">
      <c r="I19484" s="192"/>
      <c r="J19484" s="192"/>
    </row>
    <row r="19485" spans="9:10" ht="15.75">
      <c r="I19485" s="192"/>
      <c r="J19485" s="192"/>
    </row>
    <row r="19486" spans="9:10" ht="15.75">
      <c r="I19486" s="192"/>
      <c r="J19486" s="192"/>
    </row>
    <row r="19487" spans="9:10" ht="15.75">
      <c r="I19487" s="192"/>
      <c r="J19487" s="192"/>
    </row>
    <row r="19488" spans="9:10" ht="15.75">
      <c r="I19488" s="192"/>
      <c r="J19488" s="192"/>
    </row>
    <row r="19489" spans="9:10" ht="15.75">
      <c r="I19489" s="192"/>
      <c r="J19489" s="192"/>
    </row>
    <row r="19490" spans="9:10" ht="15.75">
      <c r="I19490" s="192"/>
      <c r="J19490" s="192"/>
    </row>
    <row r="19491" spans="9:10" ht="15.75">
      <c r="I19491" s="192"/>
      <c r="J19491" s="192"/>
    </row>
    <row r="19492" spans="9:10" ht="15.75">
      <c r="I19492" s="192"/>
      <c r="J19492" s="192"/>
    </row>
    <row r="19493" spans="9:10" ht="15.75">
      <c r="I19493" s="192"/>
      <c r="J19493" s="192"/>
    </row>
    <row r="19494" spans="9:10" ht="15.75">
      <c r="I19494" s="192"/>
      <c r="J19494" s="192"/>
    </row>
    <row r="19495" spans="9:10" ht="15.75">
      <c r="I19495" s="192"/>
      <c r="J19495" s="192"/>
    </row>
    <row r="19496" spans="9:10" ht="15.75">
      <c r="I19496" s="192"/>
      <c r="J19496" s="192"/>
    </row>
    <row r="19497" spans="9:10" ht="15.75">
      <c r="I19497" s="192"/>
      <c r="J19497" s="192"/>
    </row>
    <row r="19498" spans="9:10" ht="15.75">
      <c r="I19498" s="192"/>
      <c r="J19498" s="192"/>
    </row>
    <row r="19499" spans="9:10" ht="15.75">
      <c r="I19499" s="192"/>
      <c r="J19499" s="192"/>
    </row>
    <row r="19500" spans="9:10" ht="15.75">
      <c r="I19500" s="192"/>
      <c r="J19500" s="192"/>
    </row>
    <row r="19501" spans="9:10" ht="15.75">
      <c r="I19501" s="192"/>
      <c r="J19501" s="192"/>
    </row>
    <row r="19502" spans="9:10" ht="15.75">
      <c r="I19502" s="192"/>
      <c r="J19502" s="192"/>
    </row>
    <row r="19503" spans="9:10" ht="15.75">
      <c r="I19503" s="192"/>
      <c r="J19503" s="192"/>
    </row>
    <row r="19504" spans="9:10" ht="15.75">
      <c r="I19504" s="192"/>
      <c r="J19504" s="192"/>
    </row>
    <row r="19505" spans="9:10" ht="15.75">
      <c r="I19505" s="192"/>
      <c r="J19505" s="192"/>
    </row>
    <row r="19506" spans="9:10" ht="15.75">
      <c r="I19506" s="192"/>
      <c r="J19506" s="192"/>
    </row>
    <row r="19507" spans="9:10" ht="15.75">
      <c r="I19507" s="192"/>
      <c r="J19507" s="192"/>
    </row>
    <row r="19508" spans="9:10" ht="15.75">
      <c r="I19508" s="192"/>
      <c r="J19508" s="192"/>
    </row>
    <row r="19509" spans="9:10" ht="15.75">
      <c r="I19509" s="192"/>
      <c r="J19509" s="192"/>
    </row>
    <row r="19510" spans="9:10" ht="15.75">
      <c r="I19510" s="192"/>
      <c r="J19510" s="192"/>
    </row>
    <row r="19511" spans="9:10" ht="15.75">
      <c r="I19511" s="192"/>
      <c r="J19511" s="192"/>
    </row>
    <row r="19512" spans="9:10" ht="15.75">
      <c r="I19512" s="192"/>
      <c r="J19512" s="192"/>
    </row>
    <row r="19513" spans="9:10" ht="15.75">
      <c r="I19513" s="192"/>
      <c r="J19513" s="192"/>
    </row>
    <row r="19514" spans="9:10" ht="15.75">
      <c r="I19514" s="192"/>
      <c r="J19514" s="192"/>
    </row>
    <row r="19515" spans="9:10" ht="15.75">
      <c r="I19515" s="192"/>
      <c r="J19515" s="192"/>
    </row>
    <row r="19516" spans="9:10" ht="15.75">
      <c r="I19516" s="192"/>
      <c r="J19516" s="192"/>
    </row>
    <row r="19517" spans="9:10" ht="15.75">
      <c r="I19517" s="192"/>
      <c r="J19517" s="192"/>
    </row>
    <row r="19518" spans="9:10" ht="15.75">
      <c r="I19518" s="192"/>
      <c r="J19518" s="192"/>
    </row>
    <row r="19519" spans="9:10" ht="15.75">
      <c r="I19519" s="192"/>
      <c r="J19519" s="192"/>
    </row>
    <row r="19520" spans="9:10" ht="15.75">
      <c r="I19520" s="192"/>
      <c r="J19520" s="192"/>
    </row>
    <row r="19521" spans="9:10" ht="15.75">
      <c r="I19521" s="192"/>
      <c r="J19521" s="192"/>
    </row>
    <row r="19522" spans="9:10" ht="15.75">
      <c r="I19522" s="192"/>
      <c r="J19522" s="192"/>
    </row>
    <row r="19523" spans="9:10" ht="15.75">
      <c r="I19523" s="192"/>
      <c r="J19523" s="192"/>
    </row>
    <row r="19524" spans="9:10" ht="15.75">
      <c r="I19524" s="192"/>
      <c r="J19524" s="192"/>
    </row>
    <row r="19525" spans="9:10" ht="15.75">
      <c r="I19525" s="192"/>
      <c r="J19525" s="192"/>
    </row>
    <row r="19526" spans="9:10" ht="15.75">
      <c r="I19526" s="192"/>
      <c r="J19526" s="192"/>
    </row>
    <row r="19527" spans="9:10" ht="15.75">
      <c r="I19527" s="192"/>
      <c r="J19527" s="192"/>
    </row>
    <row r="19528" spans="9:10" ht="15.75">
      <c r="I19528" s="192"/>
      <c r="J19528" s="192"/>
    </row>
    <row r="19529" spans="9:10" ht="15.75">
      <c r="I19529" s="192"/>
      <c r="J19529" s="192"/>
    </row>
    <row r="19530" spans="9:10" ht="15.75">
      <c r="I19530" s="192"/>
      <c r="J19530" s="192"/>
    </row>
    <row r="19531" spans="9:10" ht="15.75">
      <c r="I19531" s="192"/>
      <c r="J19531" s="192"/>
    </row>
    <row r="19532" spans="9:10" ht="15.75">
      <c r="I19532" s="192"/>
      <c r="J19532" s="192"/>
    </row>
    <row r="19533" spans="9:10" ht="15.75">
      <c r="I19533" s="192"/>
      <c r="J19533" s="192"/>
    </row>
    <row r="19534" spans="9:10" ht="15.75">
      <c r="I19534" s="192"/>
      <c r="J19534" s="192"/>
    </row>
    <row r="19535" spans="9:10" ht="15.75">
      <c r="I19535" s="192"/>
      <c r="J19535" s="192"/>
    </row>
    <row r="19536" spans="9:10" ht="15.75">
      <c r="I19536" s="192"/>
      <c r="J19536" s="192"/>
    </row>
    <row r="19537" spans="9:10" ht="15.75">
      <c r="I19537" s="192"/>
      <c r="J19537" s="192"/>
    </row>
    <row r="19538" spans="9:10" ht="15.75">
      <c r="I19538" s="192"/>
      <c r="J19538" s="192"/>
    </row>
    <row r="19539" spans="9:10" ht="15.75">
      <c r="I19539" s="192"/>
      <c r="J19539" s="192"/>
    </row>
    <row r="19540" spans="9:10" ht="15.75">
      <c r="I19540" s="192"/>
      <c r="J19540" s="192"/>
    </row>
    <row r="19541" spans="9:10" ht="15.75">
      <c r="I19541" s="192"/>
      <c r="J19541" s="192"/>
    </row>
    <row r="19542" spans="9:10" ht="15.75">
      <c r="I19542" s="192"/>
      <c r="J19542" s="192"/>
    </row>
    <row r="19543" spans="9:10" ht="15.75">
      <c r="I19543" s="192"/>
      <c r="J19543" s="192"/>
    </row>
    <row r="19544" spans="9:10" ht="15.75">
      <c r="I19544" s="192"/>
      <c r="J19544" s="192"/>
    </row>
    <row r="19545" spans="9:10" ht="15.75">
      <c r="I19545" s="192"/>
      <c r="J19545" s="192"/>
    </row>
    <row r="19546" spans="9:10" ht="15.75">
      <c r="I19546" s="192"/>
      <c r="J19546" s="192"/>
    </row>
    <row r="19547" spans="9:10" ht="15.75">
      <c r="I19547" s="192"/>
      <c r="J19547" s="192"/>
    </row>
    <row r="19548" spans="9:10" ht="15.75">
      <c r="I19548" s="192"/>
      <c r="J19548" s="192"/>
    </row>
    <row r="19549" spans="9:10" ht="15.75">
      <c r="I19549" s="192"/>
      <c r="J19549" s="192"/>
    </row>
    <row r="19550" spans="9:10" ht="15.75">
      <c r="I19550" s="192"/>
      <c r="J19550" s="192"/>
    </row>
    <row r="19551" spans="9:10" ht="15.75">
      <c r="I19551" s="192"/>
      <c r="J19551" s="192"/>
    </row>
    <row r="19552" spans="9:10" ht="15.75">
      <c r="I19552" s="192"/>
      <c r="J19552" s="192"/>
    </row>
    <row r="19553" spans="9:10" ht="15.75">
      <c r="I19553" s="192"/>
      <c r="J19553" s="192"/>
    </row>
    <row r="19554" spans="9:10" ht="15.75">
      <c r="I19554" s="192"/>
      <c r="J19554" s="192"/>
    </row>
    <row r="19555" spans="9:10" ht="15.75">
      <c r="I19555" s="192"/>
      <c r="J19555" s="192"/>
    </row>
    <row r="19556" spans="9:10" ht="15.75">
      <c r="I19556" s="192"/>
      <c r="J19556" s="192"/>
    </row>
    <row r="19557" spans="9:10" ht="15.75">
      <c r="I19557" s="192"/>
      <c r="J19557" s="192"/>
    </row>
    <row r="19558" spans="9:10" ht="15.75">
      <c r="I19558" s="192"/>
      <c r="J19558" s="192"/>
    </row>
    <row r="19559" spans="9:10" ht="15.75">
      <c r="I19559" s="192"/>
      <c r="J19559" s="192"/>
    </row>
    <row r="19560" spans="9:10" ht="15.75">
      <c r="I19560" s="192"/>
      <c r="J19560" s="192"/>
    </row>
    <row r="19561" spans="9:10" ht="15.75">
      <c r="I19561" s="192"/>
      <c r="J19561" s="192"/>
    </row>
    <row r="19562" spans="9:10" ht="15.75">
      <c r="I19562" s="192"/>
      <c r="J19562" s="192"/>
    </row>
    <row r="19563" spans="9:10" ht="15.75">
      <c r="I19563" s="192"/>
      <c r="J19563" s="192"/>
    </row>
    <row r="19564" spans="9:10" ht="15.75">
      <c r="I19564" s="192"/>
      <c r="J19564" s="192"/>
    </row>
    <row r="19565" spans="9:10" ht="15.75">
      <c r="I19565" s="192"/>
      <c r="J19565" s="192"/>
    </row>
    <row r="19566" spans="9:10" ht="15.75">
      <c r="I19566" s="192"/>
      <c r="J19566" s="192"/>
    </row>
    <row r="19567" spans="9:10" ht="15.75">
      <c r="I19567" s="192"/>
      <c r="J19567" s="192"/>
    </row>
    <row r="19568" spans="9:10" ht="15.75">
      <c r="I19568" s="192"/>
      <c r="J19568" s="192"/>
    </row>
    <row r="19569" spans="9:10" ht="15.75">
      <c r="I19569" s="192"/>
      <c r="J19569" s="192"/>
    </row>
    <row r="19570" spans="9:10" ht="15.75">
      <c r="I19570" s="192"/>
      <c r="J19570" s="192"/>
    </row>
    <row r="19571" spans="9:10" ht="15.75">
      <c r="I19571" s="192"/>
      <c r="J19571" s="192"/>
    </row>
    <row r="19572" spans="9:10" ht="15.75">
      <c r="I19572" s="192"/>
      <c r="J19572" s="192"/>
    </row>
    <row r="19573" spans="9:10" ht="15.75">
      <c r="I19573" s="192"/>
      <c r="J19573" s="192"/>
    </row>
    <row r="19574" spans="9:10" ht="15.75">
      <c r="I19574" s="192"/>
      <c r="J19574" s="192"/>
    </row>
    <row r="19575" spans="9:10" ht="15.75">
      <c r="I19575" s="192"/>
      <c r="J19575" s="192"/>
    </row>
    <row r="19576" spans="9:10" ht="15.75">
      <c r="I19576" s="192"/>
      <c r="J19576" s="192"/>
    </row>
    <row r="19577" spans="9:10" ht="15.75">
      <c r="I19577" s="192"/>
      <c r="J19577" s="192"/>
    </row>
    <row r="19578" spans="9:10" ht="15.75">
      <c r="I19578" s="192"/>
      <c r="J19578" s="192"/>
    </row>
    <row r="19579" spans="9:10" ht="15.75">
      <c r="I19579" s="192"/>
      <c r="J19579" s="192"/>
    </row>
    <row r="19580" spans="9:10" ht="15.75">
      <c r="I19580" s="192"/>
      <c r="J19580" s="192"/>
    </row>
    <row r="19581" spans="9:10" ht="15.75">
      <c r="I19581" s="192"/>
      <c r="J19581" s="192"/>
    </row>
    <row r="19582" spans="9:10" ht="15.75">
      <c r="I19582" s="192"/>
      <c r="J19582" s="192"/>
    </row>
    <row r="19583" spans="9:10" ht="15.75">
      <c r="I19583" s="192"/>
      <c r="J19583" s="192"/>
    </row>
    <row r="19584" spans="9:10" ht="15.75">
      <c r="I19584" s="192"/>
      <c r="J19584" s="192"/>
    </row>
    <row r="19585" spans="9:10" ht="15.75">
      <c r="I19585" s="192"/>
      <c r="J19585" s="192"/>
    </row>
    <row r="19586" spans="9:10" ht="15.75">
      <c r="I19586" s="192"/>
      <c r="J19586" s="192"/>
    </row>
    <row r="19587" spans="9:10" ht="15.75">
      <c r="I19587" s="192"/>
      <c r="J19587" s="192"/>
    </row>
    <row r="19588" spans="9:10" ht="15.75">
      <c r="I19588" s="192"/>
      <c r="J19588" s="192"/>
    </row>
    <row r="19589" spans="9:10" ht="15.75">
      <c r="I19589" s="192"/>
      <c r="J19589" s="192"/>
    </row>
    <row r="19590" spans="9:10" ht="15.75">
      <c r="I19590" s="192"/>
      <c r="J19590" s="192"/>
    </row>
    <row r="19591" spans="9:10" ht="15.75">
      <c r="I19591" s="192"/>
      <c r="J19591" s="192"/>
    </row>
    <row r="19592" spans="9:10" ht="15.75">
      <c r="I19592" s="192"/>
      <c r="J19592" s="192"/>
    </row>
    <row r="19593" spans="9:10" ht="15.75">
      <c r="I19593" s="192"/>
      <c r="J19593" s="192"/>
    </row>
    <row r="19594" spans="9:10" ht="15.75">
      <c r="I19594" s="192"/>
      <c r="J19594" s="192"/>
    </row>
    <row r="19595" spans="9:10" ht="15.75">
      <c r="I19595" s="192"/>
      <c r="J19595" s="192"/>
    </row>
    <row r="19596" spans="9:10" ht="15.75">
      <c r="I19596" s="192"/>
      <c r="J19596" s="192"/>
    </row>
    <row r="19597" spans="9:10" ht="15.75">
      <c r="I19597" s="192"/>
      <c r="J19597" s="192"/>
    </row>
    <row r="19598" spans="9:10" ht="15.75">
      <c r="I19598" s="192"/>
      <c r="J19598" s="192"/>
    </row>
    <row r="19599" spans="9:10" ht="15.75">
      <c r="I19599" s="192"/>
      <c r="J19599" s="192"/>
    </row>
    <row r="19600" spans="9:10" ht="15.75">
      <c r="I19600" s="192"/>
      <c r="J19600" s="192"/>
    </row>
    <row r="19601" spans="9:10" ht="15.75">
      <c r="I19601" s="192"/>
      <c r="J19601" s="192"/>
    </row>
    <row r="19602" spans="9:10" ht="15.75">
      <c r="I19602" s="192"/>
      <c r="J19602" s="192"/>
    </row>
    <row r="19603" spans="9:10" ht="15.75">
      <c r="I19603" s="192"/>
      <c r="J19603" s="192"/>
    </row>
    <row r="19604" spans="9:10" ht="15.75">
      <c r="I19604" s="192"/>
      <c r="J19604" s="192"/>
    </row>
    <row r="19605" spans="9:10" ht="15.75">
      <c r="I19605" s="192"/>
      <c r="J19605" s="192"/>
    </row>
    <row r="19606" spans="9:10" ht="15.75">
      <c r="I19606" s="192"/>
      <c r="J19606" s="192"/>
    </row>
    <row r="19607" spans="9:10" ht="15.75">
      <c r="I19607" s="192"/>
      <c r="J19607" s="192"/>
    </row>
    <row r="19608" spans="9:10" ht="15.75">
      <c r="I19608" s="192"/>
      <c r="J19608" s="192"/>
    </row>
    <row r="19609" spans="9:10" ht="15.75">
      <c r="I19609" s="192"/>
      <c r="J19609" s="192"/>
    </row>
    <row r="19610" spans="9:10" ht="15.75">
      <c r="I19610" s="192"/>
      <c r="J19610" s="192"/>
    </row>
    <row r="19611" spans="9:10" ht="15.75">
      <c r="I19611" s="192"/>
      <c r="J19611" s="192"/>
    </row>
    <row r="19612" spans="9:10" ht="15.75">
      <c r="I19612" s="192"/>
      <c r="J19612" s="192"/>
    </row>
    <row r="19613" spans="9:10" ht="15.75">
      <c r="I19613" s="192"/>
      <c r="J19613" s="192"/>
    </row>
    <row r="19614" spans="9:10" ht="15.75">
      <c r="I19614" s="192"/>
      <c r="J19614" s="192"/>
    </row>
    <row r="19615" spans="9:10" ht="15.75">
      <c r="I19615" s="192"/>
      <c r="J19615" s="192"/>
    </row>
    <row r="19616" spans="9:10" ht="15.75">
      <c r="I19616" s="192"/>
      <c r="J19616" s="192"/>
    </row>
    <row r="19617" spans="9:10" ht="15.75">
      <c r="I19617" s="192"/>
      <c r="J19617" s="192"/>
    </row>
    <row r="19618" spans="9:10" ht="15.75">
      <c r="I19618" s="192"/>
      <c r="J19618" s="192"/>
    </row>
    <row r="19619" spans="9:10" ht="15.75">
      <c r="I19619" s="192"/>
      <c r="J19619" s="192"/>
    </row>
    <row r="19620" spans="9:10" ht="15.75">
      <c r="I19620" s="192"/>
      <c r="J19620" s="192"/>
    </row>
    <row r="19621" spans="9:10" ht="15.75">
      <c r="I19621" s="192"/>
      <c r="J19621" s="192"/>
    </row>
    <row r="19622" spans="9:10" ht="15.75">
      <c r="I19622" s="192"/>
      <c r="J19622" s="192"/>
    </row>
    <row r="19623" spans="9:10" ht="15.75">
      <c r="I19623" s="192"/>
      <c r="J19623" s="192"/>
    </row>
    <row r="19624" spans="9:10" ht="15.75">
      <c r="I19624" s="192"/>
      <c r="J19624" s="192"/>
    </row>
    <row r="19625" spans="9:10" ht="15.75">
      <c r="I19625" s="192"/>
      <c r="J19625" s="192"/>
    </row>
    <row r="19626" spans="9:10" ht="15.75">
      <c r="I19626" s="192"/>
      <c r="J19626" s="192"/>
    </row>
    <row r="19627" spans="9:10" ht="15.75">
      <c r="I19627" s="192"/>
      <c r="J19627" s="192"/>
    </row>
    <row r="19628" spans="9:10" ht="15.75">
      <c r="I19628" s="192"/>
      <c r="J19628" s="192"/>
    </row>
    <row r="19629" spans="9:10" ht="15.75">
      <c r="I19629" s="192"/>
      <c r="J19629" s="192"/>
    </row>
    <row r="19630" spans="9:10" ht="15.75">
      <c r="I19630" s="192"/>
      <c r="J19630" s="192"/>
    </row>
    <row r="19631" spans="9:10" ht="15.75">
      <c r="I19631" s="192"/>
      <c r="J19631" s="192"/>
    </row>
    <row r="19632" spans="9:10" ht="15.75">
      <c r="I19632" s="192"/>
      <c r="J19632" s="192"/>
    </row>
    <row r="19633" spans="9:10" ht="15.75">
      <c r="I19633" s="192"/>
      <c r="J19633" s="192"/>
    </row>
    <row r="19634" spans="9:10" ht="15.75">
      <c r="I19634" s="192"/>
      <c r="J19634" s="192"/>
    </row>
    <row r="19635" spans="9:10" ht="15.75">
      <c r="I19635" s="192"/>
      <c r="J19635" s="192"/>
    </row>
    <row r="19636" spans="9:10" ht="15.75">
      <c r="I19636" s="192"/>
      <c r="J19636" s="192"/>
    </row>
    <row r="19637" spans="9:10" ht="15.75">
      <c r="I19637" s="192"/>
      <c r="J19637" s="192"/>
    </row>
    <row r="19638" spans="9:10" ht="15.75">
      <c r="I19638" s="192"/>
      <c r="J19638" s="192"/>
    </row>
    <row r="19639" spans="9:10" ht="15.75">
      <c r="I19639" s="192"/>
      <c r="J19639" s="192"/>
    </row>
    <row r="19640" spans="9:10" ht="15.75">
      <c r="I19640" s="192"/>
      <c r="J19640" s="192"/>
    </row>
    <row r="19641" spans="9:10" ht="15.75">
      <c r="I19641" s="192"/>
      <c r="J19641" s="192"/>
    </row>
    <row r="19642" spans="9:10" ht="15.75">
      <c r="I19642" s="192"/>
      <c r="J19642" s="192"/>
    </row>
    <row r="19643" spans="9:10" ht="15.75">
      <c r="I19643" s="192"/>
      <c r="J19643" s="192"/>
    </row>
    <row r="19644" spans="9:10" ht="15.75">
      <c r="I19644" s="192"/>
      <c r="J19644" s="192"/>
    </row>
    <row r="19645" spans="9:10" ht="15.75">
      <c r="I19645" s="192"/>
      <c r="J19645" s="192"/>
    </row>
    <row r="19646" spans="9:10" ht="15.75">
      <c r="I19646" s="192"/>
      <c r="J19646" s="192"/>
    </row>
    <row r="19647" spans="9:10" ht="15.75">
      <c r="I19647" s="192"/>
      <c r="J19647" s="192"/>
    </row>
    <row r="19648" spans="9:10" ht="15.75">
      <c r="I19648" s="192"/>
      <c r="J19648" s="192"/>
    </row>
    <row r="19649" spans="9:10" ht="15.75">
      <c r="I19649" s="192"/>
      <c r="J19649" s="192"/>
    </row>
    <row r="19650" spans="9:10" ht="15.75">
      <c r="I19650" s="192"/>
      <c r="J19650" s="192"/>
    </row>
    <row r="19651" spans="9:10" ht="15.75">
      <c r="I19651" s="192"/>
      <c r="J19651" s="192"/>
    </row>
    <row r="19652" spans="9:10" ht="15.75">
      <c r="I19652" s="192"/>
      <c r="J19652" s="192"/>
    </row>
    <row r="19653" spans="9:10" ht="15.75">
      <c r="I19653" s="192"/>
      <c r="J19653" s="192"/>
    </row>
    <row r="19654" spans="9:10" ht="15.75">
      <c r="I19654" s="192"/>
      <c r="J19654" s="192"/>
    </row>
    <row r="19655" spans="9:10" ht="15.75">
      <c r="I19655" s="192"/>
      <c r="J19655" s="192"/>
    </row>
    <row r="19656" spans="9:10" ht="15.75">
      <c r="I19656" s="192"/>
      <c r="J19656" s="192"/>
    </row>
    <row r="19657" spans="9:10" ht="15.75">
      <c r="I19657" s="192"/>
      <c r="J19657" s="192"/>
    </row>
    <row r="19658" spans="9:10" ht="15.75">
      <c r="I19658" s="192"/>
      <c r="J19658" s="192"/>
    </row>
    <row r="19659" spans="9:10" ht="15.75">
      <c r="I19659" s="192"/>
      <c r="J19659" s="192"/>
    </row>
    <row r="19660" spans="9:10" ht="15.75">
      <c r="I19660" s="192"/>
      <c r="J19660" s="192"/>
    </row>
    <row r="19661" spans="9:10" ht="15.75">
      <c r="I19661" s="192"/>
      <c r="J19661" s="192"/>
    </row>
    <row r="19662" spans="9:10" ht="15.75">
      <c r="I19662" s="192"/>
      <c r="J19662" s="192"/>
    </row>
    <row r="19663" spans="9:10" ht="15.75">
      <c r="I19663" s="192"/>
      <c r="J19663" s="192"/>
    </row>
    <row r="19664" spans="9:10" ht="15.75">
      <c r="I19664" s="192"/>
      <c r="J19664" s="192"/>
    </row>
    <row r="19665" spans="9:10" ht="15.75">
      <c r="I19665" s="192"/>
      <c r="J19665" s="192"/>
    </row>
    <row r="19666" spans="9:10" ht="15.75">
      <c r="I19666" s="192"/>
      <c r="J19666" s="192"/>
    </row>
    <row r="19667" spans="9:10" ht="15.75">
      <c r="I19667" s="192"/>
      <c r="J19667" s="192"/>
    </row>
    <row r="19668" spans="9:10" ht="15.75">
      <c r="I19668" s="192"/>
      <c r="J19668" s="192"/>
    </row>
    <row r="19669" spans="9:10" ht="15.75">
      <c r="I19669" s="192"/>
      <c r="J19669" s="192"/>
    </row>
    <row r="19670" spans="9:10" ht="15.75">
      <c r="I19670" s="192"/>
      <c r="J19670" s="192"/>
    </row>
    <row r="19671" spans="9:10" ht="15.75">
      <c r="I19671" s="192"/>
      <c r="J19671" s="192"/>
    </row>
    <row r="19672" spans="9:10" ht="15.75">
      <c r="I19672" s="192"/>
      <c r="J19672" s="192"/>
    </row>
    <row r="19673" spans="9:10" ht="15.75">
      <c r="I19673" s="192"/>
      <c r="J19673" s="192"/>
    </row>
    <row r="19674" spans="9:10" ht="15.75">
      <c r="I19674" s="192"/>
      <c r="J19674" s="192"/>
    </row>
    <row r="19675" spans="9:10" ht="15.75">
      <c r="I19675" s="192"/>
      <c r="J19675" s="192"/>
    </row>
    <row r="19676" spans="9:10" ht="15.75">
      <c r="I19676" s="192"/>
      <c r="J19676" s="192"/>
    </row>
    <row r="19677" spans="9:10" ht="15.75">
      <c r="I19677" s="192"/>
      <c r="J19677" s="192"/>
    </row>
    <row r="19678" spans="9:10" ht="15.75">
      <c r="I19678" s="192"/>
      <c r="J19678" s="192"/>
    </row>
    <row r="19679" spans="9:10" ht="15.75">
      <c r="I19679" s="192"/>
      <c r="J19679" s="192"/>
    </row>
    <row r="19680" spans="9:10" ht="15.75">
      <c r="I19680" s="192"/>
      <c r="J19680" s="192"/>
    </row>
    <row r="19681" spans="9:10" ht="15.75">
      <c r="I19681" s="192"/>
      <c r="J19681" s="192"/>
    </row>
    <row r="19682" spans="9:10" ht="15.75">
      <c r="I19682" s="192"/>
      <c r="J19682" s="192"/>
    </row>
    <row r="19683" spans="9:10" ht="15.75">
      <c r="I19683" s="192"/>
      <c r="J19683" s="192"/>
    </row>
    <row r="19684" spans="9:10" ht="15.75">
      <c r="I19684" s="192"/>
      <c r="J19684" s="192"/>
    </row>
    <row r="19685" spans="9:10" ht="15.75">
      <c r="I19685" s="192"/>
      <c r="J19685" s="192"/>
    </row>
    <row r="19686" spans="9:10" ht="15.75">
      <c r="I19686" s="192"/>
      <c r="J19686" s="192"/>
    </row>
    <row r="19687" spans="9:10" ht="15.75">
      <c r="I19687" s="192"/>
      <c r="J19687" s="192"/>
    </row>
    <row r="19688" spans="9:10" ht="15.75">
      <c r="I19688" s="192"/>
      <c r="J19688" s="192"/>
    </row>
    <row r="19689" spans="9:10" ht="15.75">
      <c r="I19689" s="192"/>
      <c r="J19689" s="192"/>
    </row>
    <row r="19690" spans="9:10" ht="15.75">
      <c r="I19690" s="192"/>
      <c r="J19690" s="192"/>
    </row>
    <row r="19691" spans="9:10" ht="15.75">
      <c r="I19691" s="192"/>
      <c r="J19691" s="192"/>
    </row>
    <row r="19692" spans="9:10" ht="15.75">
      <c r="I19692" s="192"/>
      <c r="J19692" s="192"/>
    </row>
    <row r="19693" spans="9:10" ht="15.75">
      <c r="I19693" s="192"/>
      <c r="J19693" s="192"/>
    </row>
    <row r="19694" spans="9:10" ht="15.75">
      <c r="I19694" s="192"/>
      <c r="J19694" s="192"/>
    </row>
    <row r="19695" spans="9:10" ht="15.75">
      <c r="I19695" s="192"/>
      <c r="J19695" s="192"/>
    </row>
    <row r="19696" spans="9:10" ht="15.75">
      <c r="I19696" s="192"/>
      <c r="J19696" s="192"/>
    </row>
    <row r="19697" spans="9:10" ht="15.75">
      <c r="I19697" s="192"/>
      <c r="J19697" s="192"/>
    </row>
    <row r="19698" spans="9:10" ht="15.75">
      <c r="I19698" s="192"/>
      <c r="J19698" s="192"/>
    </row>
    <row r="19699" spans="9:10" ht="15.75">
      <c r="I19699" s="192"/>
      <c r="J19699" s="192"/>
    </row>
    <row r="19700" spans="9:10" ht="15.75">
      <c r="I19700" s="192"/>
      <c r="J19700" s="192"/>
    </row>
    <row r="19701" spans="9:10" ht="15.75">
      <c r="I19701" s="192"/>
      <c r="J19701" s="192"/>
    </row>
    <row r="19702" spans="9:10" ht="15.75">
      <c r="I19702" s="192"/>
      <c r="J19702" s="192"/>
    </row>
    <row r="19703" spans="9:10" ht="15.75">
      <c r="I19703" s="192"/>
      <c r="J19703" s="192"/>
    </row>
    <row r="19704" spans="9:10" ht="15.75">
      <c r="I19704" s="192"/>
      <c r="J19704" s="192"/>
    </row>
    <row r="19705" spans="9:10" ht="15.75">
      <c r="I19705" s="192"/>
      <c r="J19705" s="192"/>
    </row>
    <row r="19706" spans="9:10" ht="15.75">
      <c r="I19706" s="192"/>
      <c r="J19706" s="192"/>
    </row>
    <row r="19707" spans="9:10" ht="15.75">
      <c r="I19707" s="192"/>
      <c r="J19707" s="192"/>
    </row>
    <row r="19708" spans="9:10" ht="15.75">
      <c r="I19708" s="192"/>
      <c r="J19708" s="192"/>
    </row>
    <row r="19709" spans="9:10" ht="15.75">
      <c r="I19709" s="192"/>
      <c r="J19709" s="192"/>
    </row>
    <row r="19710" spans="9:10" ht="15.75">
      <c r="I19710" s="192"/>
      <c r="J19710" s="192"/>
    </row>
    <row r="19711" spans="9:10" ht="15.75">
      <c r="I19711" s="192"/>
      <c r="J19711" s="192"/>
    </row>
    <row r="19712" spans="9:10" ht="15.75">
      <c r="I19712" s="192"/>
      <c r="J19712" s="192"/>
    </row>
    <row r="19713" spans="9:10" ht="15.75">
      <c r="I19713" s="192"/>
      <c r="J19713" s="192"/>
    </row>
    <row r="19714" spans="9:10" ht="15.75">
      <c r="I19714" s="192"/>
      <c r="J19714" s="192"/>
    </row>
    <row r="19715" spans="9:10" ht="15.75">
      <c r="I19715" s="192"/>
      <c r="J19715" s="192"/>
    </row>
    <row r="19716" spans="9:10" ht="15.75">
      <c r="I19716" s="192"/>
      <c r="J19716" s="192"/>
    </row>
    <row r="19717" spans="9:10" ht="15.75">
      <c r="I19717" s="192"/>
      <c r="J19717" s="192"/>
    </row>
    <row r="19718" spans="9:10" ht="15.75">
      <c r="I19718" s="192"/>
      <c r="J19718" s="192"/>
    </row>
    <row r="19719" spans="9:10" ht="15.75">
      <c r="I19719" s="192"/>
      <c r="J19719" s="192"/>
    </row>
    <row r="19720" spans="9:10" ht="15.75">
      <c r="I19720" s="192"/>
      <c r="J19720" s="192"/>
    </row>
    <row r="19721" spans="9:10" ht="15.75">
      <c r="I19721" s="192"/>
      <c r="J19721" s="192"/>
    </row>
    <row r="19722" spans="9:10" ht="15.75">
      <c r="I19722" s="192"/>
      <c r="J19722" s="192"/>
    </row>
    <row r="19723" spans="9:10" ht="15.75">
      <c r="I19723" s="192"/>
      <c r="J19723" s="192"/>
    </row>
    <row r="19724" spans="9:10" ht="15.75">
      <c r="I19724" s="192"/>
      <c r="J19724" s="192"/>
    </row>
    <row r="19725" spans="9:10" ht="15.75">
      <c r="I19725" s="192"/>
      <c r="J19725" s="192"/>
    </row>
    <row r="19726" spans="9:10" ht="15.75">
      <c r="I19726" s="192"/>
      <c r="J19726" s="192"/>
    </row>
    <row r="19727" spans="9:10" ht="15.75">
      <c r="I19727" s="192"/>
      <c r="J19727" s="192"/>
    </row>
    <row r="19728" spans="9:10" ht="15.75">
      <c r="I19728" s="192"/>
      <c r="J19728" s="192"/>
    </row>
    <row r="19729" spans="9:10" ht="15.75">
      <c r="I19729" s="192"/>
      <c r="J19729" s="192"/>
    </row>
    <row r="19730" spans="9:10" ht="15.75">
      <c r="I19730" s="192"/>
      <c r="J19730" s="192"/>
    </row>
    <row r="19731" spans="9:10" ht="15.75">
      <c r="I19731" s="192"/>
      <c r="J19731" s="192"/>
    </row>
    <row r="19732" spans="9:10" ht="15.75">
      <c r="I19732" s="192"/>
      <c r="J19732" s="192"/>
    </row>
    <row r="19733" spans="9:10" ht="15.75">
      <c r="I19733" s="192"/>
      <c r="J19733" s="192"/>
    </row>
    <row r="19734" spans="9:10" ht="15.75">
      <c r="I19734" s="192"/>
      <c r="J19734" s="192"/>
    </row>
    <row r="19735" spans="9:10" ht="15.75">
      <c r="I19735" s="192"/>
      <c r="J19735" s="192"/>
    </row>
    <row r="19736" spans="9:10" ht="15.75">
      <c r="I19736" s="192"/>
      <c r="J19736" s="192"/>
    </row>
    <row r="19737" spans="9:10" ht="15.75">
      <c r="I19737" s="192"/>
      <c r="J19737" s="192"/>
    </row>
    <row r="19738" spans="9:10" ht="15.75">
      <c r="I19738" s="192"/>
      <c r="J19738" s="192"/>
    </row>
    <row r="19739" spans="9:10" ht="15.75">
      <c r="I19739" s="192"/>
      <c r="J19739" s="192"/>
    </row>
    <row r="19740" spans="9:10" ht="15.75">
      <c r="I19740" s="192"/>
      <c r="J19740" s="192"/>
    </row>
    <row r="19741" spans="9:10" ht="15.75">
      <c r="I19741" s="192"/>
      <c r="J19741" s="192"/>
    </row>
    <row r="19742" spans="9:10" ht="15.75">
      <c r="I19742" s="192"/>
      <c r="J19742" s="192"/>
    </row>
    <row r="19743" spans="9:10" ht="15.75">
      <c r="I19743" s="192"/>
      <c r="J19743" s="192"/>
    </row>
    <row r="19744" spans="9:10" ht="15.75">
      <c r="I19744" s="192"/>
      <c r="J19744" s="192"/>
    </row>
    <row r="19745" spans="9:10" ht="15.75">
      <c r="I19745" s="192"/>
      <c r="J19745" s="192"/>
    </row>
    <row r="19746" spans="9:10" ht="15.75">
      <c r="I19746" s="192"/>
      <c r="J19746" s="192"/>
    </row>
    <row r="19747" spans="9:10" ht="15.75">
      <c r="I19747" s="192"/>
      <c r="J19747" s="192"/>
    </row>
    <row r="19748" spans="9:10" ht="15.75">
      <c r="I19748" s="192"/>
      <c r="J19748" s="192"/>
    </row>
    <row r="19749" spans="9:10" ht="15.75">
      <c r="I19749" s="192"/>
      <c r="J19749" s="192"/>
    </row>
    <row r="19750" spans="9:10" ht="15.75">
      <c r="I19750" s="192"/>
      <c r="J19750" s="192"/>
    </row>
    <row r="19751" spans="9:10" ht="15.75">
      <c r="I19751" s="192"/>
      <c r="J19751" s="192"/>
    </row>
    <row r="19752" spans="9:10" ht="15.75">
      <c r="I19752" s="192"/>
      <c r="J19752" s="192"/>
    </row>
    <row r="19753" spans="9:10" ht="15.75">
      <c r="I19753" s="192"/>
      <c r="J19753" s="192"/>
    </row>
    <row r="19754" spans="9:10" ht="15.75">
      <c r="I19754" s="192"/>
      <c r="J19754" s="192"/>
    </row>
    <row r="19755" spans="9:10" ht="15.75">
      <c r="I19755" s="192"/>
      <c r="J19755" s="192"/>
    </row>
    <row r="19756" spans="9:10" ht="15.75">
      <c r="I19756" s="192"/>
      <c r="J19756" s="192"/>
    </row>
    <row r="19757" spans="9:10" ht="15.75">
      <c r="I19757" s="192"/>
      <c r="J19757" s="192"/>
    </row>
    <row r="19758" spans="9:10" ht="15.75">
      <c r="I19758" s="192"/>
      <c r="J19758" s="192"/>
    </row>
    <row r="19759" spans="9:10" ht="15.75">
      <c r="I19759" s="192"/>
      <c r="J19759" s="192"/>
    </row>
    <row r="19760" spans="9:10" ht="15.75">
      <c r="I19760" s="192"/>
      <c r="J19760" s="192"/>
    </row>
    <row r="19761" spans="9:10" ht="15.75">
      <c r="I19761" s="192"/>
      <c r="J19761" s="192"/>
    </row>
    <row r="19762" spans="9:10" ht="15.75">
      <c r="I19762" s="192"/>
      <c r="J19762" s="192"/>
    </row>
    <row r="19763" spans="9:10" ht="15.75">
      <c r="I19763" s="192"/>
      <c r="J19763" s="192"/>
    </row>
    <row r="19764" spans="9:10" ht="15.75">
      <c r="I19764" s="192"/>
      <c r="J19764" s="192"/>
    </row>
    <row r="19765" spans="9:10" ht="15.75">
      <c r="I19765" s="192"/>
      <c r="J19765" s="192"/>
    </row>
    <row r="19766" spans="9:10" ht="15.75">
      <c r="I19766" s="192"/>
      <c r="J19766" s="192"/>
    </row>
    <row r="19767" spans="9:10" ht="15.75">
      <c r="I19767" s="192"/>
      <c r="J19767" s="192"/>
    </row>
    <row r="19768" spans="9:10" ht="15.75">
      <c r="I19768" s="192"/>
      <c r="J19768" s="192"/>
    </row>
    <row r="19769" spans="9:10" ht="15.75">
      <c r="I19769" s="192"/>
      <c r="J19769" s="192"/>
    </row>
    <row r="19770" spans="9:10" ht="15.75">
      <c r="I19770" s="192"/>
      <c r="J19770" s="192"/>
    </row>
    <row r="19771" spans="9:10" ht="15.75">
      <c r="I19771" s="192"/>
      <c r="J19771" s="192"/>
    </row>
    <row r="19772" spans="9:10" ht="15.75">
      <c r="I19772" s="192"/>
      <c r="J19772" s="192"/>
    </row>
    <row r="19773" spans="9:10" ht="15.75">
      <c r="I19773" s="192"/>
      <c r="J19773" s="192"/>
    </row>
    <row r="19774" spans="9:10" ht="15.75">
      <c r="I19774" s="192"/>
      <c r="J19774" s="192"/>
    </row>
    <row r="19775" spans="9:10" ht="15.75">
      <c r="I19775" s="192"/>
      <c r="J19775" s="192"/>
    </row>
    <row r="19776" spans="9:10" ht="15.75">
      <c r="I19776" s="192"/>
      <c r="J19776" s="192"/>
    </row>
    <row r="19777" spans="9:10" ht="15.75">
      <c r="I19777" s="192"/>
      <c r="J19777" s="192"/>
    </row>
    <row r="19778" spans="9:10" ht="15.75">
      <c r="I19778" s="192"/>
      <c r="J19778" s="192"/>
    </row>
    <row r="19779" spans="9:10" ht="15.75">
      <c r="I19779" s="192"/>
      <c r="J19779" s="192"/>
    </row>
    <row r="19780" spans="9:10" ht="15.75">
      <c r="I19780" s="192"/>
      <c r="J19780" s="192"/>
    </row>
    <row r="19781" spans="9:10" ht="15.75">
      <c r="I19781" s="192"/>
      <c r="J19781" s="192"/>
    </row>
    <row r="19782" spans="9:10" ht="15.75">
      <c r="I19782" s="192"/>
      <c r="J19782" s="192"/>
    </row>
    <row r="19783" spans="9:10" ht="15.75">
      <c r="I19783" s="192"/>
      <c r="J19783" s="192"/>
    </row>
    <row r="19784" spans="9:10" ht="15.75">
      <c r="I19784" s="192"/>
      <c r="J19784" s="192"/>
    </row>
    <row r="19785" spans="9:10" ht="15.75">
      <c r="I19785" s="192"/>
      <c r="J19785" s="192"/>
    </row>
    <row r="19786" spans="9:10" ht="15.75">
      <c r="I19786" s="192"/>
      <c r="J19786" s="192"/>
    </row>
    <row r="19787" spans="9:10" ht="15.75">
      <c r="I19787" s="192"/>
      <c r="J19787" s="192"/>
    </row>
    <row r="19788" spans="9:10" ht="15.75">
      <c r="I19788" s="192"/>
      <c r="J19788" s="192"/>
    </row>
    <row r="19789" spans="9:10" ht="15.75">
      <c r="I19789" s="192"/>
      <c r="J19789" s="192"/>
    </row>
    <row r="19790" spans="9:10" ht="15.75">
      <c r="I19790" s="192"/>
      <c r="J19790" s="192"/>
    </row>
    <row r="19791" spans="9:10" ht="15.75">
      <c r="I19791" s="192"/>
      <c r="J19791" s="192"/>
    </row>
    <row r="19792" spans="9:10" ht="15.75">
      <c r="I19792" s="192"/>
      <c r="J19792" s="192"/>
    </row>
    <row r="19793" spans="9:10" ht="15.75">
      <c r="I19793" s="192"/>
      <c r="J19793" s="192"/>
    </row>
    <row r="19794" spans="9:10" ht="15.75">
      <c r="I19794" s="192"/>
      <c r="J19794" s="192"/>
    </row>
    <row r="19795" spans="9:10" ht="15.75">
      <c r="I19795" s="192"/>
      <c r="J19795" s="192"/>
    </row>
    <row r="19796" spans="9:10" ht="15.75">
      <c r="I19796" s="192"/>
      <c r="J19796" s="192"/>
    </row>
    <row r="19797" spans="9:10" ht="15.75">
      <c r="I19797" s="192"/>
      <c r="J19797" s="192"/>
    </row>
    <row r="19798" spans="9:10" ht="15.75">
      <c r="I19798" s="192"/>
      <c r="J19798" s="192"/>
    </row>
    <row r="19799" spans="9:10" ht="15.75">
      <c r="I19799" s="192"/>
      <c r="J19799" s="192"/>
    </row>
    <row r="19800" spans="9:10" ht="15.75">
      <c r="I19800" s="192"/>
      <c r="J19800" s="192"/>
    </row>
    <row r="19801" spans="9:10" ht="15.75">
      <c r="I19801" s="192"/>
      <c r="J19801" s="192"/>
    </row>
    <row r="19802" spans="9:10" ht="15.75">
      <c r="I19802" s="192"/>
      <c r="J19802" s="192"/>
    </row>
    <row r="19803" spans="9:10" ht="15.75">
      <c r="I19803" s="192"/>
      <c r="J19803" s="192"/>
    </row>
    <row r="19804" spans="9:10" ht="15.75">
      <c r="I19804" s="192"/>
      <c r="J19804" s="192"/>
    </row>
    <row r="19805" spans="9:10" ht="15.75">
      <c r="I19805" s="192"/>
      <c r="J19805" s="192"/>
    </row>
    <row r="19806" spans="9:10" ht="15.75">
      <c r="I19806" s="192"/>
      <c r="J19806" s="192"/>
    </row>
    <row r="19807" spans="9:10" ht="15.75">
      <c r="I19807" s="192"/>
      <c r="J19807" s="192"/>
    </row>
    <row r="19808" spans="9:10" ht="15.75">
      <c r="I19808" s="192"/>
      <c r="J19808" s="192"/>
    </row>
    <row r="19809" spans="9:10" ht="15.75">
      <c r="I19809" s="192"/>
      <c r="J19809" s="192"/>
    </row>
    <row r="19810" spans="9:10" ht="15.75">
      <c r="I19810" s="192"/>
      <c r="J19810" s="192"/>
    </row>
    <row r="19811" spans="9:10" ht="15.75">
      <c r="I19811" s="192"/>
      <c r="J19811" s="192"/>
    </row>
    <row r="19812" spans="9:10" ht="15.75">
      <c r="I19812" s="192"/>
      <c r="J19812" s="192"/>
    </row>
    <row r="19813" spans="9:10" ht="15.75">
      <c r="I19813" s="192"/>
      <c r="J19813" s="192"/>
    </row>
    <row r="19814" spans="9:10" ht="15.75">
      <c r="I19814" s="192"/>
      <c r="J19814" s="192"/>
    </row>
    <row r="19815" spans="9:10" ht="15.75">
      <c r="I19815" s="192"/>
      <c r="J19815" s="192"/>
    </row>
    <row r="19816" spans="9:10" ht="15.75">
      <c r="I19816" s="192"/>
      <c r="J19816" s="192"/>
    </row>
    <row r="19817" spans="9:10" ht="15.75">
      <c r="I19817" s="192"/>
      <c r="J19817" s="192"/>
    </row>
    <row r="19818" spans="9:10" ht="15.75">
      <c r="I19818" s="192"/>
      <c r="J19818" s="192"/>
    </row>
    <row r="19819" spans="9:10" ht="15.75">
      <c r="I19819" s="192"/>
      <c r="J19819" s="192"/>
    </row>
    <row r="19820" spans="9:10" ht="15.75">
      <c r="I19820" s="192"/>
      <c r="J19820" s="192"/>
    </row>
    <row r="19821" spans="9:10" ht="15.75">
      <c r="I19821" s="192"/>
      <c r="J19821" s="192"/>
    </row>
    <row r="19822" spans="9:10" ht="15.75">
      <c r="I19822" s="192"/>
      <c r="J19822" s="192"/>
    </row>
    <row r="19823" spans="9:10" ht="15.75">
      <c r="I19823" s="192"/>
      <c r="J19823" s="192"/>
    </row>
    <row r="19824" spans="9:10" ht="15.75">
      <c r="I19824" s="192"/>
      <c r="J19824" s="192"/>
    </row>
    <row r="19825" spans="9:10" ht="15.75">
      <c r="I19825" s="192"/>
      <c r="J19825" s="192"/>
    </row>
    <row r="19826" spans="9:10" ht="15.75">
      <c r="I19826" s="192"/>
      <c r="J19826" s="192"/>
    </row>
    <row r="19827" spans="9:10" ht="15.75">
      <c r="I19827" s="192"/>
      <c r="J19827" s="192"/>
    </row>
    <row r="19828" spans="9:10" ht="15.75">
      <c r="I19828" s="192"/>
      <c r="J19828" s="192"/>
    </row>
    <row r="19829" spans="9:10" ht="15.75">
      <c r="I19829" s="192"/>
      <c r="J19829" s="192"/>
    </row>
    <row r="19830" spans="9:10" ht="15.75">
      <c r="I19830" s="192"/>
      <c r="J19830" s="192"/>
    </row>
    <row r="19831" spans="9:10" ht="15.75">
      <c r="I19831" s="192"/>
      <c r="J19831" s="192"/>
    </row>
    <row r="19832" spans="9:10" ht="15.75">
      <c r="I19832" s="192"/>
      <c r="J19832" s="192"/>
    </row>
    <row r="19833" spans="9:10" ht="15.75">
      <c r="I19833" s="192"/>
      <c r="J19833" s="192"/>
    </row>
    <row r="19834" spans="9:10" ht="15.75">
      <c r="I19834" s="192"/>
      <c r="J19834" s="192"/>
    </row>
    <row r="19835" spans="9:10" ht="15.75">
      <c r="I19835" s="192"/>
      <c r="J19835" s="192"/>
    </row>
    <row r="19836" spans="9:10" ht="15.75">
      <c r="I19836" s="192"/>
      <c r="J19836" s="192"/>
    </row>
    <row r="19837" spans="9:10" ht="15.75">
      <c r="I19837" s="192"/>
      <c r="J19837" s="192"/>
    </row>
    <row r="19838" spans="9:10" ht="15.75">
      <c r="I19838" s="192"/>
      <c r="J19838" s="192"/>
    </row>
    <row r="19839" spans="9:10" ht="15.75">
      <c r="I19839" s="192"/>
      <c r="J19839" s="192"/>
    </row>
    <row r="19840" spans="9:10" ht="15.75">
      <c r="I19840" s="192"/>
      <c r="J19840" s="192"/>
    </row>
    <row r="19841" spans="9:10" ht="15.75">
      <c r="I19841" s="192"/>
      <c r="J19841" s="192"/>
    </row>
    <row r="19842" spans="9:10" ht="15.75">
      <c r="I19842" s="192"/>
      <c r="J19842" s="192"/>
    </row>
    <row r="19843" spans="9:10" ht="15.75">
      <c r="I19843" s="192"/>
      <c r="J19843" s="192"/>
    </row>
    <row r="19844" spans="9:10" ht="15.75">
      <c r="I19844" s="192"/>
      <c r="J19844" s="192"/>
    </row>
    <row r="19845" spans="9:10" ht="15.75">
      <c r="I19845" s="192"/>
      <c r="J19845" s="192"/>
    </row>
    <row r="19846" spans="9:10" ht="15.75">
      <c r="I19846" s="192"/>
      <c r="J19846" s="192"/>
    </row>
    <row r="19847" spans="9:10" ht="15.75">
      <c r="I19847" s="192"/>
      <c r="J19847" s="192"/>
    </row>
    <row r="19848" spans="9:10" ht="15.75">
      <c r="I19848" s="192"/>
      <c r="J19848" s="192"/>
    </row>
    <row r="19849" spans="9:10" ht="15.75">
      <c r="I19849" s="192"/>
      <c r="J19849" s="192"/>
    </row>
    <row r="19850" spans="9:10" ht="15.75">
      <c r="I19850" s="192"/>
      <c r="J19850" s="192"/>
    </row>
    <row r="19851" spans="9:10" ht="15.75">
      <c r="I19851" s="192"/>
      <c r="J19851" s="192"/>
    </row>
    <row r="19852" spans="9:10" ht="15.75">
      <c r="I19852" s="192"/>
      <c r="J19852" s="192"/>
    </row>
    <row r="19853" spans="9:10" ht="15.75">
      <c r="I19853" s="192"/>
      <c r="J19853" s="192"/>
    </row>
    <row r="19854" spans="9:10" ht="15.75">
      <c r="I19854" s="192"/>
      <c r="J19854" s="192"/>
    </row>
    <row r="19855" spans="9:10" ht="15.75">
      <c r="I19855" s="192"/>
      <c r="J19855" s="192"/>
    </row>
    <row r="19856" spans="9:10" ht="15.75">
      <c r="I19856" s="192"/>
      <c r="J19856" s="192"/>
    </row>
    <row r="19857" spans="9:10" ht="15.75">
      <c r="I19857" s="192"/>
      <c r="J19857" s="192"/>
    </row>
    <row r="19858" spans="9:10" ht="15.75">
      <c r="I19858" s="192"/>
      <c r="J19858" s="192"/>
    </row>
    <row r="19859" spans="9:10" ht="15.75">
      <c r="I19859" s="192"/>
      <c r="J19859" s="192"/>
    </row>
    <row r="19860" spans="9:10" ht="15.75">
      <c r="I19860" s="192"/>
      <c r="J19860" s="192"/>
    </row>
    <row r="19861" spans="9:10" ht="15.75">
      <c r="I19861" s="192"/>
      <c r="J19861" s="192"/>
    </row>
    <row r="19862" spans="9:10" ht="15.75">
      <c r="I19862" s="192"/>
      <c r="J19862" s="192"/>
    </row>
    <row r="19863" spans="9:10" ht="15.75">
      <c r="I19863" s="192"/>
      <c r="J19863" s="192"/>
    </row>
    <row r="19864" spans="9:10" ht="15.75">
      <c r="I19864" s="192"/>
      <c r="J19864" s="192"/>
    </row>
    <row r="19865" spans="9:10" ht="15.75">
      <c r="I19865" s="192"/>
      <c r="J19865" s="192"/>
    </row>
    <row r="19866" spans="9:10" ht="15.75">
      <c r="I19866" s="192"/>
      <c r="J19866" s="192"/>
    </row>
    <row r="19867" spans="9:10" ht="15.75">
      <c r="I19867" s="192"/>
      <c r="J19867" s="192"/>
    </row>
    <row r="19868" spans="9:10" ht="15.75">
      <c r="I19868" s="192"/>
      <c r="J19868" s="192"/>
    </row>
    <row r="19869" spans="9:10" ht="15.75">
      <c r="I19869" s="192"/>
      <c r="J19869" s="192"/>
    </row>
    <row r="19870" spans="9:10" ht="15.75">
      <c r="I19870" s="192"/>
      <c r="J19870" s="192"/>
    </row>
    <row r="19871" spans="9:10" ht="15.75">
      <c r="I19871" s="192"/>
      <c r="J19871" s="192"/>
    </row>
    <row r="19872" spans="9:10" ht="15.75">
      <c r="I19872" s="192"/>
      <c r="J19872" s="192"/>
    </row>
    <row r="19873" spans="9:10" ht="15.75">
      <c r="I19873" s="192"/>
      <c r="J19873" s="192"/>
    </row>
    <row r="19874" spans="9:10" ht="15.75">
      <c r="I19874" s="192"/>
      <c r="J19874" s="192"/>
    </row>
    <row r="19875" spans="9:10" ht="15.75">
      <c r="I19875" s="192"/>
      <c r="J19875" s="192"/>
    </row>
    <row r="19876" spans="9:10" ht="15.75">
      <c r="I19876" s="192"/>
      <c r="J19876" s="192"/>
    </row>
    <row r="19877" spans="9:10" ht="15.75">
      <c r="I19877" s="192"/>
      <c r="J19877" s="192"/>
    </row>
    <row r="19878" spans="9:10" ht="15.75">
      <c r="I19878" s="192"/>
      <c r="J19878" s="192"/>
    </row>
    <row r="19879" spans="9:10" ht="15.75">
      <c r="I19879" s="192"/>
      <c r="J19879" s="192"/>
    </row>
    <row r="19880" spans="9:10" ht="15.75">
      <c r="I19880" s="192"/>
      <c r="J19880" s="192"/>
    </row>
    <row r="19881" spans="9:10" ht="15.75">
      <c r="I19881" s="192"/>
      <c r="J19881" s="192"/>
    </row>
    <row r="19882" spans="9:10" ht="15.75">
      <c r="I19882" s="192"/>
      <c r="J19882" s="192"/>
    </row>
    <row r="19883" spans="9:10" ht="15.75">
      <c r="I19883" s="192"/>
      <c r="J19883" s="192"/>
    </row>
    <row r="19884" spans="9:10" ht="15.75">
      <c r="I19884" s="192"/>
      <c r="J19884" s="192"/>
    </row>
    <row r="19885" spans="9:10" ht="15.75">
      <c r="I19885" s="192"/>
      <c r="J19885" s="192"/>
    </row>
    <row r="19886" spans="9:10" ht="15.75">
      <c r="I19886" s="192"/>
      <c r="J19886" s="192"/>
    </row>
    <row r="19887" spans="9:10" ht="15.75">
      <c r="I19887" s="192"/>
      <c r="J19887" s="192"/>
    </row>
    <row r="19888" spans="9:10" ht="15.75">
      <c r="I19888" s="192"/>
      <c r="J19888" s="192"/>
    </row>
    <row r="19889" spans="9:10" ht="15.75">
      <c r="I19889" s="192"/>
      <c r="J19889" s="192"/>
    </row>
    <row r="19890" spans="9:10" ht="15.75">
      <c r="I19890" s="192"/>
      <c r="J19890" s="192"/>
    </row>
    <row r="19891" spans="9:10" ht="15.75">
      <c r="I19891" s="192"/>
      <c r="J19891" s="192"/>
    </row>
    <row r="19892" spans="9:10" ht="15.75">
      <c r="I19892" s="192"/>
      <c r="J19892" s="192"/>
    </row>
    <row r="19893" spans="9:10" ht="15.75">
      <c r="I19893" s="192"/>
      <c r="J19893" s="192"/>
    </row>
    <row r="19894" spans="9:10" ht="15.75">
      <c r="I19894" s="192"/>
      <c r="J19894" s="192"/>
    </row>
    <row r="19895" spans="9:10" ht="15.75">
      <c r="I19895" s="192"/>
      <c r="J19895" s="192"/>
    </row>
    <row r="19896" spans="9:10" ht="15.75">
      <c r="I19896" s="192"/>
      <c r="J19896" s="192"/>
    </row>
    <row r="19897" spans="9:10" ht="15.75">
      <c r="I19897" s="192"/>
      <c r="J19897" s="192"/>
    </row>
    <row r="19898" spans="9:10" ht="15.75">
      <c r="I19898" s="192"/>
      <c r="J19898" s="192"/>
    </row>
    <row r="19899" spans="9:10" ht="15.75">
      <c r="I19899" s="192"/>
      <c r="J19899" s="192"/>
    </row>
    <row r="19900" spans="9:10" ht="15.75">
      <c r="I19900" s="192"/>
      <c r="J19900" s="192"/>
    </row>
    <row r="19901" spans="9:10" ht="15.75">
      <c r="I19901" s="192"/>
      <c r="J19901" s="192"/>
    </row>
    <row r="19902" spans="9:10" ht="15.75">
      <c r="I19902" s="192"/>
      <c r="J19902" s="192"/>
    </row>
    <row r="19903" spans="9:10" ht="15.75">
      <c r="I19903" s="192"/>
      <c r="J19903" s="192"/>
    </row>
    <row r="19904" spans="9:10" ht="15.75">
      <c r="I19904" s="192"/>
      <c r="J19904" s="192"/>
    </row>
    <row r="19905" spans="9:10" ht="15.75">
      <c r="I19905" s="192"/>
      <c r="J19905" s="192"/>
    </row>
    <row r="19906" spans="9:10" ht="15.75">
      <c r="I19906" s="192"/>
      <c r="J19906" s="192"/>
    </row>
    <row r="19907" spans="9:10" ht="15.75">
      <c r="I19907" s="192"/>
      <c r="J19907" s="192"/>
    </row>
    <row r="19908" spans="9:10" ht="15.75">
      <c r="I19908" s="192"/>
      <c r="J19908" s="192"/>
    </row>
    <row r="19909" spans="9:10" ht="15.75">
      <c r="I19909" s="192"/>
      <c r="J19909" s="192"/>
    </row>
    <row r="19910" spans="9:10" ht="15.75">
      <c r="I19910" s="192"/>
      <c r="J19910" s="192"/>
    </row>
    <row r="19911" spans="9:10" ht="15.75">
      <c r="I19911" s="192"/>
      <c r="J19911" s="192"/>
    </row>
    <row r="19912" spans="9:10" ht="15.75">
      <c r="I19912" s="192"/>
      <c r="J19912" s="192"/>
    </row>
    <row r="19913" spans="9:10" ht="15.75">
      <c r="I19913" s="192"/>
      <c r="J19913" s="192"/>
    </row>
    <row r="19914" spans="9:10" ht="15.75">
      <c r="I19914" s="192"/>
      <c r="J19914" s="192"/>
    </row>
    <row r="19915" spans="9:10" ht="15.75">
      <c r="I19915" s="192"/>
      <c r="J19915" s="192"/>
    </row>
    <row r="19916" spans="9:10" ht="15.75">
      <c r="I19916" s="192"/>
      <c r="J19916" s="192"/>
    </row>
    <row r="19917" spans="9:10" ht="15.75">
      <c r="I19917" s="192"/>
      <c r="J19917" s="192"/>
    </row>
    <row r="19918" spans="9:10" ht="15.75">
      <c r="I19918" s="192"/>
      <c r="J19918" s="192"/>
    </row>
    <row r="19919" spans="9:10" ht="15.75">
      <c r="I19919" s="192"/>
      <c r="J19919" s="192"/>
    </row>
    <row r="19920" spans="9:10" ht="15.75">
      <c r="I19920" s="192"/>
      <c r="J19920" s="192"/>
    </row>
    <row r="19921" spans="9:10" ht="15.75">
      <c r="I19921" s="192"/>
      <c r="J19921" s="192"/>
    </row>
    <row r="19922" spans="9:10" ht="15.75">
      <c r="I19922" s="192"/>
      <c r="J19922" s="192"/>
    </row>
    <row r="19923" spans="9:10" ht="15.75">
      <c r="I19923" s="192"/>
      <c r="J19923" s="192"/>
    </row>
    <row r="19924" spans="9:10" ht="15.75">
      <c r="I19924" s="192"/>
      <c r="J19924" s="192"/>
    </row>
    <row r="19925" spans="9:10" ht="15.75">
      <c r="I19925" s="192"/>
      <c r="J19925" s="192"/>
    </row>
    <row r="19926" spans="9:10" ht="15.75">
      <c r="I19926" s="192"/>
      <c r="J19926" s="192"/>
    </row>
    <row r="19927" spans="9:10" ht="15.75">
      <c r="I19927" s="192"/>
      <c r="J19927" s="192"/>
    </row>
    <row r="19928" spans="9:10" ht="15.75">
      <c r="I19928" s="192"/>
      <c r="J19928" s="192"/>
    </row>
    <row r="19929" spans="9:10" ht="15.75">
      <c r="I19929" s="192"/>
      <c r="J19929" s="192"/>
    </row>
    <row r="19930" spans="9:10" ht="15.75">
      <c r="I19930" s="192"/>
      <c r="J19930" s="192"/>
    </row>
    <row r="19931" spans="9:10" ht="15.75">
      <c r="I19931" s="192"/>
      <c r="J19931" s="192"/>
    </row>
    <row r="19932" spans="9:10" ht="15.75">
      <c r="I19932" s="192"/>
      <c r="J19932" s="192"/>
    </row>
    <row r="19933" spans="9:10" ht="15.75">
      <c r="I19933" s="192"/>
      <c r="J19933" s="192"/>
    </row>
    <row r="19934" spans="9:10" ht="15.75">
      <c r="I19934" s="192"/>
      <c r="J19934" s="192"/>
    </row>
    <row r="19935" spans="9:10" ht="15.75">
      <c r="I19935" s="192"/>
      <c r="J19935" s="192"/>
    </row>
    <row r="19936" spans="9:10" ht="15.75">
      <c r="I19936" s="192"/>
      <c r="J19936" s="192"/>
    </row>
    <row r="19937" spans="9:10" ht="15.75">
      <c r="I19937" s="192"/>
      <c r="J19937" s="192"/>
    </row>
    <row r="19938" spans="9:10" ht="15.75">
      <c r="I19938" s="192"/>
      <c r="J19938" s="192"/>
    </row>
    <row r="19939" spans="9:10" ht="15.75">
      <c r="I19939" s="192"/>
      <c r="J19939" s="192"/>
    </row>
    <row r="19940" spans="9:10" ht="15.75">
      <c r="I19940" s="192"/>
      <c r="J19940" s="192"/>
    </row>
    <row r="19941" spans="9:10" ht="15.75">
      <c r="I19941" s="192"/>
      <c r="J19941" s="192"/>
    </row>
    <row r="19942" spans="9:10" ht="15.75">
      <c r="I19942" s="192"/>
      <c r="J19942" s="192"/>
    </row>
    <row r="19943" spans="9:10" ht="15.75">
      <c r="I19943" s="192"/>
      <c r="J19943" s="192"/>
    </row>
    <row r="19944" spans="9:10" ht="15.75">
      <c r="I19944" s="192"/>
      <c r="J19944" s="192"/>
    </row>
    <row r="19945" spans="9:10" ht="15.75">
      <c r="I19945" s="192"/>
      <c r="J19945" s="192"/>
    </row>
    <row r="19946" spans="9:10" ht="15.75">
      <c r="I19946" s="192"/>
      <c r="J19946" s="192"/>
    </row>
    <row r="19947" spans="9:10" ht="15.75">
      <c r="I19947" s="192"/>
      <c r="J19947" s="192"/>
    </row>
    <row r="19948" spans="9:10" ht="15.75">
      <c r="I19948" s="192"/>
      <c r="J19948" s="192"/>
    </row>
    <row r="19949" spans="9:10" ht="15.75">
      <c r="I19949" s="192"/>
      <c r="J19949" s="192"/>
    </row>
    <row r="19950" spans="9:10" ht="15.75">
      <c r="I19950" s="192"/>
      <c r="J19950" s="192"/>
    </row>
    <row r="19951" spans="9:10" ht="15.75">
      <c r="I19951" s="192"/>
      <c r="J19951" s="192"/>
    </row>
    <row r="19952" spans="9:10" ht="15.75">
      <c r="I19952" s="192"/>
      <c r="J19952" s="192"/>
    </row>
    <row r="19953" spans="9:10" ht="15.75">
      <c r="I19953" s="192"/>
      <c r="J19953" s="192"/>
    </row>
    <row r="19954" spans="9:10" ht="15.75">
      <c r="I19954" s="192"/>
      <c r="J19954" s="192"/>
    </row>
    <row r="19955" spans="9:10" ht="15.75">
      <c r="I19955" s="192"/>
      <c r="J19955" s="192"/>
    </row>
    <row r="19956" spans="9:10" ht="15.75">
      <c r="I19956" s="192"/>
      <c r="J19956" s="192"/>
    </row>
    <row r="19957" spans="9:10" ht="15.75">
      <c r="I19957" s="192"/>
      <c r="J19957" s="192"/>
    </row>
    <row r="19958" spans="9:10" ht="15.75">
      <c r="I19958" s="192"/>
      <c r="J19958" s="192"/>
    </row>
    <row r="19959" spans="9:10" ht="15.75">
      <c r="I19959" s="192"/>
      <c r="J19959" s="192"/>
    </row>
    <row r="19960" spans="9:10" ht="15.75">
      <c r="I19960" s="192"/>
      <c r="J19960" s="192"/>
    </row>
    <row r="19961" spans="9:10" ht="15.75">
      <c r="I19961" s="192"/>
      <c r="J19961" s="192"/>
    </row>
    <row r="19962" spans="9:10" ht="15.75">
      <c r="I19962" s="192"/>
      <c r="J19962" s="192"/>
    </row>
    <row r="19963" spans="9:10" ht="15.75">
      <c r="I19963" s="192"/>
      <c r="J19963" s="192"/>
    </row>
    <row r="19964" spans="9:10" ht="15.75">
      <c r="I19964" s="192"/>
      <c r="J19964" s="192"/>
    </row>
    <row r="19965" spans="9:10" ht="15.75">
      <c r="I19965" s="192"/>
      <c r="J19965" s="192"/>
    </row>
    <row r="19966" spans="9:10" ht="15.75">
      <c r="I19966" s="192"/>
      <c r="J19966" s="192"/>
    </row>
    <row r="19967" spans="9:10" ht="15.75">
      <c r="I19967" s="192"/>
      <c r="J19967" s="192"/>
    </row>
    <row r="19968" spans="9:10" ht="15.75">
      <c r="I19968" s="192"/>
      <c r="J19968" s="192"/>
    </row>
    <row r="19969" spans="9:10" ht="15.75">
      <c r="I19969" s="192"/>
      <c r="J19969" s="192"/>
    </row>
    <row r="19970" spans="9:10" ht="15.75">
      <c r="I19970" s="192"/>
      <c r="J19970" s="192"/>
    </row>
    <row r="19971" spans="9:10" ht="15.75">
      <c r="I19971" s="192"/>
      <c r="J19971" s="192"/>
    </row>
    <row r="19972" spans="9:10" ht="15.75">
      <c r="I19972" s="192"/>
      <c r="J19972" s="192"/>
    </row>
    <row r="19973" spans="9:10" ht="15.75">
      <c r="I19973" s="192"/>
      <c r="J19973" s="192"/>
    </row>
    <row r="19974" spans="9:10" ht="15.75">
      <c r="I19974" s="192"/>
      <c r="J19974" s="192"/>
    </row>
    <row r="19975" spans="9:10" ht="15.75">
      <c r="I19975" s="192"/>
      <c r="J19975" s="192"/>
    </row>
    <row r="19976" spans="9:10" ht="15.75">
      <c r="I19976" s="192"/>
      <c r="J19976" s="192"/>
    </row>
    <row r="19977" spans="9:10" ht="15.75">
      <c r="I19977" s="192"/>
      <c r="J19977" s="192"/>
    </row>
    <row r="19978" spans="9:10" ht="15.75">
      <c r="I19978" s="192"/>
      <c r="J19978" s="192"/>
    </row>
    <row r="19979" spans="9:10" ht="15.75">
      <c r="I19979" s="192"/>
      <c r="J19979" s="192"/>
    </row>
    <row r="19980" spans="9:10" ht="15.75">
      <c r="I19980" s="192"/>
      <c r="J19980" s="192"/>
    </row>
    <row r="19981" spans="9:10" ht="15.75">
      <c r="I19981" s="192"/>
      <c r="J19981" s="192"/>
    </row>
    <row r="19982" spans="9:10" ht="15.75">
      <c r="I19982" s="192"/>
      <c r="J19982" s="192"/>
    </row>
    <row r="19983" spans="9:10" ht="15.75">
      <c r="I19983" s="192"/>
      <c r="J19983" s="192"/>
    </row>
    <row r="19984" spans="9:10" ht="15.75">
      <c r="I19984" s="192"/>
      <c r="J19984" s="192"/>
    </row>
    <row r="19985" spans="9:10" ht="15.75">
      <c r="I19985" s="192"/>
      <c r="J19985" s="192"/>
    </row>
    <row r="19986" spans="9:10" ht="15.75">
      <c r="I19986" s="192"/>
      <c r="J19986" s="192"/>
    </row>
    <row r="19987" spans="9:10" ht="15.75">
      <c r="I19987" s="192"/>
      <c r="J19987" s="192"/>
    </row>
    <row r="19988" spans="9:10" ht="15.75">
      <c r="I19988" s="192"/>
      <c r="J19988" s="192"/>
    </row>
    <row r="19989" spans="9:10" ht="15.75">
      <c r="I19989" s="192"/>
      <c r="J19989" s="192"/>
    </row>
    <row r="19990" spans="9:10" ht="15.75">
      <c r="I19990" s="192"/>
      <c r="J19990" s="192"/>
    </row>
    <row r="19991" spans="9:10" ht="15.75">
      <c r="I19991" s="192"/>
      <c r="J19991" s="192"/>
    </row>
    <row r="19992" spans="9:10" ht="15.75">
      <c r="I19992" s="192"/>
      <c r="J19992" s="192"/>
    </row>
    <row r="19993" spans="9:10" ht="15.75">
      <c r="I19993" s="192"/>
      <c r="J19993" s="192"/>
    </row>
    <row r="19994" spans="9:10" ht="15.75">
      <c r="I19994" s="192"/>
      <c r="J19994" s="192"/>
    </row>
    <row r="19995" spans="9:10" ht="15.75">
      <c r="I19995" s="192"/>
      <c r="J19995" s="192"/>
    </row>
    <row r="19996" spans="9:10" ht="15.75">
      <c r="I19996" s="192"/>
      <c r="J19996" s="192"/>
    </row>
    <row r="19997" spans="9:10" ht="15.75">
      <c r="I19997" s="192"/>
      <c r="J19997" s="192"/>
    </row>
    <row r="19998" spans="9:10" ht="15.75">
      <c r="I19998" s="192"/>
      <c r="J19998" s="192"/>
    </row>
    <row r="19999" spans="9:10" ht="15.75">
      <c r="I19999" s="192"/>
      <c r="J19999" s="192"/>
    </row>
    <row r="20000" spans="9:10" ht="15.75">
      <c r="I20000" s="192"/>
      <c r="J20000" s="192"/>
    </row>
    <row r="20001" spans="9:10" ht="15.75">
      <c r="I20001" s="192"/>
      <c r="J20001" s="192"/>
    </row>
    <row r="20002" spans="9:10" ht="15.75">
      <c r="I20002" s="192"/>
      <c r="J20002" s="192"/>
    </row>
    <row r="20003" spans="9:10" ht="15.75">
      <c r="I20003" s="192"/>
      <c r="J20003" s="192"/>
    </row>
    <row r="20004" spans="9:10" ht="15.75">
      <c r="I20004" s="192"/>
      <c r="J20004" s="192"/>
    </row>
    <row r="20005" spans="9:10" ht="15.75">
      <c r="I20005" s="192"/>
      <c r="J20005" s="192"/>
    </row>
    <row r="20006" spans="9:10" ht="15.75">
      <c r="I20006" s="192"/>
      <c r="J20006" s="192"/>
    </row>
    <row r="20007" spans="9:10" ht="15.75">
      <c r="I20007" s="192"/>
      <c r="J20007" s="192"/>
    </row>
    <row r="20008" spans="9:10" ht="15.75">
      <c r="I20008" s="192"/>
      <c r="J20008" s="192"/>
    </row>
    <row r="20009" spans="9:10" ht="15.75">
      <c r="I20009" s="192"/>
      <c r="J20009" s="192"/>
    </row>
    <row r="20010" spans="9:10" ht="15.75">
      <c r="I20010" s="192"/>
      <c r="J20010" s="192"/>
    </row>
    <row r="20011" spans="9:10" ht="15.75">
      <c r="I20011" s="192"/>
      <c r="J20011" s="192"/>
    </row>
    <row r="20012" spans="9:10" ht="15.75">
      <c r="I20012" s="192"/>
      <c r="J20012" s="192"/>
    </row>
    <row r="20013" spans="9:10" ht="15.75">
      <c r="I20013" s="192"/>
      <c r="J20013" s="192"/>
    </row>
    <row r="20014" spans="9:10" ht="15.75">
      <c r="I20014" s="192"/>
      <c r="J20014" s="192"/>
    </row>
    <row r="20015" spans="9:10" ht="15.75">
      <c r="I20015" s="192"/>
      <c r="J20015" s="192"/>
    </row>
    <row r="20016" spans="9:10" ht="15.75">
      <c r="I20016" s="192"/>
      <c r="J20016" s="192"/>
    </row>
    <row r="20017" spans="9:10" ht="15.75">
      <c r="I20017" s="192"/>
      <c r="J20017" s="192"/>
    </row>
    <row r="20018" spans="9:10" ht="15.75">
      <c r="I20018" s="192"/>
      <c r="J20018" s="192"/>
    </row>
    <row r="20019" spans="9:10" ht="15.75">
      <c r="I20019" s="192"/>
      <c r="J20019" s="192"/>
    </row>
    <row r="20020" spans="9:10" ht="15.75">
      <c r="I20020" s="192"/>
      <c r="J20020" s="192"/>
    </row>
    <row r="20021" spans="9:10" ht="15.75">
      <c r="I20021" s="192"/>
      <c r="J20021" s="192"/>
    </row>
    <row r="20022" spans="9:10" ht="15.75">
      <c r="I20022" s="192"/>
      <c r="J20022" s="192"/>
    </row>
    <row r="20023" spans="9:10" ht="15.75">
      <c r="I20023" s="192"/>
      <c r="J20023" s="192"/>
    </row>
    <row r="20024" spans="9:10" ht="15.75">
      <c r="I20024" s="192"/>
      <c r="J20024" s="192"/>
    </row>
    <row r="20025" spans="9:10" ht="15.75">
      <c r="I20025" s="192"/>
      <c r="J20025" s="192"/>
    </row>
    <row r="20026" spans="9:10" ht="15.75">
      <c r="I20026" s="192"/>
      <c r="J20026" s="192"/>
    </row>
    <row r="20027" spans="9:10" ht="15.75">
      <c r="I20027" s="192"/>
      <c r="J20027" s="192"/>
    </row>
    <row r="20028" spans="9:10" ht="15.75">
      <c r="I20028" s="192"/>
      <c r="J20028" s="192"/>
    </row>
    <row r="20029" spans="9:10" ht="15.75">
      <c r="I20029" s="192"/>
      <c r="J20029" s="192"/>
    </row>
    <row r="20030" spans="9:10" ht="15.75">
      <c r="I20030" s="192"/>
      <c r="J20030" s="192"/>
    </row>
    <row r="20031" spans="9:10" ht="15.75">
      <c r="I20031" s="192"/>
      <c r="J20031" s="192"/>
    </row>
    <row r="20032" spans="9:10" ht="15.75">
      <c r="I20032" s="192"/>
      <c r="J20032" s="192"/>
    </row>
    <row r="20033" spans="9:10" ht="15.75">
      <c r="I20033" s="192"/>
      <c r="J20033" s="192"/>
    </row>
    <row r="20034" spans="9:10" ht="15.75">
      <c r="I20034" s="192"/>
      <c r="J20034" s="192"/>
    </row>
    <row r="20035" spans="9:10" ht="15.75">
      <c r="I20035" s="192"/>
      <c r="J20035" s="192"/>
    </row>
    <row r="20036" spans="9:10" ht="15.75">
      <c r="I20036" s="192"/>
      <c r="J20036" s="192"/>
    </row>
    <row r="20037" spans="9:10" ht="15.75">
      <c r="I20037" s="192"/>
      <c r="J20037" s="192"/>
    </row>
    <row r="20038" spans="9:10" ht="15.75">
      <c r="I20038" s="192"/>
      <c r="J20038" s="192"/>
    </row>
    <row r="20039" spans="9:10" ht="15.75">
      <c r="I20039" s="192"/>
      <c r="J20039" s="192"/>
    </row>
    <row r="20040" spans="9:10" ht="15.75">
      <c r="I20040" s="192"/>
      <c r="J20040" s="192"/>
    </row>
    <row r="20041" spans="9:10" ht="15.75">
      <c r="I20041" s="192"/>
      <c r="J20041" s="192"/>
    </row>
    <row r="20042" spans="9:10" ht="15.75">
      <c r="I20042" s="192"/>
      <c r="J20042" s="192"/>
    </row>
    <row r="20043" spans="9:10" ht="15.75">
      <c r="I20043" s="192"/>
      <c r="J20043" s="192"/>
    </row>
    <row r="20044" spans="9:10" ht="15.75">
      <c r="I20044" s="192"/>
      <c r="J20044" s="192"/>
    </row>
    <row r="20045" spans="9:10" ht="15.75">
      <c r="I20045" s="192"/>
      <c r="J20045" s="192"/>
    </row>
    <row r="20046" spans="9:10" ht="15.75">
      <c r="I20046" s="192"/>
      <c r="J20046" s="192"/>
    </row>
    <row r="20047" spans="9:10" ht="15.75">
      <c r="I20047" s="192"/>
      <c r="J20047" s="192"/>
    </row>
    <row r="20048" spans="9:10" ht="15.75">
      <c r="I20048" s="192"/>
      <c r="J20048" s="192"/>
    </row>
    <row r="20049" spans="9:10" ht="15.75">
      <c r="I20049" s="192"/>
      <c r="J20049" s="192"/>
    </row>
    <row r="20050" spans="9:10" ht="15.75">
      <c r="I20050" s="192"/>
      <c r="J20050" s="192"/>
    </row>
    <row r="20051" spans="9:10" ht="15.75">
      <c r="I20051" s="192"/>
      <c r="J20051" s="192"/>
    </row>
    <row r="20052" spans="9:10" ht="15.75">
      <c r="I20052" s="192"/>
      <c r="J20052" s="192"/>
    </row>
    <row r="20053" spans="9:10" ht="15.75">
      <c r="I20053" s="192"/>
      <c r="J20053" s="192"/>
    </row>
    <row r="20054" spans="9:10" ht="15.75">
      <c r="I20054" s="192"/>
      <c r="J20054" s="192"/>
    </row>
    <row r="20055" spans="9:10" ht="15.75">
      <c r="I20055" s="192"/>
      <c r="J20055" s="192"/>
    </row>
    <row r="20056" spans="9:10" ht="15.75">
      <c r="I20056" s="192"/>
      <c r="J20056" s="192"/>
    </row>
    <row r="20057" spans="9:10" ht="15.75">
      <c r="I20057" s="192"/>
      <c r="J20057" s="192"/>
    </row>
    <row r="20058" spans="9:10" ht="15.75">
      <c r="I20058" s="192"/>
      <c r="J20058" s="192"/>
    </row>
    <row r="20059" spans="9:10" ht="15.75">
      <c r="I20059" s="192"/>
      <c r="J20059" s="192"/>
    </row>
    <row r="20060" spans="9:10" ht="15.75">
      <c r="I20060" s="192"/>
      <c r="J20060" s="192"/>
    </row>
    <row r="20061" spans="9:10" ht="15.75">
      <c r="I20061" s="192"/>
      <c r="J20061" s="192"/>
    </row>
    <row r="20062" spans="9:10" ht="15.75">
      <c r="I20062" s="192"/>
      <c r="J20062" s="192"/>
    </row>
    <row r="20063" spans="9:10" ht="15.75">
      <c r="I20063" s="192"/>
      <c r="J20063" s="192"/>
    </row>
    <row r="20064" spans="9:10" ht="15.75">
      <c r="I20064" s="192"/>
      <c r="J20064" s="192"/>
    </row>
    <row r="20065" spans="9:10" ht="15.75">
      <c r="I20065" s="192"/>
      <c r="J20065" s="192"/>
    </row>
    <row r="20066" spans="9:10" ht="15.75">
      <c r="I20066" s="192"/>
      <c r="J20066" s="192"/>
    </row>
    <row r="20067" spans="9:10" ht="15.75">
      <c r="I20067" s="192"/>
      <c r="J20067" s="192"/>
    </row>
    <row r="20068" spans="9:10" ht="15.75">
      <c r="I20068" s="192"/>
      <c r="J20068" s="192"/>
    </row>
    <row r="20069" spans="9:10" ht="15.75">
      <c r="I20069" s="192"/>
      <c r="J20069" s="192"/>
    </row>
    <row r="20070" spans="9:10" ht="15.75">
      <c r="I20070" s="192"/>
      <c r="J20070" s="192"/>
    </row>
    <row r="20071" spans="9:10" ht="15.75">
      <c r="I20071" s="192"/>
      <c r="J20071" s="192"/>
    </row>
    <row r="20072" spans="9:10" ht="15.75">
      <c r="I20072" s="192"/>
      <c r="J20072" s="192"/>
    </row>
    <row r="20073" spans="9:10" ht="15.75">
      <c r="I20073" s="192"/>
      <c r="J20073" s="192"/>
    </row>
    <row r="20074" spans="9:10" ht="15.75">
      <c r="I20074" s="192"/>
      <c r="J20074" s="192"/>
    </row>
    <row r="20075" spans="9:10" ht="15.75">
      <c r="I20075" s="192"/>
      <c r="J20075" s="192"/>
    </row>
    <row r="20076" spans="9:10" ht="15.75">
      <c r="I20076" s="192"/>
      <c r="J20076" s="192"/>
    </row>
    <row r="20077" spans="9:10" ht="15.75">
      <c r="I20077" s="192"/>
      <c r="J20077" s="192"/>
    </row>
    <row r="20078" spans="9:10" ht="15.75">
      <c r="I20078" s="192"/>
      <c r="J20078" s="192"/>
    </row>
    <row r="20079" spans="9:10" ht="15.75">
      <c r="I20079" s="192"/>
      <c r="J20079" s="192"/>
    </row>
    <row r="20080" spans="9:10" ht="15.75">
      <c r="I20080" s="192"/>
      <c r="J20080" s="192"/>
    </row>
    <row r="20081" spans="9:10" ht="15.75">
      <c r="I20081" s="192"/>
      <c r="J20081" s="192"/>
    </row>
    <row r="20082" spans="9:10" ht="15.75">
      <c r="I20082" s="192"/>
      <c r="J20082" s="192"/>
    </row>
    <row r="20083" spans="9:10" ht="15.75">
      <c r="I20083" s="192"/>
      <c r="J20083" s="192"/>
    </row>
    <row r="20084" spans="9:10" ht="15.75">
      <c r="I20084" s="192"/>
      <c r="J20084" s="192"/>
    </row>
    <row r="20085" spans="9:10" ht="15.75">
      <c r="I20085" s="192"/>
      <c r="J20085" s="192"/>
    </row>
    <row r="20086" spans="9:10" ht="15.75">
      <c r="I20086" s="192"/>
      <c r="J20086" s="192"/>
    </row>
    <row r="20087" spans="9:10" ht="15.75">
      <c r="I20087" s="192"/>
      <c r="J20087" s="192"/>
    </row>
    <row r="20088" spans="9:10" ht="15.75">
      <c r="I20088" s="192"/>
      <c r="J20088" s="192"/>
    </row>
    <row r="20089" spans="9:10" ht="15.75">
      <c r="I20089" s="192"/>
      <c r="J20089" s="192"/>
    </row>
    <row r="20090" spans="9:10" ht="15.75">
      <c r="I20090" s="192"/>
      <c r="J20090" s="192"/>
    </row>
    <row r="20091" spans="9:10" ht="15.75">
      <c r="I20091" s="192"/>
      <c r="J20091" s="192"/>
    </row>
    <row r="20092" spans="9:10" ht="15.75">
      <c r="I20092" s="192"/>
      <c r="J20092" s="192"/>
    </row>
    <row r="20093" spans="9:10" ht="15.75">
      <c r="I20093" s="192"/>
      <c r="J20093" s="192"/>
    </row>
    <row r="20094" spans="9:10" ht="15.75">
      <c r="I20094" s="192"/>
      <c r="J20094" s="192"/>
    </row>
    <row r="20095" spans="9:10" ht="15.75">
      <c r="I20095" s="192"/>
      <c r="J20095" s="192"/>
    </row>
    <row r="20096" spans="9:10" ht="15.75">
      <c r="I20096" s="192"/>
      <c r="J20096" s="192"/>
    </row>
    <row r="20097" spans="9:10" ht="15.75">
      <c r="I20097" s="192"/>
      <c r="J20097" s="192"/>
    </row>
    <row r="20098" spans="9:10" ht="15.75">
      <c r="I20098" s="192"/>
      <c r="J20098" s="192"/>
    </row>
    <row r="20099" spans="9:10" ht="15.75">
      <c r="I20099" s="192"/>
      <c r="J20099" s="192"/>
    </row>
    <row r="20100" spans="9:10" ht="15.75">
      <c r="I20100" s="192"/>
      <c r="J20100" s="192"/>
    </row>
    <row r="20101" spans="9:10" ht="15.75">
      <c r="I20101" s="192"/>
      <c r="J20101" s="192"/>
    </row>
    <row r="20102" spans="9:10" ht="15.75">
      <c r="I20102" s="192"/>
      <c r="J20102" s="192"/>
    </row>
    <row r="20103" spans="9:10" ht="15.75">
      <c r="I20103" s="192"/>
      <c r="J20103" s="192"/>
    </row>
    <row r="20104" spans="9:10" ht="15.75">
      <c r="I20104" s="192"/>
      <c r="J20104" s="192"/>
    </row>
    <row r="20105" spans="9:10" ht="15.75">
      <c r="I20105" s="192"/>
      <c r="J20105" s="192"/>
    </row>
    <row r="20106" spans="9:10" ht="15.75">
      <c r="I20106" s="192"/>
      <c r="J20106" s="192"/>
    </row>
    <row r="20107" spans="9:10" ht="15.75">
      <c r="I20107" s="192"/>
      <c r="J20107" s="192"/>
    </row>
    <row r="20108" spans="9:10" ht="15.75">
      <c r="I20108" s="192"/>
      <c r="J20108" s="192"/>
    </row>
    <row r="20109" spans="9:10" ht="15.75">
      <c r="I20109" s="192"/>
      <c r="J20109" s="192"/>
    </row>
    <row r="20110" spans="9:10" ht="15.75">
      <c r="I20110" s="192"/>
      <c r="J20110" s="192"/>
    </row>
    <row r="20111" spans="9:10" ht="15.75">
      <c r="I20111" s="192"/>
      <c r="J20111" s="192"/>
    </row>
    <row r="20112" spans="9:10" ht="15.75">
      <c r="I20112" s="192"/>
      <c r="J20112" s="192"/>
    </row>
    <row r="20113" spans="9:10" ht="15.75">
      <c r="I20113" s="192"/>
      <c r="J20113" s="192"/>
    </row>
    <row r="20114" spans="9:10" ht="15.75">
      <c r="I20114" s="192"/>
      <c r="J20114" s="192"/>
    </row>
    <row r="20115" spans="9:10" ht="15.75">
      <c r="I20115" s="192"/>
      <c r="J20115" s="192"/>
    </row>
    <row r="20116" spans="9:10" ht="15.75">
      <c r="I20116" s="192"/>
      <c r="J20116" s="192"/>
    </row>
    <row r="20117" spans="9:10" ht="15.75">
      <c r="I20117" s="192"/>
      <c r="J20117" s="192"/>
    </row>
    <row r="20118" spans="9:10" ht="15.75">
      <c r="I20118" s="192"/>
      <c r="J20118" s="192"/>
    </row>
    <row r="20119" spans="9:10" ht="15.75">
      <c r="I20119" s="192"/>
      <c r="J20119" s="192"/>
    </row>
    <row r="20120" spans="9:10" ht="15.75">
      <c r="I20120" s="192"/>
      <c r="J20120" s="192"/>
    </row>
    <row r="20121" spans="9:10" ht="15.75">
      <c r="I20121" s="192"/>
      <c r="J20121" s="192"/>
    </row>
    <row r="20122" spans="9:10" ht="15.75">
      <c r="I20122" s="192"/>
      <c r="J20122" s="192"/>
    </row>
    <row r="20123" spans="9:10" ht="15.75">
      <c r="I20123" s="192"/>
      <c r="J20123" s="192"/>
    </row>
    <row r="20124" spans="9:10" ht="15.75">
      <c r="I20124" s="192"/>
      <c r="J20124" s="192"/>
    </row>
    <row r="20125" spans="9:10" ht="15.75">
      <c r="I20125" s="192"/>
      <c r="J20125" s="192"/>
    </row>
    <row r="20126" spans="9:10" ht="15.75">
      <c r="I20126" s="192"/>
      <c r="J20126" s="192"/>
    </row>
    <row r="20127" spans="9:10" ht="15.75">
      <c r="I20127" s="192"/>
      <c r="J20127" s="192"/>
    </row>
    <row r="20128" spans="9:10" ht="15.75">
      <c r="I20128" s="192"/>
      <c r="J20128" s="192"/>
    </row>
    <row r="20129" spans="9:10" ht="15.75">
      <c r="I20129" s="192"/>
      <c r="J20129" s="192"/>
    </row>
    <row r="20130" spans="9:10" ht="15.75">
      <c r="I20130" s="192"/>
      <c r="J20130" s="192"/>
    </row>
    <row r="20131" spans="9:10" ht="15.75">
      <c r="I20131" s="192"/>
      <c r="J20131" s="192"/>
    </row>
    <row r="20132" spans="9:10" ht="15.75">
      <c r="I20132" s="192"/>
      <c r="J20132" s="192"/>
    </row>
    <row r="20133" spans="9:10" ht="15.75">
      <c r="I20133" s="192"/>
      <c r="J20133" s="192"/>
    </row>
    <row r="20134" spans="9:10" ht="15.75">
      <c r="I20134" s="192"/>
      <c r="J20134" s="192"/>
    </row>
    <row r="20135" spans="9:10" ht="15.75">
      <c r="I20135" s="192"/>
      <c r="J20135" s="192"/>
    </row>
    <row r="20136" spans="9:10" ht="15.75">
      <c r="I20136" s="192"/>
      <c r="J20136" s="192"/>
    </row>
    <row r="20137" spans="9:10" ht="15.75">
      <c r="I20137" s="192"/>
      <c r="J20137" s="192"/>
    </row>
    <row r="20138" spans="9:10" ht="15.75">
      <c r="I20138" s="192"/>
      <c r="J20138" s="192"/>
    </row>
    <row r="20139" spans="9:10" ht="15.75">
      <c r="I20139" s="192"/>
      <c r="J20139" s="192"/>
    </row>
    <row r="20140" spans="9:10" ht="15.75">
      <c r="I20140" s="192"/>
      <c r="J20140" s="192"/>
    </row>
    <row r="20141" spans="9:10" ht="15.75">
      <c r="I20141" s="192"/>
      <c r="J20141" s="192"/>
    </row>
    <row r="20142" spans="9:10" ht="15.75">
      <c r="I20142" s="192"/>
      <c r="J20142" s="192"/>
    </row>
    <row r="20143" spans="9:10" ht="15.75">
      <c r="I20143" s="192"/>
      <c r="J20143" s="192"/>
    </row>
    <row r="20144" spans="9:10" ht="15.75">
      <c r="I20144" s="192"/>
      <c r="J20144" s="192"/>
    </row>
    <row r="20145" spans="9:10" ht="15.75">
      <c r="I20145" s="192"/>
      <c r="J20145" s="192"/>
    </row>
    <row r="20146" spans="9:10" ht="15.75">
      <c r="I20146" s="192"/>
      <c r="J20146" s="192"/>
    </row>
    <row r="20147" spans="9:10" ht="15.75">
      <c r="I20147" s="192"/>
      <c r="J20147" s="192"/>
    </row>
    <row r="20148" spans="9:10" ht="15.75">
      <c r="I20148" s="192"/>
      <c r="J20148" s="192"/>
    </row>
    <row r="20149" spans="9:10" ht="15.75">
      <c r="I20149" s="192"/>
      <c r="J20149" s="192"/>
    </row>
    <row r="20150" spans="9:10" ht="15.75">
      <c r="I20150" s="192"/>
      <c r="J20150" s="192"/>
    </row>
    <row r="20151" spans="9:10" ht="15.75">
      <c r="I20151" s="192"/>
      <c r="J20151" s="192"/>
    </row>
    <row r="20152" spans="9:10" ht="15.75">
      <c r="I20152" s="192"/>
      <c r="J20152" s="192"/>
    </row>
    <row r="20153" spans="9:10" ht="15.75">
      <c r="I20153" s="192"/>
      <c r="J20153" s="192"/>
    </row>
    <row r="20154" spans="9:10" ht="15.75">
      <c r="I20154" s="192"/>
      <c r="J20154" s="192"/>
    </row>
    <row r="20155" spans="9:10" ht="15.75">
      <c r="I20155" s="192"/>
      <c r="J20155" s="192"/>
    </row>
    <row r="20156" spans="9:10" ht="15.75">
      <c r="I20156" s="192"/>
      <c r="J20156" s="192"/>
    </row>
    <row r="20157" spans="9:10" ht="15.75">
      <c r="I20157" s="192"/>
      <c r="J20157" s="192"/>
    </row>
    <row r="20158" spans="9:10" ht="15.75">
      <c r="I20158" s="192"/>
      <c r="J20158" s="192"/>
    </row>
    <row r="20159" spans="9:10" ht="15.75">
      <c r="I20159" s="192"/>
      <c r="J20159" s="192"/>
    </row>
    <row r="20160" spans="9:10" ht="15.75">
      <c r="I20160" s="192"/>
      <c r="J20160" s="192"/>
    </row>
    <row r="20161" spans="9:10" ht="15.75">
      <c r="I20161" s="192"/>
      <c r="J20161" s="192"/>
    </row>
    <row r="20162" spans="9:10" ht="15.75">
      <c r="I20162" s="192"/>
      <c r="J20162" s="192"/>
    </row>
    <row r="20163" spans="9:10" ht="15.75">
      <c r="I20163" s="192"/>
      <c r="J20163" s="192"/>
    </row>
    <row r="20164" spans="9:10" ht="15.75">
      <c r="I20164" s="192"/>
      <c r="J20164" s="192"/>
    </row>
    <row r="20165" spans="9:10" ht="15.75">
      <c r="I20165" s="192"/>
      <c r="J20165" s="192"/>
    </row>
    <row r="20166" spans="9:10" ht="15.75">
      <c r="I20166" s="192"/>
      <c r="J20166" s="192"/>
    </row>
    <row r="20167" spans="9:10" ht="15.75">
      <c r="I20167" s="192"/>
      <c r="J20167" s="192"/>
    </row>
    <row r="20168" spans="9:10" ht="15.75">
      <c r="I20168" s="192"/>
      <c r="J20168" s="192"/>
    </row>
    <row r="20169" spans="9:10" ht="15.75">
      <c r="I20169" s="192"/>
      <c r="J20169" s="192"/>
    </row>
    <row r="20170" spans="9:10" ht="15.75">
      <c r="I20170" s="192"/>
      <c r="J20170" s="192"/>
    </row>
    <row r="20171" spans="9:10" ht="15.75">
      <c r="I20171" s="192"/>
      <c r="J20171" s="192"/>
    </row>
    <row r="20172" spans="9:10" ht="15.75">
      <c r="I20172" s="192"/>
      <c r="J20172" s="192"/>
    </row>
    <row r="20173" spans="9:10" ht="15.75">
      <c r="I20173" s="192"/>
      <c r="J20173" s="192"/>
    </row>
    <row r="20174" spans="9:10" ht="15.75">
      <c r="I20174" s="192"/>
      <c r="J20174" s="192"/>
    </row>
    <row r="20175" spans="9:10" ht="15.75">
      <c r="I20175" s="192"/>
      <c r="J20175" s="192"/>
    </row>
    <row r="20176" spans="9:10" ht="15.75">
      <c r="I20176" s="192"/>
      <c r="J20176" s="192"/>
    </row>
    <row r="20177" spans="9:10" ht="15.75">
      <c r="I20177" s="192"/>
      <c r="J20177" s="192"/>
    </row>
    <row r="20178" spans="9:10" ht="15.75">
      <c r="I20178" s="192"/>
      <c r="J20178" s="192"/>
    </row>
    <row r="20179" spans="9:10" ht="15.75">
      <c r="I20179" s="192"/>
      <c r="J20179" s="192"/>
    </row>
    <row r="20180" spans="9:10" ht="15.75">
      <c r="I20180" s="192"/>
      <c r="J20180" s="192"/>
    </row>
    <row r="20181" spans="9:10" ht="15.75">
      <c r="I20181" s="192"/>
      <c r="J20181" s="192"/>
    </row>
    <row r="20182" spans="9:10" ht="15.75">
      <c r="I20182" s="192"/>
      <c r="J20182" s="192"/>
    </row>
    <row r="20183" spans="9:10" ht="15.75">
      <c r="I20183" s="192"/>
      <c r="J20183" s="192"/>
    </row>
    <row r="20184" spans="9:10" ht="15.75">
      <c r="I20184" s="192"/>
      <c r="J20184" s="192"/>
    </row>
    <row r="20185" spans="9:10" ht="15.75">
      <c r="I20185" s="192"/>
      <c r="J20185" s="192"/>
    </row>
    <row r="20186" spans="9:10" ht="15.75">
      <c r="I20186" s="192"/>
      <c r="J20186" s="192"/>
    </row>
    <row r="20187" spans="9:10" ht="15.75">
      <c r="I20187" s="192"/>
      <c r="J20187" s="192"/>
    </row>
    <row r="20188" spans="9:10" ht="15.75">
      <c r="I20188" s="192"/>
      <c r="J20188" s="192"/>
    </row>
    <row r="20189" spans="9:10" ht="15.75">
      <c r="I20189" s="192"/>
      <c r="J20189" s="192"/>
    </row>
    <row r="20190" spans="9:10" ht="15.75">
      <c r="I20190" s="192"/>
      <c r="J20190" s="192"/>
    </row>
    <row r="20191" spans="9:10" ht="15.75">
      <c r="I20191" s="192"/>
      <c r="J20191" s="192"/>
    </row>
    <row r="20192" spans="9:10" ht="15.75">
      <c r="I20192" s="192"/>
      <c r="J20192" s="192"/>
    </row>
    <row r="20193" spans="9:10" ht="15.75">
      <c r="I20193" s="192"/>
      <c r="J20193" s="192"/>
    </row>
    <row r="20194" spans="9:10" ht="15.75">
      <c r="I20194" s="192"/>
      <c r="J20194" s="192"/>
    </row>
    <row r="20195" spans="9:10" ht="15.75">
      <c r="I20195" s="192"/>
      <c r="J20195" s="192"/>
    </row>
    <row r="20196" spans="9:10" ht="15.75">
      <c r="I20196" s="192"/>
      <c r="J20196" s="192"/>
    </row>
    <row r="20197" spans="9:10" ht="15.75">
      <c r="I20197" s="192"/>
      <c r="J20197" s="192"/>
    </row>
    <row r="20198" spans="9:10" ht="15.75">
      <c r="I20198" s="192"/>
      <c r="J20198" s="192"/>
    </row>
    <row r="20199" spans="9:10" ht="15.75">
      <c r="I20199" s="192"/>
      <c r="J20199" s="192"/>
    </row>
    <row r="20200" spans="9:10" ht="15.75">
      <c r="I20200" s="192"/>
      <c r="J20200" s="192"/>
    </row>
    <row r="20201" spans="9:10" ht="15.75">
      <c r="I20201" s="192"/>
      <c r="J20201" s="192"/>
    </row>
    <row r="20202" spans="9:10" ht="15.75">
      <c r="I20202" s="192"/>
      <c r="J20202" s="192"/>
    </row>
    <row r="20203" spans="9:10" ht="15.75">
      <c r="I20203" s="192"/>
      <c r="J20203" s="192"/>
    </row>
    <row r="20204" spans="9:10" ht="15.75">
      <c r="I20204" s="192"/>
      <c r="J20204" s="192"/>
    </row>
    <row r="20205" spans="9:10" ht="15.75">
      <c r="I20205" s="192"/>
      <c r="J20205" s="192"/>
    </row>
    <row r="20206" spans="9:10" ht="15.75">
      <c r="I20206" s="192"/>
      <c r="J20206" s="192"/>
    </row>
    <row r="20207" spans="9:10" ht="15.75">
      <c r="I20207" s="192"/>
      <c r="J20207" s="192"/>
    </row>
    <row r="20208" spans="9:10" ht="15.75">
      <c r="I20208" s="192"/>
      <c r="J20208" s="192"/>
    </row>
    <row r="20209" spans="9:10" ht="15.75">
      <c r="I20209" s="192"/>
      <c r="J20209" s="192"/>
    </row>
    <row r="20210" spans="9:10" ht="15.75">
      <c r="I20210" s="192"/>
      <c r="J20210" s="192"/>
    </row>
    <row r="20211" spans="9:10" ht="15.75">
      <c r="I20211" s="192"/>
      <c r="J20211" s="192"/>
    </row>
    <row r="20212" spans="9:10" ht="15.75">
      <c r="I20212" s="192"/>
      <c r="J20212" s="192"/>
    </row>
    <row r="20213" spans="9:10" ht="15.75">
      <c r="I20213" s="192"/>
      <c r="J20213" s="192"/>
    </row>
    <row r="20214" spans="9:10" ht="15.75">
      <c r="I20214" s="192"/>
      <c r="J20214" s="192"/>
    </row>
    <row r="20215" spans="9:10" ht="15.75">
      <c r="I20215" s="192"/>
      <c r="J20215" s="192"/>
    </row>
    <row r="20216" spans="9:10" ht="15.75">
      <c r="I20216" s="192"/>
      <c r="J20216" s="192"/>
    </row>
    <row r="20217" spans="9:10" ht="15.75">
      <c r="I20217" s="192"/>
      <c r="J20217" s="192"/>
    </row>
    <row r="20218" spans="9:10" ht="15.75">
      <c r="I20218" s="192"/>
      <c r="J20218" s="192"/>
    </row>
    <row r="20219" spans="9:10" ht="15.75">
      <c r="I20219" s="192"/>
      <c r="J20219" s="192"/>
    </row>
    <row r="20220" spans="9:10" ht="15.75">
      <c r="I20220" s="192"/>
      <c r="J20220" s="192"/>
    </row>
    <row r="20221" spans="9:10" ht="15.75">
      <c r="I20221" s="192"/>
      <c r="J20221" s="192"/>
    </row>
    <row r="20222" spans="9:10" ht="15.75">
      <c r="I20222" s="192"/>
      <c r="J20222" s="192"/>
    </row>
    <row r="20223" spans="9:10" ht="15.75">
      <c r="I20223" s="192"/>
      <c r="J20223" s="192"/>
    </row>
    <row r="20224" spans="9:10" ht="15.75">
      <c r="I20224" s="192"/>
      <c r="J20224" s="192"/>
    </row>
    <row r="20225" spans="9:10" ht="15.75">
      <c r="I20225" s="192"/>
      <c r="J20225" s="192"/>
    </row>
    <row r="20226" spans="9:10" ht="15.75">
      <c r="I20226" s="192"/>
      <c r="J20226" s="192"/>
    </row>
    <row r="20227" spans="9:10" ht="15.75">
      <c r="I20227" s="192"/>
      <c r="J20227" s="192"/>
    </row>
    <row r="20228" spans="9:10" ht="15.75">
      <c r="I20228" s="192"/>
      <c r="J20228" s="192"/>
    </row>
    <row r="20229" spans="9:10" ht="15.75">
      <c r="I20229" s="192"/>
      <c r="J20229" s="192"/>
    </row>
    <row r="20230" spans="9:10" ht="15.75">
      <c r="I20230" s="192"/>
      <c r="J20230" s="192"/>
    </row>
    <row r="20231" spans="9:10" ht="15.75">
      <c r="I20231" s="192"/>
      <c r="J20231" s="192"/>
    </row>
    <row r="20232" spans="9:10" ht="15.75">
      <c r="I20232" s="192"/>
      <c r="J20232" s="192"/>
    </row>
    <row r="20233" spans="9:10" ht="15.75">
      <c r="I20233" s="192"/>
      <c r="J20233" s="192"/>
    </row>
    <row r="20234" spans="9:10" ht="15.75">
      <c r="I20234" s="192"/>
      <c r="J20234" s="192"/>
    </row>
    <row r="20235" spans="9:10" ht="15.75">
      <c r="I20235" s="192"/>
      <c r="J20235" s="192"/>
    </row>
    <row r="20236" spans="9:10" ht="15.75">
      <c r="I20236" s="192"/>
      <c r="J20236" s="192"/>
    </row>
    <row r="20237" spans="9:10" ht="15.75">
      <c r="I20237" s="192"/>
      <c r="J20237" s="192"/>
    </row>
    <row r="20238" spans="9:10" ht="15.75">
      <c r="I20238" s="192"/>
      <c r="J20238" s="192"/>
    </row>
    <row r="20239" spans="9:10" ht="15.75">
      <c r="I20239" s="192"/>
      <c r="J20239" s="192"/>
    </row>
    <row r="20240" spans="9:10" ht="15.75">
      <c r="I20240" s="192"/>
      <c r="J20240" s="192"/>
    </row>
    <row r="20241" spans="9:10" ht="15.75">
      <c r="I20241" s="192"/>
      <c r="J20241" s="192"/>
    </row>
    <row r="20242" spans="9:10" ht="15.75">
      <c r="I20242" s="192"/>
      <c r="J20242" s="192"/>
    </row>
    <row r="20243" spans="9:10" ht="15.75">
      <c r="I20243" s="192"/>
      <c r="J20243" s="192"/>
    </row>
    <row r="20244" spans="9:10" ht="15.75">
      <c r="I20244" s="192"/>
      <c r="J20244" s="192"/>
    </row>
    <row r="20245" spans="9:10" ht="15.75">
      <c r="I20245" s="192"/>
      <c r="J20245" s="192"/>
    </row>
    <row r="20246" spans="9:10" ht="15.75">
      <c r="I20246" s="192"/>
      <c r="J20246" s="192"/>
    </row>
    <row r="20247" spans="9:10" ht="15.75">
      <c r="I20247" s="192"/>
      <c r="J20247" s="192"/>
    </row>
    <row r="20248" spans="9:10" ht="15.75">
      <c r="I20248" s="192"/>
      <c r="J20248" s="192"/>
    </row>
    <row r="20249" spans="9:10" ht="15.75">
      <c r="I20249" s="192"/>
      <c r="J20249" s="192"/>
    </row>
    <row r="20250" spans="9:10" ht="15.75">
      <c r="I20250" s="192"/>
      <c r="J20250" s="192"/>
    </row>
    <row r="20251" spans="9:10" ht="15.75">
      <c r="I20251" s="192"/>
      <c r="J20251" s="192"/>
    </row>
    <row r="20252" spans="9:10" ht="15.75">
      <c r="I20252" s="192"/>
      <c r="J20252" s="192"/>
    </row>
    <row r="20253" spans="9:10" ht="15.75">
      <c r="I20253" s="192"/>
      <c r="J20253" s="192"/>
    </row>
    <row r="20254" spans="9:10" ht="15.75">
      <c r="I20254" s="192"/>
      <c r="J20254" s="192"/>
    </row>
    <row r="20255" spans="9:10" ht="15.75">
      <c r="I20255" s="192"/>
      <c r="J20255" s="192"/>
    </row>
    <row r="20256" spans="9:10" ht="15.75">
      <c r="I20256" s="192"/>
      <c r="J20256" s="192"/>
    </row>
    <row r="20257" spans="9:10" ht="15.75">
      <c r="I20257" s="192"/>
      <c r="J20257" s="192"/>
    </row>
    <row r="20258" spans="9:10" ht="15.75">
      <c r="I20258" s="192"/>
      <c r="J20258" s="192"/>
    </row>
    <row r="20259" spans="9:10" ht="15.75">
      <c r="I20259" s="192"/>
      <c r="J20259" s="192"/>
    </row>
    <row r="20260" spans="9:10" ht="15.75">
      <c r="I20260" s="192"/>
      <c r="J20260" s="192"/>
    </row>
    <row r="20261" spans="9:10" ht="15.75">
      <c r="I20261" s="192"/>
      <c r="J20261" s="192"/>
    </row>
    <row r="20262" spans="9:10" ht="15.75">
      <c r="I20262" s="192"/>
      <c r="J20262" s="192"/>
    </row>
    <row r="20263" spans="9:10" ht="15.75">
      <c r="I20263" s="192"/>
      <c r="J20263" s="192"/>
    </row>
    <row r="20264" spans="9:10" ht="15.75">
      <c r="I20264" s="192"/>
      <c r="J20264" s="192"/>
    </row>
    <row r="20265" spans="9:10" ht="15.75">
      <c r="I20265" s="192"/>
      <c r="J20265" s="192"/>
    </row>
    <row r="20266" spans="9:10" ht="15.75">
      <c r="I20266" s="192"/>
      <c r="J20266" s="192"/>
    </row>
    <row r="20267" spans="9:10" ht="15.75">
      <c r="I20267" s="192"/>
      <c r="J20267" s="192"/>
    </row>
    <row r="20268" spans="9:10" ht="15.75">
      <c r="I20268" s="192"/>
      <c r="J20268" s="192"/>
    </row>
    <row r="20269" spans="9:10" ht="15.75">
      <c r="I20269" s="192"/>
      <c r="J20269" s="192"/>
    </row>
    <row r="20270" spans="9:10" ht="15.75">
      <c r="I20270" s="192"/>
      <c r="J20270" s="192"/>
    </row>
    <row r="20271" spans="9:10" ht="15.75">
      <c r="I20271" s="192"/>
      <c r="J20271" s="192"/>
    </row>
    <row r="20272" spans="9:10" ht="15.75">
      <c r="I20272" s="192"/>
      <c r="J20272" s="192"/>
    </row>
    <row r="20273" spans="9:10" ht="15.75">
      <c r="I20273" s="192"/>
      <c r="J20273" s="192"/>
    </row>
    <row r="20274" spans="9:10" ht="15.75">
      <c r="I20274" s="192"/>
      <c r="J20274" s="192"/>
    </row>
    <row r="20275" spans="9:10" ht="15.75">
      <c r="I20275" s="192"/>
      <c r="J20275" s="192"/>
    </row>
    <row r="20276" spans="9:10" ht="15.75">
      <c r="I20276" s="192"/>
      <c r="J20276" s="192"/>
    </row>
    <row r="20277" spans="9:10" ht="15.75">
      <c r="I20277" s="192"/>
      <c r="J20277" s="192"/>
    </row>
    <row r="20278" spans="9:10" ht="15.75">
      <c r="I20278" s="192"/>
      <c r="J20278" s="192"/>
    </row>
    <row r="20279" spans="9:10" ht="15.75">
      <c r="I20279" s="192"/>
      <c r="J20279" s="192"/>
    </row>
    <row r="20280" spans="9:10" ht="15.75">
      <c r="I20280" s="192"/>
      <c r="J20280" s="192"/>
    </row>
    <row r="20281" spans="9:10" ht="15.75">
      <c r="I20281" s="192"/>
      <c r="J20281" s="192"/>
    </row>
    <row r="20282" spans="9:10" ht="15.75">
      <c r="I20282" s="192"/>
      <c r="J20282" s="192"/>
    </row>
    <row r="20283" spans="9:10" ht="15.75">
      <c r="I20283" s="192"/>
      <c r="J20283" s="192"/>
    </row>
    <row r="20284" spans="9:10" ht="15.75">
      <c r="I20284" s="192"/>
      <c r="J20284" s="192"/>
    </row>
    <row r="20285" spans="9:10" ht="15.75">
      <c r="I20285" s="192"/>
      <c r="J20285" s="192"/>
    </row>
    <row r="20286" spans="9:10" ht="15.75">
      <c r="I20286" s="192"/>
      <c r="J20286" s="192"/>
    </row>
    <row r="20287" spans="9:10" ht="15.75">
      <c r="I20287" s="192"/>
      <c r="J20287" s="192"/>
    </row>
    <row r="20288" spans="9:10" ht="15.75">
      <c r="I20288" s="192"/>
      <c r="J20288" s="192"/>
    </row>
    <row r="20289" spans="9:10" ht="15.75">
      <c r="I20289" s="192"/>
      <c r="J20289" s="192"/>
    </row>
    <row r="20290" spans="9:10" ht="15.75">
      <c r="I20290" s="192"/>
      <c r="J20290" s="192"/>
    </row>
    <row r="20291" spans="9:10" ht="15.75">
      <c r="I20291" s="192"/>
      <c r="J20291" s="192"/>
    </row>
    <row r="20292" spans="9:10" ht="15.75">
      <c r="I20292" s="192"/>
      <c r="J20292" s="192"/>
    </row>
    <row r="20293" spans="9:10" ht="15.75">
      <c r="I20293" s="192"/>
      <c r="J20293" s="192"/>
    </row>
    <row r="20294" spans="9:10" ht="15.75">
      <c r="I20294" s="192"/>
      <c r="J20294" s="192"/>
    </row>
    <row r="20295" spans="9:10" ht="15.75">
      <c r="I20295" s="192"/>
      <c r="J20295" s="192"/>
    </row>
    <row r="20296" spans="9:10" ht="15.75">
      <c r="I20296" s="192"/>
      <c r="J20296" s="192"/>
    </row>
    <row r="20297" spans="9:10" ht="15.75">
      <c r="I20297" s="192"/>
      <c r="J20297" s="192"/>
    </row>
    <row r="20298" spans="9:10" ht="15.75">
      <c r="I20298" s="192"/>
      <c r="J20298" s="192"/>
    </row>
    <row r="20299" spans="9:10" ht="15.75">
      <c r="I20299" s="192"/>
      <c r="J20299" s="192"/>
    </row>
    <row r="20300" spans="9:10" ht="15.75">
      <c r="I20300" s="192"/>
      <c r="J20300" s="192"/>
    </row>
    <row r="20301" spans="9:10" ht="15.75">
      <c r="I20301" s="192"/>
      <c r="J20301" s="192"/>
    </row>
    <row r="20302" spans="9:10" ht="15.75">
      <c r="I20302" s="192"/>
      <c r="J20302" s="192"/>
    </row>
    <row r="20303" spans="9:10" ht="15.75">
      <c r="I20303" s="192"/>
      <c r="J20303" s="192"/>
    </row>
    <row r="20304" spans="9:10" ht="15.75">
      <c r="I20304" s="192"/>
      <c r="J20304" s="192"/>
    </row>
    <row r="20305" spans="9:10" ht="15.75">
      <c r="I20305" s="192"/>
      <c r="J20305" s="192"/>
    </row>
    <row r="20306" spans="9:10" ht="15.75">
      <c r="I20306" s="192"/>
      <c r="J20306" s="192"/>
    </row>
    <row r="20307" spans="9:10" ht="15.75">
      <c r="I20307" s="192"/>
      <c r="J20307" s="192"/>
    </row>
    <row r="20308" spans="9:10" ht="15.75">
      <c r="I20308" s="192"/>
      <c r="J20308" s="192"/>
    </row>
    <row r="20309" spans="9:10" ht="15.75">
      <c r="I20309" s="192"/>
      <c r="J20309" s="192"/>
    </row>
    <row r="20310" spans="9:10" ht="15.75">
      <c r="I20310" s="192"/>
      <c r="J20310" s="192"/>
    </row>
    <row r="20311" spans="9:10" ht="15.75">
      <c r="I20311" s="192"/>
      <c r="J20311" s="192"/>
    </row>
    <row r="20312" spans="9:10" ht="15.75">
      <c r="I20312" s="192"/>
      <c r="J20312" s="192"/>
    </row>
    <row r="20313" spans="9:10" ht="15.75">
      <c r="I20313" s="192"/>
      <c r="J20313" s="192"/>
    </row>
    <row r="20314" spans="9:10" ht="15.75">
      <c r="I20314" s="192"/>
      <c r="J20314" s="192"/>
    </row>
    <row r="20315" spans="9:10" ht="15.75">
      <c r="I20315" s="192"/>
      <c r="J20315" s="192"/>
    </row>
    <row r="20316" spans="9:10" ht="15.75">
      <c r="I20316" s="192"/>
      <c r="J20316" s="192"/>
    </row>
    <row r="20317" spans="9:10" ht="15.75">
      <c r="I20317" s="192"/>
      <c r="J20317" s="192"/>
    </row>
    <row r="20318" spans="9:10" ht="15.75">
      <c r="I20318" s="192"/>
      <c r="J20318" s="192"/>
    </row>
    <row r="20319" spans="9:10" ht="15.75">
      <c r="I20319" s="192"/>
      <c r="J20319" s="192"/>
    </row>
    <row r="20320" spans="9:10" ht="15.75">
      <c r="I20320" s="192"/>
      <c r="J20320" s="192"/>
    </row>
    <row r="20321" spans="9:10" ht="15.75">
      <c r="I20321" s="192"/>
      <c r="J20321" s="192"/>
    </row>
    <row r="20322" spans="9:10" ht="15.75">
      <c r="I20322" s="192"/>
      <c r="J20322" s="192"/>
    </row>
    <row r="20323" spans="9:10" ht="15.75">
      <c r="I20323" s="192"/>
      <c r="J20323" s="192"/>
    </row>
    <row r="20324" spans="9:10" ht="15.75">
      <c r="I20324" s="192"/>
      <c r="J20324" s="192"/>
    </row>
    <row r="20325" spans="9:10" ht="15.75">
      <c r="I20325" s="192"/>
      <c r="J20325" s="192"/>
    </row>
    <row r="20326" spans="9:10" ht="15.75">
      <c r="I20326" s="192"/>
      <c r="J20326" s="192"/>
    </row>
    <row r="20327" spans="9:10" ht="15.75">
      <c r="I20327" s="192"/>
      <c r="J20327" s="192"/>
    </row>
    <row r="20328" spans="9:10" ht="15.75">
      <c r="I20328" s="192"/>
      <c r="J20328" s="192"/>
    </row>
    <row r="20329" spans="9:10" ht="15.75">
      <c r="I20329" s="192"/>
      <c r="J20329" s="192"/>
    </row>
    <row r="20330" spans="9:10" ht="15.75">
      <c r="I20330" s="192"/>
      <c r="J20330" s="192"/>
    </row>
    <row r="20331" spans="9:10" ht="15.75">
      <c r="I20331" s="192"/>
      <c r="J20331" s="192"/>
    </row>
    <row r="20332" spans="9:10" ht="15.75">
      <c r="I20332" s="192"/>
      <c r="J20332" s="192"/>
    </row>
    <row r="20333" spans="9:10" ht="15.75">
      <c r="I20333" s="192"/>
      <c r="J20333" s="192"/>
    </row>
    <row r="20334" spans="9:10" ht="15.75">
      <c r="I20334" s="192"/>
      <c r="J20334" s="192"/>
    </row>
    <row r="20335" spans="9:10" ht="15.75">
      <c r="I20335" s="192"/>
      <c r="J20335" s="192"/>
    </row>
    <row r="20336" spans="9:10" ht="15.75">
      <c r="I20336" s="192"/>
      <c r="J20336" s="192"/>
    </row>
    <row r="20337" spans="9:10" ht="15.75">
      <c r="I20337" s="192"/>
      <c r="J20337" s="192"/>
    </row>
    <row r="20338" spans="9:10" ht="15.75">
      <c r="I20338" s="192"/>
      <c r="J20338" s="192"/>
    </row>
    <row r="20339" spans="9:10" ht="15.75">
      <c r="I20339" s="192"/>
      <c r="J20339" s="192"/>
    </row>
    <row r="20340" spans="9:10" ht="15.75">
      <c r="I20340" s="192"/>
      <c r="J20340" s="192"/>
    </row>
    <row r="20341" spans="9:10" ht="15.75">
      <c r="I20341" s="192"/>
      <c r="J20341" s="192"/>
    </row>
    <row r="20342" spans="9:10" ht="15.75">
      <c r="I20342" s="192"/>
      <c r="J20342" s="192"/>
    </row>
    <row r="20343" spans="9:10" ht="15.75">
      <c r="I20343" s="192"/>
      <c r="J20343" s="192"/>
    </row>
    <row r="20344" spans="9:10" ht="15.75">
      <c r="I20344" s="192"/>
      <c r="J20344" s="192"/>
    </row>
    <row r="20345" spans="9:10" ht="15.75">
      <c r="I20345" s="192"/>
      <c r="J20345" s="192"/>
    </row>
    <row r="20346" spans="9:10" ht="15.75">
      <c r="I20346" s="192"/>
      <c r="J20346" s="192"/>
    </row>
    <row r="20347" spans="9:10" ht="15.75">
      <c r="I20347" s="192"/>
      <c r="J20347" s="192"/>
    </row>
    <row r="20348" spans="9:10" ht="15.75">
      <c r="I20348" s="192"/>
      <c r="J20348" s="192"/>
    </row>
    <row r="20349" spans="9:10" ht="15.75">
      <c r="I20349" s="192"/>
      <c r="J20349" s="192"/>
    </row>
    <row r="20350" spans="9:10" ht="15.75">
      <c r="I20350" s="192"/>
      <c r="J20350" s="192"/>
    </row>
    <row r="20351" spans="9:10" ht="15.75">
      <c r="I20351" s="192"/>
      <c r="J20351" s="192"/>
    </row>
    <row r="20352" spans="9:10" ht="15.75">
      <c r="I20352" s="192"/>
      <c r="J20352" s="192"/>
    </row>
    <row r="20353" spans="9:10" ht="15.75">
      <c r="I20353" s="192"/>
      <c r="J20353" s="192"/>
    </row>
    <row r="20354" spans="9:10" ht="15.75">
      <c r="I20354" s="192"/>
      <c r="J20354" s="192"/>
    </row>
    <row r="20355" spans="9:10" ht="15.75">
      <c r="I20355" s="192"/>
      <c r="J20355" s="192"/>
    </row>
    <row r="20356" spans="9:10" ht="15.75">
      <c r="I20356" s="192"/>
      <c r="J20356" s="192"/>
    </row>
    <row r="20357" spans="9:10" ht="15.75">
      <c r="I20357" s="192"/>
      <c r="J20357" s="192"/>
    </row>
    <row r="20358" spans="9:10" ht="15.75">
      <c r="I20358" s="192"/>
      <c r="J20358" s="192"/>
    </row>
    <row r="20359" spans="9:10" ht="15.75">
      <c r="I20359" s="192"/>
      <c r="J20359" s="192"/>
    </row>
    <row r="20360" spans="9:10" ht="15.75">
      <c r="I20360" s="192"/>
      <c r="J20360" s="192"/>
    </row>
    <row r="20361" spans="9:10" ht="15.75">
      <c r="I20361" s="192"/>
      <c r="J20361" s="192"/>
    </row>
    <row r="20362" spans="9:10" ht="15.75">
      <c r="I20362" s="192"/>
      <c r="J20362" s="192"/>
    </row>
    <row r="20363" spans="9:10" ht="15.75">
      <c r="I20363" s="192"/>
      <c r="J20363" s="192"/>
    </row>
    <row r="20364" spans="9:10" ht="15.75">
      <c r="I20364" s="192"/>
      <c r="J20364" s="192"/>
    </row>
    <row r="20365" spans="9:10" ht="15.75">
      <c r="I20365" s="192"/>
      <c r="J20365" s="192"/>
    </row>
    <row r="20366" spans="9:10" ht="15.75">
      <c r="I20366" s="192"/>
      <c r="J20366" s="192"/>
    </row>
    <row r="20367" spans="9:10" ht="15.75">
      <c r="I20367" s="192"/>
      <c r="J20367" s="192"/>
    </row>
    <row r="20368" spans="9:10" ht="15.75">
      <c r="I20368" s="192"/>
      <c r="J20368" s="192"/>
    </row>
    <row r="20369" spans="9:10" ht="15.75">
      <c r="I20369" s="192"/>
      <c r="J20369" s="192"/>
    </row>
    <row r="20370" spans="9:10" ht="15.75">
      <c r="I20370" s="192"/>
      <c r="J20370" s="192"/>
    </row>
    <row r="20371" spans="9:10" ht="15.75">
      <c r="I20371" s="192"/>
      <c r="J20371" s="192"/>
    </row>
    <row r="20372" spans="9:10" ht="15.75">
      <c r="I20372" s="192"/>
      <c r="J20372" s="192"/>
    </row>
    <row r="20373" spans="9:10" ht="15.75">
      <c r="I20373" s="192"/>
      <c r="J20373" s="192"/>
    </row>
    <row r="20374" spans="9:10" ht="15.75">
      <c r="I20374" s="192"/>
      <c r="J20374" s="192"/>
    </row>
    <row r="20375" spans="9:10" ht="15.75">
      <c r="I20375" s="192"/>
      <c r="J20375" s="192"/>
    </row>
    <row r="20376" spans="9:10" ht="15.75">
      <c r="I20376" s="192"/>
      <c r="J20376" s="192"/>
    </row>
    <row r="20377" spans="9:10" ht="15.75">
      <c r="I20377" s="192"/>
      <c r="J20377" s="192"/>
    </row>
    <row r="20378" spans="9:10" ht="15.75">
      <c r="I20378" s="192"/>
      <c r="J20378" s="192"/>
    </row>
    <row r="20379" spans="9:10" ht="15.75">
      <c r="I20379" s="192"/>
      <c r="J20379" s="192"/>
    </row>
    <row r="20380" spans="9:10" ht="15.75">
      <c r="I20380" s="192"/>
      <c r="J20380" s="192"/>
    </row>
    <row r="20381" spans="9:10" ht="15.75">
      <c r="I20381" s="192"/>
      <c r="J20381" s="192"/>
    </row>
    <row r="20382" spans="9:10" ht="15.75">
      <c r="I20382" s="192"/>
      <c r="J20382" s="192"/>
    </row>
    <row r="20383" spans="9:10" ht="15.75">
      <c r="I20383" s="192"/>
      <c r="J20383" s="192"/>
    </row>
    <row r="20384" spans="9:10" ht="15.75">
      <c r="I20384" s="192"/>
      <c r="J20384" s="192"/>
    </row>
    <row r="20385" spans="9:10" ht="15.75">
      <c r="I20385" s="192"/>
      <c r="J20385" s="192"/>
    </row>
    <row r="20386" spans="9:10" ht="15.75">
      <c r="I20386" s="192"/>
      <c r="J20386" s="192"/>
    </row>
    <row r="20387" spans="9:10" ht="15.75">
      <c r="I20387" s="192"/>
      <c r="J20387" s="192"/>
    </row>
    <row r="20388" spans="9:10" ht="15.75">
      <c r="I20388" s="192"/>
      <c r="J20388" s="192"/>
    </row>
    <row r="20389" spans="9:10" ht="15.75">
      <c r="I20389" s="192"/>
      <c r="J20389" s="192"/>
    </row>
    <row r="20390" spans="9:10" ht="15.75">
      <c r="I20390" s="192"/>
      <c r="J20390" s="192"/>
    </row>
    <row r="20391" spans="9:10" ht="15.75">
      <c r="I20391" s="192"/>
      <c r="J20391" s="192"/>
    </row>
    <row r="20392" spans="9:10" ht="15.75">
      <c r="I20392" s="192"/>
      <c r="J20392" s="192"/>
    </row>
    <row r="20393" spans="9:10" ht="15.75">
      <c r="I20393" s="192"/>
      <c r="J20393" s="192"/>
    </row>
    <row r="20394" spans="9:10" ht="15.75">
      <c r="I20394" s="192"/>
      <c r="J20394" s="192"/>
    </row>
    <row r="20395" spans="9:10" ht="15.75">
      <c r="I20395" s="192"/>
      <c r="J20395" s="192"/>
    </row>
    <row r="20396" spans="9:10" ht="15.75">
      <c r="I20396" s="192"/>
      <c r="J20396" s="192"/>
    </row>
    <row r="20397" spans="9:10" ht="15.75">
      <c r="I20397" s="192"/>
      <c r="J20397" s="192"/>
    </row>
    <row r="20398" spans="9:10" ht="15.75">
      <c r="I20398" s="192"/>
      <c r="J20398" s="192"/>
    </row>
    <row r="20399" spans="9:10" ht="15.75">
      <c r="I20399" s="192"/>
      <c r="J20399" s="192"/>
    </row>
    <row r="20400" spans="9:10" ht="15.75">
      <c r="I20400" s="192"/>
      <c r="J20400" s="192"/>
    </row>
    <row r="20401" spans="9:10" ht="15.75">
      <c r="I20401" s="192"/>
      <c r="J20401" s="192"/>
    </row>
    <row r="20402" spans="9:10" ht="15.75">
      <c r="I20402" s="192"/>
      <c r="J20402" s="192"/>
    </row>
    <row r="20403" spans="9:10" ht="15.75">
      <c r="I20403" s="192"/>
      <c r="J20403" s="192"/>
    </row>
    <row r="20404" spans="9:10" ht="15.75">
      <c r="I20404" s="192"/>
      <c r="J20404" s="192"/>
    </row>
    <row r="20405" spans="9:10" ht="15.75">
      <c r="I20405" s="192"/>
      <c r="J20405" s="192"/>
    </row>
    <row r="20406" spans="9:10" ht="15.75">
      <c r="I20406" s="192"/>
      <c r="J20406" s="192"/>
    </row>
    <row r="20407" spans="9:10" ht="15.75">
      <c r="I20407" s="192"/>
      <c r="J20407" s="192"/>
    </row>
    <row r="20408" spans="9:10" ht="15.75">
      <c r="I20408" s="192"/>
      <c r="J20408" s="192"/>
    </row>
    <row r="20409" spans="9:10" ht="15.75">
      <c r="I20409" s="192"/>
      <c r="J20409" s="192"/>
    </row>
    <row r="20410" spans="9:10" ht="15.75">
      <c r="I20410" s="192"/>
      <c r="J20410" s="192"/>
    </row>
    <row r="20411" spans="9:10" ht="15.75">
      <c r="I20411" s="192"/>
      <c r="J20411" s="192"/>
    </row>
    <row r="20412" spans="9:10" ht="15.75">
      <c r="I20412" s="192"/>
      <c r="J20412" s="192"/>
    </row>
    <row r="20413" spans="9:10" ht="15.75">
      <c r="I20413" s="192"/>
      <c r="J20413" s="192"/>
    </row>
    <row r="20414" spans="9:10" ht="15.75">
      <c r="I20414" s="192"/>
      <c r="J20414" s="192"/>
    </row>
    <row r="20415" spans="9:10" ht="15.75">
      <c r="I20415" s="192"/>
      <c r="J20415" s="192"/>
    </row>
    <row r="20416" spans="9:10" ht="15.75">
      <c r="I20416" s="192"/>
      <c r="J20416" s="192"/>
    </row>
    <row r="20417" spans="9:10" ht="15.75">
      <c r="I20417" s="192"/>
      <c r="J20417" s="192"/>
    </row>
    <row r="20418" spans="9:10" ht="15.75">
      <c r="I20418" s="192"/>
      <c r="J20418" s="192"/>
    </row>
    <row r="20419" spans="9:10" ht="15.75">
      <c r="I20419" s="192"/>
      <c r="J20419" s="192"/>
    </row>
    <row r="20420" spans="9:10" ht="15.75">
      <c r="I20420" s="192"/>
      <c r="J20420" s="192"/>
    </row>
    <row r="20421" spans="9:10" ht="15.75">
      <c r="I20421" s="192"/>
      <c r="J20421" s="192"/>
    </row>
    <row r="20422" spans="9:10" ht="15.75">
      <c r="I20422" s="192"/>
      <c r="J20422" s="192"/>
    </row>
    <row r="20423" spans="9:10" ht="15.75">
      <c r="I20423" s="192"/>
      <c r="J20423" s="192"/>
    </row>
    <row r="20424" spans="9:10" ht="15.75">
      <c r="I20424" s="192"/>
      <c r="J20424" s="192"/>
    </row>
    <row r="20425" spans="9:10" ht="15.75">
      <c r="I20425" s="192"/>
      <c r="J20425" s="192"/>
    </row>
    <row r="20426" spans="9:10" ht="15.75">
      <c r="I20426" s="192"/>
      <c r="J20426" s="192"/>
    </row>
    <row r="20427" spans="9:10" ht="15.75">
      <c r="I20427" s="192"/>
      <c r="J20427" s="192"/>
    </row>
    <row r="20428" spans="9:10" ht="15.75">
      <c r="I20428" s="192"/>
      <c r="J20428" s="192"/>
    </row>
    <row r="20429" spans="9:10" ht="15.75">
      <c r="I20429" s="192"/>
      <c r="J20429" s="192"/>
    </row>
    <row r="20430" spans="9:10" ht="15.75">
      <c r="I20430" s="192"/>
      <c r="J20430" s="192"/>
    </row>
    <row r="20431" spans="9:10" ht="15.75">
      <c r="I20431" s="192"/>
      <c r="J20431" s="192"/>
    </row>
    <row r="20432" spans="9:10" ht="15.75">
      <c r="I20432" s="192"/>
      <c r="J20432" s="192"/>
    </row>
    <row r="20433" spans="9:10" ht="15.75">
      <c r="I20433" s="192"/>
      <c r="J20433" s="192"/>
    </row>
    <row r="20434" spans="9:10" ht="15.75">
      <c r="I20434" s="192"/>
      <c r="J20434" s="192"/>
    </row>
    <row r="20435" spans="9:10" ht="15.75">
      <c r="I20435" s="192"/>
      <c r="J20435" s="192"/>
    </row>
    <row r="20436" spans="9:10" ht="15.75">
      <c r="I20436" s="192"/>
      <c r="J20436" s="192"/>
    </row>
    <row r="20437" spans="9:10" ht="15.75">
      <c r="I20437" s="192"/>
      <c r="J20437" s="192"/>
    </row>
    <row r="20438" spans="9:10" ht="15.75">
      <c r="I20438" s="192"/>
      <c r="J20438" s="192"/>
    </row>
    <row r="20439" spans="9:10" ht="15.75">
      <c r="I20439" s="192"/>
      <c r="J20439" s="192"/>
    </row>
    <row r="20440" spans="9:10" ht="15.75">
      <c r="I20440" s="192"/>
      <c r="J20440" s="192"/>
    </row>
    <row r="20441" spans="9:10" ht="15.75">
      <c r="I20441" s="192"/>
      <c r="J20441" s="192"/>
    </row>
    <row r="20442" spans="9:10" ht="15.75">
      <c r="I20442" s="192"/>
      <c r="J20442" s="192"/>
    </row>
    <row r="20443" spans="9:10" ht="15.75">
      <c r="I20443" s="192"/>
      <c r="J20443" s="192"/>
    </row>
    <row r="20444" spans="9:10" ht="15.75">
      <c r="I20444" s="192"/>
      <c r="J20444" s="192"/>
    </row>
    <row r="20445" spans="9:10" ht="15.75">
      <c r="I20445" s="192"/>
      <c r="J20445" s="192"/>
    </row>
    <row r="20446" spans="9:10" ht="15.75">
      <c r="I20446" s="192"/>
      <c r="J20446" s="192"/>
    </row>
    <row r="20447" spans="9:10" ht="15.75">
      <c r="I20447" s="192"/>
      <c r="J20447" s="192"/>
    </row>
    <row r="20448" spans="9:10" ht="15.75">
      <c r="I20448" s="192"/>
      <c r="J20448" s="192"/>
    </row>
    <row r="20449" spans="9:10" ht="15.75">
      <c r="I20449" s="192"/>
      <c r="J20449" s="192"/>
    </row>
    <row r="20450" spans="9:10" ht="15.75">
      <c r="I20450" s="192"/>
      <c r="J20450" s="192"/>
    </row>
    <row r="20451" spans="9:10" ht="15.75">
      <c r="I20451" s="192"/>
      <c r="J20451" s="192"/>
    </row>
    <row r="20452" spans="9:10" ht="15.75">
      <c r="I20452" s="192"/>
      <c r="J20452" s="192"/>
    </row>
    <row r="20453" spans="9:10" ht="15.75">
      <c r="I20453" s="192"/>
      <c r="J20453" s="192"/>
    </row>
    <row r="20454" spans="9:10" ht="15.75">
      <c r="I20454" s="192"/>
      <c r="J20454" s="192"/>
    </row>
    <row r="20455" spans="9:10" ht="15.75">
      <c r="I20455" s="192"/>
      <c r="J20455" s="192"/>
    </row>
    <row r="20456" spans="9:10" ht="15.75">
      <c r="I20456" s="192"/>
      <c r="J20456" s="192"/>
    </row>
    <row r="20457" spans="9:10" ht="15.75">
      <c r="I20457" s="192"/>
      <c r="J20457" s="192"/>
    </row>
    <row r="20458" spans="9:10" ht="15.75">
      <c r="I20458" s="192"/>
      <c r="J20458" s="192"/>
    </row>
    <row r="20459" spans="9:10" ht="15.75">
      <c r="I20459" s="192"/>
      <c r="J20459" s="192"/>
    </row>
    <row r="20460" spans="9:10" ht="15.75">
      <c r="I20460" s="192"/>
      <c r="J20460" s="192"/>
    </row>
    <row r="20461" spans="9:10" ht="15.75">
      <c r="I20461" s="192"/>
      <c r="J20461" s="192"/>
    </row>
    <row r="20462" spans="9:10" ht="15.75">
      <c r="I20462" s="192"/>
      <c r="J20462" s="192"/>
    </row>
    <row r="20463" spans="9:10" ht="15.75">
      <c r="I20463" s="192"/>
      <c r="J20463" s="192"/>
    </row>
    <row r="20464" spans="9:10" ht="15.75">
      <c r="I20464" s="192"/>
      <c r="J20464" s="192"/>
    </row>
    <row r="20465" spans="9:10" ht="15.75">
      <c r="I20465" s="192"/>
      <c r="J20465" s="192"/>
    </row>
    <row r="20466" spans="9:10" ht="15.75">
      <c r="I20466" s="192"/>
      <c r="J20466" s="192"/>
    </row>
    <row r="20467" spans="9:10" ht="15.75">
      <c r="I20467" s="192"/>
      <c r="J20467" s="192"/>
    </row>
    <row r="20468" spans="9:10" ht="15.75">
      <c r="I20468" s="192"/>
      <c r="J20468" s="192"/>
    </row>
    <row r="20469" spans="9:10" ht="15.75">
      <c r="I20469" s="192"/>
      <c r="J20469" s="192"/>
    </row>
    <row r="20470" spans="9:10" ht="15.75">
      <c r="I20470" s="192"/>
      <c r="J20470" s="192"/>
    </row>
    <row r="20471" spans="9:10" ht="15.75">
      <c r="I20471" s="192"/>
      <c r="J20471" s="192"/>
    </row>
    <row r="20472" spans="9:10" ht="15.75">
      <c r="I20472" s="192"/>
      <c r="J20472" s="192"/>
    </row>
    <row r="20473" spans="9:10" ht="15.75">
      <c r="I20473" s="192"/>
      <c r="J20473" s="192"/>
    </row>
    <row r="20474" spans="9:10" ht="15.75">
      <c r="I20474" s="192"/>
      <c r="J20474" s="192"/>
    </row>
    <row r="20475" spans="9:10" ht="15.75">
      <c r="I20475" s="192"/>
      <c r="J20475" s="192"/>
    </row>
    <row r="20476" spans="9:10" ht="15.75">
      <c r="I20476" s="192"/>
      <c r="J20476" s="192"/>
    </row>
    <row r="20477" spans="9:10" ht="15.75">
      <c r="I20477" s="192"/>
      <c r="J20477" s="192"/>
    </row>
    <row r="20478" spans="9:10" ht="15.75">
      <c r="I20478" s="192"/>
      <c r="J20478" s="192"/>
    </row>
    <row r="20479" spans="9:10" ht="15.75">
      <c r="I20479" s="192"/>
      <c r="J20479" s="192"/>
    </row>
    <row r="20480" spans="9:10" ht="15.75">
      <c r="I20480" s="192"/>
      <c r="J20480" s="192"/>
    </row>
    <row r="20481" spans="9:10" ht="15.75">
      <c r="I20481" s="192"/>
      <c r="J20481" s="192"/>
    </row>
    <row r="20482" spans="9:10" ht="15.75">
      <c r="I20482" s="192"/>
      <c r="J20482" s="192"/>
    </row>
    <row r="20483" spans="9:10" ht="15.75">
      <c r="I20483" s="192"/>
      <c r="J20483" s="192"/>
    </row>
    <row r="20484" spans="9:10" ht="15.75">
      <c r="I20484" s="192"/>
      <c r="J20484" s="192"/>
    </row>
    <row r="20485" spans="9:10" ht="15.75">
      <c r="I20485" s="192"/>
      <c r="J20485" s="192"/>
    </row>
    <row r="20486" spans="9:10" ht="15.75">
      <c r="I20486" s="192"/>
      <c r="J20486" s="192"/>
    </row>
    <row r="20487" spans="9:10" ht="15.75">
      <c r="I20487" s="192"/>
      <c r="J20487" s="192"/>
    </row>
    <row r="20488" spans="9:10" ht="15.75">
      <c r="I20488" s="192"/>
      <c r="J20488" s="192"/>
    </row>
    <row r="20489" spans="9:10" ht="15.75">
      <c r="I20489" s="192"/>
      <c r="J20489" s="192"/>
    </row>
    <row r="20490" spans="9:10" ht="15.75">
      <c r="I20490" s="192"/>
      <c r="J20490" s="192"/>
    </row>
    <row r="20491" spans="9:10" ht="15.75">
      <c r="I20491" s="192"/>
      <c r="J20491" s="192"/>
    </row>
    <row r="20492" spans="9:10" ht="15.75">
      <c r="I20492" s="192"/>
      <c r="J20492" s="192"/>
    </row>
    <row r="20493" spans="9:10" ht="15.75">
      <c r="I20493" s="192"/>
      <c r="J20493" s="192"/>
    </row>
    <row r="20494" spans="9:10" ht="15.75">
      <c r="I20494" s="192"/>
      <c r="J20494" s="192"/>
    </row>
    <row r="20495" spans="9:10" ht="15.75">
      <c r="I20495" s="192"/>
      <c r="J20495" s="192"/>
    </row>
    <row r="20496" spans="9:10" ht="15.75">
      <c r="I20496" s="192"/>
      <c r="J20496" s="192"/>
    </row>
    <row r="20497" spans="9:10" ht="15.75">
      <c r="I20497" s="192"/>
      <c r="J20497" s="192"/>
    </row>
    <row r="20498" spans="9:10" ht="15.75">
      <c r="I20498" s="192"/>
      <c r="J20498" s="192"/>
    </row>
    <row r="20499" spans="9:10" ht="15.75">
      <c r="I20499" s="192"/>
      <c r="J20499" s="192"/>
    </row>
    <row r="20500" spans="9:10" ht="15.75">
      <c r="I20500" s="192"/>
      <c r="J20500" s="192"/>
    </row>
    <row r="20501" spans="9:10" ht="15.75">
      <c r="I20501" s="192"/>
      <c r="J20501" s="192"/>
    </row>
    <row r="20502" spans="9:10" ht="15.75">
      <c r="I20502" s="192"/>
      <c r="J20502" s="192"/>
    </row>
    <row r="20503" spans="9:10" ht="15.75">
      <c r="I20503" s="192"/>
      <c r="J20503" s="192"/>
    </row>
    <row r="20504" spans="9:10" ht="15.75">
      <c r="I20504" s="192"/>
      <c r="J20504" s="192"/>
    </row>
    <row r="20505" spans="9:10" ht="15.75">
      <c r="I20505" s="192"/>
      <c r="J20505" s="192"/>
    </row>
    <row r="20506" spans="9:10" ht="15.75">
      <c r="I20506" s="192"/>
      <c r="J20506" s="192"/>
    </row>
    <row r="20507" spans="9:10" ht="15.75">
      <c r="I20507" s="192"/>
      <c r="J20507" s="192"/>
    </row>
    <row r="20508" spans="9:10" ht="15.75">
      <c r="I20508" s="192"/>
      <c r="J20508" s="192"/>
    </row>
    <row r="20509" spans="9:10" ht="15.75">
      <c r="I20509" s="192"/>
      <c r="J20509" s="192"/>
    </row>
    <row r="20510" spans="9:10" ht="15.75">
      <c r="I20510" s="192"/>
      <c r="J20510" s="192"/>
    </row>
    <row r="20511" spans="9:10" ht="15.75">
      <c r="I20511" s="192"/>
      <c r="J20511" s="192"/>
    </row>
    <row r="20512" spans="9:10" ht="15.75">
      <c r="I20512" s="192"/>
      <c r="J20512" s="192"/>
    </row>
    <row r="20513" spans="9:10" ht="15.75">
      <c r="I20513" s="192"/>
      <c r="J20513" s="192"/>
    </row>
    <row r="20514" spans="9:10" ht="15.75">
      <c r="I20514" s="192"/>
      <c r="J20514" s="192"/>
    </row>
    <row r="20515" spans="9:10" ht="15.75">
      <c r="I20515" s="192"/>
      <c r="J20515" s="192"/>
    </row>
    <row r="20516" spans="9:10" ht="15.75">
      <c r="I20516" s="192"/>
      <c r="J20516" s="192"/>
    </row>
    <row r="20517" spans="9:10" ht="15.75">
      <c r="I20517" s="192"/>
      <c r="J20517" s="192"/>
    </row>
    <row r="20518" spans="9:10" ht="15.75">
      <c r="I20518" s="192"/>
      <c r="J20518" s="192"/>
    </row>
    <row r="20519" spans="9:10" ht="15.75">
      <c r="I20519" s="192"/>
      <c r="J20519" s="192"/>
    </row>
    <row r="20520" spans="9:10" ht="15.75">
      <c r="I20520" s="192"/>
      <c r="J20520" s="192"/>
    </row>
    <row r="20521" spans="9:10" ht="15.75">
      <c r="I20521" s="192"/>
      <c r="J20521" s="192"/>
    </row>
    <row r="20522" spans="9:10" ht="15.75">
      <c r="I20522" s="192"/>
      <c r="J20522" s="192"/>
    </row>
    <row r="20523" spans="9:10" ht="15.75">
      <c r="I20523" s="192"/>
      <c r="J20523" s="192"/>
    </row>
    <row r="20524" spans="9:10" ht="15.75">
      <c r="I20524" s="192"/>
      <c r="J20524" s="192"/>
    </row>
    <row r="20525" spans="9:10" ht="15.75">
      <c r="I20525" s="192"/>
      <c r="J20525" s="192"/>
    </row>
    <row r="20526" spans="9:10" ht="15.75">
      <c r="I20526" s="192"/>
      <c r="J20526" s="192"/>
    </row>
    <row r="20527" spans="9:10" ht="15.75">
      <c r="I20527" s="192"/>
      <c r="J20527" s="192"/>
    </row>
    <row r="20528" spans="9:10" ht="15.75">
      <c r="I20528" s="192"/>
      <c r="J20528" s="192"/>
    </row>
    <row r="20529" spans="9:10" ht="15.75">
      <c r="I20529" s="192"/>
      <c r="J20529" s="192"/>
    </row>
    <row r="20530" spans="9:10" ht="15.75">
      <c r="I20530" s="192"/>
      <c r="J20530" s="192"/>
    </row>
    <row r="20531" spans="9:10" ht="15.75">
      <c r="I20531" s="192"/>
      <c r="J20531" s="192"/>
    </row>
    <row r="20532" spans="9:10" ht="15.75">
      <c r="I20532" s="192"/>
      <c r="J20532" s="192"/>
    </row>
    <row r="20533" spans="9:10" ht="15.75">
      <c r="I20533" s="192"/>
      <c r="J20533" s="192"/>
    </row>
    <row r="20534" spans="9:10" ht="15.75">
      <c r="I20534" s="192"/>
      <c r="J20534" s="192"/>
    </row>
    <row r="20535" spans="9:10" ht="15.75">
      <c r="I20535" s="192"/>
      <c r="J20535" s="192"/>
    </row>
    <row r="20536" spans="9:10" ht="15.75">
      <c r="I20536" s="192"/>
      <c r="J20536" s="192"/>
    </row>
    <row r="20537" spans="9:10" ht="15.75">
      <c r="I20537" s="192"/>
      <c r="J20537" s="192"/>
    </row>
    <row r="20538" spans="9:10" ht="15.75">
      <c r="I20538" s="192"/>
      <c r="J20538" s="192"/>
    </row>
    <row r="20539" spans="9:10" ht="15.75">
      <c r="I20539" s="192"/>
      <c r="J20539" s="192"/>
    </row>
    <row r="20540" spans="9:10" ht="15.75">
      <c r="I20540" s="192"/>
      <c r="J20540" s="192"/>
    </row>
    <row r="20541" spans="9:10" ht="15.75">
      <c r="I20541" s="192"/>
      <c r="J20541" s="192"/>
    </row>
    <row r="20542" spans="9:10" ht="15.75">
      <c r="I20542" s="192"/>
      <c r="J20542" s="192"/>
    </row>
    <row r="20543" spans="9:10" ht="15.75">
      <c r="I20543" s="192"/>
      <c r="J20543" s="192"/>
    </row>
    <row r="20544" spans="9:10" ht="15.75">
      <c r="I20544" s="192"/>
      <c r="J20544" s="192"/>
    </row>
    <row r="20545" spans="9:10" ht="15.75">
      <c r="I20545" s="192"/>
      <c r="J20545" s="192"/>
    </row>
    <row r="20546" spans="9:10" ht="15.75">
      <c r="I20546" s="192"/>
      <c r="J20546" s="192"/>
    </row>
    <row r="20547" spans="9:10" ht="15.75">
      <c r="I20547" s="192"/>
      <c r="J20547" s="192"/>
    </row>
    <row r="20548" spans="9:10" ht="15.75">
      <c r="I20548" s="192"/>
      <c r="J20548" s="192"/>
    </row>
    <row r="20549" spans="9:10" ht="15.75">
      <c r="I20549" s="192"/>
      <c r="J20549" s="192"/>
    </row>
    <row r="20550" spans="9:10" ht="15.75">
      <c r="I20550" s="192"/>
      <c r="J20550" s="192"/>
    </row>
    <row r="20551" spans="9:10" ht="15.75">
      <c r="I20551" s="192"/>
      <c r="J20551" s="192"/>
    </row>
    <row r="20552" spans="9:10" ht="15.75">
      <c r="I20552" s="192"/>
      <c r="J20552" s="192"/>
    </row>
    <row r="20553" spans="9:10" ht="15.75">
      <c r="I20553" s="192"/>
      <c r="J20553" s="192"/>
    </row>
    <row r="20554" spans="9:10" ht="15.75">
      <c r="I20554" s="192"/>
      <c r="J20554" s="192"/>
    </row>
    <row r="20555" spans="9:10" ht="15.75">
      <c r="I20555" s="192"/>
      <c r="J20555" s="192"/>
    </row>
    <row r="20556" spans="9:10" ht="15.75">
      <c r="I20556" s="192"/>
      <c r="J20556" s="192"/>
    </row>
    <row r="20557" spans="9:10" ht="15.75">
      <c r="I20557" s="192"/>
      <c r="J20557" s="192"/>
    </row>
    <row r="20558" spans="9:10" ht="15.75">
      <c r="I20558" s="192"/>
      <c r="J20558" s="192"/>
    </row>
    <row r="20559" spans="9:10" ht="15.75">
      <c r="I20559" s="192"/>
      <c r="J20559" s="192"/>
    </row>
    <row r="20560" spans="9:10" ht="15.75">
      <c r="I20560" s="192"/>
      <c r="J20560" s="192"/>
    </row>
    <row r="20561" spans="9:10" ht="15.75">
      <c r="I20561" s="192"/>
      <c r="J20561" s="192"/>
    </row>
    <row r="20562" spans="9:10" ht="15.75">
      <c r="I20562" s="192"/>
      <c r="J20562" s="192"/>
    </row>
    <row r="20563" spans="9:10" ht="15.75">
      <c r="I20563" s="192"/>
      <c r="J20563" s="192"/>
    </row>
    <row r="20564" spans="9:10" ht="15.75">
      <c r="I20564" s="192"/>
      <c r="J20564" s="192"/>
    </row>
    <row r="20565" spans="9:10" ht="15.75">
      <c r="I20565" s="192"/>
      <c r="J20565" s="192"/>
    </row>
    <row r="20566" spans="9:10" ht="15.75">
      <c r="I20566" s="192"/>
      <c r="J20566" s="192"/>
    </row>
    <row r="20567" spans="9:10" ht="15.75">
      <c r="I20567" s="192"/>
      <c r="J20567" s="192"/>
    </row>
    <row r="20568" spans="9:10" ht="15.75">
      <c r="I20568" s="192"/>
      <c r="J20568" s="192"/>
    </row>
    <row r="20569" spans="9:10" ht="15.75">
      <c r="I20569" s="192"/>
      <c r="J20569" s="192"/>
    </row>
    <row r="20570" spans="9:10" ht="15.75">
      <c r="I20570" s="192"/>
      <c r="J20570" s="192"/>
    </row>
    <row r="20571" spans="9:10" ht="15.75">
      <c r="I20571" s="192"/>
      <c r="J20571" s="192"/>
    </row>
    <row r="20572" spans="9:10" ht="15.75">
      <c r="I20572" s="192"/>
      <c r="J20572" s="192"/>
    </row>
    <row r="20573" spans="9:10" ht="15.75">
      <c r="I20573" s="192"/>
      <c r="J20573" s="192"/>
    </row>
    <row r="20574" spans="9:10" ht="15.75">
      <c r="I20574" s="192"/>
      <c r="J20574" s="192"/>
    </row>
    <row r="20575" spans="9:10" ht="15.75">
      <c r="I20575" s="192"/>
      <c r="J20575" s="192"/>
    </row>
    <row r="20576" spans="9:10" ht="15.75">
      <c r="I20576" s="192"/>
      <c r="J20576" s="192"/>
    </row>
    <row r="20577" spans="9:10" ht="15.75">
      <c r="I20577" s="192"/>
      <c r="J20577" s="192"/>
    </row>
    <row r="20578" spans="9:10" ht="15.75">
      <c r="I20578" s="192"/>
      <c r="J20578" s="192"/>
    </row>
    <row r="20579" spans="9:10" ht="15.75">
      <c r="I20579" s="192"/>
      <c r="J20579" s="192"/>
    </row>
    <row r="20580" spans="9:10" ht="15.75">
      <c r="I20580" s="192"/>
      <c r="J20580" s="192"/>
    </row>
    <row r="20581" spans="9:10" ht="15.75">
      <c r="I20581" s="192"/>
      <c r="J20581" s="192"/>
    </row>
    <row r="20582" spans="9:10" ht="15.75">
      <c r="I20582" s="192"/>
      <c r="J20582" s="192"/>
    </row>
    <row r="20583" spans="9:10" ht="15.75">
      <c r="I20583" s="192"/>
      <c r="J20583" s="192"/>
    </row>
    <row r="20584" spans="9:10" ht="15.75">
      <c r="I20584" s="192"/>
      <c r="J20584" s="192"/>
    </row>
    <row r="20585" spans="9:10" ht="15.75">
      <c r="I20585" s="192"/>
      <c r="J20585" s="192"/>
    </row>
    <row r="20586" spans="9:10" ht="15.75">
      <c r="I20586" s="192"/>
      <c r="J20586" s="192"/>
    </row>
    <row r="20587" spans="9:10" ht="15.75">
      <c r="I20587" s="192"/>
      <c r="J20587" s="192"/>
    </row>
    <row r="20588" spans="9:10" ht="15.75">
      <c r="I20588" s="192"/>
      <c r="J20588" s="192"/>
    </row>
    <row r="20589" spans="9:10" ht="15.75">
      <c r="I20589" s="192"/>
      <c r="J20589" s="192"/>
    </row>
    <row r="20590" spans="9:10" ht="15.75">
      <c r="I20590" s="192"/>
      <c r="J20590" s="192"/>
    </row>
    <row r="20591" spans="9:10" ht="15.75">
      <c r="I20591" s="192"/>
      <c r="J20591" s="192"/>
    </row>
    <row r="20592" spans="9:10" ht="15.75">
      <c r="I20592" s="192"/>
      <c r="J20592" s="192"/>
    </row>
    <row r="20593" spans="9:10" ht="15.75">
      <c r="I20593" s="192"/>
      <c r="J20593" s="192"/>
    </row>
    <row r="20594" spans="9:10" ht="15.75">
      <c r="I20594" s="192"/>
      <c r="J20594" s="192"/>
    </row>
    <row r="20595" spans="9:10" ht="15.75">
      <c r="I20595" s="192"/>
      <c r="J20595" s="192"/>
    </row>
    <row r="20596" spans="9:10" ht="15.75">
      <c r="I20596" s="192"/>
      <c r="J20596" s="192"/>
    </row>
    <row r="20597" spans="9:10" ht="15.75">
      <c r="I20597" s="192"/>
      <c r="J20597" s="192"/>
    </row>
    <row r="20598" spans="9:10" ht="15.75">
      <c r="I20598" s="192"/>
      <c r="J20598" s="192"/>
    </row>
    <row r="20599" spans="9:10" ht="15.75">
      <c r="I20599" s="192"/>
      <c r="J20599" s="192"/>
    </row>
    <row r="20600" spans="9:10" ht="15.75">
      <c r="I20600" s="192"/>
      <c r="J20600" s="192"/>
    </row>
    <row r="20601" spans="9:10" ht="15.75">
      <c r="I20601" s="192"/>
      <c r="J20601" s="192"/>
    </row>
    <row r="20602" spans="9:10" ht="15.75">
      <c r="I20602" s="192"/>
      <c r="J20602" s="192"/>
    </row>
    <row r="20603" spans="9:10" ht="15.75">
      <c r="I20603" s="192"/>
      <c r="J20603" s="192"/>
    </row>
    <row r="20604" spans="9:10" ht="15.75">
      <c r="I20604" s="192"/>
      <c r="J20604" s="192"/>
    </row>
    <row r="20605" spans="9:10" ht="15.75">
      <c r="I20605" s="192"/>
      <c r="J20605" s="192"/>
    </row>
    <row r="20606" spans="9:10" ht="15.75">
      <c r="I20606" s="192"/>
      <c r="J20606" s="192"/>
    </row>
    <row r="20607" spans="9:10" ht="15.75">
      <c r="I20607" s="192"/>
      <c r="J20607" s="192"/>
    </row>
    <row r="20608" spans="9:10" ht="15.75">
      <c r="I20608" s="192"/>
      <c r="J20608" s="192"/>
    </row>
    <row r="20609" spans="9:10" ht="15.75">
      <c r="I20609" s="192"/>
      <c r="J20609" s="192"/>
    </row>
    <row r="20610" spans="9:10" ht="15.75">
      <c r="I20610" s="192"/>
      <c r="J20610" s="192"/>
    </row>
    <row r="20611" spans="9:10" ht="15.75">
      <c r="I20611" s="192"/>
      <c r="J20611" s="192"/>
    </row>
    <row r="20612" spans="9:10" ht="15.75">
      <c r="I20612" s="192"/>
      <c r="J20612" s="192"/>
    </row>
    <row r="20613" spans="9:10" ht="15.75">
      <c r="I20613" s="192"/>
      <c r="J20613" s="192"/>
    </row>
    <row r="20614" spans="9:10" ht="15.75">
      <c r="I20614" s="192"/>
      <c r="J20614" s="192"/>
    </row>
    <row r="20615" spans="9:10" ht="15.75">
      <c r="I20615" s="192"/>
      <c r="J20615" s="192"/>
    </row>
    <row r="20616" spans="9:10" ht="15.75">
      <c r="I20616" s="192"/>
      <c r="J20616" s="192"/>
    </row>
    <row r="20617" spans="9:10" ht="15.75">
      <c r="I20617" s="192"/>
      <c r="J20617" s="192"/>
    </row>
    <row r="20618" spans="9:10" ht="15.75">
      <c r="I20618" s="192"/>
      <c r="J20618" s="192"/>
    </row>
    <row r="20619" spans="9:10" ht="15.75">
      <c r="I20619" s="192"/>
      <c r="J20619" s="192"/>
    </row>
    <row r="20620" spans="9:10" ht="15.75">
      <c r="I20620" s="192"/>
      <c r="J20620" s="192"/>
    </row>
    <row r="20621" spans="9:10" ht="15.75">
      <c r="I20621" s="192"/>
      <c r="J20621" s="192"/>
    </row>
    <row r="20622" spans="9:10" ht="15.75">
      <c r="I20622" s="192"/>
      <c r="J20622" s="192"/>
    </row>
    <row r="20623" spans="9:10" ht="15.75">
      <c r="I20623" s="192"/>
      <c r="J20623" s="192"/>
    </row>
    <row r="20624" spans="9:10" ht="15.75">
      <c r="I20624" s="192"/>
      <c r="J20624" s="192"/>
    </row>
    <row r="20625" spans="9:10" ht="15.75">
      <c r="I20625" s="192"/>
      <c r="J20625" s="192"/>
    </row>
    <row r="20626" spans="9:10" ht="15.75">
      <c r="I20626" s="192"/>
      <c r="J20626" s="192"/>
    </row>
    <row r="20627" spans="9:10" ht="15.75">
      <c r="I20627" s="192"/>
      <c r="J20627" s="192"/>
    </row>
    <row r="20628" spans="9:10" ht="15.75">
      <c r="I20628" s="192"/>
      <c r="J20628" s="192"/>
    </row>
    <row r="20629" spans="9:10" ht="15.75">
      <c r="I20629" s="192"/>
      <c r="J20629" s="192"/>
    </row>
    <row r="20630" spans="9:10" ht="15.75">
      <c r="I20630" s="192"/>
      <c r="J20630" s="192"/>
    </row>
    <row r="20631" spans="9:10" ht="15.75">
      <c r="I20631" s="192"/>
      <c r="J20631" s="192"/>
    </row>
    <row r="20632" spans="9:10" ht="15.75">
      <c r="I20632" s="192"/>
      <c r="J20632" s="192"/>
    </row>
    <row r="20633" spans="9:10" ht="15.75">
      <c r="I20633" s="192"/>
      <c r="J20633" s="192"/>
    </row>
    <row r="20634" spans="9:10" ht="15.75">
      <c r="I20634" s="192"/>
      <c r="J20634" s="192"/>
    </row>
    <row r="20635" spans="9:10" ht="15.75">
      <c r="I20635" s="192"/>
      <c r="J20635" s="192"/>
    </row>
    <row r="20636" spans="9:10" ht="15.75">
      <c r="I20636" s="192"/>
      <c r="J20636" s="192"/>
    </row>
    <row r="20637" spans="9:10" ht="15.75">
      <c r="I20637" s="192"/>
      <c r="J20637" s="192"/>
    </row>
    <row r="20638" spans="9:10" ht="15.75">
      <c r="I20638" s="192"/>
      <c r="J20638" s="192"/>
    </row>
    <row r="20639" spans="9:10" ht="15.75">
      <c r="I20639" s="192"/>
      <c r="J20639" s="192"/>
    </row>
    <row r="20640" spans="9:10" ht="15.75">
      <c r="I20640" s="192"/>
      <c r="J20640" s="192"/>
    </row>
    <row r="20641" spans="9:10" ht="15.75">
      <c r="I20641" s="192"/>
      <c r="J20641" s="192"/>
    </row>
    <row r="20642" spans="9:10" ht="15.75">
      <c r="I20642" s="192"/>
      <c r="J20642" s="192"/>
    </row>
    <row r="20643" spans="9:10" ht="15.75">
      <c r="I20643" s="192"/>
      <c r="J20643" s="192"/>
    </row>
    <row r="20644" spans="9:10" ht="15.75">
      <c r="I20644" s="192"/>
      <c r="J20644" s="192"/>
    </row>
    <row r="20645" spans="9:10" ht="15.75">
      <c r="I20645" s="192"/>
      <c r="J20645" s="192"/>
    </row>
    <row r="20646" spans="9:10" ht="15.75">
      <c r="I20646" s="192"/>
      <c r="J20646" s="192"/>
    </row>
    <row r="20647" spans="9:10" ht="15.75">
      <c r="I20647" s="192"/>
      <c r="J20647" s="192"/>
    </row>
    <row r="20648" spans="9:10" ht="15.75">
      <c r="I20648" s="192"/>
      <c r="J20648" s="192"/>
    </row>
    <row r="20649" spans="9:10" ht="15.75">
      <c r="I20649" s="192"/>
      <c r="J20649" s="192"/>
    </row>
    <row r="20650" spans="9:10" ht="15.75">
      <c r="I20650" s="192"/>
      <c r="J20650" s="192"/>
    </row>
    <row r="20651" spans="9:10" ht="15.75">
      <c r="I20651" s="192"/>
      <c r="J20651" s="192"/>
    </row>
    <row r="20652" spans="9:10" ht="15.75">
      <c r="I20652" s="192"/>
      <c r="J20652" s="192"/>
    </row>
    <row r="20653" spans="9:10" ht="15.75">
      <c r="I20653" s="192"/>
      <c r="J20653" s="192"/>
    </row>
    <row r="20654" spans="9:10" ht="15.75">
      <c r="I20654" s="192"/>
      <c r="J20654" s="192"/>
    </row>
    <row r="20655" spans="9:10" ht="15.75">
      <c r="I20655" s="192"/>
      <c r="J20655" s="192"/>
    </row>
    <row r="20656" spans="9:10" ht="15.75">
      <c r="I20656" s="192"/>
      <c r="J20656" s="192"/>
    </row>
    <row r="20657" spans="9:10" ht="15.75">
      <c r="I20657" s="192"/>
      <c r="J20657" s="192"/>
    </row>
    <row r="20658" spans="9:10" ht="15.75">
      <c r="I20658" s="192"/>
      <c r="J20658" s="192"/>
    </row>
    <row r="20659" spans="9:10" ht="15.75">
      <c r="I20659" s="192"/>
      <c r="J20659" s="192"/>
    </row>
    <row r="20660" spans="9:10" ht="15.75">
      <c r="I20660" s="192"/>
      <c r="J20660" s="192"/>
    </row>
    <row r="20661" spans="9:10" ht="15.75">
      <c r="I20661" s="192"/>
      <c r="J20661" s="192"/>
    </row>
    <row r="20662" spans="9:10" ht="15.75">
      <c r="I20662" s="192"/>
      <c r="J20662" s="192"/>
    </row>
    <row r="20663" spans="9:10" ht="15.75">
      <c r="I20663" s="192"/>
      <c r="J20663" s="192"/>
    </row>
    <row r="20664" spans="9:10" ht="15.75">
      <c r="I20664" s="192"/>
      <c r="J20664" s="192"/>
    </row>
    <row r="20665" spans="9:10" ht="15.75">
      <c r="I20665" s="192"/>
      <c r="J20665" s="192"/>
    </row>
    <row r="20666" spans="9:10" ht="15.75">
      <c r="I20666" s="192"/>
      <c r="J20666" s="192"/>
    </row>
    <row r="20667" spans="9:10" ht="15.75">
      <c r="I20667" s="192"/>
      <c r="J20667" s="192"/>
    </row>
    <row r="20668" spans="9:10" ht="15.75">
      <c r="I20668" s="192"/>
      <c r="J20668" s="192"/>
    </row>
    <row r="20669" spans="9:10" ht="15.75">
      <c r="I20669" s="192"/>
      <c r="J20669" s="192"/>
    </row>
    <row r="20670" spans="9:10" ht="15.75">
      <c r="I20670" s="192"/>
      <c r="J20670" s="192"/>
    </row>
    <row r="20671" spans="9:10" ht="15.75">
      <c r="I20671" s="192"/>
      <c r="J20671" s="192"/>
    </row>
    <row r="20672" spans="9:10" ht="15.75">
      <c r="I20672" s="192"/>
      <c r="J20672" s="192"/>
    </row>
    <row r="20673" spans="9:10" ht="15.75">
      <c r="I20673" s="192"/>
      <c r="J20673" s="192"/>
    </row>
    <row r="20674" spans="9:10" ht="15.75">
      <c r="I20674" s="192"/>
      <c r="J20674" s="192"/>
    </row>
    <row r="20675" spans="9:10" ht="15.75">
      <c r="I20675" s="192"/>
      <c r="J20675" s="192"/>
    </row>
    <row r="20676" spans="9:10" ht="15.75">
      <c r="I20676" s="192"/>
      <c r="J20676" s="192"/>
    </row>
    <row r="20677" spans="9:10" ht="15.75">
      <c r="I20677" s="192"/>
      <c r="J20677" s="192"/>
    </row>
    <row r="20678" spans="9:10" ht="15.75">
      <c r="I20678" s="192"/>
      <c r="J20678" s="192"/>
    </row>
    <row r="20679" spans="9:10" ht="15.75">
      <c r="I20679" s="192"/>
      <c r="J20679" s="192"/>
    </row>
    <row r="20680" spans="9:10" ht="15.75">
      <c r="I20680" s="192"/>
      <c r="J20680" s="192"/>
    </row>
    <row r="20681" spans="9:10" ht="15.75">
      <c r="I20681" s="192"/>
      <c r="J20681" s="192"/>
    </row>
    <row r="20682" spans="9:10" ht="15.75">
      <c r="I20682" s="192"/>
      <c r="J20682" s="192"/>
    </row>
    <row r="20683" spans="9:10" ht="15.75">
      <c r="I20683" s="192"/>
      <c r="J20683" s="192"/>
    </row>
    <row r="20684" spans="9:10" ht="15.75">
      <c r="I20684" s="192"/>
      <c r="J20684" s="192"/>
    </row>
    <row r="20685" spans="9:10" ht="15.75">
      <c r="I20685" s="192"/>
      <c r="J20685" s="192"/>
    </row>
    <row r="20686" spans="9:10" ht="15.75">
      <c r="I20686" s="192"/>
      <c r="J20686" s="192"/>
    </row>
    <row r="20687" spans="9:10" ht="15.75">
      <c r="I20687" s="192"/>
      <c r="J20687" s="192"/>
    </row>
    <row r="20688" spans="9:10" ht="15.75">
      <c r="I20688" s="192"/>
      <c r="J20688" s="192"/>
    </row>
    <row r="20689" spans="9:10" ht="15.75">
      <c r="I20689" s="192"/>
      <c r="J20689" s="192"/>
    </row>
    <row r="20690" spans="9:10" ht="15.75">
      <c r="I20690" s="192"/>
      <c r="J20690" s="192"/>
    </row>
    <row r="20691" spans="9:10" ht="15.75">
      <c r="I20691" s="192"/>
      <c r="J20691" s="192"/>
    </row>
    <row r="20692" spans="9:10" ht="15.75">
      <c r="I20692" s="192"/>
      <c r="J20692" s="192"/>
    </row>
    <row r="20693" spans="9:10" ht="15.75">
      <c r="I20693" s="192"/>
      <c r="J20693" s="192"/>
    </row>
    <row r="20694" spans="9:10" ht="15.75">
      <c r="I20694" s="192"/>
      <c r="J20694" s="192"/>
    </row>
    <row r="20695" spans="9:10" ht="15.75">
      <c r="I20695" s="192"/>
      <c r="J20695" s="192"/>
    </row>
    <row r="20696" spans="9:10" ht="15.75">
      <c r="I20696" s="192"/>
      <c r="J20696" s="192"/>
    </row>
    <row r="20697" spans="9:10" ht="15.75">
      <c r="I20697" s="192"/>
      <c r="J20697" s="192"/>
    </row>
    <row r="20698" spans="9:10" ht="15.75">
      <c r="I20698" s="192"/>
      <c r="J20698" s="192"/>
    </row>
    <row r="20699" spans="9:10" ht="15.75">
      <c r="I20699" s="192"/>
      <c r="J20699" s="192"/>
    </row>
    <row r="20700" spans="9:10" ht="15.75">
      <c r="I20700" s="192"/>
      <c r="J20700" s="192"/>
    </row>
    <row r="20701" spans="9:10" ht="15.75">
      <c r="I20701" s="192"/>
      <c r="J20701" s="192"/>
    </row>
    <row r="20702" spans="9:10" ht="15.75">
      <c r="I20702" s="192"/>
      <c r="J20702" s="192"/>
    </row>
    <row r="20703" spans="9:10" ht="15.75">
      <c r="I20703" s="192"/>
      <c r="J20703" s="192"/>
    </row>
    <row r="20704" spans="9:10" ht="15.75">
      <c r="I20704" s="192"/>
      <c r="J20704" s="192"/>
    </row>
    <row r="20705" spans="9:10" ht="15.75">
      <c r="I20705" s="192"/>
      <c r="J20705" s="192"/>
    </row>
    <row r="20706" spans="9:10" ht="15.75">
      <c r="I20706" s="192"/>
      <c r="J20706" s="192"/>
    </row>
    <row r="20707" spans="9:10" ht="15.75">
      <c r="I20707" s="192"/>
      <c r="J20707" s="192"/>
    </row>
    <row r="20708" spans="9:10" ht="15.75">
      <c r="I20708" s="192"/>
      <c r="J20708" s="192"/>
    </row>
    <row r="20709" spans="9:10" ht="15.75">
      <c r="I20709" s="192"/>
      <c r="J20709" s="192"/>
    </row>
    <row r="20710" spans="9:10" ht="15.75">
      <c r="I20710" s="192"/>
      <c r="J20710" s="192"/>
    </row>
    <row r="20711" spans="9:10" ht="15.75">
      <c r="I20711" s="192"/>
      <c r="J20711" s="192"/>
    </row>
    <row r="20712" spans="9:10" ht="15.75">
      <c r="I20712" s="192"/>
      <c r="J20712" s="192"/>
    </row>
    <row r="20713" spans="9:10" ht="15.75">
      <c r="I20713" s="192"/>
      <c r="J20713" s="192"/>
    </row>
    <row r="20714" spans="9:10" ht="15.75">
      <c r="I20714" s="192"/>
      <c r="J20714" s="192"/>
    </row>
    <row r="20715" spans="9:10" ht="15.75">
      <c r="I20715" s="192"/>
      <c r="J20715" s="192"/>
    </row>
    <row r="20716" spans="9:10" ht="15.75">
      <c r="I20716" s="192"/>
      <c r="J20716" s="192"/>
    </row>
    <row r="20717" spans="9:10" ht="15.75">
      <c r="I20717" s="192"/>
      <c r="J20717" s="192"/>
    </row>
    <row r="20718" spans="9:10" ht="15.75">
      <c r="I20718" s="192"/>
      <c r="J20718" s="192"/>
    </row>
    <row r="20719" spans="9:10" ht="15.75">
      <c r="I20719" s="192"/>
      <c r="J20719" s="192"/>
    </row>
    <row r="20720" spans="9:10" ht="15.75">
      <c r="I20720" s="192"/>
      <c r="J20720" s="192"/>
    </row>
    <row r="20721" spans="9:10" ht="15.75">
      <c r="I20721" s="192"/>
      <c r="J20721" s="192"/>
    </row>
    <row r="20722" spans="9:10" ht="15.75">
      <c r="I20722" s="192"/>
      <c r="J20722" s="192"/>
    </row>
    <row r="20723" spans="9:10" ht="15.75">
      <c r="I20723" s="192"/>
      <c r="J20723" s="192"/>
    </row>
    <row r="20724" spans="9:10" ht="15.75">
      <c r="I20724" s="192"/>
      <c r="J20724" s="192"/>
    </row>
    <row r="20725" spans="9:10" ht="15.75">
      <c r="I20725" s="192"/>
      <c r="J20725" s="192"/>
    </row>
    <row r="20726" spans="9:10" ht="15.75">
      <c r="I20726" s="192"/>
      <c r="J20726" s="192"/>
    </row>
    <row r="20727" spans="9:10" ht="15.75">
      <c r="I20727" s="192"/>
      <c r="J20727" s="192"/>
    </row>
    <row r="20728" spans="9:10" ht="15.75">
      <c r="I20728" s="192"/>
      <c r="J20728" s="192"/>
    </row>
    <row r="20729" spans="9:10" ht="15.75">
      <c r="I20729" s="192"/>
      <c r="J20729" s="192"/>
    </row>
    <row r="20730" spans="9:10" ht="15.75">
      <c r="I20730" s="192"/>
      <c r="J20730" s="192"/>
    </row>
    <row r="20731" spans="9:10" ht="15.75">
      <c r="I20731" s="192"/>
      <c r="J20731" s="192"/>
    </row>
    <row r="20732" spans="9:10" ht="15.75">
      <c r="I20732" s="192"/>
      <c r="J20732" s="192"/>
    </row>
    <row r="20733" spans="9:10" ht="15.75">
      <c r="I20733" s="192"/>
      <c r="J20733" s="192"/>
    </row>
    <row r="20734" spans="9:10" ht="15.75">
      <c r="I20734" s="192"/>
      <c r="J20734" s="192"/>
    </row>
    <row r="20735" spans="9:10" ht="15.75">
      <c r="I20735" s="192"/>
      <c r="J20735" s="192"/>
    </row>
    <row r="20736" spans="9:10" ht="15.75">
      <c r="I20736" s="192"/>
      <c r="J20736" s="192"/>
    </row>
    <row r="20737" spans="9:10" ht="15.75">
      <c r="I20737" s="192"/>
      <c r="J20737" s="192"/>
    </row>
    <row r="20738" spans="9:10" ht="15.75">
      <c r="I20738" s="192"/>
      <c r="J20738" s="192"/>
    </row>
    <row r="20739" spans="9:10" ht="15.75">
      <c r="I20739" s="192"/>
      <c r="J20739" s="192"/>
    </row>
    <row r="20740" spans="9:10" ht="15.75">
      <c r="I20740" s="192"/>
      <c r="J20740" s="192"/>
    </row>
    <row r="20741" spans="9:10" ht="15.75">
      <c r="I20741" s="192"/>
      <c r="J20741" s="192"/>
    </row>
    <row r="20742" spans="9:10" ht="15.75">
      <c r="I20742" s="192"/>
      <c r="J20742" s="192"/>
    </row>
    <row r="20743" spans="9:10" ht="15.75">
      <c r="I20743" s="192"/>
      <c r="J20743" s="192"/>
    </row>
    <row r="20744" spans="9:10" ht="15.75">
      <c r="I20744" s="192"/>
      <c r="J20744" s="192"/>
    </row>
    <row r="20745" spans="9:10" ht="15.75">
      <c r="I20745" s="192"/>
      <c r="J20745" s="192"/>
    </row>
    <row r="20746" spans="9:10" ht="15.75">
      <c r="I20746" s="192"/>
      <c r="J20746" s="192"/>
    </row>
    <row r="20747" spans="9:10" ht="15.75">
      <c r="I20747" s="192"/>
      <c r="J20747" s="192"/>
    </row>
    <row r="20748" spans="9:10" ht="15.75">
      <c r="I20748" s="192"/>
      <c r="J20748" s="192"/>
    </row>
    <row r="20749" spans="9:10" ht="15.75">
      <c r="I20749" s="192"/>
      <c r="J20749" s="192"/>
    </row>
    <row r="20750" spans="9:10" ht="15.75">
      <c r="I20750" s="192"/>
      <c r="J20750" s="192"/>
    </row>
    <row r="20751" spans="9:10" ht="15.75">
      <c r="I20751" s="192"/>
      <c r="J20751" s="192"/>
    </row>
    <row r="20752" spans="9:10" ht="15.75">
      <c r="I20752" s="192"/>
      <c r="J20752" s="192"/>
    </row>
    <row r="20753" spans="9:10" ht="15.75">
      <c r="I20753" s="192"/>
      <c r="J20753" s="192"/>
    </row>
    <row r="20754" spans="9:10" ht="15.75">
      <c r="I20754" s="192"/>
      <c r="J20754" s="192"/>
    </row>
    <row r="20755" spans="9:10" ht="15.75">
      <c r="I20755" s="192"/>
      <c r="J20755" s="192"/>
    </row>
    <row r="20756" spans="9:10" ht="15.75">
      <c r="I20756" s="192"/>
      <c r="J20756" s="192"/>
    </row>
    <row r="20757" spans="9:10" ht="15.75">
      <c r="I20757" s="192"/>
      <c r="J20757" s="192"/>
    </row>
    <row r="20758" spans="9:10" ht="15.75">
      <c r="I20758" s="192"/>
      <c r="J20758" s="192"/>
    </row>
    <row r="20759" spans="9:10" ht="15.75">
      <c r="I20759" s="192"/>
      <c r="J20759" s="192"/>
    </row>
    <row r="20760" spans="9:10" ht="15.75">
      <c r="I20760" s="192"/>
      <c r="J20760" s="192"/>
    </row>
    <row r="20761" spans="9:10" ht="15.75">
      <c r="I20761" s="192"/>
      <c r="J20761" s="192"/>
    </row>
    <row r="20762" spans="9:10" ht="15.75">
      <c r="I20762" s="192"/>
      <c r="J20762" s="192"/>
    </row>
    <row r="20763" spans="9:10" ht="15.75">
      <c r="I20763" s="192"/>
      <c r="J20763" s="192"/>
    </row>
    <row r="20764" spans="9:10" ht="15.75">
      <c r="I20764" s="192"/>
      <c r="J20764" s="192"/>
    </row>
    <row r="20765" spans="9:10" ht="15.75">
      <c r="I20765" s="192"/>
      <c r="J20765" s="192"/>
    </row>
    <row r="20766" spans="9:10" ht="15.75">
      <c r="I20766" s="192"/>
      <c r="J20766" s="192"/>
    </row>
    <row r="20767" spans="9:10" ht="15.75">
      <c r="I20767" s="192"/>
      <c r="J20767" s="192"/>
    </row>
    <row r="20768" spans="9:10" ht="15.75">
      <c r="I20768" s="192"/>
      <c r="J20768" s="192"/>
    </row>
    <row r="20769" spans="9:10" ht="15.75">
      <c r="I20769" s="192"/>
      <c r="J20769" s="192"/>
    </row>
    <row r="20770" spans="9:10" ht="15.75">
      <c r="I20770" s="192"/>
      <c r="J20770" s="192"/>
    </row>
    <row r="20771" spans="9:10" ht="15.75">
      <c r="I20771" s="192"/>
      <c r="J20771" s="192"/>
    </row>
    <row r="20772" spans="9:10" ht="15.75">
      <c r="I20772" s="192"/>
      <c r="J20772" s="192"/>
    </row>
    <row r="20773" spans="9:10" ht="15.75">
      <c r="I20773" s="192"/>
      <c r="J20773" s="192"/>
    </row>
    <row r="20774" spans="9:10" ht="15.75">
      <c r="I20774" s="192"/>
      <c r="J20774" s="192"/>
    </row>
    <row r="20775" spans="9:10" ht="15.75">
      <c r="I20775" s="192"/>
      <c r="J20775" s="192"/>
    </row>
    <row r="20776" spans="9:10" ht="15.75">
      <c r="I20776" s="192"/>
      <c r="J20776" s="192"/>
    </row>
    <row r="20777" spans="9:10" ht="15.75">
      <c r="I20777" s="192"/>
      <c r="J20777" s="192"/>
    </row>
    <row r="20778" spans="9:10" ht="15.75">
      <c r="I20778" s="192"/>
      <c r="J20778" s="192"/>
    </row>
    <row r="20779" spans="9:10" ht="15.75">
      <c r="I20779" s="192"/>
      <c r="J20779" s="192"/>
    </row>
    <row r="20780" spans="9:10" ht="15.75">
      <c r="I20780" s="192"/>
      <c r="J20780" s="192"/>
    </row>
    <row r="20781" spans="9:10" ht="15.75">
      <c r="I20781" s="192"/>
      <c r="J20781" s="192"/>
    </row>
    <row r="20782" spans="9:10" ht="15.75">
      <c r="I20782" s="192"/>
      <c r="J20782" s="192"/>
    </row>
    <row r="20783" spans="9:10" ht="15.75">
      <c r="I20783" s="192"/>
      <c r="J20783" s="192"/>
    </row>
    <row r="20784" spans="9:10" ht="15.75">
      <c r="I20784" s="192"/>
      <c r="J20784" s="192"/>
    </row>
    <row r="20785" spans="9:10" ht="15.75">
      <c r="I20785" s="192"/>
      <c r="J20785" s="192"/>
    </row>
    <row r="20786" spans="9:10" ht="15.75">
      <c r="I20786" s="192"/>
      <c r="J20786" s="192"/>
    </row>
    <row r="20787" spans="9:10" ht="15.75">
      <c r="I20787" s="192"/>
      <c r="J20787" s="192"/>
    </row>
    <row r="20788" spans="9:10" ht="15.75">
      <c r="I20788" s="192"/>
      <c r="J20788" s="192"/>
    </row>
    <row r="20789" spans="9:10" ht="15.75">
      <c r="I20789" s="192"/>
      <c r="J20789" s="192"/>
    </row>
    <row r="20790" spans="9:10" ht="15.75">
      <c r="I20790" s="192"/>
      <c r="J20790" s="192"/>
    </row>
    <row r="20791" spans="9:10" ht="15.75">
      <c r="I20791" s="192"/>
      <c r="J20791" s="192"/>
    </row>
    <row r="20792" spans="9:10" ht="15.75">
      <c r="I20792" s="192"/>
      <c r="J20792" s="192"/>
    </row>
    <row r="20793" spans="9:10" ht="15.75">
      <c r="I20793" s="192"/>
      <c r="J20793" s="192"/>
    </row>
    <row r="20794" spans="9:10" ht="15.75">
      <c r="I20794" s="192"/>
      <c r="J20794" s="192"/>
    </row>
    <row r="20795" spans="9:10" ht="15.75">
      <c r="I20795" s="192"/>
      <c r="J20795" s="192"/>
    </row>
    <row r="20796" spans="9:10" ht="15.75">
      <c r="I20796" s="192"/>
      <c r="J20796" s="192"/>
    </row>
    <row r="20797" spans="9:10" ht="15.75">
      <c r="I20797" s="192"/>
      <c r="J20797" s="192"/>
    </row>
    <row r="20798" spans="9:10" ht="15.75">
      <c r="I20798" s="192"/>
      <c r="J20798" s="192"/>
    </row>
    <row r="20799" spans="9:10" ht="15.75">
      <c r="I20799" s="192"/>
      <c r="J20799" s="192"/>
    </row>
    <row r="20800" spans="9:10" ht="15.75">
      <c r="I20800" s="192"/>
      <c r="J20800" s="192"/>
    </row>
    <row r="20801" spans="9:10" ht="15.75">
      <c r="I20801" s="192"/>
      <c r="J20801" s="192"/>
    </row>
    <row r="20802" spans="9:10" ht="15.75">
      <c r="I20802" s="192"/>
      <c r="J20802" s="192"/>
    </row>
    <row r="20803" spans="9:10" ht="15.75">
      <c r="I20803" s="192"/>
      <c r="J20803" s="192"/>
    </row>
    <row r="20804" spans="9:10" ht="15.75">
      <c r="I20804" s="192"/>
      <c r="J20804" s="192"/>
    </row>
    <row r="20805" spans="9:10" ht="15.75">
      <c r="I20805" s="192"/>
      <c r="J20805" s="192"/>
    </row>
    <row r="20806" spans="9:10" ht="15.75">
      <c r="I20806" s="192"/>
      <c r="J20806" s="192"/>
    </row>
    <row r="20807" spans="9:10" ht="15.75">
      <c r="I20807" s="192"/>
      <c r="J20807" s="192"/>
    </row>
    <row r="20808" spans="9:10" ht="15.75">
      <c r="I20808" s="192"/>
      <c r="J20808" s="192"/>
    </row>
    <row r="20809" spans="9:10" ht="15.75">
      <c r="I20809" s="192"/>
      <c r="J20809" s="192"/>
    </row>
    <row r="20810" spans="9:10" ht="15.75">
      <c r="I20810" s="192"/>
      <c r="J20810" s="192"/>
    </row>
    <row r="20811" spans="9:10" ht="15.75">
      <c r="I20811" s="192"/>
      <c r="J20811" s="192"/>
    </row>
    <row r="20812" spans="9:10" ht="15.75">
      <c r="I20812" s="192"/>
      <c r="J20812" s="192"/>
    </row>
    <row r="20813" spans="9:10" ht="15.75">
      <c r="I20813" s="192"/>
      <c r="J20813" s="192"/>
    </row>
    <row r="20814" spans="9:10" ht="15.75">
      <c r="I20814" s="192"/>
      <c r="J20814" s="192"/>
    </row>
    <row r="20815" spans="9:10" ht="15.75">
      <c r="I20815" s="192"/>
      <c r="J20815" s="192"/>
    </row>
    <row r="20816" spans="9:10" ht="15.75">
      <c r="I20816" s="192"/>
      <c r="J20816" s="192"/>
    </row>
    <row r="20817" spans="9:10" ht="15.75">
      <c r="I20817" s="192"/>
      <c r="J20817" s="192"/>
    </row>
    <row r="20818" spans="9:10" ht="15.75">
      <c r="I20818" s="192"/>
      <c r="J20818" s="192"/>
    </row>
    <row r="20819" spans="9:10" ht="15.75">
      <c r="I20819" s="192"/>
      <c r="J20819" s="192"/>
    </row>
    <row r="20820" spans="9:10" ht="15.75">
      <c r="I20820" s="192"/>
      <c r="J20820" s="192"/>
    </row>
    <row r="20821" spans="9:10" ht="15.75">
      <c r="I20821" s="192"/>
      <c r="J20821" s="192"/>
    </row>
    <row r="20822" spans="9:10" ht="15.75">
      <c r="I20822" s="192"/>
      <c r="J20822" s="192"/>
    </row>
    <row r="20823" spans="9:10" ht="15.75">
      <c r="I20823" s="192"/>
      <c r="J20823" s="192"/>
    </row>
    <row r="20824" spans="9:10" ht="15.75">
      <c r="I20824" s="192"/>
      <c r="J20824" s="192"/>
    </row>
    <row r="20825" spans="9:10" ht="15.75">
      <c r="I20825" s="192"/>
      <c r="J20825" s="192"/>
    </row>
    <row r="20826" spans="9:10" ht="15.75">
      <c r="I20826" s="192"/>
      <c r="J20826" s="192"/>
    </row>
    <row r="20827" spans="9:10" ht="15.75">
      <c r="I20827" s="192"/>
      <c r="J20827" s="192"/>
    </row>
    <row r="20828" spans="9:10" ht="15.75">
      <c r="I20828" s="192"/>
      <c r="J20828" s="192"/>
    </row>
    <row r="20829" spans="9:10" ht="15.75">
      <c r="I20829" s="192"/>
      <c r="J20829" s="192"/>
    </row>
    <row r="20830" spans="9:10" ht="15.75">
      <c r="I20830" s="192"/>
      <c r="J20830" s="192"/>
    </row>
    <row r="20831" spans="9:10" ht="15.75">
      <c r="I20831" s="192"/>
      <c r="J20831" s="192"/>
    </row>
    <row r="20832" spans="9:10" ht="15.75">
      <c r="I20832" s="192"/>
      <c r="J20832" s="192"/>
    </row>
    <row r="20833" spans="9:10" ht="15.75">
      <c r="I20833" s="192"/>
      <c r="J20833" s="192"/>
    </row>
    <row r="20834" spans="9:10" ht="15.75">
      <c r="I20834" s="192"/>
      <c r="J20834" s="192"/>
    </row>
    <row r="20835" spans="9:10" ht="15.75">
      <c r="I20835" s="192"/>
      <c r="J20835" s="192"/>
    </row>
    <row r="20836" spans="9:10" ht="15.75">
      <c r="I20836" s="192"/>
      <c r="J20836" s="192"/>
    </row>
    <row r="20837" spans="9:10" ht="15.75">
      <c r="I20837" s="192"/>
      <c r="J20837" s="192"/>
    </row>
    <row r="20838" spans="9:10" ht="15.75">
      <c r="I20838" s="192"/>
      <c r="J20838" s="192"/>
    </row>
    <row r="20839" spans="9:10" ht="15.75">
      <c r="I20839" s="192"/>
      <c r="J20839" s="192"/>
    </row>
    <row r="20840" spans="9:10" ht="15.75">
      <c r="I20840" s="192"/>
      <c r="J20840" s="192"/>
    </row>
    <row r="20841" spans="9:10" ht="15.75">
      <c r="I20841" s="192"/>
      <c r="J20841" s="192"/>
    </row>
    <row r="20842" spans="9:10" ht="15.75">
      <c r="I20842" s="192"/>
      <c r="J20842" s="192"/>
    </row>
    <row r="20843" spans="9:10" ht="15.75">
      <c r="I20843" s="192"/>
      <c r="J20843" s="192"/>
    </row>
    <row r="20844" spans="9:10" ht="15.75">
      <c r="I20844" s="192"/>
      <c r="J20844" s="192"/>
    </row>
    <row r="20845" spans="9:10" ht="15.75">
      <c r="I20845" s="192"/>
      <c r="J20845" s="192"/>
    </row>
    <row r="20846" spans="9:10" ht="15.75">
      <c r="I20846" s="192"/>
      <c r="J20846" s="192"/>
    </row>
    <row r="20847" spans="9:10" ht="15.75">
      <c r="I20847" s="192"/>
      <c r="J20847" s="192"/>
    </row>
    <row r="20848" spans="9:10" ht="15.75">
      <c r="I20848" s="192"/>
      <c r="J20848" s="192"/>
    </row>
    <row r="20849" spans="9:10" ht="15.75">
      <c r="I20849" s="192"/>
      <c r="J20849" s="192"/>
    </row>
    <row r="20850" spans="9:10" ht="15.75">
      <c r="I20850" s="192"/>
      <c r="J20850" s="192"/>
    </row>
    <row r="20851" spans="9:10" ht="15.75">
      <c r="I20851" s="192"/>
      <c r="J20851" s="192"/>
    </row>
    <row r="20852" spans="9:10" ht="15.75">
      <c r="I20852" s="192"/>
      <c r="J20852" s="192"/>
    </row>
    <row r="20853" spans="9:10" ht="15.75">
      <c r="I20853" s="192"/>
      <c r="J20853" s="192"/>
    </row>
    <row r="20854" spans="9:10" ht="15.75">
      <c r="I20854" s="192"/>
      <c r="J20854" s="192"/>
    </row>
    <row r="20855" spans="9:10" ht="15.75">
      <c r="I20855" s="192"/>
      <c r="J20855" s="192"/>
    </row>
    <row r="20856" spans="9:10" ht="15.75">
      <c r="I20856" s="192"/>
      <c r="J20856" s="192"/>
    </row>
    <row r="20857" spans="9:10" ht="15.75">
      <c r="I20857" s="192"/>
      <c r="J20857" s="192"/>
    </row>
    <row r="20858" spans="9:10" ht="15.75">
      <c r="I20858" s="192"/>
      <c r="J20858" s="192"/>
    </row>
    <row r="20859" spans="9:10" ht="15.75">
      <c r="I20859" s="192"/>
      <c r="J20859" s="192"/>
    </row>
    <row r="20860" spans="9:10" ht="15.75">
      <c r="I20860" s="192"/>
      <c r="J20860" s="192"/>
    </row>
    <row r="20861" spans="9:10" ht="15.75">
      <c r="I20861" s="192"/>
      <c r="J20861" s="192"/>
    </row>
    <row r="20862" spans="9:10" ht="15.75">
      <c r="I20862" s="192"/>
      <c r="J20862" s="192"/>
    </row>
    <row r="20863" spans="9:10" ht="15.75">
      <c r="I20863" s="192"/>
      <c r="J20863" s="192"/>
    </row>
    <row r="20864" spans="9:10" ht="15.75">
      <c r="I20864" s="192"/>
      <c r="J20864" s="192"/>
    </row>
    <row r="20865" spans="9:10" ht="15.75">
      <c r="I20865" s="192"/>
      <c r="J20865" s="192"/>
    </row>
    <row r="20866" spans="9:10" ht="15.75">
      <c r="I20866" s="192"/>
      <c r="J20866" s="192"/>
    </row>
    <row r="20867" spans="9:10" ht="15.75">
      <c r="I20867" s="192"/>
      <c r="J20867" s="192"/>
    </row>
    <row r="20868" spans="9:10" ht="15.75">
      <c r="I20868" s="192"/>
      <c r="J20868" s="192"/>
    </row>
    <row r="20869" spans="9:10" ht="15.75">
      <c r="I20869" s="192"/>
      <c r="J20869" s="192"/>
    </row>
    <row r="20870" spans="9:10" ht="15.75">
      <c r="I20870" s="192"/>
      <c r="J20870" s="192"/>
    </row>
    <row r="20871" spans="9:10" ht="15.75">
      <c r="I20871" s="192"/>
      <c r="J20871" s="192"/>
    </row>
    <row r="20872" spans="9:10" ht="15.75">
      <c r="I20872" s="192"/>
      <c r="J20872" s="192"/>
    </row>
    <row r="20873" spans="9:10" ht="15.75">
      <c r="I20873" s="192"/>
      <c r="J20873" s="192"/>
    </row>
    <row r="20874" spans="9:10" ht="15.75">
      <c r="I20874" s="192"/>
      <c r="J20874" s="192"/>
    </row>
    <row r="20875" spans="9:10" ht="15.75">
      <c r="I20875" s="192"/>
      <c r="J20875" s="192"/>
    </row>
    <row r="20876" spans="9:10" ht="15.75">
      <c r="I20876" s="192"/>
      <c r="J20876" s="192"/>
    </row>
    <row r="20877" spans="9:10" ht="15.75">
      <c r="I20877" s="192"/>
      <c r="J20877" s="192"/>
    </row>
    <row r="20878" spans="9:10" ht="15.75">
      <c r="I20878" s="192"/>
      <c r="J20878" s="192"/>
    </row>
    <row r="20879" spans="9:10" ht="15.75">
      <c r="I20879" s="192"/>
      <c r="J20879" s="192"/>
    </row>
    <row r="20880" spans="9:10" ht="15.75">
      <c r="I20880" s="192"/>
      <c r="J20880" s="192"/>
    </row>
    <row r="20881" spans="9:10" ht="15.75">
      <c r="I20881" s="192"/>
      <c r="J20881" s="192"/>
    </row>
    <row r="20882" spans="9:10" ht="15.75">
      <c r="I20882" s="192"/>
      <c r="J20882" s="192"/>
    </row>
    <row r="20883" spans="9:10" ht="15.75">
      <c r="I20883" s="192"/>
      <c r="J20883" s="192"/>
    </row>
    <row r="20884" spans="9:10" ht="15.75">
      <c r="I20884" s="192"/>
      <c r="J20884" s="192"/>
    </row>
    <row r="20885" spans="9:10" ht="15.75">
      <c r="I20885" s="192"/>
      <c r="J20885" s="192"/>
    </row>
    <row r="20886" spans="9:10" ht="15.75">
      <c r="I20886" s="192"/>
      <c r="J20886" s="192"/>
    </row>
    <row r="20887" spans="9:10" ht="15.75">
      <c r="I20887" s="192"/>
      <c r="J20887" s="192"/>
    </row>
    <row r="20888" spans="9:10" ht="15.75">
      <c r="I20888" s="192"/>
      <c r="J20888" s="192"/>
    </row>
    <row r="20889" spans="9:10" ht="15.75">
      <c r="I20889" s="192"/>
      <c r="J20889" s="192"/>
    </row>
    <row r="20890" spans="9:10" ht="15.75">
      <c r="I20890" s="192"/>
      <c r="J20890" s="192"/>
    </row>
    <row r="20891" spans="9:10" ht="15.75">
      <c r="I20891" s="192"/>
      <c r="J20891" s="192"/>
    </row>
    <row r="20892" spans="9:10" ht="15.75">
      <c r="I20892" s="192"/>
      <c r="J20892" s="192"/>
    </row>
    <row r="20893" spans="9:10" ht="15.75">
      <c r="I20893" s="192"/>
      <c r="J20893" s="192"/>
    </row>
    <row r="20894" spans="9:10" ht="15.75">
      <c r="I20894" s="192"/>
      <c r="J20894" s="192"/>
    </row>
    <row r="20895" spans="9:10" ht="15.75">
      <c r="I20895" s="192"/>
      <c r="J20895" s="192"/>
    </row>
    <row r="20896" spans="9:10" ht="15.75">
      <c r="I20896" s="192"/>
      <c r="J20896" s="192"/>
    </row>
    <row r="20897" spans="9:10" ht="15.75">
      <c r="I20897" s="192"/>
      <c r="J20897" s="192"/>
    </row>
    <row r="20898" spans="9:10" ht="15.75">
      <c r="I20898" s="192"/>
      <c r="J20898" s="192"/>
    </row>
    <row r="20899" spans="9:10" ht="15.75">
      <c r="I20899" s="192"/>
      <c r="J20899" s="192"/>
    </row>
    <row r="20900" spans="9:10" ht="15.75">
      <c r="I20900" s="192"/>
      <c r="J20900" s="192"/>
    </row>
    <row r="20901" spans="9:10" ht="15.75">
      <c r="I20901" s="192"/>
      <c r="J20901" s="192"/>
    </row>
    <row r="20902" spans="9:10" ht="15.75">
      <c r="I20902" s="192"/>
      <c r="J20902" s="192"/>
    </row>
    <row r="20903" spans="9:10" ht="15.75">
      <c r="I20903" s="192"/>
      <c r="J20903" s="192"/>
    </row>
    <row r="20904" spans="9:10" ht="15.75">
      <c r="I20904" s="192"/>
      <c r="J20904" s="192"/>
    </row>
    <row r="20905" spans="9:10" ht="15.75">
      <c r="I20905" s="192"/>
      <c r="J20905" s="192"/>
    </row>
    <row r="20906" spans="9:10" ht="15.75">
      <c r="I20906" s="192"/>
      <c r="J20906" s="192"/>
    </row>
    <row r="20907" spans="9:10" ht="15.75">
      <c r="I20907" s="192"/>
      <c r="J20907" s="192"/>
    </row>
    <row r="20908" spans="9:10" ht="15.75">
      <c r="I20908" s="192"/>
      <c r="J20908" s="192"/>
    </row>
    <row r="20909" spans="9:10" ht="15.75">
      <c r="I20909" s="192"/>
      <c r="J20909" s="192"/>
    </row>
    <row r="20910" spans="9:10" ht="15.75">
      <c r="I20910" s="192"/>
      <c r="J20910" s="192"/>
    </row>
    <row r="20911" spans="9:10" ht="15.75">
      <c r="I20911" s="192"/>
      <c r="J20911" s="192"/>
    </row>
    <row r="20912" spans="9:10" ht="15.75">
      <c r="I20912" s="192"/>
      <c r="J20912" s="192"/>
    </row>
    <row r="20913" spans="9:10" ht="15.75">
      <c r="I20913" s="192"/>
      <c r="J20913" s="192"/>
    </row>
    <row r="20914" spans="9:10" ht="15.75">
      <c r="I20914" s="192"/>
      <c r="J20914" s="192"/>
    </row>
    <row r="20915" spans="9:10" ht="15.75">
      <c r="I20915" s="192"/>
      <c r="J20915" s="192"/>
    </row>
    <row r="20916" spans="9:10" ht="15.75">
      <c r="I20916" s="192"/>
      <c r="J20916" s="192"/>
    </row>
    <row r="20917" spans="9:10" ht="15.75">
      <c r="I20917" s="192"/>
      <c r="J20917" s="192"/>
    </row>
    <row r="20918" spans="9:10" ht="15.75">
      <c r="I20918" s="192"/>
      <c r="J20918" s="192"/>
    </row>
    <row r="20919" spans="9:10" ht="15.75">
      <c r="I20919" s="192"/>
      <c r="J20919" s="192"/>
    </row>
    <row r="20920" spans="9:10" ht="15.75">
      <c r="I20920" s="192"/>
      <c r="J20920" s="192"/>
    </row>
    <row r="20921" spans="9:10" ht="15.75">
      <c r="I20921" s="192"/>
      <c r="J20921" s="192"/>
    </row>
    <row r="20922" spans="9:10" ht="15.75">
      <c r="I20922" s="192"/>
      <c r="J20922" s="192"/>
    </row>
    <row r="20923" spans="9:10" ht="15.75">
      <c r="I20923" s="192"/>
      <c r="J20923" s="192"/>
    </row>
    <row r="20924" spans="9:10" ht="15.75">
      <c r="I20924" s="192"/>
      <c r="J20924" s="192"/>
    </row>
    <row r="20925" spans="9:10" ht="15.75">
      <c r="I20925" s="192"/>
      <c r="J20925" s="192"/>
    </row>
    <row r="20926" spans="9:10" ht="15.75">
      <c r="I20926" s="192"/>
      <c r="J20926" s="192"/>
    </row>
    <row r="20927" spans="9:10" ht="15.75">
      <c r="I20927" s="192"/>
      <c r="J20927" s="192"/>
    </row>
    <row r="20928" spans="9:10" ht="15.75">
      <c r="I20928" s="192"/>
      <c r="J20928" s="192"/>
    </row>
    <row r="20929" spans="9:10" ht="15.75">
      <c r="I20929" s="192"/>
      <c r="J20929" s="192"/>
    </row>
    <row r="20930" spans="9:10" ht="15.75">
      <c r="I20930" s="192"/>
      <c r="J20930" s="192"/>
    </row>
    <row r="20931" spans="9:10" ht="15.75">
      <c r="I20931" s="192"/>
      <c r="J20931" s="192"/>
    </row>
    <row r="20932" spans="9:10" ht="15.75">
      <c r="I20932" s="192"/>
      <c r="J20932" s="192"/>
    </row>
    <row r="20933" spans="9:10" ht="15.75">
      <c r="I20933" s="192"/>
      <c r="J20933" s="192"/>
    </row>
    <row r="20934" spans="9:10" ht="15.75">
      <c r="I20934" s="192"/>
      <c r="J20934" s="192"/>
    </row>
    <row r="20935" spans="9:10" ht="15.75">
      <c r="I20935" s="192"/>
      <c r="J20935" s="192"/>
    </row>
    <row r="20936" spans="9:10" ht="15.75">
      <c r="I20936" s="192"/>
      <c r="J20936" s="192"/>
    </row>
    <row r="20937" spans="9:10" ht="15.75">
      <c r="I20937" s="192"/>
      <c r="J20937" s="192"/>
    </row>
    <row r="20938" spans="9:10" ht="15.75">
      <c r="I20938" s="192"/>
      <c r="J20938" s="192"/>
    </row>
    <row r="20939" spans="9:10" ht="15.75">
      <c r="I20939" s="192"/>
      <c r="J20939" s="192"/>
    </row>
    <row r="20940" spans="9:10" ht="15.75">
      <c r="I20940" s="192"/>
      <c r="J20940" s="192"/>
    </row>
    <row r="20941" spans="9:10" ht="15.75">
      <c r="I20941" s="192"/>
      <c r="J20941" s="192"/>
    </row>
    <row r="20942" spans="9:10" ht="15.75">
      <c r="I20942" s="192"/>
      <c r="J20942" s="192"/>
    </row>
    <row r="20943" spans="9:10" ht="15.75">
      <c r="I20943" s="192"/>
      <c r="J20943" s="192"/>
    </row>
    <row r="20944" spans="9:10" ht="15.75">
      <c r="I20944" s="192"/>
      <c r="J20944" s="192"/>
    </row>
    <row r="20945" spans="9:10" ht="15.75">
      <c r="I20945" s="192"/>
      <c r="J20945" s="192"/>
    </row>
    <row r="20946" spans="9:10" ht="15.75">
      <c r="I20946" s="192"/>
      <c r="J20946" s="192"/>
    </row>
    <row r="20947" spans="9:10" ht="15.75">
      <c r="I20947" s="192"/>
      <c r="J20947" s="192"/>
    </row>
    <row r="20948" spans="9:10" ht="15.75">
      <c r="I20948" s="192"/>
      <c r="J20948" s="192"/>
    </row>
    <row r="20949" spans="9:10" ht="15.75">
      <c r="I20949" s="192"/>
      <c r="J20949" s="192"/>
    </row>
    <row r="20950" spans="9:10" ht="15.75">
      <c r="I20950" s="192"/>
      <c r="J20950" s="192"/>
    </row>
    <row r="20951" spans="9:10" ht="15.75">
      <c r="I20951" s="192"/>
      <c r="J20951" s="192"/>
    </row>
    <row r="20952" spans="9:10" ht="15.75">
      <c r="I20952" s="192"/>
      <c r="J20952" s="192"/>
    </row>
    <row r="20953" spans="9:10" ht="15.75">
      <c r="I20953" s="192"/>
      <c r="J20953" s="192"/>
    </row>
    <row r="20954" spans="9:10" ht="15.75">
      <c r="I20954" s="192"/>
      <c r="J20954" s="192"/>
    </row>
    <row r="20955" spans="9:10" ht="15.75">
      <c r="I20955" s="192"/>
      <c r="J20955" s="192"/>
    </row>
    <row r="20956" spans="9:10" ht="15.75">
      <c r="I20956" s="192"/>
      <c r="J20956" s="192"/>
    </row>
    <row r="20957" spans="9:10" ht="15.75">
      <c r="I20957" s="192"/>
      <c r="J20957" s="192"/>
    </row>
    <row r="20958" spans="9:10" ht="15.75">
      <c r="I20958" s="192"/>
      <c r="J20958" s="192"/>
    </row>
    <row r="20959" spans="9:10" ht="15.75">
      <c r="I20959" s="192"/>
      <c r="J20959" s="192"/>
    </row>
    <row r="20960" spans="9:10" ht="15.75">
      <c r="I20960" s="192"/>
      <c r="J20960" s="192"/>
    </row>
    <row r="20961" spans="9:10" ht="15.75">
      <c r="I20961" s="192"/>
      <c r="J20961" s="192"/>
    </row>
    <row r="20962" spans="9:10" ht="15.75">
      <c r="I20962" s="192"/>
      <c r="J20962" s="192"/>
    </row>
    <row r="20963" spans="9:10" ht="15.75">
      <c r="I20963" s="192"/>
      <c r="J20963" s="192"/>
    </row>
    <row r="20964" spans="9:10" ht="15.75">
      <c r="I20964" s="192"/>
      <c r="J20964" s="192"/>
    </row>
    <row r="20965" spans="9:10" ht="15.75">
      <c r="I20965" s="192"/>
      <c r="J20965" s="192"/>
    </row>
    <row r="20966" spans="9:10" ht="15.75">
      <c r="I20966" s="192"/>
      <c r="J20966" s="192"/>
    </row>
    <row r="20967" spans="9:10" ht="15.75">
      <c r="I20967" s="192"/>
      <c r="J20967" s="192"/>
    </row>
    <row r="20968" spans="9:10" ht="15.75">
      <c r="I20968" s="192"/>
      <c r="J20968" s="192"/>
    </row>
    <row r="20969" spans="9:10" ht="15.75">
      <c r="I20969" s="192"/>
      <c r="J20969" s="192"/>
    </row>
    <row r="20970" spans="9:10" ht="15.75">
      <c r="I20970" s="192"/>
      <c r="J20970" s="192"/>
    </row>
    <row r="20971" spans="9:10" ht="15.75">
      <c r="I20971" s="192"/>
      <c r="J20971" s="192"/>
    </row>
    <row r="20972" spans="9:10" ht="15.75">
      <c r="I20972" s="192"/>
      <c r="J20972" s="192"/>
    </row>
    <row r="20973" spans="9:10" ht="15.75">
      <c r="I20973" s="192"/>
      <c r="J20973" s="192"/>
    </row>
    <row r="20974" spans="9:10" ht="15.75">
      <c r="I20974" s="192"/>
      <c r="J20974" s="192"/>
    </row>
    <row r="20975" spans="9:10" ht="15.75">
      <c r="I20975" s="192"/>
      <c r="J20975" s="192"/>
    </row>
    <row r="20976" spans="9:10" ht="15.75">
      <c r="I20976" s="192"/>
      <c r="J20976" s="192"/>
    </row>
    <row r="20977" spans="9:10" ht="15.75">
      <c r="I20977" s="192"/>
      <c r="J20977" s="192"/>
    </row>
    <row r="20978" spans="9:10" ht="15.75">
      <c r="I20978" s="192"/>
      <c r="J20978" s="192"/>
    </row>
    <row r="20979" spans="9:10" ht="15.75">
      <c r="I20979" s="192"/>
      <c r="J20979" s="192"/>
    </row>
    <row r="20980" spans="9:10" ht="15.75">
      <c r="I20980" s="192"/>
      <c r="J20980" s="192"/>
    </row>
    <row r="20981" spans="9:10" ht="15.75">
      <c r="I20981" s="192"/>
      <c r="J20981" s="192"/>
    </row>
    <row r="20982" spans="9:10" ht="15.75">
      <c r="I20982" s="192"/>
      <c r="J20982" s="192"/>
    </row>
    <row r="20983" spans="9:10" ht="15.75">
      <c r="I20983" s="192"/>
      <c r="J20983" s="192"/>
    </row>
    <row r="20984" spans="9:10" ht="15.75">
      <c r="I20984" s="192"/>
      <c r="J20984" s="192"/>
    </row>
    <row r="20985" spans="9:10" ht="15.75">
      <c r="I20985" s="192"/>
      <c r="J20985" s="192"/>
    </row>
    <row r="20986" spans="9:10" ht="15.75">
      <c r="I20986" s="192"/>
      <c r="J20986" s="192"/>
    </row>
    <row r="20987" spans="9:10" ht="15.75">
      <c r="I20987" s="192"/>
      <c r="J20987" s="192"/>
    </row>
    <row r="20988" spans="9:10" ht="15.75">
      <c r="I20988" s="192"/>
      <c r="J20988" s="192"/>
    </row>
    <row r="20989" spans="9:10" ht="15.75">
      <c r="I20989" s="192"/>
      <c r="J20989" s="192"/>
    </row>
    <row r="20990" spans="9:10" ht="15.75">
      <c r="I20990" s="192"/>
      <c r="J20990" s="192"/>
    </row>
    <row r="20991" spans="9:10" ht="15.75">
      <c r="I20991" s="192"/>
      <c r="J20991" s="192"/>
    </row>
    <row r="20992" spans="9:10" ht="15.75">
      <c r="I20992" s="192"/>
      <c r="J20992" s="192"/>
    </row>
    <row r="20993" spans="9:10" ht="15.75">
      <c r="I20993" s="192"/>
      <c r="J20993" s="192"/>
    </row>
    <row r="20994" spans="9:10" ht="15.75">
      <c r="I20994" s="192"/>
      <c r="J20994" s="192"/>
    </row>
    <row r="20995" spans="9:10" ht="15.75">
      <c r="I20995" s="192"/>
      <c r="J20995" s="192"/>
    </row>
    <row r="20996" spans="9:10" ht="15.75">
      <c r="I20996" s="192"/>
      <c r="J20996" s="192"/>
    </row>
    <row r="20997" spans="9:10" ht="15.75">
      <c r="I20997" s="192"/>
      <c r="J20997" s="192"/>
    </row>
    <row r="20998" spans="9:10" ht="15.75">
      <c r="I20998" s="192"/>
      <c r="J20998" s="192"/>
    </row>
    <row r="20999" spans="9:10" ht="15.75">
      <c r="I20999" s="192"/>
      <c r="J20999" s="192"/>
    </row>
    <row r="21000" spans="9:10" ht="15.75">
      <c r="I21000" s="192"/>
      <c r="J21000" s="192"/>
    </row>
    <row r="21001" spans="9:10" ht="15.75">
      <c r="I21001" s="192"/>
      <c r="J21001" s="192"/>
    </row>
    <row r="21002" spans="9:10" ht="15.75">
      <c r="I21002" s="192"/>
      <c r="J21002" s="192"/>
    </row>
    <row r="21003" spans="9:10" ht="15.75">
      <c r="I21003" s="192"/>
      <c r="J21003" s="192"/>
    </row>
    <row r="21004" spans="9:10" ht="15.75">
      <c r="I21004" s="192"/>
      <c r="J21004" s="192"/>
    </row>
    <row r="21005" spans="9:10" ht="15.75">
      <c r="I21005" s="192"/>
      <c r="J21005" s="192"/>
    </row>
    <row r="21006" spans="9:10" ht="15.75">
      <c r="I21006" s="192"/>
      <c r="J21006" s="192"/>
    </row>
    <row r="21007" spans="9:10" ht="15.75">
      <c r="I21007" s="192"/>
      <c r="J21007" s="192"/>
    </row>
    <row r="21008" spans="9:10" ht="15.75">
      <c r="I21008" s="192"/>
      <c r="J21008" s="192"/>
    </row>
    <row r="21009" spans="9:10" ht="15.75">
      <c r="I21009" s="192"/>
      <c r="J21009" s="192"/>
    </row>
    <row r="21010" spans="9:10" ht="15.75">
      <c r="I21010" s="192"/>
      <c r="J21010" s="192"/>
    </row>
    <row r="21011" spans="9:10" ht="15.75">
      <c r="I21011" s="192"/>
      <c r="J21011" s="192"/>
    </row>
    <row r="21012" spans="9:10" ht="15.75">
      <c r="I21012" s="192"/>
      <c r="J21012" s="192"/>
    </row>
    <row r="21013" spans="9:10" ht="15.75">
      <c r="I21013" s="192"/>
      <c r="J21013" s="192"/>
    </row>
    <row r="21014" spans="9:10" ht="15.75">
      <c r="I21014" s="192"/>
      <c r="J21014" s="192"/>
    </row>
    <row r="21015" spans="9:10" ht="15.75">
      <c r="I21015" s="192"/>
      <c r="J21015" s="192"/>
    </row>
    <row r="21016" spans="9:10" ht="15.75">
      <c r="I21016" s="192"/>
      <c r="J21016" s="192"/>
    </row>
    <row r="21017" spans="9:10" ht="15.75">
      <c r="I21017" s="192"/>
      <c r="J21017" s="192"/>
    </row>
    <row r="21018" spans="9:10" ht="15.75">
      <c r="I21018" s="192"/>
      <c r="J21018" s="192"/>
    </row>
    <row r="21019" spans="9:10" ht="15.75">
      <c r="I21019" s="192"/>
      <c r="J21019" s="192"/>
    </row>
    <row r="21020" spans="9:10" ht="15.75">
      <c r="I21020" s="192"/>
      <c r="J21020" s="192"/>
    </row>
    <row r="21021" spans="9:10" ht="15.75">
      <c r="I21021" s="192"/>
      <c r="J21021" s="192"/>
    </row>
    <row r="21022" spans="9:10" ht="15.75">
      <c r="I21022" s="192"/>
      <c r="J21022" s="192"/>
    </row>
    <row r="21023" spans="9:10" ht="15.75">
      <c r="I21023" s="192"/>
      <c r="J21023" s="192"/>
    </row>
    <row r="21024" spans="9:10" ht="15.75">
      <c r="I21024" s="192"/>
      <c r="J21024" s="192"/>
    </row>
    <row r="21025" spans="9:10" ht="15.75">
      <c r="I21025" s="192"/>
      <c r="J21025" s="192"/>
    </row>
    <row r="21026" spans="9:10" ht="15.75">
      <c r="I21026" s="192"/>
      <c r="J21026" s="192"/>
    </row>
    <row r="21027" spans="9:10" ht="15.75">
      <c r="I21027" s="192"/>
      <c r="J21027" s="192"/>
    </row>
    <row r="21028" spans="9:10" ht="15.75">
      <c r="I21028" s="192"/>
      <c r="J21028" s="192"/>
    </row>
    <row r="21029" spans="9:10" ht="15.75">
      <c r="I21029" s="192"/>
      <c r="J21029" s="192"/>
    </row>
    <row r="21030" spans="9:10" ht="15.75">
      <c r="I21030" s="192"/>
      <c r="J21030" s="192"/>
    </row>
    <row r="21031" spans="9:10" ht="15.75">
      <c r="I21031" s="192"/>
      <c r="J21031" s="192"/>
    </row>
    <row r="21032" spans="9:10" ht="15.75">
      <c r="I21032" s="192"/>
      <c r="J21032" s="192"/>
    </row>
    <row r="21033" spans="9:10" ht="15.75">
      <c r="I21033" s="192"/>
      <c r="J21033" s="192"/>
    </row>
    <row r="21034" spans="9:10" ht="15.75">
      <c r="I21034" s="192"/>
      <c r="J21034" s="192"/>
    </row>
    <row r="21035" spans="9:10" ht="15.75">
      <c r="I21035" s="192"/>
      <c r="J21035" s="192"/>
    </row>
    <row r="21036" spans="9:10" ht="15.75">
      <c r="I21036" s="192"/>
      <c r="J21036" s="192"/>
    </row>
    <row r="21037" spans="9:10" ht="15.75">
      <c r="I21037" s="192"/>
      <c r="J21037" s="192"/>
    </row>
    <row r="21038" spans="9:10" ht="15.75">
      <c r="I21038" s="192"/>
      <c r="J21038" s="192"/>
    </row>
    <row r="21039" spans="9:10" ht="15.75">
      <c r="I21039" s="192"/>
      <c r="J21039" s="192"/>
    </row>
    <row r="21040" spans="9:10" ht="15.75">
      <c r="I21040" s="192"/>
      <c r="J21040" s="192"/>
    </row>
    <row r="21041" spans="9:10" ht="15.75">
      <c r="I21041" s="192"/>
      <c r="J21041" s="192"/>
    </row>
    <row r="21042" spans="9:10" ht="15.75">
      <c r="I21042" s="192"/>
      <c r="J21042" s="192"/>
    </row>
    <row r="21043" spans="9:10" ht="15.75">
      <c r="I21043" s="192"/>
      <c r="J21043" s="192"/>
    </row>
    <row r="21044" spans="9:10" ht="15.75">
      <c r="I21044" s="192"/>
      <c r="J21044" s="192"/>
    </row>
    <row r="21045" spans="9:10" ht="15.75">
      <c r="I21045" s="192"/>
      <c r="J21045" s="192"/>
    </row>
    <row r="21046" spans="9:10" ht="15.75">
      <c r="I21046" s="192"/>
      <c r="J21046" s="192"/>
    </row>
    <row r="21047" spans="9:10" ht="15.75">
      <c r="I21047" s="192"/>
      <c r="J21047" s="192"/>
    </row>
    <row r="21048" spans="9:10" ht="15.75">
      <c r="I21048" s="192"/>
      <c r="J21048" s="192"/>
    </row>
    <row r="21049" spans="9:10" ht="15.75">
      <c r="I21049" s="192"/>
      <c r="J21049" s="192"/>
    </row>
    <row r="21050" spans="9:10" ht="15.75">
      <c r="I21050" s="192"/>
      <c r="J21050" s="192"/>
    </row>
    <row r="21051" spans="9:10" ht="15.75">
      <c r="I21051" s="192"/>
      <c r="J21051" s="192"/>
    </row>
    <row r="21052" spans="9:10" ht="15.75">
      <c r="I21052" s="192"/>
      <c r="J21052" s="192"/>
    </row>
    <row r="21053" spans="9:10" ht="15.75">
      <c r="I21053" s="192"/>
      <c r="J21053" s="192"/>
    </row>
    <row r="21054" spans="9:10" ht="15.75">
      <c r="I21054" s="192"/>
      <c r="J21054" s="192"/>
    </row>
    <row r="21055" spans="9:10" ht="15.75">
      <c r="I21055" s="192"/>
      <c r="J21055" s="192"/>
    </row>
    <row r="21056" spans="9:10" ht="15.75">
      <c r="I21056" s="192"/>
      <c r="J21056" s="192"/>
    </row>
    <row r="21057" spans="9:10" ht="15.75">
      <c r="I21057" s="192"/>
      <c r="J21057" s="192"/>
    </row>
    <row r="21058" spans="9:10" ht="15.75">
      <c r="I21058" s="192"/>
      <c r="J21058" s="192"/>
    </row>
    <row r="21059" spans="9:10" ht="15.75">
      <c r="I21059" s="192"/>
      <c r="J21059" s="192"/>
    </row>
    <row r="21060" spans="9:10" ht="15.75">
      <c r="I21060" s="192"/>
      <c r="J21060" s="192"/>
    </row>
    <row r="21061" spans="9:10" ht="15.75">
      <c r="I21061" s="192"/>
      <c r="J21061" s="192"/>
    </row>
    <row r="21062" spans="9:10" ht="15.75">
      <c r="I21062" s="192"/>
      <c r="J21062" s="192"/>
    </row>
    <row r="21063" spans="9:10" ht="15.75">
      <c r="I21063" s="192"/>
      <c r="J21063" s="192"/>
    </row>
    <row r="21064" spans="9:10" ht="15.75">
      <c r="I21064" s="192"/>
      <c r="J21064" s="192"/>
    </row>
    <row r="21065" spans="9:10" ht="15.75">
      <c r="I21065" s="192"/>
      <c r="J21065" s="192"/>
    </row>
    <row r="21066" spans="9:10" ht="15.75">
      <c r="I21066" s="192"/>
      <c r="J21066" s="192"/>
    </row>
    <row r="21067" spans="9:10" ht="15.75">
      <c r="I21067" s="192"/>
      <c r="J21067" s="192"/>
    </row>
    <row r="21068" spans="9:10" ht="15.75">
      <c r="I21068" s="192"/>
      <c r="J21068" s="192"/>
    </row>
    <row r="21069" spans="9:10" ht="15.75">
      <c r="I21069" s="192"/>
      <c r="J21069" s="192"/>
    </row>
    <row r="21070" spans="9:10" ht="15.75">
      <c r="I21070" s="192"/>
      <c r="J21070" s="192"/>
    </row>
    <row r="21071" spans="9:10" ht="15.75">
      <c r="I21071" s="192"/>
      <c r="J21071" s="192"/>
    </row>
    <row r="21072" spans="9:10" ht="15.75">
      <c r="I21072" s="192"/>
      <c r="J21072" s="192"/>
    </row>
    <row r="21073" spans="9:10" ht="15.75">
      <c r="I21073" s="192"/>
      <c r="J21073" s="192"/>
    </row>
    <row r="21074" spans="9:10" ht="15.75">
      <c r="I21074" s="192"/>
      <c r="J21074" s="192"/>
    </row>
    <row r="21075" spans="9:10" ht="15.75">
      <c r="I21075" s="192"/>
      <c r="J21075" s="192"/>
    </row>
    <row r="21076" spans="9:10" ht="15.75">
      <c r="I21076" s="192"/>
      <c r="J21076" s="192"/>
    </row>
    <row r="21077" spans="9:10" ht="15.75">
      <c r="I21077" s="192"/>
      <c r="J21077" s="192"/>
    </row>
    <row r="21078" spans="9:10" ht="15.75">
      <c r="I21078" s="192"/>
      <c r="J21078" s="192"/>
    </row>
    <row r="21079" spans="9:10" ht="15.75">
      <c r="I21079" s="192"/>
      <c r="J21079" s="192"/>
    </row>
    <row r="21080" spans="9:10" ht="15.75">
      <c r="I21080" s="192"/>
      <c r="J21080" s="192"/>
    </row>
    <row r="21081" spans="9:10" ht="15.75">
      <c r="I21081" s="192"/>
      <c r="J21081" s="192"/>
    </row>
    <row r="21082" spans="9:10" ht="15.75">
      <c r="I21082" s="192"/>
      <c r="J21082" s="192"/>
    </row>
    <row r="21083" spans="9:10" ht="15.75">
      <c r="I21083" s="192"/>
      <c r="J21083" s="192"/>
    </row>
    <row r="21084" spans="9:10" ht="15.75">
      <c r="I21084" s="192"/>
      <c r="J21084" s="192"/>
    </row>
    <row r="21085" spans="9:10" ht="15.75">
      <c r="I21085" s="192"/>
      <c r="J21085" s="192"/>
    </row>
    <row r="21086" spans="9:10" ht="15.75">
      <c r="I21086" s="192"/>
      <c r="J21086" s="192"/>
    </row>
    <row r="21087" spans="9:10" ht="15.75">
      <c r="I21087" s="192"/>
      <c r="J21087" s="192"/>
    </row>
    <row r="21088" spans="9:10" ht="15.75">
      <c r="I21088" s="192"/>
      <c r="J21088" s="192"/>
    </row>
    <row r="21089" spans="9:10" ht="15.75">
      <c r="I21089" s="192"/>
      <c r="J21089" s="192"/>
    </row>
    <row r="21090" spans="9:10" ht="15.75">
      <c r="I21090" s="192"/>
      <c r="J21090" s="192"/>
    </row>
    <row r="21091" spans="9:10" ht="15.75">
      <c r="I21091" s="192"/>
      <c r="J21091" s="192"/>
    </row>
    <row r="21092" spans="9:10" ht="15.75">
      <c r="I21092" s="192"/>
      <c r="J21092" s="192"/>
    </row>
    <row r="21093" spans="9:10" ht="15.75">
      <c r="I21093" s="192"/>
      <c r="J21093" s="192"/>
    </row>
    <row r="21094" spans="9:10" ht="15.75">
      <c r="I21094" s="192"/>
      <c r="J21094" s="192"/>
    </row>
    <row r="21095" spans="9:10" ht="15.75">
      <c r="I21095" s="192"/>
      <c r="J21095" s="192"/>
    </row>
    <row r="21096" spans="9:10" ht="15.75">
      <c r="I21096" s="192"/>
      <c r="J21096" s="192"/>
    </row>
    <row r="21097" spans="9:10" ht="15.75">
      <c r="I21097" s="192"/>
      <c r="J21097" s="192"/>
    </row>
    <row r="21098" spans="9:10" ht="15.75">
      <c r="I21098" s="192"/>
      <c r="J21098" s="192"/>
    </row>
    <row r="21099" spans="9:10" ht="15.75">
      <c r="I21099" s="192"/>
      <c r="J21099" s="192"/>
    </row>
    <row r="21100" spans="9:10" ht="15.75">
      <c r="I21100" s="192"/>
      <c r="J21100" s="192"/>
    </row>
    <row r="21101" spans="9:10" ht="15.75">
      <c r="I21101" s="192"/>
      <c r="J21101" s="192"/>
    </row>
    <row r="21102" spans="9:10" ht="15.75">
      <c r="I21102" s="192"/>
      <c r="J21102" s="192"/>
    </row>
    <row r="21103" spans="9:10" ht="15.75">
      <c r="I21103" s="192"/>
      <c r="J21103" s="192"/>
    </row>
    <row r="21104" spans="9:10" ht="15.75">
      <c r="I21104" s="192"/>
      <c r="J21104" s="192"/>
    </row>
    <row r="21105" spans="9:10" ht="15.75">
      <c r="I21105" s="192"/>
      <c r="J21105" s="192"/>
    </row>
    <row r="21106" spans="9:10" ht="15.75">
      <c r="I21106" s="192"/>
      <c r="J21106" s="192"/>
    </row>
    <row r="21107" spans="9:10" ht="15.75">
      <c r="I21107" s="192"/>
      <c r="J21107" s="192"/>
    </row>
    <row r="21108" spans="9:10" ht="15.75">
      <c r="I21108" s="192"/>
      <c r="J21108" s="192"/>
    </row>
    <row r="21109" spans="9:10" ht="15.75">
      <c r="I21109" s="192"/>
      <c r="J21109" s="192"/>
    </row>
    <row r="21110" spans="9:10" ht="15.75">
      <c r="I21110" s="192"/>
      <c r="J21110" s="192"/>
    </row>
    <row r="21111" spans="9:10" ht="15.75">
      <c r="I21111" s="192"/>
      <c r="J21111" s="192"/>
    </row>
    <row r="21112" spans="9:10" ht="15.75">
      <c r="I21112" s="192"/>
      <c r="J21112" s="192"/>
    </row>
    <row r="21113" spans="9:10" ht="15.75">
      <c r="I21113" s="192"/>
      <c r="J21113" s="192"/>
    </row>
    <row r="21114" spans="9:10" ht="15.75">
      <c r="I21114" s="192"/>
      <c r="J21114" s="192"/>
    </row>
    <row r="21115" spans="9:10" ht="15.75">
      <c r="I21115" s="192"/>
      <c r="J21115" s="192"/>
    </row>
    <row r="21116" spans="9:10" ht="15.75">
      <c r="I21116" s="192"/>
      <c r="J21116" s="192"/>
    </row>
    <row r="21117" spans="9:10" ht="15.75">
      <c r="I21117" s="192"/>
      <c r="J21117" s="192"/>
    </row>
    <row r="21118" spans="9:10" ht="15.75">
      <c r="I21118" s="192"/>
      <c r="J21118" s="192"/>
    </row>
    <row r="21119" spans="9:10" ht="15.75">
      <c r="I21119" s="192"/>
      <c r="J21119" s="192"/>
    </row>
    <row r="21120" spans="9:10" ht="15.75">
      <c r="I21120" s="192"/>
      <c r="J21120" s="192"/>
    </row>
    <row r="21121" spans="9:10" ht="15.75">
      <c r="I21121" s="192"/>
      <c r="J21121" s="192"/>
    </row>
    <row r="21122" spans="9:10" ht="15.75">
      <c r="I21122" s="192"/>
      <c r="J21122" s="192"/>
    </row>
    <row r="21123" spans="9:10" ht="15.75">
      <c r="I21123" s="192"/>
      <c r="J21123" s="192"/>
    </row>
    <row r="21124" spans="9:10" ht="15.75">
      <c r="I21124" s="192"/>
      <c r="J21124" s="192"/>
    </row>
    <row r="21125" spans="9:10" ht="15.75">
      <c r="I21125" s="192"/>
      <c r="J21125" s="192"/>
    </row>
    <row r="21126" spans="9:10" ht="15.75">
      <c r="I21126" s="192"/>
      <c r="J21126" s="192"/>
    </row>
    <row r="21127" spans="9:10" ht="15.75">
      <c r="I21127" s="192"/>
      <c r="J21127" s="192"/>
    </row>
    <row r="21128" spans="9:10" ht="15.75">
      <c r="I21128" s="192"/>
      <c r="J21128" s="192"/>
    </row>
    <row r="21129" spans="9:10" ht="15.75">
      <c r="I21129" s="192"/>
      <c r="J21129" s="192"/>
    </row>
    <row r="21130" spans="9:10" ht="15.75">
      <c r="I21130" s="192"/>
      <c r="J21130" s="192"/>
    </row>
    <row r="21131" spans="9:10" ht="15.75">
      <c r="I21131" s="192"/>
      <c r="J21131" s="192"/>
    </row>
    <row r="21132" spans="9:10" ht="15.75">
      <c r="I21132" s="192"/>
      <c r="J21132" s="192"/>
    </row>
    <row r="21133" spans="9:10" ht="15.75">
      <c r="I21133" s="192"/>
      <c r="J21133" s="192"/>
    </row>
    <row r="21134" spans="9:10" ht="15.75">
      <c r="I21134" s="192"/>
      <c r="J21134" s="192"/>
    </row>
    <row r="21135" spans="9:10" ht="15.75">
      <c r="I21135" s="192"/>
      <c r="J21135" s="192"/>
    </row>
    <row r="21136" spans="9:10" ht="15.75">
      <c r="I21136" s="192"/>
      <c r="J21136" s="192"/>
    </row>
    <row r="21137" spans="9:10" ht="15.75">
      <c r="I21137" s="192"/>
      <c r="J21137" s="192"/>
    </row>
    <row r="21138" spans="9:10" ht="15.75">
      <c r="I21138" s="192"/>
      <c r="J21138" s="192"/>
    </row>
    <row r="21139" spans="9:10" ht="15.75">
      <c r="I21139" s="192"/>
      <c r="J21139" s="192"/>
    </row>
    <row r="21140" spans="9:10" ht="15.75">
      <c r="I21140" s="192"/>
      <c r="J21140" s="192"/>
    </row>
    <row r="21141" spans="9:10" ht="15.75">
      <c r="I21141" s="192"/>
      <c r="J21141" s="192"/>
    </row>
    <row r="21142" spans="9:10" ht="15.75">
      <c r="I21142" s="192"/>
      <c r="J21142" s="192"/>
    </row>
    <row r="21143" spans="9:10" ht="15.75">
      <c r="I21143" s="192"/>
      <c r="J21143" s="192"/>
    </row>
    <row r="21144" spans="9:10" ht="15.75">
      <c r="I21144" s="192"/>
      <c r="J21144" s="192"/>
    </row>
    <row r="21145" spans="9:10" ht="15.75">
      <c r="I21145" s="192"/>
      <c r="J21145" s="192"/>
    </row>
    <row r="21146" spans="9:10" ht="15.75">
      <c r="I21146" s="192"/>
      <c r="J21146" s="192"/>
    </row>
    <row r="21147" spans="9:10" ht="15.75">
      <c r="I21147" s="192"/>
      <c r="J21147" s="192"/>
    </row>
    <row r="21148" spans="9:10" ht="15.75">
      <c r="I21148" s="192"/>
      <c r="J21148" s="192"/>
    </row>
    <row r="21149" spans="9:10" ht="15.75">
      <c r="I21149" s="192"/>
      <c r="J21149" s="192"/>
    </row>
    <row r="21150" spans="9:10" ht="15.75">
      <c r="I21150" s="192"/>
      <c r="J21150" s="192"/>
    </row>
    <row r="21151" spans="9:10" ht="15.75">
      <c r="I21151" s="192"/>
      <c r="J21151" s="192"/>
    </row>
    <row r="21152" spans="9:10" ht="15.75">
      <c r="I21152" s="192"/>
      <c r="J21152" s="192"/>
    </row>
    <row r="21153" spans="9:10" ht="15.75">
      <c r="I21153" s="192"/>
      <c r="J21153" s="192"/>
    </row>
    <row r="21154" spans="9:10" ht="15.75">
      <c r="I21154" s="192"/>
      <c r="J21154" s="192"/>
    </row>
    <row r="21155" spans="9:10" ht="15.75">
      <c r="I21155" s="192"/>
      <c r="J21155" s="192"/>
    </row>
    <row r="21156" spans="9:10" ht="15.75">
      <c r="I21156" s="192"/>
      <c r="J21156" s="192"/>
    </row>
    <row r="21157" spans="9:10" ht="15.75">
      <c r="I21157" s="192"/>
      <c r="J21157" s="192"/>
    </row>
    <row r="21158" spans="9:10" ht="15.75">
      <c r="I21158" s="192"/>
      <c r="J21158" s="192"/>
    </row>
    <row r="21159" spans="9:10" ht="15.75">
      <c r="I21159" s="192"/>
      <c r="J21159" s="192"/>
    </row>
    <row r="21160" spans="9:10" ht="15.75">
      <c r="I21160" s="192"/>
      <c r="J21160" s="192"/>
    </row>
    <row r="21161" spans="9:10" ht="15.75">
      <c r="I21161" s="192"/>
      <c r="J21161" s="192"/>
    </row>
    <row r="21162" spans="9:10" ht="15.75">
      <c r="I21162" s="192"/>
      <c r="J21162" s="192"/>
    </row>
    <row r="21163" spans="9:10" ht="15.75">
      <c r="I21163" s="192"/>
      <c r="J21163" s="192"/>
    </row>
    <row r="21164" spans="9:10" ht="15.75">
      <c r="I21164" s="192"/>
      <c r="J21164" s="192"/>
    </row>
    <row r="21165" spans="9:10" ht="15.75">
      <c r="I21165" s="192"/>
      <c r="J21165" s="192"/>
    </row>
    <row r="21166" spans="9:10" ht="15.75">
      <c r="I21166" s="192"/>
      <c r="J21166" s="192"/>
    </row>
    <row r="21167" spans="9:10" ht="15.75">
      <c r="I21167" s="192"/>
      <c r="J21167" s="192"/>
    </row>
    <row r="21168" spans="9:10" ht="15.75">
      <c r="I21168" s="192"/>
      <c r="J21168" s="192"/>
    </row>
    <row r="21169" spans="9:10" ht="15.75">
      <c r="I21169" s="192"/>
      <c r="J21169" s="192"/>
    </row>
    <row r="21170" spans="9:10" ht="15.75">
      <c r="I21170" s="192"/>
      <c r="J21170" s="192"/>
    </row>
    <row r="21171" spans="9:10" ht="15.75">
      <c r="I21171" s="192"/>
      <c r="J21171" s="192"/>
    </row>
    <row r="21172" spans="9:10" ht="15.75">
      <c r="I21172" s="192"/>
      <c r="J21172" s="192"/>
    </row>
    <row r="21173" spans="9:10" ht="15.75">
      <c r="I21173" s="192"/>
      <c r="J21173" s="192"/>
    </row>
    <row r="21174" spans="9:10" ht="15.75">
      <c r="I21174" s="192"/>
      <c r="J21174" s="192"/>
    </row>
    <row r="21175" spans="9:10" ht="15.75">
      <c r="I21175" s="192"/>
      <c r="J21175" s="192"/>
    </row>
    <row r="21176" spans="9:10" ht="15.75">
      <c r="I21176" s="192"/>
      <c r="J21176" s="192"/>
    </row>
    <row r="21177" spans="9:10" ht="15.75">
      <c r="I21177" s="192"/>
      <c r="J21177" s="192"/>
    </row>
    <row r="21178" spans="9:10" ht="15.75">
      <c r="I21178" s="192"/>
      <c r="J21178" s="192"/>
    </row>
    <row r="21179" spans="9:10" ht="15.75">
      <c r="I21179" s="192"/>
      <c r="J21179" s="192"/>
    </row>
    <row r="21180" spans="9:10" ht="15.75">
      <c r="I21180" s="192"/>
      <c r="J21180" s="192"/>
    </row>
    <row r="21181" spans="9:10" ht="15.75">
      <c r="I21181" s="192"/>
      <c r="J21181" s="192"/>
    </row>
    <row r="21182" spans="9:10" ht="15.75">
      <c r="I21182" s="192"/>
      <c r="J21182" s="192"/>
    </row>
    <row r="21183" spans="9:10" ht="15.75">
      <c r="I21183" s="192"/>
      <c r="J21183" s="192"/>
    </row>
    <row r="21184" spans="9:10" ht="15.75">
      <c r="I21184" s="192"/>
      <c r="J21184" s="192"/>
    </row>
    <row r="21185" spans="9:10" ht="15.75">
      <c r="I21185" s="192"/>
      <c r="J21185" s="192"/>
    </row>
    <row r="21186" spans="9:10" ht="15.75">
      <c r="I21186" s="192"/>
      <c r="J21186" s="192"/>
    </row>
    <row r="21187" spans="9:10" ht="15.75">
      <c r="I21187" s="192"/>
      <c r="J21187" s="192"/>
    </row>
    <row r="21188" spans="9:10" ht="15.75">
      <c r="I21188" s="192"/>
      <c r="J21188" s="192"/>
    </row>
    <row r="21189" spans="9:10" ht="15.75">
      <c r="I21189" s="192"/>
      <c r="J21189" s="192"/>
    </row>
    <row r="21190" spans="9:10" ht="15.75">
      <c r="I21190" s="192"/>
      <c r="J21190" s="192"/>
    </row>
    <row r="21191" spans="9:10" ht="15.75">
      <c r="I21191" s="192"/>
      <c r="J21191" s="192"/>
    </row>
    <row r="21192" spans="9:10" ht="15.75">
      <c r="I21192" s="192"/>
      <c r="J21192" s="192"/>
    </row>
    <row r="21193" spans="9:10" ht="15.75">
      <c r="I21193" s="192"/>
      <c r="J21193" s="192"/>
    </row>
    <row r="21194" spans="9:10" ht="15.75">
      <c r="I21194" s="192"/>
      <c r="J21194" s="192"/>
    </row>
    <row r="21195" spans="9:10" ht="15.75">
      <c r="I21195" s="192"/>
      <c r="J21195" s="192"/>
    </row>
    <row r="21196" spans="9:10" ht="15.75">
      <c r="I21196" s="192"/>
      <c r="J21196" s="192"/>
    </row>
    <row r="21197" spans="9:10" ht="15.75">
      <c r="I21197" s="192"/>
      <c r="J21197" s="192"/>
    </row>
    <row r="21198" spans="9:10" ht="15.75">
      <c r="I21198" s="192"/>
      <c r="J21198" s="192"/>
    </row>
    <row r="21199" spans="9:10" ht="15.75">
      <c r="I21199" s="192"/>
      <c r="J21199" s="192"/>
    </row>
    <row r="21200" spans="9:10" ht="15.75">
      <c r="I21200" s="192"/>
      <c r="J21200" s="192"/>
    </row>
    <row r="21201" spans="9:10" ht="15.75">
      <c r="I21201" s="192"/>
      <c r="J21201" s="192"/>
    </row>
    <row r="21202" spans="9:10" ht="15.75">
      <c r="I21202" s="192"/>
      <c r="J21202" s="192"/>
    </row>
    <row r="21203" spans="9:10" ht="15.75">
      <c r="I21203" s="192"/>
      <c r="J21203" s="192"/>
    </row>
    <row r="21204" spans="9:10" ht="15.75">
      <c r="I21204" s="192"/>
      <c r="J21204" s="192"/>
    </row>
    <row r="21205" spans="9:10" ht="15.75">
      <c r="I21205" s="192"/>
      <c r="J21205" s="192"/>
    </row>
    <row r="21206" spans="9:10" ht="15.75">
      <c r="I21206" s="192"/>
      <c r="J21206" s="192"/>
    </row>
    <row r="21207" spans="9:10" ht="15.75">
      <c r="I21207" s="192"/>
      <c r="J21207" s="192"/>
    </row>
    <row r="21208" spans="9:10" ht="15.75">
      <c r="I21208" s="192"/>
      <c r="J21208" s="192"/>
    </row>
    <row r="21209" spans="9:10" ht="15.75">
      <c r="I21209" s="192"/>
      <c r="J21209" s="192"/>
    </row>
    <row r="21210" spans="9:10" ht="15.75">
      <c r="I21210" s="192"/>
      <c r="J21210" s="192"/>
    </row>
    <row r="21211" spans="9:10" ht="15.75">
      <c r="I21211" s="192"/>
      <c r="J21211" s="192"/>
    </row>
    <row r="21212" spans="9:10" ht="15.75">
      <c r="I21212" s="192"/>
      <c r="J21212" s="192"/>
    </row>
    <row r="21213" spans="9:10" ht="15.75">
      <c r="I21213" s="192"/>
      <c r="J21213" s="192"/>
    </row>
    <row r="21214" spans="9:10" ht="15.75">
      <c r="I21214" s="192"/>
      <c r="J21214" s="192"/>
    </row>
    <row r="21215" spans="9:10" ht="15.75">
      <c r="I21215" s="192"/>
      <c r="J21215" s="192"/>
    </row>
    <row r="21216" spans="9:10" ht="15.75">
      <c r="I21216" s="192"/>
      <c r="J21216" s="192"/>
    </row>
    <row r="21217" spans="9:10" ht="15.75">
      <c r="I21217" s="192"/>
      <c r="J21217" s="192"/>
    </row>
    <row r="21218" spans="9:10" ht="15.75">
      <c r="I21218" s="192"/>
      <c r="J21218" s="192"/>
    </row>
    <row r="21219" spans="9:10" ht="15.75">
      <c r="I21219" s="192"/>
      <c r="J21219" s="192"/>
    </row>
    <row r="21220" spans="9:10" ht="15.75">
      <c r="I21220" s="192"/>
      <c r="J21220" s="192"/>
    </row>
    <row r="21221" spans="9:10" ht="15.75">
      <c r="I21221" s="192"/>
      <c r="J21221" s="192"/>
    </row>
    <row r="21222" spans="9:10" ht="15.75">
      <c r="I21222" s="192"/>
      <c r="J21222" s="192"/>
    </row>
    <row r="21223" spans="9:10" ht="15.75">
      <c r="I21223" s="192"/>
      <c r="J21223" s="192"/>
    </row>
    <row r="21224" spans="9:10" ht="15.75">
      <c r="I21224" s="192"/>
      <c r="J21224" s="192"/>
    </row>
    <row r="21225" spans="9:10" ht="15.75">
      <c r="I21225" s="192"/>
      <c r="J21225" s="192"/>
    </row>
    <row r="21226" spans="9:10" ht="15.75">
      <c r="I21226" s="192"/>
      <c r="J21226" s="192"/>
    </row>
    <row r="21227" spans="9:10" ht="15.75">
      <c r="I21227" s="192"/>
      <c r="J21227" s="192"/>
    </row>
    <row r="21228" spans="9:10" ht="15.75">
      <c r="I21228" s="192"/>
      <c r="J21228" s="192"/>
    </row>
    <row r="21229" spans="9:10" ht="15.75">
      <c r="I21229" s="192"/>
      <c r="J21229" s="192"/>
    </row>
    <row r="21230" spans="9:10" ht="15.75">
      <c r="I21230" s="192"/>
      <c r="J21230" s="192"/>
    </row>
    <row r="21231" spans="9:10" ht="15.75">
      <c r="I21231" s="192"/>
      <c r="J21231" s="192"/>
    </row>
    <row r="21232" spans="9:10" ht="15.75">
      <c r="I21232" s="192"/>
      <c r="J21232" s="192"/>
    </row>
    <row r="21233" spans="9:10" ht="15.75">
      <c r="I21233" s="192"/>
      <c r="J21233" s="192"/>
    </row>
    <row r="21234" spans="9:10" ht="15.75">
      <c r="I21234" s="192"/>
      <c r="J21234" s="192"/>
    </row>
    <row r="21235" spans="9:10" ht="15.75">
      <c r="I21235" s="192"/>
      <c r="J21235" s="192"/>
    </row>
    <row r="21236" spans="9:10" ht="15.75">
      <c r="I21236" s="192"/>
      <c r="J21236" s="192"/>
    </row>
    <row r="21237" spans="9:10" ht="15.75">
      <c r="I21237" s="192"/>
      <c r="J21237" s="192"/>
    </row>
    <row r="21238" spans="9:10" ht="15.75">
      <c r="I21238" s="192"/>
      <c r="J21238" s="192"/>
    </row>
    <row r="21239" spans="9:10" ht="15.75">
      <c r="I21239" s="192"/>
      <c r="J21239" s="192"/>
    </row>
    <row r="21240" spans="9:10" ht="15.75">
      <c r="I21240" s="192"/>
      <c r="J21240" s="192"/>
    </row>
    <row r="21241" spans="9:10" ht="15.75">
      <c r="I21241" s="192"/>
      <c r="J21241" s="192"/>
    </row>
    <row r="21242" spans="9:10" ht="15.75">
      <c r="I21242" s="192"/>
      <c r="J21242" s="192"/>
    </row>
    <row r="21243" spans="9:10" ht="15.75">
      <c r="I21243" s="192"/>
      <c r="J21243" s="192"/>
    </row>
    <row r="21244" spans="9:10" ht="15.75">
      <c r="I21244" s="192"/>
      <c r="J21244" s="192"/>
    </row>
    <row r="21245" spans="9:10" ht="15.75">
      <c r="I21245" s="192"/>
      <c r="J21245" s="192"/>
    </row>
    <row r="21246" spans="9:10" ht="15.75">
      <c r="I21246" s="192"/>
      <c r="J21246" s="192"/>
    </row>
    <row r="21247" spans="9:10" ht="15.75">
      <c r="I21247" s="192"/>
      <c r="J21247" s="192"/>
    </row>
    <row r="21248" spans="9:10" ht="15.75">
      <c r="I21248" s="192"/>
      <c r="J21248" s="192"/>
    </row>
    <row r="21249" spans="9:10" ht="15.75">
      <c r="I21249" s="192"/>
      <c r="J21249" s="192"/>
    </row>
    <row r="21250" spans="9:10" ht="15.75">
      <c r="I21250" s="192"/>
      <c r="J21250" s="192"/>
    </row>
    <row r="21251" spans="9:10" ht="15.75">
      <c r="I21251" s="192"/>
      <c r="J21251" s="192"/>
    </row>
    <row r="21252" spans="9:10" ht="15.75">
      <c r="I21252" s="192"/>
      <c r="J21252" s="192"/>
    </row>
    <row r="21253" spans="9:10" ht="15.75">
      <c r="I21253" s="192"/>
      <c r="J21253" s="192"/>
    </row>
    <row r="21254" spans="9:10" ht="15.75">
      <c r="I21254" s="192"/>
      <c r="J21254" s="192"/>
    </row>
    <row r="21255" spans="9:10" ht="15.75">
      <c r="I21255" s="192"/>
      <c r="J21255" s="192"/>
    </row>
    <row r="21256" spans="9:10" ht="15.75">
      <c r="I21256" s="192"/>
      <c r="J21256" s="192"/>
    </row>
    <row r="21257" spans="9:10" ht="15.75">
      <c r="I21257" s="192"/>
      <c r="J21257" s="192"/>
    </row>
    <row r="21258" spans="9:10" ht="15.75">
      <c r="I21258" s="192"/>
      <c r="J21258" s="192"/>
    </row>
    <row r="21259" spans="9:10" ht="15.75">
      <c r="I21259" s="192"/>
      <c r="J21259" s="192"/>
    </row>
    <row r="21260" spans="9:10" ht="15.75">
      <c r="I21260" s="192"/>
      <c r="J21260" s="192"/>
    </row>
    <row r="21261" spans="9:10" ht="15.75">
      <c r="I21261" s="192"/>
      <c r="J21261" s="192"/>
    </row>
    <row r="21262" spans="9:10" ht="15.75">
      <c r="I21262" s="192"/>
      <c r="J21262" s="192"/>
    </row>
    <row r="21263" spans="9:10" ht="15.75">
      <c r="I21263" s="192"/>
      <c r="J21263" s="192"/>
    </row>
    <row r="21264" spans="9:10" ht="15.75">
      <c r="I21264" s="192"/>
      <c r="J21264" s="192"/>
    </row>
    <row r="21265" spans="9:10" ht="15.75">
      <c r="I21265" s="192"/>
      <c r="J21265" s="192"/>
    </row>
    <row r="21266" spans="9:10" ht="15.75">
      <c r="I21266" s="192"/>
      <c r="J21266" s="192"/>
    </row>
    <row r="21267" spans="9:10" ht="15.75">
      <c r="I21267" s="192"/>
      <c r="J21267" s="192"/>
    </row>
    <row r="21268" spans="9:10" ht="15.75">
      <c r="I21268" s="192"/>
      <c r="J21268" s="192"/>
    </row>
    <row r="21269" spans="9:10" ht="15.75">
      <c r="I21269" s="192"/>
      <c r="J21269" s="192"/>
    </row>
    <row r="21270" spans="9:10" ht="15.75">
      <c r="I21270" s="192"/>
      <c r="J21270" s="192"/>
    </row>
    <row r="21271" spans="9:10" ht="15.75">
      <c r="I21271" s="192"/>
      <c r="J21271" s="192"/>
    </row>
    <row r="21272" spans="9:10" ht="15.75">
      <c r="I21272" s="192"/>
      <c r="J21272" s="192"/>
    </row>
    <row r="21273" spans="9:10" ht="15.75">
      <c r="I21273" s="192"/>
      <c r="J21273" s="192"/>
    </row>
    <row r="21274" spans="9:10" ht="15.75">
      <c r="I21274" s="192"/>
      <c r="J21274" s="192"/>
    </row>
    <row r="21275" spans="9:10" ht="15.75">
      <c r="I21275" s="192"/>
      <c r="J21275" s="192"/>
    </row>
    <row r="21276" spans="9:10" ht="15.75">
      <c r="I21276" s="192"/>
      <c r="J21276" s="192"/>
    </row>
    <row r="21277" spans="9:10" ht="15.75">
      <c r="I21277" s="192"/>
      <c r="J21277" s="192"/>
    </row>
    <row r="21278" spans="9:10" ht="15.75">
      <c r="I21278" s="192"/>
      <c r="J21278" s="192"/>
    </row>
    <row r="21279" spans="9:10" ht="15.75">
      <c r="I21279" s="192"/>
      <c r="J21279" s="192"/>
    </row>
    <row r="21280" spans="9:10" ht="15.75">
      <c r="I21280" s="192"/>
      <c r="J21280" s="192"/>
    </row>
    <row r="21281" spans="9:10" ht="15.75">
      <c r="I21281" s="192"/>
      <c r="J21281" s="192"/>
    </row>
    <row r="21282" spans="9:10" ht="15.75">
      <c r="I21282" s="192"/>
      <c r="J21282" s="192"/>
    </row>
    <row r="21283" spans="9:10" ht="15.75">
      <c r="I21283" s="192"/>
      <c r="J21283" s="192"/>
    </row>
    <row r="21284" spans="9:10" ht="15.75">
      <c r="I21284" s="192"/>
      <c r="J21284" s="192"/>
    </row>
    <row r="21285" spans="9:10" ht="15.75">
      <c r="I21285" s="192"/>
      <c r="J21285" s="192"/>
    </row>
    <row r="21286" spans="9:10" ht="15.75">
      <c r="I21286" s="192"/>
      <c r="J21286" s="192"/>
    </row>
    <row r="21287" spans="9:10" ht="15.75">
      <c r="I21287" s="192"/>
      <c r="J21287" s="192"/>
    </row>
    <row r="21288" spans="9:10" ht="15.75">
      <c r="I21288" s="192"/>
      <c r="J21288" s="192"/>
    </row>
    <row r="21289" spans="9:10" ht="15.75">
      <c r="I21289" s="192"/>
      <c r="J21289" s="192"/>
    </row>
    <row r="21290" spans="9:10" ht="15.75">
      <c r="I21290" s="192"/>
      <c r="J21290" s="192"/>
    </row>
    <row r="21291" spans="9:10" ht="15.75">
      <c r="I21291" s="192"/>
      <c r="J21291" s="192"/>
    </row>
    <row r="21292" spans="9:10" ht="15.75">
      <c r="I21292" s="192"/>
      <c r="J21292" s="192"/>
    </row>
    <row r="21293" spans="9:10" ht="15.75">
      <c r="I21293" s="192"/>
      <c r="J21293" s="192"/>
    </row>
    <row r="21294" spans="9:10" ht="15.75">
      <c r="I21294" s="192"/>
      <c r="J21294" s="192"/>
    </row>
    <row r="21295" spans="9:10" ht="15.75">
      <c r="I21295" s="192"/>
      <c r="J21295" s="192"/>
    </row>
    <row r="21296" spans="9:10" ht="15.75">
      <c r="I21296" s="192"/>
      <c r="J21296" s="192"/>
    </row>
    <row r="21297" spans="9:10" ht="15.75">
      <c r="I21297" s="192"/>
      <c r="J21297" s="192"/>
    </row>
    <row r="21298" spans="9:10" ht="15.75">
      <c r="I21298" s="192"/>
      <c r="J21298" s="192"/>
    </row>
    <row r="21299" spans="9:10" ht="15.75">
      <c r="I21299" s="192"/>
      <c r="J21299" s="192"/>
    </row>
    <row r="21300" spans="9:10" ht="15.75">
      <c r="I21300" s="192"/>
      <c r="J21300" s="192"/>
    </row>
    <row r="21301" spans="9:10" ht="15.75">
      <c r="I21301" s="192"/>
      <c r="J21301" s="192"/>
    </row>
    <row r="21302" spans="9:10" ht="15.75">
      <c r="I21302" s="192"/>
      <c r="J21302" s="192"/>
    </row>
    <row r="21303" spans="9:10" ht="15.75">
      <c r="I21303" s="192"/>
      <c r="J21303" s="192"/>
    </row>
    <row r="21304" spans="9:10" ht="15.75">
      <c r="I21304" s="192"/>
      <c r="J21304" s="192"/>
    </row>
    <row r="21305" spans="9:10" ht="15.75">
      <c r="I21305" s="192"/>
      <c r="J21305" s="192"/>
    </row>
    <row r="21306" spans="9:10" ht="15.75">
      <c r="I21306" s="192"/>
      <c r="J21306" s="192"/>
    </row>
    <row r="21307" spans="9:10" ht="15.75">
      <c r="I21307" s="192"/>
      <c r="J21307" s="192"/>
    </row>
    <row r="21308" spans="9:10" ht="15.75">
      <c r="I21308" s="192"/>
      <c r="J21308" s="192"/>
    </row>
    <row r="21309" spans="9:10" ht="15.75">
      <c r="I21309" s="192"/>
      <c r="J21309" s="192"/>
    </row>
    <row r="21310" spans="9:10" ht="15.75">
      <c r="I21310" s="192"/>
      <c r="J21310" s="192"/>
    </row>
    <row r="21311" spans="9:10" ht="15.75">
      <c r="I21311" s="192"/>
      <c r="J21311" s="192"/>
    </row>
    <row r="21312" spans="9:10" ht="15.75">
      <c r="I21312" s="192"/>
      <c r="J21312" s="192"/>
    </row>
    <row r="21313" spans="9:10" ht="15.75">
      <c r="I21313" s="192"/>
      <c r="J21313" s="192"/>
    </row>
    <row r="21314" spans="9:10" ht="15.75">
      <c r="I21314" s="192"/>
      <c r="J21314" s="192"/>
    </row>
    <row r="21315" spans="9:10" ht="15.75">
      <c r="I21315" s="192"/>
      <c r="J21315" s="192"/>
    </row>
    <row r="21316" spans="9:10" ht="15.75">
      <c r="I21316" s="192"/>
      <c r="J21316" s="192"/>
    </row>
    <row r="21317" spans="9:10" ht="15.75">
      <c r="I21317" s="192"/>
      <c r="J21317" s="192"/>
    </row>
    <row r="21318" spans="9:10" ht="15.75">
      <c r="I21318" s="192"/>
      <c r="J21318" s="192"/>
    </row>
    <row r="21319" spans="9:10" ht="15.75">
      <c r="I21319" s="192"/>
      <c r="J21319" s="192"/>
    </row>
    <row r="21320" spans="9:10" ht="15.75">
      <c r="I21320" s="192"/>
      <c r="J21320" s="192"/>
    </row>
    <row r="21321" spans="9:10" ht="15.75">
      <c r="I21321" s="192"/>
      <c r="J21321" s="192"/>
    </row>
    <row r="21322" spans="9:10" ht="15.75">
      <c r="I21322" s="192"/>
      <c r="J21322" s="192"/>
    </row>
    <row r="21323" spans="9:10" ht="15.75">
      <c r="I21323" s="192"/>
      <c r="J21323" s="192"/>
    </row>
    <row r="21324" spans="9:10" ht="15.75">
      <c r="I21324" s="192"/>
      <c r="J21324" s="192"/>
    </row>
    <row r="21325" spans="9:10" ht="15.75">
      <c r="I21325" s="192"/>
      <c r="J21325" s="192"/>
    </row>
    <row r="21326" spans="9:10" ht="15.75">
      <c r="I21326" s="192"/>
      <c r="J21326" s="192"/>
    </row>
    <row r="21327" spans="9:10" ht="15.75">
      <c r="I21327" s="192"/>
      <c r="J21327" s="192"/>
    </row>
    <row r="21328" spans="9:10" ht="15.75">
      <c r="I21328" s="192"/>
      <c r="J21328" s="192"/>
    </row>
    <row r="21329" spans="9:10" ht="15.75">
      <c r="I21329" s="192"/>
      <c r="J21329" s="192"/>
    </row>
    <row r="21330" spans="9:10" ht="15.75">
      <c r="I21330" s="192"/>
      <c r="J21330" s="192"/>
    </row>
    <row r="21331" spans="9:10" ht="15.75">
      <c r="I21331" s="192"/>
      <c r="J21331" s="192"/>
    </row>
    <row r="21332" spans="9:10" ht="15.75">
      <c r="I21332" s="192"/>
      <c r="J21332" s="192"/>
    </row>
    <row r="21333" spans="9:10" ht="15.75">
      <c r="I21333" s="192"/>
      <c r="J21333" s="192"/>
    </row>
    <row r="21334" spans="9:10" ht="15.75">
      <c r="I21334" s="192"/>
      <c r="J21334" s="192"/>
    </row>
    <row r="21335" spans="9:10" ht="15.75">
      <c r="I21335" s="192"/>
      <c r="J21335" s="192"/>
    </row>
    <row r="21336" spans="9:10" ht="15.75">
      <c r="I21336" s="192"/>
      <c r="J21336" s="192"/>
    </row>
    <row r="21337" spans="9:10" ht="15.75">
      <c r="I21337" s="192"/>
      <c r="J21337" s="192"/>
    </row>
    <row r="21338" spans="9:10" ht="15.75">
      <c r="I21338" s="192"/>
      <c r="J21338" s="192"/>
    </row>
    <row r="21339" spans="9:10" ht="15.75">
      <c r="I21339" s="192"/>
      <c r="J21339" s="192"/>
    </row>
    <row r="21340" spans="9:10" ht="15.75">
      <c r="I21340" s="192"/>
      <c r="J21340" s="192"/>
    </row>
    <row r="21341" spans="9:10" ht="15.75">
      <c r="I21341" s="192"/>
      <c r="J21341" s="192"/>
    </row>
    <row r="21342" spans="9:10" ht="15.75">
      <c r="I21342" s="192"/>
      <c r="J21342" s="192"/>
    </row>
    <row r="21343" spans="9:10" ht="15.75">
      <c r="I21343" s="192"/>
      <c r="J21343" s="192"/>
    </row>
    <row r="21344" spans="9:10" ht="15.75">
      <c r="I21344" s="192"/>
      <c r="J21344" s="192"/>
    </row>
    <row r="21345" spans="9:10" ht="15.75">
      <c r="I21345" s="192"/>
      <c r="J21345" s="192"/>
    </row>
    <row r="21346" spans="9:10" ht="15.75">
      <c r="I21346" s="192"/>
      <c r="J21346" s="192"/>
    </row>
    <row r="21347" spans="9:10" ht="15.75">
      <c r="I21347" s="192"/>
      <c r="J21347" s="192"/>
    </row>
    <row r="21348" spans="9:10" ht="15.75">
      <c r="I21348" s="192"/>
      <c r="J21348" s="192"/>
    </row>
    <row r="21349" spans="9:10" ht="15.75">
      <c r="I21349" s="192"/>
      <c r="J21349" s="192"/>
    </row>
    <row r="21350" spans="9:10" ht="15.75">
      <c r="I21350" s="192"/>
      <c r="J21350" s="192"/>
    </row>
    <row r="21351" spans="9:10" ht="15.75">
      <c r="I21351" s="192"/>
      <c r="J21351" s="192"/>
    </row>
    <row r="21352" spans="9:10" ht="15.75">
      <c r="I21352" s="192"/>
      <c r="J21352" s="192"/>
    </row>
    <row r="21353" spans="9:10" ht="15.75">
      <c r="I21353" s="192"/>
      <c r="J21353" s="192"/>
    </row>
    <row r="21354" spans="9:10" ht="15.75">
      <c r="I21354" s="192"/>
      <c r="J21354" s="192"/>
    </row>
    <row r="21355" spans="9:10" ht="15.75">
      <c r="I21355" s="192"/>
      <c r="J21355" s="192"/>
    </row>
    <row r="21356" spans="9:10" ht="15.75">
      <c r="I21356" s="192"/>
      <c r="J21356" s="192"/>
    </row>
    <row r="21357" spans="9:10" ht="15.75">
      <c r="I21357" s="192"/>
      <c r="J21357" s="192"/>
    </row>
    <row r="21358" spans="9:10" ht="15.75">
      <c r="I21358" s="192"/>
      <c r="J21358" s="192"/>
    </row>
    <row r="21359" spans="9:10" ht="15.75">
      <c r="I21359" s="192"/>
      <c r="J21359" s="192"/>
    </row>
    <row r="21360" spans="9:10" ht="15.75">
      <c r="I21360" s="192"/>
      <c r="J21360" s="192"/>
    </row>
    <row r="21361" spans="9:10" ht="15.75">
      <c r="I21361" s="192"/>
      <c r="J21361" s="192"/>
    </row>
    <row r="21362" spans="9:10" ht="15.75">
      <c r="I21362" s="192"/>
      <c r="J21362" s="192"/>
    </row>
    <row r="21363" spans="9:10" ht="15.75">
      <c r="I21363" s="192"/>
      <c r="J21363" s="192"/>
    </row>
    <row r="21364" spans="9:10" ht="15.75">
      <c r="I21364" s="192"/>
      <c r="J21364" s="192"/>
    </row>
    <row r="21365" spans="9:10" ht="15.75">
      <c r="I21365" s="192"/>
      <c r="J21365" s="192"/>
    </row>
    <row r="21366" spans="9:10" ht="15.75">
      <c r="I21366" s="192"/>
      <c r="J21366" s="192"/>
    </row>
    <row r="21367" spans="9:10" ht="15.75">
      <c r="I21367" s="192"/>
      <c r="J21367" s="192"/>
    </row>
    <row r="21368" spans="9:10" ht="15.75">
      <c r="I21368" s="192"/>
      <c r="J21368" s="192"/>
    </row>
    <row r="21369" spans="9:10" ht="15.75">
      <c r="I21369" s="192"/>
      <c r="J21369" s="192"/>
    </row>
    <row r="21370" spans="9:10" ht="15.75">
      <c r="I21370" s="192"/>
      <c r="J21370" s="192"/>
    </row>
    <row r="21371" spans="9:10" ht="15.75">
      <c r="I21371" s="192"/>
      <c r="J21371" s="192"/>
    </row>
    <row r="21372" spans="9:10" ht="15.75">
      <c r="I21372" s="192"/>
      <c r="J21372" s="192"/>
    </row>
    <row r="21373" spans="9:10" ht="15.75">
      <c r="I21373" s="192"/>
      <c r="J21373" s="192"/>
    </row>
    <row r="21374" spans="9:10" ht="15.75">
      <c r="I21374" s="192"/>
      <c r="J21374" s="192"/>
    </row>
    <row r="21375" spans="9:10" ht="15.75">
      <c r="I21375" s="192"/>
      <c r="J21375" s="192"/>
    </row>
    <row r="21376" spans="9:10" ht="15.75">
      <c r="I21376" s="192"/>
      <c r="J21376" s="192"/>
    </row>
    <row r="21377" spans="9:10" ht="15.75">
      <c r="I21377" s="192"/>
      <c r="J21377" s="192"/>
    </row>
    <row r="21378" spans="9:10" ht="15.75">
      <c r="I21378" s="192"/>
      <c r="J21378" s="192"/>
    </row>
    <row r="21379" spans="9:10" ht="15.75">
      <c r="I21379" s="192"/>
      <c r="J21379" s="192"/>
    </row>
    <row r="21380" spans="9:10" ht="15.75">
      <c r="I21380" s="192"/>
      <c r="J21380" s="192"/>
    </row>
    <row r="21381" spans="9:10" ht="15.75">
      <c r="I21381" s="192"/>
      <c r="J21381" s="192"/>
    </row>
    <row r="21382" spans="9:10" ht="15.75">
      <c r="I21382" s="192"/>
      <c r="J21382" s="192"/>
    </row>
    <row r="21383" spans="9:10" ht="15.75">
      <c r="I21383" s="192"/>
      <c r="J21383" s="192"/>
    </row>
    <row r="21384" spans="9:10" ht="15.75">
      <c r="I21384" s="192"/>
      <c r="J21384" s="192"/>
    </row>
    <row r="21385" spans="9:10" ht="15.75">
      <c r="I21385" s="192"/>
      <c r="J21385" s="192"/>
    </row>
    <row r="21386" spans="9:10" ht="15.75">
      <c r="I21386" s="192"/>
      <c r="J21386" s="192"/>
    </row>
    <row r="21387" spans="9:10" ht="15.75">
      <c r="I21387" s="192"/>
      <c r="J21387" s="192"/>
    </row>
    <row r="21388" spans="9:10" ht="15.75">
      <c r="I21388" s="192"/>
      <c r="J21388" s="192"/>
    </row>
    <row r="21389" spans="9:10" ht="15.75">
      <c r="I21389" s="192"/>
      <c r="J21389" s="192"/>
    </row>
    <row r="21390" spans="9:10" ht="15.75">
      <c r="I21390" s="192"/>
      <c r="J21390" s="192"/>
    </row>
    <row r="21391" spans="9:10" ht="15.75">
      <c r="I21391" s="192"/>
      <c r="J21391" s="192"/>
    </row>
    <row r="21392" spans="9:10" ht="15.75">
      <c r="I21392" s="192"/>
      <c r="J21392" s="192"/>
    </row>
    <row r="21393" spans="9:10" ht="15.75">
      <c r="I21393" s="192"/>
      <c r="J21393" s="192"/>
    </row>
    <row r="21394" spans="9:10" ht="15.75">
      <c r="I21394" s="192"/>
      <c r="J21394" s="192"/>
    </row>
    <row r="21395" spans="9:10" ht="15.75">
      <c r="I21395" s="192"/>
      <c r="J21395" s="192"/>
    </row>
    <row r="21396" spans="9:10" ht="15.75">
      <c r="I21396" s="192"/>
      <c r="J21396" s="192"/>
    </row>
    <row r="21397" spans="9:10" ht="15.75">
      <c r="I21397" s="192"/>
      <c r="J21397" s="192"/>
    </row>
    <row r="21398" spans="9:10" ht="15.75">
      <c r="I21398" s="192"/>
      <c r="J21398" s="192"/>
    </row>
    <row r="21399" spans="9:10" ht="15.75">
      <c r="I21399" s="192"/>
      <c r="J21399" s="192"/>
    </row>
    <row r="21400" spans="9:10" ht="15.75">
      <c r="I21400" s="192"/>
      <c r="J21400" s="192"/>
    </row>
    <row r="21401" spans="9:10" ht="15.75">
      <c r="I21401" s="192"/>
      <c r="J21401" s="192"/>
    </row>
    <row r="21402" spans="9:10" ht="15.75">
      <c r="I21402" s="192"/>
      <c r="J21402" s="192"/>
    </row>
    <row r="21403" spans="9:10" ht="15.75">
      <c r="I21403" s="192"/>
      <c r="J21403" s="192"/>
    </row>
    <row r="21404" spans="9:10" ht="15.75">
      <c r="I21404" s="192"/>
      <c r="J21404" s="192"/>
    </row>
    <row r="21405" spans="9:10" ht="15.75">
      <c r="I21405" s="192"/>
      <c r="J21405" s="192"/>
    </row>
    <row r="21406" spans="9:10" ht="15.75">
      <c r="I21406" s="192"/>
      <c r="J21406" s="192"/>
    </row>
    <row r="21407" spans="9:10" ht="15.75">
      <c r="I21407" s="192"/>
      <c r="J21407" s="192"/>
    </row>
    <row r="21408" spans="9:10" ht="15.75">
      <c r="I21408" s="192"/>
      <c r="J21408" s="192"/>
    </row>
    <row r="21409" spans="9:10" ht="15.75">
      <c r="I21409" s="192"/>
      <c r="J21409" s="192"/>
    </row>
    <row r="21410" spans="9:10" ht="15.75">
      <c r="I21410" s="192"/>
      <c r="J21410" s="192"/>
    </row>
    <row r="21411" spans="9:10" ht="15.75">
      <c r="I21411" s="192"/>
      <c r="J21411" s="192"/>
    </row>
    <row r="21412" spans="9:10" ht="15.75">
      <c r="I21412" s="192"/>
      <c r="J21412" s="192"/>
    </row>
    <row r="21413" spans="9:10" ht="15.75">
      <c r="I21413" s="192"/>
      <c r="J21413" s="192"/>
    </row>
    <row r="21414" spans="9:10" ht="15.75">
      <c r="I21414" s="192"/>
      <c r="J21414" s="192"/>
    </row>
    <row r="21415" spans="9:10" ht="15.75">
      <c r="I21415" s="192"/>
      <c r="J21415" s="192"/>
    </row>
    <row r="21416" spans="9:10" ht="15.75">
      <c r="I21416" s="192"/>
      <c r="J21416" s="192"/>
    </row>
    <row r="21417" spans="9:10" ht="15.75">
      <c r="I21417" s="192"/>
      <c r="J21417" s="192"/>
    </row>
    <row r="21418" spans="9:10" ht="15.75">
      <c r="I21418" s="192"/>
      <c r="J21418" s="192"/>
    </row>
    <row r="21419" spans="9:10" ht="15.75">
      <c r="I21419" s="192"/>
      <c r="J21419" s="192"/>
    </row>
    <row r="21420" spans="9:10" ht="15.75">
      <c r="I21420" s="192"/>
      <c r="J21420" s="192"/>
    </row>
    <row r="21421" spans="9:10" ht="15.75">
      <c r="I21421" s="192"/>
      <c r="J21421" s="192"/>
    </row>
    <row r="21422" spans="9:10" ht="15.75">
      <c r="I21422" s="192"/>
      <c r="J21422" s="192"/>
    </row>
    <row r="21423" spans="9:10" ht="15.75">
      <c r="I21423" s="192"/>
      <c r="J21423" s="192"/>
    </row>
    <row r="21424" spans="9:10" ht="15.75">
      <c r="I21424" s="192"/>
      <c r="J21424" s="192"/>
    </row>
    <row r="21425" spans="9:10" ht="15.75">
      <c r="I21425" s="192"/>
      <c r="J21425" s="192"/>
    </row>
    <row r="21426" spans="9:10" ht="15.75">
      <c r="I21426" s="192"/>
      <c r="J21426" s="192"/>
    </row>
    <row r="21427" spans="9:10" ht="15.75">
      <c r="I21427" s="192"/>
      <c r="J21427" s="192"/>
    </row>
    <row r="21428" spans="9:10" ht="15.75">
      <c r="I21428" s="192"/>
      <c r="J21428" s="192"/>
    </row>
    <row r="21429" spans="9:10" ht="15.75">
      <c r="I21429" s="192"/>
      <c r="J21429" s="192"/>
    </row>
    <row r="21430" spans="9:10" ht="15.75">
      <c r="I21430" s="192"/>
      <c r="J21430" s="192"/>
    </row>
    <row r="21431" spans="9:10" ht="15.75">
      <c r="I21431" s="192"/>
      <c r="J21431" s="192"/>
    </row>
    <row r="21432" spans="9:10" ht="15.75">
      <c r="I21432" s="192"/>
      <c r="J21432" s="192"/>
    </row>
    <row r="21433" spans="9:10" ht="15.75">
      <c r="I21433" s="192"/>
      <c r="J21433" s="192"/>
    </row>
    <row r="21434" spans="9:10" ht="15.75">
      <c r="I21434" s="192"/>
      <c r="J21434" s="192"/>
    </row>
    <row r="21435" spans="9:10" ht="15.75">
      <c r="I21435" s="192"/>
      <c r="J21435" s="192"/>
    </row>
    <row r="21436" spans="9:10" ht="15.75">
      <c r="I21436" s="192"/>
      <c r="J21436" s="192"/>
    </row>
    <row r="21437" spans="9:10" ht="15.75">
      <c r="I21437" s="192"/>
      <c r="J21437" s="192"/>
    </row>
    <row r="21438" spans="9:10" ht="15.75">
      <c r="I21438" s="192"/>
      <c r="J21438" s="192"/>
    </row>
    <row r="21439" spans="9:10" ht="15.75">
      <c r="I21439" s="192"/>
      <c r="J21439" s="192"/>
    </row>
    <row r="21440" spans="9:10" ht="15.75">
      <c r="I21440" s="192"/>
      <c r="J21440" s="192"/>
    </row>
    <row r="21441" spans="9:10" ht="15.75">
      <c r="I21441" s="192"/>
      <c r="J21441" s="192"/>
    </row>
    <row r="21442" spans="9:10" ht="15.75">
      <c r="I21442" s="192"/>
      <c r="J21442" s="192"/>
    </row>
    <row r="21443" spans="9:10" ht="15.75">
      <c r="I21443" s="192"/>
      <c r="J21443" s="192"/>
    </row>
    <row r="21444" spans="9:10" ht="15.75">
      <c r="I21444" s="192"/>
      <c r="J21444" s="192"/>
    </row>
    <row r="21445" spans="9:10" ht="15.75">
      <c r="I21445" s="192"/>
      <c r="J21445" s="192"/>
    </row>
    <row r="21446" spans="9:10" ht="15.75">
      <c r="I21446" s="192"/>
      <c r="J21446" s="192"/>
    </row>
    <row r="21447" spans="9:10" ht="15.75">
      <c r="I21447" s="192"/>
      <c r="J21447" s="192"/>
    </row>
    <row r="21448" spans="9:10" ht="15.75">
      <c r="I21448" s="192"/>
      <c r="J21448" s="192"/>
    </row>
    <row r="21449" spans="9:10" ht="15.75">
      <c r="I21449" s="192"/>
      <c r="J21449" s="192"/>
    </row>
    <row r="21450" spans="9:10" ht="15.75">
      <c r="I21450" s="192"/>
      <c r="J21450" s="192"/>
    </row>
    <row r="21451" spans="9:10" ht="15.75">
      <c r="I21451" s="192"/>
      <c r="J21451" s="192"/>
    </row>
    <row r="21452" spans="9:10" ht="15.75">
      <c r="I21452" s="192"/>
      <c r="J21452" s="192"/>
    </row>
    <row r="21453" spans="9:10" ht="15.75">
      <c r="I21453" s="192"/>
      <c r="J21453" s="192"/>
    </row>
    <row r="21454" spans="9:10" ht="15.75">
      <c r="I21454" s="192"/>
      <c r="J21454" s="192"/>
    </row>
    <row r="21455" spans="9:10" ht="15.75">
      <c r="I21455" s="192"/>
      <c r="J21455" s="192"/>
    </row>
    <row r="21456" spans="9:10" ht="15.75">
      <c r="I21456" s="192"/>
      <c r="J21456" s="192"/>
    </row>
    <row r="21457" spans="9:10" ht="15.75">
      <c r="I21457" s="192"/>
      <c r="J21457" s="192"/>
    </row>
    <row r="21458" spans="9:10" ht="15.75">
      <c r="I21458" s="192"/>
      <c r="J21458" s="192"/>
    </row>
    <row r="21459" spans="9:10" ht="15.75">
      <c r="I21459" s="192"/>
      <c r="J21459" s="192"/>
    </row>
    <row r="21460" spans="9:10" ht="15.75">
      <c r="I21460" s="192"/>
      <c r="J21460" s="192"/>
    </row>
    <row r="21461" spans="9:10" ht="15.75">
      <c r="I21461" s="192"/>
      <c r="J21461" s="192"/>
    </row>
    <row r="21462" spans="9:10" ht="15.75">
      <c r="I21462" s="192"/>
      <c r="J21462" s="192"/>
    </row>
    <row r="21463" spans="9:10" ht="15.75">
      <c r="I21463" s="192"/>
      <c r="J21463" s="192"/>
    </row>
    <row r="21464" spans="9:10" ht="15.75">
      <c r="I21464" s="192"/>
      <c r="J21464" s="192"/>
    </row>
    <row r="21465" spans="9:10" ht="15.75">
      <c r="I21465" s="192"/>
      <c r="J21465" s="192"/>
    </row>
    <row r="21466" spans="9:10" ht="15.75">
      <c r="I21466" s="192"/>
      <c r="J21466" s="192"/>
    </row>
    <row r="21467" spans="9:10" ht="15.75">
      <c r="I21467" s="192"/>
      <c r="J21467" s="192"/>
    </row>
    <row r="21468" spans="9:10" ht="15.75">
      <c r="I21468" s="192"/>
      <c r="J21468" s="192"/>
    </row>
    <row r="21469" spans="9:10" ht="15.75">
      <c r="I21469" s="192"/>
      <c r="J21469" s="192"/>
    </row>
    <row r="21470" spans="9:10" ht="15.75">
      <c r="I21470" s="192"/>
      <c r="J21470" s="192"/>
    </row>
    <row r="21471" spans="9:10" ht="15.75">
      <c r="I21471" s="192"/>
      <c r="J21471" s="192"/>
    </row>
    <row r="21472" spans="9:10" ht="15.75">
      <c r="I21472" s="192"/>
      <c r="J21472" s="192"/>
    </row>
    <row r="21473" spans="9:10" ht="15.75">
      <c r="I21473" s="192"/>
      <c r="J21473" s="192"/>
    </row>
    <row r="21474" spans="9:10" ht="15.75">
      <c r="I21474" s="192"/>
      <c r="J21474" s="192"/>
    </row>
    <row r="21475" spans="9:10" ht="15.75">
      <c r="I21475" s="192"/>
      <c r="J21475" s="192"/>
    </row>
    <row r="21476" spans="9:10" ht="15.75">
      <c r="I21476" s="192"/>
      <c r="J21476" s="192"/>
    </row>
    <row r="21477" spans="9:10" ht="15.75">
      <c r="I21477" s="192"/>
      <c r="J21477" s="192"/>
    </row>
    <row r="21478" spans="9:10" ht="15.75">
      <c r="I21478" s="192"/>
      <c r="J21478" s="192"/>
    </row>
    <row r="21479" spans="9:10" ht="15.75">
      <c r="I21479" s="192"/>
      <c r="J21479" s="192"/>
    </row>
    <row r="21480" spans="9:10" ht="15.75">
      <c r="I21480" s="192"/>
      <c r="J21480" s="192"/>
    </row>
    <row r="21481" spans="9:10" ht="15.75">
      <c r="I21481" s="192"/>
      <c r="J21481" s="192"/>
    </row>
    <row r="21482" spans="9:10" ht="15.75">
      <c r="I21482" s="192"/>
      <c r="J21482" s="192"/>
    </row>
    <row r="21483" spans="9:10" ht="15.75">
      <c r="I21483" s="192"/>
      <c r="J21483" s="192"/>
    </row>
    <row r="21484" spans="9:10" ht="15.75">
      <c r="I21484" s="192"/>
      <c r="J21484" s="192"/>
    </row>
    <row r="21485" spans="9:10" ht="15.75">
      <c r="I21485" s="192"/>
      <c r="J21485" s="192"/>
    </row>
    <row r="21486" spans="9:10" ht="15.75">
      <c r="I21486" s="192"/>
      <c r="J21486" s="192"/>
    </row>
    <row r="21487" spans="9:10" ht="15.75">
      <c r="I21487" s="192"/>
      <c r="J21487" s="192"/>
    </row>
    <row r="21488" spans="9:10" ht="15.75">
      <c r="I21488" s="192"/>
      <c r="J21488" s="192"/>
    </row>
    <row r="21489" spans="9:10" ht="15.75">
      <c r="I21489" s="192"/>
      <c r="J21489" s="192"/>
    </row>
    <row r="21490" spans="9:10" ht="15.75">
      <c r="I21490" s="192"/>
      <c r="J21490" s="192"/>
    </row>
    <row r="21491" spans="9:10" ht="15.75">
      <c r="I21491" s="192"/>
      <c r="J21491" s="192"/>
    </row>
    <row r="21492" spans="9:10" ht="15.75">
      <c r="I21492" s="192"/>
      <c r="J21492" s="192"/>
    </row>
    <row r="21493" spans="9:10" ht="15.75">
      <c r="I21493" s="192"/>
      <c r="J21493" s="192"/>
    </row>
    <row r="21494" spans="9:10" ht="15.75">
      <c r="I21494" s="192"/>
      <c r="J21494" s="192"/>
    </row>
    <row r="21495" spans="9:10" ht="15.75">
      <c r="I21495" s="192"/>
      <c r="J21495" s="192"/>
    </row>
    <row r="21496" spans="9:10" ht="15.75">
      <c r="I21496" s="192"/>
      <c r="J21496" s="192"/>
    </row>
    <row r="21497" spans="9:10" ht="15.75">
      <c r="I21497" s="192"/>
      <c r="J21497" s="192"/>
    </row>
    <row r="21498" spans="9:10" ht="15.75">
      <c r="I21498" s="192"/>
      <c r="J21498" s="192"/>
    </row>
    <row r="21499" spans="9:10" ht="15.75">
      <c r="I21499" s="192"/>
      <c r="J21499" s="192"/>
    </row>
    <row r="21500" spans="9:10" ht="15.75">
      <c r="I21500" s="192"/>
      <c r="J21500" s="192"/>
    </row>
    <row r="21501" spans="9:10" ht="15.75">
      <c r="I21501" s="192"/>
      <c r="J21501" s="192"/>
    </row>
    <row r="21502" spans="9:10" ht="15.75">
      <c r="I21502" s="192"/>
      <c r="J21502" s="192"/>
    </row>
    <row r="21503" spans="9:10" ht="15.75">
      <c r="I21503" s="192"/>
      <c r="J21503" s="192"/>
    </row>
    <row r="21504" spans="9:10" ht="15.75">
      <c r="I21504" s="192"/>
      <c r="J21504" s="192"/>
    </row>
    <row r="21505" spans="9:10" ht="15.75">
      <c r="I21505" s="192"/>
      <c r="J21505" s="192"/>
    </row>
    <row r="21506" spans="9:10" ht="15.75">
      <c r="I21506" s="192"/>
      <c r="J21506" s="192"/>
    </row>
    <row r="21507" spans="9:10" ht="15.75">
      <c r="I21507" s="192"/>
      <c r="J21507" s="192"/>
    </row>
    <row r="21508" spans="9:10" ht="15.75">
      <c r="I21508" s="192"/>
      <c r="J21508" s="192"/>
    </row>
    <row r="21509" spans="9:10" ht="15.75">
      <c r="I21509" s="192"/>
      <c r="J21509" s="192"/>
    </row>
    <row r="21510" spans="9:10" ht="15.75">
      <c r="I21510" s="192"/>
      <c r="J21510" s="192"/>
    </row>
    <row r="21511" spans="9:10" ht="15.75">
      <c r="I21511" s="192"/>
      <c r="J21511" s="192"/>
    </row>
    <row r="21512" spans="9:10" ht="15.75">
      <c r="I21512" s="192"/>
      <c r="J21512" s="192"/>
    </row>
    <row r="21513" spans="9:10" ht="15.75">
      <c r="I21513" s="192"/>
      <c r="J21513" s="192"/>
    </row>
    <row r="21514" spans="9:10" ht="15.75">
      <c r="I21514" s="192"/>
      <c r="J21514" s="192"/>
    </row>
    <row r="21515" spans="9:10" ht="15.75">
      <c r="I21515" s="192"/>
      <c r="J21515" s="192"/>
    </row>
    <row r="21516" spans="9:10" ht="15.75">
      <c r="I21516" s="192"/>
      <c r="J21516" s="192"/>
    </row>
    <row r="21517" spans="9:10" ht="15.75">
      <c r="I21517" s="192"/>
      <c r="J21517" s="192"/>
    </row>
    <row r="21518" spans="9:10" ht="15.75">
      <c r="I21518" s="192"/>
      <c r="J21518" s="192"/>
    </row>
    <row r="21519" spans="9:10" ht="15.75">
      <c r="I21519" s="192"/>
      <c r="J21519" s="192"/>
    </row>
    <row r="21520" spans="9:10" ht="15.75">
      <c r="I21520" s="192"/>
      <c r="J21520" s="192"/>
    </row>
    <row r="21521" spans="9:10" ht="15.75">
      <c r="I21521" s="192"/>
      <c r="J21521" s="192"/>
    </row>
    <row r="21522" spans="9:10" ht="15.75">
      <c r="I21522" s="192"/>
      <c r="J21522" s="192"/>
    </row>
    <row r="21523" spans="9:10" ht="15.75">
      <c r="I21523" s="192"/>
      <c r="J21523" s="192"/>
    </row>
    <row r="21524" spans="9:10" ht="15.75">
      <c r="I21524" s="192"/>
      <c r="J21524" s="192"/>
    </row>
    <row r="21525" spans="9:10" ht="15.75">
      <c r="I21525" s="192"/>
      <c r="J21525" s="192"/>
    </row>
    <row r="21526" spans="9:10" ht="15.75">
      <c r="I21526" s="192"/>
      <c r="J21526" s="192"/>
    </row>
    <row r="21527" spans="9:10" ht="15.75">
      <c r="I21527" s="192"/>
      <c r="J21527" s="192"/>
    </row>
    <row r="21528" spans="9:10" ht="15.75">
      <c r="I21528" s="192"/>
      <c r="J21528" s="192"/>
    </row>
    <row r="21529" spans="9:10" ht="15.75">
      <c r="I21529" s="192"/>
      <c r="J21529" s="192"/>
    </row>
    <row r="21530" spans="9:10" ht="15.75">
      <c r="I21530" s="192"/>
      <c r="J21530" s="192"/>
    </row>
    <row r="21531" spans="9:10" ht="15.75">
      <c r="I21531" s="192"/>
      <c r="J21531" s="192"/>
    </row>
    <row r="21532" spans="9:10" ht="15.75">
      <c r="I21532" s="192"/>
      <c r="J21532" s="192"/>
    </row>
    <row r="21533" spans="9:10" ht="15.75">
      <c r="I21533" s="192"/>
      <c r="J21533" s="192"/>
    </row>
    <row r="21534" spans="9:10" ht="15.75">
      <c r="I21534" s="192"/>
      <c r="J21534" s="192"/>
    </row>
    <row r="21535" spans="9:10" ht="15.75">
      <c r="I21535" s="192"/>
      <c r="J21535" s="192"/>
    </row>
    <row r="21536" spans="9:10" ht="15.75">
      <c r="I21536" s="192"/>
      <c r="J21536" s="192"/>
    </row>
    <row r="21537" spans="9:10" ht="15.75">
      <c r="I21537" s="192"/>
      <c r="J21537" s="192"/>
    </row>
    <row r="21538" spans="9:10" ht="15.75">
      <c r="I21538" s="192"/>
      <c r="J21538" s="192"/>
    </row>
    <row r="21539" spans="9:10" ht="15.75">
      <c r="I21539" s="192"/>
      <c r="J21539" s="192"/>
    </row>
    <row r="21540" spans="9:10" ht="15.75">
      <c r="I21540" s="192"/>
      <c r="J21540" s="192"/>
    </row>
    <row r="21541" spans="9:10" ht="15.75">
      <c r="I21541" s="192"/>
      <c r="J21541" s="192"/>
    </row>
    <row r="21542" spans="9:10" ht="15.75">
      <c r="I21542" s="192"/>
      <c r="J21542" s="192"/>
    </row>
    <row r="21543" spans="9:10" ht="15.75">
      <c r="I21543" s="192"/>
      <c r="J21543" s="192"/>
    </row>
    <row r="21544" spans="9:10" ht="15.75">
      <c r="I21544" s="192"/>
      <c r="J21544" s="192"/>
    </row>
    <row r="21545" spans="9:10" ht="15.75">
      <c r="I21545" s="192"/>
      <c r="J21545" s="192"/>
    </row>
    <row r="21546" spans="9:10" ht="15.75">
      <c r="I21546" s="192"/>
      <c r="J21546" s="192"/>
    </row>
    <row r="21547" spans="9:10" ht="15.75">
      <c r="I21547" s="192"/>
      <c r="J21547" s="192"/>
    </row>
    <row r="21548" spans="9:10" ht="15.75">
      <c r="I21548" s="192"/>
      <c r="J21548" s="192"/>
    </row>
    <row r="21549" spans="9:10" ht="15.75">
      <c r="I21549" s="192"/>
      <c r="J21549" s="192"/>
    </row>
    <row r="21550" spans="9:10" ht="15.75">
      <c r="I21550" s="192"/>
      <c r="J21550" s="192"/>
    </row>
    <row r="21551" spans="9:10" ht="15.75">
      <c r="I21551" s="192"/>
      <c r="J21551" s="192"/>
    </row>
    <row r="21552" spans="9:10" ht="15.75">
      <c r="I21552" s="192"/>
      <c r="J21552" s="192"/>
    </row>
    <row r="21553" spans="9:10" ht="15.75">
      <c r="I21553" s="192"/>
      <c r="J21553" s="192"/>
    </row>
    <row r="21554" spans="9:10" ht="15.75">
      <c r="I21554" s="192"/>
      <c r="J21554" s="192"/>
    </row>
    <row r="21555" spans="9:10" ht="15.75">
      <c r="I21555" s="192"/>
      <c r="J21555" s="192"/>
    </row>
    <row r="21556" spans="9:10" ht="15.75">
      <c r="I21556" s="192"/>
      <c r="J21556" s="192"/>
    </row>
    <row r="21557" spans="9:10" ht="15.75">
      <c r="I21557" s="192"/>
      <c r="J21557" s="192"/>
    </row>
    <row r="21558" spans="9:10" ht="15.75">
      <c r="I21558" s="192"/>
      <c r="J21558" s="192"/>
    </row>
    <row r="21559" spans="9:10" ht="15.75">
      <c r="I21559" s="192"/>
      <c r="J21559" s="192"/>
    </row>
    <row r="21560" spans="9:10" ht="15.75">
      <c r="I21560" s="192"/>
      <c r="J21560" s="192"/>
    </row>
    <row r="21561" spans="9:10" ht="15.75">
      <c r="I21561" s="192"/>
      <c r="J21561" s="192"/>
    </row>
    <row r="21562" spans="9:10" ht="15.75">
      <c r="I21562" s="192"/>
      <c r="J21562" s="192"/>
    </row>
    <row r="21563" spans="9:10" ht="15.75">
      <c r="I21563" s="192"/>
      <c r="J21563" s="192"/>
    </row>
    <row r="21564" spans="9:10" ht="15.75">
      <c r="I21564" s="192"/>
      <c r="J21564" s="192"/>
    </row>
    <row r="21565" spans="9:10" ht="15.75">
      <c r="I21565" s="192"/>
      <c r="J21565" s="192"/>
    </row>
    <row r="21566" spans="9:10" ht="15.75">
      <c r="I21566" s="192"/>
      <c r="J21566" s="192"/>
    </row>
    <row r="21567" spans="9:10" ht="15.75">
      <c r="I21567" s="192"/>
      <c r="J21567" s="192"/>
    </row>
    <row r="21568" spans="9:10" ht="15.75">
      <c r="I21568" s="192"/>
      <c r="J21568" s="192"/>
    </row>
    <row r="21569" spans="9:10" ht="15.75">
      <c r="I21569" s="192"/>
      <c r="J21569" s="192"/>
    </row>
    <row r="21570" spans="9:10" ht="15.75">
      <c r="I21570" s="192"/>
      <c r="J21570" s="192"/>
    </row>
    <row r="21571" spans="9:10" ht="15.75">
      <c r="I21571" s="192"/>
      <c r="J21571" s="192"/>
    </row>
    <row r="21572" spans="9:10" ht="15.75">
      <c r="I21572" s="192"/>
      <c r="J21572" s="192"/>
    </row>
    <row r="21573" spans="9:10" ht="15.75">
      <c r="I21573" s="192"/>
      <c r="J21573" s="192"/>
    </row>
    <row r="21574" spans="9:10" ht="15.75">
      <c r="I21574" s="192"/>
      <c r="J21574" s="192"/>
    </row>
    <row r="21575" spans="9:10" ht="15.75">
      <c r="I21575" s="192"/>
      <c r="J21575" s="192"/>
    </row>
    <row r="21576" spans="9:10" ht="15.75">
      <c r="I21576" s="192"/>
      <c r="J21576" s="192"/>
    </row>
    <row r="21577" spans="9:10" ht="15.75">
      <c r="I21577" s="192"/>
      <c r="J21577" s="192"/>
    </row>
    <row r="21578" spans="9:10" ht="15.75">
      <c r="I21578" s="192"/>
      <c r="J21578" s="192"/>
    </row>
    <row r="21579" spans="9:10" ht="15.75">
      <c r="I21579" s="192"/>
      <c r="J21579" s="192"/>
    </row>
    <row r="21580" spans="9:10" ht="15.75">
      <c r="I21580" s="192"/>
      <c r="J21580" s="192"/>
    </row>
    <row r="21581" spans="9:10" ht="15.75">
      <c r="I21581" s="192"/>
      <c r="J21581" s="192"/>
    </row>
    <row r="21582" spans="9:10" ht="15.75">
      <c r="I21582" s="192"/>
      <c r="J21582" s="192"/>
    </row>
    <row r="21583" spans="9:10" ht="15.75">
      <c r="I21583" s="192"/>
      <c r="J21583" s="192"/>
    </row>
    <row r="21584" spans="9:10" ht="15.75">
      <c r="I21584" s="192"/>
      <c r="J21584" s="192"/>
    </row>
    <row r="21585" spans="9:10" ht="15.75">
      <c r="I21585" s="192"/>
      <c r="J21585" s="192"/>
    </row>
    <row r="21586" spans="9:10" ht="15.75">
      <c r="I21586" s="192"/>
      <c r="J21586" s="192"/>
    </row>
    <row r="21587" spans="9:10" ht="15.75">
      <c r="I21587" s="192"/>
      <c r="J21587" s="192"/>
    </row>
    <row r="21588" spans="9:10" ht="15.75">
      <c r="I21588" s="192"/>
      <c r="J21588" s="192"/>
    </row>
    <row r="21589" spans="9:10" ht="15.75">
      <c r="I21589" s="192"/>
      <c r="J21589" s="192"/>
    </row>
    <row r="21590" spans="9:10" ht="15.75">
      <c r="I21590" s="192"/>
      <c r="J21590" s="192"/>
    </row>
    <row r="21591" spans="9:10" ht="15.75">
      <c r="I21591" s="192"/>
      <c r="J21591" s="192"/>
    </row>
    <row r="21592" spans="9:10" ht="15.75">
      <c r="I21592" s="192"/>
      <c r="J21592" s="192"/>
    </row>
    <row r="21593" spans="9:10" ht="15.75">
      <c r="I21593" s="192"/>
      <c r="J21593" s="192"/>
    </row>
    <row r="21594" spans="9:10" ht="15.75">
      <c r="I21594" s="192"/>
      <c r="J21594" s="192"/>
    </row>
    <row r="21595" spans="9:10" ht="15.75">
      <c r="I21595" s="192"/>
      <c r="J21595" s="192"/>
    </row>
    <row r="21596" spans="9:10" ht="15.75">
      <c r="I21596" s="192"/>
      <c r="J21596" s="192"/>
    </row>
    <row r="21597" spans="9:10" ht="15.75">
      <c r="I21597" s="192"/>
      <c r="J21597" s="192"/>
    </row>
    <row r="21598" spans="9:10" ht="15.75">
      <c r="I21598" s="192"/>
      <c r="J21598" s="192"/>
    </row>
    <row r="21599" spans="9:10" ht="15.75">
      <c r="I21599" s="192"/>
      <c r="J21599" s="192"/>
    </row>
    <row r="21600" spans="9:10" ht="15.75">
      <c r="I21600" s="192"/>
      <c r="J21600" s="192"/>
    </row>
    <row r="21601" spans="9:10" ht="15.75">
      <c r="I21601" s="192"/>
      <c r="J21601" s="192"/>
    </row>
    <row r="21602" spans="9:10" ht="15.75">
      <c r="I21602" s="192"/>
      <c r="J21602" s="192"/>
    </row>
    <row r="21603" spans="9:10" ht="15.75">
      <c r="I21603" s="192"/>
      <c r="J21603" s="192"/>
    </row>
    <row r="21604" spans="9:10" ht="15.75">
      <c r="I21604" s="192"/>
      <c r="J21604" s="192"/>
    </row>
    <row r="21605" spans="9:10" ht="15.75">
      <c r="I21605" s="192"/>
      <c r="J21605" s="192"/>
    </row>
    <row r="21606" spans="9:10" ht="15.75">
      <c r="I21606" s="192"/>
      <c r="J21606" s="192"/>
    </row>
    <row r="21607" spans="9:10" ht="15.75">
      <c r="I21607" s="192"/>
      <c r="J21607" s="192"/>
    </row>
    <row r="21608" spans="9:10" ht="15.75">
      <c r="I21608" s="192"/>
      <c r="J21608" s="192"/>
    </row>
    <row r="21609" spans="9:10" ht="15.75">
      <c r="I21609" s="192"/>
      <c r="J21609" s="192"/>
    </row>
    <row r="21610" spans="9:10" ht="15.75">
      <c r="I21610" s="192"/>
      <c r="J21610" s="192"/>
    </row>
    <row r="21611" spans="9:10" ht="15.75">
      <c r="I21611" s="192"/>
      <c r="J21611" s="192"/>
    </row>
    <row r="21612" spans="9:10" ht="15.75">
      <c r="I21612" s="192"/>
      <c r="J21612" s="192"/>
    </row>
    <row r="21613" spans="9:10" ht="15.75">
      <c r="I21613" s="192"/>
      <c r="J21613" s="192"/>
    </row>
    <row r="21614" spans="9:10" ht="15.75">
      <c r="I21614" s="192"/>
      <c r="J21614" s="192"/>
    </row>
    <row r="21615" spans="9:10" ht="15.75">
      <c r="I21615" s="192"/>
      <c r="J21615" s="192"/>
    </row>
    <row r="21616" spans="9:10" ht="15.75">
      <c r="I21616" s="192"/>
      <c r="J21616" s="192"/>
    </row>
    <row r="21617" spans="9:10" ht="15.75">
      <c r="I21617" s="192"/>
      <c r="J21617" s="192"/>
    </row>
    <row r="21618" spans="9:10" ht="15.75">
      <c r="I21618" s="192"/>
      <c r="J21618" s="192"/>
    </row>
    <row r="21619" spans="9:10" ht="15.75">
      <c r="I21619" s="192"/>
      <c r="J21619" s="192"/>
    </row>
    <row r="21620" spans="9:10" ht="15.75">
      <c r="I21620" s="192"/>
      <c r="J21620" s="192"/>
    </row>
    <row r="21621" spans="9:10" ht="15.75">
      <c r="I21621" s="192"/>
      <c r="J21621" s="192"/>
    </row>
    <row r="21622" spans="9:10" ht="15.75">
      <c r="I21622" s="192"/>
      <c r="J21622" s="192"/>
    </row>
    <row r="21623" spans="9:10" ht="15.75">
      <c r="I21623" s="192"/>
      <c r="J21623" s="192"/>
    </row>
    <row r="21624" spans="9:10" ht="15.75">
      <c r="I21624" s="192"/>
      <c r="J21624" s="192"/>
    </row>
    <row r="21625" spans="9:10" ht="15.75">
      <c r="I21625" s="192"/>
      <c r="J21625" s="192"/>
    </row>
    <row r="21626" spans="9:10" ht="15.75">
      <c r="I21626" s="192"/>
      <c r="J21626" s="192"/>
    </row>
    <row r="21627" spans="9:10" ht="15.75">
      <c r="I21627" s="192"/>
      <c r="J21627" s="192"/>
    </row>
    <row r="21628" spans="9:10" ht="15.75">
      <c r="I21628" s="192"/>
      <c r="J21628" s="192"/>
    </row>
    <row r="21629" spans="9:10" ht="15.75">
      <c r="I21629" s="192"/>
      <c r="J21629" s="192"/>
    </row>
    <row r="21630" spans="9:10" ht="15.75">
      <c r="I21630" s="192"/>
      <c r="J21630" s="192"/>
    </row>
    <row r="21631" spans="9:10" ht="15.75">
      <c r="I21631" s="192"/>
      <c r="J21631" s="192"/>
    </row>
    <row r="21632" spans="9:10" ht="15.75">
      <c r="I21632" s="192"/>
      <c r="J21632" s="192"/>
    </row>
    <row r="21633" spans="9:10" ht="15.75">
      <c r="I21633" s="192"/>
      <c r="J21633" s="192"/>
    </row>
    <row r="21634" spans="9:10" ht="15.75">
      <c r="I21634" s="192"/>
      <c r="J21634" s="192"/>
    </row>
    <row r="21635" spans="9:10" ht="15.75">
      <c r="I21635" s="192"/>
      <c r="J21635" s="192"/>
    </row>
    <row r="21636" spans="9:10" ht="15.75">
      <c r="I21636" s="192"/>
      <c r="J21636" s="192"/>
    </row>
    <row r="21637" spans="9:10" ht="15.75">
      <c r="I21637" s="192"/>
      <c r="J21637" s="192"/>
    </row>
    <row r="21638" spans="9:10" ht="15.75">
      <c r="I21638" s="192"/>
      <c r="J21638" s="192"/>
    </row>
    <row r="21639" spans="9:10" ht="15.75">
      <c r="I21639" s="192"/>
      <c r="J21639" s="192"/>
    </row>
    <row r="21640" spans="9:10" ht="15.75">
      <c r="I21640" s="192"/>
      <c r="J21640" s="192"/>
    </row>
    <row r="21641" spans="9:10" ht="15.75">
      <c r="I21641" s="192"/>
      <c r="J21641" s="192"/>
    </row>
    <row r="21642" spans="9:10" ht="15.75">
      <c r="I21642" s="192"/>
      <c r="J21642" s="192"/>
    </row>
    <row r="21643" spans="9:10" ht="15.75">
      <c r="I21643" s="192"/>
      <c r="J21643" s="192"/>
    </row>
    <row r="21644" spans="9:10" ht="15.75">
      <c r="I21644" s="192"/>
      <c r="J21644" s="192"/>
    </row>
    <row r="21645" spans="9:10" ht="15.75">
      <c r="I21645" s="192"/>
      <c r="J21645" s="192"/>
    </row>
    <row r="21646" spans="9:10" ht="15.75">
      <c r="I21646" s="192"/>
      <c r="J21646" s="192"/>
    </row>
    <row r="21647" spans="9:10" ht="15.75">
      <c r="I21647" s="192"/>
      <c r="J21647" s="192"/>
    </row>
    <row r="21648" spans="9:10" ht="15.75">
      <c r="I21648" s="192"/>
      <c r="J21648" s="192"/>
    </row>
    <row r="21649" spans="9:10" ht="15.75">
      <c r="I21649" s="192"/>
      <c r="J21649" s="192"/>
    </row>
    <row r="21650" spans="9:10" ht="15.75">
      <c r="I21650" s="192"/>
      <c r="J21650" s="192"/>
    </row>
    <row r="21651" spans="9:10" ht="15.75">
      <c r="I21651" s="192"/>
      <c r="J21651" s="192"/>
    </row>
    <row r="21652" spans="9:10" ht="15.75">
      <c r="I21652" s="192"/>
      <c r="J21652" s="192"/>
    </row>
    <row r="21653" spans="9:10" ht="15.75">
      <c r="I21653" s="192"/>
      <c r="J21653" s="192"/>
    </row>
    <row r="21654" spans="9:10" ht="15.75">
      <c r="I21654" s="192"/>
      <c r="J21654" s="192"/>
    </row>
    <row r="21655" spans="9:10" ht="15.75">
      <c r="I21655" s="192"/>
      <c r="J21655" s="192"/>
    </row>
    <row r="21656" spans="9:10" ht="15.75">
      <c r="I21656" s="192"/>
      <c r="J21656" s="192"/>
    </row>
    <row r="21657" spans="9:10" ht="15.75">
      <c r="I21657" s="192"/>
      <c r="J21657" s="192"/>
    </row>
    <row r="21658" spans="9:10" ht="15.75">
      <c r="I21658" s="192"/>
      <c r="J21658" s="192"/>
    </row>
    <row r="21659" spans="9:10" ht="15.75">
      <c r="I21659" s="192"/>
      <c r="J21659" s="192"/>
    </row>
    <row r="21660" spans="9:10" ht="15.75">
      <c r="I21660" s="192"/>
      <c r="J21660" s="192"/>
    </row>
    <row r="21661" spans="9:10" ht="15.75">
      <c r="I21661" s="192"/>
      <c r="J21661" s="192"/>
    </row>
    <row r="21662" spans="9:10" ht="15.75">
      <c r="I21662" s="192"/>
      <c r="J21662" s="192"/>
    </row>
    <row r="21663" spans="9:10" ht="15.75">
      <c r="I21663" s="192"/>
      <c r="J21663" s="192"/>
    </row>
    <row r="21664" spans="9:10" ht="15.75">
      <c r="I21664" s="192"/>
      <c r="J21664" s="192"/>
    </row>
    <row r="21665" spans="9:10" ht="15.75">
      <c r="I21665" s="192"/>
      <c r="J21665" s="192"/>
    </row>
    <row r="21666" spans="9:10" ht="15.75">
      <c r="I21666" s="192"/>
      <c r="J21666" s="192"/>
    </row>
    <row r="21667" spans="9:10" ht="15.75">
      <c r="I21667" s="192"/>
      <c r="J21667" s="192"/>
    </row>
    <row r="21668" spans="9:10" ht="15.75">
      <c r="I21668" s="192"/>
      <c r="J21668" s="192"/>
    </row>
    <row r="21669" spans="9:10" ht="15.75">
      <c r="I21669" s="192"/>
      <c r="J21669" s="192"/>
    </row>
    <row r="21670" spans="9:10" ht="15.75">
      <c r="I21670" s="192"/>
      <c r="J21670" s="192"/>
    </row>
    <row r="21671" spans="9:10" ht="15.75">
      <c r="I21671" s="192"/>
      <c r="J21671" s="192"/>
    </row>
    <row r="21672" spans="9:10" ht="15.75">
      <c r="I21672" s="192"/>
      <c r="J21672" s="192"/>
    </row>
    <row r="21673" spans="9:10" ht="15.75">
      <c r="I21673" s="192"/>
      <c r="J21673" s="192"/>
    </row>
    <row r="21674" spans="9:10" ht="15.75">
      <c r="I21674" s="192"/>
      <c r="J21674" s="192"/>
    </row>
    <row r="21675" spans="9:10" ht="15.75">
      <c r="I21675" s="192"/>
      <c r="J21675" s="192"/>
    </row>
    <row r="21676" spans="9:10" ht="15.75">
      <c r="I21676" s="192"/>
      <c r="J21676" s="192"/>
    </row>
    <row r="21677" spans="9:10" ht="15.75">
      <c r="I21677" s="192"/>
      <c r="J21677" s="192"/>
    </row>
    <row r="21678" spans="9:10" ht="15.75">
      <c r="I21678" s="192"/>
      <c r="J21678" s="192"/>
    </row>
    <row r="21679" spans="9:10" ht="15.75">
      <c r="I21679" s="192"/>
      <c r="J21679" s="192"/>
    </row>
    <row r="21680" spans="9:10" ht="15.75">
      <c r="I21680" s="192"/>
      <c r="J21680" s="192"/>
    </row>
    <row r="21681" spans="9:10" ht="15.75">
      <c r="I21681" s="192"/>
      <c r="J21681" s="192"/>
    </row>
    <row r="21682" spans="9:10" ht="15.75">
      <c r="I21682" s="192"/>
      <c r="J21682" s="192"/>
    </row>
    <row r="21683" spans="9:10" ht="15.75">
      <c r="I21683" s="192"/>
      <c r="J21683" s="192"/>
    </row>
    <row r="21684" spans="9:10" ht="15.75">
      <c r="I21684" s="192"/>
      <c r="J21684" s="192"/>
    </row>
    <row r="21685" spans="9:10" ht="15.75">
      <c r="I21685" s="192"/>
      <c r="J21685" s="192"/>
    </row>
    <row r="21686" spans="9:10" ht="15.75">
      <c r="I21686" s="192"/>
      <c r="J21686" s="192"/>
    </row>
    <row r="21687" spans="9:10" ht="15.75">
      <c r="I21687" s="192"/>
      <c r="J21687" s="192"/>
    </row>
    <row r="21688" spans="9:10" ht="15.75">
      <c r="I21688" s="192"/>
      <c r="J21688" s="192"/>
    </row>
    <row r="21689" spans="9:10" ht="15.75">
      <c r="I21689" s="192"/>
      <c r="J21689" s="192"/>
    </row>
    <row r="21690" spans="9:10" ht="15.75">
      <c r="I21690" s="192"/>
      <c r="J21690" s="192"/>
    </row>
    <row r="21691" spans="9:10" ht="15.75">
      <c r="I21691" s="192"/>
      <c r="J21691" s="192"/>
    </row>
    <row r="21692" spans="9:10" ht="15.75">
      <c r="I21692" s="192"/>
      <c r="J21692" s="192"/>
    </row>
    <row r="21693" spans="9:10" ht="15.75">
      <c r="I21693" s="192"/>
      <c r="J21693" s="192"/>
    </row>
    <row r="21694" spans="9:10" ht="15.75">
      <c r="I21694" s="192"/>
      <c r="J21694" s="192"/>
    </row>
    <row r="21695" spans="9:10" ht="15.75">
      <c r="I21695" s="192"/>
      <c r="J21695" s="192"/>
    </row>
    <row r="21696" spans="9:10" ht="15.75">
      <c r="I21696" s="192"/>
      <c r="J21696" s="192"/>
    </row>
    <row r="21697" spans="9:10" ht="15.75">
      <c r="I21697" s="192"/>
      <c r="J21697" s="192"/>
    </row>
    <row r="21698" spans="9:10" ht="15.75">
      <c r="I21698" s="192"/>
      <c r="J21698" s="192"/>
    </row>
    <row r="21699" spans="9:10" ht="15.75">
      <c r="I21699" s="192"/>
      <c r="J21699" s="192"/>
    </row>
    <row r="21700" spans="9:10" ht="15.75">
      <c r="I21700" s="192"/>
      <c r="J21700" s="192"/>
    </row>
    <row r="21701" spans="9:10" ht="15.75">
      <c r="I21701" s="192"/>
      <c r="J21701" s="192"/>
    </row>
    <row r="21702" spans="9:10" ht="15.75">
      <c r="I21702" s="192"/>
      <c r="J21702" s="192"/>
    </row>
    <row r="21703" spans="9:10" ht="15.75">
      <c r="I21703" s="192"/>
      <c r="J21703" s="192"/>
    </row>
    <row r="21704" spans="9:10" ht="15.75">
      <c r="I21704" s="192"/>
      <c r="J21704" s="192"/>
    </row>
    <row r="21705" spans="9:10" ht="15.75">
      <c r="I21705" s="192"/>
      <c r="J21705" s="192"/>
    </row>
    <row r="21706" spans="9:10" ht="15.75">
      <c r="I21706" s="192"/>
      <c r="J21706" s="192"/>
    </row>
    <row r="21707" spans="9:10" ht="15.75">
      <c r="I21707" s="192"/>
      <c r="J21707" s="192"/>
    </row>
    <row r="21708" spans="9:10" ht="15.75">
      <c r="I21708" s="192"/>
      <c r="J21708" s="192"/>
    </row>
    <row r="21709" spans="9:10" ht="15.75">
      <c r="I21709" s="192"/>
      <c r="J21709" s="192"/>
    </row>
    <row r="21710" spans="9:10" ht="15.75">
      <c r="I21710" s="192"/>
      <c r="J21710" s="192"/>
    </row>
    <row r="21711" spans="9:10" ht="15.75">
      <c r="I21711" s="192"/>
      <c r="J21711" s="192"/>
    </row>
    <row r="21712" spans="9:10" ht="15.75">
      <c r="I21712" s="192"/>
      <c r="J21712" s="192"/>
    </row>
    <row r="21713" spans="9:10" ht="15.75">
      <c r="I21713" s="192"/>
      <c r="J21713" s="192"/>
    </row>
    <row r="21714" spans="9:10" ht="15.75">
      <c r="I21714" s="192"/>
      <c r="J21714" s="192"/>
    </row>
    <row r="21715" spans="9:10" ht="15.75">
      <c r="I21715" s="192"/>
      <c r="J21715" s="192"/>
    </row>
    <row r="21716" spans="9:10" ht="15.75">
      <c r="I21716" s="192"/>
      <c r="J21716" s="192"/>
    </row>
    <row r="21717" spans="9:10" ht="15.75">
      <c r="I21717" s="192"/>
      <c r="J21717" s="192"/>
    </row>
    <row r="21718" spans="9:10" ht="15.75">
      <c r="I21718" s="192"/>
      <c r="J21718" s="192"/>
    </row>
    <row r="21719" spans="9:10" ht="15.75">
      <c r="I21719" s="192"/>
      <c r="J21719" s="192"/>
    </row>
    <row r="21720" spans="9:10" ht="15.75">
      <c r="I21720" s="192"/>
      <c r="J21720" s="192"/>
    </row>
    <row r="21721" spans="9:10" ht="15.75">
      <c r="I21721" s="192"/>
      <c r="J21721" s="192"/>
    </row>
    <row r="21722" spans="9:10" ht="15.75">
      <c r="I21722" s="192"/>
      <c r="J21722" s="192"/>
    </row>
    <row r="21723" spans="9:10" ht="15.75">
      <c r="I21723" s="192"/>
      <c r="J21723" s="192"/>
    </row>
    <row r="21724" spans="9:10" ht="15.75">
      <c r="I21724" s="192"/>
      <c r="J21724" s="192"/>
    </row>
    <row r="21725" spans="9:10" ht="15.75">
      <c r="I21725" s="192"/>
      <c r="J21725" s="192"/>
    </row>
    <row r="21726" spans="9:10" ht="15.75">
      <c r="I21726" s="192"/>
      <c r="J21726" s="192"/>
    </row>
    <row r="21727" spans="9:10" ht="15.75">
      <c r="I21727" s="192"/>
      <c r="J21727" s="192"/>
    </row>
    <row r="21728" spans="9:10" ht="15.75">
      <c r="I21728" s="192"/>
      <c r="J21728" s="192"/>
    </row>
    <row r="21729" spans="9:10" ht="15.75">
      <c r="I21729" s="192"/>
      <c r="J21729" s="192"/>
    </row>
    <row r="21730" spans="9:10" ht="15.75">
      <c r="I21730" s="192"/>
      <c r="J21730" s="192"/>
    </row>
    <row r="21731" spans="9:10" ht="15.75">
      <c r="I21731" s="192"/>
      <c r="J21731" s="192"/>
    </row>
    <row r="21732" spans="9:10" ht="15.75">
      <c r="I21732" s="192"/>
      <c r="J21732" s="192"/>
    </row>
    <row r="21733" spans="9:10" ht="15.75">
      <c r="I21733" s="192"/>
      <c r="J21733" s="192"/>
    </row>
    <row r="21734" spans="9:10" ht="15.75">
      <c r="I21734" s="192"/>
      <c r="J21734" s="192"/>
    </row>
    <row r="21735" spans="9:10" ht="15.75">
      <c r="I21735" s="192"/>
      <c r="J21735" s="192"/>
    </row>
    <row r="21736" spans="9:10" ht="15.75">
      <c r="I21736" s="192"/>
      <c r="J21736" s="192"/>
    </row>
    <row r="21737" spans="9:10" ht="15.75">
      <c r="I21737" s="192"/>
      <c r="J21737" s="192"/>
    </row>
    <row r="21738" spans="9:10" ht="15.75">
      <c r="I21738" s="192"/>
      <c r="J21738" s="192"/>
    </row>
    <row r="21739" spans="9:10" ht="15.75">
      <c r="I21739" s="192"/>
      <c r="J21739" s="192"/>
    </row>
    <row r="21740" spans="9:10" ht="15.75">
      <c r="I21740" s="192"/>
      <c r="J21740" s="192"/>
    </row>
    <row r="21741" spans="9:10" ht="15.75">
      <c r="I21741" s="192"/>
      <c r="J21741" s="192"/>
    </row>
    <row r="21742" spans="9:10" ht="15.75">
      <c r="I21742" s="192"/>
      <c r="J21742" s="192"/>
    </row>
    <row r="21743" spans="9:10" ht="15.75">
      <c r="I21743" s="192"/>
      <c r="J21743" s="192"/>
    </row>
    <row r="21744" spans="9:10" ht="15.75">
      <c r="I21744" s="192"/>
      <c r="J21744" s="192"/>
    </row>
    <row r="21745" spans="9:10" ht="15.75">
      <c r="I21745" s="192"/>
      <c r="J21745" s="192"/>
    </row>
    <row r="21746" spans="9:10" ht="15.75">
      <c r="I21746" s="192"/>
      <c r="J21746" s="192"/>
    </row>
    <row r="21747" spans="9:10" ht="15.75">
      <c r="I21747" s="192"/>
      <c r="J21747" s="192"/>
    </row>
    <row r="21748" spans="9:10" ht="15.75">
      <c r="I21748" s="192"/>
      <c r="J21748" s="192"/>
    </row>
    <row r="21749" spans="9:10" ht="15.75">
      <c r="I21749" s="192"/>
      <c r="J21749" s="192"/>
    </row>
    <row r="21750" spans="9:10" ht="15.75">
      <c r="I21750" s="192"/>
      <c r="J21750" s="192"/>
    </row>
    <row r="21751" spans="9:10" ht="15.75">
      <c r="I21751" s="192"/>
      <c r="J21751" s="192"/>
    </row>
    <row r="21752" spans="9:10" ht="15.75">
      <c r="I21752" s="192"/>
      <c r="J21752" s="192"/>
    </row>
    <row r="21753" spans="9:10" ht="15.75">
      <c r="I21753" s="192"/>
      <c r="J21753" s="192"/>
    </row>
    <row r="21754" spans="9:10" ht="15.75">
      <c r="I21754" s="192"/>
      <c r="J21754" s="192"/>
    </row>
    <row r="21755" spans="9:10" ht="15.75">
      <c r="I21755" s="192"/>
      <c r="J21755" s="192"/>
    </row>
    <row r="21756" spans="9:10" ht="15.75">
      <c r="I21756" s="192"/>
      <c r="J21756" s="192"/>
    </row>
    <row r="21757" spans="9:10" ht="15.75">
      <c r="I21757" s="192"/>
      <c r="J21757" s="192"/>
    </row>
    <row r="21758" spans="9:10" ht="15.75">
      <c r="I21758" s="192"/>
      <c r="J21758" s="192"/>
    </row>
    <row r="21759" spans="9:10" ht="15.75">
      <c r="I21759" s="192"/>
      <c r="J21759" s="192"/>
    </row>
    <row r="21760" spans="9:10" ht="15.75">
      <c r="I21760" s="192"/>
      <c r="J21760" s="192"/>
    </row>
    <row r="21761" spans="9:10" ht="15.75">
      <c r="I21761" s="192"/>
      <c r="J21761" s="192"/>
    </row>
    <row r="21762" spans="9:10" ht="15.75">
      <c r="I21762" s="192"/>
      <c r="J21762" s="192"/>
    </row>
    <row r="21763" spans="9:10" ht="15.75">
      <c r="I21763" s="192"/>
      <c r="J21763" s="192"/>
    </row>
    <row r="21764" spans="9:10" ht="15.75">
      <c r="I21764" s="192"/>
      <c r="J21764" s="192"/>
    </row>
    <row r="21765" spans="9:10" ht="15.75">
      <c r="I21765" s="192"/>
      <c r="J21765" s="192"/>
    </row>
    <row r="21766" spans="9:10" ht="15.75">
      <c r="I21766" s="192"/>
      <c r="J21766" s="192"/>
    </row>
    <row r="21767" spans="9:10" ht="15.75">
      <c r="I21767" s="192"/>
      <c r="J21767" s="192"/>
    </row>
    <row r="21768" spans="9:10" ht="15.75">
      <c r="I21768" s="192"/>
      <c r="J21768" s="192"/>
    </row>
    <row r="21769" spans="9:10" ht="15.75">
      <c r="I21769" s="192"/>
      <c r="J21769" s="192"/>
    </row>
    <row r="21770" spans="9:10" ht="15.75">
      <c r="I21770" s="192"/>
      <c r="J21770" s="192"/>
    </row>
    <row r="21771" spans="9:10" ht="15.75">
      <c r="I21771" s="192"/>
      <c r="J21771" s="192"/>
    </row>
    <row r="21772" spans="9:10" ht="15.75">
      <c r="I21772" s="192"/>
      <c r="J21772" s="192"/>
    </row>
    <row r="21773" spans="9:10" ht="15.75">
      <c r="I21773" s="192"/>
      <c r="J21773" s="192"/>
    </row>
    <row r="21774" spans="9:10" ht="15.75">
      <c r="I21774" s="192"/>
      <c r="J21774" s="192"/>
    </row>
    <row r="21775" spans="9:10" ht="15.75">
      <c r="I21775" s="192"/>
      <c r="J21775" s="192"/>
    </row>
    <row r="21776" spans="9:10" ht="15.75">
      <c r="I21776" s="192"/>
      <c r="J21776" s="192"/>
    </row>
    <row r="21777" spans="9:10" ht="15.75">
      <c r="I21777" s="192"/>
      <c r="J21777" s="192"/>
    </row>
    <row r="21778" spans="9:10" ht="15.75">
      <c r="I21778" s="192"/>
      <c r="J21778" s="192"/>
    </row>
    <row r="21779" spans="9:10" ht="15.75">
      <c r="I21779" s="192"/>
      <c r="J21779" s="192"/>
    </row>
    <row r="21780" spans="9:10" ht="15.75">
      <c r="I21780" s="192"/>
      <c r="J21780" s="192"/>
    </row>
    <row r="21781" spans="9:10" ht="15.75">
      <c r="I21781" s="192"/>
      <c r="J21781" s="192"/>
    </row>
    <row r="21782" spans="9:10" ht="15.75">
      <c r="I21782" s="192"/>
      <c r="J21782" s="192"/>
    </row>
    <row r="21783" spans="9:10" ht="15.75">
      <c r="I21783" s="192"/>
      <c r="J21783" s="192"/>
    </row>
    <row r="21784" spans="9:10" ht="15.75">
      <c r="I21784" s="192"/>
      <c r="J21784" s="192"/>
    </row>
    <row r="21785" spans="9:10" ht="15.75">
      <c r="I21785" s="192"/>
      <c r="J21785" s="192"/>
    </row>
    <row r="21786" spans="9:10" ht="15.75">
      <c r="I21786" s="192"/>
      <c r="J21786" s="192"/>
    </row>
    <row r="21787" spans="9:10" ht="15.75">
      <c r="I21787" s="192"/>
      <c r="J21787" s="192"/>
    </row>
    <row r="21788" spans="9:10" ht="15.75">
      <c r="I21788" s="192"/>
      <c r="J21788" s="192"/>
    </row>
    <row r="21789" spans="9:10" ht="15.75">
      <c r="I21789" s="192"/>
      <c r="J21789" s="192"/>
    </row>
    <row r="21790" spans="9:10" ht="15.75">
      <c r="I21790" s="192"/>
      <c r="J21790" s="192"/>
    </row>
    <row r="21791" spans="9:10" ht="15.75">
      <c r="I21791" s="192"/>
      <c r="J21791" s="192"/>
    </row>
    <row r="21792" spans="9:10" ht="15.75">
      <c r="I21792" s="192"/>
      <c r="J21792" s="192"/>
    </row>
    <row r="21793" spans="9:10" ht="15.75">
      <c r="I21793" s="192"/>
      <c r="J21793" s="192"/>
    </row>
    <row r="21794" spans="9:10" ht="15.75">
      <c r="I21794" s="192"/>
      <c r="J21794" s="192"/>
    </row>
    <row r="21795" spans="9:10" ht="15.75">
      <c r="I21795" s="192"/>
      <c r="J21795" s="192"/>
    </row>
    <row r="21796" spans="9:10" ht="15.75">
      <c r="I21796" s="192"/>
      <c r="J21796" s="192"/>
    </row>
    <row r="21797" spans="9:10" ht="15.75">
      <c r="I21797" s="192"/>
      <c r="J21797" s="192"/>
    </row>
    <row r="21798" spans="9:10" ht="15.75">
      <c r="I21798" s="192"/>
      <c r="J21798" s="192"/>
    </row>
    <row r="21799" spans="9:10" ht="15.75">
      <c r="I21799" s="192"/>
      <c r="J21799" s="192"/>
    </row>
    <row r="21800" spans="9:10" ht="15.75">
      <c r="I21800" s="192"/>
      <c r="J21800" s="192"/>
    </row>
    <row r="21801" spans="9:10" ht="15.75">
      <c r="I21801" s="192"/>
      <c r="J21801" s="192"/>
    </row>
    <row r="21802" spans="9:10" ht="15.75">
      <c r="I21802" s="192"/>
      <c r="J21802" s="192"/>
    </row>
    <row r="21803" spans="9:10" ht="15.75">
      <c r="I21803" s="192"/>
      <c r="J21803" s="192"/>
    </row>
    <row r="21804" spans="9:10" ht="15.75">
      <c r="I21804" s="192"/>
      <c r="J21804" s="192"/>
    </row>
    <row r="21805" spans="9:10" ht="15.75">
      <c r="I21805" s="192"/>
      <c r="J21805" s="192"/>
    </row>
    <row r="21806" spans="9:10" ht="15.75">
      <c r="I21806" s="192"/>
      <c r="J21806" s="192"/>
    </row>
    <row r="21807" spans="9:10" ht="15.75">
      <c r="I21807" s="192"/>
      <c r="J21807" s="192"/>
    </row>
    <row r="21808" spans="9:10" ht="15.75">
      <c r="I21808" s="192"/>
      <c r="J21808" s="192"/>
    </row>
    <row r="21809" spans="9:10" ht="15.75">
      <c r="I21809" s="192"/>
      <c r="J21809" s="192"/>
    </row>
    <row r="21810" spans="9:10" ht="15.75">
      <c r="I21810" s="192"/>
      <c r="J21810" s="192"/>
    </row>
    <row r="21811" spans="9:10" ht="15.75">
      <c r="I21811" s="192"/>
      <c r="J21811" s="192"/>
    </row>
    <row r="21812" spans="9:10" ht="15.75">
      <c r="I21812" s="192"/>
      <c r="J21812" s="192"/>
    </row>
    <row r="21813" spans="9:10" ht="15.75">
      <c r="I21813" s="192"/>
      <c r="J21813" s="192"/>
    </row>
    <row r="21814" spans="9:10" ht="15.75">
      <c r="I21814" s="192"/>
      <c r="J21814" s="192"/>
    </row>
    <row r="21815" spans="9:10" ht="15.75">
      <c r="I21815" s="192"/>
      <c r="J21815" s="192"/>
    </row>
    <row r="21816" spans="9:10" ht="15.75">
      <c r="I21816" s="192"/>
      <c r="J21816" s="192"/>
    </row>
    <row r="21817" spans="9:10" ht="15.75">
      <c r="I21817" s="192"/>
      <c r="J21817" s="192"/>
    </row>
    <row r="21818" spans="9:10" ht="15.75">
      <c r="I21818" s="192"/>
      <c r="J21818" s="192"/>
    </row>
    <row r="21819" spans="9:10" ht="15.75">
      <c r="I21819" s="192"/>
      <c r="J21819" s="192"/>
    </row>
    <row r="21820" spans="9:10" ht="15.75">
      <c r="I21820" s="192"/>
      <c r="J21820" s="192"/>
    </row>
    <row r="21821" spans="9:10" ht="15.75">
      <c r="I21821" s="192"/>
      <c r="J21821" s="192"/>
    </row>
    <row r="21822" spans="9:10" ht="15.75">
      <c r="I21822" s="192"/>
      <c r="J21822" s="192"/>
    </row>
    <row r="21823" spans="9:10" ht="15.75">
      <c r="I21823" s="192"/>
      <c r="J21823" s="192"/>
    </row>
    <row r="21824" spans="9:10" ht="15.75">
      <c r="I21824" s="192"/>
      <c r="J21824" s="192"/>
    </row>
    <row r="21825" spans="9:10" ht="15.75">
      <c r="I21825" s="192"/>
      <c r="J21825" s="192"/>
    </row>
    <row r="21826" spans="9:10" ht="15.75">
      <c r="I21826" s="192"/>
      <c r="J21826" s="192"/>
    </row>
    <row r="21827" spans="9:10" ht="15.75">
      <c r="I21827" s="192"/>
      <c r="J21827" s="192"/>
    </row>
    <row r="21828" spans="9:10" ht="15.75">
      <c r="I21828" s="192"/>
      <c r="J21828" s="192"/>
    </row>
    <row r="21829" spans="9:10" ht="15.75">
      <c r="I21829" s="192"/>
      <c r="J21829" s="192"/>
    </row>
    <row r="21830" spans="9:10" ht="15.75">
      <c r="I21830" s="192"/>
      <c r="J21830" s="192"/>
    </row>
    <row r="21831" spans="9:10" ht="15.75">
      <c r="I21831" s="192"/>
      <c r="J21831" s="192"/>
    </row>
    <row r="21832" spans="9:10" ht="15.75">
      <c r="I21832" s="192"/>
      <c r="J21832" s="192"/>
    </row>
    <row r="21833" spans="9:10" ht="15.75">
      <c r="I21833" s="192"/>
      <c r="J21833" s="192"/>
    </row>
    <row r="21834" spans="9:10" ht="15.75">
      <c r="I21834" s="192"/>
      <c r="J21834" s="192"/>
    </row>
    <row r="21835" spans="9:10" ht="15.75">
      <c r="I21835" s="192"/>
      <c r="J21835" s="192"/>
    </row>
    <row r="21836" spans="9:10" ht="15.75">
      <c r="I21836" s="192"/>
      <c r="J21836" s="192"/>
    </row>
    <row r="21837" spans="9:10" ht="15.75">
      <c r="I21837" s="192"/>
      <c r="J21837" s="192"/>
    </row>
    <row r="21838" spans="9:10" ht="15.75">
      <c r="I21838" s="192"/>
      <c r="J21838" s="192"/>
    </row>
    <row r="21839" spans="9:10" ht="15.75">
      <c r="I21839" s="192"/>
      <c r="J21839" s="192"/>
    </row>
    <row r="21840" spans="9:10" ht="15.75">
      <c r="I21840" s="192"/>
      <c r="J21840" s="192"/>
    </row>
    <row r="21841" spans="9:10" ht="15.75">
      <c r="I21841" s="192"/>
      <c r="J21841" s="192"/>
    </row>
    <row r="21842" spans="9:10" ht="15.75">
      <c r="I21842" s="192"/>
      <c r="J21842" s="192"/>
    </row>
    <row r="21843" spans="9:10" ht="15.75">
      <c r="I21843" s="192"/>
      <c r="J21843" s="192"/>
    </row>
    <row r="21844" spans="9:10" ht="15.75">
      <c r="I21844" s="192"/>
      <c r="J21844" s="192"/>
    </row>
    <row r="21845" spans="9:10" ht="15.75">
      <c r="I21845" s="192"/>
      <c r="J21845" s="192"/>
    </row>
    <row r="21846" spans="9:10" ht="15.75">
      <c r="I21846" s="192"/>
      <c r="J21846" s="192"/>
    </row>
    <row r="21847" spans="9:10" ht="15.75">
      <c r="I21847" s="192"/>
      <c r="J21847" s="192"/>
    </row>
    <row r="21848" spans="9:10" ht="15.75">
      <c r="I21848" s="192"/>
      <c r="J21848" s="192"/>
    </row>
    <row r="21849" spans="9:10" ht="15.75">
      <c r="I21849" s="192"/>
      <c r="J21849" s="192"/>
    </row>
    <row r="21850" spans="9:10" ht="15.75">
      <c r="I21850" s="192"/>
      <c r="J21850" s="192"/>
    </row>
    <row r="21851" spans="9:10" ht="15.75">
      <c r="I21851" s="192"/>
      <c r="J21851" s="192"/>
    </row>
    <row r="21852" spans="9:10" ht="15.75">
      <c r="I21852" s="192"/>
      <c r="J21852" s="192"/>
    </row>
    <row r="21853" spans="9:10" ht="15.75">
      <c r="I21853" s="192"/>
      <c r="J21853" s="192"/>
    </row>
    <row r="21854" spans="9:10" ht="15.75">
      <c r="I21854" s="192"/>
      <c r="J21854" s="192"/>
    </row>
    <row r="21855" spans="9:10" ht="15.75">
      <c r="I21855" s="192"/>
      <c r="J21855" s="192"/>
    </row>
    <row r="21856" spans="9:10" ht="15.75">
      <c r="I21856" s="192"/>
      <c r="J21856" s="192"/>
    </row>
    <row r="21857" spans="9:10" ht="15.75">
      <c r="I21857" s="192"/>
      <c r="J21857" s="192"/>
    </row>
    <row r="21858" spans="9:10" ht="15.75">
      <c r="I21858" s="192"/>
      <c r="J21858" s="192"/>
    </row>
    <row r="21859" spans="9:10" ht="15.75">
      <c r="I21859" s="192"/>
      <c r="J21859" s="192"/>
    </row>
    <row r="21860" spans="9:10" ht="15.75">
      <c r="I21860" s="192"/>
      <c r="J21860" s="192"/>
    </row>
    <row r="21861" spans="9:10" ht="15.75">
      <c r="I21861" s="192"/>
      <c r="J21861" s="192"/>
    </row>
    <row r="21862" spans="9:10" ht="15.75">
      <c r="I21862" s="192"/>
      <c r="J21862" s="192"/>
    </row>
    <row r="21863" spans="9:10" ht="15.75">
      <c r="I21863" s="192"/>
      <c r="J21863" s="192"/>
    </row>
    <row r="21864" spans="9:10" ht="15.75">
      <c r="I21864" s="192"/>
      <c r="J21864" s="192"/>
    </row>
    <row r="21865" spans="9:10" ht="15.75">
      <c r="I21865" s="192"/>
      <c r="J21865" s="192"/>
    </row>
    <row r="21866" spans="9:10" ht="15.75">
      <c r="I21866" s="192"/>
      <c r="J21866" s="192"/>
    </row>
    <row r="21867" spans="9:10" ht="15.75">
      <c r="I21867" s="192"/>
      <c r="J21867" s="192"/>
    </row>
    <row r="21868" spans="9:10" ht="15.75">
      <c r="I21868" s="192"/>
      <c r="J21868" s="192"/>
    </row>
    <row r="21869" spans="9:10" ht="15.75">
      <c r="I21869" s="192"/>
      <c r="J21869" s="192"/>
    </row>
    <row r="21870" spans="9:10" ht="15.75">
      <c r="I21870" s="192"/>
      <c r="J21870" s="192"/>
    </row>
    <row r="21871" spans="9:10" ht="15.75">
      <c r="I21871" s="192"/>
      <c r="J21871" s="192"/>
    </row>
    <row r="21872" spans="9:10" ht="15.75">
      <c r="I21872" s="192"/>
      <c r="J21872" s="192"/>
    </row>
    <row r="21873" spans="9:10" ht="15.75">
      <c r="I21873" s="192"/>
      <c r="J21873" s="192"/>
    </row>
    <row r="21874" spans="9:10" ht="15.75">
      <c r="I21874" s="192"/>
      <c r="J21874" s="192"/>
    </row>
    <row r="21875" spans="9:10" ht="15.75">
      <c r="I21875" s="192"/>
      <c r="J21875" s="192"/>
    </row>
    <row r="21876" spans="9:10" ht="15.75">
      <c r="I21876" s="192"/>
      <c r="J21876" s="192"/>
    </row>
    <row r="21877" spans="9:10" ht="15.75">
      <c r="I21877" s="192"/>
      <c r="J21877" s="192"/>
    </row>
    <row r="21878" spans="9:10" ht="15.75">
      <c r="I21878" s="192"/>
      <c r="J21878" s="192"/>
    </row>
    <row r="21879" spans="9:10" ht="15.75">
      <c r="I21879" s="192"/>
      <c r="J21879" s="192"/>
    </row>
    <row r="21880" spans="9:10" ht="15.75">
      <c r="I21880" s="192"/>
      <c r="J21880" s="192"/>
    </row>
    <row r="21881" spans="9:10" ht="15.75">
      <c r="I21881" s="192"/>
      <c r="J21881" s="192"/>
    </row>
    <row r="21882" spans="9:10" ht="15.75">
      <c r="I21882" s="192"/>
      <c r="J21882" s="192"/>
    </row>
    <row r="21883" spans="9:10" ht="15.75">
      <c r="I21883" s="192"/>
      <c r="J21883" s="192"/>
    </row>
    <row r="21884" spans="9:10" ht="15.75">
      <c r="I21884" s="192"/>
      <c r="J21884" s="192"/>
    </row>
    <row r="21885" spans="9:10" ht="15.75">
      <c r="I21885" s="192"/>
      <c r="J21885" s="192"/>
    </row>
    <row r="21886" spans="9:10" ht="15.75">
      <c r="I21886" s="192"/>
      <c r="J21886" s="192"/>
    </row>
    <row r="21887" spans="9:10" ht="15.75">
      <c r="I21887" s="192"/>
      <c r="J21887" s="192"/>
    </row>
    <row r="21888" spans="9:10" ht="15.75">
      <c r="I21888" s="192"/>
      <c r="J21888" s="192"/>
    </row>
    <row r="21889" spans="9:10" ht="15.75">
      <c r="I21889" s="192"/>
      <c r="J21889" s="192"/>
    </row>
    <row r="21890" spans="9:10" ht="15.75">
      <c r="I21890" s="192"/>
      <c r="J21890" s="192"/>
    </row>
    <row r="21891" spans="9:10" ht="15.75">
      <c r="I21891" s="192"/>
      <c r="J21891" s="192"/>
    </row>
    <row r="21892" spans="9:10" ht="15.75">
      <c r="I21892" s="192"/>
      <c r="J21892" s="192"/>
    </row>
    <row r="21893" spans="9:10" ht="15.75">
      <c r="I21893" s="192"/>
      <c r="J21893" s="192"/>
    </row>
    <row r="21894" spans="9:10" ht="15.75">
      <c r="I21894" s="192"/>
      <c r="J21894" s="192"/>
    </row>
    <row r="21895" spans="9:10" ht="15.75">
      <c r="I21895" s="192"/>
      <c r="J21895" s="192"/>
    </row>
    <row r="21896" spans="9:10" ht="15.75">
      <c r="I21896" s="192"/>
      <c r="J21896" s="192"/>
    </row>
    <row r="21897" spans="9:10" ht="15.75">
      <c r="I21897" s="192"/>
      <c r="J21897" s="192"/>
    </row>
    <row r="21898" spans="9:10" ht="15.75">
      <c r="I21898" s="192"/>
      <c r="J21898" s="192"/>
    </row>
    <row r="21899" spans="9:10" ht="15.75">
      <c r="I21899" s="192"/>
      <c r="J21899" s="192"/>
    </row>
    <row r="21900" spans="9:10" ht="15.75">
      <c r="I21900" s="192"/>
      <c r="J21900" s="192"/>
    </row>
    <row r="21901" spans="9:10" ht="15.75">
      <c r="I21901" s="192"/>
      <c r="J21901" s="192"/>
    </row>
    <row r="21902" spans="9:10" ht="15.75">
      <c r="I21902" s="192"/>
      <c r="J21902" s="192"/>
    </row>
    <row r="21903" spans="9:10" ht="15.75">
      <c r="I21903" s="192"/>
      <c r="J21903" s="192"/>
    </row>
    <row r="21904" spans="9:10" ht="15.75">
      <c r="I21904" s="192"/>
      <c r="J21904" s="192"/>
    </row>
    <row r="21905" spans="9:10" ht="15.75">
      <c r="I21905" s="192"/>
      <c r="J21905" s="192"/>
    </row>
    <row r="21906" spans="9:10" ht="15.75">
      <c r="I21906" s="192"/>
      <c r="J21906" s="192"/>
    </row>
    <row r="21907" spans="9:10" ht="15.75">
      <c r="I21907" s="192"/>
      <c r="J21907" s="192"/>
    </row>
    <row r="21908" spans="9:10" ht="15.75">
      <c r="I21908" s="192"/>
      <c r="J21908" s="192"/>
    </row>
    <row r="21909" spans="9:10" ht="15.75">
      <c r="I21909" s="192"/>
      <c r="J21909" s="192"/>
    </row>
    <row r="21910" spans="9:10" ht="15.75">
      <c r="I21910" s="192"/>
      <c r="J21910" s="192"/>
    </row>
    <row r="21911" spans="9:10" ht="15.75">
      <c r="I21911" s="192"/>
      <c r="J21911" s="192"/>
    </row>
    <row r="21912" spans="9:10" ht="15.75">
      <c r="I21912" s="192"/>
      <c r="J21912" s="192"/>
    </row>
    <row r="21913" spans="9:10" ht="15.75">
      <c r="I21913" s="192"/>
      <c r="J21913" s="192"/>
    </row>
    <row r="21914" spans="9:10" ht="15.75">
      <c r="I21914" s="192"/>
      <c r="J21914" s="192"/>
    </row>
    <row r="21915" spans="9:10" ht="15.75">
      <c r="I21915" s="192"/>
      <c r="J21915" s="192"/>
    </row>
    <row r="21916" spans="9:10" ht="15.75">
      <c r="I21916" s="192"/>
      <c r="J21916" s="192"/>
    </row>
    <row r="21917" spans="9:10" ht="15.75">
      <c r="I21917" s="192"/>
      <c r="J21917" s="192"/>
    </row>
    <row r="21918" spans="9:10" ht="15.75">
      <c r="I21918" s="192"/>
      <c r="J21918" s="192"/>
    </row>
    <row r="21919" spans="9:10" ht="15.75">
      <c r="I21919" s="192"/>
      <c r="J21919" s="192"/>
    </row>
    <row r="21920" spans="9:10" ht="15.75">
      <c r="I21920" s="192"/>
      <c r="J21920" s="192"/>
    </row>
    <row r="21921" spans="9:10" ht="15.75">
      <c r="I21921" s="192"/>
      <c r="J21921" s="192"/>
    </row>
    <row r="21922" spans="9:10" ht="15.75">
      <c r="I21922" s="192"/>
      <c r="J21922" s="192"/>
    </row>
    <row r="21923" spans="9:10" ht="15.75">
      <c r="I21923" s="192"/>
      <c r="J21923" s="192"/>
    </row>
    <row r="21924" spans="9:10" ht="15.75">
      <c r="I21924" s="192"/>
      <c r="J21924" s="192"/>
    </row>
    <row r="21925" spans="9:10" ht="15.75">
      <c r="I21925" s="192"/>
      <c r="J21925" s="192"/>
    </row>
    <row r="21926" spans="9:10" ht="15.75">
      <c r="I21926" s="192"/>
      <c r="J21926" s="192"/>
    </row>
    <row r="21927" spans="9:10" ht="15.75">
      <c r="I21927" s="192"/>
      <c r="J21927" s="192"/>
    </row>
    <row r="21928" spans="9:10" ht="15.75">
      <c r="I21928" s="192"/>
      <c r="J21928" s="192"/>
    </row>
    <row r="21929" spans="9:10" ht="15.75">
      <c r="I21929" s="192"/>
      <c r="J21929" s="192"/>
    </row>
    <row r="21930" spans="9:10" ht="15.75">
      <c r="I21930" s="192"/>
      <c r="J21930" s="192"/>
    </row>
    <row r="21931" spans="9:10" ht="15.75">
      <c r="I21931" s="192"/>
      <c r="J21931" s="192"/>
    </row>
    <row r="21932" spans="9:10" ht="15.75">
      <c r="I21932" s="192"/>
      <c r="J21932" s="192"/>
    </row>
    <row r="21933" spans="9:10" ht="15.75">
      <c r="I21933" s="192"/>
      <c r="J21933" s="192"/>
    </row>
    <row r="21934" spans="9:10" ht="15.75">
      <c r="I21934" s="192"/>
      <c r="J21934" s="192"/>
    </row>
    <row r="21935" spans="9:10" ht="15.75">
      <c r="I21935" s="192"/>
      <c r="J21935" s="192"/>
    </row>
    <row r="21936" spans="9:10" ht="15.75">
      <c r="I21936" s="192"/>
      <c r="J21936" s="192"/>
    </row>
    <row r="21937" spans="9:10" ht="15.75">
      <c r="I21937" s="192"/>
      <c r="J21937" s="192"/>
    </row>
    <row r="21938" spans="9:10" ht="15.75">
      <c r="I21938" s="192"/>
      <c r="J21938" s="192"/>
    </row>
    <row r="21939" spans="9:10" ht="15.75">
      <c r="I21939" s="192"/>
      <c r="J21939" s="192"/>
    </row>
    <row r="21940" spans="9:10" ht="15.75">
      <c r="I21940" s="192"/>
      <c r="J21940" s="192"/>
    </row>
    <row r="21941" spans="9:10" ht="15.75">
      <c r="I21941" s="192"/>
      <c r="J21941" s="192"/>
    </row>
    <row r="21942" spans="9:10" ht="15.75">
      <c r="I21942" s="192"/>
      <c r="J21942" s="192"/>
    </row>
    <row r="21943" spans="9:10" ht="15.75">
      <c r="I21943" s="192"/>
      <c r="J21943" s="192"/>
    </row>
    <row r="21944" spans="9:10" ht="15.75">
      <c r="I21944" s="192"/>
      <c r="J21944" s="192"/>
    </row>
    <row r="21945" spans="9:10" ht="15.75">
      <c r="I21945" s="192"/>
      <c r="J21945" s="192"/>
    </row>
    <row r="21946" spans="9:10" ht="15.75">
      <c r="I21946" s="192"/>
      <c r="J21946" s="192"/>
    </row>
    <row r="21947" spans="9:10" ht="15.75">
      <c r="I21947" s="192"/>
      <c r="J21947" s="192"/>
    </row>
    <row r="21948" spans="9:10" ht="15.75">
      <c r="I21948" s="192"/>
      <c r="J21948" s="192"/>
    </row>
    <row r="21949" spans="9:10" ht="15.75">
      <c r="I21949" s="192"/>
      <c r="J21949" s="192"/>
    </row>
    <row r="21950" spans="9:10" ht="15.75">
      <c r="I21950" s="192"/>
      <c r="J21950" s="192"/>
    </row>
    <row r="21951" spans="9:10" ht="15.75">
      <c r="I21951" s="192"/>
      <c r="J21951" s="192"/>
    </row>
    <row r="21952" spans="9:10" ht="15.75">
      <c r="I21952" s="192"/>
      <c r="J21952" s="192"/>
    </row>
    <row r="21953" spans="9:10" ht="15.75">
      <c r="I21953" s="192"/>
      <c r="J21953" s="192"/>
    </row>
    <row r="21954" spans="9:10" ht="15.75">
      <c r="I21954" s="192"/>
      <c r="J21954" s="192"/>
    </row>
    <row r="21955" spans="9:10" ht="15.75">
      <c r="I21955" s="192"/>
      <c r="J21955" s="192"/>
    </row>
    <row r="21956" spans="9:10" ht="15.75">
      <c r="I21956" s="192"/>
      <c r="J21956" s="192"/>
    </row>
    <row r="21957" spans="9:10" ht="15.75">
      <c r="I21957" s="192"/>
      <c r="J21957" s="192"/>
    </row>
    <row r="21958" spans="9:10" ht="15.75">
      <c r="I21958" s="192"/>
      <c r="J21958" s="192"/>
    </row>
    <row r="21959" spans="9:10" ht="15.75">
      <c r="I21959" s="192"/>
      <c r="J21959" s="192"/>
    </row>
    <row r="21960" spans="9:10" ht="15.75">
      <c r="I21960" s="192"/>
      <c r="J21960" s="192"/>
    </row>
    <row r="21961" spans="9:10" ht="15.75">
      <c r="I21961" s="192"/>
      <c r="J21961" s="192"/>
    </row>
    <row r="21962" spans="9:10" ht="15.75">
      <c r="I21962" s="192"/>
      <c r="J21962" s="192"/>
    </row>
    <row r="21963" spans="9:10" ht="15.75">
      <c r="I21963" s="192"/>
      <c r="J21963" s="192"/>
    </row>
    <row r="21964" spans="9:10" ht="15.75">
      <c r="I21964" s="192"/>
      <c r="J21964" s="192"/>
    </row>
    <row r="21965" spans="9:10" ht="15.75">
      <c r="I21965" s="192"/>
      <c r="J21965" s="192"/>
    </row>
    <row r="21966" spans="9:10" ht="15.75">
      <c r="I21966" s="192"/>
      <c r="J21966" s="192"/>
    </row>
    <row r="21967" spans="9:10" ht="15.75">
      <c r="I21967" s="192"/>
      <c r="J21967" s="192"/>
    </row>
    <row r="21968" spans="9:10" ht="15.75">
      <c r="I21968" s="192"/>
      <c r="J21968" s="192"/>
    </row>
    <row r="21969" spans="9:10" ht="15.75">
      <c r="I21969" s="192"/>
      <c r="J21969" s="192"/>
    </row>
    <row r="21970" spans="9:10" ht="15.75">
      <c r="I21970" s="192"/>
      <c r="J21970" s="192"/>
    </row>
    <row r="21971" spans="9:10" ht="15.75">
      <c r="I21971" s="192"/>
      <c r="J21971" s="192"/>
    </row>
    <row r="21972" spans="9:10" ht="15.75">
      <c r="I21972" s="192"/>
      <c r="J21972" s="192"/>
    </row>
    <row r="21973" spans="9:10" ht="15.75">
      <c r="I21973" s="192"/>
      <c r="J21973" s="192"/>
    </row>
    <row r="21974" spans="9:10" ht="15.75">
      <c r="I21974" s="192"/>
      <c r="J21974" s="192"/>
    </row>
    <row r="21975" spans="9:10" ht="15.75">
      <c r="I21975" s="192"/>
      <c r="J21975" s="192"/>
    </row>
    <row r="21976" spans="9:10" ht="15.75">
      <c r="I21976" s="192"/>
      <c r="J21976" s="192"/>
    </row>
    <row r="21977" spans="9:10" ht="15.75">
      <c r="I21977" s="192"/>
      <c r="J21977" s="192"/>
    </row>
    <row r="21978" spans="9:10" ht="15.75">
      <c r="I21978" s="192"/>
      <c r="J21978" s="192"/>
    </row>
    <row r="21979" spans="9:10" ht="15.75">
      <c r="I21979" s="192"/>
      <c r="J21979" s="192"/>
    </row>
    <row r="21980" spans="9:10" ht="15.75">
      <c r="I21980" s="192"/>
      <c r="J21980" s="192"/>
    </row>
    <row r="21981" spans="9:10" ht="15.75">
      <c r="I21981" s="192"/>
      <c r="J21981" s="192"/>
    </row>
    <row r="21982" spans="9:10" ht="15.75">
      <c r="I21982" s="192"/>
      <c r="J21982" s="192"/>
    </row>
    <row r="21983" spans="9:10" ht="15.75">
      <c r="I21983" s="192"/>
      <c r="J21983" s="192"/>
    </row>
    <row r="21984" spans="9:10" ht="15.75">
      <c r="I21984" s="192"/>
      <c r="J21984" s="192"/>
    </row>
    <row r="21985" spans="9:10" ht="15.75">
      <c r="I21985" s="192"/>
      <c r="J21985" s="192"/>
    </row>
    <row r="21986" spans="9:10" ht="15.75">
      <c r="I21986" s="192"/>
      <c r="J21986" s="192"/>
    </row>
    <row r="21987" spans="9:10" ht="15.75">
      <c r="I21987" s="192"/>
      <c r="J21987" s="192"/>
    </row>
    <row r="21988" spans="9:10" ht="15.75">
      <c r="I21988" s="192"/>
      <c r="J21988" s="192"/>
    </row>
    <row r="21989" spans="9:10" ht="15.75">
      <c r="I21989" s="192"/>
      <c r="J21989" s="192"/>
    </row>
    <row r="21990" spans="9:10" ht="15.75">
      <c r="I21990" s="192"/>
      <c r="J21990" s="192"/>
    </row>
    <row r="21991" spans="9:10" ht="15.75">
      <c r="I21991" s="192"/>
      <c r="J21991" s="192"/>
    </row>
    <row r="21992" spans="9:10" ht="15.75">
      <c r="I21992" s="192"/>
      <c r="J21992" s="192"/>
    </row>
    <row r="21993" spans="9:10" ht="15.75">
      <c r="I21993" s="192"/>
      <c r="J21993" s="192"/>
    </row>
    <row r="21994" spans="9:10" ht="15.75">
      <c r="I21994" s="192"/>
      <c r="J21994" s="192"/>
    </row>
    <row r="21995" spans="9:10" ht="15.75">
      <c r="I21995" s="192"/>
      <c r="J21995" s="192"/>
    </row>
    <row r="21996" spans="9:10" ht="15.75">
      <c r="I21996" s="192"/>
      <c r="J21996" s="192"/>
    </row>
    <row r="21997" spans="9:10" ht="15.75">
      <c r="I21997" s="192"/>
      <c r="J21997" s="192"/>
    </row>
    <row r="21998" spans="9:10" ht="15.75">
      <c r="I21998" s="192"/>
      <c r="J21998" s="192"/>
    </row>
    <row r="21999" spans="9:10" ht="15.75">
      <c r="I21999" s="192"/>
      <c r="J21999" s="192"/>
    </row>
    <row r="22000" spans="9:10" ht="15.75">
      <c r="I22000" s="192"/>
      <c r="J22000" s="192"/>
    </row>
    <row r="22001" spans="9:10" ht="15.75">
      <c r="I22001" s="192"/>
      <c r="J22001" s="192"/>
    </row>
    <row r="22002" spans="9:10" ht="15.75">
      <c r="I22002" s="192"/>
      <c r="J22002" s="192"/>
    </row>
    <row r="22003" spans="9:10" ht="15.75">
      <c r="I22003" s="192"/>
      <c r="J22003" s="192"/>
    </row>
    <row r="22004" spans="9:10" ht="15.75">
      <c r="I22004" s="192"/>
      <c r="J22004" s="192"/>
    </row>
    <row r="22005" spans="9:10" ht="15.75">
      <c r="I22005" s="192"/>
      <c r="J22005" s="192"/>
    </row>
    <row r="22006" spans="9:10" ht="15.75">
      <c r="I22006" s="192"/>
      <c r="J22006" s="192"/>
    </row>
    <row r="22007" spans="9:10" ht="15.75">
      <c r="I22007" s="192"/>
      <c r="J22007" s="192"/>
    </row>
    <row r="22008" spans="9:10" ht="15.75">
      <c r="I22008" s="192"/>
      <c r="J22008" s="192"/>
    </row>
    <row r="22009" spans="9:10" ht="15.75">
      <c r="I22009" s="192"/>
      <c r="J22009" s="192"/>
    </row>
    <row r="22010" spans="9:10" ht="15.75">
      <c r="I22010" s="192"/>
      <c r="J22010" s="192"/>
    </row>
    <row r="22011" spans="9:10" ht="15.75">
      <c r="I22011" s="192"/>
      <c r="J22011" s="192"/>
    </row>
    <row r="22012" spans="9:10" ht="15.75">
      <c r="I22012" s="192"/>
      <c r="J22012" s="192"/>
    </row>
    <row r="22013" spans="9:10" ht="15.75">
      <c r="I22013" s="192"/>
      <c r="J22013" s="192"/>
    </row>
    <row r="22014" spans="9:10" ht="15.75">
      <c r="I22014" s="192"/>
      <c r="J22014" s="192"/>
    </row>
    <row r="22015" spans="9:10" ht="15.75">
      <c r="I22015" s="192"/>
      <c r="J22015" s="192"/>
    </row>
    <row r="22016" spans="9:10" ht="15.75">
      <c r="I22016" s="192"/>
      <c r="J22016" s="192"/>
    </row>
    <row r="22017" spans="9:10" ht="15.75">
      <c r="I22017" s="192"/>
      <c r="J22017" s="192"/>
    </row>
    <row r="22018" spans="9:10" ht="15.75">
      <c r="I22018" s="192"/>
      <c r="J22018" s="192"/>
    </row>
    <row r="22019" spans="9:10" ht="15.75">
      <c r="I22019" s="192"/>
      <c r="J22019" s="192"/>
    </row>
    <row r="22020" spans="9:10" ht="15.75">
      <c r="I22020" s="192"/>
      <c r="J22020" s="192"/>
    </row>
    <row r="22021" spans="9:10" ht="15.75">
      <c r="I22021" s="192"/>
      <c r="J22021" s="192"/>
    </row>
    <row r="22022" spans="9:10" ht="15.75">
      <c r="I22022" s="192"/>
      <c r="J22022" s="192"/>
    </row>
    <row r="22023" spans="9:10" ht="15.75">
      <c r="I22023" s="192"/>
      <c r="J22023" s="192"/>
    </row>
    <row r="22024" spans="9:10" ht="15.75">
      <c r="I22024" s="192"/>
      <c r="J22024" s="192"/>
    </row>
    <row r="22025" spans="9:10" ht="15.75">
      <c r="I22025" s="192"/>
      <c r="J22025" s="192"/>
    </row>
    <row r="22026" spans="9:10" ht="15.75">
      <c r="I22026" s="192"/>
      <c r="J22026" s="192"/>
    </row>
    <row r="22027" spans="9:10" ht="15.75">
      <c r="I22027" s="192"/>
      <c r="J22027" s="192"/>
    </row>
    <row r="22028" spans="9:10" ht="15.75">
      <c r="I22028" s="192"/>
      <c r="J22028" s="192"/>
    </row>
    <row r="22029" spans="9:10" ht="15.75">
      <c r="I22029" s="192"/>
      <c r="J22029" s="192"/>
    </row>
    <row r="22030" spans="9:10" ht="15.75">
      <c r="I22030" s="192"/>
      <c r="J22030" s="192"/>
    </row>
    <row r="22031" spans="9:10" ht="15.75">
      <c r="I22031" s="192"/>
      <c r="J22031" s="192"/>
    </row>
    <row r="22032" spans="9:10" ht="15.75">
      <c r="I22032" s="192"/>
      <c r="J22032" s="192"/>
    </row>
    <row r="22033" spans="9:10" ht="15.75">
      <c r="I22033" s="192"/>
      <c r="J22033" s="192"/>
    </row>
    <row r="22034" spans="9:10" ht="15.75">
      <c r="I22034" s="192"/>
      <c r="J22034" s="192"/>
    </row>
    <row r="22035" spans="9:10" ht="15.75">
      <c r="I22035" s="192"/>
      <c r="J22035" s="192"/>
    </row>
    <row r="22036" spans="9:10" ht="15.75">
      <c r="I22036" s="192"/>
      <c r="J22036" s="192"/>
    </row>
    <row r="22037" spans="9:10" ht="15.75">
      <c r="I22037" s="192"/>
      <c r="J22037" s="192"/>
    </row>
    <row r="22038" spans="9:10" ht="15.75">
      <c r="I22038" s="192"/>
      <c r="J22038" s="192"/>
    </row>
    <row r="22039" spans="9:10" ht="15.75">
      <c r="I22039" s="192"/>
      <c r="J22039" s="192"/>
    </row>
    <row r="22040" spans="9:10" ht="15.75">
      <c r="I22040" s="192"/>
      <c r="J22040" s="192"/>
    </row>
    <row r="22041" spans="9:10" ht="15.75">
      <c r="I22041" s="192"/>
      <c r="J22041" s="192"/>
    </row>
    <row r="22042" spans="9:10" ht="15.75">
      <c r="I22042" s="192"/>
      <c r="J22042" s="192"/>
    </row>
    <row r="22043" spans="9:10" ht="15.75">
      <c r="I22043" s="192"/>
      <c r="J22043" s="192"/>
    </row>
    <row r="22044" spans="9:10" ht="15.75">
      <c r="I22044" s="192"/>
      <c r="J22044" s="192"/>
    </row>
    <row r="22045" spans="9:10" ht="15.75">
      <c r="I22045" s="192"/>
      <c r="J22045" s="192"/>
    </row>
    <row r="22046" spans="9:10" ht="15.75">
      <c r="I22046" s="192"/>
      <c r="J22046" s="192"/>
    </row>
    <row r="22047" spans="9:10" ht="15.75">
      <c r="I22047" s="192"/>
      <c r="J22047" s="192"/>
    </row>
    <row r="22048" spans="9:10" ht="15.75">
      <c r="I22048" s="192"/>
      <c r="J22048" s="192"/>
    </row>
    <row r="22049" spans="9:10" ht="15.75">
      <c r="I22049" s="192"/>
      <c r="J22049" s="192"/>
    </row>
    <row r="22050" spans="9:10" ht="15.75">
      <c r="I22050" s="192"/>
      <c r="J22050" s="192"/>
    </row>
    <row r="22051" spans="9:10" ht="15.75">
      <c r="I22051" s="192"/>
      <c r="J22051" s="192"/>
    </row>
    <row r="22052" spans="9:10" ht="15.75">
      <c r="I22052" s="192"/>
      <c r="J22052" s="192"/>
    </row>
    <row r="22053" spans="9:10" ht="15.75">
      <c r="I22053" s="192"/>
      <c r="J22053" s="192"/>
    </row>
    <row r="22054" spans="9:10" ht="15.75">
      <c r="I22054" s="192"/>
      <c r="J22054" s="192"/>
    </row>
    <row r="22055" spans="9:10" ht="15.75">
      <c r="I22055" s="192"/>
      <c r="J22055" s="192"/>
    </row>
    <row r="22056" spans="9:10" ht="15.75">
      <c r="I22056" s="192"/>
      <c r="J22056" s="192"/>
    </row>
    <row r="22057" spans="9:10" ht="15.75">
      <c r="I22057" s="192"/>
      <c r="J22057" s="192"/>
    </row>
    <row r="22058" spans="9:10" ht="15.75">
      <c r="I22058" s="192"/>
      <c r="J22058" s="192"/>
    </row>
    <row r="22059" spans="9:10" ht="15.75">
      <c r="I22059" s="192"/>
      <c r="J22059" s="192"/>
    </row>
    <row r="22060" spans="9:10" ht="15.75">
      <c r="I22060" s="192"/>
      <c r="J22060" s="192"/>
    </row>
    <row r="22061" spans="9:10" ht="15.75">
      <c r="I22061" s="192"/>
      <c r="J22061" s="192"/>
    </row>
    <row r="22062" spans="9:10" ht="15.75">
      <c r="I22062" s="192"/>
      <c r="J22062" s="192"/>
    </row>
    <row r="22063" spans="9:10" ht="15.75">
      <c r="I22063" s="192"/>
      <c r="J22063" s="192"/>
    </row>
    <row r="22064" spans="9:10" ht="15.75">
      <c r="I22064" s="192"/>
      <c r="J22064" s="192"/>
    </row>
    <row r="22065" spans="9:10" ht="15.75">
      <c r="I22065" s="192"/>
      <c r="J22065" s="192"/>
    </row>
    <row r="22066" spans="9:10" ht="15.75">
      <c r="I22066" s="192"/>
      <c r="J22066" s="192"/>
    </row>
    <row r="22067" spans="9:10" ht="15.75">
      <c r="I22067" s="192"/>
      <c r="J22067" s="192"/>
    </row>
    <row r="22068" spans="9:10" ht="15.75">
      <c r="I22068" s="192"/>
      <c r="J22068" s="192"/>
    </row>
    <row r="22069" spans="9:10" ht="15.75">
      <c r="I22069" s="192"/>
      <c r="J22069" s="192"/>
    </row>
    <row r="22070" spans="9:10" ht="15.75">
      <c r="I22070" s="192"/>
      <c r="J22070" s="192"/>
    </row>
    <row r="22071" spans="9:10" ht="15.75">
      <c r="I22071" s="192"/>
      <c r="J22071" s="192"/>
    </row>
    <row r="22072" spans="9:10" ht="15.75">
      <c r="I22072" s="192"/>
      <c r="J22072" s="192"/>
    </row>
    <row r="22073" spans="9:10" ht="15.75">
      <c r="I22073" s="192"/>
      <c r="J22073" s="192"/>
    </row>
    <row r="22074" spans="9:10" ht="15.75">
      <c r="I22074" s="192"/>
      <c r="J22074" s="192"/>
    </row>
    <row r="22075" spans="9:10" ht="15.75">
      <c r="I22075" s="192"/>
      <c r="J22075" s="192"/>
    </row>
    <row r="22076" spans="9:10" ht="15.75">
      <c r="I22076" s="192"/>
      <c r="J22076" s="192"/>
    </row>
    <row r="22077" spans="9:10" ht="15.75">
      <c r="I22077" s="192"/>
      <c r="J22077" s="192"/>
    </row>
    <row r="22078" spans="9:10" ht="15.75">
      <c r="I22078" s="192"/>
      <c r="J22078" s="192"/>
    </row>
    <row r="22079" spans="9:10" ht="15.75">
      <c r="I22079" s="192"/>
      <c r="J22079" s="192"/>
    </row>
    <row r="22080" spans="9:10" ht="15.75">
      <c r="I22080" s="192"/>
      <c r="J22080" s="192"/>
    </row>
    <row r="22081" spans="9:10" ht="15.75">
      <c r="I22081" s="192"/>
      <c r="J22081" s="192"/>
    </row>
    <row r="22082" spans="9:10" ht="15.75">
      <c r="I22082" s="192"/>
      <c r="J22082" s="192"/>
    </row>
    <row r="22083" spans="9:10" ht="15.75">
      <c r="I22083" s="192"/>
      <c r="J22083" s="192"/>
    </row>
    <row r="22084" spans="9:10" ht="15.75">
      <c r="I22084" s="192"/>
      <c r="J22084" s="192"/>
    </row>
    <row r="22085" spans="9:10" ht="15.75">
      <c r="I22085" s="192"/>
      <c r="J22085" s="192"/>
    </row>
    <row r="22086" spans="9:10" ht="15.75">
      <c r="I22086" s="192"/>
      <c r="J22086" s="192"/>
    </row>
    <row r="22087" spans="9:10" ht="15.75">
      <c r="I22087" s="192"/>
      <c r="J22087" s="192"/>
    </row>
    <row r="22088" spans="9:10" ht="15.75">
      <c r="I22088" s="192"/>
      <c r="J22088" s="192"/>
    </row>
    <row r="22089" spans="9:10" ht="15.75">
      <c r="I22089" s="192"/>
      <c r="J22089" s="192"/>
    </row>
    <row r="22090" spans="9:10" ht="15.75">
      <c r="I22090" s="192"/>
      <c r="J22090" s="192"/>
    </row>
    <row r="22091" spans="9:10" ht="15.75">
      <c r="I22091" s="192"/>
      <c r="J22091" s="192"/>
    </row>
    <row r="22092" spans="9:10" ht="15.75">
      <c r="I22092" s="192"/>
      <c r="J22092" s="192"/>
    </row>
    <row r="22093" spans="9:10" ht="15.75">
      <c r="I22093" s="192"/>
      <c r="J22093" s="192"/>
    </row>
    <row r="22094" spans="9:10" ht="15.75">
      <c r="I22094" s="192"/>
      <c r="J22094" s="192"/>
    </row>
    <row r="22095" spans="9:10" ht="15.75">
      <c r="I22095" s="192"/>
      <c r="J22095" s="192"/>
    </row>
    <row r="22096" spans="9:10" ht="15.75">
      <c r="I22096" s="192"/>
      <c r="J22096" s="192"/>
    </row>
    <row r="22097" spans="9:10" ht="15.75">
      <c r="I22097" s="192"/>
      <c r="J22097" s="192"/>
    </row>
    <row r="22098" spans="9:10" ht="15.75">
      <c r="I22098" s="192"/>
      <c r="J22098" s="192"/>
    </row>
    <row r="22099" spans="9:10" ht="15.75">
      <c r="I22099" s="192"/>
      <c r="J22099" s="192"/>
    </row>
    <row r="22100" spans="9:10" ht="15.75">
      <c r="I22100" s="192"/>
      <c r="J22100" s="192"/>
    </row>
    <row r="22101" spans="9:10" ht="15.75">
      <c r="I22101" s="192"/>
      <c r="J22101" s="192"/>
    </row>
    <row r="22102" spans="9:10" ht="15.75">
      <c r="I22102" s="192"/>
      <c r="J22102" s="192"/>
    </row>
    <row r="22103" spans="9:10" ht="15.75">
      <c r="I22103" s="192"/>
      <c r="J22103" s="192"/>
    </row>
    <row r="22104" spans="9:10" ht="15.75">
      <c r="I22104" s="192"/>
      <c r="J22104" s="192"/>
    </row>
    <row r="22105" spans="9:10" ht="15.75">
      <c r="I22105" s="192"/>
      <c r="J22105" s="192"/>
    </row>
    <row r="22106" spans="9:10" ht="15.75">
      <c r="I22106" s="192"/>
      <c r="J22106" s="192"/>
    </row>
    <row r="22107" spans="9:10" ht="15.75">
      <c r="I22107" s="192"/>
      <c r="J22107" s="192"/>
    </row>
    <row r="22108" spans="9:10" ht="15.75">
      <c r="I22108" s="192"/>
      <c r="J22108" s="192"/>
    </row>
    <row r="22109" spans="9:10" ht="15.75">
      <c r="I22109" s="192"/>
      <c r="J22109" s="192"/>
    </row>
    <row r="22110" spans="9:10" ht="15.75">
      <c r="I22110" s="192"/>
      <c r="J22110" s="192"/>
    </row>
    <row r="22111" spans="9:10" ht="15.75">
      <c r="I22111" s="192"/>
      <c r="J22111" s="192"/>
    </row>
    <row r="22112" spans="9:10" ht="15.75">
      <c r="I22112" s="192"/>
      <c r="J22112" s="192"/>
    </row>
    <row r="22113" spans="9:10" ht="15.75">
      <c r="I22113" s="192"/>
      <c r="J22113" s="192"/>
    </row>
    <row r="22114" spans="9:10" ht="15.75">
      <c r="I22114" s="192"/>
      <c r="J22114" s="192"/>
    </row>
    <row r="22115" spans="9:10" ht="15.75">
      <c r="I22115" s="192"/>
      <c r="J22115" s="192"/>
    </row>
    <row r="22116" spans="9:10" ht="15.75">
      <c r="I22116" s="192"/>
      <c r="J22116" s="192"/>
    </row>
    <row r="22117" spans="9:10" ht="15.75">
      <c r="I22117" s="192"/>
      <c r="J22117" s="192"/>
    </row>
    <row r="22118" spans="9:10" ht="15.75">
      <c r="I22118" s="192"/>
      <c r="J22118" s="192"/>
    </row>
    <row r="22119" spans="9:10" ht="15.75">
      <c r="I22119" s="192"/>
      <c r="J22119" s="192"/>
    </row>
    <row r="22120" spans="9:10" ht="15.75">
      <c r="I22120" s="192"/>
      <c r="J22120" s="192"/>
    </row>
    <row r="22121" spans="9:10" ht="15.75">
      <c r="I22121" s="192"/>
      <c r="J22121" s="192"/>
    </row>
    <row r="22122" spans="9:10" ht="15.75">
      <c r="I22122" s="192"/>
      <c r="J22122" s="192"/>
    </row>
    <row r="22123" spans="9:10" ht="15.75">
      <c r="I22123" s="192"/>
      <c r="J22123" s="192"/>
    </row>
    <row r="22124" spans="9:10" ht="15.75">
      <c r="I22124" s="192"/>
      <c r="J22124" s="192"/>
    </row>
    <row r="22125" spans="9:10" ht="15.75">
      <c r="I22125" s="192"/>
      <c r="J22125" s="192"/>
    </row>
    <row r="22126" spans="9:10" ht="15.75">
      <c r="I22126" s="192"/>
      <c r="J22126" s="192"/>
    </row>
    <row r="22127" spans="9:10" ht="15.75">
      <c r="I22127" s="192"/>
      <c r="J22127" s="192"/>
    </row>
    <row r="22128" spans="9:10" ht="15.75">
      <c r="I22128" s="192"/>
      <c r="J22128" s="192"/>
    </row>
    <row r="22129" spans="9:10" ht="15.75">
      <c r="I22129" s="192"/>
      <c r="J22129" s="192"/>
    </row>
    <row r="22130" spans="9:10" ht="15.75">
      <c r="I22130" s="192"/>
      <c r="J22130" s="192"/>
    </row>
    <row r="22131" spans="9:10" ht="15.75">
      <c r="I22131" s="192"/>
      <c r="J22131" s="192"/>
    </row>
    <row r="22132" spans="9:10" ht="15.75">
      <c r="I22132" s="192"/>
      <c r="J22132" s="192"/>
    </row>
    <row r="22133" spans="9:10" ht="15.75">
      <c r="I22133" s="192"/>
      <c r="J22133" s="192"/>
    </row>
    <row r="22134" spans="9:10" ht="15.75">
      <c r="I22134" s="192"/>
      <c r="J22134" s="192"/>
    </row>
    <row r="22135" spans="9:10" ht="15.75">
      <c r="I22135" s="192"/>
      <c r="J22135" s="192"/>
    </row>
    <row r="22136" spans="9:10" ht="15.75">
      <c r="I22136" s="192"/>
      <c r="J22136" s="192"/>
    </row>
    <row r="22137" spans="9:10" ht="15.75">
      <c r="I22137" s="192"/>
      <c r="J22137" s="192"/>
    </row>
    <row r="22138" spans="9:10" ht="15.75">
      <c r="I22138" s="192"/>
      <c r="J22138" s="192"/>
    </row>
    <row r="22139" spans="9:10" ht="15.75">
      <c r="I22139" s="192"/>
      <c r="J22139" s="192"/>
    </row>
    <row r="22140" spans="9:10" ht="15.75">
      <c r="I22140" s="192"/>
      <c r="J22140" s="192"/>
    </row>
    <row r="22141" spans="9:10" ht="15.75">
      <c r="I22141" s="192"/>
      <c r="J22141" s="192"/>
    </row>
    <row r="22142" spans="9:10" ht="15.75">
      <c r="I22142" s="192"/>
      <c r="J22142" s="192"/>
    </row>
    <row r="22143" spans="9:10" ht="15.75">
      <c r="I22143" s="192"/>
      <c r="J22143" s="192"/>
    </row>
    <row r="22144" spans="9:10" ht="15.75">
      <c r="I22144" s="192"/>
      <c r="J22144" s="192"/>
    </row>
    <row r="22145" spans="9:10" ht="15.75">
      <c r="I22145" s="192"/>
      <c r="J22145" s="192"/>
    </row>
    <row r="22146" spans="9:10" ht="15.75">
      <c r="I22146" s="192"/>
      <c r="J22146" s="192"/>
    </row>
    <row r="22147" spans="9:10" ht="15.75">
      <c r="I22147" s="192"/>
      <c r="J22147" s="192"/>
    </row>
    <row r="22148" spans="9:10" ht="15.75">
      <c r="I22148" s="192"/>
      <c r="J22148" s="192"/>
    </row>
    <row r="22149" spans="9:10" ht="15.75">
      <c r="I22149" s="192"/>
      <c r="J22149" s="192"/>
    </row>
    <row r="22150" spans="9:10" ht="15.75">
      <c r="I22150" s="192"/>
      <c r="J22150" s="192"/>
    </row>
    <row r="22151" spans="9:10" ht="15.75">
      <c r="I22151" s="192"/>
      <c r="J22151" s="192"/>
    </row>
    <row r="22152" spans="9:10" ht="15.75">
      <c r="I22152" s="192"/>
      <c r="J22152" s="192"/>
    </row>
    <row r="22153" spans="9:10" ht="15.75">
      <c r="I22153" s="192"/>
      <c r="J22153" s="192"/>
    </row>
    <row r="22154" spans="9:10" ht="15.75">
      <c r="I22154" s="192"/>
      <c r="J22154" s="192"/>
    </row>
    <row r="22155" spans="9:10" ht="15.75">
      <c r="I22155" s="192"/>
      <c r="J22155" s="192"/>
    </row>
    <row r="22156" spans="9:10" ht="15.75">
      <c r="I22156" s="192"/>
      <c r="J22156" s="192"/>
    </row>
    <row r="22157" spans="9:10" ht="15.75">
      <c r="I22157" s="192"/>
      <c r="J22157" s="192"/>
    </row>
    <row r="22158" spans="9:10" ht="15.75">
      <c r="I22158" s="192"/>
      <c r="J22158" s="192"/>
    </row>
    <row r="22159" spans="9:10" ht="15.75">
      <c r="I22159" s="192"/>
      <c r="J22159" s="192"/>
    </row>
    <row r="22160" spans="9:10" ht="15.75">
      <c r="I22160" s="192"/>
      <c r="J22160" s="192"/>
    </row>
    <row r="22161" spans="9:10" ht="15.75">
      <c r="I22161" s="192"/>
      <c r="J22161" s="192"/>
    </row>
    <row r="22162" spans="9:10" ht="15.75">
      <c r="I22162" s="192"/>
      <c r="J22162" s="192"/>
    </row>
    <row r="22163" spans="9:10" ht="15.75">
      <c r="I22163" s="192"/>
      <c r="J22163" s="192"/>
    </row>
    <row r="22164" spans="9:10" ht="15.75">
      <c r="I22164" s="192"/>
      <c r="J22164" s="192"/>
    </row>
    <row r="22165" spans="9:10" ht="15.75">
      <c r="I22165" s="192"/>
      <c r="J22165" s="192"/>
    </row>
    <row r="22166" spans="9:10" ht="15.75">
      <c r="I22166" s="192"/>
      <c r="J22166" s="192"/>
    </row>
    <row r="22167" spans="9:10" ht="15.75">
      <c r="I22167" s="192"/>
      <c r="J22167" s="192"/>
    </row>
    <row r="22168" spans="9:10" ht="15.75">
      <c r="I22168" s="192"/>
      <c r="J22168" s="192"/>
    </row>
    <row r="22169" spans="9:10" ht="15.75">
      <c r="I22169" s="192"/>
      <c r="J22169" s="192"/>
    </row>
    <row r="22170" spans="9:10" ht="15.75">
      <c r="I22170" s="192"/>
      <c r="J22170" s="192"/>
    </row>
    <row r="22171" spans="9:10" ht="15.75">
      <c r="I22171" s="192"/>
      <c r="J22171" s="192"/>
    </row>
    <row r="22172" spans="9:10" ht="15.75">
      <c r="I22172" s="192"/>
      <c r="J22172" s="192"/>
    </row>
    <row r="22173" spans="9:10" ht="15.75">
      <c r="I22173" s="192"/>
      <c r="J22173" s="192"/>
    </row>
    <row r="22174" spans="9:10" ht="15.75">
      <c r="I22174" s="192"/>
      <c r="J22174" s="192"/>
    </row>
    <row r="22175" spans="9:10" ht="15.75">
      <c r="I22175" s="192"/>
      <c r="J22175" s="192"/>
    </row>
    <row r="22176" spans="9:10" ht="15.75">
      <c r="I22176" s="192"/>
      <c r="J22176" s="192"/>
    </row>
    <row r="22177" spans="9:10" ht="15.75">
      <c r="I22177" s="192"/>
      <c r="J22177" s="192"/>
    </row>
    <row r="22178" spans="9:10" ht="15.75">
      <c r="I22178" s="192"/>
      <c r="J22178" s="192"/>
    </row>
    <row r="22179" spans="9:10" ht="15.75">
      <c r="I22179" s="192"/>
      <c r="J22179" s="192"/>
    </row>
    <row r="22180" spans="9:10" ht="15.75">
      <c r="I22180" s="192"/>
      <c r="J22180" s="192"/>
    </row>
    <row r="22181" spans="9:10" ht="15.75">
      <c r="I22181" s="192"/>
      <c r="J22181" s="192"/>
    </row>
    <row r="22182" spans="9:10" ht="15.75">
      <c r="I22182" s="192"/>
      <c r="J22182" s="192"/>
    </row>
    <row r="22183" spans="9:10" ht="15.75">
      <c r="I22183" s="192"/>
      <c r="J22183" s="192"/>
    </row>
    <row r="22184" spans="9:10" ht="15.75">
      <c r="I22184" s="192"/>
      <c r="J22184" s="192"/>
    </row>
    <row r="22185" spans="9:10" ht="15.75">
      <c r="I22185" s="192"/>
      <c r="J22185" s="192"/>
    </row>
    <row r="22186" spans="9:10" ht="15.75">
      <c r="I22186" s="192"/>
      <c r="J22186" s="192"/>
    </row>
    <row r="22187" spans="9:10" ht="15.75">
      <c r="I22187" s="192"/>
      <c r="J22187" s="192"/>
    </row>
    <row r="22188" spans="9:10" ht="15.75">
      <c r="I22188" s="192"/>
      <c r="J22188" s="192"/>
    </row>
    <row r="22189" spans="9:10" ht="15.75">
      <c r="I22189" s="192"/>
      <c r="J22189" s="192"/>
    </row>
    <row r="22190" spans="9:10" ht="15.75">
      <c r="I22190" s="192"/>
      <c r="J22190" s="192"/>
    </row>
    <row r="22191" spans="9:10" ht="15.75">
      <c r="I22191" s="192"/>
      <c r="J22191" s="192"/>
    </row>
    <row r="22192" spans="9:10" ht="15.75">
      <c r="I22192" s="192"/>
      <c r="J22192" s="192"/>
    </row>
    <row r="22193" spans="9:10" ht="15.75">
      <c r="I22193" s="192"/>
      <c r="J22193" s="192"/>
    </row>
    <row r="22194" spans="9:10" ht="15.75">
      <c r="I22194" s="192"/>
      <c r="J22194" s="192"/>
    </row>
    <row r="22195" spans="9:10" ht="15.75">
      <c r="I22195" s="192"/>
      <c r="J22195" s="192"/>
    </row>
    <row r="22196" spans="9:10" ht="15.75">
      <c r="I22196" s="192"/>
      <c r="J22196" s="192"/>
    </row>
    <row r="22197" spans="9:10" ht="15.75">
      <c r="I22197" s="192"/>
      <c r="J22197" s="192"/>
    </row>
    <row r="22198" spans="9:10" ht="15.75">
      <c r="I22198" s="192"/>
      <c r="J22198" s="192"/>
    </row>
    <row r="22199" spans="9:10" ht="15.75">
      <c r="I22199" s="192"/>
      <c r="J22199" s="192"/>
    </row>
    <row r="22200" spans="9:10" ht="15.75">
      <c r="I22200" s="192"/>
      <c r="J22200" s="192"/>
    </row>
    <row r="22201" spans="9:10" ht="15.75">
      <c r="I22201" s="192"/>
      <c r="J22201" s="192"/>
    </row>
    <row r="22202" spans="9:10" ht="15.75">
      <c r="I22202" s="192"/>
      <c r="J22202" s="192"/>
    </row>
    <row r="22203" spans="9:10" ht="15.75">
      <c r="I22203" s="192"/>
      <c r="J22203" s="192"/>
    </row>
    <row r="22204" spans="9:10" ht="15.75">
      <c r="I22204" s="192"/>
      <c r="J22204" s="192"/>
    </row>
    <row r="22205" spans="9:10" ht="15.75">
      <c r="I22205" s="192"/>
      <c r="J22205" s="192"/>
    </row>
    <row r="22206" spans="9:10" ht="15.75">
      <c r="I22206" s="192"/>
      <c r="J22206" s="192"/>
    </row>
    <row r="22207" spans="9:10" ht="15.75">
      <c r="I22207" s="192"/>
      <c r="J22207" s="192"/>
    </row>
    <row r="22208" spans="9:10" ht="15.75">
      <c r="I22208" s="192"/>
      <c r="J22208" s="192"/>
    </row>
    <row r="22209" spans="9:10" ht="15.75">
      <c r="I22209" s="192"/>
      <c r="J22209" s="192"/>
    </row>
    <row r="22210" spans="9:10" ht="15.75">
      <c r="I22210" s="192"/>
      <c r="J22210" s="192"/>
    </row>
    <row r="22211" spans="9:10" ht="15.75">
      <c r="I22211" s="192"/>
      <c r="J22211" s="192"/>
    </row>
    <row r="22212" spans="9:10" ht="15.75">
      <c r="I22212" s="192"/>
      <c r="J22212" s="192"/>
    </row>
    <row r="22213" spans="9:10" ht="15.75">
      <c r="I22213" s="192"/>
      <c r="J22213" s="192"/>
    </row>
    <row r="22214" spans="9:10" ht="15.75">
      <c r="I22214" s="192"/>
      <c r="J22214" s="192"/>
    </row>
    <row r="22215" spans="9:10" ht="15.75">
      <c r="I22215" s="192"/>
      <c r="J22215" s="192"/>
    </row>
    <row r="22216" spans="9:10" ht="15.75">
      <c r="I22216" s="192"/>
      <c r="J22216" s="192"/>
    </row>
    <row r="22217" spans="9:10" ht="15.75">
      <c r="I22217" s="192"/>
      <c r="J22217" s="192"/>
    </row>
    <row r="22218" spans="9:10" ht="15.75">
      <c r="I22218" s="192"/>
      <c r="J22218" s="192"/>
    </row>
    <row r="22219" spans="9:10" ht="15.75">
      <c r="I22219" s="192"/>
      <c r="J22219" s="192"/>
    </row>
    <row r="22220" spans="9:10" ht="15.75">
      <c r="I22220" s="192"/>
      <c r="J22220" s="192"/>
    </row>
    <row r="22221" spans="9:10" ht="15.75">
      <c r="I22221" s="192"/>
      <c r="J22221" s="192"/>
    </row>
    <row r="22222" spans="9:10" ht="15.75">
      <c r="I22222" s="192"/>
      <c r="J22222" s="192"/>
    </row>
    <row r="22223" spans="9:10" ht="15.75">
      <c r="I22223" s="192"/>
      <c r="J22223" s="192"/>
    </row>
    <row r="22224" spans="9:10" ht="15.75">
      <c r="I22224" s="192"/>
      <c r="J22224" s="192"/>
    </row>
    <row r="22225" spans="9:10" ht="15.75">
      <c r="I22225" s="192"/>
      <c r="J22225" s="192"/>
    </row>
    <row r="22226" spans="9:10" ht="15.75">
      <c r="I22226" s="192"/>
      <c r="J22226" s="192"/>
    </row>
    <row r="22227" spans="9:10" ht="15.75">
      <c r="I22227" s="192"/>
      <c r="J22227" s="192"/>
    </row>
    <row r="22228" spans="9:10" ht="15.75">
      <c r="I22228" s="192"/>
      <c r="J22228" s="192"/>
    </row>
    <row r="22229" spans="9:10" ht="15.75">
      <c r="I22229" s="192"/>
      <c r="J22229" s="192"/>
    </row>
    <row r="22230" spans="9:10" ht="15.75">
      <c r="I22230" s="192"/>
      <c r="J22230" s="192"/>
    </row>
    <row r="22231" spans="9:10" ht="15.75">
      <c r="I22231" s="192"/>
      <c r="J22231" s="192"/>
    </row>
    <row r="22232" spans="9:10" ht="15.75">
      <c r="I22232" s="192"/>
      <c r="J22232" s="192"/>
    </row>
    <row r="22233" spans="9:10" ht="15.75">
      <c r="I22233" s="192"/>
      <c r="J22233" s="192"/>
    </row>
    <row r="22234" spans="9:10" ht="15.75">
      <c r="I22234" s="192"/>
      <c r="J22234" s="192"/>
    </row>
    <row r="22235" spans="9:10" ht="15.75">
      <c r="I22235" s="192"/>
      <c r="J22235" s="192"/>
    </row>
    <row r="22236" spans="9:10" ht="15.75">
      <c r="I22236" s="192"/>
      <c r="J22236" s="192"/>
    </row>
    <row r="22237" spans="9:10" ht="15.75">
      <c r="I22237" s="192"/>
      <c r="J22237" s="192"/>
    </row>
    <row r="22238" spans="9:10" ht="15.75">
      <c r="I22238" s="192"/>
      <c r="J22238" s="192"/>
    </row>
    <row r="22239" spans="9:10" ht="15.75">
      <c r="I22239" s="192"/>
      <c r="J22239" s="192"/>
    </row>
    <row r="22240" spans="9:10" ht="15.75">
      <c r="I22240" s="192"/>
      <c r="J22240" s="192"/>
    </row>
    <row r="22241" spans="9:10" ht="15.75">
      <c r="I22241" s="192"/>
      <c r="J22241" s="192"/>
    </row>
    <row r="22242" spans="9:10" ht="15.75">
      <c r="I22242" s="192"/>
      <c r="J22242" s="192"/>
    </row>
    <row r="22243" spans="9:10" ht="15.75">
      <c r="I22243" s="192"/>
      <c r="J22243" s="192"/>
    </row>
    <row r="22244" spans="9:10" ht="15.75">
      <c r="I22244" s="192"/>
      <c r="J22244" s="192"/>
    </row>
    <row r="22245" spans="9:10" ht="15.75">
      <c r="I22245" s="192"/>
      <c r="J22245" s="192"/>
    </row>
    <row r="22246" spans="9:10" ht="15.75">
      <c r="I22246" s="192"/>
      <c r="J22246" s="192"/>
    </row>
    <row r="22247" spans="9:10" ht="15.75">
      <c r="I22247" s="192"/>
      <c r="J22247" s="192"/>
    </row>
    <row r="22248" spans="9:10" ht="15.75">
      <c r="I22248" s="192"/>
      <c r="J22248" s="192"/>
    </row>
    <row r="22249" spans="9:10" ht="15.75">
      <c r="I22249" s="192"/>
      <c r="J22249" s="192"/>
    </row>
    <row r="22250" spans="9:10" ht="15.75">
      <c r="I22250" s="192"/>
      <c r="J22250" s="192"/>
    </row>
    <row r="22251" spans="9:10" ht="15.75">
      <c r="I22251" s="192"/>
      <c r="J22251" s="192"/>
    </row>
    <row r="22252" spans="9:10" ht="15.75">
      <c r="I22252" s="192"/>
      <c r="J22252" s="192"/>
    </row>
    <row r="22253" spans="9:10" ht="15.75">
      <c r="I22253" s="192"/>
      <c r="J22253" s="192"/>
    </row>
    <row r="22254" spans="9:10" ht="15.75">
      <c r="I22254" s="192"/>
      <c r="J22254" s="192"/>
    </row>
    <row r="22255" spans="9:10" ht="15.75">
      <c r="I22255" s="192"/>
      <c r="J22255" s="192"/>
    </row>
    <row r="22256" spans="9:10" ht="15.75">
      <c r="I22256" s="192"/>
      <c r="J22256" s="192"/>
    </row>
    <row r="22257" spans="9:10" ht="15.75">
      <c r="I22257" s="192"/>
      <c r="J22257" s="192"/>
    </row>
    <row r="22258" spans="9:10" ht="15.75">
      <c r="I22258" s="192"/>
      <c r="J22258" s="192"/>
    </row>
    <row r="22259" spans="9:10" ht="15.75">
      <c r="I22259" s="192"/>
      <c r="J22259" s="192"/>
    </row>
    <row r="22260" spans="9:10" ht="15.75">
      <c r="I22260" s="192"/>
      <c r="J22260" s="192"/>
    </row>
    <row r="22261" spans="9:10" ht="15.75">
      <c r="I22261" s="192"/>
      <c r="J22261" s="192"/>
    </row>
    <row r="22262" spans="9:10" ht="15.75">
      <c r="I22262" s="192"/>
      <c r="J22262" s="192"/>
    </row>
    <row r="22263" spans="9:10" ht="15.75">
      <c r="I22263" s="192"/>
      <c r="J22263" s="192"/>
    </row>
    <row r="22264" spans="9:10" ht="15.75">
      <c r="I22264" s="192"/>
      <c r="J22264" s="192"/>
    </row>
    <row r="22265" spans="9:10" ht="15.75">
      <c r="I22265" s="192"/>
      <c r="J22265" s="192"/>
    </row>
    <row r="22266" spans="9:10" ht="15.75">
      <c r="I22266" s="192"/>
      <c r="J22266" s="192"/>
    </row>
    <row r="22267" spans="9:10" ht="15.75">
      <c r="I22267" s="192"/>
      <c r="J22267" s="192"/>
    </row>
    <row r="22268" spans="9:10" ht="15.75">
      <c r="I22268" s="192"/>
      <c r="J22268" s="192"/>
    </row>
    <row r="22269" spans="9:10" ht="15.75">
      <c r="I22269" s="192"/>
      <c r="J22269" s="192"/>
    </row>
    <row r="22270" spans="9:10" ht="15.75">
      <c r="I22270" s="192"/>
      <c r="J22270" s="192"/>
    </row>
    <row r="22271" spans="9:10" ht="15.75">
      <c r="I22271" s="192"/>
      <c r="J22271" s="192"/>
    </row>
    <row r="22272" spans="9:10" ht="15.75">
      <c r="I22272" s="192"/>
      <c r="J22272" s="192"/>
    </row>
    <row r="22273" spans="9:10" ht="15.75">
      <c r="I22273" s="192"/>
      <c r="J22273" s="192"/>
    </row>
    <row r="22274" spans="9:10" ht="15.75">
      <c r="I22274" s="192"/>
      <c r="J22274" s="192"/>
    </row>
    <row r="22275" spans="9:10" ht="15.75">
      <c r="I22275" s="192"/>
      <c r="J22275" s="192"/>
    </row>
    <row r="22276" spans="9:10" ht="15.75">
      <c r="I22276" s="192"/>
      <c r="J22276" s="192"/>
    </row>
    <row r="22277" spans="9:10" ht="15.75">
      <c r="I22277" s="192"/>
      <c r="J22277" s="192"/>
    </row>
    <row r="22278" spans="9:10" ht="15.75">
      <c r="I22278" s="192"/>
      <c r="J22278" s="192"/>
    </row>
    <row r="22279" spans="9:10" ht="15.75">
      <c r="I22279" s="192"/>
      <c r="J22279" s="192"/>
    </row>
    <row r="22280" spans="9:10" ht="15.75">
      <c r="I22280" s="192"/>
      <c r="J22280" s="192"/>
    </row>
    <row r="22281" spans="9:10" ht="15.75">
      <c r="I22281" s="192"/>
      <c r="J22281" s="192"/>
    </row>
    <row r="22282" spans="9:10" ht="15.75">
      <c r="I22282" s="192"/>
      <c r="J22282" s="192"/>
    </row>
    <row r="22283" spans="9:10" ht="15.75">
      <c r="I22283" s="192"/>
      <c r="J22283" s="192"/>
    </row>
    <row r="22284" spans="9:10" ht="15.75">
      <c r="I22284" s="192"/>
      <c r="J22284" s="192"/>
    </row>
    <row r="22285" spans="9:10" ht="15.75">
      <c r="I22285" s="192"/>
      <c r="J22285" s="192"/>
    </row>
    <row r="22286" spans="9:10" ht="15.75">
      <c r="I22286" s="192"/>
      <c r="J22286" s="192"/>
    </row>
    <row r="22287" spans="9:10" ht="15.75">
      <c r="I22287" s="192"/>
      <c r="J22287" s="192"/>
    </row>
    <row r="22288" spans="9:10" ht="15.75">
      <c r="I22288" s="192"/>
      <c r="J22288" s="192"/>
    </row>
    <row r="22289" spans="9:10" ht="15.75">
      <c r="I22289" s="192"/>
      <c r="J22289" s="192"/>
    </row>
    <row r="22290" spans="9:10" ht="15.75">
      <c r="I22290" s="192"/>
      <c r="J22290" s="192"/>
    </row>
    <row r="22291" spans="9:10" ht="15.75">
      <c r="I22291" s="192"/>
      <c r="J22291" s="192"/>
    </row>
    <row r="22292" spans="9:10" ht="15.75">
      <c r="I22292" s="192"/>
      <c r="J22292" s="192"/>
    </row>
    <row r="22293" spans="9:10" ht="15.75">
      <c r="I22293" s="192"/>
      <c r="J22293" s="192"/>
    </row>
    <row r="22294" spans="9:10" ht="15.75">
      <c r="I22294" s="192"/>
      <c r="J22294" s="192"/>
    </row>
    <row r="22295" spans="9:10" ht="15.75">
      <c r="I22295" s="192"/>
      <c r="J22295" s="192"/>
    </row>
    <row r="22296" spans="9:10" ht="15.75">
      <c r="I22296" s="192"/>
      <c r="J22296" s="192"/>
    </row>
    <row r="22297" spans="9:10" ht="15.75">
      <c r="I22297" s="192"/>
      <c r="J22297" s="192"/>
    </row>
    <row r="22298" spans="9:10" ht="15.75">
      <c r="I22298" s="192"/>
      <c r="J22298" s="192"/>
    </row>
    <row r="22299" spans="9:10" ht="15.75">
      <c r="I22299" s="192"/>
      <c r="J22299" s="192"/>
    </row>
    <row r="22300" spans="9:10" ht="15.75">
      <c r="I22300" s="192"/>
      <c r="J22300" s="192"/>
    </row>
    <row r="22301" spans="9:10" ht="15.75">
      <c r="I22301" s="192"/>
      <c r="J22301" s="192"/>
    </row>
    <row r="22302" spans="9:10" ht="15.75">
      <c r="I22302" s="192"/>
      <c r="J22302" s="192"/>
    </row>
    <row r="22303" spans="9:10" ht="15.75">
      <c r="I22303" s="192"/>
      <c r="J22303" s="192"/>
    </row>
    <row r="22304" spans="9:10" ht="15.75">
      <c r="I22304" s="192"/>
      <c r="J22304" s="192"/>
    </row>
    <row r="22305" spans="9:10" ht="15.75">
      <c r="I22305" s="192"/>
      <c r="J22305" s="192"/>
    </row>
    <row r="22306" spans="9:10" ht="15.75">
      <c r="I22306" s="192"/>
      <c r="J22306" s="192"/>
    </row>
    <row r="22307" spans="9:10" ht="15.75">
      <c r="I22307" s="192"/>
      <c r="J22307" s="192"/>
    </row>
    <row r="22308" spans="9:10" ht="15.75">
      <c r="I22308" s="192"/>
      <c r="J22308" s="192"/>
    </row>
    <row r="22309" spans="9:10" ht="15.75">
      <c r="I22309" s="192"/>
      <c r="J22309" s="192"/>
    </row>
    <row r="22310" spans="9:10" ht="15.75">
      <c r="I22310" s="192"/>
      <c r="J22310" s="192"/>
    </row>
    <row r="22311" spans="9:10" ht="15.75">
      <c r="I22311" s="192"/>
      <c r="J22311" s="192"/>
    </row>
    <row r="22312" spans="9:10" ht="15.75">
      <c r="I22312" s="192"/>
      <c r="J22312" s="192"/>
    </row>
    <row r="22313" spans="9:10" ht="15.75">
      <c r="I22313" s="192"/>
      <c r="J22313" s="192"/>
    </row>
    <row r="22314" spans="9:10" ht="15.75">
      <c r="I22314" s="192"/>
      <c r="J22314" s="192"/>
    </row>
    <row r="22315" spans="9:10" ht="15.75">
      <c r="I22315" s="192"/>
      <c r="J22315" s="192"/>
    </row>
    <row r="22316" spans="9:10" ht="15.75">
      <c r="I22316" s="192"/>
      <c r="J22316" s="192"/>
    </row>
    <row r="22317" spans="9:10" ht="15.75">
      <c r="I22317" s="192"/>
      <c r="J22317" s="192"/>
    </row>
    <row r="22318" spans="9:10" ht="15.75">
      <c r="I22318" s="192"/>
      <c r="J22318" s="192"/>
    </row>
    <row r="22319" spans="9:10" ht="15.75">
      <c r="I22319" s="192"/>
      <c r="J22319" s="192"/>
    </row>
    <row r="22320" spans="9:10" ht="15.75">
      <c r="I22320" s="192"/>
      <c r="J22320" s="192"/>
    </row>
    <row r="22321" spans="9:10" ht="15.75">
      <c r="I22321" s="192"/>
      <c r="J22321" s="192"/>
    </row>
    <row r="22322" spans="9:10" ht="15.75">
      <c r="I22322" s="192"/>
      <c r="J22322" s="192"/>
    </row>
    <row r="22323" spans="9:10" ht="15.75">
      <c r="I22323" s="192"/>
      <c r="J22323" s="192"/>
    </row>
    <row r="22324" spans="9:10" ht="15.75">
      <c r="I22324" s="192"/>
      <c r="J22324" s="192"/>
    </row>
    <row r="22325" spans="9:10" ht="15.75">
      <c r="I22325" s="192"/>
      <c r="J22325" s="192"/>
    </row>
    <row r="22326" spans="9:10" ht="15.75">
      <c r="I22326" s="192"/>
      <c r="J22326" s="192"/>
    </row>
    <row r="22327" spans="9:10" ht="15.75">
      <c r="I22327" s="192"/>
      <c r="J22327" s="192"/>
    </row>
    <row r="22328" spans="9:10" ht="15.75">
      <c r="I22328" s="192"/>
      <c r="J22328" s="192"/>
    </row>
    <row r="22329" spans="9:10" ht="15.75">
      <c r="I22329" s="192"/>
      <c r="J22329" s="192"/>
    </row>
    <row r="22330" spans="9:10" ht="15.75">
      <c r="I22330" s="192"/>
      <c r="J22330" s="192"/>
    </row>
    <row r="22331" spans="9:10" ht="15.75">
      <c r="I22331" s="192"/>
      <c r="J22331" s="192"/>
    </row>
    <row r="22332" spans="9:10" ht="15.75">
      <c r="I22332" s="192"/>
      <c r="J22332" s="192"/>
    </row>
    <row r="22333" spans="9:10" ht="15.75">
      <c r="I22333" s="192"/>
      <c r="J22333" s="192"/>
    </row>
    <row r="22334" spans="9:10" ht="15.75">
      <c r="I22334" s="192"/>
      <c r="J22334" s="192"/>
    </row>
    <row r="22335" spans="9:10" ht="15.75">
      <c r="I22335" s="192"/>
      <c r="J22335" s="192"/>
    </row>
    <row r="22336" spans="9:10" ht="15.75">
      <c r="I22336" s="192"/>
      <c r="J22336" s="192"/>
    </row>
    <row r="22337" spans="9:10" ht="15.75">
      <c r="I22337" s="192"/>
      <c r="J22337" s="192"/>
    </row>
    <row r="22338" spans="9:10" ht="15.75">
      <c r="I22338" s="192"/>
      <c r="J22338" s="192"/>
    </row>
    <row r="22339" spans="9:10" ht="15.75">
      <c r="I22339" s="192"/>
      <c r="J22339" s="192"/>
    </row>
    <row r="22340" spans="9:10" ht="15.75">
      <c r="I22340" s="192"/>
      <c r="J22340" s="192"/>
    </row>
    <row r="22341" spans="9:10" ht="15.75">
      <c r="I22341" s="192"/>
      <c r="J22341" s="192"/>
    </row>
    <row r="22342" spans="9:10" ht="15.75">
      <c r="I22342" s="192"/>
      <c r="J22342" s="192"/>
    </row>
    <row r="22343" spans="9:10" ht="15.75">
      <c r="I22343" s="192"/>
      <c r="J22343" s="192"/>
    </row>
    <row r="22344" spans="9:10" ht="15.75">
      <c r="I22344" s="192"/>
      <c r="J22344" s="192"/>
    </row>
    <row r="22345" spans="9:10" ht="15.75">
      <c r="I22345" s="192"/>
      <c r="J22345" s="192"/>
    </row>
    <row r="22346" spans="9:10" ht="15.75">
      <c r="I22346" s="192"/>
      <c r="J22346" s="192"/>
    </row>
    <row r="22347" spans="9:10" ht="15.75">
      <c r="I22347" s="192"/>
      <c r="J22347" s="192"/>
    </row>
    <row r="22348" spans="9:10" ht="15.75">
      <c r="I22348" s="192"/>
      <c r="J22348" s="192"/>
    </row>
    <row r="22349" spans="9:10" ht="15.75">
      <c r="I22349" s="192"/>
      <c r="J22349" s="192"/>
    </row>
    <row r="22350" spans="9:10" ht="15.75">
      <c r="I22350" s="192"/>
      <c r="J22350" s="192"/>
    </row>
    <row r="22351" spans="9:10" ht="15.75">
      <c r="I22351" s="192"/>
      <c r="J22351" s="192"/>
    </row>
    <row r="22352" spans="9:10" ht="15.75">
      <c r="I22352" s="192"/>
      <c r="J22352" s="192"/>
    </row>
    <row r="22353" spans="9:10" ht="15.75">
      <c r="I22353" s="192"/>
      <c r="J22353" s="192"/>
    </row>
    <row r="22354" spans="9:10" ht="15.75">
      <c r="I22354" s="192"/>
      <c r="J22354" s="192"/>
    </row>
    <row r="22355" spans="9:10" ht="15.75">
      <c r="I22355" s="192"/>
      <c r="J22355" s="192"/>
    </row>
    <row r="22356" spans="9:10" ht="15.75">
      <c r="I22356" s="192"/>
      <c r="J22356" s="192"/>
    </row>
    <row r="22357" spans="9:10" ht="15.75">
      <c r="I22357" s="192"/>
      <c r="J22357" s="192"/>
    </row>
    <row r="22358" spans="9:10" ht="15.75">
      <c r="I22358" s="192"/>
      <c r="J22358" s="192"/>
    </row>
    <row r="22359" spans="9:10" ht="15.75">
      <c r="I22359" s="192"/>
      <c r="J22359" s="192"/>
    </row>
    <row r="22360" spans="9:10" ht="15.75">
      <c r="I22360" s="192"/>
      <c r="J22360" s="192"/>
    </row>
    <row r="22361" spans="9:10" ht="15.75">
      <c r="I22361" s="192"/>
      <c r="J22361" s="192"/>
    </row>
    <row r="22362" spans="9:10" ht="15.75">
      <c r="I22362" s="192"/>
      <c r="J22362" s="192"/>
    </row>
    <row r="22363" spans="9:10" ht="15.75">
      <c r="I22363" s="192"/>
      <c r="J22363" s="192"/>
    </row>
    <row r="22364" spans="9:10" ht="15.75">
      <c r="I22364" s="192"/>
      <c r="J22364" s="192"/>
    </row>
    <row r="22365" spans="9:10" ht="15.75">
      <c r="I22365" s="192"/>
      <c r="J22365" s="192"/>
    </row>
    <row r="22366" spans="9:10" ht="15.75">
      <c r="I22366" s="192"/>
      <c r="J22366" s="192"/>
    </row>
    <row r="22367" spans="9:10" ht="15.75">
      <c r="I22367" s="192"/>
      <c r="J22367" s="192"/>
    </row>
    <row r="22368" spans="9:10" ht="15.75">
      <c r="I22368" s="192"/>
      <c r="J22368" s="192"/>
    </row>
    <row r="22369" spans="9:10" ht="15.75">
      <c r="I22369" s="192"/>
      <c r="J22369" s="192"/>
    </row>
    <row r="22370" spans="9:10" ht="15.75">
      <c r="I22370" s="192"/>
      <c r="J22370" s="192"/>
    </row>
    <row r="22371" spans="9:10" ht="15.75">
      <c r="I22371" s="192"/>
      <c r="J22371" s="192"/>
    </row>
    <row r="22372" spans="9:10" ht="15.75">
      <c r="I22372" s="192"/>
      <c r="J22372" s="192"/>
    </row>
    <row r="22373" spans="9:10" ht="15.75">
      <c r="I22373" s="192"/>
      <c r="J22373" s="192"/>
    </row>
    <row r="22374" spans="9:10" ht="15.75">
      <c r="I22374" s="192"/>
      <c r="J22374" s="192"/>
    </row>
    <row r="22375" spans="9:10" ht="15.75">
      <c r="I22375" s="192"/>
      <c r="J22375" s="192"/>
    </row>
    <row r="22376" spans="9:10" ht="15.75">
      <c r="I22376" s="192"/>
      <c r="J22376" s="192"/>
    </row>
    <row r="22377" spans="9:10" ht="15.75">
      <c r="I22377" s="192"/>
      <c r="J22377" s="192"/>
    </row>
    <row r="22378" spans="9:10" ht="15.75">
      <c r="I22378" s="192"/>
      <c r="J22378" s="192"/>
    </row>
    <row r="22379" spans="9:10" ht="15.75">
      <c r="I22379" s="192"/>
      <c r="J22379" s="192"/>
    </row>
    <row r="22380" spans="9:10" ht="15.75">
      <c r="I22380" s="192"/>
      <c r="J22380" s="192"/>
    </row>
    <row r="22381" spans="9:10" ht="15.75">
      <c r="I22381" s="192"/>
      <c r="J22381" s="192"/>
    </row>
    <row r="22382" spans="9:10" ht="15.75">
      <c r="I22382" s="192"/>
      <c r="J22382" s="192"/>
    </row>
    <row r="22383" spans="9:10" ht="15.75">
      <c r="I22383" s="192"/>
      <c r="J22383" s="192"/>
    </row>
    <row r="22384" spans="9:10" ht="15.75">
      <c r="I22384" s="192"/>
      <c r="J22384" s="192"/>
    </row>
    <row r="22385" spans="9:10" ht="15.75">
      <c r="I22385" s="192"/>
      <c r="J22385" s="192"/>
    </row>
    <row r="22386" spans="9:10" ht="15.75">
      <c r="I22386" s="192"/>
      <c r="J22386" s="192"/>
    </row>
    <row r="22387" spans="9:10" ht="15.75">
      <c r="I22387" s="192"/>
      <c r="J22387" s="192"/>
    </row>
    <row r="22388" spans="9:10" ht="15.75">
      <c r="I22388" s="192"/>
      <c r="J22388" s="192"/>
    </row>
    <row r="22389" spans="9:10" ht="15.75">
      <c r="I22389" s="192"/>
      <c r="J22389" s="192"/>
    </row>
    <row r="22390" spans="9:10" ht="15.75">
      <c r="I22390" s="192"/>
      <c r="J22390" s="192"/>
    </row>
    <row r="22391" spans="9:10" ht="15.75">
      <c r="I22391" s="192"/>
      <c r="J22391" s="192"/>
    </row>
    <row r="22392" spans="9:10" ht="15.75">
      <c r="I22392" s="192"/>
      <c r="J22392" s="192"/>
    </row>
    <row r="22393" spans="9:10" ht="15.75">
      <c r="I22393" s="192"/>
      <c r="J22393" s="192"/>
    </row>
    <row r="22394" spans="9:10" ht="15.75">
      <c r="I22394" s="192"/>
      <c r="J22394" s="192"/>
    </row>
    <row r="22395" spans="9:10" ht="15.75">
      <c r="I22395" s="192"/>
      <c r="J22395" s="192"/>
    </row>
    <row r="22396" spans="9:10" ht="15.75">
      <c r="I22396" s="192"/>
      <c r="J22396" s="192"/>
    </row>
    <row r="22397" spans="9:10" ht="15.75">
      <c r="I22397" s="192"/>
      <c r="J22397" s="192"/>
    </row>
    <row r="22398" spans="9:10" ht="15.75">
      <c r="I22398" s="192"/>
      <c r="J22398" s="192"/>
    </row>
    <row r="22399" spans="9:10" ht="15.75">
      <c r="I22399" s="192"/>
      <c r="J22399" s="192"/>
    </row>
    <row r="22400" spans="9:10" ht="15.75">
      <c r="I22400" s="192"/>
      <c r="J22400" s="192"/>
    </row>
    <row r="22401" spans="9:10" ht="15.75">
      <c r="I22401" s="192"/>
      <c r="J22401" s="192"/>
    </row>
    <row r="22402" spans="9:10" ht="15.75">
      <c r="I22402" s="192"/>
      <c r="J22402" s="192"/>
    </row>
    <row r="22403" spans="9:10" ht="15.75">
      <c r="I22403" s="192"/>
      <c r="J22403" s="192"/>
    </row>
    <row r="22404" spans="9:10" ht="15.75">
      <c r="I22404" s="192"/>
      <c r="J22404" s="192"/>
    </row>
    <row r="22405" spans="9:10" ht="15.75">
      <c r="I22405" s="192"/>
      <c r="J22405" s="192"/>
    </row>
    <row r="22406" spans="9:10" ht="15.75">
      <c r="I22406" s="192"/>
      <c r="J22406" s="192"/>
    </row>
    <row r="22407" spans="9:10" ht="15.75">
      <c r="I22407" s="192"/>
      <c r="J22407" s="192"/>
    </row>
    <row r="22408" spans="9:10" ht="15.75">
      <c r="I22408" s="192"/>
      <c r="J22408" s="192"/>
    </row>
    <row r="22409" spans="9:10" ht="15.75">
      <c r="I22409" s="192"/>
      <c r="J22409" s="192"/>
    </row>
    <row r="22410" spans="9:10" ht="15.75">
      <c r="I22410" s="192"/>
      <c r="J22410" s="192"/>
    </row>
    <row r="22411" spans="9:10" ht="15.75">
      <c r="I22411" s="192"/>
      <c r="J22411" s="192"/>
    </row>
    <row r="22412" spans="9:10" ht="15.75">
      <c r="I22412" s="192"/>
      <c r="J22412" s="192"/>
    </row>
    <row r="22413" spans="9:10" ht="15.75">
      <c r="I22413" s="192"/>
      <c r="J22413" s="192"/>
    </row>
    <row r="22414" spans="9:10" ht="15.75">
      <c r="I22414" s="192"/>
      <c r="J22414" s="192"/>
    </row>
    <row r="22415" spans="9:10" ht="15.75">
      <c r="I22415" s="192"/>
      <c r="J22415" s="192"/>
    </row>
    <row r="22416" spans="9:10" ht="15.75">
      <c r="I22416" s="192"/>
      <c r="J22416" s="192"/>
    </row>
    <row r="22417" spans="9:10" ht="15.75">
      <c r="I22417" s="192"/>
      <c r="J22417" s="192"/>
    </row>
    <row r="22418" spans="9:10" ht="15.75">
      <c r="I22418" s="192"/>
      <c r="J22418" s="192"/>
    </row>
    <row r="22419" spans="9:10" ht="15.75">
      <c r="I22419" s="192"/>
      <c r="J22419" s="192"/>
    </row>
    <row r="22420" spans="9:10" ht="15.75">
      <c r="I22420" s="192"/>
      <c r="J22420" s="192"/>
    </row>
    <row r="22421" spans="9:10" ht="15.75">
      <c r="I22421" s="192"/>
      <c r="J22421" s="192"/>
    </row>
    <row r="22422" spans="9:10" ht="15.75">
      <c r="I22422" s="192"/>
      <c r="J22422" s="192"/>
    </row>
    <row r="22423" spans="9:10" ht="15.75">
      <c r="I22423" s="192"/>
      <c r="J22423" s="192"/>
    </row>
    <row r="22424" spans="9:10" ht="15.75">
      <c r="I22424" s="192"/>
      <c r="J22424" s="192"/>
    </row>
    <row r="22425" spans="9:10" ht="15.75">
      <c r="I22425" s="192"/>
      <c r="J22425" s="192"/>
    </row>
    <row r="22426" spans="9:10" ht="15.75">
      <c r="I22426" s="192"/>
      <c r="J22426" s="192"/>
    </row>
    <row r="22427" spans="9:10" ht="15.75">
      <c r="I22427" s="192"/>
      <c r="J22427" s="192"/>
    </row>
    <row r="22428" spans="9:10" ht="15.75">
      <c r="I22428" s="192"/>
      <c r="J22428" s="192"/>
    </row>
    <row r="22429" spans="9:10" ht="15.75">
      <c r="I22429" s="192"/>
      <c r="J22429" s="192"/>
    </row>
    <row r="22430" spans="9:10" ht="15.75">
      <c r="I22430" s="192"/>
      <c r="J22430" s="192"/>
    </row>
    <row r="22431" spans="9:10" ht="15.75">
      <c r="I22431" s="192"/>
      <c r="J22431" s="192"/>
    </row>
    <row r="22432" spans="9:10" ht="15.75">
      <c r="I22432" s="192"/>
      <c r="J22432" s="192"/>
    </row>
    <row r="22433" spans="9:10" ht="15.75">
      <c r="I22433" s="192"/>
      <c r="J22433" s="192"/>
    </row>
    <row r="22434" spans="9:10" ht="15.75">
      <c r="I22434" s="192"/>
      <c r="J22434" s="192"/>
    </row>
    <row r="22435" spans="9:10" ht="15.75">
      <c r="I22435" s="192"/>
      <c r="J22435" s="192"/>
    </row>
    <row r="22436" spans="9:10" ht="15.75">
      <c r="I22436" s="192"/>
      <c r="J22436" s="192"/>
    </row>
    <row r="22437" spans="9:10" ht="15.75">
      <c r="I22437" s="192"/>
      <c r="J22437" s="192"/>
    </row>
    <row r="22438" spans="9:10" ht="15.75">
      <c r="I22438" s="192"/>
      <c r="J22438" s="192"/>
    </row>
    <row r="22439" spans="9:10" ht="15.75">
      <c r="I22439" s="192"/>
      <c r="J22439" s="192"/>
    </row>
    <row r="22440" spans="9:10" ht="15.75">
      <c r="I22440" s="192"/>
      <c r="J22440" s="192"/>
    </row>
    <row r="22441" spans="9:10" ht="15.75">
      <c r="I22441" s="192"/>
      <c r="J22441" s="192"/>
    </row>
    <row r="22442" spans="9:10" ht="15.75">
      <c r="I22442" s="192"/>
      <c r="J22442" s="192"/>
    </row>
    <row r="22443" spans="9:10" ht="15.75">
      <c r="I22443" s="192"/>
      <c r="J22443" s="192"/>
    </row>
    <row r="22444" spans="9:10" ht="15.75">
      <c r="I22444" s="192"/>
      <c r="J22444" s="192"/>
    </row>
    <row r="22445" spans="9:10" ht="15.75">
      <c r="I22445" s="192"/>
      <c r="J22445" s="192"/>
    </row>
    <row r="22446" spans="9:10" ht="15.75">
      <c r="I22446" s="192"/>
      <c r="J22446" s="192"/>
    </row>
    <row r="22447" spans="9:10" ht="15.75">
      <c r="I22447" s="192"/>
      <c r="J22447" s="192"/>
    </row>
    <row r="22448" spans="9:10" ht="15.75">
      <c r="I22448" s="192"/>
      <c r="J22448" s="192"/>
    </row>
    <row r="22449" spans="9:10" ht="15.75">
      <c r="I22449" s="192"/>
      <c r="J22449" s="192"/>
    </row>
    <row r="22450" spans="9:10" ht="15.75">
      <c r="I22450" s="192"/>
      <c r="J22450" s="192"/>
    </row>
    <row r="22451" spans="9:10" ht="15.75">
      <c r="I22451" s="192"/>
      <c r="J22451" s="192"/>
    </row>
    <row r="22452" spans="9:10" ht="15.75">
      <c r="I22452" s="192"/>
      <c r="J22452" s="192"/>
    </row>
    <row r="22453" spans="9:10" ht="15.75">
      <c r="I22453" s="192"/>
      <c r="J22453" s="192"/>
    </row>
    <row r="22454" spans="9:10" ht="15.75">
      <c r="I22454" s="192"/>
      <c r="J22454" s="192"/>
    </row>
    <row r="22455" spans="9:10" ht="15.75">
      <c r="I22455" s="192"/>
      <c r="J22455" s="192"/>
    </row>
    <row r="22456" spans="9:10" ht="15.75">
      <c r="I22456" s="192"/>
      <c r="J22456" s="192"/>
    </row>
    <row r="22457" spans="9:10" ht="15.75">
      <c r="I22457" s="192"/>
      <c r="J22457" s="192"/>
    </row>
    <row r="22458" spans="9:10" ht="15.75">
      <c r="I22458" s="192"/>
      <c r="J22458" s="192"/>
    </row>
    <row r="22459" spans="9:10" ht="15.75">
      <c r="I22459" s="192"/>
      <c r="J22459" s="192"/>
    </row>
    <row r="22460" spans="9:10" ht="15.75">
      <c r="I22460" s="192"/>
      <c r="J22460" s="192"/>
    </row>
    <row r="22461" spans="9:10" ht="15.75">
      <c r="I22461" s="192"/>
      <c r="J22461" s="192"/>
    </row>
    <row r="22462" spans="9:10" ht="15.75">
      <c r="I22462" s="192"/>
      <c r="J22462" s="192"/>
    </row>
    <row r="22463" spans="9:10" ht="15.75">
      <c r="I22463" s="192"/>
      <c r="J22463" s="192"/>
    </row>
    <row r="22464" spans="9:10" ht="15.75">
      <c r="I22464" s="192"/>
      <c r="J22464" s="192"/>
    </row>
    <row r="22465" spans="9:10" ht="15.75">
      <c r="I22465" s="192"/>
      <c r="J22465" s="192"/>
    </row>
    <row r="22466" spans="9:10" ht="15.75">
      <c r="I22466" s="192"/>
      <c r="J22466" s="192"/>
    </row>
    <row r="22467" spans="9:10" ht="15.75">
      <c r="I22467" s="192"/>
      <c r="J22467" s="192"/>
    </row>
    <row r="22468" spans="9:10" ht="15.75">
      <c r="I22468" s="192"/>
      <c r="J22468" s="192"/>
    </row>
    <row r="22469" spans="9:10" ht="15.75">
      <c r="I22469" s="192"/>
      <c r="J22469" s="192"/>
    </row>
    <row r="22470" spans="9:10" ht="15.75">
      <c r="I22470" s="192"/>
      <c r="J22470" s="192"/>
    </row>
    <row r="22471" spans="9:10" ht="15.75">
      <c r="I22471" s="192"/>
      <c r="J22471" s="192"/>
    </row>
    <row r="22472" spans="9:10" ht="15.75">
      <c r="I22472" s="192"/>
      <c r="J22472" s="192"/>
    </row>
    <row r="22473" spans="9:10" ht="15.75">
      <c r="I22473" s="192"/>
      <c r="J22473" s="192"/>
    </row>
    <row r="22474" spans="9:10" ht="15.75">
      <c r="I22474" s="192"/>
      <c r="J22474" s="192"/>
    </row>
    <row r="22475" spans="9:10" ht="15.75">
      <c r="I22475" s="192"/>
      <c r="J22475" s="192"/>
    </row>
    <row r="22476" spans="9:10" ht="15.75">
      <c r="I22476" s="192"/>
      <c r="J22476" s="192"/>
    </row>
    <row r="22477" spans="9:10" ht="15.75">
      <c r="I22477" s="192"/>
      <c r="J22477" s="192"/>
    </row>
    <row r="22478" spans="9:10" ht="15.75">
      <c r="I22478" s="192"/>
      <c r="J22478" s="192"/>
    </row>
    <row r="22479" spans="9:10" ht="15.75">
      <c r="I22479" s="192"/>
      <c r="J22479" s="192"/>
    </row>
    <row r="22480" spans="9:10" ht="15.75">
      <c r="I22480" s="192"/>
      <c r="J22480" s="192"/>
    </row>
    <row r="22481" spans="9:10" ht="15.75">
      <c r="I22481" s="192"/>
      <c r="J22481" s="192"/>
    </row>
    <row r="22482" spans="9:10" ht="15.75">
      <c r="I22482" s="192"/>
      <c r="J22482" s="192"/>
    </row>
    <row r="22483" spans="9:10" ht="15.75">
      <c r="I22483" s="192"/>
      <c r="J22483" s="192"/>
    </row>
    <row r="22484" spans="9:10" ht="15.75">
      <c r="I22484" s="192"/>
      <c r="J22484" s="192"/>
    </row>
    <row r="22485" spans="9:10" ht="15.75">
      <c r="I22485" s="192"/>
      <c r="J22485" s="192"/>
    </row>
    <row r="22486" spans="9:10" ht="15.75">
      <c r="I22486" s="192"/>
      <c r="J22486" s="192"/>
    </row>
    <row r="22487" spans="9:10" ht="15.75">
      <c r="I22487" s="192"/>
      <c r="J22487" s="192"/>
    </row>
    <row r="22488" spans="9:10" ht="15.75">
      <c r="I22488" s="192"/>
      <c r="J22488" s="192"/>
    </row>
    <row r="22489" spans="9:10" ht="15.75">
      <c r="I22489" s="192"/>
      <c r="J22489" s="192"/>
    </row>
    <row r="22490" spans="9:10" ht="15.75">
      <c r="I22490" s="192"/>
      <c r="J22490" s="192"/>
    </row>
    <row r="22491" spans="9:10" ht="15.75">
      <c r="I22491" s="192"/>
      <c r="J22491" s="192"/>
    </row>
    <row r="22492" spans="9:10" ht="15.75">
      <c r="I22492" s="192"/>
      <c r="J22492" s="192"/>
    </row>
    <row r="22493" spans="9:10" ht="15.75">
      <c r="I22493" s="192"/>
      <c r="J22493" s="192"/>
    </row>
    <row r="22494" spans="9:10" ht="15.75">
      <c r="I22494" s="192"/>
      <c r="J22494" s="192"/>
    </row>
    <row r="22495" spans="9:10" ht="15.75">
      <c r="I22495" s="192"/>
      <c r="J22495" s="192"/>
    </row>
    <row r="22496" spans="9:10" ht="15.75">
      <c r="I22496" s="192"/>
      <c r="J22496" s="192"/>
    </row>
    <row r="22497" spans="9:10" ht="15.75">
      <c r="I22497" s="192"/>
      <c r="J22497" s="192"/>
    </row>
    <row r="22498" spans="9:10" ht="15.75">
      <c r="I22498" s="192"/>
      <c r="J22498" s="192"/>
    </row>
    <row r="22499" spans="9:10" ht="15.75">
      <c r="I22499" s="192"/>
      <c r="J22499" s="192"/>
    </row>
    <row r="22500" spans="9:10" ht="15.75">
      <c r="I22500" s="192"/>
      <c r="J22500" s="192"/>
    </row>
    <row r="22501" spans="9:10" ht="15.75">
      <c r="I22501" s="192"/>
      <c r="J22501" s="192"/>
    </row>
    <row r="22502" spans="9:10" ht="15.75">
      <c r="I22502" s="192"/>
      <c r="J22502" s="192"/>
    </row>
    <row r="22503" spans="9:10" ht="15.75">
      <c r="I22503" s="192"/>
      <c r="J22503" s="192"/>
    </row>
    <row r="22504" spans="9:10" ht="15.75">
      <c r="I22504" s="192"/>
      <c r="J22504" s="192"/>
    </row>
    <row r="22505" spans="9:10" ht="15.75">
      <c r="I22505" s="192"/>
      <c r="J22505" s="192"/>
    </row>
    <row r="22506" spans="9:10" ht="15.75">
      <c r="I22506" s="192"/>
      <c r="J22506" s="192"/>
    </row>
    <row r="22507" spans="9:10" ht="15.75">
      <c r="I22507" s="192"/>
      <c r="J22507" s="192"/>
    </row>
    <row r="22508" spans="9:10" ht="15.75">
      <c r="I22508" s="192"/>
      <c r="J22508" s="192"/>
    </row>
    <row r="22509" spans="9:10" ht="15.75">
      <c r="I22509" s="192"/>
      <c r="J22509" s="192"/>
    </row>
    <row r="22510" spans="9:10" ht="15.75">
      <c r="I22510" s="192"/>
      <c r="J22510" s="192"/>
    </row>
    <row r="22511" spans="9:10" ht="15.75">
      <c r="I22511" s="192"/>
      <c r="J22511" s="192"/>
    </row>
    <row r="22512" spans="9:10" ht="15.75">
      <c r="I22512" s="192"/>
      <c r="J22512" s="192"/>
    </row>
    <row r="22513" spans="9:10" ht="15.75">
      <c r="I22513" s="192"/>
      <c r="J22513" s="192"/>
    </row>
    <row r="22514" spans="9:10" ht="15.75">
      <c r="I22514" s="192"/>
      <c r="J22514" s="192"/>
    </row>
    <row r="22515" spans="9:10" ht="15.75">
      <c r="I22515" s="192"/>
      <c r="J22515" s="192"/>
    </row>
    <row r="22516" spans="9:10" ht="15.75">
      <c r="I22516" s="192"/>
      <c r="J22516" s="192"/>
    </row>
    <row r="22517" spans="9:10" ht="15.75">
      <c r="I22517" s="192"/>
      <c r="J22517" s="192"/>
    </row>
    <row r="22518" spans="9:10" ht="15.75">
      <c r="I22518" s="192"/>
      <c r="J22518" s="192"/>
    </row>
    <row r="22519" spans="9:10" ht="15.75">
      <c r="I22519" s="192"/>
      <c r="J22519" s="192"/>
    </row>
    <row r="22520" spans="9:10" ht="15.75">
      <c r="I22520" s="192"/>
      <c r="J22520" s="192"/>
    </row>
    <row r="22521" spans="9:10" ht="15.75">
      <c r="I22521" s="192"/>
      <c r="J22521" s="192"/>
    </row>
    <row r="22522" spans="9:10" ht="15.75">
      <c r="I22522" s="192"/>
      <c r="J22522" s="192"/>
    </row>
    <row r="22523" spans="9:10" ht="15.75">
      <c r="I22523" s="192"/>
      <c r="J22523" s="192"/>
    </row>
    <row r="22524" spans="9:10" ht="15.75">
      <c r="I22524" s="192"/>
      <c r="J22524" s="192"/>
    </row>
    <row r="22525" spans="9:10" ht="15.75">
      <c r="I22525" s="192"/>
      <c r="J22525" s="192"/>
    </row>
    <row r="22526" spans="9:10" ht="15.75">
      <c r="I22526" s="192"/>
      <c r="J22526" s="192"/>
    </row>
    <row r="22527" spans="9:10" ht="15.75">
      <c r="I22527" s="192"/>
      <c r="J22527" s="192"/>
    </row>
    <row r="22528" spans="9:10" ht="15.75">
      <c r="I22528" s="192"/>
      <c r="J22528" s="192"/>
    </row>
    <row r="22529" spans="9:10" ht="15.75">
      <c r="I22529" s="192"/>
      <c r="J22529" s="192"/>
    </row>
    <row r="22530" spans="9:10" ht="15.75">
      <c r="I22530" s="192"/>
      <c r="J22530" s="192"/>
    </row>
    <row r="22531" spans="9:10" ht="15.75">
      <c r="I22531" s="192"/>
      <c r="J22531" s="192"/>
    </row>
    <row r="22532" spans="9:10" ht="15.75">
      <c r="I22532" s="192"/>
      <c r="J22532" s="192"/>
    </row>
    <row r="22533" spans="9:10" ht="15.75">
      <c r="I22533" s="192"/>
      <c r="J22533" s="192"/>
    </row>
    <row r="22534" spans="9:10" ht="15.75">
      <c r="I22534" s="192"/>
      <c r="J22534" s="192"/>
    </row>
    <row r="22535" spans="9:10" ht="15.75">
      <c r="I22535" s="192"/>
      <c r="J22535" s="192"/>
    </row>
    <row r="22536" spans="9:10" ht="15.75">
      <c r="I22536" s="192"/>
      <c r="J22536" s="192"/>
    </row>
    <row r="22537" spans="9:10" ht="15.75">
      <c r="I22537" s="192"/>
      <c r="J22537" s="192"/>
    </row>
    <row r="22538" spans="9:10" ht="15.75">
      <c r="I22538" s="192"/>
      <c r="J22538" s="192"/>
    </row>
    <row r="22539" spans="9:10" ht="15.75">
      <c r="I22539" s="192"/>
      <c r="J22539" s="192"/>
    </row>
    <row r="22540" spans="9:10" ht="15.75">
      <c r="I22540" s="192"/>
      <c r="J22540" s="192"/>
    </row>
    <row r="22541" spans="9:10" ht="15.75">
      <c r="I22541" s="192"/>
      <c r="J22541" s="192"/>
    </row>
    <row r="22542" spans="9:10" ht="15.75">
      <c r="I22542" s="192"/>
      <c r="J22542" s="192"/>
    </row>
    <row r="22543" spans="9:10" ht="15.75">
      <c r="I22543" s="192"/>
      <c r="J22543" s="192"/>
    </row>
    <row r="22544" spans="9:10" ht="15.75">
      <c r="I22544" s="192"/>
      <c r="J22544" s="192"/>
    </row>
    <row r="22545" spans="9:10" ht="15.75">
      <c r="I22545" s="192"/>
      <c r="J22545" s="192"/>
    </row>
    <row r="22546" spans="9:10" ht="15.75">
      <c r="I22546" s="192"/>
      <c r="J22546" s="192"/>
    </row>
    <row r="22547" spans="9:10" ht="15.75">
      <c r="I22547" s="192"/>
      <c r="J22547" s="192"/>
    </row>
    <row r="22548" spans="9:10" ht="15.75">
      <c r="I22548" s="192"/>
      <c r="J22548" s="192"/>
    </row>
    <row r="22549" spans="9:10" ht="15.75">
      <c r="I22549" s="192"/>
      <c r="J22549" s="192"/>
    </row>
    <row r="22550" spans="9:10" ht="15.75">
      <c r="I22550" s="192"/>
      <c r="J22550" s="192"/>
    </row>
    <row r="22551" spans="9:10" ht="15.75">
      <c r="I22551" s="192"/>
      <c r="J22551" s="192"/>
    </row>
    <row r="22552" spans="9:10" ht="15.75">
      <c r="I22552" s="192"/>
      <c r="J22552" s="192"/>
    </row>
    <row r="22553" spans="9:10" ht="15.75">
      <c r="I22553" s="192"/>
      <c r="J22553" s="192"/>
    </row>
    <row r="22554" spans="9:10" ht="15.75">
      <c r="I22554" s="192"/>
      <c r="J22554" s="192"/>
    </row>
    <row r="22555" spans="9:10" ht="15.75">
      <c r="I22555" s="192"/>
      <c r="J22555" s="192"/>
    </row>
    <row r="22556" spans="9:10" ht="15.75">
      <c r="I22556" s="192"/>
      <c r="J22556" s="192"/>
    </row>
    <row r="22557" spans="9:10" ht="15.75">
      <c r="I22557" s="192"/>
      <c r="J22557" s="192"/>
    </row>
    <row r="22558" spans="9:10" ht="15.75">
      <c r="I22558" s="192"/>
      <c r="J22558" s="192"/>
    </row>
    <row r="22559" spans="9:10" ht="15.75">
      <c r="I22559" s="192"/>
      <c r="J22559" s="192"/>
    </row>
    <row r="22560" spans="9:10" ht="15.75">
      <c r="I22560" s="192"/>
      <c r="J22560" s="192"/>
    </row>
    <row r="22561" spans="9:10" ht="15.75">
      <c r="I22561" s="192"/>
      <c r="J22561" s="192"/>
    </row>
    <row r="22562" spans="9:10" ht="15.75">
      <c r="I22562" s="192"/>
      <c r="J22562" s="192"/>
    </row>
    <row r="22563" spans="9:10" ht="15.75">
      <c r="I22563" s="192"/>
      <c r="J22563" s="192"/>
    </row>
    <row r="22564" spans="9:10" ht="15.75">
      <c r="I22564" s="192"/>
      <c r="J22564" s="192"/>
    </row>
    <row r="22565" spans="9:10" ht="15.75">
      <c r="I22565" s="192"/>
      <c r="J22565" s="192"/>
    </row>
    <row r="22566" spans="9:10" ht="15.75">
      <c r="I22566" s="192"/>
      <c r="J22566" s="192"/>
    </row>
    <row r="22567" spans="9:10" ht="15.75">
      <c r="I22567" s="192"/>
      <c r="J22567" s="192"/>
    </row>
    <row r="22568" spans="9:10" ht="15.75">
      <c r="I22568" s="192"/>
      <c r="J22568" s="192"/>
    </row>
    <row r="22569" spans="9:10" ht="15.75">
      <c r="I22569" s="192"/>
      <c r="J22569" s="192"/>
    </row>
    <row r="22570" spans="9:10" ht="15.75">
      <c r="I22570" s="192"/>
      <c r="J22570" s="192"/>
    </row>
    <row r="22571" spans="9:10" ht="15.75">
      <c r="I22571" s="192"/>
      <c r="J22571" s="192"/>
    </row>
    <row r="22572" spans="9:10" ht="15.75">
      <c r="I22572" s="192"/>
      <c r="J22572" s="192"/>
    </row>
    <row r="22573" spans="9:10" ht="15.75">
      <c r="I22573" s="192"/>
      <c r="J22573" s="192"/>
    </row>
    <row r="22574" spans="9:10" ht="15.75">
      <c r="I22574" s="192"/>
      <c r="J22574" s="192"/>
    </row>
    <row r="22575" spans="9:10" ht="15.75">
      <c r="I22575" s="192"/>
      <c r="J22575" s="192"/>
    </row>
    <row r="22576" spans="9:10" ht="15.75">
      <c r="I22576" s="192"/>
      <c r="J22576" s="192"/>
    </row>
    <row r="22577" spans="9:10" ht="15.75">
      <c r="I22577" s="192"/>
      <c r="J22577" s="192"/>
    </row>
    <row r="22578" spans="9:10" ht="15.75">
      <c r="I22578" s="192"/>
      <c r="J22578" s="192"/>
    </row>
    <row r="22579" spans="9:10" ht="15.75">
      <c r="I22579" s="192"/>
      <c r="J22579" s="192"/>
    </row>
    <row r="22580" spans="9:10" ht="15.75">
      <c r="I22580" s="192"/>
      <c r="J22580" s="192"/>
    </row>
    <row r="22581" spans="9:10" ht="15.75">
      <c r="I22581" s="192"/>
      <c r="J22581" s="192"/>
    </row>
    <row r="22582" spans="9:10" ht="15.75">
      <c r="I22582" s="192"/>
      <c r="J22582" s="192"/>
    </row>
    <row r="22583" spans="9:10" ht="15.75">
      <c r="I22583" s="192"/>
      <c r="J22583" s="192"/>
    </row>
    <row r="22584" spans="9:10" ht="15.75">
      <c r="I22584" s="192"/>
      <c r="J22584" s="192"/>
    </row>
    <row r="22585" spans="9:10" ht="15.75">
      <c r="I22585" s="192"/>
      <c r="J22585" s="192"/>
    </row>
    <row r="22586" spans="9:10" ht="15.75">
      <c r="I22586" s="192"/>
      <c r="J22586" s="192"/>
    </row>
    <row r="22587" spans="9:10" ht="15.75">
      <c r="I22587" s="192"/>
      <c r="J22587" s="192"/>
    </row>
    <row r="22588" spans="9:10" ht="15.75">
      <c r="I22588" s="192"/>
      <c r="J22588" s="192"/>
    </row>
    <row r="22589" spans="9:10" ht="15.75">
      <c r="I22589" s="192"/>
      <c r="J22589" s="192"/>
    </row>
    <row r="22590" spans="9:10" ht="15.75">
      <c r="I22590" s="192"/>
      <c r="J22590" s="192"/>
    </row>
    <row r="22591" spans="9:10" ht="15.75">
      <c r="I22591" s="192"/>
      <c r="J22591" s="192"/>
    </row>
    <row r="22592" spans="9:10" ht="15.75">
      <c r="I22592" s="192"/>
      <c r="J22592" s="192"/>
    </row>
    <row r="22593" spans="9:10" ht="15.75">
      <c r="I22593" s="192"/>
      <c r="J22593" s="192"/>
    </row>
    <row r="22594" spans="9:10" ht="15.75">
      <c r="I22594" s="192"/>
      <c r="J22594" s="192"/>
    </row>
    <row r="22595" spans="9:10" ht="15.75">
      <c r="I22595" s="192"/>
      <c r="J22595" s="192"/>
    </row>
    <row r="22596" spans="9:10" ht="15.75">
      <c r="I22596" s="192"/>
      <c r="J22596" s="192"/>
    </row>
    <row r="22597" spans="9:10" ht="15.75">
      <c r="I22597" s="192"/>
      <c r="J22597" s="192"/>
    </row>
    <row r="22598" spans="9:10" ht="15.75">
      <c r="I22598" s="192"/>
      <c r="J22598" s="192"/>
    </row>
    <row r="22599" spans="9:10" ht="15.75">
      <c r="I22599" s="192"/>
      <c r="J22599" s="192"/>
    </row>
    <row r="22600" spans="9:10" ht="15.75">
      <c r="I22600" s="192"/>
      <c r="J22600" s="192"/>
    </row>
    <row r="22601" spans="9:10" ht="15.75">
      <c r="I22601" s="192"/>
      <c r="J22601" s="192"/>
    </row>
    <row r="22602" spans="9:10" ht="15.75">
      <c r="I22602" s="192"/>
      <c r="J22602" s="192"/>
    </row>
    <row r="22603" spans="9:10" ht="15.75">
      <c r="I22603" s="192"/>
      <c r="J22603" s="192"/>
    </row>
    <row r="22604" spans="9:10" ht="15.75">
      <c r="I22604" s="192"/>
      <c r="J22604" s="192"/>
    </row>
    <row r="22605" spans="9:10" ht="15.75">
      <c r="I22605" s="192"/>
      <c r="J22605" s="192"/>
    </row>
    <row r="22606" spans="9:10" ht="15.75">
      <c r="I22606" s="192"/>
      <c r="J22606" s="192"/>
    </row>
    <row r="22607" spans="9:10" ht="15.75">
      <c r="I22607" s="192"/>
      <c r="J22607" s="192"/>
    </row>
    <row r="22608" spans="9:10" ht="15.75">
      <c r="I22608" s="192"/>
      <c r="J22608" s="192"/>
    </row>
    <row r="22609" spans="9:10" ht="15.75">
      <c r="I22609" s="192"/>
      <c r="J22609" s="192"/>
    </row>
    <row r="22610" spans="9:10" ht="15.75">
      <c r="I22610" s="192"/>
      <c r="J22610" s="192"/>
    </row>
    <row r="22611" spans="9:10" ht="15.75">
      <c r="I22611" s="192"/>
      <c r="J22611" s="192"/>
    </row>
    <row r="22612" spans="9:10" ht="15.75">
      <c r="I22612" s="192"/>
      <c r="J22612" s="192"/>
    </row>
    <row r="22613" spans="9:10" ht="15.75">
      <c r="I22613" s="192"/>
      <c r="J22613" s="192"/>
    </row>
    <row r="22614" spans="9:10" ht="15.75">
      <c r="I22614" s="192"/>
      <c r="J22614" s="192"/>
    </row>
    <row r="22615" spans="9:10" ht="15.75">
      <c r="I22615" s="192"/>
      <c r="J22615" s="192"/>
    </row>
    <row r="22616" spans="9:10" ht="15.75">
      <c r="I22616" s="192"/>
      <c r="J22616" s="192"/>
    </row>
    <row r="22617" spans="9:10" ht="15.75">
      <c r="I22617" s="192"/>
      <c r="J22617" s="192"/>
    </row>
    <row r="22618" spans="9:10" ht="15.75">
      <c r="I22618" s="192"/>
      <c r="J22618" s="192"/>
    </row>
    <row r="22619" spans="9:10" ht="15.75">
      <c r="I22619" s="192"/>
      <c r="J22619" s="192"/>
    </row>
    <row r="22620" spans="9:10" ht="15.75">
      <c r="I22620" s="192"/>
      <c r="J22620" s="192"/>
    </row>
    <row r="22621" spans="9:10" ht="15.75">
      <c r="I22621" s="192"/>
      <c r="J22621" s="192"/>
    </row>
    <row r="22622" spans="9:10" ht="15.75">
      <c r="I22622" s="192"/>
      <c r="J22622" s="192"/>
    </row>
    <row r="22623" spans="9:10" ht="15.75">
      <c r="I22623" s="192"/>
      <c r="J22623" s="192"/>
    </row>
    <row r="22624" spans="9:10" ht="15.75">
      <c r="I22624" s="192"/>
      <c r="J22624" s="192"/>
    </row>
    <row r="22625" spans="9:10" ht="15.75">
      <c r="I22625" s="192"/>
      <c r="J22625" s="192"/>
    </row>
    <row r="22626" spans="9:10" ht="15.75">
      <c r="I22626" s="192"/>
      <c r="J22626" s="192"/>
    </row>
    <row r="22627" spans="9:10" ht="15.75">
      <c r="I22627" s="192"/>
      <c r="J22627" s="192"/>
    </row>
    <row r="22628" spans="9:10" ht="15.75">
      <c r="I22628" s="192"/>
      <c r="J22628" s="192"/>
    </row>
    <row r="22629" spans="9:10" ht="15.75">
      <c r="I22629" s="192"/>
      <c r="J22629" s="192"/>
    </row>
    <row r="22630" spans="9:10" ht="15.75">
      <c r="I22630" s="192"/>
      <c r="J22630" s="192"/>
    </row>
    <row r="22631" spans="9:10" ht="15.75">
      <c r="I22631" s="192"/>
      <c r="J22631" s="192"/>
    </row>
    <row r="22632" spans="9:10" ht="15.75">
      <c r="I22632" s="192"/>
      <c r="J22632" s="192"/>
    </row>
    <row r="22633" spans="9:10" ht="15.75">
      <c r="I22633" s="192"/>
      <c r="J22633" s="192"/>
    </row>
    <row r="22634" spans="9:10" ht="15.75">
      <c r="I22634" s="192"/>
      <c r="J22634" s="192"/>
    </row>
    <row r="22635" spans="9:10" ht="15.75">
      <c r="I22635" s="192"/>
      <c r="J22635" s="192"/>
    </row>
    <row r="22636" spans="9:10" ht="15.75">
      <c r="I22636" s="192"/>
      <c r="J22636" s="192"/>
    </row>
    <row r="22637" spans="9:10" ht="15.75">
      <c r="I22637" s="192"/>
      <c r="J22637" s="192"/>
    </row>
    <row r="22638" spans="9:10" ht="15.75">
      <c r="I22638" s="192"/>
      <c r="J22638" s="192"/>
    </row>
    <row r="22639" spans="9:10" ht="15.75">
      <c r="I22639" s="192"/>
      <c r="J22639" s="192"/>
    </row>
    <row r="22640" spans="9:10" ht="15.75">
      <c r="I22640" s="192"/>
      <c r="J22640" s="192"/>
    </row>
    <row r="22641" spans="9:10" ht="15.75">
      <c r="I22641" s="192"/>
      <c r="J22641" s="192"/>
    </row>
    <row r="22642" spans="9:10" ht="15.75">
      <c r="I22642" s="192"/>
      <c r="J22642" s="192"/>
    </row>
    <row r="22643" spans="9:10" ht="15.75">
      <c r="I22643" s="192"/>
      <c r="J22643" s="192"/>
    </row>
    <row r="22644" spans="9:10" ht="15.75">
      <c r="I22644" s="192"/>
      <c r="J22644" s="192"/>
    </row>
    <row r="22645" spans="9:10" ht="15.75">
      <c r="I22645" s="192"/>
      <c r="J22645" s="192"/>
    </row>
    <row r="22646" spans="9:10" ht="15.75">
      <c r="I22646" s="192"/>
      <c r="J22646" s="192"/>
    </row>
    <row r="22647" spans="9:10" ht="15.75">
      <c r="I22647" s="192"/>
      <c r="J22647" s="192"/>
    </row>
    <row r="22648" spans="9:10" ht="15.75">
      <c r="I22648" s="192"/>
      <c r="J22648" s="192"/>
    </row>
    <row r="22649" spans="9:10" ht="15.75">
      <c r="I22649" s="192"/>
      <c r="J22649" s="192"/>
    </row>
    <row r="22650" spans="9:10" ht="15.75">
      <c r="I22650" s="192"/>
      <c r="J22650" s="192"/>
    </row>
    <row r="22651" spans="9:10" ht="15.75">
      <c r="I22651" s="192"/>
      <c r="J22651" s="192"/>
    </row>
    <row r="22652" spans="9:10" ht="15.75">
      <c r="I22652" s="192"/>
      <c r="J22652" s="192"/>
    </row>
    <row r="22653" spans="9:10" ht="15.75">
      <c r="I22653" s="192"/>
      <c r="J22653" s="192"/>
    </row>
    <row r="22654" spans="9:10" ht="15.75">
      <c r="I22654" s="192"/>
      <c r="J22654" s="192"/>
    </row>
    <row r="22655" spans="9:10" ht="15.75">
      <c r="I22655" s="192"/>
      <c r="J22655" s="192"/>
    </row>
    <row r="22656" spans="9:10" ht="15.75">
      <c r="I22656" s="192"/>
      <c r="J22656" s="192"/>
    </row>
    <row r="22657" spans="9:10" ht="15.75">
      <c r="I22657" s="192"/>
      <c r="J22657" s="192"/>
    </row>
    <row r="22658" spans="9:10" ht="15.75">
      <c r="I22658" s="192"/>
      <c r="J22658" s="192"/>
    </row>
    <row r="22659" spans="9:10" ht="15.75">
      <c r="I22659" s="192"/>
      <c r="J22659" s="192"/>
    </row>
    <row r="22660" spans="9:10" ht="15.75">
      <c r="I22660" s="192"/>
      <c r="J22660" s="192"/>
    </row>
    <row r="22661" spans="9:10" ht="15.75">
      <c r="I22661" s="192"/>
      <c r="J22661" s="192"/>
    </row>
    <row r="22662" spans="9:10" ht="15.75">
      <c r="I22662" s="192"/>
      <c r="J22662" s="192"/>
    </row>
    <row r="22663" spans="9:10" ht="15.75">
      <c r="I22663" s="192"/>
      <c r="J22663" s="192"/>
    </row>
    <row r="22664" spans="9:10" ht="15.75">
      <c r="I22664" s="192"/>
      <c r="J22664" s="192"/>
    </row>
    <row r="22665" spans="9:10" ht="15.75">
      <c r="I22665" s="192"/>
      <c r="J22665" s="192"/>
    </row>
    <row r="22666" spans="9:10" ht="15.75">
      <c r="I22666" s="192"/>
      <c r="J22666" s="192"/>
    </row>
    <row r="22667" spans="9:10" ht="15.75">
      <c r="I22667" s="192"/>
      <c r="J22667" s="192"/>
    </row>
    <row r="22668" spans="9:10" ht="15.75">
      <c r="I22668" s="192"/>
      <c r="J22668" s="192"/>
    </row>
    <row r="22669" spans="9:10" ht="15.75">
      <c r="I22669" s="192"/>
      <c r="J22669" s="192"/>
    </row>
    <row r="22670" spans="9:10" ht="15.75">
      <c r="I22670" s="192"/>
      <c r="J22670" s="192"/>
    </row>
    <row r="22671" spans="9:10" ht="15.75">
      <c r="I22671" s="192"/>
      <c r="J22671" s="192"/>
    </row>
    <row r="22672" spans="9:10" ht="15.75">
      <c r="I22672" s="192"/>
      <c r="J22672" s="192"/>
    </row>
    <row r="22673" spans="9:10" ht="15.75">
      <c r="I22673" s="192"/>
      <c r="J22673" s="192"/>
    </row>
    <row r="22674" spans="9:10" ht="15.75">
      <c r="I22674" s="192"/>
      <c r="J22674" s="192"/>
    </row>
    <row r="22675" spans="9:10" ht="15.75">
      <c r="I22675" s="192"/>
      <c r="J22675" s="192"/>
    </row>
    <row r="22676" spans="9:10" ht="15.75">
      <c r="I22676" s="192"/>
      <c r="J22676" s="192"/>
    </row>
    <row r="22677" spans="9:10" ht="15.75">
      <c r="I22677" s="192"/>
      <c r="J22677" s="192"/>
    </row>
    <row r="22678" spans="9:10" ht="15.75">
      <c r="I22678" s="192"/>
      <c r="J22678" s="192"/>
    </row>
    <row r="22679" spans="9:10" ht="15.75">
      <c r="I22679" s="192"/>
      <c r="J22679" s="192"/>
    </row>
    <row r="22680" spans="9:10" ht="15.75">
      <c r="I22680" s="192"/>
      <c r="J22680" s="192"/>
    </row>
    <row r="22681" spans="9:10" ht="15.75">
      <c r="I22681" s="192"/>
      <c r="J22681" s="192"/>
    </row>
    <row r="22682" spans="9:10" ht="15.75">
      <c r="I22682" s="192"/>
      <c r="J22682" s="192"/>
    </row>
    <row r="22683" spans="9:10" ht="15.75">
      <c r="I22683" s="192"/>
      <c r="J22683" s="192"/>
    </row>
    <row r="22684" spans="9:10" ht="15.75">
      <c r="I22684" s="192"/>
      <c r="J22684" s="192"/>
    </row>
    <row r="22685" spans="9:10" ht="15.75">
      <c r="I22685" s="192"/>
      <c r="J22685" s="192"/>
    </row>
    <row r="22686" spans="9:10" ht="15.75">
      <c r="I22686" s="192"/>
      <c r="J22686" s="192"/>
    </row>
    <row r="22687" spans="9:10" ht="15.75">
      <c r="I22687" s="192"/>
      <c r="J22687" s="192"/>
    </row>
    <row r="22688" spans="9:10" ht="15.75">
      <c r="I22688" s="192"/>
      <c r="J22688" s="192"/>
    </row>
    <row r="22689" spans="9:10" ht="15.75">
      <c r="I22689" s="192"/>
      <c r="J22689" s="192"/>
    </row>
    <row r="22690" spans="9:10" ht="15.75">
      <c r="I22690" s="192"/>
      <c r="J22690" s="192"/>
    </row>
    <row r="22691" spans="9:10" ht="15.75">
      <c r="I22691" s="192"/>
      <c r="J22691" s="192"/>
    </row>
    <row r="22692" spans="9:10" ht="15.75">
      <c r="I22692" s="192"/>
      <c r="J22692" s="192"/>
    </row>
    <row r="22693" spans="9:10" ht="15.75">
      <c r="I22693" s="192"/>
      <c r="J22693" s="192"/>
    </row>
    <row r="22694" spans="9:10" ht="15.75">
      <c r="I22694" s="192"/>
      <c r="J22694" s="192"/>
    </row>
    <row r="22695" spans="9:10" ht="15.75">
      <c r="I22695" s="192"/>
      <c r="J22695" s="192"/>
    </row>
    <row r="22696" spans="9:10" ht="15.75">
      <c r="I22696" s="192"/>
      <c r="J22696" s="192"/>
    </row>
    <row r="22697" spans="9:10" ht="15.75">
      <c r="I22697" s="192"/>
      <c r="J22697" s="192"/>
    </row>
    <row r="22698" spans="9:10" ht="15.75">
      <c r="I22698" s="192"/>
      <c r="J22698" s="192"/>
    </row>
    <row r="22699" spans="9:10" ht="15.75">
      <c r="I22699" s="192"/>
      <c r="J22699" s="192"/>
    </row>
    <row r="22700" spans="9:10" ht="15.75">
      <c r="I22700" s="192"/>
      <c r="J22700" s="192"/>
    </row>
    <row r="22701" spans="9:10" ht="15.75">
      <c r="I22701" s="192"/>
      <c r="J22701" s="192"/>
    </row>
    <row r="22702" spans="9:10" ht="15.75">
      <c r="I22702" s="192"/>
      <c r="J22702" s="192"/>
    </row>
    <row r="22703" spans="9:10" ht="15.75">
      <c r="I22703" s="192"/>
      <c r="J22703" s="192"/>
    </row>
    <row r="22704" spans="9:10" ht="15.75">
      <c r="I22704" s="192"/>
      <c r="J22704" s="192"/>
    </row>
    <row r="22705" spans="9:10" ht="15.75">
      <c r="I22705" s="192"/>
      <c r="J22705" s="192"/>
    </row>
    <row r="22706" spans="9:10" ht="15.75">
      <c r="I22706" s="192"/>
      <c r="J22706" s="192"/>
    </row>
    <row r="22707" spans="9:10" ht="15.75">
      <c r="I22707" s="192"/>
      <c r="J22707" s="192"/>
    </row>
    <row r="22708" spans="9:10" ht="15.75">
      <c r="I22708" s="192"/>
      <c r="J22708" s="192"/>
    </row>
    <row r="22709" spans="9:10" ht="15.75">
      <c r="I22709" s="192"/>
      <c r="J22709" s="192"/>
    </row>
    <row r="22710" spans="9:10" ht="15.75">
      <c r="I22710" s="192"/>
      <c r="J22710" s="192"/>
    </row>
    <row r="22711" spans="9:10" ht="15.75">
      <c r="I22711" s="192"/>
      <c r="J22711" s="192"/>
    </row>
    <row r="22712" spans="9:10" ht="15.75">
      <c r="I22712" s="192"/>
      <c r="J22712" s="192"/>
    </row>
    <row r="22713" spans="9:10" ht="15.75">
      <c r="I22713" s="192"/>
      <c r="J22713" s="192"/>
    </row>
    <row r="22714" spans="9:10" ht="15.75">
      <c r="I22714" s="192"/>
      <c r="J22714" s="192"/>
    </row>
    <row r="22715" spans="9:10" ht="15.75">
      <c r="I22715" s="192"/>
      <c r="J22715" s="192"/>
    </row>
    <row r="22716" spans="9:10" ht="15.75">
      <c r="I22716" s="192"/>
      <c r="J22716" s="192"/>
    </row>
    <row r="22717" spans="9:10" ht="15.75">
      <c r="I22717" s="192"/>
      <c r="J22717" s="192"/>
    </row>
    <row r="22718" spans="9:10" ht="15.75">
      <c r="I22718" s="192"/>
      <c r="J22718" s="192"/>
    </row>
    <row r="22719" spans="9:10" ht="15.75">
      <c r="I22719" s="192"/>
      <c r="J22719" s="192"/>
    </row>
    <row r="22720" spans="9:10" ht="15.75">
      <c r="I22720" s="192"/>
      <c r="J22720" s="192"/>
    </row>
    <row r="22721" spans="9:10" ht="15.75">
      <c r="I22721" s="192"/>
      <c r="J22721" s="192"/>
    </row>
    <row r="22722" spans="9:10" ht="15.75">
      <c r="I22722" s="192"/>
      <c r="J22722" s="192"/>
    </row>
    <row r="22723" spans="9:10" ht="15.75">
      <c r="I22723" s="192"/>
      <c r="J22723" s="192"/>
    </row>
    <row r="22724" spans="9:10" ht="15.75">
      <c r="I22724" s="192"/>
      <c r="J22724" s="192"/>
    </row>
    <row r="22725" spans="9:10" ht="15.75">
      <c r="I22725" s="192"/>
      <c r="J22725" s="192"/>
    </row>
    <row r="22726" spans="9:10" ht="15.75">
      <c r="I22726" s="192"/>
      <c r="J22726" s="192"/>
    </row>
    <row r="22727" spans="9:10" ht="15.75">
      <c r="I22727" s="192"/>
      <c r="J22727" s="192"/>
    </row>
    <row r="22728" spans="9:10" ht="15.75">
      <c r="I22728" s="192"/>
      <c r="J22728" s="192"/>
    </row>
    <row r="22729" spans="9:10" ht="15.75">
      <c r="I22729" s="192"/>
      <c r="J22729" s="192"/>
    </row>
    <row r="22730" spans="9:10" ht="15.75">
      <c r="I22730" s="192"/>
      <c r="J22730" s="192"/>
    </row>
    <row r="22731" spans="9:10" ht="15.75">
      <c r="I22731" s="192"/>
      <c r="J22731" s="192"/>
    </row>
    <row r="22732" spans="9:10" ht="15.75">
      <c r="I22732" s="192"/>
      <c r="J22732" s="192"/>
    </row>
    <row r="22733" spans="9:10" ht="15.75">
      <c r="I22733" s="192"/>
      <c r="J22733" s="192"/>
    </row>
    <row r="22734" spans="9:10" ht="15.75">
      <c r="I22734" s="192"/>
      <c r="J22734" s="192"/>
    </row>
    <row r="22735" spans="9:10" ht="15.75">
      <c r="I22735" s="192"/>
      <c r="J22735" s="192"/>
    </row>
    <row r="22736" spans="9:10" ht="15.75">
      <c r="I22736" s="192"/>
      <c r="J22736" s="192"/>
    </row>
    <row r="22737" spans="9:10" ht="15.75">
      <c r="I22737" s="192"/>
      <c r="J22737" s="192"/>
    </row>
    <row r="22738" spans="9:10" ht="15.75">
      <c r="I22738" s="192"/>
      <c r="J22738" s="192"/>
    </row>
    <row r="22739" spans="9:10" ht="15.75">
      <c r="I22739" s="192"/>
      <c r="J22739" s="192"/>
    </row>
    <row r="22740" spans="9:10" ht="15.75">
      <c r="I22740" s="192"/>
      <c r="J22740" s="192"/>
    </row>
    <row r="22741" spans="9:10" ht="15.75">
      <c r="I22741" s="192"/>
      <c r="J22741" s="192"/>
    </row>
    <row r="22742" spans="9:10" ht="15.75">
      <c r="I22742" s="192"/>
      <c r="J22742" s="192"/>
    </row>
    <row r="22743" spans="9:10" ht="15.75">
      <c r="I22743" s="192"/>
      <c r="J22743" s="192"/>
    </row>
    <row r="22744" spans="9:10" ht="15.75">
      <c r="I22744" s="192"/>
      <c r="J22744" s="192"/>
    </row>
    <row r="22745" spans="9:10" ht="15.75">
      <c r="I22745" s="192"/>
      <c r="J22745" s="192"/>
    </row>
    <row r="22746" spans="9:10" ht="15.75">
      <c r="I22746" s="192"/>
      <c r="J22746" s="192"/>
    </row>
    <row r="22747" spans="9:10" ht="15.75">
      <c r="I22747" s="192"/>
      <c r="J22747" s="192"/>
    </row>
    <row r="22748" spans="9:10" ht="15.75">
      <c r="I22748" s="192"/>
      <c r="J22748" s="192"/>
    </row>
    <row r="22749" spans="9:10" ht="15.75">
      <c r="I22749" s="192"/>
      <c r="J22749" s="192"/>
    </row>
    <row r="22750" spans="9:10" ht="15.75">
      <c r="I22750" s="192"/>
      <c r="J22750" s="192"/>
    </row>
    <row r="22751" spans="9:10" ht="15.75">
      <c r="I22751" s="192"/>
      <c r="J22751" s="192"/>
    </row>
    <row r="22752" spans="9:10" ht="15.75">
      <c r="I22752" s="192"/>
      <c r="J22752" s="192"/>
    </row>
    <row r="22753" spans="9:10" ht="15.75">
      <c r="I22753" s="192"/>
      <c r="J22753" s="192"/>
    </row>
    <row r="22754" spans="9:10" ht="15.75">
      <c r="I22754" s="192"/>
      <c r="J22754" s="192"/>
    </row>
    <row r="22755" spans="9:10" ht="15.75">
      <c r="I22755" s="192"/>
      <c r="J22755" s="192"/>
    </row>
    <row r="22756" spans="9:10" ht="15.75">
      <c r="I22756" s="192"/>
      <c r="J22756" s="192"/>
    </row>
    <row r="22757" spans="9:10" ht="15.75">
      <c r="I22757" s="192"/>
      <c r="J22757" s="192"/>
    </row>
    <row r="22758" spans="9:10" ht="15.75">
      <c r="I22758" s="192"/>
      <c r="J22758" s="192"/>
    </row>
    <row r="22759" spans="9:10" ht="15.75">
      <c r="I22759" s="192"/>
      <c r="J22759" s="192"/>
    </row>
    <row r="22760" spans="9:10" ht="15.75">
      <c r="I22760" s="192"/>
      <c r="J22760" s="192"/>
    </row>
    <row r="22761" spans="9:10" ht="15.75">
      <c r="I22761" s="192"/>
      <c r="J22761" s="192"/>
    </row>
    <row r="22762" spans="9:10" ht="15.75">
      <c r="I22762" s="192"/>
      <c r="J22762" s="192"/>
    </row>
    <row r="22763" spans="9:10" ht="15.75">
      <c r="I22763" s="192"/>
      <c r="J22763" s="192"/>
    </row>
    <row r="22764" spans="9:10" ht="15.75">
      <c r="I22764" s="192"/>
      <c r="J22764" s="192"/>
    </row>
    <row r="22765" spans="9:10" ht="15.75">
      <c r="I22765" s="192"/>
      <c r="J22765" s="192"/>
    </row>
    <row r="22766" spans="9:10" ht="15.75">
      <c r="I22766" s="192"/>
      <c r="J22766" s="192"/>
    </row>
    <row r="22767" spans="9:10" ht="15.75">
      <c r="I22767" s="192"/>
      <c r="J22767" s="192"/>
    </row>
    <row r="22768" spans="9:10" ht="15.75">
      <c r="I22768" s="192"/>
      <c r="J22768" s="192"/>
    </row>
    <row r="22769" spans="9:10" ht="15.75">
      <c r="I22769" s="192"/>
      <c r="J22769" s="192"/>
    </row>
    <row r="22770" spans="9:10" ht="15.75">
      <c r="I22770" s="192"/>
      <c r="J22770" s="192"/>
    </row>
    <row r="22771" spans="9:10" ht="15.75">
      <c r="I22771" s="192"/>
      <c r="J22771" s="192"/>
    </row>
    <row r="22772" spans="9:10" ht="15.75">
      <c r="I22772" s="192"/>
      <c r="J22772" s="192"/>
    </row>
    <row r="22773" spans="9:10" ht="15.75">
      <c r="I22773" s="192"/>
      <c r="J22773" s="192"/>
    </row>
    <row r="22774" spans="9:10" ht="15.75">
      <c r="I22774" s="192"/>
      <c r="J22774" s="192"/>
    </row>
    <row r="22775" spans="9:10" ht="15.75">
      <c r="I22775" s="192"/>
      <c r="J22775" s="192"/>
    </row>
    <row r="22776" spans="9:10" ht="15.75">
      <c r="I22776" s="192"/>
      <c r="J22776" s="192"/>
    </row>
    <row r="22777" spans="9:10" ht="15.75">
      <c r="I22777" s="192"/>
      <c r="J22777" s="192"/>
    </row>
    <row r="22778" spans="9:10" ht="15.75">
      <c r="I22778" s="192"/>
      <c r="J22778" s="192"/>
    </row>
    <row r="22779" spans="9:10" ht="15.75">
      <c r="I22779" s="192"/>
      <c r="J22779" s="192"/>
    </row>
    <row r="22780" spans="9:10" ht="15.75">
      <c r="I22780" s="192"/>
      <c r="J22780" s="192"/>
    </row>
    <row r="22781" spans="9:10" ht="15.75">
      <c r="I22781" s="192"/>
      <c r="J22781" s="192"/>
    </row>
    <row r="22782" spans="9:10" ht="15.75">
      <c r="I22782" s="192"/>
      <c r="J22782" s="192"/>
    </row>
    <row r="22783" spans="9:10" ht="15.75">
      <c r="I22783" s="192"/>
      <c r="J22783" s="192"/>
    </row>
    <row r="22784" spans="9:10" ht="15.75">
      <c r="I22784" s="192"/>
      <c r="J22784" s="192"/>
    </row>
    <row r="22785" spans="9:10" ht="15.75">
      <c r="I22785" s="192"/>
      <c r="J22785" s="192"/>
    </row>
    <row r="22786" spans="9:10" ht="15.75">
      <c r="I22786" s="192"/>
      <c r="J22786" s="192"/>
    </row>
    <row r="22787" spans="9:10" ht="15.75">
      <c r="I22787" s="192"/>
      <c r="J22787" s="192"/>
    </row>
    <row r="22788" spans="9:10" ht="15.75">
      <c r="I22788" s="192"/>
      <c r="J22788" s="192"/>
    </row>
    <row r="22789" spans="9:10" ht="15.75">
      <c r="I22789" s="192"/>
      <c r="J22789" s="192"/>
    </row>
    <row r="22790" spans="9:10" ht="15.75">
      <c r="I22790" s="192"/>
      <c r="J22790" s="192"/>
    </row>
    <row r="22791" spans="9:10" ht="15.75">
      <c r="I22791" s="192"/>
      <c r="J22791" s="192"/>
    </row>
    <row r="22792" spans="9:10" ht="15.75">
      <c r="I22792" s="192"/>
      <c r="J22792" s="192"/>
    </row>
    <row r="22793" spans="9:10" ht="15.75">
      <c r="I22793" s="192"/>
      <c r="J22793" s="192"/>
    </row>
    <row r="22794" spans="9:10" ht="15.75">
      <c r="I22794" s="192"/>
      <c r="J22794" s="192"/>
    </row>
    <row r="22795" spans="9:10" ht="15.75">
      <c r="I22795" s="192"/>
      <c r="J22795" s="192"/>
    </row>
    <row r="22796" spans="9:10" ht="15.75">
      <c r="I22796" s="192"/>
      <c r="J22796" s="192"/>
    </row>
    <row r="22797" spans="9:10" ht="15.75">
      <c r="I22797" s="192"/>
      <c r="J22797" s="192"/>
    </row>
    <row r="22798" spans="9:10" ht="15.75">
      <c r="I22798" s="192"/>
      <c r="J22798" s="192"/>
    </row>
    <row r="22799" spans="9:10" ht="15.75">
      <c r="I22799" s="192"/>
      <c r="J22799" s="192"/>
    </row>
    <row r="22800" spans="9:10" ht="15.75">
      <c r="I22800" s="192"/>
      <c r="J22800" s="192"/>
    </row>
    <row r="22801" spans="9:10" ht="15.75">
      <c r="I22801" s="192"/>
      <c r="J22801" s="192"/>
    </row>
    <row r="22802" spans="9:10" ht="15.75">
      <c r="I22802" s="192"/>
      <c r="J22802" s="192"/>
    </row>
    <row r="22803" spans="9:10" ht="15.75">
      <c r="I22803" s="192"/>
      <c r="J22803" s="192"/>
    </row>
    <row r="22804" spans="9:10" ht="15.75">
      <c r="I22804" s="192"/>
      <c r="J22804" s="192"/>
    </row>
    <row r="22805" spans="9:10" ht="15.75">
      <c r="I22805" s="192"/>
      <c r="J22805" s="192"/>
    </row>
    <row r="22806" spans="9:10" ht="15.75">
      <c r="I22806" s="192"/>
      <c r="J22806" s="192"/>
    </row>
    <row r="22807" spans="9:10" ht="15.75">
      <c r="I22807" s="192"/>
      <c r="J22807" s="192"/>
    </row>
    <row r="22808" spans="9:10" ht="15.75">
      <c r="I22808" s="192"/>
      <c r="J22808" s="192"/>
    </row>
    <row r="22809" spans="9:10" ht="15.75">
      <c r="I22809" s="192"/>
      <c r="J22809" s="192"/>
    </row>
    <row r="22810" spans="9:10" ht="15.75">
      <c r="I22810" s="192"/>
      <c r="J22810" s="192"/>
    </row>
    <row r="22811" spans="9:10" ht="15.75">
      <c r="I22811" s="192"/>
      <c r="J22811" s="192"/>
    </row>
    <row r="22812" spans="9:10" ht="15.75">
      <c r="I22812" s="192"/>
      <c r="J22812" s="192"/>
    </row>
    <row r="22813" spans="9:10" ht="15.75">
      <c r="I22813" s="192"/>
      <c r="J22813" s="192"/>
    </row>
    <row r="22814" spans="9:10" ht="15.75">
      <c r="I22814" s="192"/>
      <c r="J22814" s="192"/>
    </row>
    <row r="22815" spans="9:10" ht="15.75">
      <c r="I22815" s="192"/>
      <c r="J22815" s="192"/>
    </row>
    <row r="22816" spans="9:10" ht="15.75">
      <c r="I22816" s="192"/>
      <c r="J22816" s="192"/>
    </row>
    <row r="22817" spans="9:10" ht="15.75">
      <c r="I22817" s="192"/>
      <c r="J22817" s="192"/>
    </row>
    <row r="22818" spans="9:10" ht="15.75">
      <c r="I22818" s="192"/>
      <c r="J22818" s="192"/>
    </row>
    <row r="22819" spans="9:10" ht="15.75">
      <c r="I22819" s="192"/>
      <c r="J22819" s="192"/>
    </row>
    <row r="22820" spans="9:10" ht="15.75">
      <c r="I22820" s="192"/>
      <c r="J22820" s="192"/>
    </row>
    <row r="22821" spans="9:10" ht="15.75">
      <c r="I22821" s="192"/>
      <c r="J22821" s="192"/>
    </row>
    <row r="22822" spans="9:10" ht="15.75">
      <c r="I22822" s="192"/>
      <c r="J22822" s="192"/>
    </row>
    <row r="22823" spans="9:10" ht="15.75">
      <c r="I22823" s="192"/>
      <c r="J22823" s="192"/>
    </row>
    <row r="22824" spans="9:10" ht="15.75">
      <c r="I22824" s="192"/>
      <c r="J22824" s="192"/>
    </row>
    <row r="22825" spans="9:10" ht="15.75">
      <c r="I22825" s="192"/>
      <c r="J22825" s="192"/>
    </row>
    <row r="22826" spans="9:10" ht="15.75">
      <c r="I22826" s="192"/>
      <c r="J22826" s="192"/>
    </row>
    <row r="22827" spans="9:10" ht="15.75">
      <c r="I22827" s="192"/>
      <c r="J22827" s="192"/>
    </row>
    <row r="22828" spans="9:10" ht="15.75">
      <c r="I22828" s="192"/>
      <c r="J22828" s="192"/>
    </row>
    <row r="22829" spans="9:10" ht="15.75">
      <c r="I22829" s="192"/>
      <c r="J22829" s="192"/>
    </row>
    <row r="22830" spans="9:10" ht="15.75">
      <c r="I22830" s="192"/>
      <c r="J22830" s="192"/>
    </row>
    <row r="22831" spans="9:10" ht="15.75">
      <c r="I22831" s="192"/>
      <c r="J22831" s="192"/>
    </row>
    <row r="22832" spans="9:10" ht="15.75">
      <c r="I22832" s="192"/>
      <c r="J22832" s="192"/>
    </row>
    <row r="22833" spans="9:10" ht="15.75">
      <c r="I22833" s="192"/>
      <c r="J22833" s="192"/>
    </row>
    <row r="22834" spans="9:10" ht="15.75">
      <c r="I22834" s="192"/>
      <c r="J22834" s="192"/>
    </row>
    <row r="22835" spans="9:10" ht="15.75">
      <c r="I22835" s="192"/>
      <c r="J22835" s="192"/>
    </row>
    <row r="22836" spans="9:10" ht="15.75">
      <c r="I22836" s="192"/>
      <c r="J22836" s="192"/>
    </row>
    <row r="22837" spans="9:10" ht="15.75">
      <c r="I22837" s="192"/>
      <c r="J22837" s="192"/>
    </row>
    <row r="22838" spans="9:10" ht="15.75">
      <c r="I22838" s="192"/>
      <c r="J22838" s="192"/>
    </row>
    <row r="22839" spans="9:10" ht="15.75">
      <c r="I22839" s="192"/>
      <c r="J22839" s="192"/>
    </row>
    <row r="22840" spans="9:10" ht="15.75">
      <c r="I22840" s="192"/>
      <c r="J22840" s="192"/>
    </row>
    <row r="22841" spans="9:10" ht="15.75">
      <c r="I22841" s="192"/>
      <c r="J22841" s="192"/>
    </row>
    <row r="22842" spans="9:10" ht="15.75">
      <c r="I22842" s="192"/>
      <c r="J22842" s="192"/>
    </row>
    <row r="22843" spans="9:10" ht="15.75">
      <c r="I22843" s="192"/>
      <c r="J22843" s="192"/>
    </row>
    <row r="22844" spans="9:10" ht="15.75">
      <c r="I22844" s="192"/>
      <c r="J22844" s="192"/>
    </row>
    <row r="22845" spans="9:10" ht="15.75">
      <c r="I22845" s="192"/>
      <c r="J22845" s="192"/>
    </row>
    <row r="22846" spans="9:10" ht="15.75">
      <c r="I22846" s="192"/>
      <c r="J22846" s="192"/>
    </row>
    <row r="22847" spans="9:10" ht="15.75">
      <c r="I22847" s="192"/>
      <c r="J22847" s="192"/>
    </row>
    <row r="22848" spans="9:10" ht="15.75">
      <c r="I22848" s="192"/>
      <c r="J22848" s="192"/>
    </row>
    <row r="22849" spans="9:10" ht="15.75">
      <c r="I22849" s="192"/>
      <c r="J22849" s="192"/>
    </row>
    <row r="22850" spans="9:10" ht="15.75">
      <c r="I22850" s="192"/>
      <c r="J22850" s="192"/>
    </row>
    <row r="22851" spans="9:10" ht="15.75">
      <c r="I22851" s="192"/>
      <c r="J22851" s="192"/>
    </row>
    <row r="22852" spans="9:10" ht="15.75">
      <c r="I22852" s="192"/>
      <c r="J22852" s="192"/>
    </row>
    <row r="22853" spans="9:10" ht="15.75">
      <c r="I22853" s="192"/>
      <c r="J22853" s="192"/>
    </row>
    <row r="22854" spans="9:10" ht="15.75">
      <c r="I22854" s="192"/>
      <c r="J22854" s="192"/>
    </row>
    <row r="22855" spans="9:10" ht="15.75">
      <c r="I22855" s="192"/>
      <c r="J22855" s="192"/>
    </row>
    <row r="22856" spans="9:10" ht="15.75">
      <c r="I22856" s="192"/>
      <c r="J22856" s="192"/>
    </row>
    <row r="22857" spans="9:10" ht="15.75">
      <c r="I22857" s="192"/>
      <c r="J22857" s="192"/>
    </row>
    <row r="22858" spans="9:10" ht="15.75">
      <c r="I22858" s="192"/>
      <c r="J22858" s="192"/>
    </row>
    <row r="22859" spans="9:10" ht="15.75">
      <c r="I22859" s="192"/>
      <c r="J22859" s="192"/>
    </row>
    <row r="22860" spans="9:10" ht="15.75">
      <c r="I22860" s="192"/>
      <c r="J22860" s="192"/>
    </row>
    <row r="22861" spans="9:10" ht="15.75">
      <c r="I22861" s="192"/>
      <c r="J22861" s="192"/>
    </row>
    <row r="22862" spans="9:10" ht="15.75">
      <c r="I22862" s="192"/>
      <c r="J22862" s="192"/>
    </row>
    <row r="22863" spans="9:10" ht="15.75">
      <c r="I22863" s="192"/>
      <c r="J22863" s="192"/>
    </row>
    <row r="22864" spans="9:10" ht="15.75">
      <c r="I22864" s="192"/>
      <c r="J22864" s="192"/>
    </row>
    <row r="22865" spans="9:10" ht="15.75">
      <c r="I22865" s="192"/>
      <c r="J22865" s="192"/>
    </row>
    <row r="22866" spans="9:10" ht="15.75">
      <c r="I22866" s="192"/>
      <c r="J22866" s="192"/>
    </row>
    <row r="22867" spans="9:10" ht="15.75">
      <c r="I22867" s="192"/>
      <c r="J22867" s="192"/>
    </row>
    <row r="22868" spans="9:10" ht="15.75">
      <c r="I22868" s="192"/>
      <c r="J22868" s="192"/>
    </row>
    <row r="22869" spans="9:10" ht="15.75">
      <c r="I22869" s="192"/>
      <c r="J22869" s="192"/>
    </row>
    <row r="22870" spans="9:10" ht="15.75">
      <c r="I22870" s="192"/>
      <c r="J22870" s="192"/>
    </row>
    <row r="22871" spans="9:10" ht="15.75">
      <c r="I22871" s="192"/>
      <c r="J22871" s="192"/>
    </row>
    <row r="22872" spans="9:10" ht="15.75">
      <c r="I22872" s="192"/>
      <c r="J22872" s="192"/>
    </row>
    <row r="22873" spans="9:10" ht="15.75">
      <c r="I22873" s="192"/>
      <c r="J22873" s="192"/>
    </row>
    <row r="22874" spans="9:10" ht="15.75">
      <c r="I22874" s="192"/>
      <c r="J22874" s="192"/>
    </row>
    <row r="22875" spans="9:10" ht="15.75">
      <c r="I22875" s="192"/>
      <c r="J22875" s="192"/>
    </row>
    <row r="22876" spans="9:10" ht="15.75">
      <c r="I22876" s="192"/>
      <c r="J22876" s="192"/>
    </row>
    <row r="22877" spans="9:10" ht="15.75">
      <c r="I22877" s="192"/>
      <c r="J22877" s="192"/>
    </row>
    <row r="22878" spans="9:10" ht="15.75">
      <c r="I22878" s="192"/>
      <c r="J22878" s="192"/>
    </row>
    <row r="22879" spans="9:10" ht="15.75">
      <c r="I22879" s="192"/>
      <c r="J22879" s="192"/>
    </row>
    <row r="22880" spans="9:10" ht="15.75">
      <c r="I22880" s="192"/>
      <c r="J22880" s="192"/>
    </row>
    <row r="22881" spans="9:10" ht="15.75">
      <c r="I22881" s="192"/>
      <c r="J22881" s="192"/>
    </row>
    <row r="22882" spans="9:10" ht="15.75">
      <c r="I22882" s="192"/>
      <c r="J22882" s="192"/>
    </row>
    <row r="22883" spans="9:10" ht="15.75">
      <c r="I22883" s="192"/>
      <c r="J22883" s="192"/>
    </row>
    <row r="22884" spans="9:10" ht="15.75">
      <c r="I22884" s="192"/>
      <c r="J22884" s="192"/>
    </row>
    <row r="22885" spans="9:10" ht="15.75">
      <c r="I22885" s="192"/>
      <c r="J22885" s="192"/>
    </row>
    <row r="22886" spans="9:10" ht="15.75">
      <c r="I22886" s="192"/>
      <c r="J22886" s="192"/>
    </row>
    <row r="22887" spans="9:10" ht="15.75">
      <c r="I22887" s="192"/>
      <c r="J22887" s="192"/>
    </row>
    <row r="22888" spans="9:10" ht="15.75">
      <c r="I22888" s="192"/>
      <c r="J22888" s="192"/>
    </row>
    <row r="22889" spans="9:10" ht="15.75">
      <c r="I22889" s="192"/>
      <c r="J22889" s="192"/>
    </row>
    <row r="22890" spans="9:10" ht="15.75">
      <c r="I22890" s="192"/>
      <c r="J22890" s="192"/>
    </row>
    <row r="22891" spans="9:10" ht="15.75">
      <c r="I22891" s="192"/>
      <c r="J22891" s="192"/>
    </row>
    <row r="22892" spans="9:10" ht="15.75">
      <c r="I22892" s="192"/>
      <c r="J22892" s="192"/>
    </row>
    <row r="22893" spans="9:10" ht="15.75">
      <c r="I22893" s="192"/>
      <c r="J22893" s="192"/>
    </row>
    <row r="22894" spans="9:10" ht="15.75">
      <c r="I22894" s="192"/>
      <c r="J22894" s="192"/>
    </row>
    <row r="22895" spans="9:10" ht="15.75">
      <c r="I22895" s="192"/>
      <c r="J22895" s="192"/>
    </row>
    <row r="22896" spans="9:10" ht="15.75">
      <c r="I22896" s="192"/>
      <c r="J22896" s="192"/>
    </row>
    <row r="22897" spans="9:10" ht="15.75">
      <c r="I22897" s="192"/>
      <c r="J22897" s="192"/>
    </row>
    <row r="22898" spans="9:10" ht="15.75">
      <c r="I22898" s="192"/>
      <c r="J22898" s="192"/>
    </row>
    <row r="22899" spans="9:10" ht="15.75">
      <c r="I22899" s="192"/>
      <c r="J22899" s="192"/>
    </row>
    <row r="22900" spans="9:10" ht="15.75">
      <c r="I22900" s="192"/>
      <c r="J22900" s="192"/>
    </row>
    <row r="22901" spans="9:10" ht="15.75">
      <c r="I22901" s="192"/>
      <c r="J22901" s="192"/>
    </row>
    <row r="22902" spans="9:10" ht="15.75">
      <c r="I22902" s="192"/>
      <c r="J22902" s="192"/>
    </row>
    <row r="22903" spans="9:10" ht="15.75">
      <c r="I22903" s="192"/>
      <c r="J22903" s="192"/>
    </row>
    <row r="22904" spans="9:10" ht="15.75">
      <c r="I22904" s="192"/>
      <c r="J22904" s="192"/>
    </row>
    <row r="22905" spans="9:10" ht="15.75">
      <c r="I22905" s="192"/>
      <c r="J22905" s="192"/>
    </row>
    <row r="22906" spans="9:10" ht="15.75">
      <c r="I22906" s="192"/>
      <c r="J22906" s="192"/>
    </row>
    <row r="22907" spans="9:10" ht="15.75">
      <c r="I22907" s="192"/>
      <c r="J22907" s="192"/>
    </row>
    <row r="22908" spans="9:10" ht="15.75">
      <c r="I22908" s="192"/>
      <c r="J22908" s="192"/>
    </row>
    <row r="22909" spans="9:10" ht="15.75">
      <c r="I22909" s="192"/>
      <c r="J22909" s="192"/>
    </row>
    <row r="22910" spans="9:10" ht="15.75">
      <c r="I22910" s="192"/>
      <c r="J22910" s="192"/>
    </row>
    <row r="22911" spans="9:10" ht="15.75">
      <c r="I22911" s="192"/>
      <c r="J22911" s="192"/>
    </row>
    <row r="22912" spans="9:10" ht="15.75">
      <c r="I22912" s="192"/>
      <c r="J22912" s="192"/>
    </row>
    <row r="22913" spans="9:10" ht="15.75">
      <c r="I22913" s="192"/>
      <c r="J22913" s="192"/>
    </row>
    <row r="22914" spans="9:10" ht="15.75">
      <c r="I22914" s="192"/>
      <c r="J22914" s="192"/>
    </row>
    <row r="22915" spans="9:10" ht="15.75">
      <c r="I22915" s="192"/>
      <c r="J22915" s="192"/>
    </row>
    <row r="22916" spans="9:10" ht="15.75">
      <c r="I22916" s="192"/>
      <c r="J22916" s="192"/>
    </row>
    <row r="22917" spans="9:10" ht="15.75">
      <c r="I22917" s="192"/>
      <c r="J22917" s="192"/>
    </row>
    <row r="22918" spans="9:10" ht="15.75">
      <c r="I22918" s="192"/>
      <c r="J22918" s="192"/>
    </row>
    <row r="22919" spans="9:10" ht="15.75">
      <c r="I22919" s="192"/>
      <c r="J22919" s="192"/>
    </row>
    <row r="22920" spans="9:10" ht="15.75">
      <c r="I22920" s="192"/>
      <c r="J22920" s="192"/>
    </row>
    <row r="22921" spans="9:10" ht="15.75">
      <c r="I22921" s="192"/>
      <c r="J22921" s="192"/>
    </row>
    <row r="22922" spans="9:10" ht="15.75">
      <c r="I22922" s="192"/>
      <c r="J22922" s="192"/>
    </row>
    <row r="22923" spans="9:10" ht="15.75">
      <c r="I22923" s="192"/>
      <c r="J22923" s="192"/>
    </row>
    <row r="22924" spans="9:10" ht="15.75">
      <c r="I22924" s="192"/>
      <c r="J22924" s="192"/>
    </row>
    <row r="22925" spans="9:10" ht="15.75">
      <c r="I22925" s="192"/>
      <c r="J22925" s="192"/>
    </row>
    <row r="22926" spans="9:10" ht="15.75">
      <c r="I22926" s="192"/>
      <c r="J22926" s="192"/>
    </row>
    <row r="22927" spans="9:10" ht="15.75">
      <c r="I22927" s="192"/>
      <c r="J22927" s="192"/>
    </row>
    <row r="22928" spans="9:10" ht="15.75">
      <c r="I22928" s="192"/>
      <c r="J22928" s="192"/>
    </row>
    <row r="22929" spans="9:10" ht="15.75">
      <c r="I22929" s="192"/>
      <c r="J22929" s="192"/>
    </row>
    <row r="22930" spans="9:10" ht="15.75">
      <c r="I22930" s="192"/>
      <c r="J22930" s="192"/>
    </row>
    <row r="22931" spans="9:10" ht="15.75">
      <c r="I22931" s="192"/>
      <c r="J22931" s="192"/>
    </row>
    <row r="22932" spans="9:10" ht="15.75">
      <c r="I22932" s="192"/>
      <c r="J22932" s="192"/>
    </row>
    <row r="22933" spans="9:10" ht="15.75">
      <c r="I22933" s="192"/>
      <c r="J22933" s="192"/>
    </row>
    <row r="22934" spans="9:10" ht="15.75">
      <c r="I22934" s="192"/>
      <c r="J22934" s="192"/>
    </row>
    <row r="22935" spans="9:10" ht="15.75">
      <c r="I22935" s="192"/>
      <c r="J22935" s="192"/>
    </row>
    <row r="22936" spans="9:10" ht="15.75">
      <c r="I22936" s="192"/>
      <c r="J22936" s="192"/>
    </row>
    <row r="22937" spans="9:10" ht="15.75">
      <c r="I22937" s="192"/>
      <c r="J22937" s="192"/>
    </row>
    <row r="22938" spans="9:10" ht="15.75">
      <c r="I22938" s="192"/>
      <c r="J22938" s="192"/>
    </row>
    <row r="22939" spans="9:10" ht="15.75">
      <c r="I22939" s="192"/>
      <c r="J22939" s="192"/>
    </row>
    <row r="22940" spans="9:10" ht="15.75">
      <c r="I22940" s="192"/>
      <c r="J22940" s="192"/>
    </row>
    <row r="22941" spans="9:10" ht="15.75">
      <c r="I22941" s="192"/>
      <c r="J22941" s="192"/>
    </row>
    <row r="22942" spans="9:10" ht="15.75">
      <c r="I22942" s="192"/>
      <c r="J22942" s="192"/>
    </row>
    <row r="22943" spans="9:10" ht="15.75">
      <c r="I22943" s="192"/>
      <c r="J22943" s="192"/>
    </row>
    <row r="22944" spans="9:10" ht="15.75">
      <c r="I22944" s="192"/>
      <c r="J22944" s="192"/>
    </row>
    <row r="22945" spans="9:10" ht="15.75">
      <c r="I22945" s="192"/>
      <c r="J22945" s="192"/>
    </row>
    <row r="22946" spans="9:10" ht="15.75">
      <c r="I22946" s="192"/>
      <c r="J22946" s="192"/>
    </row>
    <row r="22947" spans="9:10" ht="15.75">
      <c r="I22947" s="192"/>
      <c r="J22947" s="192"/>
    </row>
    <row r="22948" spans="9:10" ht="15.75">
      <c r="I22948" s="192"/>
      <c r="J22948" s="192"/>
    </row>
    <row r="22949" spans="9:10" ht="15.75">
      <c r="I22949" s="192"/>
      <c r="J22949" s="192"/>
    </row>
    <row r="22950" spans="9:10" ht="15.75">
      <c r="I22950" s="192"/>
      <c r="J22950" s="192"/>
    </row>
    <row r="22951" spans="9:10" ht="15.75">
      <c r="I22951" s="192"/>
      <c r="J22951" s="192"/>
    </row>
    <row r="22952" spans="9:10" ht="15.75">
      <c r="I22952" s="192"/>
      <c r="J22952" s="192"/>
    </row>
    <row r="22953" spans="9:10" ht="15.75">
      <c r="I22953" s="192"/>
      <c r="J22953" s="192"/>
    </row>
    <row r="22954" spans="9:10" ht="15.75">
      <c r="I22954" s="192"/>
      <c r="J22954" s="192"/>
    </row>
    <row r="22955" spans="9:10" ht="15.75">
      <c r="I22955" s="192"/>
      <c r="J22955" s="192"/>
    </row>
    <row r="22956" spans="9:10" ht="15.75">
      <c r="I22956" s="192"/>
      <c r="J22956" s="192"/>
    </row>
    <row r="22957" spans="9:10" ht="15.75">
      <c r="I22957" s="192"/>
      <c r="J22957" s="192"/>
    </row>
    <row r="22958" spans="9:10" ht="15.75">
      <c r="I22958" s="192"/>
      <c r="J22958" s="192"/>
    </row>
    <row r="22959" spans="9:10" ht="15.75">
      <c r="I22959" s="192"/>
      <c r="J22959" s="192"/>
    </row>
    <row r="22960" spans="9:10" ht="15.75">
      <c r="I22960" s="192"/>
      <c r="J22960" s="192"/>
    </row>
    <row r="22961" spans="9:10" ht="15.75">
      <c r="I22961" s="192"/>
      <c r="J22961" s="192"/>
    </row>
    <row r="22962" spans="9:10" ht="15.75">
      <c r="I22962" s="192"/>
      <c r="J22962" s="192"/>
    </row>
    <row r="22963" spans="9:10" ht="15.75">
      <c r="I22963" s="192"/>
      <c r="J22963" s="192"/>
    </row>
    <row r="22964" spans="9:10" ht="15.75">
      <c r="I22964" s="192"/>
      <c r="J22964" s="192"/>
    </row>
    <row r="22965" spans="9:10" ht="15.75">
      <c r="I22965" s="192"/>
      <c r="J22965" s="192"/>
    </row>
    <row r="22966" spans="9:10" ht="15.75">
      <c r="I22966" s="192"/>
      <c r="J22966" s="192"/>
    </row>
    <row r="22967" spans="9:10" ht="15.75">
      <c r="I22967" s="192"/>
      <c r="J22967" s="192"/>
    </row>
    <row r="22968" spans="9:10" ht="15.75">
      <c r="I22968" s="192"/>
      <c r="J22968" s="192"/>
    </row>
    <row r="22969" spans="9:10" ht="15.75">
      <c r="I22969" s="192"/>
      <c r="J22969" s="192"/>
    </row>
    <row r="22970" spans="9:10" ht="15.75">
      <c r="I22970" s="192"/>
      <c r="J22970" s="192"/>
    </row>
    <row r="22971" spans="9:10" ht="15.75">
      <c r="I22971" s="192"/>
      <c r="J22971" s="192"/>
    </row>
    <row r="22972" spans="9:10" ht="15.75">
      <c r="I22972" s="192"/>
      <c r="J22972" s="192"/>
    </row>
    <row r="22973" spans="9:10" ht="15.75">
      <c r="I22973" s="192"/>
      <c r="J22973" s="192"/>
    </row>
    <row r="22974" spans="9:10" ht="15.75">
      <c r="I22974" s="192"/>
      <c r="J22974" s="192"/>
    </row>
    <row r="22975" spans="9:10" ht="15.75">
      <c r="I22975" s="192"/>
      <c r="J22975" s="192"/>
    </row>
    <row r="22976" spans="9:10" ht="15.75">
      <c r="I22976" s="192"/>
      <c r="J22976" s="192"/>
    </row>
    <row r="22977" spans="9:10" ht="15.75">
      <c r="I22977" s="192"/>
      <c r="J22977" s="192"/>
    </row>
    <row r="22978" spans="9:10" ht="15.75">
      <c r="I22978" s="192"/>
      <c r="J22978" s="192"/>
    </row>
    <row r="22979" spans="9:10" ht="15.75">
      <c r="I22979" s="192"/>
      <c r="J22979" s="192"/>
    </row>
    <row r="22980" spans="9:10" ht="15.75">
      <c r="I22980" s="192"/>
      <c r="J22980" s="192"/>
    </row>
    <row r="22981" spans="9:10" ht="15.75">
      <c r="I22981" s="192"/>
      <c r="J22981" s="192"/>
    </row>
    <row r="22982" spans="9:10" ht="15.75">
      <c r="I22982" s="192"/>
      <c r="J22982" s="192"/>
    </row>
    <row r="22983" spans="9:10" ht="15.75">
      <c r="I22983" s="192"/>
      <c r="J22983" s="192"/>
    </row>
    <row r="22984" spans="9:10" ht="15.75">
      <c r="I22984" s="192"/>
      <c r="J22984" s="192"/>
    </row>
    <row r="22985" spans="9:10" ht="15.75">
      <c r="I22985" s="192"/>
      <c r="J22985" s="192"/>
    </row>
    <row r="22986" spans="9:10" ht="15.75">
      <c r="I22986" s="192"/>
      <c r="J22986" s="192"/>
    </row>
    <row r="22987" spans="9:10" ht="15.75">
      <c r="I22987" s="192"/>
      <c r="J22987" s="192"/>
    </row>
    <row r="22988" spans="9:10" ht="15.75">
      <c r="I22988" s="192"/>
      <c r="J22988" s="192"/>
    </row>
    <row r="22989" spans="9:10" ht="15.75">
      <c r="I22989" s="192"/>
      <c r="J22989" s="192"/>
    </row>
    <row r="22990" spans="9:10" ht="15.75">
      <c r="I22990" s="192"/>
      <c r="J22990" s="192"/>
    </row>
    <row r="22991" spans="9:10" ht="15.75">
      <c r="I22991" s="192"/>
      <c r="J22991" s="192"/>
    </row>
    <row r="22992" spans="9:10" ht="15.75">
      <c r="I22992" s="192"/>
      <c r="J22992" s="192"/>
    </row>
    <row r="22993" spans="9:10" ht="15.75">
      <c r="I22993" s="192"/>
      <c r="J22993" s="192"/>
    </row>
    <row r="22994" spans="9:10" ht="15.75">
      <c r="I22994" s="192"/>
      <c r="J22994" s="192"/>
    </row>
    <row r="22995" spans="9:10" ht="15.75">
      <c r="I22995" s="192"/>
      <c r="J22995" s="192"/>
    </row>
    <row r="22996" spans="9:10" ht="15.75">
      <c r="I22996" s="192"/>
      <c r="J22996" s="192"/>
    </row>
    <row r="22997" spans="9:10" ht="15.75">
      <c r="I22997" s="192"/>
      <c r="J22997" s="192"/>
    </row>
    <row r="22998" spans="9:10" ht="15.75">
      <c r="I22998" s="192"/>
      <c r="J22998" s="192"/>
    </row>
    <row r="22999" spans="9:10" ht="15.75">
      <c r="I22999" s="192"/>
      <c r="J22999" s="192"/>
    </row>
    <row r="23000" spans="9:10" ht="15.75">
      <c r="I23000" s="192"/>
      <c r="J23000" s="192"/>
    </row>
    <row r="23001" spans="9:10" ht="15.75">
      <c r="I23001" s="192"/>
      <c r="J23001" s="192"/>
    </row>
    <row r="23002" spans="9:10" ht="15.75">
      <c r="I23002" s="192"/>
      <c r="J23002" s="192"/>
    </row>
    <row r="23003" spans="9:10" ht="15.75">
      <c r="I23003" s="192"/>
      <c r="J23003" s="192"/>
    </row>
    <row r="23004" spans="9:10" ht="15.75">
      <c r="I23004" s="192"/>
      <c r="J23004" s="192"/>
    </row>
    <row r="23005" spans="9:10" ht="15.75">
      <c r="I23005" s="192"/>
      <c r="J23005" s="192"/>
    </row>
    <row r="23006" spans="9:10" ht="15.75">
      <c r="I23006" s="192"/>
      <c r="J23006" s="192"/>
    </row>
    <row r="23007" spans="9:10" ht="15.75">
      <c r="I23007" s="192"/>
      <c r="J23007" s="192"/>
    </row>
    <row r="23008" spans="9:10" ht="15.75">
      <c r="I23008" s="192"/>
      <c r="J23008" s="192"/>
    </row>
    <row r="23009" spans="9:10" ht="15.75">
      <c r="I23009" s="192"/>
      <c r="J23009" s="192"/>
    </row>
    <row r="23010" spans="9:10" ht="15.75">
      <c r="I23010" s="192"/>
      <c r="J23010" s="192"/>
    </row>
    <row r="23011" spans="9:10" ht="15.75">
      <c r="I23011" s="192"/>
      <c r="J23011" s="192"/>
    </row>
    <row r="23012" spans="9:10" ht="15.75">
      <c r="I23012" s="192"/>
      <c r="J23012" s="192"/>
    </row>
    <row r="23013" spans="9:10" ht="15.75">
      <c r="I23013" s="192"/>
      <c r="J23013" s="192"/>
    </row>
    <row r="23014" spans="9:10" ht="15.75">
      <c r="I23014" s="192"/>
      <c r="J23014" s="192"/>
    </row>
    <row r="23015" spans="9:10" ht="15.75">
      <c r="I23015" s="192"/>
      <c r="J23015" s="192"/>
    </row>
    <row r="23016" spans="9:10" ht="15.75">
      <c r="I23016" s="192"/>
      <c r="J23016" s="192"/>
    </row>
    <row r="23017" spans="9:10" ht="15.75">
      <c r="I23017" s="192"/>
      <c r="J23017" s="192"/>
    </row>
    <row r="23018" spans="9:10" ht="15.75">
      <c r="I23018" s="192"/>
      <c r="J23018" s="192"/>
    </row>
    <row r="23019" spans="9:10" ht="15.75">
      <c r="I23019" s="192"/>
      <c r="J23019" s="192"/>
    </row>
    <row r="23020" spans="9:10" ht="15.75">
      <c r="I23020" s="192"/>
      <c r="J23020" s="192"/>
    </row>
    <row r="23021" spans="9:10" ht="15.75">
      <c r="I23021" s="192"/>
      <c r="J23021" s="192"/>
    </row>
    <row r="23022" spans="9:10" ht="15.75">
      <c r="I23022" s="192"/>
      <c r="J23022" s="192"/>
    </row>
    <row r="23023" spans="9:10" ht="15.75">
      <c r="I23023" s="192"/>
      <c r="J23023" s="192"/>
    </row>
    <row r="23024" spans="9:10" ht="15.75">
      <c r="I23024" s="192"/>
      <c r="J23024" s="192"/>
    </row>
    <row r="23025" spans="9:10" ht="15.75">
      <c r="I23025" s="192"/>
      <c r="J23025" s="192"/>
    </row>
    <row r="23026" spans="9:10" ht="15.75">
      <c r="I23026" s="192"/>
      <c r="J23026" s="192"/>
    </row>
    <row r="23027" spans="9:10" ht="15.75">
      <c r="I23027" s="192"/>
      <c r="J23027" s="192"/>
    </row>
    <row r="23028" spans="9:10" ht="15.75">
      <c r="I23028" s="192"/>
      <c r="J23028" s="192"/>
    </row>
    <row r="23029" spans="9:10" ht="15.75">
      <c r="I23029" s="192"/>
      <c r="J23029" s="192"/>
    </row>
    <row r="23030" spans="9:10" ht="15.75">
      <c r="I23030" s="192"/>
      <c r="J23030" s="192"/>
    </row>
    <row r="23031" spans="9:10" ht="15.75">
      <c r="I23031" s="192"/>
      <c r="J23031" s="192"/>
    </row>
    <row r="23032" spans="9:10" ht="15.75">
      <c r="I23032" s="192"/>
      <c r="J23032" s="192"/>
    </row>
    <row r="23033" spans="9:10" ht="15.75">
      <c r="I23033" s="192"/>
      <c r="J23033" s="192"/>
    </row>
    <row r="23034" spans="9:10" ht="15.75">
      <c r="I23034" s="192"/>
      <c r="J23034" s="192"/>
    </row>
    <row r="23035" spans="9:10" ht="15.75">
      <c r="I23035" s="192"/>
      <c r="J23035" s="192"/>
    </row>
    <row r="23036" spans="9:10" ht="15.75">
      <c r="I23036" s="192"/>
      <c r="J23036" s="192"/>
    </row>
    <row r="23037" spans="9:10" ht="15.75">
      <c r="I23037" s="192"/>
      <c r="J23037" s="192"/>
    </row>
    <row r="23038" spans="9:10" ht="15.75">
      <c r="I23038" s="192"/>
      <c r="J23038" s="192"/>
    </row>
    <row r="23039" spans="9:10" ht="15.75">
      <c r="I23039" s="192"/>
      <c r="J23039" s="192"/>
    </row>
    <row r="23040" spans="9:10" ht="15.75">
      <c r="I23040" s="192"/>
      <c r="J23040" s="192"/>
    </row>
    <row r="23041" spans="9:10" ht="15.75">
      <c r="I23041" s="192"/>
      <c r="J23041" s="192"/>
    </row>
    <row r="23042" spans="9:10" ht="15.75">
      <c r="I23042" s="192"/>
      <c r="J23042" s="192"/>
    </row>
    <row r="23043" spans="9:10" ht="15.75">
      <c r="I23043" s="192"/>
      <c r="J23043" s="192"/>
    </row>
    <row r="23044" spans="9:10" ht="15.75">
      <c r="I23044" s="192"/>
      <c r="J23044" s="192"/>
    </row>
    <row r="23045" spans="9:10" ht="15.75">
      <c r="I23045" s="192"/>
      <c r="J23045" s="192"/>
    </row>
    <row r="23046" spans="9:10" ht="15.75">
      <c r="I23046" s="192"/>
      <c r="J23046" s="192"/>
    </row>
    <row r="23047" spans="9:10" ht="15.75">
      <c r="I23047" s="192"/>
      <c r="J23047" s="192"/>
    </row>
    <row r="23048" spans="9:10" ht="15.75">
      <c r="I23048" s="192"/>
      <c r="J23048" s="192"/>
    </row>
    <row r="23049" spans="9:10" ht="15.75">
      <c r="I23049" s="192"/>
      <c r="J23049" s="192"/>
    </row>
    <row r="23050" spans="9:10" ht="15.75">
      <c r="I23050" s="192"/>
      <c r="J23050" s="192"/>
    </row>
    <row r="23051" spans="9:10" ht="15.75">
      <c r="I23051" s="192"/>
      <c r="J23051" s="192"/>
    </row>
    <row r="23052" spans="9:10" ht="15.75">
      <c r="I23052" s="192"/>
      <c r="J23052" s="192"/>
    </row>
    <row r="23053" spans="9:10" ht="15.75">
      <c r="I23053" s="192"/>
      <c r="J23053" s="192"/>
    </row>
    <row r="23054" spans="9:10" ht="15.75">
      <c r="I23054" s="192"/>
      <c r="J23054" s="192"/>
    </row>
    <row r="23055" spans="9:10" ht="15.75">
      <c r="I23055" s="192"/>
      <c r="J23055" s="192"/>
    </row>
    <row r="23056" spans="9:10" ht="15.75">
      <c r="I23056" s="192"/>
      <c r="J23056" s="192"/>
    </row>
    <row r="23057" spans="9:10" ht="15.75">
      <c r="I23057" s="192"/>
      <c r="J23057" s="192"/>
    </row>
    <row r="23058" spans="9:10" ht="15.75">
      <c r="I23058" s="192"/>
      <c r="J23058" s="192"/>
    </row>
    <row r="23059" spans="9:10" ht="15.75">
      <c r="I23059" s="192"/>
      <c r="J23059" s="192"/>
    </row>
    <row r="23060" spans="9:10" ht="15.75">
      <c r="I23060" s="192"/>
      <c r="J23060" s="192"/>
    </row>
    <row r="23061" spans="9:10" ht="15.75">
      <c r="I23061" s="192"/>
      <c r="J23061" s="192"/>
    </row>
    <row r="23062" spans="9:10" ht="15.75">
      <c r="I23062" s="192"/>
      <c r="J23062" s="192"/>
    </row>
    <row r="23063" spans="9:10" ht="15.75">
      <c r="I23063" s="192"/>
      <c r="J23063" s="192"/>
    </row>
    <row r="23064" spans="9:10" ht="15.75">
      <c r="I23064" s="192"/>
      <c r="J23064" s="192"/>
    </row>
    <row r="23065" spans="9:10" ht="15.75">
      <c r="I23065" s="192"/>
      <c r="J23065" s="192"/>
    </row>
    <row r="23066" spans="9:10" ht="15.75">
      <c r="I23066" s="192"/>
      <c r="J23066" s="192"/>
    </row>
    <row r="23067" spans="9:10" ht="15.75">
      <c r="I23067" s="192"/>
      <c r="J23067" s="192"/>
    </row>
    <row r="23068" spans="9:10" ht="15.75">
      <c r="I23068" s="192"/>
      <c r="J23068" s="192"/>
    </row>
    <row r="23069" spans="9:10" ht="15.75">
      <c r="I23069" s="192"/>
      <c r="J23069" s="192"/>
    </row>
    <row r="23070" spans="9:10" ht="15.75">
      <c r="I23070" s="192"/>
      <c r="J23070" s="192"/>
    </row>
    <row r="23071" spans="9:10" ht="15.75">
      <c r="I23071" s="192"/>
      <c r="J23071" s="192"/>
    </row>
    <row r="23072" spans="9:10" ht="15.75">
      <c r="I23072" s="192"/>
      <c r="J23072" s="192"/>
    </row>
    <row r="23073" spans="9:10" ht="15.75">
      <c r="I23073" s="192"/>
      <c r="J23073" s="192"/>
    </row>
    <row r="23074" spans="9:10" ht="15.75">
      <c r="I23074" s="192"/>
      <c r="J23074" s="192"/>
    </row>
    <row r="23075" spans="9:10" ht="15.75">
      <c r="I23075" s="192"/>
      <c r="J23075" s="192"/>
    </row>
    <row r="23076" spans="9:10" ht="15.75">
      <c r="I23076" s="192"/>
      <c r="J23076" s="192"/>
    </row>
    <row r="23077" spans="9:10" ht="15.75">
      <c r="I23077" s="192"/>
      <c r="J23077" s="192"/>
    </row>
    <row r="23078" spans="9:10" ht="15.75">
      <c r="I23078" s="192"/>
      <c r="J23078" s="192"/>
    </row>
    <row r="23079" spans="9:10" ht="15.75">
      <c r="I23079" s="192"/>
      <c r="J23079" s="192"/>
    </row>
    <row r="23080" spans="9:10" ht="15.75">
      <c r="I23080" s="192"/>
      <c r="J23080" s="192"/>
    </row>
    <row r="23081" spans="9:10" ht="15.75">
      <c r="I23081" s="192"/>
      <c r="J23081" s="192"/>
    </row>
    <row r="23082" spans="9:10" ht="15.75">
      <c r="I23082" s="192"/>
      <c r="J23082" s="192"/>
    </row>
    <row r="23083" spans="9:10" ht="15.75">
      <c r="I23083" s="192"/>
      <c r="J23083" s="192"/>
    </row>
    <row r="23084" spans="9:10" ht="15.75">
      <c r="I23084" s="192"/>
      <c r="J23084" s="192"/>
    </row>
    <row r="23085" spans="9:10" ht="15.75">
      <c r="I23085" s="192"/>
      <c r="J23085" s="192"/>
    </row>
    <row r="23086" spans="9:10" ht="15.75">
      <c r="I23086" s="192"/>
      <c r="J23086" s="192"/>
    </row>
    <row r="23087" spans="9:10" ht="15.75">
      <c r="I23087" s="192"/>
      <c r="J23087" s="192"/>
    </row>
    <row r="23088" spans="9:10" ht="15.75">
      <c r="I23088" s="192"/>
      <c r="J23088" s="192"/>
    </row>
    <row r="23089" spans="9:10" ht="15.75">
      <c r="I23089" s="192"/>
      <c r="J23089" s="192"/>
    </row>
    <row r="23090" spans="9:10" ht="15.75">
      <c r="I23090" s="192"/>
      <c r="J23090" s="192"/>
    </row>
    <row r="23091" spans="9:10" ht="15.75">
      <c r="I23091" s="192"/>
      <c r="J23091" s="192"/>
    </row>
    <row r="23092" spans="9:10" ht="15.75">
      <c r="I23092" s="192"/>
      <c r="J23092" s="192"/>
    </row>
    <row r="23093" spans="9:10" ht="15.75">
      <c r="I23093" s="192"/>
      <c r="J23093" s="192"/>
    </row>
    <row r="23094" spans="9:10" ht="15.75">
      <c r="I23094" s="192"/>
      <c r="J23094" s="192"/>
    </row>
    <row r="23095" spans="9:10" ht="15.75">
      <c r="I23095" s="192"/>
      <c r="J23095" s="192"/>
    </row>
    <row r="23096" spans="9:10" ht="15.75">
      <c r="I23096" s="192"/>
      <c r="J23096" s="192"/>
    </row>
    <row r="23097" spans="9:10" ht="15.75">
      <c r="I23097" s="192"/>
      <c r="J23097" s="192"/>
    </row>
    <row r="23098" spans="9:10" ht="15.75">
      <c r="I23098" s="192"/>
      <c r="J23098" s="192"/>
    </row>
    <row r="23099" spans="9:10" ht="15.75">
      <c r="I23099" s="192"/>
      <c r="J23099" s="192"/>
    </row>
    <row r="23100" spans="9:10" ht="15.75">
      <c r="I23100" s="192"/>
      <c r="J23100" s="192"/>
    </row>
    <row r="23101" spans="9:10" ht="15.75">
      <c r="I23101" s="192"/>
      <c r="J23101" s="192"/>
    </row>
    <row r="23102" spans="9:10" ht="15.75">
      <c r="I23102" s="192"/>
      <c r="J23102" s="192"/>
    </row>
    <row r="23103" spans="9:10" ht="15.75">
      <c r="I23103" s="192"/>
      <c r="J23103" s="192"/>
    </row>
    <row r="23104" spans="9:10" ht="15.75">
      <c r="I23104" s="192"/>
      <c r="J23104" s="192"/>
    </row>
    <row r="23105" spans="9:10" ht="15.75">
      <c r="I23105" s="192"/>
      <c r="J23105" s="192"/>
    </row>
    <row r="23106" spans="9:10" ht="15.75">
      <c r="I23106" s="192"/>
      <c r="J23106" s="192"/>
    </row>
    <row r="23107" spans="9:10" ht="15.75">
      <c r="I23107" s="192"/>
      <c r="J23107" s="192"/>
    </row>
    <row r="23108" spans="9:10" ht="15.75">
      <c r="I23108" s="192"/>
      <c r="J23108" s="192"/>
    </row>
    <row r="23109" spans="9:10" ht="15.75">
      <c r="I23109" s="192"/>
      <c r="J23109" s="192"/>
    </row>
    <row r="23110" spans="9:10" ht="15.75">
      <c r="I23110" s="192"/>
      <c r="J23110" s="192"/>
    </row>
    <row r="23111" spans="9:10" ht="15.75">
      <c r="I23111" s="192"/>
      <c r="J23111" s="192"/>
    </row>
    <row r="23112" spans="9:10" ht="15.75">
      <c r="I23112" s="192"/>
      <c r="J23112" s="192"/>
    </row>
    <row r="23113" spans="9:10" ht="15.75">
      <c r="I23113" s="192"/>
      <c r="J23113" s="192"/>
    </row>
    <row r="23114" spans="9:10" ht="15.75">
      <c r="I23114" s="192"/>
      <c r="J23114" s="192"/>
    </row>
    <row r="23115" spans="9:10" ht="15.75">
      <c r="I23115" s="192"/>
      <c r="J23115" s="192"/>
    </row>
    <row r="23116" spans="9:10" ht="15.75">
      <c r="I23116" s="192"/>
      <c r="J23116" s="192"/>
    </row>
    <row r="23117" spans="9:10" ht="15.75">
      <c r="I23117" s="192"/>
      <c r="J23117" s="192"/>
    </row>
    <row r="23118" spans="9:10" ht="15.75">
      <c r="I23118" s="192"/>
      <c r="J23118" s="192"/>
    </row>
    <row r="23119" spans="9:10" ht="15.75">
      <c r="I23119" s="192"/>
      <c r="J23119" s="192"/>
    </row>
    <row r="23120" spans="9:10" ht="15.75">
      <c r="I23120" s="192"/>
      <c r="J23120" s="192"/>
    </row>
    <row r="23121" spans="9:10" ht="15.75">
      <c r="I23121" s="192"/>
      <c r="J23121" s="192"/>
    </row>
    <row r="23122" spans="9:10" ht="15.75">
      <c r="I23122" s="192"/>
      <c r="J23122" s="192"/>
    </row>
    <row r="23123" spans="9:10" ht="15.75">
      <c r="I23123" s="192"/>
      <c r="J23123" s="192"/>
    </row>
    <row r="23124" spans="9:10" ht="15.75">
      <c r="I23124" s="192"/>
      <c r="J23124" s="192"/>
    </row>
    <row r="23125" spans="9:10" ht="15.75">
      <c r="I23125" s="192"/>
      <c r="J23125" s="192"/>
    </row>
    <row r="23126" spans="9:10" ht="15.75">
      <c r="I23126" s="192"/>
      <c r="J23126" s="192"/>
    </row>
    <row r="23127" spans="9:10" ht="15.75">
      <c r="I23127" s="192"/>
      <c r="J23127" s="192"/>
    </row>
    <row r="23128" spans="9:10" ht="15.75">
      <c r="I23128" s="192"/>
      <c r="J23128" s="192"/>
    </row>
    <row r="23129" spans="9:10" ht="15.75">
      <c r="I23129" s="192"/>
      <c r="J23129" s="192"/>
    </row>
    <row r="23130" spans="9:10" ht="15.75">
      <c r="I23130" s="192"/>
      <c r="J23130" s="192"/>
    </row>
    <row r="23131" spans="9:10" ht="15.75">
      <c r="I23131" s="192"/>
      <c r="J23131" s="192"/>
    </row>
    <row r="23132" spans="9:10" ht="15.75">
      <c r="I23132" s="192"/>
      <c r="J23132" s="192"/>
    </row>
    <row r="23133" spans="9:10" ht="15.75">
      <c r="I23133" s="192"/>
      <c r="J23133" s="192"/>
    </row>
    <row r="23134" spans="9:10" ht="15.75">
      <c r="I23134" s="192"/>
      <c r="J23134" s="192"/>
    </row>
    <row r="23135" spans="9:10" ht="15.75">
      <c r="I23135" s="192"/>
      <c r="J23135" s="192"/>
    </row>
    <row r="23136" spans="9:10" ht="15.75">
      <c r="I23136" s="192"/>
      <c r="J23136" s="192"/>
    </row>
    <row r="23137" spans="9:10" ht="15.75">
      <c r="I23137" s="192"/>
      <c r="J23137" s="192"/>
    </row>
    <row r="23138" spans="9:10" ht="15.75">
      <c r="I23138" s="192"/>
      <c r="J23138" s="192"/>
    </row>
    <row r="23139" spans="9:10" ht="15.75">
      <c r="I23139" s="192"/>
      <c r="J23139" s="192"/>
    </row>
    <row r="23140" spans="9:10" ht="15.75">
      <c r="I23140" s="192"/>
      <c r="J23140" s="192"/>
    </row>
    <row r="23141" spans="9:10" ht="15.75">
      <c r="I23141" s="192"/>
      <c r="J23141" s="192"/>
    </row>
    <row r="23142" spans="9:10" ht="15.75">
      <c r="I23142" s="192"/>
      <c r="J23142" s="192"/>
    </row>
    <row r="23143" spans="9:10" ht="15.75">
      <c r="I23143" s="192"/>
      <c r="J23143" s="192"/>
    </row>
    <row r="23144" spans="9:10" ht="15.75">
      <c r="I23144" s="192"/>
      <c r="J23144" s="192"/>
    </row>
    <row r="23145" spans="9:10" ht="15.75">
      <c r="I23145" s="192"/>
      <c r="J23145" s="192"/>
    </row>
    <row r="23146" spans="9:10" ht="15.75">
      <c r="I23146" s="192"/>
      <c r="J23146" s="192"/>
    </row>
    <row r="23147" spans="9:10" ht="15.75">
      <c r="I23147" s="192"/>
      <c r="J23147" s="192"/>
    </row>
    <row r="23148" spans="9:10" ht="15.75">
      <c r="I23148" s="192"/>
      <c r="J23148" s="192"/>
    </row>
    <row r="23149" spans="9:10" ht="15.75">
      <c r="I23149" s="192"/>
      <c r="J23149" s="192"/>
    </row>
    <row r="23150" spans="9:10" ht="15.75">
      <c r="I23150" s="192"/>
      <c r="J23150" s="192"/>
    </row>
    <row r="23151" spans="9:10" ht="15.75">
      <c r="I23151" s="192"/>
      <c r="J23151" s="192"/>
    </row>
    <row r="23152" spans="9:10" ht="15.75">
      <c r="I23152" s="192"/>
      <c r="J23152" s="192"/>
    </row>
    <row r="23153" spans="9:10" ht="15.75">
      <c r="I23153" s="192"/>
      <c r="J23153" s="192"/>
    </row>
    <row r="23154" spans="9:10" ht="15.75">
      <c r="I23154" s="192"/>
      <c r="J23154" s="192"/>
    </row>
    <row r="23155" spans="9:10" ht="15.75">
      <c r="I23155" s="192"/>
      <c r="J23155" s="192"/>
    </row>
    <row r="23156" spans="9:10" ht="15.75">
      <c r="I23156" s="192"/>
      <c r="J23156" s="192"/>
    </row>
    <row r="23157" spans="9:10" ht="15.75">
      <c r="I23157" s="192"/>
      <c r="J23157" s="192"/>
    </row>
    <row r="23158" spans="9:10" ht="15.75">
      <c r="I23158" s="192"/>
      <c r="J23158" s="192"/>
    </row>
    <row r="23159" spans="9:10" ht="15.75">
      <c r="I23159" s="192"/>
      <c r="J23159" s="192"/>
    </row>
    <row r="23160" spans="9:10" ht="15.75">
      <c r="I23160" s="192"/>
      <c r="J23160" s="192"/>
    </row>
    <row r="23161" spans="9:10" ht="15.75">
      <c r="I23161" s="192"/>
      <c r="J23161" s="192"/>
    </row>
    <row r="23162" spans="9:10" ht="15.75">
      <c r="I23162" s="192"/>
      <c r="J23162" s="192"/>
    </row>
    <row r="23163" spans="9:10" ht="15.75">
      <c r="I23163" s="192"/>
      <c r="J23163" s="192"/>
    </row>
    <row r="23164" spans="9:10" ht="15.75">
      <c r="I23164" s="192"/>
      <c r="J23164" s="192"/>
    </row>
    <row r="23165" spans="9:10" ht="15.75">
      <c r="I23165" s="192"/>
      <c r="J23165" s="192"/>
    </row>
    <row r="23166" spans="9:10" ht="15.75">
      <c r="I23166" s="192"/>
      <c r="J23166" s="192"/>
    </row>
    <row r="23167" spans="9:10" ht="15.75">
      <c r="I23167" s="192"/>
      <c r="J23167" s="192"/>
    </row>
    <row r="23168" spans="9:10" ht="15.75">
      <c r="I23168" s="192"/>
      <c r="J23168" s="192"/>
    </row>
    <row r="23169" spans="9:10" ht="15.75">
      <c r="I23169" s="192"/>
      <c r="J23169" s="192"/>
    </row>
    <row r="23170" spans="9:10" ht="15.75">
      <c r="I23170" s="192"/>
      <c r="J23170" s="192"/>
    </row>
    <row r="23171" spans="9:10" ht="15.75">
      <c r="I23171" s="192"/>
      <c r="J23171" s="192"/>
    </row>
    <row r="23172" spans="9:10" ht="15.75">
      <c r="I23172" s="192"/>
      <c r="J23172" s="192"/>
    </row>
    <row r="23173" spans="9:10" ht="15.75">
      <c r="I23173" s="192"/>
      <c r="J23173" s="192"/>
    </row>
    <row r="23174" spans="9:10" ht="15.75">
      <c r="I23174" s="192"/>
      <c r="J23174" s="192"/>
    </row>
    <row r="23175" spans="9:10" ht="15.75">
      <c r="I23175" s="192"/>
      <c r="J23175" s="192"/>
    </row>
    <row r="23176" spans="9:10" ht="15.75">
      <c r="I23176" s="192"/>
      <c r="J23176" s="192"/>
    </row>
    <row r="23177" spans="9:10" ht="15.75">
      <c r="I23177" s="192"/>
      <c r="J23177" s="192"/>
    </row>
    <row r="23178" spans="9:10" ht="15.75">
      <c r="I23178" s="192"/>
      <c r="J23178" s="192"/>
    </row>
    <row r="23179" spans="9:10" ht="15.75">
      <c r="I23179" s="192"/>
      <c r="J23179" s="192"/>
    </row>
    <row r="23180" spans="9:10" ht="15.75">
      <c r="I23180" s="192"/>
      <c r="J23180" s="192"/>
    </row>
    <row r="23181" spans="9:10" ht="15.75">
      <c r="I23181" s="192"/>
      <c r="J23181" s="192"/>
    </row>
    <row r="23182" spans="9:10" ht="15.75">
      <c r="I23182" s="192"/>
      <c r="J23182" s="192"/>
    </row>
    <row r="23183" spans="9:10" ht="15.75">
      <c r="I23183" s="192"/>
      <c r="J23183" s="192"/>
    </row>
    <row r="23184" spans="9:10" ht="15.75">
      <c r="I23184" s="192"/>
      <c r="J23184" s="192"/>
    </row>
    <row r="23185" spans="9:10" ht="15.75">
      <c r="I23185" s="192"/>
      <c r="J23185" s="192"/>
    </row>
    <row r="23186" spans="9:10" ht="15.75">
      <c r="I23186" s="192"/>
      <c r="J23186" s="192"/>
    </row>
    <row r="23187" spans="9:10" ht="15.75">
      <c r="I23187" s="192"/>
      <c r="J23187" s="192"/>
    </row>
    <row r="23188" spans="9:10" ht="15.75">
      <c r="I23188" s="192"/>
      <c r="J23188" s="192"/>
    </row>
    <row r="23189" spans="9:10" ht="15.75">
      <c r="I23189" s="192"/>
      <c r="J23189" s="192"/>
    </row>
    <row r="23190" spans="9:10" ht="15.75">
      <c r="I23190" s="192"/>
      <c r="J23190" s="192"/>
    </row>
    <row r="23191" spans="9:10" ht="15.75">
      <c r="I23191" s="192"/>
      <c r="J23191" s="192"/>
    </row>
    <row r="23192" spans="9:10" ht="15.75">
      <c r="I23192" s="192"/>
      <c r="J23192" s="192"/>
    </row>
    <row r="23193" spans="9:10" ht="15.75">
      <c r="I23193" s="192"/>
      <c r="J23193" s="192"/>
    </row>
    <row r="23194" spans="9:10" ht="15.75">
      <c r="I23194" s="192"/>
      <c r="J23194" s="192"/>
    </row>
    <row r="23195" spans="9:10" ht="15.75">
      <c r="I23195" s="192"/>
      <c r="J23195" s="192"/>
    </row>
    <row r="23196" spans="9:10" ht="15.75">
      <c r="I23196" s="192"/>
      <c r="J23196" s="192"/>
    </row>
    <row r="23197" spans="9:10" ht="15.75">
      <c r="I23197" s="192"/>
      <c r="J23197" s="192"/>
    </row>
    <row r="23198" spans="9:10" ht="15.75">
      <c r="I23198" s="192"/>
      <c r="J23198" s="192"/>
    </row>
    <row r="23199" spans="9:10" ht="15.75">
      <c r="I23199" s="192"/>
      <c r="J23199" s="192"/>
    </row>
    <row r="23200" spans="9:10" ht="15.75">
      <c r="I23200" s="192"/>
      <c r="J23200" s="192"/>
    </row>
    <row r="23201" spans="9:10" ht="15.75">
      <c r="I23201" s="192"/>
      <c r="J23201" s="192"/>
    </row>
    <row r="23202" spans="9:10" ht="15.75">
      <c r="I23202" s="192"/>
      <c r="J23202" s="192"/>
    </row>
    <row r="23203" spans="9:10" ht="15.75">
      <c r="I23203" s="192"/>
      <c r="J23203" s="192"/>
    </row>
    <row r="23204" spans="9:10" ht="15.75">
      <c r="I23204" s="192"/>
      <c r="J23204" s="192"/>
    </row>
    <row r="23205" spans="9:10" ht="15.75">
      <c r="I23205" s="192"/>
      <c r="J23205" s="192"/>
    </row>
    <row r="23206" spans="9:10" ht="15.75">
      <c r="I23206" s="192"/>
      <c r="J23206" s="192"/>
    </row>
    <row r="23207" spans="9:10" ht="15.75">
      <c r="I23207" s="192"/>
      <c r="J23207" s="192"/>
    </row>
    <row r="23208" spans="9:10" ht="15.75">
      <c r="I23208" s="192"/>
      <c r="J23208" s="192"/>
    </row>
    <row r="23209" spans="9:10" ht="15.75">
      <c r="I23209" s="192"/>
      <c r="J23209" s="192"/>
    </row>
    <row r="23210" spans="9:10" ht="15.75">
      <c r="I23210" s="192"/>
      <c r="J23210" s="192"/>
    </row>
    <row r="23211" spans="9:10" ht="15.75">
      <c r="I23211" s="192"/>
      <c r="J23211" s="192"/>
    </row>
    <row r="23212" spans="9:10" ht="15.75">
      <c r="I23212" s="192"/>
      <c r="J23212" s="192"/>
    </row>
    <row r="23213" spans="9:10" ht="15.75">
      <c r="I23213" s="192"/>
      <c r="J23213" s="192"/>
    </row>
    <row r="23214" spans="9:10" ht="15.75">
      <c r="I23214" s="192"/>
      <c r="J23214" s="192"/>
    </row>
    <row r="23215" spans="9:10" ht="15.75">
      <c r="I23215" s="192"/>
      <c r="J23215" s="192"/>
    </row>
    <row r="23216" spans="9:10" ht="15.75">
      <c r="I23216" s="192"/>
      <c r="J23216" s="192"/>
    </row>
    <row r="23217" spans="9:10" ht="15.75">
      <c r="I23217" s="192"/>
      <c r="J23217" s="192"/>
    </row>
    <row r="23218" spans="9:10" ht="15.75">
      <c r="I23218" s="192"/>
      <c r="J23218" s="192"/>
    </row>
    <row r="23219" spans="9:10" ht="15.75">
      <c r="I23219" s="192"/>
      <c r="J23219" s="192"/>
    </row>
    <row r="23220" spans="9:10" ht="15.75">
      <c r="I23220" s="192"/>
      <c r="J23220" s="192"/>
    </row>
    <row r="23221" spans="9:10" ht="15.75">
      <c r="I23221" s="192"/>
      <c r="J23221" s="192"/>
    </row>
    <row r="23222" spans="9:10" ht="15.75">
      <c r="I23222" s="192"/>
      <c r="J23222" s="192"/>
    </row>
    <row r="23223" spans="9:10" ht="15.75">
      <c r="I23223" s="192"/>
      <c r="J23223" s="192"/>
    </row>
    <row r="23224" spans="9:10" ht="15.75">
      <c r="I23224" s="192"/>
      <c r="J23224" s="192"/>
    </row>
    <row r="23225" spans="9:10" ht="15.75">
      <c r="I23225" s="192"/>
      <c r="J23225" s="192"/>
    </row>
    <row r="23226" spans="9:10" ht="15.75">
      <c r="I23226" s="192"/>
      <c r="J23226" s="192"/>
    </row>
    <row r="23227" spans="9:10" ht="15.75">
      <c r="I23227" s="192"/>
      <c r="J23227" s="192"/>
    </row>
    <row r="23228" spans="9:10" ht="15.75">
      <c r="I23228" s="192"/>
      <c r="J23228" s="192"/>
    </row>
    <row r="23229" spans="9:10" ht="15.75">
      <c r="I23229" s="192"/>
      <c r="J23229" s="192"/>
    </row>
    <row r="23230" spans="9:10" ht="15.75">
      <c r="I23230" s="192"/>
      <c r="J23230" s="192"/>
    </row>
    <row r="23231" spans="9:10" ht="15.75">
      <c r="I23231" s="192"/>
      <c r="J23231" s="192"/>
    </row>
    <row r="23232" spans="9:10" ht="15.75">
      <c r="I23232" s="192"/>
      <c r="J23232" s="192"/>
    </row>
    <row r="23233" spans="9:10" ht="15.75">
      <c r="I23233" s="192"/>
      <c r="J23233" s="192"/>
    </row>
    <row r="23234" spans="9:10" ht="15.75">
      <c r="I23234" s="192"/>
      <c r="J23234" s="192"/>
    </row>
    <row r="23235" spans="9:10" ht="15.75">
      <c r="I23235" s="192"/>
      <c r="J23235" s="192"/>
    </row>
    <row r="23236" spans="9:10" ht="15.75">
      <c r="I23236" s="192"/>
      <c r="J23236" s="192"/>
    </row>
    <row r="23237" spans="9:10" ht="15.75">
      <c r="I23237" s="192"/>
      <c r="J23237" s="192"/>
    </row>
    <row r="23238" spans="9:10" ht="15.75">
      <c r="I23238" s="192"/>
      <c r="J23238" s="192"/>
    </row>
    <row r="23239" spans="9:10" ht="15.75">
      <c r="I23239" s="192"/>
      <c r="J23239" s="192"/>
    </row>
    <row r="23240" spans="9:10" ht="15.75">
      <c r="I23240" s="192"/>
      <c r="J23240" s="192"/>
    </row>
    <row r="23241" spans="9:10" ht="15.75">
      <c r="I23241" s="192"/>
      <c r="J23241" s="192"/>
    </row>
    <row r="23242" spans="9:10" ht="15.75">
      <c r="I23242" s="192"/>
      <c r="J23242" s="192"/>
    </row>
    <row r="23243" spans="9:10" ht="15.75">
      <c r="I23243" s="192"/>
      <c r="J23243" s="192"/>
    </row>
    <row r="23244" spans="9:10" ht="15.75">
      <c r="I23244" s="192"/>
      <c r="J23244" s="192"/>
    </row>
    <row r="23245" spans="9:10" ht="15.75">
      <c r="I23245" s="192"/>
      <c r="J23245" s="192"/>
    </row>
    <row r="23246" spans="9:10" ht="15.75">
      <c r="I23246" s="192"/>
      <c r="J23246" s="192"/>
    </row>
    <row r="23247" spans="9:10" ht="15.75">
      <c r="I23247" s="192"/>
      <c r="J23247" s="192"/>
    </row>
    <row r="23248" spans="9:10" ht="15.75">
      <c r="I23248" s="192"/>
      <c r="J23248" s="192"/>
    </row>
    <row r="23249" spans="9:10" ht="15.75">
      <c r="I23249" s="192"/>
      <c r="J23249" s="192"/>
    </row>
    <row r="23250" spans="9:10" ht="15.75">
      <c r="I23250" s="192"/>
      <c r="J23250" s="192"/>
    </row>
    <row r="23251" spans="9:10" ht="15.75">
      <c r="I23251" s="192"/>
      <c r="J23251" s="192"/>
    </row>
    <row r="23252" spans="9:10" ht="15.75">
      <c r="I23252" s="192"/>
      <c r="J23252" s="192"/>
    </row>
    <row r="23253" spans="9:10" ht="15.75">
      <c r="I23253" s="192"/>
      <c r="J23253" s="192"/>
    </row>
    <row r="23254" spans="9:10" ht="15.75">
      <c r="I23254" s="192"/>
      <c r="J23254" s="192"/>
    </row>
    <row r="23255" spans="9:10" ht="15.75">
      <c r="I23255" s="192"/>
      <c r="J23255" s="192"/>
    </row>
    <row r="23256" spans="9:10" ht="15.75">
      <c r="I23256" s="192"/>
      <c r="J23256" s="192"/>
    </row>
    <row r="23257" spans="9:10" ht="15.75">
      <c r="I23257" s="192"/>
      <c r="J23257" s="192"/>
    </row>
    <row r="23258" spans="9:10" ht="15.75">
      <c r="I23258" s="192"/>
      <c r="J23258" s="192"/>
    </row>
    <row r="23259" spans="9:10" ht="15.75">
      <c r="I23259" s="192"/>
      <c r="J23259" s="192"/>
    </row>
    <row r="23260" spans="9:10" ht="15.75">
      <c r="I23260" s="192"/>
      <c r="J23260" s="192"/>
    </row>
    <row r="23261" spans="9:10" ht="15.75">
      <c r="I23261" s="192"/>
      <c r="J23261" s="192"/>
    </row>
    <row r="23262" spans="9:10" ht="15.75">
      <c r="I23262" s="192"/>
      <c r="J23262" s="192"/>
    </row>
    <row r="23263" spans="9:10" ht="15.75">
      <c r="I23263" s="192"/>
      <c r="J23263" s="192"/>
    </row>
    <row r="23264" spans="9:10" ht="15.75">
      <c r="I23264" s="192"/>
      <c r="J23264" s="192"/>
    </row>
    <row r="23265" spans="9:10" ht="15.75">
      <c r="I23265" s="192"/>
      <c r="J23265" s="192"/>
    </row>
    <row r="23266" spans="9:10" ht="15.75">
      <c r="I23266" s="192"/>
      <c r="J23266" s="192"/>
    </row>
    <row r="23267" spans="9:10" ht="15.75">
      <c r="I23267" s="192"/>
      <c r="J23267" s="192"/>
    </row>
    <row r="23268" spans="9:10" ht="15.75">
      <c r="I23268" s="192"/>
      <c r="J23268" s="192"/>
    </row>
    <row r="23269" spans="9:10" ht="15.75">
      <c r="I23269" s="192"/>
      <c r="J23269" s="192"/>
    </row>
    <row r="23270" spans="9:10" ht="15.75">
      <c r="I23270" s="192"/>
      <c r="J23270" s="192"/>
    </row>
    <row r="23271" spans="9:10" ht="15.75">
      <c r="I23271" s="192"/>
      <c r="J23271" s="192"/>
    </row>
    <row r="23272" spans="9:10" ht="15.75">
      <c r="I23272" s="192"/>
      <c r="J23272" s="192"/>
    </row>
    <row r="23273" spans="9:10" ht="15.75">
      <c r="I23273" s="192"/>
      <c r="J23273" s="192"/>
    </row>
    <row r="23274" spans="9:10" ht="15.75">
      <c r="I23274" s="192"/>
      <c r="J23274" s="192"/>
    </row>
    <row r="23275" spans="9:10" ht="15.75">
      <c r="I23275" s="192"/>
      <c r="J23275" s="192"/>
    </row>
    <row r="23276" spans="9:10" ht="15.75">
      <c r="I23276" s="192"/>
      <c r="J23276" s="192"/>
    </row>
    <row r="23277" spans="9:10" ht="15.75">
      <c r="I23277" s="192"/>
      <c r="J23277" s="192"/>
    </row>
    <row r="23278" spans="9:10" ht="15.75">
      <c r="I23278" s="192"/>
      <c r="J23278" s="192"/>
    </row>
    <row r="23279" spans="9:10" ht="15.75">
      <c r="I23279" s="192"/>
      <c r="J23279" s="192"/>
    </row>
    <row r="23280" spans="9:10" ht="15.75">
      <c r="I23280" s="192"/>
      <c r="J23280" s="192"/>
    </row>
    <row r="23281" spans="9:10" ht="15.75">
      <c r="I23281" s="192"/>
      <c r="J23281" s="192"/>
    </row>
    <row r="23282" spans="9:10" ht="15.75">
      <c r="I23282" s="192"/>
      <c r="J23282" s="192"/>
    </row>
    <row r="23283" spans="9:10" ht="15.75">
      <c r="I23283" s="192"/>
      <c r="J23283" s="192"/>
    </row>
    <row r="23284" spans="9:10" ht="15.75">
      <c r="I23284" s="192"/>
      <c r="J23284" s="192"/>
    </row>
    <row r="23285" spans="9:10" ht="15.75">
      <c r="I23285" s="192"/>
      <c r="J23285" s="192"/>
    </row>
    <row r="23286" spans="9:10" ht="15.75">
      <c r="I23286" s="192"/>
      <c r="J23286" s="192"/>
    </row>
    <row r="23287" spans="9:10" ht="15.75">
      <c r="I23287" s="192"/>
      <c r="J23287" s="192"/>
    </row>
    <row r="23288" spans="9:10" ht="15.75">
      <c r="I23288" s="192"/>
      <c r="J23288" s="192"/>
    </row>
    <row r="23289" spans="9:10" ht="15.75">
      <c r="I23289" s="192"/>
      <c r="J23289" s="192"/>
    </row>
    <row r="23290" spans="9:10" ht="15.75">
      <c r="I23290" s="192"/>
      <c r="J23290" s="192"/>
    </row>
    <row r="23291" spans="9:10" ht="15.75">
      <c r="I23291" s="192"/>
      <c r="J23291" s="192"/>
    </row>
    <row r="23292" spans="9:10" ht="15.75">
      <c r="I23292" s="192"/>
      <c r="J23292" s="192"/>
    </row>
    <row r="23293" spans="9:10" ht="15.75">
      <c r="I23293" s="192"/>
      <c r="J23293" s="192"/>
    </row>
    <row r="23294" spans="9:10" ht="15.75">
      <c r="I23294" s="192"/>
      <c r="J23294" s="192"/>
    </row>
    <row r="23295" spans="9:10" ht="15.75">
      <c r="I23295" s="192"/>
      <c r="J23295" s="192"/>
    </row>
    <row r="23296" spans="9:10" ht="15.75">
      <c r="I23296" s="192"/>
      <c r="J23296" s="192"/>
    </row>
    <row r="23297" spans="9:10" ht="15.75">
      <c r="I23297" s="192"/>
      <c r="J23297" s="192"/>
    </row>
    <row r="23298" spans="9:10" ht="15.75">
      <c r="I23298" s="192"/>
      <c r="J23298" s="192"/>
    </row>
    <row r="23299" spans="9:10" ht="15.75">
      <c r="I23299" s="192"/>
      <c r="J23299" s="192"/>
    </row>
    <row r="23300" spans="9:10" ht="15.75">
      <c r="I23300" s="192"/>
      <c r="J23300" s="192"/>
    </row>
    <row r="23301" spans="9:10" ht="15.75">
      <c r="I23301" s="192"/>
      <c r="J23301" s="192"/>
    </row>
    <row r="23302" spans="9:10" ht="15.75">
      <c r="I23302" s="192"/>
      <c r="J23302" s="192"/>
    </row>
    <row r="23303" spans="9:10" ht="15.75">
      <c r="I23303" s="192"/>
      <c r="J23303" s="192"/>
    </row>
    <row r="23304" spans="9:10" ht="15.75">
      <c r="I23304" s="192"/>
      <c r="J23304" s="192"/>
    </row>
    <row r="23305" spans="9:10" ht="15.75">
      <c r="I23305" s="192"/>
      <c r="J23305" s="192"/>
    </row>
    <row r="23306" spans="9:10" ht="15.75">
      <c r="I23306" s="192"/>
      <c r="J23306" s="192"/>
    </row>
    <row r="23307" spans="9:10" ht="15.75">
      <c r="I23307" s="192"/>
      <c r="J23307" s="192"/>
    </row>
    <row r="23308" spans="9:10" ht="15.75">
      <c r="I23308" s="192"/>
      <c r="J23308" s="192"/>
    </row>
    <row r="23309" spans="9:10" ht="15.75">
      <c r="I23309" s="192"/>
      <c r="J23309" s="192"/>
    </row>
    <row r="23310" spans="9:10" ht="15.75">
      <c r="I23310" s="192"/>
      <c r="J23310" s="192"/>
    </row>
    <row r="23311" spans="9:10" ht="15.75">
      <c r="I23311" s="192"/>
      <c r="J23311" s="192"/>
    </row>
    <row r="23312" spans="9:10" ht="15.75">
      <c r="I23312" s="192"/>
      <c r="J23312" s="192"/>
    </row>
    <row r="23313" spans="9:10" ht="15.75">
      <c r="I23313" s="192"/>
      <c r="J23313" s="192"/>
    </row>
    <row r="23314" spans="9:10" ht="15.75">
      <c r="I23314" s="192"/>
      <c r="J23314" s="192"/>
    </row>
    <row r="23315" spans="9:10" ht="15.75">
      <c r="I23315" s="192"/>
      <c r="J23315" s="192"/>
    </row>
    <row r="23316" spans="9:10" ht="15.75">
      <c r="I23316" s="192"/>
      <c r="J23316" s="192"/>
    </row>
    <row r="23317" spans="9:10" ht="15.75">
      <c r="I23317" s="192"/>
      <c r="J23317" s="192"/>
    </row>
    <row r="23318" spans="9:10" ht="15.75">
      <c r="I23318" s="192"/>
      <c r="J23318" s="192"/>
    </row>
    <row r="23319" spans="9:10" ht="15.75">
      <c r="I23319" s="192"/>
      <c r="J23319" s="192"/>
    </row>
    <row r="23320" spans="9:10" ht="15.75">
      <c r="I23320" s="192"/>
      <c r="J23320" s="192"/>
    </row>
    <row r="23321" spans="9:10" ht="15.75">
      <c r="I23321" s="192"/>
      <c r="J23321" s="192"/>
    </row>
    <row r="23322" spans="9:10" ht="15.75">
      <c r="I23322" s="192"/>
      <c r="J23322" s="192"/>
    </row>
    <row r="23323" spans="9:10" ht="15.75">
      <c r="I23323" s="192"/>
      <c r="J23323" s="192"/>
    </row>
    <row r="23324" spans="9:10" ht="15.75">
      <c r="I23324" s="192"/>
      <c r="J23324" s="192"/>
    </row>
    <row r="23325" spans="9:10" ht="15.75">
      <c r="I23325" s="192"/>
      <c r="J23325" s="192"/>
    </row>
    <row r="23326" spans="9:10" ht="15.75">
      <c r="I23326" s="192"/>
      <c r="J23326" s="192"/>
    </row>
    <row r="23327" spans="9:10" ht="15.75">
      <c r="I23327" s="192"/>
      <c r="J23327" s="192"/>
    </row>
    <row r="23328" spans="9:10" ht="15.75">
      <c r="I23328" s="192"/>
      <c r="J23328" s="192"/>
    </row>
    <row r="23329" spans="9:10" ht="15.75">
      <c r="I23329" s="192"/>
      <c r="J23329" s="192"/>
    </row>
    <row r="23330" spans="9:10" ht="15.75">
      <c r="I23330" s="192"/>
      <c r="J23330" s="192"/>
    </row>
    <row r="23331" spans="9:10" ht="15.75">
      <c r="I23331" s="192"/>
      <c r="J23331" s="192"/>
    </row>
    <row r="23332" spans="9:10" ht="15.75">
      <c r="I23332" s="192"/>
      <c r="J23332" s="192"/>
    </row>
    <row r="23333" spans="9:10" ht="15.75">
      <c r="I23333" s="192"/>
      <c r="J23333" s="192"/>
    </row>
    <row r="23334" spans="9:10" ht="15.75">
      <c r="I23334" s="192"/>
      <c r="J23334" s="192"/>
    </row>
    <row r="23335" spans="9:10" ht="15.75">
      <c r="I23335" s="192"/>
      <c r="J23335" s="192"/>
    </row>
    <row r="23336" spans="9:10" ht="15.75">
      <c r="I23336" s="192"/>
      <c r="J23336" s="192"/>
    </row>
    <row r="23337" spans="9:10" ht="15.75">
      <c r="I23337" s="192"/>
      <c r="J23337" s="192"/>
    </row>
    <row r="23338" spans="9:10" ht="15.75">
      <c r="I23338" s="192"/>
      <c r="J23338" s="192"/>
    </row>
    <row r="23339" spans="9:10" ht="15.75">
      <c r="I23339" s="192"/>
      <c r="J23339" s="192"/>
    </row>
    <row r="23340" spans="9:10" ht="15.75">
      <c r="I23340" s="192"/>
      <c r="J23340" s="192"/>
    </row>
    <row r="23341" spans="9:10" ht="15.75">
      <c r="I23341" s="192"/>
      <c r="J23341" s="192"/>
    </row>
    <row r="23342" spans="9:10" ht="15.75">
      <c r="I23342" s="192"/>
      <c r="J23342" s="192"/>
    </row>
    <row r="23343" spans="9:10" ht="15.75">
      <c r="I23343" s="192"/>
      <c r="J23343" s="192"/>
    </row>
    <row r="23344" spans="9:10" ht="15.75">
      <c r="I23344" s="192"/>
      <c r="J23344" s="192"/>
    </row>
    <row r="23345" spans="9:10" ht="15.75">
      <c r="I23345" s="192"/>
      <c r="J23345" s="192"/>
    </row>
    <row r="23346" spans="9:10" ht="15.75">
      <c r="I23346" s="192"/>
      <c r="J23346" s="192"/>
    </row>
    <row r="23347" spans="9:10" ht="15.75">
      <c r="I23347" s="192"/>
      <c r="J23347" s="192"/>
    </row>
    <row r="23348" spans="9:10" ht="15.75">
      <c r="I23348" s="192"/>
      <c r="J23348" s="192"/>
    </row>
    <row r="23349" spans="9:10" ht="15.75">
      <c r="I23349" s="192"/>
      <c r="J23349" s="192"/>
    </row>
    <row r="23350" spans="9:10" ht="15.75">
      <c r="I23350" s="192"/>
      <c r="J23350" s="192"/>
    </row>
    <row r="23351" spans="9:10" ht="15.75">
      <c r="I23351" s="192"/>
      <c r="J23351" s="192"/>
    </row>
    <row r="23352" spans="9:10" ht="15.75">
      <c r="I23352" s="192"/>
      <c r="J23352" s="192"/>
    </row>
    <row r="23353" spans="9:10" ht="15.75">
      <c r="I23353" s="192"/>
      <c r="J23353" s="192"/>
    </row>
    <row r="23354" spans="9:10" ht="15.75">
      <c r="I23354" s="192"/>
      <c r="J23354" s="192"/>
    </row>
    <row r="23355" spans="9:10" ht="15.75">
      <c r="I23355" s="192"/>
      <c r="J23355" s="192"/>
    </row>
    <row r="23356" spans="9:10" ht="15.75">
      <c r="I23356" s="192"/>
      <c r="J23356" s="192"/>
    </row>
    <row r="23357" spans="9:10" ht="15.75">
      <c r="I23357" s="192"/>
      <c r="J23357" s="192"/>
    </row>
    <row r="23358" spans="9:10" ht="15.75">
      <c r="I23358" s="192"/>
      <c r="J23358" s="192"/>
    </row>
    <row r="23359" spans="9:10" ht="15.75">
      <c r="I23359" s="192"/>
      <c r="J23359" s="192"/>
    </row>
    <row r="23360" spans="9:10" ht="15.75">
      <c r="I23360" s="192"/>
      <c r="J23360" s="192"/>
    </row>
    <row r="23361" spans="9:10" ht="15.75">
      <c r="I23361" s="192"/>
      <c r="J23361" s="192"/>
    </row>
    <row r="23362" spans="9:10" ht="15.75">
      <c r="I23362" s="192"/>
      <c r="J23362" s="192"/>
    </row>
    <row r="23363" spans="9:10" ht="15.75">
      <c r="I23363" s="192"/>
      <c r="J23363" s="192"/>
    </row>
    <row r="23364" spans="9:10" ht="15.75">
      <c r="I23364" s="192"/>
      <c r="J23364" s="192"/>
    </row>
    <row r="23365" spans="9:10" ht="15.75">
      <c r="I23365" s="192"/>
      <c r="J23365" s="192"/>
    </row>
    <row r="23366" spans="9:10" ht="15.75">
      <c r="I23366" s="192"/>
      <c r="J23366" s="192"/>
    </row>
    <row r="23367" spans="9:10" ht="15.75">
      <c r="I23367" s="192"/>
      <c r="J23367" s="192"/>
    </row>
    <row r="23368" spans="9:10" ht="15.75">
      <c r="I23368" s="192"/>
      <c r="J23368" s="192"/>
    </row>
    <row r="23369" spans="9:10" ht="15.75">
      <c r="I23369" s="192"/>
      <c r="J23369" s="192"/>
    </row>
    <row r="23370" spans="9:10" ht="15.75">
      <c r="I23370" s="192"/>
      <c r="J23370" s="192"/>
    </row>
    <row r="23371" spans="9:10" ht="15.75">
      <c r="I23371" s="192"/>
      <c r="J23371" s="192"/>
    </row>
    <row r="23372" spans="9:10" ht="15.75">
      <c r="I23372" s="192"/>
      <c r="J23372" s="192"/>
    </row>
    <row r="23373" spans="9:10" ht="15.75">
      <c r="I23373" s="192"/>
      <c r="J23373" s="192"/>
    </row>
    <row r="23374" spans="9:10" ht="15.75">
      <c r="I23374" s="192"/>
      <c r="J23374" s="192"/>
    </row>
    <row r="23375" spans="9:10" ht="15.75">
      <c r="I23375" s="192"/>
      <c r="J23375" s="192"/>
    </row>
    <row r="23376" spans="9:10" ht="15.75">
      <c r="I23376" s="192"/>
      <c r="J23376" s="192"/>
    </row>
    <row r="23377" spans="9:10" ht="15.75">
      <c r="I23377" s="192"/>
      <c r="J23377" s="192"/>
    </row>
    <row r="23378" spans="9:10" ht="15.75">
      <c r="I23378" s="192"/>
      <c r="J23378" s="192"/>
    </row>
    <row r="23379" spans="9:10" ht="15.75">
      <c r="I23379" s="192"/>
      <c r="J23379" s="192"/>
    </row>
    <row r="23380" spans="9:10" ht="15.75">
      <c r="I23380" s="192"/>
      <c r="J23380" s="192"/>
    </row>
    <row r="23381" spans="9:10" ht="15.75">
      <c r="I23381" s="192"/>
      <c r="J23381" s="192"/>
    </row>
    <row r="23382" spans="9:10" ht="15.75">
      <c r="I23382" s="192"/>
      <c r="J23382" s="192"/>
    </row>
    <row r="23383" spans="9:10" ht="15.75">
      <c r="I23383" s="192"/>
      <c r="J23383" s="192"/>
    </row>
    <row r="23384" spans="9:10" ht="15.75">
      <c r="I23384" s="192"/>
      <c r="J23384" s="192"/>
    </row>
    <row r="23385" spans="9:10" ht="15.75">
      <c r="I23385" s="192"/>
      <c r="J23385" s="192"/>
    </row>
    <row r="23386" spans="9:10" ht="15.75">
      <c r="I23386" s="192"/>
      <c r="J23386" s="192"/>
    </row>
    <row r="23387" spans="9:10" ht="15.75">
      <c r="I23387" s="192"/>
      <c r="J23387" s="192"/>
    </row>
    <row r="23388" spans="9:10" ht="15.75">
      <c r="I23388" s="192"/>
      <c r="J23388" s="192"/>
    </row>
    <row r="23389" spans="9:10" ht="15.75">
      <c r="I23389" s="192"/>
      <c r="J23389" s="192"/>
    </row>
    <row r="23390" spans="9:10" ht="15.75">
      <c r="I23390" s="192"/>
      <c r="J23390" s="192"/>
    </row>
    <row r="23391" spans="9:10" ht="15.75">
      <c r="I23391" s="192"/>
      <c r="J23391" s="192"/>
    </row>
    <row r="23392" spans="9:10" ht="15.75">
      <c r="I23392" s="192"/>
      <c r="J23392" s="192"/>
    </row>
    <row r="23393" spans="9:10" ht="15.75">
      <c r="I23393" s="192"/>
      <c r="J23393" s="192"/>
    </row>
    <row r="23394" spans="9:10" ht="15.75">
      <c r="I23394" s="192"/>
      <c r="J23394" s="192"/>
    </row>
    <row r="23395" spans="9:10" ht="15.75">
      <c r="I23395" s="192"/>
      <c r="J23395" s="192"/>
    </row>
    <row r="23396" spans="9:10" ht="15.75">
      <c r="I23396" s="192"/>
      <c r="J23396" s="192"/>
    </row>
    <row r="23397" spans="9:10" ht="15.75">
      <c r="I23397" s="192"/>
      <c r="J23397" s="192"/>
    </row>
    <row r="23398" spans="9:10" ht="15.75">
      <c r="I23398" s="192"/>
      <c r="J23398" s="192"/>
    </row>
    <row r="23399" spans="9:10" ht="15.75">
      <c r="I23399" s="192"/>
      <c r="J23399" s="192"/>
    </row>
    <row r="23400" spans="9:10" ht="15.75">
      <c r="I23400" s="192"/>
      <c r="J23400" s="192"/>
    </row>
    <row r="23401" spans="9:10" ht="15.75">
      <c r="I23401" s="192"/>
      <c r="J23401" s="192"/>
    </row>
    <row r="23402" spans="9:10" ht="15.75">
      <c r="I23402" s="192"/>
      <c r="J23402" s="192"/>
    </row>
    <row r="23403" spans="9:10" ht="15.75">
      <c r="I23403" s="192"/>
      <c r="J23403" s="192"/>
    </row>
    <row r="23404" spans="9:10" ht="15.75">
      <c r="I23404" s="192"/>
      <c r="J23404" s="192"/>
    </row>
    <row r="23405" spans="9:10" ht="15.75">
      <c r="I23405" s="192"/>
      <c r="J23405" s="192"/>
    </row>
    <row r="23406" spans="9:10" ht="15.75">
      <c r="I23406" s="192"/>
      <c r="J23406" s="192"/>
    </row>
    <row r="23407" spans="9:10" ht="15.75">
      <c r="I23407" s="192"/>
      <c r="J23407" s="192"/>
    </row>
    <row r="23408" spans="9:10" ht="15.75">
      <c r="I23408" s="192"/>
      <c r="J23408" s="192"/>
    </row>
    <row r="23409" spans="9:10" ht="15.75">
      <c r="I23409" s="192"/>
      <c r="J23409" s="192"/>
    </row>
    <row r="23410" spans="9:10" ht="15.75">
      <c r="I23410" s="192"/>
      <c r="J23410" s="192"/>
    </row>
    <row r="23411" spans="9:10" ht="15.75">
      <c r="I23411" s="192"/>
      <c r="J23411" s="192"/>
    </row>
    <row r="23412" spans="9:10" ht="15.75">
      <c r="I23412" s="192"/>
      <c r="J23412" s="192"/>
    </row>
    <row r="23413" spans="9:10" ht="15.75">
      <c r="I23413" s="192"/>
      <c r="J23413" s="192"/>
    </row>
    <row r="23414" spans="9:10" ht="15.75">
      <c r="I23414" s="192"/>
      <c r="J23414" s="192"/>
    </row>
    <row r="23415" spans="9:10" ht="15.75">
      <c r="I23415" s="192"/>
      <c r="J23415" s="192"/>
    </row>
    <row r="23416" spans="9:10" ht="15.75">
      <c r="I23416" s="192"/>
      <c r="J23416" s="192"/>
    </row>
    <row r="23417" spans="9:10" ht="15.75">
      <c r="I23417" s="192"/>
      <c r="J23417" s="192"/>
    </row>
    <row r="23418" spans="9:10" ht="15.75">
      <c r="I23418" s="192"/>
      <c r="J23418" s="192"/>
    </row>
    <row r="23419" spans="9:10" ht="15.75">
      <c r="I23419" s="192"/>
      <c r="J23419" s="192"/>
    </row>
    <row r="23420" spans="9:10" ht="15.75">
      <c r="I23420" s="192"/>
      <c r="J23420" s="192"/>
    </row>
    <row r="23421" spans="9:10" ht="15.75">
      <c r="I23421" s="192"/>
      <c r="J23421" s="192"/>
    </row>
    <row r="23422" spans="9:10" ht="15.75">
      <c r="I23422" s="192"/>
      <c r="J23422" s="192"/>
    </row>
    <row r="23423" spans="9:10" ht="15.75">
      <c r="I23423" s="192"/>
      <c r="J23423" s="192"/>
    </row>
    <row r="23424" spans="9:10" ht="15.75">
      <c r="I23424" s="192"/>
      <c r="J23424" s="192"/>
    </row>
    <row r="23425" spans="9:10" ht="15.75">
      <c r="I23425" s="192"/>
      <c r="J23425" s="192"/>
    </row>
    <row r="23426" spans="9:10" ht="15.75">
      <c r="I23426" s="192"/>
      <c r="J23426" s="192"/>
    </row>
    <row r="23427" spans="9:10" ht="15.75">
      <c r="I23427" s="192"/>
      <c r="J23427" s="192"/>
    </row>
    <row r="23428" spans="9:10" ht="15.75">
      <c r="I23428" s="192"/>
      <c r="J23428" s="192"/>
    </row>
    <row r="23429" spans="9:10" ht="15.75">
      <c r="I23429" s="192"/>
      <c r="J23429" s="192"/>
    </row>
    <row r="23430" spans="9:10" ht="15.75">
      <c r="I23430" s="192"/>
      <c r="J23430" s="192"/>
    </row>
    <row r="23431" spans="9:10" ht="15.75">
      <c r="I23431" s="192"/>
      <c r="J23431" s="192"/>
    </row>
    <row r="23432" spans="9:10" ht="15.75">
      <c r="I23432" s="192"/>
      <c r="J23432" s="192"/>
    </row>
    <row r="23433" spans="9:10" ht="15.75">
      <c r="I23433" s="192"/>
      <c r="J23433" s="192"/>
    </row>
    <row r="23434" spans="9:10" ht="15.75">
      <c r="I23434" s="192"/>
      <c r="J23434" s="192"/>
    </row>
    <row r="23435" spans="9:10" ht="15.75">
      <c r="I23435" s="192"/>
      <c r="J23435" s="192"/>
    </row>
    <row r="23436" spans="9:10" ht="15.75">
      <c r="I23436" s="192"/>
      <c r="J23436" s="192"/>
    </row>
    <row r="23437" spans="9:10" ht="15.75">
      <c r="I23437" s="192"/>
      <c r="J23437" s="192"/>
    </row>
    <row r="23438" spans="9:10" ht="15.75">
      <c r="I23438" s="192"/>
      <c r="J23438" s="192"/>
    </row>
    <row r="23439" spans="9:10" ht="15.75">
      <c r="I23439" s="192"/>
      <c r="J23439" s="192"/>
    </row>
    <row r="23440" spans="9:10" ht="15.75">
      <c r="I23440" s="192"/>
      <c r="J23440" s="192"/>
    </row>
    <row r="23441" spans="9:10" ht="15.75">
      <c r="I23441" s="192"/>
      <c r="J23441" s="192"/>
    </row>
    <row r="23442" spans="9:10" ht="15.75">
      <c r="I23442" s="192"/>
      <c r="J23442" s="192"/>
    </row>
    <row r="23443" spans="9:10" ht="15.75">
      <c r="I23443" s="192"/>
      <c r="J23443" s="192"/>
    </row>
    <row r="23444" spans="9:10" ht="15.75">
      <c r="I23444" s="192"/>
      <c r="J23444" s="192"/>
    </row>
    <row r="23445" spans="9:10" ht="15.75">
      <c r="I23445" s="192"/>
      <c r="J23445" s="192"/>
    </row>
    <row r="23446" spans="9:10" ht="15.75">
      <c r="I23446" s="192"/>
      <c r="J23446" s="192"/>
    </row>
    <row r="23447" spans="9:10" ht="15.75">
      <c r="I23447" s="192"/>
      <c r="J23447" s="192"/>
    </row>
    <row r="23448" spans="9:10" ht="15.75">
      <c r="I23448" s="192"/>
      <c r="J23448" s="192"/>
    </row>
    <row r="23449" spans="9:10" ht="15.75">
      <c r="I23449" s="192"/>
      <c r="J23449" s="192"/>
    </row>
    <row r="23450" spans="9:10" ht="15.75">
      <c r="I23450" s="192"/>
      <c r="J23450" s="192"/>
    </row>
    <row r="23451" spans="9:10" ht="15.75">
      <c r="I23451" s="192"/>
      <c r="J23451" s="192"/>
    </row>
    <row r="23452" spans="9:10" ht="15.75">
      <c r="I23452" s="192"/>
      <c r="J23452" s="192"/>
    </row>
    <row r="23453" spans="9:10" ht="15.75">
      <c r="I23453" s="192"/>
      <c r="J23453" s="192"/>
    </row>
    <row r="23454" spans="9:10" ht="15.75">
      <c r="I23454" s="192"/>
      <c r="J23454" s="192"/>
    </row>
    <row r="23455" spans="9:10" ht="15.75">
      <c r="I23455" s="192"/>
      <c r="J23455" s="192"/>
    </row>
    <row r="23456" spans="9:10" ht="15.75">
      <c r="I23456" s="192"/>
      <c r="J23456" s="192"/>
    </row>
    <row r="23457" spans="9:10" ht="15.75">
      <c r="I23457" s="192"/>
      <c r="J23457" s="192"/>
    </row>
    <row r="23458" spans="9:10" ht="15.75">
      <c r="I23458" s="192"/>
      <c r="J23458" s="192"/>
    </row>
    <row r="23459" spans="9:10" ht="15.75">
      <c r="I23459" s="192"/>
      <c r="J23459" s="192"/>
    </row>
    <row r="23460" spans="9:10" ht="15.75">
      <c r="I23460" s="192"/>
      <c r="J23460" s="192"/>
    </row>
    <row r="23461" spans="9:10" ht="15.75">
      <c r="I23461" s="192"/>
      <c r="J23461" s="192"/>
    </row>
    <row r="23462" spans="9:10" ht="15.75">
      <c r="I23462" s="192"/>
      <c r="J23462" s="192"/>
    </row>
    <row r="23463" spans="9:10" ht="15.75">
      <c r="I23463" s="192"/>
      <c r="J23463" s="192"/>
    </row>
    <row r="23464" spans="9:10" ht="15.75">
      <c r="I23464" s="192"/>
      <c r="J23464" s="192"/>
    </row>
    <row r="23465" spans="9:10" ht="15.75">
      <c r="I23465" s="192"/>
      <c r="J23465" s="192"/>
    </row>
    <row r="23466" spans="9:10" ht="15.75">
      <c r="I23466" s="192"/>
      <c r="J23466" s="192"/>
    </row>
    <row r="23467" spans="9:10" ht="15.75">
      <c r="I23467" s="192"/>
      <c r="J23467" s="192"/>
    </row>
    <row r="23468" spans="9:10" ht="15.75">
      <c r="I23468" s="192"/>
      <c r="J23468" s="192"/>
    </row>
    <row r="23469" spans="9:10" ht="15.75">
      <c r="I23469" s="192"/>
      <c r="J23469" s="192"/>
    </row>
    <row r="23470" spans="9:10" ht="15.75">
      <c r="I23470" s="192"/>
      <c r="J23470" s="192"/>
    </row>
    <row r="23471" spans="9:10" ht="15.75">
      <c r="I23471" s="192"/>
      <c r="J23471" s="192"/>
    </row>
    <row r="23472" spans="9:10" ht="15.75">
      <c r="I23472" s="192"/>
      <c r="J23472" s="192"/>
    </row>
    <row r="23473" spans="9:10" ht="15.75">
      <c r="I23473" s="192"/>
      <c r="J23473" s="192"/>
    </row>
    <row r="23474" spans="9:10" ht="15.75">
      <c r="I23474" s="192"/>
      <c r="J23474" s="192"/>
    </row>
    <row r="23475" spans="9:10" ht="15.75">
      <c r="I23475" s="192"/>
      <c r="J23475" s="192"/>
    </row>
    <row r="23476" spans="9:10" ht="15.75">
      <c r="I23476" s="192"/>
      <c r="J23476" s="192"/>
    </row>
    <row r="23477" spans="9:10" ht="15.75">
      <c r="I23477" s="192"/>
      <c r="J23477" s="192"/>
    </row>
    <row r="23478" spans="9:10" ht="15.75">
      <c r="I23478" s="192"/>
      <c r="J23478" s="192"/>
    </row>
    <row r="23479" spans="9:10" ht="15.75">
      <c r="I23479" s="192"/>
      <c r="J23479" s="192"/>
    </row>
    <row r="23480" spans="9:10" ht="15.75">
      <c r="I23480" s="192"/>
      <c r="J23480" s="192"/>
    </row>
    <row r="23481" spans="9:10" ht="15.75">
      <c r="I23481" s="192"/>
      <c r="J23481" s="192"/>
    </row>
    <row r="23482" spans="9:10" ht="15.75">
      <c r="I23482" s="192"/>
      <c r="J23482" s="192"/>
    </row>
    <row r="23483" spans="9:10" ht="15.75">
      <c r="I23483" s="192"/>
      <c r="J23483" s="192"/>
    </row>
    <row r="23484" spans="9:10" ht="15.75">
      <c r="I23484" s="192"/>
      <c r="J23484" s="192"/>
    </row>
    <row r="23485" spans="9:10" ht="15.75">
      <c r="I23485" s="192"/>
      <c r="J23485" s="192"/>
    </row>
    <row r="23486" spans="9:10" ht="15.75">
      <c r="I23486" s="192"/>
      <c r="J23486" s="192"/>
    </row>
    <row r="23487" spans="9:10" ht="15.75">
      <c r="I23487" s="192"/>
      <c r="J23487" s="192"/>
    </row>
    <row r="23488" spans="9:10" ht="15.75">
      <c r="I23488" s="192"/>
      <c r="J23488" s="192"/>
    </row>
    <row r="23489" spans="9:10" ht="15.75">
      <c r="I23489" s="192"/>
      <c r="J23489" s="192"/>
    </row>
    <row r="23490" spans="9:10" ht="15.75">
      <c r="I23490" s="192"/>
      <c r="J23490" s="192"/>
    </row>
    <row r="23491" spans="9:10" ht="15.75">
      <c r="I23491" s="192"/>
      <c r="J23491" s="192"/>
    </row>
    <row r="23492" spans="9:10" ht="15.75">
      <c r="I23492" s="192"/>
      <c r="J23492" s="192"/>
    </row>
    <row r="23493" spans="9:10" ht="15.75">
      <c r="I23493" s="192"/>
      <c r="J23493" s="192"/>
    </row>
    <row r="23494" spans="9:10" ht="15.75">
      <c r="I23494" s="192"/>
      <c r="J23494" s="192"/>
    </row>
    <row r="23495" spans="9:10" ht="15.75">
      <c r="I23495" s="192"/>
      <c r="J23495" s="192"/>
    </row>
    <row r="23496" spans="9:10" ht="15.75">
      <c r="I23496" s="192"/>
      <c r="J23496" s="192"/>
    </row>
    <row r="23497" spans="9:10" ht="15.75">
      <c r="I23497" s="192"/>
      <c r="J23497" s="192"/>
    </row>
    <row r="23498" spans="9:10" ht="15.75">
      <c r="I23498" s="192"/>
      <c r="J23498" s="192"/>
    </row>
    <row r="23499" spans="9:10" ht="15.75">
      <c r="I23499" s="192"/>
      <c r="J23499" s="192"/>
    </row>
    <row r="23500" spans="9:10" ht="15.75">
      <c r="I23500" s="192"/>
      <c r="J23500" s="192"/>
    </row>
    <row r="23501" spans="9:10" ht="15.75">
      <c r="I23501" s="192"/>
      <c r="J23501" s="192"/>
    </row>
    <row r="23502" spans="9:10" ht="15.75">
      <c r="I23502" s="192"/>
      <c r="J23502" s="192"/>
    </row>
    <row r="23503" spans="9:10" ht="15.75">
      <c r="I23503" s="192"/>
      <c r="J23503" s="192"/>
    </row>
    <row r="23504" spans="9:10" ht="15.75">
      <c r="I23504" s="192"/>
      <c r="J23504" s="192"/>
    </row>
    <row r="23505" spans="9:10" ht="15.75">
      <c r="I23505" s="192"/>
      <c r="J23505" s="192"/>
    </row>
    <row r="23506" spans="9:10" ht="15.75">
      <c r="I23506" s="192"/>
      <c r="J23506" s="192"/>
    </row>
    <row r="23507" spans="9:10" ht="15.75">
      <c r="I23507" s="192"/>
      <c r="J23507" s="192"/>
    </row>
    <row r="23508" spans="9:10" ht="15.75">
      <c r="I23508" s="192"/>
      <c r="J23508" s="192"/>
    </row>
    <row r="23509" spans="9:10" ht="15.75">
      <c r="I23509" s="192"/>
      <c r="J23509" s="192"/>
    </row>
    <row r="23510" spans="9:10" ht="15.75">
      <c r="I23510" s="192"/>
      <c r="J23510" s="192"/>
    </row>
    <row r="23511" spans="9:10" ht="15.75">
      <c r="I23511" s="192"/>
      <c r="J23511" s="192"/>
    </row>
    <row r="23512" spans="9:10" ht="15.75">
      <c r="I23512" s="192"/>
      <c r="J23512" s="192"/>
    </row>
    <row r="23513" spans="9:10" ht="15.75">
      <c r="I23513" s="192"/>
      <c r="J23513" s="192"/>
    </row>
    <row r="23514" spans="9:10" ht="15.75">
      <c r="I23514" s="192"/>
      <c r="J23514" s="192"/>
    </row>
    <row r="23515" spans="9:10" ht="15.75">
      <c r="I23515" s="192"/>
      <c r="J23515" s="192"/>
    </row>
    <row r="23516" spans="9:10" ht="15.75">
      <c r="I23516" s="192"/>
      <c r="J23516" s="192"/>
    </row>
    <row r="23517" spans="9:10" ht="15.75">
      <c r="I23517" s="192"/>
      <c r="J23517" s="192"/>
    </row>
    <row r="23518" spans="9:10" ht="15.75">
      <c r="I23518" s="192"/>
      <c r="J23518" s="192"/>
    </row>
    <row r="23519" spans="9:10" ht="15.75">
      <c r="I23519" s="192"/>
      <c r="J23519" s="192"/>
    </row>
    <row r="23520" spans="9:10" ht="15.75">
      <c r="I23520" s="192"/>
      <c r="J23520" s="192"/>
    </row>
    <row r="23521" spans="9:10" ht="15.75">
      <c r="I23521" s="192"/>
      <c r="J23521" s="192"/>
    </row>
    <row r="23522" spans="9:10" ht="15.75">
      <c r="I23522" s="192"/>
      <c r="J23522" s="192"/>
    </row>
    <row r="23523" spans="9:10" ht="15.75">
      <c r="I23523" s="192"/>
      <c r="J23523" s="192"/>
    </row>
    <row r="23524" spans="9:10" ht="15.75">
      <c r="I23524" s="192"/>
      <c r="J23524" s="192"/>
    </row>
    <row r="23525" spans="9:10" ht="15.75">
      <c r="I23525" s="192"/>
      <c r="J23525" s="192"/>
    </row>
    <row r="23526" spans="9:10" ht="15.75">
      <c r="I23526" s="192"/>
      <c r="J23526" s="192"/>
    </row>
    <row r="23527" spans="9:10" ht="15.75">
      <c r="I23527" s="192"/>
      <c r="J23527" s="192"/>
    </row>
    <row r="23528" spans="9:10" ht="15.75">
      <c r="I23528" s="192"/>
      <c r="J23528" s="192"/>
    </row>
    <row r="23529" spans="9:10" ht="15.75">
      <c r="I23529" s="192"/>
      <c r="J23529" s="192"/>
    </row>
    <row r="23530" spans="9:10" ht="15.75">
      <c r="I23530" s="192"/>
      <c r="J23530" s="192"/>
    </row>
    <row r="23531" spans="9:10" ht="15.75">
      <c r="I23531" s="192"/>
      <c r="J23531" s="192"/>
    </row>
    <row r="23532" spans="9:10" ht="15.75">
      <c r="I23532" s="192"/>
      <c r="J23532" s="192"/>
    </row>
    <row r="23533" spans="9:10" ht="15.75">
      <c r="I23533" s="192"/>
      <c r="J23533" s="192"/>
    </row>
    <row r="23534" spans="9:10" ht="15.75">
      <c r="I23534" s="192"/>
      <c r="J23534" s="192"/>
    </row>
    <row r="23535" spans="9:10" ht="15.75">
      <c r="I23535" s="192"/>
      <c r="J23535" s="192"/>
    </row>
    <row r="23536" spans="9:10" ht="15.75">
      <c r="I23536" s="192"/>
      <c r="J23536" s="192"/>
    </row>
    <row r="23537" spans="9:10" ht="15.75">
      <c r="I23537" s="192"/>
      <c r="J23537" s="192"/>
    </row>
    <row r="23538" spans="9:10" ht="15.75">
      <c r="I23538" s="192"/>
      <c r="J23538" s="192"/>
    </row>
    <row r="23539" spans="9:10" ht="15.75">
      <c r="I23539" s="192"/>
      <c r="J23539" s="192"/>
    </row>
    <row r="23540" spans="9:10" ht="15.75">
      <c r="I23540" s="192"/>
      <c r="J23540" s="192"/>
    </row>
    <row r="23541" spans="9:10" ht="15.75">
      <c r="I23541" s="192"/>
      <c r="J23541" s="192"/>
    </row>
    <row r="23542" spans="9:10" ht="15.75">
      <c r="I23542" s="192"/>
      <c r="J23542" s="192"/>
    </row>
    <row r="23543" spans="9:10" ht="15.75">
      <c r="I23543" s="192"/>
      <c r="J23543" s="192"/>
    </row>
    <row r="23544" spans="9:10" ht="15.75">
      <c r="I23544" s="192"/>
      <c r="J23544" s="192"/>
    </row>
    <row r="23545" spans="9:10" ht="15.75">
      <c r="I23545" s="192"/>
      <c r="J23545" s="192"/>
    </row>
    <row r="23546" spans="9:10" ht="15.75">
      <c r="I23546" s="192"/>
      <c r="J23546" s="192"/>
    </row>
    <row r="23547" spans="9:10" ht="15.75">
      <c r="I23547" s="192"/>
      <c r="J23547" s="192"/>
    </row>
    <row r="23548" spans="9:10" ht="15.75">
      <c r="I23548" s="192"/>
      <c r="J23548" s="192"/>
    </row>
    <row r="23549" spans="9:10" ht="15.75">
      <c r="I23549" s="192"/>
      <c r="J23549" s="192"/>
    </row>
    <row r="23550" spans="9:10" ht="15.75">
      <c r="I23550" s="192"/>
      <c r="J23550" s="192"/>
    </row>
    <row r="23551" spans="9:10" ht="15.75">
      <c r="I23551" s="192"/>
      <c r="J23551" s="192"/>
    </row>
    <row r="23552" spans="9:10" ht="15.75">
      <c r="I23552" s="192"/>
      <c r="J23552" s="192"/>
    </row>
    <row r="23553" spans="9:10" ht="15.75">
      <c r="I23553" s="192"/>
      <c r="J23553" s="192"/>
    </row>
    <row r="23554" spans="9:10" ht="15.75">
      <c r="I23554" s="192"/>
      <c r="J23554" s="192"/>
    </row>
    <row r="23555" spans="9:10" ht="15.75">
      <c r="I23555" s="192"/>
      <c r="J23555" s="192"/>
    </row>
    <row r="23556" spans="9:10" ht="15.75">
      <c r="I23556" s="192"/>
      <c r="J23556" s="192"/>
    </row>
    <row r="23557" spans="9:10" ht="15.75">
      <c r="I23557" s="192"/>
      <c r="J23557" s="192"/>
    </row>
    <row r="23558" spans="9:10" ht="15.75">
      <c r="I23558" s="192"/>
      <c r="J23558" s="192"/>
    </row>
    <row r="23559" spans="9:10" ht="15.75">
      <c r="I23559" s="192"/>
      <c r="J23559" s="192"/>
    </row>
    <row r="23560" spans="9:10" ht="15.75">
      <c r="I23560" s="192"/>
      <c r="J23560" s="192"/>
    </row>
    <row r="23561" spans="9:10" ht="15.75">
      <c r="I23561" s="192"/>
      <c r="J23561" s="192"/>
    </row>
    <row r="23562" spans="9:10" ht="15.75">
      <c r="I23562" s="192"/>
      <c r="J23562" s="192"/>
    </row>
    <row r="23563" spans="9:10" ht="15.75">
      <c r="I23563" s="192"/>
      <c r="J23563" s="192"/>
    </row>
    <row r="23564" spans="9:10" ht="15.75">
      <c r="I23564" s="192"/>
      <c r="J23564" s="192"/>
    </row>
    <row r="23565" spans="9:10" ht="15.75">
      <c r="I23565" s="192"/>
      <c r="J23565" s="192"/>
    </row>
    <row r="23566" spans="9:10" ht="15.75">
      <c r="I23566" s="192"/>
      <c r="J23566" s="192"/>
    </row>
    <row r="23567" spans="9:10" ht="15.75">
      <c r="I23567" s="192"/>
      <c r="J23567" s="192"/>
    </row>
    <row r="23568" spans="9:10" ht="15.75">
      <c r="I23568" s="192"/>
      <c r="J23568" s="192"/>
    </row>
    <row r="23569" spans="9:10" ht="15.75">
      <c r="I23569" s="192"/>
      <c r="J23569" s="192"/>
    </row>
    <row r="23570" spans="9:10" ht="15.75">
      <c r="I23570" s="192"/>
      <c r="J23570" s="192"/>
    </row>
    <row r="23571" spans="9:10" ht="15.75">
      <c r="I23571" s="192"/>
      <c r="J23571" s="192"/>
    </row>
    <row r="23572" spans="9:10" ht="15.75">
      <c r="I23572" s="192"/>
      <c r="J23572" s="192"/>
    </row>
    <row r="23573" spans="9:10" ht="15.75">
      <c r="I23573" s="192"/>
      <c r="J23573" s="192"/>
    </row>
    <row r="23574" spans="9:10" ht="15.75">
      <c r="I23574" s="192"/>
      <c r="J23574" s="192"/>
    </row>
    <row r="23575" spans="9:10" ht="15.75">
      <c r="I23575" s="192"/>
      <c r="J23575" s="192"/>
    </row>
    <row r="23576" spans="9:10" ht="15.75">
      <c r="I23576" s="192"/>
      <c r="J23576" s="192"/>
    </row>
    <row r="23577" spans="9:10" ht="15.75">
      <c r="I23577" s="192"/>
      <c r="J23577" s="192"/>
    </row>
    <row r="23578" spans="9:10" ht="15.75">
      <c r="I23578" s="192"/>
      <c r="J23578" s="192"/>
    </row>
    <row r="23579" spans="9:10" ht="15.75">
      <c r="I23579" s="192"/>
      <c r="J23579" s="192"/>
    </row>
    <row r="23580" spans="9:10" ht="15.75">
      <c r="I23580" s="192"/>
      <c r="J23580" s="192"/>
    </row>
    <row r="23581" spans="9:10" ht="15.75">
      <c r="I23581" s="192"/>
      <c r="J23581" s="192"/>
    </row>
    <row r="23582" spans="9:10" ht="15.75">
      <c r="I23582" s="192"/>
      <c r="J23582" s="192"/>
    </row>
    <row r="23583" spans="9:10" ht="15.75">
      <c r="I23583" s="192"/>
      <c r="J23583" s="192"/>
    </row>
    <row r="23584" spans="9:10" ht="15.75">
      <c r="I23584" s="192"/>
      <c r="J23584" s="192"/>
    </row>
    <row r="23585" spans="9:10" ht="15.75">
      <c r="I23585" s="192"/>
      <c r="J23585" s="192"/>
    </row>
    <row r="23586" spans="9:10" ht="15.75">
      <c r="I23586" s="192"/>
      <c r="J23586" s="192"/>
    </row>
    <row r="23587" spans="9:10" ht="15.75">
      <c r="I23587" s="192"/>
      <c r="J23587" s="192"/>
    </row>
    <row r="23588" spans="9:10" ht="15.75">
      <c r="I23588" s="192"/>
      <c r="J23588" s="192"/>
    </row>
    <row r="23589" spans="9:10" ht="15.75">
      <c r="I23589" s="192"/>
      <c r="J23589" s="192"/>
    </row>
    <row r="23590" spans="9:10" ht="15.75">
      <c r="I23590" s="192"/>
      <c r="J23590" s="192"/>
    </row>
    <row r="23591" spans="9:10" ht="15.75">
      <c r="I23591" s="192"/>
      <c r="J23591" s="192"/>
    </row>
    <row r="23592" spans="9:10" ht="15.75">
      <c r="I23592" s="192"/>
      <c r="J23592" s="192"/>
    </row>
    <row r="23593" spans="9:10" ht="15.75">
      <c r="I23593" s="192"/>
      <c r="J23593" s="192"/>
    </row>
    <row r="23594" spans="9:10" ht="15.75">
      <c r="I23594" s="192"/>
      <c r="J23594" s="192"/>
    </row>
    <row r="23595" spans="9:10" ht="15.75">
      <c r="I23595" s="192"/>
      <c r="J23595" s="192"/>
    </row>
    <row r="23596" spans="9:10" ht="15.75">
      <c r="I23596" s="192"/>
      <c r="J23596" s="192"/>
    </row>
    <row r="23597" spans="9:10" ht="15.75">
      <c r="I23597" s="192"/>
      <c r="J23597" s="192"/>
    </row>
    <row r="23598" spans="9:10" ht="15.75">
      <c r="I23598" s="192"/>
      <c r="J23598" s="192"/>
    </row>
    <row r="23599" spans="9:10" ht="15.75">
      <c r="I23599" s="192"/>
      <c r="J23599" s="192"/>
    </row>
    <row r="23600" spans="9:10" ht="15.75">
      <c r="I23600" s="192"/>
      <c r="J23600" s="192"/>
    </row>
    <row r="23601" spans="9:10" ht="15.75">
      <c r="I23601" s="192"/>
      <c r="J23601" s="192"/>
    </row>
    <row r="23602" spans="9:10" ht="15.75">
      <c r="I23602" s="192"/>
      <c r="J23602" s="192"/>
    </row>
    <row r="23603" spans="9:10" ht="15.75">
      <c r="I23603" s="192"/>
      <c r="J23603" s="192"/>
    </row>
    <row r="23604" spans="9:10" ht="15.75">
      <c r="I23604" s="192"/>
      <c r="J23604" s="192"/>
    </row>
    <row r="23605" spans="9:10" ht="15.75">
      <c r="I23605" s="192"/>
      <c r="J23605" s="192"/>
    </row>
    <row r="23606" spans="9:10" ht="15.75">
      <c r="I23606" s="192"/>
      <c r="J23606" s="192"/>
    </row>
    <row r="23607" spans="9:10" ht="15.75">
      <c r="I23607" s="192"/>
      <c r="J23607" s="192"/>
    </row>
    <row r="23608" spans="9:10" ht="15.75">
      <c r="I23608" s="192"/>
      <c r="J23608" s="192"/>
    </row>
    <row r="23609" spans="9:10" ht="15.75">
      <c r="I23609" s="192"/>
      <c r="J23609" s="192"/>
    </row>
    <row r="23610" spans="9:10" ht="15.75">
      <c r="I23610" s="192"/>
      <c r="J23610" s="192"/>
    </row>
    <row r="23611" spans="9:10" ht="15.75">
      <c r="I23611" s="192"/>
      <c r="J23611" s="192"/>
    </row>
    <row r="23612" spans="9:10" ht="15.75">
      <c r="I23612" s="192"/>
      <c r="J23612" s="192"/>
    </row>
    <row r="23613" spans="9:10" ht="15.75">
      <c r="I23613" s="192"/>
      <c r="J23613" s="192"/>
    </row>
    <row r="23614" spans="9:10" ht="15.75">
      <c r="I23614" s="192"/>
      <c r="J23614" s="192"/>
    </row>
    <row r="23615" spans="9:10" ht="15.75">
      <c r="I23615" s="192"/>
      <c r="J23615" s="192"/>
    </row>
    <row r="23616" spans="9:10" ht="15.75">
      <c r="I23616" s="192"/>
      <c r="J23616" s="192"/>
    </row>
    <row r="23617" spans="9:10" ht="15.75">
      <c r="I23617" s="192"/>
      <c r="J23617" s="192"/>
    </row>
    <row r="23618" spans="9:10" ht="15.75">
      <c r="I23618" s="192"/>
      <c r="J23618" s="192"/>
    </row>
    <row r="23619" spans="9:10" ht="15.75">
      <c r="I23619" s="192"/>
      <c r="J23619" s="192"/>
    </row>
    <row r="23620" spans="9:10" ht="15.75">
      <c r="I23620" s="192"/>
      <c r="J23620" s="192"/>
    </row>
    <row r="23621" spans="9:10" ht="15.75">
      <c r="I23621" s="192"/>
      <c r="J23621" s="192"/>
    </row>
    <row r="23622" spans="9:10" ht="15.75">
      <c r="I23622" s="192"/>
      <c r="J23622" s="192"/>
    </row>
    <row r="23623" spans="9:10" ht="15.75">
      <c r="I23623" s="192"/>
      <c r="J23623" s="192"/>
    </row>
    <row r="23624" spans="9:10" ht="15.75">
      <c r="I23624" s="192"/>
      <c r="J23624" s="192"/>
    </row>
    <row r="23625" spans="9:10" ht="15.75">
      <c r="I23625" s="192"/>
      <c r="J23625" s="192"/>
    </row>
    <row r="23626" spans="9:10" ht="15.75">
      <c r="I23626" s="192"/>
      <c r="J23626" s="192"/>
    </row>
    <row r="23627" spans="9:10" ht="15.75">
      <c r="I23627" s="192"/>
      <c r="J23627" s="192"/>
    </row>
    <row r="23628" spans="9:10" ht="15.75">
      <c r="I23628" s="192"/>
      <c r="J23628" s="192"/>
    </row>
    <row r="23629" spans="9:10" ht="15.75">
      <c r="I23629" s="192"/>
      <c r="J23629" s="192"/>
    </row>
    <row r="23630" spans="9:10" ht="15.75">
      <c r="I23630" s="192"/>
      <c r="J23630" s="192"/>
    </row>
    <row r="23631" spans="9:10" ht="15.75">
      <c r="I23631" s="192"/>
      <c r="J23631" s="192"/>
    </row>
    <row r="23632" spans="9:10" ht="15.75">
      <c r="I23632" s="192"/>
      <c r="J23632" s="192"/>
    </row>
    <row r="23633" spans="9:10" ht="15.75">
      <c r="I23633" s="192"/>
      <c r="J23633" s="192"/>
    </row>
    <row r="23634" spans="9:10" ht="15.75">
      <c r="I23634" s="192"/>
      <c r="J23634" s="192"/>
    </row>
    <row r="23635" spans="9:10" ht="15.75">
      <c r="I23635" s="192"/>
      <c r="J23635" s="192"/>
    </row>
    <row r="23636" spans="9:10" ht="15.75">
      <c r="I23636" s="192"/>
      <c r="J23636" s="192"/>
    </row>
    <row r="23637" spans="9:10" ht="15.75">
      <c r="I23637" s="192"/>
      <c r="J23637" s="192"/>
    </row>
    <row r="23638" spans="9:10" ht="15.75">
      <c r="I23638" s="192"/>
      <c r="J23638" s="192"/>
    </row>
    <row r="23639" spans="9:10" ht="15.75">
      <c r="I23639" s="192"/>
      <c r="J23639" s="192"/>
    </row>
    <row r="23640" spans="9:10" ht="15.75">
      <c r="I23640" s="192"/>
      <c r="J23640" s="192"/>
    </row>
    <row r="23641" spans="9:10" ht="15.75">
      <c r="I23641" s="192"/>
      <c r="J23641" s="192"/>
    </row>
    <row r="23642" spans="9:10" ht="15.75">
      <c r="I23642" s="192"/>
      <c r="J23642" s="192"/>
    </row>
    <row r="23643" spans="9:10" ht="15.75">
      <c r="I23643" s="192"/>
      <c r="J23643" s="192"/>
    </row>
    <row r="23644" spans="9:10" ht="15.75">
      <c r="I23644" s="192"/>
      <c r="J23644" s="192"/>
    </row>
    <row r="23645" spans="9:10" ht="15.75">
      <c r="I23645" s="192"/>
      <c r="J23645" s="192"/>
    </row>
    <row r="23646" spans="9:10" ht="15.75">
      <c r="I23646" s="192"/>
      <c r="J23646" s="192"/>
    </row>
    <row r="23647" spans="9:10" ht="15.75">
      <c r="I23647" s="192"/>
      <c r="J23647" s="192"/>
    </row>
    <row r="23648" spans="9:10" ht="15.75">
      <c r="I23648" s="192"/>
      <c r="J23648" s="192"/>
    </row>
    <row r="23649" spans="9:10" ht="15.75">
      <c r="I23649" s="192"/>
      <c r="J23649" s="192"/>
    </row>
    <row r="23650" spans="9:10" ht="15.75">
      <c r="I23650" s="192"/>
      <c r="J23650" s="192"/>
    </row>
    <row r="23651" spans="9:10" ht="15.75">
      <c r="I23651" s="192"/>
      <c r="J23651" s="192"/>
    </row>
    <row r="23652" spans="9:10" ht="15.75">
      <c r="I23652" s="192"/>
      <c r="J23652" s="192"/>
    </row>
    <row r="23653" spans="9:10" ht="15.75">
      <c r="I23653" s="192"/>
      <c r="J23653" s="192"/>
    </row>
    <row r="23654" spans="9:10" ht="15.75">
      <c r="I23654" s="192"/>
      <c r="J23654" s="192"/>
    </row>
    <row r="23655" spans="9:10" ht="15.75">
      <c r="I23655" s="192"/>
      <c r="J23655" s="192"/>
    </row>
    <row r="23656" spans="9:10" ht="15.75">
      <c r="I23656" s="192"/>
      <c r="J23656" s="192"/>
    </row>
    <row r="23657" spans="9:10" ht="15.75">
      <c r="I23657" s="192"/>
      <c r="J23657" s="192"/>
    </row>
    <row r="23658" spans="9:10" ht="15.75">
      <c r="I23658" s="192"/>
      <c r="J23658" s="192"/>
    </row>
    <row r="23659" spans="9:10" ht="15.75">
      <c r="I23659" s="192"/>
      <c r="J23659" s="192"/>
    </row>
    <row r="23660" spans="9:10" ht="15.75">
      <c r="I23660" s="192"/>
      <c r="J23660" s="192"/>
    </row>
    <row r="23661" spans="9:10" ht="15.75">
      <c r="I23661" s="192"/>
      <c r="J23661" s="192"/>
    </row>
    <row r="23662" spans="9:10" ht="15.75">
      <c r="I23662" s="192"/>
      <c r="J23662" s="192"/>
    </row>
    <row r="23663" spans="9:10" ht="15.75">
      <c r="I23663" s="192"/>
      <c r="J23663" s="192"/>
    </row>
    <row r="23664" spans="9:10" ht="15.75">
      <c r="I23664" s="192"/>
      <c r="J23664" s="192"/>
    </row>
    <row r="23665" spans="9:10" ht="15.75">
      <c r="I23665" s="192"/>
      <c r="J23665" s="192"/>
    </row>
    <row r="23666" spans="9:10" ht="15.75">
      <c r="I23666" s="192"/>
      <c r="J23666" s="192"/>
    </row>
    <row r="23667" spans="9:10" ht="15.75">
      <c r="I23667" s="192"/>
      <c r="J23667" s="192"/>
    </row>
    <row r="23668" spans="9:10" ht="15.75">
      <c r="I23668" s="192"/>
      <c r="J23668" s="192"/>
    </row>
    <row r="23669" spans="9:10" ht="15.75">
      <c r="I23669" s="192"/>
      <c r="J23669" s="192"/>
    </row>
    <row r="23670" spans="9:10" ht="15.75">
      <c r="I23670" s="192"/>
      <c r="J23670" s="192"/>
    </row>
    <row r="23671" spans="9:10" ht="15.75">
      <c r="I23671" s="192"/>
      <c r="J23671" s="192"/>
    </row>
    <row r="23672" spans="9:10" ht="15.75">
      <c r="I23672" s="192"/>
      <c r="J23672" s="192"/>
    </row>
    <row r="23673" spans="9:10" ht="15.75">
      <c r="I23673" s="192"/>
      <c r="J23673" s="192"/>
    </row>
    <row r="23674" spans="9:10" ht="15.75">
      <c r="I23674" s="192"/>
      <c r="J23674" s="192"/>
    </row>
    <row r="23675" spans="9:10" ht="15.75">
      <c r="I23675" s="192"/>
      <c r="J23675" s="192"/>
    </row>
    <row r="23676" spans="9:10" ht="15.75">
      <c r="I23676" s="192"/>
      <c r="J23676" s="192"/>
    </row>
    <row r="23677" spans="9:10" ht="15.75">
      <c r="I23677" s="192"/>
      <c r="J23677" s="192"/>
    </row>
    <row r="23678" spans="9:10" ht="15.75">
      <c r="I23678" s="192"/>
      <c r="J23678" s="192"/>
    </row>
    <row r="23679" spans="9:10" ht="15.75">
      <c r="I23679" s="192"/>
      <c r="J23679" s="192"/>
    </row>
    <row r="23680" spans="9:10" ht="15.75">
      <c r="I23680" s="192"/>
      <c r="J23680" s="192"/>
    </row>
    <row r="23681" spans="9:10" ht="15.75">
      <c r="I23681" s="192"/>
      <c r="J23681" s="192"/>
    </row>
    <row r="23682" spans="9:10" ht="15.75">
      <c r="I23682" s="192"/>
      <c r="J23682" s="192"/>
    </row>
    <row r="23683" spans="9:10" ht="15.75">
      <c r="I23683" s="192"/>
      <c r="J23683" s="192"/>
    </row>
    <row r="23684" spans="9:10" ht="15.75">
      <c r="I23684" s="192"/>
      <c r="J23684" s="192"/>
    </row>
    <row r="23685" spans="9:10" ht="15.75">
      <c r="I23685" s="192"/>
      <c r="J23685" s="192"/>
    </row>
    <row r="23686" spans="9:10" ht="15.75">
      <c r="I23686" s="192"/>
      <c r="J23686" s="192"/>
    </row>
    <row r="23687" spans="9:10" ht="15.75">
      <c r="I23687" s="192"/>
      <c r="J23687" s="192"/>
    </row>
    <row r="23688" spans="9:10" ht="15.75">
      <c r="I23688" s="192"/>
      <c r="J23688" s="192"/>
    </row>
    <row r="23689" spans="9:10" ht="15.75">
      <c r="I23689" s="192"/>
      <c r="J23689" s="192"/>
    </row>
    <row r="23690" spans="9:10" ht="15.75">
      <c r="I23690" s="192"/>
      <c r="J23690" s="192"/>
    </row>
    <row r="23691" spans="9:10" ht="15.75">
      <c r="I23691" s="192"/>
      <c r="J23691" s="192"/>
    </row>
    <row r="23692" spans="9:10" ht="15.75">
      <c r="I23692" s="192"/>
      <c r="J23692" s="192"/>
    </row>
    <row r="23693" spans="9:10" ht="15.75">
      <c r="I23693" s="192"/>
      <c r="J23693" s="192"/>
    </row>
    <row r="23694" spans="9:10" ht="15.75">
      <c r="I23694" s="192"/>
      <c r="J23694" s="192"/>
    </row>
    <row r="23695" spans="9:10" ht="15.75">
      <c r="I23695" s="192"/>
      <c r="J23695" s="192"/>
    </row>
    <row r="23696" spans="9:10" ht="15.75">
      <c r="I23696" s="192"/>
      <c r="J23696" s="192"/>
    </row>
    <row r="23697" spans="9:10" ht="15.75">
      <c r="I23697" s="192"/>
      <c r="J23697" s="192"/>
    </row>
    <row r="23698" spans="9:10" ht="15.75">
      <c r="I23698" s="192"/>
      <c r="J23698" s="192"/>
    </row>
    <row r="23699" spans="9:10" ht="15.75">
      <c r="I23699" s="192"/>
      <c r="J23699" s="192"/>
    </row>
    <row r="23700" spans="9:10" ht="15.75">
      <c r="I23700" s="192"/>
      <c r="J23700" s="192"/>
    </row>
    <row r="23701" spans="9:10" ht="15.75">
      <c r="I23701" s="192"/>
      <c r="J23701" s="192"/>
    </row>
    <row r="23702" spans="9:10" ht="15.75">
      <c r="I23702" s="192"/>
      <c r="J23702" s="192"/>
    </row>
    <row r="23703" spans="9:10" ht="15.75">
      <c r="I23703" s="192"/>
      <c r="J23703" s="192"/>
    </row>
    <row r="23704" spans="9:10" ht="15.75">
      <c r="I23704" s="192"/>
      <c r="J23704" s="192"/>
    </row>
    <row r="23705" spans="9:10" ht="15.75">
      <c r="I23705" s="192"/>
      <c r="J23705" s="192"/>
    </row>
    <row r="23706" spans="9:10" ht="15.75">
      <c r="I23706" s="192"/>
      <c r="J23706" s="192"/>
    </row>
    <row r="23707" spans="9:10" ht="15.75">
      <c r="I23707" s="192"/>
      <c r="J23707" s="192"/>
    </row>
    <row r="23708" spans="9:10" ht="15.75">
      <c r="I23708" s="192"/>
      <c r="J23708" s="192"/>
    </row>
    <row r="23709" spans="9:10" ht="15.75">
      <c r="I23709" s="192"/>
      <c r="J23709" s="192"/>
    </row>
    <row r="23710" spans="9:10" ht="15.75">
      <c r="I23710" s="192"/>
      <c r="J23710" s="192"/>
    </row>
    <row r="23711" spans="9:10" ht="15.75">
      <c r="I23711" s="192"/>
      <c r="J23711" s="192"/>
    </row>
    <row r="23712" spans="9:10" ht="15.75">
      <c r="I23712" s="192"/>
      <c r="J23712" s="192"/>
    </row>
    <row r="23713" spans="9:10" ht="15.75">
      <c r="I23713" s="192"/>
      <c r="J23713" s="192"/>
    </row>
    <row r="23714" spans="9:10" ht="15.75">
      <c r="I23714" s="192"/>
      <c r="J23714" s="192"/>
    </row>
    <row r="23715" spans="9:10" ht="15.75">
      <c r="I23715" s="192"/>
      <c r="J23715" s="192"/>
    </row>
    <row r="23716" spans="9:10" ht="15.75">
      <c r="I23716" s="192"/>
      <c r="J23716" s="192"/>
    </row>
    <row r="23717" spans="9:10" ht="15.75">
      <c r="I23717" s="192"/>
      <c r="J23717" s="192"/>
    </row>
    <row r="23718" spans="9:10" ht="15.75">
      <c r="I23718" s="192"/>
      <c r="J23718" s="192"/>
    </row>
    <row r="23719" spans="9:10" ht="15.75">
      <c r="I23719" s="192"/>
      <c r="J23719" s="192"/>
    </row>
    <row r="23720" spans="9:10" ht="15.75">
      <c r="I23720" s="192"/>
      <c r="J23720" s="192"/>
    </row>
    <row r="23721" spans="9:10" ht="15.75">
      <c r="I23721" s="192"/>
      <c r="J23721" s="192"/>
    </row>
    <row r="23722" spans="9:10" ht="15.75">
      <c r="I23722" s="192"/>
      <c r="J23722" s="192"/>
    </row>
    <row r="23723" spans="9:10" ht="15.75">
      <c r="I23723" s="192"/>
      <c r="J23723" s="192"/>
    </row>
    <row r="23724" spans="9:10" ht="15.75">
      <c r="I23724" s="192"/>
      <c r="J23724" s="192"/>
    </row>
    <row r="23725" spans="9:10" ht="15.75">
      <c r="I23725" s="192"/>
      <c r="J23725" s="192"/>
    </row>
    <row r="23726" spans="9:10" ht="15.75">
      <c r="I23726" s="192"/>
      <c r="J23726" s="192"/>
    </row>
    <row r="23727" spans="9:10" ht="15.75">
      <c r="I23727" s="192"/>
      <c r="J23727" s="192"/>
    </row>
    <row r="23728" spans="9:10" ht="15.75">
      <c r="I23728" s="192"/>
      <c r="J23728" s="192"/>
    </row>
    <row r="23729" spans="9:10" ht="15.75">
      <c r="I23729" s="192"/>
      <c r="J23729" s="192"/>
    </row>
    <row r="23730" spans="9:10" ht="15.75">
      <c r="I23730" s="192"/>
      <c r="J23730" s="192"/>
    </row>
    <row r="23731" spans="9:10" ht="15.75">
      <c r="I23731" s="192"/>
      <c r="J23731" s="192"/>
    </row>
    <row r="23732" spans="9:10" ht="15.75">
      <c r="I23732" s="192"/>
      <c r="J23732" s="192"/>
    </row>
    <row r="23733" spans="9:10" ht="15.75">
      <c r="I23733" s="192"/>
      <c r="J23733" s="192"/>
    </row>
    <row r="23734" spans="9:10" ht="15.75">
      <c r="I23734" s="192"/>
      <c r="J23734" s="192"/>
    </row>
    <row r="23735" spans="9:10" ht="15.75">
      <c r="I23735" s="192"/>
      <c r="J23735" s="192"/>
    </row>
    <row r="23736" spans="9:10" ht="15.75">
      <c r="I23736" s="192"/>
      <c r="J23736" s="192"/>
    </row>
    <row r="23737" spans="9:10" ht="15.75">
      <c r="I23737" s="192"/>
      <c r="J23737" s="192"/>
    </row>
    <row r="23738" spans="9:10" ht="15.75">
      <c r="I23738" s="192"/>
      <c r="J23738" s="192"/>
    </row>
    <row r="23739" spans="9:10" ht="15.75">
      <c r="I23739" s="192"/>
      <c r="J23739" s="192"/>
    </row>
    <row r="23740" spans="9:10" ht="15.75">
      <c r="I23740" s="192"/>
      <c r="J23740" s="192"/>
    </row>
    <row r="23741" spans="9:10" ht="15.75">
      <c r="I23741" s="192"/>
      <c r="J23741" s="192"/>
    </row>
    <row r="23742" spans="9:10" ht="15.75">
      <c r="I23742" s="192"/>
      <c r="J23742" s="192"/>
    </row>
    <row r="23743" spans="9:10" ht="15.75">
      <c r="I23743" s="192"/>
      <c r="J23743" s="192"/>
    </row>
    <row r="23744" spans="9:10" ht="15.75">
      <c r="I23744" s="192"/>
      <c r="J23744" s="192"/>
    </row>
    <row r="23745" spans="9:10" ht="15.75">
      <c r="I23745" s="192"/>
      <c r="J23745" s="192"/>
    </row>
    <row r="23746" spans="9:10" ht="15.75">
      <c r="I23746" s="192"/>
      <c r="J23746" s="192"/>
    </row>
    <row r="23747" spans="9:10" ht="15.75">
      <c r="I23747" s="192"/>
      <c r="J23747" s="192"/>
    </row>
    <row r="23748" spans="9:10" ht="15.75">
      <c r="I23748" s="192"/>
      <c r="J23748" s="192"/>
    </row>
    <row r="23749" spans="9:10" ht="15.75">
      <c r="I23749" s="192"/>
      <c r="J23749" s="192"/>
    </row>
    <row r="23750" spans="9:10" ht="15.75">
      <c r="I23750" s="192"/>
      <c r="J23750" s="192"/>
    </row>
    <row r="23751" spans="9:10" ht="15.75">
      <c r="I23751" s="192"/>
      <c r="J23751" s="192"/>
    </row>
    <row r="23752" spans="9:10" ht="15.75">
      <c r="I23752" s="192"/>
      <c r="J23752" s="192"/>
    </row>
    <row r="23753" spans="9:10" ht="15.75">
      <c r="I23753" s="192"/>
      <c r="J23753" s="192"/>
    </row>
    <row r="23754" spans="9:10" ht="15.75">
      <c r="I23754" s="192"/>
      <c r="J23754" s="192"/>
    </row>
    <row r="23755" spans="9:10" ht="15.75">
      <c r="I23755" s="192"/>
      <c r="J23755" s="192"/>
    </row>
    <row r="23756" spans="9:10" ht="15.75">
      <c r="I23756" s="192"/>
      <c r="J23756" s="192"/>
    </row>
    <row r="23757" spans="9:10" ht="15.75">
      <c r="I23757" s="192"/>
      <c r="J23757" s="192"/>
    </row>
    <row r="23758" spans="9:10" ht="15.75">
      <c r="I23758" s="192"/>
      <c r="J23758" s="192"/>
    </row>
    <row r="23759" spans="9:10" ht="15.75">
      <c r="I23759" s="192"/>
      <c r="J23759" s="192"/>
    </row>
    <row r="23760" spans="9:10" ht="15.75">
      <c r="I23760" s="192"/>
      <c r="J23760" s="192"/>
    </row>
    <row r="23761" spans="9:10" ht="15.75">
      <c r="I23761" s="192"/>
      <c r="J23761" s="192"/>
    </row>
    <row r="23762" spans="9:10" ht="15.75">
      <c r="I23762" s="192"/>
      <c r="J23762" s="192"/>
    </row>
    <row r="23763" spans="9:10" ht="15.75">
      <c r="I23763" s="192"/>
      <c r="J23763" s="192"/>
    </row>
    <row r="23764" spans="9:10" ht="15.75">
      <c r="I23764" s="192"/>
      <c r="J23764" s="192"/>
    </row>
    <row r="23765" spans="9:10" ht="15.75">
      <c r="I23765" s="192"/>
      <c r="J23765" s="192"/>
    </row>
    <row r="23766" spans="9:10" ht="15.75">
      <c r="I23766" s="192"/>
      <c r="J23766" s="192"/>
    </row>
    <row r="23767" spans="9:10" ht="15.75">
      <c r="I23767" s="192"/>
      <c r="J23767" s="192"/>
    </row>
    <row r="23768" spans="9:10" ht="15.75">
      <c r="I23768" s="192"/>
      <c r="J23768" s="192"/>
    </row>
    <row r="23769" spans="9:10" ht="15.75">
      <c r="I23769" s="192"/>
      <c r="J23769" s="192"/>
    </row>
    <row r="23770" spans="9:10" ht="15.75">
      <c r="I23770" s="192"/>
      <c r="J23770" s="192"/>
    </row>
    <row r="23771" spans="9:10" ht="15.75">
      <c r="I23771" s="192"/>
      <c r="J23771" s="192"/>
    </row>
    <row r="23772" spans="9:10" ht="15.75">
      <c r="I23772" s="192"/>
      <c r="J23772" s="192"/>
    </row>
    <row r="23773" spans="9:10" ht="15.75">
      <c r="I23773" s="192"/>
      <c r="J23773" s="192"/>
    </row>
    <row r="23774" spans="9:10" ht="15.75">
      <c r="I23774" s="192"/>
      <c r="J23774" s="192"/>
    </row>
    <row r="23775" spans="9:10" ht="15.75">
      <c r="I23775" s="192"/>
      <c r="J23775" s="192"/>
    </row>
    <row r="23776" spans="9:10" ht="15.75">
      <c r="I23776" s="192"/>
      <c r="J23776" s="192"/>
    </row>
    <row r="23777" spans="9:10" ht="15.75">
      <c r="I23777" s="192"/>
      <c r="J23777" s="192"/>
    </row>
    <row r="23778" spans="9:10" ht="15.75">
      <c r="I23778" s="192"/>
      <c r="J23778" s="192"/>
    </row>
    <row r="23779" spans="9:10" ht="15.75">
      <c r="I23779" s="192"/>
      <c r="J23779" s="192"/>
    </row>
    <row r="23780" spans="9:10" ht="15.75">
      <c r="I23780" s="192"/>
      <c r="J23780" s="192"/>
    </row>
    <row r="23781" spans="9:10" ht="15.75">
      <c r="I23781" s="192"/>
      <c r="J23781" s="192"/>
    </row>
    <row r="23782" spans="9:10" ht="15.75">
      <c r="I23782" s="192"/>
      <c r="J23782" s="192"/>
    </row>
    <row r="23783" spans="9:10" ht="15.75">
      <c r="I23783" s="192"/>
      <c r="J23783" s="192"/>
    </row>
    <row r="23784" spans="9:10" ht="15.75">
      <c r="I23784" s="192"/>
      <c r="J23784" s="192"/>
    </row>
    <row r="23785" spans="9:10" ht="15.75">
      <c r="I23785" s="192"/>
      <c r="J23785" s="192"/>
    </row>
    <row r="23786" spans="9:10" ht="15.75">
      <c r="I23786" s="192"/>
      <c r="J23786" s="192"/>
    </row>
    <row r="23787" spans="9:10" ht="15.75">
      <c r="I23787" s="192"/>
      <c r="J23787" s="192"/>
    </row>
    <row r="23788" spans="9:10" ht="15.75">
      <c r="I23788" s="192"/>
      <c r="J23788" s="192"/>
    </row>
    <row r="23789" spans="9:10" ht="15.75">
      <c r="I23789" s="192"/>
      <c r="J23789" s="192"/>
    </row>
    <row r="23790" spans="9:10" ht="15.75">
      <c r="I23790" s="192"/>
      <c r="J23790" s="192"/>
    </row>
    <row r="23791" spans="9:10" ht="15.75">
      <c r="I23791" s="192"/>
      <c r="J23791" s="192"/>
    </row>
    <row r="23792" spans="9:10" ht="15.75">
      <c r="I23792" s="192"/>
      <c r="J23792" s="192"/>
    </row>
    <row r="23793" spans="9:10" ht="15.75">
      <c r="I23793" s="192"/>
      <c r="J23793" s="192"/>
    </row>
    <row r="23794" spans="9:10" ht="15.75">
      <c r="I23794" s="192"/>
      <c r="J23794" s="192"/>
    </row>
    <row r="23795" spans="9:10" ht="15.75">
      <c r="I23795" s="192"/>
      <c r="J23795" s="192"/>
    </row>
    <row r="23796" spans="9:10" ht="15.75">
      <c r="I23796" s="192"/>
      <c r="J23796" s="192"/>
    </row>
    <row r="23797" spans="9:10" ht="15.75">
      <c r="I23797" s="192"/>
      <c r="J23797" s="192"/>
    </row>
    <row r="23798" spans="9:10" ht="15.75">
      <c r="I23798" s="192"/>
      <c r="J23798" s="192"/>
    </row>
    <row r="23799" spans="9:10" ht="15.75">
      <c r="I23799" s="192"/>
      <c r="J23799" s="192"/>
    </row>
    <row r="23800" spans="9:10" ht="15.75">
      <c r="I23800" s="192"/>
      <c r="J23800" s="192"/>
    </row>
    <row r="23801" spans="9:10" ht="15.75">
      <c r="I23801" s="192"/>
      <c r="J23801" s="192"/>
    </row>
    <row r="23802" spans="9:10" ht="15.75">
      <c r="I23802" s="192"/>
      <c r="J23802" s="192"/>
    </row>
    <row r="23803" spans="9:10" ht="15.75">
      <c r="I23803" s="192"/>
      <c r="J23803" s="192"/>
    </row>
    <row r="23804" spans="9:10" ht="15.75">
      <c r="I23804" s="192"/>
      <c r="J23804" s="192"/>
    </row>
    <row r="23805" spans="9:10" ht="15.75">
      <c r="I23805" s="192"/>
      <c r="J23805" s="192"/>
    </row>
    <row r="23806" spans="9:10" ht="15.75">
      <c r="I23806" s="192"/>
      <c r="J23806" s="192"/>
    </row>
    <row r="23807" spans="9:10" ht="15.75">
      <c r="I23807" s="192"/>
      <c r="J23807" s="192"/>
    </row>
    <row r="23808" spans="9:10" ht="15.75">
      <c r="I23808" s="192"/>
      <c r="J23808" s="192"/>
    </row>
    <row r="23809" spans="9:10" ht="15.75">
      <c r="I23809" s="192"/>
      <c r="J23809" s="192"/>
    </row>
    <row r="23810" spans="9:10" ht="15.75">
      <c r="I23810" s="192"/>
      <c r="J23810" s="192"/>
    </row>
    <row r="23811" spans="9:10" ht="15.75">
      <c r="I23811" s="192"/>
      <c r="J23811" s="192"/>
    </row>
    <row r="23812" spans="9:10" ht="15.75">
      <c r="I23812" s="192"/>
      <c r="J23812" s="192"/>
    </row>
    <row r="23813" spans="9:10" ht="15.75">
      <c r="I23813" s="192"/>
      <c r="J23813" s="192"/>
    </row>
    <row r="23814" spans="9:10" ht="15.75">
      <c r="I23814" s="192"/>
      <c r="J23814" s="192"/>
    </row>
    <row r="23815" spans="9:10" ht="15.75">
      <c r="I23815" s="192"/>
      <c r="J23815" s="192"/>
    </row>
    <row r="23816" spans="9:10" ht="15.75">
      <c r="I23816" s="192"/>
      <c r="J23816" s="192"/>
    </row>
    <row r="23817" spans="9:10" ht="15.75">
      <c r="I23817" s="192"/>
      <c r="J23817" s="192"/>
    </row>
    <row r="23818" spans="9:10" ht="15.75">
      <c r="I23818" s="192"/>
      <c r="J23818" s="192"/>
    </row>
    <row r="23819" spans="9:10" ht="15.75">
      <c r="I23819" s="192"/>
      <c r="J23819" s="192"/>
    </row>
    <row r="23820" spans="9:10" ht="15.75">
      <c r="I23820" s="192"/>
      <c r="J23820" s="192"/>
    </row>
    <row r="23821" spans="9:10" ht="15.75">
      <c r="I23821" s="192"/>
      <c r="J23821" s="192"/>
    </row>
    <row r="23822" spans="9:10" ht="15.75">
      <c r="I23822" s="192"/>
      <c r="J23822" s="192"/>
    </row>
    <row r="23823" spans="9:10" ht="15.75">
      <c r="I23823" s="192"/>
      <c r="J23823" s="192"/>
    </row>
    <row r="23824" spans="9:10" ht="15.75">
      <c r="I23824" s="192"/>
      <c r="J23824" s="192"/>
    </row>
    <row r="23825" spans="9:10" ht="15.75">
      <c r="I23825" s="192"/>
      <c r="J23825" s="192"/>
    </row>
    <row r="23826" spans="9:10" ht="15.75">
      <c r="I23826" s="192"/>
      <c r="J23826" s="192"/>
    </row>
    <row r="23827" spans="9:10" ht="15.75">
      <c r="I23827" s="192"/>
      <c r="J23827" s="192"/>
    </row>
    <row r="23828" spans="9:10" ht="15.75">
      <c r="I23828" s="192"/>
      <c r="J23828" s="192"/>
    </row>
    <row r="23829" spans="9:10" ht="15.75">
      <c r="I23829" s="192"/>
      <c r="J23829" s="192"/>
    </row>
    <row r="23830" spans="9:10" ht="15.75">
      <c r="I23830" s="192"/>
      <c r="J23830" s="192"/>
    </row>
    <row r="23831" spans="9:10" ht="15.75">
      <c r="I23831" s="192"/>
      <c r="J23831" s="192"/>
    </row>
    <row r="23832" spans="9:10" ht="15.75">
      <c r="I23832" s="192"/>
      <c r="J23832" s="192"/>
    </row>
    <row r="23833" spans="9:10" ht="15.75">
      <c r="I23833" s="192"/>
      <c r="J23833" s="192"/>
    </row>
    <row r="23834" spans="9:10" ht="15.75">
      <c r="I23834" s="192"/>
      <c r="J23834" s="192"/>
    </row>
    <row r="23835" spans="9:10" ht="15.75">
      <c r="I23835" s="192"/>
      <c r="J23835" s="192"/>
    </row>
    <row r="23836" spans="9:10" ht="15.75">
      <c r="I23836" s="192"/>
      <c r="J23836" s="192"/>
    </row>
    <row r="23837" spans="9:10" ht="15.75">
      <c r="I23837" s="192"/>
      <c r="J23837" s="192"/>
    </row>
    <row r="23838" spans="9:10" ht="15.75">
      <c r="I23838" s="192"/>
      <c r="J23838" s="192"/>
    </row>
    <row r="23839" spans="9:10" ht="15.75">
      <c r="I23839" s="192"/>
      <c r="J23839" s="192"/>
    </row>
    <row r="23840" spans="9:10" ht="15.75">
      <c r="I23840" s="192"/>
      <c r="J23840" s="192"/>
    </row>
    <row r="23841" spans="9:10" ht="15.75">
      <c r="I23841" s="192"/>
      <c r="J23841" s="192"/>
    </row>
    <row r="23842" spans="9:10" ht="15.75">
      <c r="I23842" s="192"/>
      <c r="J23842" s="192"/>
    </row>
    <row r="23843" spans="9:10" ht="15.75">
      <c r="I23843" s="192"/>
      <c r="J23843" s="192"/>
    </row>
    <row r="23844" spans="9:10" ht="15.75">
      <c r="I23844" s="192"/>
      <c r="J23844" s="192"/>
    </row>
    <row r="23845" spans="9:10" ht="15.75">
      <c r="I23845" s="192"/>
      <c r="J23845" s="192"/>
    </row>
    <row r="23846" spans="9:10" ht="15.75">
      <c r="I23846" s="192"/>
      <c r="J23846" s="192"/>
    </row>
    <row r="23847" spans="9:10" ht="15.75">
      <c r="I23847" s="192"/>
      <c r="J23847" s="192"/>
    </row>
    <row r="23848" spans="9:10" ht="15.75">
      <c r="I23848" s="192"/>
      <c r="J23848" s="192"/>
    </row>
    <row r="23849" spans="9:10" ht="15.75">
      <c r="I23849" s="192"/>
      <c r="J23849" s="192"/>
    </row>
    <row r="23850" spans="9:10" ht="15.75">
      <c r="I23850" s="192"/>
      <c r="J23850" s="192"/>
    </row>
    <row r="23851" spans="9:10" ht="15.75">
      <c r="I23851" s="192"/>
      <c r="J23851" s="192"/>
    </row>
    <row r="23852" spans="9:10" ht="15.75">
      <c r="I23852" s="192"/>
      <c r="J23852" s="192"/>
    </row>
    <row r="23853" spans="9:10" ht="15.75">
      <c r="I23853" s="192"/>
      <c r="J23853" s="192"/>
    </row>
    <row r="23854" spans="9:10" ht="15.75">
      <c r="I23854" s="192"/>
      <c r="J23854" s="192"/>
    </row>
    <row r="23855" spans="9:10" ht="15.75">
      <c r="I23855" s="192"/>
      <c r="J23855" s="192"/>
    </row>
    <row r="23856" spans="9:10" ht="15.75">
      <c r="I23856" s="192"/>
      <c r="J23856" s="192"/>
    </row>
    <row r="23857" spans="9:10" ht="15.75">
      <c r="I23857" s="192"/>
      <c r="J23857" s="192"/>
    </row>
    <row r="23858" spans="9:10" ht="15.75">
      <c r="I23858" s="192"/>
      <c r="J23858" s="192"/>
    </row>
    <row r="23859" spans="9:10" ht="15.75">
      <c r="I23859" s="192"/>
      <c r="J23859" s="192"/>
    </row>
    <row r="23860" spans="9:10" ht="15.75">
      <c r="I23860" s="192"/>
      <c r="J23860" s="192"/>
    </row>
    <row r="23861" spans="9:10" ht="15.75">
      <c r="I23861" s="192"/>
      <c r="J23861" s="192"/>
    </row>
    <row r="23862" spans="9:10" ht="15.75">
      <c r="I23862" s="192"/>
      <c r="J23862" s="192"/>
    </row>
    <row r="23863" spans="9:10" ht="15.75">
      <c r="I23863" s="192"/>
      <c r="J23863" s="192"/>
    </row>
    <row r="23864" spans="9:10" ht="15.75">
      <c r="I23864" s="192"/>
      <c r="J23864" s="192"/>
    </row>
    <row r="23865" spans="9:10" ht="15.75">
      <c r="I23865" s="192"/>
      <c r="J23865" s="192"/>
    </row>
    <row r="23866" spans="9:10" ht="15.75">
      <c r="I23866" s="192"/>
      <c r="J23866" s="192"/>
    </row>
    <row r="23867" spans="9:10" ht="15.75">
      <c r="I23867" s="192"/>
      <c r="J23867" s="192"/>
    </row>
    <row r="23868" spans="9:10" ht="15.75">
      <c r="I23868" s="192"/>
      <c r="J23868" s="192"/>
    </row>
    <row r="23869" spans="9:10" ht="15.75">
      <c r="I23869" s="192"/>
      <c r="J23869" s="192"/>
    </row>
    <row r="23870" spans="9:10" ht="15.75">
      <c r="I23870" s="192"/>
      <c r="J23870" s="192"/>
    </row>
    <row r="23871" spans="9:10" ht="15.75">
      <c r="I23871" s="192"/>
      <c r="J23871" s="192"/>
    </row>
    <row r="23872" spans="9:10" ht="15.75">
      <c r="I23872" s="192"/>
      <c r="J23872" s="192"/>
    </row>
    <row r="23873" spans="9:10" ht="15.75">
      <c r="I23873" s="192"/>
      <c r="J23873" s="192"/>
    </row>
    <row r="23874" spans="9:10" ht="15.75">
      <c r="I23874" s="192"/>
      <c r="J23874" s="192"/>
    </row>
    <row r="23875" spans="9:10" ht="15.75">
      <c r="I23875" s="192"/>
      <c r="J23875" s="192"/>
    </row>
    <row r="23876" spans="9:10" ht="15.75">
      <c r="I23876" s="192"/>
      <c r="J23876" s="192"/>
    </row>
    <row r="23877" spans="9:10" ht="15.75">
      <c r="I23877" s="192"/>
      <c r="J23877" s="192"/>
    </row>
    <row r="23878" spans="9:10" ht="15.75">
      <c r="I23878" s="192"/>
      <c r="J23878" s="192"/>
    </row>
    <row r="23879" spans="9:10" ht="15.75">
      <c r="I23879" s="192"/>
      <c r="J23879" s="192"/>
    </row>
    <row r="23880" spans="9:10" ht="15.75">
      <c r="I23880" s="192"/>
      <c r="J23880" s="192"/>
    </row>
    <row r="23881" spans="9:10" ht="15.75">
      <c r="I23881" s="192"/>
      <c r="J23881" s="192"/>
    </row>
    <row r="23882" spans="9:10" ht="15.75">
      <c r="I23882" s="192"/>
      <c r="J23882" s="192"/>
    </row>
    <row r="23883" spans="9:10" ht="15.75">
      <c r="I23883" s="192"/>
      <c r="J23883" s="192"/>
    </row>
    <row r="23884" spans="9:10" ht="15.75">
      <c r="I23884" s="192"/>
      <c r="J23884" s="192"/>
    </row>
    <row r="23885" spans="9:10" ht="15.75">
      <c r="I23885" s="192"/>
      <c r="J23885" s="192"/>
    </row>
    <row r="23886" spans="9:10" ht="15.75">
      <c r="I23886" s="192"/>
      <c r="J23886" s="192"/>
    </row>
    <row r="23887" spans="9:10" ht="15.75">
      <c r="I23887" s="192"/>
      <c r="J23887" s="192"/>
    </row>
    <row r="23888" spans="9:10" ht="15.75">
      <c r="I23888" s="192"/>
      <c r="J23888" s="192"/>
    </row>
    <row r="23889" spans="9:10" ht="15.75">
      <c r="I23889" s="192"/>
      <c r="J23889" s="192"/>
    </row>
    <row r="23890" spans="9:10" ht="15.75">
      <c r="I23890" s="192"/>
      <c r="J23890" s="192"/>
    </row>
    <row r="23891" spans="9:10" ht="15.75">
      <c r="I23891" s="192"/>
      <c r="J23891" s="192"/>
    </row>
    <row r="23892" spans="9:10" ht="15.75">
      <c r="I23892" s="192"/>
      <c r="J23892" s="192"/>
    </row>
    <row r="23893" spans="9:10" ht="15.75">
      <c r="I23893" s="192"/>
      <c r="J23893" s="192"/>
    </row>
    <row r="23894" spans="9:10" ht="15.75">
      <c r="I23894" s="192"/>
      <c r="J23894" s="192"/>
    </row>
    <row r="23895" spans="9:10" ht="15.75">
      <c r="I23895" s="192"/>
      <c r="J23895" s="192"/>
    </row>
    <row r="23896" spans="9:10" ht="15.75">
      <c r="I23896" s="192"/>
      <c r="J23896" s="192"/>
    </row>
    <row r="23897" spans="9:10" ht="15.75">
      <c r="I23897" s="192"/>
      <c r="J23897" s="192"/>
    </row>
    <row r="23898" spans="9:10" ht="15.75">
      <c r="I23898" s="192"/>
      <c r="J23898" s="192"/>
    </row>
    <row r="23899" spans="9:10" ht="15.75">
      <c r="I23899" s="192"/>
      <c r="J23899" s="192"/>
    </row>
    <row r="23900" spans="9:10" ht="15.75">
      <c r="I23900" s="192"/>
      <c r="J23900" s="192"/>
    </row>
    <row r="23901" spans="9:10" ht="15.75">
      <c r="I23901" s="192"/>
      <c r="J23901" s="192"/>
    </row>
    <row r="23902" spans="9:10" ht="15.75">
      <c r="I23902" s="192"/>
      <c r="J23902" s="192"/>
    </row>
    <row r="23903" spans="9:10" ht="15.75">
      <c r="I23903" s="192"/>
      <c r="J23903" s="192"/>
    </row>
    <row r="23904" spans="9:10" ht="15.75">
      <c r="I23904" s="192"/>
      <c r="J23904" s="192"/>
    </row>
    <row r="23905" spans="9:10" ht="15.75">
      <c r="I23905" s="192"/>
      <c r="J23905" s="192"/>
    </row>
    <row r="23906" spans="9:10" ht="15.75">
      <c r="I23906" s="192"/>
      <c r="J23906" s="192"/>
    </row>
    <row r="23907" spans="9:10" ht="15.75">
      <c r="I23907" s="192"/>
      <c r="J23907" s="192"/>
    </row>
    <row r="23908" spans="9:10" ht="15.75">
      <c r="I23908" s="192"/>
      <c r="J23908" s="192"/>
    </row>
    <row r="23909" spans="9:10" ht="15.75">
      <c r="I23909" s="192"/>
      <c r="J23909" s="192"/>
    </row>
    <row r="23910" spans="9:10" ht="15.75">
      <c r="I23910" s="192"/>
      <c r="J23910" s="192"/>
    </row>
    <row r="23911" spans="9:10" ht="15.75">
      <c r="I23911" s="192"/>
      <c r="J23911" s="192"/>
    </row>
    <row r="23912" spans="9:10" ht="15.75">
      <c r="I23912" s="192"/>
      <c r="J23912" s="192"/>
    </row>
    <row r="23913" spans="9:10" ht="15.75">
      <c r="I23913" s="192"/>
      <c r="J23913" s="192"/>
    </row>
    <row r="23914" spans="9:10" ht="15.75">
      <c r="I23914" s="192"/>
      <c r="J23914" s="192"/>
    </row>
    <row r="23915" spans="9:10" ht="15.75">
      <c r="I23915" s="192"/>
      <c r="J23915" s="192"/>
    </row>
    <row r="23916" spans="9:10" ht="15.75">
      <c r="I23916" s="192"/>
      <c r="J23916" s="192"/>
    </row>
    <row r="23917" spans="9:10" ht="15.75">
      <c r="I23917" s="192"/>
      <c r="J23917" s="192"/>
    </row>
    <row r="23918" spans="9:10" ht="15.75">
      <c r="I23918" s="192"/>
      <c r="J23918" s="192"/>
    </row>
    <row r="23919" spans="9:10" ht="15.75">
      <c r="I23919" s="192"/>
      <c r="J23919" s="192"/>
    </row>
    <row r="23920" spans="9:10" ht="15.75">
      <c r="I23920" s="192"/>
      <c r="J23920" s="192"/>
    </row>
    <row r="23921" spans="9:10" ht="15.75">
      <c r="I23921" s="192"/>
      <c r="J23921" s="192"/>
    </row>
    <row r="23922" spans="9:10" ht="15.75">
      <c r="I23922" s="192"/>
      <c r="J23922" s="192"/>
    </row>
    <row r="23923" spans="9:10" ht="15.75">
      <c r="I23923" s="192"/>
      <c r="J23923" s="192"/>
    </row>
    <row r="23924" spans="9:10" ht="15.75">
      <c r="I23924" s="192"/>
      <c r="J23924" s="192"/>
    </row>
    <row r="23925" spans="9:10" ht="15.75">
      <c r="I23925" s="192"/>
      <c r="J23925" s="192"/>
    </row>
    <row r="23926" spans="9:10" ht="15.75">
      <c r="I23926" s="192"/>
      <c r="J23926" s="192"/>
    </row>
    <row r="23927" spans="9:10" ht="15.75">
      <c r="I23927" s="192"/>
      <c r="J23927" s="192"/>
    </row>
    <row r="23928" spans="9:10" ht="15.75">
      <c r="I23928" s="192"/>
      <c r="J23928" s="192"/>
    </row>
    <row r="23929" spans="9:10" ht="15.75">
      <c r="I23929" s="192"/>
      <c r="J23929" s="192"/>
    </row>
    <row r="23930" spans="9:10" ht="15.75">
      <c r="I23930" s="192"/>
      <c r="J23930" s="192"/>
    </row>
    <row r="23931" spans="9:10" ht="15.75">
      <c r="I23931" s="192"/>
      <c r="J23931" s="192"/>
    </row>
    <row r="23932" spans="9:10" ht="15.75">
      <c r="I23932" s="192"/>
      <c r="J23932" s="192"/>
    </row>
    <row r="23933" spans="9:10" ht="15.75">
      <c r="I23933" s="192"/>
      <c r="J23933" s="192"/>
    </row>
    <row r="23934" spans="9:10" ht="15.75">
      <c r="I23934" s="192"/>
      <c r="J23934" s="192"/>
    </row>
    <row r="23935" spans="9:10" ht="15.75">
      <c r="I23935" s="192"/>
      <c r="J23935" s="192"/>
    </row>
    <row r="23936" spans="9:10" ht="15.75">
      <c r="I23936" s="192"/>
      <c r="J23936" s="192"/>
    </row>
    <row r="23937" spans="9:10" ht="15.75">
      <c r="I23937" s="192"/>
      <c r="J23937" s="192"/>
    </row>
    <row r="23938" spans="9:10" ht="15.75">
      <c r="I23938" s="192"/>
      <c r="J23938" s="192"/>
    </row>
    <row r="23939" spans="9:10" ht="15.75">
      <c r="I23939" s="192"/>
      <c r="J23939" s="192"/>
    </row>
    <row r="23940" spans="9:10" ht="15.75">
      <c r="I23940" s="192"/>
      <c r="J23940" s="192"/>
    </row>
    <row r="23941" spans="9:10" ht="15.75">
      <c r="I23941" s="192"/>
      <c r="J23941" s="192"/>
    </row>
    <row r="23942" spans="9:10" ht="15.75">
      <c r="I23942" s="192"/>
      <c r="J23942" s="192"/>
    </row>
    <row r="23943" spans="9:10" ht="15.75">
      <c r="I23943" s="192"/>
      <c r="J23943" s="192"/>
    </row>
    <row r="23944" spans="9:10" ht="15.75">
      <c r="I23944" s="192"/>
      <c r="J23944" s="192"/>
    </row>
    <row r="23945" spans="9:10" ht="15.75">
      <c r="I23945" s="192"/>
      <c r="J23945" s="192"/>
    </row>
    <row r="23946" spans="9:10" ht="15.75">
      <c r="I23946" s="192"/>
      <c r="J23946" s="192"/>
    </row>
    <row r="23947" spans="9:10" ht="15.75">
      <c r="I23947" s="192"/>
      <c r="J23947" s="192"/>
    </row>
    <row r="23948" spans="9:10" ht="15.75">
      <c r="I23948" s="192"/>
      <c r="J23948" s="192"/>
    </row>
    <row r="23949" spans="9:10" ht="15.75">
      <c r="I23949" s="192"/>
      <c r="J23949" s="192"/>
    </row>
    <row r="23950" spans="9:10" ht="15.75">
      <c r="I23950" s="192"/>
      <c r="J23950" s="192"/>
    </row>
    <row r="23951" spans="9:10" ht="15.75">
      <c r="I23951" s="192"/>
      <c r="J23951" s="192"/>
    </row>
    <row r="23952" spans="9:10" ht="15.75">
      <c r="I23952" s="192"/>
      <c r="J23952" s="192"/>
    </row>
    <row r="23953" spans="9:10" ht="15.75">
      <c r="I23953" s="192"/>
      <c r="J23953" s="192"/>
    </row>
    <row r="23954" spans="9:10" ht="15.75">
      <c r="I23954" s="192"/>
      <c r="J23954" s="192"/>
    </row>
    <row r="23955" spans="9:10" ht="15.75">
      <c r="I23955" s="192"/>
      <c r="J23955" s="192"/>
    </row>
    <row r="23956" spans="9:10" ht="15.75">
      <c r="I23956" s="192"/>
      <c r="J23956" s="192"/>
    </row>
    <row r="23957" spans="9:10" ht="15.75">
      <c r="I23957" s="192"/>
      <c r="J23957" s="192"/>
    </row>
    <row r="23958" spans="9:10" ht="15.75">
      <c r="I23958" s="192"/>
      <c r="J23958" s="192"/>
    </row>
    <row r="23959" spans="9:10" ht="15.75">
      <c r="I23959" s="192"/>
      <c r="J23959" s="192"/>
    </row>
    <row r="23960" spans="9:10" ht="15.75">
      <c r="I23960" s="192"/>
      <c r="J23960" s="192"/>
    </row>
    <row r="23961" spans="9:10" ht="15.75">
      <c r="I23961" s="192"/>
      <c r="J23961" s="192"/>
    </row>
    <row r="23962" spans="9:10" ht="15.75">
      <c r="I23962" s="192"/>
      <c r="J23962" s="192"/>
    </row>
    <row r="23963" spans="9:10" ht="15.75">
      <c r="I23963" s="192"/>
      <c r="J23963" s="192"/>
    </row>
    <row r="23964" spans="9:10" ht="15.75">
      <c r="I23964" s="192"/>
      <c r="J23964" s="192"/>
    </row>
    <row r="23965" spans="9:10" ht="15.75">
      <c r="I23965" s="192"/>
      <c r="J23965" s="192"/>
    </row>
    <row r="23966" spans="9:10" ht="15.75">
      <c r="I23966" s="192"/>
      <c r="J23966" s="192"/>
    </row>
    <row r="23967" spans="9:10" ht="15.75">
      <c r="I23967" s="192"/>
      <c r="J23967" s="192"/>
    </row>
    <row r="23968" spans="9:10" ht="15.75">
      <c r="I23968" s="192"/>
      <c r="J23968" s="192"/>
    </row>
    <row r="23969" spans="9:10" ht="15.75">
      <c r="I23969" s="192"/>
      <c r="J23969" s="192"/>
    </row>
    <row r="23970" spans="9:10" ht="15.75">
      <c r="I23970" s="192"/>
      <c r="J23970" s="192"/>
    </row>
    <row r="23971" spans="9:10" ht="15.75">
      <c r="I23971" s="192"/>
      <c r="J23971" s="192"/>
    </row>
    <row r="23972" spans="9:10" ht="15.75">
      <c r="I23972" s="192"/>
      <c r="J23972" s="192"/>
    </row>
    <row r="23973" spans="9:10" ht="15.75">
      <c r="I23973" s="192"/>
      <c r="J23973" s="192"/>
    </row>
    <row r="23974" spans="9:10" ht="15.75">
      <c r="I23974" s="192"/>
      <c r="J23974" s="192"/>
    </row>
    <row r="23975" spans="9:10" ht="15.75">
      <c r="I23975" s="192"/>
      <c r="J23975" s="192"/>
    </row>
    <row r="23976" spans="9:10" ht="15.75">
      <c r="I23976" s="192"/>
      <c r="J23976" s="192"/>
    </row>
    <row r="23977" spans="9:10" ht="15.75">
      <c r="I23977" s="192"/>
      <c r="J23977" s="192"/>
    </row>
    <row r="23978" spans="9:10" ht="15.75">
      <c r="I23978" s="192"/>
      <c r="J23978" s="192"/>
    </row>
    <row r="23979" spans="9:10" ht="15.75">
      <c r="I23979" s="192"/>
      <c r="J23979" s="192"/>
    </row>
    <row r="23980" spans="9:10" ht="15.75">
      <c r="I23980" s="192"/>
      <c r="J23980" s="192"/>
    </row>
    <row r="23981" spans="9:10" ht="15.75">
      <c r="I23981" s="192"/>
      <c r="J23981" s="192"/>
    </row>
    <row r="23982" spans="9:10" ht="15.75">
      <c r="I23982" s="192"/>
      <c r="J23982" s="192"/>
    </row>
    <row r="23983" spans="9:10" ht="15.75">
      <c r="I23983" s="192"/>
      <c r="J23983" s="192"/>
    </row>
    <row r="23984" spans="9:10" ht="15.75">
      <c r="I23984" s="192"/>
      <c r="J23984" s="192"/>
    </row>
    <row r="23985" spans="9:10" ht="15.75">
      <c r="I23985" s="192"/>
      <c r="J23985" s="192"/>
    </row>
    <row r="23986" spans="9:10" ht="15.75">
      <c r="I23986" s="192"/>
      <c r="J23986" s="192"/>
    </row>
    <row r="23987" spans="9:10" ht="15.75">
      <c r="I23987" s="192"/>
      <c r="J23987" s="192"/>
    </row>
    <row r="23988" spans="9:10" ht="15.75">
      <c r="I23988" s="192"/>
      <c r="J23988" s="192"/>
    </row>
    <row r="23989" spans="9:10" ht="15.75">
      <c r="I23989" s="192"/>
      <c r="J23989" s="192"/>
    </row>
    <row r="23990" spans="9:10" ht="15.75">
      <c r="I23990" s="192"/>
      <c r="J23990" s="192"/>
    </row>
    <row r="23991" spans="9:10" ht="15.75">
      <c r="I23991" s="192"/>
      <c r="J23991" s="192"/>
    </row>
    <row r="23992" spans="9:10" ht="15.75">
      <c r="I23992" s="192"/>
      <c r="J23992" s="192"/>
    </row>
    <row r="23993" spans="9:10" ht="15.75">
      <c r="I23993" s="192"/>
      <c r="J23993" s="192"/>
    </row>
    <row r="23994" spans="9:10" ht="15.75">
      <c r="I23994" s="192"/>
      <c r="J23994" s="192"/>
    </row>
    <row r="23995" spans="9:10" ht="15.75">
      <c r="I23995" s="192"/>
      <c r="J23995" s="192"/>
    </row>
    <row r="23996" spans="9:10" ht="15.75">
      <c r="I23996" s="192"/>
      <c r="J23996" s="192"/>
    </row>
    <row r="23997" spans="9:10" ht="15.75">
      <c r="I23997" s="192"/>
      <c r="J23997" s="192"/>
    </row>
    <row r="23998" spans="9:10" ht="15.75">
      <c r="I23998" s="192"/>
      <c r="J23998" s="192"/>
    </row>
    <row r="23999" spans="9:10" ht="15.75">
      <c r="I23999" s="192"/>
      <c r="J23999" s="192"/>
    </row>
    <row r="24000" spans="9:10" ht="15.75">
      <c r="I24000" s="192"/>
      <c r="J24000" s="192"/>
    </row>
    <row r="24001" spans="9:10" ht="15.75">
      <c r="I24001" s="192"/>
      <c r="J24001" s="192"/>
    </row>
    <row r="24002" spans="9:10" ht="15.75">
      <c r="I24002" s="192"/>
      <c r="J24002" s="192"/>
    </row>
    <row r="24003" spans="9:10" ht="15.75">
      <c r="I24003" s="192"/>
      <c r="J24003" s="192"/>
    </row>
    <row r="24004" spans="9:10" ht="15.75">
      <c r="I24004" s="192"/>
      <c r="J24004" s="192"/>
    </row>
    <row r="24005" spans="9:10" ht="15.75">
      <c r="I24005" s="192"/>
      <c r="J24005" s="192"/>
    </row>
    <row r="24006" spans="9:10" ht="15.75">
      <c r="I24006" s="192"/>
      <c r="J24006" s="192"/>
    </row>
    <row r="24007" spans="9:10" ht="15.75">
      <c r="I24007" s="192"/>
      <c r="J24007" s="192"/>
    </row>
    <row r="24008" spans="9:10" ht="15.75">
      <c r="I24008" s="192"/>
      <c r="J24008" s="192"/>
    </row>
    <row r="24009" spans="9:10" ht="15.75">
      <c r="I24009" s="192"/>
      <c r="J24009" s="192"/>
    </row>
    <row r="24010" spans="9:10" ht="15.75">
      <c r="I24010" s="192"/>
      <c r="J24010" s="192"/>
    </row>
    <row r="24011" spans="9:10" ht="15.75">
      <c r="I24011" s="192"/>
      <c r="J24011" s="192"/>
    </row>
    <row r="24012" spans="9:10" ht="15.75">
      <c r="I24012" s="192"/>
      <c r="J24012" s="192"/>
    </row>
    <row r="24013" spans="9:10" ht="15.75">
      <c r="I24013" s="192"/>
      <c r="J24013" s="192"/>
    </row>
    <row r="24014" spans="9:10" ht="15.75">
      <c r="I24014" s="192"/>
      <c r="J24014" s="192"/>
    </row>
    <row r="24015" spans="9:10" ht="15.75">
      <c r="I24015" s="192"/>
      <c r="J24015" s="192"/>
    </row>
    <row r="24016" spans="9:10" ht="15.75">
      <c r="I24016" s="192"/>
      <c r="J24016" s="192"/>
    </row>
    <row r="24017" spans="9:10" ht="15.75">
      <c r="I24017" s="192"/>
      <c r="J24017" s="192"/>
    </row>
    <row r="24018" spans="9:10" ht="15.75">
      <c r="I24018" s="192"/>
      <c r="J24018" s="192"/>
    </row>
    <row r="24019" spans="9:10" ht="15.75">
      <c r="I24019" s="192"/>
      <c r="J24019" s="192"/>
    </row>
    <row r="24020" spans="9:10" ht="15.75">
      <c r="I24020" s="192"/>
      <c r="J24020" s="192"/>
    </row>
    <row r="24021" spans="9:10" ht="15.75">
      <c r="I24021" s="192"/>
      <c r="J24021" s="192"/>
    </row>
    <row r="24022" spans="9:10" ht="15.75">
      <c r="I24022" s="192"/>
      <c r="J24022" s="192"/>
    </row>
    <row r="24023" spans="9:10" ht="15.75">
      <c r="I24023" s="192"/>
      <c r="J24023" s="192"/>
    </row>
    <row r="24024" spans="9:10" ht="15.75">
      <c r="I24024" s="192"/>
      <c r="J24024" s="192"/>
    </row>
    <row r="24025" spans="9:10" ht="15.75">
      <c r="I24025" s="192"/>
      <c r="J24025" s="192"/>
    </row>
    <row r="24026" spans="9:10" ht="15.75">
      <c r="I24026" s="192"/>
      <c r="J24026" s="192"/>
    </row>
    <row r="24027" spans="9:10" ht="15.75">
      <c r="I24027" s="192"/>
      <c r="J24027" s="192"/>
    </row>
    <row r="24028" spans="9:10" ht="15.75">
      <c r="I24028" s="192"/>
      <c r="J24028" s="192"/>
    </row>
    <row r="24029" spans="9:10" ht="15.75">
      <c r="I24029" s="192"/>
      <c r="J24029" s="192"/>
    </row>
    <row r="24030" spans="9:10" ht="15.75">
      <c r="I24030" s="192"/>
      <c r="J24030" s="192"/>
    </row>
    <row r="24031" spans="9:10" ht="15.75">
      <c r="I24031" s="192"/>
      <c r="J24031" s="192"/>
    </row>
    <row r="24032" spans="9:10" ht="15.75">
      <c r="I24032" s="192"/>
      <c r="J24032" s="192"/>
    </row>
    <row r="24033" spans="9:10" ht="15.75">
      <c r="I24033" s="192"/>
      <c r="J24033" s="192"/>
    </row>
    <row r="24034" spans="9:10" ht="15.75">
      <c r="I24034" s="192"/>
      <c r="J24034" s="192"/>
    </row>
    <row r="24035" spans="9:10" ht="15.75">
      <c r="I24035" s="192"/>
      <c r="J24035" s="192"/>
    </row>
    <row r="24036" spans="9:10" ht="15.75">
      <c r="I24036" s="192"/>
      <c r="J24036" s="192"/>
    </row>
    <row r="24037" spans="9:10" ht="15.75">
      <c r="I24037" s="192"/>
      <c r="J24037" s="192"/>
    </row>
    <row r="24038" spans="9:10" ht="15.75">
      <c r="I24038" s="192"/>
      <c r="J24038" s="192"/>
    </row>
    <row r="24039" spans="9:10" ht="15.75">
      <c r="I24039" s="192"/>
      <c r="J24039" s="192"/>
    </row>
    <row r="24040" spans="9:10" ht="15.75">
      <c r="I24040" s="192"/>
      <c r="J24040" s="192"/>
    </row>
    <row r="24041" spans="9:10" ht="15.75">
      <c r="I24041" s="192"/>
      <c r="J24041" s="192"/>
    </row>
    <row r="24042" spans="9:10" ht="15.75">
      <c r="I24042" s="192"/>
      <c r="J24042" s="192"/>
    </row>
    <row r="24043" spans="9:10" ht="15.75">
      <c r="I24043" s="192"/>
      <c r="J24043" s="192"/>
    </row>
    <row r="24044" spans="9:10" ht="15.75">
      <c r="I24044" s="192"/>
      <c r="J24044" s="192"/>
    </row>
    <row r="24045" spans="9:10" ht="15.75">
      <c r="I24045" s="192"/>
      <c r="J24045" s="192"/>
    </row>
    <row r="24046" spans="9:10" ht="15.75">
      <c r="I24046" s="192"/>
      <c r="J24046" s="192"/>
    </row>
    <row r="24047" spans="9:10" ht="15.75">
      <c r="I24047" s="192"/>
      <c r="J24047" s="192"/>
    </row>
    <row r="24048" spans="9:10" ht="15.75">
      <c r="I24048" s="192"/>
      <c r="J24048" s="192"/>
    </row>
    <row r="24049" spans="9:10" ht="15.75">
      <c r="I24049" s="192"/>
      <c r="J24049" s="192"/>
    </row>
    <row r="24050" spans="9:10" ht="15.75">
      <c r="I24050" s="192"/>
      <c r="J24050" s="192"/>
    </row>
    <row r="24051" spans="9:10" ht="15.75">
      <c r="I24051" s="192"/>
      <c r="J24051" s="192"/>
    </row>
    <row r="24052" spans="9:10" ht="15.75">
      <c r="I24052" s="192"/>
      <c r="J24052" s="192"/>
    </row>
    <row r="24053" spans="9:10" ht="15.75">
      <c r="I24053" s="192"/>
      <c r="J24053" s="192"/>
    </row>
    <row r="24054" spans="9:10" ht="15.75">
      <c r="I24054" s="192"/>
      <c r="J24054" s="192"/>
    </row>
    <row r="24055" spans="9:10" ht="15.75">
      <c r="I24055" s="192"/>
      <c r="J24055" s="192"/>
    </row>
    <row r="24056" spans="9:10" ht="15.75">
      <c r="I24056" s="192"/>
      <c r="J24056" s="192"/>
    </row>
    <row r="24057" spans="9:10" ht="15.75">
      <c r="I24057" s="192"/>
      <c r="J24057" s="192"/>
    </row>
    <row r="24058" spans="9:10" ht="15.75">
      <c r="I24058" s="192"/>
      <c r="J24058" s="192"/>
    </row>
    <row r="24059" spans="9:10" ht="15.75">
      <c r="I24059" s="192"/>
      <c r="J24059" s="192"/>
    </row>
    <row r="24060" spans="9:10" ht="15.75">
      <c r="I24060" s="192"/>
      <c r="J24060" s="192"/>
    </row>
    <row r="24061" spans="9:10" ht="15.75">
      <c r="I24061" s="192"/>
      <c r="J24061" s="192"/>
    </row>
    <row r="24062" spans="9:10" ht="15.75">
      <c r="I24062" s="192"/>
      <c r="J24062" s="192"/>
    </row>
    <row r="24063" spans="9:10" ht="15.75">
      <c r="I24063" s="192"/>
      <c r="J24063" s="192"/>
    </row>
    <row r="24064" spans="9:10" ht="15.75">
      <c r="I24064" s="192"/>
      <c r="J24064" s="192"/>
    </row>
    <row r="24065" spans="9:10" ht="15.75">
      <c r="I24065" s="192"/>
      <c r="J24065" s="192"/>
    </row>
    <row r="24066" spans="9:10" ht="15.75">
      <c r="I24066" s="192"/>
      <c r="J24066" s="192"/>
    </row>
    <row r="24067" spans="9:10" ht="15.75">
      <c r="I24067" s="192"/>
      <c r="J24067" s="192"/>
    </row>
    <row r="24068" spans="9:10" ht="15.75">
      <c r="I24068" s="192"/>
      <c r="J24068" s="192"/>
    </row>
    <row r="24069" spans="9:10" ht="15.75">
      <c r="I24069" s="192"/>
      <c r="J24069" s="192"/>
    </row>
    <row r="24070" spans="9:10" ht="15.75">
      <c r="I24070" s="192"/>
      <c r="J24070" s="192"/>
    </row>
    <row r="24071" spans="9:10" ht="15.75">
      <c r="I24071" s="192"/>
      <c r="J24071" s="192"/>
    </row>
    <row r="24072" spans="9:10" ht="15.75">
      <c r="I24072" s="192"/>
      <c r="J24072" s="192"/>
    </row>
    <row r="24073" spans="9:10" ht="15.75">
      <c r="I24073" s="192"/>
      <c r="J24073" s="192"/>
    </row>
    <row r="24074" spans="9:10" ht="15.75">
      <c r="I24074" s="192"/>
      <c r="J24074" s="192"/>
    </row>
    <row r="24075" spans="9:10" ht="15.75">
      <c r="I24075" s="192"/>
      <c r="J24075" s="192"/>
    </row>
    <row r="24076" spans="9:10" ht="15.75">
      <c r="I24076" s="192"/>
      <c r="J24076" s="192"/>
    </row>
    <row r="24077" spans="9:10" ht="15.75">
      <c r="I24077" s="192"/>
      <c r="J24077" s="192"/>
    </row>
    <row r="24078" spans="9:10" ht="15.75">
      <c r="I24078" s="192"/>
      <c r="J24078" s="192"/>
    </row>
    <row r="24079" spans="9:10" ht="15.75">
      <c r="I24079" s="192"/>
      <c r="J24079" s="192"/>
    </row>
    <row r="24080" spans="9:10" ht="15.75">
      <c r="I24080" s="192"/>
      <c r="J24080" s="192"/>
    </row>
    <row r="24081" spans="9:10" ht="15.75">
      <c r="I24081" s="192"/>
      <c r="J24081" s="192"/>
    </row>
    <row r="24082" spans="9:10" ht="15.75">
      <c r="I24082" s="192"/>
      <c r="J24082" s="192"/>
    </row>
    <row r="24083" spans="9:10" ht="15.75">
      <c r="I24083" s="192"/>
      <c r="J24083" s="192"/>
    </row>
    <row r="24084" spans="9:10" ht="15.75">
      <c r="I24084" s="192"/>
      <c r="J24084" s="192"/>
    </row>
    <row r="24085" spans="9:10" ht="15.75">
      <c r="I24085" s="192"/>
      <c r="J24085" s="192"/>
    </row>
    <row r="24086" spans="9:10" ht="15.75">
      <c r="I24086" s="192"/>
      <c r="J24086" s="192"/>
    </row>
    <row r="24087" spans="9:10" ht="15.75">
      <c r="I24087" s="192"/>
      <c r="J24087" s="192"/>
    </row>
    <row r="24088" spans="9:10" ht="15.75">
      <c r="I24088" s="192"/>
      <c r="J24088" s="192"/>
    </row>
    <row r="24089" spans="9:10" ht="15.75">
      <c r="I24089" s="192"/>
      <c r="J24089" s="192"/>
    </row>
    <row r="24090" spans="9:10" ht="15.75">
      <c r="I24090" s="192"/>
      <c r="J24090" s="192"/>
    </row>
    <row r="24091" spans="9:10" ht="15.75">
      <c r="I24091" s="192"/>
      <c r="J24091" s="192"/>
    </row>
    <row r="24092" spans="9:10" ht="15.75">
      <c r="I24092" s="192"/>
      <c r="J24092" s="192"/>
    </row>
    <row r="24093" spans="9:10" ht="15.75">
      <c r="I24093" s="192"/>
      <c r="J24093" s="192"/>
    </row>
    <row r="24094" spans="9:10" ht="15.75">
      <c r="I24094" s="192"/>
      <c r="J24094" s="192"/>
    </row>
    <row r="24095" spans="9:10" ht="15.75">
      <c r="I24095" s="192"/>
      <c r="J24095" s="192"/>
    </row>
    <row r="24096" spans="9:10" ht="15.75">
      <c r="I24096" s="192"/>
      <c r="J24096" s="192"/>
    </row>
    <row r="24097" spans="9:10" ht="15.75">
      <c r="I24097" s="192"/>
      <c r="J24097" s="192"/>
    </row>
    <row r="24098" spans="9:10" ht="15.75">
      <c r="I24098" s="192"/>
      <c r="J24098" s="192"/>
    </row>
    <row r="24099" spans="9:10" ht="15.75">
      <c r="I24099" s="192"/>
      <c r="J24099" s="192"/>
    </row>
    <row r="24100" spans="9:10" ht="15.75">
      <c r="I24100" s="192"/>
      <c r="J24100" s="192"/>
    </row>
    <row r="24101" spans="9:10" ht="15.75">
      <c r="I24101" s="192"/>
      <c r="J24101" s="192"/>
    </row>
    <row r="24102" spans="9:10" ht="15.75">
      <c r="I24102" s="192"/>
      <c r="J24102" s="192"/>
    </row>
    <row r="24103" spans="9:10" ht="15.75">
      <c r="I24103" s="192"/>
      <c r="J24103" s="192"/>
    </row>
    <row r="24104" spans="9:10" ht="15.75">
      <c r="I24104" s="192"/>
      <c r="J24104" s="192"/>
    </row>
    <row r="24105" spans="9:10" ht="15.75">
      <c r="I24105" s="192"/>
      <c r="J24105" s="192"/>
    </row>
    <row r="24106" spans="9:10" ht="15.75">
      <c r="I24106" s="192"/>
      <c r="J24106" s="192"/>
    </row>
    <row r="24107" spans="9:10" ht="15.75">
      <c r="I24107" s="192"/>
      <c r="J24107" s="192"/>
    </row>
    <row r="24108" spans="9:10" ht="15.75">
      <c r="I24108" s="192"/>
      <c r="J24108" s="192"/>
    </row>
    <row r="24109" spans="9:10" ht="15.75">
      <c r="I24109" s="192"/>
      <c r="J24109" s="192"/>
    </row>
    <row r="24110" spans="9:10" ht="15.75">
      <c r="I24110" s="192"/>
      <c r="J24110" s="192"/>
    </row>
    <row r="24111" spans="9:10" ht="15.75">
      <c r="I24111" s="192"/>
      <c r="J24111" s="192"/>
    </row>
    <row r="24112" spans="9:10" ht="15.75">
      <c r="I24112" s="192"/>
      <c r="J24112" s="192"/>
    </row>
    <row r="24113" spans="9:10" ht="15.75">
      <c r="I24113" s="192"/>
      <c r="J24113" s="192"/>
    </row>
    <row r="24114" spans="9:10" ht="15.75">
      <c r="I24114" s="192"/>
      <c r="J24114" s="192"/>
    </row>
    <row r="24115" spans="9:10" ht="15.75">
      <c r="I24115" s="192"/>
      <c r="J24115" s="192"/>
    </row>
    <row r="24116" spans="9:10" ht="15.75">
      <c r="I24116" s="192"/>
      <c r="J24116" s="192"/>
    </row>
    <row r="24117" spans="9:10" ht="15.75">
      <c r="I24117" s="192"/>
      <c r="J24117" s="192"/>
    </row>
    <row r="24118" spans="9:10" ht="15.75">
      <c r="I24118" s="192"/>
      <c r="J24118" s="192"/>
    </row>
    <row r="24119" spans="9:10" ht="15.75">
      <c r="I24119" s="192"/>
      <c r="J24119" s="192"/>
    </row>
    <row r="24120" spans="9:10" ht="15.75">
      <c r="I24120" s="192"/>
      <c r="J24120" s="192"/>
    </row>
    <row r="24121" spans="9:10" ht="15.75">
      <c r="I24121" s="192"/>
      <c r="J24121" s="192"/>
    </row>
    <row r="24122" spans="9:10" ht="15.75">
      <c r="I24122" s="192"/>
      <c r="J24122" s="192"/>
    </row>
    <row r="24123" spans="9:10" ht="15.75">
      <c r="I24123" s="192"/>
      <c r="J24123" s="192"/>
    </row>
    <row r="24124" spans="9:10" ht="15.75">
      <c r="I24124" s="192"/>
      <c r="J24124" s="192"/>
    </row>
    <row r="24125" spans="9:10" ht="15.75">
      <c r="I24125" s="192"/>
      <c r="J24125" s="192"/>
    </row>
    <row r="24126" spans="9:10" ht="15.75">
      <c r="I24126" s="192"/>
      <c r="J24126" s="192"/>
    </row>
    <row r="24127" spans="9:10" ht="15.75">
      <c r="I24127" s="192"/>
      <c r="J24127" s="192"/>
    </row>
    <row r="24128" spans="9:10" ht="15.75">
      <c r="I24128" s="192"/>
      <c r="J24128" s="192"/>
    </row>
    <row r="24129" spans="9:10" ht="15.75">
      <c r="I24129" s="192"/>
      <c r="J24129" s="192"/>
    </row>
    <row r="24130" spans="9:10" ht="15.75">
      <c r="I24130" s="192"/>
      <c r="J24130" s="192"/>
    </row>
    <row r="24131" spans="9:10" ht="15.75">
      <c r="I24131" s="192"/>
      <c r="J24131" s="192"/>
    </row>
    <row r="24132" spans="9:10" ht="15.75">
      <c r="I24132" s="192"/>
      <c r="J24132" s="192"/>
    </row>
    <row r="24133" spans="9:10" ht="15.75">
      <c r="I24133" s="192"/>
      <c r="J24133" s="192"/>
    </row>
    <row r="24134" spans="9:10" ht="15.75">
      <c r="I24134" s="192"/>
      <c r="J24134" s="192"/>
    </row>
    <row r="24135" spans="9:10" ht="15.75">
      <c r="I24135" s="192"/>
      <c r="J24135" s="192"/>
    </row>
    <row r="24136" spans="9:10" ht="15.75">
      <c r="I24136" s="192"/>
      <c r="J24136" s="192"/>
    </row>
    <row r="24137" spans="9:10" ht="15.75">
      <c r="I24137" s="192"/>
      <c r="J24137" s="192"/>
    </row>
    <row r="24138" spans="9:10" ht="15.75">
      <c r="I24138" s="192"/>
      <c r="J24138" s="192"/>
    </row>
    <row r="24139" spans="9:10" ht="15.75">
      <c r="I24139" s="192"/>
      <c r="J24139" s="192"/>
    </row>
    <row r="24140" spans="9:10" ht="15.75">
      <c r="I24140" s="192"/>
      <c r="J24140" s="192"/>
    </row>
    <row r="24141" spans="9:10" ht="15.75">
      <c r="I24141" s="192"/>
      <c r="J24141" s="192"/>
    </row>
    <row r="24142" spans="9:10" ht="15.75">
      <c r="I24142" s="192"/>
      <c r="J24142" s="192"/>
    </row>
    <row r="24143" spans="9:10" ht="15.75">
      <c r="I24143" s="192"/>
      <c r="J24143" s="192"/>
    </row>
    <row r="24144" spans="9:10" ht="15.75">
      <c r="I24144" s="192"/>
      <c r="J24144" s="192"/>
    </row>
    <row r="24145" spans="9:10" ht="15.75">
      <c r="I24145" s="192"/>
      <c r="J24145" s="192"/>
    </row>
    <row r="24146" spans="9:10" ht="15.75">
      <c r="I24146" s="192"/>
      <c r="J24146" s="192"/>
    </row>
    <row r="24147" spans="9:10" ht="15.75">
      <c r="I24147" s="192"/>
      <c r="J24147" s="192"/>
    </row>
    <row r="24148" spans="9:10" ht="15.75">
      <c r="I24148" s="192"/>
      <c r="J24148" s="192"/>
    </row>
    <row r="24149" spans="9:10" ht="15.75">
      <c r="I24149" s="192"/>
      <c r="J24149" s="192"/>
    </row>
    <row r="24150" spans="9:10" ht="15.75">
      <c r="I24150" s="192"/>
      <c r="J24150" s="192"/>
    </row>
    <row r="24151" spans="9:10" ht="15.75">
      <c r="I24151" s="192"/>
      <c r="J24151" s="192"/>
    </row>
    <row r="24152" spans="9:10" ht="15.75">
      <c r="I24152" s="192"/>
      <c r="J24152" s="192"/>
    </row>
    <row r="24153" spans="9:10" ht="15.75">
      <c r="I24153" s="192"/>
      <c r="J24153" s="192"/>
    </row>
    <row r="24154" spans="9:10" ht="15.75">
      <c r="I24154" s="192"/>
      <c r="J24154" s="192"/>
    </row>
    <row r="24155" spans="9:10" ht="15.75">
      <c r="I24155" s="192"/>
      <c r="J24155" s="192"/>
    </row>
    <row r="24156" spans="9:10" ht="15.75">
      <c r="I24156" s="192"/>
      <c r="J24156" s="192"/>
    </row>
    <row r="24157" spans="9:10" ht="15.75">
      <c r="I24157" s="192"/>
      <c r="J24157" s="192"/>
    </row>
    <row r="24158" spans="9:10" ht="15.75">
      <c r="I24158" s="192"/>
      <c r="J24158" s="192"/>
    </row>
    <row r="24159" spans="9:10" ht="15.75">
      <c r="I24159" s="192"/>
      <c r="J24159" s="192"/>
    </row>
    <row r="24160" spans="9:10" ht="15.75">
      <c r="I24160" s="192"/>
      <c r="J24160" s="192"/>
    </row>
    <row r="24161" spans="9:10" ht="15.75">
      <c r="I24161" s="192"/>
      <c r="J24161" s="192"/>
    </row>
    <row r="24162" spans="9:10" ht="15.75">
      <c r="I24162" s="192"/>
      <c r="J24162" s="192"/>
    </row>
    <row r="24163" spans="9:10" ht="15.75">
      <c r="I24163" s="192"/>
      <c r="J24163" s="192"/>
    </row>
    <row r="24164" spans="9:10" ht="15.75">
      <c r="I24164" s="192"/>
      <c r="J24164" s="192"/>
    </row>
    <row r="24165" spans="9:10" ht="15.75">
      <c r="I24165" s="192"/>
      <c r="J24165" s="192"/>
    </row>
    <row r="24166" spans="9:10" ht="15.75">
      <c r="I24166" s="192"/>
      <c r="J24166" s="192"/>
    </row>
    <row r="24167" spans="9:10" ht="15.75">
      <c r="I24167" s="192"/>
      <c r="J24167" s="192"/>
    </row>
    <row r="24168" spans="9:10" ht="15.75">
      <c r="I24168" s="192"/>
      <c r="J24168" s="192"/>
    </row>
    <row r="24169" spans="9:10" ht="15.75">
      <c r="I24169" s="192"/>
      <c r="J24169" s="192"/>
    </row>
    <row r="24170" spans="9:10" ht="15.75">
      <c r="I24170" s="192"/>
      <c r="J24170" s="192"/>
    </row>
    <row r="24171" spans="9:10" ht="15.75">
      <c r="I24171" s="192"/>
      <c r="J24171" s="192"/>
    </row>
    <row r="24172" spans="9:10" ht="15.75">
      <c r="I24172" s="192"/>
      <c r="J24172" s="192"/>
    </row>
    <row r="24173" spans="9:10" ht="15.75">
      <c r="I24173" s="192"/>
      <c r="J24173" s="192"/>
    </row>
    <row r="24174" spans="9:10" ht="15.75">
      <c r="I24174" s="192"/>
      <c r="J24174" s="192"/>
    </row>
    <row r="24175" spans="9:10" ht="15.75">
      <c r="I24175" s="192"/>
      <c r="J24175" s="192"/>
    </row>
    <row r="24176" spans="9:10" ht="15.75">
      <c r="I24176" s="192"/>
      <c r="J24176" s="192"/>
    </row>
    <row r="24177" spans="9:10" ht="15.75">
      <c r="I24177" s="192"/>
      <c r="J24177" s="192"/>
    </row>
    <row r="24178" spans="9:10" ht="15.75">
      <c r="I24178" s="192"/>
      <c r="J24178" s="192"/>
    </row>
    <row r="24179" spans="9:10" ht="15.75">
      <c r="I24179" s="192"/>
      <c r="J24179" s="192"/>
    </row>
    <row r="24180" spans="9:10" ht="15.75">
      <c r="I24180" s="192"/>
      <c r="J24180" s="192"/>
    </row>
    <row r="24181" spans="9:10" ht="15.75">
      <c r="I24181" s="192"/>
      <c r="J24181" s="192"/>
    </row>
    <row r="24182" spans="9:10" ht="15.75">
      <c r="I24182" s="192"/>
      <c r="J24182" s="192"/>
    </row>
    <row r="24183" spans="9:10" ht="15.75">
      <c r="I24183" s="192"/>
      <c r="J24183" s="192"/>
    </row>
    <row r="24184" spans="9:10" ht="15.75">
      <c r="I24184" s="192"/>
      <c r="J24184" s="192"/>
    </row>
    <row r="24185" spans="9:10" ht="15.75">
      <c r="I24185" s="192"/>
      <c r="J24185" s="192"/>
    </row>
    <row r="24186" spans="9:10" ht="15.75">
      <c r="I24186" s="192"/>
      <c r="J24186" s="192"/>
    </row>
    <row r="24187" spans="9:10" ht="15.75">
      <c r="I24187" s="192"/>
      <c r="J24187" s="192"/>
    </row>
    <row r="24188" spans="9:10" ht="15.75">
      <c r="I24188" s="192"/>
      <c r="J24188" s="192"/>
    </row>
    <row r="24189" spans="9:10" ht="15.75">
      <c r="I24189" s="192"/>
      <c r="J24189" s="192"/>
    </row>
    <row r="24190" spans="9:10" ht="15.75">
      <c r="I24190" s="192"/>
      <c r="J24190" s="192"/>
    </row>
    <row r="24191" spans="9:10" ht="15.75">
      <c r="I24191" s="192"/>
      <c r="J24191" s="192"/>
    </row>
    <row r="24192" spans="9:10" ht="15.75">
      <c r="I24192" s="192"/>
      <c r="J24192" s="192"/>
    </row>
    <row r="24193" spans="9:10" ht="15.75">
      <c r="I24193" s="192"/>
      <c r="J24193" s="192"/>
    </row>
    <row r="24194" spans="9:10" ht="15.75">
      <c r="I24194" s="192"/>
      <c r="J24194" s="192"/>
    </row>
    <row r="24195" spans="9:10" ht="15.75">
      <c r="I24195" s="192"/>
      <c r="J24195" s="192"/>
    </row>
    <row r="24196" spans="9:10" ht="15.75">
      <c r="I24196" s="192"/>
      <c r="J24196" s="192"/>
    </row>
    <row r="24197" spans="9:10" ht="15.75">
      <c r="I24197" s="192"/>
      <c r="J24197" s="192"/>
    </row>
    <row r="24198" spans="9:10" ht="15.75">
      <c r="I24198" s="192"/>
      <c r="J24198" s="192"/>
    </row>
    <row r="24199" spans="9:10" ht="15.75">
      <c r="I24199" s="192"/>
      <c r="J24199" s="192"/>
    </row>
    <row r="24200" spans="9:10" ht="15.75">
      <c r="I24200" s="192"/>
      <c r="J24200" s="192"/>
    </row>
    <row r="24201" spans="9:10" ht="15.75">
      <c r="I24201" s="192"/>
      <c r="J24201" s="192"/>
    </row>
    <row r="24202" spans="9:10" ht="15.75">
      <c r="I24202" s="192"/>
      <c r="J24202" s="192"/>
    </row>
    <row r="24203" spans="9:10" ht="15.75">
      <c r="I24203" s="192"/>
      <c r="J24203" s="192"/>
    </row>
    <row r="24204" spans="9:10" ht="15.75">
      <c r="I24204" s="192"/>
      <c r="J24204" s="192"/>
    </row>
    <row r="24205" spans="9:10" ht="15.75">
      <c r="I24205" s="192"/>
      <c r="J24205" s="192"/>
    </row>
    <row r="24206" spans="9:10" ht="15.75">
      <c r="I24206" s="192"/>
      <c r="J24206" s="192"/>
    </row>
    <row r="24207" spans="9:10" ht="15.75">
      <c r="I24207" s="192"/>
      <c r="J24207" s="192"/>
    </row>
    <row r="24208" spans="9:10" ht="15.75">
      <c r="I24208" s="192"/>
      <c r="J24208" s="192"/>
    </row>
    <row r="24209" spans="9:10" ht="15.75">
      <c r="I24209" s="192"/>
      <c r="J24209" s="192"/>
    </row>
    <row r="24210" spans="9:10" ht="15.75">
      <c r="I24210" s="192"/>
      <c r="J24210" s="192"/>
    </row>
    <row r="24211" spans="9:10" ht="15.75">
      <c r="I24211" s="192"/>
      <c r="J24211" s="192"/>
    </row>
    <row r="24212" spans="9:10" ht="15.75">
      <c r="I24212" s="192"/>
      <c r="J24212" s="192"/>
    </row>
    <row r="24213" spans="9:10" ht="15.75">
      <c r="I24213" s="192"/>
      <c r="J24213" s="192"/>
    </row>
    <row r="24214" spans="9:10" ht="15.75">
      <c r="I24214" s="192"/>
      <c r="J24214" s="192"/>
    </row>
    <row r="24215" spans="9:10" ht="15.75">
      <c r="I24215" s="192"/>
      <c r="J24215" s="192"/>
    </row>
    <row r="24216" spans="9:10" ht="15.75">
      <c r="I24216" s="192"/>
      <c r="J24216" s="192"/>
    </row>
    <row r="24217" spans="9:10" ht="15.75">
      <c r="I24217" s="192"/>
      <c r="J24217" s="192"/>
    </row>
    <row r="24218" spans="9:10" ht="15.75">
      <c r="I24218" s="192"/>
      <c r="J24218" s="192"/>
    </row>
    <row r="24219" spans="9:10" ht="15.75">
      <c r="I24219" s="192"/>
      <c r="J24219" s="192"/>
    </row>
    <row r="24220" spans="9:10" ht="15.75">
      <c r="I24220" s="192"/>
      <c r="J24220" s="192"/>
    </row>
    <row r="24221" spans="9:10" ht="15.75">
      <c r="I24221" s="192"/>
      <c r="J24221" s="192"/>
    </row>
    <row r="24222" spans="9:10" ht="15.75">
      <c r="I24222" s="192"/>
      <c r="J24222" s="192"/>
    </row>
    <row r="24223" spans="9:10" ht="15.75">
      <c r="I24223" s="192"/>
      <c r="J24223" s="192"/>
    </row>
    <row r="24224" spans="9:10" ht="15.75">
      <c r="I24224" s="192"/>
      <c r="J24224" s="192"/>
    </row>
    <row r="24225" spans="9:10" ht="15.75">
      <c r="I24225" s="192"/>
      <c r="J24225" s="192"/>
    </row>
    <row r="24226" spans="9:10" ht="15.75">
      <c r="I24226" s="192"/>
      <c r="J24226" s="192"/>
    </row>
    <row r="24227" spans="9:10" ht="15.75">
      <c r="I24227" s="192"/>
      <c r="J24227" s="192"/>
    </row>
    <row r="24228" spans="9:10" ht="15.75">
      <c r="I24228" s="192"/>
      <c r="J24228" s="192"/>
    </row>
    <row r="24229" spans="9:10" ht="15.75">
      <c r="I24229" s="192"/>
      <c r="J24229" s="192"/>
    </row>
    <row r="24230" spans="9:10" ht="15.75">
      <c r="I24230" s="192"/>
      <c r="J24230" s="192"/>
    </row>
    <row r="24231" spans="9:10" ht="15.75">
      <c r="I24231" s="192"/>
      <c r="J24231" s="192"/>
    </row>
    <row r="24232" spans="9:10" ht="15.75">
      <c r="I24232" s="192"/>
      <c r="J24232" s="192"/>
    </row>
    <row r="24233" spans="9:10" ht="15.75">
      <c r="I24233" s="192"/>
      <c r="J24233" s="192"/>
    </row>
    <row r="24234" spans="9:10" ht="15.75">
      <c r="I24234" s="192"/>
      <c r="J24234" s="192"/>
    </row>
    <row r="24235" spans="9:10" ht="15.75">
      <c r="I24235" s="192"/>
      <c r="J24235" s="192"/>
    </row>
    <row r="24236" spans="9:10" ht="15.75">
      <c r="I24236" s="192"/>
      <c r="J24236" s="192"/>
    </row>
    <row r="24237" spans="9:10" ht="15.75">
      <c r="I24237" s="192"/>
      <c r="J24237" s="192"/>
    </row>
    <row r="24238" spans="9:10" ht="15.75">
      <c r="I24238" s="192"/>
      <c r="J24238" s="192"/>
    </row>
    <row r="24239" spans="9:10" ht="15.75">
      <c r="I24239" s="192"/>
      <c r="J24239" s="192"/>
    </row>
    <row r="24240" spans="9:10" ht="15.75">
      <c r="I24240" s="192"/>
      <c r="J24240" s="192"/>
    </row>
    <row r="24241" spans="9:10" ht="15.75">
      <c r="I24241" s="192"/>
      <c r="J24241" s="192"/>
    </row>
    <row r="24242" spans="9:10" ht="15.75">
      <c r="I24242" s="192"/>
      <c r="J24242" s="192"/>
    </row>
    <row r="24243" spans="9:10" ht="15.75">
      <c r="I24243" s="192"/>
      <c r="J24243" s="192"/>
    </row>
    <row r="24244" spans="9:10" ht="15.75">
      <c r="I24244" s="192"/>
      <c r="J24244" s="192"/>
    </row>
    <row r="24245" spans="9:10" ht="15.75">
      <c r="I24245" s="192"/>
      <c r="J24245" s="192"/>
    </row>
    <row r="24246" spans="9:10" ht="15.75">
      <c r="I24246" s="192"/>
      <c r="J24246" s="192"/>
    </row>
    <row r="24247" spans="9:10" ht="15.75">
      <c r="I24247" s="192"/>
      <c r="J24247" s="192"/>
    </row>
    <row r="24248" spans="9:10" ht="15.75">
      <c r="I24248" s="192"/>
      <c r="J24248" s="192"/>
    </row>
    <row r="24249" spans="9:10" ht="15.75">
      <c r="I24249" s="192"/>
      <c r="J24249" s="192"/>
    </row>
    <row r="24250" spans="9:10" ht="15.75">
      <c r="I24250" s="192"/>
      <c r="J24250" s="192"/>
    </row>
    <row r="24251" spans="9:10" ht="15.75">
      <c r="I24251" s="192"/>
      <c r="J24251" s="192"/>
    </row>
    <row r="24252" spans="9:10" ht="15.75">
      <c r="I24252" s="192"/>
      <c r="J24252" s="192"/>
    </row>
    <row r="24253" spans="9:10" ht="15.75">
      <c r="I24253" s="192"/>
      <c r="J24253" s="192"/>
    </row>
    <row r="24254" spans="9:10" ht="15.75">
      <c r="I24254" s="192"/>
      <c r="J24254" s="192"/>
    </row>
    <row r="24255" spans="9:10" ht="15.75">
      <c r="I24255" s="192"/>
      <c r="J24255" s="192"/>
    </row>
    <row r="24256" spans="9:10" ht="15.75">
      <c r="I24256" s="192"/>
      <c r="J24256" s="192"/>
    </row>
    <row r="24257" spans="9:10" ht="15.75">
      <c r="I24257" s="192"/>
      <c r="J24257" s="192"/>
    </row>
    <row r="24258" spans="9:10" ht="15.75">
      <c r="I24258" s="192"/>
      <c r="J24258" s="192"/>
    </row>
    <row r="24259" spans="9:10" ht="15.75">
      <c r="I24259" s="192"/>
      <c r="J24259" s="192"/>
    </row>
    <row r="24260" spans="9:10" ht="15.75">
      <c r="I24260" s="192"/>
      <c r="J24260" s="192"/>
    </row>
    <row r="24261" spans="9:10" ht="15.75">
      <c r="I24261" s="192"/>
      <c r="J24261" s="192"/>
    </row>
    <row r="24262" spans="9:10" ht="15.75">
      <c r="I24262" s="192"/>
      <c r="J24262" s="192"/>
    </row>
    <row r="24263" spans="9:10" ht="15.75">
      <c r="I24263" s="192"/>
      <c r="J24263" s="192"/>
    </row>
    <row r="24264" spans="9:10" ht="15.75">
      <c r="I24264" s="192"/>
      <c r="J24264" s="192"/>
    </row>
    <row r="24265" spans="9:10" ht="15.75">
      <c r="I24265" s="192"/>
      <c r="J24265" s="192"/>
    </row>
    <row r="24266" spans="9:10" ht="15.75">
      <c r="I24266" s="192"/>
      <c r="J24266" s="192"/>
    </row>
    <row r="24267" spans="9:10" ht="15.75">
      <c r="I24267" s="192"/>
      <c r="J24267" s="192"/>
    </row>
    <row r="24268" spans="9:10" ht="15.75">
      <c r="I24268" s="192"/>
      <c r="J24268" s="192"/>
    </row>
    <row r="24269" spans="9:10" ht="15.75">
      <c r="I24269" s="192"/>
      <c r="J24269" s="192"/>
    </row>
    <row r="24270" spans="9:10" ht="15.75">
      <c r="I24270" s="192"/>
      <c r="J24270" s="192"/>
    </row>
    <row r="24271" spans="9:10" ht="15.75">
      <c r="I24271" s="192"/>
      <c r="J24271" s="192"/>
    </row>
    <row r="24272" spans="9:10" ht="15.75">
      <c r="I24272" s="192"/>
      <c r="J24272" s="192"/>
    </row>
    <row r="24273" spans="9:10" ht="15.75">
      <c r="I24273" s="192"/>
      <c r="J24273" s="192"/>
    </row>
    <row r="24274" spans="9:10" ht="15.75">
      <c r="I24274" s="192"/>
      <c r="J24274" s="192"/>
    </row>
    <row r="24275" spans="9:10" ht="15.75">
      <c r="I24275" s="192"/>
      <c r="J24275" s="192"/>
    </row>
    <row r="24276" spans="9:10" ht="15.75">
      <c r="I24276" s="192"/>
      <c r="J24276" s="192"/>
    </row>
    <row r="24277" spans="9:10" ht="15.75">
      <c r="I24277" s="192"/>
      <c r="J24277" s="192"/>
    </row>
    <row r="24278" spans="9:10" ht="15.75">
      <c r="I24278" s="192"/>
      <c r="J24278" s="192"/>
    </row>
    <row r="24279" spans="9:10" ht="15.75">
      <c r="I24279" s="192"/>
      <c r="J24279" s="192"/>
    </row>
    <row r="24280" spans="9:10" ht="15.75">
      <c r="I24280" s="192"/>
      <c r="J24280" s="192"/>
    </row>
    <row r="24281" spans="9:10" ht="15.75">
      <c r="I24281" s="192"/>
      <c r="J24281" s="192"/>
    </row>
    <row r="24282" spans="9:10" ht="15.75">
      <c r="I24282" s="192"/>
      <c r="J24282" s="192"/>
    </row>
    <row r="24283" spans="9:10" ht="15.75">
      <c r="I24283" s="192"/>
      <c r="J24283" s="192"/>
    </row>
    <row r="24284" spans="9:10" ht="15.75">
      <c r="I24284" s="192"/>
      <c r="J24284" s="192"/>
    </row>
    <row r="24285" spans="9:10" ht="15.75">
      <c r="I24285" s="192"/>
      <c r="J24285" s="192"/>
    </row>
    <row r="24286" spans="9:10" ht="15.75">
      <c r="I24286" s="192"/>
      <c r="J24286" s="192"/>
    </row>
    <row r="24287" spans="9:10" ht="15.75">
      <c r="I24287" s="192"/>
      <c r="J24287" s="192"/>
    </row>
    <row r="24288" spans="9:10" ht="15.75">
      <c r="I24288" s="192"/>
      <c r="J24288" s="192"/>
    </row>
    <row r="24289" spans="9:10" ht="15.75">
      <c r="I24289" s="192"/>
      <c r="J24289" s="192"/>
    </row>
    <row r="24290" spans="9:10" ht="15.75">
      <c r="I24290" s="192"/>
      <c r="J24290" s="192"/>
    </row>
    <row r="24291" spans="9:10" ht="15.75">
      <c r="I24291" s="192"/>
      <c r="J24291" s="192"/>
    </row>
    <row r="24292" spans="9:10" ht="15.75">
      <c r="I24292" s="192"/>
      <c r="J24292" s="192"/>
    </row>
    <row r="24293" spans="9:10" ht="15.75">
      <c r="I24293" s="192"/>
      <c r="J24293" s="192"/>
    </row>
    <row r="24294" spans="9:10" ht="15.75">
      <c r="I24294" s="192"/>
      <c r="J24294" s="192"/>
    </row>
    <row r="24295" spans="9:10" ht="15.75">
      <c r="I24295" s="192"/>
      <c r="J24295" s="192"/>
    </row>
    <row r="24296" spans="9:10" ht="15.75">
      <c r="I24296" s="192"/>
      <c r="J24296" s="192"/>
    </row>
    <row r="24297" spans="9:10" ht="15.75">
      <c r="I24297" s="192"/>
      <c r="J24297" s="192"/>
    </row>
    <row r="24298" spans="9:10" ht="15.75">
      <c r="I24298" s="192"/>
      <c r="J24298" s="192"/>
    </row>
    <row r="24299" spans="9:10" ht="15.75">
      <c r="I24299" s="192"/>
      <c r="J24299" s="192"/>
    </row>
    <row r="24300" spans="9:10" ht="15.75">
      <c r="I24300" s="192"/>
      <c r="J24300" s="192"/>
    </row>
    <row r="24301" spans="9:10" ht="15.75">
      <c r="I24301" s="192"/>
      <c r="J24301" s="192"/>
    </row>
    <row r="24302" spans="9:10" ht="15.75">
      <c r="I24302" s="192"/>
      <c r="J24302" s="192"/>
    </row>
    <row r="24303" spans="9:10" ht="15.75">
      <c r="I24303" s="192"/>
      <c r="J24303" s="192"/>
    </row>
    <row r="24304" spans="9:10" ht="15.75">
      <c r="I24304" s="192"/>
      <c r="J24304" s="192"/>
    </row>
    <row r="24305" spans="9:10" ht="15.75">
      <c r="I24305" s="192"/>
      <c r="J24305" s="192"/>
    </row>
    <row r="24306" spans="9:10" ht="15.75">
      <c r="I24306" s="192"/>
      <c r="J24306" s="192"/>
    </row>
    <row r="24307" spans="9:10" ht="15.75">
      <c r="I24307" s="192"/>
      <c r="J24307" s="192"/>
    </row>
    <row r="24308" spans="9:10" ht="15.75">
      <c r="I24308" s="192"/>
      <c r="J24308" s="192"/>
    </row>
    <row r="24309" spans="9:10" ht="15.75">
      <c r="I24309" s="192"/>
      <c r="J24309" s="192"/>
    </row>
    <row r="24310" spans="9:10" ht="15.75">
      <c r="I24310" s="192"/>
      <c r="J24310" s="192"/>
    </row>
    <row r="24311" spans="9:10" ht="15.75">
      <c r="I24311" s="192"/>
      <c r="J24311" s="192"/>
    </row>
    <row r="24312" spans="9:10" ht="15.75">
      <c r="I24312" s="192"/>
      <c r="J24312" s="192"/>
    </row>
    <row r="24313" spans="9:10" ht="15.75">
      <c r="I24313" s="192"/>
      <c r="J24313" s="192"/>
    </row>
    <row r="24314" spans="9:10" ht="15.75">
      <c r="I24314" s="192"/>
      <c r="J24314" s="192"/>
    </row>
    <row r="24315" spans="9:10" ht="15.75">
      <c r="I24315" s="192"/>
      <c r="J24315" s="192"/>
    </row>
    <row r="24316" spans="9:10" ht="15.75">
      <c r="I24316" s="192"/>
      <c r="J24316" s="192"/>
    </row>
    <row r="24317" spans="9:10" ht="15.75">
      <c r="I24317" s="192"/>
      <c r="J24317" s="192"/>
    </row>
    <row r="24318" spans="9:10" ht="15.75">
      <c r="I24318" s="192"/>
      <c r="J24318" s="192"/>
    </row>
    <row r="24319" spans="9:10" ht="15.75">
      <c r="I24319" s="192"/>
      <c r="J24319" s="192"/>
    </row>
    <row r="24320" spans="9:10" ht="15.75">
      <c r="I24320" s="192"/>
      <c r="J24320" s="192"/>
    </row>
    <row r="24321" spans="9:10" ht="15.75">
      <c r="I24321" s="192"/>
      <c r="J24321" s="192"/>
    </row>
    <row r="24322" spans="9:10" ht="15.75">
      <c r="I24322" s="192"/>
      <c r="J24322" s="192"/>
    </row>
    <row r="24323" spans="9:10" ht="15.75">
      <c r="I24323" s="192"/>
      <c r="J24323" s="192"/>
    </row>
    <row r="24324" spans="9:10" ht="15.75">
      <c r="I24324" s="192"/>
      <c r="J24324" s="192"/>
    </row>
    <row r="24325" spans="9:10" ht="15.75">
      <c r="I24325" s="192"/>
      <c r="J24325" s="192"/>
    </row>
    <row r="24326" spans="9:10" ht="15.75">
      <c r="I24326" s="192"/>
      <c r="J24326" s="192"/>
    </row>
    <row r="24327" spans="9:10" ht="15.75">
      <c r="I24327" s="192"/>
      <c r="J24327" s="192"/>
    </row>
    <row r="24328" spans="9:10" ht="15.75">
      <c r="I24328" s="192"/>
      <c r="J24328" s="192"/>
    </row>
    <row r="24329" spans="9:10" ht="15.75">
      <c r="I24329" s="192"/>
      <c r="J24329" s="192"/>
    </row>
    <row r="24330" spans="9:10" ht="15.75">
      <c r="I24330" s="192"/>
      <c r="J24330" s="192"/>
    </row>
    <row r="24331" spans="9:10" ht="15.75">
      <c r="I24331" s="192"/>
      <c r="J24331" s="192"/>
    </row>
    <row r="24332" spans="9:10" ht="15.75">
      <c r="I24332" s="192"/>
      <c r="J24332" s="192"/>
    </row>
    <row r="24333" spans="9:10" ht="15.75">
      <c r="I24333" s="192"/>
      <c r="J24333" s="192"/>
    </row>
    <row r="24334" spans="9:10" ht="15.75">
      <c r="I24334" s="192"/>
      <c r="J24334" s="192"/>
    </row>
    <row r="24335" spans="9:10" ht="15.75">
      <c r="I24335" s="192"/>
      <c r="J24335" s="192"/>
    </row>
    <row r="24336" spans="9:10" ht="15.75">
      <c r="I24336" s="192"/>
      <c r="J24336" s="192"/>
    </row>
    <row r="24337" spans="9:10" ht="15.75">
      <c r="I24337" s="192"/>
      <c r="J24337" s="192"/>
    </row>
    <row r="24338" spans="9:10" ht="15.75">
      <c r="I24338" s="192"/>
      <c r="J24338" s="192"/>
    </row>
    <row r="24339" spans="9:10" ht="15.75">
      <c r="I24339" s="192"/>
      <c r="J24339" s="192"/>
    </row>
    <row r="24340" spans="9:10" ht="15.75">
      <c r="I24340" s="192"/>
      <c r="J24340" s="192"/>
    </row>
    <row r="24341" spans="9:10" ht="15.75">
      <c r="I24341" s="192"/>
      <c r="J24341" s="192"/>
    </row>
    <row r="24342" spans="9:10" ht="15.75">
      <c r="I24342" s="192"/>
      <c r="J24342" s="192"/>
    </row>
    <row r="24343" spans="9:10" ht="15.75">
      <c r="I24343" s="192"/>
      <c r="J24343" s="192"/>
    </row>
    <row r="24344" spans="9:10" ht="15.75">
      <c r="I24344" s="192"/>
      <c r="J24344" s="192"/>
    </row>
    <row r="24345" spans="9:10" ht="15.75">
      <c r="I24345" s="192"/>
      <c r="J24345" s="192"/>
    </row>
    <row r="24346" spans="9:10" ht="15.75">
      <c r="I24346" s="192"/>
      <c r="J24346" s="192"/>
    </row>
    <row r="24347" spans="9:10" ht="15.75">
      <c r="I24347" s="192"/>
      <c r="J24347" s="192"/>
    </row>
    <row r="24348" spans="9:10" ht="15.75">
      <c r="I24348" s="192"/>
      <c r="J24348" s="192"/>
    </row>
    <row r="24349" spans="9:10" ht="15.75">
      <c r="I24349" s="192"/>
      <c r="J24349" s="192"/>
    </row>
    <row r="24350" spans="9:10" ht="15.75">
      <c r="I24350" s="192"/>
      <c r="J24350" s="192"/>
    </row>
    <row r="24351" spans="9:10" ht="15.75">
      <c r="I24351" s="192"/>
      <c r="J24351" s="192"/>
    </row>
    <row r="24352" spans="9:10" ht="15.75">
      <c r="I24352" s="192"/>
      <c r="J24352" s="192"/>
    </row>
    <row r="24353" spans="9:10" ht="15.75">
      <c r="I24353" s="192"/>
      <c r="J24353" s="192"/>
    </row>
    <row r="24354" spans="9:10" ht="15.75">
      <c r="I24354" s="192"/>
      <c r="J24354" s="192"/>
    </row>
    <row r="24355" spans="9:10" ht="15.75">
      <c r="I24355" s="192"/>
      <c r="J24355" s="192"/>
    </row>
    <row r="24356" spans="9:10" ht="15.75">
      <c r="I24356" s="192"/>
      <c r="J24356" s="192"/>
    </row>
    <row r="24357" spans="9:10" ht="15.75">
      <c r="I24357" s="192"/>
      <c r="J24357" s="192"/>
    </row>
    <row r="24358" spans="9:10" ht="15.75">
      <c r="I24358" s="192"/>
      <c r="J24358" s="192"/>
    </row>
    <row r="24359" spans="9:10" ht="15.75">
      <c r="I24359" s="192"/>
      <c r="J24359" s="192"/>
    </row>
    <row r="24360" spans="9:10" ht="15.75">
      <c r="I24360" s="192"/>
      <c r="J24360" s="192"/>
    </row>
    <row r="24361" spans="9:10" ht="15.75">
      <c r="I24361" s="192"/>
      <c r="J24361" s="192"/>
    </row>
    <row r="24362" spans="9:10" ht="15.75">
      <c r="I24362" s="192"/>
      <c r="J24362" s="192"/>
    </row>
    <row r="24363" spans="9:10" ht="15.75">
      <c r="I24363" s="192"/>
      <c r="J24363" s="192"/>
    </row>
    <row r="24364" spans="9:10" ht="15.75">
      <c r="I24364" s="192"/>
      <c r="J24364" s="192"/>
    </row>
    <row r="24365" spans="9:10" ht="15.75">
      <c r="I24365" s="192"/>
      <c r="J24365" s="192"/>
    </row>
    <row r="24366" spans="9:10" ht="15.75">
      <c r="I24366" s="192"/>
      <c r="J24366" s="192"/>
    </row>
    <row r="24367" spans="9:10" ht="15.75">
      <c r="I24367" s="192"/>
      <c r="J24367" s="192"/>
    </row>
    <row r="24368" spans="9:10" ht="15.75">
      <c r="I24368" s="192"/>
      <c r="J24368" s="192"/>
    </row>
    <row r="24369" spans="9:10" ht="15.75">
      <c r="I24369" s="192"/>
      <c r="J24369" s="192"/>
    </row>
    <row r="24370" spans="9:10" ht="15.75">
      <c r="I24370" s="192"/>
      <c r="J24370" s="192"/>
    </row>
    <row r="24371" spans="9:10" ht="15.75">
      <c r="I24371" s="192"/>
      <c r="J24371" s="192"/>
    </row>
    <row r="24372" spans="9:10" ht="15.75">
      <c r="I24372" s="192"/>
      <c r="J24372" s="192"/>
    </row>
    <row r="24373" spans="9:10" ht="15.75">
      <c r="I24373" s="192"/>
      <c r="J24373" s="192"/>
    </row>
    <row r="24374" spans="9:10" ht="15.75">
      <c r="I24374" s="192"/>
      <c r="J24374" s="192"/>
    </row>
    <row r="24375" spans="9:10" ht="15.75">
      <c r="I24375" s="192"/>
      <c r="J24375" s="192"/>
    </row>
    <row r="24376" spans="9:10" ht="15.75">
      <c r="I24376" s="192"/>
      <c r="J24376" s="192"/>
    </row>
    <row r="24377" spans="9:10" ht="15.75">
      <c r="I24377" s="192"/>
      <c r="J24377" s="192"/>
    </row>
    <row r="24378" spans="9:10" ht="15.75">
      <c r="I24378" s="192"/>
      <c r="J24378" s="192"/>
    </row>
    <row r="24379" spans="9:10" ht="15.75">
      <c r="I24379" s="192"/>
      <c r="J24379" s="192"/>
    </row>
    <row r="24380" spans="9:10" ht="15.75">
      <c r="I24380" s="192"/>
      <c r="J24380" s="192"/>
    </row>
    <row r="24381" spans="9:10" ht="15.75">
      <c r="I24381" s="192"/>
      <c r="J24381" s="192"/>
    </row>
    <row r="24382" spans="9:10" ht="15.75">
      <c r="I24382" s="192"/>
      <c r="J24382" s="192"/>
    </row>
    <row r="24383" spans="9:10" ht="15.75">
      <c r="I24383" s="192"/>
      <c r="J24383" s="192"/>
    </row>
    <row r="24384" spans="9:10" ht="15.75">
      <c r="I24384" s="192"/>
      <c r="J24384" s="192"/>
    </row>
    <row r="24385" spans="9:10" ht="15.75">
      <c r="I24385" s="192"/>
      <c r="J24385" s="192"/>
    </row>
    <row r="24386" spans="9:10" ht="15.75">
      <c r="I24386" s="192"/>
      <c r="J24386" s="192"/>
    </row>
    <row r="24387" spans="9:10" ht="15.75">
      <c r="I24387" s="192"/>
      <c r="J24387" s="192"/>
    </row>
    <row r="24388" spans="9:10" ht="15.75">
      <c r="I24388" s="192"/>
      <c r="J24388" s="192"/>
    </row>
    <row r="24389" spans="9:10" ht="15.75">
      <c r="I24389" s="192"/>
      <c r="J24389" s="192"/>
    </row>
    <row r="24390" spans="9:10" ht="15.75">
      <c r="I24390" s="192"/>
      <c r="J24390" s="192"/>
    </row>
    <row r="24391" spans="9:10" ht="15.75">
      <c r="I24391" s="192"/>
      <c r="J24391" s="192"/>
    </row>
    <row r="24392" spans="9:10" ht="15.75">
      <c r="I24392" s="192"/>
      <c r="J24392" s="192"/>
    </row>
    <row r="24393" spans="9:10" ht="15.75">
      <c r="I24393" s="192"/>
      <c r="J24393" s="192"/>
    </row>
    <row r="24394" spans="9:10" ht="15.75">
      <c r="I24394" s="192"/>
      <c r="J24394" s="192"/>
    </row>
    <row r="24395" spans="9:10" ht="15.75">
      <c r="I24395" s="192"/>
      <c r="J24395" s="192"/>
    </row>
    <row r="24396" spans="9:10" ht="15.75">
      <c r="I24396" s="192"/>
      <c r="J24396" s="192"/>
    </row>
    <row r="24397" spans="9:10" ht="15.75">
      <c r="I24397" s="192"/>
      <c r="J24397" s="192"/>
    </row>
    <row r="24398" spans="9:10" ht="15.75">
      <c r="I24398" s="192"/>
      <c r="J24398" s="192"/>
    </row>
    <row r="24399" spans="9:10" ht="15.75">
      <c r="I24399" s="192"/>
      <c r="J24399" s="192"/>
    </row>
    <row r="24400" spans="9:10" ht="15.75">
      <c r="I24400" s="192"/>
      <c r="J24400" s="192"/>
    </row>
    <row r="24401" spans="9:10" ht="15.75">
      <c r="I24401" s="192"/>
      <c r="J24401" s="192"/>
    </row>
    <row r="24402" spans="9:10" ht="15.75">
      <c r="I24402" s="192"/>
      <c r="J24402" s="192"/>
    </row>
    <row r="24403" spans="9:10" ht="15.75">
      <c r="I24403" s="192"/>
      <c r="J24403" s="192"/>
    </row>
    <row r="24404" spans="9:10" ht="15.75">
      <c r="I24404" s="192"/>
      <c r="J24404" s="192"/>
    </row>
    <row r="24405" spans="9:10" ht="15.75">
      <c r="I24405" s="192"/>
      <c r="J24405" s="192"/>
    </row>
    <row r="24406" spans="9:10" ht="15.75">
      <c r="I24406" s="192"/>
      <c r="J24406" s="192"/>
    </row>
    <row r="24407" spans="9:10" ht="15.75">
      <c r="I24407" s="192"/>
      <c r="J24407" s="192"/>
    </row>
    <row r="24408" spans="9:10" ht="15.75">
      <c r="I24408" s="192"/>
      <c r="J24408" s="192"/>
    </row>
    <row r="24409" spans="9:10" ht="15.75">
      <c r="I24409" s="192"/>
      <c r="J24409" s="192"/>
    </row>
    <row r="24410" spans="9:10" ht="15.75">
      <c r="I24410" s="192"/>
      <c r="J24410" s="192"/>
    </row>
    <row r="24411" spans="9:10" ht="15.75">
      <c r="I24411" s="192"/>
      <c r="J24411" s="192"/>
    </row>
    <row r="24412" spans="9:10" ht="15.75">
      <c r="I24412" s="192"/>
      <c r="J24412" s="192"/>
    </row>
    <row r="24413" spans="9:10" ht="15.75">
      <c r="I24413" s="192"/>
      <c r="J24413" s="192"/>
    </row>
    <row r="24414" spans="9:10" ht="15.75">
      <c r="I24414" s="192"/>
      <c r="J24414" s="192"/>
    </row>
    <row r="24415" spans="9:10" ht="15.75">
      <c r="I24415" s="192"/>
      <c r="J24415" s="192"/>
    </row>
    <row r="24416" spans="9:10" ht="15.75">
      <c r="I24416" s="192"/>
      <c r="J24416" s="192"/>
    </row>
    <row r="24417" spans="9:10" ht="15.75">
      <c r="I24417" s="192"/>
      <c r="J24417" s="192"/>
    </row>
    <row r="24418" spans="9:10" ht="15.75">
      <c r="I24418" s="192"/>
      <c r="J24418" s="192"/>
    </row>
    <row r="24419" spans="9:10" ht="15.75">
      <c r="I24419" s="192"/>
      <c r="J24419" s="192"/>
    </row>
    <row r="24420" spans="9:10" ht="15.75">
      <c r="I24420" s="192"/>
      <c r="J24420" s="192"/>
    </row>
    <row r="24421" spans="9:10" ht="15.75">
      <c r="I24421" s="192"/>
      <c r="J24421" s="192"/>
    </row>
    <row r="24422" spans="9:10" ht="15.75">
      <c r="I24422" s="192"/>
      <c r="J24422" s="192"/>
    </row>
    <row r="24423" spans="9:10" ht="15.75">
      <c r="I24423" s="192"/>
      <c r="J24423" s="192"/>
    </row>
    <row r="24424" spans="9:10" ht="15.75">
      <c r="I24424" s="192"/>
      <c r="J24424" s="192"/>
    </row>
    <row r="24425" spans="9:10" ht="15.75">
      <c r="I24425" s="192"/>
      <c r="J24425" s="192"/>
    </row>
    <row r="24426" spans="9:10" ht="15.75">
      <c r="I24426" s="192"/>
      <c r="J24426" s="192"/>
    </row>
    <row r="24427" spans="9:10" ht="15.75">
      <c r="I24427" s="192"/>
      <c r="J24427" s="192"/>
    </row>
    <row r="24428" spans="9:10" ht="15.75">
      <c r="I24428" s="192"/>
      <c r="J24428" s="192"/>
    </row>
    <row r="24429" spans="9:10" ht="15.75">
      <c r="I24429" s="192"/>
      <c r="J24429" s="192"/>
    </row>
    <row r="24430" spans="9:10" ht="15.75">
      <c r="I24430" s="192"/>
      <c r="J24430" s="192"/>
    </row>
    <row r="24431" spans="9:10" ht="15.75">
      <c r="I24431" s="192"/>
      <c r="J24431" s="192"/>
    </row>
    <row r="24432" spans="9:10" ht="15.75">
      <c r="I24432" s="192"/>
      <c r="J24432" s="192"/>
    </row>
    <row r="24433" spans="9:10" ht="15.75">
      <c r="I24433" s="192"/>
      <c r="J24433" s="192"/>
    </row>
    <row r="24434" spans="9:10" ht="15.75">
      <c r="I24434" s="192"/>
      <c r="J24434" s="192"/>
    </row>
    <row r="24435" spans="9:10" ht="15.75">
      <c r="I24435" s="192"/>
      <c r="J24435" s="192"/>
    </row>
    <row r="24436" spans="9:10" ht="15.75">
      <c r="I24436" s="192"/>
      <c r="J24436" s="192"/>
    </row>
    <row r="24437" spans="9:10" ht="15.75">
      <c r="I24437" s="192"/>
      <c r="J24437" s="192"/>
    </row>
    <row r="24438" spans="9:10" ht="15.75">
      <c r="I24438" s="192"/>
      <c r="J24438" s="192"/>
    </row>
    <row r="24439" spans="9:10" ht="15.75">
      <c r="I24439" s="192"/>
      <c r="J24439" s="192"/>
    </row>
    <row r="24440" spans="9:10" ht="15.75">
      <c r="I24440" s="192"/>
      <c r="J24440" s="192"/>
    </row>
    <row r="24441" spans="9:10" ht="15.75">
      <c r="I24441" s="192"/>
      <c r="J24441" s="192"/>
    </row>
    <row r="24442" spans="9:10" ht="15.75">
      <c r="I24442" s="192"/>
      <c r="J24442" s="192"/>
    </row>
    <row r="24443" spans="9:10" ht="15.75">
      <c r="I24443" s="192"/>
      <c r="J24443" s="192"/>
    </row>
    <row r="24444" spans="9:10" ht="15.75">
      <c r="I24444" s="192"/>
      <c r="J24444" s="192"/>
    </row>
    <row r="24445" spans="9:10" ht="15.75">
      <c r="I24445" s="192"/>
      <c r="J24445" s="192"/>
    </row>
    <row r="24446" spans="9:10" ht="15.75">
      <c r="I24446" s="192"/>
      <c r="J24446" s="192"/>
    </row>
    <row r="24447" spans="9:10" ht="15.75">
      <c r="I24447" s="192"/>
      <c r="J24447" s="192"/>
    </row>
    <row r="24448" spans="9:10" ht="15.75">
      <c r="I24448" s="192"/>
      <c r="J24448" s="192"/>
    </row>
    <row r="24449" spans="9:10" ht="15.75">
      <c r="I24449" s="192"/>
      <c r="J24449" s="192"/>
    </row>
    <row r="24450" spans="9:10" ht="15.75">
      <c r="I24450" s="192"/>
      <c r="J24450" s="192"/>
    </row>
    <row r="24451" spans="9:10" ht="15.75">
      <c r="I24451" s="192"/>
      <c r="J24451" s="192"/>
    </row>
    <row r="24452" spans="9:10" ht="15.75">
      <c r="I24452" s="192"/>
      <c r="J24452" s="192"/>
    </row>
    <row r="24453" spans="9:10" ht="15.75">
      <c r="I24453" s="192"/>
      <c r="J24453" s="192"/>
    </row>
    <row r="24454" spans="9:10" ht="15.75">
      <c r="I24454" s="192"/>
      <c r="J24454" s="192"/>
    </row>
    <row r="24455" spans="9:10" ht="15.75">
      <c r="I24455" s="192"/>
      <c r="J24455" s="192"/>
    </row>
    <row r="24456" spans="9:10" ht="15.75">
      <c r="I24456" s="192"/>
      <c r="J24456" s="192"/>
    </row>
    <row r="24457" spans="9:10" ht="15.75">
      <c r="I24457" s="192"/>
      <c r="J24457" s="192"/>
    </row>
    <row r="24458" spans="9:10" ht="15.75">
      <c r="I24458" s="192"/>
      <c r="J24458" s="192"/>
    </row>
    <row r="24459" spans="9:10" ht="15.75">
      <c r="I24459" s="192"/>
      <c r="J24459" s="192"/>
    </row>
    <row r="24460" spans="9:10" ht="15.75">
      <c r="I24460" s="192"/>
      <c r="J24460" s="192"/>
    </row>
    <row r="24461" spans="9:10" ht="15.75">
      <c r="I24461" s="192"/>
      <c r="J24461" s="192"/>
    </row>
    <row r="24462" spans="9:10" ht="15.75">
      <c r="I24462" s="192"/>
      <c r="J24462" s="192"/>
    </row>
    <row r="24463" spans="9:10" ht="15.75">
      <c r="I24463" s="192"/>
      <c r="J24463" s="192"/>
    </row>
    <row r="24464" spans="9:10" ht="15.75">
      <c r="I24464" s="192"/>
      <c r="J24464" s="192"/>
    </row>
    <row r="24465" spans="9:10" ht="15.75">
      <c r="I24465" s="192"/>
      <c r="J24465" s="192"/>
    </row>
    <row r="24466" spans="9:10" ht="15.75">
      <c r="I24466" s="192"/>
      <c r="J24466" s="192"/>
    </row>
    <row r="24467" spans="9:10" ht="15.75">
      <c r="I24467" s="192"/>
      <c r="J24467" s="192"/>
    </row>
    <row r="24468" spans="9:10" ht="15.75">
      <c r="I24468" s="192"/>
      <c r="J24468" s="192"/>
    </row>
    <row r="24469" spans="9:10" ht="15.75">
      <c r="I24469" s="192"/>
      <c r="J24469" s="192"/>
    </row>
    <row r="24470" spans="9:10" ht="15.75">
      <c r="I24470" s="192"/>
      <c r="J24470" s="192"/>
    </row>
    <row r="24471" spans="9:10" ht="15.75">
      <c r="I24471" s="192"/>
      <c r="J24471" s="192"/>
    </row>
    <row r="24472" spans="9:10" ht="15.75">
      <c r="I24472" s="192"/>
      <c r="J24472" s="192"/>
    </row>
    <row r="24473" spans="9:10" ht="15.75">
      <c r="I24473" s="192"/>
      <c r="J24473" s="192"/>
    </row>
    <row r="24474" spans="9:10" ht="15.75">
      <c r="I24474" s="192"/>
      <c r="J24474" s="192"/>
    </row>
    <row r="24475" spans="9:10" ht="15.75">
      <c r="I24475" s="192"/>
      <c r="J24475" s="192"/>
    </row>
    <row r="24476" spans="9:10" ht="15.75">
      <c r="I24476" s="192"/>
      <c r="J24476" s="192"/>
    </row>
    <row r="24477" spans="9:10" ht="15.75">
      <c r="I24477" s="192"/>
      <c r="J24477" s="192"/>
    </row>
    <row r="24478" spans="9:10" ht="15.75">
      <c r="I24478" s="192"/>
      <c r="J24478" s="192"/>
    </row>
    <row r="24479" spans="9:10" ht="15.75">
      <c r="I24479" s="192"/>
      <c r="J24479" s="192"/>
    </row>
    <row r="24480" spans="9:10" ht="15.75">
      <c r="I24480" s="192"/>
      <c r="J24480" s="192"/>
    </row>
    <row r="24481" spans="9:10" ht="15.75">
      <c r="I24481" s="192"/>
      <c r="J24481" s="192"/>
    </row>
    <row r="24482" spans="9:10" ht="15.75">
      <c r="I24482" s="192"/>
      <c r="J24482" s="192"/>
    </row>
    <row r="24483" spans="9:10" ht="15.75">
      <c r="I24483" s="192"/>
      <c r="J24483" s="192"/>
    </row>
    <row r="24484" spans="9:10" ht="15.75">
      <c r="I24484" s="192"/>
      <c r="J24484" s="192"/>
    </row>
    <row r="24485" spans="9:10" ht="15.75">
      <c r="I24485" s="192"/>
      <c r="J24485" s="192"/>
    </row>
    <row r="24486" spans="9:10" ht="15.75">
      <c r="I24486" s="192"/>
      <c r="J24486" s="192"/>
    </row>
    <row r="24487" spans="9:10" ht="15.75">
      <c r="I24487" s="192"/>
      <c r="J24487" s="192"/>
    </row>
    <row r="24488" spans="9:10" ht="15.75">
      <c r="I24488" s="192"/>
      <c r="J24488" s="192"/>
    </row>
    <row r="24489" spans="9:10" ht="15.75">
      <c r="I24489" s="192"/>
      <c r="J24489" s="192"/>
    </row>
    <row r="24490" spans="9:10" ht="15.75">
      <c r="I24490" s="192"/>
      <c r="J24490" s="192"/>
    </row>
    <row r="24491" spans="9:10" ht="15.75">
      <c r="I24491" s="192"/>
      <c r="J24491" s="192"/>
    </row>
    <row r="24492" spans="9:10" ht="15.75">
      <c r="I24492" s="192"/>
      <c r="J24492" s="192"/>
    </row>
    <row r="24493" spans="9:10" ht="15.75">
      <c r="I24493" s="192"/>
      <c r="J24493" s="192"/>
    </row>
    <row r="24494" spans="9:10" ht="15.75">
      <c r="I24494" s="192"/>
      <c r="J24494" s="192"/>
    </row>
    <row r="24495" spans="9:10" ht="15.75">
      <c r="I24495" s="192"/>
      <c r="J24495" s="192"/>
    </row>
    <row r="24496" spans="9:10" ht="15.75">
      <c r="I24496" s="192"/>
      <c r="J24496" s="192"/>
    </row>
    <row r="24497" spans="9:10" ht="15.75">
      <c r="I24497" s="192"/>
      <c r="J24497" s="192"/>
    </row>
    <row r="24498" spans="9:10" ht="15.75">
      <c r="I24498" s="192"/>
      <c r="J24498" s="192"/>
    </row>
    <row r="24499" spans="9:10" ht="15.75">
      <c r="I24499" s="192"/>
      <c r="J24499" s="192"/>
    </row>
    <row r="24500" spans="9:10" ht="15.75">
      <c r="I24500" s="192"/>
      <c r="J24500" s="192"/>
    </row>
    <row r="24501" spans="9:10" ht="15.75">
      <c r="I24501" s="192"/>
      <c r="J24501" s="192"/>
    </row>
    <row r="24502" spans="9:10" ht="15.75">
      <c r="I24502" s="192"/>
      <c r="J24502" s="192"/>
    </row>
    <row r="24503" spans="9:10" ht="15.75">
      <c r="I24503" s="192"/>
      <c r="J24503" s="192"/>
    </row>
    <row r="24504" spans="9:10" ht="15.75">
      <c r="I24504" s="192"/>
      <c r="J24504" s="192"/>
    </row>
    <row r="24505" spans="9:10" ht="15.75">
      <c r="I24505" s="192"/>
      <c r="J24505" s="192"/>
    </row>
    <row r="24506" spans="9:10" ht="15.75">
      <c r="I24506" s="192"/>
      <c r="J24506" s="192"/>
    </row>
    <row r="24507" spans="9:10" ht="15.75">
      <c r="I24507" s="192"/>
      <c r="J24507" s="192"/>
    </row>
    <row r="24508" spans="9:10" ht="15.75">
      <c r="I24508" s="192"/>
      <c r="J24508" s="192"/>
    </row>
    <row r="24509" spans="9:10" ht="15.75">
      <c r="I24509" s="192"/>
      <c r="J24509" s="192"/>
    </row>
    <row r="24510" spans="9:10" ht="15.75">
      <c r="I24510" s="192"/>
      <c r="J24510" s="192"/>
    </row>
    <row r="24511" spans="9:10" ht="15.75">
      <c r="I24511" s="192"/>
      <c r="J24511" s="192"/>
    </row>
    <row r="24512" spans="9:10" ht="15.75">
      <c r="I24512" s="192"/>
      <c r="J24512" s="192"/>
    </row>
    <row r="24513" spans="9:10" ht="15.75">
      <c r="I24513" s="192"/>
      <c r="J24513" s="192"/>
    </row>
    <row r="24514" spans="9:10" ht="15.75">
      <c r="I24514" s="192"/>
      <c r="J24514" s="192"/>
    </row>
    <row r="24515" spans="9:10" ht="15.75">
      <c r="I24515" s="192"/>
      <c r="J24515" s="192"/>
    </row>
    <row r="24516" spans="9:10" ht="15.75">
      <c r="I24516" s="192"/>
      <c r="J24516" s="192"/>
    </row>
    <row r="24517" spans="9:10" ht="15.75">
      <c r="I24517" s="192"/>
      <c r="J24517" s="192"/>
    </row>
    <row r="24518" spans="9:10" ht="15.75">
      <c r="I24518" s="192"/>
      <c r="J24518" s="192"/>
    </row>
    <row r="24519" spans="9:10" ht="15.75">
      <c r="I24519" s="192"/>
      <c r="J24519" s="192"/>
    </row>
    <row r="24520" spans="9:10" ht="15.75">
      <c r="I24520" s="192"/>
      <c r="J24520" s="192"/>
    </row>
    <row r="24521" spans="9:10" ht="15.75">
      <c r="I24521" s="192"/>
      <c r="J24521" s="192"/>
    </row>
    <row r="24522" spans="9:10" ht="15.75">
      <c r="I24522" s="192"/>
      <c r="J24522" s="192"/>
    </row>
    <row r="24523" spans="9:10" ht="15.75">
      <c r="I24523" s="192"/>
      <c r="J24523" s="192"/>
    </row>
    <row r="24524" spans="9:10" ht="15.75">
      <c r="I24524" s="192"/>
      <c r="J24524" s="192"/>
    </row>
    <row r="24525" spans="9:10" ht="15.75">
      <c r="I24525" s="192"/>
      <c r="J24525" s="192"/>
    </row>
    <row r="24526" spans="9:10" ht="15.75">
      <c r="I24526" s="192"/>
      <c r="J24526" s="192"/>
    </row>
    <row r="24527" spans="9:10" ht="15.75">
      <c r="I24527" s="192"/>
      <c r="J24527" s="192"/>
    </row>
    <row r="24528" spans="9:10" ht="15.75">
      <c r="I24528" s="192"/>
      <c r="J24528" s="192"/>
    </row>
    <row r="24529" spans="9:10" ht="15.75">
      <c r="I24529" s="192"/>
      <c r="J24529" s="192"/>
    </row>
    <row r="24530" spans="9:10" ht="15.75">
      <c r="I24530" s="192"/>
      <c r="J24530" s="192"/>
    </row>
    <row r="24531" spans="9:10" ht="15.75">
      <c r="I24531" s="192"/>
      <c r="J24531" s="192"/>
    </row>
    <row r="24532" spans="9:10" ht="15.75">
      <c r="I24532" s="192"/>
      <c r="J24532" s="192"/>
    </row>
    <row r="24533" spans="9:10" ht="15.75">
      <c r="I24533" s="192"/>
      <c r="J24533" s="192"/>
    </row>
    <row r="24534" spans="9:10" ht="15.75">
      <c r="I24534" s="192"/>
      <c r="J24534" s="192"/>
    </row>
    <row r="24535" spans="9:10" ht="15.75">
      <c r="I24535" s="192"/>
      <c r="J24535" s="192"/>
    </row>
    <row r="24536" spans="9:10" ht="15.75">
      <c r="I24536" s="192"/>
      <c r="J24536" s="192"/>
    </row>
    <row r="24537" spans="9:10" ht="15.75">
      <c r="I24537" s="192"/>
      <c r="J24537" s="192"/>
    </row>
    <row r="24538" spans="9:10" ht="15.75">
      <c r="I24538" s="192"/>
      <c r="J24538" s="192"/>
    </row>
    <row r="24539" spans="9:10" ht="15.75">
      <c r="I24539" s="192"/>
      <c r="J24539" s="192"/>
    </row>
    <row r="24540" spans="9:10" ht="15.75">
      <c r="I24540" s="192"/>
      <c r="J24540" s="192"/>
    </row>
    <row r="24541" spans="9:10" ht="15.75">
      <c r="I24541" s="192"/>
      <c r="J24541" s="192"/>
    </row>
    <row r="24542" spans="9:10" ht="15.75">
      <c r="I24542" s="192"/>
      <c r="J24542" s="192"/>
    </row>
    <row r="24543" spans="9:10" ht="15.75">
      <c r="I24543" s="192"/>
      <c r="J24543" s="192"/>
    </row>
    <row r="24544" spans="9:10" ht="15.75">
      <c r="I24544" s="192"/>
      <c r="J24544" s="192"/>
    </row>
    <row r="24545" spans="9:10" ht="15.75">
      <c r="I24545" s="192"/>
      <c r="J24545" s="192"/>
    </row>
    <row r="24546" spans="9:10" ht="15.75">
      <c r="I24546" s="192"/>
      <c r="J24546" s="192"/>
    </row>
    <row r="24547" spans="9:10" ht="15.75">
      <c r="I24547" s="192"/>
      <c r="J24547" s="192"/>
    </row>
    <row r="24548" spans="9:10" ht="15.75">
      <c r="I24548" s="192"/>
      <c r="J24548" s="192"/>
    </row>
    <row r="24549" spans="9:10" ht="15.75">
      <c r="I24549" s="192"/>
      <c r="J24549" s="192"/>
    </row>
    <row r="24550" spans="9:10" ht="15.75">
      <c r="I24550" s="192"/>
      <c r="J24550" s="192"/>
    </row>
    <row r="24551" spans="9:10" ht="15.75">
      <c r="I24551" s="192"/>
      <c r="J24551" s="192"/>
    </row>
    <row r="24552" spans="9:10" ht="15.75">
      <c r="I24552" s="192"/>
      <c r="J24552" s="192"/>
    </row>
    <row r="24553" spans="9:10" ht="15.75">
      <c r="I24553" s="192"/>
      <c r="J24553" s="192"/>
    </row>
    <row r="24554" spans="9:10" ht="15.75">
      <c r="I24554" s="192"/>
      <c r="J24554" s="192"/>
    </row>
    <row r="24555" spans="9:10" ht="15.75">
      <c r="I24555" s="192"/>
      <c r="J24555" s="192"/>
    </row>
    <row r="24556" spans="9:10" ht="15.75">
      <c r="I24556" s="192"/>
      <c r="J24556" s="192"/>
    </row>
    <row r="24557" spans="9:10" ht="15.75">
      <c r="I24557" s="192"/>
      <c r="J24557" s="192"/>
    </row>
    <row r="24558" spans="9:10" ht="15.75">
      <c r="I24558" s="192"/>
      <c r="J24558" s="192"/>
    </row>
    <row r="24559" spans="9:10" ht="15.75">
      <c r="I24559" s="192"/>
      <c r="J24559" s="192"/>
    </row>
    <row r="24560" spans="9:10" ht="15.75">
      <c r="I24560" s="192"/>
      <c r="J24560" s="192"/>
    </row>
    <row r="24561" spans="9:10" ht="15.75">
      <c r="I24561" s="192"/>
      <c r="J24561" s="192"/>
    </row>
    <row r="24562" spans="9:10" ht="15.75">
      <c r="I24562" s="192"/>
      <c r="J24562" s="192"/>
    </row>
    <row r="24563" spans="9:10" ht="15.75">
      <c r="I24563" s="192"/>
      <c r="J24563" s="192"/>
    </row>
    <row r="24564" spans="9:10" ht="15.75">
      <c r="I24564" s="192"/>
      <c r="J24564" s="192"/>
    </row>
    <row r="24565" spans="9:10" ht="15.75">
      <c r="I24565" s="192"/>
      <c r="J24565" s="192"/>
    </row>
    <row r="24566" spans="9:10" ht="15.75">
      <c r="I24566" s="192"/>
      <c r="J24566" s="192"/>
    </row>
    <row r="24567" spans="9:10" ht="15.75">
      <c r="I24567" s="192"/>
      <c r="J24567" s="192"/>
    </row>
    <row r="24568" spans="9:10" ht="15.75">
      <c r="I24568" s="192"/>
      <c r="J24568" s="192"/>
    </row>
    <row r="24569" spans="9:10" ht="15.75">
      <c r="I24569" s="192"/>
      <c r="J24569" s="192"/>
    </row>
    <row r="24570" spans="9:10" ht="15.75">
      <c r="I24570" s="192"/>
      <c r="J24570" s="192"/>
    </row>
    <row r="24571" spans="9:10" ht="15.75">
      <c r="I24571" s="192"/>
      <c r="J24571" s="192"/>
    </row>
    <row r="24572" spans="9:10" ht="15.75">
      <c r="I24572" s="192"/>
      <c r="J24572" s="192"/>
    </row>
    <row r="24573" spans="9:10" ht="15.75">
      <c r="I24573" s="192"/>
      <c r="J24573" s="192"/>
    </row>
    <row r="24574" spans="9:10" ht="15.75">
      <c r="I24574" s="192"/>
      <c r="J24574" s="192"/>
    </row>
    <row r="24575" spans="9:10" ht="15.75">
      <c r="I24575" s="192"/>
      <c r="J24575" s="192"/>
    </row>
    <row r="24576" spans="9:10" ht="15.75">
      <c r="I24576" s="192"/>
      <c r="J24576" s="192"/>
    </row>
    <row r="24577" spans="9:10" ht="15.75">
      <c r="I24577" s="192"/>
      <c r="J24577" s="192"/>
    </row>
    <row r="24578" spans="9:10" ht="15.75">
      <c r="I24578" s="192"/>
      <c r="J24578" s="192"/>
    </row>
    <row r="24579" spans="9:10" ht="15.75">
      <c r="I24579" s="192"/>
      <c r="J24579" s="192"/>
    </row>
    <row r="24580" spans="9:10" ht="15.75">
      <c r="I24580" s="192"/>
      <c r="J24580" s="192"/>
    </row>
    <row r="24581" spans="9:10" ht="15.75">
      <c r="I24581" s="192"/>
      <c r="J24581" s="192"/>
    </row>
    <row r="24582" spans="9:10" ht="15.75">
      <c r="I24582" s="192"/>
      <c r="J24582" s="192"/>
    </row>
    <row r="24583" spans="9:10" ht="15.75">
      <c r="I24583" s="192"/>
      <c r="J24583" s="192"/>
    </row>
    <row r="24584" spans="9:10" ht="15.75">
      <c r="I24584" s="192"/>
      <c r="J24584" s="192"/>
    </row>
    <row r="24585" spans="9:10" ht="15.75">
      <c r="I24585" s="192"/>
      <c r="J24585" s="192"/>
    </row>
    <row r="24586" spans="9:10" ht="15.75">
      <c r="I24586" s="192"/>
      <c r="J24586" s="192"/>
    </row>
    <row r="24587" spans="9:10" ht="15.75">
      <c r="I24587" s="192"/>
      <c r="J24587" s="192"/>
    </row>
    <row r="24588" spans="9:10" ht="15.75">
      <c r="I24588" s="192"/>
      <c r="J24588" s="192"/>
    </row>
    <row r="24589" spans="9:10" ht="15.75">
      <c r="I24589" s="192"/>
      <c r="J24589" s="192"/>
    </row>
    <row r="24590" spans="9:10" ht="15.75">
      <c r="I24590" s="192"/>
      <c r="J24590" s="192"/>
    </row>
    <row r="24591" spans="9:10" ht="15.75">
      <c r="I24591" s="192"/>
      <c r="J24591" s="192"/>
    </row>
    <row r="24592" spans="9:10" ht="15.75">
      <c r="I24592" s="192"/>
      <c r="J24592" s="192"/>
    </row>
    <row r="24593" spans="9:10" ht="15.75">
      <c r="I24593" s="192"/>
      <c r="J24593" s="192"/>
    </row>
    <row r="24594" spans="9:10" ht="15.75">
      <c r="I24594" s="192"/>
      <c r="J24594" s="192"/>
    </row>
    <row r="24595" spans="9:10" ht="15.75">
      <c r="I24595" s="192"/>
      <c r="J24595" s="192"/>
    </row>
    <row r="24596" spans="9:10" ht="15.75">
      <c r="I24596" s="192"/>
      <c r="J24596" s="192"/>
    </row>
    <row r="24597" spans="9:10" ht="15.75">
      <c r="I24597" s="192"/>
      <c r="J24597" s="192"/>
    </row>
    <row r="24598" spans="9:10" ht="15.75">
      <c r="I24598" s="192"/>
      <c r="J24598" s="192"/>
    </row>
    <row r="24599" spans="9:10" ht="15.75">
      <c r="I24599" s="192"/>
      <c r="J24599" s="192"/>
    </row>
    <row r="24600" spans="9:10" ht="15.75">
      <c r="I24600" s="192"/>
      <c r="J24600" s="192"/>
    </row>
    <row r="24601" spans="9:10" ht="15.75">
      <c r="I24601" s="192"/>
      <c r="J24601" s="192"/>
    </row>
    <row r="24602" spans="9:10" ht="15.75">
      <c r="I24602" s="192"/>
      <c r="J24602" s="192"/>
    </row>
    <row r="24603" spans="9:10" ht="15.75">
      <c r="I24603" s="192"/>
      <c r="J24603" s="192"/>
    </row>
    <row r="24604" spans="9:10" ht="15.75">
      <c r="I24604" s="192"/>
      <c r="J24604" s="192"/>
    </row>
    <row r="24605" spans="9:10" ht="15.75">
      <c r="I24605" s="192"/>
      <c r="J24605" s="192"/>
    </row>
    <row r="24606" spans="9:10" ht="15.75">
      <c r="I24606" s="192"/>
      <c r="J24606" s="192"/>
    </row>
    <row r="24607" spans="9:10" ht="15.75">
      <c r="I24607" s="192"/>
      <c r="J24607" s="192"/>
    </row>
    <row r="24608" spans="9:10" ht="15.75">
      <c r="I24608" s="192"/>
      <c r="J24608" s="192"/>
    </row>
    <row r="24609" spans="9:10" ht="15.75">
      <c r="I24609" s="192"/>
      <c r="J24609" s="192"/>
    </row>
    <row r="24610" spans="9:10" ht="15.75">
      <c r="I24610" s="192"/>
      <c r="J24610" s="192"/>
    </row>
    <row r="24611" spans="9:10" ht="15.75">
      <c r="I24611" s="192"/>
      <c r="J24611" s="192"/>
    </row>
    <row r="24612" spans="9:10" ht="15.75">
      <c r="I24612" s="192"/>
      <c r="J24612" s="192"/>
    </row>
    <row r="24613" spans="9:10" ht="15.75">
      <c r="I24613" s="192"/>
      <c r="J24613" s="192"/>
    </row>
    <row r="24614" spans="9:10" ht="15.75">
      <c r="I24614" s="192"/>
      <c r="J24614" s="192"/>
    </row>
    <row r="24615" spans="9:10" ht="15.75">
      <c r="I24615" s="192"/>
      <c r="J24615" s="192"/>
    </row>
    <row r="24616" spans="9:10" ht="15.75">
      <c r="I24616" s="192"/>
      <c r="J24616" s="192"/>
    </row>
    <row r="24617" spans="9:10" ht="15.75">
      <c r="I24617" s="192"/>
      <c r="J24617" s="192"/>
    </row>
    <row r="24618" spans="9:10" ht="15.75">
      <c r="I24618" s="192"/>
      <c r="J24618" s="192"/>
    </row>
    <row r="24619" spans="9:10" ht="15.75">
      <c r="I24619" s="192"/>
      <c r="J24619" s="192"/>
    </row>
    <row r="24620" spans="9:10" ht="15.75">
      <c r="I24620" s="192"/>
      <c r="J24620" s="192"/>
    </row>
    <row r="24621" spans="9:10" ht="15.75">
      <c r="I24621" s="192"/>
      <c r="J24621" s="192"/>
    </row>
    <row r="24622" spans="9:10" ht="15.75">
      <c r="I24622" s="192"/>
      <c r="J24622" s="192"/>
    </row>
    <row r="24623" spans="9:10" ht="15.75">
      <c r="I24623" s="192"/>
      <c r="J24623" s="192"/>
    </row>
    <row r="24624" spans="9:10" ht="15.75">
      <c r="I24624" s="192"/>
      <c r="J24624" s="192"/>
    </row>
    <row r="24625" spans="9:10" ht="15.75">
      <c r="I24625" s="192"/>
      <c r="J24625" s="192"/>
    </row>
    <row r="24626" spans="9:10" ht="15.75">
      <c r="I24626" s="192"/>
      <c r="J24626" s="192"/>
    </row>
    <row r="24627" spans="9:10" ht="15.75">
      <c r="I24627" s="192"/>
      <c r="J24627" s="192"/>
    </row>
    <row r="24628" spans="9:10" ht="15.75">
      <c r="I24628" s="192"/>
      <c r="J24628" s="192"/>
    </row>
    <row r="24629" spans="9:10" ht="15.75">
      <c r="I24629" s="192"/>
      <c r="J24629" s="192"/>
    </row>
    <row r="24630" spans="9:10" ht="15.75">
      <c r="I24630" s="192"/>
      <c r="J24630" s="192"/>
    </row>
    <row r="24631" spans="9:10" ht="15.75">
      <c r="I24631" s="192"/>
      <c r="J24631" s="192"/>
    </row>
    <row r="24632" spans="9:10" ht="15.75">
      <c r="I24632" s="192"/>
      <c r="J24632" s="192"/>
    </row>
    <row r="24633" spans="9:10" ht="15.75">
      <c r="I24633" s="192"/>
      <c r="J24633" s="192"/>
    </row>
    <row r="24634" spans="9:10" ht="15.75">
      <c r="I24634" s="192"/>
      <c r="J24634" s="192"/>
    </row>
    <row r="24635" spans="9:10" ht="15.75">
      <c r="I24635" s="192"/>
      <c r="J24635" s="192"/>
    </row>
    <row r="24636" spans="9:10" ht="15.75">
      <c r="I24636" s="192"/>
      <c r="J24636" s="192"/>
    </row>
    <row r="24637" spans="9:10" ht="15.75">
      <c r="I24637" s="192"/>
      <c r="J24637" s="192"/>
    </row>
    <row r="24638" spans="9:10" ht="15.75">
      <c r="I24638" s="192"/>
      <c r="J24638" s="192"/>
    </row>
    <row r="24639" spans="9:10" ht="15.75">
      <c r="I24639" s="192"/>
      <c r="J24639" s="192"/>
    </row>
    <row r="24640" spans="9:10" ht="15.75">
      <c r="I24640" s="192"/>
      <c r="J24640" s="192"/>
    </row>
    <row r="24641" spans="9:10" ht="15.75">
      <c r="I24641" s="192"/>
      <c r="J24641" s="192"/>
    </row>
    <row r="24642" spans="9:10" ht="15.75">
      <c r="I24642" s="192"/>
      <c r="J24642" s="192"/>
    </row>
    <row r="24643" spans="9:10" ht="15.75">
      <c r="I24643" s="192"/>
      <c r="J24643" s="192"/>
    </row>
    <row r="24644" spans="9:10" ht="15.75">
      <c r="I24644" s="192"/>
      <c r="J24644" s="192"/>
    </row>
    <row r="24645" spans="9:10" ht="15.75">
      <c r="I24645" s="192"/>
      <c r="J24645" s="192"/>
    </row>
    <row r="24646" spans="9:10" ht="15.75">
      <c r="I24646" s="192"/>
      <c r="J24646" s="192"/>
    </row>
    <row r="24647" spans="9:10" ht="15.75">
      <c r="I24647" s="192"/>
      <c r="J24647" s="192"/>
    </row>
    <row r="24648" spans="9:10" ht="15.75">
      <c r="I24648" s="192"/>
      <c r="J24648" s="192"/>
    </row>
    <row r="24649" spans="9:10" ht="15.75">
      <c r="I24649" s="192"/>
      <c r="J24649" s="192"/>
    </row>
    <row r="24650" spans="9:10" ht="15.75">
      <c r="I24650" s="192"/>
      <c r="J24650" s="192"/>
    </row>
    <row r="24651" spans="9:10" ht="15.75">
      <c r="I24651" s="192"/>
      <c r="J24651" s="192"/>
    </row>
    <row r="24652" spans="9:10" ht="15.75">
      <c r="I24652" s="192"/>
      <c r="J24652" s="192"/>
    </row>
    <row r="24653" spans="9:10" ht="15.75">
      <c r="I24653" s="192"/>
      <c r="J24653" s="192"/>
    </row>
    <row r="24654" spans="9:10" ht="15.75">
      <c r="I24654" s="192"/>
      <c r="J24654" s="192"/>
    </row>
    <row r="24655" spans="9:10" ht="15.75">
      <c r="I24655" s="192"/>
      <c r="J24655" s="192"/>
    </row>
    <row r="24656" spans="9:10" ht="15.75">
      <c r="I24656" s="192"/>
      <c r="J24656" s="192"/>
    </row>
    <row r="24657" spans="9:10" ht="15.75">
      <c r="I24657" s="192"/>
      <c r="J24657" s="192"/>
    </row>
    <row r="24658" spans="9:10" ht="15.75">
      <c r="I24658" s="192"/>
      <c r="J24658" s="192"/>
    </row>
    <row r="24659" spans="9:10" ht="15.75">
      <c r="I24659" s="192"/>
      <c r="J24659" s="192"/>
    </row>
    <row r="24660" spans="9:10" ht="15.75">
      <c r="I24660" s="192"/>
      <c r="J24660" s="192"/>
    </row>
    <row r="24661" spans="9:10" ht="15.75">
      <c r="I24661" s="192"/>
      <c r="J24661" s="192"/>
    </row>
    <row r="24662" spans="9:10" ht="15.75">
      <c r="I24662" s="192"/>
      <c r="J24662" s="192"/>
    </row>
    <row r="24663" spans="9:10" ht="15.75">
      <c r="I24663" s="192"/>
      <c r="J24663" s="192"/>
    </row>
    <row r="24664" spans="9:10" ht="15.75">
      <c r="I24664" s="192"/>
      <c r="J24664" s="192"/>
    </row>
    <row r="24665" spans="9:10" ht="15.75">
      <c r="I24665" s="192"/>
      <c r="J24665" s="192"/>
    </row>
    <row r="24666" spans="9:10" ht="15.75">
      <c r="I24666" s="192"/>
      <c r="J24666" s="192"/>
    </row>
    <row r="24667" spans="9:10" ht="15.75">
      <c r="I24667" s="192"/>
      <c r="J24667" s="192"/>
    </row>
    <row r="24668" spans="9:10" ht="15.75">
      <c r="I24668" s="192"/>
      <c r="J24668" s="192"/>
    </row>
    <row r="24669" spans="9:10" ht="15.75">
      <c r="I24669" s="192"/>
      <c r="J24669" s="192"/>
    </row>
    <row r="24670" spans="9:10" ht="15.75">
      <c r="I24670" s="192"/>
      <c r="J24670" s="192"/>
    </row>
    <row r="24671" spans="9:10" ht="15.75">
      <c r="I24671" s="192"/>
      <c r="J24671" s="192"/>
    </row>
    <row r="24672" spans="9:10" ht="15.75">
      <c r="I24672" s="192"/>
      <c r="J24672" s="192"/>
    </row>
    <row r="24673" spans="9:10" ht="15.75">
      <c r="I24673" s="192"/>
      <c r="J24673" s="192"/>
    </row>
    <row r="24674" spans="9:10" ht="15.75">
      <c r="I24674" s="192"/>
      <c r="J24674" s="192"/>
    </row>
    <row r="24675" spans="9:10" ht="15.75">
      <c r="I24675" s="192"/>
      <c r="J24675" s="192"/>
    </row>
    <row r="24676" spans="9:10" ht="15.75">
      <c r="I24676" s="192"/>
      <c r="J24676" s="192"/>
    </row>
    <row r="24677" spans="9:10" ht="15.75">
      <c r="I24677" s="192"/>
      <c r="J24677" s="192"/>
    </row>
    <row r="24678" spans="9:10" ht="15.75">
      <c r="I24678" s="192"/>
      <c r="J24678" s="192"/>
    </row>
    <row r="24679" spans="9:10" ht="15.75">
      <c r="I24679" s="192"/>
      <c r="J24679" s="192"/>
    </row>
    <row r="24680" spans="9:10" ht="15.75">
      <c r="I24680" s="192"/>
      <c r="J24680" s="192"/>
    </row>
    <row r="24681" spans="9:10" ht="15.75">
      <c r="I24681" s="192"/>
      <c r="J24681" s="192"/>
    </row>
    <row r="24682" spans="9:10" ht="15.75">
      <c r="I24682" s="192"/>
      <c r="J24682" s="192"/>
    </row>
    <row r="24683" spans="9:10" ht="15.75">
      <c r="I24683" s="192"/>
      <c r="J24683" s="192"/>
    </row>
    <row r="24684" spans="9:10" ht="15.75">
      <c r="I24684" s="192"/>
      <c r="J24684" s="192"/>
    </row>
    <row r="24685" spans="9:10" ht="15.75">
      <c r="I24685" s="192"/>
      <c r="J24685" s="192"/>
    </row>
    <row r="24686" spans="9:10" ht="15.75">
      <c r="I24686" s="192"/>
      <c r="J24686" s="192"/>
    </row>
    <row r="24687" spans="9:10" ht="15.75">
      <c r="I24687" s="192"/>
      <c r="J24687" s="192"/>
    </row>
    <row r="24688" spans="9:10" ht="15.75">
      <c r="I24688" s="192"/>
      <c r="J24688" s="192"/>
    </row>
    <row r="24689" spans="9:10" ht="15.75">
      <c r="I24689" s="192"/>
      <c r="J24689" s="192"/>
    </row>
    <row r="24690" spans="9:10" ht="15.75">
      <c r="I24690" s="192"/>
      <c r="J24690" s="192"/>
    </row>
    <row r="24691" spans="9:10" ht="15.75">
      <c r="I24691" s="192"/>
      <c r="J24691" s="192"/>
    </row>
    <row r="24692" spans="9:10" ht="15.75">
      <c r="I24692" s="192"/>
      <c r="J24692" s="192"/>
    </row>
    <row r="24693" spans="9:10" ht="15.75">
      <c r="I24693" s="192"/>
      <c r="J24693" s="192"/>
    </row>
    <row r="24694" spans="9:10" ht="15.75">
      <c r="I24694" s="192"/>
      <c r="J24694" s="192"/>
    </row>
    <row r="24695" spans="9:10" ht="15.75">
      <c r="I24695" s="192"/>
      <c r="J24695" s="192"/>
    </row>
    <row r="24696" spans="9:10" ht="15.75">
      <c r="I24696" s="192"/>
      <c r="J24696" s="192"/>
    </row>
    <row r="24697" spans="9:10" ht="15.75">
      <c r="I24697" s="192"/>
      <c r="J24697" s="192"/>
    </row>
    <row r="24698" spans="9:10" ht="15.75">
      <c r="I24698" s="192"/>
      <c r="J24698" s="192"/>
    </row>
    <row r="24699" spans="9:10" ht="15.75">
      <c r="I24699" s="192"/>
      <c r="J24699" s="192"/>
    </row>
    <row r="24700" spans="9:10" ht="15.75">
      <c r="I24700" s="192"/>
      <c r="J24700" s="192"/>
    </row>
    <row r="24701" spans="9:10" ht="15.75">
      <c r="I24701" s="192"/>
      <c r="J24701" s="192"/>
    </row>
    <row r="24702" spans="9:10" ht="15.75">
      <c r="I24702" s="192"/>
      <c r="J24702" s="192"/>
    </row>
    <row r="24703" spans="9:10" ht="15.75">
      <c r="I24703" s="192"/>
      <c r="J24703" s="192"/>
    </row>
    <row r="24704" spans="9:10" ht="15.75">
      <c r="I24704" s="192"/>
      <c r="J24704" s="192"/>
    </row>
    <row r="24705" spans="9:10" ht="15.75">
      <c r="I24705" s="192"/>
      <c r="J24705" s="192"/>
    </row>
    <row r="24706" spans="9:10" ht="15.75">
      <c r="I24706" s="192"/>
      <c r="J24706" s="192"/>
    </row>
    <row r="24707" spans="9:10" ht="15.75">
      <c r="I24707" s="192"/>
      <c r="J24707" s="192"/>
    </row>
    <row r="24708" spans="9:10" ht="15.75">
      <c r="I24708" s="192"/>
      <c r="J24708" s="192"/>
    </row>
    <row r="24709" spans="9:10" ht="15.75">
      <c r="I24709" s="192"/>
      <c r="J24709" s="192"/>
    </row>
    <row r="24710" spans="9:10" ht="15.75">
      <c r="I24710" s="192"/>
      <c r="J24710" s="192"/>
    </row>
    <row r="24711" spans="9:10" ht="15.75">
      <c r="I24711" s="192"/>
      <c r="J24711" s="192"/>
    </row>
    <row r="24712" spans="9:10" ht="15.75">
      <c r="I24712" s="192"/>
      <c r="J24712" s="192"/>
    </row>
    <row r="24713" spans="9:10" ht="15.75">
      <c r="I24713" s="192"/>
      <c r="J24713" s="192"/>
    </row>
    <row r="24714" spans="9:10" ht="15.75">
      <c r="I24714" s="192"/>
      <c r="J24714" s="192"/>
    </row>
    <row r="24715" spans="9:10" ht="15.75">
      <c r="I24715" s="192"/>
      <c r="J24715" s="192"/>
    </row>
    <row r="24716" spans="9:10" ht="15.75">
      <c r="I24716" s="192"/>
      <c r="J24716" s="192"/>
    </row>
    <row r="24717" spans="9:10" ht="15.75">
      <c r="I24717" s="192"/>
      <c r="J24717" s="192"/>
    </row>
    <row r="24718" spans="9:10" ht="15.75">
      <c r="I24718" s="192"/>
      <c r="J24718" s="192"/>
    </row>
    <row r="24719" spans="9:10" ht="15.75">
      <c r="I24719" s="192"/>
      <c r="J24719" s="192"/>
    </row>
    <row r="24720" spans="9:10" ht="15.75">
      <c r="I24720" s="192"/>
      <c r="J24720" s="192"/>
    </row>
    <row r="24721" spans="9:10" ht="15.75">
      <c r="I24721" s="192"/>
      <c r="J24721" s="192"/>
    </row>
    <row r="24722" spans="9:10" ht="15.75">
      <c r="I24722" s="192"/>
      <c r="J24722" s="192"/>
    </row>
    <row r="24723" spans="9:10" ht="15.75">
      <c r="I24723" s="192"/>
      <c r="J24723" s="192"/>
    </row>
    <row r="24724" spans="9:10" ht="15.75">
      <c r="I24724" s="192"/>
      <c r="J24724" s="192"/>
    </row>
    <row r="24725" spans="9:10" ht="15.75">
      <c r="I24725" s="192"/>
      <c r="J24725" s="192"/>
    </row>
    <row r="24726" spans="9:10" ht="15.75">
      <c r="I24726" s="192"/>
      <c r="J24726" s="192"/>
    </row>
    <row r="24727" spans="9:10" ht="15.75">
      <c r="I24727" s="192"/>
      <c r="J24727" s="192"/>
    </row>
    <row r="24728" spans="9:10" ht="15.75">
      <c r="I24728" s="192"/>
      <c r="J24728" s="192"/>
    </row>
    <row r="24729" spans="9:10" ht="15.75">
      <c r="I24729" s="192"/>
      <c r="J24729" s="192"/>
    </row>
    <row r="24730" spans="9:10" ht="15.75">
      <c r="I24730" s="192"/>
      <c r="J24730" s="192"/>
    </row>
    <row r="24731" spans="9:10" ht="15.75">
      <c r="I24731" s="192"/>
      <c r="J24731" s="192"/>
    </row>
    <row r="24732" spans="9:10" ht="15.75">
      <c r="I24732" s="192"/>
      <c r="J24732" s="192"/>
    </row>
    <row r="24733" spans="9:10" ht="15.75">
      <c r="I24733" s="192"/>
      <c r="J24733" s="192"/>
    </row>
    <row r="24734" spans="9:10" ht="15.75">
      <c r="I24734" s="192"/>
      <c r="J24734" s="192"/>
    </row>
    <row r="24735" spans="9:10" ht="15.75">
      <c r="I24735" s="192"/>
      <c r="J24735" s="192"/>
    </row>
    <row r="24736" spans="9:10" ht="15.75">
      <c r="I24736" s="192"/>
      <c r="J24736" s="192"/>
    </row>
    <row r="24737" spans="9:10" ht="15.75">
      <c r="I24737" s="192"/>
      <c r="J24737" s="192"/>
    </row>
    <row r="24738" spans="9:10" ht="15.75">
      <c r="I24738" s="192"/>
      <c r="J24738" s="192"/>
    </row>
    <row r="24739" spans="9:10" ht="15.75">
      <c r="I24739" s="192"/>
      <c r="J24739" s="192"/>
    </row>
    <row r="24740" spans="9:10" ht="15.75">
      <c r="I24740" s="192"/>
      <c r="J24740" s="192"/>
    </row>
    <row r="24741" spans="9:10" ht="15.75">
      <c r="I24741" s="192"/>
      <c r="J24741" s="192"/>
    </row>
    <row r="24742" spans="9:10" ht="15.75">
      <c r="I24742" s="192"/>
      <c r="J24742" s="192"/>
    </row>
    <row r="24743" spans="9:10" ht="15.75">
      <c r="I24743" s="192"/>
      <c r="J24743" s="192"/>
    </row>
    <row r="24744" spans="9:10" ht="15.75">
      <c r="I24744" s="192"/>
      <c r="J24744" s="192"/>
    </row>
    <row r="24745" spans="9:10" ht="15.75">
      <c r="I24745" s="192"/>
      <c r="J24745" s="192"/>
    </row>
    <row r="24746" spans="9:10" ht="15.75">
      <c r="I24746" s="192"/>
      <c r="J24746" s="192"/>
    </row>
    <row r="24747" spans="9:10" ht="15.75">
      <c r="I24747" s="192"/>
      <c r="J24747" s="192"/>
    </row>
    <row r="24748" spans="9:10" ht="15.75">
      <c r="I24748" s="192"/>
      <c r="J24748" s="192"/>
    </row>
    <row r="24749" spans="9:10" ht="15.75">
      <c r="I24749" s="192"/>
      <c r="J24749" s="192"/>
    </row>
    <row r="24750" spans="9:10" ht="15.75">
      <c r="I24750" s="192"/>
      <c r="J24750" s="192"/>
    </row>
    <row r="24751" spans="9:10" ht="15.75">
      <c r="I24751" s="192"/>
      <c r="J24751" s="192"/>
    </row>
    <row r="24752" spans="9:10" ht="15.75">
      <c r="I24752" s="192"/>
      <c r="J24752" s="192"/>
    </row>
    <row r="24753" spans="9:10" ht="15.75">
      <c r="I24753" s="192"/>
      <c r="J24753" s="192"/>
    </row>
    <row r="24754" spans="9:10" ht="15.75">
      <c r="I24754" s="192"/>
      <c r="J24754" s="192"/>
    </row>
    <row r="24755" spans="9:10" ht="15.75">
      <c r="I24755" s="192"/>
      <c r="J24755" s="192"/>
    </row>
    <row r="24756" spans="9:10" ht="15.75">
      <c r="I24756" s="192"/>
      <c r="J24756" s="192"/>
    </row>
    <row r="24757" spans="9:10" ht="15.75">
      <c r="I24757" s="192"/>
      <c r="J24757" s="192"/>
    </row>
    <row r="24758" spans="9:10" ht="15.75">
      <c r="I24758" s="192"/>
      <c r="J24758" s="192"/>
    </row>
    <row r="24759" spans="9:10" ht="15.75">
      <c r="I24759" s="192"/>
      <c r="J24759" s="192"/>
    </row>
    <row r="24760" spans="9:10" ht="15.75">
      <c r="I24760" s="192"/>
      <c r="J24760" s="192"/>
    </row>
    <row r="24761" spans="9:10" ht="15.75">
      <c r="I24761" s="192"/>
      <c r="J24761" s="192"/>
    </row>
    <row r="24762" spans="9:10" ht="15.75">
      <c r="I24762" s="192"/>
      <c r="J24762" s="192"/>
    </row>
    <row r="24763" spans="9:10" ht="15.75">
      <c r="I24763" s="192"/>
      <c r="J24763" s="192"/>
    </row>
    <row r="24764" spans="9:10" ht="15.75">
      <c r="I24764" s="192"/>
      <c r="J24764" s="192"/>
    </row>
    <row r="24765" spans="9:10" ht="15.75">
      <c r="I24765" s="192"/>
      <c r="J24765" s="192"/>
    </row>
    <row r="24766" spans="9:10" ht="15.75">
      <c r="I24766" s="192"/>
      <c r="J24766" s="192"/>
    </row>
    <row r="24767" spans="9:10" ht="15.75">
      <c r="I24767" s="192"/>
      <c r="J24767" s="192"/>
    </row>
    <row r="24768" spans="9:10" ht="15.75">
      <c r="I24768" s="192"/>
      <c r="J24768" s="192"/>
    </row>
    <row r="24769" spans="9:10" ht="15.75">
      <c r="I24769" s="192"/>
      <c r="J24769" s="192"/>
    </row>
    <row r="24770" spans="9:10" ht="15.75">
      <c r="I24770" s="192"/>
      <c r="J24770" s="192"/>
    </row>
    <row r="24771" spans="9:10" ht="15.75">
      <c r="I24771" s="192"/>
      <c r="J24771" s="192"/>
    </row>
    <row r="24772" spans="9:10" ht="15.75">
      <c r="I24772" s="192"/>
      <c r="J24772" s="192"/>
    </row>
    <row r="24773" spans="9:10" ht="15.75">
      <c r="I24773" s="192"/>
      <c r="J24773" s="192"/>
    </row>
    <row r="24774" spans="9:10" ht="15.75">
      <c r="I24774" s="192"/>
      <c r="J24774" s="192"/>
    </row>
    <row r="24775" spans="9:10" ht="15.75">
      <c r="I24775" s="192"/>
      <c r="J24775" s="192"/>
    </row>
    <row r="24776" spans="9:10" ht="15.75">
      <c r="I24776" s="192"/>
      <c r="J24776" s="192"/>
    </row>
    <row r="24777" spans="9:10" ht="15.75">
      <c r="I24777" s="192"/>
      <c r="J24777" s="192"/>
    </row>
    <row r="24778" spans="9:10" ht="15.75">
      <c r="I24778" s="192"/>
      <c r="J24778" s="192"/>
    </row>
    <row r="24779" spans="9:10" ht="15.75">
      <c r="I24779" s="192"/>
      <c r="J24779" s="192"/>
    </row>
    <row r="24780" spans="9:10" ht="15.75">
      <c r="I24780" s="192"/>
      <c r="J24780" s="192"/>
    </row>
    <row r="24781" spans="9:10" ht="15.75">
      <c r="I24781" s="192"/>
      <c r="J24781" s="192"/>
    </row>
    <row r="24782" spans="9:10" ht="15.75">
      <c r="I24782" s="192"/>
      <c r="J24782" s="192"/>
    </row>
    <row r="24783" spans="9:10" ht="15.75">
      <c r="I24783" s="192"/>
      <c r="J24783" s="192"/>
    </row>
    <row r="24784" spans="9:10" ht="15.75">
      <c r="I24784" s="192"/>
      <c r="J24784" s="192"/>
    </row>
    <row r="24785" spans="9:10" ht="15.75">
      <c r="I24785" s="192"/>
      <c r="J24785" s="192"/>
    </row>
    <row r="24786" spans="9:10" ht="15.75">
      <c r="I24786" s="192"/>
      <c r="J24786" s="192"/>
    </row>
    <row r="24787" spans="9:10" ht="15.75">
      <c r="I24787" s="192"/>
      <c r="J24787" s="192"/>
    </row>
    <row r="24788" spans="9:10" ht="15.75">
      <c r="I24788" s="192"/>
      <c r="J24788" s="192"/>
    </row>
    <row r="24789" spans="9:10" ht="15.75">
      <c r="I24789" s="192"/>
      <c r="J24789" s="192"/>
    </row>
    <row r="24790" spans="9:10" ht="15.75">
      <c r="I24790" s="192"/>
      <c r="J24790" s="192"/>
    </row>
    <row r="24791" spans="9:10" ht="15.75">
      <c r="I24791" s="192"/>
      <c r="J24791" s="192"/>
    </row>
    <row r="24792" spans="9:10" ht="15.75">
      <c r="I24792" s="192"/>
      <c r="J24792" s="192"/>
    </row>
    <row r="24793" spans="9:10" ht="15.75">
      <c r="I24793" s="192"/>
      <c r="J24793" s="192"/>
    </row>
    <row r="24794" spans="9:10" ht="15.75">
      <c r="I24794" s="192"/>
      <c r="J24794" s="192"/>
    </row>
    <row r="24795" spans="9:10" ht="15.75">
      <c r="I24795" s="192"/>
      <c r="J24795" s="192"/>
    </row>
    <row r="24796" spans="9:10" ht="15.75">
      <c r="I24796" s="192"/>
      <c r="J24796" s="192"/>
    </row>
    <row r="24797" spans="9:10" ht="15.75">
      <c r="I24797" s="192"/>
      <c r="J24797" s="192"/>
    </row>
    <row r="24798" spans="9:10" ht="15.75">
      <c r="I24798" s="192"/>
      <c r="J24798" s="192"/>
    </row>
    <row r="24799" spans="9:10" ht="15.75">
      <c r="I24799" s="192"/>
      <c r="J24799" s="192"/>
    </row>
    <row r="24800" spans="9:10" ht="15.75">
      <c r="I24800" s="192"/>
      <c r="J24800" s="192"/>
    </row>
    <row r="24801" spans="9:10" ht="15.75">
      <c r="I24801" s="192"/>
      <c r="J24801" s="192"/>
    </row>
    <row r="24802" spans="9:10" ht="15.75">
      <c r="I24802" s="192"/>
      <c r="J24802" s="192"/>
    </row>
    <row r="24803" spans="9:10" ht="15.75">
      <c r="I24803" s="192"/>
      <c r="J24803" s="192"/>
    </row>
    <row r="24804" spans="9:10" ht="15.75">
      <c r="I24804" s="192"/>
      <c r="J24804" s="192"/>
    </row>
    <row r="24805" spans="9:10" ht="15.75">
      <c r="I24805" s="192"/>
      <c r="J24805" s="192"/>
    </row>
    <row r="24806" spans="9:10" ht="15.75">
      <c r="I24806" s="192"/>
      <c r="J24806" s="192"/>
    </row>
    <row r="24807" spans="9:10" ht="15.75">
      <c r="I24807" s="192"/>
      <c r="J24807" s="192"/>
    </row>
    <row r="24808" spans="9:10" ht="15.75">
      <c r="I24808" s="192"/>
      <c r="J24808" s="192"/>
    </row>
    <row r="24809" spans="9:10" ht="15.75">
      <c r="I24809" s="192"/>
      <c r="J24809" s="192"/>
    </row>
    <row r="24810" spans="9:10" ht="15.75">
      <c r="I24810" s="192"/>
      <c r="J24810" s="192"/>
    </row>
    <row r="24811" spans="9:10" ht="15.75">
      <c r="I24811" s="192"/>
      <c r="J24811" s="192"/>
    </row>
    <row r="24812" spans="9:10" ht="15.75">
      <c r="I24812" s="192"/>
      <c r="J24812" s="192"/>
    </row>
    <row r="24813" spans="9:10" ht="15.75">
      <c r="I24813" s="192"/>
      <c r="J24813" s="192"/>
    </row>
    <row r="24814" spans="9:10" ht="15.75">
      <c r="I24814" s="192"/>
      <c r="J24814" s="192"/>
    </row>
    <row r="24815" spans="9:10" ht="15.75">
      <c r="I24815" s="192"/>
      <c r="J24815" s="192"/>
    </row>
    <row r="24816" spans="9:10" ht="15.75">
      <c r="I24816" s="192"/>
      <c r="J24816" s="192"/>
    </row>
    <row r="24817" spans="9:10" ht="15.75">
      <c r="I24817" s="192"/>
      <c r="J24817" s="192"/>
    </row>
    <row r="24818" spans="9:10" ht="15.75">
      <c r="I24818" s="192"/>
      <c r="J24818" s="192"/>
    </row>
    <row r="24819" spans="9:10" ht="15.75">
      <c r="I24819" s="192"/>
      <c r="J24819" s="192"/>
    </row>
    <row r="24820" spans="9:10" ht="15.75">
      <c r="I24820" s="192"/>
      <c r="J24820" s="192"/>
    </row>
    <row r="24821" spans="9:10" ht="15.75">
      <c r="I24821" s="192"/>
      <c r="J24821" s="192"/>
    </row>
    <row r="24822" spans="9:10" ht="15.75">
      <c r="I24822" s="192"/>
      <c r="J24822" s="192"/>
    </row>
    <row r="24823" spans="9:10" ht="15.75">
      <c r="I24823" s="192"/>
      <c r="J24823" s="192"/>
    </row>
    <row r="24824" spans="9:10" ht="15.75">
      <c r="I24824" s="192"/>
      <c r="J24824" s="192"/>
    </row>
    <row r="24825" spans="9:10" ht="15.75">
      <c r="I24825" s="192"/>
      <c r="J24825" s="192"/>
    </row>
    <row r="24826" spans="9:10" ht="15.75">
      <c r="I24826" s="192"/>
      <c r="J24826" s="192"/>
    </row>
    <row r="24827" spans="9:10" ht="15.75">
      <c r="I24827" s="192"/>
      <c r="J24827" s="192"/>
    </row>
    <row r="24828" spans="9:10" ht="15.75">
      <c r="I24828" s="192"/>
      <c r="J24828" s="192"/>
    </row>
    <row r="24829" spans="9:10" ht="15.75">
      <c r="I24829" s="192"/>
      <c r="J24829" s="192"/>
    </row>
    <row r="24830" spans="9:10" ht="15.75">
      <c r="I24830" s="192"/>
      <c r="J24830" s="192"/>
    </row>
    <row r="24831" spans="9:10" ht="15.75">
      <c r="I24831" s="192"/>
      <c r="J24831" s="192"/>
    </row>
    <row r="24832" spans="9:10" ht="15.75">
      <c r="I24832" s="192"/>
      <c r="J24832" s="192"/>
    </row>
    <row r="24833" spans="9:10" ht="15.75">
      <c r="I24833" s="192"/>
      <c r="J24833" s="192"/>
    </row>
    <row r="24834" spans="9:10" ht="15.75">
      <c r="I24834" s="192"/>
      <c r="J24834" s="192"/>
    </row>
    <row r="24835" spans="9:10" ht="15.75">
      <c r="I24835" s="192"/>
      <c r="J24835" s="192"/>
    </row>
    <row r="24836" spans="9:10" ht="15.75">
      <c r="I24836" s="192"/>
      <c r="J24836" s="192"/>
    </row>
    <row r="24837" spans="9:10" ht="15.75">
      <c r="I24837" s="192"/>
      <c r="J24837" s="192"/>
    </row>
    <row r="24838" spans="9:10" ht="15.75">
      <c r="I24838" s="192"/>
      <c r="J24838" s="192"/>
    </row>
    <row r="24839" spans="9:10" ht="15.75">
      <c r="I24839" s="192"/>
      <c r="J24839" s="192"/>
    </row>
    <row r="24840" spans="9:10" ht="15.75">
      <c r="I24840" s="192"/>
      <c r="J24840" s="192"/>
    </row>
    <row r="24841" spans="9:10" ht="15.75">
      <c r="I24841" s="192"/>
      <c r="J24841" s="192"/>
    </row>
    <row r="24842" spans="9:10" ht="15.75">
      <c r="I24842" s="192"/>
      <c r="J24842" s="192"/>
    </row>
    <row r="24843" spans="9:10" ht="15.75">
      <c r="I24843" s="192"/>
      <c r="J24843" s="192"/>
    </row>
    <row r="24844" spans="9:10" ht="15.75">
      <c r="I24844" s="192"/>
      <c r="J24844" s="192"/>
    </row>
    <row r="24845" spans="9:10" ht="15.75">
      <c r="I24845" s="192"/>
      <c r="J24845" s="192"/>
    </row>
    <row r="24846" spans="9:10" ht="15.75">
      <c r="I24846" s="192"/>
      <c r="J24846" s="192"/>
    </row>
    <row r="24847" spans="9:10" ht="15.75">
      <c r="I24847" s="192"/>
      <c r="J24847" s="192"/>
    </row>
    <row r="24848" spans="9:10" ht="15.75">
      <c r="I24848" s="192"/>
      <c r="J24848" s="192"/>
    </row>
    <row r="24849" spans="9:10" ht="15.75">
      <c r="I24849" s="192"/>
      <c r="J24849" s="192"/>
    </row>
    <row r="24850" spans="9:10" ht="15.75">
      <c r="I24850" s="192"/>
      <c r="J24850" s="192"/>
    </row>
    <row r="24851" spans="9:10" ht="15.75">
      <c r="I24851" s="192"/>
      <c r="J24851" s="192"/>
    </row>
    <row r="24852" spans="9:10" ht="15.75">
      <c r="I24852" s="192"/>
      <c r="J24852" s="192"/>
    </row>
    <row r="24853" spans="9:10" ht="15.75">
      <c r="I24853" s="192"/>
      <c r="J24853" s="192"/>
    </row>
    <row r="24854" spans="9:10" ht="15.75">
      <c r="I24854" s="192"/>
      <c r="J24854" s="192"/>
    </row>
    <row r="24855" spans="9:10" ht="15.75">
      <c r="I24855" s="192"/>
      <c r="J24855" s="192"/>
    </row>
    <row r="24856" spans="9:10" ht="15.75">
      <c r="I24856" s="192"/>
      <c r="J24856" s="192"/>
    </row>
    <row r="24857" spans="9:10" ht="15.75">
      <c r="I24857" s="192"/>
      <c r="J24857" s="192"/>
    </row>
    <row r="24858" spans="9:10" ht="15.75">
      <c r="I24858" s="192"/>
      <c r="J24858" s="192"/>
    </row>
    <row r="24859" spans="9:10" ht="15.75">
      <c r="I24859" s="192"/>
      <c r="J24859" s="192"/>
    </row>
    <row r="24860" spans="9:10" ht="15.75">
      <c r="I24860" s="192"/>
      <c r="J24860" s="192"/>
    </row>
    <row r="24861" spans="9:10" ht="15.75">
      <c r="I24861" s="192"/>
      <c r="J24861" s="192"/>
    </row>
    <row r="24862" spans="9:10" ht="15.75">
      <c r="I24862" s="192"/>
      <c r="J24862" s="192"/>
    </row>
    <row r="24863" spans="9:10" ht="15.75">
      <c r="I24863" s="192"/>
      <c r="J24863" s="192"/>
    </row>
    <row r="24864" spans="9:10" ht="15.75">
      <c r="I24864" s="192"/>
      <c r="J24864" s="192"/>
    </row>
    <row r="24865" spans="9:10" ht="15.75">
      <c r="I24865" s="192"/>
      <c r="J24865" s="192"/>
    </row>
    <row r="24866" spans="9:10" ht="15.75">
      <c r="I24866" s="192"/>
      <c r="J24866" s="192"/>
    </row>
    <row r="24867" spans="9:10" ht="15.75">
      <c r="I24867" s="192"/>
      <c r="J24867" s="192"/>
    </row>
    <row r="24868" spans="9:10" ht="15.75">
      <c r="I24868" s="192"/>
      <c r="J24868" s="192"/>
    </row>
    <row r="24869" spans="9:10" ht="15.75">
      <c r="I24869" s="192"/>
      <c r="J24869" s="192"/>
    </row>
    <row r="24870" spans="9:10" ht="15.75">
      <c r="I24870" s="192"/>
      <c r="J24870" s="192"/>
    </row>
    <row r="24871" spans="9:10" ht="15.75">
      <c r="I24871" s="192"/>
      <c r="J24871" s="192"/>
    </row>
    <row r="24872" spans="9:10" ht="15.75">
      <c r="I24872" s="192"/>
      <c r="J24872" s="192"/>
    </row>
    <row r="24873" spans="9:10" ht="15.75">
      <c r="I24873" s="192"/>
      <c r="J24873" s="192"/>
    </row>
    <row r="24874" spans="9:10" ht="15.75">
      <c r="I24874" s="192"/>
      <c r="J24874" s="192"/>
    </row>
    <row r="24875" spans="9:10" ht="15.75">
      <c r="I24875" s="192"/>
      <c r="J24875" s="192"/>
    </row>
    <row r="24876" spans="9:10" ht="15.75">
      <c r="I24876" s="192"/>
      <c r="J24876" s="192"/>
    </row>
    <row r="24877" spans="9:10" ht="15.75">
      <c r="I24877" s="192"/>
      <c r="J24877" s="192"/>
    </row>
    <row r="24878" spans="9:10" ht="15.75">
      <c r="I24878" s="192"/>
      <c r="J24878" s="192"/>
    </row>
    <row r="24879" spans="9:10" ht="15.75">
      <c r="I24879" s="192"/>
      <c r="J24879" s="192"/>
    </row>
    <row r="24880" spans="9:10" ht="15.75">
      <c r="I24880" s="192"/>
      <c r="J24880" s="192"/>
    </row>
    <row r="24881" spans="9:10" ht="15.75">
      <c r="I24881" s="192"/>
      <c r="J24881" s="192"/>
    </row>
    <row r="24882" spans="9:10" ht="15.75">
      <c r="I24882" s="192"/>
      <c r="J24882" s="192"/>
    </row>
    <row r="24883" spans="9:10" ht="15.75">
      <c r="I24883" s="192"/>
      <c r="J24883" s="192"/>
    </row>
    <row r="24884" spans="9:10" ht="15.75">
      <c r="I24884" s="192"/>
      <c r="J24884" s="192"/>
    </row>
    <row r="24885" spans="9:10" ht="15.75">
      <c r="I24885" s="192"/>
      <c r="J24885" s="192"/>
    </row>
    <row r="24886" spans="9:10" ht="15.75">
      <c r="I24886" s="192"/>
      <c r="J24886" s="192"/>
    </row>
    <row r="24887" spans="9:10" ht="15.75">
      <c r="I24887" s="192"/>
      <c r="J24887" s="192"/>
    </row>
    <row r="24888" spans="9:10" ht="15.75">
      <c r="I24888" s="192"/>
      <c r="J24888" s="192"/>
    </row>
    <row r="24889" spans="9:10" ht="15.75">
      <c r="I24889" s="192"/>
      <c r="J24889" s="192"/>
    </row>
    <row r="24890" spans="9:10" ht="15.75">
      <c r="I24890" s="192"/>
      <c r="J24890" s="192"/>
    </row>
    <row r="24891" spans="9:10" ht="15.75">
      <c r="I24891" s="192"/>
      <c r="J24891" s="192"/>
    </row>
    <row r="24892" spans="9:10" ht="15.75">
      <c r="I24892" s="192"/>
      <c r="J24892" s="192"/>
    </row>
    <row r="24893" spans="9:10" ht="15.75">
      <c r="I24893" s="192"/>
      <c r="J24893" s="192"/>
    </row>
    <row r="24894" spans="9:10" ht="15.75">
      <c r="I24894" s="192"/>
      <c r="J24894" s="192"/>
    </row>
    <row r="24895" spans="9:10" ht="15.75">
      <c r="I24895" s="192"/>
      <c r="J24895" s="192"/>
    </row>
    <row r="24896" spans="9:10" ht="15.75">
      <c r="I24896" s="192"/>
      <c r="J24896" s="192"/>
    </row>
    <row r="24897" spans="9:10" ht="15.75">
      <c r="I24897" s="192"/>
      <c r="J24897" s="192"/>
    </row>
    <row r="24898" spans="9:10" ht="15.75">
      <c r="I24898" s="192"/>
      <c r="J24898" s="192"/>
    </row>
    <row r="24899" spans="9:10" ht="15.75">
      <c r="I24899" s="192"/>
      <c r="J24899" s="192"/>
    </row>
    <row r="24900" spans="9:10" ht="15.75">
      <c r="I24900" s="192"/>
      <c r="J24900" s="192"/>
    </row>
    <row r="24901" spans="9:10" ht="15.75">
      <c r="I24901" s="192"/>
      <c r="J24901" s="192"/>
    </row>
    <row r="24902" spans="9:10" ht="15.75">
      <c r="I24902" s="192"/>
      <c r="J24902" s="192"/>
    </row>
    <row r="24903" spans="9:10" ht="15.75">
      <c r="I24903" s="192"/>
      <c r="J24903" s="192"/>
    </row>
    <row r="24904" spans="9:10" ht="15.75">
      <c r="I24904" s="192"/>
      <c r="J24904" s="192"/>
    </row>
    <row r="24905" spans="9:10" ht="15.75">
      <c r="I24905" s="192"/>
      <c r="J24905" s="192"/>
    </row>
    <row r="24906" spans="9:10" ht="15.75">
      <c r="I24906" s="192"/>
      <c r="J24906" s="192"/>
    </row>
    <row r="24907" spans="9:10" ht="15.75">
      <c r="I24907" s="192"/>
      <c r="J24907" s="192"/>
    </row>
    <row r="24908" spans="9:10" ht="15.75">
      <c r="I24908" s="192"/>
      <c r="J24908" s="192"/>
    </row>
    <row r="24909" spans="9:10" ht="15.75">
      <c r="I24909" s="192"/>
      <c r="J24909" s="192"/>
    </row>
    <row r="24910" spans="9:10" ht="15.75">
      <c r="I24910" s="192"/>
      <c r="J24910" s="192"/>
    </row>
    <row r="24911" spans="9:10" ht="15.75">
      <c r="I24911" s="192"/>
      <c r="J24911" s="192"/>
    </row>
    <row r="24912" spans="9:10" ht="15.75">
      <c r="I24912" s="192"/>
      <c r="J24912" s="192"/>
    </row>
    <row r="24913" spans="9:10" ht="15.75">
      <c r="I24913" s="192"/>
      <c r="J24913" s="192"/>
    </row>
    <row r="24914" spans="9:10" ht="15.75">
      <c r="I24914" s="192"/>
      <c r="J24914" s="192"/>
    </row>
    <row r="24915" spans="9:10" ht="15.75">
      <c r="I24915" s="192"/>
      <c r="J24915" s="192"/>
    </row>
    <row r="24916" spans="9:10" ht="15.75">
      <c r="I24916" s="192"/>
      <c r="J24916" s="192"/>
    </row>
    <row r="24917" spans="9:10" ht="15.75">
      <c r="I24917" s="192"/>
      <c r="J24917" s="192"/>
    </row>
    <row r="24918" spans="9:10" ht="15.75">
      <c r="I24918" s="192"/>
      <c r="J24918" s="192"/>
    </row>
    <row r="24919" spans="9:10" ht="15.75">
      <c r="I24919" s="192"/>
      <c r="J24919" s="192"/>
    </row>
    <row r="24920" spans="9:10" ht="15.75">
      <c r="I24920" s="192"/>
      <c r="J24920" s="192"/>
    </row>
    <row r="24921" spans="9:10" ht="15.75">
      <c r="I24921" s="192"/>
      <c r="J24921" s="192"/>
    </row>
    <row r="24922" spans="9:10" ht="15.75">
      <c r="I24922" s="192"/>
      <c r="J24922" s="192"/>
    </row>
    <row r="24923" spans="9:10" ht="15.75">
      <c r="I24923" s="192"/>
      <c r="J24923" s="192"/>
    </row>
    <row r="24924" spans="9:10" ht="15.75">
      <c r="I24924" s="192"/>
      <c r="J24924" s="192"/>
    </row>
    <row r="24925" spans="9:10" ht="15.75">
      <c r="I24925" s="192"/>
      <c r="J24925" s="192"/>
    </row>
    <row r="24926" spans="9:10" ht="15.75">
      <c r="I24926" s="192"/>
      <c r="J24926" s="192"/>
    </row>
    <row r="24927" spans="9:10" ht="15.75">
      <c r="I24927" s="192"/>
      <c r="J24927" s="192"/>
    </row>
    <row r="24928" spans="9:10" ht="15.75">
      <c r="I24928" s="192"/>
      <c r="J24928" s="192"/>
    </row>
    <row r="24929" spans="9:10" ht="15.75">
      <c r="I24929" s="192"/>
      <c r="J24929" s="192"/>
    </row>
    <row r="24930" spans="9:10" ht="15.75">
      <c r="I24930" s="192"/>
      <c r="J24930" s="192"/>
    </row>
    <row r="24931" spans="9:10" ht="15.75">
      <c r="I24931" s="192"/>
      <c r="J24931" s="192"/>
    </row>
    <row r="24932" spans="9:10" ht="15.75">
      <c r="I24932" s="192"/>
      <c r="J24932" s="192"/>
    </row>
    <row r="24933" spans="9:10" ht="15.75">
      <c r="I24933" s="192"/>
      <c r="J24933" s="192"/>
    </row>
    <row r="24934" spans="9:10" ht="15.75">
      <c r="I24934" s="192"/>
      <c r="J24934" s="192"/>
    </row>
    <row r="24935" spans="9:10" ht="15.75">
      <c r="I24935" s="192"/>
      <c r="J24935" s="192"/>
    </row>
    <row r="24936" spans="9:10" ht="15.75">
      <c r="I24936" s="192"/>
      <c r="J24936" s="192"/>
    </row>
    <row r="24937" spans="9:10" ht="15.75">
      <c r="I24937" s="192"/>
      <c r="J24937" s="192"/>
    </row>
    <row r="24938" spans="9:10" ht="15.75">
      <c r="I24938" s="192"/>
      <c r="J24938" s="192"/>
    </row>
    <row r="24939" spans="9:10" ht="15.75">
      <c r="I24939" s="192"/>
      <c r="J24939" s="192"/>
    </row>
    <row r="24940" spans="9:10" ht="15.75">
      <c r="I24940" s="192"/>
      <c r="J24940" s="192"/>
    </row>
    <row r="24941" spans="9:10" ht="15.75">
      <c r="I24941" s="192"/>
      <c r="J24941" s="192"/>
    </row>
    <row r="24942" spans="9:10" ht="15.75">
      <c r="I24942" s="192"/>
      <c r="J24942" s="192"/>
    </row>
    <row r="24943" spans="9:10" ht="15.75">
      <c r="I24943" s="192"/>
      <c r="J24943" s="192"/>
    </row>
    <row r="24944" spans="9:10" ht="15.75">
      <c r="I24944" s="192"/>
      <c r="J24944" s="192"/>
    </row>
    <row r="24945" spans="9:10" ht="15.75">
      <c r="I24945" s="192"/>
      <c r="J24945" s="192"/>
    </row>
    <row r="24946" spans="9:10" ht="15.75">
      <c r="I24946" s="192"/>
      <c r="J24946" s="192"/>
    </row>
    <row r="24947" spans="9:10" ht="15.75">
      <c r="I24947" s="192"/>
      <c r="J24947" s="192"/>
    </row>
    <row r="24948" spans="9:10" ht="15.75">
      <c r="I24948" s="192"/>
      <c r="J24948" s="192"/>
    </row>
    <row r="24949" spans="9:10" ht="15.75">
      <c r="I24949" s="192"/>
      <c r="J24949" s="192"/>
    </row>
    <row r="24950" spans="9:10" ht="15.75">
      <c r="I24950" s="192"/>
      <c r="J24950" s="192"/>
    </row>
    <row r="24951" spans="9:10" ht="15.75">
      <c r="I24951" s="192"/>
      <c r="J24951" s="192"/>
    </row>
    <row r="24952" spans="9:10" ht="15.75">
      <c r="I24952" s="192"/>
      <c r="J24952" s="192"/>
    </row>
    <row r="24953" spans="9:10" ht="15.75">
      <c r="I24953" s="192"/>
      <c r="J24953" s="192"/>
    </row>
    <row r="24954" spans="9:10" ht="15.75">
      <c r="I24954" s="192"/>
      <c r="J24954" s="192"/>
    </row>
    <row r="24955" spans="9:10" ht="15.75">
      <c r="I24955" s="192"/>
      <c r="J24955" s="192"/>
    </row>
    <row r="24956" spans="9:10" ht="15.75">
      <c r="I24956" s="192"/>
      <c r="J24956" s="192"/>
    </row>
    <row r="24957" spans="9:10" ht="15.75">
      <c r="I24957" s="192"/>
      <c r="J24957" s="192"/>
    </row>
    <row r="24958" spans="9:10" ht="15.75">
      <c r="I24958" s="192"/>
      <c r="J24958" s="192"/>
    </row>
    <row r="24959" spans="9:10" ht="15.75">
      <c r="I24959" s="192"/>
      <c r="J24959" s="192"/>
    </row>
    <row r="24960" spans="9:10" ht="15.75">
      <c r="I24960" s="192"/>
      <c r="J24960" s="192"/>
    </row>
    <row r="24961" spans="9:10" ht="15.75">
      <c r="I24961" s="192"/>
      <c r="J24961" s="192"/>
    </row>
    <row r="24962" spans="9:10" ht="15.75">
      <c r="I24962" s="192"/>
      <c r="J24962" s="192"/>
    </row>
    <row r="24963" spans="9:10" ht="15.75">
      <c r="I24963" s="192"/>
      <c r="J24963" s="192"/>
    </row>
    <row r="24964" spans="9:10" ht="15.75">
      <c r="I24964" s="192"/>
      <c r="J24964" s="192"/>
    </row>
    <row r="24965" spans="9:10" ht="15.75">
      <c r="I24965" s="192"/>
      <c r="J24965" s="192"/>
    </row>
    <row r="24966" spans="9:10" ht="15.75">
      <c r="I24966" s="192"/>
      <c r="J24966" s="192"/>
    </row>
    <row r="24967" spans="9:10" ht="15.75">
      <c r="I24967" s="192"/>
      <c r="J24967" s="192"/>
    </row>
    <row r="24968" spans="9:10" ht="15.75">
      <c r="I24968" s="192"/>
      <c r="J24968" s="192"/>
    </row>
    <row r="24969" spans="9:10" ht="15.75">
      <c r="I24969" s="192"/>
      <c r="J24969" s="192"/>
    </row>
    <row r="24970" spans="9:10" ht="15.75">
      <c r="I24970" s="192"/>
      <c r="J24970" s="192"/>
    </row>
    <row r="24971" spans="9:10" ht="15.75">
      <c r="I24971" s="192"/>
      <c r="J24971" s="192"/>
    </row>
    <row r="24972" spans="9:10" ht="15.75">
      <c r="I24972" s="192"/>
      <c r="J24972" s="192"/>
    </row>
    <row r="24973" spans="9:10" ht="15.75">
      <c r="I24973" s="192"/>
      <c r="J24973" s="192"/>
    </row>
    <row r="24974" spans="9:10" ht="15.75">
      <c r="I24974" s="192"/>
      <c r="J24974" s="192"/>
    </row>
    <row r="24975" spans="9:10" ht="15.75">
      <c r="I24975" s="192"/>
      <c r="J24975" s="192"/>
    </row>
    <row r="24976" spans="9:10" ht="15.75">
      <c r="I24976" s="192"/>
      <c r="J24976" s="192"/>
    </row>
    <row r="24977" spans="9:10" ht="15.75">
      <c r="I24977" s="192"/>
      <c r="J24977" s="192"/>
    </row>
    <row r="24978" spans="9:10" ht="15.75">
      <c r="I24978" s="192"/>
      <c r="J24978" s="192"/>
    </row>
    <row r="24979" spans="9:10" ht="15.75">
      <c r="I24979" s="192"/>
      <c r="J24979" s="192"/>
    </row>
    <row r="24980" spans="9:10" ht="15.75">
      <c r="I24980" s="192"/>
      <c r="J24980" s="192"/>
    </row>
    <row r="24981" spans="9:10" ht="15.75">
      <c r="I24981" s="192"/>
      <c r="J24981" s="192"/>
    </row>
    <row r="24982" spans="9:10" ht="15.75">
      <c r="I24982" s="192"/>
      <c r="J24982" s="192"/>
    </row>
    <row r="24983" spans="9:10" ht="15.75">
      <c r="I24983" s="192"/>
      <c r="J24983" s="192"/>
    </row>
    <row r="24984" spans="9:10" ht="15.75">
      <c r="I24984" s="192"/>
      <c r="J24984" s="192"/>
    </row>
    <row r="24985" spans="9:10" ht="15.75">
      <c r="I24985" s="192"/>
      <c r="J24985" s="192"/>
    </row>
    <row r="24986" spans="9:10" ht="15.75">
      <c r="I24986" s="192"/>
      <c r="J24986" s="192"/>
    </row>
    <row r="24987" spans="9:10" ht="15.75">
      <c r="I24987" s="192"/>
      <c r="J24987" s="192"/>
    </row>
    <row r="24988" spans="9:10" ht="15.75">
      <c r="I24988" s="192"/>
      <c r="J24988" s="192"/>
    </row>
    <row r="24989" spans="9:10" ht="15.75">
      <c r="I24989" s="192"/>
      <c r="J24989" s="192"/>
    </row>
    <row r="24990" spans="9:10" ht="15.75">
      <c r="I24990" s="192"/>
      <c r="J24990" s="192"/>
    </row>
    <row r="24991" spans="9:10" ht="15.75">
      <c r="I24991" s="192"/>
      <c r="J24991" s="192"/>
    </row>
    <row r="24992" spans="9:10" ht="15.75">
      <c r="I24992" s="192"/>
      <c r="J24992" s="192"/>
    </row>
    <row r="24993" spans="9:10" ht="15.75">
      <c r="I24993" s="192"/>
      <c r="J24993" s="192"/>
    </row>
    <row r="24994" spans="9:10" ht="15.75">
      <c r="I24994" s="192"/>
      <c r="J24994" s="192"/>
    </row>
    <row r="24995" spans="9:10" ht="15.75">
      <c r="I24995" s="192"/>
      <c r="J24995" s="192"/>
    </row>
    <row r="24996" spans="9:10" ht="15.75">
      <c r="I24996" s="192"/>
      <c r="J24996" s="192"/>
    </row>
    <row r="24997" spans="9:10" ht="15.75">
      <c r="I24997" s="192"/>
      <c r="J24997" s="192"/>
    </row>
    <row r="24998" spans="9:10" ht="15.75">
      <c r="I24998" s="192"/>
      <c r="J24998" s="192"/>
    </row>
    <row r="24999" spans="9:10" ht="15.75">
      <c r="I24999" s="192"/>
      <c r="J24999" s="192"/>
    </row>
    <row r="25000" spans="9:10" ht="15.75">
      <c r="I25000" s="192"/>
      <c r="J25000" s="192"/>
    </row>
    <row r="25001" spans="9:10" ht="15.75">
      <c r="I25001" s="192"/>
      <c r="J25001" s="192"/>
    </row>
    <row r="25002" spans="9:10" ht="15.75">
      <c r="I25002" s="192"/>
      <c r="J25002" s="192"/>
    </row>
    <row r="25003" spans="9:10" ht="15.75">
      <c r="I25003" s="192"/>
      <c r="J25003" s="192"/>
    </row>
    <row r="25004" spans="9:10" ht="15.75">
      <c r="I25004" s="192"/>
      <c r="J25004" s="192"/>
    </row>
    <row r="25005" spans="9:10" ht="15.75">
      <c r="I25005" s="192"/>
      <c r="J25005" s="192"/>
    </row>
    <row r="25006" spans="9:10" ht="15.75">
      <c r="I25006" s="192"/>
      <c r="J25006" s="192"/>
    </row>
    <row r="25007" spans="9:10" ht="15.75">
      <c r="I25007" s="192"/>
      <c r="J25007" s="192"/>
    </row>
    <row r="25008" spans="9:10" ht="15.75">
      <c r="I25008" s="192"/>
      <c r="J25008" s="192"/>
    </row>
    <row r="25009" spans="9:10" ht="15.75">
      <c r="I25009" s="192"/>
      <c r="J25009" s="192"/>
    </row>
    <row r="25010" spans="9:10" ht="15.75">
      <c r="I25010" s="192"/>
      <c r="J25010" s="192"/>
    </row>
    <row r="25011" spans="9:10" ht="15.75">
      <c r="I25011" s="192"/>
      <c r="J25011" s="192"/>
    </row>
    <row r="25012" spans="9:10" ht="15.75">
      <c r="I25012" s="192"/>
      <c r="J25012" s="192"/>
    </row>
    <row r="25013" spans="9:10" ht="15.75">
      <c r="I25013" s="192"/>
      <c r="J25013" s="192"/>
    </row>
    <row r="25014" spans="9:10" ht="15.75">
      <c r="I25014" s="192"/>
      <c r="J25014" s="192"/>
    </row>
    <row r="25015" spans="9:10" ht="15.75">
      <c r="I25015" s="192"/>
      <c r="J25015" s="192"/>
    </row>
    <row r="25016" spans="9:10" ht="15.75">
      <c r="I25016" s="192"/>
      <c r="J25016" s="192"/>
    </row>
    <row r="25017" spans="9:10" ht="15.75">
      <c r="I25017" s="192"/>
      <c r="J25017" s="192"/>
    </row>
    <row r="25018" spans="9:10" ht="15.75">
      <c r="I25018" s="192"/>
      <c r="J25018" s="192"/>
    </row>
    <row r="25019" spans="9:10" ht="15.75">
      <c r="I25019" s="192"/>
      <c r="J25019" s="192"/>
    </row>
    <row r="25020" spans="9:10" ht="15.75">
      <c r="I25020" s="192"/>
      <c r="J25020" s="192"/>
    </row>
    <row r="25021" spans="9:10" ht="15.75">
      <c r="I25021" s="192"/>
      <c r="J25021" s="192"/>
    </row>
    <row r="25022" spans="9:10" ht="15.75">
      <c r="I25022" s="192"/>
      <c r="J25022" s="192"/>
    </row>
    <row r="25023" spans="9:10" ht="15.75">
      <c r="I25023" s="192"/>
      <c r="J25023" s="192"/>
    </row>
    <row r="25024" spans="9:10" ht="15.75">
      <c r="I25024" s="192"/>
      <c r="J25024" s="192"/>
    </row>
    <row r="25025" spans="9:10" ht="15.75">
      <c r="I25025" s="192"/>
      <c r="J25025" s="192"/>
    </row>
    <row r="25026" spans="9:10" ht="15.75">
      <c r="I25026" s="192"/>
      <c r="J25026" s="192"/>
    </row>
    <row r="25027" spans="9:10" ht="15.75">
      <c r="I25027" s="192"/>
      <c r="J25027" s="192"/>
    </row>
    <row r="25028" spans="9:10" ht="15.75">
      <c r="I25028" s="192"/>
      <c r="J25028" s="192"/>
    </row>
    <row r="25029" spans="9:10" ht="15.75">
      <c r="I25029" s="192"/>
      <c r="J25029" s="192"/>
    </row>
    <row r="25030" spans="9:10" ht="15.75">
      <c r="I25030" s="192"/>
      <c r="J25030" s="192"/>
    </row>
    <row r="25031" spans="9:10" ht="15.75">
      <c r="I25031" s="192"/>
      <c r="J25031" s="192"/>
    </row>
    <row r="25032" spans="9:10" ht="15.75">
      <c r="I25032" s="192"/>
      <c r="J25032" s="192"/>
    </row>
    <row r="25033" spans="9:10" ht="15.75">
      <c r="I25033" s="192"/>
      <c r="J25033" s="192"/>
    </row>
    <row r="25034" spans="9:10" ht="15.75">
      <c r="I25034" s="192"/>
      <c r="J25034" s="192"/>
    </row>
    <row r="25035" spans="9:10" ht="15.75">
      <c r="I25035" s="192"/>
      <c r="J25035" s="192"/>
    </row>
    <row r="25036" spans="9:10" ht="15.75">
      <c r="I25036" s="192"/>
      <c r="J25036" s="192"/>
    </row>
    <row r="25037" spans="9:10" ht="15.75">
      <c r="I25037" s="192"/>
      <c r="J25037" s="192"/>
    </row>
    <row r="25038" spans="9:10" ht="15.75">
      <c r="I25038" s="192"/>
      <c r="J25038" s="192"/>
    </row>
    <row r="25039" spans="9:10" ht="15.75">
      <c r="I25039" s="192"/>
      <c r="J25039" s="192"/>
    </row>
    <row r="25040" spans="9:10" ht="15.75">
      <c r="I25040" s="192"/>
      <c r="J25040" s="192"/>
    </row>
    <row r="25041" spans="9:10" ht="15.75">
      <c r="I25041" s="192"/>
      <c r="J25041" s="192"/>
    </row>
    <row r="25042" spans="9:10" ht="15.75">
      <c r="I25042" s="192"/>
      <c r="J25042" s="192"/>
    </row>
    <row r="25043" spans="9:10" ht="15.75">
      <c r="I25043" s="192"/>
      <c r="J25043" s="192"/>
    </row>
    <row r="25044" spans="9:10" ht="15.75">
      <c r="I25044" s="192"/>
      <c r="J25044" s="192"/>
    </row>
    <row r="25045" spans="9:10" ht="15.75">
      <c r="I25045" s="192"/>
      <c r="J25045" s="192"/>
    </row>
    <row r="25046" spans="9:10" ht="15.75">
      <c r="I25046" s="192"/>
      <c r="J25046" s="192"/>
    </row>
    <row r="25047" spans="9:10" ht="15.75">
      <c r="I25047" s="192"/>
      <c r="J25047" s="192"/>
    </row>
    <row r="25048" spans="9:10" ht="15.75">
      <c r="I25048" s="192"/>
      <c r="J25048" s="192"/>
    </row>
    <row r="25049" spans="9:10" ht="15.75">
      <c r="I25049" s="192"/>
      <c r="J25049" s="192"/>
    </row>
    <row r="25050" spans="9:10" ht="15.75">
      <c r="I25050" s="192"/>
      <c r="J25050" s="192"/>
    </row>
    <row r="25051" spans="9:10" ht="15.75">
      <c r="I25051" s="192"/>
      <c r="J25051" s="192"/>
    </row>
    <row r="25052" spans="9:10" ht="15.75">
      <c r="I25052" s="192"/>
      <c r="J25052" s="192"/>
    </row>
    <row r="25053" spans="9:10" ht="15.75">
      <c r="I25053" s="192"/>
      <c r="J25053" s="192"/>
    </row>
    <row r="25054" spans="9:10" ht="15.75">
      <c r="I25054" s="192"/>
      <c r="J25054" s="192"/>
    </row>
    <row r="25055" spans="9:10" ht="15.75">
      <c r="I25055" s="192"/>
      <c r="J25055" s="192"/>
    </row>
    <row r="25056" spans="9:10" ht="15.75">
      <c r="I25056" s="192"/>
      <c r="J25056" s="192"/>
    </row>
    <row r="25057" spans="9:10" ht="15.75">
      <c r="I25057" s="192"/>
      <c r="J25057" s="192"/>
    </row>
    <row r="25058" spans="9:10" ht="15.75">
      <c r="I25058" s="192"/>
      <c r="J25058" s="192"/>
    </row>
    <row r="25059" spans="9:10" ht="15.75">
      <c r="I25059" s="192"/>
      <c r="J25059" s="192"/>
    </row>
    <row r="25060" spans="9:10" ht="15.75">
      <c r="I25060" s="192"/>
      <c r="J25060" s="192"/>
    </row>
    <row r="25061" spans="9:10" ht="15.75">
      <c r="I25061" s="192"/>
      <c r="J25061" s="192"/>
    </row>
    <row r="25062" spans="9:10" ht="15.75">
      <c r="I25062" s="192"/>
      <c r="J25062" s="192"/>
    </row>
    <row r="25063" spans="9:10" ht="15.75">
      <c r="I25063" s="192"/>
      <c r="J25063" s="192"/>
    </row>
    <row r="25064" spans="9:10" ht="15.75">
      <c r="I25064" s="192"/>
      <c r="J25064" s="192"/>
    </row>
    <row r="25065" spans="9:10" ht="15.75">
      <c r="I25065" s="192"/>
      <c r="J25065" s="192"/>
    </row>
    <row r="25066" spans="9:10" ht="15.75">
      <c r="I25066" s="192"/>
      <c r="J25066" s="192"/>
    </row>
    <row r="25067" spans="9:10" ht="15.75">
      <c r="I25067" s="192"/>
      <c r="J25067" s="192"/>
    </row>
    <row r="25068" spans="9:10" ht="15.75">
      <c r="I25068" s="192"/>
      <c r="J25068" s="192"/>
    </row>
    <row r="25069" spans="9:10" ht="15.75">
      <c r="I25069" s="192"/>
      <c r="J25069" s="192"/>
    </row>
    <row r="25070" spans="9:10" ht="15.75">
      <c r="I25070" s="192"/>
      <c r="J25070" s="192"/>
    </row>
    <row r="25071" spans="9:10" ht="15.75">
      <c r="I25071" s="192"/>
      <c r="J25071" s="192"/>
    </row>
    <row r="25072" spans="9:10" ht="15.75">
      <c r="I25072" s="192"/>
      <c r="J25072" s="192"/>
    </row>
    <row r="25073" spans="9:10" ht="15.75">
      <c r="I25073" s="192"/>
      <c r="J25073" s="192"/>
    </row>
    <row r="25074" spans="9:10" ht="15.75">
      <c r="I25074" s="192"/>
      <c r="J25074" s="192"/>
    </row>
    <row r="25075" spans="9:10" ht="15.75">
      <c r="I25075" s="192"/>
      <c r="J25075" s="192"/>
    </row>
    <row r="25076" spans="9:10" ht="15.75">
      <c r="I25076" s="192"/>
      <c r="J25076" s="192"/>
    </row>
    <row r="25077" spans="9:10" ht="15.75">
      <c r="I25077" s="192"/>
      <c r="J25077" s="192"/>
    </row>
    <row r="25078" spans="9:10" ht="15.75">
      <c r="I25078" s="192"/>
      <c r="J25078" s="192"/>
    </row>
    <row r="25079" spans="9:10" ht="15.75">
      <c r="I25079" s="192"/>
      <c r="J25079" s="192"/>
    </row>
    <row r="25080" spans="9:10" ht="15.75">
      <c r="I25080" s="192"/>
      <c r="J25080" s="192"/>
    </row>
    <row r="25081" spans="9:10" ht="15.75">
      <c r="I25081" s="192"/>
      <c r="J25081" s="192"/>
    </row>
    <row r="25082" spans="9:10" ht="15.75">
      <c r="I25082" s="192"/>
      <c r="J25082" s="192"/>
    </row>
    <row r="25083" spans="9:10" ht="15.75">
      <c r="I25083" s="192"/>
      <c r="J25083" s="192"/>
    </row>
    <row r="25084" spans="9:10" ht="15.75">
      <c r="I25084" s="192"/>
      <c r="J25084" s="192"/>
    </row>
    <row r="25085" spans="9:10" ht="15.75">
      <c r="I25085" s="192"/>
      <c r="J25085" s="192"/>
    </row>
    <row r="25086" spans="9:10" ht="15.75">
      <c r="I25086" s="192"/>
      <c r="J25086" s="192"/>
    </row>
    <row r="25087" spans="9:10" ht="15.75">
      <c r="I25087" s="192"/>
      <c r="J25087" s="192"/>
    </row>
    <row r="25088" spans="9:10" ht="15.75">
      <c r="I25088" s="192"/>
      <c r="J25088" s="192"/>
    </row>
    <row r="25089" spans="9:10" ht="15.75">
      <c r="I25089" s="192"/>
      <c r="J25089" s="192"/>
    </row>
    <row r="25090" spans="9:10" ht="15.75">
      <c r="I25090" s="192"/>
      <c r="J25090" s="192"/>
    </row>
    <row r="25091" spans="9:10" ht="15.75">
      <c r="I25091" s="192"/>
      <c r="J25091" s="192"/>
    </row>
    <row r="25092" spans="9:10" ht="15.75">
      <c r="I25092" s="192"/>
      <c r="J25092" s="192"/>
    </row>
    <row r="25093" spans="9:10" ht="15.75">
      <c r="I25093" s="192"/>
      <c r="J25093" s="192"/>
    </row>
    <row r="25094" spans="9:10" ht="15.75">
      <c r="I25094" s="192"/>
      <c r="J25094" s="192"/>
    </row>
    <row r="25095" spans="9:10" ht="15.75">
      <c r="I25095" s="192"/>
      <c r="J25095" s="192"/>
    </row>
    <row r="25096" spans="9:10" ht="15.75">
      <c r="I25096" s="192"/>
      <c r="J25096" s="192"/>
    </row>
    <row r="25097" spans="9:10" ht="15.75">
      <c r="I25097" s="192"/>
      <c r="J25097" s="192"/>
    </row>
    <row r="25098" spans="9:10" ht="15.75">
      <c r="I25098" s="192"/>
      <c r="J25098" s="192"/>
    </row>
    <row r="25099" spans="9:10" ht="15.75">
      <c r="I25099" s="192"/>
      <c r="J25099" s="192"/>
    </row>
    <row r="25100" spans="9:10" ht="15.75">
      <c r="I25100" s="192"/>
      <c r="J25100" s="192"/>
    </row>
    <row r="25101" spans="9:10" ht="15.75">
      <c r="I25101" s="192"/>
      <c r="J25101" s="192"/>
    </row>
    <row r="25102" spans="9:10" ht="15.75">
      <c r="I25102" s="192"/>
      <c r="J25102" s="192"/>
    </row>
    <row r="25103" spans="9:10" ht="15.75">
      <c r="I25103" s="192"/>
      <c r="J25103" s="192"/>
    </row>
    <row r="25104" spans="9:10" ht="15.75">
      <c r="I25104" s="192"/>
      <c r="J25104" s="192"/>
    </row>
    <row r="25105" spans="9:10" ht="15.75">
      <c r="I25105" s="192"/>
      <c r="J25105" s="192"/>
    </row>
    <row r="25106" spans="9:10" ht="15.75">
      <c r="I25106" s="192"/>
      <c r="J25106" s="192"/>
    </row>
    <row r="25107" spans="9:10" ht="15.75">
      <c r="I25107" s="192"/>
      <c r="J25107" s="192"/>
    </row>
    <row r="25108" spans="9:10" ht="15.75">
      <c r="I25108" s="192"/>
      <c r="J25108" s="192"/>
    </row>
    <row r="25109" spans="9:10" ht="15.75">
      <c r="I25109" s="192"/>
      <c r="J25109" s="192"/>
    </row>
    <row r="25110" spans="9:10" ht="15.75">
      <c r="I25110" s="192"/>
      <c r="J25110" s="192"/>
    </row>
    <row r="25111" spans="9:10" ht="15.75">
      <c r="I25111" s="192"/>
      <c r="J25111" s="192"/>
    </row>
    <row r="25112" spans="9:10" ht="15.75">
      <c r="I25112" s="192"/>
      <c r="J25112" s="192"/>
    </row>
    <row r="25113" spans="9:10" ht="15.75">
      <c r="I25113" s="192"/>
      <c r="J25113" s="192"/>
    </row>
    <row r="25114" spans="9:10" ht="15.75">
      <c r="I25114" s="192"/>
      <c r="J25114" s="192"/>
    </row>
    <row r="25115" spans="9:10" ht="15.75">
      <c r="I25115" s="192"/>
      <c r="J25115" s="192"/>
    </row>
    <row r="25116" spans="9:10" ht="15.75">
      <c r="I25116" s="192"/>
      <c r="J25116" s="192"/>
    </row>
    <row r="25117" spans="9:10" ht="15.75">
      <c r="I25117" s="192"/>
      <c r="J25117" s="192"/>
    </row>
    <row r="25118" spans="9:10" ht="15.75">
      <c r="I25118" s="192"/>
      <c r="J25118" s="192"/>
    </row>
    <row r="25119" spans="9:10" ht="15.75">
      <c r="I25119" s="192"/>
      <c r="J25119" s="192"/>
    </row>
    <row r="25120" spans="9:10" ht="15.75">
      <c r="I25120" s="192"/>
      <c r="J25120" s="192"/>
    </row>
    <row r="25121" spans="9:10" ht="15.75">
      <c r="I25121" s="192"/>
      <c r="J25121" s="192"/>
    </row>
    <row r="25122" spans="9:10" ht="15.75">
      <c r="I25122" s="192"/>
      <c r="J25122" s="192"/>
    </row>
    <row r="25123" spans="9:10" ht="15.75">
      <c r="I25123" s="192"/>
      <c r="J25123" s="192"/>
    </row>
    <row r="25124" spans="9:10" ht="15.75">
      <c r="I25124" s="192"/>
      <c r="J25124" s="192"/>
    </row>
    <row r="25125" spans="9:10" ht="15.75">
      <c r="I25125" s="192"/>
      <c r="J25125" s="192"/>
    </row>
    <row r="25126" spans="9:10" ht="15.75">
      <c r="I25126" s="192"/>
      <c r="J25126" s="192"/>
    </row>
    <row r="25127" spans="9:10" ht="15.75">
      <c r="I25127" s="192"/>
      <c r="J25127" s="192"/>
    </row>
    <row r="25128" spans="9:10" ht="15.75">
      <c r="I25128" s="192"/>
      <c r="J25128" s="192"/>
    </row>
    <row r="25129" spans="9:10" ht="15.75">
      <c r="I25129" s="192"/>
      <c r="J25129" s="192"/>
    </row>
    <row r="25130" spans="9:10" ht="15.75">
      <c r="I25130" s="192"/>
      <c r="J25130" s="192"/>
    </row>
    <row r="25131" spans="9:10" ht="15.75">
      <c r="I25131" s="192"/>
      <c r="J25131" s="192"/>
    </row>
    <row r="25132" spans="9:10" ht="15.75">
      <c r="I25132" s="192"/>
      <c r="J25132" s="192"/>
    </row>
    <row r="25133" spans="9:10" ht="15.75">
      <c r="I25133" s="192"/>
      <c r="J25133" s="192"/>
    </row>
    <row r="25134" spans="9:10" ht="15.75">
      <c r="I25134" s="192"/>
      <c r="J25134" s="192"/>
    </row>
    <row r="25135" spans="9:10" ht="15.75">
      <c r="I25135" s="192"/>
      <c r="J25135" s="192"/>
    </row>
    <row r="25136" spans="9:10" ht="15.75">
      <c r="I25136" s="192"/>
      <c r="J25136" s="192"/>
    </row>
    <row r="25137" spans="9:10" ht="15.75">
      <c r="I25137" s="192"/>
      <c r="J25137" s="192"/>
    </row>
    <row r="25138" spans="9:10" ht="15.75">
      <c r="I25138" s="192"/>
      <c r="J25138" s="192"/>
    </row>
    <row r="25139" spans="9:10" ht="15.75">
      <c r="I25139" s="192"/>
      <c r="J25139" s="192"/>
    </row>
    <row r="25140" spans="9:10" ht="15.75">
      <c r="I25140" s="192"/>
      <c r="J25140" s="192"/>
    </row>
    <row r="25141" spans="9:10" ht="15.75">
      <c r="I25141" s="192"/>
      <c r="J25141" s="192"/>
    </row>
    <row r="25142" spans="9:10" ht="15.75">
      <c r="I25142" s="192"/>
      <c r="J25142" s="192"/>
    </row>
    <row r="25143" spans="9:10" ht="15.75">
      <c r="I25143" s="192"/>
      <c r="J25143" s="192"/>
    </row>
    <row r="25144" spans="9:10" ht="15.75">
      <c r="I25144" s="192"/>
      <c r="J25144" s="192"/>
    </row>
    <row r="25145" spans="9:10" ht="15.75">
      <c r="I25145" s="192"/>
      <c r="J25145" s="192"/>
    </row>
    <row r="25146" spans="9:10" ht="15.75">
      <c r="I25146" s="192"/>
      <c r="J25146" s="192"/>
    </row>
    <row r="25147" spans="9:10" ht="15.75">
      <c r="I25147" s="192"/>
      <c r="J25147" s="192"/>
    </row>
    <row r="25148" spans="9:10" ht="15.75">
      <c r="I25148" s="192"/>
      <c r="J25148" s="192"/>
    </row>
    <row r="25149" spans="9:10" ht="15.75">
      <c r="I25149" s="192"/>
      <c r="J25149" s="192"/>
    </row>
    <row r="25150" spans="9:10" ht="15.75">
      <c r="I25150" s="192"/>
      <c r="J25150" s="192"/>
    </row>
    <row r="25151" spans="9:10" ht="15.75">
      <c r="I25151" s="192"/>
      <c r="J25151" s="192"/>
    </row>
    <row r="25152" spans="9:10" ht="15.75">
      <c r="I25152" s="192"/>
      <c r="J25152" s="192"/>
    </row>
    <row r="25153" spans="9:10" ht="15.75">
      <c r="I25153" s="192"/>
      <c r="J25153" s="192"/>
    </row>
    <row r="25154" spans="9:10" ht="15.75">
      <c r="I25154" s="192"/>
      <c r="J25154" s="192"/>
    </row>
    <row r="25155" spans="9:10" ht="15.75">
      <c r="I25155" s="192"/>
      <c r="J25155" s="192"/>
    </row>
    <row r="25156" spans="9:10" ht="15.75">
      <c r="I25156" s="192"/>
      <c r="J25156" s="192"/>
    </row>
    <row r="25157" spans="9:10" ht="15.75">
      <c r="I25157" s="192"/>
      <c r="J25157" s="192"/>
    </row>
    <row r="25158" spans="9:10" ht="15.75">
      <c r="I25158" s="192"/>
      <c r="J25158" s="192"/>
    </row>
    <row r="25159" spans="9:10" ht="15.75">
      <c r="I25159" s="192"/>
      <c r="J25159" s="192"/>
    </row>
    <row r="25160" spans="9:10" ht="15.75">
      <c r="I25160" s="192"/>
      <c r="J25160" s="192"/>
    </row>
    <row r="25161" spans="9:10" ht="15.75">
      <c r="I25161" s="192"/>
      <c r="J25161" s="192"/>
    </row>
    <row r="25162" spans="9:10" ht="15.75">
      <c r="I25162" s="192"/>
      <c r="J25162" s="192"/>
    </row>
    <row r="25163" spans="9:10" ht="15.75">
      <c r="I25163" s="192"/>
      <c r="J25163" s="192"/>
    </row>
    <row r="25164" spans="9:10" ht="15.75">
      <c r="I25164" s="192"/>
      <c r="J25164" s="192"/>
    </row>
    <row r="25165" spans="9:10" ht="15.75">
      <c r="I25165" s="192"/>
      <c r="J25165" s="192"/>
    </row>
    <row r="25166" spans="9:10" ht="15.75">
      <c r="I25166" s="192"/>
      <c r="J25166" s="192"/>
    </row>
    <row r="25167" spans="9:10" ht="15.75">
      <c r="I25167" s="192"/>
      <c r="J25167" s="192"/>
    </row>
    <row r="25168" spans="9:10" ht="15.75">
      <c r="I25168" s="192"/>
      <c r="J25168" s="192"/>
    </row>
    <row r="25169" spans="9:10" ht="15.75">
      <c r="I25169" s="192"/>
      <c r="J25169" s="192"/>
    </row>
    <row r="25170" spans="9:10" ht="15.75">
      <c r="I25170" s="192"/>
      <c r="J25170" s="192"/>
    </row>
    <row r="25171" spans="9:10" ht="15.75">
      <c r="I25171" s="192"/>
      <c r="J25171" s="192"/>
    </row>
    <row r="25172" spans="9:10" ht="15.75">
      <c r="I25172" s="192"/>
      <c r="J25172" s="192"/>
    </row>
    <row r="25173" spans="9:10" ht="15.75">
      <c r="I25173" s="192"/>
      <c r="J25173" s="192"/>
    </row>
    <row r="25174" spans="9:10" ht="15.75">
      <c r="I25174" s="192"/>
      <c r="J25174" s="192"/>
    </row>
    <row r="25175" spans="9:10" ht="15.75">
      <c r="I25175" s="192"/>
      <c r="J25175" s="192"/>
    </row>
    <row r="25176" spans="9:10" ht="15.75">
      <c r="I25176" s="192"/>
      <c r="J25176" s="192"/>
    </row>
    <row r="25177" spans="9:10" ht="15.75">
      <c r="I25177" s="192"/>
      <c r="J25177" s="192"/>
    </row>
    <row r="25178" spans="9:10" ht="15.75">
      <c r="I25178" s="192"/>
      <c r="J25178" s="192"/>
    </row>
    <row r="25179" spans="9:10" ht="15.75">
      <c r="I25179" s="192"/>
      <c r="J25179" s="192"/>
    </row>
    <row r="25180" spans="9:10" ht="15.75">
      <c r="I25180" s="192"/>
      <c r="J25180" s="192"/>
    </row>
    <row r="25181" spans="9:10" ht="15.75">
      <c r="I25181" s="192"/>
      <c r="J25181" s="192"/>
    </row>
    <row r="25182" spans="9:10" ht="15.75">
      <c r="I25182" s="192"/>
      <c r="J25182" s="192"/>
    </row>
    <row r="25183" spans="9:10" ht="15.75">
      <c r="I25183" s="192"/>
      <c r="J25183" s="192"/>
    </row>
    <row r="25184" spans="9:10" ht="15.75">
      <c r="I25184" s="192"/>
      <c r="J25184" s="192"/>
    </row>
    <row r="25185" spans="9:10" ht="15.75">
      <c r="I25185" s="192"/>
      <c r="J25185" s="192"/>
    </row>
    <row r="25186" spans="9:10" ht="15.75">
      <c r="I25186" s="192"/>
      <c r="J25186" s="192"/>
    </row>
    <row r="25187" spans="9:10" ht="15.75">
      <c r="I25187" s="192"/>
      <c r="J25187" s="192"/>
    </row>
    <row r="25188" spans="9:10" ht="15.75">
      <c r="I25188" s="192"/>
      <c r="J25188" s="192"/>
    </row>
    <row r="25189" spans="9:10" ht="15.75">
      <c r="I25189" s="192"/>
      <c r="J25189" s="192"/>
    </row>
    <row r="25190" spans="9:10" ht="15.75">
      <c r="I25190" s="192"/>
      <c r="J25190" s="192"/>
    </row>
    <row r="25191" spans="9:10" ht="15.75">
      <c r="I25191" s="192"/>
      <c r="J25191" s="192"/>
    </row>
    <row r="25192" spans="9:10" ht="15.75">
      <c r="I25192" s="192"/>
      <c r="J25192" s="192"/>
    </row>
    <row r="25193" spans="9:10" ht="15.75">
      <c r="I25193" s="192"/>
      <c r="J25193" s="192"/>
    </row>
    <row r="25194" spans="9:10" ht="15.75">
      <c r="I25194" s="192"/>
      <c r="J25194" s="192"/>
    </row>
    <row r="25195" spans="9:10" ht="15.75">
      <c r="I25195" s="192"/>
      <c r="J25195" s="192"/>
    </row>
    <row r="25196" spans="9:10" ht="15.75">
      <c r="I25196" s="192"/>
      <c r="J25196" s="192"/>
    </row>
    <row r="25197" spans="9:10" ht="15.75">
      <c r="I25197" s="192"/>
      <c r="J25197" s="192"/>
    </row>
    <row r="25198" spans="9:10" ht="15.75">
      <c r="I25198" s="192"/>
      <c r="J25198" s="192"/>
    </row>
    <row r="25199" spans="9:10" ht="15.75">
      <c r="I25199" s="192"/>
      <c r="J25199" s="192"/>
    </row>
    <row r="25200" spans="9:10" ht="15.75">
      <c r="I25200" s="192"/>
      <c r="J25200" s="192"/>
    </row>
    <row r="25201" spans="9:10" ht="15.75">
      <c r="I25201" s="192"/>
      <c r="J25201" s="192"/>
    </row>
    <row r="25202" spans="9:10" ht="15.75">
      <c r="I25202" s="192"/>
      <c r="J25202" s="192"/>
    </row>
    <row r="25203" spans="9:10" ht="15.75">
      <c r="I25203" s="192"/>
      <c r="J25203" s="192"/>
    </row>
    <row r="25204" spans="9:10" ht="15.75">
      <c r="I25204" s="192"/>
      <c r="J25204" s="192"/>
    </row>
    <row r="25205" spans="9:10" ht="15.75">
      <c r="I25205" s="192"/>
      <c r="J25205" s="192"/>
    </row>
    <row r="25206" spans="9:10" ht="15.75">
      <c r="I25206" s="192"/>
      <c r="J25206" s="192"/>
    </row>
    <row r="25207" spans="9:10" ht="15.75">
      <c r="I25207" s="192"/>
      <c r="J25207" s="192"/>
    </row>
    <row r="25208" spans="9:10" ht="15.75">
      <c r="I25208" s="192"/>
      <c r="J25208" s="192"/>
    </row>
    <row r="25209" spans="9:10" ht="15.75">
      <c r="I25209" s="192"/>
      <c r="J25209" s="192"/>
    </row>
    <row r="25210" spans="9:10" ht="15.75">
      <c r="I25210" s="192"/>
      <c r="J25210" s="192"/>
    </row>
    <row r="25211" spans="9:10" ht="15.75">
      <c r="I25211" s="192"/>
      <c r="J25211" s="192"/>
    </row>
    <row r="25212" spans="9:10" ht="15.75">
      <c r="I25212" s="192"/>
      <c r="J25212" s="192"/>
    </row>
    <row r="25213" spans="9:10" ht="15.75">
      <c r="I25213" s="192"/>
      <c r="J25213" s="192"/>
    </row>
    <row r="25214" spans="9:10" ht="15.75">
      <c r="I25214" s="192"/>
      <c r="J25214" s="192"/>
    </row>
    <row r="25215" spans="9:10" ht="15.75">
      <c r="I25215" s="192"/>
      <c r="J25215" s="192"/>
    </row>
    <row r="25216" spans="9:10" ht="15.75">
      <c r="I25216" s="192"/>
      <c r="J25216" s="192"/>
    </row>
    <row r="25217" spans="9:10" ht="15.75">
      <c r="I25217" s="192"/>
      <c r="J25217" s="192"/>
    </row>
    <row r="25218" spans="9:10" ht="15.75">
      <c r="I25218" s="192"/>
      <c r="J25218" s="192"/>
    </row>
    <row r="25219" spans="9:10" ht="15.75">
      <c r="I25219" s="192"/>
      <c r="J25219" s="192"/>
    </row>
    <row r="25220" spans="9:10" ht="15.75">
      <c r="I25220" s="192"/>
      <c r="J25220" s="192"/>
    </row>
    <row r="25221" spans="9:10" ht="15.75">
      <c r="I25221" s="192"/>
      <c r="J25221" s="192"/>
    </row>
    <row r="25222" spans="9:10" ht="15.75">
      <c r="I25222" s="192"/>
      <c r="J25222" s="192"/>
    </row>
    <row r="25223" spans="9:10" ht="15.75">
      <c r="I25223" s="192"/>
      <c r="J25223" s="192"/>
    </row>
    <row r="25224" spans="9:10" ht="15.75">
      <c r="I25224" s="192"/>
      <c r="J25224" s="192"/>
    </row>
    <row r="25225" spans="9:10" ht="15.75">
      <c r="I25225" s="192"/>
      <c r="J25225" s="192"/>
    </row>
    <row r="25226" spans="9:10" ht="15.75">
      <c r="I25226" s="192"/>
      <c r="J25226" s="192"/>
    </row>
    <row r="25227" spans="9:10" ht="15.75">
      <c r="I25227" s="192"/>
      <c r="J25227" s="192"/>
    </row>
    <row r="25228" spans="9:10" ht="15.75">
      <c r="I25228" s="192"/>
      <c r="J25228" s="192"/>
    </row>
    <row r="25229" spans="9:10" ht="15.75">
      <c r="I25229" s="192"/>
      <c r="J25229" s="192"/>
    </row>
    <row r="25230" spans="9:10" ht="15.75">
      <c r="I25230" s="192"/>
      <c r="J25230" s="192"/>
    </row>
    <row r="25231" spans="9:10" ht="15.75">
      <c r="I25231" s="192"/>
      <c r="J25231" s="192"/>
    </row>
    <row r="25232" spans="9:10" ht="15.75">
      <c r="I25232" s="192"/>
      <c r="J25232" s="192"/>
    </row>
    <row r="25233" spans="9:10" ht="15.75">
      <c r="I25233" s="192"/>
      <c r="J25233" s="192"/>
    </row>
    <row r="25234" spans="9:10" ht="15.75">
      <c r="I25234" s="192"/>
      <c r="J25234" s="192"/>
    </row>
    <row r="25235" spans="9:10" ht="15.75">
      <c r="I25235" s="192"/>
      <c r="J25235" s="192"/>
    </row>
    <row r="25236" spans="9:10" ht="15.75">
      <c r="I25236" s="192"/>
      <c r="J25236" s="192"/>
    </row>
    <row r="25237" spans="9:10" ht="15.75">
      <c r="I25237" s="192"/>
      <c r="J25237" s="192"/>
    </row>
    <row r="25238" spans="9:10" ht="15.75">
      <c r="I25238" s="192"/>
      <c r="J25238" s="192"/>
    </row>
    <row r="25239" spans="9:10" ht="15.75">
      <c r="I25239" s="192"/>
      <c r="J25239" s="192"/>
    </row>
    <row r="25240" spans="9:10" ht="15.75">
      <c r="I25240" s="192"/>
      <c r="J25240" s="192"/>
    </row>
    <row r="25241" spans="9:10" ht="15.75">
      <c r="I25241" s="192"/>
      <c r="J25241" s="192"/>
    </row>
    <row r="25242" spans="9:10" ht="15.75">
      <c r="I25242" s="192"/>
      <c r="J25242" s="192"/>
    </row>
    <row r="25243" spans="9:10" ht="15.75">
      <c r="I25243" s="192"/>
      <c r="J25243" s="192"/>
    </row>
    <row r="25244" spans="9:10" ht="15.75">
      <c r="I25244" s="192"/>
      <c r="J25244" s="192"/>
    </row>
    <row r="25245" spans="9:10" ht="15.75">
      <c r="I25245" s="192"/>
      <c r="J25245" s="192"/>
    </row>
    <row r="25246" spans="9:10" ht="15.75">
      <c r="I25246" s="192"/>
      <c r="J25246" s="192"/>
    </row>
    <row r="25247" spans="9:10" ht="15.75">
      <c r="I25247" s="192"/>
      <c r="J25247" s="192"/>
    </row>
    <row r="25248" spans="9:10" ht="15.75">
      <c r="I25248" s="192"/>
      <c r="J25248" s="192"/>
    </row>
    <row r="25249" spans="9:10" ht="15.75">
      <c r="I25249" s="192"/>
      <c r="J25249" s="192"/>
    </row>
    <row r="25250" spans="9:10" ht="15.75">
      <c r="I25250" s="192"/>
      <c r="J25250" s="192"/>
    </row>
    <row r="25251" spans="9:10" ht="15.75">
      <c r="I25251" s="192"/>
      <c r="J25251" s="192"/>
    </row>
    <row r="25252" spans="9:10" ht="15.75">
      <c r="I25252" s="192"/>
      <c r="J25252" s="192"/>
    </row>
    <row r="25253" spans="9:10" ht="15.75">
      <c r="I25253" s="192"/>
      <c r="J25253" s="192"/>
    </row>
    <row r="25254" spans="9:10" ht="15.75">
      <c r="I25254" s="192"/>
      <c r="J25254" s="192"/>
    </row>
    <row r="25255" spans="9:10" ht="15.75">
      <c r="I25255" s="192"/>
      <c r="J25255" s="192"/>
    </row>
    <row r="25256" spans="9:10" ht="15.75">
      <c r="I25256" s="192"/>
      <c r="J25256" s="192"/>
    </row>
    <row r="25257" spans="9:10" ht="15.75">
      <c r="I25257" s="192"/>
      <c r="J25257" s="192"/>
    </row>
    <row r="25258" spans="9:10" ht="15.75">
      <c r="I25258" s="192"/>
      <c r="J25258" s="192"/>
    </row>
    <row r="25259" spans="9:10" ht="15.75">
      <c r="I25259" s="192"/>
      <c r="J25259" s="192"/>
    </row>
    <row r="25260" spans="9:10" ht="15.75">
      <c r="I25260" s="192"/>
      <c r="J25260" s="192"/>
    </row>
    <row r="25261" spans="9:10" ht="15.75">
      <c r="I25261" s="192"/>
      <c r="J25261" s="192"/>
    </row>
    <row r="25262" spans="9:10" ht="15.75">
      <c r="I25262" s="192"/>
      <c r="J25262" s="192"/>
    </row>
    <row r="25263" spans="9:10" ht="15.75">
      <c r="I25263" s="192"/>
      <c r="J25263" s="192"/>
    </row>
    <row r="25264" spans="9:10" ht="15.75">
      <c r="I25264" s="192"/>
      <c r="J25264" s="192"/>
    </row>
    <row r="25265" spans="9:10" ht="15.75">
      <c r="I25265" s="192"/>
      <c r="J25265" s="192"/>
    </row>
    <row r="25266" spans="9:10" ht="15.75">
      <c r="I25266" s="192"/>
      <c r="J25266" s="192"/>
    </row>
    <row r="25267" spans="9:10" ht="15.75">
      <c r="I25267" s="192"/>
      <c r="J25267" s="192"/>
    </row>
    <row r="25268" spans="9:10" ht="15.75">
      <c r="I25268" s="192"/>
      <c r="J25268" s="192"/>
    </row>
    <row r="25269" spans="9:10" ht="15.75">
      <c r="I25269" s="192"/>
      <c r="J25269" s="192"/>
    </row>
    <row r="25270" spans="9:10" ht="15.75">
      <c r="I25270" s="192"/>
      <c r="J25270" s="192"/>
    </row>
    <row r="25271" spans="9:10" ht="15.75">
      <c r="I25271" s="192"/>
      <c r="J25271" s="192"/>
    </row>
    <row r="25272" spans="9:10" ht="15.75">
      <c r="I25272" s="192"/>
      <c r="J25272" s="192"/>
    </row>
    <row r="25273" spans="9:10" ht="15.75">
      <c r="I25273" s="192"/>
      <c r="J25273" s="192"/>
    </row>
    <row r="25274" spans="9:10" ht="15.75">
      <c r="I25274" s="192"/>
      <c r="J25274" s="192"/>
    </row>
    <row r="25275" spans="9:10" ht="15.75">
      <c r="I25275" s="192"/>
      <c r="J25275" s="192"/>
    </row>
    <row r="25276" spans="9:10" ht="15.75">
      <c r="I25276" s="192"/>
      <c r="J25276" s="192"/>
    </row>
    <row r="25277" spans="9:10" ht="15.75">
      <c r="I25277" s="192"/>
      <c r="J25277" s="192"/>
    </row>
    <row r="25278" spans="9:10" ht="15.75">
      <c r="I25278" s="192"/>
      <c r="J25278" s="192"/>
    </row>
    <row r="25279" spans="9:10" ht="15.75">
      <c r="I25279" s="192"/>
      <c r="J25279" s="192"/>
    </row>
    <row r="25280" spans="9:10" ht="15.75">
      <c r="I25280" s="192"/>
      <c r="J25280" s="192"/>
    </row>
    <row r="25281" spans="9:10" ht="15.75">
      <c r="I25281" s="192"/>
      <c r="J25281" s="192"/>
    </row>
    <row r="25282" spans="9:10" ht="15.75">
      <c r="I25282" s="192"/>
      <c r="J25282" s="192"/>
    </row>
    <row r="25283" spans="9:10" ht="15.75">
      <c r="I25283" s="192"/>
      <c r="J25283" s="192"/>
    </row>
    <row r="25284" spans="9:10" ht="15.75">
      <c r="I25284" s="192"/>
      <c r="J25284" s="192"/>
    </row>
    <row r="25285" spans="9:10" ht="15.75">
      <c r="I25285" s="192"/>
      <c r="J25285" s="192"/>
    </row>
    <row r="25286" spans="9:10" ht="15.75">
      <c r="I25286" s="192"/>
      <c r="J25286" s="192"/>
    </row>
    <row r="25287" spans="9:10" ht="15.75">
      <c r="I25287" s="192"/>
      <c r="J25287" s="192"/>
    </row>
    <row r="25288" spans="9:10" ht="15.75">
      <c r="I25288" s="192"/>
      <c r="J25288" s="192"/>
    </row>
    <row r="25289" spans="9:10" ht="15.75">
      <c r="I25289" s="192"/>
      <c r="J25289" s="192"/>
    </row>
    <row r="25290" spans="9:10" ht="15.75">
      <c r="I25290" s="192"/>
      <c r="J25290" s="192"/>
    </row>
    <row r="25291" spans="9:10" ht="15.75">
      <c r="I25291" s="192"/>
      <c r="J25291" s="192"/>
    </row>
    <row r="25292" spans="9:10" ht="15.75">
      <c r="I25292" s="192"/>
      <c r="J25292" s="192"/>
    </row>
    <row r="25293" spans="9:10" ht="15.75">
      <c r="I25293" s="192"/>
      <c r="J25293" s="192"/>
    </row>
    <row r="25294" spans="9:10" ht="15.75">
      <c r="I25294" s="192"/>
      <c r="J25294" s="192"/>
    </row>
    <row r="25295" spans="9:10" ht="15.75">
      <c r="I25295" s="192"/>
      <c r="J25295" s="192"/>
    </row>
    <row r="25296" spans="9:10" ht="15.75">
      <c r="I25296" s="192"/>
      <c r="J25296" s="192"/>
    </row>
    <row r="25297" spans="9:10" ht="15.75">
      <c r="I25297" s="192"/>
      <c r="J25297" s="192"/>
    </row>
    <row r="25298" spans="9:10" ht="15.75">
      <c r="I25298" s="192"/>
      <c r="J25298" s="192"/>
    </row>
    <row r="25299" spans="9:10" ht="15.75">
      <c r="I25299" s="192"/>
      <c r="J25299" s="192"/>
    </row>
    <row r="25300" spans="9:10" ht="15.75">
      <c r="I25300" s="192"/>
      <c r="J25300" s="192"/>
    </row>
    <row r="25301" spans="9:10" ht="15.75">
      <c r="I25301" s="192"/>
      <c r="J25301" s="192"/>
    </row>
    <row r="25302" spans="9:10" ht="15.75">
      <c r="I25302" s="192"/>
      <c r="J25302" s="192"/>
    </row>
    <row r="25303" spans="9:10" ht="15.75">
      <c r="I25303" s="192"/>
      <c r="J25303" s="192"/>
    </row>
    <row r="25304" spans="9:10" ht="15.75">
      <c r="I25304" s="192"/>
      <c r="J25304" s="192"/>
    </row>
    <row r="25305" spans="9:10" ht="15.75">
      <c r="I25305" s="192"/>
      <c r="J25305" s="192"/>
    </row>
    <row r="25306" spans="9:10" ht="15.75">
      <c r="I25306" s="192"/>
      <c r="J25306" s="192"/>
    </row>
    <row r="25307" spans="9:10" ht="15.75">
      <c r="I25307" s="192"/>
      <c r="J25307" s="192"/>
    </row>
    <row r="25308" spans="9:10" ht="15.75">
      <c r="I25308" s="192"/>
      <c r="J25308" s="192"/>
    </row>
    <row r="25309" spans="9:10" ht="15.75">
      <c r="I25309" s="192"/>
      <c r="J25309" s="192"/>
    </row>
    <row r="25310" spans="9:10" ht="15.75">
      <c r="I25310" s="192"/>
      <c r="J25310" s="192"/>
    </row>
    <row r="25311" spans="9:10" ht="15.75">
      <c r="I25311" s="192"/>
      <c r="J25311" s="192"/>
    </row>
    <row r="25312" spans="9:10" ht="15.75">
      <c r="I25312" s="192"/>
      <c r="J25312" s="192"/>
    </row>
    <row r="25313" spans="9:10" ht="15.75">
      <c r="I25313" s="192"/>
      <c r="J25313" s="192"/>
    </row>
    <row r="25314" spans="9:10" ht="15.75">
      <c r="I25314" s="192"/>
      <c r="J25314" s="192"/>
    </row>
    <row r="25315" spans="9:10" ht="15.75">
      <c r="I25315" s="192"/>
      <c r="J25315" s="192"/>
    </row>
    <row r="25316" spans="9:10" ht="15.75">
      <c r="I25316" s="192"/>
      <c r="J25316" s="192"/>
    </row>
    <row r="25317" spans="9:10" ht="15.75">
      <c r="I25317" s="192"/>
      <c r="J25317" s="192"/>
    </row>
    <row r="25318" spans="9:10" ht="15.75">
      <c r="I25318" s="192"/>
      <c r="J25318" s="192"/>
    </row>
    <row r="25319" spans="9:10" ht="15.75">
      <c r="I25319" s="192"/>
      <c r="J25319" s="192"/>
    </row>
    <row r="25320" spans="9:10" ht="15.75">
      <c r="I25320" s="192"/>
      <c r="J25320" s="192"/>
    </row>
    <row r="25321" spans="9:10" ht="15.75">
      <c r="I25321" s="192"/>
      <c r="J25321" s="192"/>
    </row>
    <row r="25322" spans="9:10" ht="15.75">
      <c r="I25322" s="192"/>
      <c r="J25322" s="192"/>
    </row>
    <row r="25323" spans="9:10" ht="15.75">
      <c r="I25323" s="192"/>
      <c r="J25323" s="192"/>
    </row>
    <row r="25324" spans="9:10" ht="15.75">
      <c r="I25324" s="192"/>
      <c r="J25324" s="192"/>
    </row>
    <row r="25325" spans="9:10" ht="15.75">
      <c r="I25325" s="192"/>
      <c r="J25325" s="192"/>
    </row>
    <row r="25326" spans="9:10" ht="15.75">
      <c r="I25326" s="192"/>
      <c r="J25326" s="192"/>
    </row>
    <row r="25327" spans="9:10" ht="15.75">
      <c r="I25327" s="192"/>
      <c r="J25327" s="192"/>
    </row>
    <row r="25328" spans="9:10" ht="15.75">
      <c r="I25328" s="192"/>
      <c r="J25328" s="192"/>
    </row>
    <row r="25329" spans="9:10" ht="15.75">
      <c r="I25329" s="192"/>
      <c r="J25329" s="192"/>
    </row>
    <row r="25330" spans="9:10" ht="15.75">
      <c r="I25330" s="192"/>
      <c r="J25330" s="192"/>
    </row>
    <row r="25331" spans="9:10" ht="15.75">
      <c r="I25331" s="192"/>
      <c r="J25331" s="192"/>
    </row>
    <row r="25332" spans="9:10" ht="15.75">
      <c r="I25332" s="192"/>
      <c r="J25332" s="192"/>
    </row>
    <row r="25333" spans="9:10" ht="15.75">
      <c r="I25333" s="192"/>
      <c r="J25333" s="192"/>
    </row>
    <row r="25334" spans="9:10" ht="15.75">
      <c r="I25334" s="192"/>
      <c r="J25334" s="192"/>
    </row>
    <row r="25335" spans="9:10" ht="15.75">
      <c r="I25335" s="192"/>
      <c r="J25335" s="192"/>
    </row>
    <row r="25336" spans="9:10" ht="15.75">
      <c r="I25336" s="192"/>
      <c r="J25336" s="192"/>
    </row>
    <row r="25337" spans="9:10" ht="15.75">
      <c r="I25337" s="192"/>
      <c r="J25337" s="192"/>
    </row>
    <row r="25338" spans="9:10" ht="15.75">
      <c r="I25338" s="192"/>
      <c r="J25338" s="192"/>
    </row>
    <row r="25339" spans="9:10" ht="15.75">
      <c r="I25339" s="192"/>
      <c r="J25339" s="192"/>
    </row>
    <row r="25340" spans="9:10" ht="15.75">
      <c r="I25340" s="192"/>
      <c r="J25340" s="192"/>
    </row>
    <row r="25341" spans="9:10" ht="15.75">
      <c r="I25341" s="192"/>
      <c r="J25341" s="192"/>
    </row>
    <row r="25342" spans="9:10" ht="15.75">
      <c r="I25342" s="192"/>
      <c r="J25342" s="192"/>
    </row>
    <row r="25343" spans="9:10" ht="15.75">
      <c r="I25343" s="192"/>
      <c r="J25343" s="192"/>
    </row>
    <row r="25344" spans="9:10" ht="15.75">
      <c r="I25344" s="192"/>
      <c r="J25344" s="192"/>
    </row>
    <row r="25345" spans="9:10" ht="15.75">
      <c r="I25345" s="192"/>
      <c r="J25345" s="192"/>
    </row>
    <row r="25346" spans="9:10" ht="15.75">
      <c r="I25346" s="192"/>
      <c r="J25346" s="192"/>
    </row>
    <row r="25347" spans="9:10" ht="15.75">
      <c r="I25347" s="192"/>
      <c r="J25347" s="192"/>
    </row>
    <row r="25348" spans="9:10" ht="15.75">
      <c r="I25348" s="192"/>
      <c r="J25348" s="192"/>
    </row>
    <row r="25349" spans="9:10" ht="15.75">
      <c r="I25349" s="192"/>
      <c r="J25349" s="192"/>
    </row>
    <row r="25350" spans="9:10" ht="15.75">
      <c r="I25350" s="192"/>
      <c r="J25350" s="192"/>
    </row>
    <row r="25351" spans="9:10" ht="15.75">
      <c r="I25351" s="192"/>
      <c r="J25351" s="192"/>
    </row>
    <row r="25352" spans="9:10" ht="15.75">
      <c r="I25352" s="192"/>
      <c r="J25352" s="192"/>
    </row>
    <row r="25353" spans="9:10" ht="15.75">
      <c r="I25353" s="192"/>
      <c r="J25353" s="192"/>
    </row>
    <row r="25354" spans="9:10" ht="15.75">
      <c r="I25354" s="192"/>
      <c r="J25354" s="192"/>
    </row>
    <row r="25355" spans="9:10" ht="15.75">
      <c r="I25355" s="192"/>
      <c r="J25355" s="192"/>
    </row>
    <row r="25356" spans="9:10" ht="15.75">
      <c r="I25356" s="192"/>
      <c r="J25356" s="192"/>
    </row>
    <row r="25357" spans="9:10" ht="15.75">
      <c r="I25357" s="192"/>
      <c r="J25357" s="192"/>
    </row>
    <row r="25358" spans="9:10" ht="15.75">
      <c r="I25358" s="192"/>
      <c r="J25358" s="192"/>
    </row>
    <row r="25359" spans="9:10" ht="15.75">
      <c r="I25359" s="192"/>
      <c r="J25359" s="192"/>
    </row>
    <row r="25360" spans="9:10" ht="15.75">
      <c r="I25360" s="192"/>
      <c r="J25360" s="192"/>
    </row>
    <row r="25361" spans="9:10" ht="15.75">
      <c r="I25361" s="192"/>
      <c r="J25361" s="192"/>
    </row>
    <row r="25362" spans="9:10" ht="15.75">
      <c r="I25362" s="192"/>
      <c r="J25362" s="192"/>
    </row>
    <row r="25363" spans="9:10" ht="15.75">
      <c r="I25363" s="192"/>
      <c r="J25363" s="192"/>
    </row>
    <row r="25364" spans="9:10" ht="15.75">
      <c r="I25364" s="192"/>
      <c r="J25364" s="192"/>
    </row>
    <row r="25365" spans="9:10" ht="15.75">
      <c r="I25365" s="192"/>
      <c r="J25365" s="192"/>
    </row>
    <row r="25366" spans="9:10" ht="15.75">
      <c r="I25366" s="192"/>
      <c r="J25366" s="192"/>
    </row>
    <row r="25367" spans="9:10" ht="15.75">
      <c r="I25367" s="192"/>
      <c r="J25367" s="192"/>
    </row>
    <row r="25368" spans="9:10" ht="15.75">
      <c r="I25368" s="192"/>
      <c r="J25368" s="192"/>
    </row>
    <row r="25369" spans="9:10" ht="15.75">
      <c r="I25369" s="192"/>
      <c r="J25369" s="192"/>
    </row>
    <row r="25370" spans="9:10" ht="15.75">
      <c r="I25370" s="192"/>
      <c r="J25370" s="192"/>
    </row>
    <row r="25371" spans="9:10" ht="15.75">
      <c r="I25371" s="192"/>
      <c r="J25371" s="192"/>
    </row>
    <row r="25372" spans="9:10" ht="15.75">
      <c r="I25372" s="192"/>
      <c r="J25372" s="192"/>
    </row>
    <row r="25373" spans="9:10" ht="15.75">
      <c r="I25373" s="192"/>
      <c r="J25373" s="192"/>
    </row>
    <row r="25374" spans="9:10" ht="15.75">
      <c r="I25374" s="192"/>
      <c r="J25374" s="192"/>
    </row>
    <row r="25375" spans="9:10" ht="15.75">
      <c r="I25375" s="192"/>
      <c r="J25375" s="192"/>
    </row>
    <row r="25376" spans="9:10" ht="15.75">
      <c r="I25376" s="192"/>
      <c r="J25376" s="192"/>
    </row>
    <row r="25377" spans="9:10" ht="15.75">
      <c r="I25377" s="192"/>
      <c r="J25377" s="192"/>
    </row>
    <row r="25378" spans="9:10" ht="15.75">
      <c r="I25378" s="192"/>
      <c r="J25378" s="192"/>
    </row>
    <row r="25379" spans="9:10" ht="15.75">
      <c r="I25379" s="192"/>
      <c r="J25379" s="192"/>
    </row>
    <row r="25380" spans="9:10" ht="15.75">
      <c r="I25380" s="192"/>
      <c r="J25380" s="192"/>
    </row>
    <row r="25381" spans="9:10" ht="15.75">
      <c r="I25381" s="192"/>
      <c r="J25381" s="192"/>
    </row>
    <row r="25382" spans="9:10" ht="15.75">
      <c r="I25382" s="192"/>
      <c r="J25382" s="192"/>
    </row>
    <row r="25383" spans="9:10" ht="15.75">
      <c r="I25383" s="192"/>
      <c r="J25383" s="192"/>
    </row>
    <row r="25384" spans="9:10" ht="15.75">
      <c r="I25384" s="192"/>
      <c r="J25384" s="192"/>
    </row>
    <row r="25385" spans="9:10" ht="15.75">
      <c r="I25385" s="192"/>
      <c r="J25385" s="192"/>
    </row>
    <row r="25386" spans="9:10" ht="15.75">
      <c r="I25386" s="192"/>
      <c r="J25386" s="192"/>
    </row>
    <row r="25387" spans="9:10" ht="15.75">
      <c r="I25387" s="192"/>
      <c r="J25387" s="192"/>
    </row>
    <row r="25388" spans="9:10" ht="15.75">
      <c r="I25388" s="192"/>
      <c r="J25388" s="192"/>
    </row>
    <row r="25389" spans="9:10" ht="15.75">
      <c r="I25389" s="192"/>
      <c r="J25389" s="192"/>
    </row>
    <row r="25390" spans="9:10" ht="15.75">
      <c r="I25390" s="192"/>
      <c r="J25390" s="192"/>
    </row>
    <row r="25391" spans="9:10" ht="15.75">
      <c r="I25391" s="192"/>
      <c r="J25391" s="192"/>
    </row>
    <row r="25392" spans="9:10" ht="15.75">
      <c r="I25392" s="192"/>
      <c r="J25392" s="192"/>
    </row>
    <row r="25393" spans="9:10" ht="15.75">
      <c r="I25393" s="192"/>
      <c r="J25393" s="192"/>
    </row>
    <row r="25394" spans="9:10" ht="15.75">
      <c r="I25394" s="192"/>
      <c r="J25394" s="192"/>
    </row>
    <row r="25395" spans="9:10" ht="15.75">
      <c r="I25395" s="192"/>
      <c r="J25395" s="192"/>
    </row>
    <row r="25396" spans="9:10" ht="15.75">
      <c r="I25396" s="192"/>
      <c r="J25396" s="192"/>
    </row>
    <row r="25397" spans="9:10" ht="15.75">
      <c r="I25397" s="192"/>
      <c r="J25397" s="192"/>
    </row>
    <row r="25398" spans="9:10" ht="15.75">
      <c r="I25398" s="192"/>
      <c r="J25398" s="192"/>
    </row>
    <row r="25399" spans="9:10" ht="15.75">
      <c r="I25399" s="192"/>
      <c r="J25399" s="192"/>
    </row>
    <row r="25400" spans="9:10" ht="15.75">
      <c r="I25400" s="192"/>
      <c r="J25400" s="192"/>
    </row>
    <row r="25401" spans="9:10" ht="15.75">
      <c r="I25401" s="192"/>
      <c r="J25401" s="192"/>
    </row>
    <row r="25402" spans="9:10" ht="15.75">
      <c r="I25402" s="192"/>
      <c r="J25402" s="192"/>
    </row>
    <row r="25403" spans="9:10" ht="15.75">
      <c r="I25403" s="192"/>
      <c r="J25403" s="192"/>
    </row>
    <row r="25404" spans="9:10" ht="15.75">
      <c r="I25404" s="192"/>
      <c r="J25404" s="192"/>
    </row>
    <row r="25405" spans="9:10" ht="15.75">
      <c r="I25405" s="192"/>
      <c r="J25405" s="192"/>
    </row>
    <row r="25406" spans="9:10" ht="15.75">
      <c r="I25406" s="192"/>
      <c r="J25406" s="192"/>
    </row>
    <row r="25407" spans="9:10" ht="15.75">
      <c r="I25407" s="192"/>
      <c r="J25407" s="192"/>
    </row>
    <row r="25408" spans="9:10" ht="15.75">
      <c r="I25408" s="192"/>
      <c r="J25408" s="192"/>
    </row>
    <row r="25409" spans="9:10" ht="15.75">
      <c r="I25409" s="192"/>
      <c r="J25409" s="192"/>
    </row>
    <row r="25410" spans="9:10" ht="15.75">
      <c r="I25410" s="192"/>
      <c r="J25410" s="192"/>
    </row>
    <row r="25411" spans="9:10" ht="15.75">
      <c r="I25411" s="192"/>
      <c r="J25411" s="192"/>
    </row>
    <row r="25412" spans="9:10" ht="15.75">
      <c r="I25412" s="192"/>
      <c r="J25412" s="192"/>
    </row>
    <row r="25413" spans="9:10" ht="15.75">
      <c r="I25413" s="192"/>
      <c r="J25413" s="192"/>
    </row>
    <row r="25414" spans="9:10" ht="15.75">
      <c r="I25414" s="192"/>
      <c r="J25414" s="192"/>
    </row>
    <row r="25415" spans="9:10" ht="15.75">
      <c r="I25415" s="192"/>
      <c r="J25415" s="192"/>
    </row>
    <row r="25416" spans="9:10" ht="15.75">
      <c r="I25416" s="192"/>
      <c r="J25416" s="192"/>
    </row>
    <row r="25417" spans="9:10" ht="15.75">
      <c r="I25417" s="192"/>
      <c r="J25417" s="192"/>
    </row>
    <row r="25418" spans="9:10" ht="15.75">
      <c r="I25418" s="192"/>
      <c r="J25418" s="192"/>
    </row>
    <row r="25419" spans="9:10" ht="15.75">
      <c r="I25419" s="192"/>
      <c r="J25419" s="192"/>
    </row>
    <row r="25420" spans="9:10" ht="15.75">
      <c r="I25420" s="192"/>
      <c r="J25420" s="192"/>
    </row>
    <row r="25421" spans="9:10" ht="15.75">
      <c r="I25421" s="192"/>
      <c r="J25421" s="192"/>
    </row>
    <row r="25422" spans="9:10" ht="15.75">
      <c r="I25422" s="192"/>
      <c r="J25422" s="192"/>
    </row>
    <row r="25423" spans="9:10" ht="15.75">
      <c r="I25423" s="192"/>
      <c r="J25423" s="192"/>
    </row>
    <row r="25424" spans="9:10" ht="15.75">
      <c r="I25424" s="192"/>
      <c r="J25424" s="192"/>
    </row>
    <row r="25425" spans="9:10" ht="15.75">
      <c r="I25425" s="192"/>
      <c r="J25425" s="192"/>
    </row>
    <row r="25426" spans="9:10" ht="15.75">
      <c r="I25426" s="192"/>
      <c r="J25426" s="192"/>
    </row>
    <row r="25427" spans="9:10" ht="15.75">
      <c r="I25427" s="192"/>
      <c r="J25427" s="192"/>
    </row>
    <row r="25428" spans="9:10" ht="15.75">
      <c r="I25428" s="192"/>
      <c r="J25428" s="192"/>
    </row>
    <row r="25429" spans="9:10" ht="15.75">
      <c r="I25429" s="192"/>
      <c r="J25429" s="192"/>
    </row>
    <row r="25430" spans="9:10" ht="15.75">
      <c r="I25430" s="192"/>
      <c r="J25430" s="192"/>
    </row>
    <row r="25431" spans="9:10" ht="15.75">
      <c r="I25431" s="192"/>
      <c r="J25431" s="192"/>
    </row>
    <row r="25432" spans="9:10" ht="15.75">
      <c r="I25432" s="192"/>
      <c r="J25432" s="192"/>
    </row>
    <row r="25433" spans="9:10" ht="15.75">
      <c r="I25433" s="192"/>
      <c r="J25433" s="192"/>
    </row>
    <row r="25434" spans="9:10" ht="15.75">
      <c r="I25434" s="192"/>
      <c r="J25434" s="192"/>
    </row>
    <row r="25435" spans="9:10" ht="15.75">
      <c r="I25435" s="192"/>
      <c r="J25435" s="192"/>
    </row>
    <row r="25436" spans="9:10" ht="15.75">
      <c r="I25436" s="192"/>
      <c r="J25436" s="192"/>
    </row>
    <row r="25437" spans="9:10" ht="15.75">
      <c r="I25437" s="192"/>
      <c r="J25437" s="192"/>
    </row>
    <row r="25438" spans="9:10" ht="15.75">
      <c r="I25438" s="192"/>
      <c r="J25438" s="192"/>
    </row>
    <row r="25439" spans="9:10" ht="15.75">
      <c r="I25439" s="192"/>
      <c r="J25439" s="192"/>
    </row>
    <row r="25440" spans="9:10" ht="15.75">
      <c r="I25440" s="192"/>
      <c r="J25440" s="192"/>
    </row>
    <row r="25441" spans="9:10" ht="15.75">
      <c r="I25441" s="192"/>
      <c r="J25441" s="192"/>
    </row>
    <row r="25442" spans="9:10" ht="15.75">
      <c r="I25442" s="192"/>
      <c r="J25442" s="192"/>
    </row>
    <row r="25443" spans="9:10" ht="15.75">
      <c r="I25443" s="192"/>
      <c r="J25443" s="192"/>
    </row>
    <row r="25444" spans="9:10" ht="15.75">
      <c r="I25444" s="192"/>
      <c r="J25444" s="192"/>
    </row>
    <row r="25445" spans="9:10" ht="15.75">
      <c r="I25445" s="192"/>
      <c r="J25445" s="192"/>
    </row>
    <row r="25446" spans="9:10" ht="15.75">
      <c r="I25446" s="192"/>
      <c r="J25446" s="192"/>
    </row>
    <row r="25447" spans="9:10" ht="15.75">
      <c r="I25447" s="192"/>
      <c r="J25447" s="192"/>
    </row>
    <row r="25448" spans="9:10" ht="15.75">
      <c r="I25448" s="192"/>
      <c r="J25448" s="192"/>
    </row>
    <row r="25449" spans="9:10" ht="15.75">
      <c r="I25449" s="192"/>
      <c r="J25449" s="192"/>
    </row>
    <row r="25450" spans="9:10" ht="15.75">
      <c r="I25450" s="192"/>
      <c r="J25450" s="192"/>
    </row>
    <row r="25451" spans="9:10" ht="15.75">
      <c r="I25451" s="192"/>
      <c r="J25451" s="192"/>
    </row>
    <row r="25452" spans="9:10" ht="15.75">
      <c r="I25452" s="192"/>
      <c r="J25452" s="192"/>
    </row>
    <row r="25453" spans="9:10" ht="15.75">
      <c r="I25453" s="192"/>
      <c r="J25453" s="192"/>
    </row>
    <row r="25454" spans="9:10" ht="15.75">
      <c r="I25454" s="192"/>
      <c r="J25454" s="192"/>
    </row>
    <row r="25455" spans="9:10" ht="15.75">
      <c r="I25455" s="192"/>
      <c r="J25455" s="192"/>
    </row>
    <row r="25456" spans="9:10" ht="15.75">
      <c r="I25456" s="192"/>
      <c r="J25456" s="192"/>
    </row>
    <row r="25457" spans="9:10" ht="15.75">
      <c r="I25457" s="192"/>
      <c r="J25457" s="192"/>
    </row>
    <row r="25458" spans="9:10" ht="15.75">
      <c r="I25458" s="192"/>
      <c r="J25458" s="192"/>
    </row>
    <row r="25459" spans="9:10" ht="15.75">
      <c r="I25459" s="192"/>
      <c r="J25459" s="192"/>
    </row>
    <row r="25460" spans="9:10" ht="15.75">
      <c r="I25460" s="192"/>
      <c r="J25460" s="192"/>
    </row>
    <row r="25461" spans="9:10" ht="15.75">
      <c r="I25461" s="192"/>
      <c r="J25461" s="192"/>
    </row>
    <row r="25462" spans="9:10" ht="15.75">
      <c r="I25462" s="192"/>
      <c r="J25462" s="192"/>
    </row>
    <row r="25463" spans="9:10" ht="15.75">
      <c r="I25463" s="192"/>
      <c r="J25463" s="192"/>
    </row>
    <row r="25464" spans="9:10" ht="15.75">
      <c r="I25464" s="192"/>
      <c r="J25464" s="192"/>
    </row>
    <row r="25465" spans="9:10" ht="15.75">
      <c r="I25465" s="192"/>
      <c r="J25465" s="192"/>
    </row>
    <row r="25466" spans="9:10" ht="15.75">
      <c r="I25466" s="192"/>
      <c r="J25466" s="192"/>
    </row>
    <row r="25467" spans="9:10" ht="15.75">
      <c r="I25467" s="192"/>
      <c r="J25467" s="192"/>
    </row>
    <row r="25468" spans="9:10" ht="15.75">
      <c r="I25468" s="192"/>
      <c r="J25468" s="192"/>
    </row>
    <row r="25469" spans="9:10" ht="15.75">
      <c r="I25469" s="192"/>
      <c r="J25469" s="192"/>
    </row>
    <row r="25470" spans="9:10" ht="15.75">
      <c r="I25470" s="192"/>
      <c r="J25470" s="192"/>
    </row>
    <row r="25471" spans="9:10" ht="15.75">
      <c r="I25471" s="192"/>
      <c r="J25471" s="192"/>
    </row>
    <row r="25472" spans="9:10" ht="15.75">
      <c r="I25472" s="192"/>
      <c r="J25472" s="192"/>
    </row>
    <row r="25473" spans="9:10" ht="15.75">
      <c r="I25473" s="192"/>
      <c r="J25473" s="192"/>
    </row>
    <row r="25474" spans="9:10" ht="15.75">
      <c r="I25474" s="192"/>
      <c r="J25474" s="192"/>
    </row>
    <row r="25475" spans="9:10" ht="15.75">
      <c r="I25475" s="192"/>
      <c r="J25475" s="192"/>
    </row>
    <row r="25476" spans="9:10" ht="15.75">
      <c r="I25476" s="192"/>
      <c r="J25476" s="192"/>
    </row>
    <row r="25477" spans="9:10" ht="15.75">
      <c r="I25477" s="192"/>
      <c r="J25477" s="192"/>
    </row>
    <row r="25478" spans="9:10" ht="15.75">
      <c r="I25478" s="192"/>
      <c r="J25478" s="192"/>
    </row>
    <row r="25479" spans="9:10" ht="15.75">
      <c r="I25479" s="192"/>
      <c r="J25479" s="192"/>
    </row>
    <row r="25480" spans="9:10" ht="15.75">
      <c r="I25480" s="192"/>
      <c r="J25480" s="192"/>
    </row>
    <row r="25481" spans="9:10" ht="15.75">
      <c r="I25481" s="192"/>
      <c r="J25481" s="192"/>
    </row>
    <row r="25482" spans="9:10" ht="15.75">
      <c r="I25482" s="192"/>
      <c r="J25482" s="192"/>
    </row>
    <row r="25483" spans="9:10" ht="15.75">
      <c r="I25483" s="192"/>
      <c r="J25483" s="192"/>
    </row>
    <row r="25484" spans="9:10" ht="15.75">
      <c r="I25484" s="192"/>
      <c r="J25484" s="192"/>
    </row>
    <row r="25485" spans="9:10" ht="15.75">
      <c r="I25485" s="192"/>
      <c r="J25485" s="192"/>
    </row>
    <row r="25486" spans="9:10" ht="15.75">
      <c r="I25486" s="192"/>
      <c r="J25486" s="192"/>
    </row>
    <row r="25487" spans="9:10" ht="15.75">
      <c r="I25487" s="192"/>
      <c r="J25487" s="192"/>
    </row>
    <row r="25488" spans="9:10" ht="15.75">
      <c r="I25488" s="192"/>
      <c r="J25488" s="192"/>
    </row>
    <row r="25489" spans="9:10" ht="15.75">
      <c r="I25489" s="192"/>
      <c r="J25489" s="192"/>
    </row>
    <row r="25490" spans="9:10" ht="15.75">
      <c r="I25490" s="192"/>
      <c r="J25490" s="192"/>
    </row>
    <row r="25491" spans="9:10" ht="15.75">
      <c r="I25491" s="192"/>
      <c r="J25491" s="192"/>
    </row>
    <row r="25492" spans="9:10" ht="15.75">
      <c r="I25492" s="192"/>
      <c r="J25492" s="192"/>
    </row>
    <row r="25493" spans="9:10" ht="15.75">
      <c r="I25493" s="192"/>
      <c r="J25493" s="192"/>
    </row>
    <row r="25494" spans="9:10" ht="15.75">
      <c r="I25494" s="192"/>
      <c r="J25494" s="192"/>
    </row>
    <row r="25495" spans="9:10" ht="15.75">
      <c r="I25495" s="192"/>
      <c r="J25495" s="192"/>
    </row>
    <row r="25496" spans="9:10" ht="15.75">
      <c r="I25496" s="192"/>
      <c r="J25496" s="192"/>
    </row>
    <row r="25497" spans="9:10" ht="15.75">
      <c r="I25497" s="192"/>
      <c r="J25497" s="192"/>
    </row>
    <row r="25498" spans="9:10" ht="15.75">
      <c r="I25498" s="192"/>
      <c r="J25498" s="192"/>
    </row>
    <row r="25499" spans="9:10" ht="15.75">
      <c r="I25499" s="192"/>
      <c r="J25499" s="192"/>
    </row>
    <row r="25500" spans="9:10" ht="15.75">
      <c r="I25500" s="192"/>
      <c r="J25500" s="192"/>
    </row>
    <row r="25501" spans="9:10" ht="15.75">
      <c r="I25501" s="192"/>
      <c r="J25501" s="192"/>
    </row>
    <row r="25502" spans="9:10" ht="15.75">
      <c r="I25502" s="192"/>
      <c r="J25502" s="192"/>
    </row>
    <row r="25503" spans="9:10" ht="15.75">
      <c r="I25503" s="192"/>
      <c r="J25503" s="192"/>
    </row>
    <row r="25504" spans="9:10" ht="15.75">
      <c r="I25504" s="192"/>
      <c r="J25504" s="192"/>
    </row>
    <row r="25505" spans="9:10" ht="15.75">
      <c r="I25505" s="192"/>
      <c r="J25505" s="192"/>
    </row>
    <row r="25506" spans="9:10" ht="15.75">
      <c r="I25506" s="192"/>
      <c r="J25506" s="192"/>
    </row>
    <row r="25507" spans="9:10" ht="15.75">
      <c r="I25507" s="192"/>
      <c r="J25507" s="192"/>
    </row>
    <row r="25508" spans="9:10" ht="15.75">
      <c r="I25508" s="192"/>
      <c r="J25508" s="192"/>
    </row>
    <row r="25509" spans="9:10" ht="15.75">
      <c r="I25509" s="192"/>
      <c r="J25509" s="192"/>
    </row>
    <row r="25510" spans="9:10" ht="15.75">
      <c r="I25510" s="192"/>
      <c r="J25510" s="192"/>
    </row>
    <row r="25511" spans="9:10" ht="15.75">
      <c r="I25511" s="192"/>
      <c r="J25511" s="192"/>
    </row>
    <row r="25512" spans="9:10" ht="15.75">
      <c r="I25512" s="192"/>
      <c r="J25512" s="192"/>
    </row>
    <row r="25513" spans="9:10" ht="15.75">
      <c r="I25513" s="192"/>
      <c r="J25513" s="192"/>
    </row>
    <row r="25514" spans="9:10" ht="15.75">
      <c r="I25514" s="192"/>
      <c r="J25514" s="192"/>
    </row>
    <row r="25515" spans="9:10" ht="15.75">
      <c r="I25515" s="192"/>
      <c r="J25515" s="192"/>
    </row>
    <row r="25516" spans="9:10" ht="15.75">
      <c r="I25516" s="192"/>
      <c r="J25516" s="192"/>
    </row>
    <row r="25517" spans="9:10" ht="15.75">
      <c r="I25517" s="192"/>
      <c r="J25517" s="192"/>
    </row>
    <row r="25518" spans="9:10" ht="15.75">
      <c r="I25518" s="192"/>
      <c r="J25518" s="192"/>
    </row>
    <row r="25519" spans="9:10" ht="15.75">
      <c r="I25519" s="192"/>
      <c r="J25519" s="192"/>
    </row>
    <row r="25520" spans="9:10" ht="15.75">
      <c r="I25520" s="192"/>
      <c r="J25520" s="192"/>
    </row>
    <row r="25521" spans="9:10" ht="15.75">
      <c r="I25521" s="192"/>
      <c r="J25521" s="192"/>
    </row>
    <row r="25522" spans="9:10" ht="15.75">
      <c r="I25522" s="192"/>
      <c r="J25522" s="192"/>
    </row>
    <row r="25523" spans="9:10" ht="15.75">
      <c r="I25523" s="192"/>
      <c r="J25523" s="192"/>
    </row>
    <row r="25524" spans="9:10" ht="15.75">
      <c r="I25524" s="192"/>
      <c r="J25524" s="192"/>
    </row>
    <row r="25525" spans="9:10" ht="15.75">
      <c r="I25525" s="192"/>
      <c r="J25525" s="192"/>
    </row>
    <row r="25526" spans="9:10" ht="15.75">
      <c r="I25526" s="192"/>
      <c r="J25526" s="192"/>
    </row>
    <row r="25527" spans="9:10" ht="15.75">
      <c r="I25527" s="192"/>
      <c r="J25527" s="192"/>
    </row>
    <row r="25528" spans="9:10" ht="15.75">
      <c r="I25528" s="192"/>
      <c r="J25528" s="192"/>
    </row>
    <row r="25529" spans="9:10" ht="15.75">
      <c r="I25529" s="192"/>
      <c r="J25529" s="192"/>
    </row>
    <row r="25530" spans="9:10" ht="15.75">
      <c r="I25530" s="192"/>
      <c r="J25530" s="192"/>
    </row>
    <row r="25531" spans="9:10" ht="15.75">
      <c r="I25531" s="192"/>
      <c r="J25531" s="192"/>
    </row>
    <row r="25532" spans="9:10" ht="15.75">
      <c r="I25532" s="192"/>
      <c r="J25532" s="192"/>
    </row>
    <row r="25533" spans="9:10" ht="15.75">
      <c r="I25533" s="192"/>
      <c r="J25533" s="192"/>
    </row>
    <row r="25534" spans="9:10" ht="15.75">
      <c r="I25534" s="192"/>
      <c r="J25534" s="192"/>
    </row>
    <row r="25535" spans="9:10" ht="15.75">
      <c r="I25535" s="192"/>
      <c r="J25535" s="192"/>
    </row>
    <row r="25536" spans="9:10" ht="15.75">
      <c r="I25536" s="192"/>
      <c r="J25536" s="192"/>
    </row>
    <row r="25537" spans="9:10" ht="15.75">
      <c r="I25537" s="192"/>
      <c r="J25537" s="192"/>
    </row>
    <row r="25538" spans="9:10" ht="15.75">
      <c r="I25538" s="192"/>
      <c r="J25538" s="192"/>
    </row>
    <row r="25539" spans="9:10" ht="15.75">
      <c r="I25539" s="192"/>
      <c r="J25539" s="192"/>
    </row>
    <row r="25540" spans="9:10" ht="15.75">
      <c r="I25540" s="192"/>
      <c r="J25540" s="192"/>
    </row>
    <row r="25541" spans="9:10" ht="15.75">
      <c r="I25541" s="192"/>
      <c r="J25541" s="192"/>
    </row>
    <row r="25542" spans="9:10" ht="15.75">
      <c r="I25542" s="192"/>
      <c r="J25542" s="192"/>
    </row>
    <row r="25543" spans="9:10" ht="15.75">
      <c r="I25543" s="192"/>
      <c r="J25543" s="192"/>
    </row>
    <row r="25544" spans="9:10" ht="15.75">
      <c r="I25544" s="192"/>
      <c r="J25544" s="192"/>
    </row>
    <row r="25545" spans="9:10" ht="15.75">
      <c r="I25545" s="192"/>
      <c r="J25545" s="192"/>
    </row>
    <row r="25546" spans="9:10" ht="15.75">
      <c r="I25546" s="192"/>
      <c r="J25546" s="192"/>
    </row>
    <row r="25547" spans="9:10" ht="15.75">
      <c r="I25547" s="192"/>
      <c r="J25547" s="192"/>
    </row>
    <row r="25548" spans="9:10" ht="15.75">
      <c r="I25548" s="192"/>
      <c r="J25548" s="192"/>
    </row>
    <row r="25549" spans="9:10" ht="15.75">
      <c r="I25549" s="192"/>
      <c r="J25549" s="192"/>
    </row>
    <row r="25550" spans="9:10" ht="15.75">
      <c r="I25550" s="192"/>
      <c r="J25550" s="192"/>
    </row>
    <row r="25551" spans="9:10" ht="15.75">
      <c r="I25551" s="192"/>
      <c r="J25551" s="192"/>
    </row>
    <row r="25552" spans="9:10" ht="15.75">
      <c r="I25552" s="192"/>
      <c r="J25552" s="192"/>
    </row>
    <row r="25553" spans="9:10" ht="15.75">
      <c r="I25553" s="192"/>
      <c r="J25553" s="192"/>
    </row>
    <row r="25554" spans="9:10" ht="15.75">
      <c r="I25554" s="192"/>
      <c r="J25554" s="192"/>
    </row>
    <row r="25555" spans="9:10" ht="15.75">
      <c r="I25555" s="192"/>
      <c r="J25555" s="192"/>
    </row>
    <row r="25556" spans="9:10" ht="15.75">
      <c r="I25556" s="192"/>
      <c r="J25556" s="192"/>
    </row>
    <row r="25557" spans="9:10" ht="15.75">
      <c r="I25557" s="192"/>
      <c r="J25557" s="192"/>
    </row>
    <row r="25558" spans="9:10" ht="15.75">
      <c r="I25558" s="192"/>
      <c r="J25558" s="192"/>
    </row>
    <row r="25559" spans="9:10" ht="15.75">
      <c r="I25559" s="192"/>
      <c r="J25559" s="192"/>
    </row>
    <row r="25560" spans="9:10" ht="15.75">
      <c r="I25560" s="192"/>
      <c r="J25560" s="192"/>
    </row>
    <row r="25561" spans="9:10" ht="15.75">
      <c r="I25561" s="192"/>
      <c r="J25561" s="192"/>
    </row>
    <row r="25562" spans="9:10" ht="15.75">
      <c r="I25562" s="192"/>
      <c r="J25562" s="192"/>
    </row>
    <row r="25563" spans="9:10" ht="15.75">
      <c r="I25563" s="192"/>
      <c r="J25563" s="192"/>
    </row>
    <row r="25564" spans="9:10" ht="15.75">
      <c r="I25564" s="192"/>
      <c r="J25564" s="192"/>
    </row>
    <row r="25565" spans="9:10" ht="15.75">
      <c r="I25565" s="192"/>
      <c r="J25565" s="192"/>
    </row>
    <row r="25566" spans="9:10" ht="15.75">
      <c r="I25566" s="192"/>
      <c r="J25566" s="192"/>
    </row>
    <row r="25567" spans="9:10" ht="15.75">
      <c r="I25567" s="192"/>
      <c r="J25567" s="192"/>
    </row>
    <row r="25568" spans="9:10" ht="15.75">
      <c r="I25568" s="192"/>
      <c r="J25568" s="192"/>
    </row>
    <row r="25569" spans="9:10" ht="15.75">
      <c r="I25569" s="192"/>
      <c r="J25569" s="192"/>
    </row>
    <row r="25570" spans="9:10" ht="15.75">
      <c r="I25570" s="192"/>
      <c r="J25570" s="192"/>
    </row>
    <row r="25571" spans="9:10" ht="15.75">
      <c r="I25571" s="192"/>
      <c r="J25571" s="192"/>
    </row>
    <row r="25572" spans="9:10" ht="15.75">
      <c r="I25572" s="192"/>
      <c r="J25572" s="192"/>
    </row>
    <row r="25573" spans="9:10" ht="15.75">
      <c r="I25573" s="192"/>
      <c r="J25573" s="192"/>
    </row>
    <row r="25574" spans="9:10" ht="15.75">
      <c r="I25574" s="192"/>
      <c r="J25574" s="192"/>
    </row>
    <row r="25575" spans="9:10" ht="15.75">
      <c r="I25575" s="192"/>
      <c r="J25575" s="192"/>
    </row>
    <row r="25576" spans="9:10" ht="15.75">
      <c r="I25576" s="192"/>
      <c r="J25576" s="192"/>
    </row>
    <row r="25577" spans="9:10" ht="15.75">
      <c r="I25577" s="192"/>
      <c r="J25577" s="192"/>
    </row>
    <row r="25578" spans="9:10" ht="15.75">
      <c r="I25578" s="192"/>
      <c r="J25578" s="192"/>
    </row>
    <row r="25579" spans="9:10" ht="15.75">
      <c r="I25579" s="192"/>
      <c r="J25579" s="192"/>
    </row>
    <row r="25580" spans="9:10" ht="15.75">
      <c r="I25580" s="192"/>
      <c r="J25580" s="192"/>
    </row>
    <row r="25581" spans="9:10" ht="15.75">
      <c r="I25581" s="192"/>
      <c r="J25581" s="192"/>
    </row>
    <row r="25582" spans="9:10" ht="15.75">
      <c r="I25582" s="192"/>
      <c r="J25582" s="192"/>
    </row>
    <row r="25583" spans="9:10" ht="15.75">
      <c r="I25583" s="192"/>
      <c r="J25583" s="192"/>
    </row>
    <row r="25584" spans="9:10" ht="15.75">
      <c r="I25584" s="192"/>
      <c r="J25584" s="192"/>
    </row>
    <row r="25585" spans="9:10" ht="15.75">
      <c r="I25585" s="192"/>
      <c r="J25585" s="192"/>
    </row>
    <row r="25586" spans="9:10" ht="15.75">
      <c r="I25586" s="192"/>
      <c r="J25586" s="192"/>
    </row>
    <row r="25587" spans="9:10" ht="15.75">
      <c r="I25587" s="192"/>
      <c r="J25587" s="192"/>
    </row>
    <row r="25588" spans="9:10" ht="15.75">
      <c r="I25588" s="192"/>
      <c r="J25588" s="192"/>
    </row>
    <row r="25589" spans="9:10" ht="15.75">
      <c r="I25589" s="192"/>
      <c r="J25589" s="192"/>
    </row>
    <row r="25590" spans="9:10" ht="15.75">
      <c r="I25590" s="192"/>
      <c r="J25590" s="192"/>
    </row>
    <row r="25591" spans="9:10" ht="15.75">
      <c r="I25591" s="192"/>
      <c r="J25591" s="192"/>
    </row>
    <row r="25592" spans="9:10" ht="15.75">
      <c r="I25592" s="192"/>
      <c r="J25592" s="192"/>
    </row>
    <row r="25593" spans="9:10" ht="15.75">
      <c r="I25593" s="192"/>
      <c r="J25593" s="192"/>
    </row>
    <row r="25594" spans="9:10" ht="15.75">
      <c r="I25594" s="192"/>
      <c r="J25594" s="192"/>
    </row>
    <row r="25595" spans="9:10" ht="15.75">
      <c r="I25595" s="192"/>
      <c r="J25595" s="192"/>
    </row>
    <row r="25596" spans="9:10" ht="15.75">
      <c r="I25596" s="192"/>
      <c r="J25596" s="192"/>
    </row>
    <row r="25597" spans="9:10" ht="15.75">
      <c r="I25597" s="192"/>
      <c r="J25597" s="192"/>
    </row>
    <row r="25598" spans="9:10" ht="15.75">
      <c r="I25598" s="192"/>
      <c r="J25598" s="192"/>
    </row>
    <row r="25599" spans="9:10" ht="15.75">
      <c r="I25599" s="192"/>
      <c r="J25599" s="192"/>
    </row>
    <row r="25600" spans="9:10" ht="15.75">
      <c r="I25600" s="192"/>
      <c r="J25600" s="192"/>
    </row>
    <row r="25601" spans="9:10" ht="15.75">
      <c r="I25601" s="192"/>
      <c r="J25601" s="192"/>
    </row>
    <row r="25602" spans="9:10" ht="15.75">
      <c r="I25602" s="192"/>
      <c r="J25602" s="192"/>
    </row>
    <row r="25603" spans="9:10" ht="15.75">
      <c r="I25603" s="192"/>
      <c r="J25603" s="192"/>
    </row>
    <row r="25604" spans="9:10" ht="15.75">
      <c r="I25604" s="192"/>
      <c r="J25604" s="192"/>
    </row>
    <row r="25605" spans="9:10" ht="15.75">
      <c r="I25605" s="192"/>
      <c r="J25605" s="192"/>
    </row>
    <row r="25606" spans="9:10" ht="15.75">
      <c r="I25606" s="192"/>
      <c r="J25606" s="192"/>
    </row>
    <row r="25607" spans="9:10" ht="15.75">
      <c r="I25607" s="192"/>
      <c r="J25607" s="192"/>
    </row>
    <row r="25608" spans="9:10" ht="15.75">
      <c r="I25608" s="192"/>
      <c r="J25608" s="192"/>
    </row>
    <row r="25609" spans="9:10" ht="15.75">
      <c r="I25609" s="192"/>
      <c r="J25609" s="192"/>
    </row>
    <row r="25610" spans="9:10" ht="15.75">
      <c r="I25610" s="192"/>
      <c r="J25610" s="192"/>
    </row>
    <row r="25611" spans="9:10" ht="15.75">
      <c r="I25611" s="192"/>
      <c r="J25611" s="192"/>
    </row>
    <row r="25612" spans="9:10" ht="15.75">
      <c r="I25612" s="192"/>
      <c r="J25612" s="192"/>
    </row>
    <row r="25613" spans="9:10" ht="15.75">
      <c r="I25613" s="192"/>
      <c r="J25613" s="192"/>
    </row>
    <row r="25614" spans="9:10" ht="15.75">
      <c r="I25614" s="192"/>
      <c r="J25614" s="192"/>
    </row>
    <row r="25615" spans="9:10" ht="15.75">
      <c r="I25615" s="192"/>
      <c r="J25615" s="192"/>
    </row>
    <row r="25616" spans="9:10" ht="15.75">
      <c r="I25616" s="192"/>
      <c r="J25616" s="192"/>
    </row>
    <row r="25617" spans="9:10" ht="15.75">
      <c r="I25617" s="192"/>
      <c r="J25617" s="192"/>
    </row>
    <row r="25618" spans="9:10" ht="15.75">
      <c r="I25618" s="192"/>
      <c r="J25618" s="192"/>
    </row>
    <row r="25619" spans="9:10" ht="15.75">
      <c r="I25619" s="192"/>
      <c r="J25619" s="192"/>
    </row>
    <row r="25620" spans="9:10" ht="15.75">
      <c r="I25620" s="192"/>
      <c r="J25620" s="192"/>
    </row>
    <row r="25621" spans="9:10" ht="15.75">
      <c r="I25621" s="192"/>
      <c r="J25621" s="192"/>
    </row>
    <row r="25622" spans="9:10" ht="15.75">
      <c r="I25622" s="192"/>
      <c r="J25622" s="192"/>
    </row>
    <row r="25623" spans="9:10" ht="15.75">
      <c r="I25623" s="192"/>
      <c r="J25623" s="192"/>
    </row>
    <row r="25624" spans="9:10" ht="15.75">
      <c r="I25624" s="192"/>
      <c r="J25624" s="192"/>
    </row>
    <row r="25625" spans="9:10" ht="15.75">
      <c r="I25625" s="192"/>
      <c r="J25625" s="192"/>
    </row>
    <row r="25626" spans="9:10" ht="15.75">
      <c r="I25626" s="192"/>
      <c r="J25626" s="192"/>
    </row>
    <row r="25627" spans="9:10" ht="15.75">
      <c r="I25627" s="192"/>
      <c r="J25627" s="192"/>
    </row>
    <row r="25628" spans="9:10" ht="15.75">
      <c r="I25628" s="192"/>
      <c r="J25628" s="192"/>
    </row>
    <row r="25629" spans="9:10" ht="15.75">
      <c r="I25629" s="192"/>
      <c r="J25629" s="192"/>
    </row>
    <row r="25630" spans="9:10" ht="15.75">
      <c r="I25630" s="192"/>
      <c r="J25630" s="192"/>
    </row>
    <row r="25631" spans="9:10" ht="15.75">
      <c r="I25631" s="192"/>
      <c r="J25631" s="192"/>
    </row>
    <row r="25632" spans="9:10" ht="15.75">
      <c r="I25632" s="192"/>
      <c r="J25632" s="192"/>
    </row>
    <row r="25633" spans="9:10" ht="15.75">
      <c r="I25633" s="192"/>
      <c r="J25633" s="192"/>
    </row>
    <row r="25634" spans="9:10" ht="15.75">
      <c r="I25634" s="192"/>
      <c r="J25634" s="192"/>
    </row>
    <row r="25635" spans="9:10" ht="15.75">
      <c r="I25635" s="192"/>
      <c r="J25635" s="192"/>
    </row>
    <row r="25636" spans="9:10" ht="15.75">
      <c r="I25636" s="192"/>
      <c r="J25636" s="192"/>
    </row>
    <row r="25637" spans="9:10" ht="15.75">
      <c r="I25637" s="192"/>
      <c r="J25637" s="192"/>
    </row>
    <row r="25638" spans="9:10" ht="15.75">
      <c r="I25638" s="192"/>
      <c r="J25638" s="192"/>
    </row>
    <row r="25639" spans="9:10" ht="15.75">
      <c r="I25639" s="192"/>
      <c r="J25639" s="192"/>
    </row>
    <row r="25640" spans="9:10" ht="15.75">
      <c r="I25640" s="192"/>
      <c r="J25640" s="192"/>
    </row>
    <row r="25641" spans="9:10" ht="15.75">
      <c r="I25641" s="192"/>
      <c r="J25641" s="192"/>
    </row>
    <row r="25642" spans="9:10" ht="15.75">
      <c r="I25642" s="192"/>
      <c r="J25642" s="192"/>
    </row>
    <row r="25643" spans="9:10" ht="15.75">
      <c r="I25643" s="192"/>
      <c r="J25643" s="192"/>
    </row>
    <row r="25644" spans="9:10" ht="15.75">
      <c r="I25644" s="192"/>
      <c r="J25644" s="192"/>
    </row>
    <row r="25645" spans="9:10" ht="15.75">
      <c r="I25645" s="192"/>
      <c r="J25645" s="192"/>
    </row>
    <row r="25646" spans="9:10" ht="15.75">
      <c r="I25646" s="192"/>
      <c r="J25646" s="192"/>
    </row>
    <row r="25647" spans="9:10" ht="15.75">
      <c r="I25647" s="192"/>
      <c r="J25647" s="192"/>
    </row>
    <row r="25648" spans="9:10" ht="15.75">
      <c r="I25648" s="192"/>
      <c r="J25648" s="192"/>
    </row>
    <row r="25649" spans="9:10" ht="15.75">
      <c r="I25649" s="192"/>
      <c r="J25649" s="192"/>
    </row>
    <row r="25650" spans="9:10" ht="15.75">
      <c r="I25650" s="192"/>
      <c r="J25650" s="192"/>
    </row>
    <row r="25651" spans="9:10" ht="15.75">
      <c r="I25651" s="192"/>
      <c r="J25651" s="192"/>
    </row>
    <row r="25652" spans="9:10" ht="15.75">
      <c r="I25652" s="192"/>
      <c r="J25652" s="192"/>
    </row>
    <row r="25653" spans="9:10" ht="15.75">
      <c r="I25653" s="192"/>
      <c r="J25653" s="192"/>
    </row>
    <row r="25654" spans="9:10" ht="15.75">
      <c r="I25654" s="192"/>
      <c r="J25654" s="192"/>
    </row>
    <row r="25655" spans="9:10" ht="15.75">
      <c r="I25655" s="192"/>
      <c r="J25655" s="192"/>
    </row>
    <row r="25656" spans="9:10" ht="15.75">
      <c r="I25656" s="192"/>
      <c r="J25656" s="192"/>
    </row>
    <row r="25657" spans="9:10" ht="15.75">
      <c r="I25657" s="192"/>
      <c r="J25657" s="192"/>
    </row>
    <row r="25658" spans="9:10" ht="15.75">
      <c r="I25658" s="192"/>
      <c r="J25658" s="192"/>
    </row>
    <row r="25659" spans="9:10" ht="15.75">
      <c r="I25659" s="192"/>
      <c r="J25659" s="192"/>
    </row>
    <row r="25660" spans="9:10" ht="15.75">
      <c r="I25660" s="192"/>
      <c r="J25660" s="192"/>
    </row>
    <row r="25661" spans="9:10" ht="15.75">
      <c r="I25661" s="192"/>
      <c r="J25661" s="192"/>
    </row>
    <row r="25662" spans="9:10" ht="15.75">
      <c r="I25662" s="192"/>
      <c r="J25662" s="192"/>
    </row>
    <row r="25663" spans="9:10" ht="15.75">
      <c r="I25663" s="192"/>
      <c r="J25663" s="192"/>
    </row>
    <row r="25664" spans="9:10" ht="15.75">
      <c r="I25664" s="192"/>
      <c r="J25664" s="192"/>
    </row>
    <row r="25665" spans="9:10" ht="15.75">
      <c r="I25665" s="192"/>
      <c r="J25665" s="192"/>
    </row>
    <row r="25666" spans="9:10" ht="15.75">
      <c r="I25666" s="192"/>
      <c r="J25666" s="192"/>
    </row>
    <row r="25667" spans="9:10" ht="15.75">
      <c r="I25667" s="192"/>
      <c r="J25667" s="192"/>
    </row>
    <row r="25668" spans="9:10" ht="15.75">
      <c r="I25668" s="192"/>
      <c r="J25668" s="192"/>
    </row>
    <row r="25669" spans="9:10" ht="15.75">
      <c r="I25669" s="192"/>
      <c r="J25669" s="192"/>
    </row>
    <row r="25670" spans="9:10" ht="15.75">
      <c r="I25670" s="192"/>
      <c r="J25670" s="192"/>
    </row>
    <row r="25671" spans="9:10" ht="15.75">
      <c r="I25671" s="192"/>
      <c r="J25671" s="192"/>
    </row>
    <row r="25672" spans="9:10" ht="15.75">
      <c r="I25672" s="192"/>
      <c r="J25672" s="192"/>
    </row>
    <row r="25673" spans="9:10" ht="15.75">
      <c r="I25673" s="192"/>
      <c r="J25673" s="192"/>
    </row>
    <row r="25674" spans="9:10" ht="15.75">
      <c r="I25674" s="192"/>
      <c r="J25674" s="192"/>
    </row>
    <row r="25675" spans="9:10" ht="15.75">
      <c r="I25675" s="192"/>
      <c r="J25675" s="192"/>
    </row>
    <row r="25676" spans="9:10" ht="15.75">
      <c r="I25676" s="192"/>
      <c r="J25676" s="192"/>
    </row>
    <row r="25677" spans="9:10" ht="15.75">
      <c r="I25677" s="192"/>
      <c r="J25677" s="192"/>
    </row>
    <row r="25678" spans="9:10" ht="15.75">
      <c r="I25678" s="192"/>
      <c r="J25678" s="192"/>
    </row>
    <row r="25679" spans="9:10" ht="15.75">
      <c r="I25679" s="192"/>
      <c r="J25679" s="192"/>
    </row>
    <row r="25680" spans="9:10" ht="15.75">
      <c r="I25680" s="192"/>
      <c r="J25680" s="192"/>
    </row>
    <row r="25681" spans="9:10" ht="15.75">
      <c r="I25681" s="192"/>
      <c r="J25681" s="192"/>
    </row>
    <row r="25682" spans="9:10" ht="15.75">
      <c r="I25682" s="192"/>
      <c r="J25682" s="192"/>
    </row>
    <row r="25683" spans="9:10" ht="15.75">
      <c r="I25683" s="192"/>
      <c r="J25683" s="192"/>
    </row>
    <row r="25684" spans="9:10" ht="15.75">
      <c r="I25684" s="192"/>
      <c r="J25684" s="192"/>
    </row>
    <row r="25685" spans="9:10" ht="15.75">
      <c r="I25685" s="192"/>
      <c r="J25685" s="192"/>
    </row>
    <row r="25686" spans="9:10" ht="15.75">
      <c r="I25686" s="192"/>
      <c r="J25686" s="192"/>
    </row>
    <row r="25687" spans="9:10" ht="15.75">
      <c r="I25687" s="192"/>
      <c r="J25687" s="192"/>
    </row>
    <row r="25688" spans="9:10" ht="15.75">
      <c r="I25688" s="192"/>
      <c r="J25688" s="192"/>
    </row>
    <row r="25689" spans="9:10" ht="15.75">
      <c r="I25689" s="192"/>
      <c r="J25689" s="192"/>
    </row>
    <row r="25690" spans="9:10" ht="15.75">
      <c r="I25690" s="192"/>
      <c r="J25690" s="192"/>
    </row>
    <row r="25691" spans="9:10" ht="15.75">
      <c r="I25691" s="192"/>
      <c r="J25691" s="192"/>
    </row>
    <row r="25692" spans="9:10" ht="15.75">
      <c r="I25692" s="192"/>
      <c r="J25692" s="192"/>
    </row>
    <row r="25693" spans="9:10" ht="15.75">
      <c r="I25693" s="192"/>
      <c r="J25693" s="192"/>
    </row>
    <row r="25694" spans="9:10" ht="15.75">
      <c r="I25694" s="192"/>
      <c r="J25694" s="192"/>
    </row>
    <row r="25695" spans="9:10" ht="15.75">
      <c r="I25695" s="192"/>
      <c r="J25695" s="192"/>
    </row>
    <row r="25696" spans="9:10" ht="15.75">
      <c r="I25696" s="192"/>
      <c r="J25696" s="192"/>
    </row>
    <row r="25697" spans="9:10" ht="15.75">
      <c r="I25697" s="192"/>
      <c r="J25697" s="192"/>
    </row>
    <row r="25698" spans="9:10" ht="15.75">
      <c r="I25698" s="192"/>
      <c r="J25698" s="192"/>
    </row>
    <row r="25699" spans="9:10" ht="15.75">
      <c r="I25699" s="192"/>
      <c r="J25699" s="192"/>
    </row>
    <row r="25700" spans="9:10" ht="15.75">
      <c r="I25700" s="192"/>
      <c r="J25700" s="192"/>
    </row>
    <row r="25701" spans="9:10" ht="15.75">
      <c r="I25701" s="192"/>
      <c r="J25701" s="192"/>
    </row>
    <row r="25702" spans="9:10" ht="15.75">
      <c r="I25702" s="192"/>
      <c r="J25702" s="192"/>
    </row>
    <row r="25703" spans="9:10" ht="15.75">
      <c r="I25703" s="192"/>
      <c r="J25703" s="192"/>
    </row>
    <row r="25704" spans="9:10" ht="15.75">
      <c r="I25704" s="192"/>
      <c r="J25704" s="192"/>
    </row>
    <row r="25705" spans="9:10" ht="15.75">
      <c r="I25705" s="192"/>
      <c r="J25705" s="192"/>
    </row>
    <row r="25706" spans="9:10" ht="15.75">
      <c r="I25706" s="192"/>
      <c r="J25706" s="192"/>
    </row>
    <row r="25707" spans="9:10" ht="15.75">
      <c r="I25707" s="192"/>
      <c r="J25707" s="192"/>
    </row>
    <row r="25708" spans="9:10" ht="15.75">
      <c r="I25708" s="192"/>
      <c r="J25708" s="192"/>
    </row>
    <row r="25709" spans="9:10" ht="15.75">
      <c r="I25709" s="192"/>
      <c r="J25709" s="192"/>
    </row>
    <row r="25710" spans="9:10" ht="15.75">
      <c r="I25710" s="192"/>
      <c r="J25710" s="192"/>
    </row>
    <row r="25711" spans="9:10" ht="15.75">
      <c r="I25711" s="192"/>
      <c r="J25711" s="192"/>
    </row>
    <row r="25712" spans="9:10" ht="15.75">
      <c r="I25712" s="192"/>
      <c r="J25712" s="192"/>
    </row>
    <row r="25713" spans="9:10" ht="15.75">
      <c r="I25713" s="192"/>
      <c r="J25713" s="192"/>
    </row>
    <row r="25714" spans="9:10" ht="15.75">
      <c r="I25714" s="192"/>
      <c r="J25714" s="192"/>
    </row>
    <row r="25715" spans="9:10" ht="15.75">
      <c r="I25715" s="192"/>
      <c r="J25715" s="192"/>
    </row>
    <row r="25716" spans="9:10" ht="15.75">
      <c r="I25716" s="192"/>
      <c r="J25716" s="192"/>
    </row>
    <row r="25717" spans="9:10" ht="15.75">
      <c r="I25717" s="192"/>
      <c r="J25717" s="192"/>
    </row>
    <row r="25718" spans="9:10" ht="15.75">
      <c r="I25718" s="192"/>
      <c r="J25718" s="192"/>
    </row>
    <row r="25719" spans="9:10" ht="15.75">
      <c r="I25719" s="192"/>
      <c r="J25719" s="192"/>
    </row>
    <row r="25720" spans="9:10" ht="15.75">
      <c r="I25720" s="192"/>
      <c r="J25720" s="192"/>
    </row>
    <row r="25721" spans="9:10" ht="15.75">
      <c r="I25721" s="192"/>
      <c r="J25721" s="192"/>
    </row>
    <row r="25722" spans="9:10" ht="15.75">
      <c r="I25722" s="192"/>
      <c r="J25722" s="192"/>
    </row>
    <row r="25723" spans="9:10" ht="15.75">
      <c r="I25723" s="192"/>
      <c r="J25723" s="192"/>
    </row>
    <row r="25724" spans="9:10" ht="15.75">
      <c r="I25724" s="192"/>
      <c r="J25724" s="192"/>
    </row>
    <row r="25725" spans="9:10" ht="15.75">
      <c r="I25725" s="192"/>
      <c r="J25725" s="192"/>
    </row>
    <row r="25726" spans="9:10" ht="15.75">
      <c r="I25726" s="192"/>
      <c r="J25726" s="192"/>
    </row>
    <row r="25727" spans="9:10" ht="15.75">
      <c r="I25727" s="192"/>
      <c r="J25727" s="192"/>
    </row>
    <row r="25728" spans="9:10" ht="15.75">
      <c r="I25728" s="192"/>
      <c r="J25728" s="192"/>
    </row>
    <row r="25729" spans="9:10" ht="15.75">
      <c r="I25729" s="192"/>
      <c r="J25729" s="192"/>
    </row>
    <row r="25730" spans="9:10" ht="15.75">
      <c r="I25730" s="192"/>
      <c r="J25730" s="192"/>
    </row>
    <row r="25731" spans="9:10" ht="15.75">
      <c r="I25731" s="192"/>
      <c r="J25731" s="192"/>
    </row>
    <row r="25732" spans="9:10" ht="15.75">
      <c r="I25732" s="192"/>
      <c r="J25732" s="192"/>
    </row>
    <row r="25733" spans="9:10" ht="15.75">
      <c r="I25733" s="192"/>
      <c r="J25733" s="192"/>
    </row>
    <row r="25734" spans="9:10" ht="15.75">
      <c r="I25734" s="192"/>
      <c r="J25734" s="192"/>
    </row>
    <row r="25735" spans="9:10" ht="15.75">
      <c r="I25735" s="192"/>
      <c r="J25735" s="192"/>
    </row>
    <row r="25736" spans="9:10" ht="15.75">
      <c r="I25736" s="192"/>
      <c r="J25736" s="192"/>
    </row>
    <row r="25737" spans="9:10" ht="15.75">
      <c r="I25737" s="192"/>
      <c r="J25737" s="192"/>
    </row>
    <row r="25738" spans="9:10" ht="15.75">
      <c r="I25738" s="192"/>
      <c r="J25738" s="192"/>
    </row>
    <row r="25739" spans="9:10" ht="15.75">
      <c r="I25739" s="192"/>
      <c r="J25739" s="192"/>
    </row>
    <row r="25740" spans="9:10" ht="15.75">
      <c r="I25740" s="192"/>
      <c r="J25740" s="192"/>
    </row>
    <row r="25741" spans="9:10" ht="15.75">
      <c r="I25741" s="192"/>
      <c r="J25741" s="192"/>
    </row>
    <row r="25742" spans="9:10" ht="15.75">
      <c r="I25742" s="192"/>
      <c r="J25742" s="192"/>
    </row>
    <row r="25743" spans="9:10" ht="15.75">
      <c r="I25743" s="192"/>
      <c r="J25743" s="192"/>
    </row>
    <row r="25744" spans="9:10" ht="15.75">
      <c r="I25744" s="192"/>
      <c r="J25744" s="192"/>
    </row>
    <row r="25745" spans="9:10" ht="15.75">
      <c r="I25745" s="192"/>
      <c r="J25745" s="192"/>
    </row>
    <row r="25746" spans="9:10" ht="15.75">
      <c r="I25746" s="192"/>
      <c r="J25746" s="192"/>
    </row>
    <row r="25747" spans="9:10" ht="15.75">
      <c r="I25747" s="192"/>
      <c r="J25747" s="192"/>
    </row>
    <row r="25748" spans="9:10" ht="15.75">
      <c r="I25748" s="192"/>
      <c r="J25748" s="192"/>
    </row>
    <row r="25749" spans="9:10" ht="15.75">
      <c r="I25749" s="192"/>
      <c r="J25749" s="192"/>
    </row>
    <row r="25750" spans="9:10" ht="15.75">
      <c r="I25750" s="192"/>
      <c r="J25750" s="192"/>
    </row>
    <row r="25751" spans="9:10" ht="15.75">
      <c r="I25751" s="192"/>
      <c r="J25751" s="192"/>
    </row>
    <row r="25752" spans="9:10" ht="15.75">
      <c r="I25752" s="192"/>
      <c r="J25752" s="192"/>
    </row>
    <row r="25753" spans="9:10" ht="15.75">
      <c r="I25753" s="192"/>
      <c r="J25753" s="192"/>
    </row>
    <row r="25754" spans="9:10" ht="15.75">
      <c r="I25754" s="192"/>
      <c r="J25754" s="192"/>
    </row>
    <row r="25755" spans="9:10" ht="15.75">
      <c r="I25755" s="192"/>
      <c r="J25755" s="192"/>
    </row>
    <row r="25756" spans="9:10" ht="15.75">
      <c r="I25756" s="192"/>
      <c r="J25756" s="192"/>
    </row>
    <row r="25757" spans="9:10" ht="15.75">
      <c r="I25757" s="192"/>
      <c r="J25757" s="192"/>
    </row>
    <row r="25758" spans="9:10" ht="15.75">
      <c r="I25758" s="192"/>
      <c r="J25758" s="192"/>
    </row>
    <row r="25759" spans="9:10" ht="15.75">
      <c r="I25759" s="192"/>
      <c r="J25759" s="192"/>
    </row>
    <row r="25760" spans="9:10" ht="15.75">
      <c r="I25760" s="192"/>
      <c r="J25760" s="192"/>
    </row>
    <row r="25761" spans="9:10" ht="15.75">
      <c r="I25761" s="192"/>
      <c r="J25761" s="192"/>
    </row>
    <row r="25762" spans="9:10" ht="15.75">
      <c r="I25762" s="192"/>
      <c r="J25762" s="192"/>
    </row>
    <row r="25763" spans="9:10" ht="15.75">
      <c r="I25763" s="192"/>
      <c r="J25763" s="192"/>
    </row>
    <row r="25764" spans="9:10" ht="15.75">
      <c r="I25764" s="192"/>
      <c r="J25764" s="192"/>
    </row>
    <row r="25765" spans="9:10" ht="15.75">
      <c r="I25765" s="192"/>
      <c r="J25765" s="192"/>
    </row>
    <row r="25766" spans="9:10" ht="15.75">
      <c r="I25766" s="192"/>
      <c r="J25766" s="192"/>
    </row>
    <row r="25767" spans="9:10" ht="15.75">
      <c r="I25767" s="192"/>
      <c r="J25767" s="192"/>
    </row>
    <row r="25768" spans="9:10" ht="15.75">
      <c r="I25768" s="192"/>
      <c r="J25768" s="192"/>
    </row>
    <row r="25769" spans="9:10" ht="15.75">
      <c r="I25769" s="192"/>
      <c r="J25769" s="192"/>
    </row>
    <row r="25770" spans="9:10" ht="15.75">
      <c r="I25770" s="192"/>
      <c r="J25770" s="192"/>
    </row>
    <row r="25771" spans="9:10" ht="15.75">
      <c r="I25771" s="192"/>
      <c r="J25771" s="192"/>
    </row>
    <row r="25772" spans="9:10" ht="15.75">
      <c r="I25772" s="192"/>
      <c r="J25772" s="192"/>
    </row>
    <row r="25773" spans="9:10" ht="15.75">
      <c r="I25773" s="192"/>
      <c r="J25773" s="192"/>
    </row>
    <row r="25774" spans="9:10" ht="15.75">
      <c r="I25774" s="192"/>
      <c r="J25774" s="192"/>
    </row>
    <row r="25775" spans="9:10" ht="15.75">
      <c r="I25775" s="192"/>
      <c r="J25775" s="192"/>
    </row>
    <row r="25776" spans="9:10" ht="15.75">
      <c r="I25776" s="192"/>
      <c r="J25776" s="192"/>
    </row>
    <row r="25777" spans="9:10" ht="15.75">
      <c r="I25777" s="192"/>
      <c r="J25777" s="192"/>
    </row>
    <row r="25778" spans="9:10" ht="15.75">
      <c r="I25778" s="192"/>
      <c r="J25778" s="192"/>
    </row>
    <row r="25779" spans="9:10" ht="15.75">
      <c r="I25779" s="192"/>
      <c r="J25779" s="192"/>
    </row>
    <row r="25780" spans="9:10" ht="15.75">
      <c r="I25780" s="192"/>
      <c r="J25780" s="192"/>
    </row>
    <row r="25781" spans="9:10" ht="15.75">
      <c r="I25781" s="192"/>
      <c r="J25781" s="192"/>
    </row>
    <row r="25782" spans="9:10" ht="15.75">
      <c r="I25782" s="192"/>
      <c r="J25782" s="192"/>
    </row>
    <row r="25783" spans="9:10" ht="15.75">
      <c r="I25783" s="192"/>
      <c r="J25783" s="192"/>
    </row>
    <row r="25784" spans="9:10" ht="15.75">
      <c r="I25784" s="192"/>
      <c r="J25784" s="192"/>
    </row>
    <row r="25785" spans="9:10" ht="15.75">
      <c r="I25785" s="192"/>
      <c r="J25785" s="192"/>
    </row>
    <row r="25786" spans="9:10" ht="15.75">
      <c r="I25786" s="192"/>
      <c r="J25786" s="192"/>
    </row>
    <row r="25787" spans="9:10" ht="15.75">
      <c r="I25787" s="192"/>
      <c r="J25787" s="192"/>
    </row>
    <row r="25788" spans="9:10" ht="15.75">
      <c r="I25788" s="192"/>
      <c r="J25788" s="192"/>
    </row>
    <row r="25789" spans="9:10" ht="15.75">
      <c r="I25789" s="192"/>
      <c r="J25789" s="192"/>
    </row>
    <row r="25790" spans="9:10" ht="15.75">
      <c r="I25790" s="192"/>
      <c r="J25790" s="192"/>
    </row>
    <row r="25791" spans="9:10" ht="15.75">
      <c r="I25791" s="192"/>
      <c r="J25791" s="192"/>
    </row>
    <row r="25792" spans="9:10" ht="15.75">
      <c r="I25792" s="192"/>
      <c r="J25792" s="192"/>
    </row>
    <row r="25793" spans="9:10" ht="15.75">
      <c r="I25793" s="192"/>
      <c r="J25793" s="192"/>
    </row>
    <row r="25794" spans="9:10" ht="15.75">
      <c r="I25794" s="192"/>
      <c r="J25794" s="192"/>
    </row>
    <row r="25795" spans="9:10" ht="15.75">
      <c r="I25795" s="192"/>
      <c r="J25795" s="192"/>
    </row>
    <row r="25796" spans="9:10" ht="15.75">
      <c r="I25796" s="192"/>
      <c r="J25796" s="192"/>
    </row>
    <row r="25797" spans="9:10" ht="15.75">
      <c r="I25797" s="192"/>
      <c r="J25797" s="192"/>
    </row>
    <row r="25798" spans="9:10" ht="15.75">
      <c r="I25798" s="192"/>
      <c r="J25798" s="192"/>
    </row>
    <row r="25799" spans="9:10" ht="15.75">
      <c r="I25799" s="192"/>
      <c r="J25799" s="192"/>
    </row>
    <row r="25800" spans="9:10" ht="15.75">
      <c r="I25800" s="192"/>
      <c r="J25800" s="192"/>
    </row>
    <row r="25801" spans="9:10" ht="15.75">
      <c r="I25801" s="192"/>
      <c r="J25801" s="192"/>
    </row>
    <row r="25802" spans="9:10" ht="15.75">
      <c r="I25802" s="192"/>
      <c r="J25802" s="192"/>
    </row>
    <row r="25803" spans="9:10" ht="15.75">
      <c r="I25803" s="192"/>
      <c r="J25803" s="192"/>
    </row>
    <row r="25804" spans="9:10" ht="15.75">
      <c r="I25804" s="192"/>
      <c r="J25804" s="192"/>
    </row>
    <row r="25805" spans="9:10" ht="15.75">
      <c r="I25805" s="192"/>
      <c r="J25805" s="192"/>
    </row>
    <row r="25806" spans="9:10" ht="15.75">
      <c r="I25806" s="192"/>
      <c r="J25806" s="192"/>
    </row>
    <row r="25807" spans="9:10" ht="15.75">
      <c r="I25807" s="192"/>
      <c r="J25807" s="192"/>
    </row>
    <row r="25808" spans="9:10" ht="15.75">
      <c r="I25808" s="192"/>
      <c r="J25808" s="192"/>
    </row>
    <row r="25809" spans="9:10" ht="15.75">
      <c r="I25809" s="192"/>
      <c r="J25809" s="192"/>
    </row>
    <row r="25810" spans="9:10" ht="15.75">
      <c r="I25810" s="192"/>
      <c r="J25810" s="192"/>
    </row>
    <row r="25811" spans="9:10" ht="15.75">
      <c r="I25811" s="192"/>
      <c r="J25811" s="192"/>
    </row>
    <row r="25812" spans="9:10" ht="15.75">
      <c r="I25812" s="192"/>
      <c r="J25812" s="192"/>
    </row>
    <row r="25813" spans="9:10" ht="15.75">
      <c r="I25813" s="192"/>
      <c r="J25813" s="192"/>
    </row>
    <row r="25814" spans="9:10" ht="15.75">
      <c r="I25814" s="192"/>
      <c r="J25814" s="192"/>
    </row>
    <row r="25815" spans="9:10" ht="15.75">
      <c r="I25815" s="192"/>
      <c r="J25815" s="192"/>
    </row>
    <row r="25816" spans="9:10" ht="15.75">
      <c r="I25816" s="192"/>
      <c r="J25816" s="192"/>
    </row>
    <row r="25817" spans="9:10" ht="15.75">
      <c r="I25817" s="192"/>
      <c r="J25817" s="192"/>
    </row>
    <row r="25818" spans="9:10" ht="15.75">
      <c r="I25818" s="192"/>
      <c r="J25818" s="192"/>
    </row>
    <row r="25819" spans="9:10" ht="15.75">
      <c r="I25819" s="192"/>
      <c r="J25819" s="192"/>
    </row>
    <row r="25820" spans="9:10" ht="15.75">
      <c r="I25820" s="192"/>
      <c r="J25820" s="192"/>
    </row>
    <row r="25821" spans="9:10" ht="15.75">
      <c r="I25821" s="192"/>
      <c r="J25821" s="192"/>
    </row>
    <row r="25822" spans="9:10" ht="15.75">
      <c r="I25822" s="192"/>
      <c r="J25822" s="192"/>
    </row>
    <row r="25823" spans="9:10" ht="15.75">
      <c r="I25823" s="192"/>
      <c r="J25823" s="192"/>
    </row>
    <row r="25824" spans="9:10" ht="15.75">
      <c r="I25824" s="192"/>
      <c r="J25824" s="192"/>
    </row>
    <row r="25825" spans="9:10" ht="15.75">
      <c r="I25825" s="192"/>
      <c r="J25825" s="192"/>
    </row>
    <row r="25826" spans="9:10" ht="15.75">
      <c r="I25826" s="192"/>
      <c r="J25826" s="192"/>
    </row>
    <row r="25827" spans="9:10" ht="15.75">
      <c r="I25827" s="192"/>
      <c r="J25827" s="192"/>
    </row>
    <row r="25828" spans="9:10" ht="15.75">
      <c r="I25828" s="192"/>
      <c r="J25828" s="192"/>
    </row>
    <row r="25829" spans="9:10" ht="15.75">
      <c r="I25829" s="192"/>
      <c r="J25829" s="192"/>
    </row>
    <row r="25830" spans="9:10" ht="15.75">
      <c r="I25830" s="192"/>
      <c r="J25830" s="192"/>
    </row>
    <row r="25831" spans="9:10" ht="15.75">
      <c r="I25831" s="192"/>
      <c r="J25831" s="192"/>
    </row>
    <row r="25832" spans="9:10" ht="15.75">
      <c r="I25832" s="192"/>
      <c r="J25832" s="192"/>
    </row>
    <row r="25833" spans="9:10" ht="15.75">
      <c r="I25833" s="192"/>
      <c r="J25833" s="192"/>
    </row>
    <row r="25834" spans="9:10" ht="15.75">
      <c r="I25834" s="192"/>
      <c r="J25834" s="192"/>
    </row>
    <row r="25835" spans="9:10" ht="15.75">
      <c r="I25835" s="192"/>
      <c r="J25835" s="192"/>
    </row>
    <row r="25836" spans="9:10" ht="15.75">
      <c r="I25836" s="192"/>
      <c r="J25836" s="192"/>
    </row>
    <row r="25837" spans="9:10" ht="15.75">
      <c r="I25837" s="192"/>
      <c r="J25837" s="192"/>
    </row>
    <row r="25838" spans="9:10" ht="15.75">
      <c r="I25838" s="192"/>
      <c r="J25838" s="192"/>
    </row>
    <row r="25839" spans="9:10" ht="15.75">
      <c r="I25839" s="192"/>
      <c r="J25839" s="192"/>
    </row>
    <row r="25840" spans="9:10" ht="15.75">
      <c r="I25840" s="192"/>
      <c r="J25840" s="192"/>
    </row>
    <row r="25841" spans="9:10" ht="15.75">
      <c r="I25841" s="192"/>
      <c r="J25841" s="192"/>
    </row>
    <row r="25842" spans="9:10" ht="15.75">
      <c r="I25842" s="192"/>
      <c r="J25842" s="192"/>
    </row>
    <row r="25843" spans="9:10" ht="15.75">
      <c r="I25843" s="192"/>
      <c r="J25843" s="192"/>
    </row>
    <row r="25844" spans="9:10" ht="15.75">
      <c r="I25844" s="192"/>
      <c r="J25844" s="192"/>
    </row>
    <row r="25845" spans="9:10" ht="15.75">
      <c r="I25845" s="192"/>
      <c r="J25845" s="192"/>
    </row>
    <row r="25846" spans="9:10" ht="15.75">
      <c r="I25846" s="192"/>
      <c r="J25846" s="192"/>
    </row>
    <row r="25847" spans="9:10" ht="15.75">
      <c r="I25847" s="192"/>
      <c r="J25847" s="192"/>
    </row>
    <row r="25848" spans="9:10" ht="15.75">
      <c r="I25848" s="192"/>
      <c r="J25848" s="192"/>
    </row>
    <row r="25849" spans="9:10" ht="15.75">
      <c r="I25849" s="192"/>
      <c r="J25849" s="192"/>
    </row>
    <row r="25850" spans="9:10" ht="15.75">
      <c r="I25850" s="192"/>
      <c r="J25850" s="192"/>
    </row>
    <row r="25851" spans="9:10" ht="15.75">
      <c r="I25851" s="192"/>
      <c r="J25851" s="192"/>
    </row>
    <row r="25852" spans="9:10" ht="15.75">
      <c r="I25852" s="192"/>
      <c r="J25852" s="192"/>
    </row>
    <row r="25853" spans="9:10" ht="15.75">
      <c r="I25853" s="192"/>
      <c r="J25853" s="192"/>
    </row>
    <row r="25854" spans="9:10" ht="15.75">
      <c r="I25854" s="192"/>
      <c r="J25854" s="192"/>
    </row>
    <row r="25855" spans="9:10" ht="15.75">
      <c r="I25855" s="192"/>
      <c r="J25855" s="192"/>
    </row>
    <row r="25856" spans="9:10" ht="15.75">
      <c r="I25856" s="192"/>
      <c r="J25856" s="192"/>
    </row>
    <row r="25857" spans="9:10" ht="15.75">
      <c r="I25857" s="192"/>
      <c r="J25857" s="192"/>
    </row>
    <row r="25858" spans="9:10" ht="15.75">
      <c r="I25858" s="192"/>
      <c r="J25858" s="192"/>
    </row>
    <row r="25859" spans="9:10" ht="15.75">
      <c r="I25859" s="192"/>
      <c r="J25859" s="192"/>
    </row>
    <row r="25860" spans="9:10" ht="15.75">
      <c r="I25860" s="192"/>
      <c r="J25860" s="192"/>
    </row>
    <row r="25861" spans="9:10" ht="15.75">
      <c r="I25861" s="192"/>
      <c r="J25861" s="192"/>
    </row>
    <row r="25862" spans="9:10" ht="15.75">
      <c r="I25862" s="192"/>
      <c r="J25862" s="192"/>
    </row>
    <row r="25863" spans="9:10" ht="15.75">
      <c r="I25863" s="192"/>
      <c r="J25863" s="192"/>
    </row>
    <row r="25864" spans="9:10" ht="15.75">
      <c r="I25864" s="192"/>
      <c r="J25864" s="192"/>
    </row>
    <row r="25865" spans="9:10" ht="15.75">
      <c r="I25865" s="192"/>
      <c r="J25865" s="192"/>
    </row>
    <row r="25866" spans="9:10" ht="15.75">
      <c r="I25866" s="192"/>
      <c r="J25866" s="192"/>
    </row>
    <row r="25867" spans="9:10" ht="15.75">
      <c r="I25867" s="192"/>
      <c r="J25867" s="192"/>
    </row>
    <row r="25868" spans="9:10" ht="15.75">
      <c r="I25868" s="192"/>
      <c r="J25868" s="192"/>
    </row>
    <row r="25869" spans="9:10" ht="15.75">
      <c r="I25869" s="192"/>
      <c r="J25869" s="192"/>
    </row>
    <row r="25870" spans="9:10" ht="15.75">
      <c r="I25870" s="192"/>
      <c r="J25870" s="192"/>
    </row>
    <row r="25871" spans="9:10" ht="15.75">
      <c r="I25871" s="192"/>
      <c r="J25871" s="192"/>
    </row>
    <row r="25872" spans="9:10" ht="15.75">
      <c r="I25872" s="192"/>
      <c r="J25872" s="192"/>
    </row>
    <row r="25873" spans="9:10" ht="15.75">
      <c r="I25873" s="192"/>
      <c r="J25873" s="192"/>
    </row>
    <row r="25874" spans="9:10" ht="15.75">
      <c r="I25874" s="192"/>
      <c r="J25874" s="192"/>
    </row>
    <row r="25875" spans="9:10" ht="15.75">
      <c r="I25875" s="192"/>
      <c r="J25875" s="192"/>
    </row>
    <row r="25876" spans="9:10" ht="15.75">
      <c r="I25876" s="192"/>
      <c r="J25876" s="192"/>
    </row>
    <row r="25877" spans="9:10" ht="15.75">
      <c r="I25877" s="192"/>
      <c r="J25877" s="192"/>
    </row>
    <row r="25878" spans="9:10" ht="15.75">
      <c r="I25878" s="192"/>
      <c r="J25878" s="192"/>
    </row>
    <row r="25879" spans="9:10" ht="15.75">
      <c r="I25879" s="192"/>
      <c r="J25879" s="192"/>
    </row>
    <row r="25880" spans="9:10" ht="15.75">
      <c r="I25880" s="192"/>
      <c r="J25880" s="192"/>
    </row>
    <row r="25881" spans="9:10" ht="15.75">
      <c r="I25881" s="192"/>
      <c r="J25881" s="192"/>
    </row>
    <row r="25882" spans="9:10" ht="15.75">
      <c r="I25882" s="192"/>
      <c r="J25882" s="192"/>
    </row>
    <row r="25883" spans="9:10" ht="15.75">
      <c r="I25883" s="192"/>
      <c r="J25883" s="192"/>
    </row>
    <row r="25884" spans="9:10" ht="15.75">
      <c r="I25884" s="192"/>
      <c r="J25884" s="192"/>
    </row>
    <row r="25885" spans="9:10" ht="15.75">
      <c r="I25885" s="192"/>
      <c r="J25885" s="192"/>
    </row>
    <row r="25886" spans="9:10" ht="15.75">
      <c r="I25886" s="192"/>
      <c r="J25886" s="192"/>
    </row>
    <row r="25887" spans="9:10" ht="15.75">
      <c r="I25887" s="192"/>
      <c r="J25887" s="192"/>
    </row>
    <row r="25888" spans="9:10" ht="15.75">
      <c r="I25888" s="192"/>
      <c r="J25888" s="192"/>
    </row>
    <row r="25889" spans="9:10" ht="15.75">
      <c r="I25889" s="192"/>
      <c r="J25889" s="192"/>
    </row>
    <row r="25890" spans="9:10" ht="15.75">
      <c r="I25890" s="192"/>
      <c r="J25890" s="192"/>
    </row>
    <row r="25891" spans="9:10" ht="15.75">
      <c r="I25891" s="192"/>
      <c r="J25891" s="192"/>
    </row>
    <row r="25892" spans="9:10" ht="15.75">
      <c r="I25892" s="192"/>
      <c r="J25892" s="192"/>
    </row>
    <row r="25893" spans="9:10" ht="15.75">
      <c r="I25893" s="192"/>
      <c r="J25893" s="192"/>
    </row>
    <row r="25894" spans="9:10" ht="15.75">
      <c r="I25894" s="192"/>
      <c r="J25894" s="192"/>
    </row>
    <row r="25895" spans="9:10" ht="15.75">
      <c r="I25895" s="192"/>
      <c r="J25895" s="192"/>
    </row>
    <row r="25896" spans="9:10" ht="15.75">
      <c r="I25896" s="192"/>
      <c r="J25896" s="192"/>
    </row>
    <row r="25897" spans="9:10" ht="15.75">
      <c r="I25897" s="192"/>
      <c r="J25897" s="192"/>
    </row>
    <row r="25898" spans="9:10" ht="15.75">
      <c r="I25898" s="192"/>
      <c r="J25898" s="192"/>
    </row>
    <row r="25899" spans="9:10" ht="15.75">
      <c r="I25899" s="192"/>
      <c r="J25899" s="192"/>
    </row>
    <row r="25900" spans="9:10" ht="15.75">
      <c r="I25900" s="192"/>
      <c r="J25900" s="192"/>
    </row>
    <row r="25901" spans="9:10" ht="15.75">
      <c r="I25901" s="192"/>
      <c r="J25901" s="192"/>
    </row>
    <row r="25902" spans="9:10" ht="15.75">
      <c r="I25902" s="192"/>
      <c r="J25902" s="192"/>
    </row>
    <row r="25903" spans="9:10" ht="15.75">
      <c r="I25903" s="192"/>
      <c r="J25903" s="192"/>
    </row>
    <row r="25904" spans="9:10" ht="15.75">
      <c r="I25904" s="192"/>
      <c r="J25904" s="192"/>
    </row>
    <row r="25905" spans="9:10" ht="15.75">
      <c r="I25905" s="192"/>
      <c r="J25905" s="192"/>
    </row>
    <row r="25906" spans="9:10" ht="15.75">
      <c r="I25906" s="192"/>
      <c r="J25906" s="192"/>
    </row>
    <row r="25907" spans="9:10" ht="15.75">
      <c r="I25907" s="192"/>
      <c r="J25907" s="192"/>
    </row>
    <row r="25908" spans="9:10" ht="15.75">
      <c r="I25908" s="192"/>
      <c r="J25908" s="192"/>
    </row>
    <row r="25909" spans="9:10" ht="15.75">
      <c r="I25909" s="192"/>
      <c r="J25909" s="192"/>
    </row>
    <row r="25910" spans="9:10" ht="15.75">
      <c r="I25910" s="192"/>
      <c r="J25910" s="192"/>
    </row>
    <row r="25911" spans="9:10" ht="15.75">
      <c r="I25911" s="192"/>
      <c r="J25911" s="192"/>
    </row>
    <row r="25912" spans="9:10" ht="15.75">
      <c r="I25912" s="192"/>
      <c r="J25912" s="192"/>
    </row>
    <row r="25913" spans="9:10" ht="15.75">
      <c r="I25913" s="192"/>
      <c r="J25913" s="192"/>
    </row>
    <row r="25914" spans="9:10" ht="15.75">
      <c r="I25914" s="192"/>
      <c r="J25914" s="192"/>
    </row>
    <row r="25915" spans="9:10" ht="15.75">
      <c r="I25915" s="192"/>
      <c r="J25915" s="192"/>
    </row>
    <row r="25916" spans="9:10" ht="15.75">
      <c r="I25916" s="192"/>
      <c r="J25916" s="192"/>
    </row>
    <row r="25917" spans="9:10" ht="15.75">
      <c r="I25917" s="192"/>
      <c r="J25917" s="192"/>
    </row>
    <row r="25918" spans="9:10" ht="15.75">
      <c r="I25918" s="192"/>
      <c r="J25918" s="192"/>
    </row>
    <row r="25919" spans="9:10" ht="15.75">
      <c r="I25919" s="192"/>
      <c r="J25919" s="192"/>
    </row>
    <row r="25920" spans="9:10" ht="15.75">
      <c r="I25920" s="192"/>
      <c r="J25920" s="192"/>
    </row>
    <row r="25921" spans="9:10" ht="15.75">
      <c r="I25921" s="192"/>
      <c r="J25921" s="192"/>
    </row>
    <row r="25922" spans="9:10" ht="15.75">
      <c r="I25922" s="192"/>
      <c r="J25922" s="192"/>
    </row>
    <row r="25923" spans="9:10" ht="15.75">
      <c r="I25923" s="192"/>
      <c r="J25923" s="192"/>
    </row>
    <row r="25924" spans="9:10" ht="15.75">
      <c r="I25924" s="192"/>
      <c r="J25924" s="192"/>
    </row>
    <row r="25925" spans="9:10" ht="15.75">
      <c r="I25925" s="192"/>
      <c r="J25925" s="192"/>
    </row>
    <row r="25926" spans="9:10" ht="15.75">
      <c r="I25926" s="192"/>
      <c r="J25926" s="192"/>
    </row>
    <row r="25927" spans="9:10" ht="15.75">
      <c r="I25927" s="192"/>
      <c r="J25927" s="192"/>
    </row>
    <row r="25928" spans="9:10" ht="15.75">
      <c r="I25928" s="192"/>
      <c r="J25928" s="192"/>
    </row>
    <row r="25929" spans="9:10" ht="15.75">
      <c r="I25929" s="192"/>
      <c r="J25929" s="192"/>
    </row>
    <row r="25930" spans="9:10" ht="15.75">
      <c r="I25930" s="192"/>
      <c r="J25930" s="192"/>
    </row>
    <row r="25931" spans="9:10" ht="15.75">
      <c r="I25931" s="192"/>
      <c r="J25931" s="192"/>
    </row>
    <row r="25932" spans="9:10" ht="15.75">
      <c r="I25932" s="192"/>
      <c r="J25932" s="192"/>
    </row>
    <row r="25933" spans="9:10" ht="15.75">
      <c r="I25933" s="192"/>
      <c r="J25933" s="192"/>
    </row>
    <row r="25934" spans="9:10" ht="15.75">
      <c r="I25934" s="192"/>
      <c r="J25934" s="192"/>
    </row>
    <row r="25935" spans="9:10" ht="15.75">
      <c r="I25935" s="192"/>
      <c r="J25935" s="192"/>
    </row>
    <row r="25936" spans="9:10" ht="15.75">
      <c r="I25936" s="192"/>
      <c r="J25936" s="192"/>
    </row>
    <row r="25937" spans="9:10" ht="15.75">
      <c r="I25937" s="192"/>
      <c r="J25937" s="192"/>
    </row>
    <row r="25938" spans="9:10" ht="15.75">
      <c r="I25938" s="192"/>
      <c r="J25938" s="192"/>
    </row>
    <row r="25939" spans="9:10" ht="15.75">
      <c r="I25939" s="192"/>
      <c r="J25939" s="192"/>
    </row>
    <row r="25940" spans="9:10" ht="15.75">
      <c r="I25940" s="192"/>
      <c r="J25940" s="192"/>
    </row>
    <row r="25941" spans="9:10" ht="15.75">
      <c r="I25941" s="192"/>
      <c r="J25941" s="192"/>
    </row>
    <row r="25942" spans="9:10" ht="15.75">
      <c r="I25942" s="192"/>
      <c r="J25942" s="192"/>
    </row>
    <row r="25943" spans="9:10" ht="15.75">
      <c r="I25943" s="192"/>
      <c r="J25943" s="192"/>
    </row>
    <row r="25944" spans="9:10" ht="15.75">
      <c r="I25944" s="192"/>
      <c r="J25944" s="192"/>
    </row>
    <row r="25945" spans="9:10" ht="15.75">
      <c r="I25945" s="192"/>
      <c r="J25945" s="192"/>
    </row>
    <row r="25946" spans="9:10" ht="15.75">
      <c r="I25946" s="192"/>
      <c r="J25946" s="192"/>
    </row>
    <row r="25947" spans="9:10" ht="15.75">
      <c r="I25947" s="192"/>
      <c r="J25947" s="192"/>
    </row>
    <row r="25948" spans="9:10" ht="15.75">
      <c r="I25948" s="192"/>
      <c r="J25948" s="192"/>
    </row>
    <row r="25949" spans="9:10" ht="15.75">
      <c r="I25949" s="192"/>
      <c r="J25949" s="192"/>
    </row>
    <row r="25950" spans="9:10" ht="15.75">
      <c r="I25950" s="192"/>
      <c r="J25950" s="192"/>
    </row>
    <row r="25951" spans="9:10" ht="15.75">
      <c r="I25951" s="192"/>
      <c r="J25951" s="192"/>
    </row>
    <row r="25952" spans="9:10" ht="15.75">
      <c r="I25952" s="192"/>
      <c r="J25952" s="192"/>
    </row>
    <row r="25953" spans="9:10" ht="15.75">
      <c r="I25953" s="192"/>
      <c r="J25953" s="192"/>
    </row>
    <row r="25954" spans="9:10" ht="15.75">
      <c r="I25954" s="192"/>
      <c r="J25954" s="192"/>
    </row>
    <row r="25955" spans="9:10" ht="15.75">
      <c r="I25955" s="192"/>
      <c r="J25955" s="192"/>
    </row>
    <row r="25956" spans="9:10" ht="15.75">
      <c r="I25956" s="192"/>
      <c r="J25956" s="192"/>
    </row>
    <row r="25957" spans="9:10" ht="15.75">
      <c r="I25957" s="192"/>
      <c r="J25957" s="192"/>
    </row>
    <row r="25958" spans="9:10" ht="15.75">
      <c r="I25958" s="192"/>
      <c r="J25958" s="192"/>
    </row>
    <row r="25959" spans="9:10" ht="15.75">
      <c r="I25959" s="192"/>
      <c r="J25959" s="192"/>
    </row>
    <row r="25960" spans="9:10" ht="15.75">
      <c r="I25960" s="192"/>
      <c r="J25960" s="192"/>
    </row>
    <row r="25961" spans="9:10" ht="15.75">
      <c r="I25961" s="192"/>
      <c r="J25961" s="192"/>
    </row>
    <row r="25962" spans="9:10" ht="15.75">
      <c r="I25962" s="192"/>
      <c r="J25962" s="192"/>
    </row>
    <row r="25963" spans="9:10" ht="15.75">
      <c r="I25963" s="192"/>
      <c r="J25963" s="192"/>
    </row>
    <row r="25964" spans="9:10" ht="15.75">
      <c r="I25964" s="192"/>
      <c r="J25964" s="192"/>
    </row>
    <row r="25965" spans="9:10" ht="15.75">
      <c r="I25965" s="192"/>
      <c r="J25965" s="192"/>
    </row>
    <row r="25966" spans="9:10" ht="15.75">
      <c r="I25966" s="192"/>
      <c r="J25966" s="192"/>
    </row>
    <row r="25967" spans="9:10" ht="15.75">
      <c r="I25967" s="192"/>
      <c r="J25967" s="192"/>
    </row>
    <row r="25968" spans="9:10" ht="15.75">
      <c r="I25968" s="192"/>
      <c r="J25968" s="192"/>
    </row>
    <row r="25969" spans="9:10" ht="15.75">
      <c r="I25969" s="192"/>
      <c r="J25969" s="192"/>
    </row>
    <row r="25970" spans="9:10" ht="15.75">
      <c r="I25970" s="192"/>
      <c r="J25970" s="192"/>
    </row>
    <row r="25971" spans="9:10" ht="15.75">
      <c r="I25971" s="192"/>
      <c r="J25971" s="192"/>
    </row>
    <row r="25972" spans="9:10" ht="15.75">
      <c r="I25972" s="192"/>
      <c r="J25972" s="192"/>
    </row>
    <row r="25973" spans="9:10" ht="15.75">
      <c r="I25973" s="192"/>
      <c r="J25973" s="192"/>
    </row>
    <row r="25974" spans="9:10" ht="15.75">
      <c r="I25974" s="192"/>
      <c r="J25974" s="192"/>
    </row>
    <row r="25975" spans="9:10" ht="15.75">
      <c r="I25975" s="192"/>
      <c r="J25975" s="192"/>
    </row>
    <row r="25976" spans="9:10" ht="15.75">
      <c r="I25976" s="192"/>
      <c r="J25976" s="192"/>
    </row>
    <row r="25977" spans="9:10" ht="15.75">
      <c r="I25977" s="192"/>
      <c r="J25977" s="192"/>
    </row>
    <row r="25978" spans="9:10" ht="15.75">
      <c r="I25978" s="192"/>
      <c r="J25978" s="192"/>
    </row>
    <row r="25979" spans="9:10" ht="15.75">
      <c r="I25979" s="192"/>
      <c r="J25979" s="192"/>
    </row>
    <row r="25980" spans="9:10" ht="15.75">
      <c r="I25980" s="192"/>
      <c r="J25980" s="192"/>
    </row>
    <row r="25981" spans="9:10" ht="15.75">
      <c r="I25981" s="192"/>
      <c r="J25981" s="192"/>
    </row>
    <row r="25982" spans="9:10" ht="15.75">
      <c r="I25982" s="192"/>
      <c r="J25982" s="192"/>
    </row>
    <row r="25983" spans="9:10" ht="15.75">
      <c r="I25983" s="192"/>
      <c r="J25983" s="192"/>
    </row>
    <row r="25984" spans="9:10" ht="15.75">
      <c r="I25984" s="192"/>
      <c r="J25984" s="192"/>
    </row>
    <row r="25985" spans="9:10" ht="15.75">
      <c r="I25985" s="192"/>
      <c r="J25985" s="192"/>
    </row>
    <row r="25986" spans="9:10" ht="15.75">
      <c r="I25986" s="192"/>
      <c r="J25986" s="192"/>
    </row>
    <row r="25987" spans="9:10" ht="15.75">
      <c r="I25987" s="192"/>
      <c r="J25987" s="192"/>
    </row>
    <row r="25988" spans="9:10" ht="15.75">
      <c r="I25988" s="192"/>
      <c r="J25988" s="192"/>
    </row>
    <row r="25989" spans="9:10" ht="15.75">
      <c r="I25989" s="192"/>
      <c r="J25989" s="192"/>
    </row>
    <row r="25990" spans="9:10" ht="15.75">
      <c r="I25990" s="192"/>
      <c r="J25990" s="192"/>
    </row>
    <row r="25991" spans="9:10" ht="15.75">
      <c r="I25991" s="192"/>
      <c r="J25991" s="192"/>
    </row>
    <row r="25992" spans="9:10" ht="15.75">
      <c r="I25992" s="192"/>
      <c r="J25992" s="192"/>
    </row>
    <row r="25993" spans="9:10" ht="15.75">
      <c r="I25993" s="192"/>
      <c r="J25993" s="192"/>
    </row>
    <row r="25994" spans="9:10" ht="15.75">
      <c r="I25994" s="192"/>
      <c r="J25994" s="192"/>
    </row>
    <row r="25995" spans="9:10" ht="15.75">
      <c r="I25995" s="192"/>
      <c r="J25995" s="192"/>
    </row>
    <row r="25996" spans="9:10" ht="15.75">
      <c r="I25996" s="192"/>
      <c r="J25996" s="192"/>
    </row>
    <row r="25997" spans="9:10" ht="15.75">
      <c r="I25997" s="192"/>
      <c r="J25997" s="192"/>
    </row>
    <row r="25998" spans="9:10" ht="15.75">
      <c r="I25998" s="192"/>
      <c r="J25998" s="192"/>
    </row>
    <row r="25999" spans="9:10" ht="15.75">
      <c r="I25999" s="192"/>
      <c r="J25999" s="192"/>
    </row>
    <row r="26000" spans="9:10" ht="15.75">
      <c r="I26000" s="192"/>
      <c r="J26000" s="192"/>
    </row>
    <row r="26001" spans="9:10" ht="15.75">
      <c r="I26001" s="192"/>
      <c r="J26001" s="192"/>
    </row>
    <row r="26002" spans="9:10" ht="15.75">
      <c r="I26002" s="192"/>
      <c r="J26002" s="192"/>
    </row>
    <row r="26003" spans="9:10" ht="15.75">
      <c r="I26003" s="192"/>
      <c r="J26003" s="192"/>
    </row>
    <row r="26004" spans="9:10" ht="15.75">
      <c r="I26004" s="192"/>
      <c r="J26004" s="192"/>
    </row>
    <row r="26005" spans="9:10" ht="15.75">
      <c r="I26005" s="192"/>
      <c r="J26005" s="192"/>
    </row>
    <row r="26006" spans="9:10" ht="15.75">
      <c r="I26006" s="192"/>
      <c r="J26006" s="192"/>
    </row>
    <row r="26007" spans="9:10" ht="15.75">
      <c r="I26007" s="192"/>
      <c r="J26007" s="192"/>
    </row>
    <row r="26008" spans="9:10" ht="15.75">
      <c r="I26008" s="192"/>
      <c r="J26008" s="192"/>
    </row>
    <row r="26009" spans="9:10" ht="15.75">
      <c r="I26009" s="192"/>
      <c r="J26009" s="192"/>
    </row>
    <row r="26010" spans="9:10" ht="15.75">
      <c r="I26010" s="192"/>
      <c r="J26010" s="192"/>
    </row>
    <row r="26011" spans="9:10" ht="15.75">
      <c r="I26011" s="192"/>
      <c r="J26011" s="192"/>
    </row>
    <row r="26012" spans="9:10" ht="15.75">
      <c r="I26012" s="192"/>
      <c r="J26012" s="192"/>
    </row>
    <row r="26013" spans="9:10" ht="15.75">
      <c r="I26013" s="192"/>
      <c r="J26013" s="192"/>
    </row>
    <row r="26014" spans="9:10" ht="15.75">
      <c r="I26014" s="192"/>
      <c r="J26014" s="192"/>
    </row>
    <row r="26015" spans="9:10" ht="15.75">
      <c r="I26015" s="192"/>
      <c r="J26015" s="192"/>
    </row>
    <row r="26016" spans="9:10" ht="15.75">
      <c r="I26016" s="192"/>
      <c r="J26016" s="192"/>
    </row>
    <row r="26017" spans="9:10" ht="15.75">
      <c r="I26017" s="192"/>
      <c r="J26017" s="192"/>
    </row>
    <row r="26018" spans="9:10" ht="15.75">
      <c r="I26018" s="192"/>
      <c r="J26018" s="192"/>
    </row>
    <row r="26019" spans="9:10" ht="15.75">
      <c r="I26019" s="192"/>
      <c r="J26019" s="192"/>
    </row>
    <row r="26020" spans="9:10" ht="15.75">
      <c r="I26020" s="192"/>
      <c r="J26020" s="192"/>
    </row>
    <row r="26021" spans="9:10" ht="15.75">
      <c r="I26021" s="192"/>
      <c r="J26021" s="192"/>
    </row>
    <row r="26022" spans="9:10" ht="15.75">
      <c r="I26022" s="192"/>
      <c r="J26022" s="192"/>
    </row>
    <row r="26023" spans="9:10" ht="15.75">
      <c r="I26023" s="192"/>
      <c r="J26023" s="192"/>
    </row>
    <row r="26024" spans="9:10" ht="15.75">
      <c r="I26024" s="192"/>
      <c r="J26024" s="192"/>
    </row>
    <row r="26025" spans="9:10" ht="15.75">
      <c r="I26025" s="192"/>
      <c r="J26025" s="192"/>
    </row>
    <row r="26026" spans="9:10" ht="15.75">
      <c r="I26026" s="192"/>
      <c r="J26026" s="192"/>
    </row>
    <row r="26027" spans="9:10" ht="15.75">
      <c r="I26027" s="192"/>
      <c r="J26027" s="192"/>
    </row>
    <row r="26028" spans="9:10" ht="15.75">
      <c r="I26028" s="192"/>
      <c r="J26028" s="192"/>
    </row>
    <row r="26029" spans="9:10" ht="15.75">
      <c r="I26029" s="192"/>
      <c r="J26029" s="192"/>
    </row>
    <row r="26030" spans="9:10" ht="15.75">
      <c r="I26030" s="192"/>
      <c r="J26030" s="192"/>
    </row>
    <row r="26031" spans="9:10" ht="15.75">
      <c r="I26031" s="192"/>
      <c r="J26031" s="192"/>
    </row>
    <row r="26032" spans="9:10" ht="15.75">
      <c r="I26032" s="192"/>
      <c r="J26032" s="192"/>
    </row>
    <row r="26033" spans="9:10" ht="15.75">
      <c r="I26033" s="192"/>
      <c r="J26033" s="192"/>
    </row>
    <row r="26034" spans="9:10" ht="15.75">
      <c r="I26034" s="192"/>
      <c r="J26034" s="192"/>
    </row>
    <row r="26035" spans="9:10" ht="15.75">
      <c r="I26035" s="192"/>
      <c r="J26035" s="192"/>
    </row>
    <row r="26036" spans="9:10" ht="15.75">
      <c r="I26036" s="192"/>
      <c r="J26036" s="192"/>
    </row>
    <row r="26037" spans="9:10" ht="15.75">
      <c r="I26037" s="192"/>
      <c r="J26037" s="192"/>
    </row>
    <row r="26038" spans="9:10" ht="15.75">
      <c r="I26038" s="192"/>
      <c r="J26038" s="192"/>
    </row>
    <row r="26039" spans="9:10" ht="15.75">
      <c r="I26039" s="192"/>
      <c r="J26039" s="192"/>
    </row>
    <row r="26040" spans="9:10" ht="15.75">
      <c r="I26040" s="192"/>
      <c r="J26040" s="192"/>
    </row>
    <row r="26041" spans="9:10" ht="15.75">
      <c r="I26041" s="192"/>
      <c r="J26041" s="192"/>
    </row>
    <row r="26042" spans="9:10" ht="15.75">
      <c r="I26042" s="192"/>
      <c r="J26042" s="192"/>
    </row>
    <row r="26043" spans="9:10" ht="15.75">
      <c r="I26043" s="192"/>
      <c r="J26043" s="192"/>
    </row>
    <row r="26044" spans="9:10" ht="15.75">
      <c r="I26044" s="192"/>
      <c r="J26044" s="192"/>
    </row>
    <row r="26045" spans="9:10" ht="15.75">
      <c r="I26045" s="192"/>
      <c r="J26045" s="192"/>
    </row>
    <row r="26046" spans="9:10" ht="15.75">
      <c r="I26046" s="192"/>
      <c r="J26046" s="192"/>
    </row>
    <row r="26047" spans="9:10" ht="15.75">
      <c r="I26047" s="192"/>
      <c r="J26047" s="192"/>
    </row>
    <row r="26048" spans="9:10" ht="15.75">
      <c r="I26048" s="192"/>
      <c r="J26048" s="192"/>
    </row>
    <row r="26049" spans="9:10" ht="15.75">
      <c r="I26049" s="192"/>
      <c r="J26049" s="192"/>
    </row>
    <row r="26050" spans="9:10" ht="15.75">
      <c r="I26050" s="192"/>
      <c r="J26050" s="192"/>
    </row>
    <row r="26051" spans="9:10" ht="15.75">
      <c r="I26051" s="192"/>
      <c r="J26051" s="192"/>
    </row>
    <row r="26052" spans="9:10" ht="15.75">
      <c r="I26052" s="192"/>
      <c r="J26052" s="192"/>
    </row>
    <row r="26053" spans="9:10" ht="15.75">
      <c r="I26053" s="192"/>
      <c r="J26053" s="192"/>
    </row>
    <row r="26054" spans="9:10" ht="15.75">
      <c r="I26054" s="192"/>
      <c r="J26054" s="192"/>
    </row>
    <row r="26055" spans="9:10" ht="15.75">
      <c r="I26055" s="192"/>
      <c r="J26055" s="192"/>
    </row>
    <row r="26056" spans="9:10" ht="15.75">
      <c r="I26056" s="192"/>
      <c r="J26056" s="192"/>
    </row>
    <row r="26057" spans="9:10" ht="15.75">
      <c r="I26057" s="192"/>
      <c r="J26057" s="192"/>
    </row>
    <row r="26058" spans="9:10" ht="15.75">
      <c r="I26058" s="192"/>
      <c r="J26058" s="192"/>
    </row>
    <row r="26059" spans="9:10" ht="15.75">
      <c r="I26059" s="192"/>
      <c r="J26059" s="192"/>
    </row>
    <row r="26060" spans="9:10" ht="15.75">
      <c r="I26060" s="192"/>
      <c r="J26060" s="192"/>
    </row>
    <row r="26061" spans="9:10" ht="15.75">
      <c r="I26061" s="192"/>
      <c r="J26061" s="192"/>
    </row>
    <row r="26062" spans="9:10" ht="15.75">
      <c r="I26062" s="192"/>
      <c r="J26062" s="192"/>
    </row>
    <row r="26063" spans="9:10" ht="15.75">
      <c r="I26063" s="192"/>
      <c r="J26063" s="192"/>
    </row>
    <row r="26064" spans="9:10" ht="15.75">
      <c r="I26064" s="192"/>
      <c r="J26064" s="192"/>
    </row>
    <row r="26065" spans="9:10" ht="15.75">
      <c r="I26065" s="192"/>
      <c r="J26065" s="192"/>
    </row>
    <row r="26066" spans="9:10" ht="15.75">
      <c r="I26066" s="192"/>
      <c r="J26066" s="192"/>
    </row>
    <row r="26067" spans="9:10" ht="15.75">
      <c r="I26067" s="192"/>
      <c r="J26067" s="192"/>
    </row>
    <row r="26068" spans="9:10" ht="15.75">
      <c r="I26068" s="192"/>
      <c r="J26068" s="192"/>
    </row>
    <row r="26069" spans="9:10" ht="15.75">
      <c r="I26069" s="192"/>
      <c r="J26069" s="192"/>
    </row>
    <row r="26070" spans="9:10" ht="15.75">
      <c r="I26070" s="192"/>
      <c r="J26070" s="192"/>
    </row>
    <row r="26071" spans="9:10" ht="15.75">
      <c r="I26071" s="192"/>
      <c r="J26071" s="192"/>
    </row>
    <row r="26072" spans="9:10" ht="15.75">
      <c r="I26072" s="192"/>
      <c r="J26072" s="192"/>
    </row>
    <row r="26073" spans="9:10" ht="15.75">
      <c r="I26073" s="192"/>
      <c r="J26073" s="192"/>
    </row>
    <row r="26074" spans="9:10" ht="15.75">
      <c r="I26074" s="192"/>
      <c r="J26074" s="192"/>
    </row>
    <row r="26075" spans="9:10" ht="15.75">
      <c r="I26075" s="192"/>
      <c r="J26075" s="192"/>
    </row>
    <row r="26076" spans="9:10" ht="15.75">
      <c r="I26076" s="192"/>
      <c r="J26076" s="192"/>
    </row>
    <row r="26077" spans="9:10" ht="15.75">
      <c r="I26077" s="192"/>
      <c r="J26077" s="192"/>
    </row>
    <row r="26078" spans="9:10" ht="15.75">
      <c r="I26078" s="192"/>
      <c r="J26078" s="192"/>
    </row>
    <row r="26079" spans="9:10" ht="15.75">
      <c r="I26079" s="192"/>
      <c r="J26079" s="192"/>
    </row>
    <row r="26080" spans="9:10" ht="15.75">
      <c r="I26080" s="192"/>
      <c r="J26080" s="192"/>
    </row>
    <row r="26081" spans="9:10" ht="15.75">
      <c r="I26081" s="192"/>
      <c r="J26081" s="192"/>
    </row>
    <row r="26082" spans="9:10" ht="15.75">
      <c r="I26082" s="192"/>
      <c r="J26082" s="192"/>
    </row>
    <row r="26083" spans="9:10" ht="15.75">
      <c r="I26083" s="192"/>
      <c r="J26083" s="192"/>
    </row>
    <row r="26084" spans="9:10" ht="15.75">
      <c r="I26084" s="192"/>
      <c r="J26084" s="192"/>
    </row>
    <row r="26085" spans="9:10" ht="15.75">
      <c r="I26085" s="192"/>
      <c r="J26085" s="192"/>
    </row>
    <row r="26086" spans="9:10" ht="15.75">
      <c r="I26086" s="192"/>
      <c r="J26086" s="192"/>
    </row>
    <row r="26087" spans="9:10" ht="15.75">
      <c r="I26087" s="192"/>
      <c r="J26087" s="192"/>
    </row>
    <row r="26088" spans="9:10" ht="15.75">
      <c r="I26088" s="192"/>
      <c r="J26088" s="192"/>
    </row>
    <row r="26089" spans="9:10" ht="15.75">
      <c r="I26089" s="192"/>
      <c r="J26089" s="192"/>
    </row>
    <row r="26090" spans="9:10" ht="15.75">
      <c r="I26090" s="192"/>
      <c r="J26090" s="192"/>
    </row>
    <row r="26091" spans="9:10" ht="15.75">
      <c r="I26091" s="192"/>
      <c r="J26091" s="192"/>
    </row>
    <row r="26092" spans="9:10" ht="15.75">
      <c r="I26092" s="192"/>
      <c r="J26092" s="192"/>
    </row>
    <row r="26093" spans="9:10" ht="15.75">
      <c r="I26093" s="192"/>
      <c r="J26093" s="192"/>
    </row>
    <row r="26094" spans="9:10" ht="15.75">
      <c r="I26094" s="192"/>
      <c r="J26094" s="192"/>
    </row>
    <row r="26095" spans="9:10" ht="15.75">
      <c r="I26095" s="192"/>
      <c r="J26095" s="192"/>
    </row>
    <row r="26096" spans="9:10" ht="15.75">
      <c r="I26096" s="192"/>
      <c r="J26096" s="192"/>
    </row>
    <row r="26097" spans="9:10" ht="15.75">
      <c r="I26097" s="192"/>
      <c r="J26097" s="192"/>
    </row>
    <row r="26098" spans="9:10" ht="15.75">
      <c r="I26098" s="192"/>
      <c r="J26098" s="192"/>
    </row>
    <row r="26099" spans="9:10" ht="15.75">
      <c r="I26099" s="192"/>
      <c r="J26099" s="192"/>
    </row>
    <row r="26100" spans="9:10" ht="15.75">
      <c r="I26100" s="192"/>
      <c r="J26100" s="192"/>
    </row>
    <row r="26101" spans="9:10" ht="15.75">
      <c r="I26101" s="192"/>
      <c r="J26101" s="192"/>
    </row>
    <row r="26102" spans="9:10" ht="15.75">
      <c r="I26102" s="192"/>
      <c r="J26102" s="192"/>
    </row>
    <row r="26103" spans="9:10" ht="15.75">
      <c r="I26103" s="192"/>
      <c r="J26103" s="192"/>
    </row>
    <row r="26104" spans="9:10" ht="15.75">
      <c r="I26104" s="192"/>
      <c r="J26104" s="192"/>
    </row>
    <row r="26105" spans="9:10" ht="15.75">
      <c r="I26105" s="192"/>
      <c r="J26105" s="192"/>
    </row>
    <row r="26106" spans="9:10" ht="15.75">
      <c r="I26106" s="192"/>
      <c r="J26106" s="192"/>
    </row>
    <row r="26107" spans="9:10" ht="15.75">
      <c r="I26107" s="192"/>
      <c r="J26107" s="192"/>
    </row>
    <row r="26108" spans="9:10" ht="15.75">
      <c r="I26108" s="192"/>
      <c r="J26108" s="192"/>
    </row>
    <row r="26109" spans="9:10" ht="15.75">
      <c r="I26109" s="192"/>
      <c r="J26109" s="192"/>
    </row>
    <row r="26110" spans="9:10" ht="15.75">
      <c r="I26110" s="192"/>
      <c r="J26110" s="192"/>
    </row>
    <row r="26111" spans="9:10" ht="15.75">
      <c r="I26111" s="192"/>
      <c r="J26111" s="192"/>
    </row>
    <row r="26112" spans="9:10" ht="15.75">
      <c r="I26112" s="192"/>
      <c r="J26112" s="192"/>
    </row>
    <row r="26113" spans="9:10" ht="15.75">
      <c r="I26113" s="192"/>
      <c r="J26113" s="192"/>
    </row>
    <row r="26114" spans="9:10" ht="15.75">
      <c r="I26114" s="192"/>
      <c r="J26114" s="192"/>
    </row>
    <row r="26115" spans="9:10" ht="15.75">
      <c r="I26115" s="192"/>
      <c r="J26115" s="192"/>
    </row>
    <row r="26116" spans="9:10" ht="15.75">
      <c r="I26116" s="192"/>
      <c r="J26116" s="192"/>
    </row>
    <row r="26117" spans="9:10" ht="15.75">
      <c r="I26117" s="192"/>
      <c r="J26117" s="192"/>
    </row>
    <row r="26118" spans="9:10" ht="15.75">
      <c r="I26118" s="192"/>
      <c r="J26118" s="192"/>
    </row>
    <row r="26119" spans="9:10" ht="15.75">
      <c r="I26119" s="192"/>
      <c r="J26119" s="192"/>
    </row>
    <row r="26120" spans="9:10" ht="15.75">
      <c r="I26120" s="192"/>
      <c r="J26120" s="192"/>
    </row>
    <row r="26121" spans="9:10" ht="15.75">
      <c r="I26121" s="192"/>
      <c r="J26121" s="192"/>
    </row>
    <row r="26122" spans="9:10" ht="15.75">
      <c r="I26122" s="192"/>
      <c r="J26122" s="192"/>
    </row>
    <row r="26123" spans="9:10" ht="15.75">
      <c r="I26123" s="192"/>
      <c r="J26123" s="192"/>
    </row>
    <row r="26124" spans="9:10" ht="15.75">
      <c r="I26124" s="192"/>
      <c r="J26124" s="192"/>
    </row>
    <row r="26125" spans="9:10" ht="15.75">
      <c r="I26125" s="192"/>
      <c r="J26125" s="192"/>
    </row>
    <row r="26126" spans="9:10" ht="15.75">
      <c r="I26126" s="192"/>
      <c r="J26126" s="192"/>
    </row>
    <row r="26127" spans="9:10" ht="15.75">
      <c r="I26127" s="192"/>
      <c r="J26127" s="192"/>
    </row>
    <row r="26128" spans="9:10" ht="15.75">
      <c r="I26128" s="192"/>
      <c r="J26128" s="192"/>
    </row>
    <row r="26129" spans="9:10" ht="15.75">
      <c r="I26129" s="192"/>
      <c r="J26129" s="192"/>
    </row>
    <row r="26130" spans="9:10" ht="15.75">
      <c r="I26130" s="192"/>
      <c r="J26130" s="192"/>
    </row>
    <row r="26131" spans="9:10" ht="15.75">
      <c r="I26131" s="192"/>
      <c r="J26131" s="192"/>
    </row>
    <row r="26132" spans="9:10" ht="15.75">
      <c r="I26132" s="192"/>
      <c r="J26132" s="192"/>
    </row>
    <row r="26133" spans="9:10" ht="15.75">
      <c r="I26133" s="192"/>
      <c r="J26133" s="192"/>
    </row>
    <row r="26134" spans="9:10" ht="15.75">
      <c r="I26134" s="192"/>
      <c r="J26134" s="192"/>
    </row>
    <row r="26135" spans="9:10" ht="15.75">
      <c r="I26135" s="192"/>
      <c r="J26135" s="192"/>
    </row>
    <row r="26136" spans="9:10" ht="15.75">
      <c r="I26136" s="192"/>
      <c r="J26136" s="192"/>
    </row>
    <row r="26137" spans="9:10" ht="15.75">
      <c r="I26137" s="192"/>
      <c r="J26137" s="192"/>
    </row>
    <row r="26138" spans="9:10" ht="15.75">
      <c r="I26138" s="192"/>
      <c r="J26138" s="192"/>
    </row>
    <row r="26139" spans="9:10" ht="15.75">
      <c r="I26139" s="192"/>
      <c r="J26139" s="192"/>
    </row>
    <row r="26140" spans="9:10" ht="15.75">
      <c r="I26140" s="192"/>
      <c r="J26140" s="192"/>
    </row>
    <row r="26141" spans="9:10" ht="15.75">
      <c r="I26141" s="192"/>
      <c r="J26141" s="192"/>
    </row>
    <row r="26142" spans="9:10" ht="15.75">
      <c r="I26142" s="192"/>
      <c r="J26142" s="192"/>
    </row>
    <row r="26143" spans="9:10" ht="15.75">
      <c r="I26143" s="192"/>
      <c r="J26143" s="192"/>
    </row>
    <row r="26144" spans="9:10" ht="15.75">
      <c r="I26144" s="192"/>
      <c r="J26144" s="192"/>
    </row>
    <row r="26145" spans="9:10" ht="15.75">
      <c r="I26145" s="192"/>
      <c r="J26145" s="192"/>
    </row>
    <row r="26146" spans="9:10" ht="15.75">
      <c r="I26146" s="192"/>
      <c r="J26146" s="192"/>
    </row>
    <row r="26147" spans="9:10" ht="15.75">
      <c r="I26147" s="192"/>
      <c r="J26147" s="192"/>
    </row>
    <row r="26148" spans="9:10" ht="15.75">
      <c r="I26148" s="192"/>
      <c r="J26148" s="192"/>
    </row>
    <row r="26149" spans="9:10" ht="15.75">
      <c r="I26149" s="192"/>
      <c r="J26149" s="192"/>
    </row>
    <row r="26150" spans="9:10" ht="15.75">
      <c r="I26150" s="192"/>
      <c r="J26150" s="192"/>
    </row>
    <row r="26151" spans="9:10" ht="15.75">
      <c r="I26151" s="192"/>
      <c r="J26151" s="192"/>
    </row>
    <row r="26152" spans="9:10" ht="15.75">
      <c r="I26152" s="192"/>
      <c r="J26152" s="192"/>
    </row>
    <row r="26153" spans="9:10" ht="15.75">
      <c r="I26153" s="192"/>
      <c r="J26153" s="192"/>
    </row>
    <row r="26154" spans="9:10" ht="15.75">
      <c r="I26154" s="192"/>
      <c r="J26154" s="192"/>
    </row>
    <row r="26155" spans="9:10" ht="15.75">
      <c r="I26155" s="192"/>
      <c r="J26155" s="192"/>
    </row>
    <row r="26156" spans="9:10" ht="15.75">
      <c r="I26156" s="192"/>
      <c r="J26156" s="192"/>
    </row>
    <row r="26157" spans="9:10" ht="15.75">
      <c r="I26157" s="192"/>
      <c r="J26157" s="192"/>
    </row>
    <row r="26158" spans="9:10" ht="15.75">
      <c r="I26158" s="192"/>
      <c r="J26158" s="192"/>
    </row>
    <row r="26159" spans="9:10" ht="15.75">
      <c r="I26159" s="192"/>
      <c r="J26159" s="192"/>
    </row>
    <row r="26160" spans="9:10" ht="15.75">
      <c r="I26160" s="192"/>
      <c r="J26160" s="192"/>
    </row>
    <row r="26161" spans="9:10" ht="15.75">
      <c r="I26161" s="192"/>
      <c r="J26161" s="192"/>
    </row>
    <row r="26162" spans="9:10" ht="15.75">
      <c r="I26162" s="192"/>
      <c r="J26162" s="192"/>
    </row>
    <row r="26163" spans="9:10" ht="15.75">
      <c r="I26163" s="192"/>
      <c r="J26163" s="192"/>
    </row>
    <row r="26164" spans="9:10" ht="15.75">
      <c r="I26164" s="192"/>
      <c r="J26164" s="192"/>
    </row>
    <row r="26165" spans="9:10" ht="15.75">
      <c r="I26165" s="192"/>
      <c r="J26165" s="192"/>
    </row>
    <row r="26166" spans="9:10" ht="15.75">
      <c r="I26166" s="192"/>
      <c r="J26166" s="192"/>
    </row>
    <row r="26167" spans="9:10" ht="15.75">
      <c r="I26167" s="192"/>
      <c r="J26167" s="192"/>
    </row>
    <row r="26168" spans="9:10" ht="15.75">
      <c r="I26168" s="192"/>
      <c r="J26168" s="192"/>
    </row>
    <row r="26169" spans="9:10" ht="15.75">
      <c r="I26169" s="192"/>
      <c r="J26169" s="192"/>
    </row>
    <row r="26170" spans="9:10" ht="15.75">
      <c r="I26170" s="192"/>
      <c r="J26170" s="192"/>
    </row>
    <row r="26171" spans="9:10" ht="15.75">
      <c r="I26171" s="192"/>
      <c r="J26171" s="192"/>
    </row>
    <row r="26172" spans="9:10" ht="15.75">
      <c r="I26172" s="192"/>
      <c r="J26172" s="192"/>
    </row>
    <row r="26173" spans="9:10" ht="15.75">
      <c r="I26173" s="192"/>
      <c r="J26173" s="192"/>
    </row>
    <row r="26174" spans="9:10" ht="15.75">
      <c r="I26174" s="192"/>
      <c r="J26174" s="192"/>
    </row>
    <row r="26175" spans="9:10" ht="15.75">
      <c r="I26175" s="192"/>
      <c r="J26175" s="192"/>
    </row>
    <row r="26176" spans="9:10" ht="15.75">
      <c r="I26176" s="192"/>
      <c r="J26176" s="192"/>
    </row>
    <row r="26177" spans="9:10" ht="15.75">
      <c r="I26177" s="192"/>
      <c r="J26177" s="192"/>
    </row>
    <row r="26178" spans="9:10" ht="15.75">
      <c r="I26178" s="192"/>
      <c r="J26178" s="192"/>
    </row>
    <row r="26179" spans="9:10" ht="15.75">
      <c r="I26179" s="192"/>
      <c r="J26179" s="192"/>
    </row>
    <row r="26180" spans="9:10" ht="15.75">
      <c r="I26180" s="192"/>
      <c r="J26180" s="192"/>
    </row>
    <row r="26181" spans="9:10" ht="15.75">
      <c r="I26181" s="192"/>
      <c r="J26181" s="192"/>
    </row>
    <row r="26182" spans="9:10" ht="15.75">
      <c r="I26182" s="192"/>
      <c r="J26182" s="192"/>
    </row>
    <row r="26183" spans="9:10" ht="15.75">
      <c r="I26183" s="192"/>
      <c r="J26183" s="192"/>
    </row>
    <row r="26184" spans="9:10" ht="15.75">
      <c r="I26184" s="192"/>
      <c r="J26184" s="192"/>
    </row>
    <row r="26185" spans="9:10" ht="15.75">
      <c r="I26185" s="192"/>
      <c r="J26185" s="192"/>
    </row>
    <row r="26186" spans="9:10" ht="15.75">
      <c r="I26186" s="192"/>
      <c r="J26186" s="192"/>
    </row>
    <row r="26187" spans="9:10" ht="15.75">
      <c r="I26187" s="192"/>
      <c r="J26187" s="192"/>
    </row>
    <row r="26188" spans="9:10" ht="15.75">
      <c r="I26188" s="192"/>
      <c r="J26188" s="192"/>
    </row>
    <row r="26189" spans="9:10" ht="15.75">
      <c r="I26189" s="192"/>
      <c r="J26189" s="192"/>
    </row>
    <row r="26190" spans="9:10" ht="15.75">
      <c r="I26190" s="192"/>
      <c r="J26190" s="192"/>
    </row>
    <row r="26191" spans="9:10" ht="15.75">
      <c r="I26191" s="192"/>
      <c r="J26191" s="192"/>
    </row>
    <row r="26192" spans="9:10" ht="15.75">
      <c r="I26192" s="192"/>
      <c r="J26192" s="192"/>
    </row>
    <row r="26193" spans="9:10" ht="15.75">
      <c r="I26193" s="192"/>
      <c r="J26193" s="192"/>
    </row>
    <row r="26194" spans="9:10" ht="15.75">
      <c r="I26194" s="192"/>
      <c r="J26194" s="192"/>
    </row>
    <row r="26195" spans="9:10" ht="15.75">
      <c r="I26195" s="192"/>
      <c r="J26195" s="192"/>
    </row>
    <row r="26196" spans="9:10" ht="15.75">
      <c r="I26196" s="192"/>
      <c r="J26196" s="192"/>
    </row>
    <row r="26197" spans="9:10" ht="15.75">
      <c r="I26197" s="192"/>
      <c r="J26197" s="192"/>
    </row>
    <row r="26198" spans="9:10" ht="15.75">
      <c r="I26198" s="192"/>
      <c r="J26198" s="192"/>
    </row>
    <row r="26199" spans="9:10" ht="15.75">
      <c r="I26199" s="192"/>
      <c r="J26199" s="192"/>
    </row>
    <row r="26200" spans="9:10" ht="15.75">
      <c r="I26200" s="192"/>
      <c r="J26200" s="192"/>
    </row>
    <row r="26201" spans="9:10" ht="15.75">
      <c r="I26201" s="192"/>
      <c r="J26201" s="192"/>
    </row>
    <row r="26202" spans="9:10" ht="15.75">
      <c r="I26202" s="192"/>
      <c r="J26202" s="192"/>
    </row>
    <row r="26203" spans="9:10" ht="15.75">
      <c r="I26203" s="192"/>
      <c r="J26203" s="192"/>
    </row>
    <row r="26204" spans="9:10" ht="15.75">
      <c r="I26204" s="192"/>
      <c r="J26204" s="192"/>
    </row>
    <row r="26205" spans="9:10" ht="15.75">
      <c r="I26205" s="192"/>
      <c r="J26205" s="192"/>
    </row>
    <row r="26206" spans="9:10" ht="15.75">
      <c r="I26206" s="192"/>
      <c r="J26206" s="192"/>
    </row>
    <row r="26207" spans="9:10" ht="15.75">
      <c r="I26207" s="192"/>
      <c r="J26207" s="192"/>
    </row>
    <row r="26208" spans="9:10" ht="15.75">
      <c r="I26208" s="192"/>
      <c r="J26208" s="192"/>
    </row>
    <row r="26209" spans="9:10" ht="15.75">
      <c r="I26209" s="192"/>
      <c r="J26209" s="192"/>
    </row>
    <row r="26210" spans="9:10" ht="15.75">
      <c r="I26210" s="192"/>
      <c r="J26210" s="192"/>
    </row>
    <row r="26211" spans="9:10" ht="15.75">
      <c r="I26211" s="192"/>
      <c r="J26211" s="192"/>
    </row>
    <row r="26212" spans="9:10" ht="15.75">
      <c r="I26212" s="192"/>
      <c r="J26212" s="192"/>
    </row>
    <row r="26213" spans="9:10" ht="15.75">
      <c r="I26213" s="192"/>
      <c r="J26213" s="192"/>
    </row>
    <row r="26214" spans="9:10" ht="15.75">
      <c r="I26214" s="192"/>
      <c r="J26214" s="192"/>
    </row>
    <row r="26215" spans="9:10" ht="15.75">
      <c r="I26215" s="192"/>
      <c r="J26215" s="192"/>
    </row>
    <row r="26216" spans="9:10" ht="15.75">
      <c r="I26216" s="192"/>
      <c r="J26216" s="192"/>
    </row>
    <row r="26217" spans="9:10" ht="15.75">
      <c r="I26217" s="192"/>
      <c r="J26217" s="192"/>
    </row>
    <row r="26218" spans="9:10" ht="15.75">
      <c r="I26218" s="192"/>
      <c r="J26218" s="192"/>
    </row>
    <row r="26219" spans="9:10" ht="15.75">
      <c r="I26219" s="192"/>
      <c r="J26219" s="192"/>
    </row>
    <row r="26220" spans="9:10" ht="15.75">
      <c r="I26220" s="192"/>
      <c r="J26220" s="192"/>
    </row>
    <row r="26221" spans="9:10" ht="15.75">
      <c r="I26221" s="192"/>
      <c r="J26221" s="192"/>
    </row>
    <row r="26222" spans="9:10" ht="15.75">
      <c r="I26222" s="192"/>
      <c r="J26222" s="192"/>
    </row>
    <row r="26223" spans="9:10" ht="15.75">
      <c r="I26223" s="192"/>
      <c r="J26223" s="192"/>
    </row>
    <row r="26224" spans="9:10" ht="15.75">
      <c r="I26224" s="192"/>
      <c r="J26224" s="192"/>
    </row>
    <row r="26225" spans="9:10" ht="15.75">
      <c r="I26225" s="192"/>
      <c r="J26225" s="192"/>
    </row>
    <row r="26226" spans="9:10" ht="15.75">
      <c r="I26226" s="192"/>
      <c r="J26226" s="192"/>
    </row>
    <row r="26227" spans="9:10" ht="15.75">
      <c r="I26227" s="192"/>
      <c r="J26227" s="192"/>
    </row>
    <row r="26228" spans="9:10" ht="15.75">
      <c r="I26228" s="192"/>
      <c r="J26228" s="192"/>
    </row>
    <row r="26229" spans="9:10" ht="15.75">
      <c r="I26229" s="192"/>
      <c r="J26229" s="192"/>
    </row>
    <row r="26230" spans="9:10" ht="15.75">
      <c r="I26230" s="192"/>
      <c r="J26230" s="192"/>
    </row>
    <row r="26231" spans="9:10" ht="15.75">
      <c r="I26231" s="192"/>
      <c r="J26231" s="192"/>
    </row>
    <row r="26232" spans="9:10" ht="15.75">
      <c r="I26232" s="192"/>
      <c r="J26232" s="192"/>
    </row>
    <row r="26233" spans="9:10" ht="15.75">
      <c r="I26233" s="192"/>
      <c r="J26233" s="192"/>
    </row>
    <row r="26234" spans="9:10" ht="15.75">
      <c r="I26234" s="192"/>
      <c r="J26234" s="192"/>
    </row>
    <row r="26235" spans="9:10" ht="15.75">
      <c r="I26235" s="192"/>
      <c r="J26235" s="192"/>
    </row>
    <row r="26236" spans="9:10" ht="15.75">
      <c r="I26236" s="192"/>
      <c r="J26236" s="192"/>
    </row>
    <row r="26237" spans="9:10" ht="15.75">
      <c r="I26237" s="192"/>
      <c r="J26237" s="192"/>
    </row>
    <row r="26238" spans="9:10" ht="15.75">
      <c r="I26238" s="192"/>
      <c r="J26238" s="192"/>
    </row>
    <row r="26239" spans="9:10" ht="15.75">
      <c r="I26239" s="192"/>
      <c r="J26239" s="192"/>
    </row>
    <row r="26240" spans="9:10" ht="15.75">
      <c r="I26240" s="192"/>
      <c r="J26240" s="192"/>
    </row>
    <row r="26241" spans="9:10" ht="15.75">
      <c r="I26241" s="192"/>
      <c r="J26241" s="192"/>
    </row>
    <row r="26242" spans="9:10" ht="15.75">
      <c r="I26242" s="192"/>
      <c r="J26242" s="192"/>
    </row>
    <row r="26243" spans="9:10" ht="15.75">
      <c r="I26243" s="192"/>
      <c r="J26243" s="192"/>
    </row>
    <row r="26244" spans="9:10" ht="15.75">
      <c r="I26244" s="192"/>
      <c r="J26244" s="192"/>
    </row>
    <row r="26245" spans="9:10" ht="15.75">
      <c r="I26245" s="192"/>
      <c r="J26245" s="192"/>
    </row>
    <row r="26246" spans="9:10" ht="15.75">
      <c r="I26246" s="192"/>
      <c r="J26246" s="192"/>
    </row>
    <row r="26247" spans="9:10" ht="15.75">
      <c r="I26247" s="192"/>
      <c r="J26247" s="192"/>
    </row>
    <row r="26248" spans="9:10" ht="15.75">
      <c r="I26248" s="192"/>
      <c r="J26248" s="192"/>
    </row>
    <row r="26249" spans="9:10" ht="15.75">
      <c r="I26249" s="192"/>
      <c r="J26249" s="192"/>
    </row>
    <row r="26250" spans="9:10" ht="15.75">
      <c r="I26250" s="192"/>
      <c r="J26250" s="192"/>
    </row>
    <row r="26251" spans="9:10" ht="15.75">
      <c r="I26251" s="192"/>
      <c r="J26251" s="192"/>
    </row>
    <row r="26252" spans="9:10" ht="15.75">
      <c r="I26252" s="192"/>
      <c r="J26252" s="192"/>
    </row>
    <row r="26253" spans="9:10" ht="15.75">
      <c r="I26253" s="192"/>
      <c r="J26253" s="192"/>
    </row>
    <row r="26254" spans="9:10" ht="15.75">
      <c r="I26254" s="192"/>
      <c r="J26254" s="192"/>
    </row>
    <row r="26255" spans="9:10" ht="15.75">
      <c r="I26255" s="192"/>
      <c r="J26255" s="192"/>
    </row>
    <row r="26256" spans="9:10" ht="15.75">
      <c r="I26256" s="192"/>
      <c r="J26256" s="192"/>
    </row>
    <row r="26257" spans="9:10" ht="15.75">
      <c r="I26257" s="192"/>
      <c r="J26257" s="192"/>
    </row>
    <row r="26258" spans="9:10" ht="15.75">
      <c r="I26258" s="192"/>
      <c r="J26258" s="192"/>
    </row>
    <row r="26259" spans="9:10" ht="15.75">
      <c r="I26259" s="192"/>
      <c r="J26259" s="192"/>
    </row>
    <row r="26260" spans="9:10" ht="15.75">
      <c r="I26260" s="192"/>
      <c r="J26260" s="192"/>
    </row>
    <row r="26261" spans="9:10" ht="15.75">
      <c r="I26261" s="192"/>
      <c r="J26261" s="192"/>
    </row>
    <row r="26262" spans="9:10" ht="15.75">
      <c r="I26262" s="192"/>
      <c r="J26262" s="192"/>
    </row>
    <row r="26263" spans="9:10" ht="15.75">
      <c r="I26263" s="192"/>
      <c r="J26263" s="192"/>
    </row>
    <row r="26264" spans="9:10" ht="15.75">
      <c r="I26264" s="192"/>
      <c r="J26264" s="192"/>
    </row>
    <row r="26265" spans="9:10" ht="15.75">
      <c r="I26265" s="192"/>
      <c r="J26265" s="192"/>
    </row>
    <row r="26266" spans="9:10" ht="15.75">
      <c r="I26266" s="192"/>
      <c r="J26266" s="192"/>
    </row>
    <row r="26267" spans="9:10" ht="15.75">
      <c r="I26267" s="192"/>
      <c r="J26267" s="192"/>
    </row>
    <row r="26268" spans="9:10" ht="15.75">
      <c r="I26268" s="192"/>
      <c r="J26268" s="192"/>
    </row>
    <row r="26269" spans="9:10" ht="15.75">
      <c r="I26269" s="192"/>
      <c r="J26269" s="192"/>
    </row>
    <row r="26270" spans="9:10" ht="15.75">
      <c r="I26270" s="192"/>
      <c r="J26270" s="192"/>
    </row>
    <row r="26271" spans="9:10" ht="15.75">
      <c r="I26271" s="192"/>
      <c r="J26271" s="192"/>
    </row>
    <row r="26272" spans="9:10" ht="15.75">
      <c r="I26272" s="192"/>
      <c r="J26272" s="192"/>
    </row>
    <row r="26273" spans="9:10" ht="15.75">
      <c r="I26273" s="192"/>
      <c r="J26273" s="192"/>
    </row>
    <row r="26274" spans="9:10" ht="15.75">
      <c r="I26274" s="192"/>
      <c r="J26274" s="192"/>
    </row>
    <row r="26275" spans="9:10" ht="15.75">
      <c r="I26275" s="192"/>
      <c r="J26275" s="192"/>
    </row>
    <row r="26276" spans="9:10" ht="15.75">
      <c r="I26276" s="192"/>
      <c r="J26276" s="192"/>
    </row>
    <row r="26277" spans="9:10" ht="15.75">
      <c r="I26277" s="192"/>
      <c r="J26277" s="192"/>
    </row>
    <row r="26278" spans="9:10" ht="15.75">
      <c r="I26278" s="192"/>
      <c r="J26278" s="192"/>
    </row>
    <row r="26279" spans="9:10" ht="15.75">
      <c r="I26279" s="192"/>
      <c r="J26279" s="192"/>
    </row>
    <row r="26280" spans="9:10" ht="15.75">
      <c r="I26280" s="192"/>
      <c r="J26280" s="192"/>
    </row>
    <row r="26281" spans="9:10" ht="15.75">
      <c r="I26281" s="192"/>
      <c r="J26281" s="192"/>
    </row>
    <row r="26282" spans="9:10" ht="15.75">
      <c r="I26282" s="192"/>
      <c r="J26282" s="192"/>
    </row>
    <row r="26283" spans="9:10" ht="15.75">
      <c r="I26283" s="192"/>
      <c r="J26283" s="192"/>
    </row>
    <row r="26284" spans="9:10" ht="15.75">
      <c r="I26284" s="192"/>
      <c r="J26284" s="192"/>
    </row>
    <row r="26285" spans="9:10" ht="15.75">
      <c r="I26285" s="192"/>
      <c r="J26285" s="192"/>
    </row>
    <row r="26286" spans="9:10" ht="15.75">
      <c r="I26286" s="192"/>
      <c r="J26286" s="192"/>
    </row>
    <row r="26287" spans="9:10" ht="15.75">
      <c r="I26287" s="192"/>
      <c r="J26287" s="192"/>
    </row>
    <row r="26288" spans="9:10" ht="15.75">
      <c r="I26288" s="192"/>
      <c r="J26288" s="192"/>
    </row>
    <row r="26289" spans="9:10" ht="15.75">
      <c r="I26289" s="192"/>
      <c r="J26289" s="192"/>
    </row>
    <row r="26290" spans="9:10" ht="15.75">
      <c r="I26290" s="192"/>
      <c r="J26290" s="192"/>
    </row>
    <row r="26291" spans="9:10" ht="15.75">
      <c r="I26291" s="192"/>
      <c r="J26291" s="192"/>
    </row>
    <row r="26292" spans="9:10" ht="15.75">
      <c r="I26292" s="192"/>
      <c r="J26292" s="192"/>
    </row>
    <row r="26293" spans="9:10" ht="15.75">
      <c r="I26293" s="192"/>
      <c r="J26293" s="192"/>
    </row>
    <row r="26294" spans="9:10" ht="15.75">
      <c r="I26294" s="192"/>
      <c r="J26294" s="192"/>
    </row>
    <row r="26295" spans="9:10" ht="15.75">
      <c r="I26295" s="192"/>
      <c r="J26295" s="192"/>
    </row>
    <row r="26296" spans="9:10" ht="15.75">
      <c r="I26296" s="192"/>
      <c r="J26296" s="192"/>
    </row>
    <row r="26297" spans="9:10" ht="15.75">
      <c r="I26297" s="192"/>
      <c r="J26297" s="192"/>
    </row>
    <row r="26298" spans="9:10" ht="15.75">
      <c r="I26298" s="192"/>
      <c r="J26298" s="192"/>
    </row>
    <row r="26299" spans="9:10" ht="15.75">
      <c r="I26299" s="192"/>
      <c r="J26299" s="192"/>
    </row>
    <row r="26300" spans="9:10" ht="15.75">
      <c r="I26300" s="192"/>
      <c r="J26300" s="192"/>
    </row>
    <row r="26301" spans="9:10" ht="15.75">
      <c r="I26301" s="192"/>
      <c r="J26301" s="192"/>
    </row>
    <row r="26302" spans="9:10" ht="15.75">
      <c r="I26302" s="192"/>
      <c r="J26302" s="192"/>
    </row>
    <row r="26303" spans="9:10" ht="15.75">
      <c r="I26303" s="192"/>
      <c r="J26303" s="192"/>
    </row>
    <row r="26304" spans="9:10" ht="15.75">
      <c r="I26304" s="192"/>
      <c r="J26304" s="192"/>
    </row>
    <row r="26305" spans="9:10" ht="15.75">
      <c r="I26305" s="192"/>
      <c r="J26305" s="192"/>
    </row>
    <row r="26306" spans="9:10" ht="15.75">
      <c r="I26306" s="192"/>
      <c r="J26306" s="192"/>
    </row>
    <row r="26307" spans="9:10" ht="15.75">
      <c r="I26307" s="192"/>
      <c r="J26307" s="192"/>
    </row>
    <row r="26308" spans="9:10" ht="15.75">
      <c r="I26308" s="192"/>
      <c r="J26308" s="192"/>
    </row>
    <row r="26309" spans="9:10" ht="15.75">
      <c r="I26309" s="192"/>
      <c r="J26309" s="192"/>
    </row>
    <row r="26310" spans="9:10" ht="15.75">
      <c r="I26310" s="192"/>
      <c r="J26310" s="192"/>
    </row>
    <row r="26311" spans="9:10" ht="15.75">
      <c r="I26311" s="192"/>
      <c r="J26311" s="192"/>
    </row>
    <row r="26312" spans="9:10" ht="15.75">
      <c r="I26312" s="192"/>
      <c r="J26312" s="192"/>
    </row>
    <row r="26313" spans="9:10" ht="15.75">
      <c r="I26313" s="192"/>
      <c r="J26313" s="192"/>
    </row>
    <row r="26314" spans="9:10" ht="15.75">
      <c r="I26314" s="192"/>
      <c r="J26314" s="192"/>
    </row>
    <row r="26315" spans="9:10" ht="15.75">
      <c r="I26315" s="192"/>
      <c r="J26315" s="192"/>
    </row>
    <row r="26316" spans="9:10" ht="15.75">
      <c r="I26316" s="192"/>
      <c r="J26316" s="192"/>
    </row>
    <row r="26317" spans="9:10" ht="15.75">
      <c r="I26317" s="192"/>
      <c r="J26317" s="192"/>
    </row>
    <row r="26318" spans="9:10" ht="15.75">
      <c r="I26318" s="192"/>
      <c r="J26318" s="192"/>
    </row>
    <row r="26319" spans="9:10" ht="15.75">
      <c r="I26319" s="192"/>
      <c r="J26319" s="192"/>
    </row>
    <row r="26320" spans="9:10" ht="15.75">
      <c r="I26320" s="192"/>
      <c r="J26320" s="192"/>
    </row>
    <row r="26321" spans="9:10" ht="15.75">
      <c r="I26321" s="192"/>
      <c r="J26321" s="192"/>
    </row>
    <row r="26322" spans="9:10" ht="15.75">
      <c r="I26322" s="192"/>
      <c r="J26322" s="192"/>
    </row>
    <row r="26323" spans="9:10" ht="15.75">
      <c r="I26323" s="192"/>
      <c r="J26323" s="192"/>
    </row>
    <row r="26324" spans="9:10" ht="15.75">
      <c r="I26324" s="192"/>
      <c r="J26324" s="192"/>
    </row>
    <row r="26325" spans="9:10" ht="15.75">
      <c r="I26325" s="192"/>
      <c r="J26325" s="192"/>
    </row>
    <row r="26326" spans="9:10" ht="15.75">
      <c r="I26326" s="192"/>
      <c r="J26326" s="192"/>
    </row>
    <row r="26327" spans="9:10" ht="15.75">
      <c r="I26327" s="192"/>
      <c r="J26327" s="192"/>
    </row>
    <row r="26328" spans="9:10" ht="15.75">
      <c r="I26328" s="192"/>
      <c r="J26328" s="192"/>
    </row>
    <row r="26329" spans="9:10" ht="15.75">
      <c r="I26329" s="192"/>
      <c r="J26329" s="192"/>
    </row>
    <row r="26330" spans="9:10" ht="15.75">
      <c r="I26330" s="192"/>
      <c r="J26330" s="192"/>
    </row>
    <row r="26331" spans="9:10" ht="15.75">
      <c r="I26331" s="192"/>
      <c r="J26331" s="192"/>
    </row>
    <row r="26332" spans="9:10" ht="15.75">
      <c r="I26332" s="192"/>
      <c r="J26332" s="192"/>
    </row>
    <row r="26333" spans="9:10" ht="15.75">
      <c r="I26333" s="192"/>
      <c r="J26333" s="192"/>
    </row>
    <row r="26334" spans="9:10" ht="15.75">
      <c r="I26334" s="192"/>
      <c r="J26334" s="192"/>
    </row>
    <row r="26335" spans="9:10" ht="15.75">
      <c r="I26335" s="192"/>
      <c r="J26335" s="192"/>
    </row>
    <row r="26336" spans="9:10" ht="15.75">
      <c r="I26336" s="192"/>
      <c r="J26336" s="192"/>
    </row>
    <row r="26337" spans="9:10" ht="15.75">
      <c r="I26337" s="192"/>
      <c r="J26337" s="192"/>
    </row>
    <row r="26338" spans="9:10" ht="15.75">
      <c r="I26338" s="192"/>
      <c r="J26338" s="192"/>
    </row>
    <row r="26339" spans="9:10" ht="15.75">
      <c r="I26339" s="192"/>
      <c r="J26339" s="192"/>
    </row>
    <row r="26340" spans="9:10" ht="15.75">
      <c r="I26340" s="192"/>
      <c r="J26340" s="192"/>
    </row>
    <row r="26341" spans="9:10" ht="15.75">
      <c r="I26341" s="192"/>
      <c r="J26341" s="192"/>
    </row>
    <row r="26342" spans="9:10" ht="15.75">
      <c r="I26342" s="192"/>
      <c r="J26342" s="192"/>
    </row>
    <row r="26343" spans="9:10" ht="15.75">
      <c r="I26343" s="192"/>
      <c r="J26343" s="192"/>
    </row>
    <row r="26344" spans="9:10" ht="15.75">
      <c r="I26344" s="192"/>
      <c r="J26344" s="192"/>
    </row>
    <row r="26345" spans="9:10" ht="15.75">
      <c r="I26345" s="192"/>
      <c r="J26345" s="192"/>
    </row>
    <row r="26346" spans="9:10" ht="15.75">
      <c r="I26346" s="192"/>
      <c r="J26346" s="192"/>
    </row>
    <row r="26347" spans="9:10" ht="15.75">
      <c r="I26347" s="192"/>
      <c r="J26347" s="192"/>
    </row>
    <row r="26348" spans="9:10" ht="15.75">
      <c r="I26348" s="192"/>
      <c r="J26348" s="192"/>
    </row>
    <row r="26349" spans="9:10" ht="15.75">
      <c r="I26349" s="192"/>
      <c r="J26349" s="192"/>
    </row>
    <row r="26350" spans="9:10" ht="15.75">
      <c r="I26350" s="192"/>
      <c r="J26350" s="192"/>
    </row>
    <row r="26351" spans="9:10" ht="15.75">
      <c r="I26351" s="192"/>
      <c r="J26351" s="192"/>
    </row>
    <row r="26352" spans="9:10" ht="15.75">
      <c r="I26352" s="192"/>
      <c r="J26352" s="192"/>
    </row>
    <row r="26353" spans="9:10" ht="15.75">
      <c r="I26353" s="192"/>
      <c r="J26353" s="192"/>
    </row>
    <row r="26354" spans="9:10" ht="15.75">
      <c r="I26354" s="192"/>
      <c r="J26354" s="192"/>
    </row>
    <row r="26355" spans="9:10" ht="15.75">
      <c r="I26355" s="192"/>
      <c r="J26355" s="192"/>
    </row>
    <row r="26356" spans="9:10" ht="15.75">
      <c r="I26356" s="192"/>
      <c r="J26356" s="192"/>
    </row>
    <row r="26357" spans="9:10" ht="15.75">
      <c r="I26357" s="192"/>
      <c r="J26357" s="192"/>
    </row>
    <row r="26358" spans="9:10" ht="15.75">
      <c r="I26358" s="192"/>
      <c r="J26358" s="192"/>
    </row>
    <row r="26359" spans="9:10" ht="15.75">
      <c r="I26359" s="192"/>
      <c r="J26359" s="192"/>
    </row>
    <row r="26360" spans="9:10" ht="15.75">
      <c r="I26360" s="192"/>
      <c r="J26360" s="192"/>
    </row>
    <row r="26361" spans="9:10" ht="15.75">
      <c r="I26361" s="192"/>
      <c r="J26361" s="192"/>
    </row>
    <row r="26362" spans="9:10" ht="15.75">
      <c r="I26362" s="192"/>
      <c r="J26362" s="192"/>
    </row>
    <row r="26363" spans="9:10" ht="15.75">
      <c r="I26363" s="192"/>
      <c r="J26363" s="192"/>
    </row>
    <row r="26364" spans="9:10" ht="15.75">
      <c r="I26364" s="192"/>
      <c r="J26364" s="192"/>
    </row>
    <row r="26365" spans="9:10" ht="15.75">
      <c r="I26365" s="192"/>
      <c r="J26365" s="192"/>
    </row>
    <row r="26366" spans="9:10" ht="15.75">
      <c r="I26366" s="192"/>
      <c r="J26366" s="192"/>
    </row>
    <row r="26367" spans="9:10" ht="15.75">
      <c r="I26367" s="192"/>
      <c r="J26367" s="192"/>
    </row>
    <row r="26368" spans="9:10" ht="15.75">
      <c r="I26368" s="192"/>
      <c r="J26368" s="192"/>
    </row>
    <row r="26369" spans="9:10" ht="15.75">
      <c r="I26369" s="192"/>
      <c r="J26369" s="192"/>
    </row>
    <row r="26370" spans="9:10" ht="15.75">
      <c r="I26370" s="192"/>
      <c r="J26370" s="192"/>
    </row>
    <row r="26371" spans="9:10" ht="15.75">
      <c r="I26371" s="192"/>
      <c r="J26371" s="192"/>
    </row>
    <row r="26372" spans="9:10" ht="15.75">
      <c r="I26372" s="192"/>
      <c r="J26372" s="192"/>
    </row>
    <row r="26373" spans="9:10" ht="15.75">
      <c r="I26373" s="192"/>
      <c r="J26373" s="192"/>
    </row>
    <row r="26374" spans="9:10" ht="15.75">
      <c r="I26374" s="192"/>
      <c r="J26374" s="192"/>
    </row>
    <row r="26375" spans="9:10" ht="15.75">
      <c r="I26375" s="192"/>
      <c r="J26375" s="192"/>
    </row>
    <row r="26376" spans="9:10" ht="15.75">
      <c r="I26376" s="192"/>
      <c r="J26376" s="192"/>
    </row>
    <row r="26377" spans="9:10" ht="15.75">
      <c r="I26377" s="192"/>
      <c r="J26377" s="192"/>
    </row>
    <row r="26378" spans="9:10" ht="15.75">
      <c r="I26378" s="192"/>
      <c r="J26378" s="192"/>
    </row>
    <row r="26379" spans="9:10" ht="15.75">
      <c r="I26379" s="192"/>
      <c r="J26379" s="192"/>
    </row>
    <row r="26380" spans="9:10" ht="15.75">
      <c r="I26380" s="192"/>
      <c r="J26380" s="192"/>
    </row>
    <row r="26381" spans="9:10" ht="15.75">
      <c r="I26381" s="192"/>
      <c r="J26381" s="192"/>
    </row>
    <row r="26382" spans="9:10" ht="15.75">
      <c r="I26382" s="192"/>
      <c r="J26382" s="192"/>
    </row>
    <row r="26383" spans="9:10" ht="15.75">
      <c r="I26383" s="192"/>
      <c r="J26383" s="192"/>
    </row>
    <row r="26384" spans="9:10" ht="15.75">
      <c r="I26384" s="192"/>
      <c r="J26384" s="192"/>
    </row>
    <row r="26385" spans="9:10" ht="15.75">
      <c r="I26385" s="192"/>
      <c r="J26385" s="192"/>
    </row>
    <row r="26386" spans="9:10" ht="15.75">
      <c r="I26386" s="192"/>
      <c r="J26386" s="192"/>
    </row>
    <row r="26387" spans="9:10" ht="15.75">
      <c r="I26387" s="192"/>
      <c r="J26387" s="192"/>
    </row>
    <row r="26388" spans="9:10" ht="15.75">
      <c r="I26388" s="192"/>
      <c r="J26388" s="192"/>
    </row>
    <row r="26389" spans="9:10" ht="15.75">
      <c r="I26389" s="192"/>
      <c r="J26389" s="192"/>
    </row>
    <row r="26390" spans="9:10" ht="15.75">
      <c r="I26390" s="192"/>
      <c r="J26390" s="192"/>
    </row>
    <row r="26391" spans="9:10" ht="15.75">
      <c r="I26391" s="192"/>
      <c r="J26391" s="192"/>
    </row>
    <row r="26392" spans="9:10" ht="15.75">
      <c r="I26392" s="192"/>
      <c r="J26392" s="192"/>
    </row>
    <row r="26393" spans="9:10" ht="15.75">
      <c r="I26393" s="192"/>
      <c r="J26393" s="192"/>
    </row>
    <row r="26394" spans="9:10" ht="15.75">
      <c r="I26394" s="192"/>
      <c r="J26394" s="192"/>
    </row>
    <row r="26395" spans="9:10" ht="15.75">
      <c r="I26395" s="192"/>
      <c r="J26395" s="192"/>
    </row>
    <row r="26396" spans="9:10" ht="15.75">
      <c r="I26396" s="192"/>
      <c r="J26396" s="192"/>
    </row>
    <row r="26397" spans="9:10" ht="15.75">
      <c r="I26397" s="192"/>
      <c r="J26397" s="192"/>
    </row>
    <row r="26398" spans="9:10" ht="15.75">
      <c r="I26398" s="192"/>
      <c r="J26398" s="192"/>
    </row>
    <row r="26399" spans="9:10" ht="15.75">
      <c r="I26399" s="192"/>
      <c r="J26399" s="192"/>
    </row>
    <row r="26400" spans="9:10" ht="15.75">
      <c r="I26400" s="192"/>
      <c r="J26400" s="192"/>
    </row>
    <row r="26401" spans="9:10" ht="15.75">
      <c r="I26401" s="192"/>
      <c r="J26401" s="192"/>
    </row>
    <row r="26402" spans="9:10" ht="15.75">
      <c r="I26402" s="192"/>
      <c r="J26402" s="192"/>
    </row>
    <row r="26403" spans="9:10" ht="15.75">
      <c r="I26403" s="192"/>
      <c r="J26403" s="192"/>
    </row>
    <row r="26404" spans="9:10" ht="15.75">
      <c r="I26404" s="192"/>
      <c r="J26404" s="192"/>
    </row>
    <row r="26405" spans="9:10" ht="15.75">
      <c r="I26405" s="192"/>
      <c r="J26405" s="192"/>
    </row>
    <row r="26406" spans="9:10" ht="15.75">
      <c r="I26406" s="192"/>
      <c r="J26406" s="192"/>
    </row>
    <row r="26407" spans="9:10" ht="15.75">
      <c r="I26407" s="192"/>
      <c r="J26407" s="192"/>
    </row>
    <row r="26408" spans="9:10" ht="15.75">
      <c r="I26408" s="192"/>
      <c r="J26408" s="192"/>
    </row>
    <row r="26409" spans="9:10" ht="15.75">
      <c r="I26409" s="192"/>
      <c r="J26409" s="192"/>
    </row>
    <row r="26410" spans="9:10" ht="15.75">
      <c r="I26410" s="192"/>
      <c r="J26410" s="192"/>
    </row>
    <row r="26411" spans="9:10" ht="15.75">
      <c r="I26411" s="192"/>
      <c r="J26411" s="192"/>
    </row>
    <row r="26412" spans="9:10" ht="15.75">
      <c r="I26412" s="192"/>
      <c r="J26412" s="192"/>
    </row>
    <row r="26413" spans="9:10" ht="15.75">
      <c r="I26413" s="192"/>
      <c r="J26413" s="192"/>
    </row>
    <row r="26414" spans="9:10" ht="15.75">
      <c r="I26414" s="192"/>
      <c r="J26414" s="192"/>
    </row>
    <row r="26415" spans="9:10" ht="15.75">
      <c r="I26415" s="192"/>
      <c r="J26415" s="192"/>
    </row>
    <row r="26416" spans="9:10" ht="15.75">
      <c r="I26416" s="192"/>
      <c r="J26416" s="192"/>
    </row>
    <row r="26417" spans="9:10" ht="15.75">
      <c r="I26417" s="192"/>
      <c r="J26417" s="192"/>
    </row>
    <row r="26418" spans="9:10" ht="15.75">
      <c r="I26418" s="192"/>
      <c r="J26418" s="192"/>
    </row>
    <row r="26419" spans="9:10" ht="15.75">
      <c r="I26419" s="192"/>
      <c r="J26419" s="192"/>
    </row>
    <row r="26420" spans="9:10" ht="15.75">
      <c r="I26420" s="192"/>
      <c r="J26420" s="192"/>
    </row>
    <row r="26421" spans="9:10" ht="15.75">
      <c r="I26421" s="192"/>
      <c r="J26421" s="192"/>
    </row>
    <row r="26422" spans="9:10" ht="15.75">
      <c r="I26422" s="192"/>
      <c r="J26422" s="192"/>
    </row>
    <row r="26423" spans="9:10" ht="15.75">
      <c r="I26423" s="192"/>
      <c r="J26423" s="192"/>
    </row>
    <row r="26424" spans="9:10" ht="15.75">
      <c r="I26424" s="192"/>
      <c r="J26424" s="192"/>
    </row>
    <row r="26425" spans="9:10" ht="15.75">
      <c r="I26425" s="192"/>
      <c r="J26425" s="192"/>
    </row>
    <row r="26426" spans="9:10" ht="15.75">
      <c r="I26426" s="192"/>
      <c r="J26426" s="192"/>
    </row>
    <row r="26427" spans="9:10" ht="15.75">
      <c r="I26427" s="192"/>
      <c r="J26427" s="192"/>
    </row>
    <row r="26428" spans="9:10" ht="15.75">
      <c r="I26428" s="192"/>
      <c r="J26428" s="192"/>
    </row>
    <row r="26429" spans="9:10" ht="15.75">
      <c r="I26429" s="192"/>
      <c r="J26429" s="192"/>
    </row>
    <row r="26430" spans="9:10" ht="15.75">
      <c r="I26430" s="192"/>
      <c r="J26430" s="192"/>
    </row>
    <row r="26431" spans="9:10" ht="15.75">
      <c r="I26431" s="192"/>
      <c r="J26431" s="192"/>
    </row>
    <row r="26432" spans="9:10" ht="15.75">
      <c r="I26432" s="192"/>
      <c r="J26432" s="192"/>
    </row>
    <row r="26433" spans="9:10" ht="15.75">
      <c r="I26433" s="192"/>
      <c r="J26433" s="192"/>
    </row>
    <row r="26434" spans="9:10" ht="15.75">
      <c r="I26434" s="192"/>
      <c r="J26434" s="192"/>
    </row>
    <row r="26435" spans="9:10" ht="15.75">
      <c r="I26435" s="192"/>
      <c r="J26435" s="192"/>
    </row>
    <row r="26436" spans="9:10" ht="15.75">
      <c r="I26436" s="192"/>
      <c r="J26436" s="192"/>
    </row>
    <row r="26437" spans="9:10" ht="15.75">
      <c r="I26437" s="192"/>
      <c r="J26437" s="192"/>
    </row>
    <row r="26438" spans="9:10" ht="15.75">
      <c r="I26438" s="192"/>
      <c r="J26438" s="192"/>
    </row>
    <row r="26439" spans="9:10" ht="15.75">
      <c r="I26439" s="192"/>
      <c r="J26439" s="192"/>
    </row>
    <row r="26440" spans="9:10" ht="15.75">
      <c r="I26440" s="192"/>
      <c r="J26440" s="192"/>
    </row>
    <row r="26441" spans="9:10" ht="15.75">
      <c r="I26441" s="192"/>
      <c r="J26441" s="192"/>
    </row>
    <row r="26442" spans="9:10" ht="15.75">
      <c r="I26442" s="192"/>
      <c r="J26442" s="192"/>
    </row>
    <row r="26443" spans="9:10" ht="15.75">
      <c r="I26443" s="192"/>
      <c r="J26443" s="192"/>
    </row>
    <row r="26444" spans="9:10" ht="15.75">
      <c r="I26444" s="192"/>
      <c r="J26444" s="192"/>
    </row>
    <row r="26445" spans="9:10" ht="15.75">
      <c r="I26445" s="192"/>
      <c r="J26445" s="192"/>
    </row>
    <row r="26446" spans="9:10" ht="15.75">
      <c r="I26446" s="192"/>
      <c r="J26446" s="192"/>
    </row>
    <row r="26447" spans="9:10" ht="15.75">
      <c r="I26447" s="192"/>
      <c r="J26447" s="192"/>
    </row>
    <row r="26448" spans="9:10" ht="15.75">
      <c r="I26448" s="192"/>
      <c r="J26448" s="192"/>
    </row>
    <row r="26449" spans="9:10" ht="15.75">
      <c r="I26449" s="192"/>
      <c r="J26449" s="192"/>
    </row>
    <row r="26450" spans="9:10" ht="15.75">
      <c r="I26450" s="192"/>
      <c r="J26450" s="192"/>
    </row>
    <row r="26451" spans="9:10" ht="15.75">
      <c r="I26451" s="192"/>
      <c r="J26451" s="192"/>
    </row>
    <row r="26452" spans="9:10" ht="15.75">
      <c r="I26452" s="192"/>
      <c r="J26452" s="192"/>
    </row>
    <row r="26453" spans="9:10" ht="15.75">
      <c r="I26453" s="192"/>
      <c r="J26453" s="192"/>
    </row>
    <row r="26454" spans="9:10" ht="15.75">
      <c r="I26454" s="192"/>
      <c r="J26454" s="192"/>
    </row>
    <row r="26455" spans="9:10" ht="15.75">
      <c r="I26455" s="192"/>
      <c r="J26455" s="192"/>
    </row>
    <row r="26456" spans="9:10" ht="15.75">
      <c r="I26456" s="192"/>
      <c r="J26456" s="192"/>
    </row>
    <row r="26457" spans="9:10" ht="15.75">
      <c r="I26457" s="192"/>
      <c r="J26457" s="192"/>
    </row>
    <row r="26458" spans="9:10" ht="15.75">
      <c r="I26458" s="192"/>
      <c r="J26458" s="192"/>
    </row>
    <row r="26459" spans="9:10" ht="15.75">
      <c r="I26459" s="192"/>
      <c r="J26459" s="192"/>
    </row>
    <row r="26460" spans="9:10" ht="15.75">
      <c r="I26460" s="192"/>
      <c r="J26460" s="192"/>
    </row>
    <row r="26461" spans="9:10" ht="15.75">
      <c r="I26461" s="192"/>
      <c r="J26461" s="192"/>
    </row>
    <row r="26462" spans="9:10" ht="15.75">
      <c r="I26462" s="192"/>
      <c r="J26462" s="192"/>
    </row>
    <row r="26463" spans="9:10" ht="15.75">
      <c r="I26463" s="192"/>
      <c r="J26463" s="192"/>
    </row>
    <row r="26464" spans="9:10" ht="15.75">
      <c r="I26464" s="192"/>
      <c r="J26464" s="192"/>
    </row>
    <row r="26465" spans="9:10" ht="15.75">
      <c r="I26465" s="192"/>
      <c r="J26465" s="192"/>
    </row>
    <row r="26466" spans="9:10" ht="15.75">
      <c r="I26466" s="192"/>
      <c r="J26466" s="192"/>
    </row>
    <row r="26467" spans="9:10" ht="15.75">
      <c r="I26467" s="192"/>
      <c r="J26467" s="192"/>
    </row>
    <row r="26468" spans="9:10" ht="15.75">
      <c r="I26468" s="192"/>
      <c r="J26468" s="192"/>
    </row>
    <row r="26469" spans="9:10" ht="15.75">
      <c r="I26469" s="192"/>
      <c r="J26469" s="192"/>
    </row>
    <row r="26470" spans="9:10" ht="15.75">
      <c r="I26470" s="192"/>
      <c r="J26470" s="192"/>
    </row>
    <row r="26471" spans="9:10" ht="15.75">
      <c r="I26471" s="192"/>
      <c r="J26471" s="192"/>
    </row>
    <row r="26472" spans="9:10" ht="15.75">
      <c r="I26472" s="192"/>
      <c r="J26472" s="192"/>
    </row>
    <row r="26473" spans="9:10" ht="15.75">
      <c r="I26473" s="192"/>
      <c r="J26473" s="192"/>
    </row>
    <row r="26474" spans="9:10" ht="15.75">
      <c r="I26474" s="192"/>
      <c r="J26474" s="192"/>
    </row>
    <row r="26475" spans="9:10" ht="15.75">
      <c r="I26475" s="192"/>
      <c r="J26475" s="192"/>
    </row>
    <row r="26476" spans="9:10" ht="15.75">
      <c r="I26476" s="192"/>
      <c r="J26476" s="192"/>
    </row>
    <row r="26477" spans="9:10" ht="15.75">
      <c r="I26477" s="192"/>
      <c r="J26477" s="192"/>
    </row>
    <row r="26478" spans="9:10" ht="15.75">
      <c r="I26478" s="192"/>
      <c r="J26478" s="192"/>
    </row>
    <row r="26479" spans="9:10" ht="15.75">
      <c r="I26479" s="192"/>
      <c r="J26479" s="192"/>
    </row>
    <row r="26480" spans="9:10" ht="15.75">
      <c r="I26480" s="192"/>
      <c r="J26480" s="192"/>
    </row>
    <row r="26481" spans="9:10" ht="15.75">
      <c r="I26481" s="192"/>
      <c r="J26481" s="192"/>
    </row>
    <row r="26482" spans="9:10" ht="15.75">
      <c r="I26482" s="192"/>
      <c r="J26482" s="192"/>
    </row>
    <row r="26483" spans="9:10" ht="15.75">
      <c r="I26483" s="192"/>
      <c r="J26483" s="192"/>
    </row>
    <row r="26484" spans="9:10" ht="15.75">
      <c r="I26484" s="192"/>
      <c r="J26484" s="192"/>
    </row>
    <row r="26485" spans="9:10" ht="15.75">
      <c r="I26485" s="192"/>
      <c r="J26485" s="192"/>
    </row>
    <row r="26486" spans="9:10" ht="15.75">
      <c r="I26486" s="192"/>
      <c r="J26486" s="192"/>
    </row>
    <row r="26487" spans="9:10" ht="15.75">
      <c r="I26487" s="192"/>
      <c r="J26487" s="192"/>
    </row>
    <row r="26488" spans="9:10" ht="15.75">
      <c r="I26488" s="192"/>
      <c r="J26488" s="192"/>
    </row>
    <row r="26489" spans="9:10" ht="15.75">
      <c r="I26489" s="192"/>
      <c r="J26489" s="192"/>
    </row>
    <row r="26490" spans="9:10" ht="15.75">
      <c r="I26490" s="192"/>
      <c r="J26490" s="192"/>
    </row>
    <row r="26491" spans="9:10" ht="15.75">
      <c r="I26491" s="192"/>
      <c r="J26491" s="192"/>
    </row>
    <row r="26492" spans="9:10" ht="15.75">
      <c r="I26492" s="192"/>
      <c r="J26492" s="192"/>
    </row>
    <row r="26493" spans="9:10" ht="15.75">
      <c r="I26493" s="192"/>
      <c r="J26493" s="192"/>
    </row>
    <row r="26494" spans="9:10" ht="15.75">
      <c r="I26494" s="192"/>
      <c r="J26494" s="192"/>
    </row>
    <row r="26495" spans="9:10" ht="15.75">
      <c r="I26495" s="192"/>
      <c r="J26495" s="192"/>
    </row>
    <row r="26496" spans="9:10" ht="15.75">
      <c r="I26496" s="192"/>
      <c r="J26496" s="192"/>
    </row>
    <row r="26497" spans="9:10" ht="15.75">
      <c r="I26497" s="192"/>
      <c r="J26497" s="192"/>
    </row>
    <row r="26498" spans="9:10" ht="15.75">
      <c r="I26498" s="192"/>
      <c r="J26498" s="192"/>
    </row>
    <row r="26499" spans="9:10" ht="15.75">
      <c r="I26499" s="192"/>
      <c r="J26499" s="192"/>
    </row>
    <row r="26500" spans="9:10" ht="15.75">
      <c r="I26500" s="192"/>
      <c r="J26500" s="192"/>
    </row>
    <row r="26501" spans="9:10" ht="15.75">
      <c r="I26501" s="192"/>
      <c r="J26501" s="192"/>
    </row>
    <row r="26502" spans="9:10" ht="15.75">
      <c r="I26502" s="192"/>
      <c r="J26502" s="192"/>
    </row>
    <row r="26503" spans="9:10" ht="15.75">
      <c r="I26503" s="192"/>
      <c r="J26503" s="192"/>
    </row>
    <row r="26504" spans="9:10" ht="15.75">
      <c r="I26504" s="192"/>
      <c r="J26504" s="192"/>
    </row>
    <row r="26505" spans="9:10" ht="15.75">
      <c r="I26505" s="192"/>
      <c r="J26505" s="192"/>
    </row>
    <row r="26506" spans="9:10" ht="15.75">
      <c r="I26506" s="192"/>
      <c r="J26506" s="192"/>
    </row>
    <row r="26507" spans="9:10" ht="15.75">
      <c r="I26507" s="192"/>
      <c r="J26507" s="192"/>
    </row>
    <row r="26508" spans="9:10" ht="15.75">
      <c r="I26508" s="192"/>
      <c r="J26508" s="192"/>
    </row>
    <row r="26509" spans="9:10" ht="15.75">
      <c r="I26509" s="192"/>
      <c r="J26509" s="192"/>
    </row>
    <row r="26510" spans="9:10" ht="15.75">
      <c r="I26510" s="192"/>
      <c r="J26510" s="192"/>
    </row>
    <row r="26511" spans="9:10" ht="15.75">
      <c r="I26511" s="192"/>
      <c r="J26511" s="192"/>
    </row>
    <row r="26512" spans="9:10" ht="15.75">
      <c r="I26512" s="192"/>
      <c r="J26512" s="192"/>
    </row>
    <row r="26513" spans="9:10" ht="15.75">
      <c r="I26513" s="192"/>
      <c r="J26513" s="192"/>
    </row>
    <row r="26514" spans="9:10" ht="15.75">
      <c r="I26514" s="192"/>
      <c r="J26514" s="192"/>
    </row>
    <row r="26515" spans="9:10" ht="15.75">
      <c r="I26515" s="192"/>
      <c r="J26515" s="192"/>
    </row>
    <row r="26516" spans="9:10" ht="15.75">
      <c r="I26516" s="192"/>
      <c r="J26516" s="192"/>
    </row>
    <row r="26517" spans="9:10" ht="15.75">
      <c r="I26517" s="192"/>
      <c r="J26517" s="192"/>
    </row>
    <row r="26518" spans="9:10" ht="15.75">
      <c r="I26518" s="192"/>
      <c r="J26518" s="192"/>
    </row>
    <row r="26519" spans="9:10" ht="15.75">
      <c r="I26519" s="192"/>
      <c r="J26519" s="192"/>
    </row>
    <row r="26520" spans="9:10" ht="15.75">
      <c r="I26520" s="192"/>
      <c r="J26520" s="192"/>
    </row>
    <row r="26521" spans="9:10" ht="15.75">
      <c r="I26521" s="192"/>
      <c r="J26521" s="192"/>
    </row>
    <row r="26522" spans="9:10" ht="15.75">
      <c r="I26522" s="192"/>
      <c r="J26522" s="192"/>
    </row>
    <row r="26523" spans="9:10" ht="15.75">
      <c r="I26523" s="192"/>
      <c r="J26523" s="192"/>
    </row>
    <row r="26524" spans="9:10" ht="15.75">
      <c r="I26524" s="192"/>
      <c r="J26524" s="192"/>
    </row>
    <row r="26525" spans="9:10" ht="15.75">
      <c r="I26525" s="192"/>
      <c r="J26525" s="192"/>
    </row>
    <row r="26526" spans="9:10" ht="15.75">
      <c r="I26526" s="192"/>
      <c r="J26526" s="192"/>
    </row>
    <row r="26527" spans="9:10" ht="15.75">
      <c r="I26527" s="192"/>
      <c r="J26527" s="192"/>
    </row>
    <row r="26528" spans="9:10" ht="15.75">
      <c r="I26528" s="192"/>
      <c r="J26528" s="192"/>
    </row>
    <row r="26529" spans="9:10" ht="15.75">
      <c r="I26529" s="192"/>
      <c r="J26529" s="192"/>
    </row>
    <row r="26530" spans="9:10" ht="15.75">
      <c r="I26530" s="192"/>
      <c r="J26530" s="192"/>
    </row>
    <row r="26531" spans="9:10" ht="15.75">
      <c r="I26531" s="192"/>
      <c r="J26531" s="192"/>
    </row>
    <row r="26532" spans="9:10" ht="15.75">
      <c r="I26532" s="192"/>
      <c r="J26532" s="192"/>
    </row>
    <row r="26533" spans="9:10" ht="15.75">
      <c r="I26533" s="192"/>
      <c r="J26533" s="192"/>
    </row>
    <row r="26534" spans="9:10" ht="15.75">
      <c r="I26534" s="192"/>
      <c r="J26534" s="192"/>
    </row>
    <row r="26535" spans="9:10" ht="15.75">
      <c r="I26535" s="192"/>
      <c r="J26535" s="192"/>
    </row>
    <row r="26536" spans="9:10" ht="15.75">
      <c r="I26536" s="192"/>
      <c r="J26536" s="192"/>
    </row>
    <row r="26537" spans="9:10" ht="15.75">
      <c r="I26537" s="192"/>
      <c r="J26537" s="192"/>
    </row>
    <row r="26538" spans="9:10" ht="15.75">
      <c r="I26538" s="192"/>
      <c r="J26538" s="192"/>
    </row>
    <row r="26539" spans="9:10" ht="15.75">
      <c r="I26539" s="192"/>
      <c r="J26539" s="192"/>
    </row>
    <row r="26540" spans="9:10" ht="15.75">
      <c r="I26540" s="192"/>
      <c r="J26540" s="192"/>
    </row>
    <row r="26541" spans="9:10" ht="15.75">
      <c r="I26541" s="192"/>
      <c r="J26541" s="192"/>
    </row>
    <row r="26542" spans="9:10" ht="15.75">
      <c r="I26542" s="192"/>
      <c r="J26542" s="192"/>
    </row>
    <row r="26543" spans="9:10" ht="15.75">
      <c r="I26543" s="192"/>
      <c r="J26543" s="192"/>
    </row>
    <row r="26544" spans="9:10" ht="15.75">
      <c r="I26544" s="192"/>
      <c r="J26544" s="192"/>
    </row>
    <row r="26545" spans="9:10" ht="15.75">
      <c r="I26545" s="192"/>
      <c r="J26545" s="192"/>
    </row>
    <row r="26546" spans="9:10" ht="15.75">
      <c r="I26546" s="192"/>
      <c r="J26546" s="192"/>
    </row>
    <row r="26547" spans="9:10" ht="15.75">
      <c r="I26547" s="192"/>
      <c r="J26547" s="192"/>
    </row>
    <row r="26548" spans="9:10" ht="15.75">
      <c r="I26548" s="192"/>
      <c r="J26548" s="192"/>
    </row>
    <row r="26549" spans="9:10" ht="15.75">
      <c r="I26549" s="192"/>
      <c r="J26549" s="192"/>
    </row>
    <row r="26550" spans="9:10" ht="15.75">
      <c r="I26550" s="192"/>
      <c r="J26550" s="192"/>
    </row>
    <row r="26551" spans="9:10" ht="15.75">
      <c r="I26551" s="192"/>
      <c r="J26551" s="192"/>
    </row>
    <row r="26552" spans="9:10" ht="15.75">
      <c r="I26552" s="192"/>
      <c r="J26552" s="192"/>
    </row>
    <row r="26553" spans="9:10" ht="15.75">
      <c r="I26553" s="192"/>
      <c r="J26553" s="192"/>
    </row>
    <row r="26554" spans="9:10" ht="15.75">
      <c r="I26554" s="192"/>
      <c r="J26554" s="192"/>
    </row>
    <row r="26555" spans="9:10" ht="15.75">
      <c r="I26555" s="192"/>
      <c r="J26555" s="192"/>
    </row>
    <row r="26556" spans="9:10" ht="15.75">
      <c r="I26556" s="192"/>
      <c r="J26556" s="192"/>
    </row>
    <row r="26557" spans="9:10" ht="15.75">
      <c r="I26557" s="192"/>
      <c r="J26557" s="192"/>
    </row>
    <row r="26558" spans="9:10" ht="15.75">
      <c r="I26558" s="192"/>
      <c r="J26558" s="192"/>
    </row>
    <row r="26559" spans="9:10" ht="15.75">
      <c r="I26559" s="192"/>
      <c r="J26559" s="192"/>
    </row>
    <row r="26560" spans="9:10" ht="15.75">
      <c r="I26560" s="192"/>
      <c r="J26560" s="192"/>
    </row>
    <row r="26561" spans="9:10" ht="15.75">
      <c r="I26561" s="192"/>
      <c r="J26561" s="192"/>
    </row>
    <row r="26562" spans="9:10" ht="15.75">
      <c r="I26562" s="192"/>
      <c r="J26562" s="192"/>
    </row>
    <row r="26563" spans="9:10" ht="15.75">
      <c r="I26563" s="192"/>
      <c r="J26563" s="192"/>
    </row>
    <row r="26564" spans="9:10" ht="15.75">
      <c r="I26564" s="192"/>
      <c r="J26564" s="192"/>
    </row>
    <row r="26565" spans="9:10" ht="15.75">
      <c r="I26565" s="192"/>
      <c r="J26565" s="192"/>
    </row>
    <row r="26566" spans="9:10" ht="15.75">
      <c r="I26566" s="192"/>
      <c r="J26566" s="192"/>
    </row>
    <row r="26567" spans="9:10" ht="15.75">
      <c r="I26567" s="192"/>
      <c r="J26567" s="192"/>
    </row>
    <row r="26568" spans="9:10" ht="15.75">
      <c r="I26568" s="192"/>
      <c r="J26568" s="192"/>
    </row>
    <row r="26569" spans="9:10" ht="15.75">
      <c r="I26569" s="192"/>
      <c r="J26569" s="192"/>
    </row>
    <row r="26570" spans="9:10" ht="15.75">
      <c r="I26570" s="192"/>
      <c r="J26570" s="192"/>
    </row>
    <row r="26571" spans="9:10" ht="15.75">
      <c r="I26571" s="192"/>
      <c r="J26571" s="192"/>
    </row>
    <row r="26572" spans="9:10" ht="15.75">
      <c r="I26572" s="192"/>
      <c r="J26572" s="192"/>
    </row>
    <row r="26573" spans="9:10" ht="15.75">
      <c r="I26573" s="192"/>
      <c r="J26573" s="192"/>
    </row>
    <row r="26574" spans="9:10" ht="15.75">
      <c r="I26574" s="192"/>
      <c r="J26574" s="192"/>
    </row>
    <row r="26575" spans="9:10" ht="15.75">
      <c r="I26575" s="192"/>
      <c r="J26575" s="192"/>
    </row>
    <row r="26576" spans="9:10" ht="15.75">
      <c r="I26576" s="192"/>
      <c r="J26576" s="192"/>
    </row>
    <row r="26577" spans="9:10" ht="15.75">
      <c r="I26577" s="192"/>
      <c r="J26577" s="192"/>
    </row>
    <row r="26578" spans="9:10" ht="15.75">
      <c r="I26578" s="192"/>
      <c r="J26578" s="192"/>
    </row>
    <row r="26579" spans="9:10" ht="15.75">
      <c r="I26579" s="192"/>
      <c r="J26579" s="192"/>
    </row>
    <row r="26580" spans="9:10" ht="15.75">
      <c r="I26580" s="192"/>
      <c r="J26580" s="192"/>
    </row>
    <row r="26581" spans="9:10" ht="15.75">
      <c r="I26581" s="192"/>
      <c r="J26581" s="192"/>
    </row>
    <row r="26582" spans="9:10" ht="15.75">
      <c r="I26582" s="192"/>
      <c r="J26582" s="192"/>
    </row>
    <row r="26583" spans="9:10" ht="15.75">
      <c r="I26583" s="192"/>
      <c r="J26583" s="192"/>
    </row>
    <row r="26584" spans="9:10" ht="15.75">
      <c r="I26584" s="192"/>
      <c r="J26584" s="192"/>
    </row>
    <row r="26585" spans="9:10" ht="15.75">
      <c r="I26585" s="192"/>
      <c r="J26585" s="192"/>
    </row>
    <row r="26586" spans="9:10" ht="15.75">
      <c r="I26586" s="192"/>
      <c r="J26586" s="192"/>
    </row>
    <row r="26587" spans="9:10" ht="15.75">
      <c r="I26587" s="192"/>
      <c r="J26587" s="192"/>
    </row>
    <row r="26588" spans="9:10" ht="15.75">
      <c r="I26588" s="192"/>
      <c r="J26588" s="192"/>
    </row>
    <row r="26589" spans="9:10" ht="15.75">
      <c r="I26589" s="192"/>
      <c r="J26589" s="192"/>
    </row>
    <row r="26590" spans="9:10" ht="15.75">
      <c r="I26590" s="192"/>
      <c r="J26590" s="192"/>
    </row>
    <row r="26591" spans="9:10" ht="15.75">
      <c r="I26591" s="192"/>
      <c r="J26591" s="192"/>
    </row>
    <row r="26592" spans="9:10" ht="15.75">
      <c r="I26592" s="192"/>
      <c r="J26592" s="192"/>
    </row>
    <row r="26593" spans="9:10" ht="15.75">
      <c r="I26593" s="192"/>
      <c r="J26593" s="192"/>
    </row>
    <row r="26594" spans="9:10" ht="15.75">
      <c r="I26594" s="192"/>
      <c r="J26594" s="192"/>
    </row>
    <row r="26595" spans="9:10" ht="15.75">
      <c r="I26595" s="192"/>
      <c r="J26595" s="192"/>
    </row>
    <row r="26596" spans="9:10" ht="15.75">
      <c r="I26596" s="192"/>
      <c r="J26596" s="192"/>
    </row>
    <row r="26597" spans="9:10" ht="15.75">
      <c r="I26597" s="192"/>
      <c r="J26597" s="192"/>
    </row>
    <row r="26598" spans="9:10" ht="15.75">
      <c r="I26598" s="192"/>
      <c r="J26598" s="192"/>
    </row>
    <row r="26599" spans="9:10" ht="15.75">
      <c r="I26599" s="192"/>
      <c r="J26599" s="192"/>
    </row>
    <row r="26600" spans="9:10" ht="15.75">
      <c r="I26600" s="192"/>
      <c r="J26600" s="192"/>
    </row>
    <row r="26601" spans="9:10" ht="15.75">
      <c r="I26601" s="192"/>
      <c r="J26601" s="192"/>
    </row>
    <row r="26602" spans="9:10" ht="15.75">
      <c r="I26602" s="192"/>
      <c r="J26602" s="192"/>
    </row>
    <row r="26603" spans="9:10" ht="15.75">
      <c r="I26603" s="192"/>
      <c r="J26603" s="192"/>
    </row>
    <row r="26604" spans="9:10" ht="15.75">
      <c r="I26604" s="192"/>
      <c r="J26604" s="192"/>
    </row>
    <row r="26605" spans="9:10" ht="15.75">
      <c r="I26605" s="192"/>
      <c r="J26605" s="192"/>
    </row>
    <row r="26606" spans="9:10" ht="15.75">
      <c r="I26606" s="192"/>
      <c r="J26606" s="192"/>
    </row>
    <row r="26607" spans="9:10" ht="15.75">
      <c r="I26607" s="192"/>
      <c r="J26607" s="192"/>
    </row>
    <row r="26608" spans="9:10" ht="15.75">
      <c r="I26608" s="192"/>
      <c r="J26608" s="192"/>
    </row>
    <row r="26609" spans="9:10" ht="15.75">
      <c r="I26609" s="192"/>
      <c r="J26609" s="192"/>
    </row>
    <row r="26610" spans="9:10" ht="15.75">
      <c r="I26610" s="192"/>
      <c r="J26610" s="192"/>
    </row>
    <row r="26611" spans="9:10" ht="15.75">
      <c r="I26611" s="192"/>
      <c r="J26611" s="192"/>
    </row>
    <row r="26612" spans="9:10" ht="15.75">
      <c r="I26612" s="192"/>
      <c r="J26612" s="192"/>
    </row>
    <row r="26613" spans="9:10" ht="15.75">
      <c r="I26613" s="192"/>
      <c r="J26613" s="192"/>
    </row>
    <row r="26614" spans="9:10" ht="15.75">
      <c r="I26614" s="192"/>
      <c r="J26614" s="192"/>
    </row>
    <row r="26615" spans="9:10" ht="15.75">
      <c r="I26615" s="192"/>
      <c r="J26615" s="192"/>
    </row>
    <row r="26616" spans="9:10" ht="15.75">
      <c r="I26616" s="192"/>
      <c r="J26616" s="192"/>
    </row>
    <row r="26617" spans="9:10" ht="15.75">
      <c r="I26617" s="192"/>
      <c r="J26617" s="192"/>
    </row>
    <row r="26618" spans="9:10" ht="15.75">
      <c r="I26618" s="192"/>
      <c r="J26618" s="192"/>
    </row>
    <row r="26619" spans="9:10" ht="15.75">
      <c r="I26619" s="192"/>
      <c r="J26619" s="192"/>
    </row>
    <row r="26620" spans="9:10" ht="15.75">
      <c r="I26620" s="192"/>
      <c r="J26620" s="192"/>
    </row>
    <row r="26621" spans="9:10" ht="15.75">
      <c r="I26621" s="192"/>
      <c r="J26621" s="192"/>
    </row>
    <row r="26622" spans="9:10" ht="15.75">
      <c r="I26622" s="192"/>
      <c r="J26622" s="192"/>
    </row>
    <row r="26623" spans="9:10" ht="15.75">
      <c r="I26623" s="192"/>
      <c r="J26623" s="192"/>
    </row>
    <row r="26624" spans="9:10" ht="15.75">
      <c r="I26624" s="192"/>
      <c r="J26624" s="192"/>
    </row>
    <row r="26625" spans="9:10" ht="15.75">
      <c r="I26625" s="192"/>
      <c r="J26625" s="192"/>
    </row>
    <row r="26626" spans="9:10" ht="15.75">
      <c r="I26626" s="192"/>
      <c r="J26626" s="192"/>
    </row>
    <row r="26627" spans="9:10" ht="15.75">
      <c r="I26627" s="192"/>
      <c r="J26627" s="192"/>
    </row>
    <row r="26628" spans="9:10" ht="15.75">
      <c r="I26628" s="192"/>
      <c r="J26628" s="192"/>
    </row>
    <row r="26629" spans="9:10" ht="15.75">
      <c r="I26629" s="192"/>
      <c r="J26629" s="192"/>
    </row>
    <row r="26630" spans="9:10" ht="15.75">
      <c r="I26630" s="192"/>
      <c r="J26630" s="192"/>
    </row>
    <row r="26631" spans="9:10" ht="15.75">
      <c r="I26631" s="192"/>
      <c r="J26631" s="192"/>
    </row>
    <row r="26632" spans="9:10" ht="15.75">
      <c r="I26632" s="192"/>
      <c r="J26632" s="192"/>
    </row>
    <row r="26633" spans="9:10" ht="15.75">
      <c r="I26633" s="192"/>
      <c r="J26633" s="192"/>
    </row>
    <row r="26634" spans="9:10" ht="15.75">
      <c r="I26634" s="192"/>
      <c r="J26634" s="192"/>
    </row>
    <row r="26635" spans="9:10" ht="15.75">
      <c r="I26635" s="192"/>
      <c r="J26635" s="192"/>
    </row>
    <row r="26636" spans="9:10" ht="15.75">
      <c r="I26636" s="192"/>
      <c r="J26636" s="192"/>
    </row>
    <row r="26637" spans="9:10" ht="15.75">
      <c r="I26637" s="192"/>
      <c r="J26637" s="192"/>
    </row>
    <row r="26638" spans="9:10" ht="15.75">
      <c r="I26638" s="192"/>
      <c r="J26638" s="192"/>
    </row>
    <row r="26639" spans="9:10" ht="15.75">
      <c r="I26639" s="192"/>
      <c r="J26639" s="192"/>
    </row>
    <row r="26640" spans="9:10" ht="15.75">
      <c r="I26640" s="192"/>
      <c r="J26640" s="192"/>
    </row>
    <row r="26641" spans="9:10" ht="15.75">
      <c r="I26641" s="192"/>
      <c r="J26641" s="192"/>
    </row>
    <row r="26642" spans="9:10" ht="15.75">
      <c r="I26642" s="192"/>
      <c r="J26642" s="192"/>
    </row>
    <row r="26643" spans="9:10" ht="15.75">
      <c r="I26643" s="192"/>
      <c r="J26643" s="192"/>
    </row>
    <row r="26644" spans="9:10" ht="15.75">
      <c r="I26644" s="192"/>
      <c r="J26644" s="192"/>
    </row>
    <row r="26645" spans="9:10" ht="15.75">
      <c r="I26645" s="192"/>
      <c r="J26645" s="192"/>
    </row>
    <row r="26646" spans="9:10" ht="15.75">
      <c r="I26646" s="192"/>
      <c r="J26646" s="192"/>
    </row>
    <row r="26647" spans="9:10" ht="15.75">
      <c r="I26647" s="192"/>
      <c r="J26647" s="192"/>
    </row>
    <row r="26648" spans="9:10" ht="15.75">
      <c r="I26648" s="192"/>
      <c r="J26648" s="192"/>
    </row>
    <row r="26649" spans="9:10" ht="15.75">
      <c r="I26649" s="192"/>
      <c r="J26649" s="192"/>
    </row>
    <row r="26650" spans="9:10" ht="15.75">
      <c r="I26650" s="192"/>
      <c r="J26650" s="192"/>
    </row>
    <row r="26651" spans="9:10" ht="15.75">
      <c r="I26651" s="192"/>
      <c r="J26651" s="192"/>
    </row>
    <row r="26652" spans="9:10" ht="15.75">
      <c r="I26652" s="192"/>
      <c r="J26652" s="192"/>
    </row>
    <row r="26653" spans="9:10" ht="15.75">
      <c r="I26653" s="192"/>
      <c r="J26653" s="192"/>
    </row>
    <row r="26654" spans="9:10" ht="15.75">
      <c r="I26654" s="192"/>
      <c r="J26654" s="192"/>
    </row>
    <row r="26655" spans="9:10" ht="15.75">
      <c r="I26655" s="192"/>
      <c r="J26655" s="192"/>
    </row>
    <row r="26656" spans="9:10" ht="15.75">
      <c r="I26656" s="192"/>
      <c r="J26656" s="192"/>
    </row>
    <row r="26657" spans="9:10" ht="15.75">
      <c r="I26657" s="192"/>
      <c r="J26657" s="192"/>
    </row>
    <row r="26658" spans="9:10" ht="15.75">
      <c r="I26658" s="192"/>
      <c r="J26658" s="192"/>
    </row>
    <row r="26659" spans="9:10" ht="15.75">
      <c r="I26659" s="192"/>
      <c r="J26659" s="192"/>
    </row>
    <row r="26660" spans="9:10" ht="15.75">
      <c r="I26660" s="192"/>
      <c r="J26660" s="192"/>
    </row>
    <row r="26661" spans="9:10" ht="15.75">
      <c r="I26661" s="192"/>
      <c r="J26661" s="192"/>
    </row>
    <row r="26662" spans="9:10" ht="15.75">
      <c r="I26662" s="192"/>
      <c r="J26662" s="192"/>
    </row>
    <row r="26663" spans="9:10" ht="15.75">
      <c r="I26663" s="192"/>
      <c r="J26663" s="192"/>
    </row>
    <row r="26664" spans="9:10" ht="15.75">
      <c r="I26664" s="192"/>
      <c r="J26664" s="192"/>
    </row>
    <row r="26665" spans="9:10" ht="15.75">
      <c r="I26665" s="192"/>
      <c r="J26665" s="192"/>
    </row>
    <row r="26666" spans="9:10" ht="15.75">
      <c r="I26666" s="192"/>
      <c r="J26666" s="192"/>
    </row>
    <row r="26667" spans="9:10" ht="15.75">
      <c r="I26667" s="192"/>
      <c r="J26667" s="192"/>
    </row>
    <row r="26668" spans="9:10" ht="15.75">
      <c r="I26668" s="192"/>
      <c r="J26668" s="192"/>
    </row>
    <row r="26669" spans="9:10" ht="15.75">
      <c r="I26669" s="192"/>
      <c r="J26669" s="192"/>
    </row>
    <row r="26670" spans="9:10" ht="15.75">
      <c r="I26670" s="192"/>
      <c r="J26670" s="192"/>
    </row>
    <row r="26671" spans="9:10" ht="15.75">
      <c r="I26671" s="192"/>
      <c r="J26671" s="192"/>
    </row>
    <row r="26672" spans="9:10" ht="15.75">
      <c r="I26672" s="192"/>
      <c r="J26672" s="192"/>
    </row>
    <row r="26673" spans="9:10" ht="15.75">
      <c r="I26673" s="192"/>
      <c r="J26673" s="192"/>
    </row>
    <row r="26674" spans="9:10" ht="15.75">
      <c r="I26674" s="192"/>
      <c r="J26674" s="192"/>
    </row>
    <row r="26675" spans="9:10" ht="15.75">
      <c r="I26675" s="192"/>
      <c r="J26675" s="192"/>
    </row>
    <row r="26676" spans="9:10" ht="15.75">
      <c r="I26676" s="192"/>
      <c r="J26676" s="192"/>
    </row>
    <row r="26677" spans="9:10" ht="15.75">
      <c r="I26677" s="192"/>
      <c r="J26677" s="192"/>
    </row>
    <row r="26678" spans="9:10" ht="15.75">
      <c r="I26678" s="192"/>
      <c r="J26678" s="192"/>
    </row>
    <row r="26679" spans="9:10" ht="15.75">
      <c r="I26679" s="192"/>
      <c r="J26679" s="192"/>
    </row>
    <row r="26680" spans="9:10" ht="15.75">
      <c r="I26680" s="192"/>
      <c r="J26680" s="192"/>
    </row>
    <row r="26681" spans="9:10" ht="15.75">
      <c r="I26681" s="192"/>
      <c r="J26681" s="192"/>
    </row>
    <row r="26682" spans="9:10" ht="15.75">
      <c r="I26682" s="192"/>
      <c r="J26682" s="192"/>
    </row>
    <row r="26683" spans="9:10" ht="15.75">
      <c r="I26683" s="192"/>
      <c r="J26683" s="192"/>
    </row>
    <row r="26684" spans="9:10" ht="15.75">
      <c r="I26684" s="192"/>
      <c r="J26684" s="192"/>
    </row>
    <row r="26685" spans="9:10" ht="15.75">
      <c r="I26685" s="192"/>
      <c r="J26685" s="192"/>
    </row>
    <row r="26686" spans="9:10" ht="15.75">
      <c r="I26686" s="192"/>
      <c r="J26686" s="192"/>
    </row>
    <row r="26687" spans="9:10" ht="15.75">
      <c r="I26687" s="192"/>
      <c r="J26687" s="192"/>
    </row>
    <row r="26688" spans="9:10" ht="15.75">
      <c r="I26688" s="192"/>
      <c r="J26688" s="192"/>
    </row>
    <row r="26689" spans="9:10" ht="15.75">
      <c r="I26689" s="192"/>
      <c r="J26689" s="192"/>
    </row>
    <row r="26690" spans="9:10" ht="15.75">
      <c r="I26690" s="192"/>
      <c r="J26690" s="192"/>
    </row>
    <row r="26691" spans="9:10" ht="15.75">
      <c r="I26691" s="192"/>
      <c r="J26691" s="192"/>
    </row>
    <row r="26692" spans="9:10" ht="15.75">
      <c r="I26692" s="192"/>
      <c r="J26692" s="192"/>
    </row>
    <row r="26693" spans="9:10" ht="15.75">
      <c r="I26693" s="192"/>
      <c r="J26693" s="192"/>
    </row>
    <row r="26694" spans="9:10" ht="15.75">
      <c r="I26694" s="192"/>
      <c r="J26694" s="192"/>
    </row>
    <row r="26695" spans="9:10" ht="15.75">
      <c r="I26695" s="192"/>
      <c r="J26695" s="192"/>
    </row>
    <row r="26696" spans="9:10" ht="15.75">
      <c r="I26696" s="192"/>
      <c r="J26696" s="192"/>
    </row>
    <row r="26697" spans="9:10" ht="15.75">
      <c r="I26697" s="192"/>
      <c r="J26697" s="192"/>
    </row>
    <row r="26698" spans="9:10" ht="15.75">
      <c r="I26698" s="192"/>
      <c r="J26698" s="192"/>
    </row>
    <row r="26699" spans="9:10" ht="15.75">
      <c r="I26699" s="192"/>
      <c r="J26699" s="192"/>
    </row>
    <row r="26700" spans="9:10" ht="15.75">
      <c r="I26700" s="192"/>
      <c r="J26700" s="192"/>
    </row>
    <row r="26701" spans="9:10" ht="15.75">
      <c r="I26701" s="192"/>
      <c r="J26701" s="192"/>
    </row>
    <row r="26702" spans="9:10" ht="15.75">
      <c r="I26702" s="192"/>
      <c r="J26702" s="192"/>
    </row>
    <row r="26703" spans="9:10" ht="15.75">
      <c r="I26703" s="192"/>
      <c r="J26703" s="192"/>
    </row>
    <row r="26704" spans="9:10" ht="15.75">
      <c r="I26704" s="192"/>
      <c r="J26704" s="192"/>
    </row>
    <row r="26705" spans="9:10" ht="15.75">
      <c r="I26705" s="192"/>
      <c r="J26705" s="192"/>
    </row>
    <row r="26706" spans="9:10" ht="15.75">
      <c r="I26706" s="192"/>
      <c r="J26706" s="192"/>
    </row>
    <row r="26707" spans="9:10" ht="15.75">
      <c r="I26707" s="192"/>
      <c r="J26707" s="192"/>
    </row>
    <row r="26708" spans="9:10" ht="15.75">
      <c r="I26708" s="192"/>
      <c r="J26708" s="192"/>
    </row>
    <row r="26709" spans="9:10" ht="15.75">
      <c r="I26709" s="192"/>
      <c r="J26709" s="192"/>
    </row>
    <row r="26710" spans="9:10" ht="15.75">
      <c r="I26710" s="192"/>
      <c r="J26710" s="192"/>
    </row>
    <row r="26711" spans="9:10" ht="15.75">
      <c r="I26711" s="192"/>
      <c r="J26711" s="192"/>
    </row>
    <row r="26712" spans="9:10" ht="15.75">
      <c r="I26712" s="192"/>
      <c r="J26712" s="192"/>
    </row>
    <row r="26713" spans="9:10" ht="15.75">
      <c r="I26713" s="192"/>
      <c r="J26713" s="192"/>
    </row>
    <row r="26714" spans="9:10" ht="15.75">
      <c r="I26714" s="192"/>
      <c r="J26714" s="192"/>
    </row>
    <row r="26715" spans="9:10" ht="15.75">
      <c r="I26715" s="192"/>
      <c r="J26715" s="192"/>
    </row>
    <row r="26716" spans="9:10" ht="15.75">
      <c r="I26716" s="192"/>
      <c r="J26716" s="192"/>
    </row>
    <row r="26717" spans="9:10" ht="15.75">
      <c r="I26717" s="192"/>
      <c r="J26717" s="192"/>
    </row>
    <row r="26718" spans="9:10" ht="15.75">
      <c r="I26718" s="192"/>
      <c r="J26718" s="192"/>
    </row>
    <row r="26719" spans="9:10" ht="15.75">
      <c r="I26719" s="192"/>
      <c r="J26719" s="192"/>
    </row>
    <row r="26720" spans="9:10" ht="15.75">
      <c r="I26720" s="192"/>
      <c r="J26720" s="192"/>
    </row>
    <row r="26721" spans="9:10" ht="15.75">
      <c r="I26721" s="192"/>
      <c r="J26721" s="192"/>
    </row>
    <row r="26722" spans="9:10" ht="15.75">
      <c r="I26722" s="192"/>
      <c r="J26722" s="192"/>
    </row>
    <row r="26723" spans="9:10" ht="15.75">
      <c r="I26723" s="192"/>
      <c r="J26723" s="192"/>
    </row>
    <row r="26724" spans="9:10" ht="15.75">
      <c r="I26724" s="192"/>
      <c r="J26724" s="192"/>
    </row>
    <row r="26725" spans="9:10" ht="15.75">
      <c r="I26725" s="192"/>
      <c r="J26725" s="192"/>
    </row>
    <row r="26726" spans="9:10" ht="15.75">
      <c r="I26726" s="192"/>
      <c r="J26726" s="192"/>
    </row>
    <row r="26727" spans="9:10" ht="15.75">
      <c r="I26727" s="192"/>
      <c r="J26727" s="192"/>
    </row>
    <row r="26728" spans="9:10" ht="15.75">
      <c r="I26728" s="192"/>
      <c r="J26728" s="192"/>
    </row>
    <row r="26729" spans="9:10" ht="15.75">
      <c r="I26729" s="192"/>
      <c r="J26729" s="192"/>
    </row>
    <row r="26730" spans="9:10" ht="15.75">
      <c r="I26730" s="192"/>
      <c r="J26730" s="192"/>
    </row>
    <row r="26731" spans="9:10" ht="15.75">
      <c r="I26731" s="192"/>
      <c r="J26731" s="192"/>
    </row>
    <row r="26732" spans="9:10" ht="15.75">
      <c r="I26732" s="192"/>
      <c r="J26732" s="192"/>
    </row>
    <row r="26733" spans="9:10" ht="15.75">
      <c r="I26733" s="192"/>
      <c r="J26733" s="192"/>
    </row>
    <row r="26734" spans="9:10" ht="15.75">
      <c r="I26734" s="192"/>
      <c r="J26734" s="192"/>
    </row>
    <row r="26735" spans="9:10" ht="15.75">
      <c r="I26735" s="192"/>
      <c r="J26735" s="192"/>
    </row>
    <row r="26736" spans="9:10" ht="15.75">
      <c r="I26736" s="192"/>
      <c r="J26736" s="192"/>
    </row>
    <row r="26737" spans="9:10" ht="15.75">
      <c r="I26737" s="192"/>
      <c r="J26737" s="192"/>
    </row>
    <row r="26738" spans="9:10" ht="15.75">
      <c r="I26738" s="192"/>
      <c r="J26738" s="192"/>
    </row>
    <row r="26739" spans="9:10" ht="15.75">
      <c r="I26739" s="192"/>
      <c r="J26739" s="192"/>
    </row>
    <row r="26740" spans="9:10" ht="15.75">
      <c r="I26740" s="192"/>
      <c r="J26740" s="192"/>
    </row>
    <row r="26741" spans="9:10" ht="15.75">
      <c r="I26741" s="192"/>
      <c r="J26741" s="192"/>
    </row>
    <row r="26742" spans="9:10" ht="15.75">
      <c r="I26742" s="192"/>
      <c r="J26742" s="192"/>
    </row>
    <row r="26743" spans="9:10" ht="15.75">
      <c r="I26743" s="192"/>
      <c r="J26743" s="192"/>
    </row>
    <row r="26744" spans="9:10" ht="15.75">
      <c r="I26744" s="192"/>
      <c r="J26744" s="192"/>
    </row>
    <row r="26745" spans="9:10" ht="15.75">
      <c r="I26745" s="192"/>
      <c r="J26745" s="192"/>
    </row>
    <row r="26746" spans="9:10" ht="15.75">
      <c r="I26746" s="192"/>
      <c r="J26746" s="192"/>
    </row>
    <row r="26747" spans="9:10" ht="15.75">
      <c r="I26747" s="192"/>
      <c r="J26747" s="192"/>
    </row>
    <row r="26748" spans="9:10" ht="15.75">
      <c r="I26748" s="192"/>
      <c r="J26748" s="192"/>
    </row>
    <row r="26749" spans="9:10" ht="15.75">
      <c r="I26749" s="192"/>
      <c r="J26749" s="192"/>
    </row>
    <row r="26750" spans="9:10" ht="15.75">
      <c r="I26750" s="192"/>
      <c r="J26750" s="192"/>
    </row>
    <row r="26751" spans="9:10" ht="15.75">
      <c r="I26751" s="192"/>
      <c r="J26751" s="192"/>
    </row>
    <row r="26752" spans="9:10" ht="15.75">
      <c r="I26752" s="192"/>
      <c r="J26752" s="192"/>
    </row>
    <row r="26753" spans="9:10" ht="15.75">
      <c r="I26753" s="192"/>
      <c r="J26753" s="192"/>
    </row>
    <row r="26754" spans="9:10" ht="15.75">
      <c r="I26754" s="192"/>
      <c r="J26754" s="192"/>
    </row>
    <row r="26755" spans="9:10" ht="15.75">
      <c r="I26755" s="192"/>
      <c r="J26755" s="192"/>
    </row>
    <row r="26756" spans="9:10" ht="15.75">
      <c r="I26756" s="192"/>
      <c r="J26756" s="192"/>
    </row>
    <row r="26757" spans="9:10" ht="15.75">
      <c r="I26757" s="192"/>
      <c r="J26757" s="192"/>
    </row>
    <row r="26758" spans="9:10" ht="15.75">
      <c r="I26758" s="192"/>
      <c r="J26758" s="192"/>
    </row>
    <row r="26759" spans="9:10" ht="15.75">
      <c r="I26759" s="192"/>
      <c r="J26759" s="192"/>
    </row>
    <row r="26760" spans="9:10" ht="15.75">
      <c r="I26760" s="192"/>
      <c r="J26760" s="192"/>
    </row>
    <row r="26761" spans="9:10" ht="15.75">
      <c r="I26761" s="192"/>
      <c r="J26761" s="192"/>
    </row>
    <row r="26762" spans="9:10" ht="15.75">
      <c r="I26762" s="192"/>
      <c r="J26762" s="192"/>
    </row>
    <row r="26763" spans="9:10" ht="15.75">
      <c r="I26763" s="192"/>
      <c r="J26763" s="192"/>
    </row>
    <row r="26764" spans="9:10" ht="15.75">
      <c r="I26764" s="192"/>
      <c r="J26764" s="192"/>
    </row>
    <row r="26765" spans="9:10" ht="15.75">
      <c r="I26765" s="192"/>
      <c r="J26765" s="192"/>
    </row>
    <row r="26766" spans="9:10" ht="15.75">
      <c r="I26766" s="192"/>
      <c r="J26766" s="192"/>
    </row>
    <row r="26767" spans="9:10" ht="15.75">
      <c r="I26767" s="192"/>
      <c r="J26767" s="192"/>
    </row>
    <row r="26768" spans="9:10" ht="15.75">
      <c r="I26768" s="192"/>
      <c r="J26768" s="192"/>
    </row>
    <row r="26769" spans="9:10" ht="15.75">
      <c r="I26769" s="192"/>
      <c r="J26769" s="192"/>
    </row>
    <row r="26770" spans="9:10" ht="15.75">
      <c r="I26770" s="192"/>
      <c r="J26770" s="192"/>
    </row>
    <row r="26771" spans="9:10" ht="15.75">
      <c r="I26771" s="192"/>
      <c r="J26771" s="192"/>
    </row>
    <row r="26772" spans="9:10" ht="15.75">
      <c r="I26772" s="192"/>
      <c r="J26772" s="192"/>
    </row>
    <row r="26773" spans="9:10" ht="15.75">
      <c r="I26773" s="192"/>
      <c r="J26773" s="192"/>
    </row>
    <row r="26774" spans="9:10" ht="15.75">
      <c r="I26774" s="192"/>
      <c r="J26774" s="192"/>
    </row>
    <row r="26775" spans="9:10" ht="15.75">
      <c r="I26775" s="192"/>
      <c r="J26775" s="192"/>
    </row>
    <row r="26776" spans="9:10" ht="15.75">
      <c r="I26776" s="192"/>
      <c r="J26776" s="192"/>
    </row>
    <row r="26777" spans="9:10" ht="15.75">
      <c r="I26777" s="192"/>
      <c r="J26777" s="192"/>
    </row>
    <row r="26778" spans="9:10" ht="15.75">
      <c r="I26778" s="192"/>
      <c r="J26778" s="192"/>
    </row>
    <row r="26779" spans="9:10" ht="15.75">
      <c r="I26779" s="192"/>
      <c r="J26779" s="192"/>
    </row>
    <row r="26780" spans="9:10" ht="15.75">
      <c r="I26780" s="192"/>
      <c r="J26780" s="192"/>
    </row>
    <row r="26781" spans="9:10" ht="15.75">
      <c r="I26781" s="192"/>
      <c r="J26781" s="192"/>
    </row>
    <row r="26782" spans="9:10" ht="15.75">
      <c r="I26782" s="192"/>
      <c r="J26782" s="192"/>
    </row>
    <row r="26783" spans="9:10" ht="15.75">
      <c r="I26783" s="192"/>
      <c r="J26783" s="192"/>
    </row>
    <row r="26784" spans="9:10" ht="15.75">
      <c r="I26784" s="192"/>
      <c r="J26784" s="192"/>
    </row>
    <row r="26785" spans="9:10" ht="15.75">
      <c r="I26785" s="192"/>
      <c r="J26785" s="192"/>
    </row>
    <row r="26786" spans="9:10" ht="15.75">
      <c r="I26786" s="192"/>
      <c r="J26786" s="192"/>
    </row>
    <row r="26787" spans="9:10" ht="15.75">
      <c r="I26787" s="192"/>
      <c r="J26787" s="192"/>
    </row>
    <row r="26788" spans="9:10" ht="15.75">
      <c r="I26788" s="192"/>
      <c r="J26788" s="192"/>
    </row>
    <row r="26789" spans="9:10" ht="15.75">
      <c r="I26789" s="192"/>
      <c r="J26789" s="192"/>
    </row>
    <row r="26790" spans="9:10" ht="15.75">
      <c r="I26790" s="192"/>
      <c r="J26790" s="192"/>
    </row>
    <row r="26791" spans="9:10" ht="15.75">
      <c r="I26791" s="192"/>
      <c r="J26791" s="192"/>
    </row>
    <row r="26792" spans="9:10" ht="15.75">
      <c r="I26792" s="192"/>
      <c r="J26792" s="192"/>
    </row>
    <row r="26793" spans="9:10" ht="15.75">
      <c r="I26793" s="192"/>
      <c r="J26793" s="192"/>
    </row>
    <row r="26794" spans="9:10" ht="15.75">
      <c r="I26794" s="192"/>
      <c r="J26794" s="192"/>
    </row>
    <row r="26795" spans="9:10" ht="15.75">
      <c r="I26795" s="192"/>
      <c r="J26795" s="192"/>
    </row>
    <row r="26796" spans="9:10" ht="15.75">
      <c r="I26796" s="192"/>
      <c r="J26796" s="192"/>
    </row>
    <row r="26797" spans="9:10" ht="15.75">
      <c r="I26797" s="192"/>
      <c r="J26797" s="192"/>
    </row>
    <row r="26798" spans="9:10" ht="15.75">
      <c r="I26798" s="192"/>
      <c r="J26798" s="192"/>
    </row>
    <row r="26799" spans="9:10" ht="15.75">
      <c r="I26799" s="192"/>
      <c r="J26799" s="192"/>
    </row>
    <row r="26800" spans="9:10" ht="15.75">
      <c r="I26800" s="192"/>
      <c r="J26800" s="192"/>
    </row>
    <row r="26801" spans="9:10" ht="15.75">
      <c r="I26801" s="192"/>
      <c r="J26801" s="192"/>
    </row>
    <row r="26802" spans="9:10" ht="15.75">
      <c r="I26802" s="192"/>
      <c r="J26802" s="192"/>
    </row>
    <row r="26803" spans="9:10" ht="15.75">
      <c r="I26803" s="192"/>
      <c r="J26803" s="192"/>
    </row>
    <row r="26804" spans="9:10" ht="15.75">
      <c r="I26804" s="192"/>
      <c r="J26804" s="192"/>
    </row>
    <row r="26805" spans="9:10" ht="15.75">
      <c r="I26805" s="192"/>
      <c r="J26805" s="192"/>
    </row>
    <row r="26806" spans="9:10" ht="15.75">
      <c r="I26806" s="192"/>
      <c r="J26806" s="192"/>
    </row>
    <row r="26807" spans="9:10" ht="15.75">
      <c r="I26807" s="192"/>
      <c r="J26807" s="192"/>
    </row>
    <row r="26808" spans="9:10" ht="15.75">
      <c r="I26808" s="192"/>
      <c r="J26808" s="192"/>
    </row>
    <row r="26809" spans="9:10" ht="15.75">
      <c r="I26809" s="192"/>
      <c r="J26809" s="192"/>
    </row>
    <row r="26810" spans="9:10" ht="15.75">
      <c r="I26810" s="192"/>
      <c r="J26810" s="192"/>
    </row>
    <row r="26811" spans="9:10" ht="15.75">
      <c r="I26811" s="192"/>
      <c r="J26811" s="192"/>
    </row>
    <row r="26812" spans="9:10" ht="15.75">
      <c r="I26812" s="192"/>
      <c r="J26812" s="192"/>
    </row>
    <row r="26813" spans="9:10" ht="15.75">
      <c r="I26813" s="192"/>
      <c r="J26813" s="192"/>
    </row>
    <row r="26814" spans="9:10" ht="15.75">
      <c r="I26814" s="192"/>
      <c r="J26814" s="192"/>
    </row>
    <row r="26815" spans="9:10" ht="15.75">
      <c r="I26815" s="192"/>
      <c r="J26815" s="192"/>
    </row>
    <row r="26816" spans="9:10" ht="15.75">
      <c r="I26816" s="192"/>
      <c r="J26816" s="192"/>
    </row>
    <row r="26817" spans="9:10" ht="15.75">
      <c r="I26817" s="192"/>
      <c r="J26817" s="192"/>
    </row>
    <row r="26818" spans="9:10" ht="15.75">
      <c r="I26818" s="192"/>
      <c r="J26818" s="192"/>
    </row>
    <row r="26819" spans="9:10" ht="15.75">
      <c r="I26819" s="192"/>
      <c r="J26819" s="192"/>
    </row>
    <row r="26820" spans="9:10" ht="15.75">
      <c r="I26820" s="192"/>
      <c r="J26820" s="192"/>
    </row>
    <row r="26821" spans="9:10" ht="15.75">
      <c r="I26821" s="192"/>
      <c r="J26821" s="192"/>
    </row>
    <row r="26822" spans="9:10" ht="15.75">
      <c r="I26822" s="192"/>
      <c r="J26822" s="192"/>
    </row>
    <row r="26823" spans="9:10" ht="15.75">
      <c r="I26823" s="192"/>
      <c r="J26823" s="192"/>
    </row>
    <row r="26824" spans="9:10" ht="15.75">
      <c r="I26824" s="192"/>
      <c r="J26824" s="192"/>
    </row>
    <row r="26825" spans="9:10" ht="15.75">
      <c r="I26825" s="192"/>
      <c r="J26825" s="192"/>
    </row>
    <row r="26826" spans="9:10" ht="15.75">
      <c r="I26826" s="192"/>
      <c r="J26826" s="192"/>
    </row>
    <row r="26827" spans="9:10" ht="15.75">
      <c r="I26827" s="192"/>
      <c r="J26827" s="192"/>
    </row>
    <row r="26828" spans="9:10" ht="15.75">
      <c r="I26828" s="192"/>
      <c r="J26828" s="192"/>
    </row>
    <row r="26829" spans="9:10" ht="15.75">
      <c r="I26829" s="192"/>
      <c r="J26829" s="192"/>
    </row>
    <row r="26830" spans="9:10" ht="15.75">
      <c r="I26830" s="192"/>
      <c r="J26830" s="192"/>
    </row>
    <row r="26831" spans="9:10" ht="15.75">
      <c r="I26831" s="192"/>
      <c r="J26831" s="192"/>
    </row>
    <row r="26832" spans="9:10" ht="15.75">
      <c r="I26832" s="192"/>
      <c r="J26832" s="192"/>
    </row>
    <row r="26833" spans="9:10" ht="15.75">
      <c r="I26833" s="192"/>
      <c r="J26833" s="192"/>
    </row>
    <row r="26834" spans="9:10" ht="15.75">
      <c r="I26834" s="192"/>
      <c r="J26834" s="192"/>
    </row>
    <row r="26835" spans="9:10" ht="15.75">
      <c r="I26835" s="192"/>
      <c r="J26835" s="192"/>
    </row>
    <row r="26836" spans="9:10" ht="15.75">
      <c r="I26836" s="192"/>
      <c r="J26836" s="192"/>
    </row>
    <row r="26837" spans="9:10" ht="15.75">
      <c r="I26837" s="192"/>
      <c r="J26837" s="192"/>
    </row>
    <row r="26838" spans="9:10" ht="15.75">
      <c r="I26838" s="192"/>
      <c r="J26838" s="192"/>
    </row>
    <row r="26839" spans="9:10" ht="15.75">
      <c r="I26839" s="192"/>
      <c r="J26839" s="192"/>
    </row>
    <row r="26840" spans="9:10" ht="15.75">
      <c r="I26840" s="192"/>
      <c r="J26840" s="192"/>
    </row>
    <row r="26841" spans="9:10" ht="15.75">
      <c r="I26841" s="192"/>
      <c r="J26841" s="192"/>
    </row>
    <row r="26842" spans="9:10" ht="15.75">
      <c r="I26842" s="192"/>
      <c r="J26842" s="192"/>
    </row>
    <row r="26843" spans="9:10" ht="15.75">
      <c r="I26843" s="192"/>
      <c r="J26843" s="192"/>
    </row>
    <row r="26844" spans="9:10" ht="15.75">
      <c r="I26844" s="192"/>
      <c r="J26844" s="192"/>
    </row>
    <row r="26845" spans="9:10" ht="15.75">
      <c r="I26845" s="192"/>
      <c r="J26845" s="192"/>
    </row>
    <row r="26846" spans="9:10" ht="15.75">
      <c r="I26846" s="192"/>
      <c r="J26846" s="192"/>
    </row>
    <row r="26847" spans="9:10" ht="15.75">
      <c r="I26847" s="192"/>
      <c r="J26847" s="192"/>
    </row>
    <row r="26848" spans="9:10" ht="15.75">
      <c r="I26848" s="192"/>
      <c r="J26848" s="192"/>
    </row>
    <row r="26849" spans="9:10" ht="15.75">
      <c r="I26849" s="192"/>
      <c r="J26849" s="192"/>
    </row>
    <row r="26850" spans="9:10" ht="15.75">
      <c r="I26850" s="192"/>
      <c r="J26850" s="192"/>
    </row>
    <row r="26851" spans="9:10" ht="15.75">
      <c r="I26851" s="192"/>
      <c r="J26851" s="192"/>
    </row>
    <row r="26852" spans="9:10" ht="15.75">
      <c r="I26852" s="192"/>
      <c r="J26852" s="192"/>
    </row>
    <row r="26853" spans="9:10" ht="15.75">
      <c r="I26853" s="192"/>
      <c r="J26853" s="192"/>
    </row>
    <row r="26854" spans="9:10" ht="15.75">
      <c r="I26854" s="192"/>
      <c r="J26854" s="192"/>
    </row>
    <row r="26855" spans="9:10" ht="15.75">
      <c r="I26855" s="192"/>
      <c r="J26855" s="192"/>
    </row>
    <row r="26856" spans="9:10" ht="15.75">
      <c r="I26856" s="192"/>
      <c r="J26856" s="192"/>
    </row>
    <row r="26857" spans="9:10" ht="15.75">
      <c r="I26857" s="192"/>
      <c r="J26857" s="192"/>
    </row>
    <row r="26858" spans="9:10" ht="15.75">
      <c r="I26858" s="192"/>
      <c r="J26858" s="192"/>
    </row>
    <row r="26859" spans="9:10" ht="15.75">
      <c r="I26859" s="192"/>
      <c r="J26859" s="192"/>
    </row>
    <row r="26860" spans="9:10" ht="15.75">
      <c r="I26860" s="192"/>
      <c r="J26860" s="192"/>
    </row>
    <row r="26861" spans="9:10" ht="15.75">
      <c r="I26861" s="192"/>
      <c r="J26861" s="192"/>
    </row>
    <row r="26862" spans="9:10" ht="15.75">
      <c r="I26862" s="192"/>
      <c r="J26862" s="192"/>
    </row>
    <row r="26863" spans="9:10" ht="15.75">
      <c r="I26863" s="192"/>
      <c r="J26863" s="192"/>
    </row>
    <row r="26864" spans="9:10" ht="15.75">
      <c r="I26864" s="192"/>
      <c r="J26864" s="192"/>
    </row>
    <row r="26865" spans="9:10" ht="15.75">
      <c r="I26865" s="192"/>
      <c r="J26865" s="192"/>
    </row>
    <row r="26866" spans="9:10" ht="15.75">
      <c r="I26866" s="192"/>
      <c r="J26866" s="192"/>
    </row>
    <row r="26867" spans="9:10" ht="15.75">
      <c r="I26867" s="192"/>
      <c r="J26867" s="192"/>
    </row>
    <row r="26868" spans="9:10" ht="15.75">
      <c r="I26868" s="192"/>
      <c r="J26868" s="192"/>
    </row>
    <row r="26869" spans="9:10" ht="15.75">
      <c r="I26869" s="192"/>
      <c r="J26869" s="192"/>
    </row>
    <row r="26870" spans="9:10" ht="15.75">
      <c r="I26870" s="192"/>
      <c r="J26870" s="192"/>
    </row>
    <row r="26871" spans="9:10" ht="15.75">
      <c r="I26871" s="192"/>
      <c r="J26871" s="192"/>
    </row>
    <row r="26872" spans="9:10" ht="15.75">
      <c r="I26872" s="192"/>
      <c r="J26872" s="192"/>
    </row>
    <row r="26873" spans="9:10" ht="15.75">
      <c r="I26873" s="192"/>
      <c r="J26873" s="192"/>
    </row>
    <row r="26874" spans="9:10" ht="15.75">
      <c r="I26874" s="192"/>
      <c r="J26874" s="192"/>
    </row>
    <row r="26875" spans="9:10" ht="15.75">
      <c r="I26875" s="192"/>
      <c r="J26875" s="192"/>
    </row>
    <row r="26876" spans="9:10" ht="15.75">
      <c r="I26876" s="192"/>
      <c r="J26876" s="192"/>
    </row>
    <row r="26877" spans="9:10" ht="15.75">
      <c r="I26877" s="192"/>
      <c r="J26877" s="192"/>
    </row>
    <row r="26878" spans="9:10" ht="15.75">
      <c r="I26878" s="192"/>
      <c r="J26878" s="192"/>
    </row>
    <row r="26879" spans="9:10" ht="15.75">
      <c r="I26879" s="192"/>
      <c r="J26879" s="192"/>
    </row>
    <row r="26880" spans="9:10" ht="15.75">
      <c r="I26880" s="192"/>
      <c r="J26880" s="192"/>
    </row>
    <row r="26881" spans="9:10" ht="15.75">
      <c r="I26881" s="192"/>
      <c r="J26881" s="192"/>
    </row>
    <row r="26882" spans="9:10" ht="15.75">
      <c r="I26882" s="192"/>
      <c r="J26882" s="192"/>
    </row>
    <row r="26883" spans="9:10" ht="15.75">
      <c r="I26883" s="192"/>
      <c r="J26883" s="192"/>
    </row>
    <row r="26884" spans="9:10" ht="15.75">
      <c r="I26884" s="192"/>
      <c r="J26884" s="192"/>
    </row>
    <row r="26885" spans="9:10" ht="15.75">
      <c r="I26885" s="192"/>
      <c r="J26885" s="192"/>
    </row>
    <row r="26886" spans="9:10" ht="15.75">
      <c r="I26886" s="192"/>
      <c r="J26886" s="192"/>
    </row>
    <row r="26887" spans="9:10" ht="15.75">
      <c r="I26887" s="192"/>
      <c r="J26887" s="192"/>
    </row>
    <row r="26888" spans="9:10" ht="15.75">
      <c r="I26888" s="192"/>
      <c r="J26888" s="192"/>
    </row>
    <row r="26889" spans="9:10" ht="15.75">
      <c r="I26889" s="192"/>
      <c r="J26889" s="192"/>
    </row>
    <row r="26890" spans="9:10" ht="15.75">
      <c r="I26890" s="192"/>
      <c r="J26890" s="192"/>
    </row>
    <row r="26891" spans="9:10" ht="15.75">
      <c r="I26891" s="192"/>
      <c r="J26891" s="192"/>
    </row>
    <row r="26892" spans="9:10" ht="15.75">
      <c r="I26892" s="192"/>
      <c r="J26892" s="192"/>
    </row>
    <row r="26893" spans="9:10" ht="15.75">
      <c r="I26893" s="192"/>
      <c r="J26893" s="192"/>
    </row>
    <row r="26894" spans="9:10" ht="15.75">
      <c r="I26894" s="192"/>
      <c r="J26894" s="192"/>
    </row>
    <row r="26895" spans="9:10" ht="15.75">
      <c r="I26895" s="192"/>
      <c r="J26895" s="192"/>
    </row>
    <row r="26896" spans="9:10" ht="15.75">
      <c r="I26896" s="192"/>
      <c r="J26896" s="192"/>
    </row>
    <row r="26897" spans="9:10" ht="15.75">
      <c r="I26897" s="192"/>
      <c r="J26897" s="192"/>
    </row>
    <row r="26898" spans="9:10" ht="15.75">
      <c r="I26898" s="192"/>
      <c r="J26898" s="192"/>
    </row>
    <row r="26899" spans="9:10" ht="15.75">
      <c r="I26899" s="192"/>
      <c r="J26899" s="192"/>
    </row>
    <row r="26900" spans="9:10" ht="15.75">
      <c r="I26900" s="192"/>
      <c r="J26900" s="192"/>
    </row>
    <row r="26901" spans="9:10" ht="15.75">
      <c r="I26901" s="192"/>
      <c r="J26901" s="192"/>
    </row>
    <row r="26902" spans="9:10" ht="15.75">
      <c r="I26902" s="192"/>
      <c r="J26902" s="192"/>
    </row>
    <row r="26903" spans="9:10" ht="15.75">
      <c r="I26903" s="192"/>
      <c r="J26903" s="192"/>
    </row>
    <row r="26904" spans="9:10" ht="15.75">
      <c r="I26904" s="192"/>
      <c r="J26904" s="192"/>
    </row>
    <row r="26905" spans="9:10" ht="15.75">
      <c r="I26905" s="192"/>
      <c r="J26905" s="192"/>
    </row>
    <row r="26906" spans="9:10" ht="15.75">
      <c r="I26906" s="192"/>
      <c r="J26906" s="192"/>
    </row>
    <row r="26907" spans="9:10" ht="15.75">
      <c r="I26907" s="192"/>
      <c r="J26907" s="192"/>
    </row>
    <row r="26908" spans="9:10" ht="15.75">
      <c r="I26908" s="192"/>
      <c r="J26908" s="192"/>
    </row>
    <row r="26909" spans="9:10" ht="15.75">
      <c r="I26909" s="192"/>
      <c r="J26909" s="192"/>
    </row>
    <row r="26910" spans="9:10" ht="15.75">
      <c r="I26910" s="192"/>
      <c r="J26910" s="192"/>
    </row>
    <row r="26911" spans="9:10" ht="15.75">
      <c r="I26911" s="192"/>
      <c r="J26911" s="192"/>
    </row>
    <row r="26912" spans="9:10" ht="15.75">
      <c r="I26912" s="192"/>
      <c r="J26912" s="192"/>
    </row>
    <row r="26913" spans="9:10" ht="15.75">
      <c r="I26913" s="192"/>
      <c r="J26913" s="192"/>
    </row>
    <row r="26914" spans="9:10" ht="15.75">
      <c r="I26914" s="192"/>
      <c r="J26914" s="192"/>
    </row>
    <row r="26915" spans="9:10" ht="15.75">
      <c r="I26915" s="192"/>
      <c r="J26915" s="192"/>
    </row>
    <row r="26916" spans="9:10" ht="15.75">
      <c r="I26916" s="192"/>
      <c r="J26916" s="192"/>
    </row>
    <row r="26917" spans="9:10" ht="15.75">
      <c r="I26917" s="192"/>
      <c r="J26917" s="192"/>
    </row>
    <row r="26918" spans="9:10" ht="15.75">
      <c r="I26918" s="192"/>
      <c r="J26918" s="192"/>
    </row>
    <row r="26919" spans="9:10" ht="15.75">
      <c r="I26919" s="192"/>
      <c r="J26919" s="192"/>
    </row>
    <row r="26920" spans="9:10" ht="15.75">
      <c r="I26920" s="192"/>
      <c r="J26920" s="192"/>
    </row>
    <row r="26921" spans="9:10" ht="15.75">
      <c r="I26921" s="192"/>
      <c r="J26921" s="192"/>
    </row>
    <row r="26922" spans="9:10" ht="15.75">
      <c r="I26922" s="192"/>
      <c r="J26922" s="192"/>
    </row>
    <row r="26923" spans="9:10" ht="15.75">
      <c r="I26923" s="192"/>
      <c r="J26923" s="192"/>
    </row>
    <row r="26924" spans="9:10" ht="15.75">
      <c r="I26924" s="192"/>
      <c r="J26924" s="192"/>
    </row>
    <row r="26925" spans="9:10" ht="15.75">
      <c r="I26925" s="192"/>
      <c r="J26925" s="192"/>
    </row>
    <row r="26926" spans="9:10" ht="15.75">
      <c r="I26926" s="192"/>
      <c r="J26926" s="192"/>
    </row>
    <row r="26927" spans="9:10" ht="15.75">
      <c r="I26927" s="192"/>
      <c r="J26927" s="192"/>
    </row>
    <row r="26928" spans="9:10" ht="15.75">
      <c r="I26928" s="192"/>
      <c r="J26928" s="192"/>
    </row>
    <row r="26929" spans="9:10" ht="15.75">
      <c r="I26929" s="192"/>
      <c r="J26929" s="192"/>
    </row>
    <row r="26930" spans="9:10" ht="15.75">
      <c r="I26930" s="192"/>
      <c r="J26930" s="192"/>
    </row>
    <row r="26931" spans="9:10" ht="15.75">
      <c r="I26931" s="192"/>
      <c r="J26931" s="192"/>
    </row>
    <row r="26932" spans="9:10" ht="15.75">
      <c r="I26932" s="192"/>
      <c r="J26932" s="192"/>
    </row>
    <row r="26933" spans="9:10" ht="15.75">
      <c r="I26933" s="192"/>
      <c r="J26933" s="192"/>
    </row>
    <row r="26934" spans="9:10" ht="15.75">
      <c r="I26934" s="192"/>
      <c r="J26934" s="192"/>
    </row>
    <row r="26935" spans="9:10" ht="15.75">
      <c r="I26935" s="192"/>
      <c r="J26935" s="192"/>
    </row>
    <row r="26936" spans="9:10" ht="15.75">
      <c r="I26936" s="192"/>
      <c r="J26936" s="192"/>
    </row>
    <row r="26937" spans="9:10" ht="15.75">
      <c r="I26937" s="192"/>
      <c r="J26937" s="192"/>
    </row>
    <row r="26938" spans="9:10" ht="15.75">
      <c r="I26938" s="192"/>
      <c r="J26938" s="192"/>
    </row>
    <row r="26939" spans="9:10" ht="15.75">
      <c r="I26939" s="192"/>
      <c r="J26939" s="192"/>
    </row>
    <row r="26940" spans="9:10" ht="15.75">
      <c r="I26940" s="192"/>
      <c r="J26940" s="192"/>
    </row>
    <row r="26941" spans="9:10" ht="15.75">
      <c r="I26941" s="192"/>
      <c r="J26941" s="192"/>
    </row>
    <row r="26942" spans="9:10" ht="15.75">
      <c r="I26942" s="192"/>
      <c r="J26942" s="192"/>
    </row>
    <row r="26943" spans="9:10" ht="15.75">
      <c r="I26943" s="192"/>
      <c r="J26943" s="192"/>
    </row>
    <row r="26944" spans="9:10" ht="15.75">
      <c r="I26944" s="192"/>
      <c r="J26944" s="192"/>
    </row>
    <row r="26945" spans="9:10" ht="15.75">
      <c r="I26945" s="192"/>
      <c r="J26945" s="192"/>
    </row>
    <row r="26946" spans="9:10" ht="15.75">
      <c r="I26946" s="192"/>
      <c r="J26946" s="192"/>
    </row>
    <row r="26947" spans="9:10" ht="15.75">
      <c r="I26947" s="192"/>
      <c r="J26947" s="192"/>
    </row>
    <row r="26948" spans="9:10" ht="15.75">
      <c r="I26948" s="192"/>
      <c r="J26948" s="192"/>
    </row>
    <row r="26949" spans="9:10" ht="15.75">
      <c r="I26949" s="192"/>
      <c r="J26949" s="192"/>
    </row>
    <row r="26950" spans="9:10" ht="15.75">
      <c r="I26950" s="192"/>
      <c r="J26950" s="192"/>
    </row>
    <row r="26951" spans="9:10" ht="15.75">
      <c r="I26951" s="192"/>
      <c r="J26951" s="192"/>
    </row>
    <row r="26952" spans="9:10" ht="15.75">
      <c r="I26952" s="192"/>
      <c r="J26952" s="192"/>
    </row>
    <row r="26953" spans="9:10" ht="15.75">
      <c r="I26953" s="192"/>
      <c r="J26953" s="192"/>
    </row>
    <row r="26954" spans="9:10" ht="15.75">
      <c r="I26954" s="192"/>
      <c r="J26954" s="192"/>
    </row>
    <row r="26955" spans="9:10" ht="15.75">
      <c r="I26955" s="192"/>
      <c r="J26955" s="192"/>
    </row>
    <row r="26956" spans="9:10" ht="15.75">
      <c r="I26956" s="192"/>
      <c r="J26956" s="192"/>
    </row>
    <row r="26957" spans="9:10" ht="15.75">
      <c r="I26957" s="192"/>
      <c r="J26957" s="192"/>
    </row>
    <row r="26958" spans="9:10" ht="15.75">
      <c r="I26958" s="192"/>
      <c r="J26958" s="192"/>
    </row>
    <row r="26959" spans="9:10" ht="15.75">
      <c r="I26959" s="192"/>
      <c r="J26959" s="192"/>
    </row>
    <row r="26960" spans="9:10" ht="15.75">
      <c r="I26960" s="192"/>
      <c r="J26960" s="192"/>
    </row>
    <row r="26961" spans="9:10" ht="15.75">
      <c r="I26961" s="192"/>
      <c r="J26961" s="192"/>
    </row>
    <row r="26962" spans="9:10" ht="15.75">
      <c r="I26962" s="192"/>
      <c r="J26962" s="192"/>
    </row>
    <row r="26963" spans="9:10" ht="15.75">
      <c r="I26963" s="192"/>
      <c r="J26963" s="192"/>
    </row>
    <row r="26964" spans="9:10" ht="15.75">
      <c r="I26964" s="192"/>
      <c r="J26964" s="192"/>
    </row>
    <row r="26965" spans="9:10" ht="15.75">
      <c r="I26965" s="192"/>
      <c r="J26965" s="192"/>
    </row>
    <row r="26966" spans="9:10" ht="15.75">
      <c r="I26966" s="192"/>
      <c r="J26966" s="192"/>
    </row>
    <row r="26967" spans="9:10" ht="15.75">
      <c r="I26967" s="192"/>
      <c r="J26967" s="192"/>
    </row>
    <row r="26968" spans="9:10" ht="15.75">
      <c r="I26968" s="192"/>
      <c r="J26968" s="192"/>
    </row>
    <row r="26969" spans="9:10" ht="15.75">
      <c r="I26969" s="192"/>
      <c r="J26969" s="192"/>
    </row>
    <row r="26970" spans="9:10" ht="15.75">
      <c r="I26970" s="192"/>
      <c r="J26970" s="192"/>
    </row>
    <row r="26971" spans="9:10" ht="15.75">
      <c r="I26971" s="192"/>
      <c r="J26971" s="192"/>
    </row>
    <row r="26972" spans="9:10" ht="15.75">
      <c r="I26972" s="192"/>
      <c r="J26972" s="192"/>
    </row>
    <row r="26973" spans="9:10" ht="15.75">
      <c r="I26973" s="192"/>
      <c r="J26973" s="192"/>
    </row>
    <row r="26974" spans="9:10" ht="15.75">
      <c r="I26974" s="192"/>
      <c r="J26974" s="192"/>
    </row>
    <row r="26975" spans="9:10" ht="15.75">
      <c r="I26975" s="192"/>
      <c r="J26975" s="192"/>
    </row>
    <row r="26976" spans="9:10" ht="15.75">
      <c r="I26976" s="192"/>
      <c r="J26976" s="192"/>
    </row>
    <row r="26977" spans="9:10" ht="15.75">
      <c r="I26977" s="192"/>
      <c r="J26977" s="192"/>
    </row>
    <row r="26978" spans="9:10" ht="15.75">
      <c r="I26978" s="192"/>
      <c r="J26978" s="192"/>
    </row>
    <row r="26979" spans="9:10" ht="15.75">
      <c r="I26979" s="192"/>
      <c r="J26979" s="192"/>
    </row>
    <row r="26980" spans="9:10" ht="15.75">
      <c r="I26980" s="192"/>
      <c r="J26980" s="192"/>
    </row>
    <row r="26981" spans="9:10" ht="15.75">
      <c r="I26981" s="192"/>
      <c r="J26981" s="192"/>
    </row>
    <row r="26982" spans="9:10" ht="15.75">
      <c r="I26982" s="192"/>
      <c r="J26982" s="192"/>
    </row>
    <row r="26983" spans="9:10" ht="15.75">
      <c r="I26983" s="192"/>
      <c r="J26983" s="192"/>
    </row>
    <row r="26984" spans="9:10" ht="15.75">
      <c r="I26984" s="192"/>
      <c r="J26984" s="192"/>
    </row>
    <row r="26985" spans="9:10" ht="15.75">
      <c r="I26985" s="192"/>
      <c r="J26985" s="192"/>
    </row>
    <row r="26986" spans="9:10" ht="15.75">
      <c r="I26986" s="192"/>
      <c r="J26986" s="192"/>
    </row>
    <row r="26987" spans="9:10" ht="15.75">
      <c r="I26987" s="192"/>
      <c r="J26987" s="192"/>
    </row>
    <row r="26988" spans="9:10" ht="15.75">
      <c r="I26988" s="192"/>
      <c r="J26988" s="192"/>
    </row>
    <row r="26989" spans="9:10" ht="15.75">
      <c r="I26989" s="192"/>
      <c r="J26989" s="192"/>
    </row>
    <row r="26990" spans="9:10" ht="15.75">
      <c r="I26990" s="192"/>
      <c r="J26990" s="192"/>
    </row>
    <row r="26991" spans="9:10" ht="15.75">
      <c r="I26991" s="192"/>
      <c r="J26991" s="192"/>
    </row>
    <row r="26992" spans="9:10" ht="15.75">
      <c r="I26992" s="192"/>
      <c r="J26992" s="192"/>
    </row>
    <row r="26993" spans="9:10" ht="15.75">
      <c r="I26993" s="192"/>
      <c r="J26993" s="192"/>
    </row>
    <row r="26994" spans="9:10" ht="15.75">
      <c r="I26994" s="192"/>
      <c r="J26994" s="192"/>
    </row>
    <row r="26995" spans="9:10" ht="15.75">
      <c r="I26995" s="192"/>
      <c r="J26995" s="192"/>
    </row>
    <row r="26996" spans="9:10" ht="15.75">
      <c r="I26996" s="192"/>
      <c r="J26996" s="192"/>
    </row>
    <row r="26997" spans="9:10" ht="15.75">
      <c r="I26997" s="192"/>
      <c r="J26997" s="192"/>
    </row>
    <row r="26998" spans="9:10" ht="15.75">
      <c r="I26998" s="192"/>
      <c r="J26998" s="192"/>
    </row>
    <row r="26999" spans="9:10" ht="15.75">
      <c r="I26999" s="192"/>
      <c r="J26999" s="192"/>
    </row>
    <row r="27000" spans="9:10" ht="15.75">
      <c r="I27000" s="192"/>
      <c r="J27000" s="192"/>
    </row>
    <row r="27001" spans="9:10" ht="15.75">
      <c r="I27001" s="192"/>
      <c r="J27001" s="192"/>
    </row>
    <row r="27002" spans="9:10" ht="15.75">
      <c r="I27002" s="192"/>
      <c r="J27002" s="192"/>
    </row>
    <row r="27003" spans="9:10" ht="15.75">
      <c r="I27003" s="192"/>
      <c r="J27003" s="192"/>
    </row>
    <row r="27004" spans="9:10" ht="15.75">
      <c r="I27004" s="192"/>
      <c r="J27004" s="192"/>
    </row>
    <row r="27005" spans="9:10" ht="15.75">
      <c r="I27005" s="192"/>
      <c r="J27005" s="192"/>
    </row>
    <row r="27006" spans="9:10" ht="15.75">
      <c r="I27006" s="192"/>
      <c r="J27006" s="192"/>
    </row>
    <row r="27007" spans="9:10" ht="15.75">
      <c r="I27007" s="192"/>
      <c r="J27007" s="192"/>
    </row>
    <row r="27008" spans="9:10" ht="15.75">
      <c r="I27008" s="192"/>
      <c r="J27008" s="192"/>
    </row>
    <row r="27009" spans="9:10" ht="15.75">
      <c r="I27009" s="192"/>
      <c r="J27009" s="192"/>
    </row>
    <row r="27010" spans="9:10" ht="15.75">
      <c r="I27010" s="192"/>
      <c r="J27010" s="192"/>
    </row>
    <row r="27011" spans="9:10" ht="15.75">
      <c r="I27011" s="192"/>
      <c r="J27011" s="192"/>
    </row>
    <row r="27012" spans="9:10" ht="15.75">
      <c r="I27012" s="192"/>
      <c r="J27012" s="192"/>
    </row>
    <row r="27013" spans="9:10" ht="15.75">
      <c r="I27013" s="192"/>
      <c r="J27013" s="192"/>
    </row>
    <row r="27014" spans="9:10" ht="15.75">
      <c r="I27014" s="192"/>
      <c r="J27014" s="192"/>
    </row>
    <row r="27015" spans="9:10" ht="15.75">
      <c r="I27015" s="192"/>
      <c r="J27015" s="192"/>
    </row>
    <row r="27016" spans="9:10" ht="15.75">
      <c r="I27016" s="192"/>
      <c r="J27016" s="192"/>
    </row>
    <row r="27017" spans="9:10" ht="15.75">
      <c r="I27017" s="192"/>
      <c r="J27017" s="192"/>
    </row>
    <row r="27018" spans="9:10" ht="15.75">
      <c r="I27018" s="192"/>
      <c r="J27018" s="192"/>
    </row>
    <row r="27019" spans="9:10" ht="15.75">
      <c r="I27019" s="192"/>
      <c r="J27019" s="192"/>
    </row>
    <row r="27020" spans="9:10" ht="15.75">
      <c r="I27020" s="192"/>
      <c r="J27020" s="192"/>
    </row>
    <row r="27021" spans="9:10" ht="15.75">
      <c r="I27021" s="192"/>
      <c r="J27021" s="192"/>
    </row>
    <row r="27022" spans="9:10" ht="15.75">
      <c r="I27022" s="192"/>
      <c r="J27022" s="192"/>
    </row>
    <row r="27023" spans="9:10" ht="15.75">
      <c r="I27023" s="192"/>
      <c r="J27023" s="192"/>
    </row>
    <row r="27024" spans="9:10" ht="15.75">
      <c r="I27024" s="192"/>
      <c r="J27024" s="192"/>
    </row>
    <row r="27025" spans="9:10" ht="15.75">
      <c r="I27025" s="192"/>
      <c r="J27025" s="192"/>
    </row>
    <row r="27026" spans="9:10" ht="15.75">
      <c r="I27026" s="192"/>
      <c r="J27026" s="192"/>
    </row>
    <row r="27027" spans="9:10" ht="15.75">
      <c r="I27027" s="192"/>
      <c r="J27027" s="192"/>
    </row>
    <row r="27028" spans="9:10" ht="15.75">
      <c r="I27028" s="192"/>
      <c r="J27028" s="192"/>
    </row>
    <row r="27029" spans="9:10" ht="15.75">
      <c r="I27029" s="192"/>
      <c r="J27029" s="192"/>
    </row>
    <row r="27030" spans="9:10" ht="15.75">
      <c r="I27030" s="192"/>
      <c r="J27030" s="192"/>
    </row>
    <row r="27031" spans="9:10" ht="15.75">
      <c r="I27031" s="192"/>
      <c r="J27031" s="192"/>
    </row>
    <row r="27032" spans="9:10" ht="15.75">
      <c r="I27032" s="192"/>
      <c r="J27032" s="192"/>
    </row>
    <row r="27033" spans="9:10" ht="15.75">
      <c r="I27033" s="192"/>
      <c r="J27033" s="192"/>
    </row>
    <row r="27034" spans="9:10" ht="15.75">
      <c r="I27034" s="192"/>
      <c r="J27034" s="192"/>
    </row>
    <row r="27035" spans="9:10" ht="15.75">
      <c r="I27035" s="192"/>
      <c r="J27035" s="192"/>
    </row>
    <row r="27036" spans="9:10" ht="15.75">
      <c r="I27036" s="192"/>
      <c r="J27036" s="192"/>
    </row>
    <row r="27037" spans="9:10" ht="15.75">
      <c r="I27037" s="192"/>
      <c r="J27037" s="192"/>
    </row>
    <row r="27038" spans="9:10" ht="15.75">
      <c r="I27038" s="192"/>
      <c r="J27038" s="192"/>
    </row>
    <row r="27039" spans="9:10" ht="15.75">
      <c r="I27039" s="192"/>
      <c r="J27039" s="192"/>
    </row>
    <row r="27040" spans="9:10" ht="15.75">
      <c r="I27040" s="192"/>
      <c r="J27040" s="192"/>
    </row>
    <row r="27041" spans="9:10" ht="15.75">
      <c r="I27041" s="192"/>
      <c r="J27041" s="192"/>
    </row>
    <row r="27042" spans="9:10" ht="15.75">
      <c r="I27042" s="192"/>
      <c r="J27042" s="192"/>
    </row>
    <row r="27043" spans="9:10" ht="15.75">
      <c r="I27043" s="192"/>
      <c r="J27043" s="192"/>
    </row>
    <row r="27044" spans="9:10" ht="15.75">
      <c r="I27044" s="192"/>
      <c r="J27044" s="192"/>
    </row>
    <row r="27045" spans="9:10" ht="15.75">
      <c r="I27045" s="192"/>
      <c r="J27045" s="192"/>
    </row>
    <row r="27046" spans="9:10" ht="15.75">
      <c r="I27046" s="192"/>
      <c r="J27046" s="192"/>
    </row>
    <row r="27047" spans="9:10" ht="15.75">
      <c r="I27047" s="192"/>
      <c r="J27047" s="192"/>
    </row>
    <row r="27048" spans="9:10" ht="15.75">
      <c r="I27048" s="192"/>
      <c r="J27048" s="192"/>
    </row>
    <row r="27049" spans="9:10" ht="15.75">
      <c r="I27049" s="192"/>
      <c r="J27049" s="192"/>
    </row>
    <row r="27050" spans="9:10" ht="15.75">
      <c r="I27050" s="192"/>
      <c r="J27050" s="192"/>
    </row>
    <row r="27051" spans="9:10" ht="15.75">
      <c r="I27051" s="192"/>
      <c r="J27051" s="192"/>
    </row>
    <row r="27052" spans="9:10" ht="15.75">
      <c r="I27052" s="192"/>
      <c r="J27052" s="192"/>
    </row>
    <row r="27053" spans="9:10" ht="15.75">
      <c r="I27053" s="192"/>
      <c r="J27053" s="192"/>
    </row>
    <row r="27054" spans="9:10" ht="15.75">
      <c r="I27054" s="192"/>
      <c r="J27054" s="192"/>
    </row>
    <row r="27055" spans="9:10" ht="15.75">
      <c r="I27055" s="192"/>
      <c r="J27055" s="192"/>
    </row>
    <row r="27056" spans="9:10" ht="15.75">
      <c r="I27056" s="192"/>
      <c r="J27056" s="192"/>
    </row>
    <row r="27057" spans="9:10" ht="15.75">
      <c r="I27057" s="192"/>
      <c r="J27057" s="192"/>
    </row>
    <row r="27058" spans="9:10" ht="15.75">
      <c r="I27058" s="192"/>
      <c r="J27058" s="192"/>
    </row>
    <row r="27059" spans="9:10" ht="15.75">
      <c r="I27059" s="192"/>
      <c r="J27059" s="192"/>
    </row>
    <row r="27060" spans="9:10" ht="15.75">
      <c r="I27060" s="192"/>
      <c r="J27060" s="192"/>
    </row>
    <row r="27061" spans="9:10" ht="15.75">
      <c r="I27061" s="192"/>
      <c r="J27061" s="192"/>
    </row>
    <row r="27062" spans="9:10" ht="15.75">
      <c r="I27062" s="192"/>
      <c r="J27062" s="192"/>
    </row>
    <row r="27063" spans="9:10" ht="15.75">
      <c r="I27063" s="192"/>
      <c r="J27063" s="192"/>
    </row>
    <row r="27064" spans="9:10" ht="15.75">
      <c r="I27064" s="192"/>
      <c r="J27064" s="192"/>
    </row>
    <row r="27065" spans="9:10" ht="15.75">
      <c r="I27065" s="192"/>
      <c r="J27065" s="192"/>
    </row>
    <row r="27066" spans="9:10" ht="15.75">
      <c r="I27066" s="192"/>
      <c r="J27066" s="192"/>
    </row>
    <row r="27067" spans="9:10" ht="15.75">
      <c r="I27067" s="192"/>
      <c r="J27067" s="192"/>
    </row>
    <row r="27068" spans="9:10" ht="15.75">
      <c r="I27068" s="192"/>
      <c r="J27068" s="192"/>
    </row>
    <row r="27069" spans="9:10" ht="15.75">
      <c r="I27069" s="192"/>
      <c r="J27069" s="192"/>
    </row>
    <row r="27070" spans="9:10" ht="15.75">
      <c r="I27070" s="192"/>
      <c r="J27070" s="192"/>
    </row>
    <row r="27071" spans="9:10" ht="15.75">
      <c r="I27071" s="192"/>
      <c r="J27071" s="192"/>
    </row>
    <row r="27072" spans="9:10" ht="15.75">
      <c r="I27072" s="192"/>
      <c r="J27072" s="192"/>
    </row>
    <row r="27073" spans="9:10" ht="15.75">
      <c r="I27073" s="192"/>
      <c r="J27073" s="192"/>
    </row>
    <row r="27074" spans="9:10" ht="15.75">
      <c r="I27074" s="192"/>
      <c r="J27074" s="192"/>
    </row>
    <row r="27075" spans="9:10" ht="15.75">
      <c r="I27075" s="192"/>
      <c r="J27075" s="192"/>
    </row>
    <row r="27076" spans="9:10" ht="15.75">
      <c r="I27076" s="192"/>
      <c r="J27076" s="192"/>
    </row>
    <row r="27077" spans="9:10" ht="15.75">
      <c r="I27077" s="192"/>
      <c r="J27077" s="192"/>
    </row>
    <row r="27078" spans="9:10" ht="15.75">
      <c r="I27078" s="192"/>
      <c r="J27078" s="192"/>
    </row>
    <row r="27079" spans="9:10" ht="15.75">
      <c r="I27079" s="192"/>
      <c r="J27079" s="192"/>
    </row>
    <row r="27080" spans="9:10" ht="15.75">
      <c r="I27080" s="192"/>
      <c r="J27080" s="192"/>
    </row>
    <row r="27081" spans="9:10" ht="15.75">
      <c r="I27081" s="192"/>
      <c r="J27081" s="192"/>
    </row>
    <row r="27082" spans="9:10" ht="15.75">
      <c r="I27082" s="192"/>
      <c r="J27082" s="192"/>
    </row>
    <row r="27083" spans="9:10" ht="15.75">
      <c r="I27083" s="192"/>
      <c r="J27083" s="192"/>
    </row>
    <row r="27084" spans="9:10" ht="15.75">
      <c r="I27084" s="192"/>
      <c r="J27084" s="192"/>
    </row>
    <row r="27085" spans="9:10" ht="15.75">
      <c r="I27085" s="192"/>
      <c r="J27085" s="192"/>
    </row>
    <row r="27086" spans="9:10" ht="15.75">
      <c r="I27086" s="192"/>
      <c r="J27086" s="192"/>
    </row>
    <row r="27087" spans="9:10" ht="15.75">
      <c r="I27087" s="192"/>
      <c r="J27087" s="192"/>
    </row>
    <row r="27088" spans="9:10" ht="15.75">
      <c r="I27088" s="192"/>
      <c r="J27088" s="192"/>
    </row>
    <row r="27089" spans="9:10" ht="15.75">
      <c r="I27089" s="192"/>
      <c r="J27089" s="192"/>
    </row>
    <row r="27090" spans="9:10" ht="15.75">
      <c r="I27090" s="192"/>
      <c r="J27090" s="192"/>
    </row>
    <row r="27091" spans="9:10" ht="15.75">
      <c r="I27091" s="192"/>
      <c r="J27091" s="192"/>
    </row>
    <row r="27092" spans="9:10" ht="15.75">
      <c r="I27092" s="192"/>
      <c r="J27092" s="192"/>
    </row>
    <row r="27093" spans="9:10" ht="15.75">
      <c r="I27093" s="192"/>
      <c r="J27093" s="192"/>
    </row>
    <row r="27094" spans="9:10" ht="15.75">
      <c r="I27094" s="192"/>
      <c r="J27094" s="192"/>
    </row>
    <row r="27095" spans="9:10" ht="15.75">
      <c r="I27095" s="192"/>
      <c r="J27095" s="192"/>
    </row>
    <row r="27096" spans="9:10" ht="15.75">
      <c r="I27096" s="192"/>
      <c r="J27096" s="192"/>
    </row>
    <row r="27097" spans="9:10" ht="15.75">
      <c r="I27097" s="192"/>
      <c r="J27097" s="192"/>
    </row>
    <row r="27098" spans="9:10" ht="15.75">
      <c r="I27098" s="192"/>
      <c r="J27098" s="192"/>
    </row>
    <row r="27099" spans="9:10" ht="15.75">
      <c r="I27099" s="192"/>
      <c r="J27099" s="192"/>
    </row>
    <row r="27100" spans="9:10" ht="15.75">
      <c r="I27100" s="192"/>
      <c r="J27100" s="192"/>
    </row>
    <row r="27101" spans="9:10" ht="15.75">
      <c r="I27101" s="192"/>
      <c r="J27101" s="192"/>
    </row>
    <row r="27102" spans="9:10" ht="15.75">
      <c r="I27102" s="192"/>
      <c r="J27102" s="192"/>
    </row>
    <row r="27103" spans="9:10" ht="15.75">
      <c r="I27103" s="192"/>
      <c r="J27103" s="192"/>
    </row>
    <row r="27104" spans="9:10" ht="15.75">
      <c r="I27104" s="192"/>
      <c r="J27104" s="192"/>
    </row>
    <row r="27105" spans="9:10" ht="15.75">
      <c r="I27105" s="192"/>
      <c r="J27105" s="192"/>
    </row>
    <row r="27106" spans="9:10" ht="15.75">
      <c r="I27106" s="192"/>
      <c r="J27106" s="192"/>
    </row>
    <row r="27107" spans="9:10" ht="15.75">
      <c r="I27107" s="192"/>
      <c r="J27107" s="192"/>
    </row>
    <row r="27108" spans="9:10" ht="15.75">
      <c r="I27108" s="192"/>
      <c r="J27108" s="192"/>
    </row>
    <row r="27109" spans="9:10" ht="15.75">
      <c r="I27109" s="192"/>
      <c r="J27109" s="192"/>
    </row>
    <row r="27110" spans="9:10" ht="15.75">
      <c r="I27110" s="192"/>
      <c r="J27110" s="192"/>
    </row>
    <row r="27111" spans="9:10" ht="15.75">
      <c r="I27111" s="192"/>
      <c r="J27111" s="192"/>
    </row>
    <row r="27112" spans="9:10" ht="15.75">
      <c r="I27112" s="192"/>
      <c r="J27112" s="192"/>
    </row>
    <row r="27113" spans="9:10" ht="15.75">
      <c r="I27113" s="192"/>
      <c r="J27113" s="192"/>
    </row>
    <row r="27114" spans="9:10" ht="15.75">
      <c r="I27114" s="192"/>
      <c r="J27114" s="192"/>
    </row>
    <row r="27115" spans="9:10" ht="15.75">
      <c r="I27115" s="192"/>
      <c r="J27115" s="192"/>
    </row>
    <row r="27116" spans="9:10" ht="15.75">
      <c r="I27116" s="192"/>
      <c r="J27116" s="192"/>
    </row>
    <row r="27117" spans="9:10" ht="15.75">
      <c r="I27117" s="192"/>
      <c r="J27117" s="192"/>
    </row>
    <row r="27118" spans="9:10" ht="15.75">
      <c r="I27118" s="192"/>
      <c r="J27118" s="192"/>
    </row>
    <row r="27119" spans="9:10" ht="15.75">
      <c r="I27119" s="192"/>
      <c r="J27119" s="192"/>
    </row>
    <row r="27120" spans="9:10" ht="15.75">
      <c r="I27120" s="192"/>
      <c r="J27120" s="192"/>
    </row>
    <row r="27121" spans="9:10" ht="15.75">
      <c r="I27121" s="192"/>
      <c r="J27121" s="192"/>
    </row>
    <row r="27122" spans="9:10" ht="15.75">
      <c r="I27122" s="192"/>
      <c r="J27122" s="192"/>
    </row>
    <row r="27123" spans="9:10" ht="15.75">
      <c r="I27123" s="192"/>
      <c r="J27123" s="192"/>
    </row>
    <row r="27124" spans="9:10" ht="15.75">
      <c r="I27124" s="192"/>
      <c r="J27124" s="192"/>
    </row>
    <row r="27125" spans="9:10" ht="15.75">
      <c r="I27125" s="192"/>
      <c r="J27125" s="192"/>
    </row>
    <row r="27126" spans="9:10" ht="15.75">
      <c r="I27126" s="192"/>
      <c r="J27126" s="192"/>
    </row>
    <row r="27127" spans="9:10" ht="15.75">
      <c r="I27127" s="192"/>
      <c r="J27127" s="192"/>
    </row>
    <row r="27128" spans="9:10" ht="15.75">
      <c r="I27128" s="192"/>
      <c r="J27128" s="192"/>
    </row>
    <row r="27129" spans="9:10" ht="15.75">
      <c r="I27129" s="192"/>
      <c r="J27129" s="192"/>
    </row>
    <row r="27130" spans="9:10" ht="15.75">
      <c r="I27130" s="192"/>
      <c r="J27130" s="192"/>
    </row>
    <row r="27131" spans="9:10" ht="15.75">
      <c r="I27131" s="192"/>
      <c r="J27131" s="192"/>
    </row>
    <row r="27132" spans="9:10" ht="15.75">
      <c r="I27132" s="192"/>
      <c r="J27132" s="192"/>
    </row>
    <row r="27133" spans="9:10" ht="15.75">
      <c r="I27133" s="192"/>
      <c r="J27133" s="192"/>
    </row>
    <row r="27134" spans="9:10" ht="15.75">
      <c r="I27134" s="192"/>
      <c r="J27134" s="192"/>
    </row>
    <row r="27135" spans="9:10" ht="15.75">
      <c r="I27135" s="192"/>
      <c r="J27135" s="192"/>
    </row>
    <row r="27136" spans="9:10" ht="15.75">
      <c r="I27136" s="192"/>
      <c r="J27136" s="192"/>
    </row>
    <row r="27137" spans="9:10" ht="15.75">
      <c r="I27137" s="192"/>
      <c r="J27137" s="192"/>
    </row>
    <row r="27138" spans="9:10" ht="15.75">
      <c r="I27138" s="192"/>
      <c r="J27138" s="192"/>
    </row>
    <row r="27139" spans="9:10" ht="15.75">
      <c r="I27139" s="192"/>
      <c r="J27139" s="192"/>
    </row>
    <row r="27140" spans="9:10" ht="15.75">
      <c r="I27140" s="192"/>
      <c r="J27140" s="192"/>
    </row>
    <row r="27141" spans="9:10" ht="15.75">
      <c r="I27141" s="192"/>
      <c r="J27141" s="192"/>
    </row>
    <row r="27142" spans="9:10" ht="15.75">
      <c r="I27142" s="192"/>
      <c r="J27142" s="192"/>
    </row>
    <row r="27143" spans="9:10" ht="15.75">
      <c r="I27143" s="192"/>
      <c r="J27143" s="192"/>
    </row>
    <row r="27144" spans="9:10" ht="15.75">
      <c r="I27144" s="192"/>
      <c r="J27144" s="192"/>
    </row>
    <row r="27145" spans="9:10" ht="15.75">
      <c r="I27145" s="192"/>
      <c r="J27145" s="192"/>
    </row>
    <row r="27146" spans="9:10" ht="15.75">
      <c r="I27146" s="192"/>
      <c r="J27146" s="192"/>
    </row>
    <row r="27147" spans="9:10" ht="15.75">
      <c r="I27147" s="192"/>
      <c r="J27147" s="192"/>
    </row>
    <row r="27148" spans="9:10" ht="15.75">
      <c r="I27148" s="192"/>
      <c r="J27148" s="192"/>
    </row>
    <row r="27149" spans="9:10" ht="15.75">
      <c r="I27149" s="192"/>
      <c r="J27149" s="192"/>
    </row>
    <row r="27150" spans="9:10" ht="15.75">
      <c r="I27150" s="192"/>
      <c r="J27150" s="192"/>
    </row>
    <row r="27151" spans="9:10" ht="15.75">
      <c r="I27151" s="192"/>
      <c r="J27151" s="192"/>
    </row>
    <row r="27152" spans="9:10" ht="15.75">
      <c r="I27152" s="192"/>
      <c r="J27152" s="192"/>
    </row>
    <row r="27153" spans="9:10" ht="15.75">
      <c r="I27153" s="192"/>
      <c r="J27153" s="192"/>
    </row>
    <row r="27154" spans="9:10" ht="15.75">
      <c r="I27154" s="192"/>
      <c r="J27154" s="192"/>
    </row>
    <row r="27155" spans="9:10" ht="15.75">
      <c r="I27155" s="192"/>
      <c r="J27155" s="192"/>
    </row>
    <row r="27156" spans="9:10" ht="15.75">
      <c r="I27156" s="192"/>
      <c r="J27156" s="192"/>
    </row>
    <row r="27157" spans="9:10" ht="15.75">
      <c r="I27157" s="192"/>
      <c r="J27157" s="192"/>
    </row>
    <row r="27158" spans="9:10" ht="15.75">
      <c r="I27158" s="192"/>
      <c r="J27158" s="192"/>
    </row>
    <row r="27159" spans="9:10" ht="15.75">
      <c r="I27159" s="192"/>
      <c r="J27159" s="192"/>
    </row>
    <row r="27160" spans="9:10" ht="15.75">
      <c r="I27160" s="192"/>
      <c r="J27160" s="192"/>
    </row>
    <row r="27161" spans="9:10" ht="15.75">
      <c r="I27161" s="192"/>
      <c r="J27161" s="192"/>
    </row>
    <row r="27162" spans="9:10" ht="15.75">
      <c r="I27162" s="192"/>
      <c r="J27162" s="192"/>
    </row>
    <row r="27163" spans="9:10" ht="15.75">
      <c r="I27163" s="192"/>
      <c r="J27163" s="192"/>
    </row>
    <row r="27164" spans="9:10" ht="15.75">
      <c r="I27164" s="192"/>
      <c r="J27164" s="192"/>
    </row>
    <row r="27165" spans="9:10" ht="15.75">
      <c r="I27165" s="192"/>
      <c r="J27165" s="192"/>
    </row>
    <row r="27166" spans="9:10" ht="15.75">
      <c r="I27166" s="192"/>
      <c r="J27166" s="192"/>
    </row>
    <row r="27167" spans="9:10" ht="15.75">
      <c r="I27167" s="192"/>
      <c r="J27167" s="192"/>
    </row>
    <row r="27168" spans="9:10" ht="15.75">
      <c r="I27168" s="192"/>
      <c r="J27168" s="192"/>
    </row>
    <row r="27169" spans="9:10" ht="15.75">
      <c r="I27169" s="192"/>
      <c r="J27169" s="192"/>
    </row>
    <row r="27170" spans="9:10" ht="15.75">
      <c r="I27170" s="192"/>
      <c r="J27170" s="192"/>
    </row>
    <row r="27171" spans="9:10" ht="15.75">
      <c r="I27171" s="192"/>
      <c r="J27171" s="192"/>
    </row>
    <row r="27172" spans="9:10" ht="15.75">
      <c r="I27172" s="192"/>
      <c r="J27172" s="192"/>
    </row>
    <row r="27173" spans="9:10" ht="15.75">
      <c r="I27173" s="192"/>
      <c r="J27173" s="192"/>
    </row>
    <row r="27174" spans="9:10" ht="15.75">
      <c r="I27174" s="192"/>
      <c r="J27174" s="192"/>
    </row>
    <row r="27175" spans="9:10" ht="15.75">
      <c r="I27175" s="192"/>
      <c r="J27175" s="192"/>
    </row>
    <row r="27176" spans="9:10" ht="15.75">
      <c r="I27176" s="192"/>
      <c r="J27176" s="192"/>
    </row>
    <row r="27177" spans="9:10" ht="15.75">
      <c r="I27177" s="192"/>
      <c r="J27177" s="192"/>
    </row>
    <row r="27178" spans="9:10" ht="15.75">
      <c r="I27178" s="192"/>
      <c r="J27178" s="192"/>
    </row>
    <row r="27179" spans="9:10" ht="15.75">
      <c r="I27179" s="192"/>
      <c r="J27179" s="192"/>
    </row>
    <row r="27180" spans="9:10" ht="15.75">
      <c r="I27180" s="192"/>
      <c r="J27180" s="192"/>
    </row>
    <row r="27181" spans="9:10" ht="15.75">
      <c r="I27181" s="192"/>
      <c r="J27181" s="192"/>
    </row>
    <row r="27182" spans="9:10" ht="15.75">
      <c r="I27182" s="192"/>
      <c r="J27182" s="192"/>
    </row>
    <row r="27183" spans="9:10" ht="15.75">
      <c r="I27183" s="192"/>
      <c r="J27183" s="192"/>
    </row>
    <row r="27184" spans="9:10" ht="15.75">
      <c r="I27184" s="192"/>
      <c r="J27184" s="192"/>
    </row>
    <row r="27185" spans="9:10" ht="15.75">
      <c r="I27185" s="192"/>
      <c r="J27185" s="192"/>
    </row>
    <row r="27186" spans="9:10" ht="15.75">
      <c r="I27186" s="192"/>
      <c r="J27186" s="192"/>
    </row>
    <row r="27187" spans="9:10" ht="15.75">
      <c r="I27187" s="192"/>
      <c r="J27187" s="192"/>
    </row>
    <row r="27188" spans="9:10" ht="15.75">
      <c r="I27188" s="192"/>
      <c r="J27188" s="192"/>
    </row>
    <row r="27189" spans="9:10" ht="15.75">
      <c r="I27189" s="192"/>
      <c r="J27189" s="192"/>
    </row>
    <row r="27190" spans="9:10" ht="15.75">
      <c r="I27190" s="192"/>
      <c r="J27190" s="192"/>
    </row>
    <row r="27191" spans="9:10" ht="15.75">
      <c r="I27191" s="192"/>
      <c r="J27191" s="192"/>
    </row>
    <row r="27192" spans="9:10" ht="15.75">
      <c r="I27192" s="192"/>
      <c r="J27192" s="192"/>
    </row>
    <row r="27193" spans="9:10" ht="15.75">
      <c r="I27193" s="192"/>
      <c r="J27193" s="192"/>
    </row>
    <row r="27194" spans="9:10" ht="15.75">
      <c r="I27194" s="192"/>
      <c r="J27194" s="192"/>
    </row>
    <row r="27195" spans="9:10" ht="15.75">
      <c r="I27195" s="192"/>
      <c r="J27195" s="192"/>
    </row>
    <row r="27196" spans="9:10" ht="15.75">
      <c r="I27196" s="192"/>
      <c r="J27196" s="192"/>
    </row>
    <row r="27197" spans="9:10" ht="15.75">
      <c r="I27197" s="192"/>
      <c r="J27197" s="192"/>
    </row>
    <row r="27198" spans="9:10" ht="15.75">
      <c r="I27198" s="192"/>
      <c r="J27198" s="192"/>
    </row>
    <row r="27199" spans="9:10" ht="15.75">
      <c r="I27199" s="192"/>
      <c r="J27199" s="192"/>
    </row>
    <row r="27200" spans="9:10" ht="15.75">
      <c r="I27200" s="192"/>
      <c r="J27200" s="192"/>
    </row>
    <row r="27201" spans="9:10" ht="15.75">
      <c r="I27201" s="192"/>
      <c r="J27201" s="192"/>
    </row>
    <row r="27202" spans="9:10" ht="15.75">
      <c r="I27202" s="192"/>
      <c r="J27202" s="192"/>
    </row>
    <row r="27203" spans="9:10" ht="15.75">
      <c r="I27203" s="192"/>
      <c r="J27203" s="192"/>
    </row>
    <row r="27204" spans="9:10" ht="15.75">
      <c r="I27204" s="192"/>
      <c r="J27204" s="192"/>
    </row>
    <row r="27205" spans="9:10" ht="15.75">
      <c r="I27205" s="192"/>
      <c r="J27205" s="192"/>
    </row>
    <row r="27206" spans="9:10" ht="15.75">
      <c r="I27206" s="192"/>
      <c r="J27206" s="192"/>
    </row>
    <row r="27207" spans="9:10" ht="15.75">
      <c r="I27207" s="192"/>
      <c r="J27207" s="192"/>
    </row>
    <row r="27208" spans="9:10" ht="15.75">
      <c r="I27208" s="192"/>
      <c r="J27208" s="192"/>
    </row>
    <row r="27209" spans="9:10" ht="15.75">
      <c r="I27209" s="192"/>
      <c r="J27209" s="192"/>
    </row>
    <row r="27210" spans="9:10" ht="15.75">
      <c r="I27210" s="192"/>
      <c r="J27210" s="192"/>
    </row>
    <row r="27211" spans="9:10" ht="15.75">
      <c r="I27211" s="192"/>
      <c r="J27211" s="192"/>
    </row>
    <row r="27212" spans="9:10" ht="15.75">
      <c r="I27212" s="192"/>
      <c r="J27212" s="192"/>
    </row>
    <row r="27213" spans="9:10" ht="15.75">
      <c r="I27213" s="192"/>
      <c r="J27213" s="192"/>
    </row>
    <row r="27214" spans="9:10" ht="15.75">
      <c r="I27214" s="192"/>
      <c r="J27214" s="192"/>
    </row>
    <row r="27215" spans="9:10" ht="15.75">
      <c r="I27215" s="192"/>
      <c r="J27215" s="192"/>
    </row>
    <row r="27216" spans="9:10" ht="15.75">
      <c r="I27216" s="192"/>
      <c r="J27216" s="192"/>
    </row>
    <row r="27217" spans="9:10" ht="15.75">
      <c r="I27217" s="192"/>
      <c r="J27217" s="192"/>
    </row>
    <row r="27218" spans="9:10" ht="15.75">
      <c r="I27218" s="192"/>
      <c r="J27218" s="192"/>
    </row>
    <row r="27219" spans="9:10" ht="15.75">
      <c r="I27219" s="192"/>
      <c r="J27219" s="192"/>
    </row>
    <row r="27220" spans="9:10" ht="15.75">
      <c r="I27220" s="192"/>
      <c r="J27220" s="192"/>
    </row>
    <row r="27221" spans="9:10" ht="15.75">
      <c r="I27221" s="192"/>
      <c r="J27221" s="192"/>
    </row>
    <row r="27222" spans="9:10" ht="15.75">
      <c r="I27222" s="192"/>
      <c r="J27222" s="192"/>
    </row>
    <row r="27223" spans="9:10" ht="15.75">
      <c r="I27223" s="192"/>
      <c r="J27223" s="192"/>
    </row>
    <row r="27224" spans="9:10" ht="15.75">
      <c r="I27224" s="192"/>
      <c r="J27224" s="192"/>
    </row>
    <row r="27225" spans="9:10" ht="15.75">
      <c r="I27225" s="192"/>
      <c r="J27225" s="192"/>
    </row>
    <row r="27226" spans="9:10" ht="15.75">
      <c r="I27226" s="192"/>
      <c r="J27226" s="192"/>
    </row>
    <row r="27227" spans="9:10" ht="15.75">
      <c r="I27227" s="192"/>
      <c r="J27227" s="192"/>
    </row>
    <row r="27228" spans="9:10" ht="15.75">
      <c r="I27228" s="192"/>
      <c r="J27228" s="192"/>
    </row>
    <row r="27229" spans="9:10" ht="15.75">
      <c r="I27229" s="192"/>
      <c r="J27229" s="192"/>
    </row>
    <row r="27230" spans="9:10" ht="15.75">
      <c r="I27230" s="192"/>
      <c r="J27230" s="192"/>
    </row>
    <row r="27231" spans="9:10" ht="15.75">
      <c r="I27231" s="192"/>
      <c r="J27231" s="192"/>
    </row>
    <row r="27232" spans="9:10" ht="15.75">
      <c r="I27232" s="192"/>
      <c r="J27232" s="192"/>
    </row>
    <row r="27233" spans="9:10" ht="15.75">
      <c r="I27233" s="192"/>
      <c r="J27233" s="192"/>
    </row>
    <row r="27234" spans="9:10" ht="15.75">
      <c r="I27234" s="192"/>
      <c r="J27234" s="192"/>
    </row>
    <row r="27235" spans="9:10" ht="15.75">
      <c r="I27235" s="192"/>
      <c r="J27235" s="192"/>
    </row>
    <row r="27236" spans="9:10" ht="15.75">
      <c r="I27236" s="192"/>
      <c r="J27236" s="192"/>
    </row>
    <row r="27237" spans="9:10" ht="15.75">
      <c r="I27237" s="192"/>
      <c r="J27237" s="192"/>
    </row>
    <row r="27238" spans="9:10" ht="15.75">
      <c r="I27238" s="192"/>
      <c r="J27238" s="192"/>
    </row>
    <row r="27239" spans="9:10" ht="15.75">
      <c r="I27239" s="192"/>
      <c r="J27239" s="192"/>
    </row>
    <row r="27240" spans="9:10" ht="15.75">
      <c r="I27240" s="192"/>
      <c r="J27240" s="192"/>
    </row>
    <row r="27241" spans="9:10" ht="15.75">
      <c r="I27241" s="192"/>
      <c r="J27241" s="192"/>
    </row>
    <row r="27242" spans="9:10" ht="15.75">
      <c r="I27242" s="192"/>
      <c r="J27242" s="192"/>
    </row>
    <row r="27243" spans="9:10" ht="15.75">
      <c r="I27243" s="192"/>
      <c r="J27243" s="192"/>
    </row>
    <row r="27244" spans="9:10" ht="15.75">
      <c r="I27244" s="192"/>
      <c r="J27244" s="192"/>
    </row>
    <row r="27245" spans="9:10" ht="15.75">
      <c r="I27245" s="192"/>
      <c r="J27245" s="192"/>
    </row>
    <row r="27246" spans="9:10" ht="15.75">
      <c r="I27246" s="192"/>
      <c r="J27246" s="192"/>
    </row>
    <row r="27247" spans="9:10" ht="15.75">
      <c r="I27247" s="192"/>
      <c r="J27247" s="192"/>
    </row>
    <row r="27248" spans="9:10" ht="15.75">
      <c r="I27248" s="192"/>
      <c r="J27248" s="192"/>
    </row>
    <row r="27249" spans="9:10" ht="15.75">
      <c r="I27249" s="192"/>
      <c r="J27249" s="192"/>
    </row>
    <row r="27250" spans="9:10" ht="15.75">
      <c r="I27250" s="192"/>
      <c r="J27250" s="192"/>
    </row>
    <row r="27251" spans="9:10" ht="15.75">
      <c r="I27251" s="192"/>
      <c r="J27251" s="192"/>
    </row>
    <row r="27252" spans="9:10" ht="15.75">
      <c r="I27252" s="192"/>
      <c r="J27252" s="192"/>
    </row>
    <row r="27253" spans="9:10" ht="15.75">
      <c r="I27253" s="192"/>
      <c r="J27253" s="192"/>
    </row>
    <row r="27254" spans="9:10" ht="15.75">
      <c r="I27254" s="192"/>
      <c r="J27254" s="192"/>
    </row>
    <row r="27255" spans="9:10" ht="15.75">
      <c r="I27255" s="192"/>
      <c r="J27255" s="192"/>
    </row>
    <row r="27256" spans="9:10" ht="15.75">
      <c r="I27256" s="192"/>
      <c r="J27256" s="192"/>
    </row>
    <row r="27257" spans="9:10" ht="15.75">
      <c r="I27257" s="192"/>
      <c r="J27257" s="192"/>
    </row>
    <row r="27258" spans="9:10" ht="15.75">
      <c r="I27258" s="192"/>
      <c r="J27258" s="192"/>
    </row>
    <row r="27259" spans="9:10" ht="15.75">
      <c r="I27259" s="192"/>
      <c r="J27259" s="192"/>
    </row>
    <row r="27260" spans="9:10" ht="15.75">
      <c r="I27260" s="192"/>
      <c r="J27260" s="192"/>
    </row>
    <row r="27261" spans="9:10" ht="15.75">
      <c r="I27261" s="192"/>
      <c r="J27261" s="192"/>
    </row>
    <row r="27262" spans="9:10" ht="15.75">
      <c r="I27262" s="192"/>
      <c r="J27262" s="192"/>
    </row>
    <row r="27263" spans="9:10" ht="15.75">
      <c r="I27263" s="192"/>
      <c r="J27263" s="192"/>
    </row>
    <row r="27264" spans="9:10" ht="15.75">
      <c r="I27264" s="192"/>
      <c r="J27264" s="192"/>
    </row>
    <row r="27265" spans="9:10" ht="15.75">
      <c r="I27265" s="192"/>
      <c r="J27265" s="192"/>
    </row>
    <row r="27266" spans="9:10" ht="15.75">
      <c r="I27266" s="192"/>
      <c r="J27266" s="192"/>
    </row>
    <row r="27267" spans="9:10" ht="15.75">
      <c r="I27267" s="192"/>
      <c r="J27267" s="192"/>
    </row>
    <row r="27268" spans="9:10" ht="15.75">
      <c r="I27268" s="192"/>
      <c r="J27268" s="192"/>
    </row>
    <row r="27269" spans="9:10" ht="15.75">
      <c r="I27269" s="192"/>
      <c r="J27269" s="192"/>
    </row>
    <row r="27270" spans="9:10" ht="15.75">
      <c r="I27270" s="192"/>
      <c r="J27270" s="192"/>
    </row>
    <row r="27271" spans="9:10" ht="15.75">
      <c r="I27271" s="192"/>
      <c r="J27271" s="192"/>
    </row>
    <row r="27272" spans="9:10" ht="15.75">
      <c r="I27272" s="192"/>
      <c r="J27272" s="192"/>
    </row>
    <row r="27273" spans="9:10" ht="15.75">
      <c r="I27273" s="192"/>
      <c r="J27273" s="192"/>
    </row>
    <row r="27274" spans="9:10" ht="15.75">
      <c r="I27274" s="192"/>
      <c r="J27274" s="192"/>
    </row>
    <row r="27275" spans="9:10" ht="15.75">
      <c r="I27275" s="192"/>
      <c r="J27275" s="192"/>
    </row>
    <row r="27276" spans="9:10" ht="15.75">
      <c r="I27276" s="192"/>
      <c r="J27276" s="192"/>
    </row>
    <row r="27277" spans="9:10" ht="15.75">
      <c r="I27277" s="192"/>
      <c r="J27277" s="192"/>
    </row>
    <row r="27278" spans="9:10" ht="15.75">
      <c r="I27278" s="192"/>
      <c r="J27278" s="192"/>
    </row>
    <row r="27279" spans="9:10" ht="15.75">
      <c r="I27279" s="192"/>
      <c r="J27279" s="192"/>
    </row>
    <row r="27280" spans="9:10" ht="15.75">
      <c r="I27280" s="192"/>
      <c r="J27280" s="192"/>
    </row>
    <row r="27281" spans="9:10" ht="15.75">
      <c r="I27281" s="192"/>
      <c r="J27281" s="192"/>
    </row>
    <row r="27282" spans="9:10" ht="15.75">
      <c r="I27282" s="192"/>
      <c r="J27282" s="192"/>
    </row>
    <row r="27283" spans="9:10" ht="15.75">
      <c r="I27283" s="192"/>
      <c r="J27283" s="192"/>
    </row>
    <row r="27284" spans="9:10" ht="15.75">
      <c r="I27284" s="192"/>
      <c r="J27284" s="192"/>
    </row>
    <row r="27285" spans="9:10" ht="15.75">
      <c r="I27285" s="192"/>
      <c r="J27285" s="192"/>
    </row>
    <row r="27286" spans="9:10" ht="15.75">
      <c r="I27286" s="192"/>
      <c r="J27286" s="192"/>
    </row>
    <row r="27287" spans="9:10" ht="15.75">
      <c r="I27287" s="192"/>
      <c r="J27287" s="192"/>
    </row>
    <row r="27288" spans="9:10" ht="15.75">
      <c r="I27288" s="192"/>
      <c r="J27288" s="192"/>
    </row>
    <row r="27289" spans="9:10" ht="15.75">
      <c r="I27289" s="192"/>
      <c r="J27289" s="192"/>
    </row>
    <row r="27290" spans="9:10" ht="15.75">
      <c r="I27290" s="192"/>
      <c r="J27290" s="192"/>
    </row>
    <row r="27291" spans="9:10" ht="15.75">
      <c r="I27291" s="192"/>
      <c r="J27291" s="192"/>
    </row>
    <row r="27292" spans="9:10" ht="15.75">
      <c r="I27292" s="192"/>
      <c r="J27292" s="192"/>
    </row>
    <row r="27293" spans="9:10" ht="15.75">
      <c r="I27293" s="192"/>
      <c r="J27293" s="192"/>
    </row>
    <row r="27294" spans="9:10" ht="15.75">
      <c r="I27294" s="192"/>
      <c r="J27294" s="192"/>
    </row>
    <row r="27295" spans="9:10" ht="15.75">
      <c r="I27295" s="192"/>
      <c r="J27295" s="192"/>
    </row>
    <row r="27296" spans="9:10" ht="15.75">
      <c r="I27296" s="192"/>
      <c r="J27296" s="192"/>
    </row>
    <row r="27297" spans="9:10" ht="15.75">
      <c r="I27297" s="192"/>
      <c r="J27297" s="192"/>
    </row>
    <row r="27298" spans="9:10" ht="15.75">
      <c r="I27298" s="192"/>
      <c r="J27298" s="192"/>
    </row>
    <row r="27299" spans="9:10" ht="15.75">
      <c r="I27299" s="192"/>
      <c r="J27299" s="192"/>
    </row>
    <row r="27300" spans="9:10" ht="15.75">
      <c r="I27300" s="192"/>
      <c r="J27300" s="192"/>
    </row>
    <row r="27301" spans="9:10" ht="15.75">
      <c r="I27301" s="192"/>
      <c r="J27301" s="192"/>
    </row>
    <row r="27302" spans="9:10" ht="15.75">
      <c r="I27302" s="192"/>
      <c r="J27302" s="192"/>
    </row>
    <row r="27303" spans="9:10" ht="15.75">
      <c r="I27303" s="192"/>
      <c r="J27303" s="192"/>
    </row>
    <row r="27304" spans="9:10" ht="15.75">
      <c r="I27304" s="192"/>
      <c r="J27304" s="192"/>
    </row>
    <row r="27305" spans="9:10" ht="15.75">
      <c r="I27305" s="192"/>
      <c r="J27305" s="192"/>
    </row>
    <row r="27306" spans="9:10" ht="15.75">
      <c r="I27306" s="192"/>
      <c r="J27306" s="192"/>
    </row>
    <row r="27307" spans="9:10" ht="15.75">
      <c r="I27307" s="192"/>
      <c r="J27307" s="192"/>
    </row>
    <row r="27308" spans="9:10" ht="15.75">
      <c r="I27308" s="192"/>
      <c r="J27308" s="192"/>
    </row>
    <row r="27309" spans="9:10" ht="15.75">
      <c r="I27309" s="192"/>
      <c r="J27309" s="192"/>
    </row>
    <row r="27310" spans="9:10" ht="15.75">
      <c r="I27310" s="192"/>
      <c r="J27310" s="192"/>
    </row>
    <row r="27311" spans="9:10" ht="15.75">
      <c r="I27311" s="192"/>
      <c r="J27311" s="192"/>
    </row>
    <row r="27312" spans="9:10" ht="15.75">
      <c r="I27312" s="192"/>
      <c r="J27312" s="192"/>
    </row>
    <row r="27313" spans="9:10" ht="15.75">
      <c r="I27313" s="192"/>
      <c r="J27313" s="192"/>
    </row>
    <row r="27314" spans="9:10" ht="15.75">
      <c r="I27314" s="192"/>
      <c r="J27314" s="192"/>
    </row>
    <row r="27315" spans="9:10" ht="15.75">
      <c r="I27315" s="192"/>
      <c r="J27315" s="192"/>
    </row>
    <row r="27316" spans="9:10" ht="15.75">
      <c r="I27316" s="192"/>
      <c r="J27316" s="192"/>
    </row>
    <row r="27317" spans="9:10" ht="15.75">
      <c r="I27317" s="192"/>
      <c r="J27317" s="192"/>
    </row>
    <row r="27318" spans="9:10" ht="15.75">
      <c r="I27318" s="192"/>
      <c r="J27318" s="192"/>
    </row>
    <row r="27319" spans="9:10" ht="15.75">
      <c r="I27319" s="192"/>
      <c r="J27319" s="192"/>
    </row>
    <row r="27320" spans="9:10" ht="15.75">
      <c r="I27320" s="192"/>
      <c r="J27320" s="192"/>
    </row>
    <row r="27321" spans="9:10" ht="15.75">
      <c r="I27321" s="192"/>
      <c r="J27321" s="192"/>
    </row>
    <row r="27322" spans="9:10" ht="15.75">
      <c r="I27322" s="192"/>
      <c r="J27322" s="192"/>
    </row>
    <row r="27323" spans="9:10" ht="15.75">
      <c r="I27323" s="192"/>
      <c r="J27323" s="192"/>
    </row>
    <row r="27324" spans="9:10" ht="15.75">
      <c r="I27324" s="192"/>
      <c r="J27324" s="192"/>
    </row>
    <row r="27325" spans="9:10" ht="15.75">
      <c r="I27325" s="192"/>
      <c r="J27325" s="192"/>
    </row>
    <row r="27326" spans="9:10" ht="15.75">
      <c r="I27326" s="192"/>
      <c r="J27326" s="192"/>
    </row>
    <row r="27327" spans="9:10" ht="15.75">
      <c r="I27327" s="192"/>
      <c r="J27327" s="192"/>
    </row>
    <row r="27328" spans="9:10" ht="15.75">
      <c r="I27328" s="192"/>
      <c r="J27328" s="192"/>
    </row>
    <row r="27329" spans="9:10" ht="15.75">
      <c r="I27329" s="192"/>
      <c r="J27329" s="192"/>
    </row>
    <row r="27330" spans="9:10" ht="15.75">
      <c r="I27330" s="192"/>
      <c r="J27330" s="192"/>
    </row>
    <row r="27331" spans="9:10" ht="15.75">
      <c r="I27331" s="192"/>
      <c r="J27331" s="192"/>
    </row>
    <row r="27332" spans="9:10" ht="15.75">
      <c r="I27332" s="192"/>
      <c r="J27332" s="192"/>
    </row>
    <row r="27333" spans="9:10" ht="15.75">
      <c r="I27333" s="192"/>
      <c r="J27333" s="192"/>
    </row>
    <row r="27334" spans="9:10" ht="15.75">
      <c r="I27334" s="192"/>
      <c r="J27334" s="192"/>
    </row>
    <row r="27335" spans="9:10" ht="15.75">
      <c r="I27335" s="192"/>
      <c r="J27335" s="192"/>
    </row>
    <row r="27336" spans="9:10" ht="15.75">
      <c r="I27336" s="192"/>
      <c r="J27336" s="192"/>
    </row>
    <row r="27337" spans="9:10" ht="15.75">
      <c r="I27337" s="192"/>
      <c r="J27337" s="192"/>
    </row>
    <row r="27338" spans="9:10" ht="15.75">
      <c r="I27338" s="192"/>
      <c r="J27338" s="192"/>
    </row>
    <row r="27339" spans="9:10" ht="15.75">
      <c r="I27339" s="192"/>
      <c r="J27339" s="192"/>
    </row>
    <row r="27340" spans="9:10" ht="15.75">
      <c r="I27340" s="192"/>
      <c r="J27340" s="192"/>
    </row>
    <row r="27341" spans="9:10" ht="15.75">
      <c r="I27341" s="192"/>
      <c r="J27341" s="192"/>
    </row>
    <row r="27342" spans="9:10" ht="15.75">
      <c r="I27342" s="192"/>
      <c r="J27342" s="192"/>
    </row>
    <row r="27343" spans="9:10" ht="15.75">
      <c r="I27343" s="192"/>
      <c r="J27343" s="192"/>
    </row>
    <row r="27344" spans="9:10" ht="15.75">
      <c r="I27344" s="192"/>
      <c r="J27344" s="192"/>
    </row>
    <row r="27345" spans="9:10" ht="15.75">
      <c r="I27345" s="192"/>
      <c r="J27345" s="192"/>
    </row>
    <row r="27346" spans="9:10" ht="15.75">
      <c r="I27346" s="192"/>
      <c r="J27346" s="192"/>
    </row>
    <row r="27347" spans="9:10" ht="15.75">
      <c r="I27347" s="192"/>
      <c r="J27347" s="192"/>
    </row>
    <row r="27348" spans="9:10" ht="15.75">
      <c r="I27348" s="192"/>
      <c r="J27348" s="192"/>
    </row>
    <row r="27349" spans="9:10" ht="15.75">
      <c r="I27349" s="192"/>
      <c r="J27349" s="192"/>
    </row>
    <row r="27350" spans="9:10" ht="15.75">
      <c r="I27350" s="192"/>
      <c r="J27350" s="192"/>
    </row>
    <row r="27351" spans="9:10" ht="15.75">
      <c r="I27351" s="192"/>
      <c r="J27351" s="192"/>
    </row>
    <row r="27352" spans="9:10" ht="15.75">
      <c r="I27352" s="192"/>
      <c r="J27352" s="192"/>
    </row>
    <row r="27353" spans="9:10" ht="15.75">
      <c r="I27353" s="192"/>
      <c r="J27353" s="192"/>
    </row>
    <row r="27354" spans="9:10" ht="15.75">
      <c r="I27354" s="192"/>
      <c r="J27354" s="192"/>
    </row>
    <row r="27355" spans="9:10" ht="15.75">
      <c r="I27355" s="192"/>
      <c r="J27355" s="192"/>
    </row>
    <row r="27356" spans="9:10" ht="15.75">
      <c r="I27356" s="192"/>
      <c r="J27356" s="192"/>
    </row>
    <row r="27357" spans="9:10" ht="15.75">
      <c r="I27357" s="192"/>
      <c r="J27357" s="192"/>
    </row>
    <row r="27358" spans="9:10" ht="15.75">
      <c r="I27358" s="192"/>
      <c r="J27358" s="192"/>
    </row>
    <row r="27359" spans="9:10" ht="15.75">
      <c r="I27359" s="192"/>
      <c r="J27359" s="192"/>
    </row>
    <row r="27360" spans="9:10" ht="15.75">
      <c r="I27360" s="192"/>
      <c r="J27360" s="192"/>
    </row>
    <row r="27361" spans="9:10" ht="15.75">
      <c r="I27361" s="192"/>
      <c r="J27361" s="192"/>
    </row>
    <row r="27362" spans="9:10" ht="15.75">
      <c r="I27362" s="192"/>
      <c r="J27362" s="192"/>
    </row>
    <row r="27363" spans="9:10" ht="15.75">
      <c r="I27363" s="192"/>
      <c r="J27363" s="192"/>
    </row>
    <row r="27364" spans="9:10" ht="15.75">
      <c r="I27364" s="192"/>
      <c r="J27364" s="192"/>
    </row>
    <row r="27365" spans="9:10" ht="15.75">
      <c r="I27365" s="192"/>
      <c r="J27365" s="192"/>
    </row>
    <row r="27366" spans="9:10" ht="15.75">
      <c r="I27366" s="192"/>
      <c r="J27366" s="192"/>
    </row>
    <row r="27367" spans="9:10" ht="15.75">
      <c r="I27367" s="192"/>
      <c r="J27367" s="192"/>
    </row>
    <row r="27368" spans="9:10" ht="15.75">
      <c r="I27368" s="192"/>
      <c r="J27368" s="192"/>
    </row>
    <row r="27369" spans="9:10" ht="15.75">
      <c r="I27369" s="192"/>
      <c r="J27369" s="192"/>
    </row>
    <row r="27370" spans="9:10" ht="15.75">
      <c r="I27370" s="192"/>
      <c r="J27370" s="192"/>
    </row>
    <row r="27371" spans="9:10" ht="15.75">
      <c r="I27371" s="192"/>
      <c r="J27371" s="192"/>
    </row>
    <row r="27372" spans="9:10" ht="15.75">
      <c r="I27372" s="192"/>
      <c r="J27372" s="192"/>
    </row>
    <row r="27373" spans="9:10" ht="15.75">
      <c r="I27373" s="192"/>
      <c r="J27373" s="192"/>
    </row>
    <row r="27374" spans="9:10" ht="15.75">
      <c r="I27374" s="192"/>
      <c r="J27374" s="192"/>
    </row>
    <row r="27375" spans="9:10" ht="15.75">
      <c r="I27375" s="192"/>
      <c r="J27375" s="192"/>
    </row>
    <row r="27376" spans="9:10" ht="15.75">
      <c r="I27376" s="192"/>
      <c r="J27376" s="192"/>
    </row>
    <row r="27377" spans="9:10" ht="15.75">
      <c r="I27377" s="192"/>
      <c r="J27377" s="192"/>
    </row>
    <row r="27378" spans="9:10" ht="15.75">
      <c r="I27378" s="192"/>
      <c r="J27378" s="192"/>
    </row>
    <row r="27379" spans="9:10" ht="15.75">
      <c r="I27379" s="192"/>
      <c r="J27379" s="192"/>
    </row>
    <row r="27380" spans="9:10" ht="15.75">
      <c r="I27380" s="192"/>
      <c r="J27380" s="192"/>
    </row>
    <row r="27381" spans="9:10" ht="15.75">
      <c r="I27381" s="192"/>
      <c r="J27381" s="192"/>
    </row>
    <row r="27382" spans="9:10" ht="15.75">
      <c r="I27382" s="192"/>
      <c r="J27382" s="192"/>
    </row>
    <row r="27383" spans="9:10" ht="15.75">
      <c r="I27383" s="192"/>
      <c r="J27383" s="192"/>
    </row>
    <row r="27384" spans="9:10" ht="15.75">
      <c r="I27384" s="192"/>
      <c r="J27384" s="192"/>
    </row>
    <row r="27385" spans="9:10" ht="15.75">
      <c r="I27385" s="192"/>
      <c r="J27385" s="192"/>
    </row>
    <row r="27386" spans="9:10" ht="15.75">
      <c r="I27386" s="192"/>
      <c r="J27386" s="192"/>
    </row>
    <row r="27387" spans="9:10" ht="15.75">
      <c r="I27387" s="192"/>
      <c r="J27387" s="192"/>
    </row>
    <row r="27388" spans="9:10" ht="15.75">
      <c r="I27388" s="192"/>
      <c r="J27388" s="192"/>
    </row>
    <row r="27389" spans="9:10" ht="15.75">
      <c r="I27389" s="192"/>
      <c r="J27389" s="192"/>
    </row>
    <row r="27390" spans="9:10" ht="15.75">
      <c r="I27390" s="192"/>
      <c r="J27390" s="192"/>
    </row>
    <row r="27391" spans="9:10" ht="15.75">
      <c r="I27391" s="192"/>
      <c r="J27391" s="192"/>
    </row>
    <row r="27392" spans="9:10" ht="15.75">
      <c r="I27392" s="192"/>
      <c r="J27392" s="192"/>
    </row>
    <row r="27393" spans="9:10" ht="15.75">
      <c r="I27393" s="192"/>
      <c r="J27393" s="192"/>
    </row>
    <row r="27394" spans="9:10" ht="15.75">
      <c r="I27394" s="192"/>
      <c r="J27394" s="192"/>
    </row>
    <row r="27395" spans="9:10" ht="15.75">
      <c r="I27395" s="192"/>
      <c r="J27395" s="192"/>
    </row>
    <row r="27396" spans="9:10" ht="15.75">
      <c r="I27396" s="192"/>
      <c r="J27396" s="192"/>
    </row>
    <row r="27397" spans="9:10" ht="15.75">
      <c r="I27397" s="192"/>
      <c r="J27397" s="192"/>
    </row>
    <row r="27398" spans="9:10" ht="15.75">
      <c r="I27398" s="192"/>
      <c r="J27398" s="192"/>
    </row>
    <row r="27399" spans="9:10" ht="15.75">
      <c r="I27399" s="192"/>
      <c r="J27399" s="192"/>
    </row>
    <row r="27400" spans="9:10" ht="15.75">
      <c r="I27400" s="192"/>
      <c r="J27400" s="192"/>
    </row>
    <row r="27401" spans="9:10" ht="15.75">
      <c r="I27401" s="192"/>
      <c r="J27401" s="192"/>
    </row>
    <row r="27402" spans="9:10" ht="15.75">
      <c r="I27402" s="192"/>
      <c r="J27402" s="192"/>
    </row>
    <row r="27403" spans="9:10" ht="15.75">
      <c r="I27403" s="192"/>
      <c r="J27403" s="192"/>
    </row>
    <row r="27404" spans="9:10" ht="15.75">
      <c r="I27404" s="192"/>
      <c r="J27404" s="192"/>
    </row>
    <row r="27405" spans="9:10" ht="15.75">
      <c r="I27405" s="192"/>
      <c r="J27405" s="192"/>
    </row>
    <row r="27406" spans="9:10" ht="15.75">
      <c r="I27406" s="192"/>
      <c r="J27406" s="192"/>
    </row>
    <row r="27407" spans="9:10" ht="15.75">
      <c r="I27407" s="192"/>
      <c r="J27407" s="192"/>
    </row>
    <row r="27408" spans="9:10" ht="15.75">
      <c r="I27408" s="192"/>
      <c r="J27408" s="192"/>
    </row>
    <row r="27409" spans="9:10" ht="15.75">
      <c r="I27409" s="192"/>
      <c r="J27409" s="192"/>
    </row>
    <row r="27410" spans="9:10" ht="15.75">
      <c r="I27410" s="192"/>
      <c r="J27410" s="192"/>
    </row>
    <row r="27411" spans="9:10" ht="15.75">
      <c r="I27411" s="192"/>
      <c r="J27411" s="192"/>
    </row>
    <row r="27412" spans="9:10" ht="15.75">
      <c r="I27412" s="192"/>
      <c r="J27412" s="192"/>
    </row>
    <row r="27413" spans="9:10" ht="15.75">
      <c r="I27413" s="192"/>
      <c r="J27413" s="192"/>
    </row>
    <row r="27414" spans="9:10" ht="15.75">
      <c r="I27414" s="192"/>
      <c r="J27414" s="192"/>
    </row>
    <row r="27415" spans="9:10" ht="15.75">
      <c r="I27415" s="192"/>
      <c r="J27415" s="192"/>
    </row>
    <row r="27416" spans="9:10" ht="15.75">
      <c r="I27416" s="192"/>
      <c r="J27416" s="192"/>
    </row>
    <row r="27417" spans="9:10" ht="15.75">
      <c r="I27417" s="192"/>
      <c r="J27417" s="192"/>
    </row>
    <row r="27418" spans="9:10" ht="15.75">
      <c r="I27418" s="192"/>
      <c r="J27418" s="192"/>
    </row>
    <row r="27419" spans="9:10" ht="15.75">
      <c r="I27419" s="192"/>
      <c r="J27419" s="192"/>
    </row>
    <row r="27420" spans="9:10" ht="15.75">
      <c r="I27420" s="192"/>
      <c r="J27420" s="192"/>
    </row>
    <row r="27421" spans="9:10" ht="15.75">
      <c r="I27421" s="192"/>
      <c r="J27421" s="192"/>
    </row>
    <row r="27422" spans="9:10" ht="15.75">
      <c r="I27422" s="192"/>
      <c r="J27422" s="192"/>
    </row>
    <row r="27423" spans="9:10" ht="15.75">
      <c r="I27423" s="192"/>
      <c r="J27423" s="192"/>
    </row>
    <row r="27424" spans="9:10" ht="15.75">
      <c r="I27424" s="192"/>
      <c r="J27424" s="192"/>
    </row>
    <row r="27425" spans="9:10" ht="15.75">
      <c r="I27425" s="192"/>
      <c r="J27425" s="192"/>
    </row>
    <row r="27426" spans="9:10" ht="15.75">
      <c r="I27426" s="192"/>
      <c r="J27426" s="192"/>
    </row>
    <row r="27427" spans="9:10" ht="15.75">
      <c r="I27427" s="192"/>
      <c r="J27427" s="192"/>
    </row>
    <row r="27428" spans="9:10" ht="15.75">
      <c r="I27428" s="192"/>
      <c r="J27428" s="192"/>
    </row>
    <row r="27429" spans="9:10" ht="15.75">
      <c r="I27429" s="192"/>
      <c r="J27429" s="192"/>
    </row>
    <row r="27430" spans="9:10" ht="15.75">
      <c r="I27430" s="192"/>
      <c r="J27430" s="192"/>
    </row>
    <row r="27431" spans="9:10" ht="15.75">
      <c r="I27431" s="192"/>
      <c r="J27431" s="192"/>
    </row>
    <row r="27432" spans="9:10" ht="15.75">
      <c r="I27432" s="192"/>
      <c r="J27432" s="192"/>
    </row>
    <row r="27433" spans="9:10" ht="15.75">
      <c r="I27433" s="192"/>
      <c r="J27433" s="192"/>
    </row>
    <row r="27434" spans="9:10" ht="15.75">
      <c r="I27434" s="192"/>
      <c r="J27434" s="192"/>
    </row>
    <row r="27435" spans="9:10" ht="15.75">
      <c r="I27435" s="192"/>
      <c r="J27435" s="192"/>
    </row>
    <row r="27436" spans="9:10" ht="15.75">
      <c r="I27436" s="192"/>
      <c r="J27436" s="192"/>
    </row>
    <row r="27437" spans="9:10" ht="15.75">
      <c r="I27437" s="192"/>
      <c r="J27437" s="192"/>
    </row>
    <row r="27438" spans="9:10" ht="15.75">
      <c r="I27438" s="192"/>
      <c r="J27438" s="192"/>
    </row>
    <row r="27439" spans="9:10" ht="15.75">
      <c r="I27439" s="192"/>
      <c r="J27439" s="192"/>
    </row>
    <row r="27440" spans="9:10" ht="15.75">
      <c r="I27440" s="192"/>
      <c r="J27440" s="192"/>
    </row>
    <row r="27441" spans="9:10" ht="15.75">
      <c r="I27441" s="192"/>
      <c r="J27441" s="192"/>
    </row>
    <row r="27442" spans="9:10" ht="15.75">
      <c r="I27442" s="192"/>
      <c r="J27442" s="192"/>
    </row>
    <row r="27443" spans="9:10" ht="15.75">
      <c r="I27443" s="192"/>
      <c r="J27443" s="192"/>
    </row>
    <row r="27444" spans="9:10" ht="15.75">
      <c r="I27444" s="192"/>
      <c r="J27444" s="192"/>
    </row>
    <row r="27445" spans="9:10" ht="15.75">
      <c r="I27445" s="192"/>
      <c r="J27445" s="192"/>
    </row>
    <row r="27446" spans="9:10" ht="15.75">
      <c r="I27446" s="192"/>
      <c r="J27446" s="192"/>
    </row>
    <row r="27447" spans="9:10" ht="15.75">
      <c r="I27447" s="192"/>
      <c r="J27447" s="192"/>
    </row>
    <row r="27448" spans="9:10" ht="15.75">
      <c r="I27448" s="192"/>
      <c r="J27448" s="192"/>
    </row>
    <row r="27449" spans="9:10" ht="15.75">
      <c r="I27449" s="192"/>
      <c r="J27449" s="192"/>
    </row>
    <row r="27450" spans="9:10" ht="15.75">
      <c r="I27450" s="192"/>
      <c r="J27450" s="192"/>
    </row>
    <row r="27451" spans="9:10" ht="15.75">
      <c r="I27451" s="192"/>
      <c r="J27451" s="192"/>
    </row>
    <row r="27452" spans="9:10" ht="15.75">
      <c r="I27452" s="192"/>
      <c r="J27452" s="192"/>
    </row>
    <row r="27453" spans="9:10" ht="15.75">
      <c r="I27453" s="192"/>
      <c r="J27453" s="192"/>
    </row>
    <row r="27454" spans="9:10" ht="15.75">
      <c r="I27454" s="192"/>
      <c r="J27454" s="192"/>
    </row>
    <row r="27455" spans="9:10" ht="15.75">
      <c r="I27455" s="192"/>
      <c r="J27455" s="192"/>
    </row>
    <row r="27456" spans="9:10" ht="15.75">
      <c r="I27456" s="192"/>
      <c r="J27456" s="192"/>
    </row>
    <row r="27457" spans="9:10" ht="15.75">
      <c r="I27457" s="192"/>
      <c r="J27457" s="192"/>
    </row>
    <row r="27458" spans="9:10" ht="15.75">
      <c r="I27458" s="192"/>
      <c r="J27458" s="192"/>
    </row>
    <row r="27459" spans="9:10" ht="15.75">
      <c r="I27459" s="192"/>
      <c r="J27459" s="192"/>
    </row>
    <row r="27460" spans="9:10" ht="15.75">
      <c r="I27460" s="192"/>
      <c r="J27460" s="192"/>
    </row>
    <row r="27461" spans="9:10" ht="15.75">
      <c r="I27461" s="192"/>
      <c r="J27461" s="192"/>
    </row>
    <row r="27462" spans="9:10" ht="15.75">
      <c r="I27462" s="192"/>
      <c r="J27462" s="192"/>
    </row>
    <row r="27463" spans="9:10" ht="15.75">
      <c r="I27463" s="192"/>
      <c r="J27463" s="192"/>
    </row>
    <row r="27464" spans="9:10" ht="15.75">
      <c r="I27464" s="192"/>
      <c r="J27464" s="192"/>
    </row>
    <row r="27465" spans="9:10" ht="15.75">
      <c r="I27465" s="192"/>
      <c r="J27465" s="192"/>
    </row>
    <row r="27466" spans="9:10" ht="15.75">
      <c r="I27466" s="192"/>
      <c r="J27466" s="192"/>
    </row>
    <row r="27467" spans="9:10" ht="15.75">
      <c r="I27467" s="192"/>
      <c r="J27467" s="192"/>
    </row>
    <row r="27468" spans="9:10" ht="15.75">
      <c r="I27468" s="192"/>
      <c r="J27468" s="192"/>
    </row>
    <row r="27469" spans="9:10" ht="15.75">
      <c r="I27469" s="192"/>
      <c r="J27469" s="192"/>
    </row>
    <row r="27470" spans="9:10" ht="15.75">
      <c r="I27470" s="192"/>
      <c r="J27470" s="192"/>
    </row>
    <row r="27471" spans="9:10" ht="15.75">
      <c r="I27471" s="192"/>
      <c r="J27471" s="192"/>
    </row>
    <row r="27472" spans="9:10" ht="15.75">
      <c r="I27472" s="192"/>
      <c r="J27472" s="192"/>
    </row>
    <row r="27473" spans="9:10" ht="15.75">
      <c r="I27473" s="192"/>
      <c r="J27473" s="192"/>
    </row>
    <row r="27474" spans="9:10" ht="15.75">
      <c r="I27474" s="192"/>
      <c r="J27474" s="192"/>
    </row>
    <row r="27475" spans="9:10" ht="15.75">
      <c r="I27475" s="192"/>
      <c r="J27475" s="192"/>
    </row>
    <row r="27476" spans="9:10" ht="15.75">
      <c r="I27476" s="192"/>
      <c r="J27476" s="192"/>
    </row>
    <row r="27477" spans="9:10" ht="15.75">
      <c r="I27477" s="192"/>
      <c r="J27477" s="192"/>
    </row>
    <row r="27478" spans="9:10" ht="15.75">
      <c r="I27478" s="192"/>
      <c r="J27478" s="192"/>
    </row>
    <row r="27479" spans="9:10" ht="15.75">
      <c r="I27479" s="192"/>
      <c r="J27479" s="192"/>
    </row>
    <row r="27480" spans="9:10" ht="15.75">
      <c r="I27480" s="192"/>
      <c r="J27480" s="192"/>
    </row>
    <row r="27481" spans="9:10" ht="15.75">
      <c r="I27481" s="192"/>
      <c r="J27481" s="192"/>
    </row>
    <row r="27482" spans="9:10" ht="15.75">
      <c r="I27482" s="192"/>
      <c r="J27482" s="192"/>
    </row>
    <row r="27483" spans="9:10" ht="15.75">
      <c r="I27483" s="192"/>
      <c r="J27483" s="192"/>
    </row>
    <row r="27484" spans="9:10" ht="15.75">
      <c r="I27484" s="192"/>
      <c r="J27484" s="192"/>
    </row>
    <row r="27485" spans="9:10" ht="15.75">
      <c r="I27485" s="192"/>
      <c r="J27485" s="192"/>
    </row>
    <row r="27486" spans="9:10" ht="15.75">
      <c r="I27486" s="192"/>
      <c r="J27486" s="192"/>
    </row>
    <row r="27487" spans="9:10" ht="15.75">
      <c r="I27487" s="192"/>
      <c r="J27487" s="192"/>
    </row>
    <row r="27488" spans="9:10" ht="15.75">
      <c r="I27488" s="192"/>
      <c r="J27488" s="192"/>
    </row>
    <row r="27489" spans="9:10" ht="15.75">
      <c r="I27489" s="192"/>
      <c r="J27489" s="192"/>
    </row>
    <row r="27490" spans="9:10" ht="15.75">
      <c r="I27490" s="192"/>
      <c r="J27490" s="192"/>
    </row>
    <row r="27491" spans="9:10" ht="15.75">
      <c r="I27491" s="192"/>
      <c r="J27491" s="192"/>
    </row>
    <row r="27492" spans="9:10" ht="15.75">
      <c r="I27492" s="192"/>
      <c r="J27492" s="192"/>
    </row>
    <row r="27493" spans="9:10" ht="15.75">
      <c r="I27493" s="192"/>
      <c r="J27493" s="192"/>
    </row>
    <row r="27494" spans="9:10" ht="15.75">
      <c r="I27494" s="192"/>
      <c r="J27494" s="192"/>
    </row>
    <row r="27495" spans="9:10" ht="15.75">
      <c r="I27495" s="192"/>
      <c r="J27495" s="192"/>
    </row>
    <row r="27496" spans="9:10" ht="15.75">
      <c r="I27496" s="192"/>
      <c r="J27496" s="192"/>
    </row>
    <row r="27497" spans="9:10" ht="15.75">
      <c r="I27497" s="192"/>
      <c r="J27497" s="192"/>
    </row>
    <row r="27498" spans="9:10" ht="15.75">
      <c r="I27498" s="192"/>
      <c r="J27498" s="192"/>
    </row>
    <row r="27499" spans="9:10" ht="15.75">
      <c r="I27499" s="192"/>
      <c r="J27499" s="192"/>
    </row>
    <row r="27500" spans="9:10" ht="15.75">
      <c r="I27500" s="192"/>
      <c r="J27500" s="192"/>
    </row>
    <row r="27501" spans="9:10" ht="15.75">
      <c r="I27501" s="192"/>
      <c r="J27501" s="192"/>
    </row>
    <row r="27502" spans="9:10" ht="15.75">
      <c r="I27502" s="192"/>
      <c r="J27502" s="192"/>
    </row>
    <row r="27503" spans="9:10" ht="15.75">
      <c r="I27503" s="192"/>
      <c r="J27503" s="192"/>
    </row>
    <row r="27504" spans="9:10" ht="15.75">
      <c r="I27504" s="192"/>
      <c r="J27504" s="192"/>
    </row>
    <row r="27505" spans="9:10" ht="15.75">
      <c r="I27505" s="192"/>
      <c r="J27505" s="192"/>
    </row>
    <row r="27506" spans="9:10" ht="15.75">
      <c r="I27506" s="192"/>
      <c r="J27506" s="192"/>
    </row>
    <row r="27507" spans="9:10" ht="15.75">
      <c r="I27507" s="192"/>
      <c r="J27507" s="192"/>
    </row>
    <row r="27508" spans="9:10" ht="15.75">
      <c r="I27508" s="192"/>
      <c r="J27508" s="192"/>
    </row>
    <row r="27509" spans="9:10" ht="15.75">
      <c r="I27509" s="192"/>
      <c r="J27509" s="192"/>
    </row>
    <row r="27510" spans="9:10" ht="15.75">
      <c r="I27510" s="192"/>
      <c r="J27510" s="192"/>
    </row>
    <row r="27511" spans="9:10" ht="15.75">
      <c r="I27511" s="192"/>
      <c r="J27511" s="192"/>
    </row>
    <row r="27512" spans="9:10" ht="15.75">
      <c r="I27512" s="192"/>
      <c r="J27512" s="192"/>
    </row>
    <row r="27513" spans="9:10" ht="15.75">
      <c r="I27513" s="192"/>
      <c r="J27513" s="192"/>
    </row>
    <row r="27514" spans="9:10" ht="15.75">
      <c r="I27514" s="192"/>
      <c r="J27514" s="192"/>
    </row>
    <row r="27515" spans="9:10" ht="15.75">
      <c r="I27515" s="192"/>
      <c r="J27515" s="192"/>
    </row>
    <row r="27516" spans="9:10" ht="15.75">
      <c r="I27516" s="192"/>
      <c r="J27516" s="192"/>
    </row>
    <row r="27517" spans="9:10" ht="15.75">
      <c r="I27517" s="192"/>
      <c r="J27517" s="192"/>
    </row>
    <row r="27518" spans="9:10" ht="15.75">
      <c r="I27518" s="192"/>
      <c r="J27518" s="192"/>
    </row>
    <row r="27519" spans="9:10" ht="15.75">
      <c r="I27519" s="192"/>
      <c r="J27519" s="192"/>
    </row>
    <row r="27520" spans="9:10" ht="15.75">
      <c r="I27520" s="192"/>
      <c r="J27520" s="192"/>
    </row>
    <row r="27521" spans="9:10" ht="15.75">
      <c r="I27521" s="192"/>
      <c r="J27521" s="192"/>
    </row>
    <row r="27522" spans="9:10" ht="15.75">
      <c r="I27522" s="192"/>
      <c r="J27522" s="192"/>
    </row>
    <row r="27523" spans="9:10" ht="15.75">
      <c r="I27523" s="192"/>
      <c r="J27523" s="192"/>
    </row>
    <row r="27524" spans="9:10" ht="15.75">
      <c r="I27524" s="192"/>
      <c r="J27524" s="192"/>
    </row>
    <row r="27525" spans="9:10" ht="15.75">
      <c r="I27525" s="192"/>
      <c r="J27525" s="192"/>
    </row>
    <row r="27526" spans="9:10" ht="15.75">
      <c r="I27526" s="192"/>
      <c r="J27526" s="192"/>
    </row>
    <row r="27527" spans="9:10" ht="15.75">
      <c r="I27527" s="192"/>
      <c r="J27527" s="192"/>
    </row>
    <row r="27528" spans="9:10" ht="15.75">
      <c r="I27528" s="192"/>
      <c r="J27528" s="192"/>
    </row>
    <row r="27529" spans="9:10" ht="15.75">
      <c r="I27529" s="192"/>
      <c r="J27529" s="192"/>
    </row>
    <row r="27530" spans="9:10" ht="15.75">
      <c r="I27530" s="192"/>
      <c r="J27530" s="192"/>
    </row>
    <row r="27531" spans="9:10" ht="15.75">
      <c r="I27531" s="192"/>
      <c r="J27531" s="192"/>
    </row>
    <row r="27532" spans="9:10" ht="15.75">
      <c r="I27532" s="192"/>
      <c r="J27532" s="192"/>
    </row>
    <row r="27533" spans="9:10" ht="15.75">
      <c r="I27533" s="192"/>
      <c r="J27533" s="192"/>
    </row>
    <row r="27534" spans="9:10" ht="15.75">
      <c r="I27534" s="192"/>
      <c r="J27534" s="192"/>
    </row>
    <row r="27535" spans="9:10" ht="15.75">
      <c r="I27535" s="192"/>
      <c r="J27535" s="192"/>
    </row>
    <row r="27536" spans="9:10" ht="15.75">
      <c r="I27536" s="192"/>
      <c r="J27536" s="192"/>
    </row>
    <row r="27537" spans="9:10" ht="15.75">
      <c r="I27537" s="192"/>
      <c r="J27537" s="192"/>
    </row>
    <row r="27538" spans="9:10" ht="15.75">
      <c r="I27538" s="192"/>
      <c r="J27538" s="192"/>
    </row>
    <row r="27539" spans="9:10" ht="15.75">
      <c r="I27539" s="192"/>
      <c r="J27539" s="192"/>
    </row>
    <row r="27540" spans="9:10" ht="15.75">
      <c r="I27540" s="192"/>
      <c r="J27540" s="192"/>
    </row>
    <row r="27541" spans="9:10" ht="15.75">
      <c r="I27541" s="192"/>
      <c r="J27541" s="192"/>
    </row>
    <row r="27542" spans="9:10" ht="15.75">
      <c r="I27542" s="192"/>
      <c r="J27542" s="192"/>
    </row>
    <row r="27543" spans="9:10" ht="15.75">
      <c r="I27543" s="192"/>
      <c r="J27543" s="192"/>
    </row>
    <row r="27544" spans="9:10" ht="15.75">
      <c r="I27544" s="192"/>
      <c r="J27544" s="192"/>
    </row>
    <row r="27545" spans="9:10" ht="15.75">
      <c r="I27545" s="192"/>
      <c r="J27545" s="192"/>
    </row>
    <row r="27546" spans="9:10" ht="15.75">
      <c r="I27546" s="192"/>
      <c r="J27546" s="192"/>
    </row>
    <row r="27547" spans="9:10" ht="15.75">
      <c r="I27547" s="192"/>
      <c r="J27547" s="192"/>
    </row>
    <row r="27548" spans="9:10" ht="15.75">
      <c r="I27548" s="192"/>
      <c r="J27548" s="192"/>
    </row>
    <row r="27549" spans="9:10" ht="15.75">
      <c r="I27549" s="192"/>
      <c r="J27549" s="192"/>
    </row>
    <row r="27550" spans="9:10" ht="15.75">
      <c r="I27550" s="192"/>
      <c r="J27550" s="192"/>
    </row>
    <row r="27551" spans="9:10" ht="15.75">
      <c r="I27551" s="192"/>
      <c r="J27551" s="192"/>
    </row>
    <row r="27552" spans="9:10" ht="15.75">
      <c r="I27552" s="192"/>
      <c r="J27552" s="192"/>
    </row>
    <row r="27553" spans="9:10" ht="15.75">
      <c r="I27553" s="192"/>
      <c r="J27553" s="192"/>
    </row>
    <row r="27554" spans="9:10" ht="15.75">
      <c r="I27554" s="192"/>
      <c r="J27554" s="192"/>
    </row>
    <row r="27555" spans="9:10" ht="15.75">
      <c r="I27555" s="192"/>
      <c r="J27555" s="192"/>
    </row>
    <row r="27556" spans="9:10" ht="15.75">
      <c r="I27556" s="192"/>
      <c r="J27556" s="192"/>
    </row>
    <row r="27557" spans="9:10" ht="15.75">
      <c r="I27557" s="192"/>
      <c r="J27557" s="192"/>
    </row>
    <row r="27558" spans="9:10" ht="15.75">
      <c r="I27558" s="192"/>
      <c r="J27558" s="192"/>
    </row>
    <row r="27559" spans="9:10" ht="15.75">
      <c r="I27559" s="192"/>
      <c r="J27559" s="192"/>
    </row>
    <row r="27560" spans="9:10" ht="15.75">
      <c r="I27560" s="192"/>
      <c r="J27560" s="192"/>
    </row>
    <row r="27561" spans="9:10" ht="15.75">
      <c r="I27561" s="192"/>
      <c r="J27561" s="192"/>
    </row>
    <row r="27562" spans="9:10" ht="15.75">
      <c r="I27562" s="192"/>
      <c r="J27562" s="192"/>
    </row>
    <row r="27563" spans="9:10" ht="15.75">
      <c r="I27563" s="192"/>
      <c r="J27563" s="192"/>
    </row>
    <row r="27564" spans="9:10" ht="15.75">
      <c r="I27564" s="192"/>
      <c r="J27564" s="192"/>
    </row>
    <row r="27565" spans="9:10" ht="15.75">
      <c r="I27565" s="192"/>
      <c r="J27565" s="192"/>
    </row>
    <row r="27566" spans="9:10" ht="15.75">
      <c r="I27566" s="192"/>
      <c r="J27566" s="192"/>
    </row>
    <row r="27567" spans="9:10" ht="15.75">
      <c r="I27567" s="192"/>
      <c r="J27567" s="192"/>
    </row>
    <row r="27568" spans="9:10" ht="15.75">
      <c r="I27568" s="192"/>
      <c r="J27568" s="192"/>
    </row>
    <row r="27569" spans="9:10" ht="15.75">
      <c r="I27569" s="192"/>
      <c r="J27569" s="192"/>
    </row>
    <row r="27570" spans="9:10" ht="15.75">
      <c r="I27570" s="192"/>
      <c r="J27570" s="192"/>
    </row>
    <row r="27571" spans="9:10" ht="15.75">
      <c r="I27571" s="192"/>
      <c r="J27571" s="192"/>
    </row>
    <row r="27572" spans="9:10" ht="15.75">
      <c r="I27572" s="192"/>
      <c r="J27572" s="192"/>
    </row>
    <row r="27573" spans="9:10" ht="15.75">
      <c r="I27573" s="192"/>
      <c r="J27573" s="192"/>
    </row>
    <row r="27574" spans="9:10" ht="15.75">
      <c r="I27574" s="192"/>
      <c r="J27574" s="192"/>
    </row>
    <row r="27575" spans="9:10" ht="15.75">
      <c r="I27575" s="192"/>
      <c r="J27575" s="192"/>
    </row>
    <row r="27576" spans="9:10" ht="15.75">
      <c r="I27576" s="192"/>
      <c r="J27576" s="192"/>
    </row>
    <row r="27577" spans="9:10" ht="15.75">
      <c r="I27577" s="192"/>
      <c r="J27577" s="192"/>
    </row>
    <row r="27578" spans="9:10" ht="15.75">
      <c r="I27578" s="192"/>
      <c r="J27578" s="192"/>
    </row>
    <row r="27579" spans="9:10" ht="15.75">
      <c r="I27579" s="192"/>
      <c r="J27579" s="192"/>
    </row>
    <row r="27580" spans="9:10" ht="15.75">
      <c r="I27580" s="192"/>
      <c r="J27580" s="192"/>
    </row>
    <row r="27581" spans="9:10" ht="15.75">
      <c r="I27581" s="192"/>
      <c r="J27581" s="192"/>
    </row>
    <row r="27582" spans="9:10" ht="15.75">
      <c r="I27582" s="192"/>
      <c r="J27582" s="192"/>
    </row>
    <row r="27583" spans="9:10" ht="15.75">
      <c r="I27583" s="192"/>
      <c r="J27583" s="192"/>
    </row>
    <row r="27584" spans="9:10" ht="15.75">
      <c r="I27584" s="192"/>
      <c r="J27584" s="192"/>
    </row>
    <row r="27585" spans="9:10" ht="15.75">
      <c r="I27585" s="192"/>
      <c r="J27585" s="192"/>
    </row>
    <row r="27586" spans="9:10" ht="15.75">
      <c r="I27586" s="192"/>
      <c r="J27586" s="192"/>
    </row>
    <row r="27587" spans="9:10" ht="15.75">
      <c r="I27587" s="192"/>
      <c r="J27587" s="192"/>
    </row>
    <row r="27588" spans="9:10" ht="15.75">
      <c r="I27588" s="192"/>
      <c r="J27588" s="192"/>
    </row>
    <row r="27589" spans="9:10" ht="15.75">
      <c r="I27589" s="192"/>
      <c r="J27589" s="192"/>
    </row>
    <row r="27590" spans="9:10" ht="15.75">
      <c r="I27590" s="192"/>
      <c r="J27590" s="192"/>
    </row>
    <row r="27591" spans="9:10" ht="15.75">
      <c r="I27591" s="192"/>
      <c r="J27591" s="192"/>
    </row>
    <row r="27592" spans="9:10" ht="15.75">
      <c r="I27592" s="192"/>
      <c r="J27592" s="192"/>
    </row>
    <row r="27593" spans="9:10" ht="15.75">
      <c r="I27593" s="192"/>
      <c r="J27593" s="192"/>
    </row>
    <row r="27594" spans="9:10" ht="15.75">
      <c r="I27594" s="192"/>
      <c r="J27594" s="192"/>
    </row>
    <row r="27595" spans="9:10" ht="15.75">
      <c r="I27595" s="192"/>
      <c r="J27595" s="192"/>
    </row>
    <row r="27596" spans="9:10" ht="15.75">
      <c r="I27596" s="192"/>
      <c r="J27596" s="192"/>
    </row>
    <row r="27597" spans="9:10" ht="15.75">
      <c r="I27597" s="192"/>
      <c r="J27597" s="192"/>
    </row>
    <row r="27598" spans="9:10" ht="15.75">
      <c r="I27598" s="192"/>
      <c r="J27598" s="192"/>
    </row>
    <row r="27599" spans="9:10" ht="15.75">
      <c r="I27599" s="192"/>
      <c r="J27599" s="192"/>
    </row>
    <row r="27600" spans="9:10" ht="15.75">
      <c r="I27600" s="192"/>
      <c r="J27600" s="192"/>
    </row>
    <row r="27601" spans="9:10" ht="15.75">
      <c r="I27601" s="192"/>
      <c r="J27601" s="192"/>
    </row>
    <row r="27602" spans="9:10" ht="15.75">
      <c r="I27602" s="192"/>
      <c r="J27602" s="192"/>
    </row>
    <row r="27603" spans="9:10" ht="15.75">
      <c r="I27603" s="192"/>
      <c r="J27603" s="192"/>
    </row>
    <row r="27604" spans="9:10" ht="15.75">
      <c r="I27604" s="192"/>
      <c r="J27604" s="192"/>
    </row>
    <row r="27605" spans="9:10" ht="15.75">
      <c r="I27605" s="192"/>
      <c r="J27605" s="192"/>
    </row>
    <row r="27606" spans="9:10" ht="15.75">
      <c r="I27606" s="192"/>
      <c r="J27606" s="192"/>
    </row>
    <row r="27607" spans="9:10" ht="15.75">
      <c r="I27607" s="192"/>
      <c r="J27607" s="192"/>
    </row>
    <row r="27608" spans="9:10" ht="15.75">
      <c r="I27608" s="192"/>
      <c r="J27608" s="192"/>
    </row>
    <row r="27609" spans="9:10" ht="15.75">
      <c r="I27609" s="192"/>
      <c r="J27609" s="192"/>
    </row>
    <row r="27610" spans="9:10" ht="15.75">
      <c r="I27610" s="192"/>
      <c r="J27610" s="192"/>
    </row>
    <row r="27611" spans="9:10" ht="15.75">
      <c r="I27611" s="192"/>
      <c r="J27611" s="192"/>
    </row>
    <row r="27612" spans="9:10" ht="15.75">
      <c r="I27612" s="192"/>
      <c r="J27612" s="192"/>
    </row>
    <row r="27613" spans="9:10" ht="15.75">
      <c r="I27613" s="192"/>
      <c r="J27613" s="192"/>
    </row>
    <row r="27614" spans="9:10" ht="15.75">
      <c r="I27614" s="192"/>
      <c r="J27614" s="192"/>
    </row>
    <row r="27615" spans="9:10" ht="15.75">
      <c r="I27615" s="192"/>
      <c r="J27615" s="192"/>
    </row>
    <row r="27616" spans="9:10" ht="15.75">
      <c r="I27616" s="192"/>
      <c r="J27616" s="192"/>
    </row>
    <row r="27617" spans="9:10" ht="15.75">
      <c r="I27617" s="192"/>
      <c r="J27617" s="192"/>
    </row>
    <row r="27618" spans="9:10" ht="15.75">
      <c r="I27618" s="192"/>
      <c r="J27618" s="192"/>
    </row>
    <row r="27619" spans="9:10" ht="15.75">
      <c r="I27619" s="192"/>
      <c r="J27619" s="192"/>
    </row>
    <row r="27620" spans="9:10" ht="15.75">
      <c r="I27620" s="192"/>
      <c r="J27620" s="192"/>
    </row>
    <row r="27621" spans="9:10" ht="15.75">
      <c r="I27621" s="192"/>
      <c r="J27621" s="192"/>
    </row>
    <row r="27622" spans="9:10" ht="15.75">
      <c r="I27622" s="192"/>
      <c r="J27622" s="192"/>
    </row>
    <row r="27623" spans="9:10" ht="15.75">
      <c r="I27623" s="192"/>
      <c r="J27623" s="192"/>
    </row>
    <row r="27624" spans="9:10" ht="15.75">
      <c r="I27624" s="192"/>
      <c r="J27624" s="192"/>
    </row>
    <row r="27625" spans="9:10" ht="15.75">
      <c r="I27625" s="192"/>
      <c r="J27625" s="192"/>
    </row>
    <row r="27626" spans="9:10" ht="15.75">
      <c r="I27626" s="192"/>
      <c r="J27626" s="192"/>
    </row>
    <row r="27627" spans="9:10" ht="15.75">
      <c r="I27627" s="192"/>
      <c r="J27627" s="192"/>
    </row>
    <row r="27628" spans="9:10" ht="15.75">
      <c r="I27628" s="192"/>
      <c r="J27628" s="192"/>
    </row>
    <row r="27629" spans="9:10" ht="15.75">
      <c r="I27629" s="192"/>
      <c r="J27629" s="192"/>
    </row>
    <row r="27630" spans="9:10" ht="15.75">
      <c r="I27630" s="192"/>
      <c r="J27630" s="192"/>
    </row>
    <row r="27631" spans="9:10" ht="15.75">
      <c r="I27631" s="192"/>
      <c r="J27631" s="192"/>
    </row>
    <row r="27632" spans="9:10" ht="15.75">
      <c r="I27632" s="192"/>
      <c r="J27632" s="192"/>
    </row>
    <row r="27633" spans="9:10" ht="15.75">
      <c r="I27633" s="192"/>
      <c r="J27633" s="192"/>
    </row>
    <row r="27634" spans="9:10" ht="15.75">
      <c r="I27634" s="192"/>
      <c r="J27634" s="192"/>
    </row>
    <row r="27635" spans="9:10" ht="15.75">
      <c r="I27635" s="192"/>
      <c r="J27635" s="192"/>
    </row>
    <row r="27636" spans="9:10" ht="15.75">
      <c r="I27636" s="192"/>
      <c r="J27636" s="192"/>
    </row>
    <row r="27637" spans="9:10" ht="15.75">
      <c r="I27637" s="192"/>
      <c r="J27637" s="192"/>
    </row>
    <row r="27638" spans="9:10" ht="15.75">
      <c r="I27638" s="192"/>
      <c r="J27638" s="192"/>
    </row>
    <row r="27639" spans="9:10" ht="15.75">
      <c r="I27639" s="192"/>
      <c r="J27639" s="192"/>
    </row>
    <row r="27640" spans="9:10" ht="15.75">
      <c r="I27640" s="192"/>
      <c r="J27640" s="192"/>
    </row>
    <row r="27641" spans="9:10" ht="15.75">
      <c r="I27641" s="192"/>
      <c r="J27641" s="192"/>
    </row>
    <row r="27642" spans="9:10" ht="15.75">
      <c r="I27642" s="192"/>
      <c r="J27642" s="192"/>
    </row>
    <row r="27643" spans="9:10" ht="15.75">
      <c r="I27643" s="192"/>
      <c r="J27643" s="192"/>
    </row>
    <row r="27644" spans="9:10" ht="15.75">
      <c r="I27644" s="192"/>
      <c r="J27644" s="192"/>
    </row>
    <row r="27645" spans="9:10" ht="15.75">
      <c r="I27645" s="192"/>
      <c r="J27645" s="192"/>
    </row>
    <row r="27646" spans="9:10" ht="15.75">
      <c r="I27646" s="192"/>
      <c r="J27646" s="192"/>
    </row>
    <row r="27647" spans="9:10" ht="15.75">
      <c r="I27647" s="192"/>
      <c r="J27647" s="192"/>
    </row>
    <row r="27648" spans="9:10" ht="15.75">
      <c r="I27648" s="192"/>
      <c r="J27648" s="192"/>
    </row>
    <row r="27649" spans="9:10" ht="15.75">
      <c r="I27649" s="192"/>
      <c r="J27649" s="192"/>
    </row>
    <row r="27650" spans="9:10" ht="15.75">
      <c r="I27650" s="192"/>
      <c r="J27650" s="192"/>
    </row>
    <row r="27651" spans="9:10" ht="15.75">
      <c r="I27651" s="192"/>
      <c r="J27651" s="192"/>
    </row>
    <row r="27652" spans="9:10" ht="15.75">
      <c r="I27652" s="192"/>
      <c r="J27652" s="192"/>
    </row>
    <row r="27653" spans="9:10" ht="15.75">
      <c r="I27653" s="192"/>
      <c r="J27653" s="192"/>
    </row>
    <row r="27654" spans="9:10" ht="15.75">
      <c r="I27654" s="192"/>
      <c r="J27654" s="192"/>
    </row>
    <row r="27655" spans="9:10" ht="15.75">
      <c r="I27655" s="192"/>
      <c r="J27655" s="192"/>
    </row>
    <row r="27656" spans="9:10" ht="15.75">
      <c r="I27656" s="192"/>
      <c r="J27656" s="192"/>
    </row>
    <row r="27657" spans="9:10" ht="15.75">
      <c r="I27657" s="192"/>
      <c r="J27657" s="192"/>
    </row>
    <row r="27658" spans="9:10" ht="15.75">
      <c r="I27658" s="192"/>
      <c r="J27658" s="192"/>
    </row>
    <row r="27659" spans="9:10" ht="15.75">
      <c r="I27659" s="192"/>
      <c r="J27659" s="192"/>
    </row>
    <row r="27660" spans="9:10" ht="15.75">
      <c r="I27660" s="192"/>
      <c r="J27660" s="192"/>
    </row>
    <row r="27661" spans="9:10" ht="15.75">
      <c r="I27661" s="192"/>
      <c r="J27661" s="192"/>
    </row>
    <row r="27662" spans="9:10" ht="15.75">
      <c r="I27662" s="192"/>
      <c r="J27662" s="192"/>
    </row>
    <row r="27663" spans="9:10" ht="15.75">
      <c r="I27663" s="192"/>
      <c r="J27663" s="192"/>
    </row>
    <row r="27664" spans="9:10" ht="15.75">
      <c r="I27664" s="192"/>
      <c r="J27664" s="192"/>
    </row>
    <row r="27665" spans="9:10" ht="15.75">
      <c r="I27665" s="192"/>
      <c r="J27665" s="192"/>
    </row>
    <row r="27666" spans="9:10" ht="15.75">
      <c r="I27666" s="192"/>
      <c r="J27666" s="192"/>
    </row>
    <row r="27667" spans="9:10" ht="15.75">
      <c r="I27667" s="192"/>
      <c r="J27667" s="192"/>
    </row>
    <row r="27668" spans="9:10" ht="15.75">
      <c r="I27668" s="192"/>
      <c r="J27668" s="192"/>
    </row>
    <row r="27669" spans="9:10" ht="15.75">
      <c r="I27669" s="192"/>
      <c r="J27669" s="192"/>
    </row>
    <row r="27670" spans="9:10" ht="15.75">
      <c r="I27670" s="192"/>
      <c r="J27670" s="192"/>
    </row>
    <row r="27671" spans="9:10" ht="15.75">
      <c r="I27671" s="192"/>
      <c r="J27671" s="192"/>
    </row>
    <row r="27672" spans="9:10" ht="15.75">
      <c r="I27672" s="192"/>
      <c r="J27672" s="192"/>
    </row>
    <row r="27673" spans="9:10" ht="15.75">
      <c r="I27673" s="192"/>
      <c r="J27673" s="192"/>
    </row>
    <row r="27674" spans="9:10" ht="15.75">
      <c r="I27674" s="192"/>
      <c r="J27674" s="192"/>
    </row>
    <row r="27675" spans="9:10" ht="15.75">
      <c r="I27675" s="192"/>
      <c r="J27675" s="192"/>
    </row>
    <row r="27676" spans="9:10" ht="15.75">
      <c r="I27676" s="192"/>
      <c r="J27676" s="192"/>
    </row>
    <row r="27677" spans="9:10" ht="15.75">
      <c r="I27677" s="192"/>
      <c r="J27677" s="192"/>
    </row>
    <row r="27678" spans="9:10" ht="15.75">
      <c r="I27678" s="192"/>
      <c r="J27678" s="192"/>
    </row>
    <row r="27679" spans="9:10" ht="15.75">
      <c r="I27679" s="192"/>
      <c r="J27679" s="192"/>
    </row>
    <row r="27680" spans="9:10" ht="15.75">
      <c r="I27680" s="192"/>
      <c r="J27680" s="192"/>
    </row>
    <row r="27681" spans="9:10" ht="15.75">
      <c r="I27681" s="192"/>
      <c r="J27681" s="192"/>
    </row>
    <row r="27682" spans="9:10" ht="15.75">
      <c r="I27682" s="192"/>
      <c r="J27682" s="192"/>
    </row>
    <row r="27683" spans="9:10" ht="15.75">
      <c r="I27683" s="192"/>
      <c r="J27683" s="192"/>
    </row>
    <row r="27684" spans="9:10" ht="15.75">
      <c r="I27684" s="192"/>
      <c r="J27684" s="192"/>
    </row>
    <row r="27685" spans="9:10" ht="15.75">
      <c r="I27685" s="192"/>
      <c r="J27685" s="192"/>
    </row>
    <row r="27686" spans="9:10" ht="15.75">
      <c r="I27686" s="192"/>
      <c r="J27686" s="192"/>
    </row>
    <row r="27687" spans="9:10" ht="15.75">
      <c r="I27687" s="192"/>
      <c r="J27687" s="192"/>
    </row>
    <row r="27688" spans="9:10" ht="15.75">
      <c r="I27688" s="192"/>
      <c r="J27688" s="192"/>
    </row>
    <row r="27689" spans="9:10" ht="15.75">
      <c r="I27689" s="192"/>
      <c r="J27689" s="192"/>
    </row>
    <row r="27690" spans="9:10" ht="15.75">
      <c r="I27690" s="192"/>
      <c r="J27690" s="192"/>
    </row>
    <row r="27691" spans="9:10" ht="15.75">
      <c r="I27691" s="192"/>
      <c r="J27691" s="192"/>
    </row>
    <row r="27692" spans="9:10" ht="15.75">
      <c r="I27692" s="192"/>
      <c r="J27692" s="192"/>
    </row>
    <row r="27693" spans="9:10" ht="15.75">
      <c r="I27693" s="192"/>
      <c r="J27693" s="192"/>
    </row>
    <row r="27694" spans="9:10" ht="15.75">
      <c r="I27694" s="192"/>
      <c r="J27694" s="192"/>
    </row>
    <row r="27695" spans="9:10" ht="15.75">
      <c r="I27695" s="192"/>
      <c r="J27695" s="192"/>
    </row>
    <row r="27696" spans="9:10" ht="15.75">
      <c r="I27696" s="192"/>
      <c r="J27696" s="192"/>
    </row>
    <row r="27697" spans="9:10" ht="15.75">
      <c r="I27697" s="192"/>
      <c r="J27697" s="192"/>
    </row>
    <row r="27698" spans="9:10" ht="15.75">
      <c r="I27698" s="192"/>
      <c r="J27698" s="192"/>
    </row>
    <row r="27699" spans="9:10" ht="15.75">
      <c r="I27699" s="192"/>
      <c r="J27699" s="192"/>
    </row>
    <row r="27700" spans="9:10" ht="15.75">
      <c r="I27700" s="192"/>
      <c r="J27700" s="192"/>
    </row>
    <row r="27701" spans="9:10" ht="15.75">
      <c r="I27701" s="192"/>
      <c r="J27701" s="192"/>
    </row>
    <row r="27702" spans="9:10" ht="15.75">
      <c r="I27702" s="192"/>
      <c r="J27702" s="192"/>
    </row>
    <row r="27703" spans="9:10" ht="15.75">
      <c r="I27703" s="192"/>
      <c r="J27703" s="192"/>
    </row>
    <row r="27704" spans="9:10" ht="15.75">
      <c r="I27704" s="192"/>
      <c r="J27704" s="192"/>
    </row>
    <row r="27705" spans="9:10" ht="15.75">
      <c r="I27705" s="192"/>
      <c r="J27705" s="192"/>
    </row>
    <row r="27706" spans="9:10" ht="15.75">
      <c r="I27706" s="192"/>
      <c r="J27706" s="192"/>
    </row>
    <row r="27707" spans="9:10" ht="15.75">
      <c r="I27707" s="192"/>
      <c r="J27707" s="192"/>
    </row>
    <row r="27708" spans="9:10" ht="15.75">
      <c r="I27708" s="192"/>
      <c r="J27708" s="192"/>
    </row>
    <row r="27709" spans="9:10" ht="15.75">
      <c r="I27709" s="192"/>
      <c r="J27709" s="192"/>
    </row>
    <row r="27710" spans="9:10" ht="15.75">
      <c r="I27710" s="192"/>
      <c r="J27710" s="192"/>
    </row>
    <row r="27711" spans="9:10" ht="15.75">
      <c r="I27711" s="192"/>
      <c r="J27711" s="192"/>
    </row>
    <row r="27712" spans="9:10" ht="15.75">
      <c r="I27712" s="192"/>
      <c r="J27712" s="192"/>
    </row>
    <row r="27713" spans="9:10" ht="15.75">
      <c r="I27713" s="192"/>
      <c r="J27713" s="192"/>
    </row>
    <row r="27714" spans="9:10" ht="15.75">
      <c r="I27714" s="192"/>
      <c r="J27714" s="192"/>
    </row>
    <row r="27715" spans="9:10" ht="15.75">
      <c r="I27715" s="192"/>
      <c r="J27715" s="192"/>
    </row>
    <row r="27716" spans="9:10" ht="15.75">
      <c r="I27716" s="192"/>
      <c r="J27716" s="192"/>
    </row>
    <row r="27717" spans="9:10" ht="15.75">
      <c r="I27717" s="192"/>
      <c r="J27717" s="192"/>
    </row>
    <row r="27718" spans="9:10" ht="15.75">
      <c r="I27718" s="192"/>
      <c r="J27718" s="192"/>
    </row>
    <row r="27719" spans="9:10" ht="15.75">
      <c r="I27719" s="192"/>
      <c r="J27719" s="192"/>
    </row>
    <row r="27720" spans="9:10" ht="15.75">
      <c r="I27720" s="192"/>
      <c r="J27720" s="192"/>
    </row>
    <row r="27721" spans="9:10" ht="15.75">
      <c r="I27721" s="192"/>
      <c r="J27721" s="192"/>
    </row>
    <row r="27722" spans="9:10" ht="15.75">
      <c r="I27722" s="192"/>
      <c r="J27722" s="192"/>
    </row>
    <row r="27723" spans="9:10" ht="15.75">
      <c r="I27723" s="192"/>
      <c r="J27723" s="192"/>
    </row>
    <row r="27724" spans="9:10" ht="15.75">
      <c r="I27724" s="192"/>
      <c r="J27724" s="192"/>
    </row>
    <row r="27725" spans="9:10" ht="15.75">
      <c r="I27725" s="192"/>
      <c r="J27725" s="192"/>
    </row>
    <row r="27726" spans="9:10" ht="15.75">
      <c r="I27726" s="192"/>
      <c r="J27726" s="192"/>
    </row>
    <row r="27727" spans="9:10" ht="15.75">
      <c r="I27727" s="192"/>
      <c r="J27727" s="192"/>
    </row>
    <row r="27728" spans="9:10" ht="15.75">
      <c r="I27728" s="192"/>
      <c r="J27728" s="192"/>
    </row>
    <row r="27729" spans="9:10" ht="15.75">
      <c r="I27729" s="192"/>
      <c r="J27729" s="192"/>
    </row>
    <row r="27730" spans="9:10" ht="15.75">
      <c r="I27730" s="192"/>
      <c r="J27730" s="192"/>
    </row>
    <row r="27731" spans="9:10" ht="15.75">
      <c r="I27731" s="192"/>
      <c r="J27731" s="192"/>
    </row>
    <row r="27732" spans="9:10" ht="15.75">
      <c r="I27732" s="192"/>
      <c r="J27732" s="192"/>
    </row>
    <row r="27733" spans="9:10" ht="15.75">
      <c r="I27733" s="192"/>
      <c r="J27733" s="192"/>
    </row>
    <row r="27734" spans="9:10" ht="15.75">
      <c r="I27734" s="192"/>
      <c r="J27734" s="192"/>
    </row>
    <row r="27735" spans="9:10" ht="15.75">
      <c r="I27735" s="192"/>
      <c r="J27735" s="192"/>
    </row>
    <row r="27736" spans="9:10" ht="15.75">
      <c r="I27736" s="192"/>
      <c r="J27736" s="192"/>
    </row>
    <row r="27737" spans="9:10" ht="15.75">
      <c r="I27737" s="192"/>
      <c r="J27737" s="192"/>
    </row>
    <row r="27738" spans="9:10" ht="15.75">
      <c r="I27738" s="192"/>
      <c r="J27738" s="192"/>
    </row>
    <row r="27739" spans="9:10" ht="15.75">
      <c r="I27739" s="192"/>
      <c r="J27739" s="192"/>
    </row>
    <row r="27740" spans="9:10" ht="15.75">
      <c r="I27740" s="192"/>
      <c r="J27740" s="192"/>
    </row>
    <row r="27741" spans="9:10" ht="15.75">
      <c r="I27741" s="192"/>
      <c r="J27741" s="192"/>
    </row>
    <row r="27742" spans="9:10" ht="15.75">
      <c r="I27742" s="192"/>
      <c r="J27742" s="192"/>
    </row>
    <row r="27743" spans="9:10" ht="15.75">
      <c r="I27743" s="192"/>
      <c r="J27743" s="192"/>
    </row>
    <row r="27744" spans="9:10" ht="15.75">
      <c r="I27744" s="192"/>
      <c r="J27744" s="192"/>
    </row>
    <row r="27745" spans="9:10" ht="15.75">
      <c r="I27745" s="192"/>
      <c r="J27745" s="192"/>
    </row>
    <row r="27746" spans="9:10" ht="15.75">
      <c r="I27746" s="192"/>
      <c r="J27746" s="192"/>
    </row>
    <row r="27747" spans="9:10" ht="15.75">
      <c r="I27747" s="192"/>
      <c r="J27747" s="192"/>
    </row>
    <row r="27748" spans="9:10" ht="15.75">
      <c r="I27748" s="192"/>
      <c r="J27748" s="192"/>
    </row>
    <row r="27749" spans="9:10" ht="15.75">
      <c r="I27749" s="192"/>
      <c r="J27749" s="192"/>
    </row>
    <row r="27750" spans="9:10" ht="15.75">
      <c r="I27750" s="192"/>
      <c r="J27750" s="192"/>
    </row>
    <row r="27751" spans="9:10" ht="15.75">
      <c r="I27751" s="192"/>
      <c r="J27751" s="192"/>
    </row>
    <row r="27752" spans="9:10" ht="15.75">
      <c r="I27752" s="192"/>
      <c r="J27752" s="192"/>
    </row>
    <row r="27753" spans="9:10" ht="15.75">
      <c r="I27753" s="192"/>
      <c r="J27753" s="192"/>
    </row>
    <row r="27754" spans="9:10" ht="15.75">
      <c r="I27754" s="192"/>
      <c r="J27754" s="192"/>
    </row>
    <row r="27755" spans="9:10" ht="15.75">
      <c r="I27755" s="192"/>
      <c r="J27755" s="192"/>
    </row>
    <row r="27756" spans="9:10" ht="15.75">
      <c r="I27756" s="192"/>
      <c r="J27756" s="192"/>
    </row>
    <row r="27757" spans="9:10" ht="15.75">
      <c r="I27757" s="192"/>
      <c r="J27757" s="192"/>
    </row>
    <row r="27758" spans="9:10" ht="15.75">
      <c r="I27758" s="192"/>
      <c r="J27758" s="192"/>
    </row>
    <row r="27759" spans="9:10" ht="15.75">
      <c r="I27759" s="192"/>
      <c r="J27759" s="192"/>
    </row>
    <row r="27760" spans="9:10" ht="15.75">
      <c r="I27760" s="192"/>
      <c r="J27760" s="192"/>
    </row>
    <row r="27761" spans="9:10" ht="15.75">
      <c r="I27761" s="192"/>
      <c r="J27761" s="192"/>
    </row>
    <row r="27762" spans="9:10" ht="15.75">
      <c r="I27762" s="192"/>
      <c r="J27762" s="192"/>
    </row>
    <row r="27763" spans="9:10" ht="15.75">
      <c r="I27763" s="192"/>
      <c r="J27763" s="192"/>
    </row>
    <row r="27764" spans="9:10" ht="15.75">
      <c r="I27764" s="192"/>
      <c r="J27764" s="192"/>
    </row>
    <row r="27765" spans="9:10" ht="15.75">
      <c r="I27765" s="192"/>
      <c r="J27765" s="192"/>
    </row>
    <row r="27766" spans="9:10" ht="15.75">
      <c r="I27766" s="192"/>
      <c r="J27766" s="192"/>
    </row>
    <row r="27767" spans="9:10" ht="15.75">
      <c r="I27767" s="192"/>
      <c r="J27767" s="192"/>
    </row>
    <row r="27768" spans="9:10" ht="15.75">
      <c r="I27768" s="192"/>
      <c r="J27768" s="192"/>
    </row>
    <row r="27769" spans="9:10" ht="15.75">
      <c r="I27769" s="192"/>
      <c r="J27769" s="192"/>
    </row>
    <row r="27770" spans="9:10" ht="15.75">
      <c r="I27770" s="192"/>
      <c r="J27770" s="192"/>
    </row>
    <row r="27771" spans="9:10" ht="15.75">
      <c r="I27771" s="192"/>
      <c r="J27771" s="192"/>
    </row>
    <row r="27772" spans="9:10" ht="15.75">
      <c r="I27772" s="192"/>
      <c r="J27772" s="192"/>
    </row>
    <row r="27773" spans="9:10" ht="15.75">
      <c r="I27773" s="192"/>
      <c r="J27773" s="192"/>
    </row>
    <row r="27774" spans="9:10" ht="15.75">
      <c r="I27774" s="192"/>
      <c r="J27774" s="192"/>
    </row>
    <row r="27775" spans="9:10" ht="15.75">
      <c r="I27775" s="192"/>
      <c r="J27775" s="192"/>
    </row>
    <row r="27776" spans="9:10" ht="15.75">
      <c r="I27776" s="192"/>
      <c r="J27776" s="192"/>
    </row>
    <row r="27777" spans="9:10" ht="15.75">
      <c r="I27777" s="192"/>
      <c r="J27777" s="192"/>
    </row>
    <row r="27778" spans="9:10" ht="15.75">
      <c r="I27778" s="192"/>
      <c r="J27778" s="192"/>
    </row>
    <row r="27779" spans="9:10" ht="15.75">
      <c r="I27779" s="192"/>
      <c r="J27779" s="192"/>
    </row>
    <row r="27780" spans="9:10" ht="15.75">
      <c r="I27780" s="192"/>
      <c r="J27780" s="192"/>
    </row>
    <row r="27781" spans="9:10" ht="15.75">
      <c r="I27781" s="192"/>
      <c r="J27781" s="192"/>
    </row>
    <row r="27782" spans="9:10" ht="15.75">
      <c r="I27782" s="192"/>
      <c r="J27782" s="192"/>
    </row>
    <row r="27783" spans="9:10" ht="15.75">
      <c r="I27783" s="192"/>
      <c r="J27783" s="192"/>
    </row>
    <row r="27784" spans="9:10" ht="15.75">
      <c r="I27784" s="192"/>
      <c r="J27784" s="192"/>
    </row>
    <row r="27785" spans="9:10" ht="15.75">
      <c r="I27785" s="192"/>
      <c r="J27785" s="192"/>
    </row>
    <row r="27786" spans="9:10" ht="15.75">
      <c r="I27786" s="192"/>
      <c r="J27786" s="192"/>
    </row>
    <row r="27787" spans="9:10" ht="15.75">
      <c r="I27787" s="192"/>
      <c r="J27787" s="192"/>
    </row>
    <row r="27788" spans="9:10" ht="15.75">
      <c r="I27788" s="192"/>
      <c r="J27788" s="192"/>
    </row>
    <row r="27789" spans="9:10" ht="15.75">
      <c r="I27789" s="192"/>
      <c r="J27789" s="192"/>
    </row>
    <row r="27790" spans="9:10" ht="15.75">
      <c r="I27790" s="192"/>
      <c r="J27790" s="192"/>
    </row>
    <row r="27791" spans="9:10" ht="15.75">
      <c r="I27791" s="192"/>
      <c r="J27791" s="192"/>
    </row>
    <row r="27792" spans="9:10" ht="15.75">
      <c r="I27792" s="192"/>
      <c r="J27792" s="192"/>
    </row>
    <row r="27793" spans="9:10" ht="15.75">
      <c r="I27793" s="192"/>
      <c r="J27793" s="192"/>
    </row>
    <row r="27794" spans="9:10" ht="15.75">
      <c r="I27794" s="192"/>
      <c r="J27794" s="192"/>
    </row>
    <row r="27795" spans="9:10" ht="15.75">
      <c r="I27795" s="192"/>
      <c r="J27795" s="192"/>
    </row>
    <row r="27796" spans="9:10" ht="15.75">
      <c r="I27796" s="192"/>
      <c r="J27796" s="192"/>
    </row>
    <row r="27797" spans="9:10" ht="15.75">
      <c r="I27797" s="192"/>
      <c r="J27797" s="192"/>
    </row>
    <row r="27798" spans="9:10" ht="15.75">
      <c r="I27798" s="192"/>
      <c r="J27798" s="192"/>
    </row>
    <row r="27799" spans="9:10" ht="15.75">
      <c r="I27799" s="192"/>
      <c r="J27799" s="192"/>
    </row>
    <row r="27800" spans="9:10" ht="15.75">
      <c r="I27800" s="192"/>
      <c r="J27800" s="192"/>
    </row>
    <row r="27801" spans="9:10" ht="15.75">
      <c r="I27801" s="192"/>
      <c r="J27801" s="192"/>
    </row>
    <row r="27802" spans="9:10" ht="15.75">
      <c r="I27802" s="192"/>
      <c r="J27802" s="192"/>
    </row>
    <row r="27803" spans="9:10" ht="15.75">
      <c r="I27803" s="192"/>
      <c r="J27803" s="192"/>
    </row>
    <row r="27804" spans="9:10" ht="15.75">
      <c r="I27804" s="192"/>
      <c r="J27804" s="192"/>
    </row>
    <row r="27805" spans="9:10" ht="15.75">
      <c r="I27805" s="192"/>
      <c r="J27805" s="192"/>
    </row>
    <row r="27806" spans="9:10" ht="15.75">
      <c r="I27806" s="192"/>
      <c r="J27806" s="192"/>
    </row>
    <row r="27807" spans="9:10" ht="15.75">
      <c r="I27807" s="192"/>
      <c r="J27807" s="192"/>
    </row>
    <row r="27808" spans="9:10" ht="15.75">
      <c r="I27808" s="192"/>
      <c r="J27808" s="192"/>
    </row>
    <row r="27809" spans="9:10" ht="15.75">
      <c r="I27809" s="192"/>
      <c r="J27809" s="192"/>
    </row>
    <row r="27810" spans="9:10" ht="15.75">
      <c r="I27810" s="192"/>
      <c r="J27810" s="192"/>
    </row>
    <row r="27811" spans="9:10" ht="15.75">
      <c r="I27811" s="192"/>
      <c r="J27811" s="192"/>
    </row>
    <row r="27812" spans="9:10" ht="15.75">
      <c r="I27812" s="192"/>
      <c r="J27812" s="192"/>
    </row>
    <row r="27813" spans="9:10" ht="15.75">
      <c r="I27813" s="192"/>
      <c r="J27813" s="192"/>
    </row>
    <row r="27814" spans="9:10" ht="15.75">
      <c r="I27814" s="192"/>
      <c r="J27814" s="192"/>
    </row>
    <row r="27815" spans="9:10" ht="15.75">
      <c r="I27815" s="192"/>
      <c r="J27815" s="192"/>
    </row>
    <row r="27816" spans="9:10" ht="15.75">
      <c r="I27816" s="192"/>
      <c r="J27816" s="192"/>
    </row>
    <row r="27817" spans="9:10" ht="15.75">
      <c r="I27817" s="192"/>
      <c r="J27817" s="192"/>
    </row>
    <row r="27818" spans="9:10" ht="15.75">
      <c r="I27818" s="192"/>
      <c r="J27818" s="192"/>
    </row>
    <row r="27819" spans="9:10" ht="15.75">
      <c r="I27819" s="192"/>
      <c r="J27819" s="192"/>
    </row>
    <row r="27820" spans="9:10" ht="15.75">
      <c r="I27820" s="192"/>
      <c r="J27820" s="192"/>
    </row>
    <row r="27821" spans="9:10" ht="15.75">
      <c r="I27821" s="192"/>
      <c r="J27821" s="192"/>
    </row>
    <row r="27822" spans="9:10" ht="15.75">
      <c r="I27822" s="192"/>
      <c r="J27822" s="192"/>
    </row>
    <row r="27823" spans="9:10" ht="15.75">
      <c r="I27823" s="192"/>
      <c r="J27823" s="192"/>
    </row>
    <row r="27824" spans="9:10" ht="15.75">
      <c r="I27824" s="192"/>
      <c r="J27824" s="192"/>
    </row>
    <row r="27825" spans="9:10" ht="15.75">
      <c r="I27825" s="192"/>
      <c r="J27825" s="192"/>
    </row>
    <row r="27826" spans="9:10" ht="15.75">
      <c r="I27826" s="192"/>
      <c r="J27826" s="192"/>
    </row>
    <row r="27827" spans="9:10" ht="15.75">
      <c r="I27827" s="192"/>
      <c r="J27827" s="192"/>
    </row>
    <row r="27828" spans="9:10" ht="15.75">
      <c r="I27828" s="192"/>
      <c r="J27828" s="192"/>
    </row>
    <row r="27829" spans="9:10" ht="15.75">
      <c r="I27829" s="192"/>
      <c r="J27829" s="192"/>
    </row>
    <row r="27830" spans="9:10" ht="15.75">
      <c r="I27830" s="192"/>
      <c r="J27830" s="192"/>
    </row>
    <row r="27831" spans="9:10" ht="15.75">
      <c r="I27831" s="192"/>
      <c r="J27831" s="192"/>
    </row>
    <row r="27832" spans="9:10" ht="15.75">
      <c r="I27832" s="192"/>
      <c r="J27832" s="192"/>
    </row>
    <row r="27833" spans="9:10" ht="15.75">
      <c r="I27833" s="192"/>
      <c r="J27833" s="192"/>
    </row>
    <row r="27834" spans="9:10" ht="15.75">
      <c r="I27834" s="192"/>
      <c r="J27834" s="192"/>
    </row>
    <row r="27835" spans="9:10" ht="15.75">
      <c r="I27835" s="192"/>
      <c r="J27835" s="192"/>
    </row>
    <row r="27836" spans="9:10" ht="15.75">
      <c r="I27836" s="192"/>
      <c r="J27836" s="192"/>
    </row>
    <row r="27837" spans="9:10" ht="15.75">
      <c r="I27837" s="192"/>
      <c r="J27837" s="192"/>
    </row>
    <row r="27838" spans="9:10" ht="15.75">
      <c r="I27838" s="192"/>
      <c r="J27838" s="192"/>
    </row>
    <row r="27839" spans="9:10" ht="15.75">
      <c r="I27839" s="192"/>
      <c r="J27839" s="192"/>
    </row>
    <row r="27840" spans="9:10" ht="15.75">
      <c r="I27840" s="192"/>
      <c r="J27840" s="192"/>
    </row>
    <row r="27841" spans="9:10" ht="15.75">
      <c r="I27841" s="192"/>
      <c r="J27841" s="192"/>
    </row>
    <row r="27842" spans="9:10" ht="15.75">
      <c r="I27842" s="192"/>
      <c r="J27842" s="192"/>
    </row>
    <row r="27843" spans="9:10" ht="15.75">
      <c r="I27843" s="192"/>
      <c r="J27843" s="192"/>
    </row>
    <row r="27844" spans="9:10" ht="15.75">
      <c r="I27844" s="192"/>
      <c r="J27844" s="192"/>
    </row>
    <row r="27845" spans="9:10" ht="15.75">
      <c r="I27845" s="192"/>
      <c r="J27845" s="192"/>
    </row>
    <row r="27846" spans="9:10" ht="15.75">
      <c r="I27846" s="192"/>
      <c r="J27846" s="192"/>
    </row>
    <row r="27847" spans="9:10" ht="15.75">
      <c r="I27847" s="192"/>
      <c r="J27847" s="192"/>
    </row>
    <row r="27848" spans="9:10" ht="15.75">
      <c r="I27848" s="192"/>
      <c r="J27848" s="192"/>
    </row>
    <row r="27849" spans="9:10" ht="15.75">
      <c r="I27849" s="192"/>
      <c r="J27849" s="192"/>
    </row>
    <row r="27850" spans="9:10" ht="15.75">
      <c r="I27850" s="192"/>
      <c r="J27850" s="192"/>
    </row>
    <row r="27851" spans="9:10" ht="15.75">
      <c r="I27851" s="192"/>
      <c r="J27851" s="192"/>
    </row>
    <row r="27852" spans="9:10" ht="15.75">
      <c r="I27852" s="192"/>
      <c r="J27852" s="192"/>
    </row>
    <row r="27853" spans="9:10" ht="15.75">
      <c r="I27853" s="192"/>
      <c r="J27853" s="192"/>
    </row>
    <row r="27854" spans="9:10" ht="15.75">
      <c r="I27854" s="192"/>
      <c r="J27854" s="192"/>
    </row>
    <row r="27855" spans="9:10" ht="15.75">
      <c r="I27855" s="192"/>
      <c r="J27855" s="192"/>
    </row>
    <row r="27856" spans="9:10" ht="15.75">
      <c r="I27856" s="192"/>
      <c r="J27856" s="192"/>
    </row>
    <row r="27857" spans="9:10" ht="15.75">
      <c r="I27857" s="192"/>
      <c r="J27857" s="192"/>
    </row>
    <row r="27858" spans="9:10" ht="15.75">
      <c r="I27858" s="192"/>
      <c r="J27858" s="192"/>
    </row>
    <row r="27859" spans="9:10" ht="15.75">
      <c r="I27859" s="192"/>
      <c r="J27859" s="192"/>
    </row>
    <row r="27860" spans="9:10" ht="15.75">
      <c r="I27860" s="192"/>
      <c r="J27860" s="192"/>
    </row>
    <row r="27861" spans="9:10" ht="15.75">
      <c r="I27861" s="192"/>
      <c r="J27861" s="192"/>
    </row>
    <row r="27862" spans="9:10" ht="15.75">
      <c r="I27862" s="192"/>
      <c r="J27862" s="192"/>
    </row>
    <row r="27863" spans="9:10" ht="15.75">
      <c r="I27863" s="192"/>
      <c r="J27863" s="192"/>
    </row>
    <row r="27864" spans="9:10" ht="15.75">
      <c r="I27864" s="192"/>
      <c r="J27864" s="192"/>
    </row>
    <row r="27865" spans="9:10" ht="15.75">
      <c r="I27865" s="192"/>
      <c r="J27865" s="192"/>
    </row>
    <row r="27866" spans="9:10" ht="15.75">
      <c r="I27866" s="192"/>
      <c r="J27866" s="192"/>
    </row>
    <row r="27867" spans="9:10" ht="15.75">
      <c r="I27867" s="192"/>
      <c r="J27867" s="192"/>
    </row>
    <row r="27868" spans="9:10" ht="15.75">
      <c r="I27868" s="192"/>
      <c r="J27868" s="192"/>
    </row>
    <row r="27869" spans="9:10" ht="15.75">
      <c r="I27869" s="192"/>
      <c r="J27869" s="192"/>
    </row>
    <row r="27870" spans="9:10" ht="15.75">
      <c r="I27870" s="192"/>
      <c r="J27870" s="192"/>
    </row>
    <row r="27871" spans="9:10" ht="15.75">
      <c r="I27871" s="192"/>
      <c r="J27871" s="192"/>
    </row>
    <row r="27872" spans="9:10" ht="15.75">
      <c r="I27872" s="192"/>
      <c r="J27872" s="192"/>
    </row>
    <row r="27873" spans="9:10" ht="15.75">
      <c r="I27873" s="192"/>
      <c r="J27873" s="192"/>
    </row>
    <row r="27874" spans="9:10" ht="15.75">
      <c r="I27874" s="192"/>
      <c r="J27874" s="192"/>
    </row>
    <row r="27875" spans="9:10" ht="15.75">
      <c r="I27875" s="192"/>
      <c r="J27875" s="192"/>
    </row>
    <row r="27876" spans="9:10" ht="15.75">
      <c r="I27876" s="192"/>
      <c r="J27876" s="192"/>
    </row>
    <row r="27877" spans="9:10" ht="15.75">
      <c r="I27877" s="192"/>
      <c r="J27877" s="192"/>
    </row>
    <row r="27878" spans="9:10" ht="15.75">
      <c r="I27878" s="192"/>
      <c r="J27878" s="192"/>
    </row>
    <row r="27879" spans="9:10" ht="15.75">
      <c r="I27879" s="192"/>
      <c r="J27879" s="192"/>
    </row>
    <row r="27880" spans="9:10" ht="15.75">
      <c r="I27880" s="192"/>
      <c r="J27880" s="192"/>
    </row>
    <row r="27881" spans="9:10" ht="15.75">
      <c r="I27881" s="192"/>
      <c r="J27881" s="192"/>
    </row>
    <row r="27882" spans="9:10" ht="15.75">
      <c r="I27882" s="192"/>
      <c r="J27882" s="192"/>
    </row>
    <row r="27883" spans="9:10" ht="15.75">
      <c r="I27883" s="192"/>
      <c r="J27883" s="192"/>
    </row>
    <row r="27884" spans="9:10" ht="15.75">
      <c r="I27884" s="192"/>
      <c r="J27884" s="192"/>
    </row>
    <row r="27885" spans="9:10" ht="15.75">
      <c r="I27885" s="192"/>
      <c r="J27885" s="192"/>
    </row>
    <row r="27886" spans="9:10" ht="15.75">
      <c r="I27886" s="192"/>
      <c r="J27886" s="192"/>
    </row>
    <row r="27887" spans="9:10" ht="15.75">
      <c r="I27887" s="192"/>
      <c r="J27887" s="192"/>
    </row>
    <row r="27888" spans="9:10" ht="15.75">
      <c r="I27888" s="192"/>
      <c r="J27888" s="192"/>
    </row>
    <row r="27889" spans="9:10" ht="15.75">
      <c r="I27889" s="192"/>
      <c r="J27889" s="192"/>
    </row>
    <row r="27890" spans="9:10" ht="15.75">
      <c r="I27890" s="192"/>
      <c r="J27890" s="192"/>
    </row>
    <row r="27891" spans="9:10" ht="15.75">
      <c r="I27891" s="192"/>
      <c r="J27891" s="192"/>
    </row>
    <row r="27892" spans="9:10" ht="15.75">
      <c r="I27892" s="192"/>
      <c r="J27892" s="192"/>
    </row>
    <row r="27893" spans="9:10" ht="15.75">
      <c r="I27893" s="192"/>
      <c r="J27893" s="192"/>
    </row>
    <row r="27894" spans="9:10" ht="15.75">
      <c r="I27894" s="192"/>
      <c r="J27894" s="192"/>
    </row>
    <row r="27895" spans="9:10" ht="15.75">
      <c r="I27895" s="192"/>
      <c r="J27895" s="192"/>
    </row>
    <row r="27896" spans="9:10" ht="15.75">
      <c r="I27896" s="192"/>
      <c r="J27896" s="192"/>
    </row>
    <row r="27897" spans="9:10" ht="15.75">
      <c r="I27897" s="192"/>
      <c r="J27897" s="192"/>
    </row>
    <row r="27898" spans="9:10" ht="15.75">
      <c r="I27898" s="192"/>
      <c r="J27898" s="192"/>
    </row>
    <row r="27899" spans="9:10" ht="15.75">
      <c r="I27899" s="192"/>
      <c r="J27899" s="192"/>
    </row>
    <row r="27900" spans="9:10" ht="15.75">
      <c r="I27900" s="192"/>
      <c r="J27900" s="192"/>
    </row>
    <row r="27901" spans="9:10" ht="15.75">
      <c r="I27901" s="192"/>
      <c r="J27901" s="192"/>
    </row>
    <row r="27902" spans="9:10" ht="15.75">
      <c r="I27902" s="192"/>
      <c r="J27902" s="192"/>
    </row>
    <row r="27903" spans="9:10" ht="15.75">
      <c r="I27903" s="192"/>
      <c r="J27903" s="192"/>
    </row>
    <row r="27904" spans="9:10" ht="15.75">
      <c r="I27904" s="192"/>
      <c r="J27904" s="192"/>
    </row>
    <row r="27905" spans="9:10" ht="15.75">
      <c r="I27905" s="192"/>
      <c r="J27905" s="192"/>
    </row>
    <row r="27906" spans="9:10" ht="15.75">
      <c r="I27906" s="192"/>
      <c r="J27906" s="192"/>
    </row>
    <row r="27907" spans="9:10" ht="15.75">
      <c r="I27907" s="192"/>
      <c r="J27907" s="192"/>
    </row>
    <row r="27908" spans="9:10" ht="15.75">
      <c r="I27908" s="192"/>
      <c r="J27908" s="192"/>
    </row>
    <row r="27909" spans="9:10" ht="15.75">
      <c r="I27909" s="192"/>
      <c r="J27909" s="192"/>
    </row>
    <row r="27910" spans="9:10" ht="15.75">
      <c r="I27910" s="192"/>
      <c r="J27910" s="192"/>
    </row>
    <row r="27911" spans="9:10" ht="15.75">
      <c r="I27911" s="192"/>
      <c r="J27911" s="192"/>
    </row>
    <row r="27912" spans="9:10" ht="15.75">
      <c r="I27912" s="192"/>
      <c r="J27912" s="192"/>
    </row>
    <row r="27913" spans="9:10" ht="15.75">
      <c r="I27913" s="192"/>
      <c r="J27913" s="192"/>
    </row>
    <row r="27914" spans="9:10" ht="15.75">
      <c r="I27914" s="192"/>
      <c r="J27914" s="192"/>
    </row>
    <row r="27915" spans="9:10" ht="15.75">
      <c r="I27915" s="192"/>
      <c r="J27915" s="192"/>
    </row>
    <row r="27916" spans="9:10" ht="15.75">
      <c r="I27916" s="192"/>
      <c r="J27916" s="192"/>
    </row>
    <row r="27917" spans="9:10" ht="15.75">
      <c r="I27917" s="192"/>
      <c r="J27917" s="192"/>
    </row>
    <row r="27918" spans="9:10" ht="15.75">
      <c r="I27918" s="192"/>
      <c r="J27918" s="192"/>
    </row>
    <row r="27919" spans="9:10" ht="15.75">
      <c r="I27919" s="192"/>
      <c r="J27919" s="192"/>
    </row>
    <row r="27920" spans="9:10" ht="15.75">
      <c r="I27920" s="192"/>
      <c r="J27920" s="192"/>
    </row>
    <row r="27921" spans="9:10" ht="15.75">
      <c r="I27921" s="192"/>
      <c r="J27921" s="192"/>
    </row>
    <row r="27922" spans="9:10" ht="15.75">
      <c r="I27922" s="192"/>
      <c r="J27922" s="192"/>
    </row>
    <row r="27923" spans="9:10" ht="15.75">
      <c r="I27923" s="192"/>
      <c r="J27923" s="192"/>
    </row>
    <row r="27924" spans="9:10" ht="15.75">
      <c r="I27924" s="192"/>
      <c r="J27924" s="192"/>
    </row>
    <row r="27925" spans="9:10" ht="15.75">
      <c r="I27925" s="192"/>
      <c r="J27925" s="192"/>
    </row>
    <row r="27926" spans="9:10" ht="15.75">
      <c r="I27926" s="192"/>
      <c r="J27926" s="192"/>
    </row>
    <row r="27927" spans="9:10" ht="15.75">
      <c r="I27927" s="192"/>
      <c r="J27927" s="192"/>
    </row>
    <row r="27928" spans="9:10" ht="15.75">
      <c r="I27928" s="192"/>
      <c r="J27928" s="192"/>
    </row>
    <row r="27929" spans="9:10" ht="15.75">
      <c r="I27929" s="192"/>
      <c r="J27929" s="192"/>
    </row>
    <row r="27930" spans="9:10" ht="15.75">
      <c r="I27930" s="192"/>
      <c r="J27930" s="192"/>
    </row>
    <row r="27931" spans="9:10" ht="15.75">
      <c r="I27931" s="192"/>
      <c r="J27931" s="192"/>
    </row>
    <row r="27932" spans="9:10" ht="15.75">
      <c r="I27932" s="192"/>
      <c r="J27932" s="192"/>
    </row>
    <row r="27933" spans="9:10" ht="15.75">
      <c r="I27933" s="192"/>
      <c r="J27933" s="192"/>
    </row>
    <row r="27934" spans="9:10" ht="15.75">
      <c r="I27934" s="192"/>
      <c r="J27934" s="192"/>
    </row>
    <row r="27935" spans="9:10" ht="15.75">
      <c r="I27935" s="192"/>
      <c r="J27935" s="192"/>
    </row>
    <row r="27936" spans="9:10" ht="15.75">
      <c r="I27936" s="192"/>
      <c r="J27936" s="192"/>
    </row>
    <row r="27937" spans="9:10" ht="15.75">
      <c r="I27937" s="192"/>
      <c r="J27937" s="192"/>
    </row>
    <row r="27938" spans="9:10" ht="15.75">
      <c r="I27938" s="192"/>
      <c r="J27938" s="192"/>
    </row>
    <row r="27939" spans="9:10" ht="15.75">
      <c r="I27939" s="192"/>
      <c r="J27939" s="192"/>
    </row>
    <row r="27940" spans="9:10" ht="15.75">
      <c r="I27940" s="192"/>
      <c r="J27940" s="192"/>
    </row>
    <row r="27941" spans="9:10" ht="15.75">
      <c r="I27941" s="192"/>
      <c r="J27941" s="192"/>
    </row>
    <row r="27942" spans="9:10" ht="15.75">
      <c r="I27942" s="192"/>
      <c r="J27942" s="192"/>
    </row>
    <row r="27943" spans="9:10" ht="15.75">
      <c r="I27943" s="192"/>
      <c r="J27943" s="192"/>
    </row>
    <row r="27944" spans="9:10" ht="15.75">
      <c r="I27944" s="192"/>
      <c r="J27944" s="192"/>
    </row>
    <row r="27945" spans="9:10" ht="15.75">
      <c r="I27945" s="192"/>
      <c r="J27945" s="192"/>
    </row>
    <row r="27946" spans="9:10" ht="15.75">
      <c r="I27946" s="192"/>
      <c r="J27946" s="192"/>
    </row>
    <row r="27947" spans="9:10" ht="15.75">
      <c r="I27947" s="192"/>
      <c r="J27947" s="192"/>
    </row>
    <row r="27948" spans="9:10" ht="15.75">
      <c r="I27948" s="192"/>
      <c r="J27948" s="192"/>
    </row>
    <row r="27949" spans="9:10" ht="15.75">
      <c r="I27949" s="192"/>
      <c r="J27949" s="192"/>
    </row>
    <row r="27950" spans="9:10" ht="15.75">
      <c r="I27950" s="192"/>
      <c r="J27950" s="192"/>
    </row>
    <row r="27951" spans="9:10" ht="15.75">
      <c r="I27951" s="192"/>
      <c r="J27951" s="192"/>
    </row>
    <row r="27952" spans="9:10" ht="15.75">
      <c r="I27952" s="192"/>
      <c r="J27952" s="192"/>
    </row>
    <row r="27953" spans="9:10" ht="15.75">
      <c r="I27953" s="192"/>
      <c r="J27953" s="192"/>
    </row>
    <row r="27954" spans="9:10" ht="15.75">
      <c r="I27954" s="192"/>
      <c r="J27954" s="192"/>
    </row>
    <row r="27955" spans="9:10" ht="15.75">
      <c r="I27955" s="192"/>
      <c r="J27955" s="192"/>
    </row>
    <row r="27956" spans="9:10" ht="15.75">
      <c r="I27956" s="192"/>
      <c r="J27956" s="192"/>
    </row>
    <row r="27957" spans="9:10" ht="15.75">
      <c r="I27957" s="192"/>
      <c r="J27957" s="192"/>
    </row>
    <row r="27958" spans="9:10" ht="15.75">
      <c r="I27958" s="192"/>
      <c r="J27958" s="192"/>
    </row>
    <row r="27959" spans="9:10" ht="15.75">
      <c r="I27959" s="192"/>
      <c r="J27959" s="192"/>
    </row>
    <row r="27960" spans="9:10" ht="15.75">
      <c r="I27960" s="192"/>
      <c r="J27960" s="192"/>
    </row>
    <row r="27961" spans="9:10" ht="15.75">
      <c r="I27961" s="192"/>
      <c r="J27961" s="192"/>
    </row>
    <row r="27962" spans="9:10" ht="15.75">
      <c r="I27962" s="192"/>
      <c r="J27962" s="192"/>
    </row>
    <row r="27963" spans="9:10" ht="15.75">
      <c r="I27963" s="192"/>
      <c r="J27963" s="192"/>
    </row>
    <row r="27964" spans="9:10" ht="15.75">
      <c r="I27964" s="192"/>
      <c r="J27964" s="192"/>
    </row>
    <row r="27965" spans="9:10" ht="15.75">
      <c r="I27965" s="192"/>
      <c r="J27965" s="192"/>
    </row>
    <row r="27966" spans="9:10" ht="15.75">
      <c r="I27966" s="192"/>
      <c r="J27966" s="192"/>
    </row>
    <row r="27967" spans="9:10" ht="15.75">
      <c r="I27967" s="192"/>
      <c r="J27967" s="192"/>
    </row>
    <row r="27968" spans="9:10" ht="15.75">
      <c r="I27968" s="192"/>
      <c r="J27968" s="192"/>
    </row>
    <row r="27969" spans="9:10" ht="15.75">
      <c r="I27969" s="192"/>
      <c r="J27969" s="192"/>
    </row>
    <row r="27970" spans="9:10" ht="15.75">
      <c r="I27970" s="192"/>
      <c r="J27970" s="192"/>
    </row>
    <row r="27971" spans="9:10" ht="15.75">
      <c r="I27971" s="192"/>
      <c r="J27971" s="192"/>
    </row>
    <row r="27972" spans="9:10" ht="15.75">
      <c r="I27972" s="192"/>
      <c r="J27972" s="192"/>
    </row>
    <row r="27973" spans="9:10" ht="15.75">
      <c r="I27973" s="192"/>
      <c r="J27973" s="192"/>
    </row>
    <row r="27974" spans="9:10" ht="15.75">
      <c r="I27974" s="192"/>
      <c r="J27974" s="192"/>
    </row>
    <row r="27975" spans="9:10" ht="15.75">
      <c r="I27975" s="192"/>
      <c r="J27975" s="192"/>
    </row>
    <row r="27976" spans="9:10" ht="15.75">
      <c r="I27976" s="192"/>
      <c r="J27976" s="192"/>
    </row>
    <row r="27977" spans="9:10" ht="15.75">
      <c r="I27977" s="192"/>
      <c r="J27977" s="192"/>
    </row>
    <row r="27978" spans="9:10" ht="15.75">
      <c r="I27978" s="192"/>
      <c r="J27978" s="192"/>
    </row>
    <row r="27979" spans="9:10" ht="15.75">
      <c r="I27979" s="192"/>
      <c r="J27979" s="192"/>
    </row>
    <row r="27980" spans="9:10" ht="15.75">
      <c r="I27980" s="192"/>
      <c r="J27980" s="192"/>
    </row>
    <row r="27981" spans="9:10" ht="15.75">
      <c r="I27981" s="192"/>
      <c r="J27981" s="192"/>
    </row>
    <row r="27982" spans="9:10" ht="15.75">
      <c r="I27982" s="192"/>
      <c r="J27982" s="192"/>
    </row>
    <row r="27983" spans="9:10" ht="15.75">
      <c r="I27983" s="192"/>
      <c r="J27983" s="192"/>
    </row>
    <row r="27984" spans="9:10" ht="15.75">
      <c r="I27984" s="192"/>
      <c r="J27984" s="192"/>
    </row>
    <row r="27985" spans="9:10" ht="15.75">
      <c r="I27985" s="192"/>
      <c r="J27985" s="192"/>
    </row>
    <row r="27986" spans="9:10" ht="15.75">
      <c r="I27986" s="192"/>
      <c r="J27986" s="192"/>
    </row>
    <row r="27987" spans="9:10" ht="15.75">
      <c r="I27987" s="192"/>
      <c r="J27987" s="192"/>
    </row>
    <row r="27988" spans="9:10" ht="15.75">
      <c r="I27988" s="192"/>
      <c r="J27988" s="192"/>
    </row>
    <row r="27989" spans="9:10" ht="15.75">
      <c r="I27989" s="192"/>
      <c r="J27989" s="192"/>
    </row>
    <row r="27990" spans="9:10" ht="15.75">
      <c r="I27990" s="192"/>
      <c r="J27990" s="192"/>
    </row>
    <row r="27991" spans="9:10" ht="15.75">
      <c r="I27991" s="192"/>
      <c r="J27991" s="192"/>
    </row>
    <row r="27992" spans="9:10" ht="15.75">
      <c r="I27992" s="192"/>
      <c r="J27992" s="192"/>
    </row>
    <row r="27993" spans="9:10" ht="15.75">
      <c r="I27993" s="192"/>
      <c r="J27993" s="192"/>
    </row>
    <row r="27994" spans="9:10" ht="15.75">
      <c r="I27994" s="192"/>
      <c r="J27994" s="192"/>
    </row>
    <row r="27995" spans="9:10" ht="15.75">
      <c r="I27995" s="192"/>
      <c r="J27995" s="192"/>
    </row>
    <row r="27996" spans="9:10" ht="15.75">
      <c r="I27996" s="192"/>
      <c r="J27996" s="192"/>
    </row>
    <row r="27997" spans="9:10" ht="15.75">
      <c r="I27997" s="192"/>
      <c r="J27997" s="192"/>
    </row>
    <row r="27998" spans="9:10" ht="15.75">
      <c r="I27998" s="192"/>
      <c r="J27998" s="192"/>
    </row>
    <row r="27999" spans="9:10" ht="15.75">
      <c r="I27999" s="192"/>
      <c r="J27999" s="192"/>
    </row>
    <row r="28000" spans="9:10" ht="15.75">
      <c r="I28000" s="192"/>
      <c r="J28000" s="192"/>
    </row>
    <row r="28001" spans="9:10" ht="15.75">
      <c r="I28001" s="192"/>
      <c r="J28001" s="192"/>
    </row>
    <row r="28002" spans="9:10" ht="15.75">
      <c r="I28002" s="192"/>
      <c r="J28002" s="192"/>
    </row>
    <row r="28003" spans="9:10" ht="15.75">
      <c r="I28003" s="192"/>
      <c r="J28003" s="192"/>
    </row>
    <row r="28004" spans="9:10" ht="15.75">
      <c r="I28004" s="192"/>
      <c r="J28004" s="192"/>
    </row>
    <row r="28005" spans="9:10" ht="15.75">
      <c r="I28005" s="192"/>
      <c r="J28005" s="192"/>
    </row>
    <row r="28006" spans="9:10" ht="15.75">
      <c r="I28006" s="192"/>
      <c r="J28006" s="192"/>
    </row>
    <row r="28007" spans="9:10" ht="15.75">
      <c r="I28007" s="192"/>
      <c r="J28007" s="192"/>
    </row>
    <row r="28008" spans="9:10" ht="15.75">
      <c r="I28008" s="192"/>
      <c r="J28008" s="192"/>
    </row>
    <row r="28009" spans="9:10" ht="15.75">
      <c r="I28009" s="192"/>
      <c r="J28009" s="192"/>
    </row>
    <row r="28010" spans="9:10" ht="15.75">
      <c r="I28010" s="192"/>
      <c r="J28010" s="192"/>
    </row>
    <row r="28011" spans="9:10" ht="15.75">
      <c r="I28011" s="192"/>
      <c r="J28011" s="192"/>
    </row>
    <row r="28012" spans="9:10" ht="15.75">
      <c r="I28012" s="192"/>
      <c r="J28012" s="192"/>
    </row>
    <row r="28013" spans="9:10" ht="15.75">
      <c r="I28013" s="192"/>
      <c r="J28013" s="192"/>
    </row>
    <row r="28014" spans="9:10" ht="15.75">
      <c r="I28014" s="192"/>
      <c r="J28014" s="192"/>
    </row>
    <row r="28015" spans="9:10" ht="15.75">
      <c r="I28015" s="192"/>
      <c r="J28015" s="192"/>
    </row>
    <row r="28016" spans="9:10" ht="15.75">
      <c r="I28016" s="192"/>
      <c r="J28016" s="192"/>
    </row>
    <row r="28017" spans="9:10" ht="15.75">
      <c r="I28017" s="192"/>
      <c r="J28017" s="192"/>
    </row>
    <row r="28018" spans="9:10" ht="15.75">
      <c r="I28018" s="192"/>
      <c r="J28018" s="192"/>
    </row>
    <row r="28019" spans="9:10" ht="15.75">
      <c r="I28019" s="192"/>
      <c r="J28019" s="192"/>
    </row>
    <row r="28020" spans="9:10" ht="15.75">
      <c r="I28020" s="192"/>
      <c r="J28020" s="192"/>
    </row>
    <row r="28021" spans="9:10" ht="15.75">
      <c r="I28021" s="192"/>
      <c r="J28021" s="192"/>
    </row>
    <row r="28022" spans="9:10" ht="15.75">
      <c r="I28022" s="192"/>
      <c r="J28022" s="192"/>
    </row>
    <row r="28023" spans="9:10" ht="15.75">
      <c r="I28023" s="192"/>
      <c r="J28023" s="192"/>
    </row>
    <row r="28024" spans="9:10" ht="15.75">
      <c r="I28024" s="192"/>
      <c r="J28024" s="192"/>
    </row>
    <row r="28025" spans="9:10" ht="15.75">
      <c r="I28025" s="192"/>
      <c r="J28025" s="192"/>
    </row>
    <row r="28026" spans="9:10" ht="15.75">
      <c r="I28026" s="192"/>
      <c r="J28026" s="192"/>
    </row>
    <row r="28027" spans="9:10" ht="15.75">
      <c r="I28027" s="192"/>
      <c r="J28027" s="192"/>
    </row>
    <row r="28028" spans="9:10" ht="15.75">
      <c r="I28028" s="192"/>
      <c r="J28028" s="192"/>
    </row>
    <row r="28029" spans="9:10" ht="15.75">
      <c r="I28029" s="192"/>
      <c r="J28029" s="192"/>
    </row>
    <row r="28030" spans="9:10" ht="15.75">
      <c r="I28030" s="192"/>
      <c r="J28030" s="192"/>
    </row>
    <row r="28031" spans="9:10" ht="15.75">
      <c r="I28031" s="192"/>
      <c r="J28031" s="192"/>
    </row>
    <row r="28032" spans="9:10" ht="15.75">
      <c r="I28032" s="192"/>
      <c r="J28032" s="192"/>
    </row>
    <row r="28033" spans="9:10" ht="15.75">
      <c r="I28033" s="192"/>
      <c r="J28033" s="192"/>
    </row>
    <row r="28034" spans="9:10" ht="15.75">
      <c r="I28034" s="192"/>
      <c r="J28034" s="192"/>
    </row>
    <row r="28035" spans="9:10" ht="15.75">
      <c r="I28035" s="192"/>
      <c r="J28035" s="192"/>
    </row>
    <row r="28036" spans="9:10" ht="15.75">
      <c r="I28036" s="192"/>
      <c r="J28036" s="192"/>
    </row>
    <row r="28037" spans="9:10" ht="15.75">
      <c r="I28037" s="192"/>
      <c r="J28037" s="192"/>
    </row>
    <row r="28038" spans="9:10" ht="15.75">
      <c r="I28038" s="192"/>
      <c r="J28038" s="192"/>
    </row>
    <row r="28039" spans="9:10" ht="15.75">
      <c r="I28039" s="192"/>
      <c r="J28039" s="192"/>
    </row>
    <row r="28040" spans="9:10" ht="15.75">
      <c r="I28040" s="192"/>
      <c r="J28040" s="192"/>
    </row>
    <row r="28041" spans="9:10" ht="15.75">
      <c r="I28041" s="192"/>
      <c r="J28041" s="192"/>
    </row>
    <row r="28042" spans="9:10" ht="15.75">
      <c r="I28042" s="192"/>
      <c r="J28042" s="192"/>
    </row>
    <row r="28043" spans="9:10" ht="15.75">
      <c r="I28043" s="192"/>
      <c r="J28043" s="192"/>
    </row>
    <row r="28044" spans="9:10" ht="15.75">
      <c r="I28044" s="192"/>
      <c r="J28044" s="192"/>
    </row>
    <row r="28045" spans="9:10" ht="15.75">
      <c r="I28045" s="192"/>
      <c r="J28045" s="192"/>
    </row>
    <row r="28046" spans="9:10" ht="15.75">
      <c r="I28046" s="192"/>
      <c r="J28046" s="192"/>
    </row>
    <row r="28047" spans="9:10" ht="15.75">
      <c r="I28047" s="192"/>
      <c r="J28047" s="192"/>
    </row>
    <row r="28048" spans="9:10" ht="15.75">
      <c r="I28048" s="192"/>
      <c r="J28048" s="192"/>
    </row>
    <row r="28049" spans="9:10" ht="15.75">
      <c r="I28049" s="192"/>
      <c r="J28049" s="192"/>
    </row>
    <row r="28050" spans="9:10" ht="15.75">
      <c r="I28050" s="192"/>
      <c r="J28050" s="192"/>
    </row>
    <row r="28051" spans="9:10" ht="15.75">
      <c r="I28051" s="192"/>
      <c r="J28051" s="192"/>
    </row>
    <row r="28052" spans="9:10" ht="15.75">
      <c r="I28052" s="192"/>
      <c r="J28052" s="192"/>
    </row>
    <row r="28053" spans="9:10" ht="15.75">
      <c r="I28053" s="192"/>
      <c r="J28053" s="192"/>
    </row>
    <row r="28054" spans="9:10" ht="15.75">
      <c r="I28054" s="192"/>
      <c r="J28054" s="192"/>
    </row>
    <row r="28055" spans="9:10" ht="15.75">
      <c r="I28055" s="192"/>
      <c r="J28055" s="192"/>
    </row>
    <row r="28056" spans="9:10" ht="15.75">
      <c r="I28056" s="192"/>
      <c r="J28056" s="192"/>
    </row>
    <row r="28057" spans="9:10" ht="15.75">
      <c r="I28057" s="192"/>
      <c r="J28057" s="192"/>
    </row>
    <row r="28058" spans="9:10" ht="15.75">
      <c r="I28058" s="192"/>
      <c r="J28058" s="192"/>
    </row>
    <row r="28059" spans="9:10" ht="15.75">
      <c r="I28059" s="192"/>
      <c r="J28059" s="192"/>
    </row>
    <row r="28060" spans="9:10" ht="15.75">
      <c r="I28060" s="192"/>
      <c r="J28060" s="192"/>
    </row>
    <row r="28061" spans="9:10" ht="15.75">
      <c r="I28061" s="192"/>
      <c r="J28061" s="192"/>
    </row>
    <row r="28062" spans="9:10" ht="15.75">
      <c r="I28062" s="192"/>
      <c r="J28062" s="192"/>
    </row>
    <row r="28063" spans="9:10" ht="15.75">
      <c r="I28063" s="192"/>
      <c r="J28063" s="192"/>
    </row>
    <row r="28064" spans="9:10" ht="15.75">
      <c r="I28064" s="192"/>
      <c r="J28064" s="192"/>
    </row>
    <row r="28065" spans="9:10" ht="15.75">
      <c r="I28065" s="192"/>
      <c r="J28065" s="192"/>
    </row>
    <row r="28066" spans="9:10" ht="15.75">
      <c r="I28066" s="192"/>
      <c r="J28066" s="192"/>
    </row>
    <row r="28067" spans="9:10" ht="15.75">
      <c r="I28067" s="192"/>
      <c r="J28067" s="192"/>
    </row>
    <row r="28068" spans="9:10" ht="15.75">
      <c r="I28068" s="192"/>
      <c r="J28068" s="192"/>
    </row>
    <row r="28069" spans="9:10" ht="15.75">
      <c r="I28069" s="192"/>
      <c r="J28069" s="192"/>
    </row>
    <row r="28070" spans="9:10" ht="15.75">
      <c r="I28070" s="192"/>
      <c r="J28070" s="192"/>
    </row>
    <row r="28071" spans="9:10" ht="15.75">
      <c r="I28071" s="192"/>
      <c r="J28071" s="192"/>
    </row>
    <row r="28072" spans="9:10" ht="15.75">
      <c r="I28072" s="192"/>
      <c r="J28072" s="192"/>
    </row>
    <row r="28073" spans="9:10" ht="15.75">
      <c r="I28073" s="192"/>
      <c r="J28073" s="192"/>
    </row>
    <row r="28074" spans="9:10" ht="15.75">
      <c r="I28074" s="192"/>
      <c r="J28074" s="192"/>
    </row>
    <row r="28075" spans="9:10" ht="15.75">
      <c r="I28075" s="192"/>
      <c r="J28075" s="192"/>
    </row>
    <row r="28076" spans="9:10" ht="15.75">
      <c r="I28076" s="192"/>
      <c r="J28076" s="192"/>
    </row>
    <row r="28077" spans="9:10" ht="15.75">
      <c r="I28077" s="192"/>
      <c r="J28077" s="192"/>
    </row>
    <row r="28078" spans="9:10" ht="15.75">
      <c r="I28078" s="192"/>
      <c r="J28078" s="192"/>
    </row>
    <row r="28079" spans="9:10" ht="15.75">
      <c r="I28079" s="192"/>
      <c r="J28079" s="192"/>
    </row>
    <row r="28080" spans="9:10" ht="15.75">
      <c r="I28080" s="192"/>
      <c r="J28080" s="192"/>
    </row>
    <row r="28081" spans="9:10" ht="15.75">
      <c r="I28081" s="192"/>
      <c r="J28081" s="192"/>
    </row>
    <row r="28082" spans="9:10" ht="15.75">
      <c r="I28082" s="192"/>
      <c r="J28082" s="192"/>
    </row>
    <row r="28083" spans="9:10" ht="15.75">
      <c r="I28083" s="192"/>
      <c r="J28083" s="192"/>
    </row>
    <row r="28084" spans="9:10" ht="15.75">
      <c r="I28084" s="192"/>
      <c r="J28084" s="192"/>
    </row>
    <row r="28085" spans="9:10" ht="15.75">
      <c r="I28085" s="192"/>
      <c r="J28085" s="192"/>
    </row>
    <row r="28086" spans="9:10" ht="15.75">
      <c r="I28086" s="192"/>
      <c r="J28086" s="192"/>
    </row>
    <row r="28087" spans="9:10" ht="15.75">
      <c r="I28087" s="192"/>
      <c r="J28087" s="192"/>
    </row>
    <row r="28088" spans="9:10" ht="15.75">
      <c r="I28088" s="192"/>
      <c r="J28088" s="192"/>
    </row>
    <row r="28089" spans="9:10" ht="15.75">
      <c r="I28089" s="192"/>
      <c r="J28089" s="192"/>
    </row>
    <row r="28090" spans="9:10" ht="15.75">
      <c r="I28090" s="192"/>
      <c r="J28090" s="192"/>
    </row>
    <row r="28091" spans="9:10" ht="15.75">
      <c r="I28091" s="192"/>
      <c r="J28091" s="192"/>
    </row>
    <row r="28092" spans="9:10" ht="15.75">
      <c r="I28092" s="192"/>
      <c r="J28092" s="192"/>
    </row>
    <row r="28093" spans="9:10" ht="15.75">
      <c r="I28093" s="192"/>
      <c r="J28093" s="192"/>
    </row>
    <row r="28094" spans="9:10" ht="15.75">
      <c r="I28094" s="192"/>
      <c r="J28094" s="192"/>
    </row>
    <row r="28095" spans="9:10" ht="15.75">
      <c r="I28095" s="192"/>
      <c r="J28095" s="192"/>
    </row>
    <row r="28096" spans="9:10" ht="15.75">
      <c r="I28096" s="192"/>
      <c r="J28096" s="192"/>
    </row>
    <row r="28097" spans="9:10" ht="15.75">
      <c r="I28097" s="192"/>
      <c r="J28097" s="192"/>
    </row>
    <row r="28098" spans="9:10" ht="15.75">
      <c r="I28098" s="192"/>
      <c r="J28098" s="192"/>
    </row>
    <row r="28099" spans="9:10" ht="15.75">
      <c r="I28099" s="192"/>
      <c r="J28099" s="192"/>
    </row>
    <row r="28100" spans="9:10" ht="15.75">
      <c r="I28100" s="192"/>
      <c r="J28100" s="192"/>
    </row>
    <row r="28101" spans="9:10" ht="15.75">
      <c r="I28101" s="192"/>
      <c r="J28101" s="192"/>
    </row>
    <row r="28102" spans="9:10" ht="15.75">
      <c r="I28102" s="192"/>
      <c r="J28102" s="192"/>
    </row>
    <row r="28103" spans="9:10" ht="15.75">
      <c r="I28103" s="192"/>
      <c r="J28103" s="192"/>
    </row>
    <row r="28104" spans="9:10" ht="15.75">
      <c r="I28104" s="192"/>
      <c r="J28104" s="192"/>
    </row>
    <row r="28105" spans="9:10" ht="15.75">
      <c r="I28105" s="192"/>
      <c r="J28105" s="192"/>
    </row>
    <row r="28106" spans="9:10" ht="15.75">
      <c r="I28106" s="192"/>
      <c r="J28106" s="192"/>
    </row>
    <row r="28107" spans="9:10" ht="15.75">
      <c r="I28107" s="192"/>
      <c r="J28107" s="192"/>
    </row>
    <row r="28108" spans="9:10" ht="15.75">
      <c r="I28108" s="192"/>
      <c r="J28108" s="192"/>
    </row>
    <row r="28109" spans="9:10" ht="15.75">
      <c r="I28109" s="192"/>
      <c r="J28109" s="192"/>
    </row>
    <row r="28110" spans="9:10" ht="15.75">
      <c r="I28110" s="192"/>
      <c r="J28110" s="192"/>
    </row>
    <row r="28111" spans="9:10" ht="15.75">
      <c r="I28111" s="192"/>
      <c r="J28111" s="192"/>
    </row>
    <row r="28112" spans="9:10" ht="15.75">
      <c r="I28112" s="192"/>
      <c r="J28112" s="192"/>
    </row>
    <row r="28113" spans="9:10" ht="15.75">
      <c r="I28113" s="192"/>
      <c r="J28113" s="192"/>
    </row>
    <row r="28114" spans="9:10" ht="15.75">
      <c r="I28114" s="192"/>
      <c r="J28114" s="192"/>
    </row>
    <row r="28115" spans="9:10" ht="15.75">
      <c r="I28115" s="192"/>
      <c r="J28115" s="192"/>
    </row>
    <row r="28116" spans="9:10" ht="15.75">
      <c r="I28116" s="192"/>
      <c r="J28116" s="192"/>
    </row>
    <row r="28117" spans="9:10" ht="15.75">
      <c r="I28117" s="192"/>
      <c r="J28117" s="192"/>
    </row>
    <row r="28118" spans="9:10" ht="15.75">
      <c r="I28118" s="192"/>
      <c r="J28118" s="192"/>
    </row>
    <row r="28119" spans="9:10" ht="15.75">
      <c r="I28119" s="192"/>
      <c r="J28119" s="192"/>
    </row>
    <row r="28120" spans="9:10" ht="15.75">
      <c r="I28120" s="192"/>
      <c r="J28120" s="192"/>
    </row>
    <row r="28121" spans="9:10" ht="15.75">
      <c r="I28121" s="192"/>
      <c r="J28121" s="192"/>
    </row>
    <row r="28122" spans="9:10" ht="15.75">
      <c r="I28122" s="192"/>
      <c r="J28122" s="192"/>
    </row>
    <row r="28123" spans="9:10" ht="15.75">
      <c r="I28123" s="192"/>
      <c r="J28123" s="192"/>
    </row>
    <row r="28124" spans="9:10" ht="15.75">
      <c r="I28124" s="192"/>
      <c r="J28124" s="192"/>
    </row>
    <row r="28125" spans="9:10" ht="15.75">
      <c r="I28125" s="192"/>
      <c r="J28125" s="192"/>
    </row>
    <row r="28126" spans="9:10" ht="15.75">
      <c r="I28126" s="192"/>
      <c r="J28126" s="192"/>
    </row>
    <row r="28127" spans="9:10" ht="15.75">
      <c r="I28127" s="192"/>
      <c r="J28127" s="192"/>
    </row>
    <row r="28128" spans="9:10" ht="15.75">
      <c r="I28128" s="192"/>
      <c r="J28128" s="192"/>
    </row>
    <row r="28129" spans="9:10" ht="15.75">
      <c r="I28129" s="192"/>
      <c r="J28129" s="192"/>
    </row>
    <row r="28130" spans="9:10" ht="15.75">
      <c r="I28130" s="192"/>
      <c r="J28130" s="192"/>
    </row>
    <row r="28131" spans="9:10" ht="15.75">
      <c r="I28131" s="192"/>
      <c r="J28131" s="192"/>
    </row>
    <row r="28132" spans="9:10" ht="15.75">
      <c r="I28132" s="192"/>
      <c r="J28132" s="192"/>
    </row>
    <row r="28133" spans="9:10" ht="15.75">
      <c r="I28133" s="192"/>
      <c r="J28133" s="192"/>
    </row>
    <row r="28134" spans="9:10" ht="15.75">
      <c r="I28134" s="192"/>
      <c r="J28134" s="192"/>
    </row>
    <row r="28135" spans="9:10" ht="15.75">
      <c r="I28135" s="192"/>
      <c r="J28135" s="192"/>
    </row>
    <row r="28136" spans="9:10" ht="15.75">
      <c r="I28136" s="192"/>
      <c r="J28136" s="192"/>
    </row>
    <row r="28137" spans="9:10" ht="15.75">
      <c r="I28137" s="192"/>
      <c r="J28137" s="192"/>
    </row>
    <row r="28138" spans="9:10" ht="15.75">
      <c r="I28138" s="192"/>
      <c r="J28138" s="192"/>
    </row>
    <row r="28139" spans="9:10" ht="15.75">
      <c r="I28139" s="192"/>
      <c r="J28139" s="192"/>
    </row>
    <row r="28140" spans="9:10" ht="15.75">
      <c r="I28140" s="192"/>
      <c r="J28140" s="192"/>
    </row>
    <row r="28141" spans="9:10" ht="15.75">
      <c r="I28141" s="192"/>
      <c r="J28141" s="192"/>
    </row>
    <row r="28142" spans="9:10" ht="15.75">
      <c r="I28142" s="192"/>
      <c r="J28142" s="192"/>
    </row>
    <row r="28143" spans="9:10" ht="15.75">
      <c r="I28143" s="192"/>
      <c r="J28143" s="192"/>
    </row>
    <row r="28144" spans="9:10" ht="15.75">
      <c r="I28144" s="192"/>
      <c r="J28144" s="192"/>
    </row>
    <row r="28145" spans="9:10" ht="15.75">
      <c r="I28145" s="192"/>
      <c r="J28145" s="192"/>
    </row>
    <row r="28146" spans="9:10" ht="15.75">
      <c r="I28146" s="192"/>
      <c r="J28146" s="192"/>
    </row>
    <row r="28147" spans="9:10" ht="15.75">
      <c r="I28147" s="192"/>
      <c r="J28147" s="192"/>
    </row>
    <row r="28148" spans="9:10" ht="15.75">
      <c r="I28148" s="192"/>
      <c r="J28148" s="192"/>
    </row>
    <row r="28149" spans="9:10" ht="15.75">
      <c r="I28149" s="192"/>
      <c r="J28149" s="192"/>
    </row>
    <row r="28150" spans="9:10" ht="15.75">
      <c r="I28150" s="192"/>
      <c r="J28150" s="192"/>
    </row>
    <row r="28151" spans="9:10" ht="15.75">
      <c r="I28151" s="192"/>
      <c r="J28151" s="192"/>
    </row>
    <row r="28152" spans="9:10" ht="15.75">
      <c r="I28152" s="192"/>
      <c r="J28152" s="192"/>
    </row>
    <row r="28153" spans="9:10" ht="15.75">
      <c r="I28153" s="192"/>
      <c r="J28153" s="192"/>
    </row>
    <row r="28154" spans="9:10" ht="15.75">
      <c r="I28154" s="192"/>
      <c r="J28154" s="192"/>
    </row>
    <row r="28155" spans="9:10" ht="15.75">
      <c r="I28155" s="192"/>
      <c r="J28155" s="192"/>
    </row>
    <row r="28156" spans="9:10" ht="15.75">
      <c r="I28156" s="192"/>
      <c r="J28156" s="192"/>
    </row>
    <row r="28157" spans="9:10" ht="15.75">
      <c r="I28157" s="192"/>
      <c r="J28157" s="192"/>
    </row>
    <row r="28158" spans="9:10" ht="15.75">
      <c r="I28158" s="192"/>
      <c r="J28158" s="192"/>
    </row>
    <row r="28159" spans="9:10" ht="15.75">
      <c r="I28159" s="192"/>
      <c r="J28159" s="192"/>
    </row>
    <row r="28160" spans="9:10" ht="15.75">
      <c r="I28160" s="192"/>
      <c r="J28160" s="192"/>
    </row>
    <row r="28161" spans="9:10" ht="15.75">
      <c r="I28161" s="192"/>
      <c r="J28161" s="192"/>
    </row>
    <row r="28162" spans="9:10" ht="15.75">
      <c r="I28162" s="192"/>
      <c r="J28162" s="192"/>
    </row>
    <row r="28163" spans="9:10" ht="15.75">
      <c r="I28163" s="192"/>
      <c r="J28163" s="192"/>
    </row>
    <row r="28164" spans="9:10" ht="15.75">
      <c r="I28164" s="192"/>
      <c r="J28164" s="192"/>
    </row>
    <row r="28165" spans="9:10" ht="15.75">
      <c r="I28165" s="192"/>
      <c r="J28165" s="192"/>
    </row>
    <row r="28166" spans="9:10" ht="15.75">
      <c r="I28166" s="192"/>
      <c r="J28166" s="192"/>
    </row>
    <row r="28167" spans="9:10" ht="15.75">
      <c r="I28167" s="192"/>
      <c r="J28167" s="192"/>
    </row>
    <row r="28168" spans="9:10" ht="15.75">
      <c r="I28168" s="192"/>
      <c r="J28168" s="192"/>
    </row>
    <row r="28169" spans="9:10" ht="15.75">
      <c r="I28169" s="192"/>
      <c r="J28169" s="192"/>
    </row>
    <row r="28170" spans="9:10" ht="15.75">
      <c r="I28170" s="192"/>
      <c r="J28170" s="192"/>
    </row>
    <row r="28171" spans="9:10" ht="15.75">
      <c r="I28171" s="192"/>
      <c r="J28171" s="192"/>
    </row>
    <row r="28172" spans="9:10" ht="15.75">
      <c r="I28172" s="192"/>
      <c r="J28172" s="192"/>
    </row>
    <row r="28173" spans="9:10" ht="15.75">
      <c r="I28173" s="192"/>
      <c r="J28173" s="192"/>
    </row>
    <row r="28174" spans="9:10" ht="15.75">
      <c r="I28174" s="192"/>
      <c r="J28174" s="192"/>
    </row>
    <row r="28175" spans="9:10" ht="15.75">
      <c r="I28175" s="192"/>
      <c r="J28175" s="192"/>
    </row>
    <row r="28176" spans="9:10" ht="15.75">
      <c r="I28176" s="192"/>
      <c r="J28176" s="192"/>
    </row>
    <row r="28177" spans="9:10" ht="15.75">
      <c r="I28177" s="192"/>
      <c r="J28177" s="192"/>
    </row>
    <row r="28178" spans="9:10" ht="15.75">
      <c r="I28178" s="192"/>
      <c r="J28178" s="192"/>
    </row>
    <row r="28179" spans="9:10" ht="15.75">
      <c r="I28179" s="192"/>
      <c r="J28179" s="192"/>
    </row>
    <row r="28180" spans="9:10" ht="15.75">
      <c r="I28180" s="192"/>
      <c r="J28180" s="192"/>
    </row>
    <row r="28181" spans="9:10" ht="15.75">
      <c r="I28181" s="192"/>
      <c r="J28181" s="192"/>
    </row>
    <row r="28182" spans="9:10" ht="15.75">
      <c r="I28182" s="192"/>
      <c r="J28182" s="192"/>
    </row>
    <row r="28183" spans="9:10" ht="15.75">
      <c r="I28183" s="192"/>
      <c r="J28183" s="192"/>
    </row>
    <row r="28184" spans="9:10" ht="15.75">
      <c r="I28184" s="192"/>
      <c r="J28184" s="192"/>
    </row>
    <row r="28185" spans="9:10" ht="15.75">
      <c r="I28185" s="192"/>
      <c r="J28185" s="192"/>
    </row>
    <row r="28186" spans="9:10" ht="15.75">
      <c r="I28186" s="192"/>
      <c r="J28186" s="192"/>
    </row>
    <row r="28187" spans="9:10" ht="15.75">
      <c r="I28187" s="192"/>
      <c r="J28187" s="192"/>
    </row>
    <row r="28188" spans="9:10" ht="15.75">
      <c r="I28188" s="192"/>
      <c r="J28188" s="192"/>
    </row>
    <row r="28189" spans="9:10" ht="15.75">
      <c r="I28189" s="192"/>
      <c r="J28189" s="192"/>
    </row>
    <row r="28190" spans="9:10" ht="15.75">
      <c r="I28190" s="192"/>
      <c r="J28190" s="192"/>
    </row>
    <row r="28191" spans="9:10" ht="15.75">
      <c r="I28191" s="192"/>
      <c r="J28191" s="192"/>
    </row>
    <row r="28192" spans="9:10" ht="15.75">
      <c r="I28192" s="192"/>
      <c r="J28192" s="192"/>
    </row>
    <row r="28193" spans="9:10" ht="15.75">
      <c r="I28193" s="192"/>
      <c r="J28193" s="192"/>
    </row>
    <row r="28194" spans="9:10" ht="15.75">
      <c r="I28194" s="192"/>
      <c r="J28194" s="192"/>
    </row>
    <row r="28195" spans="9:10" ht="15.75">
      <c r="I28195" s="192"/>
      <c r="J28195" s="192"/>
    </row>
    <row r="28196" spans="9:10" ht="15.75">
      <c r="I28196" s="192"/>
      <c r="J28196" s="192"/>
    </row>
    <row r="28197" spans="9:10" ht="15.75">
      <c r="I28197" s="192"/>
      <c r="J28197" s="192"/>
    </row>
    <row r="28198" spans="9:10" ht="15.75">
      <c r="I28198" s="192"/>
      <c r="J28198" s="192"/>
    </row>
    <row r="28199" spans="9:10" ht="15.75">
      <c r="I28199" s="192"/>
      <c r="J28199" s="192"/>
    </row>
    <row r="28200" spans="9:10" ht="15.75">
      <c r="I28200" s="192"/>
      <c r="J28200" s="192"/>
    </row>
    <row r="28201" spans="9:10" ht="15.75">
      <c r="I28201" s="192"/>
      <c r="J28201" s="192"/>
    </row>
    <row r="28202" spans="9:10" ht="15.75">
      <c r="I28202" s="192"/>
      <c r="J28202" s="192"/>
    </row>
    <row r="28203" spans="9:10" ht="15.75">
      <c r="I28203" s="192"/>
      <c r="J28203" s="192"/>
    </row>
    <row r="28204" spans="9:10" ht="15.75">
      <c r="I28204" s="192"/>
      <c r="J28204" s="192"/>
    </row>
    <row r="28205" spans="9:10" ht="15.75">
      <c r="I28205" s="192"/>
      <c r="J28205" s="192"/>
    </row>
    <row r="28206" spans="9:10" ht="15.75">
      <c r="I28206" s="192"/>
      <c r="J28206" s="192"/>
    </row>
    <row r="28207" spans="9:10" ht="15.75">
      <c r="I28207" s="192"/>
      <c r="J28207" s="192"/>
    </row>
    <row r="28208" spans="9:10" ht="15.75">
      <c r="I28208" s="192"/>
      <c r="J28208" s="192"/>
    </row>
    <row r="28209" spans="9:10" ht="15.75">
      <c r="I28209" s="192"/>
      <c r="J28209" s="192"/>
    </row>
    <row r="28210" spans="9:10" ht="15.75">
      <c r="I28210" s="192"/>
      <c r="J28210" s="192"/>
    </row>
    <row r="28211" spans="9:10" ht="15.75">
      <c r="I28211" s="192"/>
      <c r="J28211" s="192"/>
    </row>
    <row r="28212" spans="9:10" ht="15.75">
      <c r="I28212" s="192"/>
      <c r="J28212" s="192"/>
    </row>
    <row r="28213" spans="9:10" ht="15.75">
      <c r="I28213" s="192"/>
      <c r="J28213" s="192"/>
    </row>
    <row r="28214" spans="9:10" ht="15.75">
      <c r="I28214" s="192"/>
      <c r="J28214" s="192"/>
    </row>
    <row r="28215" spans="9:10" ht="15.75">
      <c r="I28215" s="192"/>
      <c r="J28215" s="192"/>
    </row>
    <row r="28216" spans="9:10" ht="15.75">
      <c r="I28216" s="192"/>
      <c r="J28216" s="192"/>
    </row>
    <row r="28217" spans="9:10" ht="15.75">
      <c r="I28217" s="192"/>
      <c r="J28217" s="192"/>
    </row>
    <row r="28218" spans="9:10" ht="15.75">
      <c r="I28218" s="192"/>
      <c r="J28218" s="192"/>
    </row>
    <row r="28219" spans="9:10" ht="15.75">
      <c r="I28219" s="192"/>
      <c r="J28219" s="192"/>
    </row>
    <row r="28220" spans="9:10" ht="15.75">
      <c r="I28220" s="192"/>
      <c r="J28220" s="192"/>
    </row>
    <row r="28221" spans="9:10" ht="15.75">
      <c r="I28221" s="192"/>
      <c r="J28221" s="192"/>
    </row>
    <row r="28222" spans="9:10" ht="15.75">
      <c r="I28222" s="192"/>
      <c r="J28222" s="192"/>
    </row>
    <row r="28223" spans="9:10" ht="15.75">
      <c r="I28223" s="192"/>
      <c r="J28223" s="192"/>
    </row>
    <row r="28224" spans="9:10" ht="15.75">
      <c r="I28224" s="192"/>
      <c r="J28224" s="192"/>
    </row>
    <row r="28225" spans="9:10" ht="15.75">
      <c r="I28225" s="192"/>
      <c r="J28225" s="192"/>
    </row>
    <row r="28226" spans="9:10" ht="15.75">
      <c r="I28226" s="192"/>
      <c r="J28226" s="192"/>
    </row>
    <row r="28227" spans="9:10" ht="15.75">
      <c r="I28227" s="192"/>
      <c r="J28227" s="192"/>
    </row>
    <row r="28228" spans="9:10" ht="15.75">
      <c r="I28228" s="192"/>
      <c r="J28228" s="192"/>
    </row>
    <row r="28229" spans="9:10" ht="15.75">
      <c r="I28229" s="192"/>
      <c r="J28229" s="192"/>
    </row>
    <row r="28230" spans="9:10" ht="15.75">
      <c r="I28230" s="192"/>
      <c r="J28230" s="192"/>
    </row>
    <row r="28231" spans="9:10" ht="15.75">
      <c r="I28231" s="192"/>
      <c r="J28231" s="192"/>
    </row>
    <row r="28232" spans="9:10" ht="15.75">
      <c r="I28232" s="192"/>
      <c r="J28232" s="192"/>
    </row>
    <row r="28233" spans="9:10" ht="15.75">
      <c r="I28233" s="192"/>
      <c r="J28233" s="192"/>
    </row>
    <row r="28234" spans="9:10" ht="15.75">
      <c r="I28234" s="192"/>
      <c r="J28234" s="192"/>
    </row>
    <row r="28235" spans="9:10" ht="15.75">
      <c r="I28235" s="192"/>
      <c r="J28235" s="192"/>
    </row>
    <row r="28236" spans="9:10" ht="15.75">
      <c r="I28236" s="192"/>
      <c r="J28236" s="192"/>
    </row>
    <row r="28237" spans="9:10" ht="15.75">
      <c r="I28237" s="192"/>
      <c r="J28237" s="192"/>
    </row>
    <row r="28238" spans="9:10" ht="15.75">
      <c r="I28238" s="192"/>
      <c r="J28238" s="192"/>
    </row>
    <row r="28239" spans="9:10" ht="15.75">
      <c r="I28239" s="192"/>
      <c r="J28239" s="192"/>
    </row>
    <row r="28240" spans="9:10" ht="15.75">
      <c r="I28240" s="192"/>
      <c r="J28240" s="192"/>
    </row>
    <row r="28241" spans="9:10" ht="15.75">
      <c r="I28241" s="192"/>
      <c r="J28241" s="192"/>
    </row>
    <row r="28242" spans="9:10" ht="15.75">
      <c r="I28242" s="192"/>
      <c r="J28242" s="192"/>
    </row>
    <row r="28243" spans="9:10" ht="15.75">
      <c r="I28243" s="192"/>
      <c r="J28243" s="192"/>
    </row>
    <row r="28244" spans="9:10" ht="15.75">
      <c r="I28244" s="192"/>
      <c r="J28244" s="192"/>
    </row>
    <row r="28245" spans="9:10" ht="15.75">
      <c r="I28245" s="192"/>
      <c r="J28245" s="192"/>
    </row>
    <row r="28246" spans="9:10" ht="15.75">
      <c r="I28246" s="192"/>
      <c r="J28246" s="192"/>
    </row>
    <row r="28247" spans="9:10" ht="15.75">
      <c r="I28247" s="192"/>
      <c r="J28247" s="192"/>
    </row>
    <row r="28248" spans="9:10" ht="15.75">
      <c r="I28248" s="192"/>
      <c r="J28248" s="192"/>
    </row>
    <row r="28249" spans="9:10" ht="15.75">
      <c r="I28249" s="192"/>
      <c r="J28249" s="192"/>
    </row>
    <row r="28250" spans="9:10" ht="15.75">
      <c r="I28250" s="192"/>
      <c r="J28250" s="192"/>
    </row>
    <row r="28251" spans="9:10" ht="15.75">
      <c r="I28251" s="192"/>
      <c r="J28251" s="192"/>
    </row>
    <row r="28252" spans="9:10" ht="15.75">
      <c r="I28252" s="192"/>
      <c r="J28252" s="192"/>
    </row>
    <row r="28253" spans="9:10" ht="15.75">
      <c r="I28253" s="192"/>
      <c r="J28253" s="192"/>
    </row>
    <row r="28254" spans="9:10" ht="15.75">
      <c r="I28254" s="192"/>
      <c r="J28254" s="192"/>
    </row>
    <row r="28255" spans="9:10" ht="15.75">
      <c r="I28255" s="192"/>
      <c r="J28255" s="192"/>
    </row>
    <row r="28256" spans="9:10" ht="15.75">
      <c r="I28256" s="192"/>
      <c r="J28256" s="192"/>
    </row>
    <row r="28257" spans="9:10" ht="15.75">
      <c r="I28257" s="192"/>
      <c r="J28257" s="192"/>
    </row>
    <row r="28258" spans="9:10" ht="15.75">
      <c r="I28258" s="192"/>
      <c r="J28258" s="192"/>
    </row>
    <row r="28259" spans="9:10" ht="15.75">
      <c r="I28259" s="192"/>
      <c r="J28259" s="192"/>
    </row>
    <row r="28260" spans="9:10" ht="15.75">
      <c r="I28260" s="192"/>
      <c r="J28260" s="192"/>
    </row>
    <row r="28261" spans="9:10" ht="15.75">
      <c r="I28261" s="192"/>
      <c r="J28261" s="192"/>
    </row>
    <row r="28262" spans="9:10" ht="15.75">
      <c r="I28262" s="192"/>
      <c r="J28262" s="192"/>
    </row>
    <row r="28263" spans="9:10" ht="15.75">
      <c r="I28263" s="192"/>
      <c r="J28263" s="192"/>
    </row>
    <row r="28264" spans="9:10" ht="15.75">
      <c r="I28264" s="192"/>
      <c r="J28264" s="192"/>
    </row>
    <row r="28265" spans="9:10" ht="15.75">
      <c r="I28265" s="192"/>
      <c r="J28265" s="192"/>
    </row>
    <row r="28266" spans="9:10" ht="15.75">
      <c r="I28266" s="192"/>
      <c r="J28266" s="192"/>
    </row>
    <row r="28267" spans="9:10" ht="15.75">
      <c r="I28267" s="192"/>
      <c r="J28267" s="192"/>
    </row>
    <row r="28268" spans="9:10" ht="15.75">
      <c r="I28268" s="192"/>
      <c r="J28268" s="192"/>
    </row>
    <row r="28269" spans="9:10" ht="15.75">
      <c r="I28269" s="192"/>
      <c r="J28269" s="192"/>
    </row>
    <row r="28270" spans="9:10" ht="15.75">
      <c r="I28270" s="192"/>
      <c r="J28270" s="192"/>
    </row>
    <row r="28271" spans="9:10" ht="15.75">
      <c r="I28271" s="192"/>
      <c r="J28271" s="192"/>
    </row>
    <row r="28272" spans="9:10" ht="15.75">
      <c r="I28272" s="192"/>
      <c r="J28272" s="192"/>
    </row>
    <row r="28273" spans="9:10" ht="15.75">
      <c r="I28273" s="192"/>
      <c r="J28273" s="192"/>
    </row>
    <row r="28274" spans="9:10" ht="15.75">
      <c r="I28274" s="192"/>
      <c r="J28274" s="192"/>
    </row>
    <row r="28275" spans="9:10" ht="15.75">
      <c r="I28275" s="192"/>
      <c r="J28275" s="192"/>
    </row>
    <row r="28276" spans="9:10" ht="15.75">
      <c r="I28276" s="192"/>
      <c r="J28276" s="192"/>
    </row>
    <row r="28277" spans="9:10" ht="15.75">
      <c r="I28277" s="192"/>
      <c r="J28277" s="192"/>
    </row>
    <row r="28278" spans="9:10" ht="15.75">
      <c r="I28278" s="192"/>
      <c r="J28278" s="192"/>
    </row>
    <row r="28279" spans="9:10" ht="15.75">
      <c r="I28279" s="192"/>
      <c r="J28279" s="192"/>
    </row>
    <row r="28280" spans="9:10" ht="15.75">
      <c r="I28280" s="192"/>
      <c r="J28280" s="192"/>
    </row>
    <row r="28281" spans="9:10" ht="15.75">
      <c r="I28281" s="192"/>
      <c r="J28281" s="192"/>
    </row>
    <row r="28282" spans="9:10" ht="15.75">
      <c r="I28282" s="192"/>
      <c r="J28282" s="192"/>
    </row>
    <row r="28283" spans="9:10" ht="15.75">
      <c r="I28283" s="192"/>
      <c r="J28283" s="192"/>
    </row>
    <row r="28284" spans="9:10" ht="15.75">
      <c r="I28284" s="192"/>
      <c r="J28284" s="192"/>
    </row>
    <row r="28285" spans="9:10" ht="15.75">
      <c r="I28285" s="192"/>
      <c r="J28285" s="192"/>
    </row>
    <row r="28286" spans="9:10" ht="15.75">
      <c r="I28286" s="192"/>
      <c r="J28286" s="192"/>
    </row>
    <row r="28287" spans="9:10" ht="15.75">
      <c r="I28287" s="192"/>
      <c r="J28287" s="192"/>
    </row>
    <row r="28288" spans="9:10" ht="15.75">
      <c r="I28288" s="192"/>
      <c r="J28288" s="192"/>
    </row>
    <row r="28289" spans="9:10" ht="15.75">
      <c r="I28289" s="192"/>
      <c r="J28289" s="192"/>
    </row>
    <row r="28290" spans="9:10" ht="15.75">
      <c r="I28290" s="192"/>
      <c r="J28290" s="192"/>
    </row>
    <row r="28291" spans="9:10" ht="15.75">
      <c r="I28291" s="192"/>
      <c r="J28291" s="192"/>
    </row>
    <row r="28292" spans="9:10" ht="15.75">
      <c r="I28292" s="192"/>
      <c r="J28292" s="192"/>
    </row>
    <row r="28293" spans="9:10" ht="15.75">
      <c r="I28293" s="192"/>
      <c r="J28293" s="192"/>
    </row>
    <row r="28294" spans="9:10" ht="15.75">
      <c r="I28294" s="192"/>
      <c r="J28294" s="192"/>
    </row>
    <row r="28295" spans="9:10" ht="15.75">
      <c r="I28295" s="192"/>
      <c r="J28295" s="192"/>
    </row>
    <row r="28296" spans="9:10" ht="15.75">
      <c r="I28296" s="192"/>
      <c r="J28296" s="192"/>
    </row>
    <row r="28297" spans="9:10" ht="15.75">
      <c r="I28297" s="192"/>
      <c r="J28297" s="192"/>
    </row>
    <row r="28298" spans="9:10" ht="15.75">
      <c r="I28298" s="192"/>
      <c r="J28298" s="192"/>
    </row>
    <row r="28299" spans="9:10" ht="15.75">
      <c r="I28299" s="192"/>
      <c r="J28299" s="192"/>
    </row>
    <row r="28300" spans="9:10" ht="15.75">
      <c r="I28300" s="192"/>
      <c r="J28300" s="192"/>
    </row>
    <row r="28301" spans="9:10" ht="15.75">
      <c r="I28301" s="192"/>
      <c r="J28301" s="192"/>
    </row>
    <row r="28302" spans="9:10" ht="15.75">
      <c r="I28302" s="192"/>
      <c r="J28302" s="192"/>
    </row>
    <row r="28303" spans="9:10" ht="15.75">
      <c r="I28303" s="192"/>
      <c r="J28303" s="192"/>
    </row>
    <row r="28304" spans="9:10" ht="15.75">
      <c r="I28304" s="192"/>
      <c r="J28304" s="192"/>
    </row>
    <row r="28305" spans="9:10" ht="15.75">
      <c r="I28305" s="192"/>
      <c r="J28305" s="192"/>
    </row>
    <row r="28306" spans="9:10" ht="15.75">
      <c r="I28306" s="192"/>
      <c r="J28306" s="192"/>
    </row>
    <row r="28307" spans="9:10" ht="15.75">
      <c r="I28307" s="192"/>
      <c r="J28307" s="192"/>
    </row>
    <row r="28308" spans="9:10" ht="15.75">
      <c r="I28308" s="192"/>
      <c r="J28308" s="192"/>
    </row>
    <row r="28309" spans="9:10" ht="15.75">
      <c r="I28309" s="192"/>
      <c r="J28309" s="192"/>
    </row>
    <row r="28310" spans="9:10" ht="15.75">
      <c r="I28310" s="192"/>
      <c r="J28310" s="192"/>
    </row>
    <row r="28311" spans="9:10" ht="15.75">
      <c r="I28311" s="192"/>
      <c r="J28311" s="192"/>
    </row>
    <row r="28312" spans="9:10" ht="15.75">
      <c r="I28312" s="192"/>
      <c r="J28312" s="192"/>
    </row>
    <row r="28313" spans="9:10" ht="15.75">
      <c r="I28313" s="192"/>
      <c r="J28313" s="192"/>
    </row>
    <row r="28314" spans="9:10" ht="15.75">
      <c r="I28314" s="192"/>
      <c r="J28314" s="192"/>
    </row>
    <row r="28315" spans="9:10" ht="15.75">
      <c r="I28315" s="192"/>
      <c r="J28315" s="192"/>
    </row>
    <row r="28316" spans="9:10" ht="15.75">
      <c r="I28316" s="192"/>
      <c r="J28316" s="192"/>
    </row>
    <row r="28317" spans="9:10" ht="15.75">
      <c r="I28317" s="192"/>
      <c r="J28317" s="192"/>
    </row>
    <row r="28318" spans="9:10" ht="15.75">
      <c r="I28318" s="192"/>
      <c r="J28318" s="192"/>
    </row>
    <row r="28319" spans="9:10" ht="15.75">
      <c r="I28319" s="192"/>
      <c r="J28319" s="192"/>
    </row>
    <row r="28320" spans="9:10" ht="15.75">
      <c r="I28320" s="192"/>
      <c r="J28320" s="192"/>
    </row>
    <row r="28321" spans="9:10" ht="15.75">
      <c r="I28321" s="192"/>
      <c r="J28321" s="192"/>
    </row>
    <row r="28322" spans="9:10" ht="15.75">
      <c r="I28322" s="192"/>
      <c r="J28322" s="192"/>
    </row>
    <row r="28323" spans="9:10" ht="15.75">
      <c r="I28323" s="192"/>
      <c r="J28323" s="192"/>
    </row>
    <row r="28324" spans="9:10" ht="15.75">
      <c r="I28324" s="192"/>
      <c r="J28324" s="192"/>
    </row>
    <row r="28325" spans="9:10" ht="15.75">
      <c r="I28325" s="192"/>
      <c r="J28325" s="192"/>
    </row>
    <row r="28326" spans="9:10" ht="15.75">
      <c r="I28326" s="192"/>
      <c r="J28326" s="192"/>
    </row>
    <row r="28327" spans="9:10" ht="15.75">
      <c r="I28327" s="192"/>
      <c r="J28327" s="192"/>
    </row>
    <row r="28328" spans="9:10" ht="15.75">
      <c r="I28328" s="192"/>
      <c r="J28328" s="192"/>
    </row>
    <row r="28329" spans="9:10" ht="15.75">
      <c r="I28329" s="192"/>
      <c r="J28329" s="192"/>
    </row>
    <row r="28330" spans="9:10" ht="15.75">
      <c r="I28330" s="192"/>
      <c r="J28330" s="192"/>
    </row>
    <row r="28331" spans="9:10" ht="15.75">
      <c r="I28331" s="192"/>
      <c r="J28331" s="192"/>
    </row>
    <row r="28332" spans="9:10" ht="15.75">
      <c r="I28332" s="192"/>
      <c r="J28332" s="192"/>
    </row>
    <row r="28333" spans="9:10" ht="15.75">
      <c r="I28333" s="192"/>
      <c r="J28333" s="192"/>
    </row>
    <row r="28334" spans="9:10" ht="15.75">
      <c r="I28334" s="192"/>
      <c r="J28334" s="192"/>
    </row>
    <row r="28335" spans="9:10" ht="15.75">
      <c r="I28335" s="192"/>
      <c r="J28335" s="192"/>
    </row>
    <row r="28336" spans="9:10" ht="15.75">
      <c r="I28336" s="192"/>
      <c r="J28336" s="192"/>
    </row>
    <row r="28337" spans="9:10" ht="15.75">
      <c r="I28337" s="192"/>
      <c r="J28337" s="192"/>
    </row>
    <row r="28338" spans="9:10" ht="15.75">
      <c r="I28338" s="192"/>
      <c r="J28338" s="192"/>
    </row>
    <row r="28339" spans="9:10" ht="15.75">
      <c r="I28339" s="192"/>
      <c r="J28339" s="192"/>
    </row>
    <row r="28340" spans="9:10" ht="15.75">
      <c r="I28340" s="192"/>
      <c r="J28340" s="192"/>
    </row>
    <row r="28341" spans="9:10" ht="15.75">
      <c r="I28341" s="192"/>
      <c r="J28341" s="192"/>
    </row>
    <row r="28342" spans="9:10" ht="15.75">
      <c r="I28342" s="192"/>
      <c r="J28342" s="192"/>
    </row>
    <row r="28343" spans="9:10" ht="15.75">
      <c r="I28343" s="192"/>
      <c r="J28343" s="192"/>
    </row>
    <row r="28344" spans="9:10" ht="15.75">
      <c r="I28344" s="192"/>
      <c r="J28344" s="192"/>
    </row>
    <row r="28345" spans="9:10" ht="15.75">
      <c r="I28345" s="192"/>
      <c r="J28345" s="192"/>
    </row>
    <row r="28346" spans="9:10" ht="15.75">
      <c r="I28346" s="192"/>
      <c r="J28346" s="192"/>
    </row>
    <row r="28347" spans="9:10" ht="15.75">
      <c r="I28347" s="192"/>
      <c r="J28347" s="192"/>
    </row>
    <row r="28348" spans="9:10" ht="15.75">
      <c r="I28348" s="192"/>
      <c r="J28348" s="192"/>
    </row>
    <row r="28349" spans="9:10" ht="15.75">
      <c r="I28349" s="192"/>
      <c r="J28349" s="192"/>
    </row>
    <row r="28350" spans="9:10" ht="15.75">
      <c r="I28350" s="192"/>
      <c r="J28350" s="192"/>
    </row>
    <row r="28351" spans="9:10" ht="15.75">
      <c r="I28351" s="192"/>
      <c r="J28351" s="192"/>
    </row>
    <row r="28352" spans="9:10" ht="15.75">
      <c r="I28352" s="192"/>
      <c r="J28352" s="192"/>
    </row>
    <row r="28353" spans="9:10" ht="15.75">
      <c r="I28353" s="192"/>
      <c r="J28353" s="192"/>
    </row>
    <row r="28354" spans="9:10" ht="15.75">
      <c r="I28354" s="192"/>
      <c r="J28354" s="192"/>
    </row>
    <row r="28355" spans="9:10" ht="15.75">
      <c r="I28355" s="192"/>
      <c r="J28355" s="192"/>
    </row>
    <row r="28356" spans="9:10" ht="15.75">
      <c r="I28356" s="192"/>
      <c r="J28356" s="192"/>
    </row>
    <row r="28357" spans="9:10" ht="15.75">
      <c r="I28357" s="192"/>
      <c r="J28357" s="192"/>
    </row>
    <row r="28358" spans="9:10" ht="15.75">
      <c r="I28358" s="192"/>
      <c r="J28358" s="192"/>
    </row>
    <row r="28359" spans="9:10" ht="15.75">
      <c r="I28359" s="192"/>
      <c r="J28359" s="192"/>
    </row>
    <row r="28360" spans="9:10" ht="15.75">
      <c r="I28360" s="192"/>
      <c r="J28360" s="192"/>
    </row>
    <row r="28361" spans="9:10" ht="15.75">
      <c r="I28361" s="192"/>
      <c r="J28361" s="192"/>
    </row>
    <row r="28362" spans="9:10" ht="15.75">
      <c r="I28362" s="192"/>
      <c r="J28362" s="192"/>
    </row>
    <row r="28363" spans="9:10" ht="15.75">
      <c r="I28363" s="192"/>
      <c r="J28363" s="192"/>
    </row>
    <row r="28364" spans="9:10" ht="15.75">
      <c r="I28364" s="192"/>
      <c r="J28364" s="192"/>
    </row>
    <row r="28365" spans="9:10" ht="15.75">
      <c r="I28365" s="192"/>
      <c r="J28365" s="192"/>
    </row>
    <row r="28366" spans="9:10" ht="15.75">
      <c r="I28366" s="192"/>
      <c r="J28366" s="192"/>
    </row>
    <row r="28367" spans="9:10" ht="15.75">
      <c r="I28367" s="192"/>
      <c r="J28367" s="192"/>
    </row>
    <row r="28368" spans="9:10" ht="15.75">
      <c r="I28368" s="192"/>
      <c r="J28368" s="192"/>
    </row>
    <row r="28369" spans="9:10" ht="15.75">
      <c r="I28369" s="192"/>
      <c r="J28369" s="192"/>
    </row>
    <row r="28370" spans="9:10" ht="15.75">
      <c r="I28370" s="192"/>
      <c r="J28370" s="192"/>
    </row>
    <row r="28371" spans="9:10" ht="15.75">
      <c r="I28371" s="192"/>
      <c r="J28371" s="192"/>
    </row>
    <row r="28372" spans="9:10" ht="15.75">
      <c r="I28372" s="192"/>
      <c r="J28372" s="192"/>
    </row>
    <row r="28373" spans="9:10" ht="15.75">
      <c r="I28373" s="192"/>
      <c r="J28373" s="192"/>
    </row>
    <row r="28374" spans="9:10" ht="15.75">
      <c r="I28374" s="192"/>
      <c r="J28374" s="192"/>
    </row>
    <row r="28375" spans="9:10" ht="15.75">
      <c r="I28375" s="192"/>
      <c r="J28375" s="192"/>
    </row>
    <row r="28376" spans="9:10" ht="15.75">
      <c r="I28376" s="192"/>
      <c r="J28376" s="192"/>
    </row>
    <row r="28377" spans="9:10" ht="15.75">
      <c r="I28377" s="192"/>
      <c r="J28377" s="192"/>
    </row>
    <row r="28378" spans="9:10" ht="15.75">
      <c r="I28378" s="192"/>
      <c r="J28378" s="192"/>
    </row>
    <row r="28379" spans="9:10" ht="15.75">
      <c r="I28379" s="192"/>
      <c r="J28379" s="192"/>
    </row>
    <row r="28380" spans="9:10" ht="15.75">
      <c r="I28380" s="192"/>
      <c r="J28380" s="192"/>
    </row>
    <row r="28381" spans="9:10" ht="15.75">
      <c r="I28381" s="192"/>
      <c r="J28381" s="192"/>
    </row>
    <row r="28382" spans="9:10" ht="15.75">
      <c r="I28382" s="192"/>
      <c r="J28382" s="192"/>
    </row>
    <row r="28383" spans="9:10" ht="15.75">
      <c r="I28383" s="192"/>
      <c r="J28383" s="192"/>
    </row>
    <row r="28384" spans="9:10" ht="15.75">
      <c r="I28384" s="192"/>
      <c r="J28384" s="192"/>
    </row>
    <row r="28385" spans="9:10" ht="15.75">
      <c r="I28385" s="192"/>
      <c r="J28385" s="192"/>
    </row>
    <row r="28386" spans="9:10" ht="15.75">
      <c r="I28386" s="192"/>
      <c r="J28386" s="192"/>
    </row>
    <row r="28387" spans="9:10" ht="15.75">
      <c r="I28387" s="192"/>
      <c r="J28387" s="192"/>
    </row>
    <row r="28388" spans="9:10" ht="15.75">
      <c r="I28388" s="192"/>
      <c r="J28388" s="192"/>
    </row>
    <row r="28389" spans="9:10" ht="15.75">
      <c r="I28389" s="192"/>
      <c r="J28389" s="192"/>
    </row>
    <row r="28390" spans="9:10" ht="15.75">
      <c r="I28390" s="192"/>
      <c r="J28390" s="192"/>
    </row>
    <row r="28391" spans="9:10" ht="15.75">
      <c r="I28391" s="192"/>
      <c r="J28391" s="192"/>
    </row>
    <row r="28392" spans="9:10" ht="15.75">
      <c r="I28392" s="192"/>
      <c r="J28392" s="192"/>
    </row>
    <row r="28393" spans="9:10" ht="15.75">
      <c r="I28393" s="192"/>
      <c r="J28393" s="192"/>
    </row>
    <row r="28394" spans="9:10" ht="15.75">
      <c r="I28394" s="192"/>
      <c r="J28394" s="192"/>
    </row>
    <row r="28395" spans="9:10" ht="15.75">
      <c r="I28395" s="192"/>
      <c r="J28395" s="192"/>
    </row>
    <row r="28396" spans="9:10" ht="15.75">
      <c r="I28396" s="192"/>
      <c r="J28396" s="192"/>
    </row>
    <row r="28397" spans="9:10" ht="15.75">
      <c r="I28397" s="192"/>
      <c r="J28397" s="192"/>
    </row>
    <row r="28398" spans="9:10" ht="15.75">
      <c r="I28398" s="192"/>
      <c r="J28398" s="192"/>
    </row>
    <row r="28399" spans="9:10" ht="15.75">
      <c r="I28399" s="192"/>
      <c r="J28399" s="192"/>
    </row>
    <row r="28400" spans="9:10" ht="15.75">
      <c r="I28400" s="192"/>
      <c r="J28400" s="192"/>
    </row>
    <row r="28401" spans="9:10" ht="15.75">
      <c r="I28401" s="192"/>
      <c r="J28401" s="192"/>
    </row>
    <row r="28402" spans="9:10" ht="15.75">
      <c r="I28402" s="192"/>
      <c r="J28402" s="192"/>
    </row>
    <row r="28403" spans="9:10" ht="15.75">
      <c r="I28403" s="192"/>
      <c r="J28403" s="192"/>
    </row>
    <row r="28404" spans="9:10" ht="15.75">
      <c r="I28404" s="192"/>
      <c r="J28404" s="192"/>
    </row>
    <row r="28405" spans="9:10" ht="15.75">
      <c r="I28405" s="192"/>
      <c r="J28405" s="192"/>
    </row>
    <row r="28406" spans="9:10" ht="15.75">
      <c r="I28406" s="192"/>
      <c r="J28406" s="192"/>
    </row>
    <row r="28407" spans="9:10" ht="15.75">
      <c r="I28407" s="192"/>
      <c r="J28407" s="192"/>
    </row>
    <row r="28408" spans="9:10" ht="15.75">
      <c r="I28408" s="192"/>
      <c r="J28408" s="192"/>
    </row>
    <row r="28409" spans="9:10" ht="15.75">
      <c r="I28409" s="192"/>
      <c r="J28409" s="192"/>
    </row>
    <row r="28410" spans="9:10" ht="15.75">
      <c r="I28410" s="192"/>
      <c r="J28410" s="192"/>
    </row>
    <row r="28411" spans="9:10" ht="15.75">
      <c r="I28411" s="192"/>
      <c r="J28411" s="192"/>
    </row>
    <row r="28412" spans="9:10" ht="15.75">
      <c r="I28412" s="192"/>
      <c r="J28412" s="192"/>
    </row>
    <row r="28413" spans="9:10" ht="15.75">
      <c r="I28413" s="192"/>
      <c r="J28413" s="192"/>
    </row>
    <row r="28414" spans="9:10" ht="15.75">
      <c r="I28414" s="192"/>
      <c r="J28414" s="192"/>
    </row>
    <row r="28415" spans="9:10" ht="15.75">
      <c r="I28415" s="192"/>
      <c r="J28415" s="192"/>
    </row>
    <row r="28416" spans="9:10" ht="15.75">
      <c r="I28416" s="192"/>
      <c r="J28416" s="192"/>
    </row>
    <row r="28417" spans="9:10" ht="15.75">
      <c r="I28417" s="192"/>
      <c r="J28417" s="192"/>
    </row>
    <row r="28418" spans="9:10" ht="15.75">
      <c r="I28418" s="192"/>
      <c r="J28418" s="192"/>
    </row>
    <row r="28419" spans="9:10" ht="15.75">
      <c r="I28419" s="192"/>
      <c r="J28419" s="192"/>
    </row>
    <row r="28420" spans="9:10" ht="15.75">
      <c r="I28420" s="192"/>
      <c r="J28420" s="192"/>
    </row>
    <row r="28421" spans="9:10" ht="15.75">
      <c r="I28421" s="192"/>
      <c r="J28421" s="192"/>
    </row>
    <row r="28422" spans="9:10" ht="15.75">
      <c r="I28422" s="192"/>
      <c r="J28422" s="192"/>
    </row>
    <row r="28423" spans="9:10" ht="15.75">
      <c r="I28423" s="192"/>
      <c r="J28423" s="192"/>
    </row>
    <row r="28424" spans="9:10" ht="15.75">
      <c r="I28424" s="192"/>
      <c r="J28424" s="192"/>
    </row>
    <row r="28425" spans="9:10" ht="15.75">
      <c r="I28425" s="192"/>
      <c r="J28425" s="192"/>
    </row>
    <row r="28426" spans="9:10" ht="15.75">
      <c r="I28426" s="192"/>
      <c r="J28426" s="192"/>
    </row>
    <row r="28427" spans="9:10" ht="15.75">
      <c r="I28427" s="192"/>
      <c r="J28427" s="192"/>
    </row>
    <row r="28428" spans="9:10" ht="15.75">
      <c r="I28428" s="192"/>
      <c r="J28428" s="192"/>
    </row>
    <row r="28429" spans="9:10" ht="15.75">
      <c r="I28429" s="192"/>
      <c r="J28429" s="192"/>
    </row>
    <row r="28430" spans="9:10" ht="15.75">
      <c r="I28430" s="192"/>
      <c r="J28430" s="192"/>
    </row>
    <row r="28431" spans="9:10" ht="15.75">
      <c r="I28431" s="192"/>
      <c r="J28431" s="192"/>
    </row>
    <row r="28432" spans="9:10" ht="15.75">
      <c r="I28432" s="192"/>
      <c r="J28432" s="192"/>
    </row>
    <row r="28433" spans="9:10" ht="15.75">
      <c r="I28433" s="192"/>
      <c r="J28433" s="192"/>
    </row>
    <row r="28434" spans="9:10" ht="15.75">
      <c r="I28434" s="192"/>
      <c r="J28434" s="192"/>
    </row>
    <row r="28435" spans="9:10" ht="15.75">
      <c r="I28435" s="192"/>
      <c r="J28435" s="192"/>
    </row>
    <row r="28436" spans="9:10" ht="15.75">
      <c r="I28436" s="192"/>
      <c r="J28436" s="192"/>
    </row>
    <row r="28437" spans="9:10" ht="15.75">
      <c r="I28437" s="192"/>
      <c r="J28437" s="192"/>
    </row>
    <row r="28438" spans="9:10" ht="15.75">
      <c r="I28438" s="192"/>
      <c r="J28438" s="192"/>
    </row>
    <row r="28439" spans="9:10" ht="15.75">
      <c r="I28439" s="192"/>
      <c r="J28439" s="192"/>
    </row>
    <row r="28440" spans="9:10" ht="15.75">
      <c r="I28440" s="192"/>
      <c r="J28440" s="192"/>
    </row>
    <row r="28441" spans="9:10" ht="15.75">
      <c r="I28441" s="192"/>
      <c r="J28441" s="192"/>
    </row>
    <row r="28442" spans="9:10" ht="15.75">
      <c r="I28442" s="192"/>
      <c r="J28442" s="192"/>
    </row>
    <row r="28443" spans="9:10" ht="15.75">
      <c r="I28443" s="192"/>
      <c r="J28443" s="192"/>
    </row>
    <row r="28444" spans="9:10" ht="15.75">
      <c r="I28444" s="192"/>
      <c r="J28444" s="192"/>
    </row>
    <row r="28445" spans="9:10" ht="15.75">
      <c r="I28445" s="192"/>
      <c r="J28445" s="192"/>
    </row>
    <row r="28446" spans="9:10" ht="15.75">
      <c r="I28446" s="192"/>
      <c r="J28446" s="192"/>
    </row>
    <row r="28447" spans="9:10" ht="15.75">
      <c r="I28447" s="192"/>
      <c r="J28447" s="192"/>
    </row>
    <row r="28448" spans="9:10" ht="15.75">
      <c r="I28448" s="192"/>
      <c r="J28448" s="192"/>
    </row>
    <row r="28449" spans="9:10" ht="15.75">
      <c r="I28449" s="192"/>
      <c r="J28449" s="192"/>
    </row>
    <row r="28450" spans="9:10" ht="15.75">
      <c r="I28450" s="192"/>
      <c r="J28450" s="192"/>
    </row>
    <row r="28451" spans="9:10" ht="15.75">
      <c r="I28451" s="192"/>
      <c r="J28451" s="192"/>
    </row>
    <row r="28452" spans="9:10" ht="15.75">
      <c r="I28452" s="192"/>
      <c r="J28452" s="192"/>
    </row>
    <row r="28453" spans="9:10" ht="15.75">
      <c r="I28453" s="192"/>
      <c r="J28453" s="192"/>
    </row>
    <row r="28454" spans="9:10" ht="15.75">
      <c r="I28454" s="192"/>
      <c r="J28454" s="192"/>
    </row>
    <row r="28455" spans="9:10" ht="15.75">
      <c r="I28455" s="192"/>
      <c r="J28455" s="192"/>
    </row>
    <row r="28456" spans="9:10" ht="15.75">
      <c r="I28456" s="192"/>
      <c r="J28456" s="192"/>
    </row>
    <row r="28457" spans="9:10" ht="15.75">
      <c r="I28457" s="192"/>
      <c r="J28457" s="192"/>
    </row>
    <row r="28458" spans="9:10" ht="15.75">
      <c r="I28458" s="192"/>
      <c r="J28458" s="192"/>
    </row>
    <row r="28459" spans="9:10" ht="15.75">
      <c r="I28459" s="192"/>
      <c r="J28459" s="192"/>
    </row>
    <row r="28460" spans="9:10" ht="15.75">
      <c r="I28460" s="192"/>
      <c r="J28460" s="192"/>
    </row>
    <row r="28461" spans="9:10" ht="15.75">
      <c r="I28461" s="192"/>
      <c r="J28461" s="192"/>
    </row>
    <row r="28462" spans="9:10" ht="15.75">
      <c r="I28462" s="192"/>
      <c r="J28462" s="192"/>
    </row>
    <row r="28463" spans="9:10" ht="15.75">
      <c r="I28463" s="192"/>
      <c r="J28463" s="192"/>
    </row>
    <row r="28464" spans="9:10" ht="15.75">
      <c r="I28464" s="192"/>
      <c r="J28464" s="192"/>
    </row>
    <row r="28465" spans="9:10" ht="15.75">
      <c r="I28465" s="192"/>
      <c r="J28465" s="192"/>
    </row>
    <row r="28466" spans="9:10" ht="15.75">
      <c r="I28466" s="192"/>
      <c r="J28466" s="192"/>
    </row>
    <row r="28467" spans="9:10" ht="15.75">
      <c r="I28467" s="192"/>
      <c r="J28467" s="192"/>
    </row>
    <row r="28468" spans="9:10" ht="15.75">
      <c r="I28468" s="192"/>
      <c r="J28468" s="192"/>
    </row>
    <row r="28469" spans="9:10" ht="15.75">
      <c r="I28469" s="192"/>
      <c r="J28469" s="192"/>
    </row>
    <row r="28470" spans="9:10" ht="15.75">
      <c r="I28470" s="192"/>
      <c r="J28470" s="192"/>
    </row>
    <row r="28471" spans="9:10" ht="15.75">
      <c r="I28471" s="192"/>
      <c r="J28471" s="192"/>
    </row>
    <row r="28472" spans="9:10" ht="15.75">
      <c r="I28472" s="192"/>
      <c r="J28472" s="192"/>
    </row>
    <row r="28473" spans="9:10" ht="15.75">
      <c r="I28473" s="192"/>
      <c r="J28473" s="192"/>
    </row>
    <row r="28474" spans="9:10" ht="15.75">
      <c r="I28474" s="192"/>
      <c r="J28474" s="192"/>
    </row>
    <row r="28475" spans="9:10" ht="15.75">
      <c r="I28475" s="192"/>
      <c r="J28475" s="192"/>
    </row>
    <row r="28476" spans="9:10" ht="15.75">
      <c r="I28476" s="192"/>
      <c r="J28476" s="192"/>
    </row>
    <row r="28477" spans="9:10" ht="15.75">
      <c r="I28477" s="192"/>
      <c r="J28477" s="192"/>
    </row>
    <row r="28478" spans="9:10" ht="15.75">
      <c r="I28478" s="192"/>
      <c r="J28478" s="192"/>
    </row>
    <row r="28479" spans="9:10" ht="15.75">
      <c r="I28479" s="192"/>
      <c r="J28479" s="192"/>
    </row>
    <row r="28480" spans="9:10" ht="15.75">
      <c r="I28480" s="192"/>
      <c r="J28480" s="192"/>
    </row>
    <row r="28481" spans="9:10" ht="15.75">
      <c r="I28481" s="192"/>
      <c r="J28481" s="192"/>
    </row>
    <row r="28482" spans="9:10" ht="15.75">
      <c r="I28482" s="192"/>
      <c r="J28482" s="192"/>
    </row>
    <row r="28483" spans="9:10" ht="15.75">
      <c r="I28483" s="192"/>
      <c r="J28483" s="192"/>
    </row>
    <row r="28484" spans="9:10" ht="15.75">
      <c r="I28484" s="192"/>
      <c r="J28484" s="192"/>
    </row>
    <row r="28485" spans="9:10" ht="15.75">
      <c r="I28485" s="192"/>
      <c r="J28485" s="192"/>
    </row>
    <row r="28486" spans="9:10" ht="15.75">
      <c r="I28486" s="192"/>
      <c r="J28486" s="192"/>
    </row>
    <row r="28487" spans="9:10" ht="15.75">
      <c r="I28487" s="192"/>
      <c r="J28487" s="192"/>
    </row>
    <row r="28488" spans="9:10" ht="15.75">
      <c r="I28488" s="192"/>
      <c r="J28488" s="192"/>
    </row>
    <row r="28489" spans="9:10" ht="15.75">
      <c r="I28489" s="192"/>
      <c r="J28489" s="192"/>
    </row>
    <row r="28490" spans="9:10" ht="15.75">
      <c r="I28490" s="192"/>
      <c r="J28490" s="192"/>
    </row>
    <row r="28491" spans="9:10" ht="15.75">
      <c r="I28491" s="192"/>
      <c r="J28491" s="192"/>
    </row>
    <row r="28492" spans="9:10" ht="15.75">
      <c r="I28492" s="192"/>
      <c r="J28492" s="192"/>
    </row>
    <row r="28493" spans="9:10" ht="15.75">
      <c r="I28493" s="192"/>
      <c r="J28493" s="192"/>
    </row>
    <row r="28494" spans="9:10" ht="15.75">
      <c r="I28494" s="192"/>
      <c r="J28494" s="192"/>
    </row>
    <row r="28495" spans="9:10" ht="15.75">
      <c r="I28495" s="192"/>
      <c r="J28495" s="192"/>
    </row>
    <row r="28496" spans="9:10" ht="15.75">
      <c r="I28496" s="192"/>
      <c r="J28496" s="192"/>
    </row>
    <row r="28497" spans="9:10" ht="15.75">
      <c r="I28497" s="192"/>
      <c r="J28497" s="192"/>
    </row>
    <row r="28498" spans="9:10" ht="15.75">
      <c r="I28498" s="192"/>
      <c r="J28498" s="192"/>
    </row>
    <row r="28499" spans="9:10" ht="15.75">
      <c r="I28499" s="192"/>
      <c r="J28499" s="192"/>
    </row>
    <row r="28500" spans="9:10" ht="15.75">
      <c r="I28500" s="192"/>
      <c r="J28500" s="192"/>
    </row>
    <row r="28501" spans="9:10" ht="15.75">
      <c r="I28501" s="192"/>
      <c r="J28501" s="192"/>
    </row>
    <row r="28502" spans="9:10" ht="15.75">
      <c r="I28502" s="192"/>
      <c r="J28502" s="192"/>
    </row>
    <row r="28503" spans="9:10" ht="15.75">
      <c r="I28503" s="192"/>
      <c r="J28503" s="192"/>
    </row>
    <row r="28504" spans="9:10" ht="15.75">
      <c r="I28504" s="192"/>
      <c r="J28504" s="192"/>
    </row>
    <row r="28505" spans="9:10" ht="15.75">
      <c r="I28505" s="192"/>
      <c r="J28505" s="192"/>
    </row>
    <row r="28506" spans="9:10" ht="15.75">
      <c r="I28506" s="192"/>
      <c r="J28506" s="192"/>
    </row>
    <row r="28507" spans="9:10" ht="15.75">
      <c r="I28507" s="192"/>
      <c r="J28507" s="192"/>
    </row>
    <row r="28508" spans="9:10" ht="15.75">
      <c r="I28508" s="192"/>
      <c r="J28508" s="192"/>
    </row>
    <row r="28509" spans="9:10" ht="15.75">
      <c r="I28509" s="192"/>
      <c r="J28509" s="192"/>
    </row>
    <row r="28510" spans="9:10" ht="15.75">
      <c r="I28510" s="192"/>
      <c r="J28510" s="192"/>
    </row>
    <row r="28511" spans="9:10" ht="15.75">
      <c r="I28511" s="192"/>
      <c r="J28511" s="192"/>
    </row>
    <row r="28512" spans="9:10" ht="15.75">
      <c r="I28512" s="192"/>
      <c r="J28512" s="192"/>
    </row>
    <row r="28513" spans="9:10" ht="15.75">
      <c r="I28513" s="192"/>
      <c r="J28513" s="192"/>
    </row>
    <row r="28514" spans="9:10" ht="15.75">
      <c r="I28514" s="192"/>
      <c r="J28514" s="192"/>
    </row>
    <row r="28515" spans="9:10" ht="15.75">
      <c r="I28515" s="192"/>
      <c r="J28515" s="192"/>
    </row>
    <row r="28516" spans="9:10" ht="15.75">
      <c r="I28516" s="192"/>
      <c r="J28516" s="192"/>
    </row>
    <row r="28517" spans="9:10" ht="15.75">
      <c r="I28517" s="192"/>
      <c r="J28517" s="192"/>
    </row>
    <row r="28518" spans="9:10" ht="15.75">
      <c r="I28518" s="192"/>
      <c r="J28518" s="192"/>
    </row>
    <row r="28519" spans="9:10" ht="15.75">
      <c r="I28519" s="192"/>
      <c r="J28519" s="192"/>
    </row>
    <row r="28520" spans="9:10" ht="15.75">
      <c r="I28520" s="192"/>
      <c r="J28520" s="192"/>
    </row>
    <row r="28521" spans="9:10" ht="15.75">
      <c r="I28521" s="192"/>
      <c r="J28521" s="192"/>
    </row>
    <row r="28522" spans="9:10" ht="15.75">
      <c r="I28522" s="192"/>
      <c r="J28522" s="192"/>
    </row>
    <row r="28523" spans="9:10" ht="15.75">
      <c r="I28523" s="192"/>
      <c r="J28523" s="192"/>
    </row>
    <row r="28524" spans="9:10" ht="15.75">
      <c r="I28524" s="192"/>
      <c r="J28524" s="192"/>
    </row>
    <row r="28525" spans="9:10" ht="15.75">
      <c r="I28525" s="192"/>
      <c r="J28525" s="192"/>
    </row>
    <row r="28526" spans="9:10" ht="15.75">
      <c r="I28526" s="192"/>
      <c r="J28526" s="192"/>
    </row>
    <row r="28527" spans="9:10" ht="15.75">
      <c r="I28527" s="192"/>
      <c r="J28527" s="192"/>
    </row>
    <row r="28528" spans="9:10" ht="15.75">
      <c r="I28528" s="192"/>
      <c r="J28528" s="192"/>
    </row>
    <row r="28529" spans="9:10" ht="15.75">
      <c r="I28529" s="192"/>
      <c r="J28529" s="192"/>
    </row>
    <row r="28530" spans="9:10" ht="15.75">
      <c r="I28530" s="192"/>
      <c r="J28530" s="192"/>
    </row>
    <row r="28531" spans="9:10" ht="15.75">
      <c r="I28531" s="192"/>
      <c r="J28531" s="192"/>
    </row>
    <row r="28532" spans="9:10" ht="15.75">
      <c r="I28532" s="192"/>
      <c r="J28532" s="192"/>
    </row>
    <row r="28533" spans="9:10" ht="15.75">
      <c r="I28533" s="192"/>
      <c r="J28533" s="192"/>
    </row>
    <row r="28534" spans="9:10" ht="15.75">
      <c r="I28534" s="192"/>
      <c r="J28534" s="192"/>
    </row>
    <row r="28535" spans="9:10" ht="15.75">
      <c r="I28535" s="192"/>
      <c r="J28535" s="192"/>
    </row>
    <row r="28536" spans="9:10" ht="15.75">
      <c r="I28536" s="192"/>
      <c r="J28536" s="192"/>
    </row>
    <row r="28537" spans="9:10" ht="15.75">
      <c r="I28537" s="192"/>
      <c r="J28537" s="192"/>
    </row>
    <row r="28538" spans="9:10" ht="15.75">
      <c r="I28538" s="192"/>
      <c r="J28538" s="192"/>
    </row>
    <row r="28539" spans="9:10" ht="15.75">
      <c r="I28539" s="192"/>
      <c r="J28539" s="192"/>
    </row>
    <row r="28540" spans="9:10" ht="15.75">
      <c r="I28540" s="192"/>
      <c r="J28540" s="192"/>
    </row>
    <row r="28541" spans="9:10" ht="15.75">
      <c r="I28541" s="192"/>
      <c r="J28541" s="192"/>
    </row>
    <row r="28542" spans="9:10" ht="15.75">
      <c r="I28542" s="192"/>
      <c r="J28542" s="192"/>
    </row>
    <row r="28543" spans="9:10" ht="15.75">
      <c r="I28543" s="192"/>
      <c r="J28543" s="192"/>
    </row>
    <row r="28544" spans="9:10" ht="15.75">
      <c r="I28544" s="192"/>
      <c r="J28544" s="192"/>
    </row>
    <row r="28545" spans="9:10" ht="15.75">
      <c r="I28545" s="192"/>
      <c r="J28545" s="192"/>
    </row>
    <row r="28546" spans="9:10" ht="15.75">
      <c r="I28546" s="192"/>
      <c r="J28546" s="192"/>
    </row>
    <row r="28547" spans="9:10" ht="15.75">
      <c r="I28547" s="192"/>
      <c r="J28547" s="192"/>
    </row>
    <row r="28548" spans="9:10" ht="15.75">
      <c r="I28548" s="192"/>
      <c r="J28548" s="192"/>
    </row>
    <row r="28549" spans="9:10" ht="15.75">
      <c r="I28549" s="192"/>
      <c r="J28549" s="192"/>
    </row>
    <row r="28550" spans="9:10" ht="15.75">
      <c r="I28550" s="192"/>
      <c r="J28550" s="192"/>
    </row>
    <row r="28551" spans="9:10" ht="15.75">
      <c r="I28551" s="192"/>
      <c r="J28551" s="192"/>
    </row>
    <row r="28552" spans="9:10" ht="15.75">
      <c r="I28552" s="192"/>
      <c r="J28552" s="192"/>
    </row>
    <row r="28553" spans="9:10" ht="15.75">
      <c r="I28553" s="192"/>
      <c r="J28553" s="192"/>
    </row>
    <row r="28554" spans="9:10" ht="15.75">
      <c r="I28554" s="192"/>
      <c r="J28554" s="192"/>
    </row>
    <row r="28555" spans="9:10" ht="15.75">
      <c r="I28555" s="192"/>
      <c r="J28555" s="192"/>
    </row>
    <row r="28556" spans="9:10" ht="15.75">
      <c r="I28556" s="192"/>
      <c r="J28556" s="192"/>
    </row>
    <row r="28557" spans="9:10" ht="15.75">
      <c r="I28557" s="192"/>
      <c r="J28557" s="192"/>
    </row>
    <row r="28558" spans="9:10" ht="15.75">
      <c r="I28558" s="192"/>
      <c r="J28558" s="192"/>
    </row>
    <row r="28559" spans="9:10" ht="15.75">
      <c r="I28559" s="192"/>
      <c r="J28559" s="192"/>
    </row>
    <row r="28560" spans="9:10" ht="15.75">
      <c r="I28560" s="192"/>
      <c r="J28560" s="192"/>
    </row>
    <row r="28561" spans="9:10" ht="15.75">
      <c r="I28561" s="192"/>
      <c r="J28561" s="192"/>
    </row>
    <row r="28562" spans="9:10" ht="15.75">
      <c r="I28562" s="192"/>
      <c r="J28562" s="192"/>
    </row>
    <row r="28563" spans="9:10" ht="15.75">
      <c r="I28563" s="192"/>
      <c r="J28563" s="192"/>
    </row>
    <row r="28564" spans="9:10" ht="15.75">
      <c r="I28564" s="192"/>
      <c r="J28564" s="192"/>
    </row>
    <row r="28565" spans="9:10" ht="15.75">
      <c r="I28565" s="192"/>
      <c r="J28565" s="192"/>
    </row>
    <row r="28566" spans="9:10" ht="15.75">
      <c r="I28566" s="192"/>
      <c r="J28566" s="192"/>
    </row>
    <row r="28567" spans="9:10" ht="15.75">
      <c r="I28567" s="192"/>
      <c r="J28567" s="192"/>
    </row>
    <row r="28568" spans="9:10" ht="15.75">
      <c r="I28568" s="192"/>
      <c r="J28568" s="192"/>
    </row>
    <row r="28569" spans="9:10" ht="15.75">
      <c r="I28569" s="192"/>
      <c r="J28569" s="192"/>
    </row>
    <row r="28570" spans="9:10" ht="15.75">
      <c r="I28570" s="192"/>
      <c r="J28570" s="192"/>
    </row>
    <row r="28571" spans="9:10" ht="15.75">
      <c r="I28571" s="192"/>
      <c r="J28571" s="192"/>
    </row>
    <row r="28572" spans="9:10" ht="15.75">
      <c r="I28572" s="192"/>
      <c r="J28572" s="192"/>
    </row>
    <row r="28573" spans="9:10" ht="15.75">
      <c r="I28573" s="192"/>
      <c r="J28573" s="192"/>
    </row>
    <row r="28574" spans="9:10" ht="15.75">
      <c r="I28574" s="192"/>
      <c r="J28574" s="192"/>
    </row>
    <row r="28575" spans="9:10" ht="15.75">
      <c r="I28575" s="192"/>
      <c r="J28575" s="192"/>
    </row>
    <row r="28576" spans="9:10" ht="15.75">
      <c r="I28576" s="192"/>
      <c r="J28576" s="192"/>
    </row>
    <row r="28577" spans="9:10" ht="15.75">
      <c r="I28577" s="192"/>
      <c r="J28577" s="192"/>
    </row>
    <row r="28578" spans="9:10" ht="15.75">
      <c r="I28578" s="192"/>
      <c r="J28578" s="192"/>
    </row>
    <row r="28579" spans="9:10" ht="15.75">
      <c r="I28579" s="192"/>
      <c r="J28579" s="192"/>
    </row>
    <row r="28580" spans="9:10" ht="15.75">
      <c r="I28580" s="192"/>
      <c r="J28580" s="192"/>
    </row>
    <row r="28581" spans="9:10" ht="15.75">
      <c r="I28581" s="192"/>
      <c r="J28581" s="192"/>
    </row>
    <row r="28582" spans="9:10" ht="15.75">
      <c r="I28582" s="192"/>
      <c r="J28582" s="192"/>
    </row>
    <row r="28583" spans="9:10" ht="15.75">
      <c r="I28583" s="192"/>
      <c r="J28583" s="192"/>
    </row>
    <row r="28584" spans="9:10" ht="15.75">
      <c r="I28584" s="192"/>
      <c r="J28584" s="192"/>
    </row>
    <row r="28585" spans="9:10" ht="15.75">
      <c r="I28585" s="192"/>
      <c r="J28585" s="192"/>
    </row>
    <row r="28586" spans="9:10" ht="15.75">
      <c r="I28586" s="192"/>
      <c r="J28586" s="192"/>
    </row>
    <row r="28587" spans="9:10" ht="15.75">
      <c r="I28587" s="192"/>
      <c r="J28587" s="192"/>
    </row>
    <row r="28588" spans="9:10" ht="15.75">
      <c r="I28588" s="192"/>
      <c r="J28588" s="192"/>
    </row>
    <row r="28589" spans="9:10" ht="15.75">
      <c r="I28589" s="192"/>
      <c r="J28589" s="192"/>
    </row>
    <row r="28590" spans="9:10" ht="15.75">
      <c r="I28590" s="192"/>
      <c r="J28590" s="192"/>
    </row>
    <row r="28591" spans="9:10" ht="15.75">
      <c r="I28591" s="192"/>
      <c r="J28591" s="192"/>
    </row>
    <row r="28592" spans="9:10" ht="15.75">
      <c r="I28592" s="192"/>
      <c r="J28592" s="192"/>
    </row>
    <row r="28593" spans="9:10" ht="15.75">
      <c r="I28593" s="192"/>
      <c r="J28593" s="192"/>
    </row>
    <row r="28594" spans="9:10" ht="15.75">
      <c r="I28594" s="192"/>
      <c r="J28594" s="192"/>
    </row>
    <row r="28595" spans="9:10" ht="15.75">
      <c r="I28595" s="192"/>
      <c r="J28595" s="192"/>
    </row>
    <row r="28596" spans="9:10" ht="15.75">
      <c r="I28596" s="192"/>
      <c r="J28596" s="192"/>
    </row>
    <row r="28597" spans="9:10" ht="15.75">
      <c r="I28597" s="192"/>
      <c r="J28597" s="192"/>
    </row>
    <row r="28598" spans="9:10" ht="15.75">
      <c r="I28598" s="192"/>
      <c r="J28598" s="192"/>
    </row>
    <row r="28599" spans="9:10" ht="15.75">
      <c r="I28599" s="192"/>
      <c r="J28599" s="192"/>
    </row>
    <row r="28600" spans="9:10" ht="15.75">
      <c r="I28600" s="192"/>
      <c r="J28600" s="192"/>
    </row>
    <row r="28601" spans="9:10" ht="15.75">
      <c r="I28601" s="192"/>
      <c r="J28601" s="192"/>
    </row>
    <row r="28602" spans="9:10" ht="15.75">
      <c r="I28602" s="192"/>
      <c r="J28602" s="192"/>
    </row>
    <row r="28603" spans="9:10" ht="15.75">
      <c r="I28603" s="192"/>
      <c r="J28603" s="192"/>
    </row>
    <row r="28604" spans="9:10" ht="15.75">
      <c r="I28604" s="192"/>
      <c r="J28604" s="192"/>
    </row>
    <row r="28605" spans="9:10" ht="15.75">
      <c r="I28605" s="192"/>
      <c r="J28605" s="192"/>
    </row>
    <row r="28606" spans="9:10" ht="15.75">
      <c r="I28606" s="192"/>
      <c r="J28606" s="192"/>
    </row>
    <row r="28607" spans="9:10" ht="15.75">
      <c r="I28607" s="192"/>
      <c r="J28607" s="192"/>
    </row>
    <row r="28608" spans="9:10" ht="15.75">
      <c r="I28608" s="192"/>
      <c r="J28608" s="192"/>
    </row>
    <row r="28609" spans="9:10" ht="15.75">
      <c r="I28609" s="192"/>
      <c r="J28609" s="192"/>
    </row>
    <row r="28610" spans="9:10" ht="15.75">
      <c r="I28610" s="192"/>
      <c r="J28610" s="192"/>
    </row>
    <row r="28611" spans="9:10" ht="15.75">
      <c r="I28611" s="192"/>
      <c r="J28611" s="192"/>
    </row>
    <row r="28612" spans="9:10" ht="15.75">
      <c r="I28612" s="192"/>
      <c r="J28612" s="192"/>
    </row>
    <row r="28613" spans="9:10" ht="15.75">
      <c r="I28613" s="192"/>
      <c r="J28613" s="192"/>
    </row>
    <row r="28614" spans="9:10" ht="15.75">
      <c r="I28614" s="192"/>
      <c r="J28614" s="192"/>
    </row>
    <row r="28615" spans="9:10" ht="15.75">
      <c r="I28615" s="192"/>
      <c r="J28615" s="192"/>
    </row>
    <row r="28616" spans="9:10" ht="15.75">
      <c r="I28616" s="192"/>
      <c r="J28616" s="192"/>
    </row>
    <row r="28617" spans="9:10" ht="15.75">
      <c r="I28617" s="192"/>
      <c r="J28617" s="192"/>
    </row>
    <row r="28618" spans="9:10" ht="15.75">
      <c r="I28618" s="192"/>
      <c r="J28618" s="192"/>
    </row>
    <row r="28619" spans="9:10" ht="15.75">
      <c r="I28619" s="192"/>
      <c r="J28619" s="192"/>
    </row>
    <row r="28620" spans="9:10" ht="15.75">
      <c r="I28620" s="192"/>
      <c r="J28620" s="192"/>
    </row>
    <row r="28621" spans="9:10" ht="15.75">
      <c r="I28621" s="192"/>
      <c r="J28621" s="192"/>
    </row>
    <row r="28622" spans="9:10" ht="15.75">
      <c r="I28622" s="192"/>
      <c r="J28622" s="192"/>
    </row>
    <row r="28623" spans="9:10" ht="15.75">
      <c r="I28623" s="192"/>
      <c r="J28623" s="192"/>
    </row>
    <row r="28624" spans="9:10" ht="15.75">
      <c r="I28624" s="192"/>
      <c r="J28624" s="192"/>
    </row>
    <row r="28625" spans="9:10" ht="15.75">
      <c r="I28625" s="192"/>
      <c r="J28625" s="192"/>
    </row>
    <row r="28626" spans="9:10" ht="15.75">
      <c r="I28626" s="192"/>
      <c r="J28626" s="192"/>
    </row>
    <row r="28627" spans="9:10" ht="15.75">
      <c r="I28627" s="192"/>
      <c r="J28627" s="192"/>
    </row>
    <row r="28628" spans="9:10" ht="15.75">
      <c r="I28628" s="192"/>
      <c r="J28628" s="192"/>
    </row>
    <row r="28629" spans="9:10" ht="15.75">
      <c r="I28629" s="192"/>
      <c r="J28629" s="192"/>
    </row>
    <row r="28630" spans="9:10" ht="15.75">
      <c r="I28630" s="192"/>
      <c r="J28630" s="192"/>
    </row>
    <row r="28631" spans="9:10" ht="15.75">
      <c r="I28631" s="192"/>
      <c r="J28631" s="192"/>
    </row>
    <row r="28632" spans="9:10" ht="15.75">
      <c r="I28632" s="192"/>
      <c r="J28632" s="192"/>
    </row>
    <row r="28633" spans="9:10" ht="15.75">
      <c r="I28633" s="192"/>
      <c r="J28633" s="192"/>
    </row>
    <row r="28634" spans="9:10" ht="15.75">
      <c r="I28634" s="192"/>
      <c r="J28634" s="192"/>
    </row>
    <row r="28635" spans="9:10" ht="15.75">
      <c r="I28635" s="192"/>
      <c r="J28635" s="192"/>
    </row>
    <row r="28636" spans="9:10" ht="15.75">
      <c r="I28636" s="192"/>
      <c r="J28636" s="192"/>
    </row>
    <row r="28637" spans="9:10" ht="15.75">
      <c r="I28637" s="192"/>
      <c r="J28637" s="192"/>
    </row>
    <row r="28638" spans="9:10" ht="15.75">
      <c r="I28638" s="192"/>
      <c r="J28638" s="192"/>
    </row>
    <row r="28639" spans="9:10" ht="15.75">
      <c r="I28639" s="192"/>
      <c r="J28639" s="192"/>
    </row>
    <row r="28640" spans="9:10" ht="15.75">
      <c r="I28640" s="192"/>
      <c r="J28640" s="192"/>
    </row>
    <row r="28641" spans="9:10" ht="15.75">
      <c r="I28641" s="192"/>
      <c r="J28641" s="192"/>
    </row>
    <row r="28642" spans="9:10" ht="15.75">
      <c r="I28642" s="192"/>
      <c r="J28642" s="192"/>
    </row>
    <row r="28643" spans="9:10" ht="15.75">
      <c r="I28643" s="192"/>
      <c r="J28643" s="192"/>
    </row>
    <row r="28644" spans="9:10" ht="15.75">
      <c r="I28644" s="192"/>
      <c r="J28644" s="192"/>
    </row>
    <row r="28645" spans="9:10" ht="15.75">
      <c r="I28645" s="192"/>
      <c r="J28645" s="192"/>
    </row>
    <row r="28646" spans="9:10" ht="15.75">
      <c r="I28646" s="192"/>
      <c r="J28646" s="192"/>
    </row>
    <row r="28647" spans="9:10" ht="15.75">
      <c r="I28647" s="192"/>
      <c r="J28647" s="192"/>
    </row>
    <row r="28648" spans="9:10" ht="15.75">
      <c r="I28648" s="192"/>
      <c r="J28648" s="192"/>
    </row>
    <row r="28649" spans="9:10" ht="15.75">
      <c r="I28649" s="192"/>
      <c r="J28649" s="192"/>
    </row>
    <row r="28650" spans="9:10" ht="15.75">
      <c r="I28650" s="192"/>
      <c r="J28650" s="192"/>
    </row>
    <row r="28651" spans="9:10" ht="15.75">
      <c r="I28651" s="192"/>
      <c r="J28651" s="192"/>
    </row>
    <row r="28652" spans="9:10" ht="15.75">
      <c r="I28652" s="192"/>
      <c r="J28652" s="192"/>
    </row>
    <row r="28653" spans="9:10" ht="15.75">
      <c r="I28653" s="192"/>
      <c r="J28653" s="192"/>
    </row>
    <row r="28654" spans="9:10" ht="15.75">
      <c r="I28654" s="192"/>
      <c r="J28654" s="192"/>
    </row>
    <row r="28655" spans="9:10" ht="15.75">
      <c r="I28655" s="192"/>
      <c r="J28655" s="192"/>
    </row>
    <row r="28656" spans="9:10" ht="15.75">
      <c r="I28656" s="192"/>
      <c r="J28656" s="192"/>
    </row>
    <row r="28657" spans="9:10" ht="15.75">
      <c r="I28657" s="192"/>
      <c r="J28657" s="192"/>
    </row>
    <row r="28658" spans="9:10" ht="15.75">
      <c r="I28658" s="192"/>
      <c r="J28658" s="192"/>
    </row>
    <row r="28659" spans="9:10" ht="15.75">
      <c r="I28659" s="192"/>
      <c r="J28659" s="192"/>
    </row>
    <row r="28660" spans="9:10" ht="15.75">
      <c r="I28660" s="192"/>
      <c r="J28660" s="192"/>
    </row>
    <row r="28661" spans="9:10" ht="15.75">
      <c r="I28661" s="192"/>
      <c r="J28661" s="192"/>
    </row>
    <row r="28662" spans="9:10" ht="15.75">
      <c r="I28662" s="192"/>
      <c r="J28662" s="192"/>
    </row>
    <row r="28663" spans="9:10" ht="15.75">
      <c r="I28663" s="192"/>
      <c r="J28663" s="192"/>
    </row>
    <row r="28664" spans="9:10" ht="15.75">
      <c r="I28664" s="192"/>
      <c r="J28664" s="192"/>
    </row>
    <row r="28665" spans="9:10" ht="15.75">
      <c r="I28665" s="192"/>
      <c r="J28665" s="192"/>
    </row>
    <row r="28666" spans="9:10" ht="15.75">
      <c r="I28666" s="192"/>
      <c r="J28666" s="192"/>
    </row>
    <row r="28667" spans="9:10" ht="15.75">
      <c r="I28667" s="192"/>
      <c r="J28667" s="192"/>
    </row>
    <row r="28668" spans="9:10" ht="15.75">
      <c r="I28668" s="192"/>
      <c r="J28668" s="192"/>
    </row>
    <row r="28669" spans="9:10" ht="15.75">
      <c r="I28669" s="192"/>
      <c r="J28669" s="192"/>
    </row>
    <row r="28670" spans="9:10" ht="15.75">
      <c r="I28670" s="192"/>
      <c r="J28670" s="192"/>
    </row>
    <row r="28671" spans="9:10" ht="15.75">
      <c r="I28671" s="192"/>
      <c r="J28671" s="192"/>
    </row>
    <row r="28672" spans="9:10" ht="15.75">
      <c r="I28672" s="192"/>
      <c r="J28672" s="192"/>
    </row>
    <row r="28673" spans="9:10" ht="15.75">
      <c r="I28673" s="192"/>
      <c r="J28673" s="192"/>
    </row>
    <row r="28674" spans="9:10" ht="15.75">
      <c r="I28674" s="192"/>
      <c r="J28674" s="192"/>
    </row>
    <row r="28675" spans="9:10" ht="15.75">
      <c r="I28675" s="192"/>
      <c r="J28675" s="192"/>
    </row>
    <row r="28676" spans="9:10" ht="15.75">
      <c r="I28676" s="192"/>
      <c r="J28676" s="192"/>
    </row>
    <row r="28677" spans="9:10" ht="15.75">
      <c r="I28677" s="192"/>
      <c r="J28677" s="192"/>
    </row>
    <row r="28678" spans="9:10" ht="15.75">
      <c r="I28678" s="192"/>
      <c r="J28678" s="192"/>
    </row>
    <row r="28679" spans="9:10" ht="15.75">
      <c r="I28679" s="192"/>
      <c r="J28679" s="192"/>
    </row>
    <row r="28680" spans="9:10" ht="15.75">
      <c r="I28680" s="192"/>
      <c r="J28680" s="192"/>
    </row>
    <row r="28681" spans="9:10" ht="15.75">
      <c r="I28681" s="192"/>
      <c r="J28681" s="192"/>
    </row>
    <row r="28682" spans="9:10" ht="15.75">
      <c r="I28682" s="192"/>
      <c r="J28682" s="192"/>
    </row>
    <row r="28683" spans="9:10" ht="15.75">
      <c r="I28683" s="192"/>
      <c r="J28683" s="192"/>
    </row>
    <row r="28684" spans="9:10" ht="15.75">
      <c r="I28684" s="192"/>
      <c r="J28684" s="192"/>
    </row>
    <row r="28685" spans="9:10" ht="15.75">
      <c r="I28685" s="192"/>
      <c r="J28685" s="192"/>
    </row>
    <row r="28686" spans="9:10" ht="15.75">
      <c r="I28686" s="192"/>
      <c r="J28686" s="192"/>
    </row>
    <row r="28687" spans="9:10" ht="15.75">
      <c r="I28687" s="192"/>
      <c r="J28687" s="192"/>
    </row>
    <row r="28688" spans="9:10" ht="15.75">
      <c r="I28688" s="192"/>
      <c r="J28688" s="192"/>
    </row>
    <row r="28689" spans="9:10" ht="15.75">
      <c r="I28689" s="192"/>
      <c r="J28689" s="192"/>
    </row>
    <row r="28690" spans="9:10" ht="15.75">
      <c r="I28690" s="192"/>
      <c r="J28690" s="192"/>
    </row>
    <row r="28691" spans="9:10" ht="15.75">
      <c r="I28691" s="192"/>
      <c r="J28691" s="192"/>
    </row>
    <row r="28692" spans="9:10" ht="15.75">
      <c r="I28692" s="192"/>
      <c r="J28692" s="192"/>
    </row>
    <row r="28693" spans="9:10" ht="15.75">
      <c r="I28693" s="192"/>
      <c r="J28693" s="192"/>
    </row>
    <row r="28694" spans="9:10" ht="15.75">
      <c r="I28694" s="192"/>
      <c r="J28694" s="192"/>
    </row>
    <row r="28695" spans="9:10" ht="15.75">
      <c r="I28695" s="192"/>
      <c r="J28695" s="192"/>
    </row>
    <row r="28696" spans="9:10" ht="15.75">
      <c r="I28696" s="192"/>
      <c r="J28696" s="192"/>
    </row>
    <row r="28697" spans="9:10" ht="15.75">
      <c r="I28697" s="192"/>
      <c r="J28697" s="192"/>
    </row>
    <row r="28698" spans="9:10" ht="15.75">
      <c r="I28698" s="192"/>
      <c r="J28698" s="192"/>
    </row>
    <row r="28699" spans="9:10" ht="15.75">
      <c r="I28699" s="192"/>
      <c r="J28699" s="192"/>
    </row>
    <row r="28700" spans="9:10" ht="15.75">
      <c r="I28700" s="192"/>
      <c r="J28700" s="192"/>
    </row>
    <row r="28701" spans="9:10" ht="15.75">
      <c r="I28701" s="192"/>
      <c r="J28701" s="192"/>
    </row>
    <row r="28702" spans="9:10" ht="15.75">
      <c r="I28702" s="192"/>
      <c r="J28702" s="192"/>
    </row>
    <row r="28703" spans="9:10" ht="15.75">
      <c r="I28703" s="192"/>
      <c r="J28703" s="192"/>
    </row>
    <row r="28704" spans="9:10" ht="15.75">
      <c r="I28704" s="192"/>
      <c r="J28704" s="192"/>
    </row>
    <row r="28705" spans="9:10" ht="15.75">
      <c r="I28705" s="192"/>
      <c r="J28705" s="192"/>
    </row>
    <row r="28706" spans="9:10" ht="15.75">
      <c r="I28706" s="192"/>
      <c r="J28706" s="192"/>
    </row>
    <row r="28707" spans="9:10" ht="15.75">
      <c r="I28707" s="192"/>
      <c r="J28707" s="192"/>
    </row>
    <row r="28708" spans="9:10" ht="15.75">
      <c r="I28708" s="192"/>
      <c r="J28708" s="192"/>
    </row>
    <row r="28709" spans="9:10" ht="15.75">
      <c r="I28709" s="192"/>
      <c r="J28709" s="192"/>
    </row>
    <row r="28710" spans="9:10" ht="15.75">
      <c r="I28710" s="192"/>
      <c r="J28710" s="192"/>
    </row>
    <row r="28711" spans="9:10" ht="15.75">
      <c r="I28711" s="192"/>
      <c r="J28711" s="192"/>
    </row>
    <row r="28712" spans="9:10" ht="15.75">
      <c r="I28712" s="192"/>
      <c r="J28712" s="192"/>
    </row>
    <row r="28713" spans="9:10" ht="15.75">
      <c r="I28713" s="192"/>
      <c r="J28713" s="192"/>
    </row>
    <row r="28714" spans="9:10" ht="15.75">
      <c r="I28714" s="192"/>
      <c r="J28714" s="192"/>
    </row>
    <row r="28715" spans="9:10" ht="15.75">
      <c r="I28715" s="192"/>
      <c r="J28715" s="192"/>
    </row>
    <row r="28716" spans="9:10" ht="15.75">
      <c r="I28716" s="192"/>
      <c r="J28716" s="192"/>
    </row>
    <row r="28717" spans="9:10" ht="15.75">
      <c r="I28717" s="192"/>
      <c r="J28717" s="192"/>
    </row>
    <row r="28718" spans="9:10" ht="15.75">
      <c r="I28718" s="192"/>
      <c r="J28718" s="192"/>
    </row>
    <row r="28719" spans="9:10" ht="15.75">
      <c r="I28719" s="192"/>
      <c r="J28719" s="192"/>
    </row>
    <row r="28720" spans="9:10" ht="15.75">
      <c r="I28720" s="192"/>
      <c r="J28720" s="192"/>
    </row>
    <row r="28721" spans="9:10" ht="15.75">
      <c r="I28721" s="192"/>
      <c r="J28721" s="192"/>
    </row>
    <row r="28722" spans="9:10" ht="15.75">
      <c r="I28722" s="192"/>
      <c r="J28722" s="192"/>
    </row>
    <row r="28723" spans="9:10" ht="15.75">
      <c r="I28723" s="192"/>
      <c r="J28723" s="192"/>
    </row>
    <row r="28724" spans="9:10" ht="15.75">
      <c r="I28724" s="192"/>
      <c r="J28724" s="192"/>
    </row>
    <row r="28725" spans="9:10" ht="15.75">
      <c r="I28725" s="192"/>
      <c r="J28725" s="192"/>
    </row>
    <row r="28726" spans="9:10" ht="15.75">
      <c r="I28726" s="192"/>
      <c r="J28726" s="192"/>
    </row>
    <row r="28727" spans="9:10" ht="15.75">
      <c r="I28727" s="192"/>
      <c r="J28727" s="192"/>
    </row>
    <row r="28728" spans="9:10" ht="15.75">
      <c r="I28728" s="192"/>
      <c r="J28728" s="192"/>
    </row>
    <row r="28729" spans="9:10" ht="15.75">
      <c r="I28729" s="192"/>
      <c r="J28729" s="192"/>
    </row>
    <row r="28730" spans="9:10" ht="15.75">
      <c r="I28730" s="192"/>
      <c r="J28730" s="192"/>
    </row>
    <row r="28731" spans="9:10" ht="15.75">
      <c r="I28731" s="192"/>
      <c r="J28731" s="192"/>
    </row>
    <row r="28732" spans="9:10" ht="15.75">
      <c r="I28732" s="192"/>
      <c r="J28732" s="192"/>
    </row>
    <row r="28733" spans="9:10" ht="15.75">
      <c r="I28733" s="192"/>
      <c r="J28733" s="192"/>
    </row>
    <row r="28734" spans="9:10" ht="15.75">
      <c r="I28734" s="192"/>
      <c r="J28734" s="192"/>
    </row>
    <row r="28735" spans="9:10" ht="15.75">
      <c r="I28735" s="192"/>
      <c r="J28735" s="192"/>
    </row>
    <row r="28736" spans="9:10" ht="15.75">
      <c r="I28736" s="192"/>
      <c r="J28736" s="192"/>
    </row>
    <row r="28737" spans="9:10" ht="15.75">
      <c r="I28737" s="192"/>
      <c r="J28737" s="192"/>
    </row>
    <row r="28738" spans="9:10" ht="15.75">
      <c r="I28738" s="192"/>
      <c r="J28738" s="192"/>
    </row>
    <row r="28739" spans="9:10" ht="15.75">
      <c r="I28739" s="192"/>
      <c r="J28739" s="192"/>
    </row>
    <row r="28740" spans="9:10" ht="15.75">
      <c r="I28740" s="192"/>
      <c r="J28740" s="192"/>
    </row>
    <row r="28741" spans="9:10" ht="15.75">
      <c r="I28741" s="192"/>
      <c r="J28741" s="192"/>
    </row>
    <row r="28742" spans="9:10" ht="15.75">
      <c r="I28742" s="192"/>
      <c r="J28742" s="192"/>
    </row>
    <row r="28743" spans="9:10" ht="15.75">
      <c r="I28743" s="192"/>
      <c r="J28743" s="192"/>
    </row>
    <row r="28744" spans="9:10" ht="15.75">
      <c r="I28744" s="192"/>
      <c r="J28744" s="192"/>
    </row>
    <row r="28745" spans="9:10" ht="15.75">
      <c r="I28745" s="192"/>
      <c r="J28745" s="192"/>
    </row>
    <row r="28746" spans="9:10" ht="15.75">
      <c r="I28746" s="192"/>
      <c r="J28746" s="192"/>
    </row>
    <row r="28747" spans="9:10" ht="15.75">
      <c r="I28747" s="192"/>
      <c r="J28747" s="192"/>
    </row>
    <row r="28748" spans="9:10" ht="15.75">
      <c r="I28748" s="192"/>
      <c r="J28748" s="192"/>
    </row>
    <row r="28749" spans="9:10" ht="15.75">
      <c r="I28749" s="192"/>
      <c r="J28749" s="192"/>
    </row>
    <row r="28750" spans="9:10" ht="15.75">
      <c r="I28750" s="192"/>
      <c r="J28750" s="192"/>
    </row>
    <row r="28751" spans="9:10" ht="15.75">
      <c r="I28751" s="192"/>
      <c r="J28751" s="192"/>
    </row>
    <row r="28752" spans="9:10" ht="15.75">
      <c r="I28752" s="192"/>
      <c r="J28752" s="192"/>
    </row>
    <row r="28753" spans="9:10" ht="15.75">
      <c r="I28753" s="192"/>
      <c r="J28753" s="192"/>
    </row>
    <row r="28754" spans="9:10" ht="15.75">
      <c r="I28754" s="192"/>
      <c r="J28754" s="192"/>
    </row>
    <row r="28755" spans="9:10" ht="15.75">
      <c r="I28755" s="192"/>
      <c r="J28755" s="192"/>
    </row>
    <row r="28756" spans="9:10" ht="15.75">
      <c r="I28756" s="192"/>
      <c r="J28756" s="192"/>
    </row>
    <row r="28757" spans="9:10" ht="15.75">
      <c r="I28757" s="192"/>
      <c r="J28757" s="192"/>
    </row>
    <row r="28758" spans="9:10" ht="15.75">
      <c r="I28758" s="192"/>
      <c r="J28758" s="192"/>
    </row>
    <row r="28759" spans="9:10" ht="15.75">
      <c r="I28759" s="192"/>
      <c r="J28759" s="192"/>
    </row>
    <row r="28760" spans="9:10" ht="15.75">
      <c r="I28760" s="192"/>
      <c r="J28760" s="192"/>
    </row>
    <row r="28761" spans="9:10" ht="15.75">
      <c r="I28761" s="192"/>
      <c r="J28761" s="192"/>
    </row>
    <row r="28762" spans="9:10" ht="15.75">
      <c r="I28762" s="192"/>
      <c r="J28762" s="192"/>
    </row>
    <row r="28763" spans="9:10" ht="15.75">
      <c r="I28763" s="192"/>
      <c r="J28763" s="192"/>
    </row>
    <row r="28764" spans="9:10" ht="15.75">
      <c r="I28764" s="192"/>
      <c r="J28764" s="192"/>
    </row>
    <row r="28765" spans="9:10" ht="15.75">
      <c r="I28765" s="192"/>
      <c r="J28765" s="192"/>
    </row>
    <row r="28766" spans="9:10" ht="15.75">
      <c r="I28766" s="192"/>
      <c r="J28766" s="192"/>
    </row>
    <row r="28767" spans="9:10" ht="15.75">
      <c r="I28767" s="192"/>
      <c r="J28767" s="192"/>
    </row>
    <row r="28768" spans="9:10" ht="15.75">
      <c r="I28768" s="192"/>
      <c r="J28768" s="192"/>
    </row>
    <row r="28769" spans="9:10" ht="15.75">
      <c r="I28769" s="192"/>
      <c r="J28769" s="192"/>
    </row>
    <row r="28770" spans="9:10" ht="15.75">
      <c r="I28770" s="192"/>
      <c r="J28770" s="192"/>
    </row>
    <row r="28771" spans="9:10" ht="15.75">
      <c r="I28771" s="192"/>
      <c r="J28771" s="192"/>
    </row>
    <row r="28772" spans="9:10" ht="15.75">
      <c r="I28772" s="192"/>
      <c r="J28772" s="192"/>
    </row>
    <row r="28773" spans="9:10" ht="15.75">
      <c r="I28773" s="192"/>
      <c r="J28773" s="192"/>
    </row>
    <row r="28774" spans="9:10" ht="15.75">
      <c r="I28774" s="192"/>
      <c r="J28774" s="192"/>
    </row>
    <row r="28775" spans="9:10" ht="15.75">
      <c r="I28775" s="192"/>
      <c r="J28775" s="192"/>
    </row>
    <row r="28776" spans="9:10" ht="15.75">
      <c r="I28776" s="192"/>
      <c r="J28776" s="192"/>
    </row>
    <row r="28777" spans="9:10" ht="15.75">
      <c r="I28777" s="192"/>
      <c r="J28777" s="192"/>
    </row>
    <row r="28778" spans="9:10" ht="15.75">
      <c r="I28778" s="192"/>
      <c r="J28778" s="192"/>
    </row>
    <row r="28779" spans="9:10" ht="15.75">
      <c r="I28779" s="192"/>
      <c r="J28779" s="192"/>
    </row>
    <row r="28780" spans="9:10" ht="15.75">
      <c r="I28780" s="192"/>
      <c r="J28780" s="192"/>
    </row>
    <row r="28781" spans="9:10" ht="15.75">
      <c r="I28781" s="192"/>
      <c r="J28781" s="192"/>
    </row>
    <row r="28782" spans="9:10" ht="15.75">
      <c r="I28782" s="192"/>
      <c r="J28782" s="192"/>
    </row>
    <row r="28783" spans="9:10" ht="15.75">
      <c r="I28783" s="192"/>
      <c r="J28783" s="192"/>
    </row>
    <row r="28784" spans="9:10" ht="15.75">
      <c r="I28784" s="192"/>
      <c r="J28784" s="192"/>
    </row>
    <row r="28785" spans="9:10" ht="15.75">
      <c r="I28785" s="192"/>
      <c r="J28785" s="192"/>
    </row>
    <row r="28786" spans="9:10" ht="15.75">
      <c r="I28786" s="192"/>
      <c r="J28786" s="192"/>
    </row>
    <row r="28787" spans="9:10" ht="15.75">
      <c r="I28787" s="192"/>
      <c r="J28787" s="192"/>
    </row>
    <row r="28788" spans="9:10" ht="15.75">
      <c r="I28788" s="192"/>
      <c r="J28788" s="192"/>
    </row>
    <row r="28789" spans="9:10" ht="15.75">
      <c r="I28789" s="192"/>
      <c r="J28789" s="192"/>
    </row>
    <row r="28790" spans="9:10" ht="15.75">
      <c r="I28790" s="192"/>
      <c r="J28790" s="192"/>
    </row>
    <row r="28791" spans="9:10" ht="15.75">
      <c r="I28791" s="192"/>
      <c r="J28791" s="192"/>
    </row>
    <row r="28792" spans="9:10" ht="15.75">
      <c r="I28792" s="192"/>
      <c r="J28792" s="192"/>
    </row>
    <row r="28793" spans="9:10" ht="15.75">
      <c r="I28793" s="192"/>
      <c r="J28793" s="192"/>
    </row>
    <row r="28794" spans="9:10" ht="15.75">
      <c r="I28794" s="192"/>
      <c r="J28794" s="192"/>
    </row>
    <row r="28795" spans="9:10" ht="15.75">
      <c r="I28795" s="192"/>
      <c r="J28795" s="192"/>
    </row>
    <row r="28796" spans="9:10" ht="15.75">
      <c r="I28796" s="192"/>
      <c r="J28796" s="192"/>
    </row>
    <row r="28797" spans="9:10" ht="15.75">
      <c r="I28797" s="192"/>
      <c r="J28797" s="192"/>
    </row>
    <row r="28798" spans="9:10" ht="15.75">
      <c r="I28798" s="192"/>
      <c r="J28798" s="192"/>
    </row>
    <row r="28799" spans="9:10" ht="15.75">
      <c r="I28799" s="192"/>
      <c r="J28799" s="192"/>
    </row>
    <row r="28800" spans="9:10" ht="15.75">
      <c r="I28800" s="192"/>
      <c r="J28800" s="192"/>
    </row>
    <row r="28801" spans="9:10" ht="15.75">
      <c r="I28801" s="192"/>
      <c r="J28801" s="192"/>
    </row>
    <row r="28802" spans="9:10" ht="15.75">
      <c r="I28802" s="192"/>
      <c r="J28802" s="192"/>
    </row>
    <row r="28803" spans="9:10" ht="15.75">
      <c r="I28803" s="192"/>
      <c r="J28803" s="192"/>
    </row>
    <row r="28804" spans="9:10" ht="15.75">
      <c r="I28804" s="192"/>
      <c r="J28804" s="192"/>
    </row>
    <row r="28805" spans="9:10" ht="15.75">
      <c r="I28805" s="192"/>
      <c r="J28805" s="192"/>
    </row>
    <row r="28806" spans="9:10" ht="15.75">
      <c r="I28806" s="192"/>
      <c r="J28806" s="192"/>
    </row>
    <row r="28807" spans="9:10" ht="15.75">
      <c r="I28807" s="192"/>
      <c r="J28807" s="192"/>
    </row>
    <row r="28808" spans="9:10" ht="15.75">
      <c r="I28808" s="192"/>
      <c r="J28808" s="192"/>
    </row>
    <row r="28809" spans="9:10" ht="15.75">
      <c r="I28809" s="192"/>
      <c r="J28809" s="192"/>
    </row>
    <row r="28810" spans="9:10" ht="15.75">
      <c r="I28810" s="192"/>
      <c r="J28810" s="192"/>
    </row>
    <row r="28811" spans="9:10" ht="15.75">
      <c r="I28811" s="192"/>
      <c r="J28811" s="192"/>
    </row>
    <row r="28812" spans="9:10" ht="15.75">
      <c r="I28812" s="192"/>
      <c r="J28812" s="192"/>
    </row>
    <row r="28813" spans="9:10" ht="15.75">
      <c r="I28813" s="192"/>
      <c r="J28813" s="192"/>
    </row>
    <row r="28814" spans="9:10" ht="15.75">
      <c r="I28814" s="192"/>
      <c r="J28814" s="192"/>
    </row>
    <row r="28815" spans="9:10" ht="15.75">
      <c r="I28815" s="192"/>
      <c r="J28815" s="192"/>
    </row>
    <row r="28816" spans="9:10" ht="15.75">
      <c r="I28816" s="192"/>
      <c r="J28816" s="192"/>
    </row>
    <row r="28817" spans="9:10" ht="15.75">
      <c r="I28817" s="192"/>
      <c r="J28817" s="192"/>
    </row>
    <row r="28818" spans="9:10" ht="15.75">
      <c r="I28818" s="192"/>
      <c r="J28818" s="192"/>
    </row>
    <row r="28819" spans="9:10" ht="15.75">
      <c r="I28819" s="192"/>
      <c r="J28819" s="192"/>
    </row>
    <row r="28820" spans="9:10" ht="15.75">
      <c r="I28820" s="192"/>
      <c r="J28820" s="192"/>
    </row>
    <row r="28821" spans="9:10" ht="15.75">
      <c r="I28821" s="192"/>
      <c r="J28821" s="192"/>
    </row>
    <row r="28822" spans="9:10" ht="15.75">
      <c r="I28822" s="192"/>
      <c r="J28822" s="192"/>
    </row>
    <row r="28823" spans="9:10" ht="15.75">
      <c r="I28823" s="192"/>
      <c r="J28823" s="192"/>
    </row>
    <row r="28824" spans="9:10" ht="15.75">
      <c r="I28824" s="192"/>
      <c r="J28824" s="192"/>
    </row>
    <row r="28825" spans="9:10" ht="15.75">
      <c r="I28825" s="192"/>
      <c r="J28825" s="192"/>
    </row>
    <row r="28826" spans="9:10" ht="15.75">
      <c r="I28826" s="192"/>
      <c r="J28826" s="192"/>
    </row>
    <row r="28827" spans="9:10" ht="15.75">
      <c r="I28827" s="192"/>
      <c r="J28827" s="192"/>
    </row>
    <row r="28828" spans="9:10" ht="15.75">
      <c r="I28828" s="192"/>
      <c r="J28828" s="192"/>
    </row>
    <row r="28829" spans="9:10" ht="15.75">
      <c r="I28829" s="192"/>
      <c r="J28829" s="192"/>
    </row>
    <row r="28830" spans="9:10" ht="15.75">
      <c r="I28830" s="192"/>
      <c r="J28830" s="192"/>
    </row>
    <row r="28831" spans="9:10" ht="15.75">
      <c r="I28831" s="192"/>
      <c r="J28831" s="192"/>
    </row>
    <row r="28832" spans="9:10" ht="15.75">
      <c r="I28832" s="192"/>
      <c r="J28832" s="192"/>
    </row>
    <row r="28833" spans="9:10" ht="15.75">
      <c r="I28833" s="192"/>
      <c r="J28833" s="192"/>
    </row>
    <row r="28834" spans="9:10" ht="15.75">
      <c r="I28834" s="192"/>
      <c r="J28834" s="192"/>
    </row>
    <row r="28835" spans="9:10" ht="15.75">
      <c r="I28835" s="192"/>
      <c r="J28835" s="192"/>
    </row>
    <row r="28836" spans="9:10" ht="15.75">
      <c r="I28836" s="192"/>
      <c r="J28836" s="192"/>
    </row>
    <row r="28837" spans="9:10" ht="15.75">
      <c r="I28837" s="192"/>
      <c r="J28837" s="192"/>
    </row>
    <row r="28838" spans="9:10" ht="15.75">
      <c r="I28838" s="192"/>
      <c r="J28838" s="192"/>
    </row>
    <row r="28839" spans="9:10" ht="15.75">
      <c r="I28839" s="192"/>
      <c r="J28839" s="192"/>
    </row>
    <row r="28840" spans="9:10" ht="15.75">
      <c r="I28840" s="192"/>
      <c r="J28840" s="192"/>
    </row>
    <row r="28841" spans="9:10" ht="15.75">
      <c r="I28841" s="192"/>
      <c r="J28841" s="192"/>
    </row>
    <row r="28842" spans="9:10" ht="15.75">
      <c r="I28842" s="192"/>
      <c r="J28842" s="192"/>
    </row>
    <row r="28843" spans="9:10" ht="15.75">
      <c r="I28843" s="192"/>
      <c r="J28843" s="192"/>
    </row>
    <row r="28844" spans="9:10" ht="15.75">
      <c r="I28844" s="192"/>
      <c r="J28844" s="192"/>
    </row>
    <row r="28845" spans="9:10" ht="15.75">
      <c r="I28845" s="192"/>
      <c r="J28845" s="192"/>
    </row>
    <row r="28846" spans="9:10" ht="15.75">
      <c r="I28846" s="192"/>
      <c r="J28846" s="192"/>
    </row>
    <row r="28847" spans="9:10" ht="15.75">
      <c r="I28847" s="192"/>
      <c r="J28847" s="192"/>
    </row>
    <row r="28848" spans="9:10" ht="15.75">
      <c r="I28848" s="192"/>
      <c r="J28848" s="192"/>
    </row>
    <row r="28849" spans="9:10" ht="15.75">
      <c r="I28849" s="192"/>
      <c r="J28849" s="192"/>
    </row>
    <row r="28850" spans="9:10" ht="15.75">
      <c r="I28850" s="192"/>
      <c r="J28850" s="192"/>
    </row>
    <row r="28851" spans="9:10" ht="15.75">
      <c r="I28851" s="192"/>
      <c r="J28851" s="192"/>
    </row>
    <row r="28852" spans="9:10" ht="15.75">
      <c r="I28852" s="192"/>
      <c r="J28852" s="192"/>
    </row>
    <row r="28853" spans="9:10" ht="15.75">
      <c r="I28853" s="192"/>
      <c r="J28853" s="192"/>
    </row>
    <row r="28854" spans="9:10" ht="15.75">
      <c r="I28854" s="192"/>
      <c r="J28854" s="192"/>
    </row>
    <row r="28855" spans="9:10" ht="15.75">
      <c r="I28855" s="192"/>
      <c r="J28855" s="192"/>
    </row>
    <row r="28856" spans="9:10" ht="15.75">
      <c r="I28856" s="192"/>
      <c r="J28856" s="192"/>
    </row>
    <row r="28857" spans="9:10" ht="15.75">
      <c r="I28857" s="192"/>
      <c r="J28857" s="192"/>
    </row>
    <row r="28858" spans="9:10" ht="15.75">
      <c r="I28858" s="192"/>
      <c r="J28858" s="192"/>
    </row>
    <row r="28859" spans="9:10" ht="15.75">
      <c r="I28859" s="192"/>
      <c r="J28859" s="192"/>
    </row>
    <row r="28860" spans="9:10" ht="15.75">
      <c r="I28860" s="192"/>
      <c r="J28860" s="192"/>
    </row>
    <row r="28861" spans="9:10" ht="15.75">
      <c r="I28861" s="192"/>
      <c r="J28861" s="192"/>
    </row>
    <row r="28862" spans="9:10" ht="15.75">
      <c r="I28862" s="192"/>
      <c r="J28862" s="192"/>
    </row>
    <row r="28863" spans="9:10" ht="15.75">
      <c r="I28863" s="192"/>
      <c r="J28863" s="192"/>
    </row>
    <row r="28864" spans="9:10" ht="15.75">
      <c r="I28864" s="192"/>
      <c r="J28864" s="192"/>
    </row>
    <row r="28865" spans="9:10" ht="15.75">
      <c r="I28865" s="192"/>
      <c r="J28865" s="192"/>
    </row>
    <row r="28866" spans="9:10" ht="15.75">
      <c r="I28866" s="192"/>
      <c r="J28866" s="192"/>
    </row>
    <row r="28867" spans="9:10" ht="15.75">
      <c r="I28867" s="192"/>
      <c r="J28867" s="192"/>
    </row>
    <row r="28868" spans="9:10" ht="15.75">
      <c r="I28868" s="192"/>
      <c r="J28868" s="192"/>
    </row>
    <row r="28869" spans="9:10" ht="15.75">
      <c r="I28869" s="192"/>
      <c r="J28869" s="192"/>
    </row>
    <row r="28870" spans="9:10" ht="15.75">
      <c r="I28870" s="192"/>
      <c r="J28870" s="192"/>
    </row>
    <row r="28871" spans="9:10" ht="15.75">
      <c r="I28871" s="192"/>
      <c r="J28871" s="192"/>
    </row>
    <row r="28872" spans="9:10" ht="15.75">
      <c r="I28872" s="192"/>
      <c r="J28872" s="192"/>
    </row>
    <row r="28873" spans="9:10" ht="15.75">
      <c r="I28873" s="192"/>
      <c r="J28873" s="192"/>
    </row>
    <row r="28874" spans="9:10" ht="15.75">
      <c r="I28874" s="192"/>
      <c r="J28874" s="192"/>
    </row>
    <row r="28875" spans="9:10" ht="15.75">
      <c r="I28875" s="192"/>
      <c r="J28875" s="192"/>
    </row>
    <row r="28876" spans="9:10" ht="15.75">
      <c r="I28876" s="192"/>
      <c r="J28876" s="192"/>
    </row>
    <row r="28877" spans="9:10" ht="15.75">
      <c r="I28877" s="192"/>
      <c r="J28877" s="192"/>
    </row>
    <row r="28878" spans="9:10" ht="15.75">
      <c r="I28878" s="192"/>
      <c r="J28878" s="192"/>
    </row>
    <row r="28879" spans="9:10" ht="15.75">
      <c r="I28879" s="192"/>
      <c r="J28879" s="192"/>
    </row>
    <row r="28880" spans="9:10" ht="15.75">
      <c r="I28880" s="192"/>
      <c r="J28880" s="192"/>
    </row>
    <row r="28881" spans="9:10" ht="15.75">
      <c r="I28881" s="192"/>
      <c r="J28881" s="192"/>
    </row>
    <row r="28882" spans="9:10" ht="15.75">
      <c r="I28882" s="192"/>
      <c r="J28882" s="192"/>
    </row>
    <row r="28883" spans="9:10" ht="15.75">
      <c r="I28883" s="192"/>
      <c r="J28883" s="192"/>
    </row>
    <row r="28884" spans="9:10" ht="15.75">
      <c r="I28884" s="192"/>
      <c r="J28884" s="192"/>
    </row>
    <row r="28885" spans="9:10" ht="15.75">
      <c r="I28885" s="192"/>
      <c r="J28885" s="192"/>
    </row>
    <row r="28886" spans="9:10" ht="15.75">
      <c r="I28886" s="192"/>
      <c r="J28886" s="192"/>
    </row>
    <row r="28887" spans="9:10" ht="15.75">
      <c r="I28887" s="192"/>
      <c r="J28887" s="192"/>
    </row>
    <row r="28888" spans="9:10" ht="15.75">
      <c r="I28888" s="192"/>
      <c r="J28888" s="192"/>
    </row>
    <row r="28889" spans="9:10" ht="15.75">
      <c r="I28889" s="192"/>
      <c r="J28889" s="192"/>
    </row>
    <row r="28890" spans="9:10" ht="15.75">
      <c r="I28890" s="192"/>
      <c r="J28890" s="192"/>
    </row>
    <row r="28891" spans="9:10" ht="15.75">
      <c r="I28891" s="192"/>
      <c r="J28891" s="192"/>
    </row>
    <row r="28892" spans="9:10" ht="15.75">
      <c r="I28892" s="192"/>
      <c r="J28892" s="192"/>
    </row>
    <row r="28893" spans="9:10" ht="15.75">
      <c r="I28893" s="192"/>
      <c r="J28893" s="192"/>
    </row>
    <row r="28894" spans="9:10" ht="15.75">
      <c r="I28894" s="192"/>
      <c r="J28894" s="192"/>
    </row>
    <row r="28895" spans="9:10" ht="15.75">
      <c r="I28895" s="192"/>
      <c r="J28895" s="192"/>
    </row>
    <row r="28896" spans="9:10" ht="15.75">
      <c r="I28896" s="192"/>
      <c r="J28896" s="192"/>
    </row>
    <row r="28897" spans="9:10" ht="15.75">
      <c r="I28897" s="192"/>
      <c r="J28897" s="192"/>
    </row>
    <row r="28898" spans="9:10" ht="15.75">
      <c r="I28898" s="192"/>
      <c r="J28898" s="192"/>
    </row>
    <row r="28899" spans="9:10" ht="15.75">
      <c r="I28899" s="192"/>
      <c r="J28899" s="192"/>
    </row>
    <row r="28900" spans="9:10" ht="15.75">
      <c r="I28900" s="192"/>
      <c r="J28900" s="192"/>
    </row>
    <row r="28901" spans="9:10" ht="15.75">
      <c r="I28901" s="192"/>
      <c r="J28901" s="192"/>
    </row>
    <row r="28902" spans="9:10" ht="15.75">
      <c r="I28902" s="192"/>
      <c r="J28902" s="192"/>
    </row>
    <row r="28903" spans="9:10" ht="15.75">
      <c r="I28903" s="192"/>
      <c r="J28903" s="192"/>
    </row>
    <row r="28904" spans="9:10" ht="15.75">
      <c r="I28904" s="192"/>
      <c r="J28904" s="192"/>
    </row>
    <row r="28905" spans="9:10" ht="15.75">
      <c r="I28905" s="192"/>
      <c r="J28905" s="192"/>
    </row>
    <row r="28906" spans="9:10" ht="15.75">
      <c r="I28906" s="192"/>
      <c r="J28906" s="192"/>
    </row>
    <row r="28907" spans="9:10" ht="15.75">
      <c r="I28907" s="192"/>
      <c r="J28907" s="192"/>
    </row>
    <row r="28908" spans="9:10" ht="15.75">
      <c r="I28908" s="192"/>
      <c r="J28908" s="192"/>
    </row>
    <row r="28909" spans="9:10" ht="15.75">
      <c r="I28909" s="192"/>
      <c r="J28909" s="192"/>
    </row>
    <row r="28910" spans="9:10" ht="15.75">
      <c r="I28910" s="192"/>
      <c r="J28910" s="192"/>
    </row>
    <row r="28911" spans="9:10" ht="15.75">
      <c r="I28911" s="192"/>
      <c r="J28911" s="192"/>
    </row>
    <row r="28912" spans="9:10" ht="15.75">
      <c r="I28912" s="192"/>
      <c r="J28912" s="192"/>
    </row>
    <row r="28913" spans="9:10" ht="15.75">
      <c r="I28913" s="192"/>
      <c r="J28913" s="192"/>
    </row>
    <row r="28914" spans="9:10" ht="15.75">
      <c r="I28914" s="192"/>
      <c r="J28914" s="192"/>
    </row>
    <row r="28915" spans="9:10" ht="15.75">
      <c r="I28915" s="192"/>
      <c r="J28915" s="192"/>
    </row>
    <row r="28916" spans="9:10" ht="15.75">
      <c r="I28916" s="192"/>
      <c r="J28916" s="192"/>
    </row>
    <row r="28917" spans="9:10" ht="15.75">
      <c r="I28917" s="192"/>
      <c r="J28917" s="192"/>
    </row>
    <row r="28918" spans="9:10" ht="15.75">
      <c r="I28918" s="192"/>
      <c r="J28918" s="192"/>
    </row>
    <row r="28919" spans="9:10" ht="15.75">
      <c r="I28919" s="192"/>
      <c r="J28919" s="192"/>
    </row>
    <row r="28920" spans="9:10" ht="15.75">
      <c r="I28920" s="192"/>
      <c r="J28920" s="192"/>
    </row>
    <row r="28921" spans="9:10" ht="15.75">
      <c r="I28921" s="192"/>
      <c r="J28921" s="192"/>
    </row>
    <row r="28922" spans="9:10" ht="15.75">
      <c r="I28922" s="192"/>
      <c r="J28922" s="192"/>
    </row>
    <row r="28923" spans="9:10" ht="15.75">
      <c r="I28923" s="192"/>
      <c r="J28923" s="192"/>
    </row>
    <row r="28924" spans="9:10" ht="15.75">
      <c r="I28924" s="192"/>
      <c r="J28924" s="192"/>
    </row>
    <row r="28925" spans="9:10" ht="15.75">
      <c r="I28925" s="192"/>
      <c r="J28925" s="192"/>
    </row>
    <row r="28926" spans="9:10" ht="15.75">
      <c r="I28926" s="192"/>
      <c r="J28926" s="192"/>
    </row>
    <row r="28927" spans="9:10" ht="15.75">
      <c r="I28927" s="192"/>
      <c r="J28927" s="192"/>
    </row>
    <row r="28928" spans="9:10" ht="15.75">
      <c r="I28928" s="192"/>
      <c r="J28928" s="192"/>
    </row>
    <row r="28929" spans="9:10" ht="15.75">
      <c r="I28929" s="192"/>
      <c r="J28929" s="192"/>
    </row>
    <row r="28930" spans="9:10" ht="15.75">
      <c r="I28930" s="192"/>
      <c r="J28930" s="192"/>
    </row>
    <row r="28931" spans="9:10" ht="15.75">
      <c r="I28931" s="192"/>
      <c r="J28931" s="192"/>
    </row>
    <row r="28932" spans="9:10" ht="15.75">
      <c r="I28932" s="192"/>
      <c r="J28932" s="192"/>
    </row>
    <row r="28933" spans="9:10" ht="15.75">
      <c r="I28933" s="192"/>
      <c r="J28933" s="192"/>
    </row>
    <row r="28934" spans="9:10" ht="15.75">
      <c r="I28934" s="192"/>
      <c r="J28934" s="192"/>
    </row>
    <row r="28935" spans="9:10" ht="15.75">
      <c r="I28935" s="192"/>
      <c r="J28935" s="192"/>
    </row>
    <row r="28936" spans="9:10" ht="15.75">
      <c r="I28936" s="192"/>
      <c r="J28936" s="192"/>
    </row>
    <row r="28937" spans="9:10" ht="15.75">
      <c r="I28937" s="192"/>
      <c r="J28937" s="192"/>
    </row>
    <row r="28938" spans="9:10" ht="15.75">
      <c r="I28938" s="192"/>
      <c r="J28938" s="192"/>
    </row>
    <row r="28939" spans="9:10" ht="15.75">
      <c r="I28939" s="192"/>
      <c r="J28939" s="192"/>
    </row>
    <row r="28940" spans="9:10" ht="15.75">
      <c r="I28940" s="192"/>
      <c r="J28940" s="192"/>
    </row>
    <row r="28941" spans="9:10" ht="15.75">
      <c r="I28941" s="192"/>
      <c r="J28941" s="192"/>
    </row>
    <row r="28942" spans="9:10" ht="15.75">
      <c r="I28942" s="192"/>
      <c r="J28942" s="192"/>
    </row>
    <row r="28943" spans="9:10" ht="15.75">
      <c r="I28943" s="192"/>
      <c r="J28943" s="192"/>
    </row>
    <row r="28944" spans="9:10" ht="15.75">
      <c r="I28944" s="192"/>
      <c r="J28944" s="192"/>
    </row>
    <row r="28945" spans="9:10" ht="15.75">
      <c r="I28945" s="192"/>
      <c r="J28945" s="192"/>
    </row>
    <row r="28946" spans="9:10" ht="15.75">
      <c r="I28946" s="192"/>
      <c r="J28946" s="192"/>
    </row>
    <row r="28947" spans="9:10" ht="15.75">
      <c r="I28947" s="192"/>
      <c r="J28947" s="192"/>
    </row>
    <row r="28948" spans="9:10" ht="15.75">
      <c r="I28948" s="192"/>
      <c r="J28948" s="192"/>
    </row>
    <row r="28949" spans="9:10" ht="15.75">
      <c r="I28949" s="192"/>
      <c r="J28949" s="192"/>
    </row>
    <row r="28950" spans="9:10" ht="15.75">
      <c r="I28950" s="192"/>
      <c r="J28950" s="192"/>
    </row>
    <row r="28951" spans="9:10" ht="15.75">
      <c r="I28951" s="192"/>
      <c r="J28951" s="192"/>
    </row>
    <row r="28952" spans="9:10" ht="15.75">
      <c r="I28952" s="192"/>
      <c r="J28952" s="192"/>
    </row>
    <row r="28953" spans="9:10" ht="15.75">
      <c r="I28953" s="192"/>
      <c r="J28953" s="192"/>
    </row>
    <row r="28954" spans="9:10" ht="15.75">
      <c r="I28954" s="192"/>
      <c r="J28954" s="192"/>
    </row>
    <row r="28955" spans="9:10" ht="15.75">
      <c r="I28955" s="192"/>
      <c r="J28955" s="192"/>
    </row>
    <row r="28956" spans="9:10" ht="15.75">
      <c r="I28956" s="192"/>
      <c r="J28956" s="192"/>
    </row>
    <row r="28957" spans="9:10" ht="15.75">
      <c r="I28957" s="192"/>
      <c r="J28957" s="192"/>
    </row>
    <row r="28958" spans="9:10" ht="15.75">
      <c r="I28958" s="192"/>
      <c r="J28958" s="192"/>
    </row>
    <row r="28959" spans="9:10" ht="15.75">
      <c r="I28959" s="192"/>
      <c r="J28959" s="192"/>
    </row>
    <row r="28960" spans="9:10" ht="15.75">
      <c r="I28960" s="192"/>
      <c r="J28960" s="192"/>
    </row>
    <row r="28961" spans="9:10" ht="15.75">
      <c r="I28961" s="192"/>
      <c r="J28961" s="192"/>
    </row>
    <row r="28962" spans="9:10" ht="15.75">
      <c r="I28962" s="192"/>
      <c r="J28962" s="192"/>
    </row>
    <row r="28963" spans="9:10" ht="15.75">
      <c r="I28963" s="192"/>
      <c r="J28963" s="192"/>
    </row>
    <row r="28964" spans="9:10" ht="15.75">
      <c r="I28964" s="192"/>
      <c r="J28964" s="192"/>
    </row>
    <row r="28965" spans="9:10" ht="15.75">
      <c r="I28965" s="192"/>
      <c r="J28965" s="192"/>
    </row>
    <row r="28966" spans="9:10" ht="15.75">
      <c r="I28966" s="192"/>
      <c r="J28966" s="192"/>
    </row>
    <row r="28967" spans="9:10" ht="15.75">
      <c r="I28967" s="192"/>
      <c r="J28967" s="192"/>
    </row>
    <row r="28968" spans="9:10" ht="15.75">
      <c r="I28968" s="192"/>
      <c r="J28968" s="192"/>
    </row>
    <row r="28969" spans="9:10" ht="15.75">
      <c r="I28969" s="192"/>
      <c r="J28969" s="192"/>
    </row>
    <row r="28970" spans="9:10" ht="15.75">
      <c r="I28970" s="192"/>
      <c r="J28970" s="192"/>
    </row>
    <row r="28971" spans="9:10" ht="15.75">
      <c r="I28971" s="192"/>
      <c r="J28971" s="192"/>
    </row>
    <row r="28972" spans="9:10" ht="15.75">
      <c r="I28972" s="192"/>
      <c r="J28972" s="192"/>
    </row>
    <row r="28973" spans="9:10" ht="15.75">
      <c r="I28973" s="192"/>
      <c r="J28973" s="192"/>
    </row>
    <row r="28974" spans="9:10" ht="15.75">
      <c r="I28974" s="192"/>
      <c r="J28974" s="192"/>
    </row>
    <row r="28975" spans="9:10" ht="15.75">
      <c r="I28975" s="192"/>
      <c r="J28975" s="192"/>
    </row>
    <row r="28976" spans="9:10" ht="15.75">
      <c r="I28976" s="192"/>
      <c r="J28976" s="192"/>
    </row>
    <row r="28977" spans="9:10" ht="15.75">
      <c r="I28977" s="192"/>
      <c r="J28977" s="192"/>
    </row>
    <row r="28978" spans="9:10" ht="15.75">
      <c r="I28978" s="192"/>
      <c r="J28978" s="192"/>
    </row>
    <row r="28979" spans="9:10" ht="15.75">
      <c r="I28979" s="192"/>
      <c r="J28979" s="192"/>
    </row>
    <row r="28980" spans="9:10" ht="15.75">
      <c r="I28980" s="192"/>
      <c r="J28980" s="192"/>
    </row>
    <row r="28981" spans="9:10" ht="15.75">
      <c r="I28981" s="192"/>
      <c r="J28981" s="192"/>
    </row>
    <row r="28982" spans="9:10" ht="15.75">
      <c r="I28982" s="192"/>
      <c r="J28982" s="192"/>
    </row>
    <row r="28983" spans="9:10" ht="15.75">
      <c r="I28983" s="192"/>
      <c r="J28983" s="192"/>
    </row>
    <row r="28984" spans="9:10" ht="15.75">
      <c r="I28984" s="192"/>
      <c r="J28984" s="192"/>
    </row>
    <row r="28985" spans="9:10" ht="15.75">
      <c r="I28985" s="192"/>
      <c r="J28985" s="192"/>
    </row>
    <row r="28986" spans="9:10" ht="15.75">
      <c r="I28986" s="192"/>
      <c r="J28986" s="192"/>
    </row>
    <row r="28987" spans="9:10" ht="15.75">
      <c r="I28987" s="192"/>
      <c r="J28987" s="192"/>
    </row>
    <row r="28988" spans="9:10" ht="15.75">
      <c r="I28988" s="192"/>
      <c r="J28988" s="192"/>
    </row>
    <row r="28989" spans="9:10" ht="15.75">
      <c r="I28989" s="192"/>
      <c r="J28989" s="192"/>
    </row>
    <row r="28990" spans="9:10" ht="15.75">
      <c r="I28990" s="192"/>
      <c r="J28990" s="192"/>
    </row>
    <row r="28991" spans="9:10" ht="15.75">
      <c r="I28991" s="192"/>
      <c r="J28991" s="192"/>
    </row>
    <row r="28992" spans="9:10" ht="15.75">
      <c r="I28992" s="192"/>
      <c r="J28992" s="192"/>
    </row>
    <row r="28993" spans="9:10" ht="15.75">
      <c r="I28993" s="192"/>
      <c r="J28993" s="192"/>
    </row>
    <row r="28994" spans="9:10" ht="15.75">
      <c r="I28994" s="192"/>
      <c r="J28994" s="192"/>
    </row>
    <row r="28995" spans="9:10" ht="15.75">
      <c r="I28995" s="192"/>
      <c r="J28995" s="192"/>
    </row>
    <row r="28996" spans="9:10" ht="15.75">
      <c r="I28996" s="192"/>
      <c r="J28996" s="192"/>
    </row>
    <row r="28997" spans="9:10" ht="15.75">
      <c r="I28997" s="192"/>
      <c r="J28997" s="192"/>
    </row>
    <row r="28998" spans="9:10" ht="15.75">
      <c r="I28998" s="192"/>
      <c r="J28998" s="192"/>
    </row>
    <row r="28999" spans="9:10" ht="15.75">
      <c r="I28999" s="192"/>
      <c r="J28999" s="192"/>
    </row>
    <row r="29000" spans="9:10" ht="15.75">
      <c r="I29000" s="192"/>
      <c r="J29000" s="192"/>
    </row>
    <row r="29001" spans="9:10" ht="15.75">
      <c r="I29001" s="192"/>
      <c r="J29001" s="192"/>
    </row>
    <row r="29002" spans="9:10" ht="15.75">
      <c r="I29002" s="192"/>
      <c r="J29002" s="192"/>
    </row>
    <row r="29003" spans="9:10" ht="15.75">
      <c r="I29003" s="192"/>
      <c r="J29003" s="192"/>
    </row>
    <row r="29004" spans="9:10" ht="15.75">
      <c r="I29004" s="192"/>
      <c r="J29004" s="192"/>
    </row>
    <row r="29005" spans="9:10" ht="15.75">
      <c r="I29005" s="192"/>
      <c r="J29005" s="192"/>
    </row>
    <row r="29006" spans="9:10" ht="15.75">
      <c r="I29006" s="192"/>
      <c r="J29006" s="192"/>
    </row>
    <row r="29007" spans="9:10" ht="15.75">
      <c r="I29007" s="192"/>
      <c r="J29007" s="192"/>
    </row>
    <row r="29008" spans="9:10" ht="15.75">
      <c r="I29008" s="192"/>
      <c r="J29008" s="192"/>
    </row>
    <row r="29009" spans="9:10" ht="15.75">
      <c r="I29009" s="192"/>
      <c r="J29009" s="192"/>
    </row>
    <row r="29010" spans="9:10" ht="15.75">
      <c r="I29010" s="192"/>
      <c r="J29010" s="192"/>
    </row>
    <row r="29011" spans="9:10" ht="15.75">
      <c r="I29011" s="192"/>
      <c r="J29011" s="192"/>
    </row>
    <row r="29012" spans="9:10" ht="15.75">
      <c r="I29012" s="192"/>
      <c r="J29012" s="192"/>
    </row>
    <row r="29013" spans="9:10" ht="15.75">
      <c r="I29013" s="192"/>
      <c r="J29013" s="192"/>
    </row>
    <row r="29014" spans="9:10" ht="15.75">
      <c r="I29014" s="192"/>
      <c r="J29014" s="192"/>
    </row>
    <row r="29015" spans="9:10" ht="15.75">
      <c r="I29015" s="192"/>
      <c r="J29015" s="192"/>
    </row>
    <row r="29016" spans="9:10" ht="15.75">
      <c r="I29016" s="192"/>
      <c r="J29016" s="192"/>
    </row>
    <row r="29017" spans="9:10" ht="15.75">
      <c r="I29017" s="192"/>
      <c r="J29017" s="192"/>
    </row>
    <row r="29018" spans="9:10" ht="15.75">
      <c r="I29018" s="192"/>
      <c r="J29018" s="192"/>
    </row>
    <row r="29019" spans="9:10" ht="15.75">
      <c r="I29019" s="192"/>
      <c r="J29019" s="192"/>
    </row>
    <row r="29020" spans="9:10" ht="15.75">
      <c r="I29020" s="192"/>
      <c r="J29020" s="192"/>
    </row>
    <row r="29021" spans="9:10" ht="15.75">
      <c r="I29021" s="192"/>
      <c r="J29021" s="192"/>
    </row>
    <row r="29022" spans="9:10" ht="15.75">
      <c r="I29022" s="192"/>
      <c r="J29022" s="192"/>
    </row>
    <row r="29023" spans="9:10" ht="15.75">
      <c r="I29023" s="192"/>
      <c r="J29023" s="192"/>
    </row>
    <row r="29024" spans="9:10" ht="15.75">
      <c r="I29024" s="192"/>
      <c r="J29024" s="192"/>
    </row>
    <row r="29025" spans="9:10" ht="15.75">
      <c r="I29025" s="192"/>
      <c r="J29025" s="192"/>
    </row>
    <row r="29026" spans="9:10" ht="15.75">
      <c r="I29026" s="192"/>
      <c r="J29026" s="192"/>
    </row>
    <row r="29027" spans="9:10" ht="15.75">
      <c r="I29027" s="192"/>
      <c r="J29027" s="192"/>
    </row>
    <row r="29028" spans="9:10" ht="15.75">
      <c r="I29028" s="192"/>
      <c r="J29028" s="192"/>
    </row>
    <row r="29029" spans="9:10" ht="15.75">
      <c r="I29029" s="192"/>
      <c r="J29029" s="192"/>
    </row>
    <row r="29030" spans="9:10" ht="15.75">
      <c r="I29030" s="192"/>
      <c r="J29030" s="192"/>
    </row>
    <row r="29031" spans="9:10" ht="15.75">
      <c r="I29031" s="192"/>
      <c r="J29031" s="192"/>
    </row>
    <row r="29032" spans="9:10" ht="15.75">
      <c r="I29032" s="192"/>
      <c r="J29032" s="192"/>
    </row>
    <row r="29033" spans="9:10" ht="15.75">
      <c r="I29033" s="192"/>
      <c r="J29033" s="192"/>
    </row>
    <row r="29034" spans="9:10" ht="15.75">
      <c r="I29034" s="192"/>
      <c r="J29034" s="192"/>
    </row>
    <row r="29035" spans="9:10" ht="15.75">
      <c r="I29035" s="192"/>
      <c r="J29035" s="192"/>
    </row>
    <row r="29036" spans="9:10" ht="15.75">
      <c r="I29036" s="192"/>
      <c r="J29036" s="192"/>
    </row>
    <row r="29037" spans="9:10" ht="15.75">
      <c r="I29037" s="192"/>
      <c r="J29037" s="192"/>
    </row>
    <row r="29038" spans="9:10" ht="15.75">
      <c r="I29038" s="192"/>
      <c r="J29038" s="192"/>
    </row>
    <row r="29039" spans="9:10" ht="15.75">
      <c r="I29039" s="192"/>
      <c r="J29039" s="192"/>
    </row>
    <row r="29040" spans="9:10" ht="15.75">
      <c r="I29040" s="192"/>
      <c r="J29040" s="192"/>
    </row>
    <row r="29041" spans="9:10" ht="15.75">
      <c r="I29041" s="192"/>
      <c r="J29041" s="192"/>
    </row>
    <row r="29042" spans="9:10" ht="15.75">
      <c r="I29042" s="192"/>
      <c r="J29042" s="192"/>
    </row>
    <row r="29043" spans="9:10" ht="15.75">
      <c r="I29043" s="192"/>
      <c r="J29043" s="192"/>
    </row>
    <row r="29044" spans="9:10" ht="15.75">
      <c r="I29044" s="192"/>
      <c r="J29044" s="192"/>
    </row>
    <row r="29045" spans="9:10" ht="15.75">
      <c r="I29045" s="192"/>
      <c r="J29045" s="192"/>
    </row>
    <row r="29046" spans="9:10" ht="15.75">
      <c r="I29046" s="192"/>
      <c r="J29046" s="192"/>
    </row>
    <row r="29047" spans="9:10" ht="15.75">
      <c r="I29047" s="192"/>
      <c r="J29047" s="192"/>
    </row>
    <row r="29048" spans="9:10" ht="15.75">
      <c r="I29048" s="192"/>
      <c r="J29048" s="192"/>
    </row>
    <row r="29049" spans="9:10" ht="15.75">
      <c r="I29049" s="192"/>
      <c r="J29049" s="192"/>
    </row>
    <row r="29050" spans="9:10" ht="15.75">
      <c r="I29050" s="192"/>
      <c r="J29050" s="192"/>
    </row>
    <row r="29051" spans="9:10" ht="15.75">
      <c r="I29051" s="192"/>
      <c r="J29051" s="192"/>
    </row>
    <row r="29052" spans="9:10" ht="15.75">
      <c r="I29052" s="192"/>
      <c r="J29052" s="192"/>
    </row>
    <row r="29053" spans="9:10" ht="15.75">
      <c r="I29053" s="192"/>
      <c r="J29053" s="192"/>
    </row>
    <row r="29054" spans="9:10" ht="15.75">
      <c r="I29054" s="192"/>
      <c r="J29054" s="192"/>
    </row>
    <row r="29055" spans="9:10" ht="15.75">
      <c r="I29055" s="192"/>
      <c r="J29055" s="192"/>
    </row>
    <row r="29056" spans="9:10" ht="15.75">
      <c r="I29056" s="192"/>
      <c r="J29056" s="192"/>
    </row>
    <row r="29057" spans="9:10" ht="15.75">
      <c r="I29057" s="192"/>
      <c r="J29057" s="192"/>
    </row>
    <row r="29058" spans="9:10" ht="15.75">
      <c r="I29058" s="192"/>
      <c r="J29058" s="192"/>
    </row>
    <row r="29059" spans="9:10" ht="15.75">
      <c r="I29059" s="192"/>
      <c r="J29059" s="192"/>
    </row>
    <row r="29060" spans="9:10" ht="15.75">
      <c r="I29060" s="192"/>
      <c r="J29060" s="192"/>
    </row>
    <row r="29061" spans="9:10" ht="15.75">
      <c r="I29061" s="192"/>
      <c r="J29061" s="192"/>
    </row>
    <row r="29062" spans="9:10" ht="15.75">
      <c r="I29062" s="192"/>
      <c r="J29062" s="192"/>
    </row>
    <row r="29063" spans="9:10" ht="15.75">
      <c r="I29063" s="192"/>
      <c r="J29063" s="192"/>
    </row>
    <row r="29064" spans="9:10" ht="15.75">
      <c r="I29064" s="192"/>
      <c r="J29064" s="192"/>
    </row>
    <row r="29065" spans="9:10" ht="15.75">
      <c r="I29065" s="192"/>
      <c r="J29065" s="192"/>
    </row>
    <row r="29066" spans="9:10" ht="15.75">
      <c r="I29066" s="192"/>
      <c r="J29066" s="192"/>
    </row>
    <row r="29067" spans="9:10" ht="15.75">
      <c r="I29067" s="192"/>
      <c r="J29067" s="192"/>
    </row>
    <row r="29068" spans="9:10" ht="15.75">
      <c r="I29068" s="192"/>
      <c r="J29068" s="192"/>
    </row>
    <row r="29069" spans="9:10" ht="15.75">
      <c r="I29069" s="192"/>
      <c r="J29069" s="192"/>
    </row>
    <row r="29070" spans="9:10" ht="15.75">
      <c r="I29070" s="192"/>
      <c r="J29070" s="192"/>
    </row>
    <row r="29071" spans="9:10" ht="15.75">
      <c r="I29071" s="192"/>
      <c r="J29071" s="192"/>
    </row>
    <row r="29072" spans="9:10" ht="15.75">
      <c r="I29072" s="192"/>
      <c r="J29072" s="192"/>
    </row>
    <row r="29073" spans="9:10" ht="15.75">
      <c r="I29073" s="192"/>
      <c r="J29073" s="192"/>
    </row>
    <row r="29074" spans="9:10" ht="15.75">
      <c r="I29074" s="192"/>
      <c r="J29074" s="192"/>
    </row>
    <row r="29075" spans="9:10" ht="15.75">
      <c r="I29075" s="192"/>
      <c r="J29075" s="192"/>
    </row>
    <row r="29076" spans="9:10" ht="15.75">
      <c r="I29076" s="192"/>
      <c r="J29076" s="192"/>
    </row>
    <row r="29077" spans="9:10" ht="15.75">
      <c r="I29077" s="192"/>
      <c r="J29077" s="192"/>
    </row>
    <row r="29078" spans="9:10" ht="15.75">
      <c r="I29078" s="192"/>
      <c r="J29078" s="192"/>
    </row>
    <row r="29079" spans="9:10" ht="15.75">
      <c r="I29079" s="192"/>
      <c r="J29079" s="192"/>
    </row>
    <row r="29080" spans="9:10" ht="15.75">
      <c r="I29080" s="192"/>
      <c r="J29080" s="192"/>
    </row>
    <row r="29081" spans="9:10" ht="15.75">
      <c r="I29081" s="192"/>
      <c r="J29081" s="192"/>
    </row>
    <row r="29082" spans="9:10" ht="15.75">
      <c r="I29082" s="192"/>
      <c r="J29082" s="192"/>
    </row>
    <row r="29083" spans="9:10" ht="15.75">
      <c r="I29083" s="192"/>
      <c r="J29083" s="192"/>
    </row>
    <row r="29084" spans="9:10" ht="15.75">
      <c r="I29084" s="192"/>
      <c r="J29084" s="192"/>
    </row>
    <row r="29085" spans="9:10" ht="15.75">
      <c r="I29085" s="192"/>
      <c r="J29085" s="192"/>
    </row>
    <row r="29086" spans="9:10" ht="15.75">
      <c r="I29086" s="192"/>
      <c r="J29086" s="192"/>
    </row>
    <row r="29087" spans="9:10" ht="15.75">
      <c r="I29087" s="192"/>
      <c r="J29087" s="192"/>
    </row>
    <row r="29088" spans="9:10" ht="15.75">
      <c r="I29088" s="192"/>
      <c r="J29088" s="192"/>
    </row>
    <row r="29089" spans="9:10" ht="15.75">
      <c r="I29089" s="192"/>
      <c r="J29089" s="192"/>
    </row>
    <row r="29090" spans="9:10" ht="15.75">
      <c r="I29090" s="192"/>
      <c r="J29090" s="192"/>
    </row>
    <row r="29091" spans="9:10" ht="15.75">
      <c r="I29091" s="192"/>
      <c r="J29091" s="192"/>
    </row>
    <row r="29092" spans="9:10" ht="15.75">
      <c r="I29092" s="192"/>
      <c r="J29092" s="192"/>
    </row>
    <row r="29093" spans="9:10" ht="15.75">
      <c r="I29093" s="192"/>
      <c r="J29093" s="192"/>
    </row>
    <row r="29094" spans="9:10" ht="15.75">
      <c r="I29094" s="192"/>
      <c r="J29094" s="192"/>
    </row>
    <row r="29095" spans="9:10" ht="15.75">
      <c r="I29095" s="192"/>
      <c r="J29095" s="192"/>
    </row>
    <row r="29096" spans="9:10" ht="15.75">
      <c r="I29096" s="192"/>
      <c r="J29096" s="192"/>
    </row>
    <row r="29097" spans="9:10" ht="15.75">
      <c r="I29097" s="192"/>
      <c r="J29097" s="192"/>
    </row>
    <row r="29098" spans="9:10" ht="15.75">
      <c r="I29098" s="192"/>
      <c r="J29098" s="192"/>
    </row>
    <row r="29099" spans="9:10" ht="15.75">
      <c r="I29099" s="192"/>
      <c r="J29099" s="192"/>
    </row>
    <row r="29100" spans="9:10" ht="15.75">
      <c r="I29100" s="192"/>
      <c r="J29100" s="192"/>
    </row>
    <row r="29101" spans="9:10" ht="15.75">
      <c r="I29101" s="192"/>
      <c r="J29101" s="192"/>
    </row>
    <row r="29102" spans="9:10" ht="15.75">
      <c r="I29102" s="192"/>
      <c r="J29102" s="192"/>
    </row>
    <row r="29103" spans="9:10" ht="15.75">
      <c r="I29103" s="192"/>
      <c r="J29103" s="192"/>
    </row>
    <row r="29104" spans="9:10" ht="15.75">
      <c r="I29104" s="192"/>
      <c r="J29104" s="192"/>
    </row>
    <row r="29105" spans="9:10" ht="15.75">
      <c r="I29105" s="192"/>
      <c r="J29105" s="192"/>
    </row>
    <row r="29106" spans="9:10" ht="15.75">
      <c r="I29106" s="192"/>
      <c r="J29106" s="192"/>
    </row>
    <row r="29107" spans="9:10" ht="15.75">
      <c r="I29107" s="192"/>
      <c r="J29107" s="192"/>
    </row>
    <row r="29108" spans="9:10" ht="15.75">
      <c r="I29108" s="192"/>
      <c r="J29108" s="192"/>
    </row>
    <row r="29109" spans="9:10" ht="15.75">
      <c r="I29109" s="192"/>
      <c r="J29109" s="192"/>
    </row>
    <row r="29110" spans="9:10" ht="15.75">
      <c r="I29110" s="192"/>
      <c r="J29110" s="192"/>
    </row>
    <row r="29111" spans="9:10" ht="15.75">
      <c r="I29111" s="192"/>
      <c r="J29111" s="192"/>
    </row>
    <row r="29112" spans="9:10" ht="15.75">
      <c r="I29112" s="192"/>
      <c r="J29112" s="192"/>
    </row>
    <row r="29113" spans="9:10" ht="15.75">
      <c r="I29113" s="192"/>
      <c r="J29113" s="192"/>
    </row>
    <row r="29114" spans="9:10" ht="15.75">
      <c r="I29114" s="192"/>
      <c r="J29114" s="192"/>
    </row>
    <row r="29115" spans="9:10" ht="15.75">
      <c r="I29115" s="192"/>
      <c r="J29115" s="192"/>
    </row>
    <row r="29116" spans="9:10" ht="15.75">
      <c r="I29116" s="192"/>
      <c r="J29116" s="192"/>
    </row>
    <row r="29117" spans="9:10" ht="15.75">
      <c r="I29117" s="192"/>
      <c r="J29117" s="192"/>
    </row>
    <row r="29118" spans="9:10" ht="15.75">
      <c r="I29118" s="192"/>
      <c r="J29118" s="192"/>
    </row>
    <row r="29119" spans="9:10" ht="15.75">
      <c r="I29119" s="192"/>
      <c r="J29119" s="192"/>
    </row>
    <row r="29120" spans="9:10" ht="15.75">
      <c r="I29120" s="192"/>
      <c r="J29120" s="192"/>
    </row>
    <row r="29121" spans="9:10" ht="15.75">
      <c r="I29121" s="192"/>
      <c r="J29121" s="192"/>
    </row>
    <row r="29122" spans="9:10" ht="15.75">
      <c r="I29122" s="192"/>
      <c r="J29122" s="192"/>
    </row>
    <row r="29123" spans="9:10" ht="15.75">
      <c r="I29123" s="192"/>
      <c r="J29123" s="192"/>
    </row>
    <row r="29124" spans="9:10" ht="15.75">
      <c r="I29124" s="192"/>
      <c r="J29124" s="192"/>
    </row>
    <row r="29125" spans="9:10" ht="15.75">
      <c r="I29125" s="192"/>
      <c r="J29125" s="192"/>
    </row>
    <row r="29126" spans="9:10" ht="15.75">
      <c r="I29126" s="192"/>
      <c r="J29126" s="192"/>
    </row>
    <row r="29127" spans="9:10" ht="15.75">
      <c r="I29127" s="192"/>
      <c r="J29127" s="192"/>
    </row>
    <row r="29128" spans="9:10" ht="15.75">
      <c r="I29128" s="192"/>
      <c r="J29128" s="192"/>
    </row>
    <row r="29129" spans="9:10" ht="15.75">
      <c r="I29129" s="192"/>
      <c r="J29129" s="192"/>
    </row>
    <row r="29130" spans="9:10" ht="15.75">
      <c r="I29130" s="192"/>
      <c r="J29130" s="192"/>
    </row>
    <row r="29131" spans="9:10" ht="15.75">
      <c r="I29131" s="192"/>
      <c r="J29131" s="192"/>
    </row>
    <row r="29132" spans="9:10" ht="15.75">
      <c r="I29132" s="192"/>
      <c r="J29132" s="192"/>
    </row>
    <row r="29133" spans="9:10" ht="15.75">
      <c r="I29133" s="192"/>
      <c r="J29133" s="192"/>
    </row>
    <row r="29134" spans="9:10" ht="15.75">
      <c r="I29134" s="192"/>
      <c r="J29134" s="192"/>
    </row>
    <row r="29135" spans="9:10" ht="15.75">
      <c r="I29135" s="192"/>
      <c r="J29135" s="192"/>
    </row>
    <row r="29136" spans="9:10" ht="15.75">
      <c r="I29136" s="192"/>
      <c r="J29136" s="192"/>
    </row>
    <row r="29137" spans="9:10" ht="15.75">
      <c r="I29137" s="192"/>
      <c r="J29137" s="192"/>
    </row>
    <row r="29138" spans="9:10" ht="15.75">
      <c r="I29138" s="192"/>
      <c r="J29138" s="192"/>
    </row>
    <row r="29139" spans="9:10" ht="15.75">
      <c r="I29139" s="192"/>
      <c r="J29139" s="192"/>
    </row>
    <row r="29140" spans="9:10" ht="15.75">
      <c r="I29140" s="192"/>
      <c r="J29140" s="192"/>
    </row>
    <row r="29141" spans="9:10" ht="15.75">
      <c r="I29141" s="192"/>
      <c r="J29141" s="192"/>
    </row>
    <row r="29142" spans="9:10" ht="15.75">
      <c r="I29142" s="192"/>
      <c r="J29142" s="192"/>
    </row>
    <row r="29143" spans="9:10" ht="15.75">
      <c r="I29143" s="192"/>
      <c r="J29143" s="192"/>
    </row>
    <row r="29144" spans="9:10" ht="15.75">
      <c r="I29144" s="192"/>
      <c r="J29144" s="192"/>
    </row>
    <row r="29145" spans="9:10" ht="15.75">
      <c r="I29145" s="192"/>
      <c r="J29145" s="192"/>
    </row>
    <row r="29146" spans="9:10" ht="15.75">
      <c r="I29146" s="192"/>
      <c r="J29146" s="192"/>
    </row>
    <row r="29147" spans="9:10" ht="15.75">
      <c r="I29147" s="192"/>
      <c r="J29147" s="192"/>
    </row>
    <row r="29148" spans="9:10" ht="15.75">
      <c r="I29148" s="192"/>
      <c r="J29148" s="192"/>
    </row>
    <row r="29149" spans="9:10" ht="15.75">
      <c r="I29149" s="192"/>
      <c r="J29149" s="192"/>
    </row>
    <row r="29150" spans="9:10" ht="15.75">
      <c r="I29150" s="192"/>
      <c r="J29150" s="192"/>
    </row>
    <row r="29151" spans="9:10" ht="15.75">
      <c r="I29151" s="192"/>
      <c r="J29151" s="192"/>
    </row>
    <row r="29152" spans="9:10" ht="15.75">
      <c r="I29152" s="192"/>
      <c r="J29152" s="192"/>
    </row>
    <row r="29153" spans="9:10" ht="15.75">
      <c r="I29153" s="192"/>
      <c r="J29153" s="192"/>
    </row>
    <row r="29154" spans="9:10" ht="15.75">
      <c r="I29154" s="192"/>
      <c r="J29154" s="192"/>
    </row>
    <row r="29155" spans="9:10" ht="15.75">
      <c r="I29155" s="192"/>
      <c r="J29155" s="192"/>
    </row>
    <row r="29156" spans="9:10" ht="15.75">
      <c r="I29156" s="192"/>
      <c r="J29156" s="192"/>
    </row>
    <row r="29157" spans="9:10" ht="15.75">
      <c r="I29157" s="192"/>
      <c r="J29157" s="192"/>
    </row>
    <row r="29158" spans="9:10" ht="15.75">
      <c r="I29158" s="192"/>
      <c r="J29158" s="192"/>
    </row>
    <row r="29159" spans="9:10" ht="15.75">
      <c r="I29159" s="192"/>
      <c r="J29159" s="192"/>
    </row>
    <row r="29160" spans="9:10" ht="15.75">
      <c r="I29160" s="192"/>
      <c r="J29160" s="192"/>
    </row>
    <row r="29161" spans="9:10" ht="15.75">
      <c r="I29161" s="192"/>
      <c r="J29161" s="192"/>
    </row>
    <row r="29162" spans="9:10" ht="15.75">
      <c r="I29162" s="192"/>
      <c r="J29162" s="192"/>
    </row>
    <row r="29163" spans="9:10" ht="15.75">
      <c r="I29163" s="192"/>
      <c r="J29163" s="192"/>
    </row>
    <row r="29164" spans="9:10" ht="15.75">
      <c r="I29164" s="192"/>
      <c r="J29164" s="192"/>
    </row>
    <row r="29165" spans="9:10" ht="15.75">
      <c r="I29165" s="192"/>
      <c r="J29165" s="192"/>
    </row>
    <row r="29166" spans="9:10" ht="15.75">
      <c r="I29166" s="192"/>
      <c r="J29166" s="192"/>
    </row>
    <row r="29167" spans="9:10" ht="15.75">
      <c r="I29167" s="192"/>
      <c r="J29167" s="192"/>
    </row>
    <row r="29168" spans="9:10" ht="15.75">
      <c r="I29168" s="192"/>
      <c r="J29168" s="192"/>
    </row>
    <row r="29169" spans="9:10" ht="15.75">
      <c r="I29169" s="192"/>
      <c r="J29169" s="192"/>
    </row>
    <row r="29170" spans="9:10" ht="15.75">
      <c r="I29170" s="192"/>
      <c r="J29170" s="192"/>
    </row>
    <row r="29171" spans="9:10" ht="15.75">
      <c r="I29171" s="192"/>
      <c r="J29171" s="192"/>
    </row>
    <row r="29172" spans="9:10" ht="15.75">
      <c r="I29172" s="192"/>
      <c r="J29172" s="192"/>
    </row>
    <row r="29173" spans="9:10" ht="15.75">
      <c r="I29173" s="192"/>
      <c r="J29173" s="192"/>
    </row>
    <row r="29174" spans="9:10" ht="15.75">
      <c r="I29174" s="192"/>
      <c r="J29174" s="192"/>
    </row>
    <row r="29175" spans="9:10" ht="15.75">
      <c r="I29175" s="192"/>
      <c r="J29175" s="192"/>
    </row>
    <row r="29176" spans="9:10" ht="15.75">
      <c r="I29176" s="192"/>
      <c r="J29176" s="192"/>
    </row>
    <row r="29177" spans="9:10" ht="15.75">
      <c r="I29177" s="192"/>
      <c r="J29177" s="192"/>
    </row>
    <row r="29178" spans="9:10" ht="15.75">
      <c r="I29178" s="192"/>
      <c r="J29178" s="192"/>
    </row>
    <row r="29179" spans="9:10" ht="15.75">
      <c r="I29179" s="192"/>
      <c r="J29179" s="192"/>
    </row>
    <row r="29180" spans="9:10" ht="15.75">
      <c r="I29180" s="192"/>
      <c r="J29180" s="192"/>
    </row>
    <row r="29181" spans="9:10" ht="15.75">
      <c r="I29181" s="192"/>
      <c r="J29181" s="192"/>
    </row>
    <row r="29182" spans="9:10" ht="15.75">
      <c r="I29182" s="192"/>
      <c r="J29182" s="192"/>
    </row>
    <row r="29183" spans="9:10" ht="15.75">
      <c r="I29183" s="192"/>
      <c r="J29183" s="192"/>
    </row>
    <row r="29184" spans="9:10" ht="15.75">
      <c r="I29184" s="192"/>
      <c r="J29184" s="192"/>
    </row>
    <row r="29185" spans="9:10" ht="15.75">
      <c r="I29185" s="192"/>
      <c r="J29185" s="192"/>
    </row>
    <row r="29186" spans="9:10" ht="15.75">
      <c r="I29186" s="192"/>
      <c r="J29186" s="192"/>
    </row>
    <row r="29187" spans="9:10" ht="15.75">
      <c r="I29187" s="192"/>
      <c r="J29187" s="192"/>
    </row>
    <row r="29188" spans="9:10" ht="15.75">
      <c r="I29188" s="192"/>
      <c r="J29188" s="192"/>
    </row>
    <row r="29189" spans="9:10" ht="15.75">
      <c r="I29189" s="192"/>
      <c r="J29189" s="192"/>
    </row>
    <row r="29190" spans="9:10" ht="15.75">
      <c r="I29190" s="192"/>
      <c r="J29190" s="192"/>
    </row>
    <row r="29191" spans="9:10" ht="15.75">
      <c r="I29191" s="192"/>
      <c r="J29191" s="192"/>
    </row>
    <row r="29192" spans="9:10" ht="15.75">
      <c r="I29192" s="192"/>
      <c r="J29192" s="192"/>
    </row>
    <row r="29193" spans="9:10" ht="15.75">
      <c r="I29193" s="192"/>
      <c r="J29193" s="192"/>
    </row>
    <row r="29194" spans="9:10" ht="15.75">
      <c r="I29194" s="192"/>
      <c r="J29194" s="192"/>
    </row>
    <row r="29195" spans="9:10" ht="15.75">
      <c r="I29195" s="192"/>
      <c r="J29195" s="192"/>
    </row>
    <row r="29196" spans="9:10" ht="15.75">
      <c r="I29196" s="192"/>
      <c r="J29196" s="192"/>
    </row>
    <row r="29197" spans="9:10" ht="15.75">
      <c r="I29197" s="192"/>
      <c r="J29197" s="192"/>
    </row>
    <row r="29198" spans="9:10" ht="15.75">
      <c r="I29198" s="192"/>
      <c r="J29198" s="192"/>
    </row>
    <row r="29199" spans="9:10" ht="15.75">
      <c r="I29199" s="192"/>
      <c r="J29199" s="192"/>
    </row>
    <row r="29200" spans="9:10" ht="15.75">
      <c r="I29200" s="192"/>
      <c r="J29200" s="192"/>
    </row>
    <row r="29201" spans="9:10" ht="15.75">
      <c r="I29201" s="192"/>
      <c r="J29201" s="192"/>
    </row>
    <row r="29202" spans="9:10" ht="15.75">
      <c r="I29202" s="192"/>
      <c r="J29202" s="192"/>
    </row>
    <row r="29203" spans="9:10" ht="15.75">
      <c r="I29203" s="192"/>
      <c r="J29203" s="192"/>
    </row>
    <row r="29204" spans="9:10" ht="15.75">
      <c r="I29204" s="192"/>
      <c r="J29204" s="192"/>
    </row>
    <row r="29205" spans="9:10" ht="15.75">
      <c r="I29205" s="192"/>
      <c r="J29205" s="192"/>
    </row>
    <row r="29206" spans="9:10" ht="15.75">
      <c r="I29206" s="192"/>
      <c r="J29206" s="192"/>
    </row>
    <row r="29207" spans="9:10" ht="15.75">
      <c r="I29207" s="192"/>
      <c r="J29207" s="192"/>
    </row>
    <row r="29208" spans="9:10" ht="15.75">
      <c r="I29208" s="192"/>
      <c r="J29208" s="192"/>
    </row>
    <row r="29209" spans="9:10" ht="15.75">
      <c r="I29209" s="192"/>
      <c r="J29209" s="192"/>
    </row>
    <row r="29210" spans="9:10" ht="15.75">
      <c r="I29210" s="192"/>
      <c r="J29210" s="192"/>
    </row>
    <row r="29211" spans="9:10" ht="15.75">
      <c r="I29211" s="192"/>
      <c r="J29211" s="192"/>
    </row>
    <row r="29212" spans="9:10" ht="15.75">
      <c r="I29212" s="192"/>
      <c r="J29212" s="192"/>
    </row>
    <row r="29213" spans="9:10" ht="15.75">
      <c r="I29213" s="192"/>
      <c r="J29213" s="192"/>
    </row>
    <row r="29214" spans="9:10" ht="15.75">
      <c r="I29214" s="192"/>
      <c r="J29214" s="192"/>
    </row>
    <row r="29215" spans="9:10" ht="15.75">
      <c r="I29215" s="192"/>
      <c r="J29215" s="192"/>
    </row>
    <row r="29216" spans="9:10" ht="15.75">
      <c r="I29216" s="192"/>
      <c r="J29216" s="192"/>
    </row>
    <row r="29217" spans="9:10" ht="15.75">
      <c r="I29217" s="192"/>
      <c r="J29217" s="192"/>
    </row>
    <row r="29218" spans="9:10" ht="15.75">
      <c r="I29218" s="192"/>
      <c r="J29218" s="192"/>
    </row>
    <row r="29219" spans="9:10" ht="15.75">
      <c r="I29219" s="192"/>
      <c r="J29219" s="192"/>
    </row>
    <row r="29220" spans="9:10" ht="15.75">
      <c r="I29220" s="192"/>
      <c r="J29220" s="192"/>
    </row>
    <row r="29221" spans="9:10" ht="15.75">
      <c r="I29221" s="192"/>
      <c r="J29221" s="192"/>
    </row>
    <row r="29222" spans="9:10" ht="15.75">
      <c r="I29222" s="192"/>
      <c r="J29222" s="192"/>
    </row>
    <row r="29223" spans="9:10" ht="15.75">
      <c r="I29223" s="192"/>
      <c r="J29223" s="192"/>
    </row>
    <row r="29224" spans="9:10" ht="15.75">
      <c r="I29224" s="192"/>
      <c r="J29224" s="192"/>
    </row>
    <row r="29225" spans="9:10" ht="15.75">
      <c r="I29225" s="192"/>
      <c r="J29225" s="192"/>
    </row>
    <row r="29226" spans="9:10" ht="15.75">
      <c r="I29226" s="192"/>
      <c r="J29226" s="192"/>
    </row>
    <row r="29227" spans="9:10" ht="15.75">
      <c r="I29227" s="192"/>
      <c r="J29227" s="192"/>
    </row>
    <row r="29228" spans="9:10" ht="15.75">
      <c r="I29228" s="192"/>
      <c r="J29228" s="192"/>
    </row>
    <row r="29229" spans="9:10" ht="15.75">
      <c r="I29229" s="192"/>
      <c r="J29229" s="192"/>
    </row>
    <row r="29230" spans="9:10" ht="15.75">
      <c r="I29230" s="192"/>
      <c r="J29230" s="192"/>
    </row>
    <row r="29231" spans="9:10" ht="15.75">
      <c r="I29231" s="192"/>
      <c r="J29231" s="192"/>
    </row>
    <row r="29232" spans="9:10" ht="15.75">
      <c r="I29232" s="192"/>
      <c r="J29232" s="192"/>
    </row>
    <row r="29233" spans="9:10" ht="15.75">
      <c r="I29233" s="192"/>
      <c r="J29233" s="192"/>
    </row>
    <row r="29234" spans="9:10" ht="15.75">
      <c r="I29234" s="192"/>
      <c r="J29234" s="192"/>
    </row>
    <row r="29235" spans="9:10" ht="15.75">
      <c r="I29235" s="192"/>
      <c r="J29235" s="192"/>
    </row>
    <row r="29236" spans="9:10" ht="15.75">
      <c r="I29236" s="192"/>
      <c r="J29236" s="192"/>
    </row>
    <row r="29237" spans="9:10" ht="15.75">
      <c r="I29237" s="192"/>
      <c r="J29237" s="192"/>
    </row>
    <row r="29238" spans="9:10" ht="15.75">
      <c r="I29238" s="192"/>
      <c r="J29238" s="192"/>
    </row>
    <row r="29239" spans="9:10" ht="15.75">
      <c r="I29239" s="192"/>
      <c r="J29239" s="192"/>
    </row>
    <row r="29240" spans="9:10" ht="15.75">
      <c r="I29240" s="192"/>
      <c r="J29240" s="192"/>
    </row>
    <row r="29241" spans="9:10" ht="15.75">
      <c r="I29241" s="192"/>
      <c r="J29241" s="192"/>
    </row>
    <row r="29242" spans="9:10" ht="15.75">
      <c r="I29242" s="192"/>
      <c r="J29242" s="192"/>
    </row>
    <row r="29243" spans="9:10" ht="15.75">
      <c r="I29243" s="192"/>
      <c r="J29243" s="192"/>
    </row>
    <row r="29244" spans="9:10" ht="15.75">
      <c r="I29244" s="192"/>
      <c r="J29244" s="192"/>
    </row>
    <row r="29245" spans="9:10" ht="15.75">
      <c r="I29245" s="192"/>
      <c r="J29245" s="192"/>
    </row>
    <row r="29246" spans="9:10" ht="15.75">
      <c r="I29246" s="192"/>
      <c r="J29246" s="192"/>
    </row>
    <row r="29247" spans="9:10" ht="15.75">
      <c r="I29247" s="192"/>
      <c r="J29247" s="192"/>
    </row>
    <row r="29248" spans="9:10" ht="15.75">
      <c r="I29248" s="192"/>
      <c r="J29248" s="192"/>
    </row>
    <row r="29249" spans="9:10" ht="15.75">
      <c r="I29249" s="192"/>
      <c r="J29249" s="192"/>
    </row>
    <row r="29250" spans="9:10" ht="15.75">
      <c r="I29250" s="192"/>
      <c r="J29250" s="192"/>
    </row>
    <row r="29251" spans="9:10" ht="15.75">
      <c r="I29251" s="192"/>
      <c r="J29251" s="192"/>
    </row>
    <row r="29252" spans="9:10" ht="15.75">
      <c r="I29252" s="192"/>
      <c r="J29252" s="192"/>
    </row>
    <row r="29253" spans="9:10" ht="15.75">
      <c r="I29253" s="192"/>
      <c r="J29253" s="192"/>
    </row>
    <row r="29254" spans="9:10" ht="15.75">
      <c r="I29254" s="192"/>
      <c r="J29254" s="192"/>
    </row>
    <row r="29255" spans="9:10" ht="15.75">
      <c r="I29255" s="192"/>
      <c r="J29255" s="192"/>
    </row>
    <row r="29256" spans="9:10" ht="15.75">
      <c r="I29256" s="192"/>
      <c r="J29256" s="192"/>
    </row>
    <row r="29257" spans="9:10" ht="15.75">
      <c r="I29257" s="192"/>
      <c r="J29257" s="192"/>
    </row>
    <row r="29258" spans="9:10" ht="15.75">
      <c r="I29258" s="192"/>
      <c r="J29258" s="192"/>
    </row>
    <row r="29259" spans="9:10" ht="15.75">
      <c r="I29259" s="192"/>
      <c r="J29259" s="192"/>
    </row>
    <row r="29260" spans="9:10" ht="15.75">
      <c r="I29260" s="192"/>
      <c r="J29260" s="192"/>
    </row>
    <row r="29261" spans="9:10" ht="15.75">
      <c r="I29261" s="192"/>
      <c r="J29261" s="192"/>
    </row>
    <row r="29262" spans="9:10" ht="15.75">
      <c r="I29262" s="192"/>
      <c r="J29262" s="192"/>
    </row>
    <row r="29263" spans="9:10" ht="15.75">
      <c r="I29263" s="192"/>
      <c r="J29263" s="192"/>
    </row>
    <row r="29264" spans="9:10" ht="15.75">
      <c r="I29264" s="192"/>
      <c r="J29264" s="192"/>
    </row>
    <row r="29265" spans="9:10" ht="15.75">
      <c r="I29265" s="192"/>
      <c r="J29265" s="192"/>
    </row>
    <row r="29266" spans="9:10" ht="15.75">
      <c r="I29266" s="192"/>
      <c r="J29266" s="192"/>
    </row>
    <row r="29267" spans="9:10" ht="15.75">
      <c r="I29267" s="192"/>
      <c r="J29267" s="192"/>
    </row>
    <row r="29268" spans="9:10" ht="15.75">
      <c r="I29268" s="192"/>
      <c r="J29268" s="192"/>
    </row>
    <row r="29269" spans="9:10" ht="15.75">
      <c r="I29269" s="192"/>
      <c r="J29269" s="192"/>
    </row>
    <row r="29270" spans="9:10" ht="15.75">
      <c r="I29270" s="192"/>
      <c r="J29270" s="192"/>
    </row>
    <row r="29271" spans="9:10" ht="15.75">
      <c r="I29271" s="192"/>
      <c r="J29271" s="192"/>
    </row>
    <row r="29272" spans="9:10" ht="15.75">
      <c r="I29272" s="192"/>
      <c r="J29272" s="192"/>
    </row>
    <row r="29273" spans="9:10" ht="15.75">
      <c r="I29273" s="192"/>
      <c r="J29273" s="192"/>
    </row>
    <row r="29274" spans="9:10" ht="15.75">
      <c r="I29274" s="192"/>
      <c r="J29274" s="192"/>
    </row>
    <row r="29275" spans="9:10" ht="15.75">
      <c r="I29275" s="192"/>
      <c r="J29275" s="192"/>
    </row>
    <row r="29276" spans="9:10" ht="15.75">
      <c r="I29276" s="192"/>
      <c r="J29276" s="192"/>
    </row>
    <row r="29277" spans="9:10" ht="15.75">
      <c r="I29277" s="192"/>
      <c r="J29277" s="192"/>
    </row>
    <row r="29278" spans="9:10" ht="15.75">
      <c r="I29278" s="192"/>
      <c r="J29278" s="192"/>
    </row>
    <row r="29279" spans="9:10" ht="15.75">
      <c r="I29279" s="192"/>
      <c r="J29279" s="192"/>
    </row>
    <row r="29280" spans="9:10" ht="15.75">
      <c r="I29280" s="192"/>
      <c r="J29280" s="192"/>
    </row>
    <row r="29281" spans="9:10" ht="15.75">
      <c r="I29281" s="192"/>
      <c r="J29281" s="192"/>
    </row>
    <row r="29282" spans="9:10" ht="15.75">
      <c r="I29282" s="192"/>
      <c r="J29282" s="192"/>
    </row>
    <row r="29283" spans="9:10" ht="15.75">
      <c r="I29283" s="192"/>
      <c r="J29283" s="192"/>
    </row>
    <row r="29284" spans="9:10" ht="15.75">
      <c r="I29284" s="192"/>
      <c r="J29284" s="192"/>
    </row>
    <row r="29285" spans="9:10" ht="15.75">
      <c r="I29285" s="192"/>
      <c r="J29285" s="192"/>
    </row>
    <row r="29286" spans="9:10" ht="15.75">
      <c r="I29286" s="192"/>
      <c r="J29286" s="192"/>
    </row>
    <row r="29287" spans="9:10" ht="15.75">
      <c r="I29287" s="192"/>
      <c r="J29287" s="192"/>
    </row>
    <row r="29288" spans="9:10" ht="15.75">
      <c r="I29288" s="192"/>
      <c r="J29288" s="192"/>
    </row>
    <row r="29289" spans="9:10" ht="15.75">
      <c r="I29289" s="192"/>
      <c r="J29289" s="192"/>
    </row>
    <row r="29290" spans="9:10" ht="15.75">
      <c r="I29290" s="192"/>
      <c r="J29290" s="192"/>
    </row>
    <row r="29291" spans="9:10" ht="15.75">
      <c r="I29291" s="192"/>
      <c r="J29291" s="192"/>
    </row>
    <row r="29292" spans="9:10" ht="15.75">
      <c r="I29292" s="192"/>
      <c r="J29292" s="192"/>
    </row>
    <row r="29293" spans="9:10" ht="15.75">
      <c r="I29293" s="192"/>
      <c r="J29293" s="192"/>
    </row>
    <row r="29294" spans="9:10" ht="15.75">
      <c r="I29294" s="192"/>
      <c r="J29294" s="192"/>
    </row>
    <row r="29295" spans="9:10" ht="15.75">
      <c r="I29295" s="192"/>
      <c r="J29295" s="192"/>
    </row>
    <row r="29296" spans="9:10" ht="15.75">
      <c r="I29296" s="192"/>
      <c r="J29296" s="192"/>
    </row>
    <row r="29297" spans="9:10" ht="15.75">
      <c r="I29297" s="192"/>
      <c r="J29297" s="192"/>
    </row>
    <row r="29298" spans="9:10" ht="15.75">
      <c r="I29298" s="192"/>
      <c r="J29298" s="192"/>
    </row>
    <row r="29299" spans="9:10" ht="15.75">
      <c r="I29299" s="192"/>
      <c r="J29299" s="192"/>
    </row>
    <row r="29300" spans="9:10" ht="15.75">
      <c r="I29300" s="192"/>
      <c r="J29300" s="192"/>
    </row>
    <row r="29301" spans="9:10" ht="15.75">
      <c r="I29301" s="192"/>
      <c r="J29301" s="192"/>
    </row>
    <row r="29302" spans="9:10" ht="15.75">
      <c r="I29302" s="192"/>
      <c r="J29302" s="192"/>
    </row>
    <row r="29303" spans="9:10" ht="15.75">
      <c r="I29303" s="192"/>
      <c r="J29303" s="192"/>
    </row>
    <row r="29304" spans="9:10" ht="15.75">
      <c r="I29304" s="192"/>
      <c r="J29304" s="192"/>
    </row>
    <row r="29305" spans="9:10" ht="15.75">
      <c r="I29305" s="192"/>
      <c r="J29305" s="192"/>
    </row>
    <row r="29306" spans="9:10" ht="15.75">
      <c r="I29306" s="192"/>
      <c r="J29306" s="192"/>
    </row>
    <row r="29307" spans="9:10" ht="15.75">
      <c r="I29307" s="192"/>
      <c r="J29307" s="192"/>
    </row>
    <row r="29308" spans="9:10" ht="15.75">
      <c r="I29308" s="192"/>
      <c r="J29308" s="192"/>
    </row>
    <row r="29309" spans="9:10" ht="15.75">
      <c r="I29309" s="192"/>
      <c r="J29309" s="192"/>
    </row>
    <row r="29310" spans="9:10" ht="15.75">
      <c r="I29310" s="192"/>
      <c r="J29310" s="192"/>
    </row>
    <row r="29311" spans="9:10" ht="15.75">
      <c r="I29311" s="192"/>
      <c r="J29311" s="192"/>
    </row>
    <row r="29312" spans="9:10" ht="15.75">
      <c r="I29312" s="192"/>
      <c r="J29312" s="192"/>
    </row>
    <row r="29313" spans="9:10" ht="15.75">
      <c r="I29313" s="192"/>
      <c r="J29313" s="192"/>
    </row>
    <row r="29314" spans="9:10" ht="15.75">
      <c r="I29314" s="192"/>
      <c r="J29314" s="192"/>
    </row>
    <row r="29315" spans="9:10" ht="15.75">
      <c r="I29315" s="192"/>
      <c r="J29315" s="192"/>
    </row>
    <row r="29316" spans="9:10" ht="15.75">
      <c r="I29316" s="192"/>
      <c r="J29316" s="192"/>
    </row>
    <row r="29317" spans="9:10" ht="15.75">
      <c r="I29317" s="192"/>
      <c r="J29317" s="192"/>
    </row>
    <row r="29318" spans="9:10" ht="15.75">
      <c r="I29318" s="192"/>
      <c r="J29318" s="192"/>
    </row>
    <row r="29319" spans="9:10" ht="15.75">
      <c r="I29319" s="192"/>
      <c r="J29319" s="192"/>
    </row>
    <row r="29320" spans="9:10" ht="15.75">
      <c r="I29320" s="192"/>
      <c r="J29320" s="192"/>
    </row>
    <row r="29321" spans="9:10" ht="15.75">
      <c r="I29321" s="192"/>
      <c r="J29321" s="192"/>
    </row>
    <row r="29322" spans="9:10" ht="15.75">
      <c r="I29322" s="192"/>
      <c r="J29322" s="192"/>
    </row>
    <row r="29323" spans="9:10" ht="15.75">
      <c r="I29323" s="192"/>
      <c r="J29323" s="192"/>
    </row>
    <row r="29324" spans="9:10" ht="15.75">
      <c r="I29324" s="192"/>
      <c r="J29324" s="192"/>
    </row>
    <row r="29325" spans="9:10" ht="15.75">
      <c r="I29325" s="192"/>
      <c r="J29325" s="192"/>
    </row>
    <row r="29326" spans="9:10" ht="15.75">
      <c r="I29326" s="192"/>
      <c r="J29326" s="192"/>
    </row>
    <row r="29327" spans="9:10" ht="15.75">
      <c r="I29327" s="192"/>
      <c r="J29327" s="192"/>
    </row>
    <row r="29328" spans="9:10" ht="15.75">
      <c r="I29328" s="192"/>
      <c r="J29328" s="192"/>
    </row>
    <row r="29329" spans="9:10" ht="15.75">
      <c r="I29329" s="192"/>
      <c r="J29329" s="192"/>
    </row>
    <row r="29330" spans="9:10" ht="15.75">
      <c r="I29330" s="192"/>
      <c r="J29330" s="192"/>
    </row>
    <row r="29331" spans="9:10" ht="15.75">
      <c r="I29331" s="192"/>
      <c r="J29331" s="192"/>
    </row>
    <row r="29332" spans="9:10" ht="15.75">
      <c r="I29332" s="192"/>
      <c r="J29332" s="192"/>
    </row>
    <row r="29333" spans="9:10" ht="15.75">
      <c r="I29333" s="192"/>
      <c r="J29333" s="192"/>
    </row>
    <row r="29334" spans="9:10" ht="15.75">
      <c r="I29334" s="192"/>
      <c r="J29334" s="192"/>
    </row>
    <row r="29335" spans="9:10" ht="15.75">
      <c r="I29335" s="192"/>
      <c r="J29335" s="192"/>
    </row>
    <row r="29336" spans="9:10" ht="15.75">
      <c r="I29336" s="192"/>
      <c r="J29336" s="192"/>
    </row>
    <row r="29337" spans="9:10" ht="15.75">
      <c r="I29337" s="192"/>
      <c r="J29337" s="192"/>
    </row>
    <row r="29338" spans="9:10" ht="15.75">
      <c r="I29338" s="192"/>
      <c r="J29338" s="192"/>
    </row>
    <row r="29339" spans="9:10" ht="15.75">
      <c r="I29339" s="192"/>
      <c r="J29339" s="192"/>
    </row>
    <row r="29340" spans="9:10" ht="15.75">
      <c r="I29340" s="192"/>
      <c r="J29340" s="192"/>
    </row>
    <row r="29341" spans="9:10" ht="15.75">
      <c r="I29341" s="192"/>
      <c r="J29341" s="192"/>
    </row>
    <row r="29342" spans="9:10" ht="15.75">
      <c r="I29342" s="192"/>
      <c r="J29342" s="192"/>
    </row>
    <row r="29343" spans="9:10" ht="15.75">
      <c r="I29343" s="192"/>
      <c r="J29343" s="192"/>
    </row>
    <row r="29344" spans="9:10" ht="15.75">
      <c r="I29344" s="192"/>
      <c r="J29344" s="192"/>
    </row>
    <row r="29345" spans="9:10" ht="15.75">
      <c r="I29345" s="192"/>
      <c r="J29345" s="192"/>
    </row>
    <row r="29346" spans="9:10" ht="15.75">
      <c r="I29346" s="192"/>
      <c r="J29346" s="192"/>
    </row>
    <row r="29347" spans="9:10" ht="15.75">
      <c r="I29347" s="192"/>
      <c r="J29347" s="192"/>
    </row>
    <row r="29348" spans="9:10" ht="15.75">
      <c r="I29348" s="192"/>
      <c r="J29348" s="192"/>
    </row>
    <row r="29349" spans="9:10" ht="15.75">
      <c r="I29349" s="192"/>
      <c r="J29349" s="192"/>
    </row>
    <row r="29350" spans="9:10" ht="15.75">
      <c r="I29350" s="192"/>
      <c r="J29350" s="192"/>
    </row>
    <row r="29351" spans="9:10" ht="15.75">
      <c r="I29351" s="192"/>
      <c r="J29351" s="192"/>
    </row>
    <row r="29352" spans="9:10" ht="15.75">
      <c r="I29352" s="192"/>
      <c r="J29352" s="192"/>
    </row>
    <row r="29353" spans="9:10" ht="15.75">
      <c r="I29353" s="192"/>
      <c r="J29353" s="192"/>
    </row>
    <row r="29354" spans="9:10" ht="15.75">
      <c r="I29354" s="192"/>
      <c r="J29354" s="192"/>
    </row>
    <row r="29355" spans="9:10" ht="15.75">
      <c r="I29355" s="192"/>
      <c r="J29355" s="192"/>
    </row>
    <row r="29356" spans="9:10" ht="15.75">
      <c r="I29356" s="192"/>
      <c r="J29356" s="192"/>
    </row>
    <row r="29357" spans="9:10" ht="15.75">
      <c r="I29357" s="192"/>
      <c r="J29357" s="192"/>
    </row>
    <row r="29358" spans="9:10" ht="15.75">
      <c r="I29358" s="192"/>
      <c r="J29358" s="192"/>
    </row>
    <row r="29359" spans="9:10" ht="15.75">
      <c r="I29359" s="192"/>
      <c r="J29359" s="192"/>
    </row>
    <row r="29360" spans="9:10" ht="15.75">
      <c r="I29360" s="192"/>
      <c r="J29360" s="192"/>
    </row>
    <row r="29361" spans="9:10" ht="15.75">
      <c r="I29361" s="192"/>
      <c r="J29361" s="192"/>
    </row>
    <row r="29362" spans="9:10" ht="15.75">
      <c r="I29362" s="192"/>
      <c r="J29362" s="192"/>
    </row>
    <row r="29363" spans="9:10" ht="15.75">
      <c r="I29363" s="192"/>
      <c r="J29363" s="192"/>
    </row>
    <row r="29364" spans="9:10" ht="15.75">
      <c r="I29364" s="192"/>
      <c r="J29364" s="192"/>
    </row>
    <row r="29365" spans="9:10" ht="15.75">
      <c r="I29365" s="192"/>
      <c r="J29365" s="192"/>
    </row>
    <row r="29366" spans="9:10" ht="15.75">
      <c r="I29366" s="192"/>
      <c r="J29366" s="192"/>
    </row>
    <row r="29367" spans="9:10" ht="15.75">
      <c r="I29367" s="192"/>
      <c r="J29367" s="192"/>
    </row>
    <row r="29368" spans="9:10" ht="15.75">
      <c r="I29368" s="192"/>
      <c r="J29368" s="192"/>
    </row>
    <row r="29369" spans="9:10" ht="15.75">
      <c r="I29369" s="192"/>
      <c r="J29369" s="192"/>
    </row>
    <row r="29370" spans="9:10" ht="15.75">
      <c r="I29370" s="192"/>
      <c r="J29370" s="192"/>
    </row>
    <row r="29371" spans="9:10" ht="15.75">
      <c r="I29371" s="192"/>
      <c r="J29371" s="192"/>
    </row>
    <row r="29372" spans="9:10" ht="15.75">
      <c r="I29372" s="192"/>
      <c r="J29372" s="192"/>
    </row>
    <row r="29373" spans="9:10" ht="15.75">
      <c r="I29373" s="192"/>
      <c r="J29373" s="192"/>
    </row>
    <row r="29374" spans="9:10" ht="15.75">
      <c r="I29374" s="192"/>
      <c r="J29374" s="192"/>
    </row>
    <row r="29375" spans="9:10" ht="15.75">
      <c r="I29375" s="192"/>
      <c r="J29375" s="192"/>
    </row>
    <row r="29376" spans="9:10" ht="15.75">
      <c r="I29376" s="192"/>
      <c r="J29376" s="192"/>
    </row>
    <row r="29377" spans="9:10" ht="15.75">
      <c r="I29377" s="192"/>
      <c r="J29377" s="192"/>
    </row>
    <row r="29378" spans="9:10" ht="15.75">
      <c r="I29378" s="192"/>
      <c r="J29378" s="192"/>
    </row>
    <row r="29379" spans="9:10" ht="15.75">
      <c r="I29379" s="192"/>
      <c r="J29379" s="192"/>
    </row>
    <row r="29380" spans="9:10" ht="15.75">
      <c r="I29380" s="192"/>
      <c r="J29380" s="192"/>
    </row>
    <row r="29381" spans="9:10" ht="15.75">
      <c r="I29381" s="192"/>
      <c r="J29381" s="192"/>
    </row>
    <row r="29382" spans="9:10" ht="15.75">
      <c r="I29382" s="192"/>
      <c r="J29382" s="192"/>
    </row>
    <row r="29383" spans="9:10" ht="15.75">
      <c r="I29383" s="192"/>
      <c r="J29383" s="192"/>
    </row>
    <row r="29384" spans="9:10" ht="15.75">
      <c r="I29384" s="192"/>
      <c r="J29384" s="192"/>
    </row>
    <row r="29385" spans="9:10" ht="15.75">
      <c r="I29385" s="192"/>
      <c r="J29385" s="192"/>
    </row>
    <row r="29386" spans="9:10" ht="15.75">
      <c r="I29386" s="192"/>
      <c r="J29386" s="192"/>
    </row>
    <row r="29387" spans="9:10" ht="15.75">
      <c r="I29387" s="192"/>
      <c r="J29387" s="192"/>
    </row>
    <row r="29388" spans="9:10" ht="15.75">
      <c r="I29388" s="192"/>
      <c r="J29388" s="192"/>
    </row>
    <row r="29389" spans="9:10" ht="15.75">
      <c r="I29389" s="192"/>
      <c r="J29389" s="192"/>
    </row>
    <row r="29390" spans="9:10" ht="15.75">
      <c r="I29390" s="192"/>
      <c r="J29390" s="192"/>
    </row>
    <row r="29391" spans="9:10" ht="15.75">
      <c r="I29391" s="192"/>
      <c r="J29391" s="192"/>
    </row>
    <row r="29392" spans="9:10" ht="15.75">
      <c r="I29392" s="192"/>
      <c r="J29392" s="192"/>
    </row>
    <row r="29393" spans="9:10" ht="15.75">
      <c r="I29393" s="192"/>
      <c r="J29393" s="192"/>
    </row>
    <row r="29394" spans="9:10" ht="15.75">
      <c r="I29394" s="192"/>
      <c r="J29394" s="192"/>
    </row>
    <row r="29395" spans="9:10" ht="15.75">
      <c r="I29395" s="192"/>
      <c r="J29395" s="192"/>
    </row>
    <row r="29396" spans="9:10" ht="15.75">
      <c r="I29396" s="192"/>
      <c r="J29396" s="192"/>
    </row>
    <row r="29397" spans="9:10" ht="15.75">
      <c r="I29397" s="192"/>
      <c r="J29397" s="192"/>
    </row>
    <row r="29398" spans="9:10" ht="15.75">
      <c r="I29398" s="192"/>
      <c r="J29398" s="192"/>
    </row>
    <row r="29399" spans="9:10" ht="15.75">
      <c r="I29399" s="192"/>
      <c r="J29399" s="192"/>
    </row>
    <row r="29400" spans="9:10" ht="15.75">
      <c r="I29400" s="192"/>
      <c r="J29400" s="192"/>
    </row>
    <row r="29401" spans="9:10" ht="15.75">
      <c r="I29401" s="192"/>
      <c r="J29401" s="192"/>
    </row>
    <row r="29402" spans="9:10" ht="15.75">
      <c r="I29402" s="192"/>
      <c r="J29402" s="192"/>
    </row>
    <row r="29403" spans="9:10" ht="15.75">
      <c r="I29403" s="192"/>
      <c r="J29403" s="192"/>
    </row>
    <row r="29404" spans="9:10" ht="15.75">
      <c r="I29404" s="192"/>
      <c r="J29404" s="192"/>
    </row>
    <row r="29405" spans="9:10" ht="15.75">
      <c r="I29405" s="192"/>
      <c r="J29405" s="192"/>
    </row>
    <row r="29406" spans="9:10" ht="15.75">
      <c r="I29406" s="192"/>
      <c r="J29406" s="192"/>
    </row>
    <row r="29407" spans="9:10" ht="15.75">
      <c r="I29407" s="192"/>
      <c r="J29407" s="192"/>
    </row>
    <row r="29408" spans="9:10" ht="15.75">
      <c r="I29408" s="192"/>
      <c r="J29408" s="192"/>
    </row>
    <row r="29409" spans="9:10" ht="15.75">
      <c r="I29409" s="192"/>
      <c r="J29409" s="192"/>
    </row>
    <row r="29410" spans="9:10" ht="15.75">
      <c r="I29410" s="192"/>
      <c r="J29410" s="192"/>
    </row>
    <row r="29411" spans="9:10" ht="15.75">
      <c r="I29411" s="192"/>
      <c r="J29411" s="192"/>
    </row>
    <row r="29412" spans="9:10" ht="15.75">
      <c r="I29412" s="192"/>
      <c r="J29412" s="192"/>
    </row>
    <row r="29413" spans="9:10" ht="15.75">
      <c r="I29413" s="192"/>
      <c r="J29413" s="192"/>
    </row>
    <row r="29414" spans="9:10" ht="15.75">
      <c r="I29414" s="192"/>
      <c r="J29414" s="192"/>
    </row>
    <row r="29415" spans="9:10" ht="15.75">
      <c r="I29415" s="192"/>
      <c r="J29415" s="192"/>
    </row>
    <row r="29416" spans="9:10" ht="15.75">
      <c r="I29416" s="192"/>
      <c r="J29416" s="192"/>
    </row>
    <row r="29417" spans="9:10" ht="15.75">
      <c r="I29417" s="192"/>
      <c r="J29417" s="192"/>
    </row>
    <row r="29418" spans="9:10" ht="15.75">
      <c r="I29418" s="192"/>
      <c r="J29418" s="192"/>
    </row>
    <row r="29419" spans="9:10" ht="15.75">
      <c r="I29419" s="192"/>
      <c r="J29419" s="192"/>
    </row>
    <row r="29420" spans="9:10" ht="15.75">
      <c r="I29420" s="192"/>
      <c r="J29420" s="192"/>
    </row>
    <row r="29421" spans="9:10" ht="15.75">
      <c r="I29421" s="192"/>
      <c r="J29421" s="192"/>
    </row>
    <row r="29422" spans="9:10" ht="15.75">
      <c r="I29422" s="192"/>
      <c r="J29422" s="192"/>
    </row>
    <row r="29423" spans="9:10" ht="15.75">
      <c r="I29423" s="192"/>
      <c r="J29423" s="192"/>
    </row>
    <row r="29424" spans="9:10" ht="15.75">
      <c r="I29424" s="192"/>
      <c r="J29424" s="192"/>
    </row>
    <row r="29425" spans="9:10" ht="15.75">
      <c r="I29425" s="192"/>
      <c r="J29425" s="192"/>
    </row>
    <row r="29426" spans="9:10" ht="15.75">
      <c r="I29426" s="192"/>
      <c r="J29426" s="192"/>
    </row>
    <row r="29427" spans="9:10" ht="15.75">
      <c r="I29427" s="192"/>
      <c r="J29427" s="192"/>
    </row>
    <row r="29428" spans="9:10" ht="15.75">
      <c r="I29428" s="192"/>
      <c r="J29428" s="192"/>
    </row>
    <row r="29429" spans="9:10" ht="15.75">
      <c r="I29429" s="192"/>
      <c r="J29429" s="192"/>
    </row>
    <row r="29430" spans="9:10" ht="15.75">
      <c r="I29430" s="192"/>
      <c r="J29430" s="192"/>
    </row>
    <row r="29431" spans="9:10" ht="15.75">
      <c r="I29431" s="192"/>
      <c r="J29431" s="192"/>
    </row>
    <row r="29432" spans="9:10" ht="15.75">
      <c r="I29432" s="192"/>
      <c r="J29432" s="192"/>
    </row>
    <row r="29433" spans="9:10" ht="15.75">
      <c r="I29433" s="192"/>
      <c r="J29433" s="192"/>
    </row>
    <row r="29434" spans="9:10" ht="15.75">
      <c r="I29434" s="192"/>
      <c r="J29434" s="192"/>
    </row>
    <row r="29435" spans="9:10" ht="15.75">
      <c r="I29435" s="192"/>
      <c r="J29435" s="192"/>
    </row>
    <row r="29436" spans="9:10" ht="15.75">
      <c r="I29436" s="192"/>
      <c r="J29436" s="192"/>
    </row>
    <row r="29437" spans="9:10" ht="15.75">
      <c r="I29437" s="192"/>
      <c r="J29437" s="192"/>
    </row>
    <row r="29438" spans="9:10" ht="15.75">
      <c r="I29438" s="192"/>
      <c r="J29438" s="192"/>
    </row>
    <row r="29439" spans="9:10" ht="15.75">
      <c r="I29439" s="192"/>
      <c r="J29439" s="192"/>
    </row>
    <row r="29440" spans="9:10" ht="15.75">
      <c r="I29440" s="192"/>
      <c r="J29440" s="192"/>
    </row>
    <row r="29441" spans="9:10" ht="15.75">
      <c r="I29441" s="192"/>
      <c r="J29441" s="192"/>
    </row>
    <row r="29442" spans="9:10" ht="15.75">
      <c r="I29442" s="192"/>
      <c r="J29442" s="192"/>
    </row>
    <row r="29443" spans="9:10" ht="15.75">
      <c r="I29443" s="192"/>
      <c r="J29443" s="192"/>
    </row>
    <row r="29444" spans="9:10" ht="15.75">
      <c r="I29444" s="192"/>
      <c r="J29444" s="192"/>
    </row>
    <row r="29445" spans="9:10" ht="15.75">
      <c r="I29445" s="192"/>
      <c r="J29445" s="192"/>
    </row>
    <row r="29446" spans="9:10" ht="15.75">
      <c r="I29446" s="192"/>
      <c r="J29446" s="192"/>
    </row>
    <row r="29447" spans="9:10" ht="15.75">
      <c r="I29447" s="192"/>
      <c r="J29447" s="192"/>
    </row>
    <row r="29448" spans="9:10" ht="15.75">
      <c r="I29448" s="192"/>
      <c r="J29448" s="192"/>
    </row>
    <row r="29449" spans="9:10" ht="15.75">
      <c r="I29449" s="192"/>
      <c r="J29449" s="192"/>
    </row>
    <row r="29450" spans="9:10" ht="15.75">
      <c r="I29450" s="192"/>
      <c r="J29450" s="192"/>
    </row>
    <row r="29451" spans="9:10" ht="15.75">
      <c r="I29451" s="192"/>
      <c r="J29451" s="192"/>
    </row>
    <row r="29452" spans="9:10" ht="15.75">
      <c r="I29452" s="192"/>
      <c r="J29452" s="192"/>
    </row>
    <row r="29453" spans="9:10" ht="15.75">
      <c r="I29453" s="192"/>
      <c r="J29453" s="192"/>
    </row>
    <row r="29454" spans="9:10" ht="15.75">
      <c r="I29454" s="192"/>
      <c r="J29454" s="192"/>
    </row>
    <row r="29455" spans="9:10" ht="15.75">
      <c r="I29455" s="192"/>
      <c r="J29455" s="192"/>
    </row>
    <row r="29456" spans="9:10" ht="15.75">
      <c r="I29456" s="192"/>
      <c r="J29456" s="192"/>
    </row>
    <row r="29457" spans="9:10" ht="15.75">
      <c r="I29457" s="192"/>
      <c r="J29457" s="192"/>
    </row>
    <row r="29458" spans="9:10" ht="15.75">
      <c r="I29458" s="192"/>
      <c r="J29458" s="192"/>
    </row>
    <row r="29459" spans="9:10" ht="15.75">
      <c r="I29459" s="192"/>
      <c r="J29459" s="192"/>
    </row>
    <row r="29460" spans="9:10" ht="15.75">
      <c r="I29460" s="192"/>
      <c r="J29460" s="192"/>
    </row>
    <row r="29461" spans="9:10" ht="15.75">
      <c r="I29461" s="192"/>
      <c r="J29461" s="192"/>
    </row>
    <row r="29462" spans="9:10" ht="15.75">
      <c r="I29462" s="192"/>
      <c r="J29462" s="192"/>
    </row>
    <row r="29463" spans="9:10" ht="15.75">
      <c r="I29463" s="192"/>
      <c r="J29463" s="192"/>
    </row>
    <row r="29464" spans="9:10" ht="15.75">
      <c r="I29464" s="192"/>
      <c r="J29464" s="192"/>
    </row>
    <row r="29465" spans="9:10" ht="15.75">
      <c r="I29465" s="192"/>
      <c r="J29465" s="192"/>
    </row>
    <row r="29466" spans="9:10" ht="15.75">
      <c r="I29466" s="192"/>
      <c r="J29466" s="192"/>
    </row>
    <row r="29467" spans="9:10" ht="15.75">
      <c r="I29467" s="192"/>
      <c r="J29467" s="192"/>
    </row>
    <row r="29468" spans="9:10" ht="15.75">
      <c r="I29468" s="192"/>
      <c r="J29468" s="192"/>
    </row>
    <row r="29469" spans="9:10" ht="15.75">
      <c r="I29469" s="192"/>
      <c r="J29469" s="192"/>
    </row>
    <row r="29470" spans="9:10" ht="15.75">
      <c r="I29470" s="192"/>
      <c r="J29470" s="192"/>
    </row>
    <row r="29471" spans="9:10" ht="15.75">
      <c r="I29471" s="192"/>
      <c r="J29471" s="192"/>
    </row>
    <row r="29472" spans="9:10" ht="15.75">
      <c r="I29472" s="192"/>
      <c r="J29472" s="192"/>
    </row>
    <row r="29473" spans="9:10" ht="15.75">
      <c r="I29473" s="192"/>
      <c r="J29473" s="192"/>
    </row>
    <row r="29474" spans="9:10" ht="15.75">
      <c r="I29474" s="192"/>
      <c r="J29474" s="192"/>
    </row>
    <row r="29475" spans="9:10" ht="15.75">
      <c r="I29475" s="192"/>
      <c r="J29475" s="192"/>
    </row>
    <row r="29476" spans="9:10" ht="15.75">
      <c r="I29476" s="192"/>
      <c r="J29476" s="192"/>
    </row>
    <row r="29477" spans="9:10" ht="15.75">
      <c r="I29477" s="192"/>
      <c r="J29477" s="192"/>
    </row>
    <row r="29478" spans="9:10" ht="15.75">
      <c r="I29478" s="192"/>
      <c r="J29478" s="192"/>
    </row>
    <row r="29479" spans="9:10" ht="15.75">
      <c r="I29479" s="192"/>
      <c r="J29479" s="192"/>
    </row>
    <row r="29480" spans="9:10" ht="15.75">
      <c r="I29480" s="192"/>
      <c r="J29480" s="192"/>
    </row>
    <row r="29481" spans="9:10" ht="15.75">
      <c r="I29481" s="192"/>
      <c r="J29481" s="192"/>
    </row>
    <row r="29482" spans="9:10" ht="15.75">
      <c r="I29482" s="192"/>
      <c r="J29482" s="192"/>
    </row>
    <row r="29483" spans="9:10" ht="15.75">
      <c r="I29483" s="192"/>
      <c r="J29483" s="192"/>
    </row>
    <row r="29484" spans="9:10" ht="15.75">
      <c r="I29484" s="192"/>
      <c r="J29484" s="192"/>
    </row>
    <row r="29485" spans="9:10" ht="15.75">
      <c r="I29485" s="192"/>
      <c r="J29485" s="192"/>
    </row>
    <row r="29486" spans="9:10" ht="15.75">
      <c r="I29486" s="192"/>
      <c r="J29486" s="192"/>
    </row>
    <row r="29487" spans="9:10" ht="15.75">
      <c r="I29487" s="192"/>
      <c r="J29487" s="192"/>
    </row>
    <row r="29488" spans="9:10" ht="15.75">
      <c r="I29488" s="192"/>
      <c r="J29488" s="192"/>
    </row>
    <row r="29489" spans="9:10" ht="15.75">
      <c r="I29489" s="192"/>
      <c r="J29489" s="192"/>
    </row>
    <row r="29490" spans="9:10" ht="15.75">
      <c r="I29490" s="192"/>
      <c r="J29490" s="192"/>
    </row>
    <row r="29491" spans="9:10" ht="15.75">
      <c r="I29491" s="192"/>
      <c r="J29491" s="192"/>
    </row>
    <row r="29492" spans="9:10" ht="15.75">
      <c r="I29492" s="192"/>
      <c r="J29492" s="192"/>
    </row>
    <row r="29493" spans="9:10" ht="15.75">
      <c r="I29493" s="192"/>
      <c r="J29493" s="192"/>
    </row>
    <row r="29494" spans="9:10" ht="15.75">
      <c r="I29494" s="192"/>
      <c r="J29494" s="192"/>
    </row>
    <row r="29495" spans="9:10" ht="15.75">
      <c r="I29495" s="192"/>
      <c r="J29495" s="192"/>
    </row>
    <row r="29496" spans="9:10" ht="15.75">
      <c r="I29496" s="192"/>
      <c r="J29496" s="192"/>
    </row>
    <row r="29497" spans="9:10" ht="15.75">
      <c r="I29497" s="192"/>
      <c r="J29497" s="192"/>
    </row>
    <row r="29498" spans="9:10" ht="15.75">
      <c r="I29498" s="192"/>
      <c r="J29498" s="192"/>
    </row>
    <row r="29499" spans="9:10" ht="15.75">
      <c r="I29499" s="192"/>
      <c r="J29499" s="192"/>
    </row>
    <row r="29500" spans="9:10" ht="15.75">
      <c r="I29500" s="192"/>
      <c r="J29500" s="192"/>
    </row>
    <row r="29501" spans="9:10" ht="15.75">
      <c r="I29501" s="192"/>
      <c r="J29501" s="192"/>
    </row>
    <row r="29502" spans="9:10" ht="15.75">
      <c r="I29502" s="192"/>
      <c r="J29502" s="192"/>
    </row>
    <row r="29503" spans="9:10" ht="15.75">
      <c r="I29503" s="192"/>
      <c r="J29503" s="192"/>
    </row>
    <row r="29504" spans="9:10" ht="15.75">
      <c r="I29504" s="192"/>
      <c r="J29504" s="192"/>
    </row>
    <row r="29505" spans="9:10" ht="15.75">
      <c r="I29505" s="192"/>
      <c r="J29505" s="192"/>
    </row>
    <row r="29506" spans="9:10" ht="15.75">
      <c r="I29506" s="192"/>
      <c r="J29506" s="192"/>
    </row>
    <row r="29507" spans="9:10" ht="15.75">
      <c r="I29507" s="192"/>
      <c r="J29507" s="192"/>
    </row>
    <row r="29508" spans="9:10" ht="15.75">
      <c r="I29508" s="192"/>
      <c r="J29508" s="192"/>
    </row>
    <row r="29509" spans="9:10" ht="15.75">
      <c r="I29509" s="192"/>
      <c r="J29509" s="192"/>
    </row>
    <row r="29510" spans="9:10" ht="15.75">
      <c r="I29510" s="192"/>
      <c r="J29510" s="192"/>
    </row>
    <row r="29511" spans="9:10" ht="15.75">
      <c r="I29511" s="192"/>
      <c r="J29511" s="192"/>
    </row>
    <row r="29512" spans="9:10" ht="15.75">
      <c r="I29512" s="192"/>
      <c r="J29512" s="192"/>
    </row>
    <row r="29513" spans="9:10" ht="15.75">
      <c r="I29513" s="192"/>
      <c r="J29513" s="192"/>
    </row>
    <row r="29514" spans="9:10" ht="15.75">
      <c r="I29514" s="192"/>
      <c r="J29514" s="192"/>
    </row>
    <row r="29515" spans="9:10" ht="15.75">
      <c r="I29515" s="192"/>
      <c r="J29515" s="192"/>
    </row>
    <row r="29516" spans="9:10" ht="15.75">
      <c r="I29516" s="192"/>
      <c r="J29516" s="192"/>
    </row>
    <row r="29517" spans="9:10" ht="15.75">
      <c r="I29517" s="192"/>
      <c r="J29517" s="192"/>
    </row>
    <row r="29518" spans="9:10" ht="15.75">
      <c r="I29518" s="192"/>
      <c r="J29518" s="192"/>
    </row>
    <row r="29519" spans="9:10" ht="15.75">
      <c r="I29519" s="192"/>
      <c r="J29519" s="192"/>
    </row>
    <row r="29520" spans="9:10" ht="15.75">
      <c r="I29520" s="192"/>
      <c r="J29520" s="192"/>
    </row>
    <row r="29521" spans="9:10" ht="15.75">
      <c r="I29521" s="192"/>
      <c r="J29521" s="192"/>
    </row>
    <row r="29522" spans="9:10" ht="15.75">
      <c r="I29522" s="192"/>
      <c r="J29522" s="192"/>
    </row>
    <row r="29523" spans="9:10" ht="15.75">
      <c r="I29523" s="192"/>
      <c r="J29523" s="192"/>
    </row>
    <row r="29524" spans="9:10" ht="15.75">
      <c r="I29524" s="192"/>
      <c r="J29524" s="192"/>
    </row>
    <row r="29525" spans="9:10" ht="15.75">
      <c r="I29525" s="192"/>
      <c r="J29525" s="192"/>
    </row>
    <row r="29526" spans="9:10" ht="15.75">
      <c r="I29526" s="192"/>
      <c r="J29526" s="192"/>
    </row>
    <row r="29527" spans="9:10" ht="15.75">
      <c r="I29527" s="192"/>
      <c r="J29527" s="192"/>
    </row>
    <row r="29528" spans="9:10" ht="15.75">
      <c r="I29528" s="192"/>
      <c r="J29528" s="192"/>
    </row>
    <row r="29529" spans="9:10" ht="15.75">
      <c r="I29529" s="192"/>
      <c r="J29529" s="192"/>
    </row>
    <row r="29530" spans="9:10" ht="15.75">
      <c r="I29530" s="192"/>
      <c r="J29530" s="192"/>
    </row>
    <row r="29531" spans="9:10" ht="15.75">
      <c r="I29531" s="192"/>
      <c r="J29531" s="192"/>
    </row>
    <row r="29532" spans="9:10" ht="15.75">
      <c r="I29532" s="192"/>
      <c r="J29532" s="192"/>
    </row>
    <row r="29533" spans="9:10" ht="15.75">
      <c r="I29533" s="192"/>
      <c r="J29533" s="192"/>
    </row>
    <row r="29534" spans="9:10" ht="15.75">
      <c r="I29534" s="192"/>
      <c r="J29534" s="192"/>
    </row>
    <row r="29535" spans="9:10" ht="15.75">
      <c r="I29535" s="192"/>
      <c r="J29535" s="192"/>
    </row>
    <row r="29536" spans="9:10" ht="15.75">
      <c r="I29536" s="192"/>
      <c r="J29536" s="192"/>
    </row>
    <row r="29537" spans="9:10" ht="15.75">
      <c r="I29537" s="192"/>
      <c r="J29537" s="192"/>
    </row>
    <row r="29538" spans="9:10" ht="15.75">
      <c r="I29538" s="192"/>
      <c r="J29538" s="192"/>
    </row>
    <row r="29539" spans="9:10" ht="15.75">
      <c r="I29539" s="192"/>
      <c r="J29539" s="192"/>
    </row>
    <row r="29540" spans="9:10" ht="15.75">
      <c r="I29540" s="192"/>
      <c r="J29540" s="192"/>
    </row>
    <row r="29541" spans="9:10" ht="15.75">
      <c r="I29541" s="192"/>
      <c r="J29541" s="192"/>
    </row>
    <row r="29542" spans="9:10" ht="15.75">
      <c r="I29542" s="192"/>
      <c r="J29542" s="192"/>
    </row>
    <row r="29543" spans="9:10" ht="15.75">
      <c r="I29543" s="192"/>
      <c r="J29543" s="192"/>
    </row>
    <row r="29544" spans="9:10" ht="15.75">
      <c r="I29544" s="192"/>
      <c r="J29544" s="192"/>
    </row>
    <row r="29545" spans="9:10" ht="15.75">
      <c r="I29545" s="192"/>
      <c r="J29545" s="192"/>
    </row>
    <row r="29546" spans="9:10" ht="15.75">
      <c r="I29546" s="192"/>
      <c r="J29546" s="192"/>
    </row>
    <row r="29547" spans="9:10" ht="15.75">
      <c r="I29547" s="192"/>
      <c r="J29547" s="192"/>
    </row>
    <row r="29548" spans="9:10" ht="15.75">
      <c r="I29548" s="192"/>
      <c r="J29548" s="192"/>
    </row>
    <row r="29549" spans="9:10" ht="15.75">
      <c r="I29549" s="192"/>
      <c r="J29549" s="192"/>
    </row>
    <row r="29550" spans="9:10" ht="15.75">
      <c r="I29550" s="192"/>
      <c r="J29550" s="192"/>
    </row>
    <row r="29551" spans="9:10" ht="15.75">
      <c r="I29551" s="192"/>
      <c r="J29551" s="192"/>
    </row>
    <row r="29552" spans="9:10" ht="15.75">
      <c r="I29552" s="192"/>
      <c r="J29552" s="192"/>
    </row>
    <row r="29553" spans="9:10" ht="15.75">
      <c r="I29553" s="192"/>
      <c r="J29553" s="192"/>
    </row>
    <row r="29554" spans="9:10" ht="15.75">
      <c r="I29554" s="192"/>
      <c r="J29554" s="192"/>
    </row>
    <row r="29555" spans="9:10" ht="15.75">
      <c r="I29555" s="192"/>
      <c r="J29555" s="192"/>
    </row>
    <row r="29556" spans="9:10" ht="15.75">
      <c r="I29556" s="192"/>
      <c r="J29556" s="192"/>
    </row>
    <row r="29557" spans="9:10" ht="15.75">
      <c r="I29557" s="192"/>
      <c r="J29557" s="192"/>
    </row>
    <row r="29558" spans="9:10" ht="15.75">
      <c r="I29558" s="192"/>
      <c r="J29558" s="192"/>
    </row>
    <row r="29559" spans="9:10" ht="15.75">
      <c r="I29559" s="192"/>
      <c r="J29559" s="192"/>
    </row>
    <row r="29560" spans="9:10" ht="15.75">
      <c r="I29560" s="192"/>
      <c r="J29560" s="192"/>
    </row>
    <row r="29561" spans="9:10" ht="15.75">
      <c r="I29561" s="192"/>
      <c r="J29561" s="192"/>
    </row>
    <row r="29562" spans="9:10" ht="15.75">
      <c r="I29562" s="192"/>
      <c r="J29562" s="192"/>
    </row>
    <row r="29563" spans="9:10" ht="15.75">
      <c r="I29563" s="192"/>
      <c r="J29563" s="192"/>
    </row>
    <row r="29564" spans="9:10" ht="15.75">
      <c r="I29564" s="192"/>
      <c r="J29564" s="192"/>
    </row>
    <row r="29565" spans="9:10" ht="15.75">
      <c r="I29565" s="192"/>
      <c r="J29565" s="192"/>
    </row>
    <row r="29566" spans="9:10" ht="15.75">
      <c r="I29566" s="192"/>
      <c r="J29566" s="192"/>
    </row>
    <row r="29567" spans="9:10" ht="15.75">
      <c r="I29567" s="192"/>
      <c r="J29567" s="192"/>
    </row>
    <row r="29568" spans="9:10" ht="15.75">
      <c r="I29568" s="192"/>
      <c r="J29568" s="192"/>
    </row>
    <row r="29569" spans="9:10" ht="15.75">
      <c r="I29569" s="192"/>
      <c r="J29569" s="192"/>
    </row>
    <row r="29570" spans="9:10" ht="15.75">
      <c r="I29570" s="192"/>
      <c r="J29570" s="192"/>
    </row>
    <row r="29571" spans="9:10" ht="15.75">
      <c r="I29571" s="192"/>
      <c r="J29571" s="192"/>
    </row>
    <row r="29572" spans="9:10" ht="15.75">
      <c r="I29572" s="192"/>
      <c r="J29572" s="192"/>
    </row>
    <row r="29573" spans="9:10" ht="15.75">
      <c r="I29573" s="192"/>
      <c r="J29573" s="192"/>
    </row>
    <row r="29574" spans="9:10" ht="15.75">
      <c r="I29574" s="192"/>
      <c r="J29574" s="192"/>
    </row>
    <row r="29575" spans="9:10" ht="15.75">
      <c r="I29575" s="192"/>
      <c r="J29575" s="192"/>
    </row>
    <row r="29576" spans="9:10" ht="15.75">
      <c r="I29576" s="192"/>
      <c r="J29576" s="192"/>
    </row>
    <row r="29577" spans="9:10" ht="15.75">
      <c r="I29577" s="192"/>
      <c r="J29577" s="192"/>
    </row>
    <row r="29578" spans="9:10" ht="15.75">
      <c r="I29578" s="192"/>
      <c r="J29578" s="192"/>
    </row>
    <row r="29579" spans="9:10" ht="15.75">
      <c r="I29579" s="192"/>
      <c r="J29579" s="192"/>
    </row>
    <row r="29580" spans="9:10" ht="15.75">
      <c r="I29580" s="192"/>
      <c r="J29580" s="192"/>
    </row>
    <row r="29581" spans="9:10" ht="15.75">
      <c r="I29581" s="192"/>
      <c r="J29581" s="192"/>
    </row>
    <row r="29582" spans="9:10" ht="15.75">
      <c r="I29582" s="192"/>
      <c r="J29582" s="192"/>
    </row>
    <row r="29583" spans="9:10" ht="15.75">
      <c r="I29583" s="192"/>
      <c r="J29583" s="192"/>
    </row>
    <row r="29584" spans="9:10" ht="15.75">
      <c r="I29584" s="192"/>
      <c r="J29584" s="192"/>
    </row>
    <row r="29585" spans="9:10" ht="15.75">
      <c r="I29585" s="192"/>
      <c r="J29585" s="192"/>
    </row>
    <row r="29586" spans="9:10" ht="15.75">
      <c r="I29586" s="192"/>
      <c r="J29586" s="192"/>
    </row>
    <row r="29587" spans="9:10" ht="15.75">
      <c r="I29587" s="192"/>
      <c r="J29587" s="192"/>
    </row>
    <row r="29588" spans="9:10" ht="15.75">
      <c r="I29588" s="192"/>
      <c r="J29588" s="192"/>
    </row>
    <row r="29589" spans="9:10" ht="15.75">
      <c r="I29589" s="192"/>
      <c r="J29589" s="192"/>
    </row>
    <row r="29590" spans="9:10" ht="15.75">
      <c r="I29590" s="192"/>
      <c r="J29590" s="192"/>
    </row>
    <row r="29591" spans="9:10" ht="15.75">
      <c r="I29591" s="192"/>
      <c r="J29591" s="192"/>
    </row>
    <row r="29592" spans="9:10" ht="15.75">
      <c r="I29592" s="192"/>
      <c r="J29592" s="192"/>
    </row>
    <row r="29593" spans="9:10" ht="15.75">
      <c r="I29593" s="192"/>
      <c r="J29593" s="192"/>
    </row>
    <row r="29594" spans="9:10" ht="15.75">
      <c r="I29594" s="192"/>
      <c r="J29594" s="192"/>
    </row>
    <row r="29595" spans="9:10" ht="15.75">
      <c r="I29595" s="192"/>
      <c r="J29595" s="192"/>
    </row>
    <row r="29596" spans="9:10" ht="15.75">
      <c r="I29596" s="192"/>
      <c r="J29596" s="192"/>
    </row>
    <row r="29597" spans="9:10" ht="15.75">
      <c r="I29597" s="192"/>
      <c r="J29597" s="192"/>
    </row>
    <row r="29598" spans="9:10" ht="15.75">
      <c r="I29598" s="192"/>
      <c r="J29598" s="192"/>
    </row>
    <row r="29599" spans="9:10" ht="15.75">
      <c r="I29599" s="192"/>
      <c r="J29599" s="192"/>
    </row>
    <row r="29600" spans="9:10" ht="15.75">
      <c r="I29600" s="192"/>
      <c r="J29600" s="192"/>
    </row>
    <row r="29601" spans="9:10" ht="15.75">
      <c r="I29601" s="192"/>
      <c r="J29601" s="192"/>
    </row>
    <row r="29602" spans="9:10" ht="15.75">
      <c r="I29602" s="192"/>
      <c r="J29602" s="192"/>
    </row>
    <row r="29603" spans="9:10" ht="15.75">
      <c r="I29603" s="192"/>
      <c r="J29603" s="192"/>
    </row>
    <row r="29604" spans="9:10" ht="15.75">
      <c r="I29604" s="192"/>
      <c r="J29604" s="192"/>
    </row>
    <row r="29605" spans="9:10" ht="15.75">
      <c r="I29605" s="192"/>
      <c r="J29605" s="192"/>
    </row>
    <row r="29606" spans="9:10" ht="15.75">
      <c r="I29606" s="192"/>
      <c r="J29606" s="192"/>
    </row>
    <row r="29607" spans="9:10" ht="15.75">
      <c r="I29607" s="192"/>
      <c r="J29607" s="192"/>
    </row>
    <row r="29608" spans="9:10" ht="15.75">
      <c r="I29608" s="192"/>
      <c r="J29608" s="192"/>
    </row>
    <row r="29609" spans="9:10" ht="15.75">
      <c r="I29609" s="192"/>
      <c r="J29609" s="192"/>
    </row>
    <row r="29610" spans="9:10" ht="15.75">
      <c r="I29610" s="192"/>
      <c r="J29610" s="192"/>
    </row>
    <row r="29611" spans="9:10" ht="15.75">
      <c r="I29611" s="192"/>
      <c r="J29611" s="192"/>
    </row>
    <row r="29612" spans="9:10" ht="15.75">
      <c r="I29612" s="192"/>
      <c r="J29612" s="192"/>
    </row>
    <row r="29613" spans="9:10" ht="15.75">
      <c r="I29613" s="192"/>
      <c r="J29613" s="192"/>
    </row>
    <row r="29614" spans="9:10" ht="15.75">
      <c r="I29614" s="192"/>
      <c r="J29614" s="192"/>
    </row>
    <row r="29615" spans="9:10" ht="15.75">
      <c r="I29615" s="192"/>
      <c r="J29615" s="192"/>
    </row>
    <row r="29616" spans="9:10" ht="15.75">
      <c r="I29616" s="192"/>
      <c r="J29616" s="192"/>
    </row>
    <row r="29617" spans="9:10" ht="15.75">
      <c r="I29617" s="192"/>
      <c r="J29617" s="192"/>
    </row>
    <row r="29618" spans="9:10" ht="15.75">
      <c r="I29618" s="192"/>
      <c r="J29618" s="192"/>
    </row>
    <row r="29619" spans="9:10" ht="15.75">
      <c r="I29619" s="192"/>
      <c r="J29619" s="192"/>
    </row>
    <row r="29620" spans="9:10" ht="15.75">
      <c r="I29620" s="192"/>
      <c r="J29620" s="192"/>
    </row>
    <row r="29621" spans="9:10" ht="15.75">
      <c r="I29621" s="192"/>
      <c r="J29621" s="192"/>
    </row>
    <row r="29622" spans="9:10" ht="15.75">
      <c r="I29622" s="192"/>
      <c r="J29622" s="192"/>
    </row>
    <row r="29623" spans="9:10" ht="15.75">
      <c r="I29623" s="192"/>
      <c r="J29623" s="192"/>
    </row>
    <row r="29624" spans="9:10" ht="15.75">
      <c r="I29624" s="192"/>
      <c r="J29624" s="192"/>
    </row>
    <row r="29625" spans="9:10" ht="15.75">
      <c r="I29625" s="192"/>
      <c r="J29625" s="192"/>
    </row>
    <row r="29626" spans="9:10" ht="15.75">
      <c r="I29626" s="192"/>
      <c r="J29626" s="192"/>
    </row>
    <row r="29627" spans="9:10" ht="15.75">
      <c r="I29627" s="192"/>
      <c r="J29627" s="192"/>
    </row>
    <row r="29628" spans="9:10" ht="15.75">
      <c r="I29628" s="192"/>
      <c r="J29628" s="192"/>
    </row>
    <row r="29629" spans="9:10" ht="15.75">
      <c r="I29629" s="192"/>
      <c r="J29629" s="192"/>
    </row>
    <row r="29630" spans="9:10" ht="15.75">
      <c r="I29630" s="192"/>
      <c r="J29630" s="192"/>
    </row>
    <row r="29631" spans="9:10" ht="15.75">
      <c r="I29631" s="192"/>
      <c r="J29631" s="192"/>
    </row>
    <row r="29632" spans="9:10" ht="15.75">
      <c r="I29632" s="192"/>
      <c r="J29632" s="192"/>
    </row>
    <row r="29633" spans="9:10" ht="15.75">
      <c r="I29633" s="192"/>
      <c r="J29633" s="192"/>
    </row>
    <row r="29634" spans="9:10" ht="15.75">
      <c r="I29634" s="192"/>
      <c r="J29634" s="192"/>
    </row>
    <row r="29635" spans="9:10" ht="15.75">
      <c r="I29635" s="192"/>
      <c r="J29635" s="192"/>
    </row>
    <row r="29636" spans="9:10" ht="15.75">
      <c r="I29636" s="192"/>
      <c r="J29636" s="192"/>
    </row>
    <row r="29637" spans="9:10" ht="15.75">
      <c r="I29637" s="192"/>
      <c r="J29637" s="192"/>
    </row>
    <row r="29638" spans="9:10" ht="15.75">
      <c r="I29638" s="192"/>
      <c r="J29638" s="192"/>
    </row>
    <row r="29639" spans="9:10" ht="15.75">
      <c r="I29639" s="192"/>
      <c r="J29639" s="192"/>
    </row>
    <row r="29640" spans="9:10" ht="15.75">
      <c r="I29640" s="192"/>
      <c r="J29640" s="192"/>
    </row>
    <row r="29641" spans="9:10" ht="15.75">
      <c r="I29641" s="192"/>
      <c r="J29641" s="192"/>
    </row>
    <row r="29642" spans="9:10" ht="15.75">
      <c r="I29642" s="192"/>
      <c r="J29642" s="192"/>
    </row>
    <row r="29643" spans="9:10" ht="15.75">
      <c r="I29643" s="192"/>
      <c r="J29643" s="192"/>
    </row>
    <row r="29644" spans="9:10" ht="15.75">
      <c r="I29644" s="192"/>
      <c r="J29644" s="192"/>
    </row>
    <row r="29645" spans="9:10" ht="15.75">
      <c r="I29645" s="192"/>
      <c r="J29645" s="192"/>
    </row>
    <row r="29646" spans="9:10" ht="15.75">
      <c r="I29646" s="192"/>
      <c r="J29646" s="192"/>
    </row>
    <row r="29647" spans="9:10" ht="15.75">
      <c r="I29647" s="192"/>
      <c r="J29647" s="192"/>
    </row>
    <row r="29648" spans="9:10" ht="15.75">
      <c r="I29648" s="192"/>
      <c r="J29648" s="192"/>
    </row>
    <row r="29649" spans="9:10" ht="15.75">
      <c r="I29649" s="192"/>
      <c r="J29649" s="192"/>
    </row>
    <row r="29650" spans="9:10" ht="15.75">
      <c r="I29650" s="192"/>
      <c r="J29650" s="192"/>
    </row>
    <row r="29651" spans="9:10" ht="15.75">
      <c r="I29651" s="192"/>
      <c r="J29651" s="192"/>
    </row>
    <row r="29652" spans="9:10" ht="15.75">
      <c r="I29652" s="192"/>
      <c r="J29652" s="192"/>
    </row>
    <row r="29653" spans="9:10" ht="15.75">
      <c r="I29653" s="192"/>
      <c r="J29653" s="192"/>
    </row>
    <row r="29654" spans="9:10" ht="15.75">
      <c r="I29654" s="192"/>
      <c r="J29654" s="192"/>
    </row>
    <row r="29655" spans="9:10" ht="15.75">
      <c r="I29655" s="192"/>
      <c r="J29655" s="192"/>
    </row>
    <row r="29656" spans="9:10" ht="15.75">
      <c r="I29656" s="192"/>
      <c r="J29656" s="192"/>
    </row>
    <row r="29657" spans="9:10" ht="15.75">
      <c r="I29657" s="192"/>
      <c r="J29657" s="192"/>
    </row>
    <row r="29658" spans="9:10" ht="15.75">
      <c r="I29658" s="192"/>
      <c r="J29658" s="192"/>
    </row>
    <row r="29659" spans="9:10" ht="15.75">
      <c r="I29659" s="192"/>
      <c r="J29659" s="192"/>
    </row>
    <row r="29660" spans="9:10" ht="15.75">
      <c r="I29660" s="192"/>
      <c r="J29660" s="192"/>
    </row>
    <row r="29661" spans="9:10" ht="15.75">
      <c r="I29661" s="192"/>
      <c r="J29661" s="192"/>
    </row>
    <row r="29662" spans="9:10" ht="15.75">
      <c r="I29662" s="192"/>
      <c r="J29662" s="192"/>
    </row>
    <row r="29663" spans="9:10" ht="15.75">
      <c r="I29663" s="192"/>
      <c r="J29663" s="192"/>
    </row>
    <row r="29664" spans="9:10" ht="15.75">
      <c r="I29664" s="192"/>
      <c r="J29664" s="192"/>
    </row>
    <row r="29665" spans="9:10" ht="15.75">
      <c r="I29665" s="192"/>
      <c r="J29665" s="192"/>
    </row>
    <row r="29666" spans="9:10" ht="15.75">
      <c r="I29666" s="192"/>
      <c r="J29666" s="192"/>
    </row>
    <row r="29667" spans="9:10" ht="15.75">
      <c r="I29667" s="192"/>
      <c r="J29667" s="192"/>
    </row>
    <row r="29668" spans="9:10" ht="15.75">
      <c r="I29668" s="192"/>
      <c r="J29668" s="192"/>
    </row>
    <row r="29669" spans="9:10" ht="15.75">
      <c r="I29669" s="192"/>
      <c r="J29669" s="192"/>
    </row>
    <row r="29670" spans="9:10" ht="15.75">
      <c r="I29670" s="192"/>
      <c r="J29670" s="192"/>
    </row>
    <row r="29671" spans="9:10" ht="15.75">
      <c r="I29671" s="192"/>
      <c r="J29671" s="192"/>
    </row>
    <row r="29672" spans="9:10" ht="15.75">
      <c r="I29672" s="192"/>
      <c r="J29672" s="192"/>
    </row>
    <row r="29673" spans="9:10" ht="15.75">
      <c r="I29673" s="192"/>
      <c r="J29673" s="192"/>
    </row>
    <row r="29674" spans="9:10" ht="15.75">
      <c r="I29674" s="192"/>
      <c r="J29674" s="192"/>
    </row>
    <row r="29675" spans="9:10" ht="15.75">
      <c r="I29675" s="192"/>
      <c r="J29675" s="192"/>
    </row>
    <row r="29676" spans="9:10" ht="15.75">
      <c r="I29676" s="192"/>
      <c r="J29676" s="192"/>
    </row>
    <row r="29677" spans="9:10" ht="15.75">
      <c r="I29677" s="192"/>
      <c r="J29677" s="192"/>
    </row>
    <row r="29678" spans="9:10" ht="15.75">
      <c r="I29678" s="192"/>
      <c r="J29678" s="192"/>
    </row>
    <row r="29679" spans="9:10" ht="15.75">
      <c r="I29679" s="192"/>
      <c r="J29679" s="192"/>
    </row>
    <row r="29680" spans="9:10" ht="15.75">
      <c r="I29680" s="192"/>
      <c r="J29680" s="192"/>
    </row>
    <row r="29681" spans="9:10" ht="15.75">
      <c r="I29681" s="192"/>
      <c r="J29681" s="192"/>
    </row>
    <row r="29682" spans="9:10" ht="15.75">
      <c r="I29682" s="192"/>
      <c r="J29682" s="192"/>
    </row>
    <row r="29683" spans="9:10" ht="15.75">
      <c r="I29683" s="192"/>
      <c r="J29683" s="192"/>
    </row>
    <row r="29684" spans="9:10" ht="15.75">
      <c r="I29684" s="192"/>
      <c r="J29684" s="192"/>
    </row>
    <row r="29685" spans="9:10" ht="15.75">
      <c r="I29685" s="192"/>
      <c r="J29685" s="192"/>
    </row>
    <row r="29686" spans="9:10" ht="15.75">
      <c r="I29686" s="192"/>
      <c r="J29686" s="192"/>
    </row>
    <row r="29687" spans="9:10" ht="15.75">
      <c r="I29687" s="192"/>
      <c r="J29687" s="192"/>
    </row>
    <row r="29688" spans="9:10" ht="15.75">
      <c r="I29688" s="192"/>
      <c r="J29688" s="192"/>
    </row>
    <row r="29689" spans="9:10" ht="15.75">
      <c r="I29689" s="192"/>
      <c r="J29689" s="192"/>
    </row>
    <row r="29690" spans="9:10" ht="15.75">
      <c r="I29690" s="192"/>
      <c r="J29690" s="192"/>
    </row>
    <row r="29691" spans="9:10" ht="15.75">
      <c r="I29691" s="192"/>
      <c r="J29691" s="192"/>
    </row>
    <row r="29692" spans="9:10" ht="15.75">
      <c r="I29692" s="192"/>
      <c r="J29692" s="192"/>
    </row>
    <row r="29693" spans="9:10" ht="15.75">
      <c r="I29693" s="192"/>
      <c r="J29693" s="192"/>
    </row>
    <row r="29694" spans="9:10" ht="15.75">
      <c r="I29694" s="192"/>
      <c r="J29694" s="192"/>
    </row>
    <row r="29695" spans="9:10" ht="15.75">
      <c r="I29695" s="192"/>
      <c r="J29695" s="192"/>
    </row>
    <row r="29696" spans="9:10" ht="15.75">
      <c r="I29696" s="192"/>
      <c r="J29696" s="192"/>
    </row>
    <row r="29697" spans="9:10" ht="15.75">
      <c r="I29697" s="192"/>
      <c r="J29697" s="192"/>
    </row>
    <row r="29698" spans="9:10" ht="15.75">
      <c r="I29698" s="192"/>
      <c r="J29698" s="192"/>
    </row>
    <row r="29699" spans="9:10" ht="15.75">
      <c r="I29699" s="192"/>
      <c r="J29699" s="192"/>
    </row>
    <row r="29700" spans="9:10" ht="15.75">
      <c r="I29700" s="192"/>
      <c r="J29700" s="192"/>
    </row>
    <row r="29701" spans="9:10" ht="15.75">
      <c r="I29701" s="192"/>
      <c r="J29701" s="192"/>
    </row>
    <row r="29702" spans="9:10" ht="15.75">
      <c r="I29702" s="192"/>
      <c r="J29702" s="192"/>
    </row>
    <row r="29703" spans="9:10" ht="15.75">
      <c r="I29703" s="192"/>
      <c r="J29703" s="192"/>
    </row>
    <row r="29704" spans="9:10" ht="15.75">
      <c r="I29704" s="192"/>
      <c r="J29704" s="192"/>
    </row>
    <row r="29705" spans="9:10" ht="15.75">
      <c r="I29705" s="192"/>
      <c r="J29705" s="192"/>
    </row>
    <row r="29706" spans="9:10" ht="15.75">
      <c r="I29706" s="192"/>
      <c r="J29706" s="192"/>
    </row>
    <row r="29707" spans="9:10" ht="15.75">
      <c r="I29707" s="192"/>
      <c r="J29707" s="192"/>
    </row>
    <row r="29708" spans="9:10" ht="15.75">
      <c r="I29708" s="192"/>
      <c r="J29708" s="192"/>
    </row>
    <row r="29709" spans="9:10" ht="15.75">
      <c r="I29709" s="192"/>
      <c r="J29709" s="192"/>
    </row>
    <row r="29710" spans="9:10" ht="15.75">
      <c r="I29710" s="192"/>
      <c r="J29710" s="192"/>
    </row>
    <row r="29711" spans="9:10" ht="15.75">
      <c r="I29711" s="192"/>
      <c r="J29711" s="192"/>
    </row>
    <row r="29712" spans="9:10" ht="15.75">
      <c r="I29712" s="192"/>
      <c r="J29712" s="192"/>
    </row>
    <row r="29713" spans="9:10" ht="15.75">
      <c r="I29713" s="192"/>
      <c r="J29713" s="192"/>
    </row>
    <row r="29714" spans="9:10" ht="15.75">
      <c r="I29714" s="192"/>
      <c r="J29714" s="192"/>
    </row>
    <row r="29715" spans="9:10" ht="15.75">
      <c r="I29715" s="192"/>
      <c r="J29715" s="192"/>
    </row>
    <row r="29716" spans="9:10" ht="15.75">
      <c r="I29716" s="192"/>
      <c r="J29716" s="192"/>
    </row>
    <row r="29717" spans="9:10" ht="15.75">
      <c r="I29717" s="192"/>
      <c r="J29717" s="192"/>
    </row>
    <row r="29718" spans="9:10" ht="15.75">
      <c r="I29718" s="192"/>
      <c r="J29718" s="192"/>
    </row>
    <row r="29719" spans="9:10" ht="15.75">
      <c r="I29719" s="192"/>
      <c r="J29719" s="192"/>
    </row>
    <row r="29720" spans="9:10" ht="15.75">
      <c r="I29720" s="192"/>
      <c r="J29720" s="192"/>
    </row>
    <row r="29721" spans="9:10" ht="15.75">
      <c r="I29721" s="192"/>
      <c r="J29721" s="192"/>
    </row>
    <row r="29722" spans="9:10" ht="15.75">
      <c r="I29722" s="192"/>
      <c r="J29722" s="192"/>
    </row>
    <row r="29723" spans="9:10" ht="15.75">
      <c r="I29723" s="192"/>
      <c r="J29723" s="192"/>
    </row>
    <row r="29724" spans="9:10" ht="15.75">
      <c r="I29724" s="192"/>
      <c r="J29724" s="192"/>
    </row>
    <row r="29725" spans="9:10" ht="15.75">
      <c r="I29725" s="192"/>
      <c r="J29725" s="192"/>
    </row>
    <row r="29726" spans="9:10" ht="15.75">
      <c r="I29726" s="192"/>
      <c r="J29726" s="192"/>
    </row>
    <row r="29727" spans="9:10" ht="15.75">
      <c r="I29727" s="192"/>
      <c r="J29727" s="192"/>
    </row>
    <row r="29728" spans="9:10" ht="15.75">
      <c r="I29728" s="192"/>
      <c r="J29728" s="192"/>
    </row>
    <row r="29729" spans="9:10" ht="15.75">
      <c r="I29729" s="192"/>
      <c r="J29729" s="192"/>
    </row>
    <row r="29730" spans="9:10" ht="15.75">
      <c r="I29730" s="192"/>
      <c r="J29730" s="192"/>
    </row>
    <row r="29731" spans="9:10" ht="15.75">
      <c r="I29731" s="192"/>
      <c r="J29731" s="192"/>
    </row>
    <row r="29732" spans="9:10" ht="15.75">
      <c r="I29732" s="192"/>
      <c r="J29732" s="192"/>
    </row>
    <row r="29733" spans="9:10" ht="15.75">
      <c r="I29733" s="192"/>
      <c r="J29733" s="192"/>
    </row>
    <row r="29734" spans="9:10" ht="15.75">
      <c r="I29734" s="192"/>
      <c r="J29734" s="192"/>
    </row>
    <row r="29735" spans="9:10" ht="15.75">
      <c r="I29735" s="192"/>
      <c r="J29735" s="192"/>
    </row>
    <row r="29736" spans="9:10" ht="15.75">
      <c r="I29736" s="192"/>
      <c r="J29736" s="192"/>
    </row>
    <row r="29737" spans="9:10" ht="15.75">
      <c r="I29737" s="192"/>
      <c r="J29737" s="192"/>
    </row>
    <row r="29738" spans="9:10" ht="15.75">
      <c r="I29738" s="192"/>
      <c r="J29738" s="192"/>
    </row>
    <row r="29739" spans="9:10" ht="15.75">
      <c r="I29739" s="192"/>
      <c r="J29739" s="192"/>
    </row>
    <row r="29740" spans="9:10" ht="15.75">
      <c r="I29740" s="192"/>
      <c r="J29740" s="192"/>
    </row>
    <row r="29741" spans="9:10" ht="15.75">
      <c r="I29741" s="192"/>
      <c r="J29741" s="192"/>
    </row>
    <row r="29742" spans="9:10" ht="15.75">
      <c r="I29742" s="192"/>
      <c r="J29742" s="192"/>
    </row>
    <row r="29743" spans="9:10" ht="15.75">
      <c r="I29743" s="192"/>
      <c r="J29743" s="192"/>
    </row>
    <row r="29744" spans="9:10" ht="15.75">
      <c r="I29744" s="192"/>
      <c r="J29744" s="192"/>
    </row>
    <row r="29745" spans="9:10" ht="15.75">
      <c r="I29745" s="192"/>
      <c r="J29745" s="192"/>
    </row>
    <row r="29746" spans="9:10" ht="15.75">
      <c r="I29746" s="192"/>
      <c r="J29746" s="192"/>
    </row>
    <row r="29747" spans="9:10" ht="15.75">
      <c r="I29747" s="192"/>
      <c r="J29747" s="192"/>
    </row>
    <row r="29748" spans="9:10" ht="15.75">
      <c r="I29748" s="192"/>
      <c r="J29748" s="192"/>
    </row>
    <row r="29749" spans="9:10" ht="15.75">
      <c r="I29749" s="192"/>
      <c r="J29749" s="192"/>
    </row>
    <row r="29750" spans="9:10" ht="15.75">
      <c r="I29750" s="192"/>
      <c r="J29750" s="192"/>
    </row>
    <row r="29751" spans="9:10" ht="15.75">
      <c r="I29751" s="192"/>
      <c r="J29751" s="192"/>
    </row>
    <row r="29752" spans="9:10" ht="15.75">
      <c r="I29752" s="192"/>
      <c r="J29752" s="192"/>
    </row>
    <row r="29753" spans="9:10" ht="15.75">
      <c r="I29753" s="192"/>
      <c r="J29753" s="192"/>
    </row>
    <row r="29754" spans="9:10" ht="15.75">
      <c r="I29754" s="192"/>
      <c r="J29754" s="192"/>
    </row>
    <row r="29755" spans="9:10" ht="15.75">
      <c r="I29755" s="192"/>
      <c r="J29755" s="192"/>
    </row>
    <row r="29756" spans="9:10" ht="15.75">
      <c r="I29756" s="192"/>
      <c r="J29756" s="192"/>
    </row>
    <row r="29757" spans="9:10" ht="15.75">
      <c r="I29757" s="192"/>
      <c r="J29757" s="192"/>
    </row>
    <row r="29758" spans="9:10" ht="15.75">
      <c r="I29758" s="192"/>
      <c r="J29758" s="192"/>
    </row>
    <row r="29759" spans="9:10" ht="15.75">
      <c r="I29759" s="192"/>
      <c r="J29759" s="192"/>
    </row>
    <row r="29760" spans="9:10" ht="15.75">
      <c r="I29760" s="192"/>
      <c r="J29760" s="192"/>
    </row>
    <row r="29761" spans="9:10" ht="15.75">
      <c r="I29761" s="192"/>
      <c r="J29761" s="192"/>
    </row>
    <row r="29762" spans="9:10" ht="15.75">
      <c r="I29762" s="192"/>
      <c r="J29762" s="192"/>
    </row>
    <row r="29763" spans="9:10" ht="15.75">
      <c r="I29763" s="192"/>
      <c r="J29763" s="192"/>
    </row>
    <row r="29764" spans="9:10" ht="15.75">
      <c r="I29764" s="192"/>
      <c r="J29764" s="192"/>
    </row>
    <row r="29765" spans="9:10" ht="15.75">
      <c r="I29765" s="192"/>
      <c r="J29765" s="192"/>
    </row>
    <row r="29766" spans="9:10" ht="15.75">
      <c r="I29766" s="192"/>
      <c r="J29766" s="192"/>
    </row>
    <row r="29767" spans="9:10" ht="15.75">
      <c r="I29767" s="192"/>
      <c r="J29767" s="192"/>
    </row>
    <row r="29768" spans="9:10" ht="15.75">
      <c r="I29768" s="192"/>
      <c r="J29768" s="192"/>
    </row>
    <row r="29769" spans="9:10" ht="15.75">
      <c r="I29769" s="192"/>
      <c r="J29769" s="192"/>
    </row>
    <row r="29770" spans="9:10" ht="15.75">
      <c r="I29770" s="192"/>
      <c r="J29770" s="192"/>
    </row>
    <row r="29771" spans="9:10" ht="15.75">
      <c r="I29771" s="192"/>
      <c r="J29771" s="192"/>
    </row>
    <row r="29772" spans="9:10" ht="15.75">
      <c r="I29772" s="192"/>
      <c r="J29772" s="192"/>
    </row>
    <row r="29773" spans="9:10" ht="15.75">
      <c r="I29773" s="192"/>
      <c r="J29773" s="192"/>
    </row>
    <row r="29774" spans="9:10" ht="15.75">
      <c r="I29774" s="192"/>
      <c r="J29774" s="192"/>
    </row>
    <row r="29775" spans="9:10" ht="15.75">
      <c r="I29775" s="192"/>
      <c r="J29775" s="192"/>
    </row>
    <row r="29776" spans="9:10" ht="15.75">
      <c r="I29776" s="192"/>
      <c r="J29776" s="192"/>
    </row>
    <row r="29777" spans="9:10" ht="15.75">
      <c r="I29777" s="192"/>
      <c r="J29777" s="192"/>
    </row>
    <row r="29778" spans="9:10" ht="15.75">
      <c r="I29778" s="192"/>
      <c r="J29778" s="192"/>
    </row>
    <row r="29779" spans="9:10" ht="15.75">
      <c r="I29779" s="192"/>
      <c r="J29779" s="192"/>
    </row>
    <row r="29780" spans="9:10" ht="15.75">
      <c r="I29780" s="192"/>
      <c r="J29780" s="192"/>
    </row>
    <row r="29781" spans="9:10" ht="15.75">
      <c r="I29781" s="192"/>
      <c r="J29781" s="192"/>
    </row>
    <row r="29782" spans="9:10" ht="15.75">
      <c r="I29782" s="192"/>
      <c r="J29782" s="192"/>
    </row>
    <row r="29783" spans="9:10" ht="15.75">
      <c r="I29783" s="192"/>
      <c r="J29783" s="192"/>
    </row>
    <row r="29784" spans="9:10" ht="15.75">
      <c r="I29784" s="192"/>
      <c r="J29784" s="192"/>
    </row>
    <row r="29785" spans="9:10" ht="15.75">
      <c r="I29785" s="192"/>
      <c r="J29785" s="192"/>
    </row>
    <row r="29786" spans="9:10" ht="15.75">
      <c r="I29786" s="192"/>
      <c r="J29786" s="192"/>
    </row>
    <row r="29787" spans="9:10" ht="15.75">
      <c r="I29787" s="192"/>
      <c r="J29787" s="192"/>
    </row>
    <row r="29788" spans="9:10" ht="15.75">
      <c r="I29788" s="192"/>
      <c r="J29788" s="192"/>
    </row>
    <row r="29789" spans="9:10" ht="15.75">
      <c r="I29789" s="192"/>
      <c r="J29789" s="192"/>
    </row>
    <row r="29790" spans="9:10" ht="15.75">
      <c r="I29790" s="192"/>
      <c r="J29790" s="192"/>
    </row>
    <row r="29791" spans="9:10" ht="15.75">
      <c r="I29791" s="192"/>
      <c r="J29791" s="192"/>
    </row>
    <row r="29792" spans="9:10" ht="15.75">
      <c r="I29792" s="192"/>
      <c r="J29792" s="192"/>
    </row>
    <row r="29793" spans="9:10" ht="15.75">
      <c r="I29793" s="192"/>
      <c r="J29793" s="192"/>
    </row>
    <row r="29794" spans="9:10" ht="15.75">
      <c r="I29794" s="192"/>
      <c r="J29794" s="192"/>
    </row>
    <row r="29795" spans="9:10" ht="15.75">
      <c r="I29795" s="192"/>
      <c r="J29795" s="192"/>
    </row>
    <row r="29796" spans="9:10" ht="15.75">
      <c r="I29796" s="192"/>
      <c r="J29796" s="192"/>
    </row>
    <row r="29797" spans="9:10" ht="15.75">
      <c r="I29797" s="192"/>
      <c r="J29797" s="192"/>
    </row>
    <row r="29798" spans="9:10" ht="15.75">
      <c r="I29798" s="192"/>
      <c r="J29798" s="192"/>
    </row>
    <row r="29799" spans="9:10" ht="15.75">
      <c r="I29799" s="192"/>
      <c r="J29799" s="192"/>
    </row>
    <row r="29800" spans="9:10" ht="15.75">
      <c r="I29800" s="192"/>
      <c r="J29800" s="192"/>
    </row>
    <row r="29801" spans="9:10" ht="15.75">
      <c r="I29801" s="192"/>
      <c r="J29801" s="192"/>
    </row>
    <row r="29802" spans="9:10" ht="15.75">
      <c r="I29802" s="192"/>
      <c r="J29802" s="192"/>
    </row>
    <row r="29803" spans="9:10" ht="15.75">
      <c r="I29803" s="192"/>
      <c r="J29803" s="192"/>
    </row>
    <row r="29804" spans="9:10" ht="15.75">
      <c r="I29804" s="192"/>
      <c r="J29804" s="192"/>
    </row>
    <row r="29805" spans="9:10" ht="15.75">
      <c r="I29805" s="192"/>
      <c r="J29805" s="192"/>
    </row>
    <row r="29806" spans="9:10" ht="15.75">
      <c r="I29806" s="192"/>
      <c r="J29806" s="192"/>
    </row>
    <row r="29807" spans="9:10" ht="15.75">
      <c r="I29807" s="192"/>
      <c r="J29807" s="192"/>
    </row>
    <row r="29808" spans="9:10" ht="15.75">
      <c r="I29808" s="192"/>
      <c r="J29808" s="192"/>
    </row>
    <row r="29809" spans="9:10" ht="15.75">
      <c r="I29809" s="192"/>
      <c r="J29809" s="192"/>
    </row>
    <row r="29810" spans="9:10" ht="15.75">
      <c r="I29810" s="192"/>
      <c r="J29810" s="192"/>
    </row>
    <row r="29811" spans="9:10" ht="15.75">
      <c r="I29811" s="192"/>
      <c r="J29811" s="192"/>
    </row>
    <row r="29812" spans="9:10" ht="15.75">
      <c r="I29812" s="192"/>
      <c r="J29812" s="192"/>
    </row>
    <row r="29813" spans="9:10" ht="15.75">
      <c r="I29813" s="192"/>
      <c r="J29813" s="192"/>
    </row>
    <row r="29814" spans="9:10" ht="15.75">
      <c r="I29814" s="192"/>
      <c r="J29814" s="192"/>
    </row>
    <row r="29815" spans="9:10" ht="15.75">
      <c r="I29815" s="192"/>
      <c r="J29815" s="192"/>
    </row>
    <row r="29816" spans="9:10" ht="15.75">
      <c r="I29816" s="192"/>
      <c r="J29816" s="192"/>
    </row>
    <row r="29817" spans="9:10" ht="15.75">
      <c r="I29817" s="192"/>
      <c r="J29817" s="192"/>
    </row>
    <row r="29818" spans="9:10" ht="15.75">
      <c r="I29818" s="192"/>
      <c r="J29818" s="192"/>
    </row>
    <row r="29819" spans="9:10" ht="15.75">
      <c r="I29819" s="192"/>
      <c r="J29819" s="192"/>
    </row>
    <row r="29820" spans="9:10" ht="15.75">
      <c r="I29820" s="192"/>
      <c r="J29820" s="192"/>
    </row>
    <row r="29821" spans="9:10" ht="15.75">
      <c r="I29821" s="192"/>
      <c r="J29821" s="192"/>
    </row>
    <row r="29822" spans="9:10" ht="15.75">
      <c r="I29822" s="192"/>
      <c r="J29822" s="192"/>
    </row>
    <row r="29823" spans="9:10" ht="15.75">
      <c r="I29823" s="192"/>
      <c r="J29823" s="192"/>
    </row>
    <row r="29824" spans="9:10" ht="15.75">
      <c r="I29824" s="192"/>
      <c r="J29824" s="192"/>
    </row>
    <row r="29825" spans="9:10" ht="15.75">
      <c r="I29825" s="192"/>
      <c r="J29825" s="192"/>
    </row>
    <row r="29826" spans="9:10" ht="15.75">
      <c r="I29826" s="192"/>
      <c r="J29826" s="192"/>
    </row>
    <row r="29827" spans="9:10" ht="15.75">
      <c r="I29827" s="192"/>
      <c r="J29827" s="192"/>
    </row>
    <row r="29828" spans="9:10" ht="15.75">
      <c r="I29828" s="192"/>
      <c r="J29828" s="192"/>
    </row>
    <row r="29829" spans="9:10" ht="15.75">
      <c r="I29829" s="192"/>
      <c r="J29829" s="192"/>
    </row>
    <row r="29830" spans="9:10" ht="15.75">
      <c r="I29830" s="192"/>
      <c r="J29830" s="192"/>
    </row>
    <row r="29831" spans="9:10" ht="15.75">
      <c r="I29831" s="192"/>
      <c r="J29831" s="192"/>
    </row>
    <row r="29832" spans="9:10" ht="15.75">
      <c r="I29832" s="192"/>
      <c r="J29832" s="192"/>
    </row>
    <row r="29833" spans="9:10" ht="15.75">
      <c r="I29833" s="192"/>
      <c r="J29833" s="192"/>
    </row>
    <row r="29834" spans="9:10" ht="15.75">
      <c r="I29834" s="192"/>
      <c r="J29834" s="192"/>
    </row>
    <row r="29835" spans="9:10" ht="15.75">
      <c r="I29835" s="192"/>
      <c r="J29835" s="192"/>
    </row>
    <row r="29836" spans="9:10" ht="15.75">
      <c r="I29836" s="192"/>
      <c r="J29836" s="192"/>
    </row>
    <row r="29837" spans="9:10" ht="15.75">
      <c r="I29837" s="192"/>
      <c r="J29837" s="192"/>
    </row>
    <row r="29838" spans="9:10" ht="15.75">
      <c r="I29838" s="192"/>
      <c r="J29838" s="192"/>
    </row>
    <row r="29839" spans="9:10" ht="15.75">
      <c r="I29839" s="192"/>
      <c r="J29839" s="192"/>
    </row>
    <row r="29840" spans="9:10" ht="15.75">
      <c r="I29840" s="192"/>
      <c r="J29840" s="192"/>
    </row>
    <row r="29841" spans="9:10" ht="15.75">
      <c r="I29841" s="192"/>
      <c r="J29841" s="192"/>
    </row>
    <row r="29842" spans="9:10" ht="15.75">
      <c r="I29842" s="192"/>
      <c r="J29842" s="192"/>
    </row>
    <row r="29843" spans="9:10" ht="15.75">
      <c r="I29843" s="192"/>
      <c r="J29843" s="192"/>
    </row>
    <row r="29844" spans="9:10" ht="15.75">
      <c r="I29844" s="192"/>
      <c r="J29844" s="192"/>
    </row>
    <row r="29845" spans="9:10" ht="15.75">
      <c r="I29845" s="192"/>
      <c r="J29845" s="192"/>
    </row>
    <row r="29846" spans="9:10" ht="15.75">
      <c r="I29846" s="192"/>
      <c r="J29846" s="192"/>
    </row>
    <row r="29847" spans="9:10" ht="15.75">
      <c r="I29847" s="192"/>
      <c r="J29847" s="192"/>
    </row>
    <row r="29848" spans="9:10" ht="15.75">
      <c r="I29848" s="192"/>
      <c r="J29848" s="192"/>
    </row>
    <row r="29849" spans="9:10" ht="15.75">
      <c r="I29849" s="192"/>
      <c r="J29849" s="192"/>
    </row>
    <row r="29850" spans="9:10" ht="15.75">
      <c r="I29850" s="192"/>
      <c r="J29850" s="192"/>
    </row>
    <row r="29851" spans="9:10" ht="15.75">
      <c r="I29851" s="192"/>
      <c r="J29851" s="192"/>
    </row>
    <row r="29852" spans="9:10" ht="15.75">
      <c r="I29852" s="192"/>
      <c r="J29852" s="192"/>
    </row>
    <row r="29853" spans="9:10" ht="15.75">
      <c r="I29853" s="192"/>
      <c r="J29853" s="192"/>
    </row>
    <row r="29854" spans="9:10" ht="15.75">
      <c r="I29854" s="192"/>
      <c r="J29854" s="192"/>
    </row>
    <row r="29855" spans="9:10" ht="15.75">
      <c r="I29855" s="192"/>
      <c r="J29855" s="192"/>
    </row>
    <row r="29856" spans="9:10" ht="15.75">
      <c r="I29856" s="192"/>
      <c r="J29856" s="192"/>
    </row>
    <row r="29857" spans="9:10" ht="15.75">
      <c r="I29857" s="192"/>
      <c r="J29857" s="192"/>
    </row>
    <row r="29858" spans="9:10" ht="15.75">
      <c r="I29858" s="192"/>
      <c r="J29858" s="192"/>
    </row>
    <row r="29859" spans="9:10" ht="15.75">
      <c r="I29859" s="192"/>
      <c r="J29859" s="192"/>
    </row>
    <row r="29860" spans="9:10" ht="15.75">
      <c r="I29860" s="192"/>
      <c r="J29860" s="192"/>
    </row>
    <row r="29861" spans="9:10" ht="15.75">
      <c r="I29861" s="192"/>
      <c r="J29861" s="192"/>
    </row>
    <row r="29862" spans="9:10" ht="15.75">
      <c r="I29862" s="192"/>
      <c r="J29862" s="192"/>
    </row>
    <row r="29863" spans="9:10" ht="15.75">
      <c r="I29863" s="192"/>
      <c r="J29863" s="192"/>
    </row>
    <row r="29864" spans="9:10" ht="15.75">
      <c r="I29864" s="192"/>
      <c r="J29864" s="192"/>
    </row>
    <row r="29865" spans="9:10" ht="15.75">
      <c r="I29865" s="192"/>
      <c r="J29865" s="192"/>
    </row>
    <row r="29866" spans="9:10" ht="15.75">
      <c r="I29866" s="192"/>
      <c r="J29866" s="192"/>
    </row>
    <row r="29867" spans="9:10" ht="15.75">
      <c r="I29867" s="192"/>
      <c r="J29867" s="192"/>
    </row>
    <row r="29868" spans="9:10" ht="15.75">
      <c r="I29868" s="192"/>
      <c r="J29868" s="192"/>
    </row>
    <row r="29869" spans="9:10" ht="15.75">
      <c r="I29869" s="192"/>
      <c r="J29869" s="192"/>
    </row>
    <row r="29870" spans="9:10" ht="15.75">
      <c r="I29870" s="192"/>
      <c r="J29870" s="192"/>
    </row>
    <row r="29871" spans="9:10" ht="15.75">
      <c r="I29871" s="192"/>
      <c r="J29871" s="192"/>
    </row>
    <row r="29872" spans="9:10" ht="15.75">
      <c r="I29872" s="192"/>
      <c r="J29872" s="192"/>
    </row>
    <row r="29873" spans="9:10" ht="15.75">
      <c r="I29873" s="192"/>
      <c r="J29873" s="192"/>
    </row>
    <row r="29874" spans="9:10" ht="15.75">
      <c r="I29874" s="192"/>
      <c r="J29874" s="192"/>
    </row>
    <row r="29875" spans="9:10" ht="15.75">
      <c r="I29875" s="192"/>
      <c r="J29875" s="192"/>
    </row>
    <row r="29876" spans="9:10" ht="15.75">
      <c r="I29876" s="192"/>
      <c r="J29876" s="192"/>
    </row>
    <row r="29877" spans="9:10" ht="15.75">
      <c r="I29877" s="192"/>
      <c r="J29877" s="192"/>
    </row>
    <row r="29878" spans="9:10" ht="15.75">
      <c r="I29878" s="192"/>
      <c r="J29878" s="192"/>
    </row>
    <row r="29879" spans="9:10" ht="15.75">
      <c r="I29879" s="192"/>
      <c r="J29879" s="192"/>
    </row>
    <row r="29880" spans="9:10" ht="15.75">
      <c r="I29880" s="192"/>
      <c r="J29880" s="192"/>
    </row>
    <row r="29881" spans="9:10" ht="15.75">
      <c r="I29881" s="192"/>
      <c r="J29881" s="192"/>
    </row>
    <row r="29882" spans="9:10" ht="15.75">
      <c r="I29882" s="192"/>
      <c r="J29882" s="192"/>
    </row>
    <row r="29883" spans="9:10" ht="15.75">
      <c r="I29883" s="192"/>
      <c r="J29883" s="192"/>
    </row>
    <row r="29884" spans="9:10" ht="15.75">
      <c r="I29884" s="192"/>
      <c r="J29884" s="192"/>
    </row>
    <row r="29885" spans="9:10" ht="15.75">
      <c r="I29885" s="192"/>
      <c r="J29885" s="192"/>
    </row>
    <row r="29886" spans="9:10" ht="15.75">
      <c r="I29886" s="192"/>
      <c r="J29886" s="192"/>
    </row>
    <row r="29887" spans="9:10" ht="15.75">
      <c r="I29887" s="192"/>
      <c r="J29887" s="192"/>
    </row>
    <row r="29888" spans="9:10" ht="15.75">
      <c r="I29888" s="192"/>
      <c r="J29888" s="192"/>
    </row>
    <row r="29889" spans="9:10" ht="15.75">
      <c r="I29889" s="192"/>
      <c r="J29889" s="192"/>
    </row>
    <row r="29890" spans="9:10" ht="15.75">
      <c r="I29890" s="192"/>
      <c r="J29890" s="192"/>
    </row>
    <row r="29891" spans="9:10" ht="15.75">
      <c r="I29891" s="192"/>
      <c r="J29891" s="192"/>
    </row>
    <row r="29892" spans="9:10" ht="15.75">
      <c r="I29892" s="192"/>
      <c r="J29892" s="192"/>
    </row>
    <row r="29893" spans="9:10" ht="15.75">
      <c r="I29893" s="192"/>
      <c r="J29893" s="192"/>
    </row>
    <row r="29894" spans="9:10" ht="15.75">
      <c r="I29894" s="192"/>
      <c r="J29894" s="192"/>
    </row>
    <row r="29895" spans="9:10" ht="15.75">
      <c r="I29895" s="192"/>
      <c r="J29895" s="192"/>
    </row>
    <row r="29896" spans="9:10" ht="15.75">
      <c r="I29896" s="192"/>
      <c r="J29896" s="192"/>
    </row>
    <row r="29897" spans="9:10" ht="15.75">
      <c r="I29897" s="192"/>
      <c r="J29897" s="192"/>
    </row>
    <row r="29898" spans="9:10" ht="15.75">
      <c r="I29898" s="192"/>
      <c r="J29898" s="192"/>
    </row>
    <row r="29899" spans="9:10" ht="15.75">
      <c r="I29899" s="192"/>
      <c r="J29899" s="192"/>
    </row>
    <row r="29900" spans="9:10" ht="15.75">
      <c r="I29900" s="192"/>
      <c r="J29900" s="192"/>
    </row>
    <row r="29901" spans="9:10" ht="15.75">
      <c r="I29901" s="192"/>
      <c r="J29901" s="192"/>
    </row>
    <row r="29902" spans="9:10" ht="15.75">
      <c r="I29902" s="192"/>
      <c r="J29902" s="192"/>
    </row>
    <row r="29903" spans="9:10" ht="15.75">
      <c r="I29903" s="192"/>
      <c r="J29903" s="192"/>
    </row>
    <row r="29904" spans="9:10" ht="15.75">
      <c r="I29904" s="192"/>
      <c r="J29904" s="192"/>
    </row>
    <row r="29905" spans="9:10" ht="15.75">
      <c r="I29905" s="192"/>
      <c r="J29905" s="192"/>
    </row>
    <row r="29906" spans="9:10" ht="15.75">
      <c r="I29906" s="192"/>
      <c r="J29906" s="192"/>
    </row>
    <row r="29907" spans="9:10" ht="15.75">
      <c r="I29907" s="192"/>
      <c r="J29907" s="192"/>
    </row>
    <row r="29908" spans="9:10" ht="15.75">
      <c r="I29908" s="192"/>
      <c r="J29908" s="192"/>
    </row>
    <row r="29909" spans="9:10" ht="15.75">
      <c r="I29909" s="192"/>
      <c r="J29909" s="192"/>
    </row>
    <row r="29910" spans="9:10" ht="15.75">
      <c r="I29910" s="192"/>
      <c r="J29910" s="192"/>
    </row>
    <row r="29911" spans="9:10" ht="15.75">
      <c r="I29911" s="192"/>
      <c r="J29911" s="192"/>
    </row>
    <row r="29912" spans="9:10" ht="15.75">
      <c r="I29912" s="192"/>
      <c r="J29912" s="192"/>
    </row>
    <row r="29913" spans="9:10" ht="15.75">
      <c r="I29913" s="192"/>
      <c r="J29913" s="192"/>
    </row>
    <row r="29914" spans="9:10" ht="15.75">
      <c r="I29914" s="192"/>
      <c r="J29914" s="192"/>
    </row>
    <row r="29915" spans="9:10" ht="15.75">
      <c r="I29915" s="192"/>
      <c r="J29915" s="192"/>
    </row>
    <row r="29916" spans="9:10" ht="15.75">
      <c r="I29916" s="192"/>
      <c r="J29916" s="192"/>
    </row>
    <row r="29917" spans="9:10" ht="15.75">
      <c r="I29917" s="192"/>
      <c r="J29917" s="192"/>
    </row>
    <row r="29918" spans="9:10" ht="15.75">
      <c r="I29918" s="192"/>
      <c r="J29918" s="192"/>
    </row>
    <row r="29919" spans="9:10" ht="15.75">
      <c r="I29919" s="192"/>
      <c r="J29919" s="192"/>
    </row>
    <row r="29920" spans="9:10" ht="15.75">
      <c r="I29920" s="192"/>
      <c r="J29920" s="192"/>
    </row>
    <row r="29921" spans="9:10" ht="15.75">
      <c r="I29921" s="192"/>
      <c r="J29921" s="192"/>
    </row>
    <row r="29922" spans="9:10" ht="15.75">
      <c r="I29922" s="192"/>
      <c r="J29922" s="192"/>
    </row>
    <row r="29923" spans="9:10" ht="15.75">
      <c r="I29923" s="192"/>
      <c r="J29923" s="192"/>
    </row>
    <row r="29924" spans="9:10" ht="15.75">
      <c r="I29924" s="192"/>
      <c r="J29924" s="192"/>
    </row>
    <row r="29925" spans="9:10" ht="15.75">
      <c r="I29925" s="192"/>
      <c r="J29925" s="192"/>
    </row>
    <row r="29926" spans="9:10" ht="15.75">
      <c r="I29926" s="192"/>
      <c r="J29926" s="192"/>
    </row>
    <row r="29927" spans="9:10" ht="15.75">
      <c r="I29927" s="192"/>
      <c r="J29927" s="192"/>
    </row>
    <row r="29928" spans="9:10" ht="15.75">
      <c r="I29928" s="192"/>
      <c r="J29928" s="192"/>
    </row>
    <row r="29929" spans="9:10" ht="15.75">
      <c r="I29929" s="192"/>
      <c r="J29929" s="192"/>
    </row>
    <row r="29930" spans="9:10" ht="15.75">
      <c r="I29930" s="192"/>
      <c r="J29930" s="192"/>
    </row>
    <row r="29931" spans="9:10" ht="15.75">
      <c r="I29931" s="192"/>
      <c r="J29931" s="192"/>
    </row>
    <row r="29932" spans="9:10" ht="15.75">
      <c r="I29932" s="192"/>
      <c r="J29932" s="192"/>
    </row>
    <row r="29933" spans="9:10" ht="15.75">
      <c r="I29933" s="192"/>
      <c r="J29933" s="192"/>
    </row>
    <row r="29934" spans="9:10" ht="15.75">
      <c r="I29934" s="192"/>
      <c r="J29934" s="192"/>
    </row>
    <row r="29935" spans="9:10" ht="15.75">
      <c r="I29935" s="192"/>
      <c r="J29935" s="192"/>
    </row>
    <row r="29936" spans="9:10" ht="15.75">
      <c r="I29936" s="192"/>
      <c r="J29936" s="192"/>
    </row>
    <row r="29937" spans="9:10" ht="15.75">
      <c r="I29937" s="192"/>
      <c r="J29937" s="192"/>
    </row>
    <row r="29938" spans="9:10" ht="15.75">
      <c r="I29938" s="192"/>
      <c r="J29938" s="192"/>
    </row>
    <row r="29939" spans="9:10" ht="15.75">
      <c r="I29939" s="192"/>
      <c r="J29939" s="192"/>
    </row>
    <row r="29940" spans="9:10" ht="15.75">
      <c r="I29940" s="192"/>
      <c r="J29940" s="192"/>
    </row>
    <row r="29941" spans="9:10" ht="15.75">
      <c r="I29941" s="192"/>
      <c r="J29941" s="192"/>
    </row>
    <row r="29942" spans="9:10" ht="15.75">
      <c r="I29942" s="192"/>
      <c r="J29942" s="192"/>
    </row>
    <row r="29943" spans="9:10" ht="15.75">
      <c r="I29943" s="192"/>
      <c r="J29943" s="192"/>
    </row>
    <row r="29944" spans="9:10" ht="15.75">
      <c r="I29944" s="192"/>
      <c r="J29944" s="192"/>
    </row>
    <row r="29945" spans="9:10" ht="15.75">
      <c r="I29945" s="192"/>
      <c r="J29945" s="192"/>
    </row>
    <row r="29946" spans="9:10" ht="15.75">
      <c r="I29946" s="192"/>
      <c r="J29946" s="192"/>
    </row>
    <row r="29947" spans="9:10" ht="15.75">
      <c r="I29947" s="192"/>
      <c r="J29947" s="192"/>
    </row>
    <row r="29948" spans="9:10" ht="15.75">
      <c r="I29948" s="192"/>
      <c r="J29948" s="192"/>
    </row>
    <row r="29949" spans="9:10" ht="15.75">
      <c r="I29949" s="192"/>
      <c r="J29949" s="192"/>
    </row>
    <row r="29950" spans="9:10" ht="15.75">
      <c r="I29950" s="192"/>
      <c r="J29950" s="192"/>
    </row>
    <row r="29951" spans="9:10" ht="15.75">
      <c r="I29951" s="192"/>
      <c r="J29951" s="192"/>
    </row>
    <row r="29952" spans="9:10" ht="15.75">
      <c r="I29952" s="192"/>
      <c r="J29952" s="192"/>
    </row>
    <row r="29953" spans="9:10" ht="15.75">
      <c r="I29953" s="192"/>
      <c r="J29953" s="192"/>
    </row>
    <row r="29954" spans="9:10" ht="15.75">
      <c r="I29954" s="192"/>
      <c r="J29954" s="192"/>
    </row>
    <row r="29955" spans="9:10" ht="15.75">
      <c r="I29955" s="192"/>
      <c r="J29955" s="192"/>
    </row>
    <row r="29956" spans="9:10" ht="15.75">
      <c r="I29956" s="192"/>
      <c r="J29956" s="192"/>
    </row>
    <row r="29957" spans="9:10" ht="15.75">
      <c r="I29957" s="192"/>
      <c r="J29957" s="192"/>
    </row>
    <row r="29958" spans="9:10" ht="15.75">
      <c r="I29958" s="192"/>
      <c r="J29958" s="192"/>
    </row>
    <row r="29959" spans="9:10" ht="15.75">
      <c r="I29959" s="192"/>
      <c r="J29959" s="192"/>
    </row>
    <row r="29960" spans="9:10" ht="15.75">
      <c r="I29960" s="192"/>
      <c r="J29960" s="192"/>
    </row>
    <row r="29961" spans="9:10" ht="15.75">
      <c r="I29961" s="192"/>
      <c r="J29961" s="192"/>
    </row>
    <row r="29962" spans="9:10" ht="15.75">
      <c r="I29962" s="192"/>
      <c r="J29962" s="192"/>
    </row>
    <row r="29963" spans="9:10" ht="15.75">
      <c r="I29963" s="192"/>
      <c r="J29963" s="192"/>
    </row>
    <row r="29964" spans="9:10" ht="15.75">
      <c r="I29964" s="192"/>
      <c r="J29964" s="192"/>
    </row>
    <row r="29965" spans="9:10" ht="15.75">
      <c r="I29965" s="192"/>
      <c r="J29965" s="192"/>
    </row>
    <row r="29966" spans="9:10" ht="15.75">
      <c r="I29966" s="192"/>
      <c r="J29966" s="192"/>
    </row>
    <row r="29967" spans="9:10" ht="15.75">
      <c r="I29967" s="192"/>
      <c r="J29967" s="192"/>
    </row>
    <row r="29968" spans="9:10" ht="15.75">
      <c r="I29968" s="192"/>
      <c r="J29968" s="192"/>
    </row>
    <row r="29969" spans="9:10" ht="15.75">
      <c r="I29969" s="192"/>
      <c r="J29969" s="192"/>
    </row>
    <row r="29970" spans="9:10" ht="15.75">
      <c r="I29970" s="192"/>
      <c r="J29970" s="192"/>
    </row>
    <row r="29971" spans="9:10" ht="15.75">
      <c r="I29971" s="192"/>
      <c r="J29971" s="192"/>
    </row>
    <row r="29972" spans="9:10" ht="15.75">
      <c r="I29972" s="192"/>
      <c r="J29972" s="192"/>
    </row>
    <row r="29973" spans="9:10" ht="15.75">
      <c r="I29973" s="192"/>
      <c r="J29973" s="192"/>
    </row>
    <row r="29974" spans="9:10" ht="15.75">
      <c r="I29974" s="192"/>
      <c r="J29974" s="192"/>
    </row>
    <row r="29975" spans="9:10" ht="15.75">
      <c r="I29975" s="192"/>
      <c r="J29975" s="192"/>
    </row>
    <row r="29976" spans="9:10" ht="15.75">
      <c r="I29976" s="192"/>
      <c r="J29976" s="192"/>
    </row>
    <row r="29977" spans="9:10" ht="15.75">
      <c r="I29977" s="192"/>
      <c r="J29977" s="192"/>
    </row>
    <row r="29978" spans="9:10" ht="15.75">
      <c r="I29978" s="192"/>
      <c r="J29978" s="192"/>
    </row>
    <row r="29979" spans="9:10" ht="15.75">
      <c r="I29979" s="192"/>
      <c r="J29979" s="192"/>
    </row>
    <row r="29980" spans="9:10" ht="15.75">
      <c r="I29980" s="192"/>
      <c r="J29980" s="192"/>
    </row>
    <row r="29981" spans="9:10" ht="15.75">
      <c r="I29981" s="192"/>
      <c r="J29981" s="192"/>
    </row>
    <row r="29982" spans="9:10" ht="15.75">
      <c r="I29982" s="192"/>
      <c r="J29982" s="192"/>
    </row>
    <row r="29983" spans="9:10" ht="15.75">
      <c r="I29983" s="192"/>
      <c r="J29983" s="192"/>
    </row>
    <row r="29984" spans="9:10" ht="15.75">
      <c r="I29984" s="192"/>
      <c r="J29984" s="192"/>
    </row>
    <row r="29985" spans="9:10" ht="15.75">
      <c r="I29985" s="192"/>
      <c r="J29985" s="192"/>
    </row>
    <row r="29986" spans="9:10" ht="15.75">
      <c r="I29986" s="192"/>
      <c r="J29986" s="192"/>
    </row>
    <row r="29987" spans="9:10" ht="15.75">
      <c r="I29987" s="192"/>
      <c r="J29987" s="192"/>
    </row>
    <row r="29988" spans="9:10" ht="15.75">
      <c r="I29988" s="192"/>
      <c r="J29988" s="192"/>
    </row>
    <row r="29989" spans="9:10" ht="15.75">
      <c r="I29989" s="192"/>
      <c r="J29989" s="192"/>
    </row>
    <row r="29990" spans="9:10" ht="15.75">
      <c r="I29990" s="192"/>
      <c r="J29990" s="192"/>
    </row>
    <row r="29991" spans="9:10" ht="15.75">
      <c r="I29991" s="192"/>
      <c r="J29991" s="192"/>
    </row>
    <row r="29992" spans="9:10" ht="15.75">
      <c r="I29992" s="192"/>
      <c r="J29992" s="192"/>
    </row>
    <row r="29993" spans="9:10" ht="15.75">
      <c r="I29993" s="192"/>
      <c r="J29993" s="192"/>
    </row>
    <row r="29994" spans="9:10" ht="15.75">
      <c r="I29994" s="192"/>
      <c r="J29994" s="192"/>
    </row>
    <row r="29995" spans="9:10" ht="15.75">
      <c r="I29995" s="192"/>
      <c r="J29995" s="192"/>
    </row>
    <row r="29996" spans="9:10" ht="15.75">
      <c r="I29996" s="192"/>
      <c r="J29996" s="192"/>
    </row>
    <row r="29997" spans="9:10" ht="15.75">
      <c r="I29997" s="192"/>
      <c r="J29997" s="192"/>
    </row>
    <row r="29998" spans="9:10" ht="15.75">
      <c r="I29998" s="192"/>
      <c r="J29998" s="192"/>
    </row>
    <row r="29999" spans="9:10" ht="15.75">
      <c r="I29999" s="192"/>
      <c r="J29999" s="192"/>
    </row>
    <row r="30000" spans="9:10" ht="15.75">
      <c r="I30000" s="192"/>
      <c r="J30000" s="192"/>
    </row>
    <row r="30001" spans="9:10" ht="15.75">
      <c r="I30001" s="192"/>
      <c r="J30001" s="192"/>
    </row>
    <row r="30002" spans="9:10" ht="15.75">
      <c r="I30002" s="192"/>
      <c r="J30002" s="192"/>
    </row>
    <row r="30003" spans="9:10" ht="15.75">
      <c r="I30003" s="192"/>
      <c r="J30003" s="192"/>
    </row>
    <row r="30004" spans="9:10" ht="15.75">
      <c r="I30004" s="192"/>
      <c r="J30004" s="192"/>
    </row>
    <row r="30005" spans="9:10" ht="15.75">
      <c r="I30005" s="192"/>
      <c r="J30005" s="192"/>
    </row>
    <row r="30006" spans="9:10" ht="15.75">
      <c r="I30006" s="192"/>
      <c r="J30006" s="192"/>
    </row>
    <row r="30007" spans="9:10" ht="15.75">
      <c r="I30007" s="192"/>
      <c r="J30007" s="192"/>
    </row>
    <row r="30008" spans="9:10" ht="15.75">
      <c r="I30008" s="192"/>
      <c r="J30008" s="192"/>
    </row>
    <row r="30009" spans="9:10" ht="15.75">
      <c r="I30009" s="192"/>
      <c r="J30009" s="192"/>
    </row>
    <row r="30010" spans="9:10" ht="15.75">
      <c r="I30010" s="192"/>
      <c r="J30010" s="192"/>
    </row>
    <row r="30011" spans="9:10" ht="15.75">
      <c r="I30011" s="192"/>
      <c r="J30011" s="192"/>
    </row>
    <row r="30012" spans="9:10" ht="15.75">
      <c r="I30012" s="192"/>
      <c r="J30012" s="192"/>
    </row>
    <row r="30013" spans="9:10" ht="15.75">
      <c r="I30013" s="192"/>
      <c r="J30013" s="192"/>
    </row>
    <row r="30014" spans="9:10" ht="15.75">
      <c r="I30014" s="192"/>
      <c r="J30014" s="192"/>
    </row>
    <row r="30015" spans="9:10" ht="15.75">
      <c r="I30015" s="192"/>
      <c r="J30015" s="192"/>
    </row>
    <row r="30016" spans="9:10" ht="15.75">
      <c r="I30016" s="192"/>
      <c r="J30016" s="192"/>
    </row>
    <row r="30017" spans="9:10" ht="15.75">
      <c r="I30017" s="192"/>
      <c r="J30017" s="192"/>
    </row>
    <row r="30018" spans="9:10" ht="15.75">
      <c r="I30018" s="192"/>
      <c r="J30018" s="192"/>
    </row>
    <row r="30019" spans="9:10" ht="15.75">
      <c r="I30019" s="192"/>
      <c r="J30019" s="192"/>
    </row>
    <row r="30020" spans="9:10" ht="15.75">
      <c r="I30020" s="192"/>
      <c r="J30020" s="192"/>
    </row>
    <row r="30021" spans="9:10" ht="15.75">
      <c r="I30021" s="192"/>
      <c r="J30021" s="192"/>
    </row>
    <row r="30022" spans="9:10" ht="15.75">
      <c r="I30022" s="192"/>
      <c r="J30022" s="192"/>
    </row>
    <row r="30023" spans="9:10" ht="15.75">
      <c r="I30023" s="192"/>
      <c r="J30023" s="192"/>
    </row>
    <row r="30024" spans="9:10" ht="15.75">
      <c r="I30024" s="192"/>
      <c r="J30024" s="192"/>
    </row>
    <row r="30025" spans="9:10" ht="15.75">
      <c r="I30025" s="192"/>
      <c r="J30025" s="192"/>
    </row>
    <row r="30026" spans="9:10" ht="15.75">
      <c r="I30026" s="192"/>
      <c r="J30026" s="192"/>
    </row>
    <row r="30027" spans="9:10" ht="15.75">
      <c r="I30027" s="192"/>
      <c r="J30027" s="192"/>
    </row>
    <row r="30028" spans="9:10" ht="15.75">
      <c r="I30028" s="192"/>
      <c r="J30028" s="192"/>
    </row>
    <row r="30029" spans="9:10" ht="15.75">
      <c r="I30029" s="192"/>
      <c r="J30029" s="192"/>
    </row>
    <row r="30030" spans="9:10" ht="15.75">
      <c r="I30030" s="192"/>
      <c r="J30030" s="192"/>
    </row>
    <row r="30031" spans="9:10" ht="15.75">
      <c r="I30031" s="192"/>
      <c r="J30031" s="192"/>
    </row>
    <row r="30032" spans="9:10" ht="15.75">
      <c r="I30032" s="192"/>
      <c r="J30032" s="192"/>
    </row>
    <row r="30033" spans="9:10" ht="15.75">
      <c r="I30033" s="192"/>
      <c r="J30033" s="192"/>
    </row>
    <row r="30034" spans="9:10" ht="15.75">
      <c r="I30034" s="192"/>
      <c r="J30034" s="192"/>
    </row>
    <row r="30035" spans="9:10" ht="15.75">
      <c r="I30035" s="192"/>
      <c r="J30035" s="192"/>
    </row>
    <row r="30036" spans="9:10" ht="15.75">
      <c r="I30036" s="192"/>
      <c r="J30036" s="192"/>
    </row>
    <row r="30037" spans="9:10" ht="15.75">
      <c r="I30037" s="192"/>
      <c r="J30037" s="192"/>
    </row>
    <row r="30038" spans="9:10" ht="15.75">
      <c r="I30038" s="192"/>
      <c r="J30038" s="192"/>
    </row>
    <row r="30039" spans="9:10" ht="15.75">
      <c r="I30039" s="192"/>
      <c r="J30039" s="192"/>
    </row>
    <row r="30040" spans="9:10" ht="15.75">
      <c r="I30040" s="192"/>
      <c r="J30040" s="192"/>
    </row>
    <row r="30041" spans="9:10" ht="15.75">
      <c r="I30041" s="192"/>
      <c r="J30041" s="192"/>
    </row>
    <row r="30042" spans="9:10" ht="15.75">
      <c r="I30042" s="192"/>
      <c r="J30042" s="192"/>
    </row>
    <row r="30043" spans="9:10" ht="15.75">
      <c r="I30043" s="192"/>
      <c r="J30043" s="192"/>
    </row>
    <row r="30044" spans="9:10" ht="15.75">
      <c r="I30044" s="192"/>
      <c r="J30044" s="192"/>
    </row>
    <row r="30045" spans="9:10" ht="15.75">
      <c r="I30045" s="192"/>
      <c r="J30045" s="192"/>
    </row>
    <row r="30046" spans="9:10" ht="15.75">
      <c r="I30046" s="192"/>
      <c r="J30046" s="192"/>
    </row>
    <row r="30047" spans="9:10" ht="15.75">
      <c r="I30047" s="192"/>
      <c r="J30047" s="192"/>
    </row>
    <row r="30048" spans="9:10" ht="15.75">
      <c r="I30048" s="192"/>
      <c r="J30048" s="192"/>
    </row>
    <row r="30049" spans="9:10" ht="15.75">
      <c r="I30049" s="192"/>
      <c r="J30049" s="192"/>
    </row>
    <row r="30050" spans="9:10" ht="15.75">
      <c r="I30050" s="192"/>
      <c r="J30050" s="192"/>
    </row>
    <row r="30051" spans="9:10" ht="15.75">
      <c r="I30051" s="192"/>
      <c r="J30051" s="192"/>
    </row>
    <row r="30052" spans="9:10" ht="15.75">
      <c r="I30052" s="192"/>
      <c r="J30052" s="192"/>
    </row>
    <row r="30053" spans="9:10" ht="15.75">
      <c r="I30053" s="192"/>
      <c r="J30053" s="192"/>
    </row>
    <row r="30054" spans="9:10" ht="15.75">
      <c r="I30054" s="192"/>
      <c r="J30054" s="192"/>
    </row>
    <row r="30055" spans="9:10" ht="15.75">
      <c r="I30055" s="192"/>
      <c r="J30055" s="192"/>
    </row>
    <row r="30056" spans="9:10" ht="15.75">
      <c r="I30056" s="192"/>
      <c r="J30056" s="192"/>
    </row>
    <row r="30057" spans="9:10" ht="15.75">
      <c r="I30057" s="192"/>
      <c r="J30057" s="192"/>
    </row>
    <row r="30058" spans="9:10" ht="15.75">
      <c r="I30058" s="192"/>
      <c r="J30058" s="192"/>
    </row>
    <row r="30059" spans="9:10" ht="15.75">
      <c r="I30059" s="192"/>
      <c r="J30059" s="192"/>
    </row>
    <row r="30060" spans="9:10" ht="15.75">
      <c r="I30060" s="192"/>
      <c r="J30060" s="192"/>
    </row>
    <row r="30061" spans="9:10" ht="15.75">
      <c r="I30061" s="192"/>
      <c r="J30061" s="192"/>
    </row>
    <row r="30062" spans="9:10" ht="15.75">
      <c r="I30062" s="192"/>
      <c r="J30062" s="192"/>
    </row>
    <row r="30063" spans="9:10" ht="15.75">
      <c r="I30063" s="192"/>
      <c r="J30063" s="192"/>
    </row>
    <row r="30064" spans="9:10" ht="15.75">
      <c r="I30064" s="192"/>
      <c r="J30064" s="192"/>
    </row>
    <row r="30065" spans="9:10" ht="15.75">
      <c r="I30065" s="192"/>
      <c r="J30065" s="192"/>
    </row>
    <row r="30066" spans="9:10" ht="15.75">
      <c r="I30066" s="192"/>
      <c r="J30066" s="192"/>
    </row>
    <row r="30067" spans="9:10" ht="15.75">
      <c r="I30067" s="192"/>
      <c r="J30067" s="192"/>
    </row>
    <row r="30068" spans="9:10" ht="15.75">
      <c r="I30068" s="192"/>
      <c r="J30068" s="192"/>
    </row>
    <row r="30069" spans="9:10" ht="15.75">
      <c r="I30069" s="192"/>
      <c r="J30069" s="192"/>
    </row>
    <row r="30070" spans="9:10" ht="15.75">
      <c r="I30070" s="192"/>
      <c r="J30070" s="192"/>
    </row>
    <row r="30071" spans="9:10" ht="15.75">
      <c r="I30071" s="192"/>
      <c r="J30071" s="192"/>
    </row>
    <row r="30072" spans="9:10" ht="15.75">
      <c r="I30072" s="192"/>
      <c r="J30072" s="192"/>
    </row>
    <row r="30073" spans="9:10" ht="15.75">
      <c r="I30073" s="192"/>
      <c r="J30073" s="192"/>
    </row>
    <row r="30074" spans="9:10" ht="15.75">
      <c r="I30074" s="192"/>
      <c r="J30074" s="192"/>
    </row>
    <row r="30075" spans="9:10" ht="15.75">
      <c r="I30075" s="192"/>
      <c r="J30075" s="192"/>
    </row>
    <row r="30076" spans="9:10" ht="15.75">
      <c r="I30076" s="192"/>
      <c r="J30076" s="192"/>
    </row>
    <row r="30077" spans="9:10" ht="15.75">
      <c r="I30077" s="192"/>
      <c r="J30077" s="192"/>
    </row>
    <row r="30078" spans="9:10" ht="15.75">
      <c r="I30078" s="192"/>
      <c r="J30078" s="192"/>
    </row>
    <row r="30079" spans="9:10" ht="15.75">
      <c r="I30079" s="192"/>
      <c r="J30079" s="192"/>
    </row>
    <row r="30080" spans="9:10" ht="15.75">
      <c r="I30080" s="192"/>
      <c r="J30080" s="192"/>
    </row>
    <row r="30081" spans="9:10" ht="15.75">
      <c r="I30081" s="192"/>
      <c r="J30081" s="192"/>
    </row>
    <row r="30082" spans="9:10" ht="15.75">
      <c r="I30082" s="192"/>
      <c r="J30082" s="192"/>
    </row>
    <row r="30083" spans="9:10" ht="15.75">
      <c r="I30083" s="192"/>
      <c r="J30083" s="192"/>
    </row>
    <row r="30084" spans="9:10" ht="15.75">
      <c r="I30084" s="192"/>
      <c r="J30084" s="192"/>
    </row>
    <row r="30085" spans="9:10" ht="15.75">
      <c r="I30085" s="192"/>
      <c r="J30085" s="192"/>
    </row>
    <row r="30086" spans="9:10" ht="15.75">
      <c r="I30086" s="192"/>
      <c r="J30086" s="192"/>
    </row>
    <row r="30087" spans="9:10" ht="15.75">
      <c r="I30087" s="192"/>
      <c r="J30087" s="192"/>
    </row>
    <row r="30088" spans="9:10" ht="15.75">
      <c r="I30088" s="192"/>
      <c r="J30088" s="192"/>
    </row>
    <row r="30089" spans="9:10" ht="15.75">
      <c r="I30089" s="192"/>
      <c r="J30089" s="192"/>
    </row>
    <row r="30090" spans="9:10" ht="15.75">
      <c r="I30090" s="192"/>
      <c r="J30090" s="192"/>
    </row>
    <row r="30091" spans="9:10" ht="15.75">
      <c r="I30091" s="192"/>
      <c r="J30091" s="192"/>
    </row>
    <row r="30092" spans="9:10" ht="15.75">
      <c r="I30092" s="192"/>
      <c r="J30092" s="192"/>
    </row>
    <row r="30093" spans="9:10" ht="15.75">
      <c r="I30093" s="192"/>
      <c r="J30093" s="192"/>
    </row>
    <row r="30094" spans="9:10" ht="15.75">
      <c r="I30094" s="192"/>
      <c r="J30094" s="192"/>
    </row>
    <row r="30095" spans="9:10" ht="15.75">
      <c r="I30095" s="192"/>
      <c r="J30095" s="192"/>
    </row>
    <row r="30096" spans="9:10" ht="15.75">
      <c r="I30096" s="192"/>
      <c r="J30096" s="192"/>
    </row>
    <row r="30097" spans="9:10" ht="15.75">
      <c r="I30097" s="192"/>
      <c r="J30097" s="192"/>
    </row>
    <row r="30098" spans="9:10" ht="15.75">
      <c r="I30098" s="192"/>
      <c r="J30098" s="192"/>
    </row>
    <row r="30099" spans="9:10" ht="15.75">
      <c r="I30099" s="192"/>
      <c r="J30099" s="192"/>
    </row>
    <row r="30100" spans="9:10" ht="15.75">
      <c r="I30100" s="192"/>
      <c r="J30100" s="192"/>
    </row>
    <row r="30101" spans="9:10" ht="15.75">
      <c r="I30101" s="192"/>
      <c r="J30101" s="192"/>
    </row>
    <row r="30102" spans="9:10" ht="15.75">
      <c r="I30102" s="192"/>
      <c r="J30102" s="192"/>
    </row>
    <row r="30103" spans="9:10" ht="15.75">
      <c r="I30103" s="192"/>
      <c r="J30103" s="192"/>
    </row>
    <row r="30104" spans="9:10" ht="15.75">
      <c r="I30104" s="192"/>
      <c r="J30104" s="192"/>
    </row>
    <row r="30105" spans="9:10" ht="15.75">
      <c r="I30105" s="192"/>
      <c r="J30105" s="192"/>
    </row>
    <row r="30106" spans="9:10" ht="15.75">
      <c r="I30106" s="192"/>
      <c r="J30106" s="192"/>
    </row>
    <row r="30107" spans="9:10" ht="15.75">
      <c r="I30107" s="192"/>
      <c r="J30107" s="192"/>
    </row>
    <row r="30108" spans="9:10" ht="15.75">
      <c r="I30108" s="192"/>
      <c r="J30108" s="192"/>
    </row>
    <row r="30109" spans="9:10" ht="15.75">
      <c r="I30109" s="192"/>
      <c r="J30109" s="192"/>
    </row>
    <row r="30110" spans="9:10" ht="15.75">
      <c r="I30110" s="192"/>
      <c r="J30110" s="192"/>
    </row>
    <row r="30111" spans="9:10" ht="15.75">
      <c r="I30111" s="192"/>
      <c r="J30111" s="192"/>
    </row>
    <row r="30112" spans="9:10" ht="15.75">
      <c r="I30112" s="192"/>
      <c r="J30112" s="192"/>
    </row>
    <row r="30113" spans="9:10" ht="15.75">
      <c r="I30113" s="192"/>
      <c r="J30113" s="192"/>
    </row>
    <row r="30114" spans="9:10" ht="15.75">
      <c r="I30114" s="192"/>
      <c r="J30114" s="192"/>
    </row>
    <row r="30115" spans="9:10" ht="15.75">
      <c r="I30115" s="192"/>
      <c r="J30115" s="192"/>
    </row>
    <row r="30116" spans="9:10" ht="15.75">
      <c r="I30116" s="192"/>
      <c r="J30116" s="192"/>
    </row>
    <row r="30117" spans="9:10" ht="15.75">
      <c r="I30117" s="192"/>
      <c r="J30117" s="192"/>
    </row>
    <row r="30118" spans="9:10" ht="15.75">
      <c r="I30118" s="192"/>
      <c r="J30118" s="192"/>
    </row>
    <row r="30119" spans="9:10" ht="15.75">
      <c r="I30119" s="192"/>
      <c r="J30119" s="192"/>
    </row>
    <row r="30120" spans="9:10" ht="15.75">
      <c r="I30120" s="192"/>
      <c r="J30120" s="192"/>
    </row>
    <row r="30121" spans="9:10" ht="15.75">
      <c r="I30121" s="192"/>
      <c r="J30121" s="192"/>
    </row>
    <row r="30122" spans="9:10" ht="15.75">
      <c r="I30122" s="192"/>
      <c r="J30122" s="192"/>
    </row>
    <row r="30123" spans="9:10" ht="15.75">
      <c r="I30123" s="192"/>
      <c r="J30123" s="192"/>
    </row>
    <row r="30124" spans="9:10" ht="15.75">
      <c r="I30124" s="192"/>
      <c r="J30124" s="192"/>
    </row>
    <row r="30125" spans="9:10" ht="15.75">
      <c r="I30125" s="192"/>
      <c r="J30125" s="192"/>
    </row>
    <row r="30126" spans="9:10" ht="15.75">
      <c r="I30126" s="192"/>
      <c r="J30126" s="192"/>
    </row>
    <row r="30127" spans="9:10" ht="15.75">
      <c r="I30127" s="192"/>
      <c r="J30127" s="192"/>
    </row>
    <row r="30128" spans="9:10" ht="15.75">
      <c r="I30128" s="192"/>
      <c r="J30128" s="192"/>
    </row>
    <row r="30129" spans="9:10" ht="15.75">
      <c r="I30129" s="192"/>
      <c r="J30129" s="192"/>
    </row>
    <row r="30130" spans="9:10" ht="15.75">
      <c r="I30130" s="192"/>
      <c r="J30130" s="192"/>
    </row>
    <row r="30131" spans="9:10" ht="15.75">
      <c r="I30131" s="192"/>
      <c r="J30131" s="192"/>
    </row>
    <row r="30132" spans="9:10" ht="15.75">
      <c r="I30132" s="192"/>
      <c r="J30132" s="192"/>
    </row>
    <row r="30133" spans="9:10" ht="15.75">
      <c r="I30133" s="192"/>
      <c r="J30133" s="192"/>
    </row>
    <row r="30134" spans="9:10" ht="15.75">
      <c r="I30134" s="192"/>
      <c r="J30134" s="192"/>
    </row>
    <row r="30135" spans="9:10" ht="15.75">
      <c r="I30135" s="192"/>
      <c r="J30135" s="192"/>
    </row>
    <row r="30136" spans="9:10" ht="15.75">
      <c r="I30136" s="192"/>
      <c r="J30136" s="192"/>
    </row>
    <row r="30137" spans="9:10" ht="15.75">
      <c r="I30137" s="192"/>
      <c r="J30137" s="192"/>
    </row>
    <row r="30138" spans="9:10" ht="15.75">
      <c r="I30138" s="192"/>
      <c r="J30138" s="192"/>
    </row>
    <row r="30139" spans="9:10" ht="15.75">
      <c r="I30139" s="192"/>
      <c r="J30139" s="192"/>
    </row>
    <row r="30140" spans="9:10" ht="15.75">
      <c r="I30140" s="192"/>
      <c r="J30140" s="192"/>
    </row>
    <row r="30141" spans="9:10" ht="15.75">
      <c r="I30141" s="192"/>
      <c r="J30141" s="192"/>
    </row>
    <row r="30142" spans="9:10" ht="15.75">
      <c r="I30142" s="192"/>
      <c r="J30142" s="192"/>
    </row>
    <row r="30143" spans="9:10" ht="15.75">
      <c r="I30143" s="192"/>
      <c r="J30143" s="192"/>
    </row>
    <row r="30144" spans="9:10" ht="15.75">
      <c r="I30144" s="192"/>
      <c r="J30144" s="192"/>
    </row>
    <row r="30145" spans="9:10" ht="15.75">
      <c r="I30145" s="192"/>
      <c r="J30145" s="192"/>
    </row>
    <row r="30146" spans="9:10" ht="15.75">
      <c r="I30146" s="192"/>
      <c r="J30146" s="192"/>
    </row>
    <row r="30147" spans="9:10" ht="15.75">
      <c r="I30147" s="192"/>
      <c r="J30147" s="192"/>
    </row>
    <row r="30148" spans="9:10" ht="15.75">
      <c r="I30148" s="192"/>
      <c r="J30148" s="192"/>
    </row>
    <row r="30149" spans="9:10" ht="15.75">
      <c r="I30149" s="192"/>
      <c r="J30149" s="192"/>
    </row>
    <row r="30150" spans="9:10" ht="15.75">
      <c r="I30150" s="192"/>
      <c r="J30150" s="192"/>
    </row>
    <row r="30151" spans="9:10" ht="15.75">
      <c r="I30151" s="192"/>
      <c r="J30151" s="192"/>
    </row>
    <row r="30152" spans="9:10" ht="15.75">
      <c r="I30152" s="192"/>
      <c r="J30152" s="192"/>
    </row>
    <row r="30153" spans="9:10" ht="15.75">
      <c r="I30153" s="192"/>
      <c r="J30153" s="192"/>
    </row>
    <row r="30154" spans="9:10" ht="15.75">
      <c r="I30154" s="192"/>
      <c r="J30154" s="192"/>
    </row>
    <row r="30155" spans="9:10" ht="15.75">
      <c r="I30155" s="192"/>
      <c r="J30155" s="192"/>
    </row>
    <row r="30156" spans="9:10" ht="15.75">
      <c r="I30156" s="192"/>
      <c r="J30156" s="192"/>
    </row>
    <row r="30157" spans="9:10" ht="15.75">
      <c r="I30157" s="192"/>
      <c r="J30157" s="192"/>
    </row>
    <row r="30158" spans="9:10" ht="15.75">
      <c r="I30158" s="192"/>
      <c r="J30158" s="192"/>
    </row>
    <row r="30159" spans="9:10" ht="15.75">
      <c r="I30159" s="192"/>
      <c r="J30159" s="192"/>
    </row>
    <row r="30160" spans="9:10" ht="15.75">
      <c r="I30160" s="192"/>
      <c r="J30160" s="192"/>
    </row>
    <row r="30161" spans="9:10" ht="15.75">
      <c r="I30161" s="192"/>
      <c r="J30161" s="192"/>
    </row>
    <row r="30162" spans="9:10" ht="15.75">
      <c r="I30162" s="192"/>
      <c r="J30162" s="192"/>
    </row>
    <row r="30163" spans="9:10" ht="15.75">
      <c r="I30163" s="192"/>
      <c r="J30163" s="192"/>
    </row>
    <row r="30164" spans="9:10" ht="15.75">
      <c r="I30164" s="192"/>
      <c r="J30164" s="192"/>
    </row>
    <row r="30165" spans="9:10" ht="15.75">
      <c r="I30165" s="192"/>
      <c r="J30165" s="192"/>
    </row>
    <row r="30166" spans="9:10" ht="15.75">
      <c r="I30166" s="192"/>
      <c r="J30166" s="192"/>
    </row>
    <row r="30167" spans="9:10" ht="15.75">
      <c r="I30167" s="192"/>
      <c r="J30167" s="192"/>
    </row>
    <row r="30168" spans="9:10" ht="15.75">
      <c r="I30168" s="192"/>
      <c r="J30168" s="192"/>
    </row>
    <row r="30169" spans="9:10" ht="15.75">
      <c r="I30169" s="192"/>
      <c r="J30169" s="192"/>
    </row>
    <row r="30170" spans="9:10" ht="15.75">
      <c r="I30170" s="192"/>
      <c r="J30170" s="192"/>
    </row>
    <row r="30171" spans="9:10" ht="15.75">
      <c r="I30171" s="192"/>
      <c r="J30171" s="192"/>
    </row>
    <row r="30172" spans="9:10" ht="15.75">
      <c r="I30172" s="192"/>
      <c r="J30172" s="192"/>
    </row>
    <row r="30173" spans="9:10" ht="15.75">
      <c r="I30173" s="192"/>
      <c r="J30173" s="192"/>
    </row>
    <row r="30174" spans="9:10" ht="15.75">
      <c r="I30174" s="192"/>
      <c r="J30174" s="192"/>
    </row>
    <row r="30175" spans="9:10" ht="15.75">
      <c r="I30175" s="192"/>
      <c r="J30175" s="192"/>
    </row>
    <row r="30176" spans="9:10" ht="15.75">
      <c r="I30176" s="192"/>
      <c r="J30176" s="192"/>
    </row>
    <row r="30177" spans="9:10" ht="15.75">
      <c r="I30177" s="192"/>
      <c r="J30177" s="192"/>
    </row>
    <row r="30178" spans="9:10" ht="15.75">
      <c r="I30178" s="192"/>
      <c r="J30178" s="192"/>
    </row>
    <row r="30179" spans="9:10" ht="15.75">
      <c r="I30179" s="192"/>
      <c r="J30179" s="192"/>
    </row>
    <row r="30180" spans="9:10" ht="15.75">
      <c r="I30180" s="192"/>
      <c r="J30180" s="192"/>
    </row>
    <row r="30181" spans="9:10" ht="15.75">
      <c r="I30181" s="192"/>
      <c r="J30181" s="192"/>
    </row>
    <row r="30182" spans="9:10" ht="15.75">
      <c r="I30182" s="192"/>
      <c r="J30182" s="192"/>
    </row>
    <row r="30183" spans="9:10" ht="15.75">
      <c r="I30183" s="192"/>
      <c r="J30183" s="192"/>
    </row>
    <row r="30184" spans="9:10" ht="15.75">
      <c r="I30184" s="192"/>
      <c r="J30184" s="192"/>
    </row>
    <row r="30185" spans="9:10" ht="15.75">
      <c r="I30185" s="192"/>
      <c r="J30185" s="192"/>
    </row>
    <row r="30186" spans="9:10" ht="15.75">
      <c r="I30186" s="192"/>
      <c r="J30186" s="192"/>
    </row>
    <row r="30187" spans="9:10" ht="15.75">
      <c r="I30187" s="192"/>
      <c r="J30187" s="192"/>
    </row>
    <row r="30188" spans="9:10" ht="15.75">
      <c r="I30188" s="192"/>
      <c r="J30188" s="192"/>
    </row>
    <row r="30189" spans="9:10" ht="15.75">
      <c r="I30189" s="192"/>
      <c r="J30189" s="192"/>
    </row>
    <row r="30190" spans="9:10" ht="15.75">
      <c r="I30190" s="192"/>
      <c r="J30190" s="192"/>
    </row>
    <row r="30191" spans="9:10" ht="15.75">
      <c r="I30191" s="192"/>
      <c r="J30191" s="192"/>
    </row>
    <row r="30192" spans="9:10" ht="15.75">
      <c r="I30192" s="192"/>
      <c r="J30192" s="192"/>
    </row>
    <row r="30193" spans="9:10" ht="15.75">
      <c r="I30193" s="192"/>
      <c r="J30193" s="192"/>
    </row>
    <row r="30194" spans="9:10" ht="15.75">
      <c r="I30194" s="192"/>
      <c r="J30194" s="192"/>
    </row>
    <row r="30195" spans="9:10" ht="15.75">
      <c r="I30195" s="192"/>
      <c r="J30195" s="192"/>
    </row>
    <row r="30196" spans="9:10" ht="15.75">
      <c r="I30196" s="192"/>
      <c r="J30196" s="192"/>
    </row>
    <row r="30197" spans="9:10" ht="15.75">
      <c r="I30197" s="192"/>
      <c r="J30197" s="192"/>
    </row>
    <row r="30198" spans="9:10" ht="15.75">
      <c r="I30198" s="192"/>
      <c r="J30198" s="192"/>
    </row>
    <row r="30199" spans="9:10" ht="15.75">
      <c r="I30199" s="192"/>
      <c r="J30199" s="192"/>
    </row>
    <row r="30200" spans="9:10" ht="15.75">
      <c r="I30200" s="192"/>
      <c r="J30200" s="192"/>
    </row>
    <row r="30201" spans="9:10" ht="15.75">
      <c r="I30201" s="192"/>
      <c r="J30201" s="192"/>
    </row>
    <row r="30202" spans="9:10" ht="15.75">
      <c r="I30202" s="192"/>
      <c r="J30202" s="192"/>
    </row>
    <row r="30203" spans="9:10" ht="15.75">
      <c r="I30203" s="192"/>
      <c r="J30203" s="192"/>
    </row>
    <row r="30204" spans="9:10" ht="15.75">
      <c r="I30204" s="192"/>
      <c r="J30204" s="192"/>
    </row>
    <row r="30205" spans="9:10" ht="15.75">
      <c r="I30205" s="192"/>
      <c r="J30205" s="192"/>
    </row>
    <row r="30206" spans="9:10" ht="15.75">
      <c r="I30206" s="192"/>
      <c r="J30206" s="192"/>
    </row>
    <row r="30207" spans="9:10" ht="15.75">
      <c r="I30207" s="192"/>
      <c r="J30207" s="192"/>
    </row>
    <row r="30208" spans="9:10" ht="15.75">
      <c r="I30208" s="192"/>
      <c r="J30208" s="192"/>
    </row>
    <row r="30209" spans="9:10" ht="15.75">
      <c r="I30209" s="192"/>
      <c r="J30209" s="192"/>
    </row>
    <row r="30210" spans="9:10" ht="15.75">
      <c r="I30210" s="192"/>
      <c r="J30210" s="192"/>
    </row>
    <row r="30211" spans="9:10" ht="15.75">
      <c r="I30211" s="192"/>
      <c r="J30211" s="192"/>
    </row>
    <row r="30212" spans="9:10" ht="15.75">
      <c r="I30212" s="192"/>
      <c r="J30212" s="192"/>
    </row>
    <row r="30213" spans="9:10" ht="15.75">
      <c r="I30213" s="192"/>
      <c r="J30213" s="192"/>
    </row>
    <row r="30214" spans="9:10" ht="15.75">
      <c r="I30214" s="192"/>
      <c r="J30214" s="192"/>
    </row>
    <row r="30215" spans="9:10" ht="15.75">
      <c r="I30215" s="192"/>
      <c r="J30215" s="192"/>
    </row>
    <row r="30216" spans="9:10" ht="15.75">
      <c r="I30216" s="192"/>
      <c r="J30216" s="192"/>
    </row>
    <row r="30217" spans="9:10" ht="15.75">
      <c r="I30217" s="192"/>
      <c r="J30217" s="192"/>
    </row>
    <row r="30218" spans="9:10" ht="15.75">
      <c r="I30218" s="192"/>
      <c r="J30218" s="192"/>
    </row>
    <row r="30219" spans="9:10" ht="15.75">
      <c r="I30219" s="192"/>
      <c r="J30219" s="192"/>
    </row>
    <row r="30220" spans="9:10" ht="15.75">
      <c r="I30220" s="192"/>
      <c r="J30220" s="192"/>
    </row>
    <row r="30221" spans="9:10" ht="15.75">
      <c r="I30221" s="192"/>
      <c r="J30221" s="192"/>
    </row>
    <row r="30222" spans="9:10" ht="15.75">
      <c r="I30222" s="192"/>
      <c r="J30222" s="192"/>
    </row>
    <row r="30223" spans="9:10" ht="15.75">
      <c r="I30223" s="192"/>
      <c r="J30223" s="192"/>
    </row>
    <row r="30224" spans="9:10" ht="15.75">
      <c r="I30224" s="192"/>
      <c r="J30224" s="192"/>
    </row>
    <row r="30225" spans="9:10" ht="15.75">
      <c r="I30225" s="192"/>
      <c r="J30225" s="192"/>
    </row>
    <row r="30226" spans="9:10" ht="15.75">
      <c r="I30226" s="192"/>
      <c r="J30226" s="192"/>
    </row>
    <row r="30227" spans="9:10" ht="15.75">
      <c r="I30227" s="192"/>
      <c r="J30227" s="192"/>
    </row>
    <row r="30228" spans="9:10" ht="15.75">
      <c r="I30228" s="192"/>
      <c r="J30228" s="192"/>
    </row>
    <row r="30229" spans="9:10" ht="15.75">
      <c r="I30229" s="192"/>
      <c r="J30229" s="192"/>
    </row>
    <row r="30230" spans="9:10" ht="15.75">
      <c r="I30230" s="192"/>
      <c r="J30230" s="192"/>
    </row>
    <row r="30231" spans="9:10" ht="15.75">
      <c r="I30231" s="192"/>
      <c r="J30231" s="192"/>
    </row>
    <row r="30232" spans="9:10" ht="15.75">
      <c r="I30232" s="192"/>
      <c r="J30232" s="192"/>
    </row>
    <row r="30233" spans="9:10" ht="15.75">
      <c r="I30233" s="192"/>
      <c r="J30233" s="192"/>
    </row>
    <row r="30234" spans="9:10" ht="15.75">
      <c r="I30234" s="192"/>
      <c r="J30234" s="192"/>
    </row>
    <row r="30235" spans="9:10" ht="15.75">
      <c r="I30235" s="192"/>
      <c r="J30235" s="192"/>
    </row>
    <row r="30236" spans="9:10" ht="15.75">
      <c r="I30236" s="192"/>
      <c r="J30236" s="192"/>
    </row>
    <row r="30237" spans="9:10" ht="15.75">
      <c r="I30237" s="192"/>
      <c r="J30237" s="192"/>
    </row>
    <row r="30238" spans="9:10" ht="15.75">
      <c r="I30238" s="192"/>
      <c r="J30238" s="192"/>
    </row>
    <row r="30239" spans="9:10" ht="15.75">
      <c r="I30239" s="192"/>
      <c r="J30239" s="192"/>
    </row>
    <row r="30240" spans="9:10" ht="15.75">
      <c r="I30240" s="192"/>
      <c r="J30240" s="192"/>
    </row>
    <row r="30241" spans="9:10" ht="15.75">
      <c r="I30241" s="192"/>
      <c r="J30241" s="192"/>
    </row>
    <row r="30242" spans="9:10" ht="15.75">
      <c r="I30242" s="192"/>
      <c r="J30242" s="192"/>
    </row>
    <row r="30243" spans="9:10" ht="15.75">
      <c r="I30243" s="192"/>
      <c r="J30243" s="192"/>
    </row>
    <row r="30244" spans="9:10" ht="15.75">
      <c r="I30244" s="192"/>
      <c r="J30244" s="192"/>
    </row>
    <row r="30245" spans="9:10" ht="15.75">
      <c r="I30245" s="192"/>
      <c r="J30245" s="192"/>
    </row>
    <row r="30246" spans="9:10" ht="15.75">
      <c r="I30246" s="192"/>
      <c r="J30246" s="192"/>
    </row>
    <row r="30247" spans="9:10" ht="15.75">
      <c r="I30247" s="192"/>
      <c r="J30247" s="192"/>
    </row>
    <row r="30248" spans="9:10" ht="15.75">
      <c r="I30248" s="192"/>
      <c r="J30248" s="192"/>
    </row>
    <row r="30249" spans="9:10" ht="15.75">
      <c r="I30249" s="192"/>
      <c r="J30249" s="192"/>
    </row>
    <row r="30250" spans="9:10" ht="15.75">
      <c r="I30250" s="192"/>
      <c r="J30250" s="192"/>
    </row>
    <row r="30251" spans="9:10" ht="15.75">
      <c r="I30251" s="192"/>
      <c r="J30251" s="192"/>
    </row>
    <row r="30252" spans="9:10" ht="15.75">
      <c r="I30252" s="192"/>
      <c r="J30252" s="192"/>
    </row>
    <row r="30253" spans="9:10" ht="15.75">
      <c r="I30253" s="192"/>
      <c r="J30253" s="192"/>
    </row>
    <row r="30254" spans="9:10" ht="15.75">
      <c r="I30254" s="192"/>
      <c r="J30254" s="192"/>
    </row>
    <row r="30255" spans="9:10" ht="15.75">
      <c r="I30255" s="192"/>
      <c r="J30255" s="192"/>
    </row>
    <row r="30256" spans="9:10" ht="15.75">
      <c r="I30256" s="192"/>
      <c r="J30256" s="192"/>
    </row>
    <row r="30257" spans="9:10" ht="15.75">
      <c r="I30257" s="192"/>
      <c r="J30257" s="192"/>
    </row>
    <row r="30258" spans="9:10" ht="15.75">
      <c r="I30258" s="192"/>
      <c r="J30258" s="192"/>
    </row>
    <row r="30259" spans="9:10" ht="15.75">
      <c r="I30259" s="192"/>
      <c r="J30259" s="192"/>
    </row>
    <row r="30260" spans="9:10" ht="15.75">
      <c r="I30260" s="192"/>
      <c r="J30260" s="192"/>
    </row>
    <row r="30261" spans="9:10" ht="15.75">
      <c r="I30261" s="192"/>
      <c r="J30261" s="192"/>
    </row>
    <row r="30262" spans="9:10" ht="15.75">
      <c r="I30262" s="192"/>
      <c r="J30262" s="192"/>
    </row>
    <row r="30263" spans="9:10" ht="15.75">
      <c r="I30263" s="192"/>
      <c r="J30263" s="192"/>
    </row>
    <row r="30264" spans="9:10" ht="15.75">
      <c r="I30264" s="192"/>
      <c r="J30264" s="192"/>
    </row>
    <row r="30265" spans="9:10" ht="15.75">
      <c r="I30265" s="192"/>
      <c r="J30265" s="192"/>
    </row>
    <row r="30266" spans="9:10" ht="15.75">
      <c r="I30266" s="192"/>
      <c r="J30266" s="192"/>
    </row>
    <row r="30267" spans="9:10" ht="15.75">
      <c r="I30267" s="192"/>
      <c r="J30267" s="192"/>
    </row>
    <row r="30268" spans="9:10" ht="15.75">
      <c r="I30268" s="192"/>
      <c r="J30268" s="192"/>
    </row>
    <row r="30269" spans="9:10" ht="15.75">
      <c r="I30269" s="192"/>
      <c r="J30269" s="192"/>
    </row>
    <row r="30270" spans="9:10" ht="15.75">
      <c r="I30270" s="192"/>
      <c r="J30270" s="192"/>
    </row>
    <row r="30271" spans="9:10" ht="15.75">
      <c r="I30271" s="192"/>
      <c r="J30271" s="192"/>
    </row>
    <row r="30272" spans="9:10" ht="15.75">
      <c r="I30272" s="192"/>
      <c r="J30272" s="192"/>
    </row>
    <row r="30273" spans="9:10" ht="15.75">
      <c r="I30273" s="192"/>
      <c r="J30273" s="192"/>
    </row>
    <row r="30274" spans="9:10" ht="15.75">
      <c r="I30274" s="192"/>
      <c r="J30274" s="192"/>
    </row>
    <row r="30275" spans="9:10" ht="15.75">
      <c r="I30275" s="192"/>
      <c r="J30275" s="192"/>
    </row>
    <row r="30276" spans="9:10" ht="15.75">
      <c r="I30276" s="192"/>
      <c r="J30276" s="192"/>
    </row>
    <row r="30277" spans="9:10" ht="15.75">
      <c r="I30277" s="192"/>
      <c r="J30277" s="192"/>
    </row>
    <row r="30278" spans="9:10" ht="15.75">
      <c r="I30278" s="192"/>
      <c r="J30278" s="192"/>
    </row>
    <row r="30279" spans="9:10" ht="15.75">
      <c r="I30279" s="192"/>
      <c r="J30279" s="192"/>
    </row>
    <row r="30280" spans="9:10" ht="15.75">
      <c r="I30280" s="192"/>
      <c r="J30280" s="192"/>
    </row>
    <row r="30281" spans="9:10" ht="15.75">
      <c r="I30281" s="192"/>
      <c r="J30281" s="192"/>
    </row>
    <row r="30282" spans="9:10" ht="15.75">
      <c r="I30282" s="192"/>
      <c r="J30282" s="192"/>
    </row>
    <row r="30283" spans="9:10" ht="15.75">
      <c r="I30283" s="192"/>
      <c r="J30283" s="192"/>
    </row>
    <row r="30284" spans="9:10" ht="15.75">
      <c r="I30284" s="192"/>
      <c r="J30284" s="192"/>
    </row>
    <row r="30285" spans="9:10" ht="15.75">
      <c r="I30285" s="192"/>
      <c r="J30285" s="192"/>
    </row>
    <row r="30286" spans="9:10" ht="15.75">
      <c r="I30286" s="192"/>
      <c r="J30286" s="192"/>
    </row>
    <row r="30287" spans="9:10" ht="15.75">
      <c r="I30287" s="192"/>
      <c r="J30287" s="192"/>
    </row>
    <row r="30288" spans="9:10" ht="15.75">
      <c r="I30288" s="192"/>
      <c r="J30288" s="192"/>
    </row>
    <row r="30289" spans="9:10" ht="15.75">
      <c r="I30289" s="192"/>
      <c r="J30289" s="192"/>
    </row>
    <row r="30290" spans="9:10" ht="15.75">
      <c r="I30290" s="192"/>
      <c r="J30290" s="192"/>
    </row>
    <row r="30291" spans="9:10" ht="15.75">
      <c r="I30291" s="192"/>
      <c r="J30291" s="192"/>
    </row>
    <row r="30292" spans="9:10" ht="15.75">
      <c r="I30292" s="192"/>
      <c r="J30292" s="192"/>
    </row>
    <row r="30293" spans="9:10" ht="15.75">
      <c r="I30293" s="192"/>
      <c r="J30293" s="192"/>
    </row>
    <row r="30294" spans="9:10" ht="15.75">
      <c r="I30294" s="192"/>
      <c r="J30294" s="192"/>
    </row>
    <row r="30295" spans="9:10" ht="15.75">
      <c r="I30295" s="192"/>
      <c r="J30295" s="192"/>
    </row>
    <row r="30296" spans="9:10" ht="15.75">
      <c r="I30296" s="192"/>
      <c r="J30296" s="192"/>
    </row>
    <row r="30297" spans="9:10" ht="15.75">
      <c r="I30297" s="192"/>
      <c r="J30297" s="192"/>
    </row>
    <row r="30298" spans="9:10" ht="15.75">
      <c r="I30298" s="192"/>
      <c r="J30298" s="192"/>
    </row>
    <row r="30299" spans="9:10" ht="15.75">
      <c r="I30299" s="192"/>
      <c r="J30299" s="192"/>
    </row>
    <row r="30300" spans="9:10" ht="15.75">
      <c r="I30300" s="192"/>
      <c r="J30300" s="192"/>
    </row>
    <row r="30301" spans="9:10" ht="15.75">
      <c r="I30301" s="192"/>
      <c r="J30301" s="192"/>
    </row>
    <row r="30302" spans="9:10" ht="15.75">
      <c r="I30302" s="192"/>
      <c r="J30302" s="192"/>
    </row>
    <row r="30303" spans="9:10" ht="15.75">
      <c r="I30303" s="192"/>
      <c r="J30303" s="192"/>
    </row>
    <row r="30304" spans="9:10" ht="15.75">
      <c r="I30304" s="192"/>
      <c r="J30304" s="192"/>
    </row>
    <row r="30305" spans="9:10" ht="15.75">
      <c r="I30305" s="192"/>
      <c r="J30305" s="192"/>
    </row>
    <row r="30306" spans="9:10" ht="15.75">
      <c r="I30306" s="192"/>
      <c r="J30306" s="192"/>
    </row>
    <row r="30307" spans="9:10" ht="15.75">
      <c r="I30307" s="192"/>
      <c r="J30307" s="192"/>
    </row>
    <row r="30308" spans="9:10" ht="15.75">
      <c r="I30308" s="192"/>
      <c r="J30308" s="192"/>
    </row>
    <row r="30309" spans="9:10" ht="15.75">
      <c r="I30309" s="192"/>
      <c r="J30309" s="192"/>
    </row>
    <row r="30310" spans="9:10" ht="15.75">
      <c r="I30310" s="192"/>
      <c r="J30310" s="192"/>
    </row>
    <row r="30311" spans="9:10" ht="15.75">
      <c r="I30311" s="192"/>
      <c r="J30311" s="192"/>
    </row>
    <row r="30312" spans="9:10" ht="15.75">
      <c r="I30312" s="192"/>
      <c r="J30312" s="192"/>
    </row>
    <row r="30313" spans="9:10" ht="15.75">
      <c r="I30313" s="192"/>
      <c r="J30313" s="192"/>
    </row>
    <row r="30314" spans="9:10" ht="15.75">
      <c r="I30314" s="192"/>
      <c r="J30314" s="192"/>
    </row>
    <row r="30315" spans="9:10" ht="15.75">
      <c r="I30315" s="192"/>
      <c r="J30315" s="192"/>
    </row>
    <row r="30316" spans="9:10" ht="15.75">
      <c r="I30316" s="192"/>
      <c r="J30316" s="192"/>
    </row>
    <row r="30317" spans="9:10" ht="15.75">
      <c r="I30317" s="192"/>
      <c r="J30317" s="192"/>
    </row>
    <row r="30318" spans="9:10" ht="15.75">
      <c r="I30318" s="192"/>
      <c r="J30318" s="192"/>
    </row>
    <row r="30319" spans="9:10" ht="15.75">
      <c r="I30319" s="192"/>
      <c r="J30319" s="192"/>
    </row>
    <row r="30320" spans="9:10" ht="15.75">
      <c r="I30320" s="192"/>
      <c r="J30320" s="192"/>
    </row>
    <row r="30321" spans="9:10" ht="15.75">
      <c r="I30321" s="192"/>
      <c r="J30321" s="192"/>
    </row>
    <row r="30322" spans="9:10" ht="15.75">
      <c r="I30322" s="192"/>
      <c r="J30322" s="192"/>
    </row>
    <row r="30323" spans="9:10" ht="15.75">
      <c r="I30323" s="192"/>
      <c r="J30323" s="192"/>
    </row>
    <row r="30324" spans="9:10" ht="15.75">
      <c r="I30324" s="192"/>
      <c r="J30324" s="192"/>
    </row>
    <row r="30325" spans="9:10" ht="15.75">
      <c r="I30325" s="192"/>
      <c r="J30325" s="192"/>
    </row>
    <row r="30326" spans="9:10" ht="15.75">
      <c r="I30326" s="192"/>
      <c r="J30326" s="192"/>
    </row>
    <row r="30327" spans="9:10" ht="15.75">
      <c r="I30327" s="192"/>
      <c r="J30327" s="192"/>
    </row>
    <row r="30328" spans="9:10" ht="15.75">
      <c r="I30328" s="192"/>
      <c r="J30328" s="192"/>
    </row>
    <row r="30329" spans="9:10" ht="15.75">
      <c r="I30329" s="192"/>
      <c r="J30329" s="192"/>
    </row>
    <row r="30330" spans="9:10" ht="15.75">
      <c r="I30330" s="192"/>
      <c r="J30330" s="192"/>
    </row>
    <row r="30331" spans="9:10" ht="15.75">
      <c r="I30331" s="192"/>
      <c r="J30331" s="192"/>
    </row>
    <row r="30332" spans="9:10" ht="15.75">
      <c r="I30332" s="192"/>
      <c r="J30332" s="192"/>
    </row>
    <row r="30333" spans="9:10" ht="15.75">
      <c r="I30333" s="192"/>
      <c r="J30333" s="192"/>
    </row>
    <row r="30334" spans="9:10" ht="15.75">
      <c r="I30334" s="192"/>
      <c r="J30334" s="192"/>
    </row>
    <row r="30335" spans="9:10" ht="15.75">
      <c r="I30335" s="192"/>
      <c r="J30335" s="192"/>
    </row>
    <row r="30336" spans="9:10" ht="15.75">
      <c r="I30336" s="192"/>
      <c r="J30336" s="192"/>
    </row>
    <row r="30337" spans="9:10" ht="15.75">
      <c r="I30337" s="192"/>
      <c r="J30337" s="192"/>
    </row>
    <row r="30338" spans="9:10" ht="15.75">
      <c r="I30338" s="192"/>
      <c r="J30338" s="192"/>
    </row>
    <row r="30339" spans="9:10" ht="15.75">
      <c r="I30339" s="192"/>
      <c r="J30339" s="192"/>
    </row>
    <row r="30340" spans="9:10" ht="15.75">
      <c r="I30340" s="192"/>
      <c r="J30340" s="192"/>
    </row>
    <row r="30341" spans="9:10" ht="15.75">
      <c r="I30341" s="192"/>
      <c r="J30341" s="192"/>
    </row>
    <row r="30342" spans="9:10" ht="15.75">
      <c r="I30342" s="192"/>
      <c r="J30342" s="192"/>
    </row>
    <row r="30343" spans="9:10" ht="15.75">
      <c r="I30343" s="192"/>
      <c r="J30343" s="192"/>
    </row>
    <row r="30344" spans="9:10" ht="15.75">
      <c r="I30344" s="192"/>
      <c r="J30344" s="192"/>
    </row>
    <row r="30345" spans="9:10" ht="15.75">
      <c r="I30345" s="192"/>
      <c r="J30345" s="192"/>
    </row>
    <row r="30346" spans="9:10" ht="15.75">
      <c r="I30346" s="192"/>
      <c r="J30346" s="192"/>
    </row>
    <row r="30347" spans="9:10" ht="15.75">
      <c r="I30347" s="192"/>
      <c r="J30347" s="192"/>
    </row>
    <row r="30348" spans="9:10" ht="15.75">
      <c r="I30348" s="192"/>
      <c r="J30348" s="192"/>
    </row>
    <row r="30349" spans="9:10" ht="15.75">
      <c r="I30349" s="192"/>
      <c r="J30349" s="192"/>
    </row>
    <row r="30350" spans="9:10" ht="15.75">
      <c r="I30350" s="192"/>
      <c r="J30350" s="192"/>
    </row>
    <row r="30351" spans="9:10" ht="15.75">
      <c r="I30351" s="192"/>
      <c r="J30351" s="192"/>
    </row>
    <row r="30352" spans="9:10" ht="15.75">
      <c r="I30352" s="192"/>
      <c r="J30352" s="192"/>
    </row>
    <row r="30353" spans="9:10" ht="15.75">
      <c r="I30353" s="192"/>
      <c r="J30353" s="192"/>
    </row>
    <row r="30354" spans="9:10" ht="15.75">
      <c r="I30354" s="192"/>
      <c r="J30354" s="192"/>
    </row>
    <row r="30355" spans="9:10" ht="15.75">
      <c r="I30355" s="192"/>
      <c r="J30355" s="192"/>
    </row>
    <row r="30356" spans="9:10" ht="15.75">
      <c r="I30356" s="192"/>
      <c r="J30356" s="192"/>
    </row>
    <row r="30357" spans="9:10" ht="15.75">
      <c r="I30357" s="192"/>
      <c r="J30357" s="192"/>
    </row>
    <row r="30358" spans="9:10" ht="15.75">
      <c r="I30358" s="192"/>
      <c r="J30358" s="192"/>
    </row>
    <row r="30359" spans="9:10" ht="15.75">
      <c r="I30359" s="192"/>
      <c r="J30359" s="192"/>
    </row>
    <row r="30360" spans="9:10" ht="15.75">
      <c r="I30360" s="192"/>
      <c r="J30360" s="192"/>
    </row>
    <row r="30361" spans="9:10" ht="15.75">
      <c r="I30361" s="192"/>
      <c r="J30361" s="192"/>
    </row>
    <row r="30362" spans="9:10" ht="15.75">
      <c r="I30362" s="192"/>
      <c r="J30362" s="192"/>
    </row>
    <row r="30363" spans="9:10" ht="15.75">
      <c r="I30363" s="192"/>
      <c r="J30363" s="192"/>
    </row>
    <row r="30364" spans="9:10" ht="15.75">
      <c r="I30364" s="192"/>
      <c r="J30364" s="192"/>
    </row>
    <row r="30365" spans="9:10" ht="15.75">
      <c r="I30365" s="192"/>
      <c r="J30365" s="192"/>
    </row>
    <row r="30366" spans="9:10" ht="15.75">
      <c r="I30366" s="192"/>
      <c r="J30366" s="192"/>
    </row>
    <row r="30367" spans="9:10" ht="15.75">
      <c r="I30367" s="192"/>
      <c r="J30367" s="192"/>
    </row>
    <row r="30368" spans="9:10" ht="15.75">
      <c r="I30368" s="192"/>
      <c r="J30368" s="192"/>
    </row>
    <row r="30369" spans="9:10" ht="15.75">
      <c r="I30369" s="192"/>
      <c r="J30369" s="192"/>
    </row>
    <row r="30370" spans="9:10" ht="15.75">
      <c r="I30370" s="192"/>
      <c r="J30370" s="192"/>
    </row>
    <row r="30371" spans="9:10" ht="15.75">
      <c r="I30371" s="192"/>
      <c r="J30371" s="192"/>
    </row>
    <row r="30372" spans="9:10" ht="15.75">
      <c r="I30372" s="192"/>
      <c r="J30372" s="192"/>
    </row>
    <row r="30373" spans="9:10" ht="15.75">
      <c r="I30373" s="192"/>
      <c r="J30373" s="192"/>
    </row>
    <row r="30374" spans="9:10" ht="15.75">
      <c r="I30374" s="192"/>
      <c r="J30374" s="192"/>
    </row>
    <row r="30375" spans="9:10" ht="15.75">
      <c r="I30375" s="192"/>
      <c r="J30375" s="192"/>
    </row>
    <row r="30376" spans="9:10" ht="15.75">
      <c r="I30376" s="192"/>
      <c r="J30376" s="192"/>
    </row>
    <row r="30377" spans="9:10" ht="15.75">
      <c r="I30377" s="192"/>
      <c r="J30377" s="192"/>
    </row>
    <row r="30378" spans="9:10" ht="15.75">
      <c r="I30378" s="192"/>
      <c r="J30378" s="192"/>
    </row>
    <row r="30379" spans="9:10" ht="15.75">
      <c r="I30379" s="192"/>
      <c r="J30379" s="192"/>
    </row>
    <row r="30380" spans="9:10" ht="15.75">
      <c r="I30380" s="192"/>
      <c r="J30380" s="192"/>
    </row>
    <row r="30381" spans="9:10" ht="15.75">
      <c r="I30381" s="192"/>
      <c r="J30381" s="192"/>
    </row>
    <row r="30382" spans="9:10" ht="15.75">
      <c r="I30382" s="192"/>
      <c r="J30382" s="192"/>
    </row>
    <row r="30383" spans="9:10" ht="15.75">
      <c r="I30383" s="192"/>
      <c r="J30383" s="192"/>
    </row>
    <row r="30384" spans="9:10" ht="15.75">
      <c r="I30384" s="192"/>
      <c r="J30384" s="192"/>
    </row>
    <row r="30385" spans="9:10" ht="15.75">
      <c r="I30385" s="192"/>
      <c r="J30385" s="192"/>
    </row>
    <row r="30386" spans="9:10" ht="15.75">
      <c r="I30386" s="192"/>
      <c r="J30386" s="192"/>
    </row>
    <row r="30387" spans="9:10" ht="15.75">
      <c r="I30387" s="192"/>
      <c r="J30387" s="192"/>
    </row>
    <row r="30388" spans="9:10" ht="15.75">
      <c r="I30388" s="192"/>
      <c r="J30388" s="192"/>
    </row>
    <row r="30389" spans="9:10" ht="15.75">
      <c r="I30389" s="192"/>
      <c r="J30389" s="192"/>
    </row>
    <row r="30390" spans="9:10" ht="15.75">
      <c r="I30390" s="192"/>
      <c r="J30390" s="192"/>
    </row>
    <row r="30391" spans="9:10" ht="15.75">
      <c r="I30391" s="192"/>
      <c r="J30391" s="192"/>
    </row>
    <row r="30392" spans="9:10" ht="15.75">
      <c r="I30392" s="192"/>
      <c r="J30392" s="192"/>
    </row>
    <row r="30393" spans="9:10" ht="15.75">
      <c r="I30393" s="192"/>
      <c r="J30393" s="192"/>
    </row>
    <row r="30394" spans="9:10" ht="15.75">
      <c r="I30394" s="192"/>
      <c r="J30394" s="192"/>
    </row>
    <row r="30395" spans="9:10" ht="15.75">
      <c r="I30395" s="192"/>
      <c r="J30395" s="192"/>
    </row>
    <row r="30396" spans="9:10" ht="15.75">
      <c r="I30396" s="192"/>
      <c r="J30396" s="192"/>
    </row>
    <row r="30397" spans="9:10" ht="15.75">
      <c r="I30397" s="192"/>
      <c r="J30397" s="192"/>
    </row>
    <row r="30398" spans="9:10" ht="15.75">
      <c r="I30398" s="192"/>
      <c r="J30398" s="192"/>
    </row>
    <row r="30399" spans="9:10" ht="15.75">
      <c r="I30399" s="192"/>
      <c r="J30399" s="192"/>
    </row>
    <row r="30400" spans="9:10" ht="15.75">
      <c r="I30400" s="192"/>
      <c r="J30400" s="192"/>
    </row>
    <row r="30401" spans="9:10" ht="15.75">
      <c r="I30401" s="192"/>
      <c r="J30401" s="192"/>
    </row>
    <row r="30402" spans="9:10" ht="15.75">
      <c r="I30402" s="192"/>
      <c r="J30402" s="192"/>
    </row>
    <row r="30403" spans="9:10" ht="15.75">
      <c r="I30403" s="192"/>
      <c r="J30403" s="192"/>
    </row>
    <row r="30404" spans="9:10" ht="15.75">
      <c r="I30404" s="192"/>
      <c r="J30404" s="192"/>
    </row>
    <row r="30405" spans="9:10" ht="15.75">
      <c r="I30405" s="192"/>
      <c r="J30405" s="192"/>
    </row>
    <row r="30406" spans="9:10" ht="15.75">
      <c r="I30406" s="192"/>
      <c r="J30406" s="192"/>
    </row>
    <row r="30407" spans="9:10" ht="15.75">
      <c r="I30407" s="192"/>
      <c r="J30407" s="192"/>
    </row>
    <row r="30408" spans="9:10" ht="15.75">
      <c r="I30408" s="192"/>
      <c r="J30408" s="192"/>
    </row>
    <row r="30409" spans="9:10" ht="15.75">
      <c r="I30409" s="192"/>
      <c r="J30409" s="192"/>
    </row>
    <row r="30410" spans="9:10" ht="15.75">
      <c r="I30410" s="192"/>
      <c r="J30410" s="192"/>
    </row>
    <row r="30411" spans="9:10" ht="15.75">
      <c r="I30411" s="192"/>
      <c r="J30411" s="192"/>
    </row>
    <row r="30412" spans="9:10" ht="15.75">
      <c r="I30412" s="192"/>
      <c r="J30412" s="192"/>
    </row>
    <row r="30413" spans="9:10" ht="15.75">
      <c r="I30413" s="192"/>
      <c r="J30413" s="192"/>
    </row>
    <row r="30414" spans="9:10" ht="15.75">
      <c r="I30414" s="192"/>
      <c r="J30414" s="192"/>
    </row>
    <row r="30415" spans="9:10" ht="15.75">
      <c r="I30415" s="192"/>
      <c r="J30415" s="192"/>
    </row>
    <row r="30416" spans="9:10" ht="15.75">
      <c r="I30416" s="192"/>
      <c r="J30416" s="192"/>
    </row>
    <row r="30417" spans="9:10" ht="15.75">
      <c r="I30417" s="192"/>
      <c r="J30417" s="192"/>
    </row>
    <row r="30418" spans="9:10" ht="15.75">
      <c r="I30418" s="192"/>
      <c r="J30418" s="192"/>
    </row>
    <row r="30419" spans="9:10" ht="15.75">
      <c r="I30419" s="192"/>
      <c r="J30419" s="192"/>
    </row>
    <row r="30420" spans="9:10" ht="15.75">
      <c r="I30420" s="192"/>
      <c r="J30420" s="192"/>
    </row>
    <row r="30421" spans="9:10" ht="15.75">
      <c r="I30421" s="192"/>
      <c r="J30421" s="192"/>
    </row>
    <row r="30422" spans="9:10" ht="15.75">
      <c r="I30422" s="192"/>
      <c r="J30422" s="192"/>
    </row>
    <row r="30423" spans="9:10" ht="15.75">
      <c r="I30423" s="192"/>
      <c r="J30423" s="192"/>
    </row>
    <row r="30424" spans="9:10" ht="15.75">
      <c r="I30424" s="192"/>
      <c r="J30424" s="192"/>
    </row>
    <row r="30425" spans="9:10" ht="15.75">
      <c r="I30425" s="192"/>
      <c r="J30425" s="192"/>
    </row>
    <row r="30426" spans="9:10" ht="15.75">
      <c r="I30426" s="192"/>
      <c r="J30426" s="192"/>
    </row>
    <row r="30427" spans="9:10" ht="15.75">
      <c r="I30427" s="192"/>
      <c r="J30427" s="192"/>
    </row>
    <row r="30428" spans="9:10" ht="15.75">
      <c r="I30428" s="192"/>
      <c r="J30428" s="192"/>
    </row>
    <row r="30429" spans="9:10" ht="15.75">
      <c r="I30429" s="192"/>
      <c r="J30429" s="192"/>
    </row>
    <row r="30430" spans="9:10" ht="15.75">
      <c r="I30430" s="192"/>
      <c r="J30430" s="192"/>
    </row>
    <row r="30431" spans="9:10" ht="15.75">
      <c r="I30431" s="192"/>
      <c r="J30431" s="192"/>
    </row>
    <row r="30432" spans="9:10" ht="15.75">
      <c r="I30432" s="192"/>
      <c r="J30432" s="192"/>
    </row>
    <row r="30433" spans="9:10" ht="15.75">
      <c r="I30433" s="192"/>
      <c r="J30433" s="192"/>
    </row>
    <row r="30434" spans="9:10" ht="15.75">
      <c r="I30434" s="192"/>
      <c r="J30434" s="192"/>
    </row>
    <row r="30435" spans="9:10" ht="15.75">
      <c r="I30435" s="192"/>
      <c r="J30435" s="192"/>
    </row>
    <row r="30436" spans="9:10" ht="15.75">
      <c r="I30436" s="192"/>
      <c r="J30436" s="192"/>
    </row>
    <row r="30437" spans="9:10" ht="15.75">
      <c r="I30437" s="192"/>
      <c r="J30437" s="192"/>
    </row>
    <row r="30438" spans="9:10" ht="15.75">
      <c r="I30438" s="192"/>
      <c r="J30438" s="192"/>
    </row>
    <row r="30439" spans="9:10" ht="15.75">
      <c r="I30439" s="192"/>
      <c r="J30439" s="192"/>
    </row>
    <row r="30440" spans="9:10" ht="15.75">
      <c r="I30440" s="192"/>
      <c r="J30440" s="192"/>
    </row>
    <row r="30441" spans="9:10" ht="15.75">
      <c r="I30441" s="192"/>
      <c r="J30441" s="192"/>
    </row>
    <row r="30442" spans="9:10" ht="15.75">
      <c r="I30442" s="192"/>
      <c r="J30442" s="192"/>
    </row>
    <row r="30443" spans="9:10" ht="15.75">
      <c r="I30443" s="192"/>
      <c r="J30443" s="192"/>
    </row>
    <row r="30444" spans="9:10" ht="15.75">
      <c r="I30444" s="192"/>
      <c r="J30444" s="192"/>
    </row>
    <row r="30445" spans="9:10" ht="15.75">
      <c r="I30445" s="192"/>
      <c r="J30445" s="192"/>
    </row>
    <row r="30446" spans="9:10" ht="15.75">
      <c r="I30446" s="192"/>
      <c r="J30446" s="192"/>
    </row>
    <row r="30447" spans="9:10" ht="15.75">
      <c r="I30447" s="192"/>
      <c r="J30447" s="192"/>
    </row>
    <row r="30448" spans="9:10" ht="15.75">
      <c r="I30448" s="192"/>
      <c r="J30448" s="192"/>
    </row>
    <row r="30449" spans="9:10" ht="15.75">
      <c r="I30449" s="192"/>
      <c r="J30449" s="192"/>
    </row>
    <row r="30450" spans="9:10" ht="15.75">
      <c r="I30450" s="192"/>
      <c r="J30450" s="192"/>
    </row>
    <row r="30451" spans="9:10" ht="15.75">
      <c r="I30451" s="192"/>
      <c r="J30451" s="192"/>
    </row>
    <row r="30452" spans="9:10" ht="15.75">
      <c r="I30452" s="192"/>
      <c r="J30452" s="192"/>
    </row>
    <row r="30453" spans="9:10" ht="15.75">
      <c r="I30453" s="192"/>
      <c r="J30453" s="192"/>
    </row>
    <row r="30454" spans="9:10" ht="15.75">
      <c r="I30454" s="192"/>
      <c r="J30454" s="192"/>
    </row>
    <row r="30455" spans="9:10" ht="15.75">
      <c r="I30455" s="192"/>
      <c r="J30455" s="192"/>
    </row>
    <row r="30456" spans="9:10" ht="15.75">
      <c r="I30456" s="192"/>
      <c r="J30456" s="192"/>
    </row>
    <row r="30457" spans="9:10" ht="15.75">
      <c r="I30457" s="192"/>
      <c r="J30457" s="192"/>
    </row>
    <row r="30458" spans="9:10" ht="15.75">
      <c r="I30458" s="192"/>
      <c r="J30458" s="192"/>
    </row>
    <row r="30459" spans="9:10" ht="15.75">
      <c r="I30459" s="192"/>
      <c r="J30459" s="192"/>
    </row>
    <row r="30460" spans="9:10" ht="15.75">
      <c r="I30460" s="192"/>
      <c r="J30460" s="192"/>
    </row>
    <row r="30461" spans="9:10" ht="15.75">
      <c r="I30461" s="192"/>
      <c r="J30461" s="192"/>
    </row>
    <row r="30462" spans="9:10" ht="15.75">
      <c r="I30462" s="192"/>
      <c r="J30462" s="192"/>
    </row>
    <row r="30463" spans="9:10" ht="15.75">
      <c r="I30463" s="192"/>
      <c r="J30463" s="192"/>
    </row>
    <row r="30464" spans="9:10" ht="15.75">
      <c r="I30464" s="192"/>
      <c r="J30464" s="192"/>
    </row>
    <row r="30465" spans="9:10" ht="15.75">
      <c r="I30465" s="192"/>
      <c r="J30465" s="192"/>
    </row>
    <row r="30466" spans="9:10" ht="15.75">
      <c r="I30466" s="192"/>
      <c r="J30466" s="192"/>
    </row>
    <row r="30467" spans="9:10" ht="15.75">
      <c r="I30467" s="192"/>
      <c r="J30467" s="192"/>
    </row>
    <row r="30468" spans="9:10" ht="15.75">
      <c r="I30468" s="192"/>
      <c r="J30468" s="192"/>
    </row>
    <row r="30469" spans="9:10" ht="15.75">
      <c r="I30469" s="192"/>
      <c r="J30469" s="192"/>
    </row>
    <row r="30470" spans="9:10" ht="15.75">
      <c r="I30470" s="192"/>
      <c r="J30470" s="192"/>
    </row>
    <row r="30471" spans="9:10" ht="15.75">
      <c r="I30471" s="192"/>
      <c r="J30471" s="192"/>
    </row>
    <row r="30472" spans="9:10" ht="15.75">
      <c r="I30472" s="192"/>
      <c r="J30472" s="192"/>
    </row>
    <row r="30473" spans="9:10" ht="15.75">
      <c r="I30473" s="192"/>
      <c r="J30473" s="192"/>
    </row>
    <row r="30474" spans="9:10" ht="15.75">
      <c r="I30474" s="192"/>
      <c r="J30474" s="192"/>
    </row>
    <row r="30475" spans="9:10" ht="15.75">
      <c r="I30475" s="192"/>
      <c r="J30475" s="192"/>
    </row>
    <row r="30476" spans="9:10" ht="15.75">
      <c r="I30476" s="192"/>
      <c r="J30476" s="192"/>
    </row>
    <row r="30477" spans="9:10" ht="15.75">
      <c r="I30477" s="192"/>
      <c r="J30477" s="192"/>
    </row>
    <row r="30478" spans="9:10" ht="15.75">
      <c r="I30478" s="192"/>
      <c r="J30478" s="192"/>
    </row>
    <row r="30479" spans="9:10" ht="15.75">
      <c r="I30479" s="192"/>
      <c r="J30479" s="192"/>
    </row>
    <row r="30480" spans="9:10" ht="15.75">
      <c r="I30480" s="192"/>
      <c r="J30480" s="192"/>
    </row>
    <row r="30481" spans="9:10" ht="15.75">
      <c r="I30481" s="192"/>
      <c r="J30481" s="192"/>
    </row>
    <row r="30482" spans="9:10" ht="15.75">
      <c r="I30482" s="192"/>
      <c r="J30482" s="192"/>
    </row>
    <row r="30483" spans="9:10" ht="15.75">
      <c r="I30483" s="192"/>
      <c r="J30483" s="192"/>
    </row>
    <row r="30484" spans="9:10" ht="15.75">
      <c r="I30484" s="192"/>
      <c r="J30484" s="192"/>
    </row>
    <row r="30485" spans="9:10" ht="15.75">
      <c r="I30485" s="192"/>
      <c r="J30485" s="192"/>
    </row>
    <row r="30486" spans="9:10" ht="15.75">
      <c r="I30486" s="192"/>
      <c r="J30486" s="192"/>
    </row>
    <row r="30487" spans="9:10" ht="15.75">
      <c r="I30487" s="192"/>
      <c r="J30487" s="192"/>
    </row>
    <row r="30488" spans="9:10" ht="15.75">
      <c r="I30488" s="192"/>
      <c r="J30488" s="192"/>
    </row>
    <row r="30489" spans="9:10" ht="15.75">
      <c r="I30489" s="192"/>
      <c r="J30489" s="192"/>
    </row>
    <row r="30490" spans="9:10" ht="15.75">
      <c r="I30490" s="192"/>
      <c r="J30490" s="192"/>
    </row>
    <row r="30491" spans="9:10" ht="15.75">
      <c r="I30491" s="192"/>
      <c r="J30491" s="192"/>
    </row>
    <row r="30492" spans="9:10" ht="15.75">
      <c r="I30492" s="192"/>
      <c r="J30492" s="192"/>
    </row>
    <row r="30493" spans="9:10" ht="15.75">
      <c r="I30493" s="192"/>
      <c r="J30493" s="192"/>
    </row>
    <row r="30494" spans="9:10" ht="15.75">
      <c r="I30494" s="192"/>
      <c r="J30494" s="192"/>
    </row>
    <row r="30495" spans="9:10" ht="15.75">
      <c r="I30495" s="192"/>
      <c r="J30495" s="192"/>
    </row>
    <row r="30496" spans="9:10" ht="15.75">
      <c r="I30496" s="192"/>
      <c r="J30496" s="192"/>
    </row>
    <row r="30497" spans="9:10" ht="15.75">
      <c r="I30497" s="192"/>
      <c r="J30497" s="192"/>
    </row>
    <row r="30498" spans="9:10" ht="15.75">
      <c r="I30498" s="192"/>
      <c r="J30498" s="192"/>
    </row>
    <row r="30499" spans="9:10" ht="15.75">
      <c r="I30499" s="192"/>
      <c r="J30499" s="192"/>
    </row>
    <row r="30500" spans="9:10" ht="15.75">
      <c r="I30500" s="192"/>
      <c r="J30500" s="192"/>
    </row>
    <row r="30501" spans="9:10" ht="15.75">
      <c r="I30501" s="192"/>
      <c r="J30501" s="192"/>
    </row>
    <row r="30502" spans="9:10" ht="15.75">
      <c r="I30502" s="192"/>
      <c r="J30502" s="192"/>
    </row>
    <row r="30503" spans="9:10" ht="15.75">
      <c r="I30503" s="192"/>
      <c r="J30503" s="192"/>
    </row>
    <row r="30504" spans="9:10" ht="15.75">
      <c r="I30504" s="192"/>
      <c r="J30504" s="192"/>
    </row>
    <row r="30505" spans="9:10" ht="15.75">
      <c r="I30505" s="192"/>
      <c r="J30505" s="192"/>
    </row>
    <row r="30506" spans="9:10" ht="15.75">
      <c r="I30506" s="192"/>
      <c r="J30506" s="192"/>
    </row>
    <row r="30507" spans="9:10" ht="15.75">
      <c r="I30507" s="192"/>
      <c r="J30507" s="192"/>
    </row>
    <row r="30508" spans="9:10" ht="15.75">
      <c r="I30508" s="192"/>
      <c r="J30508" s="192"/>
    </row>
    <row r="30509" spans="9:10" ht="15.75">
      <c r="I30509" s="192"/>
      <c r="J30509" s="192"/>
    </row>
    <row r="30510" spans="9:10" ht="15.75">
      <c r="I30510" s="192"/>
      <c r="J30510" s="192"/>
    </row>
    <row r="30511" spans="9:10" ht="15.75">
      <c r="I30511" s="192"/>
      <c r="J30511" s="192"/>
    </row>
    <row r="30512" spans="9:10" ht="15.75">
      <c r="I30512" s="192"/>
      <c r="J30512" s="192"/>
    </row>
    <row r="30513" spans="9:10" ht="15.75">
      <c r="I30513" s="192"/>
      <c r="J30513" s="192"/>
    </row>
    <row r="30514" spans="9:10" ht="15.75">
      <c r="I30514" s="192"/>
      <c r="J30514" s="192"/>
    </row>
    <row r="30515" spans="9:10" ht="15.75">
      <c r="I30515" s="192"/>
      <c r="J30515" s="192"/>
    </row>
    <row r="30516" spans="9:10" ht="15.75">
      <c r="I30516" s="192"/>
      <c r="J30516" s="192"/>
    </row>
    <row r="30517" spans="9:10" ht="15.75">
      <c r="I30517" s="192"/>
      <c r="J30517" s="192"/>
    </row>
    <row r="30518" spans="9:10" ht="15.75">
      <c r="I30518" s="192"/>
      <c r="J30518" s="192"/>
    </row>
    <row r="30519" spans="9:10" ht="15.75">
      <c r="I30519" s="192"/>
      <c r="J30519" s="192"/>
    </row>
    <row r="30520" spans="9:10" ht="15.75">
      <c r="I30520" s="192"/>
      <c r="J30520" s="192"/>
    </row>
    <row r="30521" spans="9:10" ht="15.75">
      <c r="I30521" s="192"/>
      <c r="J30521" s="192"/>
    </row>
    <row r="30522" spans="9:10" ht="15.75">
      <c r="I30522" s="192"/>
      <c r="J30522" s="192"/>
    </row>
    <row r="30523" spans="9:10" ht="15.75">
      <c r="I30523" s="192"/>
      <c r="J30523" s="192"/>
    </row>
    <row r="30524" spans="9:10" ht="15.75">
      <c r="I30524" s="192"/>
      <c r="J30524" s="192"/>
    </row>
    <row r="30525" spans="9:10" ht="15.75">
      <c r="I30525" s="192"/>
      <c r="J30525" s="192"/>
    </row>
    <row r="30526" spans="9:10" ht="15.75">
      <c r="I30526" s="192"/>
      <c r="J30526" s="192"/>
    </row>
    <row r="30527" spans="9:10" ht="15.75">
      <c r="I30527" s="192"/>
      <c r="J30527" s="192"/>
    </row>
    <row r="30528" spans="9:10" ht="15.75">
      <c r="I30528" s="192"/>
      <c r="J30528" s="192"/>
    </row>
    <row r="30529" spans="9:10" ht="15.75">
      <c r="I30529" s="192"/>
      <c r="J30529" s="192"/>
    </row>
    <row r="30530" spans="9:10" ht="15.75">
      <c r="I30530" s="192"/>
      <c r="J30530" s="192"/>
    </row>
    <row r="30531" spans="9:10" ht="15.75">
      <c r="I30531" s="192"/>
      <c r="J30531" s="192"/>
    </row>
    <row r="30532" spans="9:10" ht="15.75">
      <c r="I30532" s="192"/>
      <c r="J30532" s="192"/>
    </row>
    <row r="30533" spans="9:10" ht="15.75">
      <c r="I30533" s="192"/>
      <c r="J30533" s="192"/>
    </row>
    <row r="30534" spans="9:10" ht="15.75">
      <c r="I30534" s="192"/>
      <c r="J30534" s="192"/>
    </row>
    <row r="30535" spans="9:10" ht="15.75">
      <c r="I30535" s="192"/>
      <c r="J30535" s="192"/>
    </row>
    <row r="30536" spans="9:10" ht="15.75">
      <c r="I30536" s="192"/>
      <c r="J30536" s="192"/>
    </row>
    <row r="30537" spans="9:10" ht="15.75">
      <c r="I30537" s="192"/>
      <c r="J30537" s="192"/>
    </row>
    <row r="30538" spans="9:10" ht="15.75">
      <c r="I30538" s="192"/>
      <c r="J30538" s="192"/>
    </row>
    <row r="30539" spans="9:10" ht="15.75">
      <c r="I30539" s="192"/>
      <c r="J30539" s="192"/>
    </row>
    <row r="30540" spans="9:10" ht="15.75">
      <c r="I30540" s="192"/>
      <c r="J30540" s="192"/>
    </row>
    <row r="30541" spans="9:10" ht="15.75">
      <c r="I30541" s="192"/>
      <c r="J30541" s="192"/>
    </row>
    <row r="30542" spans="9:10" ht="15.75">
      <c r="I30542" s="192"/>
      <c r="J30542" s="192"/>
    </row>
    <row r="30543" spans="9:10" ht="15.75">
      <c r="I30543" s="192"/>
      <c r="J30543" s="192"/>
    </row>
    <row r="30544" spans="9:10" ht="15.75">
      <c r="I30544" s="192"/>
      <c r="J30544" s="192"/>
    </row>
    <row r="30545" spans="9:10" ht="15.75">
      <c r="I30545" s="192"/>
      <c r="J30545" s="192"/>
    </row>
    <row r="30546" spans="9:10" ht="15.75">
      <c r="I30546" s="192"/>
      <c r="J30546" s="192"/>
    </row>
    <row r="30547" spans="9:10" ht="15.75">
      <c r="I30547" s="192"/>
      <c r="J30547" s="192"/>
    </row>
    <row r="30548" spans="9:10" ht="15.75">
      <c r="I30548" s="192"/>
      <c r="J30548" s="192"/>
    </row>
    <row r="30549" spans="9:10" ht="15.75">
      <c r="I30549" s="192"/>
      <c r="J30549" s="192"/>
    </row>
    <row r="30550" spans="9:10" ht="15.75">
      <c r="I30550" s="192"/>
      <c r="J30550" s="192"/>
    </row>
    <row r="30551" spans="9:10" ht="15.75">
      <c r="I30551" s="192"/>
      <c r="J30551" s="192"/>
    </row>
    <row r="30552" spans="9:10" ht="15.75">
      <c r="I30552" s="192"/>
      <c r="J30552" s="192"/>
    </row>
    <row r="30553" spans="9:10" ht="15.75">
      <c r="I30553" s="192"/>
      <c r="J30553" s="192"/>
    </row>
    <row r="30554" spans="9:10" ht="15.75">
      <c r="I30554" s="192"/>
      <c r="J30554" s="192"/>
    </row>
    <row r="30555" spans="9:10" ht="15.75">
      <c r="I30555" s="192"/>
      <c r="J30555" s="192"/>
    </row>
    <row r="30556" spans="9:10" ht="15.75">
      <c r="I30556" s="192"/>
      <c r="J30556" s="192"/>
    </row>
    <row r="30557" spans="9:10" ht="15.75">
      <c r="I30557" s="192"/>
      <c r="J30557" s="192"/>
    </row>
    <row r="30558" spans="9:10" ht="15.75">
      <c r="I30558" s="192"/>
      <c r="J30558" s="192"/>
    </row>
    <row r="30559" spans="9:10" ht="15.75">
      <c r="I30559" s="192"/>
      <c r="J30559" s="192"/>
    </row>
    <row r="30560" spans="9:10" ht="15.75">
      <c r="I30560" s="192"/>
      <c r="J30560" s="192"/>
    </row>
    <row r="30561" spans="9:10" ht="15.75">
      <c r="I30561" s="192"/>
      <c r="J30561" s="192"/>
    </row>
    <row r="30562" spans="9:10" ht="15.75">
      <c r="I30562" s="192"/>
      <c r="J30562" s="192"/>
    </row>
    <row r="30563" spans="9:10" ht="15.75">
      <c r="I30563" s="192"/>
      <c r="J30563" s="192"/>
    </row>
    <row r="30564" spans="9:10" ht="15.75">
      <c r="I30564" s="192"/>
      <c r="J30564" s="192"/>
    </row>
    <row r="30565" spans="9:10" ht="15.75">
      <c r="I30565" s="192"/>
      <c r="J30565" s="192"/>
    </row>
    <row r="30566" spans="9:10" ht="15.75">
      <c r="I30566" s="192"/>
      <c r="J30566" s="192"/>
    </row>
    <row r="30567" spans="9:10" ht="15.75">
      <c r="I30567" s="192"/>
      <c r="J30567" s="192"/>
    </row>
    <row r="30568" spans="9:10" ht="15.75">
      <c r="I30568" s="192"/>
      <c r="J30568" s="192"/>
    </row>
    <row r="30569" spans="9:10" ht="15.75">
      <c r="I30569" s="192"/>
      <c r="J30569" s="192"/>
    </row>
    <row r="30570" spans="9:10" ht="15.75">
      <c r="I30570" s="192"/>
      <c r="J30570" s="192"/>
    </row>
    <row r="30571" spans="9:10" ht="15.75">
      <c r="I30571" s="192"/>
      <c r="J30571" s="192"/>
    </row>
    <row r="30572" spans="9:10" ht="15.75">
      <c r="I30572" s="192"/>
      <c r="J30572" s="192"/>
    </row>
    <row r="30573" spans="9:10" ht="15.75">
      <c r="I30573" s="192"/>
      <c r="J30573" s="192"/>
    </row>
    <row r="30574" spans="9:10" ht="15.75">
      <c r="I30574" s="192"/>
      <c r="J30574" s="192"/>
    </row>
    <row r="30575" spans="9:10" ht="15.75">
      <c r="I30575" s="192"/>
      <c r="J30575" s="192"/>
    </row>
    <row r="30576" spans="9:10" ht="15.75">
      <c r="I30576" s="192"/>
      <c r="J30576" s="192"/>
    </row>
    <row r="30577" spans="9:10" ht="15.75">
      <c r="I30577" s="192"/>
      <c r="J30577" s="192"/>
    </row>
    <row r="30578" spans="9:10" ht="15.75">
      <c r="I30578" s="192"/>
      <c r="J30578" s="192"/>
    </row>
    <row r="30579" spans="9:10" ht="15.75">
      <c r="I30579" s="192"/>
      <c r="J30579" s="192"/>
    </row>
    <row r="30580" spans="9:10" ht="15.75">
      <c r="I30580" s="192"/>
      <c r="J30580" s="192"/>
    </row>
    <row r="30581" spans="9:10" ht="15.75">
      <c r="I30581" s="192"/>
      <c r="J30581" s="192"/>
    </row>
    <row r="30582" spans="9:10" ht="15.75">
      <c r="I30582" s="192"/>
      <c r="J30582" s="192"/>
    </row>
    <row r="30583" spans="9:10" ht="15.75">
      <c r="I30583" s="192"/>
      <c r="J30583" s="192"/>
    </row>
    <row r="30584" spans="9:10" ht="15.75">
      <c r="I30584" s="192"/>
      <c r="J30584" s="192"/>
    </row>
    <row r="30585" spans="9:10" ht="15.75">
      <c r="I30585" s="192"/>
      <c r="J30585" s="192"/>
    </row>
    <row r="30586" spans="9:10" ht="15.75">
      <c r="I30586" s="192"/>
      <c r="J30586" s="192"/>
    </row>
    <row r="30587" spans="9:10" ht="15.75">
      <c r="I30587" s="192"/>
      <c r="J30587" s="192"/>
    </row>
    <row r="30588" spans="9:10" ht="15.75">
      <c r="I30588" s="192"/>
      <c r="J30588" s="192"/>
    </row>
    <row r="30589" spans="9:10" ht="15.75">
      <c r="I30589" s="192"/>
      <c r="J30589" s="192"/>
    </row>
    <row r="30590" spans="9:10" ht="15.75">
      <c r="I30590" s="192"/>
      <c r="J30590" s="192"/>
    </row>
    <row r="30591" spans="9:10" ht="15.75">
      <c r="I30591" s="192"/>
      <c r="J30591" s="192"/>
    </row>
    <row r="30592" spans="9:10" ht="15.75">
      <c r="I30592" s="192"/>
      <c r="J30592" s="192"/>
    </row>
    <row r="30593" spans="9:10" ht="15.75">
      <c r="I30593" s="192"/>
      <c r="J30593" s="192"/>
    </row>
    <row r="30594" spans="9:10" ht="15.75">
      <c r="I30594" s="192"/>
      <c r="J30594" s="192"/>
    </row>
    <row r="30595" spans="9:10" ht="15.75">
      <c r="I30595" s="192"/>
      <c r="J30595" s="192"/>
    </row>
    <row r="30596" spans="9:10" ht="15.75">
      <c r="I30596" s="192"/>
      <c r="J30596" s="192"/>
    </row>
    <row r="30597" spans="9:10" ht="15.75">
      <c r="I30597" s="192"/>
      <c r="J30597" s="192"/>
    </row>
    <row r="30598" spans="9:10" ht="15.75">
      <c r="I30598" s="192"/>
      <c r="J30598" s="192"/>
    </row>
    <row r="30599" spans="9:10" ht="15.75">
      <c r="I30599" s="192"/>
      <c r="J30599" s="192"/>
    </row>
    <row r="30600" spans="9:10" ht="15.75">
      <c r="I30600" s="192"/>
      <c r="J30600" s="192"/>
    </row>
    <row r="30601" spans="9:10" ht="15.75">
      <c r="I30601" s="192"/>
      <c r="J30601" s="192"/>
    </row>
    <row r="30602" spans="9:10" ht="15.75">
      <c r="I30602" s="192"/>
      <c r="J30602" s="192"/>
    </row>
    <row r="30603" spans="9:10" ht="15.75">
      <c r="I30603" s="192"/>
      <c r="J30603" s="192"/>
    </row>
    <row r="30604" spans="9:10" ht="15.75">
      <c r="I30604" s="192"/>
      <c r="J30604" s="192"/>
    </row>
    <row r="30605" spans="9:10" ht="15.75">
      <c r="I30605" s="192"/>
      <c r="J30605" s="192"/>
    </row>
    <row r="30606" spans="9:10" ht="15.75">
      <c r="I30606" s="192"/>
      <c r="J30606" s="192"/>
    </row>
    <row r="30607" spans="9:10" ht="15.75">
      <c r="I30607" s="192"/>
      <c r="J30607" s="192"/>
    </row>
    <row r="30608" spans="9:10" ht="15.75">
      <c r="I30608" s="192"/>
      <c r="J30608" s="192"/>
    </row>
    <row r="30609" spans="9:10" ht="15.75">
      <c r="I30609" s="192"/>
      <c r="J30609" s="192"/>
    </row>
    <row r="30610" spans="9:10" ht="15.75">
      <c r="I30610" s="192"/>
      <c r="J30610" s="192"/>
    </row>
    <row r="30611" spans="9:10" ht="15.75">
      <c r="I30611" s="192"/>
      <c r="J30611" s="192"/>
    </row>
    <row r="30612" spans="9:10" ht="15.75">
      <c r="I30612" s="192"/>
      <c r="J30612" s="192"/>
    </row>
    <row r="30613" spans="9:10" ht="15.75">
      <c r="I30613" s="192"/>
      <c r="J30613" s="192"/>
    </row>
    <row r="30614" spans="9:10" ht="15.75">
      <c r="I30614" s="192"/>
      <c r="J30614" s="192"/>
    </row>
    <row r="30615" spans="9:10" ht="15.75">
      <c r="I30615" s="192"/>
      <c r="J30615" s="192"/>
    </row>
    <row r="30616" spans="9:10" ht="15.75">
      <c r="I30616" s="192"/>
      <c r="J30616" s="192"/>
    </row>
    <row r="30617" spans="9:10" ht="15.75">
      <c r="I30617" s="192"/>
      <c r="J30617" s="192"/>
    </row>
    <row r="30618" spans="9:10" ht="15.75">
      <c r="I30618" s="192"/>
      <c r="J30618" s="192"/>
    </row>
    <row r="30619" spans="9:10" ht="15.75">
      <c r="I30619" s="192"/>
      <c r="J30619" s="192"/>
    </row>
    <row r="30620" spans="9:10" ht="15.75">
      <c r="I30620" s="192"/>
      <c r="J30620" s="192"/>
    </row>
    <row r="30621" spans="9:10" ht="15.75">
      <c r="I30621" s="192"/>
      <c r="J30621" s="192"/>
    </row>
    <row r="30622" spans="9:10" ht="15.75">
      <c r="I30622" s="192"/>
      <c r="J30622" s="192"/>
    </row>
    <row r="30623" spans="9:10" ht="15.75">
      <c r="I30623" s="192"/>
      <c r="J30623" s="192"/>
    </row>
    <row r="30624" spans="9:10" ht="15.75">
      <c r="I30624" s="192"/>
      <c r="J30624" s="192"/>
    </row>
    <row r="30625" spans="9:10" ht="15.75">
      <c r="I30625" s="192"/>
      <c r="J30625" s="192"/>
    </row>
    <row r="30626" spans="9:10" ht="15.75">
      <c r="I30626" s="192"/>
      <c r="J30626" s="192"/>
    </row>
    <row r="30627" spans="9:10" ht="15.75">
      <c r="I30627" s="192"/>
      <c r="J30627" s="192"/>
    </row>
    <row r="30628" spans="9:10" ht="15.75">
      <c r="I30628" s="192"/>
      <c r="J30628" s="192"/>
    </row>
    <row r="30629" spans="9:10" ht="15.75">
      <c r="I30629" s="192"/>
      <c r="J30629" s="192"/>
    </row>
    <row r="30630" spans="9:10" ht="15.75">
      <c r="I30630" s="192"/>
      <c r="J30630" s="192"/>
    </row>
    <row r="30631" spans="9:10" ht="15.75">
      <c r="I30631" s="192"/>
      <c r="J30631" s="192"/>
    </row>
    <row r="30632" spans="9:10" ht="15.75">
      <c r="I30632" s="192"/>
      <c r="J30632" s="192"/>
    </row>
    <row r="30633" spans="9:10" ht="15.75">
      <c r="I30633" s="192"/>
      <c r="J30633" s="192"/>
    </row>
    <row r="30634" spans="9:10" ht="15.75">
      <c r="I30634" s="192"/>
      <c r="J30634" s="192"/>
    </row>
    <row r="30635" spans="9:10" ht="15.75">
      <c r="I30635" s="192"/>
      <c r="J30635" s="192"/>
    </row>
    <row r="30636" spans="9:10" ht="15.75">
      <c r="I30636" s="192"/>
      <c r="J30636" s="192"/>
    </row>
    <row r="30637" spans="9:10" ht="15.75">
      <c r="I30637" s="192"/>
      <c r="J30637" s="192"/>
    </row>
    <row r="30638" spans="9:10" ht="15.75">
      <c r="I30638" s="192"/>
      <c r="J30638" s="192"/>
    </row>
    <row r="30639" spans="9:10" ht="15.75">
      <c r="I30639" s="192"/>
      <c r="J30639" s="192"/>
    </row>
    <row r="30640" spans="9:10" ht="15.75">
      <c r="I30640" s="192"/>
      <c r="J30640" s="192"/>
    </row>
    <row r="30641" spans="9:10" ht="15.75">
      <c r="I30641" s="192"/>
      <c r="J30641" s="192"/>
    </row>
    <row r="30642" spans="9:10" ht="15.75">
      <c r="I30642" s="192"/>
      <c r="J30642" s="192"/>
    </row>
    <row r="30643" spans="9:10" ht="15.75">
      <c r="I30643" s="192"/>
      <c r="J30643" s="192"/>
    </row>
    <row r="30644" spans="9:10" ht="15.75">
      <c r="I30644" s="192"/>
      <c r="J30644" s="192"/>
    </row>
    <row r="30645" spans="9:10" ht="15.75">
      <c r="I30645" s="192"/>
      <c r="J30645" s="192"/>
    </row>
    <row r="30646" spans="9:10" ht="15.75">
      <c r="I30646" s="192"/>
      <c r="J30646" s="192"/>
    </row>
    <row r="30647" spans="9:10" ht="15.75">
      <c r="I30647" s="192"/>
      <c r="J30647" s="192"/>
    </row>
    <row r="30648" spans="9:10" ht="15.75">
      <c r="I30648" s="192"/>
      <c r="J30648" s="192"/>
    </row>
    <row r="30649" spans="9:10" ht="15.75">
      <c r="I30649" s="192"/>
      <c r="J30649" s="192"/>
    </row>
    <row r="30650" spans="9:10" ht="15.75">
      <c r="I30650" s="192"/>
      <c r="J30650" s="192"/>
    </row>
    <row r="30651" spans="9:10" ht="15.75">
      <c r="I30651" s="192"/>
      <c r="J30651" s="192"/>
    </row>
    <row r="30652" spans="9:10" ht="15.75">
      <c r="I30652" s="192"/>
      <c r="J30652" s="192"/>
    </row>
    <row r="30653" spans="9:10" ht="15.75">
      <c r="I30653" s="192"/>
      <c r="J30653" s="192"/>
    </row>
    <row r="30654" spans="9:10" ht="15.75">
      <c r="I30654" s="192"/>
      <c r="J30654" s="192"/>
    </row>
    <row r="30655" spans="9:10" ht="15.75">
      <c r="I30655" s="192"/>
      <c r="J30655" s="192"/>
    </row>
    <row r="30656" spans="9:10" ht="15.75">
      <c r="I30656" s="192"/>
      <c r="J30656" s="192"/>
    </row>
    <row r="30657" spans="9:10" ht="15.75">
      <c r="I30657" s="192"/>
      <c r="J30657" s="192"/>
    </row>
    <row r="30658" spans="9:10" ht="15.75">
      <c r="I30658" s="192"/>
      <c r="J30658" s="192"/>
    </row>
    <row r="30659" spans="9:10" ht="15.75">
      <c r="I30659" s="192"/>
      <c r="J30659" s="192"/>
    </row>
    <row r="30660" spans="9:10" ht="15.75">
      <c r="I30660" s="192"/>
      <c r="J30660" s="192"/>
    </row>
    <row r="30661" spans="9:10" ht="15.75">
      <c r="I30661" s="192"/>
      <c r="J30661" s="192"/>
    </row>
    <row r="30662" spans="9:10" ht="15.75">
      <c r="I30662" s="192"/>
      <c r="J30662" s="192"/>
    </row>
    <row r="30663" spans="9:10" ht="15.75">
      <c r="I30663" s="192"/>
      <c r="J30663" s="192"/>
    </row>
    <row r="30664" spans="9:10" ht="15.75">
      <c r="I30664" s="192"/>
      <c r="J30664" s="192"/>
    </row>
    <row r="30665" spans="9:10" ht="15.75">
      <c r="I30665" s="192"/>
      <c r="J30665" s="192"/>
    </row>
    <row r="30666" spans="9:10" ht="15.75">
      <c r="I30666" s="192"/>
      <c r="J30666" s="192"/>
    </row>
    <row r="30667" spans="9:10" ht="15.75">
      <c r="I30667" s="192"/>
      <c r="J30667" s="192"/>
    </row>
    <row r="30668" spans="9:10" ht="15.75">
      <c r="I30668" s="192"/>
      <c r="J30668" s="192"/>
    </row>
    <row r="30669" spans="9:10" ht="15.75">
      <c r="I30669" s="192"/>
      <c r="J30669" s="192"/>
    </row>
    <row r="30670" spans="9:10" ht="15.75">
      <c r="I30670" s="192"/>
      <c r="J30670" s="192"/>
    </row>
    <row r="30671" spans="9:10" ht="15.75">
      <c r="I30671" s="192"/>
      <c r="J30671" s="192"/>
    </row>
    <row r="30672" spans="9:10" ht="15.75">
      <c r="I30672" s="192"/>
      <c r="J30672" s="192"/>
    </row>
    <row r="30673" spans="9:10" ht="15.75">
      <c r="I30673" s="192"/>
      <c r="J30673" s="192"/>
    </row>
    <row r="30674" spans="9:10" ht="15.75">
      <c r="I30674" s="192"/>
      <c r="J30674" s="192"/>
    </row>
    <row r="30675" spans="9:10" ht="15.75">
      <c r="I30675" s="192"/>
      <c r="J30675" s="192"/>
    </row>
    <row r="30676" spans="9:10" ht="15.75">
      <c r="I30676" s="192"/>
      <c r="J30676" s="192"/>
    </row>
    <row r="30677" spans="9:10" ht="15.75">
      <c r="I30677" s="192"/>
      <c r="J30677" s="192"/>
    </row>
    <row r="30678" spans="9:10" ht="15.75">
      <c r="I30678" s="192"/>
      <c r="J30678" s="192"/>
    </row>
    <row r="30679" spans="9:10" ht="15.75">
      <c r="I30679" s="192"/>
      <c r="J30679" s="192"/>
    </row>
    <row r="30680" spans="9:10" ht="15.75">
      <c r="I30680" s="192"/>
      <c r="J30680" s="192"/>
    </row>
    <row r="30681" spans="9:10" ht="15.75">
      <c r="I30681" s="192"/>
      <c r="J30681" s="192"/>
    </row>
    <row r="30682" spans="9:10" ht="15.75">
      <c r="I30682" s="192"/>
      <c r="J30682" s="192"/>
    </row>
    <row r="30683" spans="9:10" ht="15.75">
      <c r="I30683" s="192"/>
      <c r="J30683" s="192"/>
    </row>
    <row r="30684" spans="9:10" ht="15.75">
      <c r="I30684" s="192"/>
      <c r="J30684" s="192"/>
    </row>
    <row r="30685" spans="9:10" ht="15.75">
      <c r="I30685" s="192"/>
      <c r="J30685" s="192"/>
    </row>
    <row r="30686" spans="9:10" ht="15.75">
      <c r="I30686" s="192"/>
      <c r="J30686" s="192"/>
    </row>
    <row r="30687" spans="9:10" ht="15.75">
      <c r="I30687" s="192"/>
      <c r="J30687" s="192"/>
    </row>
    <row r="30688" spans="9:10" ht="15.75">
      <c r="I30688" s="192"/>
      <c r="J30688" s="192"/>
    </row>
    <row r="30689" spans="9:10" ht="15.75">
      <c r="I30689" s="192"/>
      <c r="J30689" s="192"/>
    </row>
    <row r="30690" spans="9:10" ht="15.75">
      <c r="I30690" s="192"/>
      <c r="J30690" s="192"/>
    </row>
    <row r="30691" spans="9:10" ht="15.75">
      <c r="I30691" s="192"/>
      <c r="J30691" s="192"/>
    </row>
    <row r="30692" spans="9:10" ht="15.75">
      <c r="I30692" s="192"/>
      <c r="J30692" s="192"/>
    </row>
    <row r="30693" spans="9:10" ht="15.75">
      <c r="I30693" s="192"/>
      <c r="J30693" s="192"/>
    </row>
    <row r="30694" spans="9:10" ht="15.75">
      <c r="I30694" s="192"/>
      <c r="J30694" s="192"/>
    </row>
    <row r="30695" spans="9:10" ht="15.75">
      <c r="I30695" s="192"/>
      <c r="J30695" s="192"/>
    </row>
    <row r="30696" spans="9:10" ht="15.75">
      <c r="I30696" s="192"/>
      <c r="J30696" s="192"/>
    </row>
    <row r="30697" spans="9:10" ht="15.75">
      <c r="I30697" s="192"/>
      <c r="J30697" s="192"/>
    </row>
    <row r="30698" spans="9:10" ht="15.75">
      <c r="I30698" s="192"/>
      <c r="J30698" s="192"/>
    </row>
    <row r="30699" spans="9:10" ht="15.75">
      <c r="I30699" s="192"/>
      <c r="J30699" s="192"/>
    </row>
    <row r="30700" spans="9:10" ht="15.75">
      <c r="I30700" s="192"/>
      <c r="J30700" s="192"/>
    </row>
    <row r="30701" spans="9:10" ht="15.75">
      <c r="I30701" s="192"/>
      <c r="J30701" s="192"/>
    </row>
    <row r="30702" spans="9:10" ht="15.75">
      <c r="I30702" s="192"/>
      <c r="J30702" s="192"/>
    </row>
    <row r="30703" spans="9:10" ht="15.75">
      <c r="I30703" s="192"/>
      <c r="J30703" s="192"/>
    </row>
    <row r="30704" spans="9:10" ht="15.75">
      <c r="I30704" s="192"/>
      <c r="J30704" s="192"/>
    </row>
    <row r="30705" spans="9:10" ht="15.75">
      <c r="I30705" s="192"/>
      <c r="J30705" s="192"/>
    </row>
    <row r="30706" spans="9:10" ht="15.75">
      <c r="I30706" s="192"/>
      <c r="J30706" s="192"/>
    </row>
    <row r="30707" spans="9:10" ht="15.75">
      <c r="I30707" s="192"/>
      <c r="J30707" s="192"/>
    </row>
    <row r="30708" spans="9:10" ht="15.75">
      <c r="I30708" s="192"/>
      <c r="J30708" s="192"/>
    </row>
    <row r="30709" spans="9:10" ht="15.75">
      <c r="I30709" s="192"/>
      <c r="J30709" s="192"/>
    </row>
    <row r="30710" spans="9:10" ht="15.75">
      <c r="I30710" s="192"/>
      <c r="J30710" s="192"/>
    </row>
    <row r="30711" spans="9:10" ht="15.75">
      <c r="I30711" s="192"/>
      <c r="J30711" s="192"/>
    </row>
    <row r="30712" spans="9:10" ht="15.75">
      <c r="I30712" s="192"/>
      <c r="J30712" s="192"/>
    </row>
    <row r="30713" spans="9:10" ht="15.75">
      <c r="I30713" s="192"/>
      <c r="J30713" s="192"/>
    </row>
    <row r="30714" spans="9:10" ht="15.75">
      <c r="I30714" s="192"/>
      <c r="J30714" s="192"/>
    </row>
    <row r="30715" spans="9:10" ht="15.75">
      <c r="I30715" s="192"/>
      <c r="J30715" s="192"/>
    </row>
    <row r="30716" spans="9:10" ht="15.75">
      <c r="I30716" s="192"/>
      <c r="J30716" s="192"/>
    </row>
    <row r="30717" spans="9:10" ht="15.75">
      <c r="I30717" s="192"/>
      <c r="J30717" s="192"/>
    </row>
    <row r="30718" spans="9:10" ht="15.75">
      <c r="I30718" s="192"/>
      <c r="J30718" s="192"/>
    </row>
    <row r="30719" spans="9:10" ht="15.75">
      <c r="I30719" s="192"/>
      <c r="J30719" s="192"/>
    </row>
    <row r="30720" spans="9:10" ht="15.75">
      <c r="I30720" s="192"/>
      <c r="J30720" s="192"/>
    </row>
    <row r="30721" spans="9:10" ht="15.75">
      <c r="I30721" s="192"/>
      <c r="J30721" s="192"/>
    </row>
    <row r="30722" spans="9:10" ht="15.75">
      <c r="I30722" s="192"/>
      <c r="J30722" s="192"/>
    </row>
    <row r="30723" spans="9:10" ht="15.75">
      <c r="I30723" s="192"/>
      <c r="J30723" s="192"/>
    </row>
    <row r="30724" spans="9:10" ht="15.75">
      <c r="I30724" s="192"/>
      <c r="J30724" s="192"/>
    </row>
    <row r="30725" spans="9:10" ht="15.75">
      <c r="I30725" s="192"/>
      <c r="J30725" s="192"/>
    </row>
    <row r="30726" spans="9:10" ht="15.75">
      <c r="I30726" s="192"/>
      <c r="J30726" s="192"/>
    </row>
    <row r="30727" spans="9:10" ht="15.75">
      <c r="I30727" s="192"/>
      <c r="J30727" s="192"/>
    </row>
    <row r="30728" spans="9:10" ht="15.75">
      <c r="I30728" s="192"/>
      <c r="J30728" s="192"/>
    </row>
    <row r="30729" spans="9:10" ht="15.75">
      <c r="I30729" s="192"/>
      <c r="J30729" s="192"/>
    </row>
    <row r="30730" spans="9:10" ht="15.75">
      <c r="I30730" s="192"/>
      <c r="J30730" s="192"/>
    </row>
    <row r="30731" spans="9:10" ht="15.75">
      <c r="I30731" s="192"/>
      <c r="J30731" s="192"/>
    </row>
    <row r="30732" spans="9:10" ht="15.75">
      <c r="I30732" s="192"/>
      <c r="J30732" s="192"/>
    </row>
    <row r="30733" spans="9:10" ht="15.75">
      <c r="I30733" s="192"/>
      <c r="J30733" s="192"/>
    </row>
    <row r="30734" spans="9:10" ht="15.75">
      <c r="I30734" s="192"/>
      <c r="J30734" s="192"/>
    </row>
    <row r="30735" spans="9:10" ht="15.75">
      <c r="I30735" s="192"/>
      <c r="J30735" s="192"/>
    </row>
    <row r="30736" spans="9:10" ht="15.75">
      <c r="I30736" s="192"/>
      <c r="J30736" s="192"/>
    </row>
    <row r="30737" spans="9:10" ht="15.75">
      <c r="I30737" s="192"/>
      <c r="J30737" s="192"/>
    </row>
    <row r="30738" spans="9:10" ht="15.75">
      <c r="I30738" s="192"/>
      <c r="J30738" s="192"/>
    </row>
    <row r="30739" spans="9:10" ht="15.75">
      <c r="I30739" s="192"/>
      <c r="J30739" s="192"/>
    </row>
    <row r="30740" spans="9:10" ht="15.75">
      <c r="I30740" s="192"/>
      <c r="J30740" s="192"/>
    </row>
    <row r="30741" spans="9:10" ht="15.75">
      <c r="I30741" s="192"/>
      <c r="J30741" s="192"/>
    </row>
    <row r="30742" spans="9:10" ht="15.75">
      <c r="I30742" s="192"/>
      <c r="J30742" s="192"/>
    </row>
    <row r="30743" spans="9:10" ht="15.75">
      <c r="I30743" s="192"/>
      <c r="J30743" s="192"/>
    </row>
    <row r="30744" spans="9:10" ht="15.75">
      <c r="I30744" s="192"/>
      <c r="J30744" s="192"/>
    </row>
    <row r="30745" spans="9:10" ht="15.75">
      <c r="I30745" s="192"/>
      <c r="J30745" s="192"/>
    </row>
    <row r="30746" spans="9:10" ht="15.75">
      <c r="I30746" s="192"/>
      <c r="J30746" s="192"/>
    </row>
    <row r="30747" spans="9:10" ht="15.75">
      <c r="I30747" s="192"/>
      <c r="J30747" s="192"/>
    </row>
    <row r="30748" spans="9:10" ht="15.75">
      <c r="I30748" s="192"/>
      <c r="J30748" s="192"/>
    </row>
    <row r="30749" spans="9:10" ht="15.75">
      <c r="I30749" s="192"/>
      <c r="J30749" s="192"/>
    </row>
    <row r="30750" spans="9:10" ht="15.75">
      <c r="I30750" s="192"/>
      <c r="J30750" s="192"/>
    </row>
    <row r="30751" spans="9:10" ht="15.75">
      <c r="I30751" s="192"/>
      <c r="J30751" s="192"/>
    </row>
    <row r="30752" spans="9:10" ht="15.75">
      <c r="I30752" s="192"/>
      <c r="J30752" s="192"/>
    </row>
    <row r="30753" spans="9:10" ht="15.75">
      <c r="I30753" s="192"/>
      <c r="J30753" s="192"/>
    </row>
    <row r="30754" spans="9:10" ht="15.75">
      <c r="I30754" s="192"/>
      <c r="J30754" s="192"/>
    </row>
    <row r="30755" spans="9:10" ht="15.75">
      <c r="I30755" s="192"/>
      <c r="J30755" s="192"/>
    </row>
    <row r="30756" spans="9:10" ht="15.75">
      <c r="I30756" s="192"/>
      <c r="J30756" s="192"/>
    </row>
    <row r="30757" spans="9:10" ht="15.75">
      <c r="I30757" s="192"/>
      <c r="J30757" s="192"/>
    </row>
    <row r="30758" spans="9:10" ht="15.75">
      <c r="I30758" s="192"/>
      <c r="J30758" s="192"/>
    </row>
    <row r="30759" spans="9:10" ht="15.75">
      <c r="I30759" s="192"/>
      <c r="J30759" s="192"/>
    </row>
    <row r="30760" spans="9:10" ht="15.75">
      <c r="I30760" s="192"/>
      <c r="J30760" s="192"/>
    </row>
    <row r="30761" spans="9:10" ht="15.75">
      <c r="I30761" s="192"/>
      <c r="J30761" s="192"/>
    </row>
    <row r="30762" spans="9:10" ht="15.75">
      <c r="I30762" s="192"/>
      <c r="J30762" s="192"/>
    </row>
    <row r="30763" spans="9:10" ht="15.75">
      <c r="I30763" s="192"/>
      <c r="J30763" s="192"/>
    </row>
    <row r="30764" spans="9:10" ht="15.75">
      <c r="I30764" s="192"/>
      <c r="J30764" s="192"/>
    </row>
    <row r="30765" spans="9:10" ht="15.75">
      <c r="I30765" s="192"/>
      <c r="J30765" s="192"/>
    </row>
    <row r="30766" spans="9:10" ht="15.75">
      <c r="I30766" s="192"/>
      <c r="J30766" s="192"/>
    </row>
    <row r="30767" spans="9:10" ht="15.75">
      <c r="I30767" s="192"/>
      <c r="J30767" s="192"/>
    </row>
    <row r="30768" spans="9:10" ht="15.75">
      <c r="I30768" s="192"/>
      <c r="J30768" s="192"/>
    </row>
    <row r="30769" spans="9:10" ht="15.75">
      <c r="I30769" s="192"/>
      <c r="J30769" s="192"/>
    </row>
    <row r="30770" spans="9:10" ht="15.75">
      <c r="I30770" s="192"/>
      <c r="J30770" s="192"/>
    </row>
    <row r="30771" spans="9:10" ht="15.75">
      <c r="I30771" s="192"/>
      <c r="J30771" s="192"/>
    </row>
    <row r="30772" spans="9:10" ht="15.75">
      <c r="I30772" s="192"/>
      <c r="J30772" s="192"/>
    </row>
    <row r="30773" spans="9:10" ht="15.75">
      <c r="I30773" s="192"/>
      <c r="J30773" s="192"/>
    </row>
    <row r="30774" spans="9:10" ht="15.75">
      <c r="I30774" s="192"/>
      <c r="J30774" s="192"/>
    </row>
    <row r="30775" spans="9:10" ht="15.75">
      <c r="I30775" s="192"/>
      <c r="J30775" s="192"/>
    </row>
    <row r="30776" spans="9:10" ht="15.75">
      <c r="I30776" s="192"/>
      <c r="J30776" s="192"/>
    </row>
    <row r="30777" spans="9:10" ht="15.75">
      <c r="I30777" s="192"/>
      <c r="J30777" s="192"/>
    </row>
    <row r="30778" spans="9:10" ht="15.75">
      <c r="I30778" s="192"/>
      <c r="J30778" s="192"/>
    </row>
    <row r="30779" spans="9:10" ht="15.75">
      <c r="I30779" s="192"/>
      <c r="J30779" s="192"/>
    </row>
    <row r="30780" spans="9:10" ht="15.75">
      <c r="I30780" s="192"/>
      <c r="J30780" s="192"/>
    </row>
    <row r="30781" spans="9:10" ht="15.75">
      <c r="I30781" s="192"/>
      <c r="J30781" s="192"/>
    </row>
    <row r="30782" spans="9:10" ht="15.75">
      <c r="I30782" s="192"/>
      <c r="J30782" s="192"/>
    </row>
    <row r="30783" spans="9:10" ht="15.75">
      <c r="I30783" s="192"/>
      <c r="J30783" s="192"/>
    </row>
    <row r="30784" spans="9:10" ht="15.75">
      <c r="I30784" s="192"/>
      <c r="J30784" s="192"/>
    </row>
    <row r="30785" spans="9:10" ht="15.75">
      <c r="I30785" s="192"/>
      <c r="J30785" s="192"/>
    </row>
    <row r="30786" spans="9:10" ht="15.75">
      <c r="I30786" s="192"/>
      <c r="J30786" s="192"/>
    </row>
    <row r="30787" spans="9:10" ht="15.75">
      <c r="I30787" s="192"/>
      <c r="J30787" s="192"/>
    </row>
    <row r="30788" spans="9:10" ht="15.75">
      <c r="I30788" s="192"/>
      <c r="J30788" s="192"/>
    </row>
    <row r="30789" spans="9:10" ht="15.75">
      <c r="I30789" s="192"/>
      <c r="J30789" s="192"/>
    </row>
    <row r="30790" spans="9:10" ht="15.75">
      <c r="I30790" s="192"/>
      <c r="J30790" s="192"/>
    </row>
    <row r="30791" spans="9:10" ht="15.75">
      <c r="I30791" s="192"/>
      <c r="J30791" s="192"/>
    </row>
    <row r="30792" spans="9:10" ht="15.75">
      <c r="I30792" s="192"/>
      <c r="J30792" s="192"/>
    </row>
    <row r="30793" spans="9:10" ht="15.75">
      <c r="I30793" s="192"/>
      <c r="J30793" s="192"/>
    </row>
    <row r="30794" spans="9:10" ht="15.75">
      <c r="I30794" s="192"/>
      <c r="J30794" s="192"/>
    </row>
    <row r="30795" spans="9:10" ht="15.75">
      <c r="I30795" s="192"/>
      <c r="J30795" s="192"/>
    </row>
    <row r="30796" spans="9:10" ht="15.75">
      <c r="I30796" s="192"/>
      <c r="J30796" s="192"/>
    </row>
    <row r="30797" spans="9:10" ht="15.75">
      <c r="I30797" s="192"/>
      <c r="J30797" s="192"/>
    </row>
    <row r="30798" spans="9:10" ht="15.75">
      <c r="I30798" s="192"/>
      <c r="J30798" s="192"/>
    </row>
    <row r="30799" spans="9:10" ht="15.75">
      <c r="I30799" s="192"/>
      <c r="J30799" s="192"/>
    </row>
    <row r="30800" spans="9:10" ht="15.75">
      <c r="I30800" s="192"/>
      <c r="J30800" s="192"/>
    </row>
    <row r="30801" spans="9:10" ht="15.75">
      <c r="I30801" s="192"/>
      <c r="J30801" s="192"/>
    </row>
    <row r="30802" spans="9:10" ht="15.75">
      <c r="I30802" s="192"/>
      <c r="J30802" s="192"/>
    </row>
    <row r="30803" spans="9:10" ht="15.75">
      <c r="I30803" s="192"/>
      <c r="J30803" s="192"/>
    </row>
    <row r="30804" spans="9:10" ht="15.75">
      <c r="I30804" s="192"/>
      <c r="J30804" s="192"/>
    </row>
    <row r="30805" spans="9:10" ht="15.75">
      <c r="I30805" s="192"/>
      <c r="J30805" s="192"/>
    </row>
    <row r="30806" spans="9:10" ht="15.75">
      <c r="I30806" s="192"/>
      <c r="J30806" s="192"/>
    </row>
    <row r="30807" spans="9:10" ht="15.75">
      <c r="I30807" s="192"/>
      <c r="J30807" s="192"/>
    </row>
    <row r="30808" spans="9:10" ht="15.75">
      <c r="I30808" s="192"/>
      <c r="J30808" s="192"/>
    </row>
    <row r="30809" spans="9:10" ht="15.75">
      <c r="I30809" s="192"/>
      <c r="J30809" s="192"/>
    </row>
    <row r="30810" spans="9:10" ht="15.75">
      <c r="I30810" s="192"/>
      <c r="J30810" s="192"/>
    </row>
    <row r="30811" spans="9:10" ht="15.75">
      <c r="I30811" s="192"/>
      <c r="J30811" s="192"/>
    </row>
    <row r="30812" spans="9:10" ht="15.75">
      <c r="I30812" s="192"/>
      <c r="J30812" s="192"/>
    </row>
    <row r="30813" spans="9:10" ht="15.75">
      <c r="I30813" s="192"/>
      <c r="J30813" s="192"/>
    </row>
    <row r="30814" spans="9:10" ht="15.75">
      <c r="I30814" s="192"/>
      <c r="J30814" s="192"/>
    </row>
    <row r="30815" spans="9:10" ht="15.75">
      <c r="I30815" s="192"/>
      <c r="J30815" s="192"/>
    </row>
    <row r="30816" spans="9:10" ht="15.75">
      <c r="I30816" s="192"/>
      <c r="J30816" s="192"/>
    </row>
    <row r="30817" spans="9:10" ht="15.75">
      <c r="I30817" s="192"/>
      <c r="J30817" s="192"/>
    </row>
    <row r="30818" spans="9:10" ht="15.75">
      <c r="I30818" s="192"/>
      <c r="J30818" s="192"/>
    </row>
    <row r="30819" spans="9:10" ht="15.75">
      <c r="I30819" s="192"/>
      <c r="J30819" s="192"/>
    </row>
    <row r="30820" spans="9:10" ht="15.75">
      <c r="I30820" s="192"/>
      <c r="J30820" s="192"/>
    </row>
    <row r="30821" spans="9:10" ht="15.75">
      <c r="I30821" s="192"/>
      <c r="J30821" s="192"/>
    </row>
    <row r="30822" spans="9:10" ht="15.75">
      <c r="I30822" s="192"/>
      <c r="J30822" s="192"/>
    </row>
    <row r="30823" spans="9:10" ht="15.75">
      <c r="I30823" s="192"/>
      <c r="J30823" s="192"/>
    </row>
    <row r="30824" spans="9:10" ht="15.75">
      <c r="I30824" s="192"/>
      <c r="J30824" s="192"/>
    </row>
    <row r="30825" spans="9:10" ht="15.75">
      <c r="I30825" s="192"/>
      <c r="J30825" s="192"/>
    </row>
    <row r="30826" spans="9:10" ht="15.75">
      <c r="I30826" s="192"/>
      <c r="J30826" s="192"/>
    </row>
    <row r="30827" spans="9:10" ht="15.75">
      <c r="I30827" s="192"/>
      <c r="J30827" s="192"/>
    </row>
    <row r="30828" spans="9:10" ht="15.75">
      <c r="I30828" s="192"/>
      <c r="J30828" s="192"/>
    </row>
    <row r="30829" spans="9:10" ht="15.75">
      <c r="I30829" s="192"/>
      <c r="J30829" s="192"/>
    </row>
    <row r="30830" spans="9:10" ht="15.75">
      <c r="I30830" s="192"/>
      <c r="J30830" s="192"/>
    </row>
    <row r="30831" spans="9:10" ht="15.75">
      <c r="I30831" s="192"/>
      <c r="J30831" s="192"/>
    </row>
    <row r="30832" spans="9:10" ht="15.75">
      <c r="I30832" s="192"/>
      <c r="J30832" s="192"/>
    </row>
    <row r="30833" spans="9:10" ht="15.75">
      <c r="I30833" s="192"/>
      <c r="J30833" s="192"/>
    </row>
    <row r="30834" spans="9:10" ht="15.75">
      <c r="I30834" s="192"/>
      <c r="J30834" s="192"/>
    </row>
    <row r="30835" spans="9:10" ht="15.75">
      <c r="I30835" s="192"/>
      <c r="J30835" s="192"/>
    </row>
    <row r="30836" spans="9:10" ht="15.75">
      <c r="I30836" s="192"/>
      <c r="J30836" s="192"/>
    </row>
    <row r="30837" spans="9:10" ht="15.75">
      <c r="I30837" s="192"/>
      <c r="J30837" s="192"/>
    </row>
    <row r="30838" spans="9:10" ht="15.75">
      <c r="I30838" s="192"/>
      <c r="J30838" s="192"/>
    </row>
    <row r="30839" spans="9:10" ht="15.75">
      <c r="I30839" s="192"/>
      <c r="J30839" s="192"/>
    </row>
    <row r="30840" spans="9:10" ht="15.75">
      <c r="I30840" s="192"/>
      <c r="J30840" s="192"/>
    </row>
    <row r="30841" spans="9:10" ht="15.75">
      <c r="I30841" s="192"/>
      <c r="J30841" s="192"/>
    </row>
    <row r="30842" spans="9:10" ht="15.75">
      <c r="I30842" s="192"/>
      <c r="J30842" s="192"/>
    </row>
    <row r="30843" spans="9:10" ht="15.75">
      <c r="I30843" s="192"/>
      <c r="J30843" s="192"/>
    </row>
    <row r="30844" spans="9:10" ht="15.75">
      <c r="I30844" s="192"/>
      <c r="J30844" s="192"/>
    </row>
    <row r="30845" spans="9:10" ht="15.75">
      <c r="I30845" s="192"/>
      <c r="J30845" s="192"/>
    </row>
    <row r="30846" spans="9:10" ht="15.75">
      <c r="I30846" s="192"/>
      <c r="J30846" s="192"/>
    </row>
    <row r="30847" spans="9:10" ht="15.75">
      <c r="I30847" s="192"/>
      <c r="J30847" s="192"/>
    </row>
    <row r="30848" spans="9:10" ht="15.75">
      <c r="I30848" s="192"/>
      <c r="J30848" s="192"/>
    </row>
    <row r="30849" spans="9:10" ht="15.75">
      <c r="I30849" s="192"/>
      <c r="J30849" s="192"/>
    </row>
    <row r="30850" spans="9:10" ht="15.75">
      <c r="I30850" s="192"/>
      <c r="J30850" s="192"/>
    </row>
    <row r="30851" spans="9:10" ht="15.75">
      <c r="I30851" s="192"/>
      <c r="J30851" s="192"/>
    </row>
    <row r="30852" spans="9:10" ht="15.75">
      <c r="I30852" s="192"/>
      <c r="J30852" s="192"/>
    </row>
    <row r="30853" spans="9:10" ht="15.75">
      <c r="I30853" s="192"/>
      <c r="J30853" s="192"/>
    </row>
    <row r="30854" spans="9:10" ht="15.75">
      <c r="I30854" s="192"/>
      <c r="J30854" s="192"/>
    </row>
    <row r="30855" spans="9:10" ht="15.75">
      <c r="I30855" s="192"/>
      <c r="J30855" s="192"/>
    </row>
    <row r="30856" spans="9:10" ht="15.75">
      <c r="I30856" s="192"/>
      <c r="J30856" s="192"/>
    </row>
    <row r="30857" spans="9:10" ht="15.75">
      <c r="I30857" s="192"/>
      <c r="J30857" s="192"/>
    </row>
    <row r="30858" spans="9:10" ht="15.75">
      <c r="I30858" s="192"/>
      <c r="J30858" s="192"/>
    </row>
    <row r="30859" spans="9:10" ht="15.75">
      <c r="I30859" s="192"/>
      <c r="J30859" s="192"/>
    </row>
    <row r="30860" spans="9:10" ht="15.75">
      <c r="I30860" s="192"/>
      <c r="J30860" s="192"/>
    </row>
    <row r="30861" spans="9:10" ht="15.75">
      <c r="I30861" s="192"/>
      <c r="J30861" s="192"/>
    </row>
    <row r="30862" spans="9:10" ht="15.75">
      <c r="I30862" s="192"/>
      <c r="J30862" s="192"/>
    </row>
    <row r="30863" spans="9:10" ht="15.75">
      <c r="I30863" s="192"/>
      <c r="J30863" s="192"/>
    </row>
    <row r="30864" spans="9:10" ht="15.75">
      <c r="I30864" s="192"/>
      <c r="J30864" s="192"/>
    </row>
    <row r="30865" spans="9:10" ht="15.75">
      <c r="I30865" s="192"/>
      <c r="J30865" s="192"/>
    </row>
    <row r="30866" spans="9:10" ht="15.75">
      <c r="I30866" s="192"/>
      <c r="J30866" s="192"/>
    </row>
    <row r="30867" spans="9:10" ht="15.75">
      <c r="I30867" s="192"/>
      <c r="J30867" s="192"/>
    </row>
    <row r="30868" spans="9:10" ht="15.75">
      <c r="I30868" s="192"/>
      <c r="J30868" s="192"/>
    </row>
    <row r="30869" spans="9:10" ht="15.75">
      <c r="I30869" s="192"/>
      <c r="J30869" s="192"/>
    </row>
    <row r="30870" spans="9:10" ht="15.75">
      <c r="I30870" s="192"/>
      <c r="J30870" s="192"/>
    </row>
    <row r="30871" spans="9:10" ht="15.75">
      <c r="I30871" s="192"/>
      <c r="J30871" s="192"/>
    </row>
    <row r="30872" spans="9:10" ht="15.75">
      <c r="I30872" s="192"/>
      <c r="J30872" s="192"/>
    </row>
    <row r="30873" spans="9:10" ht="15.75">
      <c r="I30873" s="192"/>
      <c r="J30873" s="192"/>
    </row>
    <row r="30874" spans="9:10" ht="15.75">
      <c r="I30874" s="192"/>
      <c r="J30874" s="192"/>
    </row>
    <row r="30875" spans="9:10" ht="15.75">
      <c r="I30875" s="192"/>
      <c r="J30875" s="192"/>
    </row>
    <row r="30876" spans="9:10" ht="15.75">
      <c r="I30876" s="192"/>
      <c r="J30876" s="192"/>
    </row>
    <row r="30877" spans="9:10" ht="15.75">
      <c r="I30877" s="192"/>
      <c r="J30877" s="192"/>
    </row>
    <row r="30878" spans="9:10" ht="15.75">
      <c r="I30878" s="192"/>
      <c r="J30878" s="192"/>
    </row>
    <row r="30879" spans="9:10" ht="15.75">
      <c r="I30879" s="192"/>
      <c r="J30879" s="192"/>
    </row>
    <row r="30880" spans="9:10" ht="15.75">
      <c r="I30880" s="192"/>
      <c r="J30880" s="192"/>
    </row>
    <row r="30881" spans="9:10" ht="15.75">
      <c r="I30881" s="192"/>
      <c r="J30881" s="192"/>
    </row>
    <row r="30882" spans="9:10" ht="15.75">
      <c r="I30882" s="192"/>
      <c r="J30882" s="192"/>
    </row>
    <row r="30883" spans="9:10" ht="15.75">
      <c r="I30883" s="192"/>
      <c r="J30883" s="192"/>
    </row>
    <row r="30884" spans="9:10" ht="15.75">
      <c r="I30884" s="192"/>
      <c r="J30884" s="192"/>
    </row>
    <row r="30885" spans="9:10" ht="15.75">
      <c r="I30885" s="192"/>
      <c r="J30885" s="192"/>
    </row>
    <row r="30886" spans="9:10" ht="15.75">
      <c r="I30886" s="192"/>
      <c r="J30886" s="192"/>
    </row>
    <row r="30887" spans="9:10" ht="15.75">
      <c r="I30887" s="192"/>
      <c r="J30887" s="192"/>
    </row>
    <row r="30888" spans="9:10" ht="15.75">
      <c r="I30888" s="192"/>
      <c r="J30888" s="192"/>
    </row>
    <row r="30889" spans="9:10" ht="15.75">
      <c r="I30889" s="192"/>
      <c r="J30889" s="192"/>
    </row>
    <row r="30890" spans="9:10" ht="15.75">
      <c r="I30890" s="192"/>
      <c r="J30890" s="192"/>
    </row>
    <row r="30891" spans="9:10" ht="15.75">
      <c r="I30891" s="192"/>
      <c r="J30891" s="192"/>
    </row>
    <row r="30892" spans="9:10" ht="15.75">
      <c r="I30892" s="192"/>
      <c r="J30892" s="192"/>
    </row>
    <row r="30893" spans="9:10" ht="15.75">
      <c r="I30893" s="192"/>
      <c r="J30893" s="192"/>
    </row>
    <row r="30894" spans="9:10" ht="15.75">
      <c r="I30894" s="192"/>
      <c r="J30894" s="192"/>
    </row>
    <row r="30895" spans="9:10" ht="15.75">
      <c r="I30895" s="192"/>
      <c r="J30895" s="192"/>
    </row>
    <row r="30896" spans="9:10" ht="15.75">
      <c r="I30896" s="192"/>
      <c r="J30896" s="192"/>
    </row>
    <row r="30897" spans="9:10" ht="15.75">
      <c r="I30897" s="192"/>
      <c r="J30897" s="192"/>
    </row>
    <row r="30898" spans="9:10" ht="15.75">
      <c r="I30898" s="192"/>
      <c r="J30898" s="192"/>
    </row>
    <row r="30899" spans="9:10" ht="15.75">
      <c r="I30899" s="192"/>
      <c r="J30899" s="192"/>
    </row>
    <row r="30900" spans="9:10" ht="15.75">
      <c r="I30900" s="192"/>
      <c r="J30900" s="192"/>
    </row>
    <row r="30901" spans="9:10" ht="15.75">
      <c r="I30901" s="192"/>
      <c r="J30901" s="192"/>
    </row>
    <row r="30902" spans="9:10" ht="15.75">
      <c r="I30902" s="192"/>
      <c r="J30902" s="192"/>
    </row>
    <row r="30903" spans="9:10" ht="15.75">
      <c r="I30903" s="192"/>
      <c r="J30903" s="192"/>
    </row>
    <row r="30904" spans="9:10" ht="15.75">
      <c r="I30904" s="192"/>
      <c r="J30904" s="192"/>
    </row>
    <row r="30905" spans="9:10" ht="15.75">
      <c r="I30905" s="192"/>
      <c r="J30905" s="192"/>
    </row>
    <row r="30906" spans="9:10" ht="15.75">
      <c r="I30906" s="192"/>
      <c r="J30906" s="192"/>
    </row>
    <row r="30907" spans="9:10" ht="15.75">
      <c r="I30907" s="192"/>
      <c r="J30907" s="192"/>
    </row>
    <row r="30908" spans="9:10" ht="15.75">
      <c r="I30908" s="192"/>
      <c r="J30908" s="192"/>
    </row>
    <row r="30909" spans="9:10" ht="15.75">
      <c r="I30909" s="192"/>
      <c r="J30909" s="192"/>
    </row>
    <row r="30910" spans="9:10" ht="15.75">
      <c r="I30910" s="192"/>
      <c r="J30910" s="192"/>
    </row>
    <row r="30911" spans="9:10" ht="15.75">
      <c r="I30911" s="192"/>
      <c r="J30911" s="192"/>
    </row>
    <row r="30912" spans="9:10" ht="15.75">
      <c r="I30912" s="192"/>
      <c r="J30912" s="192"/>
    </row>
    <row r="30913" spans="9:10" ht="15.75">
      <c r="I30913" s="192"/>
      <c r="J30913" s="192"/>
    </row>
    <row r="30914" spans="9:10" ht="15.75">
      <c r="I30914" s="192"/>
      <c r="J30914" s="192"/>
    </row>
    <row r="30915" spans="9:10" ht="15.75">
      <c r="I30915" s="192"/>
      <c r="J30915" s="192"/>
    </row>
    <row r="30916" spans="9:10" ht="15.75">
      <c r="I30916" s="192"/>
      <c r="J30916" s="192"/>
    </row>
    <row r="30917" spans="9:10" ht="15.75">
      <c r="I30917" s="192"/>
      <c r="J30917" s="192"/>
    </row>
    <row r="30918" spans="9:10" ht="15.75">
      <c r="I30918" s="192"/>
      <c r="J30918" s="192"/>
    </row>
    <row r="30919" spans="9:10" ht="15.75">
      <c r="I30919" s="192"/>
      <c r="J30919" s="192"/>
    </row>
    <row r="30920" spans="9:10" ht="15.75">
      <c r="I30920" s="192"/>
      <c r="J30920" s="192"/>
    </row>
    <row r="30921" spans="9:10" ht="15.75">
      <c r="I30921" s="192"/>
      <c r="J30921" s="192"/>
    </row>
    <row r="30922" spans="9:10" ht="15.75">
      <c r="I30922" s="192"/>
      <c r="J30922" s="192"/>
    </row>
    <row r="30923" spans="9:10" ht="15.75">
      <c r="I30923" s="192"/>
      <c r="J30923" s="192"/>
    </row>
    <row r="30924" spans="9:10" ht="15.75">
      <c r="I30924" s="192"/>
      <c r="J30924" s="192"/>
    </row>
    <row r="30925" spans="9:10" ht="15.75">
      <c r="I30925" s="192"/>
      <c r="J30925" s="192"/>
    </row>
    <row r="30926" spans="9:10" ht="15.75">
      <c r="I30926" s="192"/>
      <c r="J30926" s="192"/>
    </row>
    <row r="30927" spans="9:10" ht="15.75">
      <c r="I30927" s="192"/>
      <c r="J30927" s="192"/>
    </row>
    <row r="30928" spans="9:10" ht="15.75">
      <c r="I30928" s="192"/>
      <c r="J30928" s="192"/>
    </row>
    <row r="30929" spans="9:10" ht="15.75">
      <c r="I30929" s="192"/>
      <c r="J30929" s="192"/>
    </row>
    <row r="30930" spans="9:10" ht="15.75">
      <c r="I30930" s="192"/>
      <c r="J30930" s="192"/>
    </row>
    <row r="30931" spans="9:10" ht="15.75">
      <c r="I30931" s="192"/>
      <c r="J30931" s="192"/>
    </row>
    <row r="30932" spans="9:10" ht="15.75">
      <c r="I30932" s="192"/>
      <c r="J30932" s="192"/>
    </row>
    <row r="30933" spans="9:10" ht="15.75">
      <c r="I30933" s="192"/>
      <c r="J30933" s="192"/>
    </row>
    <row r="30934" spans="9:10" ht="15.75">
      <c r="I30934" s="192"/>
      <c r="J30934" s="192"/>
    </row>
    <row r="30935" spans="9:10" ht="15.75">
      <c r="I30935" s="192"/>
      <c r="J30935" s="192"/>
    </row>
    <row r="30936" spans="9:10" ht="15.75">
      <c r="I30936" s="192"/>
      <c r="J30936" s="192"/>
    </row>
    <row r="30937" spans="9:10" ht="15.75">
      <c r="I30937" s="192"/>
      <c r="J30937" s="192"/>
    </row>
    <row r="30938" spans="9:10" ht="15.75">
      <c r="I30938" s="192"/>
      <c r="J30938" s="192"/>
    </row>
    <row r="30939" spans="9:10" ht="15.75">
      <c r="I30939" s="192"/>
      <c r="J30939" s="192"/>
    </row>
    <row r="30940" spans="9:10" ht="15.75">
      <c r="I30940" s="192"/>
      <c r="J30940" s="192"/>
    </row>
    <row r="30941" spans="9:10" ht="15.75">
      <c r="I30941" s="192"/>
      <c r="J30941" s="192"/>
    </row>
    <row r="30942" spans="9:10" ht="15.75">
      <c r="I30942" s="192"/>
      <c r="J30942" s="192"/>
    </row>
    <row r="30943" spans="9:10" ht="15.75">
      <c r="I30943" s="192"/>
      <c r="J30943" s="192"/>
    </row>
    <row r="30944" spans="9:10" ht="15.75">
      <c r="I30944" s="192"/>
      <c r="J30944" s="192"/>
    </row>
    <row r="30945" spans="9:10" ht="15.75">
      <c r="I30945" s="192"/>
      <c r="J30945" s="192"/>
    </row>
    <row r="30946" spans="9:10" ht="15.75">
      <c r="I30946" s="192"/>
      <c r="J30946" s="192"/>
    </row>
    <row r="30947" spans="9:10" ht="15.75">
      <c r="I30947" s="192"/>
      <c r="J30947" s="192"/>
    </row>
    <row r="30948" spans="9:10" ht="15.75">
      <c r="I30948" s="192"/>
      <c r="J30948" s="192"/>
    </row>
    <row r="30949" spans="9:10" ht="15.75">
      <c r="I30949" s="192"/>
      <c r="J30949" s="192"/>
    </row>
    <row r="30950" spans="9:10" ht="15.75">
      <c r="I30950" s="192"/>
      <c r="J30950" s="192"/>
    </row>
    <row r="30951" spans="9:10" ht="15.75">
      <c r="I30951" s="192"/>
      <c r="J30951" s="192"/>
    </row>
    <row r="30952" spans="9:10" ht="15.75">
      <c r="I30952" s="192"/>
      <c r="J30952" s="192"/>
    </row>
    <row r="30953" spans="9:10" ht="15.75">
      <c r="I30953" s="192"/>
      <c r="J30953" s="192"/>
    </row>
    <row r="30954" spans="9:10" ht="15.75">
      <c r="I30954" s="192"/>
      <c r="J30954" s="192"/>
    </row>
    <row r="30955" spans="9:10" ht="15.75">
      <c r="I30955" s="192"/>
      <c r="J30955" s="192"/>
    </row>
    <row r="30956" spans="9:10" ht="15.75">
      <c r="I30956" s="192"/>
      <c r="J30956" s="192"/>
    </row>
    <row r="30957" spans="9:10" ht="15.75">
      <c r="I30957" s="192"/>
      <c r="J30957" s="192"/>
    </row>
    <row r="30958" spans="9:10" ht="15.75">
      <c r="I30958" s="192"/>
      <c r="J30958" s="192"/>
    </row>
    <row r="30959" spans="9:10" ht="15.75">
      <c r="I30959" s="192"/>
      <c r="J30959" s="192"/>
    </row>
    <row r="30960" spans="9:10" ht="15.75">
      <c r="I30960" s="192"/>
      <c r="J30960" s="192"/>
    </row>
    <row r="30961" spans="9:10" ht="15.75">
      <c r="I30961" s="192"/>
      <c r="J30961" s="192"/>
    </row>
    <row r="30962" spans="9:10" ht="15.75">
      <c r="I30962" s="192"/>
      <c r="J30962" s="192"/>
    </row>
    <row r="30963" spans="9:10" ht="15.75">
      <c r="I30963" s="192"/>
      <c r="J30963" s="192"/>
    </row>
    <row r="30964" spans="9:10" ht="15.75">
      <c r="I30964" s="192"/>
      <c r="J30964" s="192"/>
    </row>
    <row r="30965" spans="9:10" ht="15.75">
      <c r="I30965" s="192"/>
      <c r="J30965" s="192"/>
    </row>
    <row r="30966" spans="9:10" ht="15.75">
      <c r="I30966" s="192"/>
      <c r="J30966" s="192"/>
    </row>
    <row r="30967" spans="9:10" ht="15.75">
      <c r="I30967" s="192"/>
      <c r="J30967" s="192"/>
    </row>
    <row r="30968" spans="9:10" ht="15.75">
      <c r="I30968" s="192"/>
      <c r="J30968" s="192"/>
    </row>
    <row r="30969" spans="9:10" ht="15.75">
      <c r="I30969" s="192"/>
      <c r="J30969" s="192"/>
    </row>
    <row r="30970" spans="9:10" ht="15.75">
      <c r="I30970" s="192"/>
      <c r="J30970" s="192"/>
    </row>
    <row r="30971" spans="9:10" ht="15.75">
      <c r="I30971" s="192"/>
      <c r="J30971" s="192"/>
    </row>
    <row r="30972" spans="9:10" ht="15.75">
      <c r="I30972" s="192"/>
      <c r="J30972" s="192"/>
    </row>
    <row r="30973" spans="9:10" ht="15.75">
      <c r="I30973" s="192"/>
      <c r="J30973" s="192"/>
    </row>
    <row r="30974" spans="9:10" ht="15.75">
      <c r="I30974" s="192"/>
      <c r="J30974" s="192"/>
    </row>
    <row r="30975" spans="9:10" ht="15.75">
      <c r="I30975" s="192"/>
      <c r="J30975" s="192"/>
    </row>
    <row r="30976" spans="9:10" ht="15.75">
      <c r="I30976" s="192"/>
      <c r="J30976" s="192"/>
    </row>
    <row r="30977" spans="9:10" ht="15.75">
      <c r="I30977" s="192"/>
      <c r="J30977" s="192"/>
    </row>
    <row r="30978" spans="9:10" ht="15.75">
      <c r="I30978" s="192"/>
      <c r="J30978" s="192"/>
    </row>
    <row r="30979" spans="9:10" ht="15.75">
      <c r="I30979" s="192"/>
      <c r="J30979" s="192"/>
    </row>
    <row r="30980" spans="9:10" ht="15.75">
      <c r="I30980" s="192"/>
      <c r="J30980" s="192"/>
    </row>
    <row r="30981" spans="9:10" ht="15.75">
      <c r="I30981" s="192"/>
      <c r="J30981" s="192"/>
    </row>
    <row r="30982" spans="9:10" ht="15.75">
      <c r="I30982" s="192"/>
      <c r="J30982" s="192"/>
    </row>
    <row r="30983" spans="9:10" ht="15.75">
      <c r="I30983" s="192"/>
      <c r="J30983" s="192"/>
    </row>
    <row r="30984" spans="9:10" ht="15.75">
      <c r="I30984" s="192"/>
      <c r="J30984" s="192"/>
    </row>
    <row r="30985" spans="9:10" ht="15.75">
      <c r="I30985" s="192"/>
      <c r="J30985" s="192"/>
    </row>
    <row r="30986" spans="9:10" ht="15.75">
      <c r="I30986" s="192"/>
      <c r="J30986" s="192"/>
    </row>
    <row r="30987" spans="9:10" ht="15.75">
      <c r="I30987" s="192"/>
      <c r="J30987" s="192"/>
    </row>
    <row r="30988" spans="9:10" ht="15.75">
      <c r="I30988" s="192"/>
      <c r="J30988" s="192"/>
    </row>
    <row r="30989" spans="9:10" ht="15.75">
      <c r="I30989" s="192"/>
      <c r="J30989" s="192"/>
    </row>
    <row r="30990" spans="9:10" ht="15.75">
      <c r="I30990" s="192"/>
      <c r="J30990" s="192"/>
    </row>
    <row r="30991" spans="9:10" ht="15.75">
      <c r="I30991" s="192"/>
      <c r="J30991" s="192"/>
    </row>
    <row r="30992" spans="9:10" ht="15.75">
      <c r="I30992" s="192"/>
      <c r="J30992" s="192"/>
    </row>
    <row r="30993" spans="9:10" ht="15.75">
      <c r="I30993" s="192"/>
      <c r="J30993" s="192"/>
    </row>
    <row r="30994" spans="9:10" ht="15.75">
      <c r="I30994" s="192"/>
      <c r="J30994" s="192"/>
    </row>
    <row r="30995" spans="9:10" ht="15.75">
      <c r="I30995" s="192"/>
      <c r="J30995" s="192"/>
    </row>
    <row r="30996" spans="9:10" ht="15.75">
      <c r="I30996" s="192"/>
      <c r="J30996" s="192"/>
    </row>
    <row r="30997" spans="9:10" ht="15.75">
      <c r="I30997" s="192"/>
      <c r="J30997" s="192"/>
    </row>
    <row r="30998" spans="9:10" ht="15.75">
      <c r="I30998" s="192"/>
      <c r="J30998" s="192"/>
    </row>
    <row r="30999" spans="9:10" ht="15.75">
      <c r="I30999" s="192"/>
      <c r="J30999" s="192"/>
    </row>
    <row r="31000" spans="9:10" ht="15.75">
      <c r="I31000" s="192"/>
      <c r="J31000" s="192"/>
    </row>
    <row r="31001" spans="9:10" ht="15.75">
      <c r="I31001" s="192"/>
      <c r="J31001" s="192"/>
    </row>
    <row r="31002" spans="9:10" ht="15.75">
      <c r="I31002" s="192"/>
      <c r="J31002" s="192"/>
    </row>
    <row r="31003" spans="9:10" ht="15.75">
      <c r="I31003" s="192"/>
      <c r="J31003" s="192"/>
    </row>
    <row r="31004" spans="9:10" ht="15.75">
      <c r="I31004" s="192"/>
      <c r="J31004" s="192"/>
    </row>
    <row r="31005" spans="9:10" ht="15.75">
      <c r="I31005" s="192"/>
      <c r="J31005" s="192"/>
    </row>
    <row r="31006" spans="9:10" ht="15.75">
      <c r="I31006" s="192"/>
      <c r="J31006" s="192"/>
    </row>
    <row r="31007" spans="9:10" ht="15.75">
      <c r="I31007" s="192"/>
      <c r="J31007" s="192"/>
    </row>
    <row r="31008" spans="9:10" ht="15.75">
      <c r="I31008" s="192"/>
      <c r="J31008" s="192"/>
    </row>
    <row r="31009" spans="9:10" ht="15.75">
      <c r="I31009" s="192"/>
      <c r="J31009" s="192"/>
    </row>
    <row r="31010" spans="9:10" ht="15.75">
      <c r="I31010" s="192"/>
      <c r="J31010" s="192"/>
    </row>
    <row r="31011" spans="9:10" ht="15.75">
      <c r="I31011" s="192"/>
      <c r="J31011" s="192"/>
    </row>
    <row r="31012" spans="9:10" ht="15.75">
      <c r="I31012" s="192"/>
      <c r="J31012" s="192"/>
    </row>
    <row r="31013" spans="9:10" ht="15.75">
      <c r="I31013" s="192"/>
      <c r="J31013" s="192"/>
    </row>
    <row r="31014" spans="9:10" ht="15.75">
      <c r="I31014" s="192"/>
      <c r="J31014" s="192"/>
    </row>
    <row r="31015" spans="9:10" ht="15.75">
      <c r="I31015" s="192"/>
      <c r="J31015" s="192"/>
    </row>
    <row r="31016" spans="9:10" ht="15.75">
      <c r="I31016" s="192"/>
      <c r="J31016" s="192"/>
    </row>
    <row r="31017" spans="9:10" ht="15.75">
      <c r="I31017" s="192"/>
      <c r="J31017" s="192"/>
    </row>
    <row r="31018" spans="9:10" ht="15.75">
      <c r="I31018" s="192"/>
      <c r="J31018" s="192"/>
    </row>
    <row r="31019" spans="9:10" ht="15.75">
      <c r="I31019" s="192"/>
      <c r="J31019" s="192"/>
    </row>
    <row r="31020" spans="9:10" ht="15.75">
      <c r="I31020" s="192"/>
      <c r="J31020" s="192"/>
    </row>
    <row r="31021" spans="9:10" ht="15.75">
      <c r="I31021" s="192"/>
      <c r="J31021" s="192"/>
    </row>
    <row r="31022" spans="9:10" ht="15.75">
      <c r="I31022" s="192"/>
      <c r="J31022" s="192"/>
    </row>
    <row r="31023" spans="9:10" ht="15.75">
      <c r="I31023" s="192"/>
      <c r="J31023" s="192"/>
    </row>
    <row r="31024" spans="9:10" ht="15.75">
      <c r="I31024" s="192"/>
      <c r="J31024" s="192"/>
    </row>
    <row r="31025" spans="9:10" ht="15.75">
      <c r="I31025" s="192"/>
      <c r="J31025" s="192"/>
    </row>
    <row r="31026" spans="9:10" ht="15.75">
      <c r="I31026" s="192"/>
      <c r="J31026" s="192"/>
    </row>
    <row r="31027" spans="9:10" ht="15.75">
      <c r="I31027" s="192"/>
      <c r="J31027" s="192"/>
    </row>
    <row r="31028" spans="9:10" ht="15.75">
      <c r="I31028" s="192"/>
      <c r="J31028" s="192"/>
    </row>
    <row r="31029" spans="9:10" ht="15.75">
      <c r="I31029" s="192"/>
      <c r="J31029" s="192"/>
    </row>
    <row r="31030" spans="9:10" ht="15.75">
      <c r="I31030" s="192"/>
      <c r="J31030" s="192"/>
    </row>
    <row r="31031" spans="9:10" ht="15.75">
      <c r="I31031" s="192"/>
      <c r="J31031" s="192"/>
    </row>
    <row r="31032" spans="9:10" ht="15.75">
      <c r="I31032" s="192"/>
      <c r="J31032" s="192"/>
    </row>
    <row r="31033" spans="9:10" ht="15.75">
      <c r="I31033" s="192"/>
      <c r="J31033" s="192"/>
    </row>
    <row r="31034" spans="9:10" ht="15.75">
      <c r="I31034" s="192"/>
      <c r="J31034" s="192"/>
    </row>
    <row r="31035" spans="9:10" ht="15.75">
      <c r="I31035" s="192"/>
      <c r="J31035" s="192"/>
    </row>
    <row r="31036" spans="9:10" ht="15.75">
      <c r="I31036" s="192"/>
      <c r="J31036" s="192"/>
    </row>
    <row r="31037" spans="9:10" ht="15.75">
      <c r="I31037" s="192"/>
      <c r="J31037" s="192"/>
    </row>
    <row r="31038" spans="9:10" ht="15.75">
      <c r="I31038" s="192"/>
      <c r="J31038" s="192"/>
    </row>
    <row r="31039" spans="9:10" ht="15.75">
      <c r="I31039" s="192"/>
      <c r="J31039" s="192"/>
    </row>
    <row r="31040" spans="9:10" ht="15.75">
      <c r="I31040" s="192"/>
      <c r="J31040" s="192"/>
    </row>
    <row r="31041" spans="9:10" ht="15.75">
      <c r="I31041" s="192"/>
      <c r="J31041" s="192"/>
    </row>
    <row r="31042" spans="9:10" ht="15.75">
      <c r="I31042" s="192"/>
      <c r="J31042" s="192"/>
    </row>
    <row r="31043" spans="9:10" ht="15.75">
      <c r="I31043" s="192"/>
      <c r="J31043" s="192"/>
    </row>
    <row r="31044" spans="9:10" ht="15.75">
      <c r="I31044" s="192"/>
      <c r="J31044" s="192"/>
    </row>
    <row r="31045" spans="9:10" ht="15.75">
      <c r="I31045" s="192"/>
      <c r="J31045" s="192"/>
    </row>
    <row r="31046" spans="9:10" ht="15.75">
      <c r="I31046" s="192"/>
      <c r="J31046" s="192"/>
    </row>
    <row r="31047" spans="9:10" ht="15.75">
      <c r="I31047" s="192"/>
      <c r="J31047" s="192"/>
    </row>
    <row r="31048" spans="9:10" ht="15.75">
      <c r="I31048" s="192"/>
      <c r="J31048" s="192"/>
    </row>
    <row r="31049" spans="9:10" ht="15.75">
      <c r="I31049" s="192"/>
      <c r="J31049" s="192"/>
    </row>
    <row r="31050" spans="9:10" ht="15.75">
      <c r="I31050" s="192"/>
      <c r="J31050" s="192"/>
    </row>
    <row r="31051" spans="9:10" ht="15.75">
      <c r="I31051" s="192"/>
      <c r="J31051" s="192"/>
    </row>
    <row r="31052" spans="9:10" ht="15.75">
      <c r="I31052" s="192"/>
      <c r="J31052" s="192"/>
    </row>
    <row r="31053" spans="9:10" ht="15.75">
      <c r="I31053" s="192"/>
      <c r="J31053" s="192"/>
    </row>
    <row r="31054" spans="9:10" ht="15.75">
      <c r="I31054" s="192"/>
      <c r="J31054" s="192"/>
    </row>
    <row r="31055" spans="9:10" ht="15.75">
      <c r="I31055" s="192"/>
      <c r="J31055" s="192"/>
    </row>
    <row r="31056" spans="9:10" ht="15.75">
      <c r="I31056" s="192"/>
      <c r="J31056" s="192"/>
    </row>
    <row r="31057" spans="9:10" ht="15.75">
      <c r="I31057" s="192"/>
      <c r="J31057" s="192"/>
    </row>
    <row r="31058" spans="9:10" ht="15.75">
      <c r="I31058" s="192"/>
      <c r="J31058" s="192"/>
    </row>
    <row r="31059" spans="9:10" ht="15.75">
      <c r="I31059" s="192"/>
      <c r="J31059" s="192"/>
    </row>
    <row r="31060" spans="9:10" ht="15.75">
      <c r="I31060" s="192"/>
      <c r="J31060" s="192"/>
    </row>
    <row r="31061" spans="9:10" ht="15.75">
      <c r="I31061" s="192"/>
      <c r="J31061" s="192"/>
    </row>
    <row r="31062" spans="9:10" ht="15.75">
      <c r="I31062" s="192"/>
      <c r="J31062" s="192"/>
    </row>
    <row r="31063" spans="9:10" ht="15.75">
      <c r="I31063" s="192"/>
      <c r="J31063" s="192"/>
    </row>
    <row r="31064" spans="9:10" ht="15.75">
      <c r="I31064" s="192"/>
      <c r="J31064" s="192"/>
    </row>
    <row r="31065" spans="9:10" ht="15.75">
      <c r="I31065" s="192"/>
      <c r="J31065" s="192"/>
    </row>
    <row r="31066" spans="9:10" ht="15.75">
      <c r="I31066" s="192"/>
      <c r="J31066" s="192"/>
    </row>
    <row r="31067" spans="9:10" ht="15.75">
      <c r="I31067" s="192"/>
      <c r="J31067" s="192"/>
    </row>
    <row r="31068" spans="9:10" ht="15.75">
      <c r="I31068" s="192"/>
      <c r="J31068" s="192"/>
    </row>
    <row r="31069" spans="9:10" ht="15.75">
      <c r="I31069" s="192"/>
      <c r="J31069" s="192"/>
    </row>
    <row r="31070" spans="9:10" ht="15.75">
      <c r="I31070" s="192"/>
      <c r="J31070" s="192"/>
    </row>
    <row r="31071" spans="9:10" ht="15.75">
      <c r="I31071" s="192"/>
      <c r="J31071" s="192"/>
    </row>
    <row r="31072" spans="9:10" ht="15.75">
      <c r="I31072" s="192"/>
      <c r="J31072" s="192"/>
    </row>
    <row r="31073" spans="9:10" ht="15.75">
      <c r="I31073" s="192"/>
      <c r="J31073" s="192"/>
    </row>
    <row r="31074" spans="9:10" ht="15.75">
      <c r="I31074" s="192"/>
      <c r="J31074" s="192"/>
    </row>
    <row r="31075" spans="9:10" ht="15.75">
      <c r="I31075" s="192"/>
      <c r="J31075" s="192"/>
    </row>
    <row r="31076" spans="9:10" ht="15.75">
      <c r="I31076" s="192"/>
      <c r="J31076" s="192"/>
    </row>
    <row r="31077" spans="9:10" ht="15.75">
      <c r="I31077" s="192"/>
      <c r="J31077" s="192"/>
    </row>
    <row r="31078" spans="9:10" ht="15.75">
      <c r="I31078" s="192"/>
      <c r="J31078" s="192"/>
    </row>
    <row r="31079" spans="9:10" ht="15.75">
      <c r="I31079" s="192"/>
      <c r="J31079" s="192"/>
    </row>
    <row r="31080" spans="9:10" ht="15.75">
      <c r="I31080" s="192"/>
      <c r="J31080" s="192"/>
    </row>
    <row r="31081" spans="9:10" ht="15.75">
      <c r="I31081" s="192"/>
      <c r="J31081" s="192"/>
    </row>
    <row r="31082" spans="9:10" ht="15.75">
      <c r="I31082" s="192"/>
      <c r="J31082" s="192"/>
    </row>
    <row r="31083" spans="9:10" ht="15.75">
      <c r="I31083" s="192"/>
      <c r="J31083" s="192"/>
    </row>
    <row r="31084" spans="9:10" ht="15.75">
      <c r="I31084" s="192"/>
      <c r="J31084" s="192"/>
    </row>
    <row r="31085" spans="9:10" ht="15.75">
      <c r="I31085" s="192"/>
      <c r="J31085" s="192"/>
    </row>
    <row r="31086" spans="9:10" ht="15.75">
      <c r="I31086" s="192"/>
      <c r="J31086" s="192"/>
    </row>
    <row r="31087" spans="9:10" ht="15.75">
      <c r="I31087" s="192"/>
      <c r="J31087" s="192"/>
    </row>
    <row r="31088" spans="9:10" ht="15.75">
      <c r="I31088" s="192"/>
      <c r="J31088" s="192"/>
    </row>
    <row r="31089" spans="9:10" ht="15.75">
      <c r="I31089" s="192"/>
      <c r="J31089" s="192"/>
    </row>
    <row r="31090" spans="9:10" ht="15.75">
      <c r="I31090" s="192"/>
      <c r="J31090" s="192"/>
    </row>
    <row r="31091" spans="9:10" ht="15.75">
      <c r="I31091" s="192"/>
      <c r="J31091" s="192"/>
    </row>
    <row r="31092" spans="9:10" ht="15.75">
      <c r="I31092" s="192"/>
      <c r="J31092" s="192"/>
    </row>
    <row r="31093" spans="9:10" ht="15.75">
      <c r="I31093" s="192"/>
      <c r="J31093" s="192"/>
    </row>
    <row r="31094" spans="9:10" ht="15.75">
      <c r="I31094" s="192"/>
      <c r="J31094" s="192"/>
    </row>
    <row r="31095" spans="9:10" ht="15.75">
      <c r="I31095" s="192"/>
      <c r="J31095" s="192"/>
    </row>
    <row r="31096" spans="9:10" ht="15.75">
      <c r="I31096" s="192"/>
      <c r="J31096" s="192"/>
    </row>
    <row r="31097" spans="9:10" ht="15.75">
      <c r="I31097" s="192"/>
      <c r="J31097" s="192"/>
    </row>
    <row r="31098" spans="9:10" ht="15.75">
      <c r="I31098" s="192"/>
      <c r="J31098" s="192"/>
    </row>
    <row r="31099" spans="9:10" ht="15.75">
      <c r="I31099" s="192"/>
      <c r="J31099" s="192"/>
    </row>
    <row r="31100" spans="9:10" ht="15.75">
      <c r="I31100" s="192"/>
      <c r="J31100" s="192"/>
    </row>
    <row r="31101" spans="9:10" ht="15.75">
      <c r="I31101" s="192"/>
      <c r="J31101" s="192"/>
    </row>
    <row r="31102" spans="9:10" ht="15.75">
      <c r="I31102" s="192"/>
      <c r="J31102" s="192"/>
    </row>
    <row r="31103" spans="9:10" ht="15.75">
      <c r="I31103" s="192"/>
      <c r="J31103" s="192"/>
    </row>
    <row r="31104" spans="9:10" ht="15.75">
      <c r="I31104" s="192"/>
      <c r="J31104" s="192"/>
    </row>
    <row r="31105" spans="9:10" ht="15.75">
      <c r="I31105" s="192"/>
      <c r="J31105" s="192"/>
    </row>
    <row r="31106" spans="9:10" ht="15.75">
      <c r="I31106" s="192"/>
      <c r="J31106" s="192"/>
    </row>
    <row r="31107" spans="9:10" ht="15.75">
      <c r="I31107" s="192"/>
      <c r="J31107" s="192"/>
    </row>
    <row r="31108" spans="9:10" ht="15.75">
      <c r="I31108" s="192"/>
      <c r="J31108" s="192"/>
    </row>
    <row r="31109" spans="9:10" ht="15.75">
      <c r="I31109" s="192"/>
      <c r="J31109" s="192"/>
    </row>
    <row r="31110" spans="9:10" ht="15.75">
      <c r="I31110" s="192"/>
      <c r="J31110" s="192"/>
    </row>
    <row r="31111" spans="9:10" ht="15.75">
      <c r="I31111" s="192"/>
      <c r="J31111" s="192"/>
    </row>
    <row r="31112" spans="9:10" ht="15.75">
      <c r="I31112" s="192"/>
      <c r="J31112" s="192"/>
    </row>
    <row r="31113" spans="9:10" ht="15.75">
      <c r="I31113" s="192"/>
      <c r="J31113" s="192"/>
    </row>
    <row r="31114" spans="9:10" ht="15.75">
      <c r="I31114" s="192"/>
      <c r="J31114" s="192"/>
    </row>
    <row r="31115" spans="9:10" ht="15.75">
      <c r="I31115" s="192"/>
      <c r="J31115" s="192"/>
    </row>
    <row r="31116" spans="9:10" ht="15.75">
      <c r="I31116" s="192"/>
      <c r="J31116" s="192"/>
    </row>
    <row r="31117" spans="9:10" ht="15.75">
      <c r="I31117" s="192"/>
      <c r="J31117" s="192"/>
    </row>
    <row r="31118" spans="9:10" ht="15.75">
      <c r="I31118" s="192"/>
      <c r="J31118" s="192"/>
    </row>
    <row r="31119" spans="9:10" ht="15.75">
      <c r="I31119" s="192"/>
      <c r="J31119" s="192"/>
    </row>
    <row r="31120" spans="9:10" ht="15.75">
      <c r="I31120" s="192"/>
      <c r="J31120" s="192"/>
    </row>
    <row r="31121" spans="9:10" ht="15.75">
      <c r="I31121" s="192"/>
      <c r="J31121" s="192"/>
    </row>
    <row r="31122" spans="9:10" ht="15.75">
      <c r="I31122" s="192"/>
      <c r="J31122" s="192"/>
    </row>
    <row r="31123" spans="9:10" ht="15.75">
      <c r="I31123" s="192"/>
      <c r="J31123" s="192"/>
    </row>
    <row r="31124" spans="9:10" ht="15.75">
      <c r="I31124" s="192"/>
      <c r="J31124" s="192"/>
    </row>
    <row r="31125" spans="9:10" ht="15.75">
      <c r="I31125" s="192"/>
      <c r="J31125" s="192"/>
    </row>
    <row r="31126" spans="9:10" ht="15.75">
      <c r="I31126" s="192"/>
      <c r="J31126" s="192"/>
    </row>
    <row r="31127" spans="9:10" ht="15.75">
      <c r="I31127" s="192"/>
      <c r="J31127" s="192"/>
    </row>
    <row r="31128" spans="9:10" ht="15.75">
      <c r="I31128" s="192"/>
      <c r="J31128" s="192"/>
    </row>
    <row r="31129" spans="9:10" ht="15.75">
      <c r="I31129" s="192"/>
      <c r="J31129" s="192"/>
    </row>
    <row r="31130" spans="9:10" ht="15.75">
      <c r="I31130" s="192"/>
      <c r="J31130" s="192"/>
    </row>
    <row r="31131" spans="9:10" ht="15.75">
      <c r="I31131" s="192"/>
      <c r="J31131" s="192"/>
    </row>
    <row r="31132" spans="9:10" ht="15.75">
      <c r="I31132" s="192"/>
      <c r="J31132" s="192"/>
    </row>
    <row r="31133" spans="9:10" ht="15.75">
      <c r="I31133" s="192"/>
      <c r="J31133" s="192"/>
    </row>
    <row r="31134" spans="9:10" ht="15.75">
      <c r="I31134" s="192"/>
      <c r="J31134" s="192"/>
    </row>
    <row r="31135" spans="9:10" ht="15.75">
      <c r="I31135" s="192"/>
      <c r="J31135" s="192"/>
    </row>
    <row r="31136" spans="9:10" ht="15.75">
      <c r="I31136" s="192"/>
      <c r="J31136" s="192"/>
    </row>
    <row r="31137" spans="9:10" ht="15.75">
      <c r="I31137" s="192"/>
      <c r="J31137" s="192"/>
    </row>
    <row r="31138" spans="9:10" ht="15.75">
      <c r="I31138" s="192"/>
      <c r="J31138" s="192"/>
    </row>
    <row r="31139" spans="9:10" ht="15.75">
      <c r="I31139" s="192"/>
      <c r="J31139" s="192"/>
    </row>
    <row r="31140" spans="9:10" ht="15.75">
      <c r="I31140" s="192"/>
      <c r="J31140" s="192"/>
    </row>
    <row r="31141" spans="9:10" ht="15.75">
      <c r="I31141" s="192"/>
      <c r="J31141" s="192"/>
    </row>
    <row r="31142" spans="9:10" ht="15.75">
      <c r="I31142" s="192"/>
      <c r="J31142" s="192"/>
    </row>
    <row r="31143" spans="9:10" ht="15.75">
      <c r="I31143" s="192"/>
      <c r="J31143" s="192"/>
    </row>
    <row r="31144" spans="9:10" ht="15.75">
      <c r="I31144" s="192"/>
      <c r="J31144" s="192"/>
    </row>
    <row r="31145" spans="9:10" ht="15.75">
      <c r="I31145" s="192"/>
      <c r="J31145" s="192"/>
    </row>
    <row r="31146" spans="9:10" ht="15.75">
      <c r="I31146" s="192"/>
      <c r="J31146" s="192"/>
    </row>
    <row r="31147" spans="9:10" ht="15.75">
      <c r="I31147" s="192"/>
      <c r="J31147" s="192"/>
    </row>
    <row r="31148" spans="9:10" ht="15.75">
      <c r="I31148" s="192"/>
      <c r="J31148" s="192"/>
    </row>
    <row r="31149" spans="9:10" ht="15.75">
      <c r="I31149" s="192"/>
      <c r="J31149" s="192"/>
    </row>
    <row r="31150" spans="9:10" ht="15.75">
      <c r="I31150" s="192"/>
      <c r="J31150" s="192"/>
    </row>
    <row r="31151" spans="9:10" ht="15.75">
      <c r="I31151" s="192"/>
      <c r="J31151" s="192"/>
    </row>
    <row r="31152" spans="9:10" ht="15.75">
      <c r="I31152" s="192"/>
      <c r="J31152" s="192"/>
    </row>
    <row r="31153" spans="9:10" ht="15.75">
      <c r="I31153" s="192"/>
      <c r="J31153" s="192"/>
    </row>
    <row r="31154" spans="9:10" ht="15.75">
      <c r="I31154" s="192"/>
      <c r="J31154" s="192"/>
    </row>
    <row r="31155" spans="9:10" ht="15.75">
      <c r="I31155" s="192"/>
      <c r="J31155" s="192"/>
    </row>
    <row r="31156" spans="9:10" ht="15.75">
      <c r="I31156" s="192"/>
      <c r="J31156" s="192"/>
    </row>
    <row r="31157" spans="9:10" ht="15.75">
      <c r="I31157" s="192"/>
      <c r="J31157" s="192"/>
    </row>
    <row r="31158" spans="9:10" ht="15.75">
      <c r="I31158" s="192"/>
      <c r="J31158" s="192"/>
    </row>
    <row r="31159" spans="9:10" ht="15.75">
      <c r="I31159" s="192"/>
      <c r="J31159" s="192"/>
    </row>
    <row r="31160" spans="9:10" ht="15.75">
      <c r="I31160" s="192"/>
      <c r="J31160" s="192"/>
    </row>
    <row r="31161" spans="9:10" ht="15.75">
      <c r="I31161" s="192"/>
      <c r="J31161" s="192"/>
    </row>
    <row r="31162" spans="9:10" ht="15.75">
      <c r="I31162" s="192"/>
      <c r="J31162" s="192"/>
    </row>
    <row r="31163" spans="9:10" ht="15.75">
      <c r="I31163" s="192"/>
      <c r="J31163" s="192"/>
    </row>
    <row r="31164" spans="9:10" ht="15.75">
      <c r="I31164" s="192"/>
      <c r="J31164" s="192"/>
    </row>
    <row r="31165" spans="9:10" ht="15.75">
      <c r="I31165" s="192"/>
      <c r="J31165" s="192"/>
    </row>
    <row r="31166" spans="9:10" ht="15.75">
      <c r="I31166" s="192"/>
      <c r="J31166" s="192"/>
    </row>
    <row r="31167" spans="9:10" ht="15.75">
      <c r="I31167" s="192"/>
      <c r="J31167" s="192"/>
    </row>
    <row r="31168" spans="9:10" ht="15.75">
      <c r="I31168" s="192"/>
      <c r="J31168" s="192"/>
    </row>
    <row r="31169" spans="9:10" ht="15.75">
      <c r="I31169" s="192"/>
      <c r="J31169" s="192"/>
    </row>
    <row r="31170" spans="9:10" ht="15.75">
      <c r="I31170" s="192"/>
      <c r="J31170" s="192"/>
    </row>
    <row r="31171" spans="9:10" ht="15.75">
      <c r="I31171" s="192"/>
      <c r="J31171" s="192"/>
    </row>
    <row r="31172" spans="9:10" ht="15.75">
      <c r="I31172" s="192"/>
      <c r="J31172" s="192"/>
    </row>
    <row r="31173" spans="9:10" ht="15.75">
      <c r="I31173" s="192"/>
      <c r="J31173" s="192"/>
    </row>
    <row r="31174" spans="9:10" ht="15.75">
      <c r="I31174" s="192"/>
      <c r="J31174" s="192"/>
    </row>
    <row r="31175" spans="9:10" ht="15.75">
      <c r="I31175" s="192"/>
      <c r="J31175" s="192"/>
    </row>
    <row r="31176" spans="9:10" ht="15.75">
      <c r="I31176" s="192"/>
      <c r="J31176" s="192"/>
    </row>
    <row r="31177" spans="9:10" ht="15.75">
      <c r="I31177" s="192"/>
      <c r="J31177" s="192"/>
    </row>
    <row r="31178" spans="9:10" ht="15.75">
      <c r="I31178" s="192"/>
      <c r="J31178" s="192"/>
    </row>
    <row r="31179" spans="9:10" ht="15.75">
      <c r="I31179" s="192"/>
      <c r="J31179" s="192"/>
    </row>
    <row r="31180" spans="9:10" ht="15.75">
      <c r="I31180" s="192"/>
      <c r="J31180" s="192"/>
    </row>
    <row r="31181" spans="9:10" ht="15.75">
      <c r="I31181" s="192"/>
      <c r="J31181" s="192"/>
    </row>
    <row r="31182" spans="9:10" ht="15.75">
      <c r="I31182" s="192"/>
      <c r="J31182" s="192"/>
    </row>
    <row r="31183" spans="9:10" ht="15.75">
      <c r="I31183" s="192"/>
      <c r="J31183" s="192"/>
    </row>
    <row r="31184" spans="9:10" ht="15.75">
      <c r="I31184" s="192"/>
      <c r="J31184" s="192"/>
    </row>
    <row r="31185" spans="9:10" ht="15.75">
      <c r="I31185" s="192"/>
      <c r="J31185" s="192"/>
    </row>
    <row r="31186" spans="9:10" ht="15.75">
      <c r="I31186" s="192"/>
      <c r="J31186" s="192"/>
    </row>
    <row r="31187" spans="9:10" ht="15.75">
      <c r="I31187" s="192"/>
      <c r="J31187" s="192"/>
    </row>
    <row r="31188" spans="9:10" ht="15.75">
      <c r="I31188" s="192"/>
      <c r="J31188" s="192"/>
    </row>
    <row r="31189" spans="9:10" ht="15.75">
      <c r="I31189" s="192"/>
      <c r="J31189" s="192"/>
    </row>
    <row r="31190" spans="9:10" ht="15.75">
      <c r="I31190" s="192"/>
      <c r="J31190" s="192"/>
    </row>
    <row r="31191" spans="9:10" ht="15.75">
      <c r="I31191" s="192"/>
      <c r="J31191" s="192"/>
    </row>
    <row r="31192" spans="9:10" ht="15.75">
      <c r="I31192" s="192"/>
      <c r="J31192" s="192"/>
    </row>
    <row r="31193" spans="9:10" ht="15.75">
      <c r="I31193" s="192"/>
      <c r="J31193" s="192"/>
    </row>
    <row r="31194" spans="9:10" ht="15.75">
      <c r="I31194" s="192"/>
      <c r="J31194" s="192"/>
    </row>
    <row r="31195" spans="9:10" ht="15.75">
      <c r="I31195" s="192"/>
      <c r="J31195" s="192"/>
    </row>
    <row r="31196" spans="9:10" ht="15.75">
      <c r="I31196" s="192"/>
      <c r="J31196" s="192"/>
    </row>
    <row r="31197" spans="9:10" ht="15.75">
      <c r="I31197" s="192"/>
      <c r="J31197" s="192"/>
    </row>
    <row r="31198" spans="9:10" ht="15.75">
      <c r="I31198" s="192"/>
      <c r="J31198" s="192"/>
    </row>
    <row r="31199" spans="9:10" ht="15.75">
      <c r="I31199" s="192"/>
      <c r="J31199" s="192"/>
    </row>
    <row r="31200" spans="9:10" ht="15.75">
      <c r="I31200" s="192"/>
      <c r="J31200" s="192"/>
    </row>
    <row r="31201" spans="9:10" ht="15.75">
      <c r="I31201" s="192"/>
      <c r="J31201" s="192"/>
    </row>
    <row r="31202" spans="9:10" ht="15.75">
      <c r="I31202" s="192"/>
      <c r="J31202" s="192"/>
    </row>
    <row r="31203" spans="9:10" ht="15.75">
      <c r="I31203" s="192"/>
      <c r="J31203" s="192"/>
    </row>
    <row r="31204" spans="9:10" ht="15.75">
      <c r="I31204" s="192"/>
      <c r="J31204" s="192"/>
    </row>
    <row r="31205" spans="9:10" ht="15.75">
      <c r="I31205" s="192"/>
      <c r="J31205" s="192"/>
    </row>
    <row r="31206" spans="9:10" ht="15.75">
      <c r="I31206" s="192"/>
      <c r="J31206" s="192"/>
    </row>
    <row r="31207" spans="9:10" ht="15.75">
      <c r="I31207" s="192"/>
      <c r="J31207" s="192"/>
    </row>
    <row r="31208" spans="9:10" ht="15.75">
      <c r="I31208" s="192"/>
      <c r="J31208" s="192"/>
    </row>
    <row r="31209" spans="9:10" ht="15.75">
      <c r="I31209" s="192"/>
      <c r="J31209" s="192"/>
    </row>
    <row r="31210" spans="9:10" ht="15.75">
      <c r="I31210" s="192"/>
      <c r="J31210" s="192"/>
    </row>
    <row r="31211" spans="9:10" ht="15.75">
      <c r="I31211" s="192"/>
      <c r="J31211" s="192"/>
    </row>
    <row r="31212" spans="9:10" ht="15.75">
      <c r="I31212" s="192"/>
      <c r="J31212" s="192"/>
    </row>
    <row r="31213" spans="9:10" ht="15.75">
      <c r="I31213" s="192"/>
      <c r="J31213" s="192"/>
    </row>
    <row r="31214" spans="9:10" ht="15.75">
      <c r="I31214" s="192"/>
      <c r="J31214" s="192"/>
    </row>
    <row r="31215" spans="9:10" ht="15.75">
      <c r="I31215" s="192"/>
      <c r="J31215" s="192"/>
    </row>
    <row r="31216" spans="9:10" ht="15.75">
      <c r="I31216" s="192"/>
      <c r="J31216" s="192"/>
    </row>
    <row r="31217" spans="9:10" ht="15.75">
      <c r="I31217" s="192"/>
      <c r="J31217" s="192"/>
    </row>
    <row r="31218" spans="9:10" ht="15.75">
      <c r="I31218" s="192"/>
      <c r="J31218" s="192"/>
    </row>
    <row r="31219" spans="9:10" ht="15.75">
      <c r="I31219" s="192"/>
      <c r="J31219" s="192"/>
    </row>
    <row r="31220" spans="9:10" ht="15.75">
      <c r="I31220" s="192"/>
      <c r="J31220" s="192"/>
    </row>
    <row r="31221" spans="9:10" ht="15.75">
      <c r="I31221" s="192"/>
      <c r="J31221" s="192"/>
    </row>
    <row r="31222" spans="9:10" ht="15.75">
      <c r="I31222" s="192"/>
      <c r="J31222" s="192"/>
    </row>
    <row r="31223" spans="9:10" ht="15.75">
      <c r="I31223" s="192"/>
      <c r="J31223" s="192"/>
    </row>
    <row r="31224" spans="9:10" ht="15.75">
      <c r="I31224" s="192"/>
      <c r="J31224" s="192"/>
    </row>
    <row r="31225" spans="9:10" ht="15.75">
      <c r="I31225" s="192"/>
      <c r="J31225" s="192"/>
    </row>
    <row r="31226" spans="9:10" ht="15.75">
      <c r="I31226" s="192"/>
      <c r="J31226" s="192"/>
    </row>
    <row r="31227" spans="9:10" ht="15.75">
      <c r="I31227" s="192"/>
      <c r="J31227" s="192"/>
    </row>
    <row r="31228" spans="9:10" ht="15.75">
      <c r="I31228" s="192"/>
      <c r="J31228" s="192"/>
    </row>
    <row r="31229" spans="9:10" ht="15.75">
      <c r="I31229" s="192"/>
      <c r="J31229" s="192"/>
    </row>
    <row r="31230" spans="9:10" ht="15.75">
      <c r="I31230" s="192"/>
      <c r="J31230" s="192"/>
    </row>
    <row r="31231" spans="9:10" ht="15.75">
      <c r="I31231" s="192"/>
      <c r="J31231" s="192"/>
    </row>
    <row r="31232" spans="9:10" ht="15.75">
      <c r="I31232" s="192"/>
      <c r="J31232" s="192"/>
    </row>
    <row r="31233" spans="9:10" ht="15.75">
      <c r="I31233" s="192"/>
      <c r="J31233" s="192"/>
    </row>
    <row r="31234" spans="9:10" ht="15.75">
      <c r="I31234" s="192"/>
      <c r="J31234" s="192"/>
    </row>
    <row r="31235" spans="9:10" ht="15.75">
      <c r="I31235" s="192"/>
      <c r="J31235" s="192"/>
    </row>
    <row r="31236" spans="9:10" ht="15.75">
      <c r="I31236" s="192"/>
      <c r="J31236" s="192"/>
    </row>
    <row r="31237" spans="9:10" ht="15.75">
      <c r="I31237" s="192"/>
      <c r="J31237" s="192"/>
    </row>
    <row r="31238" spans="9:10" ht="15.75">
      <c r="I31238" s="192"/>
      <c r="J31238" s="192"/>
    </row>
    <row r="31239" spans="9:10" ht="15.75">
      <c r="I31239" s="192"/>
      <c r="J31239" s="192"/>
    </row>
    <row r="31240" spans="9:10" ht="15.75">
      <c r="I31240" s="192"/>
      <c r="J31240" s="192"/>
    </row>
    <row r="31241" spans="9:10" ht="15.75">
      <c r="I31241" s="192"/>
      <c r="J31241" s="192"/>
    </row>
    <row r="31242" spans="9:10" ht="15.75">
      <c r="I31242" s="192"/>
      <c r="J31242" s="192"/>
    </row>
    <row r="31243" spans="9:10" ht="15.75">
      <c r="I31243" s="192"/>
      <c r="J31243" s="192"/>
    </row>
    <row r="31244" spans="9:10" ht="15.75">
      <c r="I31244" s="192"/>
      <c r="J31244" s="192"/>
    </row>
    <row r="31245" spans="9:10" ht="15.75">
      <c r="I31245" s="192"/>
      <c r="J31245" s="192"/>
    </row>
    <row r="31246" spans="9:10" ht="15.75">
      <c r="I31246" s="192"/>
      <c r="J31246" s="192"/>
    </row>
    <row r="31247" spans="9:10" ht="15.75">
      <c r="I31247" s="192"/>
      <c r="J31247" s="192"/>
    </row>
    <row r="31248" spans="9:10" ht="15.75">
      <c r="I31248" s="192"/>
      <c r="J31248" s="192"/>
    </row>
    <row r="31249" spans="9:10" ht="15.75">
      <c r="I31249" s="192"/>
      <c r="J31249" s="192"/>
    </row>
    <row r="31250" spans="9:10" ht="15.75">
      <c r="I31250" s="192"/>
      <c r="J31250" s="192"/>
    </row>
    <row r="31251" spans="9:10" ht="15.75">
      <c r="I31251" s="192"/>
      <c r="J31251" s="192"/>
    </row>
    <row r="31252" spans="9:10" ht="15.75">
      <c r="I31252" s="192"/>
      <c r="J31252" s="192"/>
    </row>
    <row r="31253" spans="9:10" ht="15.75">
      <c r="I31253" s="192"/>
      <c r="J31253" s="192"/>
    </row>
    <row r="31254" spans="9:10" ht="15.75">
      <c r="I31254" s="192"/>
      <c r="J31254" s="192"/>
    </row>
    <row r="31255" spans="9:10" ht="15.75">
      <c r="I31255" s="192"/>
      <c r="J31255" s="192"/>
    </row>
    <row r="31256" spans="9:10" ht="15.75">
      <c r="I31256" s="192"/>
      <c r="J31256" s="192"/>
    </row>
    <row r="31257" spans="9:10" ht="15.75">
      <c r="I31257" s="192"/>
      <c r="J31257" s="192"/>
    </row>
    <row r="31258" spans="9:10" ht="15.75">
      <c r="I31258" s="192"/>
      <c r="J31258" s="192"/>
    </row>
    <row r="31259" spans="9:10" ht="15.75">
      <c r="I31259" s="192"/>
      <c r="J31259" s="192"/>
    </row>
    <row r="31260" spans="9:10" ht="15.75">
      <c r="I31260" s="192"/>
      <c r="J31260" s="192"/>
    </row>
    <row r="31261" spans="9:10" ht="15.75">
      <c r="I31261" s="192"/>
      <c r="J31261" s="192"/>
    </row>
    <row r="31262" spans="9:10" ht="15.75">
      <c r="I31262" s="192"/>
      <c r="J31262" s="192"/>
    </row>
    <row r="31263" spans="9:10" ht="15.75">
      <c r="I31263" s="192"/>
      <c r="J31263" s="192"/>
    </row>
    <row r="31264" spans="9:10" ht="15.75">
      <c r="I31264" s="192"/>
      <c r="J31264" s="192"/>
    </row>
    <row r="31265" spans="9:10" ht="15.75">
      <c r="I31265" s="192"/>
      <c r="J31265" s="192"/>
    </row>
    <row r="31266" spans="9:10" ht="15.75">
      <c r="I31266" s="192"/>
      <c r="J31266" s="192"/>
    </row>
    <row r="31267" spans="9:10" ht="15.75">
      <c r="I31267" s="192"/>
      <c r="J31267" s="192"/>
    </row>
    <row r="31268" spans="9:10" ht="15.75">
      <c r="I31268" s="192"/>
      <c r="J31268" s="192"/>
    </row>
    <row r="31269" spans="9:10" ht="15.75">
      <c r="I31269" s="192"/>
      <c r="J31269" s="192"/>
    </row>
    <row r="31270" spans="9:10" ht="15.75">
      <c r="I31270" s="192"/>
      <c r="J31270" s="192"/>
    </row>
    <row r="31271" spans="9:10" ht="15.75">
      <c r="I31271" s="192"/>
      <c r="J31271" s="192"/>
    </row>
    <row r="31272" spans="9:10" ht="15.75">
      <c r="I31272" s="192"/>
      <c r="J31272" s="192"/>
    </row>
    <row r="31273" spans="9:10" ht="15.75">
      <c r="I31273" s="192"/>
      <c r="J31273" s="192"/>
    </row>
    <row r="31274" spans="9:10" ht="15.75">
      <c r="I31274" s="192"/>
      <c r="J31274" s="192"/>
    </row>
    <row r="31275" spans="9:10" ht="15.75">
      <c r="I31275" s="192"/>
      <c r="J31275" s="192"/>
    </row>
    <row r="31276" spans="9:10" ht="15.75">
      <c r="I31276" s="192"/>
      <c r="J31276" s="192"/>
    </row>
    <row r="31277" spans="9:10" ht="15.75">
      <c r="I31277" s="192"/>
      <c r="J31277" s="192"/>
    </row>
    <row r="31278" spans="9:10" ht="15.75">
      <c r="I31278" s="192"/>
      <c r="J31278" s="192"/>
    </row>
    <row r="31279" spans="9:10" ht="15.75">
      <c r="I31279" s="192"/>
      <c r="J31279" s="192"/>
    </row>
    <row r="31280" spans="9:10" ht="15.75">
      <c r="I31280" s="192"/>
      <c r="J31280" s="192"/>
    </row>
    <row r="31281" spans="9:10" ht="15.75">
      <c r="I31281" s="192"/>
      <c r="J31281" s="192"/>
    </row>
    <row r="31282" spans="9:10" ht="15.75">
      <c r="I31282" s="192"/>
      <c r="J31282" s="192"/>
    </row>
    <row r="31283" spans="9:10" ht="15.75">
      <c r="I31283" s="192"/>
      <c r="J31283" s="192"/>
    </row>
    <row r="31284" spans="9:10" ht="15.75">
      <c r="I31284" s="192"/>
      <c r="J31284" s="192"/>
    </row>
    <row r="31285" spans="9:10" ht="15.75">
      <c r="I31285" s="192"/>
      <c r="J31285" s="192"/>
    </row>
    <row r="31286" spans="9:10" ht="15.75">
      <c r="I31286" s="192"/>
      <c r="J31286" s="192"/>
    </row>
    <row r="31287" spans="9:10" ht="15.75">
      <c r="I31287" s="192"/>
      <c r="J31287" s="192"/>
    </row>
    <row r="31288" spans="9:10" ht="15.75">
      <c r="I31288" s="192"/>
      <c r="J31288" s="192"/>
    </row>
    <row r="31289" spans="9:10" ht="15.75">
      <c r="I31289" s="192"/>
      <c r="J31289" s="192"/>
    </row>
    <row r="31290" spans="9:10" ht="15.75">
      <c r="I31290" s="192"/>
      <c r="J31290" s="192"/>
    </row>
    <row r="31291" spans="9:10" ht="15.75">
      <c r="I31291" s="192"/>
      <c r="J31291" s="192"/>
    </row>
    <row r="31292" spans="9:10" ht="15.75">
      <c r="I31292" s="192"/>
      <c r="J31292" s="192"/>
    </row>
    <row r="31293" spans="9:10" ht="15.75">
      <c r="I31293" s="192"/>
      <c r="J31293" s="192"/>
    </row>
    <row r="31294" spans="9:10" ht="15.75">
      <c r="I31294" s="192"/>
      <c r="J31294" s="192"/>
    </row>
    <row r="31295" spans="9:10" ht="15.75">
      <c r="I31295" s="192"/>
      <c r="J31295" s="192"/>
    </row>
    <row r="31296" spans="9:10" ht="15.75">
      <c r="I31296" s="192"/>
      <c r="J31296" s="192"/>
    </row>
    <row r="31297" spans="9:10" ht="15.75">
      <c r="I31297" s="192"/>
      <c r="J31297" s="192"/>
    </row>
    <row r="31298" spans="9:10" ht="15.75">
      <c r="I31298" s="192"/>
      <c r="J31298" s="192"/>
    </row>
    <row r="31299" spans="9:10" ht="15.75">
      <c r="I31299" s="192"/>
      <c r="J31299" s="192"/>
    </row>
    <row r="31300" spans="9:10" ht="15.75">
      <c r="I31300" s="192"/>
      <c r="J31300" s="192"/>
    </row>
    <row r="31301" spans="9:10" ht="15.75">
      <c r="I31301" s="192"/>
      <c r="J31301" s="192"/>
    </row>
    <row r="31302" spans="9:10" ht="15.75">
      <c r="I31302" s="192"/>
      <c r="J31302" s="192"/>
    </row>
    <row r="31303" spans="9:10" ht="15.75">
      <c r="I31303" s="192"/>
      <c r="J31303" s="192"/>
    </row>
    <row r="31304" spans="9:10" ht="15.75">
      <c r="I31304" s="192"/>
      <c r="J31304" s="192"/>
    </row>
    <row r="31305" spans="9:10" ht="15.75">
      <c r="I31305" s="192"/>
      <c r="J31305" s="192"/>
    </row>
    <row r="31306" spans="9:10" ht="15.75">
      <c r="I31306" s="192"/>
      <c r="J31306" s="192"/>
    </row>
    <row r="31307" spans="9:10" ht="15.75">
      <c r="I31307" s="192"/>
      <c r="J31307" s="192"/>
    </row>
    <row r="31308" spans="9:10" ht="15.75">
      <c r="I31308" s="192"/>
      <c r="J31308" s="192"/>
    </row>
    <row r="31309" spans="9:10" ht="15.75">
      <c r="I31309" s="192"/>
      <c r="J31309" s="192"/>
    </row>
    <row r="31310" spans="9:10" ht="15.75">
      <c r="I31310" s="192"/>
      <c r="J31310" s="192"/>
    </row>
    <row r="31311" spans="9:10" ht="15.75">
      <c r="I31311" s="192"/>
      <c r="J31311" s="192"/>
    </row>
    <row r="31312" spans="9:10" ht="15.75">
      <c r="I31312" s="192"/>
      <c r="J31312" s="192"/>
    </row>
    <row r="31313" spans="9:10" ht="15.75">
      <c r="I31313" s="192"/>
      <c r="J31313" s="192"/>
    </row>
    <row r="31314" spans="9:10" ht="15.75">
      <c r="I31314" s="192"/>
      <c r="J31314" s="192"/>
    </row>
    <row r="31315" spans="9:10" ht="15.75">
      <c r="I31315" s="192"/>
      <c r="J31315" s="192"/>
    </row>
    <row r="31316" spans="9:10" ht="15.75">
      <c r="I31316" s="192"/>
      <c r="J31316" s="192"/>
    </row>
    <row r="31317" spans="9:10" ht="15.75">
      <c r="I31317" s="192"/>
      <c r="J31317" s="192"/>
    </row>
    <row r="31318" spans="9:10" ht="15.75">
      <c r="I31318" s="192"/>
      <c r="J31318" s="192"/>
    </row>
    <row r="31319" spans="9:10" ht="15.75">
      <c r="I31319" s="192"/>
      <c r="J31319" s="192"/>
    </row>
    <row r="31320" spans="9:10" ht="15.75">
      <c r="I31320" s="192"/>
      <c r="J31320" s="192"/>
    </row>
    <row r="31321" spans="9:10" ht="15.75">
      <c r="I31321" s="192"/>
      <c r="J31321" s="192"/>
    </row>
    <row r="31322" spans="9:10" ht="15.75">
      <c r="I31322" s="192"/>
      <c r="J31322" s="192"/>
    </row>
    <row r="31323" spans="9:10" ht="15.75">
      <c r="I31323" s="192"/>
      <c r="J31323" s="192"/>
    </row>
    <row r="31324" spans="9:10" ht="15.75">
      <c r="I31324" s="192"/>
      <c r="J31324" s="192"/>
    </row>
    <row r="31325" spans="9:10" ht="15.75">
      <c r="I31325" s="192"/>
      <c r="J31325" s="192"/>
    </row>
    <row r="31326" spans="9:10" ht="15.75">
      <c r="I31326" s="192"/>
      <c r="J31326" s="192"/>
    </row>
    <row r="31327" spans="9:10" ht="15.75">
      <c r="I31327" s="192"/>
      <c r="J31327" s="192"/>
    </row>
    <row r="31328" spans="9:10" ht="15.75">
      <c r="I31328" s="192"/>
      <c r="J31328" s="192"/>
    </row>
    <row r="31329" spans="9:10" ht="15.75">
      <c r="I31329" s="192"/>
      <c r="J31329" s="192"/>
    </row>
    <row r="31330" spans="9:10" ht="15.75">
      <c r="I31330" s="192"/>
      <c r="J31330" s="192"/>
    </row>
    <row r="31331" spans="9:10" ht="15.75">
      <c r="I31331" s="192"/>
      <c r="J31331" s="192"/>
    </row>
    <row r="31332" spans="9:10" ht="15.75">
      <c r="I31332" s="192"/>
      <c r="J31332" s="192"/>
    </row>
    <row r="31333" spans="9:10" ht="15.75">
      <c r="I31333" s="192"/>
      <c r="J31333" s="192"/>
    </row>
    <row r="31334" spans="9:10" ht="15.75">
      <c r="I31334" s="192"/>
      <c r="J31334" s="192"/>
    </row>
    <row r="31335" spans="9:10" ht="15.75">
      <c r="I31335" s="192"/>
      <c r="J31335" s="192"/>
    </row>
    <row r="31336" spans="9:10" ht="15.75">
      <c r="I31336" s="192"/>
      <c r="J31336" s="192"/>
    </row>
    <row r="31337" spans="9:10" ht="15.75">
      <c r="I31337" s="192"/>
      <c r="J31337" s="192"/>
    </row>
    <row r="31338" spans="9:10" ht="15.75">
      <c r="I31338" s="192"/>
      <c r="J31338" s="192"/>
    </row>
    <row r="31339" spans="9:10" ht="15.75">
      <c r="I31339" s="192"/>
      <c r="J31339" s="192"/>
    </row>
    <row r="31340" spans="9:10" ht="15.75">
      <c r="I31340" s="192"/>
      <c r="J31340" s="192"/>
    </row>
    <row r="31341" spans="9:10" ht="15.75">
      <c r="I31341" s="192"/>
      <c r="J31341" s="192"/>
    </row>
    <row r="31342" spans="9:10" ht="15.75">
      <c r="I31342" s="192"/>
      <c r="J31342" s="192"/>
    </row>
    <row r="31343" spans="9:10" ht="15.75">
      <c r="I31343" s="192"/>
      <c r="J31343" s="192"/>
    </row>
    <row r="31344" spans="9:10" ht="15.75">
      <c r="I31344" s="192"/>
      <c r="J31344" s="192"/>
    </row>
    <row r="31345" spans="9:10" ht="15.75">
      <c r="I31345" s="192"/>
      <c r="J31345" s="192"/>
    </row>
    <row r="31346" spans="9:10" ht="15.75">
      <c r="I31346" s="192"/>
      <c r="J31346" s="192"/>
    </row>
    <row r="31347" spans="9:10" ht="15.75">
      <c r="I31347" s="192"/>
      <c r="J31347" s="192"/>
    </row>
    <row r="31348" spans="9:10" ht="15.75">
      <c r="I31348" s="192"/>
      <c r="J31348" s="192"/>
    </row>
    <row r="31349" spans="9:10" ht="15.75">
      <c r="I31349" s="192"/>
      <c r="J31349" s="192"/>
    </row>
    <row r="31350" spans="9:10" ht="15.75">
      <c r="I31350" s="192"/>
      <c r="J31350" s="192"/>
    </row>
    <row r="31351" spans="9:10" ht="15.75">
      <c r="I31351" s="192"/>
      <c r="J31351" s="192"/>
    </row>
    <row r="31352" spans="9:10" ht="15.75">
      <c r="I31352" s="192"/>
      <c r="J31352" s="192"/>
    </row>
    <row r="31353" spans="9:10" ht="15.75">
      <c r="I31353" s="192"/>
      <c r="J31353" s="192"/>
    </row>
    <row r="31354" spans="9:10" ht="15.75">
      <c r="I31354" s="192"/>
      <c r="J31354" s="192"/>
    </row>
    <row r="31355" spans="9:10" ht="15.75">
      <c r="I31355" s="192"/>
      <c r="J31355" s="192"/>
    </row>
    <row r="31356" spans="9:10" ht="15.75">
      <c r="I31356" s="192"/>
      <c r="J31356" s="192"/>
    </row>
    <row r="31357" spans="9:10" ht="15.75">
      <c r="I31357" s="192"/>
      <c r="J31357" s="192"/>
    </row>
    <row r="31358" spans="9:10" ht="15.75">
      <c r="I31358" s="192"/>
      <c r="J31358" s="192"/>
    </row>
    <row r="31359" spans="9:10" ht="15.75">
      <c r="I31359" s="192"/>
      <c r="J31359" s="192"/>
    </row>
    <row r="31360" spans="9:10" ht="15.75">
      <c r="I31360" s="192"/>
      <c r="J31360" s="192"/>
    </row>
    <row r="31361" spans="9:10" ht="15.75">
      <c r="I31361" s="192"/>
      <c r="J31361" s="192"/>
    </row>
    <row r="31362" spans="9:10" ht="15.75">
      <c r="I31362" s="192"/>
      <c r="J31362" s="192"/>
    </row>
    <row r="31363" spans="9:10" ht="15.75">
      <c r="I31363" s="192"/>
      <c r="J31363" s="192"/>
    </row>
    <row r="31364" spans="9:10" ht="15.75">
      <c r="I31364" s="192"/>
      <c r="J31364" s="192"/>
    </row>
    <row r="31365" spans="9:10" ht="15.75">
      <c r="I31365" s="192"/>
      <c r="J31365" s="192"/>
    </row>
    <row r="31366" spans="9:10" ht="15.75">
      <c r="I31366" s="192"/>
      <c r="J31366" s="192"/>
    </row>
    <row r="31367" spans="9:10" ht="15.75">
      <c r="I31367" s="192"/>
      <c r="J31367" s="192"/>
    </row>
    <row r="31368" spans="9:10" ht="15.75">
      <c r="I31368" s="192"/>
      <c r="J31368" s="192"/>
    </row>
    <row r="31369" spans="9:10" ht="15.75">
      <c r="I31369" s="192"/>
      <c r="J31369" s="192"/>
    </row>
    <row r="31370" spans="9:10" ht="15.75">
      <c r="I31370" s="192"/>
      <c r="J31370" s="192"/>
    </row>
    <row r="31371" spans="9:10" ht="15.75">
      <c r="I31371" s="192"/>
      <c r="J31371" s="192"/>
    </row>
    <row r="31372" spans="9:10" ht="15.75">
      <c r="I31372" s="192"/>
      <c r="J31372" s="192"/>
    </row>
    <row r="31373" spans="9:10" ht="15.75">
      <c r="I31373" s="192"/>
      <c r="J31373" s="192"/>
    </row>
    <row r="31374" spans="9:10" ht="15.75">
      <c r="I31374" s="192"/>
      <c r="J31374" s="192"/>
    </row>
    <row r="31375" spans="9:10" ht="15.75">
      <c r="I31375" s="192"/>
      <c r="J31375" s="192"/>
    </row>
    <row r="31376" spans="9:10" ht="15.75">
      <c r="I31376" s="192"/>
      <c r="J31376" s="192"/>
    </row>
    <row r="31377" spans="9:10" ht="15.75">
      <c r="I31377" s="192"/>
      <c r="J31377" s="192"/>
    </row>
    <row r="31378" spans="9:10" ht="15.75">
      <c r="I31378" s="192"/>
      <c r="J31378" s="192"/>
    </row>
    <row r="31379" spans="9:10" ht="15.75">
      <c r="I31379" s="192"/>
      <c r="J31379" s="192"/>
    </row>
    <row r="31380" spans="9:10" ht="15.75">
      <c r="I31380" s="192"/>
      <c r="J31380" s="192"/>
    </row>
    <row r="31381" spans="9:10" ht="15.75">
      <c r="I31381" s="192"/>
      <c r="J31381" s="192"/>
    </row>
    <row r="31382" spans="9:10" ht="15.75">
      <c r="I31382" s="192"/>
      <c r="J31382" s="192"/>
    </row>
    <row r="31383" spans="9:10" ht="15.75">
      <c r="I31383" s="192"/>
      <c r="J31383" s="192"/>
    </row>
    <row r="31384" spans="9:10" ht="15.75">
      <c r="I31384" s="192"/>
      <c r="J31384" s="192"/>
    </row>
    <row r="31385" spans="9:10" ht="15.75">
      <c r="I31385" s="192"/>
      <c r="J31385" s="192"/>
    </row>
    <row r="31386" spans="9:10" ht="15.75">
      <c r="I31386" s="192"/>
      <c r="J31386" s="192"/>
    </row>
    <row r="31387" spans="9:10" ht="15.75">
      <c r="I31387" s="192"/>
      <c r="J31387" s="192"/>
    </row>
    <row r="31388" spans="9:10" ht="15.75">
      <c r="I31388" s="192"/>
      <c r="J31388" s="192"/>
    </row>
    <row r="31389" spans="9:10" ht="15.75">
      <c r="I31389" s="192"/>
      <c r="J31389" s="192"/>
    </row>
    <row r="31390" spans="9:10" ht="15.75">
      <c r="I31390" s="192"/>
      <c r="J31390" s="192"/>
    </row>
    <row r="31391" spans="9:10" ht="15.75">
      <c r="I31391" s="192"/>
      <c r="J31391" s="192"/>
    </row>
    <row r="31392" spans="9:10" ht="15.75">
      <c r="I31392" s="192"/>
      <c r="J31392" s="192"/>
    </row>
    <row r="31393" spans="9:10" ht="15.75">
      <c r="I31393" s="192"/>
      <c r="J31393" s="192"/>
    </row>
    <row r="31394" spans="9:10" ht="15.75">
      <c r="I31394" s="192"/>
      <c r="J31394" s="192"/>
    </row>
    <row r="31395" spans="9:10" ht="15.75">
      <c r="I31395" s="192"/>
      <c r="J31395" s="192"/>
    </row>
    <row r="31396" spans="9:10" ht="15.75">
      <c r="I31396" s="192"/>
      <c r="J31396" s="192"/>
    </row>
    <row r="31397" spans="9:10" ht="15.75">
      <c r="I31397" s="192"/>
      <c r="J31397" s="192"/>
    </row>
    <row r="31398" spans="9:10" ht="15.75">
      <c r="I31398" s="192"/>
      <c r="J31398" s="192"/>
    </row>
    <row r="31399" spans="9:10" ht="15.75">
      <c r="I31399" s="192"/>
      <c r="J31399" s="192"/>
    </row>
    <row r="31400" spans="9:10" ht="15.75">
      <c r="I31400" s="192"/>
      <c r="J31400" s="192"/>
    </row>
    <row r="31401" spans="9:10" ht="15.75">
      <c r="I31401" s="192"/>
      <c r="J31401" s="192"/>
    </row>
    <row r="31402" spans="9:10" ht="15.75">
      <c r="I31402" s="192"/>
      <c r="J31402" s="192"/>
    </row>
    <row r="31403" spans="9:10" ht="15.75">
      <c r="I31403" s="192"/>
      <c r="J31403" s="192"/>
    </row>
    <row r="31404" spans="9:10" ht="15.75">
      <c r="I31404" s="192"/>
      <c r="J31404" s="192"/>
    </row>
    <row r="31405" spans="9:10" ht="15.75">
      <c r="I31405" s="192"/>
      <c r="J31405" s="192"/>
    </row>
    <row r="31406" spans="9:10" ht="15.75">
      <c r="I31406" s="192"/>
      <c r="J31406" s="192"/>
    </row>
    <row r="31407" spans="9:10" ht="15.75">
      <c r="I31407" s="192"/>
      <c r="J31407" s="192"/>
    </row>
    <row r="31408" spans="9:10" ht="15.75">
      <c r="I31408" s="192"/>
      <c r="J31408" s="192"/>
    </row>
    <row r="31409" spans="9:10" ht="15.75">
      <c r="I31409" s="192"/>
      <c r="J31409" s="192"/>
    </row>
    <row r="31410" spans="9:10" ht="15.75">
      <c r="I31410" s="192"/>
      <c r="J31410" s="192"/>
    </row>
    <row r="31411" spans="9:10" ht="15.75">
      <c r="I31411" s="192"/>
      <c r="J31411" s="192"/>
    </row>
    <row r="31412" spans="9:10" ht="15.75">
      <c r="I31412" s="192"/>
      <c r="J31412" s="192"/>
    </row>
    <row r="31413" spans="9:10" ht="15.75">
      <c r="I31413" s="192"/>
      <c r="J31413" s="192"/>
    </row>
    <row r="31414" spans="9:10" ht="15.75">
      <c r="I31414" s="192"/>
      <c r="J31414" s="192"/>
    </row>
    <row r="31415" spans="9:10" ht="15.75">
      <c r="I31415" s="192"/>
      <c r="J31415" s="192"/>
    </row>
    <row r="31416" spans="9:10" ht="15.75">
      <c r="I31416" s="192"/>
      <c r="J31416" s="192"/>
    </row>
    <row r="31417" spans="9:10" ht="15.75">
      <c r="I31417" s="192"/>
      <c r="J31417" s="192"/>
    </row>
    <row r="31418" spans="9:10" ht="15.75">
      <c r="I31418" s="192"/>
      <c r="J31418" s="192"/>
    </row>
    <row r="31419" spans="9:10" ht="15.75">
      <c r="I31419" s="192"/>
      <c r="J31419" s="192"/>
    </row>
    <row r="31420" spans="9:10" ht="15.75">
      <c r="I31420" s="192"/>
      <c r="J31420" s="192"/>
    </row>
    <row r="31421" spans="9:10" ht="15.75">
      <c r="I31421" s="192"/>
      <c r="J31421" s="192"/>
    </row>
    <row r="31422" spans="9:10" ht="15.75">
      <c r="I31422" s="192"/>
      <c r="J31422" s="192"/>
    </row>
    <row r="31423" spans="9:10" ht="15.75">
      <c r="I31423" s="192"/>
      <c r="J31423" s="192"/>
    </row>
    <row r="31424" spans="9:10" ht="15.75">
      <c r="I31424" s="192"/>
      <c r="J31424" s="192"/>
    </row>
    <row r="31425" spans="9:10" ht="15.75">
      <c r="I31425" s="192"/>
      <c r="J31425" s="192"/>
    </row>
    <row r="31426" spans="9:10" ht="15.75">
      <c r="I31426" s="192"/>
      <c r="J31426" s="192"/>
    </row>
    <row r="31427" spans="9:10" ht="15.75">
      <c r="I31427" s="192"/>
      <c r="J31427" s="192"/>
    </row>
    <row r="31428" spans="9:10" ht="15.75">
      <c r="I31428" s="192"/>
      <c r="J31428" s="192"/>
    </row>
    <row r="31429" spans="9:10" ht="15.75">
      <c r="I31429" s="192"/>
      <c r="J31429" s="192"/>
    </row>
    <row r="31430" spans="9:10" ht="15.75">
      <c r="I31430" s="192"/>
      <c r="J31430" s="192"/>
    </row>
    <row r="31431" spans="9:10" ht="15.75">
      <c r="I31431" s="192"/>
      <c r="J31431" s="192"/>
    </row>
    <row r="31432" spans="9:10" ht="15.75">
      <c r="I31432" s="192"/>
      <c r="J31432" s="192"/>
    </row>
    <row r="31433" spans="9:10" ht="15.75">
      <c r="I31433" s="192"/>
      <c r="J31433" s="192"/>
    </row>
    <row r="31434" spans="9:10" ht="15.75">
      <c r="I31434" s="192"/>
      <c r="J31434" s="192"/>
    </row>
    <row r="31435" spans="9:10" ht="15.75">
      <c r="I31435" s="192"/>
      <c r="J31435" s="192"/>
    </row>
    <row r="31436" spans="9:10" ht="15.75">
      <c r="I31436" s="192"/>
      <c r="J31436" s="192"/>
    </row>
    <row r="31437" spans="9:10" ht="15.75">
      <c r="I31437" s="192"/>
      <c r="J31437" s="192"/>
    </row>
    <row r="31438" spans="9:10" ht="15.75">
      <c r="I31438" s="192"/>
      <c r="J31438" s="192"/>
    </row>
    <row r="31439" spans="9:10" ht="15.75">
      <c r="I31439" s="192"/>
      <c r="J31439" s="192"/>
    </row>
    <row r="31440" spans="9:10" ht="15.75">
      <c r="I31440" s="192"/>
      <c r="J31440" s="192"/>
    </row>
    <row r="31441" spans="9:10" ht="15.75">
      <c r="I31441" s="192"/>
      <c r="J31441" s="192"/>
    </row>
    <row r="31442" spans="9:10" ht="15.75">
      <c r="I31442" s="192"/>
      <c r="J31442" s="192"/>
    </row>
    <row r="31443" spans="9:10" ht="15.75">
      <c r="I31443" s="192"/>
      <c r="J31443" s="192"/>
    </row>
    <row r="31444" spans="9:10" ht="15.75">
      <c r="I31444" s="192"/>
      <c r="J31444" s="192"/>
    </row>
    <row r="31445" spans="9:10" ht="15.75">
      <c r="I31445" s="192"/>
      <c r="J31445" s="192"/>
    </row>
    <row r="31446" spans="9:10" ht="15.75">
      <c r="I31446" s="192"/>
      <c r="J31446" s="192"/>
    </row>
    <row r="31447" spans="9:10" ht="15.75">
      <c r="I31447" s="192"/>
      <c r="J31447" s="192"/>
    </row>
    <row r="31448" spans="9:10" ht="15.75">
      <c r="I31448" s="192"/>
      <c r="J31448" s="192"/>
    </row>
    <row r="31449" spans="9:10" ht="15.75">
      <c r="I31449" s="192"/>
      <c r="J31449" s="192"/>
    </row>
    <row r="31450" spans="9:10" ht="15.75">
      <c r="I31450" s="192"/>
      <c r="J31450" s="192"/>
    </row>
    <row r="31451" spans="9:10" ht="15.75">
      <c r="I31451" s="192"/>
      <c r="J31451" s="192"/>
    </row>
    <row r="31452" spans="9:10" ht="15.75">
      <c r="I31452" s="192"/>
      <c r="J31452" s="192"/>
    </row>
    <row r="31453" spans="9:10" ht="15.75">
      <c r="I31453" s="192"/>
      <c r="J31453" s="192"/>
    </row>
    <row r="31454" spans="9:10" ht="15.75">
      <c r="I31454" s="192"/>
      <c r="J31454" s="192"/>
    </row>
    <row r="31455" spans="9:10" ht="15.75">
      <c r="I31455" s="192"/>
      <c r="J31455" s="192"/>
    </row>
    <row r="31456" spans="9:10" ht="15.75">
      <c r="I31456" s="192"/>
      <c r="J31456" s="192"/>
    </row>
    <row r="31457" spans="9:10" ht="15.75">
      <c r="I31457" s="192"/>
      <c r="J31457" s="192"/>
    </row>
    <row r="31458" spans="9:10" ht="15.75">
      <c r="I31458" s="192"/>
      <c r="J31458" s="192"/>
    </row>
    <row r="31459" spans="9:10" ht="15.75">
      <c r="I31459" s="192"/>
      <c r="J31459" s="192"/>
    </row>
    <row r="31460" spans="9:10" ht="15.75">
      <c r="I31460" s="192"/>
      <c r="J31460" s="192"/>
    </row>
    <row r="31461" spans="9:10" ht="15.75">
      <c r="I31461" s="192"/>
      <c r="J31461" s="192"/>
    </row>
    <row r="31462" spans="9:10" ht="15.75">
      <c r="I31462" s="192"/>
      <c r="J31462" s="192"/>
    </row>
    <row r="31463" spans="9:10" ht="15.75">
      <c r="I31463" s="192"/>
      <c r="J31463" s="192"/>
    </row>
    <row r="31464" spans="9:10" ht="15.75">
      <c r="I31464" s="192"/>
      <c r="J31464" s="192"/>
    </row>
    <row r="31465" spans="9:10" ht="15.75">
      <c r="I31465" s="192"/>
      <c r="J31465" s="192"/>
    </row>
    <row r="31466" spans="9:10" ht="15.75">
      <c r="I31466" s="192"/>
      <c r="J31466" s="192"/>
    </row>
    <row r="31467" spans="9:10" ht="15.75">
      <c r="I31467" s="192"/>
      <c r="J31467" s="192"/>
    </row>
    <row r="31468" spans="9:10" ht="15.75">
      <c r="I31468" s="192"/>
      <c r="J31468" s="192"/>
    </row>
    <row r="31469" spans="9:10" ht="15.75">
      <c r="I31469" s="192"/>
      <c r="J31469" s="192"/>
    </row>
    <row r="31470" spans="9:10" ht="15.75">
      <c r="I31470" s="192"/>
      <c r="J31470" s="192"/>
    </row>
    <row r="31471" spans="9:10" ht="15.75">
      <c r="I31471" s="192"/>
      <c r="J31471" s="192"/>
    </row>
    <row r="31472" spans="9:10" ht="15.75">
      <c r="I31472" s="192"/>
      <c r="J31472" s="192"/>
    </row>
    <row r="31473" spans="9:10" ht="15.75">
      <c r="I31473" s="192"/>
      <c r="J31473" s="192"/>
    </row>
    <row r="31474" spans="9:10" ht="15.75">
      <c r="I31474" s="192"/>
      <c r="J31474" s="192"/>
    </row>
    <row r="31475" spans="9:10" ht="15.75">
      <c r="I31475" s="192"/>
      <c r="J31475" s="192"/>
    </row>
    <row r="31476" spans="9:10" ht="15.75">
      <c r="I31476" s="192"/>
      <c r="J31476" s="192"/>
    </row>
    <row r="31477" spans="9:10" ht="15.75">
      <c r="I31477" s="192"/>
      <c r="J31477" s="192"/>
    </row>
    <row r="31478" spans="9:10" ht="15.75">
      <c r="I31478" s="192"/>
      <c r="J31478" s="192"/>
    </row>
    <row r="31479" spans="9:10" ht="15.75">
      <c r="I31479" s="192"/>
      <c r="J31479" s="192"/>
    </row>
    <row r="31480" spans="9:10" ht="15.75">
      <c r="I31480" s="192"/>
      <c r="J31480" s="192"/>
    </row>
    <row r="31481" spans="9:10" ht="15.75">
      <c r="I31481" s="192"/>
      <c r="J31481" s="192"/>
    </row>
    <row r="31482" spans="9:10" ht="15.75">
      <c r="I31482" s="192"/>
      <c r="J31482" s="192"/>
    </row>
    <row r="31483" spans="9:10" ht="15.75">
      <c r="I31483" s="192"/>
      <c r="J31483" s="192"/>
    </row>
    <row r="31484" spans="9:10" ht="15.75">
      <c r="I31484" s="192"/>
      <c r="J31484" s="192"/>
    </row>
    <row r="31485" spans="9:10" ht="15.75">
      <c r="I31485" s="192"/>
      <c r="J31485" s="192"/>
    </row>
    <row r="31486" spans="9:10" ht="15.75">
      <c r="I31486" s="192"/>
      <c r="J31486" s="192"/>
    </row>
    <row r="31487" spans="9:10" ht="15.75">
      <c r="I31487" s="192"/>
      <c r="J31487" s="192"/>
    </row>
    <row r="31488" spans="9:10" ht="15.75">
      <c r="I31488" s="192"/>
      <c r="J31488" s="192"/>
    </row>
    <row r="31489" spans="9:10" ht="15.75">
      <c r="I31489" s="192"/>
      <c r="J31489" s="192"/>
    </row>
    <row r="31490" spans="9:10" ht="15.75">
      <c r="I31490" s="192"/>
      <c r="J31490" s="192"/>
    </row>
    <row r="31491" spans="9:10" ht="15.75">
      <c r="I31491" s="192"/>
      <c r="J31491" s="192"/>
    </row>
    <row r="31492" spans="9:10" ht="15.75">
      <c r="I31492" s="192"/>
      <c r="J31492" s="192"/>
    </row>
    <row r="31493" spans="9:10" ht="15.75">
      <c r="I31493" s="192"/>
      <c r="J31493" s="192"/>
    </row>
    <row r="31494" spans="9:10" ht="15.75">
      <c r="I31494" s="192"/>
      <c r="J31494" s="192"/>
    </row>
    <row r="31495" spans="9:10" ht="15.75">
      <c r="I31495" s="192"/>
      <c r="J31495" s="192"/>
    </row>
    <row r="31496" spans="9:10" ht="15.75">
      <c r="I31496" s="192"/>
      <c r="J31496" s="192"/>
    </row>
    <row r="31497" spans="9:10" ht="15.75">
      <c r="I31497" s="192"/>
      <c r="J31497" s="192"/>
    </row>
    <row r="31498" spans="9:10" ht="15.75">
      <c r="I31498" s="192"/>
      <c r="J31498" s="192"/>
    </row>
    <row r="31499" spans="9:10" ht="15.75">
      <c r="I31499" s="192"/>
      <c r="J31499" s="192"/>
    </row>
    <row r="31500" spans="9:10" ht="15.75">
      <c r="I31500" s="192"/>
      <c r="J31500" s="192"/>
    </row>
    <row r="31501" spans="9:10" ht="15.75">
      <c r="I31501" s="192"/>
      <c r="J31501" s="192"/>
    </row>
    <row r="31502" spans="9:10" ht="15.75">
      <c r="I31502" s="192"/>
      <c r="J31502" s="192"/>
    </row>
    <row r="31503" spans="9:10" ht="15.75">
      <c r="I31503" s="192"/>
      <c r="J31503" s="192"/>
    </row>
    <row r="31504" spans="9:10" ht="15.75">
      <c r="I31504" s="192"/>
      <c r="J31504" s="192"/>
    </row>
    <row r="31505" spans="9:10" ht="15.75">
      <c r="I31505" s="192"/>
      <c r="J31505" s="192"/>
    </row>
    <row r="31506" spans="9:10" ht="15.75">
      <c r="I31506" s="192"/>
      <c r="J31506" s="192"/>
    </row>
    <row r="31507" spans="9:10" ht="15.75">
      <c r="I31507" s="192"/>
      <c r="J31507" s="192"/>
    </row>
    <row r="31508" spans="9:10" ht="15.75">
      <c r="I31508" s="192"/>
      <c r="J31508" s="192"/>
    </row>
    <row r="31509" spans="9:10" ht="15.75">
      <c r="I31509" s="192"/>
      <c r="J31509" s="192"/>
    </row>
    <row r="31510" spans="9:10" ht="15.75">
      <c r="I31510" s="192"/>
      <c r="J31510" s="192"/>
    </row>
    <row r="31511" spans="9:10" ht="15.75">
      <c r="I31511" s="192"/>
      <c r="J31511" s="192"/>
    </row>
    <row r="31512" spans="9:10" ht="15.75">
      <c r="I31512" s="192"/>
      <c r="J31512" s="192"/>
    </row>
    <row r="31513" spans="9:10" ht="15.75">
      <c r="I31513" s="192"/>
      <c r="J31513" s="192"/>
    </row>
    <row r="31514" spans="9:10" ht="15.75">
      <c r="I31514" s="192"/>
      <c r="J31514" s="192"/>
    </row>
    <row r="31515" spans="9:10" ht="15.75">
      <c r="I31515" s="192"/>
      <c r="J31515" s="192"/>
    </row>
    <row r="31516" spans="9:10" ht="15.75">
      <c r="I31516" s="192"/>
      <c r="J31516" s="192"/>
    </row>
    <row r="31517" spans="9:10" ht="15.75">
      <c r="I31517" s="192"/>
      <c r="J31517" s="192"/>
    </row>
    <row r="31518" spans="9:10" ht="15.75">
      <c r="I31518" s="192"/>
      <c r="J31518" s="192"/>
    </row>
    <row r="31519" spans="9:10" ht="15.75">
      <c r="I31519" s="192"/>
      <c r="J31519" s="192"/>
    </row>
    <row r="31520" spans="9:10" ht="15.75">
      <c r="I31520" s="192"/>
      <c r="J31520" s="192"/>
    </row>
    <row r="31521" spans="9:10" ht="15.75">
      <c r="I31521" s="192"/>
      <c r="J31521" s="192"/>
    </row>
    <row r="31522" spans="9:10" ht="15.75">
      <c r="I31522" s="192"/>
      <c r="J31522" s="192"/>
    </row>
    <row r="31523" spans="9:10" ht="15.75">
      <c r="I31523" s="192"/>
      <c r="J31523" s="192"/>
    </row>
    <row r="31524" spans="9:10" ht="15.75">
      <c r="I31524" s="192"/>
      <c r="J31524" s="192"/>
    </row>
    <row r="31525" spans="9:10" ht="15.75">
      <c r="I31525" s="192"/>
      <c r="J31525" s="192"/>
    </row>
    <row r="31526" spans="9:10" ht="15.75">
      <c r="I31526" s="192"/>
      <c r="J31526" s="192"/>
    </row>
    <row r="31527" spans="9:10" ht="15.75">
      <c r="I31527" s="192"/>
      <c r="J31527" s="192"/>
    </row>
    <row r="31528" spans="9:10" ht="15.75">
      <c r="I31528" s="192"/>
      <c r="J31528" s="192"/>
    </row>
    <row r="31529" spans="9:10" ht="15.75">
      <c r="I31529" s="192"/>
      <c r="J31529" s="192"/>
    </row>
    <row r="31530" spans="9:10" ht="15.75">
      <c r="I31530" s="192"/>
      <c r="J31530" s="192"/>
    </row>
    <row r="31531" spans="9:10" ht="15.75">
      <c r="I31531" s="192"/>
      <c r="J31531" s="192"/>
    </row>
    <row r="31532" spans="9:10" ht="15.75">
      <c r="I31532" s="192"/>
      <c r="J31532" s="192"/>
    </row>
    <row r="31533" spans="9:10" ht="15.75">
      <c r="I31533" s="192"/>
      <c r="J31533" s="192"/>
    </row>
    <row r="31534" spans="9:10" ht="15.75">
      <c r="I31534" s="192"/>
      <c r="J31534" s="192"/>
    </row>
    <row r="31535" spans="9:10" ht="15.75">
      <c r="I31535" s="192"/>
      <c r="J31535" s="192"/>
    </row>
    <row r="31536" spans="9:10" ht="15.75">
      <c r="I31536" s="192"/>
      <c r="J31536" s="192"/>
    </row>
    <row r="31537" spans="9:10" ht="15.75">
      <c r="I31537" s="192"/>
      <c r="J31537" s="192"/>
    </row>
    <row r="31538" spans="9:10" ht="15.75">
      <c r="I31538" s="192"/>
      <c r="J31538" s="192"/>
    </row>
    <row r="31539" spans="9:10" ht="15.75">
      <c r="I31539" s="192"/>
      <c r="J31539" s="192"/>
    </row>
    <row r="31540" spans="9:10" ht="15.75">
      <c r="I31540" s="192"/>
      <c r="J31540" s="192"/>
    </row>
    <row r="31541" spans="9:10" ht="15.75">
      <c r="I31541" s="192"/>
      <c r="J31541" s="192"/>
    </row>
    <row r="31542" spans="9:10" ht="15.75">
      <c r="I31542" s="192"/>
      <c r="J31542" s="192"/>
    </row>
    <row r="31543" spans="9:10" ht="15.75">
      <c r="I31543" s="192"/>
      <c r="J31543" s="192"/>
    </row>
    <row r="31544" spans="9:10" ht="15.75">
      <c r="I31544" s="192"/>
      <c r="J31544" s="192"/>
    </row>
    <row r="31545" spans="9:10" ht="15.75">
      <c r="I31545" s="192"/>
      <c r="J31545" s="192"/>
    </row>
    <row r="31546" spans="9:10" ht="15.75">
      <c r="I31546" s="192"/>
      <c r="J31546" s="192"/>
    </row>
    <row r="31547" spans="9:10" ht="15.75">
      <c r="I31547" s="192"/>
      <c r="J31547" s="192"/>
    </row>
    <row r="31548" spans="9:10" ht="15.75">
      <c r="I31548" s="192"/>
      <c r="J31548" s="192"/>
    </row>
    <row r="31549" spans="9:10" ht="15.75">
      <c r="I31549" s="192"/>
      <c r="J31549" s="192"/>
    </row>
    <row r="31550" spans="9:10" ht="15.75">
      <c r="I31550" s="192"/>
      <c r="J31550" s="192"/>
    </row>
    <row r="31551" spans="9:10" ht="15.75">
      <c r="I31551" s="192"/>
      <c r="J31551" s="192"/>
    </row>
    <row r="31552" spans="9:10" ht="15.75">
      <c r="I31552" s="192"/>
      <c r="J31552" s="192"/>
    </row>
    <row r="31553" spans="9:10" ht="15.75">
      <c r="I31553" s="192"/>
      <c r="J31553" s="192"/>
    </row>
    <row r="31554" spans="9:10" ht="15.75">
      <c r="I31554" s="192"/>
      <c r="J31554" s="192"/>
    </row>
    <row r="31555" spans="9:10" ht="15.75">
      <c r="I31555" s="192"/>
      <c r="J31555" s="192"/>
    </row>
    <row r="31556" spans="9:10" ht="15.75">
      <c r="I31556" s="192"/>
      <c r="J31556" s="192"/>
    </row>
    <row r="31557" spans="9:10" ht="15.75">
      <c r="I31557" s="192"/>
      <c r="J31557" s="192"/>
    </row>
    <row r="31558" spans="9:10" ht="15.75">
      <c r="I31558" s="192"/>
      <c r="J31558" s="192"/>
    </row>
    <row r="31559" spans="9:10" ht="15.75">
      <c r="I31559" s="192"/>
      <c r="J31559" s="192"/>
    </row>
    <row r="31560" spans="9:10" ht="15.75">
      <c r="I31560" s="192"/>
      <c r="J31560" s="192"/>
    </row>
    <row r="31561" spans="9:10" ht="15.75">
      <c r="I31561" s="192"/>
      <c r="J31561" s="192"/>
    </row>
    <row r="31562" spans="9:10" ht="15.75">
      <c r="I31562" s="192"/>
      <c r="J31562" s="192"/>
    </row>
    <row r="31563" spans="9:10" ht="15.75">
      <c r="I31563" s="192"/>
      <c r="J31563" s="192"/>
    </row>
    <row r="31564" spans="9:10" ht="15.75">
      <c r="I31564" s="192"/>
      <c r="J31564" s="192"/>
    </row>
    <row r="31565" spans="9:10" ht="15.75">
      <c r="I31565" s="192"/>
      <c r="J31565" s="192"/>
    </row>
    <row r="31566" spans="9:10" ht="15.75">
      <c r="I31566" s="192"/>
      <c r="J31566" s="192"/>
    </row>
    <row r="31567" spans="9:10" ht="15.75">
      <c r="I31567" s="192"/>
      <c r="J31567" s="192"/>
    </row>
    <row r="31568" spans="9:10" ht="15.75">
      <c r="I31568" s="192"/>
      <c r="J31568" s="192"/>
    </row>
    <row r="31569" spans="9:10" ht="15.75">
      <c r="I31569" s="192"/>
      <c r="J31569" s="192"/>
    </row>
    <row r="31570" spans="9:10" ht="15.75">
      <c r="I31570" s="192"/>
      <c r="J31570" s="192"/>
    </row>
    <row r="31571" spans="9:10" ht="15.75">
      <c r="I31571" s="192"/>
      <c r="J31571" s="192"/>
    </row>
    <row r="31572" spans="9:10" ht="15.75">
      <c r="I31572" s="192"/>
      <c r="J31572" s="192"/>
    </row>
    <row r="31573" spans="9:10" ht="15.75">
      <c r="I31573" s="192"/>
      <c r="J31573" s="192"/>
    </row>
    <row r="31574" spans="9:10" ht="15.75">
      <c r="I31574" s="192"/>
      <c r="J31574" s="192"/>
    </row>
    <row r="31575" spans="9:10" ht="15.75">
      <c r="I31575" s="192"/>
      <c r="J31575" s="192"/>
    </row>
    <row r="31576" spans="9:10" ht="15.75">
      <c r="I31576" s="192"/>
      <c r="J31576" s="192"/>
    </row>
    <row r="31577" spans="9:10" ht="15.75">
      <c r="I31577" s="192"/>
      <c r="J31577" s="192"/>
    </row>
    <row r="31578" spans="9:10" ht="15.75">
      <c r="I31578" s="192"/>
      <c r="J31578" s="192"/>
    </row>
    <row r="31579" spans="9:10" ht="15.75">
      <c r="I31579" s="192"/>
      <c r="J31579" s="192"/>
    </row>
    <row r="31580" spans="9:10" ht="15.75">
      <c r="I31580" s="192"/>
      <c r="J31580" s="192"/>
    </row>
    <row r="31581" spans="9:10" ht="15.75">
      <c r="I31581" s="192"/>
      <c r="J31581" s="192"/>
    </row>
    <row r="31582" spans="9:10" ht="15.75">
      <c r="I31582" s="192"/>
      <c r="J31582" s="192"/>
    </row>
    <row r="31583" spans="9:10" ht="15.75">
      <c r="I31583" s="192"/>
      <c r="J31583" s="192"/>
    </row>
    <row r="31584" spans="9:10" ht="15.75">
      <c r="I31584" s="192"/>
      <c r="J31584" s="192"/>
    </row>
    <row r="31585" spans="9:10" ht="15.75">
      <c r="I31585" s="192"/>
      <c r="J31585" s="192"/>
    </row>
    <row r="31586" spans="9:10" ht="15.75">
      <c r="I31586" s="192"/>
      <c r="J31586" s="192"/>
    </row>
    <row r="31587" spans="9:10" ht="15.75">
      <c r="I31587" s="192"/>
      <c r="J31587" s="192"/>
    </row>
    <row r="31588" spans="9:10" ht="15.75">
      <c r="I31588" s="192"/>
      <c r="J31588" s="192"/>
    </row>
    <row r="31589" spans="9:10" ht="15.75">
      <c r="I31589" s="192"/>
      <c r="J31589" s="192"/>
    </row>
    <row r="31590" spans="9:10" ht="15.75">
      <c r="I31590" s="192"/>
      <c r="J31590" s="192"/>
    </row>
    <row r="31591" spans="9:10" ht="15.75">
      <c r="I31591" s="192"/>
      <c r="J31591" s="192"/>
    </row>
    <row r="31592" spans="9:10" ht="15.75">
      <c r="I31592" s="192"/>
      <c r="J31592" s="192"/>
    </row>
    <row r="31593" spans="9:10" ht="15.75">
      <c r="I31593" s="192"/>
      <c r="J31593" s="192"/>
    </row>
    <row r="31594" spans="9:10" ht="15.75">
      <c r="I31594" s="192"/>
      <c r="J31594" s="192"/>
    </row>
    <row r="31595" spans="9:10" ht="15.75">
      <c r="I31595" s="192"/>
      <c r="J31595" s="192"/>
    </row>
    <row r="31596" spans="9:10" ht="15.75">
      <c r="I31596" s="192"/>
      <c r="J31596" s="192"/>
    </row>
    <row r="31597" spans="9:10" ht="15.75">
      <c r="I31597" s="192"/>
      <c r="J31597" s="192"/>
    </row>
    <row r="31598" spans="9:10" ht="15.75">
      <c r="I31598" s="192"/>
      <c r="J31598" s="192"/>
    </row>
    <row r="31599" spans="9:10" ht="15.75">
      <c r="I31599" s="192"/>
      <c r="J31599" s="192"/>
    </row>
    <row r="31600" spans="9:10" ht="15.75">
      <c r="I31600" s="192"/>
      <c r="J31600" s="192"/>
    </row>
    <row r="31601" spans="9:10" ht="15.75">
      <c r="I31601" s="192"/>
      <c r="J31601" s="192"/>
    </row>
    <row r="31602" spans="9:10" ht="15.75">
      <c r="I31602" s="192"/>
      <c r="J31602" s="192"/>
    </row>
    <row r="31603" spans="9:10" ht="15.75">
      <c r="I31603" s="192"/>
      <c r="J31603" s="192"/>
    </row>
    <row r="31604" spans="9:10" ht="15.75">
      <c r="I31604" s="192"/>
      <c r="J31604" s="192"/>
    </row>
    <row r="31605" spans="9:10" ht="15.75">
      <c r="I31605" s="192"/>
      <c r="J31605" s="192"/>
    </row>
    <row r="31606" spans="9:10" ht="15.75">
      <c r="I31606" s="192"/>
      <c r="J31606" s="192"/>
    </row>
    <row r="31607" spans="9:10" ht="15.75">
      <c r="I31607" s="192"/>
      <c r="J31607" s="192"/>
    </row>
    <row r="31608" spans="9:10" ht="15.75">
      <c r="I31608" s="192"/>
      <c r="J31608" s="192"/>
    </row>
    <row r="31609" spans="9:10" ht="15.75">
      <c r="I31609" s="192"/>
      <c r="J31609" s="192"/>
    </row>
    <row r="31610" spans="9:10" ht="15.75">
      <c r="I31610" s="192"/>
      <c r="J31610" s="192"/>
    </row>
    <row r="31611" spans="9:10" ht="15.75">
      <c r="I31611" s="192"/>
      <c r="J31611" s="192"/>
    </row>
    <row r="31612" spans="9:10" ht="15.75">
      <c r="I31612" s="192"/>
      <c r="J31612" s="192"/>
    </row>
    <row r="31613" spans="9:10" ht="15.75">
      <c r="I31613" s="192"/>
      <c r="J31613" s="192"/>
    </row>
    <row r="31614" spans="9:10" ht="15.75">
      <c r="I31614" s="192"/>
      <c r="J31614" s="192"/>
    </row>
    <row r="31615" spans="9:10" ht="15.75">
      <c r="I31615" s="192"/>
      <c r="J31615" s="192"/>
    </row>
    <row r="31616" spans="9:10" ht="15.75">
      <c r="I31616" s="192"/>
      <c r="J31616" s="192"/>
    </row>
    <row r="31617" spans="9:10" ht="15.75">
      <c r="I31617" s="192"/>
      <c r="J31617" s="192"/>
    </row>
    <row r="31618" spans="9:10" ht="15.75">
      <c r="I31618" s="192"/>
      <c r="J31618" s="192"/>
    </row>
    <row r="31619" spans="9:10" ht="15.75">
      <c r="I31619" s="192"/>
      <c r="J31619" s="192"/>
    </row>
    <row r="31620" spans="9:10" ht="15.75">
      <c r="I31620" s="192"/>
      <c r="J31620" s="192"/>
    </row>
    <row r="31621" spans="9:10" ht="15.75">
      <c r="I31621" s="192"/>
      <c r="J31621" s="192"/>
    </row>
    <row r="31622" spans="9:10" ht="15.75">
      <c r="I31622" s="192"/>
      <c r="J31622" s="192"/>
    </row>
    <row r="31623" spans="9:10" ht="15.75">
      <c r="I31623" s="192"/>
      <c r="J31623" s="192"/>
    </row>
    <row r="31624" spans="9:10" ht="15.75">
      <c r="I31624" s="192"/>
      <c r="J31624" s="192"/>
    </row>
    <row r="31625" spans="9:10" ht="15.75">
      <c r="I31625" s="192"/>
      <c r="J31625" s="192"/>
    </row>
    <row r="31626" spans="9:10" ht="15.75">
      <c r="I31626" s="192"/>
      <c r="J31626" s="192"/>
    </row>
    <row r="31627" spans="9:10" ht="15.75">
      <c r="I31627" s="192"/>
      <c r="J31627" s="192"/>
    </row>
    <row r="31628" spans="9:10" ht="15.75">
      <c r="I31628" s="192"/>
      <c r="J31628" s="192"/>
    </row>
    <row r="31629" spans="9:10" ht="15.75">
      <c r="I31629" s="192"/>
      <c r="J31629" s="192"/>
    </row>
    <row r="31630" spans="9:10" ht="15.75">
      <c r="I31630" s="192"/>
      <c r="J31630" s="192"/>
    </row>
    <row r="31631" spans="9:10" ht="15.75">
      <c r="I31631" s="192"/>
      <c r="J31631" s="192"/>
    </row>
    <row r="31632" spans="9:10" ht="15.75">
      <c r="I31632" s="192"/>
      <c r="J31632" s="192"/>
    </row>
    <row r="31633" spans="9:10" ht="15.75">
      <c r="I31633" s="192"/>
      <c r="J31633" s="192"/>
    </row>
    <row r="31634" spans="9:10" ht="15.75">
      <c r="I31634" s="192"/>
      <c r="J31634" s="192"/>
    </row>
    <row r="31635" spans="9:10" ht="15.75">
      <c r="I31635" s="192"/>
      <c r="J31635" s="192"/>
    </row>
    <row r="31636" spans="9:10" ht="15.75">
      <c r="I31636" s="192"/>
      <c r="J31636" s="192"/>
    </row>
    <row r="31637" spans="9:10" ht="15.75">
      <c r="I31637" s="192"/>
      <c r="J31637" s="192"/>
    </row>
    <row r="31638" spans="9:10" ht="15.75">
      <c r="I31638" s="192"/>
      <c r="J31638" s="192"/>
    </row>
    <row r="31639" spans="9:10" ht="15.75">
      <c r="I31639" s="192"/>
      <c r="J31639" s="192"/>
    </row>
    <row r="31640" spans="9:10" ht="15.75">
      <c r="I31640" s="192"/>
      <c r="J31640" s="192"/>
    </row>
    <row r="31641" spans="9:10" ht="15.75">
      <c r="I31641" s="192"/>
      <c r="J31641" s="192"/>
    </row>
    <row r="31642" spans="9:10" ht="15.75">
      <c r="I31642" s="192"/>
      <c r="J31642" s="192"/>
    </row>
    <row r="31643" spans="9:10" ht="15.75">
      <c r="I31643" s="192"/>
      <c r="J31643" s="192"/>
    </row>
    <row r="31644" spans="9:10" ht="15.75">
      <c r="I31644" s="192"/>
      <c r="J31644" s="192"/>
    </row>
    <row r="31645" spans="9:10" ht="15.75">
      <c r="I31645" s="192"/>
      <c r="J31645" s="192"/>
    </row>
    <row r="31646" spans="9:10" ht="15.75">
      <c r="I31646" s="192"/>
      <c r="J31646" s="192"/>
    </row>
    <row r="31647" spans="9:10" ht="15.75">
      <c r="I31647" s="192"/>
      <c r="J31647" s="192"/>
    </row>
    <row r="31648" spans="9:10" ht="15.75">
      <c r="I31648" s="192"/>
      <c r="J31648" s="192"/>
    </row>
    <row r="31649" spans="9:10" ht="15.75">
      <c r="I31649" s="192"/>
      <c r="J31649" s="192"/>
    </row>
    <row r="31650" spans="9:10" ht="15.75">
      <c r="I31650" s="192"/>
      <c r="J31650" s="192"/>
    </row>
    <row r="31651" spans="9:10" ht="15.75">
      <c r="I31651" s="192"/>
      <c r="J31651" s="192"/>
    </row>
    <row r="31652" spans="9:10" ht="15.75">
      <c r="I31652" s="192"/>
      <c r="J31652" s="192"/>
    </row>
    <row r="31653" spans="9:10" ht="15.75">
      <c r="I31653" s="192"/>
      <c r="J31653" s="192"/>
    </row>
    <row r="31654" spans="9:10" ht="15.75">
      <c r="I31654" s="192"/>
      <c r="J31654" s="192"/>
    </row>
    <row r="31655" spans="9:10" ht="15.75">
      <c r="I31655" s="192"/>
      <c r="J31655" s="192"/>
    </row>
    <row r="31656" spans="9:10" ht="15.75">
      <c r="I31656" s="192"/>
      <c r="J31656" s="192"/>
    </row>
    <row r="31657" spans="9:10" ht="15.75">
      <c r="I31657" s="192"/>
      <c r="J31657" s="192"/>
    </row>
    <row r="31658" spans="9:10" ht="15.75">
      <c r="I31658" s="192"/>
      <c r="J31658" s="192"/>
    </row>
    <row r="31659" spans="9:10" ht="15.75">
      <c r="I31659" s="192"/>
      <c r="J31659" s="192"/>
    </row>
    <row r="31660" spans="9:10" ht="15.75">
      <c r="I31660" s="192"/>
      <c r="J31660" s="192"/>
    </row>
    <row r="31661" spans="9:10" ht="15.75">
      <c r="I31661" s="192"/>
      <c r="J31661" s="192"/>
    </row>
    <row r="31662" spans="9:10" ht="15.75">
      <c r="I31662" s="192"/>
      <c r="J31662" s="192"/>
    </row>
    <row r="31663" spans="9:10" ht="15.75">
      <c r="I31663" s="192"/>
      <c r="J31663" s="192"/>
    </row>
    <row r="31664" spans="9:10" ht="15.75">
      <c r="I31664" s="192"/>
      <c r="J31664" s="192"/>
    </row>
    <row r="31665" spans="9:10" ht="15.75">
      <c r="I31665" s="192"/>
      <c r="J31665" s="192"/>
    </row>
    <row r="31666" spans="9:10" ht="15.75">
      <c r="I31666" s="192"/>
      <c r="J31666" s="192"/>
    </row>
    <row r="31667" spans="9:10" ht="15.75">
      <c r="I31667" s="192"/>
      <c r="J31667" s="192"/>
    </row>
    <row r="31668" spans="9:10" ht="15.75">
      <c r="I31668" s="192"/>
      <c r="J31668" s="192"/>
    </row>
    <row r="31669" spans="9:10" ht="15.75">
      <c r="I31669" s="192"/>
      <c r="J31669" s="192"/>
    </row>
    <row r="31670" spans="9:10" ht="15.75">
      <c r="I31670" s="192"/>
      <c r="J31670" s="192"/>
    </row>
    <row r="31671" spans="9:10" ht="15.75">
      <c r="I31671" s="192"/>
      <c r="J31671" s="192"/>
    </row>
    <row r="31672" spans="9:10" ht="15.75">
      <c r="I31672" s="192"/>
      <c r="J31672" s="192"/>
    </row>
    <row r="31673" spans="9:10" ht="15.75">
      <c r="I31673" s="192"/>
      <c r="J31673" s="192"/>
    </row>
    <row r="31674" spans="9:10" ht="15.75">
      <c r="I31674" s="192"/>
      <c r="J31674" s="192"/>
    </row>
    <row r="31675" spans="9:10" ht="15.75">
      <c r="I31675" s="192"/>
      <c r="J31675" s="192"/>
    </row>
    <row r="31676" spans="9:10" ht="15.75">
      <c r="I31676" s="192"/>
      <c r="J31676" s="192"/>
    </row>
    <row r="31677" spans="9:10" ht="15.75">
      <c r="I31677" s="192"/>
      <c r="J31677" s="192"/>
    </row>
    <row r="31678" spans="9:10" ht="15.75">
      <c r="I31678" s="192"/>
      <c r="J31678" s="192"/>
    </row>
    <row r="31679" spans="9:10" ht="15.75">
      <c r="I31679" s="192"/>
      <c r="J31679" s="192"/>
    </row>
    <row r="31680" spans="9:10" ht="15.75">
      <c r="I31680" s="192"/>
      <c r="J31680" s="192"/>
    </row>
    <row r="31681" spans="9:10" ht="15.75">
      <c r="I31681" s="192"/>
      <c r="J31681" s="192"/>
    </row>
    <row r="31682" spans="9:10" ht="15.75">
      <c r="I31682" s="192"/>
      <c r="J31682" s="192"/>
    </row>
    <row r="31683" spans="9:10" ht="15.75">
      <c r="I31683" s="192"/>
      <c r="J31683" s="192"/>
    </row>
    <row r="31684" spans="9:10" ht="15.75">
      <c r="I31684" s="192"/>
      <c r="J31684" s="192"/>
    </row>
    <row r="31685" spans="9:10" ht="15.75">
      <c r="I31685" s="192"/>
      <c r="J31685" s="192"/>
    </row>
    <row r="31686" spans="9:10" ht="15.75">
      <c r="I31686" s="192"/>
      <c r="J31686" s="192"/>
    </row>
    <row r="31687" spans="9:10" ht="15.75">
      <c r="I31687" s="192"/>
      <c r="J31687" s="192"/>
    </row>
    <row r="31688" spans="9:10" ht="15.75">
      <c r="I31688" s="192"/>
      <c r="J31688" s="192"/>
    </row>
    <row r="31689" spans="9:10" ht="15.75">
      <c r="I31689" s="192"/>
      <c r="J31689" s="192"/>
    </row>
    <row r="31690" spans="9:10" ht="15.75">
      <c r="I31690" s="192"/>
      <c r="J31690" s="192"/>
    </row>
    <row r="31691" spans="9:10" ht="15.75">
      <c r="I31691" s="192"/>
      <c r="J31691" s="192"/>
    </row>
    <row r="31692" spans="9:10" ht="15.75">
      <c r="I31692" s="192"/>
      <c r="J31692" s="192"/>
    </row>
    <row r="31693" spans="9:10" ht="15.75">
      <c r="I31693" s="192"/>
      <c r="J31693" s="192"/>
    </row>
    <row r="31694" spans="9:10" ht="15.75">
      <c r="I31694" s="192"/>
      <c r="J31694" s="192"/>
    </row>
    <row r="31695" spans="9:10" ht="15.75">
      <c r="I31695" s="192"/>
      <c r="J31695" s="192"/>
    </row>
    <row r="31696" spans="9:10" ht="15.75">
      <c r="I31696" s="192"/>
      <c r="J31696" s="192"/>
    </row>
    <row r="31697" spans="9:10" ht="15.75">
      <c r="I31697" s="192"/>
      <c r="J31697" s="192"/>
    </row>
    <row r="31698" spans="9:10" ht="15.75">
      <c r="I31698" s="192"/>
      <c r="J31698" s="192"/>
    </row>
    <row r="31699" spans="9:10" ht="15.75">
      <c r="I31699" s="192"/>
      <c r="J31699" s="192"/>
    </row>
    <row r="31700" spans="9:10" ht="15.75">
      <c r="I31700" s="192"/>
      <c r="J31700" s="192"/>
    </row>
    <row r="31701" spans="9:10" ht="15.75">
      <c r="I31701" s="192"/>
      <c r="J31701" s="192"/>
    </row>
    <row r="31702" spans="9:10" ht="15.75">
      <c r="I31702" s="192"/>
      <c r="J31702" s="192"/>
    </row>
    <row r="31703" spans="9:10" ht="15.75">
      <c r="I31703" s="192"/>
      <c r="J31703" s="192"/>
    </row>
    <row r="31704" spans="9:10" ht="15.75">
      <c r="I31704" s="192"/>
      <c r="J31704" s="192"/>
    </row>
    <row r="31705" spans="9:10" ht="15.75">
      <c r="I31705" s="192"/>
      <c r="J31705" s="192"/>
    </row>
    <row r="31706" spans="9:10" ht="15.75">
      <c r="I31706" s="192"/>
      <c r="J31706" s="192"/>
    </row>
    <row r="31707" spans="9:10" ht="15.75">
      <c r="I31707" s="192"/>
      <c r="J31707" s="192"/>
    </row>
    <row r="31708" spans="9:10" ht="15.75">
      <c r="I31708" s="192"/>
      <c r="J31708" s="192"/>
    </row>
    <row r="31709" spans="9:10" ht="15.75">
      <c r="I31709" s="192"/>
      <c r="J31709" s="192"/>
    </row>
    <row r="31710" spans="9:10" ht="15.75">
      <c r="I31710" s="192"/>
      <c r="J31710" s="192"/>
    </row>
    <row r="31711" spans="9:10" ht="15.75">
      <c r="I31711" s="192"/>
      <c r="J31711" s="192"/>
    </row>
    <row r="31712" spans="9:10" ht="15.75">
      <c r="I31712" s="192"/>
      <c r="J31712" s="192"/>
    </row>
    <row r="31713" spans="9:10" ht="15.75">
      <c r="I31713" s="192"/>
      <c r="J31713" s="192"/>
    </row>
    <row r="31714" spans="9:10" ht="15.75">
      <c r="I31714" s="192"/>
      <c r="J31714" s="192"/>
    </row>
    <row r="31715" spans="9:10" ht="15.75">
      <c r="I31715" s="192"/>
      <c r="J31715" s="192"/>
    </row>
    <row r="31716" spans="9:10" ht="15.75">
      <c r="I31716" s="192"/>
      <c r="J31716" s="192"/>
    </row>
    <row r="31717" spans="9:10" ht="15.75">
      <c r="I31717" s="192"/>
      <c r="J31717" s="192"/>
    </row>
    <row r="31718" spans="9:10" ht="15.75">
      <c r="I31718" s="192"/>
      <c r="J31718" s="192"/>
    </row>
    <row r="31719" spans="9:10" ht="15.75">
      <c r="I31719" s="192"/>
      <c r="J31719" s="192"/>
    </row>
    <row r="31720" spans="9:10" ht="15.75">
      <c r="I31720" s="192"/>
      <c r="J31720" s="192"/>
    </row>
    <row r="31721" spans="9:10" ht="15.75">
      <c r="I31721" s="192"/>
      <c r="J31721" s="192"/>
    </row>
    <row r="31722" spans="9:10" ht="15.75">
      <c r="I31722" s="192"/>
      <c r="J31722" s="192"/>
    </row>
    <row r="31723" spans="9:10" ht="15.75">
      <c r="I31723" s="192"/>
      <c r="J31723" s="192"/>
    </row>
    <row r="31724" spans="9:10" ht="15.75">
      <c r="I31724" s="192"/>
      <c r="J31724" s="192"/>
    </row>
    <row r="31725" spans="9:10" ht="15.75">
      <c r="I31725" s="192"/>
      <c r="J31725" s="192"/>
    </row>
    <row r="31726" spans="9:10" ht="15.75">
      <c r="I31726" s="192"/>
      <c r="J31726" s="192"/>
    </row>
    <row r="31727" spans="9:10" ht="15.75">
      <c r="I31727" s="192"/>
      <c r="J31727" s="192"/>
    </row>
    <row r="31728" spans="9:10" ht="15.75">
      <c r="I31728" s="192"/>
      <c r="J31728" s="192"/>
    </row>
    <row r="31729" spans="9:10" ht="15.75">
      <c r="I31729" s="192"/>
      <c r="J31729" s="192"/>
    </row>
    <row r="31730" spans="9:10" ht="15.75">
      <c r="I31730" s="192"/>
      <c r="J31730" s="192"/>
    </row>
    <row r="31731" spans="9:10" ht="15.75">
      <c r="I31731" s="192"/>
      <c r="J31731" s="192"/>
    </row>
    <row r="31732" spans="9:10" ht="15.75">
      <c r="I31732" s="192"/>
      <c r="J31732" s="192"/>
    </row>
    <row r="31733" spans="9:10" ht="15.75">
      <c r="I31733" s="192"/>
      <c r="J31733" s="192"/>
    </row>
    <row r="31734" spans="9:10" ht="15.75">
      <c r="I31734" s="192"/>
      <c r="J31734" s="192"/>
    </row>
    <row r="31735" spans="9:10" ht="15.75">
      <c r="I31735" s="192"/>
      <c r="J31735" s="192"/>
    </row>
    <row r="31736" spans="9:10" ht="15.75">
      <c r="I31736" s="192"/>
      <c r="J31736" s="192"/>
    </row>
    <row r="31737" spans="9:10" ht="15.75">
      <c r="I31737" s="192"/>
      <c r="J31737" s="192"/>
    </row>
    <row r="31738" spans="9:10" ht="15.75">
      <c r="I31738" s="192"/>
      <c r="J31738" s="192"/>
    </row>
    <row r="31739" spans="9:10" ht="15.75">
      <c r="I31739" s="192"/>
      <c r="J31739" s="192"/>
    </row>
    <row r="31740" spans="9:10" ht="15.75">
      <c r="I31740" s="192"/>
      <c r="J31740" s="192"/>
    </row>
    <row r="31741" spans="9:10" ht="15.75">
      <c r="I31741" s="192"/>
      <c r="J31741" s="192"/>
    </row>
    <row r="31742" spans="9:10" ht="15.75">
      <c r="I31742" s="192"/>
      <c r="J31742" s="192"/>
    </row>
    <row r="31743" spans="9:10" ht="15.75">
      <c r="I31743" s="192"/>
      <c r="J31743" s="192"/>
    </row>
    <row r="31744" spans="9:10" ht="15.75">
      <c r="I31744" s="192"/>
      <c r="J31744" s="192"/>
    </row>
    <row r="31745" spans="9:10" ht="15.75">
      <c r="I31745" s="192"/>
      <c r="J31745" s="192"/>
    </row>
    <row r="31746" spans="9:10" ht="15.75">
      <c r="I31746" s="192"/>
      <c r="J31746" s="192"/>
    </row>
    <row r="31747" spans="9:10" ht="15.75">
      <c r="I31747" s="192"/>
      <c r="J31747" s="192"/>
    </row>
    <row r="31748" spans="9:10" ht="15.75">
      <c r="I31748" s="192"/>
      <c r="J31748" s="192"/>
    </row>
    <row r="31749" spans="9:10" ht="15.75">
      <c r="I31749" s="192"/>
      <c r="J31749" s="192"/>
    </row>
    <row r="31750" spans="9:10" ht="15.75">
      <c r="I31750" s="192"/>
      <c r="J31750" s="192"/>
    </row>
    <row r="31751" spans="9:10" ht="15.75">
      <c r="I31751" s="192"/>
      <c r="J31751" s="192"/>
    </row>
    <row r="31752" spans="9:10" ht="15.75">
      <c r="I31752" s="192"/>
      <c r="J31752" s="192"/>
    </row>
    <row r="31753" spans="9:10" ht="15.75">
      <c r="I31753" s="192"/>
      <c r="J31753" s="192"/>
    </row>
    <row r="31754" spans="9:10" ht="15.75">
      <c r="I31754" s="192"/>
      <c r="J31754" s="192"/>
    </row>
    <row r="31755" spans="9:10" ht="15.75">
      <c r="I31755" s="192"/>
      <c r="J31755" s="192"/>
    </row>
    <row r="31756" spans="9:10" ht="15.75">
      <c r="I31756" s="192"/>
      <c r="J31756" s="192"/>
    </row>
    <row r="31757" spans="9:10" ht="15.75">
      <c r="I31757" s="192"/>
      <c r="J31757" s="192"/>
    </row>
    <row r="31758" spans="9:10" ht="15.75">
      <c r="I31758" s="192"/>
      <c r="J31758" s="192"/>
    </row>
    <row r="31759" spans="9:10" ht="15.75">
      <c r="I31759" s="192"/>
      <c r="J31759" s="192"/>
    </row>
    <row r="31760" spans="9:10" ht="15.75">
      <c r="I31760" s="192"/>
      <c r="J31760" s="192"/>
    </row>
    <row r="31761" spans="9:10" ht="15.75">
      <c r="I31761" s="192"/>
      <c r="J31761" s="192"/>
    </row>
    <row r="31762" spans="9:10" ht="15.75">
      <c r="I31762" s="192"/>
      <c r="J31762" s="192"/>
    </row>
    <row r="31763" spans="9:10" ht="15.75">
      <c r="I31763" s="192"/>
      <c r="J31763" s="192"/>
    </row>
    <row r="31764" spans="9:10" ht="15.75">
      <c r="I31764" s="192"/>
      <c r="J31764" s="192"/>
    </row>
    <row r="31765" spans="9:10" ht="15.75">
      <c r="I31765" s="192"/>
      <c r="J31765" s="192"/>
    </row>
    <row r="31766" spans="9:10" ht="15.75">
      <c r="I31766" s="192"/>
      <c r="J31766" s="192"/>
    </row>
    <row r="31767" spans="9:10" ht="15.75">
      <c r="I31767" s="192"/>
      <c r="J31767" s="192"/>
    </row>
    <row r="31768" spans="9:10" ht="15.75">
      <c r="I31768" s="192"/>
      <c r="J31768" s="192"/>
    </row>
    <row r="31769" spans="9:10" ht="15.75">
      <c r="I31769" s="192"/>
      <c r="J31769" s="192"/>
    </row>
    <row r="31770" spans="9:10" ht="15.75">
      <c r="I31770" s="192"/>
      <c r="J31770" s="192"/>
    </row>
    <row r="31771" spans="9:10" ht="15.75">
      <c r="I31771" s="192"/>
      <c r="J31771" s="192"/>
    </row>
    <row r="31772" spans="9:10" ht="15.75">
      <c r="I31772" s="192"/>
      <c r="J31772" s="192"/>
    </row>
    <row r="31773" spans="9:10" ht="15.75">
      <c r="I31773" s="192"/>
      <c r="J31773" s="192"/>
    </row>
    <row r="31774" spans="9:10" ht="15.75">
      <c r="I31774" s="192"/>
      <c r="J31774" s="192"/>
    </row>
    <row r="31775" spans="9:10" ht="15.75">
      <c r="I31775" s="192"/>
      <c r="J31775" s="192"/>
    </row>
    <row r="31776" spans="9:10" ht="15.75">
      <c r="I31776" s="192"/>
      <c r="J31776" s="192"/>
    </row>
    <row r="31777" spans="9:10" ht="15.75">
      <c r="I31777" s="192"/>
      <c r="J31777" s="192"/>
    </row>
    <row r="31778" spans="9:10" ht="15.75">
      <c r="I31778" s="192"/>
      <c r="J31778" s="192"/>
    </row>
    <row r="31779" spans="9:10" ht="15.75">
      <c r="I31779" s="192"/>
      <c r="J31779" s="192"/>
    </row>
    <row r="31780" spans="9:10" ht="15.75">
      <c r="I31780" s="192"/>
      <c r="J31780" s="192"/>
    </row>
    <row r="31781" spans="9:10" ht="15.75">
      <c r="I31781" s="192"/>
      <c r="J31781" s="192"/>
    </row>
    <row r="31782" spans="9:10" ht="15.75">
      <c r="I31782" s="192"/>
      <c r="J31782" s="192"/>
    </row>
    <row r="31783" spans="9:10" ht="15.75">
      <c r="I31783" s="192"/>
      <c r="J31783" s="192"/>
    </row>
    <row r="31784" spans="9:10" ht="15.75">
      <c r="I31784" s="192"/>
      <c r="J31784" s="192"/>
    </row>
    <row r="31785" spans="9:10" ht="15.75">
      <c r="I31785" s="192"/>
      <c r="J31785" s="192"/>
    </row>
    <row r="31786" spans="9:10" ht="15.75">
      <c r="I31786" s="192"/>
      <c r="J31786" s="192"/>
    </row>
    <row r="31787" spans="9:10" ht="15.75">
      <c r="I31787" s="192"/>
      <c r="J31787" s="192"/>
    </row>
    <row r="31788" spans="9:10" ht="15.75">
      <c r="I31788" s="192"/>
      <c r="J31788" s="192"/>
    </row>
    <row r="31789" spans="9:10" ht="15.75">
      <c r="I31789" s="192"/>
      <c r="J31789" s="192"/>
    </row>
    <row r="31790" spans="9:10" ht="15.75">
      <c r="I31790" s="192"/>
      <c r="J31790" s="192"/>
    </row>
    <row r="31791" spans="9:10" ht="15.75">
      <c r="I31791" s="192"/>
      <c r="J31791" s="192"/>
    </row>
    <row r="31792" spans="9:10" ht="15.75">
      <c r="I31792" s="192"/>
      <c r="J31792" s="192"/>
    </row>
    <row r="31793" spans="9:10" ht="15.75">
      <c r="I31793" s="192"/>
      <c r="J31793" s="192"/>
    </row>
    <row r="31794" spans="9:10" ht="15.75">
      <c r="I31794" s="192"/>
      <c r="J31794" s="192"/>
    </row>
    <row r="31795" spans="9:10" ht="15.75">
      <c r="I31795" s="192"/>
      <c r="J31795" s="192"/>
    </row>
    <row r="31796" spans="9:10" ht="15.75">
      <c r="I31796" s="192"/>
      <c r="J31796" s="192"/>
    </row>
    <row r="31797" spans="9:10" ht="15.75">
      <c r="I31797" s="192"/>
      <c r="J31797" s="192"/>
    </row>
    <row r="31798" spans="9:10" ht="15.75">
      <c r="I31798" s="192"/>
      <c r="J31798" s="192"/>
    </row>
    <row r="31799" spans="9:10" ht="15.75">
      <c r="I31799" s="192"/>
      <c r="J31799" s="192"/>
    </row>
    <row r="31800" spans="9:10" ht="15.75">
      <c r="I31800" s="192"/>
      <c r="J31800" s="192"/>
    </row>
    <row r="31801" spans="9:10" ht="15.75">
      <c r="I31801" s="192"/>
      <c r="J31801" s="192"/>
    </row>
    <row r="31802" spans="9:10" ht="15.75">
      <c r="I31802" s="192"/>
      <c r="J31802" s="192"/>
    </row>
    <row r="31803" spans="9:10" ht="15.75">
      <c r="I31803" s="192"/>
      <c r="J31803" s="192"/>
    </row>
    <row r="31804" spans="9:10" ht="15.75">
      <c r="I31804" s="192"/>
      <c r="J31804" s="192"/>
    </row>
    <row r="31805" spans="9:10" ht="15.75">
      <c r="I31805" s="192"/>
      <c r="J31805" s="192"/>
    </row>
    <row r="31806" spans="9:10" ht="15.75">
      <c r="I31806" s="192"/>
      <c r="J31806" s="192"/>
    </row>
    <row r="31807" spans="9:10" ht="15.75">
      <c r="I31807" s="192"/>
      <c r="J31807" s="192"/>
    </row>
    <row r="31808" spans="9:10" ht="15.75">
      <c r="I31808" s="192"/>
      <c r="J31808" s="192"/>
    </row>
    <row r="31809" spans="9:10" ht="15.75">
      <c r="I31809" s="192"/>
      <c r="J31809" s="192"/>
    </row>
    <row r="31810" spans="9:10" ht="15.75">
      <c r="I31810" s="192"/>
      <c r="J31810" s="192"/>
    </row>
    <row r="31811" spans="9:10" ht="15.75">
      <c r="I31811" s="192"/>
      <c r="J31811" s="192"/>
    </row>
    <row r="31812" spans="9:10" ht="15.75">
      <c r="I31812" s="192"/>
      <c r="J31812" s="192"/>
    </row>
    <row r="31813" spans="9:10" ht="15.75">
      <c r="I31813" s="192"/>
      <c r="J31813" s="192"/>
    </row>
    <row r="31814" spans="9:10" ht="15.75">
      <c r="I31814" s="192"/>
      <c r="J31814" s="192"/>
    </row>
    <row r="31815" spans="9:10" ht="15.75">
      <c r="I31815" s="192"/>
      <c r="J31815" s="192"/>
    </row>
    <row r="31816" spans="9:10" ht="15.75">
      <c r="I31816" s="192"/>
      <c r="J31816" s="192"/>
    </row>
    <row r="31817" spans="9:10" ht="15.75">
      <c r="I31817" s="192"/>
      <c r="J31817" s="192"/>
    </row>
    <row r="31818" spans="9:10" ht="15.75">
      <c r="I31818" s="192"/>
      <c r="J31818" s="192"/>
    </row>
    <row r="31819" spans="9:10" ht="15.75">
      <c r="I31819" s="192"/>
      <c r="J31819" s="192"/>
    </row>
    <row r="31820" spans="9:10" ht="15.75">
      <c r="I31820" s="192"/>
      <c r="J31820" s="192"/>
    </row>
    <row r="31821" spans="9:10" ht="15.75">
      <c r="I31821" s="192"/>
      <c r="J31821" s="192"/>
    </row>
    <row r="31822" spans="9:10" ht="15.75">
      <c r="I31822" s="192"/>
      <c r="J31822" s="192"/>
    </row>
    <row r="31823" spans="9:10" ht="15.75">
      <c r="I31823" s="192"/>
      <c r="J31823" s="192"/>
    </row>
    <row r="31824" spans="9:10" ht="15.75">
      <c r="I31824" s="192"/>
      <c r="J31824" s="192"/>
    </row>
    <row r="31825" spans="9:10" ht="15.75">
      <c r="I31825" s="192"/>
      <c r="J31825" s="192"/>
    </row>
    <row r="31826" spans="9:10" ht="15.75">
      <c r="I31826" s="192"/>
      <c r="J31826" s="192"/>
    </row>
    <row r="31827" spans="9:10" ht="15.75">
      <c r="I31827" s="192"/>
      <c r="J31827" s="192"/>
    </row>
    <row r="31828" spans="9:10" ht="15.75">
      <c r="I31828" s="192"/>
      <c r="J31828" s="192"/>
    </row>
    <row r="31829" spans="9:10" ht="15.75">
      <c r="I31829" s="192"/>
      <c r="J31829" s="192"/>
    </row>
    <row r="31830" spans="9:10" ht="15.75">
      <c r="I31830" s="192"/>
      <c r="J31830" s="192"/>
    </row>
    <row r="31831" spans="9:10" ht="15.75">
      <c r="I31831" s="192"/>
      <c r="J31831" s="192"/>
    </row>
    <row r="31832" spans="9:10" ht="15.75">
      <c r="I31832" s="192"/>
      <c r="J31832" s="192"/>
    </row>
    <row r="31833" spans="9:10" ht="15.75">
      <c r="I31833" s="192"/>
      <c r="J31833" s="192"/>
    </row>
    <row r="31834" spans="9:10" ht="15.75">
      <c r="I31834" s="192"/>
      <c r="J31834" s="192"/>
    </row>
    <row r="31835" spans="9:10" ht="15.75">
      <c r="I31835" s="192"/>
      <c r="J31835" s="192"/>
    </row>
    <row r="31836" spans="9:10" ht="15.75">
      <c r="I31836" s="192"/>
      <c r="J31836" s="192"/>
    </row>
    <row r="31837" spans="9:10" ht="15.75">
      <c r="I31837" s="192"/>
      <c r="J31837" s="192"/>
    </row>
    <row r="31838" spans="9:10" ht="15.75">
      <c r="I31838" s="192"/>
      <c r="J31838" s="192"/>
    </row>
    <row r="31839" spans="9:10" ht="15.75">
      <c r="I31839" s="192"/>
      <c r="J31839" s="192"/>
    </row>
    <row r="31840" spans="9:10" ht="15.75">
      <c r="I31840" s="192"/>
      <c r="J31840" s="192"/>
    </row>
    <row r="31841" spans="9:10" ht="15.75">
      <c r="I31841" s="192"/>
      <c r="J31841" s="192"/>
    </row>
    <row r="31842" spans="9:10" ht="15.75">
      <c r="I31842" s="192"/>
      <c r="J31842" s="192"/>
    </row>
    <row r="31843" spans="9:10" ht="15.75">
      <c r="I31843" s="192"/>
      <c r="J31843" s="192"/>
    </row>
    <row r="31844" spans="9:10" ht="15.75">
      <c r="I31844" s="192"/>
      <c r="J31844" s="192"/>
    </row>
    <row r="31845" spans="9:10" ht="15.75">
      <c r="I31845" s="192"/>
      <c r="J31845" s="192"/>
    </row>
    <row r="31846" spans="9:10" ht="15.75">
      <c r="I31846" s="192"/>
      <c r="J31846" s="192"/>
    </row>
    <row r="31847" spans="9:10" ht="15.75">
      <c r="I31847" s="192"/>
      <c r="J31847" s="192"/>
    </row>
    <row r="31848" spans="9:10" ht="15.75">
      <c r="I31848" s="192"/>
      <c r="J31848" s="192"/>
    </row>
    <row r="31849" spans="9:10" ht="15.75">
      <c r="I31849" s="192"/>
      <c r="J31849" s="192"/>
    </row>
    <row r="31850" spans="9:10" ht="15.75">
      <c r="I31850" s="192"/>
      <c r="J31850" s="192"/>
    </row>
    <row r="31851" spans="9:10" ht="15.75">
      <c r="I31851" s="192"/>
      <c r="J31851" s="192"/>
    </row>
    <row r="31852" spans="9:10" ht="15.75">
      <c r="I31852" s="192"/>
      <c r="J31852" s="192"/>
    </row>
    <row r="31853" spans="9:10" ht="15.75">
      <c r="I31853" s="192"/>
      <c r="J31853" s="192"/>
    </row>
    <row r="31854" spans="9:10" ht="15.75">
      <c r="I31854" s="192"/>
      <c r="J31854" s="192"/>
    </row>
    <row r="31855" spans="9:10" ht="15.75">
      <c r="I31855" s="192"/>
      <c r="J31855" s="192"/>
    </row>
    <row r="31856" spans="9:10" ht="15.75">
      <c r="I31856" s="192"/>
      <c r="J31856" s="192"/>
    </row>
    <row r="31857" spans="9:10" ht="15.75">
      <c r="I31857" s="192"/>
      <c r="J31857" s="192"/>
    </row>
    <row r="31858" spans="9:10" ht="15.75">
      <c r="I31858" s="192"/>
      <c r="J31858" s="192"/>
    </row>
    <row r="31859" spans="9:10" ht="15.75">
      <c r="I31859" s="192"/>
      <c r="J31859" s="192"/>
    </row>
    <row r="31860" spans="9:10" ht="15.75">
      <c r="I31860" s="192"/>
      <c r="J31860" s="192"/>
    </row>
    <row r="31861" spans="9:10" ht="15.75">
      <c r="I31861" s="192"/>
      <c r="J31861" s="192"/>
    </row>
    <row r="31862" spans="9:10" ht="15.75">
      <c r="I31862" s="192"/>
      <c r="J31862" s="192"/>
    </row>
    <row r="31863" spans="9:10" ht="15.75">
      <c r="I31863" s="192"/>
      <c r="J31863" s="192"/>
    </row>
    <row r="31864" spans="9:10" ht="15.75">
      <c r="I31864" s="192"/>
      <c r="J31864" s="192"/>
    </row>
    <row r="31865" spans="9:10" ht="15.75">
      <c r="I31865" s="192"/>
      <c r="J31865" s="192"/>
    </row>
    <row r="31866" spans="9:10" ht="15.75">
      <c r="I31866" s="192"/>
      <c r="J31866" s="192"/>
    </row>
    <row r="31867" spans="9:10" ht="15.75">
      <c r="I31867" s="192"/>
      <c r="J31867" s="192"/>
    </row>
    <row r="31868" spans="9:10" ht="15.75">
      <c r="I31868" s="192"/>
      <c r="J31868" s="192"/>
    </row>
    <row r="31869" spans="9:10" ht="15.75">
      <c r="I31869" s="192"/>
      <c r="J31869" s="192"/>
    </row>
    <row r="31870" spans="9:10" ht="15.75">
      <c r="I31870" s="192"/>
      <c r="J31870" s="192"/>
    </row>
    <row r="31871" spans="9:10" ht="15.75">
      <c r="I31871" s="192"/>
      <c r="J31871" s="192"/>
    </row>
    <row r="31872" spans="9:10" ht="15.75">
      <c r="I31872" s="192"/>
      <c r="J31872" s="192"/>
    </row>
    <row r="31873" spans="9:10" ht="15.75">
      <c r="I31873" s="192"/>
      <c r="J31873" s="192"/>
    </row>
    <row r="31874" spans="9:10" ht="15.75">
      <c r="I31874" s="192"/>
      <c r="J31874" s="192"/>
    </row>
    <row r="31875" spans="9:10" ht="15.75">
      <c r="I31875" s="192"/>
      <c r="J31875" s="192"/>
    </row>
    <row r="31876" spans="9:10" ht="15.75">
      <c r="I31876" s="192"/>
      <c r="J31876" s="192"/>
    </row>
    <row r="31877" spans="9:10" ht="15.75">
      <c r="I31877" s="192"/>
      <c r="J31877" s="192"/>
    </row>
    <row r="31878" spans="9:10" ht="15.75">
      <c r="I31878" s="192"/>
      <c r="J31878" s="192"/>
    </row>
    <row r="31879" spans="9:10" ht="15.75">
      <c r="I31879" s="192"/>
      <c r="J31879" s="192"/>
    </row>
    <row r="31880" spans="9:10" ht="15.75">
      <c r="I31880" s="192"/>
      <c r="J31880" s="192"/>
    </row>
    <row r="31881" spans="9:10" ht="15.75">
      <c r="I31881" s="192"/>
      <c r="J31881" s="192"/>
    </row>
    <row r="31882" spans="9:10" ht="15.75">
      <c r="I31882" s="192"/>
      <c r="J31882" s="192"/>
    </row>
    <row r="31883" spans="9:10" ht="15.75">
      <c r="I31883" s="192"/>
      <c r="J31883" s="192"/>
    </row>
    <row r="31884" spans="9:10" ht="15.75">
      <c r="I31884" s="192"/>
      <c r="J31884" s="192"/>
    </row>
    <row r="31885" spans="9:10" ht="15.75">
      <c r="I31885" s="192"/>
      <c r="J31885" s="192"/>
    </row>
    <row r="31886" spans="9:10" ht="15.75">
      <c r="I31886" s="192"/>
      <c r="J31886" s="192"/>
    </row>
    <row r="31887" spans="9:10" ht="15.75">
      <c r="I31887" s="192"/>
      <c r="J31887" s="192"/>
    </row>
    <row r="31888" spans="9:10" ht="15.75">
      <c r="I31888" s="192"/>
      <c r="J31888" s="192"/>
    </row>
    <row r="31889" spans="9:10" ht="15.75">
      <c r="I31889" s="192"/>
      <c r="J31889" s="192"/>
    </row>
    <row r="31890" spans="9:10" ht="15.75">
      <c r="I31890" s="192"/>
      <c r="J31890" s="192"/>
    </row>
    <row r="31891" spans="9:10" ht="15.75">
      <c r="I31891" s="192"/>
      <c r="J31891" s="192"/>
    </row>
    <row r="31892" spans="9:10" ht="15.75">
      <c r="I31892" s="192"/>
      <c r="J31892" s="192"/>
    </row>
    <row r="31893" spans="9:10" ht="15.75">
      <c r="I31893" s="192"/>
      <c r="J31893" s="192"/>
    </row>
    <row r="31894" spans="9:10" ht="15.75">
      <c r="I31894" s="192"/>
      <c r="J31894" s="192"/>
    </row>
    <row r="31895" spans="9:10" ht="15.75">
      <c r="I31895" s="192"/>
      <c r="J31895" s="192"/>
    </row>
    <row r="31896" spans="9:10" ht="15.75">
      <c r="I31896" s="192"/>
      <c r="J31896" s="192"/>
    </row>
    <row r="31897" spans="9:10" ht="15.75">
      <c r="I31897" s="192"/>
      <c r="J31897" s="192"/>
    </row>
    <row r="31898" spans="9:10" ht="15.75">
      <c r="I31898" s="192"/>
      <c r="J31898" s="192"/>
    </row>
    <row r="31899" spans="9:10" ht="15.75">
      <c r="I31899" s="192"/>
      <c r="J31899" s="192"/>
    </row>
    <row r="31900" spans="9:10" ht="15.75">
      <c r="I31900" s="192"/>
      <c r="J31900" s="192"/>
    </row>
    <row r="31901" spans="9:10" ht="15.75">
      <c r="I31901" s="192"/>
      <c r="J31901" s="192"/>
    </row>
    <row r="31902" spans="9:10" ht="15.75">
      <c r="I31902" s="192"/>
      <c r="J31902" s="192"/>
    </row>
    <row r="31903" spans="9:10" ht="15.75">
      <c r="I31903" s="192"/>
      <c r="J31903" s="192"/>
    </row>
    <row r="31904" spans="9:10" ht="15.75">
      <c r="I31904" s="192"/>
      <c r="J31904" s="192"/>
    </row>
    <row r="31905" spans="9:10" ht="15.75">
      <c r="I31905" s="192"/>
      <c r="J31905" s="192"/>
    </row>
    <row r="31906" spans="9:10" ht="15.75">
      <c r="I31906" s="192"/>
      <c r="J31906" s="192"/>
    </row>
    <row r="31907" spans="9:10" ht="15.75">
      <c r="I31907" s="192"/>
      <c r="J31907" s="192"/>
    </row>
    <row r="31908" spans="9:10" ht="15.75">
      <c r="I31908" s="192"/>
      <c r="J31908" s="192"/>
    </row>
    <row r="31909" spans="9:10" ht="15.75">
      <c r="I31909" s="192"/>
      <c r="J31909" s="192"/>
    </row>
    <row r="31910" spans="9:10" ht="15.75">
      <c r="I31910" s="192"/>
      <c r="J31910" s="192"/>
    </row>
    <row r="31911" spans="9:10" ht="15.75">
      <c r="I31911" s="192"/>
      <c r="J31911" s="192"/>
    </row>
    <row r="31912" spans="9:10" ht="15.75">
      <c r="I31912" s="192"/>
      <c r="J31912" s="192"/>
    </row>
    <row r="31913" spans="9:10" ht="15.75">
      <c r="I31913" s="192"/>
      <c r="J31913" s="192"/>
    </row>
    <row r="31914" spans="9:10" ht="15.75">
      <c r="I31914" s="192"/>
      <c r="J31914" s="192"/>
    </row>
    <row r="31915" spans="9:10" ht="15.75">
      <c r="I31915" s="192"/>
      <c r="J31915" s="192"/>
    </row>
    <row r="31916" spans="9:10" ht="15.75">
      <c r="I31916" s="192"/>
      <c r="J31916" s="192"/>
    </row>
    <row r="31917" spans="9:10" ht="15.75">
      <c r="I31917" s="192"/>
      <c r="J31917" s="192"/>
    </row>
    <row r="31918" spans="9:10" ht="15.75">
      <c r="I31918" s="192"/>
      <c r="J31918" s="192"/>
    </row>
    <row r="31919" spans="9:10" ht="15.75">
      <c r="I31919" s="192"/>
      <c r="J31919" s="192"/>
    </row>
    <row r="31920" spans="9:10" ht="15.75">
      <c r="I31920" s="192"/>
      <c r="J31920" s="192"/>
    </row>
    <row r="31921" spans="9:10" ht="15.75">
      <c r="I31921" s="192"/>
      <c r="J31921" s="192"/>
    </row>
    <row r="31922" spans="9:10" ht="15.75">
      <c r="I31922" s="192"/>
      <c r="J31922" s="192"/>
    </row>
    <row r="31923" spans="9:10" ht="15.75">
      <c r="I31923" s="192"/>
      <c r="J31923" s="192"/>
    </row>
    <row r="31924" spans="9:10" ht="15.75">
      <c r="I31924" s="192"/>
      <c r="J31924" s="192"/>
    </row>
    <row r="31925" spans="9:10" ht="15.75">
      <c r="I31925" s="192"/>
      <c r="J31925" s="192"/>
    </row>
    <row r="31926" spans="9:10" ht="15.75">
      <c r="I31926" s="192"/>
      <c r="J31926" s="192"/>
    </row>
    <row r="31927" spans="9:10" ht="15.75">
      <c r="I31927" s="192"/>
      <c r="J31927" s="192"/>
    </row>
    <row r="31928" spans="9:10" ht="15.75">
      <c r="I31928" s="192"/>
      <c r="J31928" s="192"/>
    </row>
    <row r="31929" spans="9:10" ht="15.75">
      <c r="I31929" s="192"/>
      <c r="J31929" s="192"/>
    </row>
    <row r="31930" spans="9:10" ht="15.75">
      <c r="I31930" s="192"/>
      <c r="J31930" s="192"/>
    </row>
    <row r="31931" spans="9:10" ht="15.75">
      <c r="I31931" s="192"/>
      <c r="J31931" s="192"/>
    </row>
    <row r="31932" spans="9:10" ht="15.75">
      <c r="I31932" s="192"/>
      <c r="J31932" s="192"/>
    </row>
    <row r="31933" spans="9:10" ht="15.75">
      <c r="I31933" s="192"/>
      <c r="J31933" s="192"/>
    </row>
    <row r="31934" spans="9:10" ht="15.75">
      <c r="I31934" s="192"/>
      <c r="J31934" s="192"/>
    </row>
    <row r="31935" spans="9:10" ht="15.75">
      <c r="I31935" s="192"/>
      <c r="J31935" s="192"/>
    </row>
    <row r="31936" spans="9:10" ht="15.75">
      <c r="I31936" s="192"/>
      <c r="J31936" s="192"/>
    </row>
    <row r="31937" spans="9:10" ht="15.75">
      <c r="I31937" s="192"/>
      <c r="J31937" s="192"/>
    </row>
    <row r="31938" spans="9:10" ht="15.75">
      <c r="I31938" s="192"/>
      <c r="J31938" s="192"/>
    </row>
    <row r="31939" spans="9:10" ht="15.75">
      <c r="I31939" s="192"/>
      <c r="J31939" s="192"/>
    </row>
    <row r="31940" spans="9:10" ht="15.75">
      <c r="I31940" s="192"/>
      <c r="J31940" s="192"/>
    </row>
    <row r="31941" spans="9:10" ht="15.75">
      <c r="I31941" s="192"/>
      <c r="J31941" s="192"/>
    </row>
    <row r="31942" spans="9:10" ht="15.75">
      <c r="I31942" s="192"/>
      <c r="J31942" s="192"/>
    </row>
    <row r="31943" spans="9:10" ht="15.75">
      <c r="I31943" s="192"/>
      <c r="J31943" s="192"/>
    </row>
    <row r="31944" spans="9:10" ht="15.75">
      <c r="I31944" s="192"/>
      <c r="J31944" s="192"/>
    </row>
    <row r="31945" spans="9:10" ht="15.75">
      <c r="I31945" s="192"/>
      <c r="J31945" s="192"/>
    </row>
    <row r="31946" spans="9:10" ht="15.75">
      <c r="I31946" s="192"/>
      <c r="J31946" s="192"/>
    </row>
    <row r="31947" spans="9:10" ht="15.75">
      <c r="I31947" s="192"/>
      <c r="J31947" s="192"/>
    </row>
    <row r="31948" spans="9:10" ht="15.75">
      <c r="I31948" s="192"/>
      <c r="J31948" s="192"/>
    </row>
    <row r="31949" spans="9:10" ht="15.75">
      <c r="I31949" s="192"/>
      <c r="J31949" s="192"/>
    </row>
    <row r="31950" spans="9:10" ht="15.75">
      <c r="I31950" s="192"/>
      <c r="J31950" s="192"/>
    </row>
    <row r="31951" spans="9:10" ht="15.75">
      <c r="I31951" s="192"/>
      <c r="J31951" s="192"/>
    </row>
    <row r="31952" spans="9:10" ht="15.75">
      <c r="I31952" s="192"/>
      <c r="J31952" s="192"/>
    </row>
    <row r="31953" spans="9:10" ht="15.75">
      <c r="I31953" s="192"/>
      <c r="J31953" s="192"/>
    </row>
    <row r="31954" spans="9:10" ht="15.75">
      <c r="I31954" s="192"/>
      <c r="J31954" s="192"/>
    </row>
    <row r="31955" spans="9:10" ht="15.75">
      <c r="I31955" s="192"/>
      <c r="J31955" s="192"/>
    </row>
    <row r="31956" spans="9:10" ht="15.75">
      <c r="I31956" s="192"/>
      <c r="J31956" s="192"/>
    </row>
    <row r="31957" spans="9:10" ht="15.75">
      <c r="I31957" s="192"/>
      <c r="J31957" s="192"/>
    </row>
    <row r="31958" spans="9:10" ht="15.75">
      <c r="I31958" s="192"/>
      <c r="J31958" s="192"/>
    </row>
    <row r="31959" spans="9:10" ht="15.75">
      <c r="I31959" s="192"/>
      <c r="J31959" s="192"/>
    </row>
    <row r="31960" spans="9:10" ht="15.75">
      <c r="I31960" s="192"/>
      <c r="J31960" s="192"/>
    </row>
    <row r="31961" spans="9:10" ht="15.75">
      <c r="I31961" s="192"/>
      <c r="J31961" s="192"/>
    </row>
    <row r="31962" spans="9:10" ht="15.75">
      <c r="I31962" s="192"/>
      <c r="J31962" s="192"/>
    </row>
    <row r="31963" spans="9:10" ht="15.75">
      <c r="I31963" s="192"/>
      <c r="J31963" s="192"/>
    </row>
    <row r="31964" spans="9:10" ht="15.75">
      <c r="I31964" s="192"/>
      <c r="J31964" s="192"/>
    </row>
    <row r="31965" spans="9:10" ht="15.75">
      <c r="I31965" s="192"/>
      <c r="J31965" s="192"/>
    </row>
    <row r="31966" spans="9:10" ht="15.75">
      <c r="I31966" s="192"/>
      <c r="J31966" s="192"/>
    </row>
    <row r="31967" spans="9:10" ht="15.75">
      <c r="I31967" s="192"/>
      <c r="J31967" s="192"/>
    </row>
    <row r="31968" spans="9:10" ht="15.75">
      <c r="I31968" s="192"/>
      <c r="J31968" s="192"/>
    </row>
    <row r="31969" spans="9:10" ht="15.75">
      <c r="I31969" s="192"/>
      <c r="J31969" s="192"/>
    </row>
    <row r="31970" spans="9:10" ht="15.75">
      <c r="I31970" s="192"/>
      <c r="J31970" s="192"/>
    </row>
    <row r="31971" spans="9:10" ht="15.75">
      <c r="I31971" s="192"/>
      <c r="J31971" s="192"/>
    </row>
    <row r="31972" spans="9:10" ht="15.75">
      <c r="I31972" s="192"/>
      <c r="J31972" s="192"/>
    </row>
    <row r="31973" spans="9:10" ht="15.75">
      <c r="I31973" s="192"/>
      <c r="J31973" s="192"/>
    </row>
    <row r="31974" spans="9:10" ht="15.75">
      <c r="I31974" s="192"/>
      <c r="J31974" s="192"/>
    </row>
    <row r="31975" spans="9:10" ht="15.75">
      <c r="I31975" s="192"/>
      <c r="J31975" s="192"/>
    </row>
    <row r="31976" spans="9:10" ht="15.75">
      <c r="I31976" s="192"/>
      <c r="J31976" s="192"/>
    </row>
    <row r="31977" spans="9:10" ht="15.75">
      <c r="I31977" s="192"/>
      <c r="J31977" s="192"/>
    </row>
    <row r="31978" spans="9:10" ht="15.75">
      <c r="I31978" s="192"/>
      <c r="J31978" s="192"/>
    </row>
    <row r="31979" spans="9:10" ht="15.75">
      <c r="I31979" s="192"/>
      <c r="J31979" s="192"/>
    </row>
    <row r="31980" spans="9:10" ht="15.75">
      <c r="I31980" s="192"/>
      <c r="J31980" s="192"/>
    </row>
    <row r="31981" spans="9:10" ht="15.75">
      <c r="I31981" s="192"/>
      <c r="J31981" s="192"/>
    </row>
    <row r="31982" spans="9:10" ht="15.75">
      <c r="I31982" s="192"/>
      <c r="J31982" s="192"/>
    </row>
    <row r="31983" spans="9:10" ht="15.75">
      <c r="I31983" s="192"/>
      <c r="J31983" s="192"/>
    </row>
    <row r="31984" spans="9:10" ht="15.75">
      <c r="I31984" s="192"/>
      <c r="J31984" s="192"/>
    </row>
    <row r="31985" spans="9:10" ht="15.75">
      <c r="I31985" s="192"/>
      <c r="J31985" s="192"/>
    </row>
    <row r="31986" spans="9:10" ht="15.75">
      <c r="I31986" s="192"/>
      <c r="J31986" s="192"/>
    </row>
    <row r="31987" spans="9:10" ht="15.75">
      <c r="I31987" s="192"/>
      <c r="J31987" s="192"/>
    </row>
    <row r="31988" spans="9:10" ht="15.75">
      <c r="I31988" s="192"/>
      <c r="J31988" s="192"/>
    </row>
    <row r="31989" spans="9:10" ht="15.75">
      <c r="I31989" s="192"/>
      <c r="J31989" s="192"/>
    </row>
    <row r="31990" spans="9:10" ht="15.75">
      <c r="I31990" s="192"/>
      <c r="J31990" s="192"/>
    </row>
    <row r="31991" spans="9:10" ht="15.75">
      <c r="I31991" s="192"/>
      <c r="J31991" s="192"/>
    </row>
    <row r="31992" spans="9:10" ht="15.75">
      <c r="I31992" s="192"/>
      <c r="J31992" s="192"/>
    </row>
    <row r="31993" spans="9:10" ht="15.75">
      <c r="I31993" s="192"/>
      <c r="J31993" s="192"/>
    </row>
    <row r="31994" spans="9:10" ht="15.75">
      <c r="I31994" s="192"/>
      <c r="J31994" s="192"/>
    </row>
    <row r="31995" spans="9:10" ht="15.75">
      <c r="I31995" s="192"/>
      <c r="J31995" s="192"/>
    </row>
    <row r="31996" spans="9:10" ht="15.75">
      <c r="I31996" s="192"/>
      <c r="J31996" s="192"/>
    </row>
    <row r="31997" spans="9:10" ht="15.75">
      <c r="I31997" s="192"/>
      <c r="J31997" s="192"/>
    </row>
    <row r="31998" spans="9:10" ht="15.75">
      <c r="I31998" s="192"/>
      <c r="J31998" s="192"/>
    </row>
    <row r="31999" spans="9:10" ht="15.75">
      <c r="I31999" s="192"/>
      <c r="J31999" s="192"/>
    </row>
    <row r="32000" spans="9:10" ht="15.75">
      <c r="I32000" s="192"/>
      <c r="J32000" s="192"/>
    </row>
    <row r="32001" spans="9:10" ht="15.75">
      <c r="I32001" s="192"/>
      <c r="J32001" s="192"/>
    </row>
    <row r="32002" spans="9:10" ht="15.75">
      <c r="I32002" s="192"/>
      <c r="J32002" s="192"/>
    </row>
    <row r="32003" spans="9:10" ht="15.75">
      <c r="I32003" s="192"/>
      <c r="J32003" s="192"/>
    </row>
    <row r="32004" spans="9:10" ht="15.75">
      <c r="I32004" s="192"/>
      <c r="J32004" s="192"/>
    </row>
    <row r="32005" spans="9:10" ht="15.75">
      <c r="I32005" s="192"/>
      <c r="J32005" s="192"/>
    </row>
    <row r="32006" spans="9:10" ht="15.75">
      <c r="I32006" s="192"/>
      <c r="J32006" s="192"/>
    </row>
    <row r="32007" spans="9:10" ht="15.75">
      <c r="I32007" s="192"/>
      <c r="J32007" s="192"/>
    </row>
    <row r="32008" spans="9:10" ht="15.75">
      <c r="I32008" s="192"/>
      <c r="J32008" s="192"/>
    </row>
    <row r="32009" spans="9:10" ht="15.75">
      <c r="I32009" s="192"/>
      <c r="J32009" s="192"/>
    </row>
    <row r="32010" spans="9:10" ht="15.75">
      <c r="I32010" s="192"/>
      <c r="J32010" s="192"/>
    </row>
    <row r="32011" spans="9:10" ht="15.75">
      <c r="I32011" s="192"/>
      <c r="J32011" s="192"/>
    </row>
    <row r="32012" spans="9:10" ht="15.75">
      <c r="I32012" s="192"/>
      <c r="J32012" s="192"/>
    </row>
    <row r="32013" spans="9:10" ht="15.75">
      <c r="I32013" s="192"/>
      <c r="J32013" s="192"/>
    </row>
    <row r="32014" spans="9:10" ht="15.75">
      <c r="I32014" s="192"/>
      <c r="J32014" s="192"/>
    </row>
    <row r="32015" spans="9:10" ht="15.75">
      <c r="I32015" s="192"/>
      <c r="J32015" s="192"/>
    </row>
    <row r="32016" spans="9:10" ht="15.75">
      <c r="I32016" s="192"/>
      <c r="J32016" s="192"/>
    </row>
    <row r="32017" spans="9:10" ht="15.75">
      <c r="I32017" s="192"/>
      <c r="J32017" s="192"/>
    </row>
    <row r="32018" spans="9:10" ht="15.75">
      <c r="I32018" s="192"/>
      <c r="J32018" s="192"/>
    </row>
    <row r="32019" spans="9:10" ht="15.75">
      <c r="I32019" s="192"/>
      <c r="J32019" s="192"/>
    </row>
    <row r="32020" spans="9:10" ht="15.75">
      <c r="I32020" s="192"/>
      <c r="J32020" s="192"/>
    </row>
    <row r="32021" spans="9:10" ht="15.75">
      <c r="I32021" s="192"/>
      <c r="J32021" s="192"/>
    </row>
    <row r="32022" spans="9:10" ht="15.75">
      <c r="I32022" s="192"/>
      <c r="J32022" s="192"/>
    </row>
    <row r="32023" spans="9:10" ht="15.75">
      <c r="I32023" s="192"/>
      <c r="J32023" s="192"/>
    </row>
    <row r="32024" spans="9:10" ht="15.75">
      <c r="I32024" s="192"/>
      <c r="J32024" s="192"/>
    </row>
    <row r="32025" spans="9:10" ht="15.75">
      <c r="I32025" s="192"/>
      <c r="J32025" s="192"/>
    </row>
    <row r="32026" spans="9:10" ht="15.75">
      <c r="I32026" s="192"/>
      <c r="J32026" s="192"/>
    </row>
    <row r="32027" spans="9:10" ht="15.75">
      <c r="I32027" s="192"/>
      <c r="J32027" s="192"/>
    </row>
    <row r="32028" spans="9:10" ht="15.75">
      <c r="I32028" s="192"/>
      <c r="J32028" s="192"/>
    </row>
    <row r="32029" spans="9:10" ht="15.75">
      <c r="I32029" s="192"/>
      <c r="J32029" s="192"/>
    </row>
    <row r="32030" spans="9:10" ht="15.75">
      <c r="I32030" s="192"/>
      <c r="J32030" s="192"/>
    </row>
    <row r="32031" spans="9:10" ht="15.75">
      <c r="I32031" s="192"/>
      <c r="J32031" s="192"/>
    </row>
    <row r="32032" spans="9:10" ht="15.75">
      <c r="I32032" s="192"/>
      <c r="J32032" s="192"/>
    </row>
    <row r="32033" spans="9:10" ht="15.75">
      <c r="I32033" s="192"/>
      <c r="J32033" s="192"/>
    </row>
    <row r="32034" spans="9:10" ht="15.75">
      <c r="I32034" s="192"/>
      <c r="J32034" s="192"/>
    </row>
    <row r="32035" spans="9:10" ht="15.75">
      <c r="I32035" s="192"/>
      <c r="J32035" s="192"/>
    </row>
    <row r="32036" spans="9:10" ht="15.75">
      <c r="I32036" s="192"/>
      <c r="J32036" s="192"/>
    </row>
    <row r="32037" spans="9:10" ht="15.75">
      <c r="I32037" s="192"/>
      <c r="J32037" s="192"/>
    </row>
    <row r="32038" spans="9:10" ht="15.75">
      <c r="I32038" s="192"/>
      <c r="J32038" s="192"/>
    </row>
    <row r="32039" spans="9:10" ht="15.75">
      <c r="I32039" s="192"/>
      <c r="J32039" s="192"/>
    </row>
    <row r="32040" spans="9:10" ht="15.75">
      <c r="I32040" s="192"/>
      <c r="J32040" s="192"/>
    </row>
    <row r="32041" spans="9:10" ht="15.75">
      <c r="I32041" s="192"/>
      <c r="J32041" s="192"/>
    </row>
    <row r="32042" spans="9:10" ht="15.75">
      <c r="I32042" s="192"/>
      <c r="J32042" s="192"/>
    </row>
    <row r="32043" spans="9:10" ht="15.75">
      <c r="I32043" s="192"/>
      <c r="J32043" s="192"/>
    </row>
    <row r="32044" spans="9:10" ht="15.75">
      <c r="I32044" s="192"/>
      <c r="J32044" s="192"/>
    </row>
    <row r="32045" spans="9:10" ht="15.75">
      <c r="I32045" s="192"/>
      <c r="J32045" s="192"/>
    </row>
    <row r="32046" spans="9:10" ht="15.75">
      <c r="I32046" s="192"/>
      <c r="J32046" s="192"/>
    </row>
    <row r="32047" spans="9:10" ht="15.75">
      <c r="I32047" s="192"/>
      <c r="J32047" s="192"/>
    </row>
    <row r="32048" spans="9:10" ht="15.75">
      <c r="I32048" s="192"/>
      <c r="J32048" s="192"/>
    </row>
    <row r="32049" spans="9:10" ht="15.75">
      <c r="I32049" s="192"/>
      <c r="J32049" s="192"/>
    </row>
    <row r="32050" spans="9:10" ht="15.75">
      <c r="I32050" s="192"/>
      <c r="J32050" s="192"/>
    </row>
    <row r="32051" spans="9:10" ht="15.75">
      <c r="I32051" s="192"/>
      <c r="J32051" s="192"/>
    </row>
    <row r="32052" spans="9:10" ht="15.75">
      <c r="I32052" s="192"/>
      <c r="J32052" s="192"/>
    </row>
    <row r="32053" spans="9:10" ht="15.75">
      <c r="I32053" s="192"/>
      <c r="J32053" s="192"/>
    </row>
    <row r="32054" spans="9:10" ht="15.75">
      <c r="I32054" s="192"/>
      <c r="J32054" s="192"/>
    </row>
    <row r="32055" spans="9:10" ht="15.75">
      <c r="I32055" s="192"/>
      <c r="J32055" s="192"/>
    </row>
    <row r="32056" spans="9:10" ht="15.75">
      <c r="I32056" s="192"/>
      <c r="J32056" s="192"/>
    </row>
    <row r="32057" spans="9:10" ht="15.75">
      <c r="I32057" s="192"/>
      <c r="J32057" s="192"/>
    </row>
    <row r="32058" spans="9:10" ht="15.75">
      <c r="I32058" s="192"/>
      <c r="J32058" s="192"/>
    </row>
    <row r="32059" spans="9:10" ht="15.75">
      <c r="I32059" s="192"/>
      <c r="J32059" s="192"/>
    </row>
    <row r="32060" spans="9:10" ht="15.75">
      <c r="I32060" s="192"/>
      <c r="J32060" s="192"/>
    </row>
    <row r="32061" spans="9:10" ht="15.75">
      <c r="I32061" s="192"/>
      <c r="J32061" s="192"/>
    </row>
    <row r="32062" spans="9:10" ht="15.75">
      <c r="I32062" s="192"/>
      <c r="J32062" s="192"/>
    </row>
    <row r="32063" spans="9:10" ht="15.75">
      <c r="I32063" s="192"/>
      <c r="J32063" s="192"/>
    </row>
    <row r="32064" spans="9:10" ht="15.75">
      <c r="I32064" s="192"/>
      <c r="J32064" s="192"/>
    </row>
    <row r="32065" spans="9:10" ht="15.75">
      <c r="I32065" s="192"/>
      <c r="J32065" s="192"/>
    </row>
    <row r="32066" spans="9:10" ht="15.75">
      <c r="I32066" s="192"/>
      <c r="J32066" s="192"/>
    </row>
    <row r="32067" spans="9:10" ht="15.75">
      <c r="I32067" s="192"/>
      <c r="J32067" s="192"/>
    </row>
    <row r="32068" spans="9:10" ht="15.75">
      <c r="I32068" s="192"/>
      <c r="J32068" s="192"/>
    </row>
    <row r="32069" spans="9:10" ht="15.75">
      <c r="I32069" s="192"/>
      <c r="J32069" s="192"/>
    </row>
    <row r="32070" spans="9:10" ht="15.75">
      <c r="I32070" s="192"/>
      <c r="J32070" s="192"/>
    </row>
    <row r="32071" spans="9:10" ht="15.75">
      <c r="I32071" s="192"/>
      <c r="J32071" s="192"/>
    </row>
    <row r="32072" spans="9:10" ht="15.75">
      <c r="I32072" s="192"/>
      <c r="J32072" s="192"/>
    </row>
    <row r="32073" spans="9:10" ht="15.75">
      <c r="I32073" s="192"/>
      <c r="J32073" s="192"/>
    </row>
    <row r="32074" spans="9:10" ht="15.75">
      <c r="I32074" s="192"/>
      <c r="J32074" s="192"/>
    </row>
    <row r="32075" spans="9:10" ht="15.75">
      <c r="I32075" s="192"/>
      <c r="J32075" s="192"/>
    </row>
    <row r="32076" spans="9:10" ht="15.75">
      <c r="I32076" s="192"/>
      <c r="J32076" s="192"/>
    </row>
    <row r="32077" spans="9:10" ht="15.75">
      <c r="I32077" s="192"/>
      <c r="J32077" s="192"/>
    </row>
    <row r="32078" spans="9:10" ht="15.75">
      <c r="I32078" s="192"/>
      <c r="J32078" s="192"/>
    </row>
    <row r="32079" spans="9:10" ht="15.75">
      <c r="I32079" s="192"/>
      <c r="J32079" s="192"/>
    </row>
    <row r="32080" spans="9:10" ht="15.75">
      <c r="I32080" s="192"/>
      <c r="J32080" s="192"/>
    </row>
    <row r="32081" spans="9:10" ht="15.75">
      <c r="I32081" s="192"/>
      <c r="J32081" s="192"/>
    </row>
    <row r="32082" spans="9:10" ht="15.75">
      <c r="I32082" s="192"/>
      <c r="J32082" s="192"/>
    </row>
    <row r="32083" spans="9:10" ht="15.75">
      <c r="I32083" s="192"/>
      <c r="J32083" s="192"/>
    </row>
    <row r="32084" spans="9:10" ht="15.75">
      <c r="I32084" s="192"/>
      <c r="J32084" s="192"/>
    </row>
    <row r="32085" spans="9:10" ht="15.75">
      <c r="I32085" s="192"/>
      <c r="J32085" s="192"/>
    </row>
    <row r="32086" spans="9:10" ht="15.75">
      <c r="I32086" s="192"/>
      <c r="J32086" s="192"/>
    </row>
    <row r="32087" spans="9:10" ht="15.75">
      <c r="I32087" s="192"/>
      <c r="J32087" s="192"/>
    </row>
    <row r="32088" spans="9:10" ht="15.75">
      <c r="I32088" s="192"/>
      <c r="J32088" s="192"/>
    </row>
    <row r="32089" spans="9:10" ht="15.75">
      <c r="I32089" s="192"/>
      <c r="J32089" s="192"/>
    </row>
    <row r="32090" spans="9:10" ht="15.75">
      <c r="I32090" s="192"/>
      <c r="J32090" s="192"/>
    </row>
    <row r="32091" spans="9:10" ht="15.75">
      <c r="I32091" s="192"/>
      <c r="J32091" s="192"/>
    </row>
    <row r="32092" spans="9:10" ht="15.75">
      <c r="I32092" s="192"/>
      <c r="J32092" s="192"/>
    </row>
    <row r="32093" spans="9:10" ht="15.75">
      <c r="I32093" s="192"/>
      <c r="J32093" s="192"/>
    </row>
    <row r="32094" spans="9:10" ht="15.75">
      <c r="I32094" s="192"/>
      <c r="J32094" s="192"/>
    </row>
    <row r="32095" spans="9:10" ht="15.75">
      <c r="I32095" s="192"/>
      <c r="J32095" s="192"/>
    </row>
    <row r="32096" spans="9:10" ht="15.75">
      <c r="I32096" s="192"/>
      <c r="J32096" s="192"/>
    </row>
    <row r="32097" spans="9:10" ht="15.75">
      <c r="I32097" s="192"/>
      <c r="J32097" s="192"/>
    </row>
    <row r="32098" spans="9:10" ht="15.75">
      <c r="I32098" s="192"/>
      <c r="J32098" s="192"/>
    </row>
    <row r="32099" spans="9:10" ht="15.75">
      <c r="I32099" s="192"/>
      <c r="J32099" s="192"/>
    </row>
    <row r="32100" spans="9:10" ht="15.75">
      <c r="I32100" s="192"/>
      <c r="J32100" s="192"/>
    </row>
    <row r="32101" spans="9:10" ht="15.75">
      <c r="I32101" s="192"/>
      <c r="J32101" s="192"/>
    </row>
    <row r="32102" spans="9:10" ht="15.75">
      <c r="I32102" s="192"/>
      <c r="J32102" s="192"/>
    </row>
    <row r="32103" spans="9:10" ht="15.75">
      <c r="I32103" s="192"/>
      <c r="J32103" s="192"/>
    </row>
    <row r="32104" spans="9:10" ht="15.75">
      <c r="I32104" s="192"/>
      <c r="J32104" s="192"/>
    </row>
    <row r="32105" spans="9:10" ht="15.75">
      <c r="I32105" s="192"/>
      <c r="J32105" s="192"/>
    </row>
    <row r="32106" spans="9:10" ht="15.75">
      <c r="I32106" s="192"/>
      <c r="J32106" s="192"/>
    </row>
    <row r="32107" spans="9:10" ht="15.75">
      <c r="I32107" s="192"/>
      <c r="J32107" s="192"/>
    </row>
    <row r="32108" spans="9:10" ht="15.75">
      <c r="I32108" s="192"/>
      <c r="J32108" s="192"/>
    </row>
    <row r="32109" spans="9:10" ht="15.75">
      <c r="I32109" s="192"/>
      <c r="J32109" s="192"/>
    </row>
    <row r="32110" spans="9:10" ht="15.75">
      <c r="I32110" s="192"/>
      <c r="J32110" s="192"/>
    </row>
    <row r="32111" spans="9:10" ht="15.75">
      <c r="I32111" s="192"/>
      <c r="J32111" s="192"/>
    </row>
    <row r="32112" spans="9:10" ht="15.75">
      <c r="I32112" s="192"/>
      <c r="J32112" s="192"/>
    </row>
    <row r="32113" spans="9:10" ht="15.75">
      <c r="I32113" s="192"/>
      <c r="J32113" s="192"/>
    </row>
    <row r="32114" spans="9:10" ht="15.75">
      <c r="I32114" s="192"/>
      <c r="J32114" s="192"/>
    </row>
    <row r="32115" spans="9:10" ht="15.75">
      <c r="I32115" s="192"/>
      <c r="J32115" s="192"/>
    </row>
    <row r="32116" spans="9:10" ht="15.75">
      <c r="I32116" s="192"/>
      <c r="J32116" s="192"/>
    </row>
    <row r="32117" spans="9:10" ht="15.75">
      <c r="I32117" s="192"/>
      <c r="J32117" s="192"/>
    </row>
    <row r="32118" spans="9:10" ht="15.75">
      <c r="I32118" s="192"/>
      <c r="J32118" s="192"/>
    </row>
    <row r="32119" spans="9:10" ht="15.75">
      <c r="I32119" s="192"/>
      <c r="J32119" s="192"/>
    </row>
    <row r="32120" spans="9:10" ht="15.75">
      <c r="I32120" s="192"/>
      <c r="J32120" s="192"/>
    </row>
    <row r="32121" spans="9:10" ht="15.75">
      <c r="I32121" s="192"/>
      <c r="J32121" s="192"/>
    </row>
    <row r="32122" spans="9:10" ht="15.75">
      <c r="I32122" s="192"/>
      <c r="J32122" s="192"/>
    </row>
    <row r="32123" spans="9:10" ht="15.75">
      <c r="I32123" s="192"/>
      <c r="J32123" s="192"/>
    </row>
    <row r="32124" spans="9:10" ht="15.75">
      <c r="I32124" s="192"/>
      <c r="J32124" s="192"/>
    </row>
    <row r="32125" spans="9:10" ht="15.75">
      <c r="I32125" s="192"/>
      <c r="J32125" s="192"/>
    </row>
    <row r="32126" spans="9:10" ht="15.75">
      <c r="I32126" s="192"/>
      <c r="J32126" s="192"/>
    </row>
    <row r="32127" spans="9:10" ht="15.75">
      <c r="I32127" s="192"/>
      <c r="J32127" s="192"/>
    </row>
    <row r="32128" spans="9:10" ht="15.75">
      <c r="I32128" s="192"/>
      <c r="J32128" s="192"/>
    </row>
    <row r="32129" spans="9:10" ht="15.75">
      <c r="I32129" s="192"/>
      <c r="J32129" s="192"/>
    </row>
    <row r="32130" spans="9:10" ht="15.75">
      <c r="I32130" s="192"/>
      <c r="J32130" s="192"/>
    </row>
    <row r="32131" spans="9:10" ht="15.75">
      <c r="I32131" s="192"/>
      <c r="J32131" s="192"/>
    </row>
    <row r="32132" spans="9:10" ht="15.75">
      <c r="I32132" s="192"/>
      <c r="J32132" s="192"/>
    </row>
    <row r="32133" spans="9:10" ht="15.75">
      <c r="I32133" s="192"/>
      <c r="J32133" s="192"/>
    </row>
    <row r="32134" spans="9:10" ht="15.75">
      <c r="I32134" s="192"/>
      <c r="J32134" s="192"/>
    </row>
    <row r="32135" spans="9:10" ht="15.75">
      <c r="I32135" s="192"/>
      <c r="J32135" s="192"/>
    </row>
    <row r="32136" spans="9:10" ht="15.75">
      <c r="I32136" s="192"/>
      <c r="J32136" s="192"/>
    </row>
    <row r="32137" spans="9:10" ht="15.75">
      <c r="I32137" s="192"/>
      <c r="J32137" s="192"/>
    </row>
    <row r="32138" spans="9:10" ht="15.75">
      <c r="I32138" s="192"/>
      <c r="J32138" s="192"/>
    </row>
    <row r="32139" spans="9:10" ht="15.75">
      <c r="I32139" s="192"/>
      <c r="J32139" s="192"/>
    </row>
    <row r="32140" spans="9:10" ht="15.75">
      <c r="I32140" s="192"/>
      <c r="J32140" s="192"/>
    </row>
    <row r="32141" spans="9:10" ht="15.75">
      <c r="I32141" s="192"/>
      <c r="J32141" s="192"/>
    </row>
    <row r="32142" spans="9:10" ht="15.75">
      <c r="I32142" s="192"/>
      <c r="J32142" s="192"/>
    </row>
    <row r="32143" spans="9:10" ht="15.75">
      <c r="I32143" s="192"/>
      <c r="J32143" s="192"/>
    </row>
    <row r="32144" spans="9:10" ht="15.75">
      <c r="I32144" s="192"/>
      <c r="J32144" s="192"/>
    </row>
    <row r="32145" spans="9:10" ht="15.75">
      <c r="I32145" s="192"/>
      <c r="J32145" s="192"/>
    </row>
    <row r="32146" spans="9:10" ht="15.75">
      <c r="I32146" s="192"/>
      <c r="J32146" s="192"/>
    </row>
    <row r="32147" spans="9:10" ht="15.75">
      <c r="I32147" s="192"/>
      <c r="J32147" s="192"/>
    </row>
    <row r="32148" spans="9:10" ht="15.75">
      <c r="I32148" s="192"/>
      <c r="J32148" s="192"/>
    </row>
    <row r="32149" spans="9:10" ht="15.75">
      <c r="I32149" s="192"/>
      <c r="J32149" s="192"/>
    </row>
    <row r="32150" spans="9:10" ht="15.75">
      <c r="I32150" s="192"/>
      <c r="J32150" s="192"/>
    </row>
    <row r="32151" spans="9:10" ht="15.75">
      <c r="I32151" s="192"/>
      <c r="J32151" s="192"/>
    </row>
    <row r="32152" spans="9:10" ht="15.75">
      <c r="I32152" s="192"/>
      <c r="J32152" s="192"/>
    </row>
    <row r="32153" spans="9:10" ht="15.75">
      <c r="I32153" s="192"/>
      <c r="J32153" s="192"/>
    </row>
    <row r="32154" spans="9:10" ht="15.75">
      <c r="I32154" s="192"/>
      <c r="J32154" s="192"/>
    </row>
    <row r="32155" spans="9:10" ht="15.75">
      <c r="I32155" s="192"/>
      <c r="J32155" s="192"/>
    </row>
    <row r="32156" spans="9:10" ht="15.75">
      <c r="I32156" s="192"/>
      <c r="J32156" s="192"/>
    </row>
    <row r="32157" spans="9:10" ht="15.75">
      <c r="I32157" s="192"/>
      <c r="J32157" s="192"/>
    </row>
    <row r="32158" spans="9:10" ht="15.75">
      <c r="I32158" s="192"/>
      <c r="J32158" s="192"/>
    </row>
    <row r="32159" spans="9:10" ht="15.75">
      <c r="I32159" s="192"/>
      <c r="J32159" s="192"/>
    </row>
    <row r="32160" spans="9:10" ht="15.75">
      <c r="I32160" s="192"/>
      <c r="J32160" s="192"/>
    </row>
    <row r="32161" spans="9:10" ht="15.75">
      <c r="I32161" s="192"/>
      <c r="J32161" s="192"/>
    </row>
    <row r="32162" spans="9:10" ht="15.75">
      <c r="I32162" s="192"/>
      <c r="J32162" s="192"/>
    </row>
    <row r="32163" spans="9:10" ht="15.75">
      <c r="I32163" s="192"/>
      <c r="J32163" s="192"/>
    </row>
    <row r="32164" spans="9:10" ht="15.75">
      <c r="I32164" s="192"/>
      <c r="J32164" s="192"/>
    </row>
    <row r="32165" spans="9:10" ht="15.75">
      <c r="I32165" s="192"/>
      <c r="J32165" s="192"/>
    </row>
    <row r="32166" spans="9:10" ht="15.75">
      <c r="I32166" s="192"/>
      <c r="J32166" s="192"/>
    </row>
    <row r="32167" spans="9:10" ht="15.75">
      <c r="I32167" s="192"/>
      <c r="J32167" s="192"/>
    </row>
    <row r="32168" spans="9:10" ht="15.75">
      <c r="I32168" s="192"/>
      <c r="J32168" s="192"/>
    </row>
    <row r="32169" spans="9:10" ht="15.75">
      <c r="I32169" s="192"/>
      <c r="J32169" s="192"/>
    </row>
    <row r="32170" spans="9:10" ht="15.75">
      <c r="I32170" s="192"/>
      <c r="J32170" s="192"/>
    </row>
    <row r="32171" spans="9:10" ht="15.75">
      <c r="I32171" s="192"/>
      <c r="J32171" s="192"/>
    </row>
    <row r="32172" spans="9:10" ht="15.75">
      <c r="I32172" s="192"/>
      <c r="J32172" s="192"/>
    </row>
    <row r="32173" spans="9:10" ht="15.75">
      <c r="I32173" s="192"/>
      <c r="J32173" s="192"/>
    </row>
    <row r="32174" spans="9:10" ht="15.75">
      <c r="I32174" s="192"/>
      <c r="J32174" s="192"/>
    </row>
    <row r="32175" spans="9:10" ht="15.75">
      <c r="I32175" s="192"/>
      <c r="J32175" s="192"/>
    </row>
    <row r="32176" spans="9:10" ht="15.75">
      <c r="I32176" s="192"/>
      <c r="J32176" s="192"/>
    </row>
    <row r="32177" spans="9:10" ht="15.75">
      <c r="I32177" s="192"/>
      <c r="J32177" s="192"/>
    </row>
    <row r="32178" spans="9:10" ht="15.75">
      <c r="I32178" s="192"/>
      <c r="J32178" s="192"/>
    </row>
    <row r="32179" spans="9:10" ht="15.75">
      <c r="I32179" s="192"/>
      <c r="J32179" s="192"/>
    </row>
    <row r="32180" spans="9:10" ht="15.75">
      <c r="I32180" s="192"/>
      <c r="J32180" s="192"/>
    </row>
    <row r="32181" spans="9:10" ht="15.75">
      <c r="I32181" s="192"/>
      <c r="J32181" s="192"/>
    </row>
    <row r="32182" spans="9:10" ht="15.75">
      <c r="I32182" s="192"/>
      <c r="J32182" s="192"/>
    </row>
    <row r="32183" spans="9:10" ht="15.75">
      <c r="I32183" s="192"/>
      <c r="J32183" s="192"/>
    </row>
    <row r="32184" spans="9:10" ht="15.75">
      <c r="I32184" s="192"/>
      <c r="J32184" s="192"/>
    </row>
    <row r="32185" spans="9:10" ht="15.75">
      <c r="I32185" s="192"/>
      <c r="J32185" s="192"/>
    </row>
    <row r="32186" spans="9:10" ht="15.75">
      <c r="I32186" s="192"/>
      <c r="J32186" s="192"/>
    </row>
    <row r="32187" spans="9:10" ht="15.75">
      <c r="I32187" s="192"/>
      <c r="J32187" s="192"/>
    </row>
    <row r="32188" spans="9:10" ht="15.75">
      <c r="I32188" s="192"/>
      <c r="J32188" s="192"/>
    </row>
    <row r="32189" spans="9:10" ht="15.75">
      <c r="I32189" s="192"/>
      <c r="J32189" s="192"/>
    </row>
    <row r="32190" spans="9:10" ht="15.75">
      <c r="I32190" s="192"/>
      <c r="J32190" s="192"/>
    </row>
    <row r="32191" spans="9:10" ht="15.75">
      <c r="I32191" s="192"/>
      <c r="J32191" s="192"/>
    </row>
    <row r="32192" spans="9:10" ht="15.75">
      <c r="I32192" s="192"/>
      <c r="J32192" s="192"/>
    </row>
    <row r="32193" spans="9:10" ht="15.75">
      <c r="I32193" s="192"/>
      <c r="J32193" s="192"/>
    </row>
    <row r="32194" spans="9:10" ht="15.75">
      <c r="I32194" s="192"/>
      <c r="J32194" s="192"/>
    </row>
    <row r="32195" spans="9:10" ht="15.75">
      <c r="I32195" s="192"/>
      <c r="J32195" s="192"/>
    </row>
    <row r="32196" spans="9:10" ht="15.75">
      <c r="I32196" s="192"/>
      <c r="J32196" s="192"/>
    </row>
    <row r="32197" spans="9:10" ht="15.75">
      <c r="I32197" s="192"/>
      <c r="J32197" s="192"/>
    </row>
    <row r="32198" spans="9:10" ht="15.75">
      <c r="I32198" s="192"/>
      <c r="J32198" s="192"/>
    </row>
    <row r="32199" spans="9:10" ht="15.75">
      <c r="I32199" s="192"/>
      <c r="J32199" s="192"/>
    </row>
    <row r="32200" spans="9:10" ht="15.75">
      <c r="I32200" s="192"/>
      <c r="J32200" s="192"/>
    </row>
    <row r="32201" spans="9:10" ht="15.75">
      <c r="I32201" s="192"/>
      <c r="J32201" s="192"/>
    </row>
    <row r="32202" spans="9:10" ht="15.75">
      <c r="I32202" s="192"/>
      <c r="J32202" s="192"/>
    </row>
    <row r="32203" spans="9:10" ht="15.75">
      <c r="I32203" s="192"/>
      <c r="J32203" s="192"/>
    </row>
    <row r="32204" spans="9:10" ht="15.75">
      <c r="I32204" s="192"/>
      <c r="J32204" s="192"/>
    </row>
    <row r="32205" spans="9:10" ht="15.75">
      <c r="I32205" s="192"/>
      <c r="J32205" s="192"/>
    </row>
    <row r="32206" spans="9:10" ht="15.75">
      <c r="I32206" s="192"/>
      <c r="J32206" s="192"/>
    </row>
    <row r="32207" spans="9:10" ht="15.75">
      <c r="I32207" s="192"/>
      <c r="J32207" s="192"/>
    </row>
    <row r="32208" spans="9:10" ht="15.75">
      <c r="I32208" s="192"/>
      <c r="J32208" s="192"/>
    </row>
    <row r="32209" spans="9:10" ht="15.75">
      <c r="I32209" s="192"/>
      <c r="J32209" s="192"/>
    </row>
    <row r="32210" spans="9:10" ht="15.75">
      <c r="I32210" s="192"/>
      <c r="J32210" s="192"/>
    </row>
    <row r="32211" spans="9:10" ht="15.75">
      <c r="I32211" s="192"/>
      <c r="J32211" s="192"/>
    </row>
    <row r="32212" spans="9:10" ht="15.75">
      <c r="I32212" s="192"/>
      <c r="J32212" s="192"/>
    </row>
    <row r="32213" spans="9:10" ht="15.75">
      <c r="I32213" s="192"/>
      <c r="J32213" s="192"/>
    </row>
    <row r="32214" spans="9:10" ht="15.75">
      <c r="I32214" s="192"/>
      <c r="J32214" s="192"/>
    </row>
    <row r="32215" spans="9:10" ht="15.75">
      <c r="I32215" s="192"/>
      <c r="J32215" s="192"/>
    </row>
    <row r="32216" spans="9:10" ht="15.75">
      <c r="I32216" s="192"/>
      <c r="J32216" s="192"/>
    </row>
    <row r="32217" spans="9:10" ht="15.75">
      <c r="I32217" s="192"/>
      <c r="J32217" s="192"/>
    </row>
    <row r="32218" spans="9:10" ht="15.75">
      <c r="I32218" s="192"/>
      <c r="J32218" s="192"/>
    </row>
    <row r="32219" spans="9:10" ht="15.75">
      <c r="I32219" s="192"/>
      <c r="J32219" s="192"/>
    </row>
    <row r="32220" spans="9:10" ht="15.75">
      <c r="I32220" s="192"/>
      <c r="J32220" s="192"/>
    </row>
    <row r="32221" spans="9:10" ht="15.75">
      <c r="I32221" s="192"/>
      <c r="J32221" s="192"/>
    </row>
    <row r="32222" spans="9:10" ht="15.75">
      <c r="I32222" s="192"/>
      <c r="J32222" s="192"/>
    </row>
    <row r="32223" spans="9:10" ht="15.75">
      <c r="I32223" s="192"/>
      <c r="J32223" s="192"/>
    </row>
    <row r="32224" spans="9:10" ht="15.75">
      <c r="I32224" s="192"/>
      <c r="J32224" s="192"/>
    </row>
    <row r="32225" spans="9:10" ht="15.75">
      <c r="I32225" s="192"/>
      <c r="J32225" s="192"/>
    </row>
    <row r="32226" spans="9:10" ht="15.75">
      <c r="I32226" s="192"/>
      <c r="J32226" s="192"/>
    </row>
    <row r="32227" spans="9:10" ht="15.75">
      <c r="I32227" s="192"/>
      <c r="J32227" s="192"/>
    </row>
    <row r="32228" spans="9:10" ht="15.75">
      <c r="I32228" s="192"/>
      <c r="J32228" s="192"/>
    </row>
    <row r="32229" spans="9:10" ht="15.75">
      <c r="I32229" s="192"/>
      <c r="J32229" s="192"/>
    </row>
    <row r="32230" spans="9:10" ht="15.75">
      <c r="I32230" s="192"/>
      <c r="J32230" s="192"/>
    </row>
    <row r="32231" spans="9:10" ht="15.75">
      <c r="I32231" s="192"/>
      <c r="J32231" s="192"/>
    </row>
    <row r="32232" spans="9:10" ht="15.75">
      <c r="I32232" s="192"/>
      <c r="J32232" s="192"/>
    </row>
    <row r="32233" spans="9:10" ht="15.75">
      <c r="I32233" s="192"/>
      <c r="J32233" s="192"/>
    </row>
    <row r="32234" spans="9:10" ht="15.75">
      <c r="I32234" s="192"/>
      <c r="J32234" s="192"/>
    </row>
    <row r="32235" spans="9:10" ht="15.75">
      <c r="I32235" s="192"/>
      <c r="J32235" s="192"/>
    </row>
    <row r="32236" spans="9:10" ht="15.75">
      <c r="I32236" s="192"/>
      <c r="J32236" s="192"/>
    </row>
    <row r="32237" spans="9:10" ht="15.75">
      <c r="I32237" s="192"/>
      <c r="J32237" s="192"/>
    </row>
    <row r="32238" spans="9:10" ht="15.75">
      <c r="I32238" s="192"/>
      <c r="J32238" s="192"/>
    </row>
    <row r="32239" spans="9:10" ht="15.75">
      <c r="I32239" s="192"/>
      <c r="J32239" s="192"/>
    </row>
    <row r="32240" spans="9:10" ht="15.75">
      <c r="I32240" s="192"/>
      <c r="J32240" s="192"/>
    </row>
    <row r="32241" spans="9:10" ht="15.75">
      <c r="I32241" s="192"/>
      <c r="J32241" s="192"/>
    </row>
    <row r="32242" spans="9:10" ht="15.75">
      <c r="I32242" s="192"/>
      <c r="J32242" s="192"/>
    </row>
    <row r="32243" spans="9:10" ht="15.75">
      <c r="I32243" s="192"/>
      <c r="J32243" s="192"/>
    </row>
    <row r="32244" spans="9:10" ht="15.75">
      <c r="I32244" s="192"/>
      <c r="J32244" s="192"/>
    </row>
    <row r="32245" spans="9:10" ht="15.75">
      <c r="I32245" s="192"/>
      <c r="J32245" s="192"/>
    </row>
    <row r="32246" spans="9:10" ht="15.75">
      <c r="I32246" s="192"/>
      <c r="J32246" s="192"/>
    </row>
    <row r="32247" spans="9:10" ht="15.75">
      <c r="I32247" s="192"/>
      <c r="J32247" s="192"/>
    </row>
    <row r="32248" spans="9:10" ht="15.75">
      <c r="I32248" s="192"/>
      <c r="J32248" s="192"/>
    </row>
    <row r="32249" spans="9:10" ht="15.75">
      <c r="I32249" s="192"/>
      <c r="J32249" s="192"/>
    </row>
    <row r="32250" spans="9:10" ht="15.75">
      <c r="I32250" s="192"/>
      <c r="J32250" s="192"/>
    </row>
    <row r="32251" spans="9:10" ht="15.75">
      <c r="I32251" s="192"/>
      <c r="J32251" s="192"/>
    </row>
    <row r="32252" spans="9:10" ht="15.75">
      <c r="I32252" s="192"/>
      <c r="J32252" s="192"/>
    </row>
    <row r="32253" spans="9:10" ht="15.75">
      <c r="I32253" s="192"/>
      <c r="J32253" s="192"/>
    </row>
    <row r="32254" spans="9:10" ht="15.75">
      <c r="I32254" s="192"/>
      <c r="J32254" s="192"/>
    </row>
    <row r="32255" spans="9:10" ht="15.75">
      <c r="I32255" s="192"/>
      <c r="J32255" s="192"/>
    </row>
    <row r="32256" spans="9:10" ht="15.75">
      <c r="I32256" s="192"/>
      <c r="J32256" s="192"/>
    </row>
    <row r="32257" spans="9:10" ht="15.75">
      <c r="I32257" s="192"/>
      <c r="J32257" s="192"/>
    </row>
    <row r="32258" spans="9:10" ht="15.75">
      <c r="I32258" s="192"/>
      <c r="J32258" s="192"/>
    </row>
    <row r="32259" spans="9:10" ht="15.75">
      <c r="I32259" s="192"/>
      <c r="J32259" s="192"/>
    </row>
    <row r="32260" spans="9:10" ht="15.75">
      <c r="I32260" s="192"/>
      <c r="J32260" s="192"/>
    </row>
    <row r="32261" spans="9:10" ht="15.75">
      <c r="I32261" s="192"/>
      <c r="J32261" s="192"/>
    </row>
    <row r="32262" spans="9:10" ht="15.75">
      <c r="I32262" s="192"/>
      <c r="J32262" s="192"/>
    </row>
    <row r="32263" spans="9:10" ht="15.75">
      <c r="I32263" s="192"/>
      <c r="J32263" s="192"/>
    </row>
    <row r="32264" spans="9:10" ht="15.75">
      <c r="I32264" s="192"/>
      <c r="J32264" s="192"/>
    </row>
    <row r="32265" spans="9:10" ht="15.75">
      <c r="I32265" s="192"/>
      <c r="J32265" s="192"/>
    </row>
    <row r="32266" spans="9:10" ht="15.75">
      <c r="I32266" s="192"/>
      <c r="J32266" s="192"/>
    </row>
    <row r="32267" spans="9:10" ht="15.75">
      <c r="I32267" s="192"/>
      <c r="J32267" s="192"/>
    </row>
    <row r="32268" spans="9:10" ht="15.75">
      <c r="I32268" s="192"/>
      <c r="J32268" s="192"/>
    </row>
    <row r="32269" spans="9:10" ht="15.75">
      <c r="I32269" s="192"/>
      <c r="J32269" s="192"/>
    </row>
    <row r="32270" spans="9:10" ht="15.75">
      <c r="I32270" s="192"/>
      <c r="J32270" s="192"/>
    </row>
    <row r="32271" spans="9:10" ht="15.75">
      <c r="I32271" s="192"/>
      <c r="J32271" s="192"/>
    </row>
    <row r="32272" spans="9:10" ht="15.75">
      <c r="I32272" s="192"/>
      <c r="J32272" s="192"/>
    </row>
    <row r="32273" spans="9:10" ht="15.75">
      <c r="I32273" s="192"/>
      <c r="J32273" s="192"/>
    </row>
    <row r="32274" spans="9:10" ht="15.75">
      <c r="I32274" s="192"/>
      <c r="J32274" s="192"/>
    </row>
    <row r="32275" spans="9:10" ht="15.75">
      <c r="I32275" s="192"/>
      <c r="J32275" s="192"/>
    </row>
    <row r="32276" spans="9:10" ht="15.75">
      <c r="I32276" s="192"/>
      <c r="J32276" s="192"/>
    </row>
    <row r="32277" spans="9:10" ht="15.75">
      <c r="I32277" s="192"/>
      <c r="J32277" s="192"/>
    </row>
    <row r="32278" spans="9:10" ht="15.75">
      <c r="I32278" s="192"/>
      <c r="J32278" s="192"/>
    </row>
    <row r="32279" spans="9:10" ht="15.75">
      <c r="I32279" s="192"/>
      <c r="J32279" s="192"/>
    </row>
    <row r="32280" spans="9:10" ht="15.75">
      <c r="I32280" s="192"/>
      <c r="J32280" s="192"/>
    </row>
    <row r="32281" spans="9:10" ht="15.75">
      <c r="I32281" s="192"/>
      <c r="J32281" s="192"/>
    </row>
    <row r="32282" spans="9:10" ht="15.75">
      <c r="I32282" s="192"/>
      <c r="J32282" s="192"/>
    </row>
    <row r="32283" spans="9:10" ht="15.75">
      <c r="I32283" s="192"/>
      <c r="J32283" s="192"/>
    </row>
    <row r="32284" spans="9:10" ht="15.75">
      <c r="I32284" s="192"/>
      <c r="J32284" s="192"/>
    </row>
    <row r="32285" spans="9:10" ht="15.75">
      <c r="I32285" s="192"/>
      <c r="J32285" s="192"/>
    </row>
    <row r="32286" spans="9:10" ht="15.75">
      <c r="I32286" s="192"/>
      <c r="J32286" s="192"/>
    </row>
    <row r="32287" spans="9:10" ht="15.75">
      <c r="I32287" s="192"/>
      <c r="J32287" s="192"/>
    </row>
    <row r="32288" spans="9:10" ht="15.75">
      <c r="I32288" s="192"/>
      <c r="J32288" s="192"/>
    </row>
    <row r="32289" spans="9:10" ht="15.75">
      <c r="I32289" s="192"/>
      <c r="J32289" s="192"/>
    </row>
    <row r="32290" spans="9:10" ht="15.75">
      <c r="I32290" s="192"/>
      <c r="J32290" s="192"/>
    </row>
    <row r="32291" spans="9:10" ht="15.75">
      <c r="I32291" s="192"/>
      <c r="J32291" s="192"/>
    </row>
    <row r="32292" spans="9:10" ht="15.75">
      <c r="I32292" s="192"/>
      <c r="J32292" s="192"/>
    </row>
    <row r="32293" spans="9:10" ht="15.75">
      <c r="I32293" s="192"/>
      <c r="J32293" s="192"/>
    </row>
    <row r="32294" spans="9:10" ht="15.75">
      <c r="I32294" s="192"/>
      <c r="J32294" s="192"/>
    </row>
    <row r="32295" spans="9:10" ht="15.75">
      <c r="I32295" s="192"/>
      <c r="J32295" s="192"/>
    </row>
    <row r="32296" spans="9:10" ht="15.75">
      <c r="I32296" s="192"/>
      <c r="J32296" s="192"/>
    </row>
    <row r="32297" spans="9:10" ht="15.75">
      <c r="I32297" s="192"/>
      <c r="J32297" s="192"/>
    </row>
    <row r="32298" spans="9:10" ht="15.75">
      <c r="I32298" s="192"/>
      <c r="J32298" s="192"/>
    </row>
    <row r="32299" spans="9:10" ht="15.75">
      <c r="I32299" s="192"/>
      <c r="J32299" s="192"/>
    </row>
    <row r="32300" spans="9:10" ht="15.75">
      <c r="I32300" s="192"/>
      <c r="J32300" s="192"/>
    </row>
    <row r="32301" spans="9:10" ht="15.75">
      <c r="I32301" s="192"/>
      <c r="J32301" s="192"/>
    </row>
    <row r="32302" spans="9:10" ht="15.75">
      <c r="I32302" s="192"/>
      <c r="J32302" s="192"/>
    </row>
    <row r="32303" spans="9:10" ht="15.75">
      <c r="I32303" s="192"/>
      <c r="J32303" s="192"/>
    </row>
    <row r="32304" spans="9:10" ht="15.75">
      <c r="I32304" s="192"/>
      <c r="J32304" s="192"/>
    </row>
    <row r="32305" spans="9:10" ht="15.75">
      <c r="I32305" s="192"/>
      <c r="J32305" s="192"/>
    </row>
    <row r="32306" spans="9:10" ht="15.75">
      <c r="I32306" s="192"/>
      <c r="J32306" s="192"/>
    </row>
    <row r="32307" spans="9:10" ht="15.75">
      <c r="I32307" s="192"/>
      <c r="J32307" s="192"/>
    </row>
    <row r="32308" spans="9:10" ht="15.75">
      <c r="I32308" s="192"/>
      <c r="J32308" s="192"/>
    </row>
    <row r="32309" spans="9:10" ht="15.75">
      <c r="I32309" s="192"/>
      <c r="J32309" s="192"/>
    </row>
    <row r="32310" spans="9:10" ht="15.75">
      <c r="I32310" s="192"/>
      <c r="J32310" s="192"/>
    </row>
    <row r="32311" spans="9:10" ht="15.75">
      <c r="I32311" s="192"/>
      <c r="J32311" s="192"/>
    </row>
    <row r="32312" spans="9:10" ht="15.75">
      <c r="I32312" s="192"/>
      <c r="J32312" s="192"/>
    </row>
    <row r="32313" spans="9:10" ht="15.75">
      <c r="I32313" s="192"/>
      <c r="J32313" s="192"/>
    </row>
    <row r="32314" spans="9:10" ht="15.75">
      <c r="I32314" s="192"/>
      <c r="J32314" s="192"/>
    </row>
    <row r="32315" spans="9:10" ht="15.75">
      <c r="I32315" s="192"/>
      <c r="J32315" s="192"/>
    </row>
    <row r="32316" spans="9:10" ht="15.75">
      <c r="I32316" s="192"/>
      <c r="J32316" s="192"/>
    </row>
    <row r="32317" spans="9:10" ht="15.75">
      <c r="I32317" s="192"/>
      <c r="J32317" s="192"/>
    </row>
    <row r="32318" spans="9:10" ht="15.75">
      <c r="I32318" s="192"/>
      <c r="J32318" s="192"/>
    </row>
    <row r="32319" spans="9:10" ht="15.75">
      <c r="I32319" s="192"/>
      <c r="J32319" s="192"/>
    </row>
    <row r="32320" spans="9:10" ht="15.75">
      <c r="I32320" s="192"/>
      <c r="J32320" s="192"/>
    </row>
    <row r="32321" spans="9:10" ht="15.75">
      <c r="I32321" s="192"/>
      <c r="J32321" s="192"/>
    </row>
    <row r="32322" spans="9:10" ht="15.75">
      <c r="I32322" s="192"/>
      <c r="J32322" s="192"/>
    </row>
    <row r="32323" spans="9:10" ht="15.75">
      <c r="I32323" s="192"/>
      <c r="J32323" s="192"/>
    </row>
    <row r="32324" spans="9:10" ht="15.75">
      <c r="I32324" s="192"/>
      <c r="J32324" s="192"/>
    </row>
    <row r="32325" spans="9:10" ht="15.75">
      <c r="I32325" s="192"/>
      <c r="J32325" s="192"/>
    </row>
    <row r="32326" spans="9:10" ht="15.75">
      <c r="I32326" s="192"/>
      <c r="J32326" s="192"/>
    </row>
    <row r="32327" spans="9:10" ht="15.75">
      <c r="I32327" s="192"/>
      <c r="J32327" s="192"/>
    </row>
    <row r="32328" spans="9:10" ht="15.75">
      <c r="I32328" s="192"/>
      <c r="J32328" s="192"/>
    </row>
    <row r="32329" spans="9:10" ht="15.75">
      <c r="I32329" s="192"/>
      <c r="J32329" s="192"/>
    </row>
    <row r="32330" spans="9:10" ht="15.75">
      <c r="I32330" s="192"/>
      <c r="J32330" s="192"/>
    </row>
    <row r="32331" spans="9:10" ht="15.75">
      <c r="I32331" s="192"/>
      <c r="J32331" s="192"/>
    </row>
    <row r="32332" spans="9:10" ht="15.75">
      <c r="I32332" s="192"/>
      <c r="J32332" s="192"/>
    </row>
    <row r="32333" spans="9:10" ht="15.75">
      <c r="I32333" s="192"/>
      <c r="J32333" s="192"/>
    </row>
    <row r="32334" spans="9:10" ht="15.75">
      <c r="I32334" s="192"/>
      <c r="J32334" s="192"/>
    </row>
    <row r="32335" spans="9:10" ht="15.75">
      <c r="I32335" s="192"/>
      <c r="J32335" s="192"/>
    </row>
    <row r="32336" spans="9:10" ht="15.75">
      <c r="I32336" s="192"/>
      <c r="J32336" s="192"/>
    </row>
    <row r="32337" spans="9:10" ht="15.75">
      <c r="I32337" s="192"/>
      <c r="J32337" s="192"/>
    </row>
    <row r="32338" spans="9:10" ht="15.75">
      <c r="I32338" s="192"/>
      <c r="J32338" s="192"/>
    </row>
    <row r="32339" spans="9:10" ht="15.75">
      <c r="I32339" s="192"/>
      <c r="J32339" s="192"/>
    </row>
    <row r="32340" spans="9:10" ht="15.75">
      <c r="I32340" s="192"/>
      <c r="J32340" s="192"/>
    </row>
    <row r="32341" spans="9:10" ht="15.75">
      <c r="I32341" s="192"/>
      <c r="J32341" s="192"/>
    </row>
    <row r="32342" spans="9:10" ht="15.75">
      <c r="I32342" s="192"/>
      <c r="J32342" s="192"/>
    </row>
    <row r="32343" spans="9:10" ht="15.75">
      <c r="I32343" s="192"/>
      <c r="J32343" s="192"/>
    </row>
    <row r="32344" spans="9:10" ht="15.75">
      <c r="I32344" s="192"/>
      <c r="J32344" s="192"/>
    </row>
    <row r="32345" spans="9:10" ht="15.75">
      <c r="I32345" s="192"/>
      <c r="J32345" s="192"/>
    </row>
    <row r="32346" spans="9:10" ht="15.75">
      <c r="I32346" s="192"/>
      <c r="J32346" s="192"/>
    </row>
    <row r="32347" spans="9:10" ht="15.75">
      <c r="I32347" s="192"/>
      <c r="J32347" s="192"/>
    </row>
    <row r="32348" spans="9:10" ht="15.75">
      <c r="I32348" s="192"/>
      <c r="J32348" s="192"/>
    </row>
    <row r="32349" spans="9:10" ht="15.75">
      <c r="I32349" s="192"/>
      <c r="J32349" s="192"/>
    </row>
    <row r="32350" spans="9:10" ht="15.75">
      <c r="I32350" s="192"/>
      <c r="J32350" s="192"/>
    </row>
    <row r="32351" spans="9:10" ht="15.75">
      <c r="I32351" s="192"/>
      <c r="J32351" s="192"/>
    </row>
    <row r="32352" spans="9:10" ht="15.75">
      <c r="I32352" s="192"/>
      <c r="J32352" s="192"/>
    </row>
    <row r="32353" spans="9:10" ht="15.75">
      <c r="I32353" s="192"/>
      <c r="J32353" s="192"/>
    </row>
    <row r="32354" spans="9:10" ht="15.75">
      <c r="I32354" s="192"/>
      <c r="J32354" s="192"/>
    </row>
    <row r="32355" spans="9:10" ht="15.75">
      <c r="I32355" s="192"/>
      <c r="J32355" s="192"/>
    </row>
    <row r="32356" spans="9:10" ht="15.75">
      <c r="I32356" s="192"/>
      <c r="J32356" s="192"/>
    </row>
    <row r="32357" spans="9:10" ht="15.75">
      <c r="I32357" s="192"/>
      <c r="J32357" s="192"/>
    </row>
    <row r="32358" spans="9:10" ht="15.75">
      <c r="I32358" s="192"/>
      <c r="J32358" s="192"/>
    </row>
    <row r="32359" spans="9:10" ht="15.75">
      <c r="I32359" s="192"/>
      <c r="J32359" s="192"/>
    </row>
    <row r="32360" spans="9:10" ht="15.75">
      <c r="I32360" s="192"/>
      <c r="J32360" s="192"/>
    </row>
    <row r="32361" spans="9:10" ht="15.75">
      <c r="I32361" s="192"/>
      <c r="J32361" s="192"/>
    </row>
    <row r="32362" spans="9:10" ht="15.75">
      <c r="I32362" s="192"/>
      <c r="J32362" s="192"/>
    </row>
    <row r="32363" spans="9:10" ht="15.75">
      <c r="I32363" s="192"/>
      <c r="J32363" s="192"/>
    </row>
    <row r="32364" spans="9:10" ht="15.75">
      <c r="I32364" s="192"/>
      <c r="J32364" s="192"/>
    </row>
    <row r="32365" spans="9:10" ht="15.75">
      <c r="I32365" s="192"/>
      <c r="J32365" s="192"/>
    </row>
    <row r="32366" spans="9:10" ht="15.75">
      <c r="I32366" s="192"/>
      <c r="J32366" s="192"/>
    </row>
    <row r="32367" spans="9:10" ht="15.75">
      <c r="I32367" s="192"/>
      <c r="J32367" s="192"/>
    </row>
    <row r="32368" spans="9:10" ht="15.75">
      <c r="I32368" s="192"/>
      <c r="J32368" s="192"/>
    </row>
    <row r="32369" spans="9:10" ht="15.75">
      <c r="I32369" s="192"/>
      <c r="J32369" s="192"/>
    </row>
    <row r="32370" spans="9:10" ht="15.75">
      <c r="I32370" s="192"/>
      <c r="J32370" s="192"/>
    </row>
    <row r="32371" spans="9:10" ht="15.75">
      <c r="I32371" s="192"/>
      <c r="J32371" s="192"/>
    </row>
    <row r="32372" spans="9:10" ht="15.75">
      <c r="I32372" s="192"/>
      <c r="J32372" s="192"/>
    </row>
    <row r="32373" spans="9:10" ht="15.75">
      <c r="I32373" s="192"/>
      <c r="J32373" s="192"/>
    </row>
    <row r="32374" spans="9:10" ht="15.75">
      <c r="I32374" s="192"/>
      <c r="J32374" s="192"/>
    </row>
    <row r="32375" spans="9:10" ht="15.75">
      <c r="I32375" s="192"/>
      <c r="J32375" s="192"/>
    </row>
    <row r="32376" spans="9:10" ht="15.75">
      <c r="I32376" s="192"/>
      <c r="J32376" s="192"/>
    </row>
    <row r="32377" spans="9:10" ht="15.75">
      <c r="I32377" s="192"/>
      <c r="J32377" s="192"/>
    </row>
    <row r="32378" spans="9:10" ht="15.75">
      <c r="I32378" s="192"/>
      <c r="J32378" s="192"/>
    </row>
    <row r="32379" spans="9:10" ht="15.75">
      <c r="I32379" s="192"/>
      <c r="J32379" s="192"/>
    </row>
    <row r="32380" spans="9:10" ht="15.75">
      <c r="I32380" s="192"/>
      <c r="J32380" s="192"/>
    </row>
    <row r="32381" spans="9:10" ht="15.75">
      <c r="I32381" s="192"/>
      <c r="J32381" s="192"/>
    </row>
    <row r="32382" spans="9:10" ht="15.75">
      <c r="I32382" s="192"/>
      <c r="J32382" s="192"/>
    </row>
    <row r="32383" spans="9:10" ht="15.75">
      <c r="I32383" s="192"/>
      <c r="J32383" s="192"/>
    </row>
    <row r="32384" spans="9:10" ht="15.75">
      <c r="I32384" s="192"/>
      <c r="J32384" s="192"/>
    </row>
    <row r="32385" spans="9:10" ht="15.75">
      <c r="I32385" s="192"/>
      <c r="J32385" s="192"/>
    </row>
    <row r="32386" spans="9:10" ht="15.75">
      <c r="I32386" s="192"/>
      <c r="J32386" s="192"/>
    </row>
    <row r="32387" spans="9:10" ht="15.75">
      <c r="I32387" s="192"/>
      <c r="J32387" s="192"/>
    </row>
    <row r="32388" spans="9:10" ht="15.75">
      <c r="I32388" s="192"/>
      <c r="J32388" s="192"/>
    </row>
    <row r="32389" spans="9:10" ht="15.75">
      <c r="I32389" s="192"/>
      <c r="J32389" s="192"/>
    </row>
    <row r="32390" spans="9:10" ht="15.75">
      <c r="I32390" s="192"/>
      <c r="J32390" s="192"/>
    </row>
    <row r="32391" spans="9:10" ht="15.75">
      <c r="I32391" s="192"/>
      <c r="J32391" s="192"/>
    </row>
    <row r="32392" spans="9:10" ht="15.75">
      <c r="I32392" s="192"/>
      <c r="J32392" s="192"/>
    </row>
    <row r="32393" spans="9:10" ht="15.75">
      <c r="I32393" s="192"/>
      <c r="J32393" s="192"/>
    </row>
    <row r="32394" spans="9:10" ht="15.75">
      <c r="I32394" s="192"/>
      <c r="J32394" s="192"/>
    </row>
    <row r="32395" spans="9:10" ht="15.75">
      <c r="I32395" s="192"/>
      <c r="J32395" s="192"/>
    </row>
    <row r="32396" spans="9:10" ht="15.75">
      <c r="I32396" s="192"/>
      <c r="J32396" s="192"/>
    </row>
    <row r="32397" spans="9:10" ht="15.75">
      <c r="I32397" s="192"/>
      <c r="J32397" s="192"/>
    </row>
    <row r="32398" spans="9:10" ht="15.75">
      <c r="I32398" s="192"/>
      <c r="J32398" s="192"/>
    </row>
    <row r="32399" spans="9:10" ht="15.75">
      <c r="I32399" s="192"/>
      <c r="J32399" s="192"/>
    </row>
    <row r="32400" spans="9:10" ht="15.75">
      <c r="I32400" s="192"/>
      <c r="J32400" s="192"/>
    </row>
    <row r="32401" spans="9:10" ht="15.75">
      <c r="I32401" s="192"/>
      <c r="J32401" s="192"/>
    </row>
    <row r="32402" spans="9:10" ht="15.75">
      <c r="I32402" s="192"/>
      <c r="J32402" s="192"/>
    </row>
    <row r="32403" spans="9:10" ht="15.75">
      <c r="I32403" s="192"/>
      <c r="J32403" s="192"/>
    </row>
    <row r="32404" spans="9:10" ht="15.75">
      <c r="I32404" s="192"/>
      <c r="J32404" s="192"/>
    </row>
    <row r="32405" spans="9:10" ht="15.75">
      <c r="I32405" s="192"/>
      <c r="J32405" s="192"/>
    </row>
    <row r="32406" spans="9:10" ht="15.75">
      <c r="I32406" s="192"/>
      <c r="J32406" s="192"/>
    </row>
    <row r="32407" spans="9:10" ht="15.75">
      <c r="I32407" s="192"/>
      <c r="J32407" s="192"/>
    </row>
    <row r="32408" spans="9:10" ht="15.75">
      <c r="I32408" s="192"/>
      <c r="J32408" s="192"/>
    </row>
    <row r="32409" spans="9:10" ht="15.75">
      <c r="I32409" s="192"/>
      <c r="J32409" s="192"/>
    </row>
    <row r="32410" spans="9:10" ht="15.75">
      <c r="I32410" s="192"/>
      <c r="J32410" s="192"/>
    </row>
    <row r="32411" spans="9:10" ht="15.75">
      <c r="I32411" s="192"/>
      <c r="J32411" s="192"/>
    </row>
    <row r="32412" spans="9:10" ht="15.75">
      <c r="I32412" s="192"/>
      <c r="J32412" s="192"/>
    </row>
    <row r="32413" spans="9:10" ht="15.75">
      <c r="I32413" s="192"/>
      <c r="J32413" s="192"/>
    </row>
    <row r="32414" spans="9:10" ht="15.75">
      <c r="I32414" s="192"/>
      <c r="J32414" s="192"/>
    </row>
    <row r="32415" spans="9:10" ht="15.75">
      <c r="I32415" s="192"/>
      <c r="J32415" s="192"/>
    </row>
    <row r="32416" spans="9:10" ht="15.75">
      <c r="I32416" s="192"/>
      <c r="J32416" s="192"/>
    </row>
    <row r="32417" spans="9:10" ht="15.75">
      <c r="I32417" s="192"/>
      <c r="J32417" s="192"/>
    </row>
    <row r="32418" spans="9:10" ht="15.75">
      <c r="I32418" s="192"/>
      <c r="J32418" s="192"/>
    </row>
    <row r="32419" spans="9:10" ht="15.75">
      <c r="I32419" s="192"/>
      <c r="J32419" s="192"/>
    </row>
    <row r="32420" spans="9:10" ht="15.75">
      <c r="I32420" s="192"/>
      <c r="J32420" s="192"/>
    </row>
    <row r="32421" spans="9:10" ht="15.75">
      <c r="I32421" s="192"/>
      <c r="J32421" s="192"/>
    </row>
    <row r="32422" spans="9:10" ht="15.75">
      <c r="I32422" s="192"/>
      <c r="J32422" s="192"/>
    </row>
    <row r="32423" spans="9:10" ht="15.75">
      <c r="I32423" s="192"/>
      <c r="J32423" s="192"/>
    </row>
    <row r="32424" spans="9:10" ht="15.75">
      <c r="I32424" s="192"/>
      <c r="J32424" s="192"/>
    </row>
    <row r="32425" spans="9:10" ht="15.75">
      <c r="I32425" s="192"/>
      <c r="J32425" s="192"/>
    </row>
    <row r="32426" spans="9:10" ht="15.75">
      <c r="I32426" s="192"/>
      <c r="J32426" s="192"/>
    </row>
    <row r="32427" spans="9:10" ht="15.75">
      <c r="I32427" s="192"/>
      <c r="J32427" s="192"/>
    </row>
    <row r="32428" spans="9:10" ht="15.75">
      <c r="I32428" s="192"/>
      <c r="J32428" s="192"/>
    </row>
    <row r="32429" spans="9:10" ht="15.75">
      <c r="I32429" s="192"/>
      <c r="J32429" s="192"/>
    </row>
    <row r="32430" spans="9:10" ht="15.75">
      <c r="I32430" s="192"/>
      <c r="J32430" s="192"/>
    </row>
    <row r="32431" spans="9:10" ht="15.75">
      <c r="I32431" s="192"/>
      <c r="J32431" s="192"/>
    </row>
    <row r="32432" spans="9:10" ht="15.75">
      <c r="I32432" s="192"/>
      <c r="J32432" s="192"/>
    </row>
    <row r="32433" spans="9:10" ht="15.75">
      <c r="I32433" s="192"/>
      <c r="J32433" s="192"/>
    </row>
    <row r="32434" spans="9:10" ht="15.75">
      <c r="I32434" s="192"/>
      <c r="J32434" s="192"/>
    </row>
    <row r="32435" spans="9:10" ht="15.75">
      <c r="I32435" s="192"/>
      <c r="J32435" s="192"/>
    </row>
    <row r="32436" spans="9:10" ht="15.75">
      <c r="I32436" s="192"/>
      <c r="J32436" s="192"/>
    </row>
    <row r="32437" spans="9:10" ht="15.75">
      <c r="I32437" s="192"/>
      <c r="J32437" s="192"/>
    </row>
    <row r="32438" spans="9:10" ht="15.75">
      <c r="I32438" s="192"/>
      <c r="J32438" s="192"/>
    </row>
    <row r="32439" spans="9:10" ht="15.75">
      <c r="I32439" s="192"/>
      <c r="J32439" s="192"/>
    </row>
    <row r="32440" spans="9:10" ht="15.75">
      <c r="I32440" s="192"/>
      <c r="J32440" s="192"/>
    </row>
    <row r="32441" spans="9:10" ht="15.75">
      <c r="I32441" s="192"/>
      <c r="J32441" s="192"/>
    </row>
    <row r="32442" spans="9:10" ht="15.75">
      <c r="I32442" s="192"/>
      <c r="J32442" s="192"/>
    </row>
    <row r="32443" spans="9:10" ht="15.75">
      <c r="I32443" s="192"/>
      <c r="J32443" s="192"/>
    </row>
    <row r="32444" spans="9:10" ht="15.75">
      <c r="I32444" s="192"/>
      <c r="J32444" s="192"/>
    </row>
    <row r="32445" spans="9:10" ht="15.75">
      <c r="I32445" s="192"/>
      <c r="J32445" s="192"/>
    </row>
    <row r="32446" spans="9:10" ht="15.75">
      <c r="I32446" s="192"/>
      <c r="J32446" s="192"/>
    </row>
    <row r="32447" spans="9:10" ht="15.75">
      <c r="I32447" s="192"/>
      <c r="J32447" s="192"/>
    </row>
    <row r="32448" spans="9:10" ht="15.75">
      <c r="I32448" s="192"/>
      <c r="J32448" s="192"/>
    </row>
    <row r="32449" spans="9:10" ht="15.75">
      <c r="I32449" s="192"/>
      <c r="J32449" s="192"/>
    </row>
    <row r="32450" spans="9:10" ht="15.75">
      <c r="I32450" s="192"/>
      <c r="J32450" s="192"/>
    </row>
    <row r="32451" spans="9:10" ht="15.75">
      <c r="I32451" s="192"/>
      <c r="J32451" s="192"/>
    </row>
    <row r="32452" spans="9:10" ht="15.75">
      <c r="I32452" s="192"/>
      <c r="J32452" s="192"/>
    </row>
    <row r="32453" spans="9:10" ht="15.75">
      <c r="I32453" s="192"/>
      <c r="J32453" s="192"/>
    </row>
    <row r="32454" spans="9:10" ht="15.75">
      <c r="I32454" s="192"/>
      <c r="J32454" s="192"/>
    </row>
    <row r="32455" spans="9:10" ht="15.75">
      <c r="I32455" s="192"/>
      <c r="J32455" s="192"/>
    </row>
    <row r="32456" spans="9:10" ht="15.75">
      <c r="I32456" s="192"/>
      <c r="J32456" s="192"/>
    </row>
    <row r="32457" spans="9:10" ht="15.75">
      <c r="I32457" s="192"/>
      <c r="J32457" s="192"/>
    </row>
    <row r="32458" spans="9:10" ht="15.75">
      <c r="I32458" s="192"/>
      <c r="J32458" s="192"/>
    </row>
    <row r="32459" spans="9:10" ht="15.75">
      <c r="I32459" s="192"/>
      <c r="J32459" s="192"/>
    </row>
    <row r="32460" spans="9:10" ht="15.75">
      <c r="I32460" s="192"/>
      <c r="J32460" s="192"/>
    </row>
    <row r="32461" spans="9:10" ht="15.75">
      <c r="I32461" s="192"/>
      <c r="J32461" s="192"/>
    </row>
    <row r="32462" spans="9:10" ht="15.75">
      <c r="I32462" s="192"/>
      <c r="J32462" s="192"/>
    </row>
    <row r="32463" spans="9:10" ht="15.75">
      <c r="I32463" s="192"/>
      <c r="J32463" s="192"/>
    </row>
    <row r="32464" spans="9:10" ht="15.75">
      <c r="I32464" s="192"/>
      <c r="J32464" s="192"/>
    </row>
    <row r="32465" spans="9:10" ht="15.75">
      <c r="I32465" s="192"/>
      <c r="J32465" s="192"/>
    </row>
    <row r="32466" spans="9:10" ht="15.75">
      <c r="I32466" s="192"/>
      <c r="J32466" s="192"/>
    </row>
    <row r="32467" spans="9:10" ht="15.75">
      <c r="I32467" s="192"/>
      <c r="J32467" s="192"/>
    </row>
    <row r="32468" spans="9:10" ht="15.75">
      <c r="I32468" s="192"/>
      <c r="J32468" s="192"/>
    </row>
    <row r="32469" spans="9:10" ht="15.75">
      <c r="I32469" s="192"/>
      <c r="J32469" s="192"/>
    </row>
    <row r="32470" spans="9:10" ht="15.75">
      <c r="I32470" s="192"/>
      <c r="J32470" s="192"/>
    </row>
    <row r="32471" spans="9:10" ht="15.75">
      <c r="I32471" s="192"/>
      <c r="J32471" s="192"/>
    </row>
    <row r="32472" spans="9:10" ht="15.75">
      <c r="I32472" s="192"/>
      <c r="J32472" s="192"/>
    </row>
    <row r="32473" spans="9:10" ht="15.75">
      <c r="I32473" s="192"/>
      <c r="J32473" s="192"/>
    </row>
    <row r="32474" spans="9:10" ht="15.75">
      <c r="I32474" s="192"/>
      <c r="J32474" s="192"/>
    </row>
    <row r="32475" spans="9:10" ht="15.75">
      <c r="I32475" s="192"/>
      <c r="J32475" s="192"/>
    </row>
    <row r="32476" spans="9:10" ht="15.75">
      <c r="I32476" s="192"/>
      <c r="J32476" s="192"/>
    </row>
    <row r="32477" spans="9:10" ht="15.75">
      <c r="I32477" s="192"/>
      <c r="J32477" s="192"/>
    </row>
    <row r="32478" spans="9:10" ht="15.75">
      <c r="I32478" s="192"/>
      <c r="J32478" s="192"/>
    </row>
    <row r="32479" spans="9:10" ht="15.75">
      <c r="I32479" s="192"/>
      <c r="J32479" s="192"/>
    </row>
    <row r="32480" spans="9:10" ht="15.75">
      <c r="I32480" s="192"/>
      <c r="J32480" s="192"/>
    </row>
    <row r="32481" spans="9:10" ht="15.75">
      <c r="I32481" s="192"/>
      <c r="J32481" s="192"/>
    </row>
    <row r="32482" spans="9:10" ht="15.75">
      <c r="I32482" s="192"/>
      <c r="J32482" s="192"/>
    </row>
    <row r="32483" spans="9:10" ht="15.75">
      <c r="I32483" s="192"/>
      <c r="J32483" s="192"/>
    </row>
    <row r="32484" spans="9:10" ht="15.75">
      <c r="I32484" s="192"/>
      <c r="J32484" s="192"/>
    </row>
    <row r="32485" spans="9:10" ht="15.75">
      <c r="I32485" s="192"/>
      <c r="J32485" s="192"/>
    </row>
    <row r="32486" spans="9:10" ht="15.75">
      <c r="I32486" s="192"/>
      <c r="J32486" s="192"/>
    </row>
    <row r="32487" spans="9:10" ht="15.75">
      <c r="I32487" s="192"/>
      <c r="J32487" s="192"/>
    </row>
    <row r="32488" spans="9:10" ht="15.75">
      <c r="I32488" s="192"/>
      <c r="J32488" s="192"/>
    </row>
    <row r="32489" spans="9:10" ht="15.75">
      <c r="I32489" s="192"/>
      <c r="J32489" s="192"/>
    </row>
    <row r="32490" spans="9:10" ht="15.75">
      <c r="I32490" s="192"/>
      <c r="J32490" s="192"/>
    </row>
    <row r="32491" spans="9:10" ht="15.75">
      <c r="I32491" s="192"/>
      <c r="J32491" s="192"/>
    </row>
    <row r="32492" spans="9:10" ht="15.75">
      <c r="I32492" s="192"/>
      <c r="J32492" s="192"/>
    </row>
    <row r="32493" spans="9:10" ht="15.75">
      <c r="I32493" s="192"/>
      <c r="J32493" s="192"/>
    </row>
    <row r="32494" spans="9:10" ht="15.75">
      <c r="I32494" s="192"/>
      <c r="J32494" s="192"/>
    </row>
    <row r="32495" spans="9:10" ht="15.75">
      <c r="I32495" s="192"/>
      <c r="J32495" s="192"/>
    </row>
    <row r="32496" spans="9:10" ht="15.75">
      <c r="I32496" s="192"/>
      <c r="J32496" s="192"/>
    </row>
    <row r="32497" spans="9:10" ht="15.75">
      <c r="I32497" s="192"/>
      <c r="J32497" s="192"/>
    </row>
    <row r="32498" spans="9:10" ht="15.75">
      <c r="I32498" s="192"/>
      <c r="J32498" s="192"/>
    </row>
    <row r="32499" spans="9:10" ht="15.75">
      <c r="I32499" s="192"/>
      <c r="J32499" s="192"/>
    </row>
    <row r="32500" spans="9:10" ht="15.75">
      <c r="I32500" s="192"/>
      <c r="J32500" s="192"/>
    </row>
    <row r="32501" spans="9:10" ht="15.75">
      <c r="I32501" s="192"/>
      <c r="J32501" s="192"/>
    </row>
    <row r="32502" spans="9:10" ht="15.75">
      <c r="I32502" s="192"/>
      <c r="J32502" s="192"/>
    </row>
    <row r="32503" spans="9:10" ht="15.75">
      <c r="I32503" s="192"/>
      <c r="J32503" s="192"/>
    </row>
    <row r="32504" spans="9:10" ht="15.75">
      <c r="I32504" s="192"/>
      <c r="J32504" s="192"/>
    </row>
    <row r="32505" spans="9:10" ht="15.75">
      <c r="I32505" s="192"/>
      <c r="J32505" s="192"/>
    </row>
    <row r="32506" spans="9:10" ht="15.75">
      <c r="I32506" s="192"/>
      <c r="J32506" s="192"/>
    </row>
    <row r="32507" spans="9:10" ht="15.75">
      <c r="I32507" s="192"/>
      <c r="J32507" s="192"/>
    </row>
    <row r="32508" spans="9:10" ht="15.75">
      <c r="I32508" s="192"/>
      <c r="J32508" s="192"/>
    </row>
    <row r="32509" spans="9:10" ht="15.75">
      <c r="I32509" s="192"/>
      <c r="J32509" s="192"/>
    </row>
    <row r="32510" spans="9:10" ht="15.75">
      <c r="I32510" s="192"/>
      <c r="J32510" s="192"/>
    </row>
    <row r="32511" spans="9:10" ht="15.75">
      <c r="I32511" s="192"/>
      <c r="J32511" s="192"/>
    </row>
    <row r="32512" spans="9:10" ht="15.75">
      <c r="I32512" s="192"/>
      <c r="J32512" s="192"/>
    </row>
    <row r="32513" spans="9:10" ht="15.75">
      <c r="I32513" s="192"/>
      <c r="J32513" s="192"/>
    </row>
    <row r="32514" spans="9:10" ht="15.75">
      <c r="I32514" s="192"/>
      <c r="J32514" s="192"/>
    </row>
    <row r="32515" spans="9:10" ht="15.75">
      <c r="I32515" s="192"/>
      <c r="J32515" s="192"/>
    </row>
    <row r="32516" spans="9:10" ht="15.75">
      <c r="I32516" s="192"/>
      <c r="J32516" s="192"/>
    </row>
    <row r="32517" spans="9:10" ht="15.75">
      <c r="I32517" s="192"/>
      <c r="J32517" s="192"/>
    </row>
    <row r="32518" spans="9:10" ht="15.75">
      <c r="I32518" s="192"/>
      <c r="J32518" s="192"/>
    </row>
    <row r="32519" spans="9:10" ht="15.75">
      <c r="I32519" s="192"/>
      <c r="J32519" s="192"/>
    </row>
    <row r="32520" spans="9:10" ht="15.75">
      <c r="I32520" s="192"/>
      <c r="J32520" s="192"/>
    </row>
    <row r="32521" spans="9:10" ht="15.75">
      <c r="I32521" s="192"/>
      <c r="J32521" s="192"/>
    </row>
    <row r="32522" spans="9:10" ht="15.75">
      <c r="I32522" s="192"/>
      <c r="J32522" s="192"/>
    </row>
    <row r="32523" spans="9:10" ht="15.75">
      <c r="I32523" s="192"/>
      <c r="J32523" s="192"/>
    </row>
    <row r="32524" spans="9:10" ht="15.75">
      <c r="I32524" s="192"/>
      <c r="J32524" s="192"/>
    </row>
    <row r="32525" spans="9:10" ht="15.75">
      <c r="I32525" s="192"/>
      <c r="J32525" s="192"/>
    </row>
    <row r="32526" spans="9:10" ht="15.75">
      <c r="I32526" s="192"/>
      <c r="J32526" s="192"/>
    </row>
    <row r="32527" spans="9:10" ht="15.75">
      <c r="I32527" s="192"/>
      <c r="J32527" s="192"/>
    </row>
    <row r="32528" spans="9:10" ht="15.75">
      <c r="I32528" s="192"/>
      <c r="J32528" s="192"/>
    </row>
    <row r="32529" spans="9:10" ht="15.75">
      <c r="I32529" s="192"/>
      <c r="J32529" s="192"/>
    </row>
    <row r="32530" spans="9:10" ht="15.75">
      <c r="I32530" s="192"/>
      <c r="J32530" s="192"/>
    </row>
    <row r="32531" spans="9:10" ht="15.75">
      <c r="I32531" s="192"/>
      <c r="J32531" s="192"/>
    </row>
    <row r="32532" spans="9:10" ht="15.75">
      <c r="I32532" s="192"/>
      <c r="J32532" s="192"/>
    </row>
    <row r="32533" spans="9:10" ht="15.75">
      <c r="I32533" s="192"/>
      <c r="J32533" s="192"/>
    </row>
    <row r="32534" spans="9:10" ht="15.75">
      <c r="I32534" s="192"/>
      <c r="J32534" s="192"/>
    </row>
    <row r="32535" spans="9:10" ht="15.75">
      <c r="I32535" s="192"/>
      <c r="J32535" s="192"/>
    </row>
    <row r="32536" spans="9:10" ht="15.75">
      <c r="I32536" s="192"/>
      <c r="J32536" s="192"/>
    </row>
    <row r="32537" spans="9:10" ht="15.75">
      <c r="I32537" s="192"/>
      <c r="J32537" s="192"/>
    </row>
    <row r="32538" spans="9:10" ht="15.75">
      <c r="I32538" s="192"/>
      <c r="J32538" s="192"/>
    </row>
    <row r="32539" spans="9:10" ht="15.75">
      <c r="I32539" s="192"/>
      <c r="J32539" s="192"/>
    </row>
    <row r="32540" spans="9:10" ht="15.75">
      <c r="I32540" s="192"/>
      <c r="J32540" s="192"/>
    </row>
    <row r="32541" spans="9:10" ht="15.75">
      <c r="I32541" s="192"/>
      <c r="J32541" s="192"/>
    </row>
    <row r="32542" spans="9:10" ht="15.75">
      <c r="I32542" s="192"/>
      <c r="J32542" s="192"/>
    </row>
    <row r="32543" spans="9:10" ht="15.75">
      <c r="I32543" s="192"/>
      <c r="J32543" s="192"/>
    </row>
    <row r="32544" spans="9:10" ht="15.75">
      <c r="I32544" s="192"/>
      <c r="J32544" s="192"/>
    </row>
    <row r="32545" spans="9:10" ht="15.75">
      <c r="I32545" s="192"/>
      <c r="J32545" s="192"/>
    </row>
    <row r="32546" spans="9:10" ht="15.75">
      <c r="I32546" s="192"/>
      <c r="J32546" s="192"/>
    </row>
    <row r="32547" spans="9:10" ht="15.75">
      <c r="I32547" s="192"/>
      <c r="J32547" s="192"/>
    </row>
    <row r="32548" spans="9:10" ht="15.75">
      <c r="I32548" s="192"/>
      <c r="J32548" s="192"/>
    </row>
    <row r="32549" spans="9:10" ht="15.75">
      <c r="I32549" s="192"/>
      <c r="J32549" s="192"/>
    </row>
    <row r="32550" spans="9:10" ht="15.75">
      <c r="I32550" s="192"/>
      <c r="J32550" s="192"/>
    </row>
    <row r="32551" spans="9:10" ht="15.75">
      <c r="I32551" s="192"/>
      <c r="J32551" s="192"/>
    </row>
    <row r="32552" spans="9:10" ht="15.75">
      <c r="I32552" s="192"/>
      <c r="J32552" s="192"/>
    </row>
    <row r="32553" spans="9:10" ht="15.75">
      <c r="I32553" s="192"/>
      <c r="J32553" s="192"/>
    </row>
    <row r="32554" spans="9:10" ht="15.75">
      <c r="I32554" s="192"/>
      <c r="J32554" s="192"/>
    </row>
    <row r="32555" spans="9:10" ht="15.75">
      <c r="I32555" s="192"/>
      <c r="J32555" s="192"/>
    </row>
    <row r="32556" spans="9:10" ht="15.75">
      <c r="I32556" s="192"/>
      <c r="J32556" s="192"/>
    </row>
    <row r="32557" spans="9:10" ht="15.75">
      <c r="I32557" s="192"/>
      <c r="J32557" s="192"/>
    </row>
    <row r="32558" spans="9:10" ht="15.75">
      <c r="I32558" s="192"/>
      <c r="J32558" s="192"/>
    </row>
    <row r="32559" spans="9:10" ht="15.75">
      <c r="I32559" s="192"/>
      <c r="J32559" s="192"/>
    </row>
    <row r="32560" spans="9:10" ht="15.75">
      <c r="I32560" s="192"/>
      <c r="J32560" s="192"/>
    </row>
    <row r="32561" spans="9:10" ht="15.75">
      <c r="I32561" s="192"/>
      <c r="J32561" s="192"/>
    </row>
    <row r="32562" spans="9:10" ht="15.75">
      <c r="I32562" s="192"/>
      <c r="J32562" s="192"/>
    </row>
    <row r="32563" spans="9:10" ht="15.75">
      <c r="I32563" s="192"/>
      <c r="J32563" s="192"/>
    </row>
    <row r="32564" spans="9:10" ht="15.75">
      <c r="I32564" s="192"/>
      <c r="J32564" s="192"/>
    </row>
    <row r="32565" spans="9:10" ht="15.75">
      <c r="I32565" s="192"/>
      <c r="J32565" s="192"/>
    </row>
    <row r="32566" spans="9:10" ht="15.75">
      <c r="I32566" s="192"/>
      <c r="J32566" s="192"/>
    </row>
    <row r="32567" spans="9:10" ht="15.75">
      <c r="I32567" s="192"/>
      <c r="J32567" s="192"/>
    </row>
    <row r="32568" spans="9:10" ht="15.75">
      <c r="I32568" s="192"/>
      <c r="J32568" s="192"/>
    </row>
    <row r="32569" spans="9:10" ht="15.75">
      <c r="I32569" s="192"/>
      <c r="J32569" s="192"/>
    </row>
    <row r="32570" spans="9:10" ht="15.75">
      <c r="I32570" s="192"/>
      <c r="J32570" s="192"/>
    </row>
    <row r="32571" spans="9:10" ht="15.75">
      <c r="I32571" s="192"/>
      <c r="J32571" s="192"/>
    </row>
    <row r="32572" spans="9:10" ht="15.75">
      <c r="I32572" s="192"/>
      <c r="J32572" s="192"/>
    </row>
    <row r="32573" spans="9:10" ht="15.75">
      <c r="I32573" s="192"/>
      <c r="J32573" s="192"/>
    </row>
    <row r="32574" spans="9:10" ht="15.75">
      <c r="I32574" s="192"/>
      <c r="J32574" s="192"/>
    </row>
    <row r="32575" spans="9:10" ht="15.75">
      <c r="I32575" s="192"/>
      <c r="J32575" s="192"/>
    </row>
    <row r="32576" spans="9:10" ht="15.75">
      <c r="I32576" s="192"/>
      <c r="J32576" s="192"/>
    </row>
    <row r="32577" spans="9:10" ht="15.75">
      <c r="I32577" s="192"/>
      <c r="J32577" s="192"/>
    </row>
    <row r="32578" spans="9:10" ht="15.75">
      <c r="I32578" s="192"/>
      <c r="J32578" s="192"/>
    </row>
    <row r="32579" spans="9:10" ht="15.75">
      <c r="I32579" s="192"/>
      <c r="J32579" s="192"/>
    </row>
    <row r="32580" spans="9:10" ht="15.75">
      <c r="I32580" s="192"/>
      <c r="J32580" s="192"/>
    </row>
    <row r="32581" spans="9:10" ht="15.75">
      <c r="I32581" s="192"/>
      <c r="J32581" s="192"/>
    </row>
    <row r="32582" spans="9:10" ht="15.75">
      <c r="I32582" s="192"/>
      <c r="J32582" s="192"/>
    </row>
    <row r="32583" spans="9:10" ht="15.75">
      <c r="I32583" s="192"/>
      <c r="J32583" s="192"/>
    </row>
    <row r="32584" spans="9:10" ht="15.75">
      <c r="I32584" s="192"/>
      <c r="J32584" s="192"/>
    </row>
    <row r="32585" spans="9:10" ht="15.75">
      <c r="I32585" s="192"/>
      <c r="J32585" s="192"/>
    </row>
    <row r="32586" spans="9:10" ht="15.75">
      <c r="I32586" s="192"/>
      <c r="J32586" s="192"/>
    </row>
    <row r="32587" spans="9:10" ht="15.75">
      <c r="I32587" s="192"/>
      <c r="J32587" s="192"/>
    </row>
    <row r="32588" spans="9:10" ht="15.75">
      <c r="I32588" s="192"/>
      <c r="J32588" s="192"/>
    </row>
    <row r="32589" spans="9:10" ht="15.75">
      <c r="I32589" s="192"/>
      <c r="J32589" s="192"/>
    </row>
    <row r="32590" spans="9:10" ht="15.75">
      <c r="I32590" s="192"/>
      <c r="J32590" s="192"/>
    </row>
    <row r="32591" spans="9:10" ht="15.75">
      <c r="I32591" s="192"/>
      <c r="J32591" s="192"/>
    </row>
    <row r="32592" spans="9:10" ht="15.75">
      <c r="I32592" s="192"/>
      <c r="J32592" s="192"/>
    </row>
    <row r="32593" spans="9:10" ht="15.75">
      <c r="I32593" s="192"/>
      <c r="J32593" s="192"/>
    </row>
    <row r="32594" spans="9:10" ht="15.75">
      <c r="I32594" s="192"/>
      <c r="J32594" s="192"/>
    </row>
    <row r="32595" spans="9:10" ht="15.75">
      <c r="I32595" s="192"/>
      <c r="J32595" s="192"/>
    </row>
    <row r="32596" spans="9:10" ht="15.75">
      <c r="I32596" s="192"/>
      <c r="J32596" s="192"/>
    </row>
    <row r="32597" spans="9:10" ht="15.75">
      <c r="I32597" s="192"/>
      <c r="J32597" s="192"/>
    </row>
    <row r="32598" spans="9:10" ht="15.75">
      <c r="I32598" s="192"/>
      <c r="J32598" s="192"/>
    </row>
    <row r="32599" spans="9:10" ht="15.75">
      <c r="I32599" s="192"/>
      <c r="J32599" s="192"/>
    </row>
    <row r="32600" spans="9:10" ht="15.75">
      <c r="I32600" s="192"/>
      <c r="J32600" s="192"/>
    </row>
    <row r="32601" spans="9:10" ht="15.75">
      <c r="I32601" s="192"/>
      <c r="J32601" s="192"/>
    </row>
    <row r="32602" spans="9:10" ht="15.75">
      <c r="I32602" s="192"/>
      <c r="J32602" s="192"/>
    </row>
    <row r="32603" spans="9:10" ht="15.75">
      <c r="I32603" s="192"/>
      <c r="J32603" s="192"/>
    </row>
    <row r="32604" spans="9:10" ht="15.75">
      <c r="I32604" s="192"/>
      <c r="J32604" s="192"/>
    </row>
    <row r="32605" spans="9:10" ht="15.75">
      <c r="I32605" s="192"/>
      <c r="J32605" s="192"/>
    </row>
    <row r="32606" spans="9:10" ht="15.75">
      <c r="I32606" s="192"/>
      <c r="J32606" s="192"/>
    </row>
    <row r="32607" spans="9:10" ht="15.75">
      <c r="I32607" s="192"/>
      <c r="J32607" s="192"/>
    </row>
    <row r="32608" spans="9:10" ht="15.75">
      <c r="I32608" s="192"/>
      <c r="J32608" s="192"/>
    </row>
    <row r="32609" spans="9:10" ht="15.75">
      <c r="I32609" s="192"/>
      <c r="J32609" s="192"/>
    </row>
    <row r="32610" spans="9:10" ht="15.75">
      <c r="I32610" s="192"/>
      <c r="J32610" s="192"/>
    </row>
    <row r="32611" spans="9:10" ht="15.75">
      <c r="I32611" s="192"/>
      <c r="J32611" s="192"/>
    </row>
    <row r="32612" spans="9:10" ht="15.75">
      <c r="I32612" s="192"/>
      <c r="J32612" s="192"/>
    </row>
    <row r="32613" spans="9:10" ht="15.75">
      <c r="I32613" s="192"/>
      <c r="J32613" s="192"/>
    </row>
    <row r="32614" spans="9:10" ht="15.75">
      <c r="I32614" s="192"/>
      <c r="J32614" s="192"/>
    </row>
    <row r="32615" spans="9:10" ht="15.75">
      <c r="I32615" s="192"/>
      <c r="J32615" s="192"/>
    </row>
    <row r="32616" spans="9:10" ht="15.75">
      <c r="I32616" s="192"/>
      <c r="J32616" s="192"/>
    </row>
    <row r="32617" spans="9:10" ht="15.75">
      <c r="I32617" s="192"/>
      <c r="J32617" s="192"/>
    </row>
    <row r="32618" spans="9:10" ht="15.75">
      <c r="I32618" s="192"/>
      <c r="J32618" s="192"/>
    </row>
    <row r="32619" spans="9:10" ht="15.75">
      <c r="I32619" s="192"/>
      <c r="J32619" s="192"/>
    </row>
    <row r="32620" spans="9:10" ht="15.75">
      <c r="I32620" s="192"/>
      <c r="J32620" s="192"/>
    </row>
    <row r="32621" spans="9:10" ht="15.75">
      <c r="I32621" s="192"/>
      <c r="J32621" s="192"/>
    </row>
    <row r="32622" spans="9:10" ht="15.75">
      <c r="I32622" s="192"/>
      <c r="J32622" s="192"/>
    </row>
    <row r="32623" spans="9:10" ht="15.75">
      <c r="I32623" s="192"/>
      <c r="J32623" s="192"/>
    </row>
    <row r="32624" spans="9:10" ht="15.75">
      <c r="I32624" s="192"/>
      <c r="J32624" s="192"/>
    </row>
    <row r="32625" spans="9:10" ht="15.75">
      <c r="I32625" s="192"/>
      <c r="J32625" s="192"/>
    </row>
    <row r="32626" spans="9:10" ht="15.75">
      <c r="I32626" s="192"/>
      <c r="J32626" s="192"/>
    </row>
    <row r="32627" spans="9:10" ht="15.75">
      <c r="I32627" s="192"/>
      <c r="J32627" s="192"/>
    </row>
    <row r="32628" spans="9:10" ht="15.75">
      <c r="I32628" s="192"/>
      <c r="J32628" s="192"/>
    </row>
    <row r="32629" spans="9:10" ht="15.75">
      <c r="I32629" s="192"/>
      <c r="J32629" s="192"/>
    </row>
    <row r="32630" spans="9:10" ht="15.75">
      <c r="I32630" s="192"/>
      <c r="J32630" s="192"/>
    </row>
    <row r="32631" spans="9:10" ht="15.75">
      <c r="I32631" s="192"/>
      <c r="J32631" s="192"/>
    </row>
    <row r="32632" spans="9:10" ht="15.75">
      <c r="I32632" s="192"/>
      <c r="J32632" s="192"/>
    </row>
    <row r="32633" spans="9:10" ht="15.75">
      <c r="I32633" s="192"/>
      <c r="J32633" s="192"/>
    </row>
    <row r="32634" spans="9:10" ht="15.75">
      <c r="I32634" s="192"/>
      <c r="J32634" s="192"/>
    </row>
    <row r="32635" spans="9:10" ht="15.75">
      <c r="I32635" s="192"/>
      <c r="J32635" s="192"/>
    </row>
    <row r="32636" spans="9:10" ht="15.75">
      <c r="I32636" s="192"/>
      <c r="J32636" s="192"/>
    </row>
    <row r="32637" spans="9:10" ht="15.75">
      <c r="I32637" s="192"/>
      <c r="J32637" s="192"/>
    </row>
    <row r="32638" spans="9:10" ht="15.75">
      <c r="I32638" s="192"/>
      <c r="J32638" s="192"/>
    </row>
    <row r="32639" spans="9:10" ht="15.75">
      <c r="I32639" s="192"/>
      <c r="J32639" s="192"/>
    </row>
    <row r="32640" spans="9:10" ht="15.75">
      <c r="I32640" s="192"/>
      <c r="J32640" s="192"/>
    </row>
    <row r="32641" spans="9:10" ht="15.75">
      <c r="I32641" s="192"/>
      <c r="J32641" s="192"/>
    </row>
    <row r="32642" spans="9:10" ht="15.75">
      <c r="I32642" s="192"/>
      <c r="J32642" s="192"/>
    </row>
    <row r="32643" spans="9:10" ht="15.75">
      <c r="I32643" s="192"/>
      <c r="J32643" s="192"/>
    </row>
    <row r="32644" spans="9:10" ht="15.75">
      <c r="I32644" s="192"/>
      <c r="J32644" s="192"/>
    </row>
    <row r="32645" spans="9:10" ht="15.75">
      <c r="I32645" s="192"/>
      <c r="J32645" s="192"/>
    </row>
    <row r="32646" spans="9:10" ht="15.75">
      <c r="I32646" s="192"/>
      <c r="J32646" s="192"/>
    </row>
    <row r="32647" spans="9:10" ht="15.75">
      <c r="I32647" s="192"/>
      <c r="J32647" s="192"/>
    </row>
    <row r="32648" spans="9:10" ht="15.75">
      <c r="I32648" s="192"/>
      <c r="J32648" s="192"/>
    </row>
    <row r="32649" spans="9:10" ht="15.75">
      <c r="I32649" s="192"/>
      <c r="J32649" s="192"/>
    </row>
    <row r="32650" spans="9:10" ht="15.75">
      <c r="I32650" s="192"/>
      <c r="J32650" s="192"/>
    </row>
    <row r="32651" spans="9:10" ht="15.75">
      <c r="I32651" s="192"/>
      <c r="J32651" s="192"/>
    </row>
    <row r="32652" spans="9:10" ht="15.75">
      <c r="I32652" s="192"/>
      <c r="J32652" s="192"/>
    </row>
    <row r="32653" spans="9:10" ht="15.75">
      <c r="I32653" s="192"/>
      <c r="J32653" s="192"/>
    </row>
    <row r="32654" spans="9:10" ht="15.75">
      <c r="I32654" s="192"/>
      <c r="J32654" s="192"/>
    </row>
    <row r="32655" spans="9:10" ht="15.75">
      <c r="I32655" s="192"/>
      <c r="J32655" s="192"/>
    </row>
    <row r="32656" spans="9:10" ht="15.75">
      <c r="I32656" s="192"/>
      <c r="J32656" s="192"/>
    </row>
    <row r="32657" spans="9:10" ht="15.75">
      <c r="I32657" s="192"/>
      <c r="J32657" s="192"/>
    </row>
    <row r="32658" spans="9:10" ht="15.75">
      <c r="I32658" s="192"/>
      <c r="J32658" s="192"/>
    </row>
    <row r="32659" spans="9:10" ht="15.75">
      <c r="I32659" s="192"/>
      <c r="J32659" s="192"/>
    </row>
    <row r="32660" spans="9:10" ht="15.75">
      <c r="I32660" s="192"/>
      <c r="J32660" s="192"/>
    </row>
    <row r="32661" spans="9:10" ht="15.75">
      <c r="I32661" s="192"/>
      <c r="J32661" s="192"/>
    </row>
    <row r="32662" spans="9:10" ht="15.75">
      <c r="I32662" s="192"/>
      <c r="J32662" s="192"/>
    </row>
    <row r="32663" spans="9:10" ht="15.75">
      <c r="I32663" s="192"/>
      <c r="J32663" s="192"/>
    </row>
    <row r="32664" spans="9:10" ht="15.75">
      <c r="I32664" s="192"/>
      <c r="J32664" s="192"/>
    </row>
    <row r="32665" spans="9:10" ht="15.75">
      <c r="I32665" s="192"/>
      <c r="J32665" s="192"/>
    </row>
    <row r="32666" spans="9:10" ht="15.75">
      <c r="I32666" s="192"/>
      <c r="J32666" s="192"/>
    </row>
    <row r="32667" spans="9:10" ht="15.75">
      <c r="I32667" s="192"/>
      <c r="J32667" s="192"/>
    </row>
    <row r="32668" spans="9:10" ht="15.75">
      <c r="I32668" s="192"/>
      <c r="J32668" s="192"/>
    </row>
    <row r="32669" spans="9:10" ht="15.75">
      <c r="I32669" s="192"/>
      <c r="J32669" s="192"/>
    </row>
    <row r="32670" spans="9:10" ht="15.75">
      <c r="I32670" s="192"/>
      <c r="J32670" s="192"/>
    </row>
    <row r="32671" spans="9:10" ht="15.75">
      <c r="I32671" s="192"/>
      <c r="J32671" s="192"/>
    </row>
    <row r="32672" spans="9:10" ht="15.75">
      <c r="I32672" s="192"/>
      <c r="J32672" s="192"/>
    </row>
    <row r="32673" spans="9:10" ht="15.75">
      <c r="I32673" s="192"/>
      <c r="J32673" s="192"/>
    </row>
    <row r="32674" spans="9:10" ht="15.75">
      <c r="I32674" s="192"/>
      <c r="J32674" s="192"/>
    </row>
    <row r="32675" spans="9:10" ht="15.75">
      <c r="I32675" s="192"/>
      <c r="J32675" s="192"/>
    </row>
    <row r="32676" spans="9:10" ht="15.75">
      <c r="I32676" s="192"/>
      <c r="J32676" s="192"/>
    </row>
    <row r="32677" spans="9:10" ht="15.75">
      <c r="I32677" s="192"/>
      <c r="J32677" s="192"/>
    </row>
    <row r="32678" spans="9:10" ht="15.75">
      <c r="I32678" s="192"/>
      <c r="J32678" s="192"/>
    </row>
    <row r="32679" spans="9:10" ht="15.75">
      <c r="I32679" s="192"/>
      <c r="J32679" s="192"/>
    </row>
    <row r="32680" spans="9:10" ht="15.75">
      <c r="I32680" s="192"/>
      <c r="J32680" s="192"/>
    </row>
    <row r="32681" spans="9:10" ht="15.75">
      <c r="I32681" s="192"/>
      <c r="J32681" s="192"/>
    </row>
    <row r="32682" spans="9:10" ht="15.75">
      <c r="I32682" s="192"/>
      <c r="J32682" s="192"/>
    </row>
    <row r="32683" spans="9:10" ht="15.75">
      <c r="I32683" s="192"/>
      <c r="J32683" s="192"/>
    </row>
    <row r="32684" spans="9:10" ht="15.75">
      <c r="I32684" s="192"/>
      <c r="J32684" s="192"/>
    </row>
    <row r="32685" spans="9:10" ht="15.75">
      <c r="I32685" s="192"/>
      <c r="J32685" s="192"/>
    </row>
    <row r="32686" spans="9:10" ht="15.75">
      <c r="I32686" s="192"/>
      <c r="J32686" s="192"/>
    </row>
    <row r="32687" spans="9:10" ht="15.75">
      <c r="I32687" s="192"/>
      <c r="J32687" s="192"/>
    </row>
    <row r="32688" spans="9:10" ht="15.75">
      <c r="I32688" s="192"/>
      <c r="J32688" s="192"/>
    </row>
    <row r="32689" spans="9:10" ht="15.75">
      <c r="I32689" s="192"/>
      <c r="J32689" s="192"/>
    </row>
    <row r="32690" spans="9:10" ht="15.75">
      <c r="I32690" s="192"/>
      <c r="J32690" s="192"/>
    </row>
    <row r="32691" spans="9:10" ht="15.75">
      <c r="I32691" s="192"/>
      <c r="J32691" s="192"/>
    </row>
    <row r="32692" spans="9:10" ht="15.75">
      <c r="I32692" s="192"/>
      <c r="J32692" s="192"/>
    </row>
    <row r="32693" spans="9:10" ht="15.75">
      <c r="I32693" s="192"/>
      <c r="J32693" s="192"/>
    </row>
    <row r="32694" spans="9:10" ht="15.75">
      <c r="I32694" s="192"/>
      <c r="J32694" s="192"/>
    </row>
    <row r="32695" spans="9:10" ht="15.75">
      <c r="I32695" s="192"/>
      <c r="J32695" s="192"/>
    </row>
    <row r="32696" spans="9:10" ht="15.75">
      <c r="I32696" s="192"/>
      <c r="J32696" s="192"/>
    </row>
    <row r="32697" spans="9:10" ht="15.75">
      <c r="I32697" s="192"/>
      <c r="J32697" s="192"/>
    </row>
    <row r="32698" spans="9:10" ht="15.75">
      <c r="I32698" s="192"/>
      <c r="J32698" s="192"/>
    </row>
    <row r="32699" spans="9:10" ht="15.75">
      <c r="I32699" s="192"/>
      <c r="J32699" s="192"/>
    </row>
    <row r="32700" spans="9:10" ht="15.75">
      <c r="I32700" s="192"/>
      <c r="J32700" s="192"/>
    </row>
    <row r="32701" spans="9:10" ht="15.75">
      <c r="I32701" s="192"/>
      <c r="J32701" s="192"/>
    </row>
    <row r="32702" spans="9:10" ht="15.75">
      <c r="I32702" s="192"/>
      <c r="J32702" s="192"/>
    </row>
    <row r="32703" spans="9:10" ht="15.75">
      <c r="I32703" s="192"/>
      <c r="J32703" s="192"/>
    </row>
    <row r="32704" spans="9:10" ht="15.75">
      <c r="I32704" s="192"/>
      <c r="J32704" s="192"/>
    </row>
    <row r="32705" spans="9:10" ht="15.75">
      <c r="I32705" s="192"/>
      <c r="J32705" s="192"/>
    </row>
    <row r="32706" spans="9:10" ht="15.75">
      <c r="I32706" s="192"/>
      <c r="J32706" s="192"/>
    </row>
    <row r="32707" spans="9:10" ht="15.75">
      <c r="I32707" s="192"/>
      <c r="J32707" s="192"/>
    </row>
    <row r="32708" spans="9:10" ht="15.75">
      <c r="I32708" s="192"/>
      <c r="J32708" s="192"/>
    </row>
    <row r="32709" spans="9:10" ht="15.75">
      <c r="I32709" s="192"/>
      <c r="J32709" s="192"/>
    </row>
    <row r="32710" spans="9:10" ht="15.75">
      <c r="I32710" s="192"/>
      <c r="J32710" s="192"/>
    </row>
    <row r="32711" spans="9:10" ht="15.75">
      <c r="I32711" s="192"/>
      <c r="J32711" s="192"/>
    </row>
    <row r="32712" spans="9:10" ht="15.75">
      <c r="I32712" s="192"/>
      <c r="J32712" s="192"/>
    </row>
    <row r="32713" spans="9:10" ht="15.75">
      <c r="I32713" s="192"/>
      <c r="J32713" s="192"/>
    </row>
    <row r="32714" spans="9:10" ht="15.75">
      <c r="I32714" s="192"/>
      <c r="J32714" s="192"/>
    </row>
    <row r="32715" spans="9:10" ht="15.75">
      <c r="I32715" s="192"/>
      <c r="J32715" s="192"/>
    </row>
    <row r="32716" spans="9:10" ht="15.75">
      <c r="I32716" s="192"/>
      <c r="J32716" s="192"/>
    </row>
    <row r="32717" spans="9:10" ht="15.75">
      <c r="I32717" s="192"/>
      <c r="J32717" s="192"/>
    </row>
    <row r="32718" spans="9:10" ht="15.75">
      <c r="I32718" s="192"/>
      <c r="J32718" s="192"/>
    </row>
    <row r="32719" spans="9:10" ht="15.75">
      <c r="I32719" s="192"/>
      <c r="J32719" s="192"/>
    </row>
    <row r="32720" spans="9:10" ht="15.75">
      <c r="I32720" s="192"/>
      <c r="J32720" s="192"/>
    </row>
    <row r="32721" spans="9:10" ht="15.75">
      <c r="I32721" s="192"/>
      <c r="J32721" s="192"/>
    </row>
    <row r="32722" spans="9:10" ht="15.75">
      <c r="I32722" s="192"/>
      <c r="J32722" s="192"/>
    </row>
    <row r="32723" spans="9:10" ht="15.75">
      <c r="I32723" s="192"/>
      <c r="J32723" s="192"/>
    </row>
    <row r="32724" spans="9:10" ht="15.75">
      <c r="I32724" s="192"/>
      <c r="J32724" s="192"/>
    </row>
    <row r="32725" spans="9:10" ht="15.75">
      <c r="I32725" s="192"/>
      <c r="J32725" s="192"/>
    </row>
    <row r="32726" spans="9:10" ht="15.75">
      <c r="I32726" s="192"/>
      <c r="J32726" s="192"/>
    </row>
    <row r="32727" spans="9:10" ht="15.75">
      <c r="I32727" s="192"/>
      <c r="J32727" s="192"/>
    </row>
    <row r="32728" spans="9:10" ht="15.75">
      <c r="I32728" s="192"/>
      <c r="J32728" s="192"/>
    </row>
    <row r="32729" spans="9:10" ht="15.75">
      <c r="I32729" s="192"/>
      <c r="J32729" s="192"/>
    </row>
    <row r="32730" spans="9:10" ht="15.75">
      <c r="I32730" s="192"/>
      <c r="J32730" s="192"/>
    </row>
    <row r="32731" spans="9:10" ht="15.75">
      <c r="I32731" s="192"/>
      <c r="J32731" s="192"/>
    </row>
    <row r="32732" spans="9:10" ht="15.75">
      <c r="I32732" s="192"/>
      <c r="J32732" s="192"/>
    </row>
    <row r="32733" spans="9:10" ht="15.75">
      <c r="I32733" s="192"/>
      <c r="J32733" s="192"/>
    </row>
    <row r="32734" spans="9:10" ht="15.75">
      <c r="I32734" s="192"/>
      <c r="J32734" s="192"/>
    </row>
    <row r="32735" spans="9:10" ht="15.75">
      <c r="I32735" s="192"/>
      <c r="J32735" s="192"/>
    </row>
    <row r="32736" spans="9:10" ht="15.75">
      <c r="I32736" s="192"/>
      <c r="J32736" s="192"/>
    </row>
    <row r="32737" spans="9:10" ht="15.75">
      <c r="I32737" s="192"/>
      <c r="J32737" s="192"/>
    </row>
    <row r="32738" spans="9:10" ht="15.75">
      <c r="I32738" s="192"/>
      <c r="J32738" s="192"/>
    </row>
    <row r="32739" spans="9:10" ht="15.75">
      <c r="I32739" s="192"/>
      <c r="J32739" s="192"/>
    </row>
    <row r="32740" spans="9:10" ht="15.75">
      <c r="I32740" s="192"/>
      <c r="J32740" s="192"/>
    </row>
    <row r="32741" spans="9:10" ht="15.75">
      <c r="I32741" s="192"/>
      <c r="J32741" s="192"/>
    </row>
    <row r="32742" spans="9:10" ht="15.75">
      <c r="I32742" s="192"/>
      <c r="J32742" s="192"/>
    </row>
    <row r="32743" spans="9:10" ht="15.75">
      <c r="I32743" s="192"/>
      <c r="J32743" s="192"/>
    </row>
    <row r="32744" spans="9:10" ht="15.75">
      <c r="I32744" s="192"/>
      <c r="J32744" s="192"/>
    </row>
    <row r="32745" spans="9:10" ht="15.75">
      <c r="I32745" s="192"/>
      <c r="J32745" s="192"/>
    </row>
    <row r="32746" spans="9:10" ht="15.75">
      <c r="I32746" s="192"/>
      <c r="J32746" s="192"/>
    </row>
    <row r="32747" spans="9:10" ht="15.75">
      <c r="I32747" s="192"/>
      <c r="J32747" s="192"/>
    </row>
    <row r="32748" spans="9:10" ht="15.75">
      <c r="I32748" s="192"/>
      <c r="J32748" s="192"/>
    </row>
    <row r="32749" spans="9:10" ht="15.75">
      <c r="I32749" s="192"/>
      <c r="J32749" s="192"/>
    </row>
    <row r="32750" spans="9:10" ht="15.75">
      <c r="I32750" s="192"/>
      <c r="J32750" s="192"/>
    </row>
    <row r="32751" spans="9:10" ht="15.75">
      <c r="I32751" s="192"/>
      <c r="J32751" s="192"/>
    </row>
    <row r="32752" spans="9:10" ht="15.75">
      <c r="I32752" s="192"/>
      <c r="J32752" s="192"/>
    </row>
    <row r="32753" spans="9:10" ht="15.75">
      <c r="I32753" s="192"/>
      <c r="J32753" s="192"/>
    </row>
    <row r="32754" spans="9:10" ht="15.75">
      <c r="I32754" s="192"/>
      <c r="J32754" s="192"/>
    </row>
    <row r="32755" spans="9:10" ht="15.75">
      <c r="I32755" s="192"/>
      <c r="J32755" s="192"/>
    </row>
    <row r="32756" spans="9:10" ht="15.75">
      <c r="I32756" s="192"/>
      <c r="J32756" s="192"/>
    </row>
    <row r="32757" spans="9:10" ht="15.75">
      <c r="I32757" s="192"/>
      <c r="J32757" s="192"/>
    </row>
    <row r="32758" spans="9:10" ht="15.75">
      <c r="I32758" s="192"/>
      <c r="J32758" s="192"/>
    </row>
    <row r="32759" spans="9:10" ht="15.75">
      <c r="I32759" s="192"/>
      <c r="J32759" s="192"/>
    </row>
    <row r="32760" spans="9:10" ht="15.75">
      <c r="I32760" s="192"/>
      <c r="J32760" s="192"/>
    </row>
    <row r="32761" spans="9:10" ht="15.75">
      <c r="I32761" s="192"/>
      <c r="J32761" s="192"/>
    </row>
    <row r="32762" spans="9:10" ht="15.75">
      <c r="I32762" s="192"/>
      <c r="J32762" s="192"/>
    </row>
    <row r="32763" spans="9:10" ht="15.75">
      <c r="I32763" s="192"/>
      <c r="J32763" s="192"/>
    </row>
    <row r="32764" spans="9:10" ht="15.75">
      <c r="I32764" s="192"/>
      <c r="J32764" s="192"/>
    </row>
    <row r="32765" spans="9:10" ht="15.75">
      <c r="I32765" s="192"/>
      <c r="J32765" s="192"/>
    </row>
    <row r="32766" spans="9:10" ht="15.75">
      <c r="I32766" s="192"/>
      <c r="J32766" s="192"/>
    </row>
    <row r="32767" spans="9:10" ht="15.75">
      <c r="I32767" s="192"/>
      <c r="J32767" s="192"/>
    </row>
    <row r="32768" spans="9:10" ht="15.75">
      <c r="I32768" s="192"/>
      <c r="J32768" s="192"/>
    </row>
    <row r="32769" spans="9:10" ht="15.75">
      <c r="I32769" s="192"/>
      <c r="J32769" s="192"/>
    </row>
    <row r="32770" spans="9:10" ht="15.75">
      <c r="I32770" s="192"/>
      <c r="J32770" s="192"/>
    </row>
    <row r="32771" spans="9:10" ht="15.75">
      <c r="I32771" s="192"/>
      <c r="J32771" s="192"/>
    </row>
    <row r="32772" spans="9:10" ht="15.75">
      <c r="I32772" s="192"/>
      <c r="J32772" s="192"/>
    </row>
    <row r="32773" spans="9:10" ht="15.75">
      <c r="I32773" s="192"/>
      <c r="J32773" s="192"/>
    </row>
    <row r="32774" spans="9:10" ht="15.75">
      <c r="I32774" s="192"/>
      <c r="J32774" s="192"/>
    </row>
    <row r="32775" spans="9:10" ht="15.75">
      <c r="I32775" s="192"/>
      <c r="J32775" s="192"/>
    </row>
    <row r="32776" spans="9:10" ht="15.75">
      <c r="I32776" s="192"/>
      <c r="J32776" s="192"/>
    </row>
    <row r="32777" spans="9:10" ht="15.75">
      <c r="I32777" s="192"/>
      <c r="J32777" s="192"/>
    </row>
    <row r="32778" spans="9:10" ht="15.75">
      <c r="I32778" s="192"/>
      <c r="J32778" s="192"/>
    </row>
    <row r="32779" spans="9:10" ht="15.75">
      <c r="I32779" s="192"/>
      <c r="J32779" s="192"/>
    </row>
    <row r="32780" spans="9:10" ht="15.75">
      <c r="I32780" s="192"/>
      <c r="J32780" s="192"/>
    </row>
    <row r="32781" spans="9:10" ht="15.75">
      <c r="I32781" s="192"/>
      <c r="J32781" s="192"/>
    </row>
    <row r="32782" spans="9:10" ht="15.75">
      <c r="I32782" s="192"/>
      <c r="J32782" s="192"/>
    </row>
    <row r="32783" spans="9:10" ht="15.75">
      <c r="I32783" s="192"/>
      <c r="J32783" s="192"/>
    </row>
    <row r="32784" spans="9:10" ht="15.75">
      <c r="I32784" s="192"/>
      <c r="J32784" s="192"/>
    </row>
    <row r="32785" spans="9:10" ht="15.75">
      <c r="I32785" s="192"/>
      <c r="J32785" s="192"/>
    </row>
    <row r="32786" spans="9:10" ht="15.75">
      <c r="I32786" s="192"/>
      <c r="J32786" s="192"/>
    </row>
    <row r="32787" spans="9:10" ht="15.75">
      <c r="I32787" s="192"/>
      <c r="J32787" s="192"/>
    </row>
    <row r="32788" spans="9:10" ht="15.75">
      <c r="I32788" s="192"/>
      <c r="J32788" s="192"/>
    </row>
    <row r="32789" spans="9:10" ht="15.75">
      <c r="I32789" s="192"/>
      <c r="J32789" s="192"/>
    </row>
    <row r="32790" spans="9:10" ht="15.75">
      <c r="I32790" s="192"/>
      <c r="J32790" s="192"/>
    </row>
    <row r="32791" spans="9:10" ht="15.75">
      <c r="I32791" s="192"/>
      <c r="J32791" s="192"/>
    </row>
    <row r="32792" spans="9:10" ht="15.75">
      <c r="I32792" s="192"/>
      <c r="J32792" s="192"/>
    </row>
    <row r="32793" spans="9:10" ht="15.75">
      <c r="I32793" s="192"/>
      <c r="J32793" s="192"/>
    </row>
    <row r="32794" spans="9:10" ht="15.75">
      <c r="I32794" s="192"/>
      <c r="J32794" s="192"/>
    </row>
    <row r="32795" spans="9:10" ht="15.75">
      <c r="I32795" s="192"/>
      <c r="J32795" s="192"/>
    </row>
    <row r="32796" spans="9:10" ht="15.75">
      <c r="I32796" s="192"/>
      <c r="J32796" s="192"/>
    </row>
    <row r="32797" spans="9:10" ht="15.75">
      <c r="I32797" s="192"/>
      <c r="J32797" s="192"/>
    </row>
    <row r="32798" spans="9:10" ht="15.75">
      <c r="I32798" s="192"/>
      <c r="J32798" s="192"/>
    </row>
    <row r="32799" spans="9:10" ht="15.75">
      <c r="I32799" s="192"/>
      <c r="J32799" s="192"/>
    </row>
    <row r="32800" spans="9:10" ht="15.75">
      <c r="I32800" s="192"/>
      <c r="J32800" s="192"/>
    </row>
    <row r="32801" spans="9:10" ht="15.75">
      <c r="I32801" s="192"/>
      <c r="J32801" s="192"/>
    </row>
    <row r="32802" spans="9:10" ht="15.75">
      <c r="I32802" s="192"/>
      <c r="J32802" s="192"/>
    </row>
    <row r="32803" spans="9:10" ht="15.75">
      <c r="I32803" s="192"/>
      <c r="J32803" s="192"/>
    </row>
    <row r="32804" spans="9:10" ht="15.75">
      <c r="I32804" s="192"/>
      <c r="J32804" s="192"/>
    </row>
    <row r="32805" spans="9:10" ht="15.75">
      <c r="I32805" s="192"/>
      <c r="J32805" s="192"/>
    </row>
    <row r="32806" spans="9:10" ht="15.75">
      <c r="I32806" s="192"/>
      <c r="J32806" s="192"/>
    </row>
    <row r="32807" spans="9:10" ht="15.75">
      <c r="I32807" s="192"/>
      <c r="J32807" s="192"/>
    </row>
    <row r="32808" spans="9:10" ht="15.75">
      <c r="I32808" s="192"/>
      <c r="J32808" s="192"/>
    </row>
    <row r="32809" spans="9:10" ht="15.75">
      <c r="I32809" s="192"/>
      <c r="J32809" s="192"/>
    </row>
    <row r="32810" spans="9:10" ht="15.75">
      <c r="I32810" s="192"/>
      <c r="J32810" s="192"/>
    </row>
    <row r="32811" spans="9:10" ht="15.75">
      <c r="I32811" s="192"/>
      <c r="J32811" s="192"/>
    </row>
    <row r="32812" spans="9:10" ht="15.75">
      <c r="I32812" s="192"/>
      <c r="J32812" s="192"/>
    </row>
    <row r="32813" spans="9:10" ht="15.75">
      <c r="I32813" s="192"/>
      <c r="J32813" s="192"/>
    </row>
    <row r="32814" spans="9:10" ht="15.75">
      <c r="I32814" s="192"/>
      <c r="J32814" s="192"/>
    </row>
    <row r="32815" spans="9:10" ht="15.75">
      <c r="I32815" s="192"/>
      <c r="J32815" s="192"/>
    </row>
    <row r="32816" spans="9:10" ht="15.75">
      <c r="I32816" s="192"/>
      <c r="J32816" s="192"/>
    </row>
    <row r="32817" spans="9:10" ht="15.75">
      <c r="I32817" s="192"/>
      <c r="J32817" s="192"/>
    </row>
    <row r="32818" spans="9:10" ht="15.75">
      <c r="I32818" s="192"/>
      <c r="J32818" s="192"/>
    </row>
    <row r="32819" spans="9:10" ht="15.75">
      <c r="I32819" s="192"/>
      <c r="J32819" s="192"/>
    </row>
    <row r="32820" spans="9:10" ht="15.75">
      <c r="I32820" s="192"/>
      <c r="J32820" s="192"/>
    </row>
    <row r="32821" spans="9:10" ht="15.75">
      <c r="I32821" s="192"/>
      <c r="J32821" s="192"/>
    </row>
    <row r="32822" spans="9:10" ht="15.75">
      <c r="I32822" s="192"/>
      <c r="J32822" s="192"/>
    </row>
    <row r="32823" spans="9:10" ht="15.75">
      <c r="I32823" s="192"/>
      <c r="J32823" s="192"/>
    </row>
    <row r="32824" spans="9:10" ht="15.75">
      <c r="I32824" s="192"/>
      <c r="J32824" s="192"/>
    </row>
    <row r="32825" spans="9:10" ht="15.75">
      <c r="I32825" s="192"/>
      <c r="J32825" s="192"/>
    </row>
    <row r="32826" spans="9:10" ht="15.75">
      <c r="I32826" s="192"/>
      <c r="J32826" s="192"/>
    </row>
    <row r="32827" spans="9:10" ht="15.75">
      <c r="I32827" s="192"/>
      <c r="J32827" s="192"/>
    </row>
    <row r="32828" spans="9:10" ht="15.75">
      <c r="I32828" s="192"/>
      <c r="J32828" s="192"/>
    </row>
    <row r="32829" spans="9:10" ht="15.75">
      <c r="I32829" s="192"/>
      <c r="J32829" s="192"/>
    </row>
    <row r="32830" spans="9:10" ht="15.75">
      <c r="I32830" s="192"/>
      <c r="J32830" s="192"/>
    </row>
    <row r="32831" spans="9:10" ht="15.75">
      <c r="I32831" s="192"/>
      <c r="J32831" s="192"/>
    </row>
    <row r="32832" spans="9:10" ht="15.75">
      <c r="I32832" s="192"/>
      <c r="J32832" s="192"/>
    </row>
    <row r="32833" spans="9:10" ht="15.75">
      <c r="I32833" s="192"/>
      <c r="J32833" s="192"/>
    </row>
    <row r="32834" spans="9:10" ht="15.75">
      <c r="I32834" s="192"/>
      <c r="J32834" s="192"/>
    </row>
    <row r="32835" spans="9:10" ht="15.75">
      <c r="I32835" s="192"/>
      <c r="J32835" s="192"/>
    </row>
    <row r="32836" spans="9:10" ht="15.75">
      <c r="I32836" s="192"/>
      <c r="J32836" s="192"/>
    </row>
    <row r="32837" spans="9:10" ht="15.75">
      <c r="I32837" s="192"/>
      <c r="J32837" s="192"/>
    </row>
    <row r="32838" spans="9:10" ht="15.75">
      <c r="I32838" s="192"/>
      <c r="J32838" s="192"/>
    </row>
    <row r="32839" spans="9:10" ht="15.75">
      <c r="I32839" s="192"/>
      <c r="J32839" s="192"/>
    </row>
    <row r="32840" spans="9:10" ht="15.75">
      <c r="I32840" s="192"/>
      <c r="J32840" s="192"/>
    </row>
    <row r="32841" spans="9:10" ht="15.75">
      <c r="I32841" s="192"/>
      <c r="J32841" s="192"/>
    </row>
    <row r="32842" spans="9:10" ht="15.75">
      <c r="I32842" s="192"/>
      <c r="J32842" s="192"/>
    </row>
    <row r="32843" spans="9:10" ht="15.75">
      <c r="I32843" s="192"/>
      <c r="J32843" s="192"/>
    </row>
    <row r="32844" spans="9:10" ht="15.75">
      <c r="I32844" s="192"/>
      <c r="J32844" s="192"/>
    </row>
    <row r="32845" spans="9:10" ht="15.75">
      <c r="I32845" s="192"/>
      <c r="J32845" s="192"/>
    </row>
    <row r="32846" spans="9:10" ht="15.75">
      <c r="I32846" s="192"/>
      <c r="J32846" s="192"/>
    </row>
    <row r="32847" spans="9:10" ht="15.75">
      <c r="I32847" s="192"/>
      <c r="J32847" s="192"/>
    </row>
    <row r="32848" spans="9:10" ht="15.75">
      <c r="I32848" s="192"/>
      <c r="J32848" s="192"/>
    </row>
    <row r="32849" spans="9:10" ht="15.75">
      <c r="I32849" s="192"/>
      <c r="J32849" s="192"/>
    </row>
    <row r="32850" spans="9:10" ht="15.75">
      <c r="I32850" s="192"/>
      <c r="J32850" s="192"/>
    </row>
    <row r="32851" spans="9:10" ht="15.75">
      <c r="I32851" s="192"/>
      <c r="J32851" s="192"/>
    </row>
    <row r="32852" spans="9:10" ht="15.75">
      <c r="I32852" s="192"/>
      <c r="J32852" s="192"/>
    </row>
    <row r="32853" spans="9:10" ht="15.75">
      <c r="I32853" s="192"/>
      <c r="J32853" s="192"/>
    </row>
    <row r="32854" spans="9:10" ht="15.75">
      <c r="I32854" s="192"/>
      <c r="J32854" s="192"/>
    </row>
    <row r="32855" spans="9:10" ht="15.75">
      <c r="I32855" s="192"/>
      <c r="J32855" s="192"/>
    </row>
    <row r="32856" spans="9:10" ht="15.75">
      <c r="I32856" s="192"/>
      <c r="J32856" s="192"/>
    </row>
    <row r="32857" spans="9:10" ht="15.75">
      <c r="I32857" s="192"/>
      <c r="J32857" s="192"/>
    </row>
    <row r="32858" spans="9:10" ht="15.75">
      <c r="I32858" s="192"/>
      <c r="J32858" s="192"/>
    </row>
    <row r="32859" spans="9:10" ht="15.75">
      <c r="I32859" s="192"/>
      <c r="J32859" s="192"/>
    </row>
    <row r="32860" spans="9:10" ht="15.75">
      <c r="I32860" s="192"/>
      <c r="J32860" s="192"/>
    </row>
    <row r="32861" spans="9:10" ht="15.75">
      <c r="I32861" s="192"/>
      <c r="J32861" s="192"/>
    </row>
    <row r="32862" spans="9:10" ht="15.75">
      <c r="I32862" s="192"/>
      <c r="J32862" s="192"/>
    </row>
    <row r="32863" spans="9:10" ht="15.75">
      <c r="I32863" s="192"/>
      <c r="J32863" s="192"/>
    </row>
    <row r="32864" spans="9:10" ht="15.75">
      <c r="I32864" s="192"/>
      <c r="J32864" s="192"/>
    </row>
    <row r="32865" spans="9:10" ht="15.75">
      <c r="I32865" s="192"/>
      <c r="J32865" s="192"/>
    </row>
    <row r="32866" spans="9:10" ht="15.75">
      <c r="I32866" s="192"/>
      <c r="J32866" s="192"/>
    </row>
    <row r="32867" spans="9:10" ht="15.75">
      <c r="I32867" s="192"/>
      <c r="J32867" s="192"/>
    </row>
    <row r="32868" spans="9:10" ht="15.75">
      <c r="I32868" s="192"/>
      <c r="J32868" s="192"/>
    </row>
    <row r="32869" spans="9:10" ht="15.75">
      <c r="I32869" s="192"/>
      <c r="J32869" s="192"/>
    </row>
    <row r="32870" spans="9:10" ht="15.75">
      <c r="I32870" s="192"/>
      <c r="J32870" s="192"/>
    </row>
    <row r="32871" spans="9:10" ht="15.75">
      <c r="I32871" s="192"/>
      <c r="J32871" s="192"/>
    </row>
    <row r="32872" spans="9:10" ht="15.75">
      <c r="I32872" s="192"/>
      <c r="J32872" s="192"/>
    </row>
    <row r="32873" spans="9:10" ht="15.75">
      <c r="I32873" s="192"/>
      <c r="J32873" s="192"/>
    </row>
    <row r="32874" spans="9:10" ht="15.75">
      <c r="I32874" s="192"/>
      <c r="J32874" s="192"/>
    </row>
    <row r="32875" spans="9:10" ht="15.75">
      <c r="I32875" s="192"/>
      <c r="J32875" s="192"/>
    </row>
    <row r="32876" spans="9:10" ht="15.75">
      <c r="I32876" s="192"/>
      <c r="J32876" s="192"/>
    </row>
    <row r="32877" spans="9:10" ht="15.75">
      <c r="I32877" s="192"/>
      <c r="J32877" s="192"/>
    </row>
    <row r="32878" spans="9:10" ht="15.75">
      <c r="I32878" s="192"/>
      <c r="J32878" s="192"/>
    </row>
    <row r="32879" spans="9:10" ht="15.75">
      <c r="I32879" s="192"/>
      <c r="J32879" s="192"/>
    </row>
    <row r="32880" spans="9:10" ht="15.75">
      <c r="I32880" s="192"/>
      <c r="J32880" s="192"/>
    </row>
    <row r="32881" spans="9:10" ht="15.75">
      <c r="I32881" s="192"/>
      <c r="J32881" s="192"/>
    </row>
    <row r="32882" spans="9:10" ht="15.75">
      <c r="I32882" s="192"/>
      <c r="J32882" s="192"/>
    </row>
    <row r="32883" spans="9:10" ht="15.75">
      <c r="I32883" s="192"/>
      <c r="J32883" s="192"/>
    </row>
    <row r="32884" spans="9:10" ht="15.75">
      <c r="I32884" s="192"/>
      <c r="J32884" s="192"/>
    </row>
    <row r="32885" spans="9:10" ht="15.75">
      <c r="I32885" s="192"/>
      <c r="J32885" s="192"/>
    </row>
    <row r="32886" spans="9:10" ht="15.75">
      <c r="I32886" s="192"/>
      <c r="J32886" s="192"/>
    </row>
    <row r="32887" spans="9:10" ht="15.75">
      <c r="I32887" s="192"/>
      <c r="J32887" s="192"/>
    </row>
    <row r="32888" spans="9:10" ht="15.75">
      <c r="I32888" s="192"/>
      <c r="J32888" s="192"/>
    </row>
    <row r="32889" spans="9:10" ht="15.75">
      <c r="I32889" s="192"/>
      <c r="J32889" s="192"/>
    </row>
    <row r="32890" spans="9:10" ht="15.75">
      <c r="I32890" s="192"/>
      <c r="J32890" s="192"/>
    </row>
    <row r="32891" spans="9:10" ht="15.75">
      <c r="I32891" s="192"/>
      <c r="J32891" s="192"/>
    </row>
    <row r="32892" spans="9:10" ht="15.75">
      <c r="I32892" s="192"/>
      <c r="J32892" s="192"/>
    </row>
    <row r="32893" spans="9:10" ht="15.75">
      <c r="I32893" s="192"/>
      <c r="J32893" s="192"/>
    </row>
    <row r="32894" spans="9:10" ht="15.75">
      <c r="I32894" s="192"/>
      <c r="J32894" s="192"/>
    </row>
    <row r="32895" spans="9:10" ht="15.75">
      <c r="I32895" s="192"/>
      <c r="J32895" s="192"/>
    </row>
    <row r="32896" spans="9:10" ht="15.75">
      <c r="I32896" s="192"/>
      <c r="J32896" s="192"/>
    </row>
    <row r="32897" spans="9:10" ht="15.75">
      <c r="I32897" s="192"/>
      <c r="J32897" s="192"/>
    </row>
    <row r="32898" spans="9:10" ht="15.75">
      <c r="I32898" s="192"/>
      <c r="J32898" s="192"/>
    </row>
    <row r="32899" spans="9:10" ht="15.75">
      <c r="I32899" s="192"/>
      <c r="J32899" s="192"/>
    </row>
    <row r="32900" spans="9:10" ht="15.75">
      <c r="I32900" s="192"/>
      <c r="J32900" s="192"/>
    </row>
    <row r="32901" spans="9:10" ht="15.75">
      <c r="I32901" s="192"/>
      <c r="J32901" s="192"/>
    </row>
    <row r="32902" spans="9:10" ht="15.75">
      <c r="I32902" s="192"/>
      <c r="J32902" s="192"/>
    </row>
    <row r="32903" spans="9:10" ht="15.75">
      <c r="I32903" s="192"/>
      <c r="J32903" s="192"/>
    </row>
    <row r="32904" spans="9:10" ht="15.75">
      <c r="I32904" s="192"/>
      <c r="J32904" s="192"/>
    </row>
    <row r="32905" spans="9:10" ht="15.75">
      <c r="I32905" s="192"/>
      <c r="J32905" s="192"/>
    </row>
    <row r="32906" spans="9:10" ht="15.75">
      <c r="I32906" s="192"/>
      <c r="J32906" s="192"/>
    </row>
    <row r="32907" spans="9:10" ht="15.75">
      <c r="I32907" s="192"/>
      <c r="J32907" s="192"/>
    </row>
    <row r="32908" spans="9:10" ht="15.75">
      <c r="I32908" s="192"/>
      <c r="J32908" s="192"/>
    </row>
    <row r="32909" spans="9:10" ht="15.75">
      <c r="I32909" s="192"/>
      <c r="J32909" s="192"/>
    </row>
    <row r="32910" spans="9:10" ht="15.75">
      <c r="I32910" s="192"/>
      <c r="J32910" s="192"/>
    </row>
    <row r="32911" spans="9:10" ht="15.75">
      <c r="I32911" s="192"/>
      <c r="J32911" s="192"/>
    </row>
    <row r="32912" spans="9:10" ht="15.75">
      <c r="I32912" s="192"/>
      <c r="J32912" s="192"/>
    </row>
    <row r="32913" spans="9:10" ht="15.75">
      <c r="I32913" s="192"/>
      <c r="J32913" s="192"/>
    </row>
    <row r="32914" spans="9:10" ht="15.75">
      <c r="I32914" s="192"/>
      <c r="J32914" s="192"/>
    </row>
    <row r="32915" spans="9:10" ht="15.75">
      <c r="I32915" s="192"/>
      <c r="J32915" s="192"/>
    </row>
    <row r="32916" spans="9:10" ht="15.75">
      <c r="I32916" s="192"/>
      <c r="J32916" s="192"/>
    </row>
    <row r="32917" spans="9:10" ht="15.75">
      <c r="I32917" s="192"/>
      <c r="J32917" s="192"/>
    </row>
    <row r="32918" spans="9:10" ht="15.75">
      <c r="I32918" s="192"/>
      <c r="J32918" s="192"/>
    </row>
    <row r="32919" spans="9:10" ht="15.75">
      <c r="I32919" s="192"/>
      <c r="J32919" s="192"/>
    </row>
    <row r="32920" spans="9:10" ht="15.75">
      <c r="I32920" s="192"/>
      <c r="J32920" s="192"/>
    </row>
    <row r="32921" spans="9:10" ht="15.75">
      <c r="I32921" s="192"/>
      <c r="J32921" s="192"/>
    </row>
    <row r="32922" spans="9:10" ht="15.75">
      <c r="I32922" s="192"/>
      <c r="J32922" s="192"/>
    </row>
    <row r="32923" spans="9:10" ht="15.75">
      <c r="I32923" s="192"/>
      <c r="J32923" s="192"/>
    </row>
    <row r="32924" spans="9:10" ht="15.75">
      <c r="I32924" s="192"/>
      <c r="J32924" s="192"/>
    </row>
    <row r="32925" spans="9:10" ht="15.75">
      <c r="I32925" s="192"/>
      <c r="J32925" s="192"/>
    </row>
    <row r="32926" spans="9:10" ht="15.75">
      <c r="I32926" s="192"/>
      <c r="J32926" s="192"/>
    </row>
    <row r="32927" spans="9:10" ht="15.75">
      <c r="I32927" s="192"/>
      <c r="J32927" s="192"/>
    </row>
    <row r="32928" spans="9:10" ht="15.75">
      <c r="I32928" s="192"/>
      <c r="J32928" s="192"/>
    </row>
    <row r="32929" spans="9:10" ht="15.75">
      <c r="I32929" s="192"/>
      <c r="J32929" s="192"/>
    </row>
    <row r="32930" spans="9:10" ht="15.75">
      <c r="I32930" s="192"/>
      <c r="J32930" s="192"/>
    </row>
    <row r="32931" spans="9:10" ht="15.75">
      <c r="I32931" s="192"/>
      <c r="J32931" s="192"/>
    </row>
    <row r="32932" spans="9:10" ht="15.75">
      <c r="I32932" s="192"/>
      <c r="J32932" s="192"/>
    </row>
    <row r="32933" spans="9:10" ht="15.75">
      <c r="I32933" s="192"/>
      <c r="J32933" s="192"/>
    </row>
    <row r="32934" spans="9:10" ht="15.75">
      <c r="I32934" s="192"/>
      <c r="J32934" s="192"/>
    </row>
    <row r="32935" spans="9:10" ht="15.75">
      <c r="I32935" s="192"/>
      <c r="J32935" s="192"/>
    </row>
    <row r="32936" spans="9:10" ht="15.75">
      <c r="I32936" s="192"/>
      <c r="J32936" s="192"/>
    </row>
    <row r="32937" spans="9:10" ht="15.75">
      <c r="I32937" s="192"/>
      <c r="J32937" s="192"/>
    </row>
    <row r="32938" spans="9:10" ht="15.75">
      <c r="I32938" s="192"/>
      <c r="J32938" s="192"/>
    </row>
    <row r="32939" spans="9:10" ht="15.75">
      <c r="I32939" s="192"/>
      <c r="J32939" s="192"/>
    </row>
    <row r="32940" spans="9:10" ht="15.75">
      <c r="I32940" s="192"/>
      <c r="J32940" s="192"/>
    </row>
    <row r="32941" spans="9:10" ht="15.75">
      <c r="I32941" s="192"/>
      <c r="J32941" s="192"/>
    </row>
    <row r="32942" spans="9:10" ht="15.75">
      <c r="I32942" s="192"/>
      <c r="J32942" s="192"/>
    </row>
    <row r="32943" spans="9:10" ht="15.75">
      <c r="I32943" s="192"/>
      <c r="J32943" s="192"/>
    </row>
    <row r="32944" spans="9:10" ht="15.75">
      <c r="I32944" s="192"/>
      <c r="J32944" s="192"/>
    </row>
    <row r="32945" spans="9:10" ht="15.75">
      <c r="I32945" s="192"/>
      <c r="J32945" s="192"/>
    </row>
    <row r="32946" spans="9:10" ht="15.75">
      <c r="I32946" s="192"/>
      <c r="J32946" s="192"/>
    </row>
    <row r="32947" spans="9:10" ht="15.75">
      <c r="I32947" s="192"/>
      <c r="J32947" s="192"/>
    </row>
    <row r="32948" spans="9:10" ht="15.75">
      <c r="I32948" s="192"/>
      <c r="J32948" s="192"/>
    </row>
    <row r="32949" spans="9:10" ht="15.75">
      <c r="I32949" s="192"/>
      <c r="J32949" s="192"/>
    </row>
    <row r="32950" spans="9:10" ht="15.75">
      <c r="I32950" s="192"/>
      <c r="J32950" s="192"/>
    </row>
    <row r="32951" spans="9:10" ht="15.75">
      <c r="I32951" s="192"/>
      <c r="J32951" s="192"/>
    </row>
    <row r="32952" spans="9:10" ht="15.75">
      <c r="I32952" s="192"/>
      <c r="J32952" s="192"/>
    </row>
    <row r="32953" spans="9:10" ht="15.75">
      <c r="I32953" s="192"/>
      <c r="J32953" s="192"/>
    </row>
    <row r="32954" spans="9:10" ht="15.75">
      <c r="I32954" s="192"/>
      <c r="J32954" s="192"/>
    </row>
    <row r="32955" spans="9:10" ht="15.75">
      <c r="I32955" s="192"/>
      <c r="J32955" s="192"/>
    </row>
    <row r="32956" spans="9:10" ht="15.75">
      <c r="I32956" s="192"/>
      <c r="J32956" s="192"/>
    </row>
    <row r="32957" spans="9:10" ht="15.75">
      <c r="I32957" s="192"/>
      <c r="J32957" s="192"/>
    </row>
    <row r="32958" spans="9:10" ht="15.75">
      <c r="I32958" s="192"/>
      <c r="J32958" s="192"/>
    </row>
    <row r="32959" spans="9:10" ht="15.75">
      <c r="I32959" s="192"/>
      <c r="J32959" s="192"/>
    </row>
    <row r="32960" spans="9:10" ht="15.75">
      <c r="I32960" s="192"/>
      <c r="J32960" s="192"/>
    </row>
    <row r="32961" spans="9:10" ht="15.75">
      <c r="I32961" s="192"/>
      <c r="J32961" s="192"/>
    </row>
    <row r="32962" spans="9:10" ht="15.75">
      <c r="I32962" s="192"/>
      <c r="J32962" s="192"/>
    </row>
    <row r="32963" spans="9:10" ht="15.75">
      <c r="I32963" s="192"/>
      <c r="J32963" s="192"/>
    </row>
    <row r="32964" spans="9:10" ht="15.75">
      <c r="I32964" s="192"/>
      <c r="J32964" s="192"/>
    </row>
    <row r="32965" spans="9:10" ht="15.75">
      <c r="I32965" s="192"/>
      <c r="J32965" s="192"/>
    </row>
    <row r="32966" spans="9:10" ht="15.75">
      <c r="I32966" s="192"/>
      <c r="J32966" s="192"/>
    </row>
    <row r="32967" spans="9:10" ht="15.75">
      <c r="I32967" s="192"/>
      <c r="J32967" s="192"/>
    </row>
    <row r="32968" spans="9:10" ht="15.75">
      <c r="I32968" s="192"/>
      <c r="J32968" s="192"/>
    </row>
    <row r="32969" spans="9:10" ht="15.75">
      <c r="I32969" s="192"/>
      <c r="J32969" s="192"/>
    </row>
    <row r="32970" spans="9:10" ht="15.75">
      <c r="I32970" s="192"/>
      <c r="J32970" s="192"/>
    </row>
    <row r="32971" spans="9:10" ht="15.75">
      <c r="I32971" s="192"/>
      <c r="J32971" s="192"/>
    </row>
    <row r="32972" spans="9:10" ht="15.75">
      <c r="I32972" s="192"/>
      <c r="J32972" s="192"/>
    </row>
    <row r="32973" spans="9:10" ht="15.75">
      <c r="I32973" s="192"/>
      <c r="J32973" s="192"/>
    </row>
    <row r="32974" spans="9:10" ht="15.75">
      <c r="I32974" s="192"/>
      <c r="J32974" s="192"/>
    </row>
    <row r="32975" spans="9:10" ht="15.75">
      <c r="I32975" s="192"/>
      <c r="J32975" s="192"/>
    </row>
    <row r="32976" spans="9:10" ht="15.75">
      <c r="I32976" s="192"/>
      <c r="J32976" s="192"/>
    </row>
    <row r="32977" spans="9:10" ht="15.75">
      <c r="I32977" s="192"/>
      <c r="J32977" s="192"/>
    </row>
    <row r="32978" spans="9:10" ht="15.75">
      <c r="I32978" s="192"/>
      <c r="J32978" s="192"/>
    </row>
    <row r="32979" spans="9:10" ht="15.75">
      <c r="I32979" s="192"/>
      <c r="J32979" s="192"/>
    </row>
    <row r="32980" spans="9:10" ht="15.75">
      <c r="I32980" s="192"/>
      <c r="J32980" s="192"/>
    </row>
    <row r="32981" spans="9:10" ht="15.75">
      <c r="I32981" s="192"/>
      <c r="J32981" s="192"/>
    </row>
    <row r="32982" spans="9:10" ht="15.75">
      <c r="I32982" s="192"/>
      <c r="J32982" s="192"/>
    </row>
    <row r="32983" spans="9:10" ht="15.75">
      <c r="I32983" s="192"/>
      <c r="J32983" s="192"/>
    </row>
    <row r="32984" spans="9:10" ht="15.75">
      <c r="I32984" s="192"/>
      <c r="J32984" s="192"/>
    </row>
    <row r="32985" spans="9:10" ht="15.75">
      <c r="I32985" s="192"/>
      <c r="J32985" s="192"/>
    </row>
    <row r="32986" spans="9:10" ht="15.75">
      <c r="I32986" s="192"/>
      <c r="J32986" s="192"/>
    </row>
    <row r="32987" spans="9:10" ht="15.75">
      <c r="I32987" s="192"/>
      <c r="J32987" s="192"/>
    </row>
    <row r="32988" spans="9:10" ht="15.75">
      <c r="I32988" s="192"/>
      <c r="J32988" s="192"/>
    </row>
    <row r="32989" spans="9:10" ht="15.75">
      <c r="I32989" s="192"/>
      <c r="J32989" s="192"/>
    </row>
    <row r="32990" spans="9:10" ht="15.75">
      <c r="I32990" s="192"/>
      <c r="J32990" s="192"/>
    </row>
    <row r="32991" spans="9:10" ht="15.75">
      <c r="I32991" s="192"/>
      <c r="J32991" s="192"/>
    </row>
    <row r="32992" spans="9:10" ht="15.75">
      <c r="I32992" s="192"/>
      <c r="J32992" s="192"/>
    </row>
    <row r="32993" spans="9:10" ht="15.75">
      <c r="I32993" s="192"/>
      <c r="J32993" s="192"/>
    </row>
    <row r="32994" spans="9:10" ht="15.75">
      <c r="I32994" s="192"/>
      <c r="J32994" s="192"/>
    </row>
    <row r="32995" spans="9:10" ht="15.75">
      <c r="I32995" s="192"/>
      <c r="J32995" s="192"/>
    </row>
    <row r="32996" spans="9:10" ht="15.75">
      <c r="I32996" s="192"/>
      <c r="J32996" s="192"/>
    </row>
    <row r="32997" spans="9:10" ht="15.75">
      <c r="I32997" s="192"/>
      <c r="J32997" s="192"/>
    </row>
    <row r="32998" spans="9:10" ht="15.75">
      <c r="I32998" s="192"/>
      <c r="J32998" s="192"/>
    </row>
    <row r="32999" spans="9:10" ht="15.75">
      <c r="I32999" s="192"/>
      <c r="J32999" s="192"/>
    </row>
    <row r="33000" spans="9:10" ht="15.75">
      <c r="I33000" s="192"/>
      <c r="J33000" s="192"/>
    </row>
    <row r="33001" spans="9:10" ht="15.75">
      <c r="I33001" s="192"/>
      <c r="J33001" s="192"/>
    </row>
    <row r="33002" spans="9:10" ht="15.75">
      <c r="I33002" s="192"/>
      <c r="J33002" s="192"/>
    </row>
    <row r="33003" spans="9:10" ht="15.75">
      <c r="I33003" s="192"/>
      <c r="J33003" s="192"/>
    </row>
    <row r="33004" spans="9:10" ht="15.75">
      <c r="I33004" s="192"/>
      <c r="J33004" s="192"/>
    </row>
    <row r="33005" spans="9:10" ht="15.75">
      <c r="I33005" s="192"/>
      <c r="J33005" s="192"/>
    </row>
    <row r="33006" spans="9:10" ht="15.75">
      <c r="I33006" s="192"/>
      <c r="J33006" s="192"/>
    </row>
    <row r="33007" spans="9:10" ht="15.75">
      <c r="I33007" s="192"/>
      <c r="J33007" s="192"/>
    </row>
    <row r="33008" spans="9:10" ht="15.75">
      <c r="I33008" s="192"/>
      <c r="J33008" s="192"/>
    </row>
    <row r="33009" spans="9:10" ht="15.75">
      <c r="I33009" s="192"/>
      <c r="J33009" s="192"/>
    </row>
    <row r="33010" spans="9:10" ht="15.75">
      <c r="I33010" s="192"/>
      <c r="J33010" s="192"/>
    </row>
    <row r="33011" spans="9:10" ht="15.75">
      <c r="I33011" s="192"/>
      <c r="J33011" s="192"/>
    </row>
    <row r="33012" spans="9:10" ht="15.75">
      <c r="I33012" s="192"/>
      <c r="J33012" s="192"/>
    </row>
    <row r="33013" spans="9:10" ht="15.75">
      <c r="I33013" s="192"/>
      <c r="J33013" s="192"/>
    </row>
    <row r="33014" spans="9:10" ht="15.75">
      <c r="I33014" s="192"/>
      <c r="J33014" s="192"/>
    </row>
    <row r="33015" spans="9:10" ht="15.75">
      <c r="I33015" s="192"/>
      <c r="J33015" s="192"/>
    </row>
    <row r="33016" spans="9:10" ht="15.75">
      <c r="I33016" s="192"/>
      <c r="J33016" s="192"/>
    </row>
    <row r="33017" spans="9:10" ht="15.75">
      <c r="I33017" s="192"/>
      <c r="J33017" s="192"/>
    </row>
    <row r="33018" spans="9:10" ht="15.75">
      <c r="I33018" s="192"/>
      <c r="J33018" s="192"/>
    </row>
    <row r="33019" spans="9:10" ht="15.75">
      <c r="I33019" s="192"/>
      <c r="J33019" s="192"/>
    </row>
    <row r="33020" spans="9:10" ht="15.75">
      <c r="I33020" s="192"/>
      <c r="J33020" s="192"/>
    </row>
    <row r="33021" spans="9:10" ht="15.75">
      <c r="I33021" s="192"/>
      <c r="J33021" s="192"/>
    </row>
    <row r="33022" spans="9:10" ht="15.75">
      <c r="I33022" s="192"/>
      <c r="J33022" s="192"/>
    </row>
    <row r="33023" spans="9:10" ht="15.75">
      <c r="I33023" s="192"/>
      <c r="J33023" s="192"/>
    </row>
    <row r="33024" spans="9:10" ht="15.75">
      <c r="I33024" s="192"/>
      <c r="J33024" s="192"/>
    </row>
    <row r="33025" spans="9:10" ht="15.75">
      <c r="I33025" s="192"/>
      <c r="J33025" s="192"/>
    </row>
    <row r="33026" spans="9:10" ht="15.75">
      <c r="I33026" s="192"/>
      <c r="J33026" s="192"/>
    </row>
    <row r="33027" spans="9:10" ht="15.75">
      <c r="I33027" s="192"/>
      <c r="J33027" s="192"/>
    </row>
    <row r="33028" spans="9:10" ht="15.75">
      <c r="I33028" s="192"/>
      <c r="J33028" s="192"/>
    </row>
    <row r="33029" spans="9:10" ht="15.75">
      <c r="I33029" s="192"/>
      <c r="J33029" s="192"/>
    </row>
    <row r="33030" spans="9:10" ht="15.75">
      <c r="I33030" s="192"/>
      <c r="J33030" s="192"/>
    </row>
    <row r="33031" spans="9:10" ht="15.75">
      <c r="I33031" s="192"/>
      <c r="J33031" s="192"/>
    </row>
    <row r="33032" spans="9:10" ht="15.75">
      <c r="I33032" s="192"/>
      <c r="J33032" s="192"/>
    </row>
    <row r="33033" spans="9:10" ht="15.75">
      <c r="I33033" s="192"/>
      <c r="J33033" s="192"/>
    </row>
    <row r="33034" spans="9:10" ht="15.75">
      <c r="I33034" s="192"/>
      <c r="J33034" s="192"/>
    </row>
    <row r="33035" spans="9:10" ht="15.75">
      <c r="I33035" s="192"/>
      <c r="J33035" s="192"/>
    </row>
    <row r="33036" spans="9:10" ht="15.75">
      <c r="I33036" s="192"/>
      <c r="J33036" s="192"/>
    </row>
    <row r="33037" spans="9:10" ht="15.75">
      <c r="I33037" s="192"/>
      <c r="J33037" s="192"/>
    </row>
    <row r="33038" spans="9:10" ht="15.75">
      <c r="I33038" s="192"/>
      <c r="J33038" s="192"/>
    </row>
    <row r="33039" spans="9:10" ht="15.75">
      <c r="I33039" s="192"/>
      <c r="J33039" s="192"/>
    </row>
    <row r="33040" spans="9:10" ht="15.75">
      <c r="I33040" s="192"/>
      <c r="J33040" s="192"/>
    </row>
    <row r="33041" spans="9:10" ht="15.75">
      <c r="I33041" s="192"/>
      <c r="J33041" s="192"/>
    </row>
    <row r="33042" spans="9:10" ht="15.75">
      <c r="I33042" s="192"/>
      <c r="J33042" s="192"/>
    </row>
    <row r="33043" spans="9:10" ht="15.75">
      <c r="I33043" s="192"/>
      <c r="J33043" s="192"/>
    </row>
    <row r="33044" spans="9:10" ht="15.75">
      <c r="I33044" s="192"/>
      <c r="J33044" s="192"/>
    </row>
    <row r="33045" spans="9:10" ht="15.75">
      <c r="I33045" s="192"/>
      <c r="J33045" s="192"/>
    </row>
    <row r="33046" spans="9:10" ht="15.75">
      <c r="I33046" s="192"/>
      <c r="J33046" s="192"/>
    </row>
    <row r="33047" spans="9:10" ht="15.75">
      <c r="I33047" s="192"/>
      <c r="J33047" s="192"/>
    </row>
    <row r="33048" spans="9:10" ht="15.75">
      <c r="I33048" s="192"/>
      <c r="J33048" s="192"/>
    </row>
    <row r="33049" spans="9:10" ht="15.75">
      <c r="I33049" s="192"/>
      <c r="J33049" s="192"/>
    </row>
    <row r="33050" spans="9:10" ht="15.75">
      <c r="I33050" s="192"/>
      <c r="J33050" s="192"/>
    </row>
    <row r="33051" spans="9:10" ht="15.75">
      <c r="I33051" s="192"/>
      <c r="J33051" s="192"/>
    </row>
    <row r="33052" spans="9:10" ht="15.75">
      <c r="I33052" s="192"/>
      <c r="J33052" s="192"/>
    </row>
    <row r="33053" spans="9:10" ht="15.75">
      <c r="I33053" s="192"/>
      <c r="J33053" s="192"/>
    </row>
    <row r="33054" spans="9:10" ht="15.75">
      <c r="I33054" s="192"/>
      <c r="J33054" s="192"/>
    </row>
    <row r="33055" spans="9:10" ht="15.75">
      <c r="I33055" s="192"/>
      <c r="J33055" s="192"/>
    </row>
    <row r="33056" spans="9:10" ht="15.75">
      <c r="I33056" s="192"/>
      <c r="J33056" s="192"/>
    </row>
    <row r="33057" spans="9:10" ht="15.75">
      <c r="I33057" s="192"/>
      <c r="J33057" s="192"/>
    </row>
    <row r="33058" spans="9:10" ht="15.75">
      <c r="I33058" s="192"/>
      <c r="J33058" s="192"/>
    </row>
    <row r="33059" spans="9:10" ht="15.75">
      <c r="I33059" s="192"/>
      <c r="J33059" s="192"/>
    </row>
    <row r="33060" spans="9:10" ht="15.75">
      <c r="I33060" s="192"/>
      <c r="J33060" s="192"/>
    </row>
    <row r="33061" spans="9:10" ht="15.75">
      <c r="I33061" s="192"/>
      <c r="J33061" s="192"/>
    </row>
    <row r="33062" spans="9:10" ht="15.75">
      <c r="I33062" s="192"/>
      <c r="J33062" s="192"/>
    </row>
    <row r="33063" spans="9:10" ht="15.75">
      <c r="I33063" s="192"/>
      <c r="J33063" s="192"/>
    </row>
    <row r="33064" spans="9:10" ht="15.75">
      <c r="I33064" s="192"/>
      <c r="J33064" s="192"/>
    </row>
    <row r="33065" spans="9:10" ht="15.75">
      <c r="I33065" s="192"/>
      <c r="J33065" s="192"/>
    </row>
    <row r="33066" spans="9:10" ht="15.75">
      <c r="I33066" s="192"/>
      <c r="J33066" s="192"/>
    </row>
    <row r="33067" spans="9:10" ht="15.75">
      <c r="I33067" s="192"/>
      <c r="J33067" s="192"/>
    </row>
    <row r="33068" spans="9:10" ht="15.75">
      <c r="I33068" s="192"/>
      <c r="J33068" s="192"/>
    </row>
    <row r="33069" spans="9:10" ht="15.75">
      <c r="I33069" s="192"/>
      <c r="J33069" s="192"/>
    </row>
    <row r="33070" spans="9:10" ht="15.75">
      <c r="I33070" s="192"/>
      <c r="J33070" s="192"/>
    </row>
    <row r="33071" spans="9:10" ht="15.75">
      <c r="I33071" s="192"/>
      <c r="J33071" s="192"/>
    </row>
    <row r="33072" spans="9:10" ht="15.75">
      <c r="I33072" s="192"/>
      <c r="J33072" s="192"/>
    </row>
    <row r="33073" spans="9:10" ht="15.75">
      <c r="I33073" s="192"/>
      <c r="J33073" s="192"/>
    </row>
    <row r="33074" spans="9:10" ht="15.75">
      <c r="I33074" s="192"/>
      <c r="J33074" s="192"/>
    </row>
    <row r="33075" spans="9:10" ht="15.75">
      <c r="I33075" s="192"/>
      <c r="J33075" s="192"/>
    </row>
    <row r="33076" spans="9:10" ht="15.75">
      <c r="I33076" s="192"/>
      <c r="J33076" s="192"/>
    </row>
    <row r="33077" spans="9:10" ht="15.75">
      <c r="I33077" s="192"/>
      <c r="J33077" s="192"/>
    </row>
    <row r="33078" spans="9:10" ht="15.75">
      <c r="I33078" s="192"/>
      <c r="J33078" s="192"/>
    </row>
    <row r="33079" spans="9:10" ht="15.75">
      <c r="I33079" s="192"/>
      <c r="J33079" s="192"/>
    </row>
    <row r="33080" spans="9:10" ht="15.75">
      <c r="I33080" s="192"/>
      <c r="J33080" s="192"/>
    </row>
    <row r="33081" spans="9:10" ht="15.75">
      <c r="I33081" s="192"/>
      <c r="J33081" s="192"/>
    </row>
    <row r="33082" spans="9:10" ht="15.75">
      <c r="I33082" s="192"/>
      <c r="J33082" s="192"/>
    </row>
    <row r="33083" spans="9:10" ht="15.75">
      <c r="I33083" s="192"/>
      <c r="J33083" s="192"/>
    </row>
    <row r="33084" spans="9:10" ht="15.75">
      <c r="I33084" s="192"/>
      <c r="J33084" s="192"/>
    </row>
    <row r="33085" spans="9:10" ht="15.75">
      <c r="I33085" s="192"/>
      <c r="J33085" s="192"/>
    </row>
    <row r="33086" spans="9:10" ht="15.75">
      <c r="I33086" s="192"/>
      <c r="J33086" s="192"/>
    </row>
    <row r="33087" spans="9:10" ht="15.75">
      <c r="I33087" s="192"/>
      <c r="J33087" s="192"/>
    </row>
    <row r="33088" spans="9:10" ht="15.75">
      <c r="I33088" s="192"/>
      <c r="J33088" s="192"/>
    </row>
    <row r="33089" spans="9:10" ht="15.75">
      <c r="I33089" s="192"/>
      <c r="J33089" s="192"/>
    </row>
    <row r="33090" spans="9:10" ht="15.75">
      <c r="I33090" s="192"/>
      <c r="J33090" s="192"/>
    </row>
    <row r="33091" spans="9:10" ht="15.75">
      <c r="I33091" s="192"/>
      <c r="J33091" s="192"/>
    </row>
    <row r="33092" spans="9:10" ht="15.75">
      <c r="I33092" s="192"/>
      <c r="J33092" s="192"/>
    </row>
    <row r="33093" spans="9:10" ht="15.75">
      <c r="I33093" s="192"/>
      <c r="J33093" s="192"/>
    </row>
    <row r="33094" spans="9:10" ht="15.75">
      <c r="I33094" s="192"/>
      <c r="J33094" s="192"/>
    </row>
    <row r="33095" spans="9:10" ht="15.75">
      <c r="I33095" s="192"/>
      <c r="J33095" s="192"/>
    </row>
    <row r="33096" spans="9:10" ht="15.75">
      <c r="I33096" s="192"/>
      <c r="J33096" s="192"/>
    </row>
    <row r="33097" spans="9:10" ht="15.75">
      <c r="I33097" s="192"/>
      <c r="J33097" s="192"/>
    </row>
    <row r="33098" spans="9:10" ht="15.75">
      <c r="I33098" s="192"/>
      <c r="J33098" s="192"/>
    </row>
    <row r="33099" spans="9:10" ht="15.75">
      <c r="I33099" s="192"/>
      <c r="J33099" s="192"/>
    </row>
    <row r="33100" spans="9:10" ht="15.75">
      <c r="I33100" s="192"/>
      <c r="J33100" s="192"/>
    </row>
    <row r="33101" spans="9:10" ht="15.75">
      <c r="I33101" s="192"/>
      <c r="J33101" s="192"/>
    </row>
    <row r="33102" spans="9:10" ht="15.75">
      <c r="I33102" s="192"/>
      <c r="J33102" s="192"/>
    </row>
    <row r="33103" spans="9:10" ht="15.75">
      <c r="I33103" s="192"/>
      <c r="J33103" s="192"/>
    </row>
    <row r="33104" spans="9:10" ht="15.75">
      <c r="I33104" s="192"/>
      <c r="J33104" s="192"/>
    </row>
    <row r="33105" spans="9:10" ht="15.75">
      <c r="I33105" s="192"/>
      <c r="J33105" s="192"/>
    </row>
    <row r="33106" spans="9:10" ht="15.75">
      <c r="I33106" s="192"/>
      <c r="J33106" s="192"/>
    </row>
    <row r="33107" spans="9:10" ht="15.75">
      <c r="I33107" s="192"/>
      <c r="J33107" s="192"/>
    </row>
    <row r="33108" spans="9:10" ht="15.75">
      <c r="I33108" s="192"/>
      <c r="J33108" s="192"/>
    </row>
    <row r="33109" spans="9:10" ht="15.75">
      <c r="I33109" s="192"/>
      <c r="J33109" s="192"/>
    </row>
    <row r="33110" spans="9:10" ht="15.75">
      <c r="I33110" s="192"/>
      <c r="J33110" s="192"/>
    </row>
    <row r="33111" spans="9:10" ht="15.75">
      <c r="I33111" s="192"/>
      <c r="J33111" s="192"/>
    </row>
    <row r="33112" spans="9:10" ht="15.75">
      <c r="I33112" s="192"/>
      <c r="J33112" s="192"/>
    </row>
    <row r="33113" spans="9:10" ht="15.75">
      <c r="I33113" s="192"/>
      <c r="J33113" s="192"/>
    </row>
    <row r="33114" spans="9:10" ht="15.75">
      <c r="I33114" s="192"/>
      <c r="J33114" s="192"/>
    </row>
    <row r="33115" spans="9:10" ht="15.75">
      <c r="I33115" s="192"/>
      <c r="J33115" s="192"/>
    </row>
    <row r="33116" spans="9:10" ht="15.75">
      <c r="I33116" s="192"/>
      <c r="J33116" s="192"/>
    </row>
    <row r="33117" spans="9:10" ht="15.75">
      <c r="I33117" s="192"/>
      <c r="J33117" s="192"/>
    </row>
    <row r="33118" spans="9:10" ht="15.75">
      <c r="I33118" s="192"/>
      <c r="J33118" s="192"/>
    </row>
    <row r="33119" spans="9:10" ht="15.75">
      <c r="I33119" s="192"/>
      <c r="J33119" s="192"/>
    </row>
    <row r="33120" spans="9:10" ht="15.75">
      <c r="I33120" s="192"/>
      <c r="J33120" s="192"/>
    </row>
    <row r="33121" spans="9:10" ht="15.75">
      <c r="I33121" s="192"/>
      <c r="J33121" s="192"/>
    </row>
    <row r="33122" spans="9:10" ht="15.75">
      <c r="I33122" s="192"/>
      <c r="J33122" s="192"/>
    </row>
    <row r="33123" spans="9:10" ht="15.75">
      <c r="I33123" s="192"/>
      <c r="J33123" s="192"/>
    </row>
    <row r="33124" spans="9:10" ht="15.75">
      <c r="I33124" s="192"/>
      <c r="J33124" s="192"/>
    </row>
    <row r="33125" spans="9:10" ht="15.75">
      <c r="I33125" s="192"/>
      <c r="J33125" s="192"/>
    </row>
    <row r="33126" spans="9:10" ht="15.75">
      <c r="I33126" s="192"/>
      <c r="J33126" s="192"/>
    </row>
    <row r="33127" spans="9:10" ht="15.75">
      <c r="I33127" s="192"/>
      <c r="J33127" s="192"/>
    </row>
    <row r="33128" spans="9:10" ht="15.75">
      <c r="I33128" s="192"/>
      <c r="J33128" s="192"/>
    </row>
    <row r="33129" spans="9:10" ht="15.75">
      <c r="I33129" s="192"/>
      <c r="J33129" s="192"/>
    </row>
    <row r="33130" spans="9:10" ht="15.75">
      <c r="I33130" s="192"/>
      <c r="J33130" s="192"/>
    </row>
    <row r="33131" spans="9:10" ht="15.75">
      <c r="I33131" s="192"/>
      <c r="J33131" s="192"/>
    </row>
    <row r="33132" spans="9:10" ht="15.75">
      <c r="I33132" s="192"/>
      <c r="J33132" s="192"/>
    </row>
    <row r="33133" spans="9:10" ht="15.75">
      <c r="I33133" s="192"/>
      <c r="J33133" s="192"/>
    </row>
    <row r="33134" spans="9:10" ht="15.75">
      <c r="I33134" s="192"/>
      <c r="J33134" s="192"/>
    </row>
    <row r="33135" spans="9:10" ht="15.75">
      <c r="I33135" s="192"/>
      <c r="J33135" s="192"/>
    </row>
    <row r="33136" spans="9:10" ht="15.75">
      <c r="I33136" s="192"/>
      <c r="J33136" s="192"/>
    </row>
    <row r="33137" spans="9:10" ht="15.75">
      <c r="I33137" s="192"/>
      <c r="J33137" s="192"/>
    </row>
    <row r="33138" spans="9:10" ht="15.75">
      <c r="I33138" s="192"/>
      <c r="J33138" s="192"/>
    </row>
    <row r="33139" spans="9:10" ht="15.75">
      <c r="I33139" s="192"/>
      <c r="J33139" s="192"/>
    </row>
    <row r="33140" spans="9:10" ht="15.75">
      <c r="I33140" s="192"/>
      <c r="J33140" s="192"/>
    </row>
    <row r="33141" spans="9:10" ht="15.75">
      <c r="I33141" s="192"/>
      <c r="J33141" s="192"/>
    </row>
    <row r="33142" spans="9:10" ht="15.75">
      <c r="I33142" s="192"/>
      <c r="J33142" s="192"/>
    </row>
    <row r="33143" spans="9:10" ht="15.75">
      <c r="I33143" s="192"/>
      <c r="J33143" s="192"/>
    </row>
    <row r="33144" spans="9:10" ht="15.75">
      <c r="I33144" s="192"/>
      <c r="J33144" s="192"/>
    </row>
    <row r="33145" spans="9:10" ht="15.75">
      <c r="I33145" s="192"/>
      <c r="J33145" s="192"/>
    </row>
    <row r="33146" spans="9:10" ht="15.75">
      <c r="I33146" s="192"/>
      <c r="J33146" s="192"/>
    </row>
    <row r="33147" spans="9:10" ht="15.75">
      <c r="I33147" s="192"/>
      <c r="J33147" s="192"/>
    </row>
    <row r="33148" spans="9:10" ht="15.75">
      <c r="I33148" s="192"/>
      <c r="J33148" s="192"/>
    </row>
    <row r="33149" spans="9:10" ht="15.75">
      <c r="I33149" s="192"/>
      <c r="J33149" s="192"/>
    </row>
    <row r="33150" spans="9:10" ht="15.75">
      <c r="I33150" s="192"/>
      <c r="J33150" s="192"/>
    </row>
    <row r="33151" spans="9:10" ht="15.75">
      <c r="I33151" s="192"/>
      <c r="J33151" s="192"/>
    </row>
    <row r="33152" spans="9:10" ht="15.75">
      <c r="I33152" s="192"/>
      <c r="J33152" s="192"/>
    </row>
    <row r="33153" spans="9:10" ht="15.75">
      <c r="I33153" s="192"/>
      <c r="J33153" s="192"/>
    </row>
    <row r="33154" spans="9:10" ht="15.75">
      <c r="I33154" s="192"/>
      <c r="J33154" s="192"/>
    </row>
    <row r="33155" spans="9:10" ht="15.75">
      <c r="I33155" s="192"/>
      <c r="J33155" s="192"/>
    </row>
    <row r="33156" spans="9:10" ht="15.75">
      <c r="I33156" s="192"/>
      <c r="J33156" s="192"/>
    </row>
    <row r="33157" spans="9:10" ht="15.75">
      <c r="I33157" s="192"/>
      <c r="J33157" s="192"/>
    </row>
    <row r="33158" spans="9:10" ht="15.75">
      <c r="I33158" s="192"/>
      <c r="J33158" s="192"/>
    </row>
    <row r="33159" spans="9:10" ht="15.75">
      <c r="I33159" s="192"/>
      <c r="J33159" s="192"/>
    </row>
    <row r="33160" spans="9:10" ht="15.75">
      <c r="I33160" s="192"/>
      <c r="J33160" s="192"/>
    </row>
    <row r="33161" spans="9:10" ht="15.75">
      <c r="I33161" s="192"/>
      <c r="J33161" s="192"/>
    </row>
    <row r="33162" spans="9:10" ht="15.75">
      <c r="I33162" s="192"/>
      <c r="J33162" s="192"/>
    </row>
    <row r="33163" spans="9:10" ht="15.75">
      <c r="I33163" s="192"/>
      <c r="J33163" s="192"/>
    </row>
    <row r="33164" spans="9:10" ht="15.75">
      <c r="I33164" s="192"/>
      <c r="J33164" s="192"/>
    </row>
    <row r="33165" spans="9:10" ht="15.75">
      <c r="I33165" s="192"/>
      <c r="J33165" s="192"/>
    </row>
    <row r="33166" spans="9:10" ht="15.75">
      <c r="I33166" s="192"/>
      <c r="J33166" s="192"/>
    </row>
    <row r="33167" spans="9:10" ht="15.75">
      <c r="I33167" s="192"/>
      <c r="J33167" s="192"/>
    </row>
    <row r="33168" spans="9:10" ht="15.75">
      <c r="I33168" s="192"/>
      <c r="J33168" s="192"/>
    </row>
    <row r="33169" spans="9:10" ht="15.75">
      <c r="I33169" s="192"/>
      <c r="J33169" s="192"/>
    </row>
    <row r="33170" spans="9:10" ht="15.75">
      <c r="I33170" s="192"/>
      <c r="J33170" s="192"/>
    </row>
    <row r="33171" spans="9:10" ht="15.75">
      <c r="I33171" s="192"/>
      <c r="J33171" s="192"/>
    </row>
    <row r="33172" spans="9:10" ht="15.75">
      <c r="I33172" s="192"/>
      <c r="J33172" s="192"/>
    </row>
    <row r="33173" spans="9:10" ht="15.75">
      <c r="I33173" s="192"/>
      <c r="J33173" s="192"/>
    </row>
    <row r="33174" spans="9:10" ht="15.75">
      <c r="I33174" s="192"/>
      <c r="J33174" s="192"/>
    </row>
    <row r="33175" spans="9:10" ht="15.75">
      <c r="I33175" s="192"/>
      <c r="J33175" s="192"/>
    </row>
    <row r="33176" spans="9:10" ht="15.75">
      <c r="I33176" s="192"/>
      <c r="J33176" s="192"/>
    </row>
    <row r="33177" spans="9:10" ht="15.75">
      <c r="I33177" s="192"/>
      <c r="J33177" s="192"/>
    </row>
    <row r="33178" spans="9:10" ht="15.75">
      <c r="I33178" s="192"/>
      <c r="J33178" s="192"/>
    </row>
    <row r="33179" spans="9:10" ht="15.75">
      <c r="I33179" s="192"/>
      <c r="J33179" s="192"/>
    </row>
    <row r="33180" spans="9:10" ht="15.75">
      <c r="I33180" s="192"/>
      <c r="J33180" s="192"/>
    </row>
    <row r="33181" spans="9:10" ht="15.75">
      <c r="I33181" s="192"/>
      <c r="J33181" s="192"/>
    </row>
    <row r="33182" spans="9:10" ht="15.75">
      <c r="I33182" s="192"/>
      <c r="J33182" s="192"/>
    </row>
    <row r="33183" spans="9:10" ht="15.75">
      <c r="I33183" s="192"/>
      <c r="J33183" s="192"/>
    </row>
    <row r="33184" spans="9:10" ht="15.75">
      <c r="I33184" s="192"/>
      <c r="J33184" s="192"/>
    </row>
    <row r="33185" spans="9:10" ht="15.75">
      <c r="I33185" s="192"/>
      <c r="J33185" s="192"/>
    </row>
    <row r="33186" spans="9:10" ht="15.75">
      <c r="I33186" s="192"/>
      <c r="J33186" s="192"/>
    </row>
    <row r="33187" spans="9:10" ht="15.75">
      <c r="I33187" s="192"/>
      <c r="J33187" s="192"/>
    </row>
    <row r="33188" spans="9:10" ht="15.75">
      <c r="I33188" s="192"/>
      <c r="J33188" s="192"/>
    </row>
    <row r="33189" spans="9:10" ht="15.75">
      <c r="I33189" s="192"/>
      <c r="J33189" s="192"/>
    </row>
    <row r="33190" spans="9:10" ht="15.75">
      <c r="I33190" s="192"/>
      <c r="J33190" s="192"/>
    </row>
    <row r="33191" spans="9:10" ht="15.75">
      <c r="I33191" s="192"/>
      <c r="J33191" s="192"/>
    </row>
    <row r="33192" spans="9:10" ht="15.75">
      <c r="I33192" s="192"/>
      <c r="J33192" s="192"/>
    </row>
    <row r="33193" spans="9:10" ht="15.75">
      <c r="I33193" s="192"/>
      <c r="J33193" s="192"/>
    </row>
    <row r="33194" spans="9:10" ht="15.75">
      <c r="I33194" s="192"/>
      <c r="J33194" s="192"/>
    </row>
    <row r="33195" spans="9:10" ht="15.75">
      <c r="I33195" s="192"/>
      <c r="J33195" s="192"/>
    </row>
    <row r="33196" spans="9:10" ht="15.75">
      <c r="I33196" s="192"/>
      <c r="J33196" s="192"/>
    </row>
    <row r="33197" spans="9:10" ht="15.75">
      <c r="I33197" s="192"/>
      <c r="J33197" s="192"/>
    </row>
    <row r="33198" spans="9:10" ht="15.75">
      <c r="I33198" s="192"/>
      <c r="J33198" s="192"/>
    </row>
    <row r="33199" spans="9:10" ht="15.75">
      <c r="I33199" s="192"/>
      <c r="J33199" s="192"/>
    </row>
    <row r="33200" spans="9:10" ht="15.75">
      <c r="I33200" s="192"/>
      <c r="J33200" s="192"/>
    </row>
    <row r="33201" spans="9:10" ht="15.75">
      <c r="I33201" s="192"/>
      <c r="J33201" s="192"/>
    </row>
    <row r="33202" spans="9:10" ht="15.75">
      <c r="I33202" s="192"/>
      <c r="J33202" s="192"/>
    </row>
    <row r="33203" spans="9:10" ht="15.75">
      <c r="I33203" s="192"/>
      <c r="J33203" s="192"/>
    </row>
    <row r="33204" spans="9:10" ht="15.75">
      <c r="I33204" s="192"/>
      <c r="J33204" s="192"/>
    </row>
    <row r="33205" spans="9:10" ht="15.75">
      <c r="I33205" s="192"/>
      <c r="J33205" s="192"/>
    </row>
    <row r="33206" spans="9:10" ht="15.75">
      <c r="I33206" s="192"/>
      <c r="J33206" s="192"/>
    </row>
    <row r="33207" spans="9:10" ht="15.75">
      <c r="I33207" s="192"/>
      <c r="J33207" s="192"/>
    </row>
    <row r="33208" spans="9:10" ht="15.75">
      <c r="I33208" s="192"/>
      <c r="J33208" s="192"/>
    </row>
    <row r="33209" spans="9:10" ht="15.75">
      <c r="I33209" s="192"/>
      <c r="J33209" s="192"/>
    </row>
    <row r="33210" spans="9:10" ht="15.75">
      <c r="I33210" s="192"/>
      <c r="J33210" s="192"/>
    </row>
    <row r="33211" spans="9:10" ht="15.75">
      <c r="I33211" s="192"/>
      <c r="J33211" s="192"/>
    </row>
    <row r="33212" spans="9:10" ht="15.75">
      <c r="I33212" s="192"/>
      <c r="J33212" s="192"/>
    </row>
    <row r="33213" spans="9:10" ht="15.75">
      <c r="I33213" s="192"/>
      <c r="J33213" s="192"/>
    </row>
    <row r="33214" spans="9:10" ht="15.75">
      <c r="I33214" s="192"/>
      <c r="J33214" s="192"/>
    </row>
    <row r="33215" spans="9:10" ht="15.75">
      <c r="I33215" s="192"/>
      <c r="J33215" s="192"/>
    </row>
    <row r="33216" spans="9:10" ht="15.75">
      <c r="I33216" s="192"/>
      <c r="J33216" s="192"/>
    </row>
    <row r="33217" spans="9:10" ht="15.75">
      <c r="I33217" s="192"/>
      <c r="J33217" s="192"/>
    </row>
    <row r="33218" spans="9:10" ht="15.75">
      <c r="I33218" s="192"/>
      <c r="J33218" s="192"/>
    </row>
    <row r="33219" spans="9:10" ht="15.75">
      <c r="I33219" s="192"/>
      <c r="J33219" s="192"/>
    </row>
    <row r="33220" spans="9:10" ht="15.75">
      <c r="I33220" s="192"/>
      <c r="J33220" s="192"/>
    </row>
    <row r="33221" spans="9:10" ht="15.75">
      <c r="I33221" s="192"/>
      <c r="J33221" s="192"/>
    </row>
    <row r="33222" spans="9:10" ht="15.75">
      <c r="I33222" s="192"/>
      <c r="J33222" s="192"/>
    </row>
    <row r="33223" spans="9:10" ht="15.75">
      <c r="I33223" s="192"/>
      <c r="J33223" s="192"/>
    </row>
    <row r="33224" spans="9:10" ht="15.75">
      <c r="I33224" s="192"/>
      <c r="J33224" s="192"/>
    </row>
    <row r="33225" spans="9:10" ht="15.75">
      <c r="I33225" s="192"/>
      <c r="J33225" s="192"/>
    </row>
    <row r="33226" spans="9:10" ht="15.75">
      <c r="I33226" s="192"/>
      <c r="J33226" s="192"/>
    </row>
    <row r="33227" spans="9:10" ht="15.75">
      <c r="I33227" s="192"/>
      <c r="J33227" s="192"/>
    </row>
    <row r="33228" spans="9:10" ht="15.75">
      <c r="I33228" s="192"/>
      <c r="J33228" s="192"/>
    </row>
    <row r="33229" spans="9:10" ht="15.75">
      <c r="I33229" s="192"/>
      <c r="J33229" s="192"/>
    </row>
    <row r="33230" spans="9:10" ht="15.75">
      <c r="I33230" s="192"/>
      <c r="J33230" s="192"/>
    </row>
    <row r="33231" spans="9:10" ht="15.75">
      <c r="I33231" s="192"/>
      <c r="J33231" s="192"/>
    </row>
    <row r="33232" spans="9:10" ht="15.75">
      <c r="I33232" s="192"/>
      <c r="J33232" s="192"/>
    </row>
    <row r="33233" spans="9:10" ht="15.75">
      <c r="I33233" s="192"/>
      <c r="J33233" s="192"/>
    </row>
    <row r="33234" spans="9:10" ht="15.75">
      <c r="I33234" s="192"/>
      <c r="J33234" s="192"/>
    </row>
    <row r="33235" spans="9:10" ht="15.75">
      <c r="I33235" s="192"/>
      <c r="J33235" s="192"/>
    </row>
    <row r="33236" spans="9:10" ht="15.75">
      <c r="I33236" s="192"/>
      <c r="J33236" s="192"/>
    </row>
    <row r="33237" spans="9:10" ht="15.75">
      <c r="I33237" s="192"/>
      <c r="J33237" s="192"/>
    </row>
    <row r="33238" spans="9:10" ht="15.75">
      <c r="I33238" s="192"/>
      <c r="J33238" s="192"/>
    </row>
    <row r="33239" spans="9:10" ht="15.75">
      <c r="I33239" s="192"/>
      <c r="J33239" s="192"/>
    </row>
    <row r="33240" spans="9:10" ht="15.75">
      <c r="I33240" s="192"/>
      <c r="J33240" s="192"/>
    </row>
    <row r="33241" spans="9:10" ht="15.75">
      <c r="I33241" s="192"/>
      <c r="J33241" s="192"/>
    </row>
    <row r="33242" spans="9:10" ht="15.75">
      <c r="I33242" s="192"/>
      <c r="J33242" s="192"/>
    </row>
    <row r="33243" spans="9:10" ht="15.75">
      <c r="I33243" s="192"/>
      <c r="J33243" s="192"/>
    </row>
    <row r="33244" spans="9:10" ht="15.75">
      <c r="I33244" s="192"/>
      <c r="J33244" s="192"/>
    </row>
    <row r="33245" spans="9:10" ht="15.75">
      <c r="I33245" s="192"/>
      <c r="J33245" s="192"/>
    </row>
    <row r="33246" spans="9:10" ht="15.75">
      <c r="I33246" s="192"/>
      <c r="J33246" s="192"/>
    </row>
    <row r="33247" spans="9:10" ht="15.75">
      <c r="I33247" s="192"/>
      <c r="J33247" s="192"/>
    </row>
    <row r="33248" spans="9:10" ht="15.75">
      <c r="I33248" s="192"/>
      <c r="J33248" s="192"/>
    </row>
    <row r="33249" spans="9:10" ht="15.75">
      <c r="I33249" s="192"/>
      <c r="J33249" s="192"/>
    </row>
    <row r="33250" spans="9:10" ht="15.75">
      <c r="I33250" s="192"/>
      <c r="J33250" s="192"/>
    </row>
    <row r="33251" spans="9:10" ht="15.75">
      <c r="I33251" s="192"/>
      <c r="J33251" s="192"/>
    </row>
    <row r="33252" spans="9:10" ht="15.75">
      <c r="I33252" s="192"/>
      <c r="J33252" s="192"/>
    </row>
    <row r="33253" spans="9:10" ht="15.75">
      <c r="I33253" s="192"/>
      <c r="J33253" s="192"/>
    </row>
    <row r="33254" spans="9:10" ht="15.75">
      <c r="I33254" s="192"/>
      <c r="J33254" s="192"/>
    </row>
    <row r="33255" spans="9:10" ht="15.75">
      <c r="I33255" s="192"/>
      <c r="J33255" s="192"/>
    </row>
    <row r="33256" spans="9:10" ht="15.75">
      <c r="I33256" s="192"/>
      <c r="J33256" s="192"/>
    </row>
    <row r="33257" spans="9:10" ht="15.75">
      <c r="I33257" s="192"/>
      <c r="J33257" s="192"/>
    </row>
    <row r="33258" spans="9:10" ht="15.75">
      <c r="I33258" s="192"/>
      <c r="J33258" s="192"/>
    </row>
    <row r="33259" spans="9:10" ht="15.75">
      <c r="I33259" s="192"/>
      <c r="J33259" s="192"/>
    </row>
    <row r="33260" spans="9:10" ht="15.75">
      <c r="I33260" s="192"/>
      <c r="J33260" s="192"/>
    </row>
    <row r="33261" spans="9:10" ht="15.75">
      <c r="I33261" s="192"/>
      <c r="J33261" s="192"/>
    </row>
    <row r="33262" spans="9:10" ht="15.75">
      <c r="I33262" s="192"/>
      <c r="J33262" s="192"/>
    </row>
    <row r="33263" spans="9:10" ht="15.75">
      <c r="I33263" s="192"/>
      <c r="J33263" s="192"/>
    </row>
    <row r="33264" spans="9:10" ht="15.75">
      <c r="I33264" s="192"/>
      <c r="J33264" s="192"/>
    </row>
    <row r="33265" spans="9:10" ht="15.75">
      <c r="I33265" s="192"/>
      <c r="J33265" s="192"/>
    </row>
    <row r="33266" spans="9:10" ht="15.75">
      <c r="I33266" s="192"/>
      <c r="J33266" s="192"/>
    </row>
    <row r="33267" spans="9:10" ht="15.75">
      <c r="I33267" s="192"/>
      <c r="J33267" s="192"/>
    </row>
    <row r="33268" spans="9:10" ht="15.75">
      <c r="I33268" s="192"/>
      <c r="J33268" s="192"/>
    </row>
    <row r="33269" spans="9:10" ht="15.75">
      <c r="I33269" s="192"/>
      <c r="J33269" s="192"/>
    </row>
    <row r="33270" spans="9:10" ht="15.75">
      <c r="I33270" s="192"/>
      <c r="J33270" s="192"/>
    </row>
    <row r="33271" spans="9:10" ht="15.75">
      <c r="I33271" s="192"/>
      <c r="J33271" s="192"/>
    </row>
    <row r="33272" spans="9:10" ht="15.75">
      <c r="I33272" s="192"/>
      <c r="J33272" s="192"/>
    </row>
    <row r="33273" spans="9:10" ht="15.75">
      <c r="I33273" s="192"/>
      <c r="J33273" s="192"/>
    </row>
    <row r="33274" spans="9:10" ht="15.75">
      <c r="I33274" s="192"/>
      <c r="J33274" s="192"/>
    </row>
    <row r="33275" spans="9:10" ht="15.75">
      <c r="I33275" s="192"/>
      <c r="J33275" s="192"/>
    </row>
    <row r="33276" spans="9:10" ht="15.75">
      <c r="I33276" s="192"/>
      <c r="J33276" s="192"/>
    </row>
    <row r="33277" spans="9:10" ht="15.75">
      <c r="I33277" s="192"/>
      <c r="J33277" s="192"/>
    </row>
    <row r="33278" spans="9:10" ht="15.75">
      <c r="I33278" s="192"/>
      <c r="J33278" s="192"/>
    </row>
    <row r="33279" spans="9:10" ht="15.75">
      <c r="I33279" s="192"/>
      <c r="J33279" s="192"/>
    </row>
    <row r="33280" spans="9:10" ht="15.75">
      <c r="I33280" s="192"/>
      <c r="J33280" s="192"/>
    </row>
    <row r="33281" spans="9:10" ht="15.75">
      <c r="I33281" s="192"/>
      <c r="J33281" s="192"/>
    </row>
    <row r="33282" spans="9:10" ht="15.75">
      <c r="I33282" s="192"/>
      <c r="J33282" s="192"/>
    </row>
    <row r="33283" spans="9:10" ht="15.75">
      <c r="I33283" s="192"/>
      <c r="J33283" s="192"/>
    </row>
    <row r="33284" spans="9:10" ht="15.75">
      <c r="I33284" s="192"/>
      <c r="J33284" s="192"/>
    </row>
    <row r="33285" spans="9:10" ht="15.75">
      <c r="I33285" s="192"/>
      <c r="J33285" s="192"/>
    </row>
    <row r="33286" spans="9:10" ht="15.75">
      <c r="I33286" s="192"/>
      <c r="J33286" s="192"/>
    </row>
    <row r="33287" spans="9:10" ht="15.75">
      <c r="I33287" s="192"/>
      <c r="J33287" s="192"/>
    </row>
    <row r="33288" spans="9:10" ht="15.75">
      <c r="I33288" s="192"/>
      <c r="J33288" s="192"/>
    </row>
    <row r="33289" spans="9:10" ht="15.75">
      <c r="I33289" s="192"/>
      <c r="J33289" s="192"/>
    </row>
    <row r="33290" spans="9:10" ht="15.75">
      <c r="I33290" s="192"/>
      <c r="J33290" s="192"/>
    </row>
    <row r="33291" spans="9:10" ht="15.75">
      <c r="I33291" s="192"/>
      <c r="J33291" s="192"/>
    </row>
    <row r="33292" spans="9:10" ht="15.75">
      <c r="I33292" s="192"/>
      <c r="J33292" s="192"/>
    </row>
    <row r="33293" spans="9:10" ht="15.75">
      <c r="I33293" s="192"/>
      <c r="J33293" s="192"/>
    </row>
    <row r="33294" spans="9:10" ht="15.75">
      <c r="I33294" s="192"/>
      <c r="J33294" s="192"/>
    </row>
    <row r="33295" spans="9:10" ht="15.75">
      <c r="I33295" s="192"/>
      <c r="J33295" s="192"/>
    </row>
    <row r="33296" spans="9:10" ht="15.75">
      <c r="I33296" s="192"/>
      <c r="J33296" s="192"/>
    </row>
    <row r="33297" spans="9:10" ht="15.75">
      <c r="I33297" s="192"/>
      <c r="J33297" s="192"/>
    </row>
    <row r="33298" spans="9:10" ht="15.75">
      <c r="I33298" s="192"/>
      <c r="J33298" s="192"/>
    </row>
    <row r="33299" spans="9:10" ht="15.75">
      <c r="I33299" s="192"/>
      <c r="J33299" s="192"/>
    </row>
    <row r="33300" spans="9:10" ht="15.75">
      <c r="I33300" s="192"/>
      <c r="J33300" s="192"/>
    </row>
    <row r="33301" spans="9:10" ht="15.75">
      <c r="I33301" s="192"/>
      <c r="J33301" s="192"/>
    </row>
    <row r="33302" spans="9:10" ht="15.75">
      <c r="I33302" s="192"/>
      <c r="J33302" s="192"/>
    </row>
    <row r="33303" spans="9:10" ht="15.75">
      <c r="I33303" s="192"/>
      <c r="J33303" s="192"/>
    </row>
    <row r="33304" spans="9:10" ht="15.75">
      <c r="I33304" s="192"/>
      <c r="J33304" s="192"/>
    </row>
    <row r="33305" spans="9:10" ht="15.75">
      <c r="I33305" s="192"/>
      <c r="J33305" s="192"/>
    </row>
    <row r="33306" spans="9:10" ht="15.75">
      <c r="I33306" s="192"/>
      <c r="J33306" s="192"/>
    </row>
    <row r="33307" spans="9:10" ht="15.75">
      <c r="I33307" s="192"/>
      <c r="J33307" s="192"/>
    </row>
    <row r="33308" spans="9:10" ht="15.75">
      <c r="I33308" s="192"/>
      <c r="J33308" s="192"/>
    </row>
    <row r="33309" spans="9:10" ht="15.75">
      <c r="I33309" s="192"/>
      <c r="J33309" s="192"/>
    </row>
    <row r="33310" spans="9:10" ht="15.75">
      <c r="I33310" s="192"/>
      <c r="J33310" s="192"/>
    </row>
    <row r="33311" spans="9:10" ht="15.75">
      <c r="I33311" s="192"/>
      <c r="J33311" s="192"/>
    </row>
    <row r="33312" spans="9:10" ht="15.75">
      <c r="I33312" s="192"/>
      <c r="J33312" s="192"/>
    </row>
    <row r="33313" spans="9:10" ht="15.75">
      <c r="I33313" s="192"/>
      <c r="J33313" s="192"/>
    </row>
    <row r="33314" spans="9:10" ht="15.75">
      <c r="I33314" s="192"/>
      <c r="J33314" s="192"/>
    </row>
    <row r="33315" spans="9:10" ht="15.75">
      <c r="I33315" s="192"/>
      <c r="J33315" s="192"/>
    </row>
    <row r="33316" spans="9:10" ht="15.75">
      <c r="I33316" s="192"/>
      <c r="J33316" s="192"/>
    </row>
    <row r="33317" spans="9:10" ht="15.75">
      <c r="I33317" s="192"/>
      <c r="J33317" s="192"/>
    </row>
    <row r="33318" spans="9:10" ht="15.75">
      <c r="I33318" s="192"/>
      <c r="J33318" s="192"/>
    </row>
    <row r="33319" spans="9:10" ht="15.75">
      <c r="I33319" s="192"/>
      <c r="J33319" s="192"/>
    </row>
    <row r="33320" spans="9:10" ht="15.75">
      <c r="I33320" s="192"/>
      <c r="J33320" s="192"/>
    </row>
    <row r="33321" spans="9:10" ht="15.75">
      <c r="I33321" s="192"/>
      <c r="J33321" s="192"/>
    </row>
    <row r="33322" spans="9:10" ht="15.75">
      <c r="I33322" s="192"/>
      <c r="J33322" s="192"/>
    </row>
    <row r="33323" spans="9:10" ht="15.75">
      <c r="I33323" s="192"/>
      <c r="J33323" s="192"/>
    </row>
    <row r="33324" spans="9:10" ht="15.75">
      <c r="I33324" s="192"/>
      <c r="J33324" s="192"/>
    </row>
    <row r="33325" spans="9:10" ht="15.75">
      <c r="I33325" s="192"/>
      <c r="J33325" s="192"/>
    </row>
    <row r="33326" spans="9:10" ht="15.75">
      <c r="I33326" s="192"/>
      <c r="J33326" s="192"/>
    </row>
    <row r="33327" spans="9:10" ht="15.75">
      <c r="I33327" s="192"/>
      <c r="J33327" s="192"/>
    </row>
    <row r="33328" spans="9:10" ht="15.75">
      <c r="I33328" s="192"/>
      <c r="J33328" s="192"/>
    </row>
    <row r="33329" spans="9:10" ht="15.75">
      <c r="I33329" s="192"/>
      <c r="J33329" s="192"/>
    </row>
    <row r="33330" spans="9:10" ht="15.75">
      <c r="I33330" s="192"/>
      <c r="J33330" s="192"/>
    </row>
    <row r="33331" spans="9:10" ht="15.75">
      <c r="I33331" s="192"/>
      <c r="J33331" s="192"/>
    </row>
    <row r="33332" spans="9:10" ht="15.75">
      <c r="I33332" s="192"/>
      <c r="J33332" s="192"/>
    </row>
    <row r="33333" spans="9:10" ht="15.75">
      <c r="I33333" s="192"/>
      <c r="J33333" s="192"/>
    </row>
    <row r="33334" spans="9:10" ht="15.75">
      <c r="I33334" s="192"/>
      <c r="J33334" s="192"/>
    </row>
    <row r="33335" spans="9:10" ht="15.75">
      <c r="I33335" s="192"/>
      <c r="J33335" s="192"/>
    </row>
    <row r="33336" spans="9:10" ht="15.75">
      <c r="I33336" s="192"/>
      <c r="J33336" s="192"/>
    </row>
    <row r="33337" spans="9:10" ht="15.75">
      <c r="I33337" s="192"/>
      <c r="J33337" s="192"/>
    </row>
    <row r="33338" spans="9:10" ht="15.75">
      <c r="I33338" s="192"/>
      <c r="J33338" s="192"/>
    </row>
    <row r="33339" spans="9:10" ht="15.75">
      <c r="I33339" s="192"/>
      <c r="J33339" s="192"/>
    </row>
    <row r="33340" spans="9:10" ht="15.75">
      <c r="I33340" s="192"/>
      <c r="J33340" s="192"/>
    </row>
    <row r="33341" spans="9:10" ht="15.75">
      <c r="I33341" s="192"/>
      <c r="J33341" s="192"/>
    </row>
    <row r="33342" spans="9:10" ht="15.75">
      <c r="I33342" s="192"/>
      <c r="J33342" s="192"/>
    </row>
    <row r="33343" spans="9:10" ht="15.75">
      <c r="I33343" s="192"/>
      <c r="J33343" s="192"/>
    </row>
    <row r="33344" spans="9:10" ht="15.75">
      <c r="I33344" s="192"/>
      <c r="J33344" s="192"/>
    </row>
    <row r="33345" spans="9:10" ht="15.75">
      <c r="I33345" s="192"/>
      <c r="J33345" s="192"/>
    </row>
    <row r="33346" spans="9:10" ht="15.75">
      <c r="I33346" s="192"/>
      <c r="J33346" s="192"/>
    </row>
    <row r="33347" spans="9:10" ht="15.75">
      <c r="I33347" s="192"/>
      <c r="J33347" s="192"/>
    </row>
    <row r="33348" spans="9:10" ht="15.75">
      <c r="I33348" s="192"/>
      <c r="J33348" s="192"/>
    </row>
    <row r="33349" spans="9:10" ht="15.75">
      <c r="I33349" s="192"/>
      <c r="J33349" s="192"/>
    </row>
    <row r="33350" spans="9:10" ht="15.75">
      <c r="I33350" s="192"/>
      <c r="J33350" s="192"/>
    </row>
    <row r="33351" spans="9:10" ht="15.75">
      <c r="I33351" s="192"/>
      <c r="J33351" s="192"/>
    </row>
    <row r="33352" spans="9:10" ht="15.75">
      <c r="I33352" s="192"/>
      <c r="J33352" s="192"/>
    </row>
    <row r="33353" spans="9:10" ht="15.75">
      <c r="I33353" s="192"/>
      <c r="J33353" s="192"/>
    </row>
    <row r="33354" spans="9:10" ht="15.75">
      <c r="I33354" s="192"/>
      <c r="J33354" s="192"/>
    </row>
    <row r="33355" spans="9:10" ht="15.75">
      <c r="I33355" s="192"/>
      <c r="J33355" s="192"/>
    </row>
    <row r="33356" spans="9:10" ht="15.75">
      <c r="I33356" s="192"/>
      <c r="J33356" s="192"/>
    </row>
    <row r="33357" spans="9:10" ht="15.75">
      <c r="I33357" s="192"/>
      <c r="J33357" s="192"/>
    </row>
    <row r="33358" spans="9:10" ht="15.75">
      <c r="I33358" s="192"/>
      <c r="J33358" s="192"/>
    </row>
    <row r="33359" spans="9:10" ht="15.75">
      <c r="I33359" s="192"/>
      <c r="J33359" s="192"/>
    </row>
    <row r="33360" spans="9:10" ht="15.75">
      <c r="I33360" s="192"/>
      <c r="J33360" s="192"/>
    </row>
    <row r="33361" spans="9:10" ht="15.75">
      <c r="I33361" s="192"/>
      <c r="J33361" s="192"/>
    </row>
    <row r="33362" spans="9:10" ht="15.75">
      <c r="I33362" s="192"/>
      <c r="J33362" s="192"/>
    </row>
    <row r="33363" spans="9:10" ht="15.75">
      <c r="I33363" s="192"/>
      <c r="J33363" s="192"/>
    </row>
    <row r="33364" spans="9:10" ht="15.75">
      <c r="I33364" s="192"/>
      <c r="J33364" s="192"/>
    </row>
    <row r="33365" spans="9:10" ht="15.75">
      <c r="I33365" s="192"/>
      <c r="J33365" s="192"/>
    </row>
    <row r="33366" spans="9:10" ht="15.75">
      <c r="I33366" s="192"/>
      <c r="J33366" s="192"/>
    </row>
    <row r="33367" spans="9:10" ht="15.75">
      <c r="I33367" s="192"/>
      <c r="J33367" s="192"/>
    </row>
    <row r="33368" spans="9:10" ht="15.75">
      <c r="I33368" s="192"/>
      <c r="J33368" s="192"/>
    </row>
    <row r="33369" spans="9:10" ht="15.75">
      <c r="I33369" s="192"/>
      <c r="J33369" s="192"/>
    </row>
    <row r="33370" spans="9:10" ht="15.75">
      <c r="I33370" s="192"/>
      <c r="J33370" s="192"/>
    </row>
    <row r="33371" spans="9:10" ht="15.75">
      <c r="I33371" s="192"/>
      <c r="J33371" s="192"/>
    </row>
    <row r="33372" spans="9:10" ht="15.75">
      <c r="I33372" s="192"/>
      <c r="J33372" s="192"/>
    </row>
    <row r="33373" spans="9:10" ht="15.75">
      <c r="I33373" s="192"/>
      <c r="J33373" s="192"/>
    </row>
    <row r="33374" spans="9:10" ht="15.75">
      <c r="I33374" s="192"/>
      <c r="J33374" s="192"/>
    </row>
    <row r="33375" spans="9:10" ht="15.75">
      <c r="I33375" s="192"/>
      <c r="J33375" s="192"/>
    </row>
    <row r="33376" spans="9:10" ht="15.75">
      <c r="I33376" s="192"/>
      <c r="J33376" s="192"/>
    </row>
    <row r="33377" spans="9:10" ht="15.75">
      <c r="I33377" s="192"/>
      <c r="J33377" s="192"/>
    </row>
    <row r="33378" spans="9:10" ht="15.75">
      <c r="I33378" s="192"/>
      <c r="J33378" s="192"/>
    </row>
    <row r="33379" spans="9:10" ht="15.75">
      <c r="I33379" s="192"/>
      <c r="J33379" s="192"/>
    </row>
    <row r="33380" spans="9:10" ht="15.75">
      <c r="I33380" s="192"/>
      <c r="J33380" s="192"/>
    </row>
    <row r="33381" spans="9:10" ht="15.75">
      <c r="I33381" s="192"/>
      <c r="J33381" s="192"/>
    </row>
    <row r="33382" spans="9:10" ht="15.75">
      <c r="I33382" s="192"/>
      <c r="J33382" s="192"/>
    </row>
    <row r="33383" spans="9:10" ht="15.75">
      <c r="I33383" s="192"/>
      <c r="J33383" s="192"/>
    </row>
    <row r="33384" spans="9:10" ht="15.75">
      <c r="I33384" s="192"/>
      <c r="J33384" s="192"/>
    </row>
    <row r="33385" spans="9:10" ht="15.75">
      <c r="I33385" s="192"/>
      <c r="J33385" s="192"/>
    </row>
    <row r="33386" spans="9:10" ht="15.75">
      <c r="I33386" s="192"/>
      <c r="J33386" s="192"/>
    </row>
    <row r="33387" spans="9:10" ht="15.75">
      <c r="I33387" s="192"/>
      <c r="J33387" s="192"/>
    </row>
    <row r="33388" spans="9:10" ht="15.75">
      <c r="I33388" s="192"/>
      <c r="J33388" s="192"/>
    </row>
    <row r="33389" spans="9:10" ht="15.75">
      <c r="I33389" s="192"/>
      <c r="J33389" s="192"/>
    </row>
    <row r="33390" spans="9:10" ht="15.75">
      <c r="I33390" s="192"/>
      <c r="J33390" s="192"/>
    </row>
    <row r="33391" spans="9:10" ht="15.75">
      <c r="I33391" s="192"/>
      <c r="J33391" s="192"/>
    </row>
    <row r="33392" spans="9:10" ht="15.75">
      <c r="I33392" s="192"/>
      <c r="J33392" s="192"/>
    </row>
    <row r="33393" spans="9:10" ht="15.75">
      <c r="I33393" s="192"/>
      <c r="J33393" s="192"/>
    </row>
    <row r="33394" spans="9:10" ht="15.75">
      <c r="I33394" s="192"/>
      <c r="J33394" s="192"/>
    </row>
    <row r="33395" spans="9:10" ht="15.75">
      <c r="I33395" s="192"/>
      <c r="J33395" s="192"/>
    </row>
    <row r="33396" spans="9:10" ht="15.75">
      <c r="I33396" s="192"/>
      <c r="J33396" s="192"/>
    </row>
    <row r="33397" spans="9:10" ht="15.75">
      <c r="I33397" s="192"/>
      <c r="J33397" s="192"/>
    </row>
    <row r="33398" spans="9:10" ht="15.75">
      <c r="I33398" s="192"/>
      <c r="J33398" s="192"/>
    </row>
    <row r="33399" spans="9:10" ht="15.75">
      <c r="I33399" s="192"/>
      <c r="J33399" s="192"/>
    </row>
    <row r="33400" spans="9:10" ht="15.75">
      <c r="I33400" s="192"/>
      <c r="J33400" s="192"/>
    </row>
    <row r="33401" spans="9:10" ht="15.75">
      <c r="I33401" s="192"/>
      <c r="J33401" s="192"/>
    </row>
    <row r="33402" spans="9:10" ht="15.75">
      <c r="I33402" s="192"/>
      <c r="J33402" s="192"/>
    </row>
    <row r="33403" spans="9:10" ht="15.75">
      <c r="I33403" s="192"/>
      <c r="J33403" s="192"/>
    </row>
    <row r="33404" spans="9:10" ht="15.75">
      <c r="I33404" s="192"/>
      <c r="J33404" s="192"/>
    </row>
    <row r="33405" spans="9:10" ht="15.75">
      <c r="I33405" s="192"/>
      <c r="J33405" s="192"/>
    </row>
    <row r="33406" spans="9:10" ht="15.75">
      <c r="I33406" s="192"/>
      <c r="J33406" s="192"/>
    </row>
    <row r="33407" spans="9:10" ht="15.75">
      <c r="I33407" s="192"/>
      <c r="J33407" s="192"/>
    </row>
    <row r="33408" spans="9:10" ht="15.75">
      <c r="I33408" s="192"/>
      <c r="J33408" s="192"/>
    </row>
    <row r="33409" spans="9:10" ht="15.75">
      <c r="I33409" s="192"/>
      <c r="J33409" s="192"/>
    </row>
    <row r="33410" spans="9:10" ht="15.75">
      <c r="I33410" s="192"/>
      <c r="J33410" s="192"/>
    </row>
    <row r="33411" spans="9:10" ht="15.75">
      <c r="I33411" s="192"/>
      <c r="J33411" s="192"/>
    </row>
    <row r="33412" spans="9:10" ht="15.75">
      <c r="I33412" s="192"/>
      <c r="J33412" s="192"/>
    </row>
    <row r="33413" spans="9:10" ht="15.75">
      <c r="I33413" s="192"/>
      <c r="J33413" s="192"/>
    </row>
    <row r="33414" spans="9:10" ht="15.75">
      <c r="I33414" s="192"/>
      <c r="J33414" s="192"/>
    </row>
    <row r="33415" spans="9:10" ht="15.75">
      <c r="I33415" s="192"/>
      <c r="J33415" s="192"/>
    </row>
    <row r="33416" spans="9:10" ht="15.75">
      <c r="I33416" s="192"/>
      <c r="J33416" s="192"/>
    </row>
    <row r="33417" spans="9:10" ht="15.75">
      <c r="I33417" s="192"/>
      <c r="J33417" s="192"/>
    </row>
    <row r="33418" spans="9:10" ht="15.75">
      <c r="I33418" s="192"/>
      <c r="J33418" s="192"/>
    </row>
    <row r="33419" spans="9:10" ht="15.75">
      <c r="I33419" s="192"/>
      <c r="J33419" s="192"/>
    </row>
    <row r="33420" spans="9:10" ht="15.75">
      <c r="I33420" s="192"/>
      <c r="J33420" s="192"/>
    </row>
    <row r="33421" spans="9:10" ht="15.75">
      <c r="I33421" s="192"/>
      <c r="J33421" s="192"/>
    </row>
    <row r="33422" spans="9:10" ht="15.75">
      <c r="I33422" s="192"/>
      <c r="J33422" s="192"/>
    </row>
    <row r="33423" spans="9:10" ht="15.75">
      <c r="I33423" s="192"/>
      <c r="J33423" s="192"/>
    </row>
    <row r="33424" spans="9:10" ht="15.75">
      <c r="I33424" s="192"/>
      <c r="J33424" s="192"/>
    </row>
    <row r="33425" spans="9:10" ht="15.75">
      <c r="I33425" s="192"/>
      <c r="J33425" s="192"/>
    </row>
    <row r="33426" spans="9:10" ht="15.75">
      <c r="I33426" s="192"/>
      <c r="J33426" s="192"/>
    </row>
    <row r="33427" spans="9:10" ht="15.75">
      <c r="I33427" s="192"/>
      <c r="J33427" s="192"/>
    </row>
    <row r="33428" spans="9:10" ht="15.75">
      <c r="I33428" s="192"/>
      <c r="J33428" s="192"/>
    </row>
    <row r="33429" spans="9:10" ht="15.75">
      <c r="I33429" s="192"/>
      <c r="J33429" s="192"/>
    </row>
    <row r="33430" spans="9:10" ht="15.75">
      <c r="I33430" s="192"/>
      <c r="J33430" s="192"/>
    </row>
    <row r="33431" spans="9:10" ht="15.75">
      <c r="I33431" s="192"/>
      <c r="J33431" s="192"/>
    </row>
    <row r="33432" spans="9:10" ht="15.75">
      <c r="I33432" s="192"/>
      <c r="J33432" s="192"/>
    </row>
    <row r="33433" spans="9:10" ht="15.75">
      <c r="I33433" s="192"/>
      <c r="J33433" s="192"/>
    </row>
    <row r="33434" spans="9:10" ht="15.75">
      <c r="I33434" s="192"/>
      <c r="J33434" s="192"/>
    </row>
    <row r="33435" spans="9:10" ht="15.75">
      <c r="I33435" s="192"/>
      <c r="J33435" s="192"/>
    </row>
    <row r="33436" spans="9:10" ht="15.75">
      <c r="I33436" s="192"/>
      <c r="J33436" s="192"/>
    </row>
    <row r="33437" spans="9:10" ht="15.75">
      <c r="I33437" s="192"/>
      <c r="J33437" s="192"/>
    </row>
    <row r="33438" spans="9:10" ht="15.75">
      <c r="I33438" s="192"/>
      <c r="J33438" s="192"/>
    </row>
    <row r="33439" spans="9:10" ht="15.75">
      <c r="I33439" s="192"/>
      <c r="J33439" s="192"/>
    </row>
    <row r="33440" spans="9:10" ht="15.75">
      <c r="I33440" s="192"/>
      <c r="J33440" s="192"/>
    </row>
    <row r="33441" spans="9:10" ht="15.75">
      <c r="I33441" s="192"/>
      <c r="J33441" s="192"/>
    </row>
    <row r="33442" spans="9:10" ht="15.75">
      <c r="I33442" s="192"/>
      <c r="J33442" s="192"/>
    </row>
    <row r="33443" spans="9:10" ht="15.75">
      <c r="I33443" s="192"/>
      <c r="J33443" s="192"/>
    </row>
    <row r="33444" spans="9:10" ht="15.75">
      <c r="I33444" s="192"/>
      <c r="J33444" s="192"/>
    </row>
    <row r="33445" spans="9:10" ht="15.75">
      <c r="I33445" s="192"/>
      <c r="J33445" s="192"/>
    </row>
    <row r="33446" spans="9:10" ht="15.75">
      <c r="I33446" s="192"/>
      <c r="J33446" s="192"/>
    </row>
    <row r="33447" spans="9:10" ht="15.75">
      <c r="I33447" s="192"/>
      <c r="J33447" s="192"/>
    </row>
    <row r="33448" spans="9:10" ht="15.75">
      <c r="I33448" s="192"/>
      <c r="J33448" s="192"/>
    </row>
    <row r="33449" spans="9:10" ht="15.75">
      <c r="I33449" s="192"/>
      <c r="J33449" s="192"/>
    </row>
    <row r="33450" spans="9:10" ht="15.75">
      <c r="I33450" s="192"/>
      <c r="J33450" s="192"/>
    </row>
    <row r="33451" spans="9:10" ht="15.75">
      <c r="I33451" s="192"/>
      <c r="J33451" s="192"/>
    </row>
    <row r="33452" spans="9:10" ht="15.75">
      <c r="I33452" s="192"/>
      <c r="J33452" s="192"/>
    </row>
    <row r="33453" spans="9:10" ht="15.75">
      <c r="I33453" s="192"/>
      <c r="J33453" s="192"/>
    </row>
    <row r="33454" spans="9:10" ht="15.75">
      <c r="I33454" s="192"/>
      <c r="J33454" s="192"/>
    </row>
    <row r="33455" spans="9:10" ht="15.75">
      <c r="I33455" s="192"/>
      <c r="J33455" s="192"/>
    </row>
    <row r="33456" spans="9:10" ht="15.75">
      <c r="I33456" s="192"/>
      <c r="J33456" s="192"/>
    </row>
    <row r="33457" spans="9:10" ht="15.75">
      <c r="I33457" s="192"/>
      <c r="J33457" s="192"/>
    </row>
    <row r="33458" spans="9:10" ht="15.75">
      <c r="I33458" s="192"/>
      <c r="J33458" s="192"/>
    </row>
    <row r="33459" spans="9:10" ht="15.75">
      <c r="I33459" s="192"/>
      <c r="J33459" s="192"/>
    </row>
    <row r="33460" spans="9:10" ht="15.75">
      <c r="I33460" s="192"/>
      <c r="J33460" s="192"/>
    </row>
    <row r="33461" spans="9:10" ht="15.75">
      <c r="I33461" s="192"/>
      <c r="J33461" s="192"/>
    </row>
    <row r="33462" spans="9:10" ht="15.75">
      <c r="I33462" s="192"/>
      <c r="J33462" s="192"/>
    </row>
    <row r="33463" spans="9:10" ht="15.75">
      <c r="I33463" s="192"/>
      <c r="J33463" s="192"/>
    </row>
    <row r="33464" spans="9:10" ht="15.75">
      <c r="I33464" s="192"/>
      <c r="J33464" s="192"/>
    </row>
    <row r="33465" spans="9:10" ht="15.75">
      <c r="I33465" s="192"/>
      <c r="J33465" s="192"/>
    </row>
    <row r="33466" spans="9:10" ht="15.75">
      <c r="I33466" s="192"/>
      <c r="J33466" s="192"/>
    </row>
    <row r="33467" spans="9:10" ht="15.75">
      <c r="I33467" s="192"/>
      <c r="J33467" s="192"/>
    </row>
    <row r="33468" spans="9:10" ht="15.75">
      <c r="I33468" s="192"/>
      <c r="J33468" s="192"/>
    </row>
    <row r="33469" spans="9:10" ht="15.75">
      <c r="I33469" s="192"/>
      <c r="J33469" s="192"/>
    </row>
    <row r="33470" spans="9:10" ht="15.75">
      <c r="I33470" s="192"/>
      <c r="J33470" s="192"/>
    </row>
    <row r="33471" spans="9:10" ht="15.75">
      <c r="I33471" s="192"/>
      <c r="J33471" s="192"/>
    </row>
    <row r="33472" spans="9:10" ht="15.75">
      <c r="I33472" s="192"/>
      <c r="J33472" s="192"/>
    </row>
    <row r="33473" spans="9:10" ht="15.75">
      <c r="I33473" s="192"/>
      <c r="J33473" s="192"/>
    </row>
    <row r="33474" spans="9:10" ht="15.75">
      <c r="I33474" s="192"/>
      <c r="J33474" s="192"/>
    </row>
    <row r="33475" spans="9:10" ht="15.75">
      <c r="I33475" s="192"/>
      <c r="J33475" s="192"/>
    </row>
    <row r="33476" spans="9:10" ht="15.75">
      <c r="I33476" s="192"/>
      <c r="J33476" s="192"/>
    </row>
    <row r="33477" spans="9:10" ht="15.75">
      <c r="I33477" s="192"/>
      <c r="J33477" s="192"/>
    </row>
    <row r="33478" spans="9:10" ht="15.75">
      <c r="I33478" s="192"/>
      <c r="J33478" s="192"/>
    </row>
    <row r="33479" spans="9:10" ht="15.75">
      <c r="I33479" s="192"/>
      <c r="J33479" s="192"/>
    </row>
    <row r="33480" spans="9:10" ht="15.75">
      <c r="I33480" s="192"/>
      <c r="J33480" s="192"/>
    </row>
    <row r="33481" spans="9:10" ht="15.75">
      <c r="I33481" s="192"/>
      <c r="J33481" s="192"/>
    </row>
    <row r="33482" spans="9:10" ht="15.75">
      <c r="I33482" s="192"/>
      <c r="J33482" s="192"/>
    </row>
    <row r="33483" spans="9:10" ht="15.75">
      <c r="I33483" s="192"/>
      <c r="J33483" s="192"/>
    </row>
    <row r="33484" spans="9:10" ht="15.75">
      <c r="I33484" s="192"/>
      <c r="J33484" s="192"/>
    </row>
    <row r="33485" spans="9:10" ht="15.75">
      <c r="I33485" s="192"/>
      <c r="J33485" s="192"/>
    </row>
    <row r="33486" spans="9:10" ht="15.75">
      <c r="I33486" s="192"/>
      <c r="J33486" s="192"/>
    </row>
    <row r="33487" spans="9:10" ht="15.75">
      <c r="I33487" s="192"/>
      <c r="J33487" s="192"/>
    </row>
    <row r="33488" spans="9:10" ht="15.75">
      <c r="I33488" s="192"/>
      <c r="J33488" s="192"/>
    </row>
    <row r="33489" spans="9:10" ht="15.75">
      <c r="I33489" s="192"/>
      <c r="J33489" s="192"/>
    </row>
    <row r="33490" spans="9:10" ht="15.75">
      <c r="I33490" s="192"/>
      <c r="J33490" s="192"/>
    </row>
    <row r="33491" spans="9:10" ht="15.75">
      <c r="I33491" s="192"/>
      <c r="J33491" s="192"/>
    </row>
    <row r="33492" spans="9:10" ht="15.75">
      <c r="I33492" s="192"/>
      <c r="J33492" s="192"/>
    </row>
    <row r="33493" spans="9:10" ht="15.75">
      <c r="I33493" s="192"/>
      <c r="J33493" s="192"/>
    </row>
    <row r="33494" spans="9:10" ht="15.75">
      <c r="I33494" s="192"/>
      <c r="J33494" s="192"/>
    </row>
    <row r="33495" spans="9:10" ht="15.75">
      <c r="I33495" s="192"/>
      <c r="J33495" s="192"/>
    </row>
    <row r="33496" spans="9:10" ht="15.75">
      <c r="I33496" s="192"/>
      <c r="J33496" s="192"/>
    </row>
    <row r="33497" spans="9:10" ht="15.75">
      <c r="I33497" s="192"/>
      <c r="J33497" s="192"/>
    </row>
    <row r="33498" spans="9:10" ht="15.75">
      <c r="I33498" s="192"/>
      <c r="J33498" s="192"/>
    </row>
    <row r="33499" spans="9:10" ht="15.75">
      <c r="I33499" s="192"/>
      <c r="J33499" s="192"/>
    </row>
    <row r="33500" spans="9:10" ht="15.75">
      <c r="I33500" s="192"/>
      <c r="J33500" s="192"/>
    </row>
    <row r="33501" spans="9:10" ht="15.75">
      <c r="I33501" s="192"/>
      <c r="J33501" s="192"/>
    </row>
    <row r="33502" spans="9:10" ht="15.75">
      <c r="I33502" s="192"/>
      <c r="J33502" s="192"/>
    </row>
    <row r="33503" spans="9:10" ht="15.75">
      <c r="I33503" s="192"/>
      <c r="J33503" s="192"/>
    </row>
    <row r="33504" spans="9:10" ht="15.75">
      <c r="I33504" s="192"/>
      <c r="J33504" s="192"/>
    </row>
    <row r="33505" spans="9:10" ht="15.75">
      <c r="I33505" s="192"/>
      <c r="J33505" s="192"/>
    </row>
    <row r="33506" spans="9:10" ht="15.75">
      <c r="I33506" s="192"/>
      <c r="J33506" s="192"/>
    </row>
    <row r="33507" spans="9:10" ht="15.75">
      <c r="I33507" s="192"/>
      <c r="J33507" s="192"/>
    </row>
    <row r="33508" spans="9:10" ht="15.75">
      <c r="I33508" s="192"/>
      <c r="J33508" s="192"/>
    </row>
    <row r="33509" spans="9:10" ht="15.75">
      <c r="I33509" s="192"/>
      <c r="J33509" s="192"/>
    </row>
    <row r="33510" spans="9:10" ht="15.75">
      <c r="I33510" s="192"/>
      <c r="J33510" s="192"/>
    </row>
    <row r="33511" spans="9:10" ht="15.75">
      <c r="I33511" s="192"/>
      <c r="J33511" s="192"/>
    </row>
    <row r="33512" spans="9:10" ht="15.75">
      <c r="I33512" s="192"/>
      <c r="J33512" s="192"/>
    </row>
    <row r="33513" spans="9:10" ht="15.75">
      <c r="I33513" s="192"/>
      <c r="J33513" s="192"/>
    </row>
    <row r="33514" spans="9:10" ht="15.75">
      <c r="I33514" s="192"/>
      <c r="J33514" s="192"/>
    </row>
    <row r="33515" spans="9:10" ht="15.75">
      <c r="I33515" s="192"/>
      <c r="J33515" s="192"/>
    </row>
    <row r="33516" spans="9:10" ht="15.75">
      <c r="I33516" s="192"/>
      <c r="J33516" s="192"/>
    </row>
    <row r="33517" spans="9:10" ht="15.75">
      <c r="I33517" s="192"/>
      <c r="J33517" s="192"/>
    </row>
    <row r="33518" spans="9:10" ht="15.75">
      <c r="I33518" s="192"/>
      <c r="J33518" s="192"/>
    </row>
    <row r="33519" spans="9:10" ht="15.75">
      <c r="I33519" s="192"/>
      <c r="J33519" s="192"/>
    </row>
    <row r="33520" spans="9:10" ht="15.75">
      <c r="I33520" s="192"/>
      <c r="J33520" s="192"/>
    </row>
    <row r="33521" spans="9:10" ht="15.75">
      <c r="I33521" s="192"/>
      <c r="J33521" s="192"/>
    </row>
    <row r="33522" spans="9:10" ht="15.75">
      <c r="I33522" s="192"/>
      <c r="J33522" s="192"/>
    </row>
    <row r="33523" spans="9:10" ht="15.75">
      <c r="I33523" s="192"/>
      <c r="J33523" s="192"/>
    </row>
    <row r="33524" spans="9:10" ht="15.75">
      <c r="I33524" s="192"/>
      <c r="J33524" s="192"/>
    </row>
    <row r="33525" spans="9:10" ht="15.75">
      <c r="I33525" s="192"/>
      <c r="J33525" s="192"/>
    </row>
    <row r="33526" spans="9:10" ht="15.75">
      <c r="I33526" s="192"/>
      <c r="J33526" s="192"/>
    </row>
    <row r="33527" spans="9:10" ht="15.75">
      <c r="I33527" s="192"/>
      <c r="J33527" s="192"/>
    </row>
    <row r="33528" spans="9:10" ht="15.75">
      <c r="I33528" s="192"/>
      <c r="J33528" s="192"/>
    </row>
    <row r="33529" spans="9:10" ht="15.75">
      <c r="I33529" s="192"/>
      <c r="J33529" s="192"/>
    </row>
    <row r="33530" spans="9:10" ht="15.75">
      <c r="I33530" s="192"/>
      <c r="J33530" s="192"/>
    </row>
    <row r="33531" spans="9:10" ht="15.75">
      <c r="I33531" s="192"/>
      <c r="J33531" s="192"/>
    </row>
    <row r="33532" spans="9:10" ht="15.75">
      <c r="I33532" s="192"/>
      <c r="J33532" s="192"/>
    </row>
    <row r="33533" spans="9:10" ht="15.75">
      <c r="I33533" s="192"/>
      <c r="J33533" s="192"/>
    </row>
    <row r="33534" spans="9:10" ht="15.75">
      <c r="I33534" s="192"/>
      <c r="J33534" s="192"/>
    </row>
    <row r="33535" spans="9:10" ht="15.75">
      <c r="I33535" s="192"/>
      <c r="J33535" s="192"/>
    </row>
    <row r="33536" spans="9:10" ht="15.75">
      <c r="I33536" s="192"/>
      <c r="J33536" s="192"/>
    </row>
    <row r="33537" spans="9:10" ht="15.75">
      <c r="I33537" s="192"/>
      <c r="J33537" s="192"/>
    </row>
    <row r="33538" spans="9:10" ht="15.75">
      <c r="I33538" s="192"/>
      <c r="J33538" s="192"/>
    </row>
    <row r="33539" spans="9:10" ht="15.75">
      <c r="I33539" s="192"/>
      <c r="J33539" s="192"/>
    </row>
    <row r="33540" spans="9:10" ht="15.75">
      <c r="I33540" s="192"/>
      <c r="J33540" s="192"/>
    </row>
    <row r="33541" spans="9:10" ht="15.75">
      <c r="I33541" s="192"/>
      <c r="J33541" s="192"/>
    </row>
    <row r="33542" spans="9:10" ht="15.75">
      <c r="I33542" s="192"/>
      <c r="J33542" s="192"/>
    </row>
    <row r="33543" spans="9:10" ht="15.75">
      <c r="I33543" s="192"/>
      <c r="J33543" s="192"/>
    </row>
    <row r="33544" spans="9:10" ht="15.75">
      <c r="I33544" s="192"/>
      <c r="J33544" s="192"/>
    </row>
    <row r="33545" spans="9:10" ht="15.75">
      <c r="I33545" s="192"/>
      <c r="J33545" s="192"/>
    </row>
    <row r="33546" spans="9:10" ht="15.75">
      <c r="I33546" s="192"/>
      <c r="J33546" s="192"/>
    </row>
    <row r="33547" spans="9:10" ht="15.75">
      <c r="I33547" s="192"/>
      <c r="J33547" s="192"/>
    </row>
    <row r="33548" spans="9:10" ht="15.75">
      <c r="I33548" s="192"/>
      <c r="J33548" s="192"/>
    </row>
    <row r="33549" spans="9:10" ht="15.75">
      <c r="I33549" s="192"/>
      <c r="J33549" s="192"/>
    </row>
    <row r="33550" spans="9:10" ht="15.75">
      <c r="I33550" s="192"/>
      <c r="J33550" s="192"/>
    </row>
    <row r="33551" spans="9:10" ht="15.75">
      <c r="I33551" s="192"/>
      <c r="J33551" s="192"/>
    </row>
    <row r="33552" spans="9:10" ht="15.75">
      <c r="I33552" s="192"/>
      <c r="J33552" s="192"/>
    </row>
    <row r="33553" spans="9:10" ht="15.75">
      <c r="I33553" s="192"/>
      <c r="J33553" s="192"/>
    </row>
    <row r="33554" spans="9:10" ht="15.75">
      <c r="I33554" s="192"/>
      <c r="J33554" s="192"/>
    </row>
    <row r="33555" spans="9:10" ht="15.75">
      <c r="I33555" s="192"/>
      <c r="J33555" s="192"/>
    </row>
    <row r="33556" spans="9:10" ht="15.75">
      <c r="I33556" s="192"/>
      <c r="J33556" s="192"/>
    </row>
    <row r="33557" spans="9:10" ht="15.75">
      <c r="I33557" s="192"/>
      <c r="J33557" s="192"/>
    </row>
    <row r="33558" spans="9:10" ht="15.75">
      <c r="I33558" s="192"/>
      <c r="J33558" s="192"/>
    </row>
    <row r="33559" spans="9:10" ht="15.75">
      <c r="I33559" s="192"/>
      <c r="J33559" s="192"/>
    </row>
    <row r="33560" spans="9:10" ht="15.75">
      <c r="I33560" s="192"/>
      <c r="J33560" s="192"/>
    </row>
    <row r="33561" spans="9:10" ht="15.75">
      <c r="I33561" s="192"/>
      <c r="J33561" s="192"/>
    </row>
    <row r="33562" spans="9:10" ht="15.75">
      <c r="I33562" s="192"/>
      <c r="J33562" s="192"/>
    </row>
    <row r="33563" spans="9:10" ht="15.75">
      <c r="I33563" s="192"/>
      <c r="J33563" s="192"/>
    </row>
    <row r="33564" spans="9:10" ht="15.75">
      <c r="I33564" s="192"/>
      <c r="J33564" s="192"/>
    </row>
    <row r="33565" spans="9:10" ht="15.75">
      <c r="I33565" s="192"/>
      <c r="J33565" s="192"/>
    </row>
    <row r="33566" spans="9:10" ht="15.75">
      <c r="I33566" s="192"/>
      <c r="J33566" s="192"/>
    </row>
    <row r="33567" spans="9:10" ht="15.75">
      <c r="I33567" s="192"/>
      <c r="J33567" s="192"/>
    </row>
    <row r="33568" spans="9:10" ht="15.75">
      <c r="I33568" s="192"/>
      <c r="J33568" s="192"/>
    </row>
    <row r="33569" spans="9:10" ht="15.75">
      <c r="I33569" s="192"/>
      <c r="J33569" s="192"/>
    </row>
    <row r="33570" spans="9:10" ht="15.75">
      <c r="I33570" s="192"/>
      <c r="J33570" s="192"/>
    </row>
    <row r="33571" spans="9:10" ht="15.75">
      <c r="I33571" s="192"/>
      <c r="J33571" s="192"/>
    </row>
    <row r="33572" spans="9:10" ht="15.75">
      <c r="I33572" s="192"/>
      <c r="J33572" s="192"/>
    </row>
    <row r="33573" spans="9:10" ht="15.75">
      <c r="I33573" s="192"/>
      <c r="J33573" s="192"/>
    </row>
    <row r="33574" spans="9:10" ht="15.75">
      <c r="I33574" s="192"/>
      <c r="J33574" s="192"/>
    </row>
    <row r="33575" spans="9:10" ht="15.75">
      <c r="I33575" s="192"/>
      <c r="J33575" s="192"/>
    </row>
    <row r="33576" spans="9:10" ht="15.75">
      <c r="I33576" s="192"/>
      <c r="J33576" s="192"/>
    </row>
    <row r="33577" spans="9:10" ht="15.75">
      <c r="I33577" s="192"/>
      <c r="J33577" s="192"/>
    </row>
    <row r="33578" spans="9:10" ht="15.75">
      <c r="I33578" s="192"/>
      <c r="J33578" s="192"/>
    </row>
    <row r="33579" spans="9:10" ht="15.75">
      <c r="I33579" s="192"/>
      <c r="J33579" s="192"/>
    </row>
    <row r="33580" spans="9:10" ht="15.75">
      <c r="I33580" s="192"/>
      <c r="J33580" s="192"/>
    </row>
    <row r="33581" spans="9:10" ht="15.75">
      <c r="I33581" s="192"/>
      <c r="J33581" s="192"/>
    </row>
    <row r="33582" spans="9:10" ht="15.75">
      <c r="I33582" s="192"/>
      <c r="J33582" s="192"/>
    </row>
    <row r="33583" spans="9:10" ht="15.75">
      <c r="I33583" s="192"/>
      <c r="J33583" s="192"/>
    </row>
    <row r="33584" spans="9:10" ht="15.75">
      <c r="I33584" s="192"/>
      <c r="J33584" s="192"/>
    </row>
    <row r="33585" spans="9:10" ht="15.75">
      <c r="I33585" s="192"/>
      <c r="J33585" s="192"/>
    </row>
    <row r="33586" spans="9:10" ht="15.75">
      <c r="I33586" s="192"/>
      <c r="J33586" s="192"/>
    </row>
    <row r="33587" spans="9:10" ht="15.75">
      <c r="I33587" s="192"/>
      <c r="J33587" s="192"/>
    </row>
    <row r="33588" spans="9:10" ht="15.75">
      <c r="I33588" s="192"/>
      <c r="J33588" s="192"/>
    </row>
    <row r="33589" spans="9:10" ht="15.75">
      <c r="I33589" s="192"/>
      <c r="J33589" s="192"/>
    </row>
    <row r="33590" spans="9:10" ht="15.75">
      <c r="I33590" s="192"/>
      <c r="J33590" s="192"/>
    </row>
    <row r="33591" spans="9:10" ht="15.75">
      <c r="I33591" s="192"/>
      <c r="J33591" s="192"/>
    </row>
    <row r="33592" spans="9:10" ht="15.75">
      <c r="I33592" s="192"/>
      <c r="J33592" s="192"/>
    </row>
    <row r="33593" spans="9:10" ht="15.75">
      <c r="I33593" s="192"/>
      <c r="J33593" s="192"/>
    </row>
    <row r="33594" spans="9:10" ht="15.75">
      <c r="I33594" s="192"/>
      <c r="J33594" s="192"/>
    </row>
    <row r="33595" spans="9:10" ht="15.75">
      <c r="I33595" s="192"/>
      <c r="J33595" s="192"/>
    </row>
    <row r="33596" spans="9:10" ht="15.75">
      <c r="I33596" s="192"/>
      <c r="J33596" s="192"/>
    </row>
    <row r="33597" spans="9:10" ht="15.75">
      <c r="I33597" s="192"/>
      <c r="J33597" s="192"/>
    </row>
    <row r="33598" spans="9:10" ht="15.75">
      <c r="I33598" s="192"/>
      <c r="J33598" s="192"/>
    </row>
    <row r="33599" spans="9:10" ht="15.75">
      <c r="I33599" s="192"/>
      <c r="J33599" s="192"/>
    </row>
    <row r="33600" spans="9:10" ht="15.75">
      <c r="I33600" s="192"/>
      <c r="J33600" s="192"/>
    </row>
    <row r="33601" spans="9:10" ht="15.75">
      <c r="I33601" s="192"/>
      <c r="J33601" s="192"/>
    </row>
    <row r="33602" spans="9:10" ht="15.75">
      <c r="I33602" s="192"/>
      <c r="J33602" s="192"/>
    </row>
    <row r="33603" spans="9:10" ht="15.75">
      <c r="I33603" s="192"/>
      <c r="J33603" s="192"/>
    </row>
    <row r="33604" spans="9:10" ht="15.75">
      <c r="I33604" s="192"/>
      <c r="J33604" s="192"/>
    </row>
    <row r="33605" spans="9:10" ht="15.75">
      <c r="I33605" s="192"/>
      <c r="J33605" s="192"/>
    </row>
    <row r="33606" spans="9:10" ht="15.75">
      <c r="I33606" s="192"/>
      <c r="J33606" s="192"/>
    </row>
    <row r="33607" spans="9:10" ht="15.75">
      <c r="I33607" s="192"/>
      <c r="J33607" s="192"/>
    </row>
    <row r="33608" spans="9:10" ht="15.75">
      <c r="I33608" s="192"/>
      <c r="J33608" s="192"/>
    </row>
    <row r="33609" spans="9:10" ht="15.75">
      <c r="I33609" s="192"/>
      <c r="J33609" s="192"/>
    </row>
    <row r="33610" spans="9:10" ht="15.75">
      <c r="I33610" s="192"/>
      <c r="J33610" s="192"/>
    </row>
    <row r="33611" spans="9:10" ht="15.75">
      <c r="I33611" s="192"/>
      <c r="J33611" s="192"/>
    </row>
    <row r="33612" spans="9:10" ht="15.75">
      <c r="I33612" s="192"/>
      <c r="J33612" s="192"/>
    </row>
    <row r="33613" spans="9:10" ht="15.75">
      <c r="I33613" s="192"/>
      <c r="J33613" s="192"/>
    </row>
    <row r="33614" spans="9:10" ht="15.75">
      <c r="I33614" s="192"/>
      <c r="J33614" s="192"/>
    </row>
    <row r="33615" spans="9:10" ht="15.75">
      <c r="I33615" s="192"/>
      <c r="J33615" s="192"/>
    </row>
    <row r="33616" spans="9:10" ht="15.75">
      <c r="I33616" s="192"/>
      <c r="J33616" s="192"/>
    </row>
    <row r="33617" spans="9:10" ht="15.75">
      <c r="I33617" s="192"/>
      <c r="J33617" s="192"/>
    </row>
    <row r="33618" spans="9:10" ht="15.75">
      <c r="I33618" s="192"/>
      <c r="J33618" s="192"/>
    </row>
    <row r="33619" spans="9:10" ht="15.75">
      <c r="I33619" s="192"/>
      <c r="J33619" s="192"/>
    </row>
    <row r="33620" spans="9:10" ht="15.75">
      <c r="I33620" s="192"/>
      <c r="J33620" s="192"/>
    </row>
    <row r="33621" spans="9:10" ht="15.75">
      <c r="I33621" s="192"/>
      <c r="J33621" s="192"/>
    </row>
    <row r="33622" spans="9:10" ht="15.75">
      <c r="I33622" s="192"/>
      <c r="J33622" s="192"/>
    </row>
    <row r="33623" spans="9:10" ht="15.75">
      <c r="I33623" s="192"/>
      <c r="J33623" s="192"/>
    </row>
    <row r="33624" spans="9:10" ht="15.75">
      <c r="I33624" s="192"/>
      <c r="J33624" s="192"/>
    </row>
    <row r="33625" spans="9:10" ht="15.75">
      <c r="I33625" s="192"/>
      <c r="J33625" s="192"/>
    </row>
    <row r="33626" spans="9:10" ht="15.75">
      <c r="I33626" s="192"/>
      <c r="J33626" s="192"/>
    </row>
    <row r="33627" spans="9:10" ht="15.75">
      <c r="I33627" s="192"/>
      <c r="J33627" s="192"/>
    </row>
    <row r="33628" spans="9:10" ht="15.75">
      <c r="I33628" s="192"/>
      <c r="J33628" s="192"/>
    </row>
    <row r="33629" spans="9:10" ht="15.75">
      <c r="I33629" s="192"/>
      <c r="J33629" s="192"/>
    </row>
    <row r="33630" spans="9:10" ht="15.75">
      <c r="I33630" s="192"/>
      <c r="J33630" s="192"/>
    </row>
    <row r="33631" spans="9:10" ht="15.75">
      <c r="I33631" s="192"/>
      <c r="J33631" s="192"/>
    </row>
    <row r="33632" spans="9:10" ht="15.75">
      <c r="I33632" s="192"/>
      <c r="J33632" s="192"/>
    </row>
    <row r="33633" spans="9:10" ht="15.75">
      <c r="I33633" s="192"/>
      <c r="J33633" s="192"/>
    </row>
    <row r="33634" spans="9:10" ht="15.75">
      <c r="I33634" s="192"/>
      <c r="J33634" s="192"/>
    </row>
    <row r="33635" spans="9:10" ht="15.75">
      <c r="I33635" s="192"/>
      <c r="J33635" s="192"/>
    </row>
    <row r="33636" spans="9:10" ht="15.75">
      <c r="I33636" s="192"/>
      <c r="J33636" s="192"/>
    </row>
    <row r="33637" spans="9:10" ht="15.75">
      <c r="I33637" s="192"/>
      <c r="J33637" s="192"/>
    </row>
    <row r="33638" spans="9:10" ht="15.75">
      <c r="I33638" s="192"/>
      <c r="J33638" s="192"/>
    </row>
    <row r="33639" spans="9:10" ht="15.75">
      <c r="I33639" s="192"/>
      <c r="J33639" s="192"/>
    </row>
    <row r="33640" spans="9:10" ht="15.75">
      <c r="I33640" s="192"/>
      <c r="J33640" s="192"/>
    </row>
    <row r="33641" spans="9:10" ht="15.75">
      <c r="I33641" s="192"/>
      <c r="J33641" s="192"/>
    </row>
    <row r="33642" spans="9:10" ht="15.75">
      <c r="I33642" s="192"/>
      <c r="J33642" s="192"/>
    </row>
    <row r="33643" spans="9:10" ht="15.75">
      <c r="I33643" s="192"/>
      <c r="J33643" s="192"/>
    </row>
    <row r="33644" spans="9:10" ht="15.75">
      <c r="I33644" s="192"/>
      <c r="J33644" s="192"/>
    </row>
    <row r="33645" spans="9:10" ht="15.75">
      <c r="I33645" s="192"/>
      <c r="J33645" s="192"/>
    </row>
    <row r="33646" spans="9:10" ht="15.75">
      <c r="I33646" s="192"/>
      <c r="J33646" s="192"/>
    </row>
    <row r="33647" spans="9:10" ht="15.75">
      <c r="I33647" s="192"/>
      <c r="J33647" s="192"/>
    </row>
    <row r="33648" spans="9:10" ht="15.75">
      <c r="I33648" s="192"/>
      <c r="J33648" s="192"/>
    </row>
    <row r="33649" spans="9:10" ht="15.75">
      <c r="I33649" s="192"/>
      <c r="J33649" s="192"/>
    </row>
    <row r="33650" spans="9:10" ht="15.75">
      <c r="I33650" s="192"/>
      <c r="J33650" s="192"/>
    </row>
    <row r="33651" spans="9:10" ht="15.75">
      <c r="I33651" s="192"/>
      <c r="J33651" s="192"/>
    </row>
    <row r="33652" spans="9:10" ht="15.75">
      <c r="I33652" s="192"/>
      <c r="J33652" s="192"/>
    </row>
    <row r="33653" spans="9:10" ht="15.75">
      <c r="I33653" s="192"/>
      <c r="J33653" s="192"/>
    </row>
    <row r="33654" spans="9:10" ht="15.75">
      <c r="I33654" s="192"/>
      <c r="J33654" s="192"/>
    </row>
    <row r="33655" spans="9:10" ht="15.75">
      <c r="I33655" s="192"/>
      <c r="J33655" s="192"/>
    </row>
    <row r="33656" spans="9:10" ht="15.75">
      <c r="I33656" s="192"/>
      <c r="J33656" s="192"/>
    </row>
    <row r="33657" spans="9:10" ht="15.75">
      <c r="I33657" s="192"/>
      <c r="J33657" s="192"/>
    </row>
    <row r="33658" spans="9:10" ht="15.75">
      <c r="I33658" s="192"/>
      <c r="J33658" s="192"/>
    </row>
    <row r="33659" spans="9:10" ht="15.75">
      <c r="I33659" s="192"/>
      <c r="J33659" s="192"/>
    </row>
    <row r="33660" spans="9:10" ht="15.75">
      <c r="I33660" s="192"/>
      <c r="J33660" s="192"/>
    </row>
    <row r="33661" spans="9:10" ht="15.75">
      <c r="I33661" s="192"/>
      <c r="J33661" s="192"/>
    </row>
    <row r="33662" spans="9:10" ht="15.75">
      <c r="I33662" s="192"/>
      <c r="J33662" s="192"/>
    </row>
    <row r="33663" spans="9:10" ht="15.75">
      <c r="I33663" s="192"/>
      <c r="J33663" s="192"/>
    </row>
    <row r="33664" spans="9:10" ht="15.75">
      <c r="I33664" s="192"/>
      <c r="J33664" s="192"/>
    </row>
    <row r="33665" spans="9:10" ht="15.75">
      <c r="I33665" s="192"/>
      <c r="J33665" s="192"/>
    </row>
    <row r="33666" spans="9:10" ht="15.75">
      <c r="I33666" s="192"/>
      <c r="J33666" s="192"/>
    </row>
    <row r="33667" spans="9:10" ht="15.75">
      <c r="I33667" s="192"/>
      <c r="J33667" s="192"/>
    </row>
    <row r="33668" spans="9:10" ht="15.75">
      <c r="I33668" s="192"/>
      <c r="J33668" s="192"/>
    </row>
    <row r="33669" spans="9:10" ht="15.75">
      <c r="I33669" s="192"/>
      <c r="J33669" s="192"/>
    </row>
    <row r="33670" spans="9:10" ht="15.75">
      <c r="I33670" s="192"/>
      <c r="J33670" s="192"/>
    </row>
    <row r="33671" spans="9:10" ht="15.75">
      <c r="I33671" s="192"/>
      <c r="J33671" s="192"/>
    </row>
    <row r="33672" spans="9:10" ht="15.75">
      <c r="I33672" s="192"/>
      <c r="J33672" s="192"/>
    </row>
    <row r="33673" spans="9:10" ht="15.75">
      <c r="I33673" s="192"/>
      <c r="J33673" s="192"/>
    </row>
    <row r="33674" spans="9:10" ht="15.75">
      <c r="I33674" s="192"/>
      <c r="J33674" s="192"/>
    </row>
    <row r="33675" spans="9:10" ht="15.75">
      <c r="I33675" s="192"/>
      <c r="J33675" s="192"/>
    </row>
    <row r="33676" spans="9:10" ht="15.75">
      <c r="I33676" s="192"/>
      <c r="J33676" s="192"/>
    </row>
    <row r="33677" spans="9:10" ht="15.75">
      <c r="I33677" s="192"/>
      <c r="J33677" s="192"/>
    </row>
    <row r="33678" spans="9:10" ht="15.75">
      <c r="I33678" s="192"/>
      <c r="J33678" s="192"/>
    </row>
    <row r="33679" spans="9:10" ht="15.75">
      <c r="I33679" s="192"/>
      <c r="J33679" s="192"/>
    </row>
    <row r="33680" spans="9:10" ht="15.75">
      <c r="I33680" s="192"/>
      <c r="J33680" s="192"/>
    </row>
    <row r="33681" spans="9:10" ht="15.75">
      <c r="I33681" s="192"/>
      <c r="J33681" s="192"/>
    </row>
    <row r="33682" spans="9:10" ht="15.75">
      <c r="I33682" s="192"/>
      <c r="J33682" s="192"/>
    </row>
    <row r="33683" spans="9:10" ht="15.75">
      <c r="I33683" s="192"/>
      <c r="J33683" s="192"/>
    </row>
    <row r="33684" spans="9:10" ht="15.75">
      <c r="I33684" s="192"/>
      <c r="J33684" s="192"/>
    </row>
    <row r="33685" spans="9:10" ht="15.75">
      <c r="I33685" s="192"/>
      <c r="J33685" s="192"/>
    </row>
    <row r="33686" spans="9:10" ht="15.75">
      <c r="I33686" s="192"/>
      <c r="J33686" s="192"/>
    </row>
    <row r="33687" spans="9:10" ht="15.75">
      <c r="I33687" s="192"/>
      <c r="J33687" s="192"/>
    </row>
    <row r="33688" spans="9:10" ht="15.75">
      <c r="I33688" s="192"/>
      <c r="J33688" s="192"/>
    </row>
    <row r="33689" spans="9:10" ht="15.75">
      <c r="I33689" s="192"/>
      <c r="J33689" s="192"/>
    </row>
    <row r="33690" spans="9:10" ht="15.75">
      <c r="I33690" s="192"/>
      <c r="J33690" s="192"/>
    </row>
    <row r="33691" spans="9:10" ht="15.75">
      <c r="I33691" s="192"/>
      <c r="J33691" s="192"/>
    </row>
    <row r="33692" spans="9:10" ht="15.75">
      <c r="I33692" s="192"/>
      <c r="J33692" s="192"/>
    </row>
    <row r="33693" spans="9:10" ht="15.75">
      <c r="I33693" s="192"/>
      <c r="J33693" s="192"/>
    </row>
    <row r="33694" spans="9:10" ht="15.75">
      <c r="I33694" s="192"/>
      <c r="J33694" s="192"/>
    </row>
    <row r="33695" spans="9:10" ht="15.75">
      <c r="I33695" s="192"/>
      <c r="J33695" s="192"/>
    </row>
    <row r="33696" spans="9:10" ht="15.75">
      <c r="I33696" s="192"/>
      <c r="J33696" s="192"/>
    </row>
    <row r="33697" spans="9:10" ht="15.75">
      <c r="I33697" s="192"/>
      <c r="J33697" s="192"/>
    </row>
    <row r="33698" spans="9:10" ht="15.75">
      <c r="I33698" s="192"/>
      <c r="J33698" s="192"/>
    </row>
    <row r="33699" spans="9:10" ht="15.75">
      <c r="I33699" s="192"/>
      <c r="J33699" s="192"/>
    </row>
    <row r="33700" spans="9:10" ht="15.75">
      <c r="I33700" s="192"/>
      <c r="J33700" s="192"/>
    </row>
    <row r="33701" spans="9:10" ht="15.75">
      <c r="I33701" s="192"/>
      <c r="J33701" s="192"/>
    </row>
    <row r="33702" spans="9:10" ht="15.75">
      <c r="I33702" s="192"/>
      <c r="J33702" s="192"/>
    </row>
    <row r="33703" spans="9:10" ht="15.75">
      <c r="I33703" s="192"/>
      <c r="J33703" s="192"/>
    </row>
    <row r="33704" spans="9:10" ht="15.75">
      <c r="I33704" s="192"/>
      <c r="J33704" s="192"/>
    </row>
    <row r="33705" spans="9:10" ht="15.75">
      <c r="I33705" s="192"/>
      <c r="J33705" s="192"/>
    </row>
    <row r="33706" spans="9:10" ht="15.75">
      <c r="I33706" s="192"/>
      <c r="J33706" s="192"/>
    </row>
    <row r="33707" spans="9:10" ht="15.75">
      <c r="I33707" s="192"/>
      <c r="J33707" s="192"/>
    </row>
    <row r="33708" spans="9:10" ht="15.75">
      <c r="I33708" s="192"/>
      <c r="J33708" s="192"/>
    </row>
    <row r="33709" spans="9:10" ht="15.75">
      <c r="I33709" s="192"/>
      <c r="J33709" s="192"/>
    </row>
    <row r="33710" spans="9:10" ht="15.75">
      <c r="I33710" s="192"/>
      <c r="J33710" s="192"/>
    </row>
    <row r="33711" spans="9:10" ht="15.75">
      <c r="I33711" s="192"/>
      <c r="J33711" s="192"/>
    </row>
    <row r="33712" spans="9:10" ht="15.75">
      <c r="I33712" s="192"/>
      <c r="J33712" s="192"/>
    </row>
    <row r="33713" spans="9:10" ht="15.75">
      <c r="I33713" s="192"/>
      <c r="J33713" s="192"/>
    </row>
    <row r="33714" spans="9:10" ht="15.75">
      <c r="I33714" s="192"/>
      <c r="J33714" s="192"/>
    </row>
    <row r="33715" spans="9:10" ht="15.75">
      <c r="I33715" s="192"/>
      <c r="J33715" s="192"/>
    </row>
    <row r="33716" spans="9:10" ht="15.75">
      <c r="I33716" s="192"/>
      <c r="J33716" s="192"/>
    </row>
    <row r="33717" spans="9:10" ht="15.75">
      <c r="I33717" s="192"/>
      <c r="J33717" s="192"/>
    </row>
    <row r="33718" spans="9:10" ht="15.75">
      <c r="I33718" s="192"/>
      <c r="J33718" s="192"/>
    </row>
    <row r="33719" spans="9:10" ht="15.75">
      <c r="I33719" s="192"/>
      <c r="J33719" s="192"/>
    </row>
    <row r="33720" spans="9:10" ht="15.75">
      <c r="I33720" s="192"/>
      <c r="J33720" s="192"/>
    </row>
    <row r="33721" spans="9:10" ht="15.75">
      <c r="I33721" s="192"/>
      <c r="J33721" s="192"/>
    </row>
    <row r="33722" spans="9:10" ht="15.75">
      <c r="I33722" s="192"/>
      <c r="J33722" s="192"/>
    </row>
    <row r="33723" spans="9:10" ht="15.75">
      <c r="I33723" s="192"/>
      <c r="J33723" s="192"/>
    </row>
    <row r="33724" spans="9:10" ht="15.75">
      <c r="I33724" s="192"/>
      <c r="J33724" s="192"/>
    </row>
    <row r="33725" spans="9:10" ht="15.75">
      <c r="I33725" s="192"/>
      <c r="J33725" s="192"/>
    </row>
    <row r="33726" spans="9:10" ht="15.75">
      <c r="I33726" s="192"/>
      <c r="J33726" s="192"/>
    </row>
    <row r="33727" spans="9:10" ht="15.75">
      <c r="I33727" s="192"/>
      <c r="J33727" s="192"/>
    </row>
    <row r="33728" spans="9:10" ht="15.75">
      <c r="I33728" s="192"/>
      <c r="J33728" s="192"/>
    </row>
    <row r="33729" spans="9:10" ht="15.75">
      <c r="I33729" s="192"/>
      <c r="J33729" s="192"/>
    </row>
    <row r="33730" spans="9:10" ht="15.75">
      <c r="I33730" s="192"/>
      <c r="J33730" s="192"/>
    </row>
    <row r="33731" spans="9:10" ht="15.75">
      <c r="I33731" s="192"/>
      <c r="J33731" s="192"/>
    </row>
    <row r="33732" spans="9:10" ht="15.75">
      <c r="I33732" s="192"/>
      <c r="J33732" s="192"/>
    </row>
    <row r="33733" spans="9:10" ht="15.75">
      <c r="I33733" s="192"/>
      <c r="J33733" s="192"/>
    </row>
    <row r="33734" spans="9:10" ht="15.75">
      <c r="I33734" s="192"/>
      <c r="J33734" s="192"/>
    </row>
    <row r="33735" spans="9:10" ht="15.75">
      <c r="I33735" s="192"/>
      <c r="J33735" s="192"/>
    </row>
    <row r="33736" spans="9:10" ht="15.75">
      <c r="I33736" s="192"/>
      <c r="J33736" s="192"/>
    </row>
    <row r="33737" spans="9:10" ht="15.75">
      <c r="I33737" s="192"/>
      <c r="J33737" s="192"/>
    </row>
    <row r="33738" spans="9:10" ht="15.75">
      <c r="I33738" s="192"/>
      <c r="J33738" s="192"/>
    </row>
    <row r="33739" spans="9:10" ht="15.75">
      <c r="I33739" s="192"/>
      <c r="J33739" s="192"/>
    </row>
    <row r="33740" spans="9:10" ht="15.75">
      <c r="I33740" s="192"/>
      <c r="J33740" s="192"/>
    </row>
    <row r="33741" spans="9:10" ht="15.75">
      <c r="I33741" s="192"/>
      <c r="J33741" s="192"/>
    </row>
    <row r="33742" spans="9:10" ht="15.75">
      <c r="I33742" s="192"/>
      <c r="J33742" s="192"/>
    </row>
    <row r="33743" spans="9:10" ht="15.75">
      <c r="I33743" s="192"/>
      <c r="J33743" s="192"/>
    </row>
    <row r="33744" spans="9:10" ht="15.75">
      <c r="I33744" s="192"/>
      <c r="J33744" s="192"/>
    </row>
    <row r="33745" spans="9:10" ht="15.75">
      <c r="I33745" s="192"/>
      <c r="J33745" s="192"/>
    </row>
    <row r="33746" spans="9:10" ht="15.75">
      <c r="I33746" s="192"/>
      <c r="J33746" s="192"/>
    </row>
    <row r="33747" spans="9:10" ht="15.75">
      <c r="I33747" s="192"/>
      <c r="J33747" s="192"/>
    </row>
    <row r="33748" spans="9:10" ht="15.75">
      <c r="I33748" s="192"/>
      <c r="J33748" s="192"/>
    </row>
    <row r="33749" spans="9:10" ht="15.75">
      <c r="I33749" s="192"/>
      <c r="J33749" s="192"/>
    </row>
    <row r="33750" spans="9:10" ht="15.75">
      <c r="I33750" s="192"/>
      <c r="J33750" s="192"/>
    </row>
    <row r="33751" spans="9:10" ht="15.75">
      <c r="I33751" s="192"/>
      <c r="J33751" s="192"/>
    </row>
    <row r="33752" spans="9:10" ht="15.75">
      <c r="I33752" s="192"/>
      <c r="J33752" s="192"/>
    </row>
    <row r="33753" spans="9:10" ht="15.75">
      <c r="I33753" s="192"/>
      <c r="J33753" s="192"/>
    </row>
    <row r="33754" spans="9:10" ht="15.75">
      <c r="I33754" s="192"/>
      <c r="J33754" s="192"/>
    </row>
    <row r="33755" spans="9:10" ht="15.75">
      <c r="I33755" s="192"/>
      <c r="J33755" s="192"/>
    </row>
    <row r="33756" spans="9:10" ht="15.75">
      <c r="I33756" s="192"/>
      <c r="J33756" s="192"/>
    </row>
    <row r="33757" spans="9:10" ht="15.75">
      <c r="I33757" s="192"/>
      <c r="J33757" s="192"/>
    </row>
    <row r="33758" spans="9:10" ht="15.75">
      <c r="I33758" s="192"/>
      <c r="J33758" s="192"/>
    </row>
    <row r="33759" spans="9:10" ht="15.75">
      <c r="I33759" s="192"/>
      <c r="J33759" s="192"/>
    </row>
    <row r="33760" spans="9:10" ht="15.75">
      <c r="I33760" s="192"/>
      <c r="J33760" s="192"/>
    </row>
    <row r="33761" spans="9:10" ht="15.75">
      <c r="I33761" s="192"/>
      <c r="J33761" s="192"/>
    </row>
    <row r="33762" spans="9:10" ht="15.75">
      <c r="I33762" s="192"/>
      <c r="J33762" s="192"/>
    </row>
    <row r="33763" spans="9:10" ht="15.75">
      <c r="I33763" s="192"/>
      <c r="J33763" s="192"/>
    </row>
    <row r="33764" spans="9:10" ht="15.75">
      <c r="I33764" s="192"/>
      <c r="J33764" s="192"/>
    </row>
    <row r="33765" spans="9:10" ht="15.75">
      <c r="I33765" s="192"/>
      <c r="J33765" s="192"/>
    </row>
    <row r="33766" spans="9:10" ht="15.75">
      <c r="I33766" s="192"/>
      <c r="J33766" s="192"/>
    </row>
    <row r="33767" spans="9:10" ht="15.75">
      <c r="I33767" s="192"/>
      <c r="J33767" s="192"/>
    </row>
    <row r="33768" spans="9:10" ht="15.75">
      <c r="I33768" s="192"/>
      <c r="J33768" s="192"/>
    </row>
    <row r="33769" spans="9:10" ht="15.75">
      <c r="I33769" s="192"/>
      <c r="J33769" s="192"/>
    </row>
    <row r="33770" spans="9:10" ht="15.75">
      <c r="I33770" s="192"/>
      <c r="J33770" s="192"/>
    </row>
    <row r="33771" spans="9:10" ht="15.75">
      <c r="I33771" s="192"/>
      <c r="J33771" s="192"/>
    </row>
    <row r="33772" spans="9:10" ht="15.75">
      <c r="I33772" s="192"/>
      <c r="J33772" s="192"/>
    </row>
    <row r="33773" spans="9:10" ht="15.75">
      <c r="I33773" s="192"/>
      <c r="J33773" s="192"/>
    </row>
    <row r="33774" spans="9:10" ht="15.75">
      <c r="I33774" s="192"/>
      <c r="J33774" s="192"/>
    </row>
    <row r="33775" spans="9:10" ht="15.75">
      <c r="I33775" s="192"/>
      <c r="J33775" s="192"/>
    </row>
    <row r="33776" spans="9:10" ht="15.75">
      <c r="I33776" s="192"/>
      <c r="J33776" s="192"/>
    </row>
    <row r="33777" spans="9:10" ht="15.75">
      <c r="I33777" s="192"/>
      <c r="J33777" s="192"/>
    </row>
    <row r="33778" spans="9:10" ht="15.75">
      <c r="I33778" s="192"/>
      <c r="J33778" s="192"/>
    </row>
    <row r="33779" spans="9:10" ht="15.75">
      <c r="I33779" s="192"/>
      <c r="J33779" s="192"/>
    </row>
    <row r="33780" spans="9:10" ht="15.75">
      <c r="I33780" s="192"/>
      <c r="J33780" s="192"/>
    </row>
    <row r="33781" spans="9:10" ht="15.75">
      <c r="I33781" s="192"/>
      <c r="J33781" s="192"/>
    </row>
    <row r="33782" spans="9:10" ht="15.75">
      <c r="I33782" s="192"/>
      <c r="J33782" s="192"/>
    </row>
    <row r="33783" spans="9:10" ht="15.75">
      <c r="I33783" s="192"/>
      <c r="J33783" s="192"/>
    </row>
    <row r="33784" spans="9:10" ht="15.75">
      <c r="I33784" s="192"/>
      <c r="J33784" s="192"/>
    </row>
    <row r="33785" spans="9:10" ht="15.75">
      <c r="I33785" s="192"/>
      <c r="J33785" s="192"/>
    </row>
    <row r="33786" spans="9:10" ht="15.75">
      <c r="I33786" s="192"/>
      <c r="J33786" s="192"/>
    </row>
    <row r="33787" spans="9:10" ht="15.75">
      <c r="I33787" s="192"/>
      <c r="J33787" s="192"/>
    </row>
    <row r="33788" spans="9:10" ht="15.75">
      <c r="I33788" s="192"/>
      <c r="J33788" s="192"/>
    </row>
    <row r="33789" spans="9:10" ht="15.75">
      <c r="I33789" s="192"/>
      <c r="J33789" s="192"/>
    </row>
    <row r="33790" spans="9:10" ht="15.75">
      <c r="I33790" s="192"/>
      <c r="J33790" s="192"/>
    </row>
    <row r="33791" spans="9:10" ht="15.75">
      <c r="I33791" s="192"/>
      <c r="J33791" s="192"/>
    </row>
    <row r="33792" spans="9:10" ht="15.75">
      <c r="I33792" s="192"/>
      <c r="J33792" s="192"/>
    </row>
    <row r="33793" spans="9:10" ht="15.75">
      <c r="I33793" s="192"/>
      <c r="J33793" s="192"/>
    </row>
    <row r="33794" spans="9:10" ht="15.75">
      <c r="I33794" s="192"/>
      <c r="J33794" s="192"/>
    </row>
    <row r="33795" spans="9:10" ht="15.75">
      <c r="I33795" s="192"/>
      <c r="J33795" s="192"/>
    </row>
    <row r="33796" spans="9:10" ht="15.75">
      <c r="I33796" s="192"/>
      <c r="J33796" s="192"/>
    </row>
    <row r="33797" spans="9:10" ht="15.75">
      <c r="I33797" s="192"/>
      <c r="J33797" s="192"/>
    </row>
    <row r="33798" spans="9:10" ht="15.75">
      <c r="I33798" s="192"/>
      <c r="J33798" s="192"/>
    </row>
    <row r="33799" spans="9:10" ht="15.75">
      <c r="I33799" s="192"/>
      <c r="J33799" s="192"/>
    </row>
    <row r="33800" spans="9:10" ht="15.75">
      <c r="I33800" s="192"/>
      <c r="J33800" s="192"/>
    </row>
    <row r="33801" spans="9:10" ht="15.75">
      <c r="I33801" s="192"/>
      <c r="J33801" s="192"/>
    </row>
    <row r="33802" spans="9:10" ht="15.75">
      <c r="I33802" s="192"/>
      <c r="J33802" s="192"/>
    </row>
    <row r="33803" spans="9:10" ht="15.75">
      <c r="I33803" s="192"/>
      <c r="J33803" s="192"/>
    </row>
    <row r="33804" spans="9:10" ht="15.75">
      <c r="I33804" s="192"/>
      <c r="J33804" s="192"/>
    </row>
    <row r="33805" spans="9:10" ht="15.75">
      <c r="I33805" s="192"/>
      <c r="J33805" s="192"/>
    </row>
    <row r="33806" spans="9:10" ht="15.75">
      <c r="I33806" s="192"/>
      <c r="J33806" s="192"/>
    </row>
    <row r="33807" spans="9:10" ht="15.75">
      <c r="I33807" s="192"/>
      <c r="J33807" s="192"/>
    </row>
    <row r="33808" spans="9:10" ht="15.75">
      <c r="I33808" s="192"/>
      <c r="J33808" s="192"/>
    </row>
    <row r="33809" spans="9:10" ht="15.75">
      <c r="I33809" s="192"/>
      <c r="J33809" s="192"/>
    </row>
    <row r="33810" spans="9:10" ht="15.75">
      <c r="I33810" s="192"/>
      <c r="J33810" s="192"/>
    </row>
    <row r="33811" spans="9:10" ht="15.75">
      <c r="I33811" s="192"/>
      <c r="J33811" s="192"/>
    </row>
    <row r="33812" spans="9:10" ht="15.75">
      <c r="I33812" s="192"/>
      <c r="J33812" s="192"/>
    </row>
    <row r="33813" spans="9:10" ht="15.75">
      <c r="I33813" s="192"/>
      <c r="J33813" s="192"/>
    </row>
    <row r="33814" spans="9:10" ht="15.75">
      <c r="I33814" s="192"/>
      <c r="J33814" s="192"/>
    </row>
    <row r="33815" spans="9:10" ht="15.75">
      <c r="I33815" s="192"/>
      <c r="J33815" s="192"/>
    </row>
    <row r="33816" spans="9:10" ht="15.75">
      <c r="I33816" s="192"/>
      <c r="J33816" s="192"/>
    </row>
    <row r="33817" spans="9:10" ht="15.75">
      <c r="I33817" s="192"/>
      <c r="J33817" s="192"/>
    </row>
    <row r="33818" spans="9:10" ht="15.75">
      <c r="I33818" s="192"/>
      <c r="J33818" s="192"/>
    </row>
    <row r="33819" spans="9:10" ht="15.75">
      <c r="I33819" s="192"/>
      <c r="J33819" s="192"/>
    </row>
    <row r="33820" spans="9:10" ht="15.75">
      <c r="I33820" s="192"/>
      <c r="J33820" s="192"/>
    </row>
    <row r="33821" spans="9:10" ht="15.75">
      <c r="I33821" s="192"/>
      <c r="J33821" s="192"/>
    </row>
    <row r="33822" spans="9:10" ht="15.75">
      <c r="I33822" s="192"/>
      <c r="J33822" s="192"/>
    </row>
    <row r="33823" spans="9:10" ht="15.75">
      <c r="I33823" s="192"/>
      <c r="J33823" s="192"/>
    </row>
    <row r="33824" spans="9:10" ht="15.75">
      <c r="I33824" s="192"/>
      <c r="J33824" s="192"/>
    </row>
    <row r="33825" spans="9:10" ht="15.75">
      <c r="I33825" s="192"/>
      <c r="J33825" s="192"/>
    </row>
    <row r="33826" spans="9:10" ht="15.75">
      <c r="I33826" s="192"/>
      <c r="J33826" s="192"/>
    </row>
    <row r="33827" spans="9:10" ht="15.75">
      <c r="I33827" s="192"/>
      <c r="J33827" s="192"/>
    </row>
    <row r="33828" spans="9:10" ht="15.75">
      <c r="I33828" s="192"/>
      <c r="J33828" s="192"/>
    </row>
    <row r="33829" spans="9:10" ht="15.75">
      <c r="I33829" s="192"/>
      <c r="J33829" s="192"/>
    </row>
    <row r="33830" spans="9:10" ht="15.75">
      <c r="I33830" s="192"/>
      <c r="J33830" s="192"/>
    </row>
    <row r="33831" spans="9:10" ht="15.75">
      <c r="I33831" s="192"/>
      <c r="J33831" s="192"/>
    </row>
    <row r="33832" spans="9:10" ht="15.75">
      <c r="I33832" s="192"/>
      <c r="J33832" s="192"/>
    </row>
    <row r="33833" spans="9:10" ht="15.75">
      <c r="I33833" s="192"/>
      <c r="J33833" s="192"/>
    </row>
    <row r="33834" spans="9:10" ht="15.75">
      <c r="I33834" s="192"/>
      <c r="J33834" s="192"/>
    </row>
    <row r="33835" spans="9:10" ht="15.75">
      <c r="I33835" s="192"/>
      <c r="J33835" s="192"/>
    </row>
    <row r="33836" spans="9:10" ht="15.75">
      <c r="I33836" s="192"/>
      <c r="J33836" s="192"/>
    </row>
    <row r="33837" spans="9:10" ht="15.75">
      <c r="I33837" s="192"/>
      <c r="J33837" s="192"/>
    </row>
    <row r="33838" spans="9:10" ht="15.75">
      <c r="I33838" s="192"/>
      <c r="J33838" s="192"/>
    </row>
    <row r="33839" spans="9:10" ht="15.75">
      <c r="I33839" s="192"/>
      <c r="J33839" s="192"/>
    </row>
    <row r="33840" spans="9:10" ht="15.75">
      <c r="I33840" s="192"/>
      <c r="J33840" s="192"/>
    </row>
    <row r="33841" spans="9:10" ht="15.75">
      <c r="I33841" s="192"/>
      <c r="J33841" s="192"/>
    </row>
    <row r="33842" spans="9:10" ht="15.75">
      <c r="I33842" s="192"/>
      <c r="J33842" s="192"/>
    </row>
    <row r="33843" spans="9:10" ht="15.75">
      <c r="I33843" s="192"/>
      <c r="J33843" s="192"/>
    </row>
    <row r="33844" spans="9:10" ht="15.75">
      <c r="I33844" s="192"/>
      <c r="J33844" s="192"/>
    </row>
    <row r="33845" spans="9:10" ht="15.75">
      <c r="I33845" s="192"/>
      <c r="J33845" s="192"/>
    </row>
    <row r="33846" spans="9:10" ht="15.75">
      <c r="I33846" s="192"/>
      <c r="J33846" s="192"/>
    </row>
    <row r="33847" spans="9:10" ht="15.75">
      <c r="I33847" s="192"/>
      <c r="J33847" s="192"/>
    </row>
    <row r="33848" spans="9:10" ht="15.75">
      <c r="I33848" s="192"/>
      <c r="J33848" s="192"/>
    </row>
    <row r="33849" spans="9:10" ht="15.75">
      <c r="I33849" s="192"/>
      <c r="J33849" s="192"/>
    </row>
    <row r="33850" spans="9:10" ht="15.75">
      <c r="I33850" s="192"/>
      <c r="J33850" s="192"/>
    </row>
    <row r="33851" spans="9:10" ht="15.75">
      <c r="I33851" s="192"/>
      <c r="J33851" s="192"/>
    </row>
    <row r="33852" spans="9:10" ht="15.75">
      <c r="I33852" s="192"/>
      <c r="J33852" s="192"/>
    </row>
    <row r="33853" spans="9:10" ht="15.75">
      <c r="I33853" s="192"/>
      <c r="J33853" s="192"/>
    </row>
    <row r="33854" spans="9:10" ht="15.75">
      <c r="I33854" s="192"/>
      <c r="J33854" s="192"/>
    </row>
    <row r="33855" spans="9:10" ht="15.75">
      <c r="I33855" s="192"/>
      <c r="J33855" s="192"/>
    </row>
    <row r="33856" spans="9:10" ht="15.75">
      <c r="I33856" s="192"/>
      <c r="J33856" s="192"/>
    </row>
    <row r="33857" spans="9:10" ht="15.75">
      <c r="I33857" s="192"/>
      <c r="J33857" s="192"/>
    </row>
    <row r="33858" spans="9:10" ht="15.75">
      <c r="I33858" s="192"/>
      <c r="J33858" s="192"/>
    </row>
    <row r="33859" spans="9:10" ht="15.75">
      <c r="I33859" s="192"/>
      <c r="J33859" s="192"/>
    </row>
    <row r="33860" spans="9:10" ht="15.75">
      <c r="I33860" s="192"/>
      <c r="J33860" s="192"/>
    </row>
    <row r="33861" spans="9:10" ht="15.75">
      <c r="I33861" s="192"/>
      <c r="J33861" s="192"/>
    </row>
    <row r="33862" spans="9:10" ht="15.75">
      <c r="I33862" s="192"/>
      <c r="J33862" s="192"/>
    </row>
    <row r="33863" spans="9:10" ht="15.75">
      <c r="I33863" s="192"/>
      <c r="J33863" s="192"/>
    </row>
    <row r="33864" spans="9:10" ht="15.75">
      <c r="I33864" s="192"/>
      <c r="J33864" s="192"/>
    </row>
    <row r="33865" spans="9:10" ht="15.75">
      <c r="I33865" s="192"/>
      <c r="J33865" s="192"/>
    </row>
    <row r="33866" spans="9:10" ht="15.75">
      <c r="I33866" s="192"/>
      <c r="J33866" s="192"/>
    </row>
    <row r="33867" spans="9:10" ht="15.75">
      <c r="I33867" s="192"/>
      <c r="J33867" s="192"/>
    </row>
    <row r="33868" spans="9:10" ht="15.75">
      <c r="I33868" s="192"/>
      <c r="J33868" s="192"/>
    </row>
    <row r="33869" spans="9:10" ht="15.75">
      <c r="I33869" s="192"/>
      <c r="J33869" s="192"/>
    </row>
    <row r="33870" spans="9:10" ht="15.75">
      <c r="I33870" s="192"/>
      <c r="J33870" s="192"/>
    </row>
    <row r="33871" spans="9:10" ht="15.75">
      <c r="I33871" s="192"/>
      <c r="J33871" s="192"/>
    </row>
    <row r="33872" spans="9:10" ht="15.75">
      <c r="I33872" s="192"/>
      <c r="J33872" s="192"/>
    </row>
    <row r="33873" spans="9:10" ht="15.75">
      <c r="I33873" s="192"/>
      <c r="J33873" s="192"/>
    </row>
    <row r="33874" spans="9:10" ht="15.75">
      <c r="I33874" s="192"/>
      <c r="J33874" s="192"/>
    </row>
    <row r="33875" spans="9:10" ht="15.75">
      <c r="I33875" s="192"/>
      <c r="J33875" s="192"/>
    </row>
    <row r="33876" spans="9:10" ht="15.75">
      <c r="I33876" s="192"/>
      <c r="J33876" s="192"/>
    </row>
    <row r="33877" spans="9:10" ht="15.75">
      <c r="I33877" s="192"/>
      <c r="J33877" s="192"/>
    </row>
    <row r="33878" spans="9:10" ht="15.75">
      <c r="I33878" s="192"/>
      <c r="J33878" s="192"/>
    </row>
    <row r="33879" spans="9:10" ht="15.75">
      <c r="I33879" s="192"/>
      <c r="J33879" s="192"/>
    </row>
    <row r="33880" spans="9:10" ht="15.75">
      <c r="I33880" s="192"/>
      <c r="J33880" s="192"/>
    </row>
    <row r="33881" spans="9:10" ht="15.75">
      <c r="I33881" s="192"/>
      <c r="J33881" s="192"/>
    </row>
    <row r="33882" spans="9:10" ht="15.75">
      <c r="I33882" s="192"/>
      <c r="J33882" s="192"/>
    </row>
    <row r="33883" spans="9:10" ht="15.75">
      <c r="I33883" s="192"/>
      <c r="J33883" s="192"/>
    </row>
    <row r="33884" spans="9:10" ht="15.75">
      <c r="I33884" s="192"/>
      <c r="J33884" s="192"/>
    </row>
    <row r="33885" spans="9:10" ht="15.75">
      <c r="I33885" s="192"/>
      <c r="J33885" s="192"/>
    </row>
    <row r="33886" spans="9:10" ht="15.75">
      <c r="I33886" s="192"/>
      <c r="J33886" s="192"/>
    </row>
    <row r="33887" spans="9:10" ht="15.75">
      <c r="I33887" s="192"/>
      <c r="J33887" s="192"/>
    </row>
    <row r="33888" spans="9:10" ht="15.75">
      <c r="I33888" s="192"/>
      <c r="J33888" s="192"/>
    </row>
    <row r="33889" spans="9:10" ht="15.75">
      <c r="I33889" s="192"/>
      <c r="J33889" s="192"/>
    </row>
    <row r="33890" spans="9:10" ht="15.75">
      <c r="I33890" s="192"/>
      <c r="J33890" s="192"/>
    </row>
    <row r="33891" spans="9:10" ht="15.75">
      <c r="I33891" s="192"/>
      <c r="J33891" s="192"/>
    </row>
    <row r="33892" spans="9:10" ht="15.75">
      <c r="I33892" s="192"/>
      <c r="J33892" s="192"/>
    </row>
    <row r="33893" spans="9:10" ht="15.75">
      <c r="I33893" s="192"/>
      <c r="J33893" s="192"/>
    </row>
    <row r="33894" spans="9:10" ht="15.75">
      <c r="I33894" s="192"/>
      <c r="J33894" s="192"/>
    </row>
    <row r="33895" spans="9:10" ht="15.75">
      <c r="I33895" s="192"/>
      <c r="J33895" s="192"/>
    </row>
    <row r="33896" spans="9:10" ht="15.75">
      <c r="I33896" s="192"/>
      <c r="J33896" s="192"/>
    </row>
    <row r="33897" spans="9:10" ht="15.75">
      <c r="I33897" s="192"/>
      <c r="J33897" s="192"/>
    </row>
    <row r="33898" spans="9:10" ht="15.75">
      <c r="I33898" s="192"/>
      <c r="J33898" s="192"/>
    </row>
    <row r="33899" spans="9:10" ht="15.75">
      <c r="I33899" s="192"/>
      <c r="J33899" s="192"/>
    </row>
    <row r="33900" spans="9:10" ht="15.75">
      <c r="I33900" s="192"/>
      <c r="J33900" s="192"/>
    </row>
    <row r="33901" spans="9:10" ht="15.75">
      <c r="I33901" s="192"/>
      <c r="J33901" s="192"/>
    </row>
    <row r="33902" spans="9:10" ht="15.75">
      <c r="I33902" s="192"/>
      <c r="J33902" s="192"/>
    </row>
    <row r="33903" spans="9:10" ht="15.75">
      <c r="I33903" s="192"/>
      <c r="J33903" s="192"/>
    </row>
    <row r="33904" spans="9:10" ht="15.75">
      <c r="I33904" s="192"/>
      <c r="J33904" s="192"/>
    </row>
    <row r="33905" spans="9:10" ht="15.75">
      <c r="I33905" s="192"/>
      <c r="J33905" s="192"/>
    </row>
    <row r="33906" spans="9:10" ht="15.75">
      <c r="I33906" s="192"/>
      <c r="J33906" s="192"/>
    </row>
    <row r="33907" spans="9:10" ht="15.75">
      <c r="I33907" s="192"/>
      <c r="J33907" s="192"/>
    </row>
    <row r="33908" spans="9:10" ht="15.75">
      <c r="I33908" s="192"/>
      <c r="J33908" s="192"/>
    </row>
    <row r="33909" spans="9:10" ht="15.75">
      <c r="I33909" s="192"/>
      <c r="J33909" s="192"/>
    </row>
    <row r="33910" spans="9:10" ht="15.75">
      <c r="I33910" s="192"/>
      <c r="J33910" s="192"/>
    </row>
    <row r="33911" spans="9:10" ht="15.75">
      <c r="I33911" s="192"/>
      <c r="J33911" s="192"/>
    </row>
    <row r="33912" spans="9:10" ht="15.75">
      <c r="I33912" s="192"/>
      <c r="J33912" s="192"/>
    </row>
    <row r="33913" spans="9:10" ht="15.75">
      <c r="I33913" s="192"/>
      <c r="J33913" s="192"/>
    </row>
    <row r="33914" spans="9:10" ht="15.75">
      <c r="I33914" s="192"/>
      <c r="J33914" s="192"/>
    </row>
    <row r="33915" spans="9:10" ht="15.75">
      <c r="I33915" s="192"/>
      <c r="J33915" s="192"/>
    </row>
    <row r="33916" spans="9:10" ht="15.75">
      <c r="I33916" s="192"/>
      <c r="J33916" s="192"/>
    </row>
    <row r="33917" spans="9:10" ht="15.75">
      <c r="I33917" s="192"/>
      <c r="J33917" s="192"/>
    </row>
    <row r="33918" spans="9:10" ht="15.75">
      <c r="I33918" s="192"/>
      <c r="J33918" s="192"/>
    </row>
    <row r="33919" spans="9:10" ht="15.75">
      <c r="I33919" s="192"/>
      <c r="J33919" s="192"/>
    </row>
    <row r="33920" spans="9:10" ht="15.75">
      <c r="I33920" s="192"/>
      <c r="J33920" s="192"/>
    </row>
    <row r="33921" spans="9:10" ht="15.75">
      <c r="I33921" s="192"/>
      <c r="J33921" s="192"/>
    </row>
    <row r="33922" spans="9:10" ht="15.75">
      <c r="I33922" s="192"/>
      <c r="J33922" s="192"/>
    </row>
    <row r="33923" spans="9:10" ht="15.75">
      <c r="I33923" s="192"/>
      <c r="J33923" s="192"/>
    </row>
    <row r="33924" spans="9:10" ht="15.75">
      <c r="I33924" s="192"/>
      <c r="J33924" s="192"/>
    </row>
    <row r="33925" spans="9:10" ht="15.75">
      <c r="I33925" s="192"/>
      <c r="J33925" s="192"/>
    </row>
    <row r="33926" spans="9:10" ht="15.75">
      <c r="I33926" s="192"/>
      <c r="J33926" s="192"/>
    </row>
    <row r="33927" spans="9:10" ht="15.75">
      <c r="I33927" s="192"/>
      <c r="J33927" s="192"/>
    </row>
    <row r="33928" spans="9:10" ht="15.75">
      <c r="I33928" s="192"/>
      <c r="J33928" s="192"/>
    </row>
    <row r="33929" spans="9:10" ht="15.75">
      <c r="I33929" s="192"/>
      <c r="J33929" s="192"/>
    </row>
    <row r="33930" spans="9:10" ht="15.75">
      <c r="I33930" s="192"/>
      <c r="J33930" s="192"/>
    </row>
    <row r="33931" spans="9:10" ht="15.75">
      <c r="I33931" s="192"/>
      <c r="J33931" s="192"/>
    </row>
    <row r="33932" spans="9:10" ht="15.75">
      <c r="I33932" s="192"/>
      <c r="J33932" s="192"/>
    </row>
    <row r="33933" spans="9:10" ht="15.75">
      <c r="I33933" s="192"/>
      <c r="J33933" s="192"/>
    </row>
    <row r="33934" spans="9:10" ht="15.75">
      <c r="I33934" s="192"/>
      <c r="J33934" s="192"/>
    </row>
    <row r="33935" spans="9:10" ht="15.75">
      <c r="I33935" s="192"/>
      <c r="J33935" s="192"/>
    </row>
    <row r="33936" spans="9:10" ht="15.75">
      <c r="I33936" s="192"/>
      <c r="J33936" s="192"/>
    </row>
    <row r="33937" spans="9:10" ht="15.75">
      <c r="I33937" s="192"/>
      <c r="J33937" s="192"/>
    </row>
    <row r="33938" spans="9:10" ht="15.75">
      <c r="I33938" s="192"/>
      <c r="J33938" s="192"/>
    </row>
    <row r="33939" spans="9:10" ht="15.75">
      <c r="I33939" s="192"/>
      <c r="J33939" s="192"/>
    </row>
    <row r="33940" spans="9:10" ht="15.75">
      <c r="I33940" s="192"/>
      <c r="J33940" s="192"/>
    </row>
    <row r="33941" spans="9:10" ht="15.75">
      <c r="I33941" s="192"/>
      <c r="J33941" s="192"/>
    </row>
    <row r="33942" spans="9:10" ht="15.75">
      <c r="I33942" s="192"/>
      <c r="J33942" s="192"/>
    </row>
    <row r="33943" spans="9:10" ht="15.75">
      <c r="I33943" s="192"/>
      <c r="J33943" s="192"/>
    </row>
    <row r="33944" spans="9:10" ht="15.75">
      <c r="I33944" s="192"/>
      <c r="J33944" s="192"/>
    </row>
    <row r="33945" spans="9:10" ht="15.75">
      <c r="I33945" s="192"/>
      <c r="J33945" s="192"/>
    </row>
    <row r="33946" spans="9:10" ht="15.75">
      <c r="I33946" s="192"/>
      <c r="J33946" s="192"/>
    </row>
    <row r="33947" spans="9:10" ht="15.75">
      <c r="I33947" s="192"/>
      <c r="J33947" s="192"/>
    </row>
    <row r="33948" spans="9:10" ht="15.75">
      <c r="I33948" s="192"/>
      <c r="J33948" s="192"/>
    </row>
    <row r="33949" spans="9:10" ht="15.75">
      <c r="I33949" s="192"/>
      <c r="J33949" s="192"/>
    </row>
    <row r="33950" spans="9:10" ht="15.75">
      <c r="I33950" s="192"/>
      <c r="J33950" s="192"/>
    </row>
    <row r="33951" spans="9:10" ht="15.75">
      <c r="I33951" s="192"/>
      <c r="J33951" s="192"/>
    </row>
    <row r="33952" spans="9:10" ht="15.75">
      <c r="I33952" s="192"/>
      <c r="J33952" s="192"/>
    </row>
    <row r="33953" spans="9:10" ht="15.75">
      <c r="I33953" s="192"/>
      <c r="J33953" s="192"/>
    </row>
    <row r="33954" spans="9:10" ht="15.75">
      <c r="I33954" s="192"/>
      <c r="J33954" s="192"/>
    </row>
    <row r="33955" spans="9:10" ht="15.75">
      <c r="I33955" s="192"/>
      <c r="J33955" s="192"/>
    </row>
    <row r="33956" spans="9:10" ht="15.75">
      <c r="I33956" s="192"/>
      <c r="J33956" s="192"/>
    </row>
    <row r="33957" spans="9:10" ht="15.75">
      <c r="I33957" s="192"/>
      <c r="J33957" s="192"/>
    </row>
    <row r="33958" spans="9:10" ht="15.75">
      <c r="I33958" s="192"/>
      <c r="J33958" s="192"/>
    </row>
    <row r="33959" spans="9:10" ht="15.75">
      <c r="I33959" s="192"/>
      <c r="J33959" s="192"/>
    </row>
    <row r="33960" spans="9:10" ht="15.75">
      <c r="I33960" s="192"/>
      <c r="J33960" s="192"/>
    </row>
    <row r="33961" spans="9:10" ht="15.75">
      <c r="I33961" s="192"/>
      <c r="J33961" s="192"/>
    </row>
    <row r="33962" spans="9:10" ht="15.75">
      <c r="I33962" s="192"/>
      <c r="J33962" s="192"/>
    </row>
    <row r="33963" spans="9:10" ht="15.75">
      <c r="I33963" s="192"/>
      <c r="J33963" s="192"/>
    </row>
    <row r="33964" spans="9:10" ht="15.75">
      <c r="I33964" s="192"/>
      <c r="J33964" s="192"/>
    </row>
    <row r="33965" spans="9:10" ht="15.75">
      <c r="I33965" s="192"/>
      <c r="J33965" s="192"/>
    </row>
    <row r="33966" spans="9:10" ht="15.75">
      <c r="I33966" s="192"/>
      <c r="J33966" s="192"/>
    </row>
    <row r="33967" spans="9:10" ht="15.75">
      <c r="I33967" s="192"/>
      <c r="J33967" s="192"/>
    </row>
    <row r="33968" spans="9:10" ht="15.75">
      <c r="I33968" s="192"/>
      <c r="J33968" s="192"/>
    </row>
    <row r="33969" spans="9:10" ht="15.75">
      <c r="I33969" s="192"/>
      <c r="J33969" s="192"/>
    </row>
    <row r="33970" spans="9:10" ht="15.75">
      <c r="I33970" s="192"/>
      <c r="J33970" s="192"/>
    </row>
    <row r="33971" spans="9:10" ht="15.75">
      <c r="I33971" s="192"/>
      <c r="J33971" s="192"/>
    </row>
    <row r="33972" spans="9:10" ht="15.75">
      <c r="I33972" s="192"/>
      <c r="J33972" s="192"/>
    </row>
    <row r="33973" spans="9:10" ht="15.75">
      <c r="I33973" s="192"/>
      <c r="J33973" s="192"/>
    </row>
    <row r="33974" spans="9:10" ht="15.75">
      <c r="I33974" s="192"/>
      <c r="J33974" s="192"/>
    </row>
    <row r="33975" spans="9:10" ht="15.75">
      <c r="I33975" s="192"/>
      <c r="J33975" s="192"/>
    </row>
    <row r="33976" spans="9:10" ht="15.75">
      <c r="I33976" s="192"/>
      <c r="J33976" s="192"/>
    </row>
    <row r="33977" spans="9:10" ht="15.75">
      <c r="I33977" s="192"/>
      <c r="J33977" s="192"/>
    </row>
    <row r="33978" spans="9:10" ht="15.75">
      <c r="I33978" s="192"/>
      <c r="J33978" s="192"/>
    </row>
    <row r="33979" spans="9:10" ht="15.75">
      <c r="I33979" s="192"/>
      <c r="J33979" s="192"/>
    </row>
    <row r="33980" spans="9:10" ht="15.75">
      <c r="I33980" s="192"/>
      <c r="J33980" s="192"/>
    </row>
    <row r="33981" spans="9:10" ht="15.75">
      <c r="I33981" s="192"/>
      <c r="J33981" s="192"/>
    </row>
    <row r="33982" spans="9:10" ht="15.75">
      <c r="I33982" s="192"/>
      <c r="J33982" s="192"/>
    </row>
    <row r="33983" spans="9:10" ht="15.75">
      <c r="I33983" s="192"/>
      <c r="J33983" s="192"/>
    </row>
    <row r="33984" spans="9:10" ht="15.75">
      <c r="I33984" s="192"/>
      <c r="J33984" s="192"/>
    </row>
    <row r="33985" spans="9:10" ht="15.75">
      <c r="I33985" s="192"/>
      <c r="J33985" s="192"/>
    </row>
    <row r="33986" spans="9:10" ht="15.75">
      <c r="I33986" s="192"/>
      <c r="J33986" s="192"/>
    </row>
    <row r="33987" spans="9:10" ht="15.75">
      <c r="I33987" s="192"/>
      <c r="J33987" s="192"/>
    </row>
    <row r="33988" spans="9:10" ht="15.75">
      <c r="I33988" s="192"/>
      <c r="J33988" s="192"/>
    </row>
    <row r="33989" spans="9:10" ht="15.75">
      <c r="I33989" s="192"/>
      <c r="J33989" s="192"/>
    </row>
    <row r="33990" spans="9:10" ht="15.75">
      <c r="I33990" s="192"/>
      <c r="J33990" s="192"/>
    </row>
    <row r="33991" spans="9:10" ht="15.75">
      <c r="I33991" s="192"/>
      <c r="J33991" s="192"/>
    </row>
    <row r="33992" spans="9:10" ht="15.75">
      <c r="I33992" s="192"/>
      <c r="J33992" s="192"/>
    </row>
    <row r="33993" spans="9:10" ht="15.75">
      <c r="I33993" s="192"/>
      <c r="J33993" s="192"/>
    </row>
    <row r="33994" spans="9:10" ht="15.75">
      <c r="I33994" s="192"/>
      <c r="J33994" s="192"/>
    </row>
    <row r="33995" spans="9:10" ht="15.75">
      <c r="I33995" s="192"/>
      <c r="J33995" s="192"/>
    </row>
    <row r="33996" spans="9:10" ht="15.75">
      <c r="I33996" s="192"/>
      <c r="J33996" s="192"/>
    </row>
    <row r="33997" spans="9:10" ht="15.75">
      <c r="I33997" s="192"/>
      <c r="J33997" s="192"/>
    </row>
    <row r="33998" spans="9:10" ht="15.75">
      <c r="I33998" s="192"/>
      <c r="J33998" s="192"/>
    </row>
    <row r="33999" spans="9:10" ht="15.75">
      <c r="I33999" s="192"/>
      <c r="J33999" s="192"/>
    </row>
    <row r="34000" spans="9:10" ht="15.75">
      <c r="I34000" s="192"/>
      <c r="J34000" s="192"/>
    </row>
    <row r="34001" spans="9:10" ht="15.75">
      <c r="I34001" s="192"/>
      <c r="J34001" s="192"/>
    </row>
    <row r="34002" spans="9:10" ht="15.75">
      <c r="I34002" s="192"/>
      <c r="J34002" s="192"/>
    </row>
    <row r="34003" spans="9:10" ht="15.75">
      <c r="I34003" s="192"/>
      <c r="J34003" s="192"/>
    </row>
    <row r="34004" spans="9:10" ht="15.75">
      <c r="I34004" s="192"/>
      <c r="J34004" s="192"/>
    </row>
    <row r="34005" spans="9:10" ht="15.75">
      <c r="I34005" s="192"/>
      <c r="J34005" s="192"/>
    </row>
    <row r="34006" spans="9:10" ht="15.75">
      <c r="I34006" s="192"/>
      <c r="J34006" s="192"/>
    </row>
    <row r="34007" spans="9:10" ht="15.75">
      <c r="I34007" s="192"/>
      <c r="J34007" s="192"/>
    </row>
    <row r="34008" spans="9:10" ht="15.75">
      <c r="I34008" s="192"/>
      <c r="J34008" s="192"/>
    </row>
    <row r="34009" spans="9:10" ht="15.75">
      <c r="I34009" s="192"/>
      <c r="J34009" s="192"/>
    </row>
    <row r="34010" spans="9:10" ht="15.75">
      <c r="I34010" s="192"/>
      <c r="J34010" s="192"/>
    </row>
    <row r="34011" spans="9:10" ht="15.75">
      <c r="I34011" s="192"/>
      <c r="J34011" s="192"/>
    </row>
    <row r="34012" spans="9:10" ht="15.75">
      <c r="I34012" s="192"/>
      <c r="J34012" s="192"/>
    </row>
    <row r="34013" spans="9:10" ht="15.75">
      <c r="I34013" s="192"/>
      <c r="J34013" s="192"/>
    </row>
    <row r="34014" spans="9:10" ht="15.75">
      <c r="I34014" s="192"/>
      <c r="J34014" s="192"/>
    </row>
    <row r="34015" spans="9:10" ht="15.75">
      <c r="I34015" s="192"/>
      <c r="J34015" s="192"/>
    </row>
    <row r="34016" spans="9:10" ht="15.75">
      <c r="I34016" s="192"/>
      <c r="J34016" s="192"/>
    </row>
    <row r="34017" spans="9:10" ht="15.75">
      <c r="I34017" s="192"/>
      <c r="J34017" s="192"/>
    </row>
    <row r="34018" spans="9:10" ht="15.75">
      <c r="I34018" s="192"/>
      <c r="J34018" s="192"/>
    </row>
    <row r="34019" spans="9:10" ht="15.75">
      <c r="I34019" s="192"/>
      <c r="J34019" s="192"/>
    </row>
    <row r="34020" spans="9:10" ht="15.75">
      <c r="I34020" s="192"/>
      <c r="J34020" s="192"/>
    </row>
    <row r="34021" spans="9:10" ht="15.75">
      <c r="I34021" s="192"/>
      <c r="J34021" s="192"/>
    </row>
    <row r="34022" spans="9:10" ht="15.75">
      <c r="I34022" s="192"/>
      <c r="J34022" s="192"/>
    </row>
    <row r="34023" spans="9:10" ht="15.75">
      <c r="I34023" s="192"/>
      <c r="J34023" s="192"/>
    </row>
    <row r="34024" spans="9:10" ht="15.75">
      <c r="I34024" s="192"/>
      <c r="J34024" s="192"/>
    </row>
    <row r="34025" spans="9:10" ht="15.75">
      <c r="I34025" s="192"/>
      <c r="J34025" s="192"/>
    </row>
    <row r="34026" spans="9:10" ht="15.75">
      <c r="I34026" s="192"/>
      <c r="J34026" s="192"/>
    </row>
    <row r="34027" spans="9:10" ht="15.75">
      <c r="I34027" s="192"/>
      <c r="J34027" s="192"/>
    </row>
    <row r="34028" spans="9:10" ht="15.75">
      <c r="I34028" s="192"/>
      <c r="J34028" s="192"/>
    </row>
    <row r="34029" spans="9:10" ht="15.75">
      <c r="I34029" s="192"/>
      <c r="J34029" s="192"/>
    </row>
    <row r="34030" spans="9:10" ht="15.75">
      <c r="I34030" s="192"/>
      <c r="J34030" s="192"/>
    </row>
    <row r="34031" spans="9:10" ht="15.75">
      <c r="I34031" s="192"/>
      <c r="J34031" s="192"/>
    </row>
    <row r="34032" spans="9:10" ht="15.75">
      <c r="I34032" s="192"/>
      <c r="J34032" s="192"/>
    </row>
    <row r="34033" spans="9:10" ht="15.75">
      <c r="I34033" s="192"/>
      <c r="J34033" s="192"/>
    </row>
    <row r="34034" spans="9:10" ht="15.75">
      <c r="I34034" s="192"/>
      <c r="J34034" s="192"/>
    </row>
    <row r="34035" spans="9:10" ht="15.75">
      <c r="I34035" s="192"/>
      <c r="J34035" s="192"/>
    </row>
    <row r="34036" spans="9:10" ht="15.75">
      <c r="I34036" s="192"/>
      <c r="J34036" s="192"/>
    </row>
    <row r="34037" spans="9:10" ht="15.75">
      <c r="I34037" s="192"/>
      <c r="J34037" s="192"/>
    </row>
    <row r="34038" spans="9:10" ht="15.75">
      <c r="I34038" s="192"/>
      <c r="J34038" s="192"/>
    </row>
    <row r="34039" spans="9:10" ht="15.75">
      <c r="I34039" s="192"/>
      <c r="J34039" s="192"/>
    </row>
    <row r="34040" spans="9:10" ht="15.75">
      <c r="I34040" s="192"/>
      <c r="J34040" s="192"/>
    </row>
    <row r="34041" spans="9:10" ht="15.75">
      <c r="I34041" s="192"/>
      <c r="J34041" s="192"/>
    </row>
    <row r="34042" spans="9:10" ht="15.75">
      <c r="I34042" s="192"/>
      <c r="J34042" s="192"/>
    </row>
    <row r="34043" spans="9:10" ht="15.75">
      <c r="I34043" s="192"/>
      <c r="J34043" s="192"/>
    </row>
    <row r="34044" spans="9:10" ht="15.75">
      <c r="I34044" s="192"/>
      <c r="J34044" s="192"/>
    </row>
    <row r="34045" spans="9:10" ht="15.75">
      <c r="I34045" s="192"/>
      <c r="J34045" s="192"/>
    </row>
    <row r="34046" spans="9:10" ht="15.75">
      <c r="I34046" s="192"/>
      <c r="J34046" s="192"/>
    </row>
    <row r="34047" spans="9:10" ht="15.75">
      <c r="I34047" s="192"/>
      <c r="J34047" s="192"/>
    </row>
    <row r="34048" spans="9:10" ht="15.75">
      <c r="I34048" s="192"/>
      <c r="J34048" s="192"/>
    </row>
    <row r="34049" spans="9:10" ht="15.75">
      <c r="I34049" s="192"/>
      <c r="J34049" s="192"/>
    </row>
    <row r="34050" spans="9:10" ht="15.75">
      <c r="I34050" s="192"/>
      <c r="J34050" s="192"/>
    </row>
    <row r="34051" spans="9:10" ht="15.75">
      <c r="I34051" s="192"/>
      <c r="J34051" s="192"/>
    </row>
    <row r="34052" spans="9:10" ht="15.75">
      <c r="I34052" s="192"/>
      <c r="J34052" s="192"/>
    </row>
    <row r="34053" spans="9:10" ht="15.75">
      <c r="I34053" s="192"/>
      <c r="J34053" s="192"/>
    </row>
    <row r="34054" spans="9:10" ht="15.75">
      <c r="I34054" s="192"/>
      <c r="J34054" s="192"/>
    </row>
    <row r="34055" spans="9:10" ht="15.75">
      <c r="I34055" s="192"/>
      <c r="J34055" s="192"/>
    </row>
    <row r="34056" spans="9:10" ht="15.75">
      <c r="I34056" s="192"/>
      <c r="J34056" s="192"/>
    </row>
    <row r="34057" spans="9:10" ht="15.75">
      <c r="I34057" s="192"/>
      <c r="J34057" s="192"/>
    </row>
    <row r="34058" spans="9:10" ht="15.75">
      <c r="I34058" s="192"/>
      <c r="J34058" s="192"/>
    </row>
    <row r="34059" spans="9:10" ht="15.75">
      <c r="I34059" s="192"/>
      <c r="J34059" s="192"/>
    </row>
    <row r="34060" spans="9:10" ht="15.75">
      <c r="I34060" s="192"/>
      <c r="J34060" s="192"/>
    </row>
    <row r="34061" spans="9:10" ht="15.75">
      <c r="I34061" s="192"/>
      <c r="J34061" s="192"/>
    </row>
    <row r="34062" spans="9:10" ht="15.75">
      <c r="I34062" s="192"/>
      <c r="J34062" s="192"/>
    </row>
    <row r="34063" spans="9:10" ht="15.75">
      <c r="I34063" s="192"/>
      <c r="J34063" s="192"/>
    </row>
    <row r="34064" spans="9:10" ht="15.75">
      <c r="I34064" s="192"/>
      <c r="J34064" s="192"/>
    </row>
    <row r="34065" spans="9:10" ht="15.75">
      <c r="I34065" s="192"/>
      <c r="J34065" s="192"/>
    </row>
    <row r="34066" spans="9:10" ht="15.75">
      <c r="I34066" s="192"/>
      <c r="J34066" s="192"/>
    </row>
    <row r="34067" spans="9:10" ht="15.75">
      <c r="I34067" s="192"/>
      <c r="J34067" s="192"/>
    </row>
    <row r="34068" spans="9:10" ht="15.75">
      <c r="I34068" s="192"/>
      <c r="J34068" s="192"/>
    </row>
    <row r="34069" spans="9:10" ht="15.75">
      <c r="I34069" s="192"/>
      <c r="J34069" s="192"/>
    </row>
    <row r="34070" spans="9:10" ht="15.75">
      <c r="I34070" s="192"/>
      <c r="J34070" s="192"/>
    </row>
    <row r="34071" spans="9:10" ht="15.75">
      <c r="I34071" s="192"/>
      <c r="J34071" s="192"/>
    </row>
    <row r="34072" spans="9:10" ht="15.75">
      <c r="I34072" s="192"/>
      <c r="J34072" s="192"/>
    </row>
    <row r="34073" spans="9:10" ht="15.75">
      <c r="I34073" s="192"/>
      <c r="J34073" s="192"/>
    </row>
    <row r="34074" spans="9:10" ht="15.75">
      <c r="I34074" s="192"/>
      <c r="J34074" s="192"/>
    </row>
    <row r="34075" spans="9:10" ht="15.75">
      <c r="I34075" s="192"/>
      <c r="J34075" s="192"/>
    </row>
    <row r="34076" spans="9:10" ht="15.75">
      <c r="I34076" s="192"/>
      <c r="J34076" s="192"/>
    </row>
    <row r="34077" spans="9:10" ht="15.75">
      <c r="I34077" s="192"/>
      <c r="J34077" s="192"/>
    </row>
    <row r="34078" spans="9:10" ht="15.75">
      <c r="I34078" s="192"/>
      <c r="J34078" s="192"/>
    </row>
    <row r="34079" spans="9:10" ht="15.75">
      <c r="I34079" s="192"/>
      <c r="J34079" s="192"/>
    </row>
    <row r="34080" spans="9:10" ht="15.75">
      <c r="I34080" s="192"/>
      <c r="J34080" s="192"/>
    </row>
    <row r="34081" spans="9:10" ht="15.75">
      <c r="I34081" s="192"/>
      <c r="J34081" s="192"/>
    </row>
    <row r="34082" spans="9:10" ht="15.75">
      <c r="I34082" s="192"/>
      <c r="J34082" s="192"/>
    </row>
    <row r="34083" spans="9:10" ht="15.75">
      <c r="I34083" s="192"/>
      <c r="J34083" s="192"/>
    </row>
    <row r="34084" spans="9:10" ht="15.75">
      <c r="I34084" s="192"/>
      <c r="J34084" s="192"/>
    </row>
    <row r="34085" spans="9:10" ht="15.75">
      <c r="I34085" s="192"/>
      <c r="J34085" s="192"/>
    </row>
    <row r="34086" spans="9:10" ht="15.75">
      <c r="I34086" s="192"/>
      <c r="J34086" s="192"/>
    </row>
    <row r="34087" spans="9:10" ht="15.75">
      <c r="I34087" s="192"/>
      <c r="J34087" s="192"/>
    </row>
    <row r="34088" spans="9:10" ht="15.75">
      <c r="I34088" s="192"/>
      <c r="J34088" s="192"/>
    </row>
    <row r="34089" spans="9:10" ht="15.75">
      <c r="I34089" s="192"/>
      <c r="J34089" s="192"/>
    </row>
    <row r="34090" spans="9:10" ht="15.75">
      <c r="I34090" s="192"/>
      <c r="J34090" s="192"/>
    </row>
    <row r="34091" spans="9:10" ht="15.75">
      <c r="I34091" s="192"/>
      <c r="J34091" s="192"/>
    </row>
    <row r="34092" spans="9:10" ht="15.75">
      <c r="I34092" s="192"/>
      <c r="J34092" s="192"/>
    </row>
    <row r="34093" spans="9:10" ht="15.75">
      <c r="I34093" s="192"/>
      <c r="J34093" s="192"/>
    </row>
    <row r="34094" spans="9:10" ht="15.75">
      <c r="I34094" s="192"/>
      <c r="J34094" s="192"/>
    </row>
    <row r="34095" spans="9:10" ht="15.75">
      <c r="I34095" s="192"/>
      <c r="J34095" s="192"/>
    </row>
    <row r="34096" spans="9:10" ht="15.75">
      <c r="I34096" s="192"/>
      <c r="J34096" s="192"/>
    </row>
    <row r="34097" spans="9:10" ht="15.75">
      <c r="I34097" s="192"/>
      <c r="J34097" s="192"/>
    </row>
    <row r="34098" spans="9:10" ht="15.75">
      <c r="I34098" s="192"/>
      <c r="J34098" s="192"/>
    </row>
    <row r="34099" spans="9:10" ht="15.75">
      <c r="I34099" s="192"/>
      <c r="J34099" s="192"/>
    </row>
    <row r="34100" spans="9:10" ht="15.75">
      <c r="I34100" s="192"/>
      <c r="J34100" s="192"/>
    </row>
    <row r="34101" spans="9:10" ht="15.75">
      <c r="I34101" s="192"/>
      <c r="J34101" s="192"/>
    </row>
    <row r="34102" spans="9:10" ht="15.75">
      <c r="I34102" s="192"/>
      <c r="J34102" s="192"/>
    </row>
    <row r="34103" spans="9:10" ht="15.75">
      <c r="I34103" s="192"/>
      <c r="J34103" s="192"/>
    </row>
    <row r="34104" spans="9:10" ht="15.75">
      <c r="I34104" s="192"/>
      <c r="J34104" s="192"/>
    </row>
    <row r="34105" spans="9:10" ht="15.75">
      <c r="I34105" s="192"/>
      <c r="J34105" s="192"/>
    </row>
    <row r="34106" spans="9:10" ht="15.75">
      <c r="I34106" s="192"/>
      <c r="J34106" s="192"/>
    </row>
    <row r="34107" spans="9:10" ht="15.75">
      <c r="I34107" s="192"/>
      <c r="J34107" s="192"/>
    </row>
    <row r="34108" spans="9:10" ht="15.75">
      <c r="I34108" s="192"/>
      <c r="J34108" s="192"/>
    </row>
    <row r="34109" spans="9:10" ht="15.75">
      <c r="I34109" s="192"/>
      <c r="J34109" s="192"/>
    </row>
    <row r="34110" spans="9:10" ht="15.75">
      <c r="I34110" s="192"/>
      <c r="J34110" s="192"/>
    </row>
    <row r="34111" spans="9:10" ht="15.75">
      <c r="I34111" s="192"/>
      <c r="J34111" s="192"/>
    </row>
    <row r="34112" spans="9:10" ht="15.75">
      <c r="I34112" s="192"/>
      <c r="J34112" s="192"/>
    </row>
    <row r="34113" spans="9:10" ht="15.75">
      <c r="I34113" s="192"/>
      <c r="J34113" s="192"/>
    </row>
    <row r="34114" spans="9:10" ht="15.75">
      <c r="I34114" s="192"/>
      <c r="J34114" s="192"/>
    </row>
    <row r="34115" spans="9:10" ht="15.75">
      <c r="I34115" s="192"/>
      <c r="J34115" s="192"/>
    </row>
    <row r="34116" spans="9:10" ht="15.75">
      <c r="I34116" s="192"/>
      <c r="J34116" s="192"/>
    </row>
    <row r="34117" spans="9:10" ht="15.75">
      <c r="I34117" s="192"/>
      <c r="J34117" s="192"/>
    </row>
    <row r="34118" spans="9:10" ht="15.75">
      <c r="I34118" s="192"/>
      <c r="J34118" s="192"/>
    </row>
    <row r="34119" spans="9:10" ht="15.75">
      <c r="I34119" s="192"/>
      <c r="J34119" s="192"/>
    </row>
    <row r="34120" spans="9:10" ht="15.75">
      <c r="I34120" s="192"/>
      <c r="J34120" s="192"/>
    </row>
    <row r="34121" spans="9:10" ht="15.75">
      <c r="I34121" s="192"/>
      <c r="J34121" s="192"/>
    </row>
    <row r="34122" spans="9:10" ht="15.75">
      <c r="I34122" s="192"/>
      <c r="J34122" s="192"/>
    </row>
    <row r="34123" spans="9:10" ht="15.75">
      <c r="I34123" s="192"/>
      <c r="J34123" s="192"/>
    </row>
    <row r="34124" spans="9:10" ht="15.75">
      <c r="I34124" s="192"/>
      <c r="J34124" s="192"/>
    </row>
    <row r="34125" spans="9:10" ht="15.75">
      <c r="I34125" s="192"/>
      <c r="J34125" s="192"/>
    </row>
    <row r="34126" spans="9:10" ht="15.75">
      <c r="I34126" s="192"/>
      <c r="J34126" s="192"/>
    </row>
    <row r="34127" spans="9:10" ht="15.75">
      <c r="I34127" s="192"/>
      <c r="J34127" s="192"/>
    </row>
    <row r="34128" spans="9:10" ht="15.75">
      <c r="I34128" s="192"/>
      <c r="J34128" s="192"/>
    </row>
    <row r="34129" spans="9:10" ht="15.75">
      <c r="I34129" s="192"/>
      <c r="J34129" s="192"/>
    </row>
    <row r="34130" spans="9:10" ht="15.75">
      <c r="I34130" s="192"/>
      <c r="J34130" s="192"/>
    </row>
    <row r="34131" spans="9:10" ht="15.75">
      <c r="I34131" s="192"/>
      <c r="J34131" s="192"/>
    </row>
    <row r="34132" spans="9:10" ht="15.75">
      <c r="I34132" s="192"/>
      <c r="J34132" s="192"/>
    </row>
    <row r="34133" spans="9:10" ht="15.75">
      <c r="I34133" s="192"/>
      <c r="J34133" s="192"/>
    </row>
    <row r="34134" spans="9:10" ht="15.75">
      <c r="I34134" s="192"/>
      <c r="J34134" s="192"/>
    </row>
    <row r="34135" spans="9:10" ht="15.75">
      <c r="I34135" s="192"/>
      <c r="J34135" s="192"/>
    </row>
    <row r="34136" spans="9:10" ht="15.75">
      <c r="I34136" s="192"/>
      <c r="J34136" s="192"/>
    </row>
    <row r="34137" spans="9:10" ht="15.75">
      <c r="I34137" s="192"/>
      <c r="J34137" s="192"/>
    </row>
    <row r="34138" spans="9:10" ht="15.75">
      <c r="I34138" s="192"/>
      <c r="J34138" s="192"/>
    </row>
    <row r="34139" spans="9:10" ht="15.75">
      <c r="I34139" s="192"/>
      <c r="J34139" s="192"/>
    </row>
    <row r="34140" spans="9:10" ht="15.75">
      <c r="I34140" s="192"/>
      <c r="J34140" s="192"/>
    </row>
    <row r="34141" spans="9:10" ht="15.75">
      <c r="I34141" s="192"/>
      <c r="J34141" s="192"/>
    </row>
    <row r="34142" spans="9:10" ht="15.75">
      <c r="I34142" s="192"/>
      <c r="J34142" s="192"/>
    </row>
    <row r="34143" spans="9:10" ht="15.75">
      <c r="I34143" s="192"/>
      <c r="J34143" s="192"/>
    </row>
    <row r="34144" spans="9:10" ht="15.75">
      <c r="I34144" s="192"/>
      <c r="J34144" s="192"/>
    </row>
    <row r="34145" spans="9:10" ht="15.75">
      <c r="I34145" s="192"/>
      <c r="J34145" s="192"/>
    </row>
    <row r="34146" spans="9:10" ht="15.75">
      <c r="I34146" s="192"/>
      <c r="J34146" s="192"/>
    </row>
    <row r="34147" spans="9:10" ht="15.75">
      <c r="I34147" s="192"/>
      <c r="J34147" s="192"/>
    </row>
    <row r="34148" spans="9:10" ht="15.75">
      <c r="I34148" s="192"/>
      <c r="J34148" s="192"/>
    </row>
    <row r="34149" spans="9:10" ht="15.75">
      <c r="I34149" s="192"/>
      <c r="J34149" s="192"/>
    </row>
    <row r="34150" spans="9:10" ht="15.75">
      <c r="I34150" s="192"/>
      <c r="J34150" s="192"/>
    </row>
    <row r="34151" spans="9:10" ht="15.75">
      <c r="I34151" s="192"/>
      <c r="J34151" s="192"/>
    </row>
    <row r="34152" spans="9:10" ht="15.75">
      <c r="I34152" s="192"/>
      <c r="J34152" s="192"/>
    </row>
    <row r="34153" spans="9:10" ht="15.75">
      <c r="I34153" s="192"/>
      <c r="J34153" s="192"/>
    </row>
    <row r="34154" spans="9:10" ht="15.75">
      <c r="I34154" s="192"/>
      <c r="J34154" s="192"/>
    </row>
    <row r="34155" spans="9:10" ht="15.75">
      <c r="I34155" s="192"/>
      <c r="J34155" s="192"/>
    </row>
    <row r="34156" spans="9:10" ht="15.75">
      <c r="I34156" s="192"/>
      <c r="J34156" s="192"/>
    </row>
    <row r="34157" spans="9:10" ht="15.75">
      <c r="I34157" s="192"/>
      <c r="J34157" s="192"/>
    </row>
    <row r="34158" spans="9:10" ht="15.75">
      <c r="I34158" s="192"/>
      <c r="J34158" s="192"/>
    </row>
    <row r="34159" spans="9:10" ht="15.75">
      <c r="I34159" s="192"/>
      <c r="J34159" s="192"/>
    </row>
    <row r="34160" spans="9:10" ht="15.75">
      <c r="I34160" s="192"/>
      <c r="J34160" s="192"/>
    </row>
    <row r="34161" spans="9:10" ht="15.75">
      <c r="I34161" s="192"/>
      <c r="J34161" s="192"/>
    </row>
    <row r="34162" spans="9:10" ht="15.75">
      <c r="I34162" s="192"/>
      <c r="J34162" s="192"/>
    </row>
    <row r="34163" spans="9:10" ht="15.75">
      <c r="I34163" s="192"/>
      <c r="J34163" s="192"/>
    </row>
    <row r="34164" spans="9:10" ht="15.75">
      <c r="I34164" s="192"/>
      <c r="J34164" s="192"/>
    </row>
    <row r="34165" spans="9:10" ht="15.75">
      <c r="I34165" s="192"/>
      <c r="J34165" s="192"/>
    </row>
    <row r="34166" spans="9:10" ht="15.75">
      <c r="I34166" s="192"/>
      <c r="J34166" s="192"/>
    </row>
    <row r="34167" spans="9:10" ht="15.75">
      <c r="I34167" s="192"/>
      <c r="J34167" s="192"/>
    </row>
    <row r="34168" spans="9:10" ht="15.75">
      <c r="I34168" s="192"/>
      <c r="J34168" s="192"/>
    </row>
    <row r="34169" spans="9:10" ht="15.75">
      <c r="I34169" s="192"/>
      <c r="J34169" s="192"/>
    </row>
    <row r="34170" spans="9:10" ht="15.75">
      <c r="I34170" s="192"/>
      <c r="J34170" s="192"/>
    </row>
    <row r="34171" spans="9:10" ht="15.75">
      <c r="I34171" s="192"/>
      <c r="J34171" s="192"/>
    </row>
    <row r="34172" spans="9:10" ht="15.75">
      <c r="I34172" s="192"/>
      <c r="J34172" s="192"/>
    </row>
    <row r="34173" spans="9:10" ht="15.75">
      <c r="I34173" s="192"/>
      <c r="J34173" s="192"/>
    </row>
    <row r="34174" spans="9:10" ht="15.75">
      <c r="I34174" s="192"/>
      <c r="J34174" s="192"/>
    </row>
    <row r="34175" spans="9:10" ht="15.75">
      <c r="I34175" s="192"/>
      <c r="J34175" s="192"/>
    </row>
    <row r="34176" spans="9:10" ht="15.75">
      <c r="I34176" s="192"/>
      <c r="J34176" s="192"/>
    </row>
    <row r="34177" spans="9:10" ht="15.75">
      <c r="I34177" s="192"/>
      <c r="J34177" s="192"/>
    </row>
    <row r="34178" spans="9:10" ht="15.75">
      <c r="I34178" s="192"/>
      <c r="J34178" s="192"/>
    </row>
    <row r="34179" spans="9:10" ht="15.75">
      <c r="I34179" s="192"/>
      <c r="J34179" s="192"/>
    </row>
    <row r="34180" spans="9:10" ht="15.75">
      <c r="I34180" s="192"/>
      <c r="J34180" s="192"/>
    </row>
    <row r="34181" spans="9:10" ht="15.75">
      <c r="I34181" s="192"/>
      <c r="J34181" s="192"/>
    </row>
    <row r="34182" spans="9:10" ht="15.75">
      <c r="I34182" s="192"/>
      <c r="J34182" s="192"/>
    </row>
    <row r="34183" spans="9:10" ht="15.75">
      <c r="I34183" s="192"/>
      <c r="J34183" s="192"/>
    </row>
    <row r="34184" spans="9:10" ht="15.75">
      <c r="I34184" s="192"/>
      <c r="J34184" s="192"/>
    </row>
    <row r="34185" spans="9:10" ht="15.75">
      <c r="I34185" s="192"/>
      <c r="J34185" s="192"/>
    </row>
    <row r="34186" spans="9:10" ht="15.75">
      <c r="I34186" s="192"/>
      <c r="J34186" s="192"/>
    </row>
    <row r="34187" spans="9:10" ht="15.75">
      <c r="I34187" s="192"/>
      <c r="J34187" s="192"/>
    </row>
    <row r="34188" spans="9:10" ht="15.75">
      <c r="I34188" s="192"/>
      <c r="J34188" s="192"/>
    </row>
    <row r="34189" spans="9:10" ht="15.75">
      <c r="I34189" s="192"/>
      <c r="J34189" s="192"/>
    </row>
    <row r="34190" spans="9:10" ht="15.75">
      <c r="I34190" s="192"/>
      <c r="J34190" s="192"/>
    </row>
    <row r="34191" spans="9:10" ht="15.75">
      <c r="I34191" s="192"/>
      <c r="J34191" s="192"/>
    </row>
    <row r="34192" spans="9:10" ht="15.75">
      <c r="I34192" s="192"/>
      <c r="J34192" s="192"/>
    </row>
    <row r="34193" spans="9:10" ht="15.75">
      <c r="I34193" s="192"/>
      <c r="J34193" s="192"/>
    </row>
    <row r="34194" spans="9:10" ht="15.75">
      <c r="I34194" s="192"/>
      <c r="J34194" s="192"/>
    </row>
    <row r="34195" spans="9:10" ht="15.75">
      <c r="I34195" s="192"/>
      <c r="J34195" s="192"/>
    </row>
    <row r="34196" spans="9:10" ht="15.75">
      <c r="I34196" s="192"/>
      <c r="J34196" s="192"/>
    </row>
    <row r="34197" spans="9:10" ht="15.75">
      <c r="I34197" s="192"/>
      <c r="J34197" s="192"/>
    </row>
    <row r="34198" spans="9:10" ht="15.75">
      <c r="I34198" s="192"/>
      <c r="J34198" s="192"/>
    </row>
    <row r="34199" spans="9:10" ht="15.75">
      <c r="I34199" s="192"/>
      <c r="J34199" s="192"/>
    </row>
    <row r="34200" spans="9:10" ht="15.75">
      <c r="I34200" s="192"/>
      <c r="J34200" s="192"/>
    </row>
    <row r="34201" spans="9:10" ht="15.75">
      <c r="I34201" s="192"/>
      <c r="J34201" s="192"/>
    </row>
    <row r="34202" spans="9:10" ht="15.75">
      <c r="I34202" s="192"/>
      <c r="J34202" s="192"/>
    </row>
    <row r="34203" spans="9:10" ht="15.75">
      <c r="I34203" s="192"/>
      <c r="J34203" s="192"/>
    </row>
    <row r="34204" spans="9:10" ht="15.75">
      <c r="I34204" s="192"/>
      <c r="J34204" s="192"/>
    </row>
    <row r="34205" spans="9:10" ht="15.75">
      <c r="I34205" s="192"/>
      <c r="J34205" s="192"/>
    </row>
    <row r="34206" spans="9:10" ht="15.75">
      <c r="I34206" s="192"/>
      <c r="J34206" s="192"/>
    </row>
    <row r="34207" spans="9:10" ht="15.75">
      <c r="I34207" s="192"/>
      <c r="J34207" s="192"/>
    </row>
    <row r="34208" spans="9:10" ht="15.75">
      <c r="I34208" s="192"/>
      <c r="J34208" s="192"/>
    </row>
    <row r="34209" spans="9:10" ht="15.75">
      <c r="I34209" s="192"/>
      <c r="J34209" s="192"/>
    </row>
    <row r="34210" spans="9:10" ht="15.75">
      <c r="I34210" s="192"/>
      <c r="J34210" s="192"/>
    </row>
    <row r="34211" spans="9:10" ht="15.75">
      <c r="I34211" s="192"/>
      <c r="J34211" s="192"/>
    </row>
    <row r="34212" spans="9:10" ht="15.75">
      <c r="I34212" s="192"/>
      <c r="J34212" s="192"/>
    </row>
    <row r="34213" spans="9:10" ht="15.75">
      <c r="I34213" s="192"/>
      <c r="J34213" s="192"/>
    </row>
    <row r="34214" spans="9:10" ht="15.75">
      <c r="I34214" s="192"/>
      <c r="J34214" s="192"/>
    </row>
    <row r="34215" spans="9:10" ht="15.75">
      <c r="I34215" s="192"/>
      <c r="J34215" s="192"/>
    </row>
    <row r="34216" spans="9:10" ht="15.75">
      <c r="I34216" s="192"/>
      <c r="J34216" s="192"/>
    </row>
    <row r="34217" spans="9:10" ht="15.75">
      <c r="I34217" s="192"/>
      <c r="J34217" s="192"/>
    </row>
    <row r="34218" spans="9:10" ht="15.75">
      <c r="I34218" s="192"/>
      <c r="J34218" s="192"/>
    </row>
    <row r="34219" spans="9:10" ht="15.75">
      <c r="I34219" s="192"/>
      <c r="J34219" s="192"/>
    </row>
    <row r="34220" spans="9:10" ht="15.75">
      <c r="I34220" s="192"/>
      <c r="J34220" s="192"/>
    </row>
    <row r="34221" spans="9:10" ht="15.75">
      <c r="I34221" s="192"/>
      <c r="J34221" s="192"/>
    </row>
    <row r="34222" spans="9:10" ht="15.75">
      <c r="I34222" s="192"/>
      <c r="J34222" s="192"/>
    </row>
    <row r="34223" spans="9:10" ht="15.75">
      <c r="I34223" s="192"/>
      <c r="J34223" s="192"/>
    </row>
    <row r="34224" spans="9:10" ht="15.75">
      <c r="I34224" s="192"/>
      <c r="J34224" s="192"/>
    </row>
    <row r="34225" spans="9:10" ht="15.75">
      <c r="I34225" s="192"/>
      <c r="J34225" s="192"/>
    </row>
    <row r="34226" spans="9:10" ht="15.75">
      <c r="I34226" s="192"/>
      <c r="J34226" s="192"/>
    </row>
    <row r="34227" spans="9:10" ht="15.75">
      <c r="I34227" s="192"/>
      <c r="J34227" s="192"/>
    </row>
    <row r="34228" spans="9:10" ht="15.75">
      <c r="I34228" s="192"/>
      <c r="J34228" s="192"/>
    </row>
    <row r="34229" spans="9:10" ht="15.75">
      <c r="I34229" s="192"/>
      <c r="J34229" s="192"/>
    </row>
    <row r="34230" spans="9:10" ht="15.75">
      <c r="I34230" s="192"/>
      <c r="J34230" s="192"/>
    </row>
    <row r="34231" spans="9:10" ht="15.75">
      <c r="I34231" s="192"/>
      <c r="J34231" s="192"/>
    </row>
    <row r="34232" spans="9:10" ht="15.75">
      <c r="I34232" s="192"/>
      <c r="J34232" s="192"/>
    </row>
    <row r="34233" spans="9:10" ht="15.75">
      <c r="I34233" s="192"/>
      <c r="J34233" s="192"/>
    </row>
    <row r="34234" spans="9:10" ht="15.75">
      <c r="I34234" s="192"/>
      <c r="J34234" s="192"/>
    </row>
    <row r="34235" spans="9:10" ht="15.75">
      <c r="I34235" s="192"/>
      <c r="J34235" s="192"/>
    </row>
    <row r="34236" spans="9:10" ht="15.75">
      <c r="I34236" s="192"/>
      <c r="J34236" s="192"/>
    </row>
    <row r="34237" spans="9:10" ht="15.75">
      <c r="I34237" s="192"/>
      <c r="J34237" s="192"/>
    </row>
    <row r="34238" spans="9:10" ht="15.75">
      <c r="I34238" s="192"/>
      <c r="J34238" s="192"/>
    </row>
    <row r="34239" spans="9:10" ht="15.75">
      <c r="I34239" s="192"/>
      <c r="J34239" s="192"/>
    </row>
    <row r="34240" spans="9:10" ht="15.75">
      <c r="I34240" s="192"/>
      <c r="J34240" s="192"/>
    </row>
    <row r="34241" spans="9:10" ht="15.75">
      <c r="I34241" s="192"/>
      <c r="J34241" s="192"/>
    </row>
    <row r="34242" spans="9:10" ht="15.75">
      <c r="I34242" s="192"/>
      <c r="J34242" s="192"/>
    </row>
    <row r="34243" spans="9:10" ht="15.75">
      <c r="I34243" s="192"/>
      <c r="J34243" s="192"/>
    </row>
    <row r="34244" spans="9:10" ht="15.75">
      <c r="I34244" s="192"/>
      <c r="J34244" s="192"/>
    </row>
    <row r="34245" spans="9:10" ht="15.75">
      <c r="I34245" s="192"/>
      <c r="J34245" s="192"/>
    </row>
    <row r="34246" spans="9:10" ht="15.75">
      <c r="I34246" s="192"/>
      <c r="J34246" s="192"/>
    </row>
    <row r="34247" spans="9:10" ht="15.75">
      <c r="I34247" s="192"/>
      <c r="J34247" s="192"/>
    </row>
    <row r="34248" spans="9:10" ht="15.75">
      <c r="I34248" s="192"/>
      <c r="J34248" s="192"/>
    </row>
    <row r="34249" spans="9:10" ht="15.75">
      <c r="I34249" s="192"/>
      <c r="J34249" s="192"/>
    </row>
    <row r="34250" spans="9:10" ht="15.75">
      <c r="I34250" s="192"/>
      <c r="J34250" s="192"/>
    </row>
    <row r="34251" spans="9:10" ht="15.75">
      <c r="I34251" s="192"/>
      <c r="J34251" s="192"/>
    </row>
    <row r="34252" spans="9:10" ht="15.75">
      <c r="I34252" s="192"/>
      <c r="J34252" s="192"/>
    </row>
    <row r="34253" spans="9:10" ht="15.75">
      <c r="I34253" s="192"/>
      <c r="J34253" s="192"/>
    </row>
    <row r="34254" spans="9:10" ht="15.75">
      <c r="I34254" s="192"/>
      <c r="J34254" s="192"/>
    </row>
    <row r="34255" spans="9:10" ht="15.75">
      <c r="I34255" s="192"/>
      <c r="J34255" s="192"/>
    </row>
    <row r="34256" spans="9:10" ht="15.75">
      <c r="I34256" s="192"/>
      <c r="J34256" s="192"/>
    </row>
    <row r="34257" spans="9:10" ht="15.75">
      <c r="I34257" s="192"/>
      <c r="J34257" s="192"/>
    </row>
    <row r="34258" spans="9:10" ht="15.75">
      <c r="I34258" s="192"/>
      <c r="J34258" s="192"/>
    </row>
    <row r="34259" spans="9:10" ht="15.75">
      <c r="I34259" s="192"/>
      <c r="J34259" s="192"/>
    </row>
    <row r="34260" spans="9:10" ht="15.75">
      <c r="I34260" s="192"/>
      <c r="J34260" s="192"/>
    </row>
    <row r="34261" spans="9:10" ht="15.75">
      <c r="I34261" s="192"/>
      <c r="J34261" s="192"/>
    </row>
    <row r="34262" spans="9:10" ht="15.75">
      <c r="I34262" s="192"/>
      <c r="J34262" s="192"/>
    </row>
    <row r="34263" spans="9:10" ht="15.75">
      <c r="I34263" s="192"/>
      <c r="J34263" s="192"/>
    </row>
    <row r="34264" spans="9:10" ht="15.75">
      <c r="I34264" s="192"/>
      <c r="J34264" s="192"/>
    </row>
    <row r="34265" spans="9:10" ht="15.75">
      <c r="I34265" s="192"/>
      <c r="J34265" s="192"/>
    </row>
    <row r="34266" spans="9:10" ht="15.75">
      <c r="I34266" s="192"/>
      <c r="J34266" s="192"/>
    </row>
    <row r="34267" spans="9:10" ht="15.75">
      <c r="I34267" s="192"/>
      <c r="J34267" s="192"/>
    </row>
    <row r="34268" spans="9:10" ht="15.75">
      <c r="I34268" s="192"/>
      <c r="J34268" s="192"/>
    </row>
    <row r="34269" spans="9:10" ht="15.75">
      <c r="I34269" s="192"/>
      <c r="J34269" s="192"/>
    </row>
    <row r="34270" spans="9:10" ht="15.75">
      <c r="I34270" s="192"/>
      <c r="J34270" s="192"/>
    </row>
    <row r="34271" spans="9:10" ht="15.75">
      <c r="I34271" s="192"/>
      <c r="J34271" s="192"/>
    </row>
    <row r="34272" spans="9:10" ht="15.75">
      <c r="I34272" s="192"/>
      <c r="J34272" s="192"/>
    </row>
    <row r="34273" spans="9:10" ht="15.75">
      <c r="I34273" s="192"/>
      <c r="J34273" s="192"/>
    </row>
    <row r="34274" spans="9:10" ht="15.75">
      <c r="I34274" s="192"/>
      <c r="J34274" s="192"/>
    </row>
    <row r="34275" spans="9:10" ht="15.75">
      <c r="I34275" s="192"/>
      <c r="J34275" s="192"/>
    </row>
    <row r="34276" spans="9:10" ht="15.75">
      <c r="I34276" s="192"/>
      <c r="J34276" s="192"/>
    </row>
    <row r="34277" spans="9:10" ht="15.75">
      <c r="I34277" s="192"/>
      <c r="J34277" s="192"/>
    </row>
    <row r="34278" spans="9:10" ht="15.75">
      <c r="I34278" s="192"/>
      <c r="J34278" s="192"/>
    </row>
    <row r="34279" spans="9:10" ht="15.75">
      <c r="I34279" s="192"/>
      <c r="J34279" s="192"/>
    </row>
    <row r="34280" spans="9:10" ht="15.75">
      <c r="I34280" s="192"/>
      <c r="J34280" s="192"/>
    </row>
    <row r="34281" spans="9:10" ht="15.75">
      <c r="I34281" s="192"/>
      <c r="J34281" s="192"/>
    </row>
    <row r="34282" spans="9:10" ht="15.75">
      <c r="I34282" s="192"/>
      <c r="J34282" s="192"/>
    </row>
    <row r="34283" spans="9:10" ht="15.75">
      <c r="I34283" s="192"/>
      <c r="J34283" s="192"/>
    </row>
    <row r="34284" spans="9:10" ht="15.75">
      <c r="I34284" s="192"/>
      <c r="J34284" s="192"/>
    </row>
    <row r="34285" spans="9:10" ht="15.75">
      <c r="I34285" s="192"/>
      <c r="J34285" s="192"/>
    </row>
    <row r="34286" spans="9:10" ht="15.75">
      <c r="I34286" s="192"/>
      <c r="J34286" s="192"/>
    </row>
    <row r="34287" spans="9:10" ht="15.75">
      <c r="I34287" s="192"/>
      <c r="J34287" s="192"/>
    </row>
    <row r="34288" spans="9:10" ht="15.75">
      <c r="I34288" s="192"/>
      <c r="J34288" s="192"/>
    </row>
    <row r="34289" spans="9:10" ht="15.75">
      <c r="I34289" s="192"/>
      <c r="J34289" s="192"/>
    </row>
    <row r="34290" spans="9:10" ht="15.75">
      <c r="I34290" s="192"/>
      <c r="J34290" s="192"/>
    </row>
    <row r="34291" spans="9:10" ht="15.75">
      <c r="I34291" s="192"/>
      <c r="J34291" s="192"/>
    </row>
    <row r="34292" spans="9:10" ht="15.75">
      <c r="I34292" s="192"/>
      <c r="J34292" s="192"/>
    </row>
    <row r="34293" spans="9:10" ht="15.75">
      <c r="I34293" s="192"/>
      <c r="J34293" s="192"/>
    </row>
    <row r="34294" spans="9:10" ht="15.75">
      <c r="I34294" s="192"/>
      <c r="J34294" s="192"/>
    </row>
    <row r="34295" spans="9:10" ht="15.75">
      <c r="I34295" s="192"/>
      <c r="J34295" s="192"/>
    </row>
    <row r="34296" spans="9:10" ht="15.75">
      <c r="I34296" s="192"/>
      <c r="J34296" s="192"/>
    </row>
    <row r="34297" spans="9:10" ht="15.75">
      <c r="I34297" s="192"/>
      <c r="J34297" s="192"/>
    </row>
    <row r="34298" spans="9:10" ht="15.75">
      <c r="I34298" s="192"/>
      <c r="J34298" s="192"/>
    </row>
    <row r="34299" spans="9:10" ht="15.75">
      <c r="I34299" s="192"/>
      <c r="J34299" s="192"/>
    </row>
    <row r="34300" spans="9:10" ht="15.75">
      <c r="I34300" s="192"/>
      <c r="J34300" s="192"/>
    </row>
    <row r="34301" spans="9:10" ht="15.75">
      <c r="I34301" s="192"/>
      <c r="J34301" s="192"/>
    </row>
    <row r="34302" spans="9:10" ht="15.75">
      <c r="I34302" s="192"/>
      <c r="J34302" s="192"/>
    </row>
    <row r="34303" spans="9:10" ht="15.75">
      <c r="I34303" s="192"/>
      <c r="J34303" s="192"/>
    </row>
    <row r="34304" spans="9:10" ht="15.75">
      <c r="I34304" s="192"/>
      <c r="J34304" s="192"/>
    </row>
    <row r="34305" spans="9:10" ht="15.75">
      <c r="I34305" s="192"/>
      <c r="J34305" s="192"/>
    </row>
    <row r="34306" spans="9:10" ht="15.75">
      <c r="I34306" s="192"/>
      <c r="J34306" s="192"/>
    </row>
    <row r="34307" spans="9:10" ht="15.75">
      <c r="I34307" s="192"/>
      <c r="J34307" s="192"/>
    </row>
    <row r="34308" spans="9:10" ht="15.75">
      <c r="I34308" s="192"/>
      <c r="J34308" s="192"/>
    </row>
    <row r="34309" spans="9:10" ht="15.75">
      <c r="I34309" s="192"/>
      <c r="J34309" s="192"/>
    </row>
    <row r="34310" spans="9:10" ht="15.75">
      <c r="I34310" s="192"/>
      <c r="J34310" s="192"/>
    </row>
    <row r="34311" spans="9:10" ht="15.75">
      <c r="I34311" s="192"/>
      <c r="J34311" s="192"/>
    </row>
    <row r="34312" spans="9:10" ht="15.75">
      <c r="I34312" s="192"/>
      <c r="J34312" s="192"/>
    </row>
    <row r="34313" spans="9:10" ht="15.75">
      <c r="I34313" s="192"/>
      <c r="J34313" s="192"/>
    </row>
    <row r="34314" spans="9:10" ht="15.75">
      <c r="I34314" s="192"/>
      <c r="J34314" s="192"/>
    </row>
    <row r="34315" spans="9:10" ht="15.75">
      <c r="I34315" s="192"/>
      <c r="J34315" s="192"/>
    </row>
    <row r="34316" spans="9:10" ht="15.75">
      <c r="I34316" s="192"/>
      <c r="J34316" s="192"/>
    </row>
    <row r="34317" spans="9:10" ht="15.75">
      <c r="I34317" s="192"/>
      <c r="J34317" s="192"/>
    </row>
    <row r="34318" spans="9:10" ht="15.75">
      <c r="I34318" s="192"/>
      <c r="J34318" s="192"/>
    </row>
    <row r="34319" spans="9:10" ht="15.75">
      <c r="I34319" s="192"/>
      <c r="J34319" s="192"/>
    </row>
    <row r="34320" spans="9:10" ht="15.75">
      <c r="I34320" s="192"/>
      <c r="J34320" s="192"/>
    </row>
    <row r="34321" spans="9:10" ht="15.75">
      <c r="I34321" s="192"/>
      <c r="J34321" s="192"/>
    </row>
    <row r="34322" spans="9:10" ht="15.75">
      <c r="I34322" s="192"/>
      <c r="J34322" s="192"/>
    </row>
    <row r="34323" spans="9:10" ht="15.75">
      <c r="I34323" s="192"/>
      <c r="J34323" s="192"/>
    </row>
    <row r="34324" spans="9:10" ht="15.75">
      <c r="I34324" s="192"/>
      <c r="J34324" s="192"/>
    </row>
    <row r="34325" spans="9:10" ht="15.75">
      <c r="I34325" s="192"/>
      <c r="J34325" s="192"/>
    </row>
    <row r="34326" spans="9:10" ht="15.75">
      <c r="I34326" s="192"/>
      <c r="J34326" s="192"/>
    </row>
    <row r="34327" spans="9:10" ht="15.75">
      <c r="I34327" s="192"/>
      <c r="J34327" s="192"/>
    </row>
    <row r="34328" spans="9:10" ht="15.75">
      <c r="I34328" s="192"/>
      <c r="J34328" s="192"/>
    </row>
    <row r="34329" spans="9:10" ht="15.75">
      <c r="I34329" s="192"/>
      <c r="J34329" s="192"/>
    </row>
    <row r="34330" spans="9:10" ht="15.75">
      <c r="I34330" s="192"/>
      <c r="J34330" s="192"/>
    </row>
    <row r="34331" spans="9:10" ht="15.75">
      <c r="I34331" s="192"/>
      <c r="J34331" s="192"/>
    </row>
    <row r="34332" spans="9:10" ht="15.75">
      <c r="I34332" s="192"/>
      <c r="J34332" s="192"/>
    </row>
    <row r="34333" spans="9:10" ht="15.75">
      <c r="I34333" s="192"/>
      <c r="J34333" s="192"/>
    </row>
    <row r="34334" spans="9:10" ht="15.75">
      <c r="I34334" s="192"/>
      <c r="J34334" s="192"/>
    </row>
    <row r="34335" spans="9:10" ht="15.75">
      <c r="I34335" s="192"/>
      <c r="J34335" s="192"/>
    </row>
    <row r="34336" spans="9:10" ht="15.75">
      <c r="I34336" s="192"/>
      <c r="J34336" s="192"/>
    </row>
    <row r="34337" spans="9:10" ht="15.75">
      <c r="I34337" s="192"/>
      <c r="J34337" s="192"/>
    </row>
    <row r="34338" spans="9:10" ht="15.75">
      <c r="I34338" s="192"/>
      <c r="J34338" s="192"/>
    </row>
    <row r="34339" spans="9:10" ht="15.75">
      <c r="I34339" s="192"/>
      <c r="J34339" s="192"/>
    </row>
    <row r="34340" spans="9:10" ht="15.75">
      <c r="I34340" s="192"/>
      <c r="J34340" s="192"/>
    </row>
    <row r="34341" spans="9:10" ht="15.75">
      <c r="I34341" s="192"/>
      <c r="J34341" s="192"/>
    </row>
    <row r="34342" spans="9:10" ht="15.75">
      <c r="I34342" s="192"/>
      <c r="J34342" s="192"/>
    </row>
    <row r="34343" spans="9:10" ht="15.75">
      <c r="I34343" s="192"/>
      <c r="J34343" s="192"/>
    </row>
    <row r="34344" spans="9:10" ht="15.75">
      <c r="I34344" s="192"/>
      <c r="J34344" s="192"/>
    </row>
    <row r="34345" spans="9:10" ht="15.75">
      <c r="I34345" s="192"/>
      <c r="J34345" s="192"/>
    </row>
    <row r="34346" spans="9:10" ht="15.75">
      <c r="I34346" s="192"/>
      <c r="J34346" s="192"/>
    </row>
    <row r="34347" spans="9:10" ht="15.75">
      <c r="I34347" s="192"/>
      <c r="J34347" s="192"/>
    </row>
    <row r="34348" spans="9:10" ht="15.75">
      <c r="I34348" s="192"/>
      <c r="J34348" s="192"/>
    </row>
    <row r="34349" spans="9:10" ht="15.75">
      <c r="I34349" s="192"/>
      <c r="J34349" s="192"/>
    </row>
    <row r="34350" spans="9:10" ht="15.75">
      <c r="I34350" s="192"/>
      <c r="J34350" s="192"/>
    </row>
    <row r="34351" spans="9:10" ht="15.75">
      <c r="I34351" s="192"/>
      <c r="J34351" s="192"/>
    </row>
    <row r="34352" spans="9:10" ht="15.75">
      <c r="I34352" s="192"/>
      <c r="J34352" s="192"/>
    </row>
    <row r="34353" spans="9:10" ht="15.75">
      <c r="I34353" s="192"/>
      <c r="J34353" s="192"/>
    </row>
    <row r="34354" spans="9:10" ht="15.75">
      <c r="I34354" s="192"/>
      <c r="J34354" s="192"/>
    </row>
    <row r="34355" spans="9:10" ht="15.75">
      <c r="I34355" s="192"/>
      <c r="J34355" s="192"/>
    </row>
    <row r="34356" spans="9:10" ht="15.75">
      <c r="I34356" s="192"/>
      <c r="J34356" s="192"/>
    </row>
    <row r="34357" spans="9:10" ht="15.75">
      <c r="I34357" s="192"/>
      <c r="J34357" s="192"/>
    </row>
    <row r="34358" spans="9:10" ht="15.75">
      <c r="I34358" s="192"/>
      <c r="J34358" s="192"/>
    </row>
    <row r="34359" spans="9:10" ht="15.75">
      <c r="I34359" s="192"/>
      <c r="J34359" s="192"/>
    </row>
    <row r="34360" spans="9:10" ht="15.75">
      <c r="I34360" s="192"/>
      <c r="J34360" s="192"/>
    </row>
    <row r="34361" spans="9:10" ht="15.75">
      <c r="I34361" s="192"/>
      <c r="J34361" s="192"/>
    </row>
    <row r="34362" spans="9:10" ht="15.75">
      <c r="I34362" s="192"/>
      <c r="J34362" s="192"/>
    </row>
    <row r="34363" spans="9:10" ht="15.75">
      <c r="I34363" s="192"/>
      <c r="J34363" s="192"/>
    </row>
    <row r="34364" spans="9:10" ht="15.75">
      <c r="I34364" s="192"/>
      <c r="J34364" s="192"/>
    </row>
    <row r="34365" spans="9:10" ht="15.75">
      <c r="I34365" s="192"/>
      <c r="J34365" s="192"/>
    </row>
    <row r="34366" spans="9:10" ht="15.75">
      <c r="I34366" s="192"/>
      <c r="J34366" s="192"/>
    </row>
    <row r="34367" spans="9:10" ht="15.75">
      <c r="I34367" s="192"/>
      <c r="J34367" s="192"/>
    </row>
    <row r="34368" spans="9:10" ht="15.75">
      <c r="I34368" s="192"/>
      <c r="J34368" s="192"/>
    </row>
    <row r="34369" spans="9:10" ht="15.75">
      <c r="I34369" s="192"/>
      <c r="J34369" s="192"/>
    </row>
    <row r="34370" spans="9:10" ht="15.75">
      <c r="I34370" s="192"/>
      <c r="J34370" s="192"/>
    </row>
    <row r="34371" spans="9:10" ht="15.75">
      <c r="I34371" s="192"/>
      <c r="J34371" s="192"/>
    </row>
    <row r="34372" spans="9:10" ht="15.75">
      <c r="I34372" s="192"/>
      <c r="J34372" s="192"/>
    </row>
    <row r="34373" spans="9:10" ht="15.75">
      <c r="I34373" s="192"/>
      <c r="J34373" s="192"/>
    </row>
    <row r="34374" spans="9:10" ht="15.75">
      <c r="I34374" s="192"/>
      <c r="J34374" s="192"/>
    </row>
    <row r="34375" spans="9:10" ht="15.75">
      <c r="I34375" s="192"/>
      <c r="J34375" s="192"/>
    </row>
    <row r="34376" spans="9:10" ht="15.75">
      <c r="I34376" s="192"/>
      <c r="J34376" s="192"/>
    </row>
    <row r="34377" spans="9:10" ht="15.75">
      <c r="I34377" s="192"/>
      <c r="J34377" s="192"/>
    </row>
    <row r="34378" spans="9:10" ht="15.75">
      <c r="I34378" s="192"/>
      <c r="J34378" s="192"/>
    </row>
    <row r="34379" spans="9:10" ht="15.75">
      <c r="I34379" s="192"/>
      <c r="J34379" s="192"/>
    </row>
    <row r="34380" spans="9:10" ht="15.75">
      <c r="I34380" s="192"/>
      <c r="J34380" s="192"/>
    </row>
    <row r="34381" spans="9:10" ht="15.75">
      <c r="I34381" s="192"/>
      <c r="J34381" s="192"/>
    </row>
    <row r="34382" spans="9:10" ht="15.75">
      <c r="I34382" s="192"/>
      <c r="J34382" s="192"/>
    </row>
    <row r="34383" spans="9:10" ht="15.75">
      <c r="I34383" s="192"/>
      <c r="J34383" s="192"/>
    </row>
    <row r="34384" spans="9:10" ht="15.75">
      <c r="I34384" s="192"/>
      <c r="J34384" s="192"/>
    </row>
    <row r="34385" spans="9:10" ht="15.75">
      <c r="I34385" s="192"/>
      <c r="J34385" s="192"/>
    </row>
    <row r="34386" spans="9:10" ht="15.75">
      <c r="I34386" s="192"/>
      <c r="J34386" s="192"/>
    </row>
    <row r="34387" spans="9:10" ht="15.75">
      <c r="I34387" s="192"/>
      <c r="J34387" s="192"/>
    </row>
    <row r="34388" spans="9:10" ht="15.75">
      <c r="I34388" s="192"/>
      <c r="J34388" s="192"/>
    </row>
    <row r="34389" spans="9:10" ht="15.75">
      <c r="I34389" s="192"/>
      <c r="J34389" s="192"/>
    </row>
    <row r="34390" spans="9:10" ht="15.75">
      <c r="I34390" s="192"/>
      <c r="J34390" s="192"/>
    </row>
    <row r="34391" spans="9:10" ht="15.75">
      <c r="I34391" s="192"/>
      <c r="J34391" s="192"/>
    </row>
    <row r="34392" spans="9:10" ht="15.75">
      <c r="I34392" s="192"/>
      <c r="J34392" s="192"/>
    </row>
    <row r="34393" spans="9:10" ht="15.75">
      <c r="I34393" s="192"/>
      <c r="J34393" s="192"/>
    </row>
    <row r="34394" spans="9:10" ht="15.75">
      <c r="I34394" s="192"/>
      <c r="J34394" s="192"/>
    </row>
    <row r="34395" spans="9:10" ht="15.75">
      <c r="I34395" s="192"/>
      <c r="J34395" s="192"/>
    </row>
    <row r="34396" spans="9:10" ht="15.75">
      <c r="I34396" s="192"/>
      <c r="J34396" s="192"/>
    </row>
    <row r="34397" spans="9:10" ht="15.75">
      <c r="I34397" s="192"/>
      <c r="J34397" s="192"/>
    </row>
    <row r="34398" spans="9:10" ht="15.75">
      <c r="I34398" s="192"/>
      <c r="J34398" s="192"/>
    </row>
    <row r="34399" spans="9:10" ht="15.75">
      <c r="I34399" s="192"/>
      <c r="J34399" s="192"/>
    </row>
    <row r="34400" spans="9:10" ht="15.75">
      <c r="I34400" s="192"/>
      <c r="J34400" s="192"/>
    </row>
    <row r="34401" spans="9:10" ht="15.75">
      <c r="I34401" s="192"/>
      <c r="J34401" s="192"/>
    </row>
    <row r="34402" spans="9:10" ht="15.75">
      <c r="I34402" s="192"/>
      <c r="J34402" s="192"/>
    </row>
    <row r="34403" spans="9:10" ht="15.75">
      <c r="I34403" s="192"/>
      <c r="J34403" s="192"/>
    </row>
    <row r="34404" spans="9:10" ht="15.75">
      <c r="I34404" s="192"/>
      <c r="J34404" s="192"/>
    </row>
    <row r="34405" spans="9:10" ht="15.75">
      <c r="I34405" s="192"/>
      <c r="J34405" s="192"/>
    </row>
    <row r="34406" spans="9:10" ht="15.75">
      <c r="I34406" s="192"/>
      <c r="J34406" s="192"/>
    </row>
    <row r="34407" spans="9:10" ht="15.75">
      <c r="I34407" s="192"/>
      <c r="J34407" s="192"/>
    </row>
    <row r="34408" spans="9:10" ht="15.75">
      <c r="I34408" s="192"/>
      <c r="J34408" s="192"/>
    </row>
    <row r="34409" spans="9:10" ht="15.75">
      <c r="I34409" s="192"/>
      <c r="J34409" s="192"/>
    </row>
    <row r="34410" spans="9:10" ht="15.75">
      <c r="I34410" s="192"/>
      <c r="J34410" s="192"/>
    </row>
    <row r="34411" spans="9:10" ht="15.75">
      <c r="I34411" s="192"/>
      <c r="J34411" s="192"/>
    </row>
    <row r="34412" spans="9:10" ht="15.75">
      <c r="I34412" s="192"/>
      <c r="J34412" s="192"/>
    </row>
    <row r="34413" spans="9:10" ht="15.75">
      <c r="I34413" s="192"/>
      <c r="J34413" s="192"/>
    </row>
    <row r="34414" spans="9:10" ht="15.75">
      <c r="I34414" s="192"/>
      <c r="J34414" s="192"/>
    </row>
    <row r="34415" spans="9:10" ht="15.75">
      <c r="I34415" s="192"/>
      <c r="J34415" s="192"/>
    </row>
    <row r="34416" spans="9:10" ht="15.75">
      <c r="I34416" s="192"/>
      <c r="J34416" s="192"/>
    </row>
    <row r="34417" spans="9:10" ht="15.75">
      <c r="I34417" s="192"/>
      <c r="J34417" s="192"/>
    </row>
    <row r="34418" spans="9:10" ht="15.75">
      <c r="I34418" s="192"/>
      <c r="J34418" s="192"/>
    </row>
    <row r="34419" spans="9:10" ht="15.75">
      <c r="I34419" s="192"/>
      <c r="J34419" s="192"/>
    </row>
    <row r="34420" spans="9:10" ht="15.75">
      <c r="I34420" s="192"/>
      <c r="J34420" s="192"/>
    </row>
    <row r="34421" spans="9:10" ht="15.75">
      <c r="I34421" s="192"/>
      <c r="J34421" s="192"/>
    </row>
    <row r="34422" spans="9:10" ht="15.75">
      <c r="I34422" s="192"/>
      <c r="J34422" s="192"/>
    </row>
    <row r="34423" spans="9:10" ht="15.75">
      <c r="I34423" s="192"/>
      <c r="J34423" s="192"/>
    </row>
    <row r="34424" spans="9:10" ht="15.75">
      <c r="I34424" s="192"/>
      <c r="J34424" s="192"/>
    </row>
    <row r="34425" spans="9:10" ht="15.75">
      <c r="I34425" s="192"/>
      <c r="J34425" s="192"/>
    </row>
    <row r="34426" spans="9:10" ht="15.75">
      <c r="I34426" s="192"/>
      <c r="J34426" s="192"/>
    </row>
    <row r="34427" spans="9:10" ht="15.75">
      <c r="I34427" s="192"/>
      <c r="J34427" s="192"/>
    </row>
    <row r="34428" spans="9:10" ht="15.75">
      <c r="I34428" s="192"/>
      <c r="J34428" s="192"/>
    </row>
    <row r="34429" spans="9:10" ht="15.75">
      <c r="I34429" s="192"/>
      <c r="J34429" s="192"/>
    </row>
    <row r="34430" spans="9:10" ht="15.75">
      <c r="I34430" s="192"/>
      <c r="J34430" s="192"/>
    </row>
    <row r="34431" spans="9:10" ht="15.75">
      <c r="I34431" s="192"/>
      <c r="J34431" s="192"/>
    </row>
    <row r="34432" spans="9:10" ht="15.75">
      <c r="I34432" s="192"/>
      <c r="J34432" s="192"/>
    </row>
    <row r="34433" spans="9:10" ht="15.75">
      <c r="I34433" s="192"/>
      <c r="J34433" s="192"/>
    </row>
    <row r="34434" spans="9:10" ht="15.75">
      <c r="I34434" s="192"/>
      <c r="J34434" s="192"/>
    </row>
    <row r="34435" spans="9:10" ht="15.75">
      <c r="I34435" s="192"/>
      <c r="J34435" s="192"/>
    </row>
    <row r="34436" spans="9:10" ht="15.75">
      <c r="I34436" s="192"/>
      <c r="J34436" s="192"/>
    </row>
    <row r="34437" spans="9:10" ht="15.75">
      <c r="I34437" s="192"/>
      <c r="J34437" s="192"/>
    </row>
    <row r="34438" spans="9:10" ht="15.75">
      <c r="I34438" s="192"/>
      <c r="J34438" s="192"/>
    </row>
    <row r="34439" spans="9:10" ht="15.75">
      <c r="I34439" s="192"/>
      <c r="J34439" s="192"/>
    </row>
    <row r="34440" spans="9:10" ht="15.75">
      <c r="I34440" s="192"/>
      <c r="J34440" s="192"/>
    </row>
    <row r="34441" spans="9:10" ht="15.75">
      <c r="I34441" s="192"/>
      <c r="J34441" s="192"/>
    </row>
    <row r="34442" spans="9:10" ht="15.75">
      <c r="I34442" s="192"/>
      <c r="J34442" s="192"/>
    </row>
    <row r="34443" spans="9:10" ht="15.75">
      <c r="I34443" s="192"/>
      <c r="J34443" s="192"/>
    </row>
    <row r="34444" spans="9:10" ht="15.75">
      <c r="I34444" s="192"/>
      <c r="J34444" s="192"/>
    </row>
    <row r="34445" spans="9:10" ht="15.75">
      <c r="I34445" s="192"/>
      <c r="J34445" s="192"/>
    </row>
    <row r="34446" spans="9:10" ht="15.75">
      <c r="I34446" s="192"/>
      <c r="J34446" s="192"/>
    </row>
    <row r="34447" spans="9:10" ht="15.75">
      <c r="I34447" s="192"/>
      <c r="J34447" s="192"/>
    </row>
    <row r="34448" spans="9:10" ht="15.75">
      <c r="I34448" s="192"/>
      <c r="J34448" s="192"/>
    </row>
    <row r="34449" spans="9:10" ht="15.75">
      <c r="I34449" s="192"/>
      <c r="J34449" s="192"/>
    </row>
    <row r="34450" spans="9:10" ht="15.75">
      <c r="I34450" s="192"/>
      <c r="J34450" s="192"/>
    </row>
    <row r="34451" spans="9:10" ht="15.75">
      <c r="I34451" s="192"/>
      <c r="J34451" s="192"/>
    </row>
    <row r="34452" spans="9:10" ht="15.75">
      <c r="I34452" s="192"/>
      <c r="J34452" s="192"/>
    </row>
    <row r="34453" spans="9:10" ht="15.75">
      <c r="I34453" s="192"/>
      <c r="J34453" s="192"/>
    </row>
    <row r="34454" spans="9:10" ht="15.75">
      <c r="I34454" s="192"/>
      <c r="J34454" s="192"/>
    </row>
    <row r="34455" spans="9:10" ht="15.75">
      <c r="I34455" s="192"/>
      <c r="J34455" s="192"/>
    </row>
    <row r="34456" spans="9:10" ht="15.75">
      <c r="I34456" s="192"/>
      <c r="J34456" s="192"/>
    </row>
    <row r="34457" spans="9:10" ht="15.75">
      <c r="I34457" s="192"/>
      <c r="J34457" s="192"/>
    </row>
    <row r="34458" spans="9:10" ht="15.75">
      <c r="I34458" s="192"/>
      <c r="J34458" s="192"/>
    </row>
    <row r="34459" spans="9:10" ht="15.75">
      <c r="I34459" s="192"/>
      <c r="J34459" s="192"/>
    </row>
    <row r="34460" spans="9:10" ht="15.75">
      <c r="I34460" s="192"/>
      <c r="J34460" s="192"/>
    </row>
    <row r="34461" spans="9:10" ht="15.75">
      <c r="I34461" s="192"/>
      <c r="J34461" s="192"/>
    </row>
    <row r="34462" spans="9:10" ht="15.75">
      <c r="I34462" s="192"/>
      <c r="J34462" s="192"/>
    </row>
    <row r="34463" spans="9:10" ht="15.75">
      <c r="I34463" s="192"/>
      <c r="J34463" s="192"/>
    </row>
    <row r="34464" spans="9:10" ht="15.75">
      <c r="I34464" s="192"/>
      <c r="J34464" s="192"/>
    </row>
    <row r="34465" spans="9:10" ht="15.75">
      <c r="I34465" s="192"/>
      <c r="J34465" s="192"/>
    </row>
    <row r="34466" spans="9:10" ht="15.75">
      <c r="I34466" s="192"/>
      <c r="J34466" s="192"/>
    </row>
    <row r="34467" spans="9:10" ht="15.75">
      <c r="I34467" s="192"/>
      <c r="J34467" s="192"/>
    </row>
    <row r="34468" spans="9:10" ht="15.75">
      <c r="I34468" s="192"/>
      <c r="J34468" s="192"/>
    </row>
    <row r="34469" spans="9:10" ht="15.75">
      <c r="I34469" s="192"/>
      <c r="J34469" s="192"/>
    </row>
    <row r="34470" spans="9:10" ht="15.75">
      <c r="I34470" s="192"/>
      <c r="J34470" s="192"/>
    </row>
    <row r="34471" spans="9:10" ht="15.75">
      <c r="I34471" s="192"/>
      <c r="J34471" s="192"/>
    </row>
    <row r="34472" spans="9:10" ht="15.75">
      <c r="I34472" s="192"/>
      <c r="J34472" s="192"/>
    </row>
    <row r="34473" spans="9:10" ht="15.75">
      <c r="I34473" s="192"/>
      <c r="J34473" s="192"/>
    </row>
    <row r="34474" spans="9:10" ht="15.75">
      <c r="I34474" s="192"/>
      <c r="J34474" s="192"/>
    </row>
    <row r="34475" spans="9:10" ht="15.75">
      <c r="I34475" s="192"/>
      <c r="J34475" s="192"/>
    </row>
    <row r="34476" spans="9:10" ht="15.75">
      <c r="I34476" s="192"/>
      <c r="J34476" s="192"/>
    </row>
    <row r="34477" spans="9:10" ht="15.75">
      <c r="I34477" s="192"/>
      <c r="J34477" s="192"/>
    </row>
    <row r="34478" spans="9:10" ht="15.75">
      <c r="I34478" s="192"/>
      <c r="J34478" s="192"/>
    </row>
    <row r="34479" spans="9:10" ht="15.75">
      <c r="I34479" s="192"/>
      <c r="J34479" s="192"/>
    </row>
    <row r="34480" spans="9:10" ht="15.75">
      <c r="I34480" s="192"/>
      <c r="J34480" s="192"/>
    </row>
    <row r="34481" spans="9:10" ht="15.75">
      <c r="I34481" s="192"/>
      <c r="J34481" s="192"/>
    </row>
    <row r="34482" spans="9:10" ht="15.75">
      <c r="I34482" s="192"/>
      <c r="J34482" s="192"/>
    </row>
    <row r="34483" spans="9:10" ht="15.75">
      <c r="I34483" s="192"/>
      <c r="J34483" s="192"/>
    </row>
    <row r="34484" spans="9:10" ht="15.75">
      <c r="I34484" s="192"/>
      <c r="J34484" s="192"/>
    </row>
    <row r="34485" spans="9:10" ht="15.75">
      <c r="I34485" s="192"/>
      <c r="J34485" s="192"/>
    </row>
    <row r="34486" spans="9:10" ht="15.75">
      <c r="I34486" s="192"/>
      <c r="J34486" s="192"/>
    </row>
    <row r="34487" spans="9:10" ht="15.75">
      <c r="I34487" s="192"/>
      <c r="J34487" s="192"/>
    </row>
    <row r="34488" spans="9:10" ht="15.75">
      <c r="I34488" s="192"/>
      <c r="J34488" s="192"/>
    </row>
    <row r="34489" spans="9:10" ht="15.75">
      <c r="I34489" s="192"/>
      <c r="J34489" s="192"/>
    </row>
    <row r="34490" spans="9:10" ht="15.75">
      <c r="I34490" s="192"/>
      <c r="J34490" s="192"/>
    </row>
    <row r="34491" spans="9:10" ht="15.75">
      <c r="I34491" s="192"/>
      <c r="J34491" s="192"/>
    </row>
    <row r="34492" spans="9:10" ht="15.75">
      <c r="I34492" s="192"/>
      <c r="J34492" s="192"/>
    </row>
    <row r="34493" spans="9:10" ht="15.75">
      <c r="I34493" s="192"/>
      <c r="J34493" s="192"/>
    </row>
    <row r="34494" spans="9:10" ht="15.75">
      <c r="I34494" s="192"/>
      <c r="J34494" s="192"/>
    </row>
    <row r="34495" spans="9:10" ht="15.75">
      <c r="I34495" s="192"/>
      <c r="J34495" s="192"/>
    </row>
    <row r="34496" spans="9:10" ht="15.75">
      <c r="I34496" s="192"/>
      <c r="J34496" s="192"/>
    </row>
    <row r="34497" spans="9:10" ht="15.75">
      <c r="I34497" s="192"/>
      <c r="J34497" s="192"/>
    </row>
    <row r="34498" spans="9:10" ht="15.75">
      <c r="I34498" s="192"/>
      <c r="J34498" s="192"/>
    </row>
    <row r="34499" spans="9:10" ht="15.75">
      <c r="I34499" s="192"/>
      <c r="J34499" s="192"/>
    </row>
    <row r="34500" spans="9:10" ht="15.75">
      <c r="I34500" s="192"/>
      <c r="J34500" s="192"/>
    </row>
    <row r="34501" spans="9:10" ht="15.75">
      <c r="I34501" s="192"/>
      <c r="J34501" s="192"/>
    </row>
    <row r="34502" spans="9:10" ht="15.75">
      <c r="I34502" s="192"/>
      <c r="J34502" s="192"/>
    </row>
    <row r="34503" spans="9:10" ht="15.75">
      <c r="I34503" s="192"/>
      <c r="J34503" s="192"/>
    </row>
    <row r="34504" spans="9:10" ht="15.75">
      <c r="I34504" s="192"/>
      <c r="J34504" s="192"/>
    </row>
    <row r="34505" spans="9:10" ht="15.75">
      <c r="I34505" s="192"/>
      <c r="J34505" s="192"/>
    </row>
    <row r="34506" spans="9:10" ht="15.75">
      <c r="I34506" s="192"/>
      <c r="J34506" s="192"/>
    </row>
    <row r="34507" spans="9:10" ht="15.75">
      <c r="I34507" s="192"/>
      <c r="J34507" s="192"/>
    </row>
    <row r="34508" spans="9:10" ht="15.75">
      <c r="I34508" s="192"/>
      <c r="J34508" s="192"/>
    </row>
    <row r="34509" spans="9:10" ht="15.75">
      <c r="I34509" s="192"/>
      <c r="J34509" s="192"/>
    </row>
    <row r="34510" spans="9:10" ht="15.75">
      <c r="I34510" s="192"/>
      <c r="J34510" s="192"/>
    </row>
    <row r="34511" spans="9:10" ht="15.75">
      <c r="I34511" s="192"/>
      <c r="J34511" s="192"/>
    </row>
    <row r="34512" spans="9:10" ht="15.75">
      <c r="I34512" s="192"/>
      <c r="J34512" s="192"/>
    </row>
    <row r="34513" spans="9:10" ht="15.75">
      <c r="I34513" s="192"/>
      <c r="J34513" s="192"/>
    </row>
    <row r="34514" spans="9:10" ht="15.75">
      <c r="I34514" s="192"/>
      <c r="J34514" s="192"/>
    </row>
    <row r="34515" spans="9:10" ht="15.75">
      <c r="I34515" s="192"/>
      <c r="J34515" s="192"/>
    </row>
    <row r="34516" spans="9:10" ht="15.75">
      <c r="I34516" s="192"/>
      <c r="J34516" s="192"/>
    </row>
    <row r="34517" spans="9:10" ht="15.75">
      <c r="I34517" s="192"/>
      <c r="J34517" s="192"/>
    </row>
    <row r="34518" spans="9:10" ht="15.75">
      <c r="I34518" s="192"/>
      <c r="J34518" s="192"/>
    </row>
    <row r="34519" spans="9:10" ht="15.75">
      <c r="I34519" s="192"/>
      <c r="J34519" s="192"/>
    </row>
    <row r="34520" spans="9:10" ht="15.75">
      <c r="I34520" s="192"/>
      <c r="J34520" s="192"/>
    </row>
    <row r="34521" spans="9:10" ht="15.75">
      <c r="I34521" s="192"/>
      <c r="J34521" s="192"/>
    </row>
    <row r="34522" spans="9:10" ht="15.75">
      <c r="I34522" s="192"/>
      <c r="J34522" s="192"/>
    </row>
    <row r="34523" spans="9:10" ht="15.75">
      <c r="I34523" s="192"/>
      <c r="J34523" s="192"/>
    </row>
    <row r="34524" spans="9:10" ht="15.75">
      <c r="I34524" s="192"/>
      <c r="J34524" s="192"/>
    </row>
    <row r="34525" spans="9:10" ht="15.75">
      <c r="I34525" s="192"/>
      <c r="J34525" s="192"/>
    </row>
    <row r="34526" spans="9:10" ht="15.75">
      <c r="I34526" s="192"/>
      <c r="J34526" s="192"/>
    </row>
    <row r="34527" spans="9:10" ht="15.75">
      <c r="I34527" s="192"/>
      <c r="J34527" s="192"/>
    </row>
    <row r="34528" spans="9:10" ht="15.75">
      <c r="I34528" s="192"/>
      <c r="J34528" s="192"/>
    </row>
    <row r="34529" spans="9:10" ht="15.75">
      <c r="I34529" s="192"/>
      <c r="J34529" s="192"/>
    </row>
    <row r="34530" spans="9:10" ht="15.75">
      <c r="I34530" s="192"/>
      <c r="J34530" s="192"/>
    </row>
    <row r="34531" spans="9:10" ht="15.75">
      <c r="I34531" s="192"/>
      <c r="J34531" s="192"/>
    </row>
    <row r="34532" spans="9:10" ht="15.75">
      <c r="I34532" s="192"/>
      <c r="J34532" s="192"/>
    </row>
    <row r="34533" spans="9:10" ht="15.75">
      <c r="I34533" s="192"/>
      <c r="J34533" s="192"/>
    </row>
    <row r="34534" spans="9:10" ht="15.75">
      <c r="I34534" s="192"/>
      <c r="J34534" s="192"/>
    </row>
    <row r="34535" spans="9:10" ht="15.75">
      <c r="I34535" s="192"/>
      <c r="J34535" s="192"/>
    </row>
    <row r="34536" spans="9:10" ht="15.75">
      <c r="I34536" s="192"/>
      <c r="J34536" s="192"/>
    </row>
    <row r="34537" spans="9:10" ht="15.75">
      <c r="I34537" s="192"/>
      <c r="J34537" s="192"/>
    </row>
    <row r="34538" spans="9:10" ht="15.75">
      <c r="I34538" s="192"/>
      <c r="J34538" s="192"/>
    </row>
    <row r="34539" spans="9:10" ht="15.75">
      <c r="I34539" s="192"/>
      <c r="J34539" s="192"/>
    </row>
    <row r="34540" spans="9:10" ht="15.75">
      <c r="I34540" s="192"/>
      <c r="J34540" s="192"/>
    </row>
    <row r="34541" spans="9:10" ht="15.75">
      <c r="I34541" s="192"/>
      <c r="J34541" s="192"/>
    </row>
    <row r="34542" spans="9:10" ht="15.75">
      <c r="I34542" s="192"/>
      <c r="J34542" s="192"/>
    </row>
    <row r="34543" spans="9:10" ht="15.75">
      <c r="I34543" s="192"/>
      <c r="J34543" s="192"/>
    </row>
    <row r="34544" spans="9:10" ht="15.75">
      <c r="I34544" s="192"/>
      <c r="J34544" s="192"/>
    </row>
    <row r="34545" spans="9:10" ht="15.75">
      <c r="I34545" s="192"/>
      <c r="J34545" s="192"/>
    </row>
    <row r="34546" spans="9:10" ht="15.75">
      <c r="I34546" s="192"/>
      <c r="J34546" s="192"/>
    </row>
    <row r="34547" spans="9:10" ht="15.75">
      <c r="I34547" s="192"/>
      <c r="J34547" s="192"/>
    </row>
    <row r="34548" spans="9:10" ht="15.75">
      <c r="I34548" s="192"/>
      <c r="J34548" s="192"/>
    </row>
    <row r="34549" spans="9:10" ht="15.75">
      <c r="I34549" s="192"/>
      <c r="J34549" s="192"/>
    </row>
    <row r="34550" spans="9:10" ht="15.75">
      <c r="I34550" s="192"/>
      <c r="J34550" s="192"/>
    </row>
    <row r="34551" spans="9:10" ht="15.75">
      <c r="I34551" s="192"/>
      <c r="J34551" s="192"/>
    </row>
    <row r="34552" spans="9:10" ht="15.75">
      <c r="I34552" s="192"/>
      <c r="J34552" s="192"/>
    </row>
    <row r="34553" spans="9:10" ht="15.75">
      <c r="I34553" s="192"/>
      <c r="J34553" s="192"/>
    </row>
    <row r="34554" spans="9:10" ht="15.75">
      <c r="I34554" s="192"/>
      <c r="J34554" s="192"/>
    </row>
    <row r="34555" spans="9:10" ht="15.75">
      <c r="I34555" s="192"/>
      <c r="J34555" s="192"/>
    </row>
    <row r="34556" spans="9:10" ht="15.75">
      <c r="I34556" s="192"/>
      <c r="J34556" s="192"/>
    </row>
    <row r="34557" spans="9:10" ht="15.75">
      <c r="I34557" s="192"/>
      <c r="J34557" s="192"/>
    </row>
    <row r="34558" spans="9:10" ht="15.75">
      <c r="I34558" s="192"/>
      <c r="J34558" s="192"/>
    </row>
    <row r="34559" spans="9:10" ht="15.75">
      <c r="I34559" s="192"/>
      <c r="J34559" s="192"/>
    </row>
    <row r="34560" spans="9:10" ht="15.75">
      <c r="I34560" s="192"/>
      <c r="J34560" s="192"/>
    </row>
    <row r="34561" spans="9:10" ht="15.75">
      <c r="I34561" s="192"/>
      <c r="J34561" s="192"/>
    </row>
    <row r="34562" spans="9:10" ht="15.75">
      <c r="I34562" s="192"/>
      <c r="J34562" s="192"/>
    </row>
    <row r="34563" spans="9:10" ht="15.75">
      <c r="I34563" s="192"/>
      <c r="J34563" s="192"/>
    </row>
    <row r="34564" spans="9:10" ht="15.75">
      <c r="I34564" s="192"/>
      <c r="J34564" s="192"/>
    </row>
    <row r="34565" spans="9:10" ht="15.75">
      <c r="I34565" s="192"/>
      <c r="J34565" s="192"/>
    </row>
    <row r="34566" spans="9:10" ht="15.75">
      <c r="I34566" s="192"/>
      <c r="J34566" s="192"/>
    </row>
    <row r="34567" spans="9:10" ht="15.75">
      <c r="I34567" s="192"/>
      <c r="J34567" s="192"/>
    </row>
    <row r="34568" spans="9:10" ht="15.75">
      <c r="I34568" s="192"/>
      <c r="J34568" s="192"/>
    </row>
    <row r="34569" spans="9:10" ht="15.75">
      <c r="I34569" s="192"/>
      <c r="J34569" s="192"/>
    </row>
    <row r="34570" spans="9:10" ht="15.75">
      <c r="I34570" s="192"/>
      <c r="J34570" s="192"/>
    </row>
    <row r="34571" spans="9:10" ht="15.75">
      <c r="I34571" s="192"/>
      <c r="J34571" s="192"/>
    </row>
    <row r="34572" spans="9:10" ht="15.75">
      <c r="I34572" s="192"/>
      <c r="J34572" s="192"/>
    </row>
    <row r="34573" spans="9:10" ht="15.75">
      <c r="I34573" s="192"/>
      <c r="J34573" s="192"/>
    </row>
    <row r="34574" spans="9:10" ht="15.75">
      <c r="I34574" s="192"/>
      <c r="J34574" s="192"/>
    </row>
    <row r="34575" spans="9:10" ht="15.75">
      <c r="I34575" s="192"/>
      <c r="J34575" s="192"/>
    </row>
    <row r="34576" spans="9:10" ht="15.75">
      <c r="I34576" s="192"/>
      <c r="J34576" s="192"/>
    </row>
    <row r="34577" spans="9:10" ht="15.75">
      <c r="I34577" s="192"/>
      <c r="J34577" s="192"/>
    </row>
    <row r="34578" spans="9:10" ht="15.75">
      <c r="I34578" s="192"/>
      <c r="J34578" s="192"/>
    </row>
    <row r="34579" spans="9:10" ht="15.75">
      <c r="I34579" s="192"/>
      <c r="J34579" s="192"/>
    </row>
    <row r="34580" spans="9:10" ht="15.75">
      <c r="I34580" s="192"/>
      <c r="J34580" s="192"/>
    </row>
    <row r="34581" spans="9:10" ht="15.75">
      <c r="I34581" s="192"/>
      <c r="J34581" s="192"/>
    </row>
    <row r="34582" spans="9:10" ht="15.75">
      <c r="I34582" s="192"/>
      <c r="J34582" s="192"/>
    </row>
    <row r="34583" spans="9:10" ht="15.75">
      <c r="I34583" s="192"/>
      <c r="J34583" s="192"/>
    </row>
    <row r="34584" spans="9:10" ht="15.75">
      <c r="I34584" s="192"/>
      <c r="J34584" s="192"/>
    </row>
    <row r="34585" spans="9:10" ht="15.75">
      <c r="I34585" s="192"/>
      <c r="J34585" s="192"/>
    </row>
    <row r="34586" spans="9:10" ht="15.75">
      <c r="I34586" s="192"/>
      <c r="J34586" s="192"/>
    </row>
    <row r="34587" spans="9:10" ht="15.75">
      <c r="I34587" s="192"/>
      <c r="J34587" s="192"/>
    </row>
    <row r="34588" spans="9:10" ht="15.75">
      <c r="I34588" s="192"/>
      <c r="J34588" s="192"/>
    </row>
    <row r="34589" spans="9:10" ht="15.75">
      <c r="I34589" s="192"/>
      <c r="J34589" s="192"/>
    </row>
    <row r="34590" spans="9:10" ht="15.75">
      <c r="I34590" s="192"/>
      <c r="J34590" s="192"/>
    </row>
    <row r="34591" spans="9:10" ht="15.75">
      <c r="I34591" s="192"/>
      <c r="J34591" s="192"/>
    </row>
    <row r="34592" spans="9:10" ht="15.75">
      <c r="I34592" s="192"/>
      <c r="J34592" s="192"/>
    </row>
    <row r="34593" spans="9:10" ht="15.75">
      <c r="I34593" s="192"/>
      <c r="J34593" s="192"/>
    </row>
    <row r="34594" spans="9:10" ht="15.75">
      <c r="I34594" s="192"/>
      <c r="J34594" s="192"/>
    </row>
    <row r="34595" spans="9:10" ht="15.75">
      <c r="I34595" s="192"/>
      <c r="J34595" s="192"/>
    </row>
    <row r="34596" spans="9:10" ht="15.75">
      <c r="I34596" s="192"/>
      <c r="J34596" s="192"/>
    </row>
    <row r="34597" spans="9:10" ht="15.75">
      <c r="I34597" s="192"/>
      <c r="J34597" s="192"/>
    </row>
    <row r="34598" spans="9:10" ht="15.75">
      <c r="I34598" s="192"/>
      <c r="J34598" s="192"/>
    </row>
    <row r="34599" spans="9:10" ht="15.75">
      <c r="I34599" s="192"/>
      <c r="J34599" s="192"/>
    </row>
    <row r="34600" spans="9:10" ht="15.75">
      <c r="I34600" s="192"/>
      <c r="J34600" s="192"/>
    </row>
    <row r="34601" spans="9:10" ht="15.75">
      <c r="I34601" s="192"/>
      <c r="J34601" s="192"/>
    </row>
    <row r="34602" spans="9:10" ht="15.75">
      <c r="I34602" s="192"/>
      <c r="J34602" s="192"/>
    </row>
    <row r="34603" spans="9:10" ht="15.75">
      <c r="I34603" s="192"/>
      <c r="J34603" s="192"/>
    </row>
    <row r="34604" spans="9:10" ht="15.75">
      <c r="I34604" s="192"/>
      <c r="J34604" s="192"/>
    </row>
    <row r="34605" spans="9:10" ht="15.75">
      <c r="I34605" s="192"/>
      <c r="J34605" s="192"/>
    </row>
    <row r="34606" spans="9:10" ht="15.75">
      <c r="I34606" s="192"/>
      <c r="J34606" s="192"/>
    </row>
    <row r="34607" spans="9:10" ht="15.75">
      <c r="I34607" s="192"/>
      <c r="J34607" s="192"/>
    </row>
    <row r="34608" spans="9:10" ht="15.75">
      <c r="I34608" s="192"/>
      <c r="J34608" s="192"/>
    </row>
    <row r="34609" spans="9:10" ht="15.75">
      <c r="I34609" s="192"/>
      <c r="J34609" s="192"/>
    </row>
    <row r="34610" spans="9:10" ht="15.75">
      <c r="I34610" s="192"/>
      <c r="J34610" s="192"/>
    </row>
    <row r="34611" spans="9:10" ht="15.75">
      <c r="I34611" s="192"/>
      <c r="J34611" s="192"/>
    </row>
    <row r="34612" spans="9:10" ht="15.75">
      <c r="I34612" s="192"/>
      <c r="J34612" s="192"/>
    </row>
    <row r="34613" spans="9:10" ht="15.75">
      <c r="I34613" s="192"/>
      <c r="J34613" s="192"/>
    </row>
    <row r="34614" spans="9:10" ht="15.75">
      <c r="I34614" s="192"/>
      <c r="J34614" s="192"/>
    </row>
    <row r="34615" spans="9:10" ht="15.75">
      <c r="I34615" s="192"/>
      <c r="J34615" s="192"/>
    </row>
    <row r="34616" spans="9:10" ht="15.75">
      <c r="I34616" s="192"/>
      <c r="J34616" s="192"/>
    </row>
    <row r="34617" spans="9:10" ht="15.75">
      <c r="I34617" s="192"/>
      <c r="J34617" s="192"/>
    </row>
    <row r="34618" spans="9:10" ht="15.75">
      <c r="I34618" s="192"/>
      <c r="J34618" s="192"/>
    </row>
    <row r="34619" spans="9:10" ht="15.75">
      <c r="I34619" s="192"/>
      <c r="J34619" s="192"/>
    </row>
    <row r="34620" spans="9:10" ht="15.75">
      <c r="I34620" s="192"/>
      <c r="J34620" s="192"/>
    </row>
    <row r="34621" spans="9:10" ht="15.75">
      <c r="I34621" s="192"/>
      <c r="J34621" s="192"/>
    </row>
    <row r="34622" spans="9:10" ht="15.75">
      <c r="I34622" s="192"/>
      <c r="J34622" s="192"/>
    </row>
    <row r="34623" spans="9:10" ht="15.75">
      <c r="I34623" s="192"/>
      <c r="J34623" s="192"/>
    </row>
    <row r="34624" spans="9:10" ht="15.75">
      <c r="I34624" s="192"/>
      <c r="J34624" s="192"/>
    </row>
    <row r="34625" spans="9:10" ht="15.75">
      <c r="I34625" s="192"/>
      <c r="J34625" s="192"/>
    </row>
    <row r="34626" spans="9:10" ht="15.75">
      <c r="I34626" s="192"/>
      <c r="J34626" s="192"/>
    </row>
    <row r="34627" spans="9:10" ht="15.75">
      <c r="I34627" s="192"/>
      <c r="J34627" s="192"/>
    </row>
    <row r="34628" spans="9:10" ht="15.75">
      <c r="I34628" s="192"/>
      <c r="J34628" s="192"/>
    </row>
    <row r="34629" spans="9:10" ht="15.75">
      <c r="I34629" s="192"/>
      <c r="J34629" s="192"/>
    </row>
    <row r="34630" spans="9:10" ht="15.75">
      <c r="I34630" s="192"/>
      <c r="J34630" s="192"/>
    </row>
    <row r="34631" spans="9:10" ht="15.75">
      <c r="I34631" s="192"/>
      <c r="J34631" s="192"/>
    </row>
    <row r="34632" spans="9:10" ht="15.75">
      <c r="I34632" s="192"/>
      <c r="J34632" s="192"/>
    </row>
    <row r="34633" spans="9:10" ht="15.75">
      <c r="I34633" s="192"/>
      <c r="J34633" s="192"/>
    </row>
    <row r="34634" spans="9:10" ht="15.75">
      <c r="I34634" s="192"/>
      <c r="J34634" s="192"/>
    </row>
    <row r="34635" spans="9:10" ht="15.75">
      <c r="I34635" s="192"/>
      <c r="J34635" s="192"/>
    </row>
    <row r="34636" spans="9:10" ht="15.75">
      <c r="I34636" s="192"/>
      <c r="J34636" s="192"/>
    </row>
    <row r="34637" spans="9:10" ht="15.75">
      <c r="I34637" s="192"/>
      <c r="J34637" s="192"/>
    </row>
    <row r="34638" spans="9:10" ht="15.75">
      <c r="I34638" s="192"/>
      <c r="J34638" s="192"/>
    </row>
    <row r="34639" spans="9:10" ht="15.75">
      <c r="I34639" s="192"/>
      <c r="J34639" s="192"/>
    </row>
    <row r="34640" spans="9:10" ht="15.75">
      <c r="I34640" s="192"/>
      <c r="J34640" s="192"/>
    </row>
    <row r="34641" spans="9:10" ht="15.75">
      <c r="I34641" s="192"/>
      <c r="J34641" s="192"/>
    </row>
    <row r="34642" spans="9:10" ht="15.75">
      <c r="I34642" s="192"/>
      <c r="J34642" s="192"/>
    </row>
    <row r="34643" spans="9:10" ht="15.75">
      <c r="I34643" s="192"/>
      <c r="J34643" s="192"/>
    </row>
    <row r="34644" spans="9:10" ht="15.75">
      <c r="I34644" s="192"/>
      <c r="J34644" s="192"/>
    </row>
    <row r="34645" spans="9:10" ht="15.75">
      <c r="I34645" s="192"/>
      <c r="J34645" s="192"/>
    </row>
    <row r="34646" spans="9:10" ht="15.75">
      <c r="I34646" s="192"/>
      <c r="J34646" s="192"/>
    </row>
    <row r="34647" spans="9:10" ht="15.75">
      <c r="I34647" s="192"/>
      <c r="J34647" s="192"/>
    </row>
    <row r="34648" spans="9:10" ht="15.75">
      <c r="I34648" s="192"/>
      <c r="J34648" s="192"/>
    </row>
    <row r="34649" spans="9:10" ht="15.75">
      <c r="I34649" s="192"/>
      <c r="J34649" s="192"/>
    </row>
    <row r="34650" spans="9:10" ht="15.75">
      <c r="I34650" s="192"/>
      <c r="J34650" s="192"/>
    </row>
    <row r="34651" spans="9:10" ht="15.75">
      <c r="I34651" s="192"/>
      <c r="J34651" s="192"/>
    </row>
    <row r="34652" spans="9:10" ht="15.75">
      <c r="I34652" s="192"/>
      <c r="J34652" s="192"/>
    </row>
    <row r="34653" spans="9:10" ht="15.75">
      <c r="I34653" s="192"/>
      <c r="J34653" s="192"/>
    </row>
    <row r="34654" spans="9:10" ht="15.75">
      <c r="I34654" s="192"/>
      <c r="J34654" s="192"/>
    </row>
    <row r="34655" spans="9:10" ht="15.75">
      <c r="I34655" s="192"/>
      <c r="J34655" s="192"/>
    </row>
    <row r="34656" spans="9:10" ht="15.75">
      <c r="I34656" s="192"/>
      <c r="J34656" s="192"/>
    </row>
    <row r="34657" spans="9:10" ht="15.75">
      <c r="I34657" s="192"/>
      <c r="J34657" s="192"/>
    </row>
    <row r="34658" spans="9:10" ht="15.75">
      <c r="I34658" s="192"/>
      <c r="J34658" s="192"/>
    </row>
    <row r="34659" spans="9:10" ht="15.75">
      <c r="I34659" s="192"/>
      <c r="J34659" s="192"/>
    </row>
    <row r="34660" spans="9:10" ht="15.75">
      <c r="I34660" s="192"/>
      <c r="J34660" s="192"/>
    </row>
    <row r="34661" spans="9:10" ht="15.75">
      <c r="I34661" s="192"/>
      <c r="J34661" s="192"/>
    </row>
    <row r="34662" spans="9:10" ht="15.75">
      <c r="I34662" s="192"/>
      <c r="J34662" s="192"/>
    </row>
    <row r="34663" spans="9:10" ht="15.75">
      <c r="I34663" s="192"/>
      <c r="J34663" s="192"/>
    </row>
    <row r="34664" spans="9:10" ht="15.75">
      <c r="I34664" s="192"/>
      <c r="J34664" s="192"/>
    </row>
    <row r="34665" spans="9:10" ht="15.75">
      <c r="I34665" s="192"/>
      <c r="J34665" s="192"/>
    </row>
    <row r="34666" spans="9:10" ht="15.75">
      <c r="I34666" s="192"/>
      <c r="J34666" s="192"/>
    </row>
    <row r="34667" spans="9:10" ht="15.75">
      <c r="I34667" s="192"/>
      <c r="J34667" s="192"/>
    </row>
    <row r="34668" spans="9:10" ht="15.75">
      <c r="I34668" s="192"/>
      <c r="J34668" s="192"/>
    </row>
    <row r="34669" spans="9:10" ht="15.75">
      <c r="I34669" s="192"/>
      <c r="J34669" s="192"/>
    </row>
    <row r="34670" spans="9:10" ht="15.75">
      <c r="I34670" s="192"/>
      <c r="J34670" s="192"/>
    </row>
    <row r="34671" spans="9:10" ht="15.75">
      <c r="I34671" s="192"/>
      <c r="J34671" s="192"/>
    </row>
    <row r="34672" spans="9:10" ht="15.75">
      <c r="I34672" s="192"/>
      <c r="J34672" s="192"/>
    </row>
    <row r="34673" spans="9:10" ht="15.75">
      <c r="I34673" s="192"/>
      <c r="J34673" s="192"/>
    </row>
    <row r="34674" spans="9:10" ht="15.75">
      <c r="I34674" s="192"/>
      <c r="J34674" s="192"/>
    </row>
    <row r="34675" spans="9:10" ht="15.75">
      <c r="I34675" s="192"/>
      <c r="J34675" s="192"/>
    </row>
    <row r="34676" spans="9:10" ht="15.75">
      <c r="I34676" s="192"/>
      <c r="J34676" s="192"/>
    </row>
    <row r="34677" spans="9:10" ht="15.75">
      <c r="I34677" s="192"/>
      <c r="J34677" s="192"/>
    </row>
    <row r="34678" spans="9:10" ht="15.75">
      <c r="I34678" s="192"/>
      <c r="J34678" s="192"/>
    </row>
    <row r="34679" spans="9:10" ht="15.75">
      <c r="I34679" s="192"/>
      <c r="J34679" s="192"/>
    </row>
    <row r="34680" spans="9:10" ht="15.75">
      <c r="I34680" s="192"/>
      <c r="J34680" s="192"/>
    </row>
    <row r="34681" spans="9:10" ht="15.75">
      <c r="I34681" s="192"/>
      <c r="J34681" s="192"/>
    </row>
    <row r="34682" spans="9:10" ht="15.75">
      <c r="I34682" s="192"/>
      <c r="J34682" s="192"/>
    </row>
    <row r="34683" spans="9:10" ht="15.75">
      <c r="I34683" s="192"/>
      <c r="J34683" s="192"/>
    </row>
    <row r="34684" spans="9:10" ht="15.75">
      <c r="I34684" s="192"/>
      <c r="J34684" s="192"/>
    </row>
    <row r="34685" spans="9:10" ht="15.75">
      <c r="I34685" s="192"/>
      <c r="J34685" s="192"/>
    </row>
    <row r="34686" spans="9:10" ht="15.75">
      <c r="I34686" s="192"/>
      <c r="J34686" s="192"/>
    </row>
    <row r="34687" spans="9:10" ht="15.75">
      <c r="I34687" s="192"/>
      <c r="J34687" s="192"/>
    </row>
    <row r="34688" spans="9:10" ht="15.75">
      <c r="I34688" s="192"/>
      <c r="J34688" s="192"/>
    </row>
    <row r="34689" spans="9:10" ht="15.75">
      <c r="I34689" s="192"/>
      <c r="J34689" s="192"/>
    </row>
    <row r="34690" spans="9:10" ht="15.75">
      <c r="I34690" s="192"/>
      <c r="J34690" s="192"/>
    </row>
    <row r="34691" spans="9:10" ht="15.75">
      <c r="I34691" s="192"/>
      <c r="J34691" s="192"/>
    </row>
    <row r="34692" spans="9:10" ht="15.75">
      <c r="I34692" s="192"/>
      <c r="J34692" s="192"/>
    </row>
    <row r="34693" spans="9:10" ht="15.75">
      <c r="I34693" s="192"/>
      <c r="J34693" s="192"/>
    </row>
    <row r="34694" spans="9:10" ht="15.75">
      <c r="I34694" s="192"/>
      <c r="J34694" s="192"/>
    </row>
    <row r="34695" spans="9:10" ht="15.75">
      <c r="I34695" s="192"/>
      <c r="J34695" s="192"/>
    </row>
    <row r="34696" spans="9:10" ht="15.75">
      <c r="I34696" s="192"/>
      <c r="J34696" s="192"/>
    </row>
    <row r="34697" spans="9:10" ht="15.75">
      <c r="I34697" s="192"/>
      <c r="J34697" s="192"/>
    </row>
    <row r="34698" spans="9:10" ht="15.75">
      <c r="I34698" s="192"/>
      <c r="J34698" s="192"/>
    </row>
    <row r="34699" spans="9:10" ht="15.75">
      <c r="I34699" s="192"/>
      <c r="J34699" s="192"/>
    </row>
    <row r="34700" spans="9:10" ht="15.75">
      <c r="I34700" s="192"/>
      <c r="J34700" s="192"/>
    </row>
    <row r="34701" spans="9:10" ht="15.75">
      <c r="I34701" s="192"/>
      <c r="J34701" s="192"/>
    </row>
    <row r="34702" spans="9:10" ht="15.75">
      <c r="I34702" s="192"/>
      <c r="J34702" s="192"/>
    </row>
    <row r="34703" spans="9:10" ht="15.75">
      <c r="I34703" s="192"/>
      <c r="J34703" s="192"/>
    </row>
    <row r="34704" spans="9:10" ht="15.75">
      <c r="I34704" s="192"/>
      <c r="J34704" s="192"/>
    </row>
    <row r="34705" spans="9:10" ht="15.75">
      <c r="I34705" s="192"/>
      <c r="J34705" s="192"/>
    </row>
    <row r="34706" spans="9:10" ht="15.75">
      <c r="I34706" s="192"/>
      <c r="J34706" s="192"/>
    </row>
    <row r="34707" spans="9:10" ht="15.75">
      <c r="I34707" s="192"/>
      <c r="J34707" s="192"/>
    </row>
    <row r="34708" spans="9:10" ht="15.75">
      <c r="I34708" s="192"/>
      <c r="J34708" s="192"/>
    </row>
    <row r="34709" spans="9:10" ht="15.75">
      <c r="I34709" s="192"/>
      <c r="J34709" s="192"/>
    </row>
    <row r="34710" spans="9:10" ht="15.75">
      <c r="I34710" s="192"/>
      <c r="J34710" s="192"/>
    </row>
    <row r="34711" spans="9:10" ht="15.75">
      <c r="I34711" s="192"/>
      <c r="J34711" s="192"/>
    </row>
    <row r="34712" spans="9:10" ht="15.75">
      <c r="I34712" s="192"/>
      <c r="J34712" s="192"/>
    </row>
    <row r="34713" spans="9:10" ht="15.75">
      <c r="I34713" s="192"/>
      <c r="J34713" s="192"/>
    </row>
    <row r="34714" spans="9:10" ht="15.75">
      <c r="I34714" s="192"/>
      <c r="J34714" s="192"/>
    </row>
    <row r="34715" spans="9:10" ht="15.75">
      <c r="I34715" s="192"/>
      <c r="J34715" s="192"/>
    </row>
    <row r="34716" spans="9:10" ht="15.75">
      <c r="I34716" s="192"/>
      <c r="J34716" s="192"/>
    </row>
    <row r="34717" spans="9:10" ht="15.75">
      <c r="I34717" s="192"/>
      <c r="J34717" s="192"/>
    </row>
    <row r="34718" spans="9:10" ht="15.75">
      <c r="I34718" s="192"/>
      <c r="J34718" s="192"/>
    </row>
    <row r="34719" spans="9:10" ht="15.75">
      <c r="I34719" s="192"/>
      <c r="J34719" s="192"/>
    </row>
    <row r="34720" spans="9:10" ht="15.75">
      <c r="I34720" s="192"/>
      <c r="J34720" s="192"/>
    </row>
    <row r="34721" spans="9:10" ht="15.75">
      <c r="I34721" s="192"/>
      <c r="J34721" s="192"/>
    </row>
    <row r="34722" spans="9:10" ht="15.75">
      <c r="I34722" s="192"/>
      <c r="J34722" s="192"/>
    </row>
    <row r="34723" spans="9:10" ht="15.75">
      <c r="I34723" s="192"/>
      <c r="J34723" s="192"/>
    </row>
    <row r="34724" spans="9:10" ht="15.75">
      <c r="I34724" s="192"/>
      <c r="J34724" s="192"/>
    </row>
    <row r="34725" spans="9:10" ht="15.75">
      <c r="I34725" s="192"/>
      <c r="J34725" s="192"/>
    </row>
    <row r="34726" spans="9:10" ht="15.75">
      <c r="I34726" s="192"/>
      <c r="J34726" s="192"/>
    </row>
    <row r="34727" spans="9:10" ht="15.75">
      <c r="I34727" s="192"/>
      <c r="J34727" s="192"/>
    </row>
    <row r="34728" spans="9:10" ht="15.75">
      <c r="I34728" s="192"/>
      <c r="J34728" s="192"/>
    </row>
    <row r="34729" spans="9:10" ht="15.75">
      <c r="I34729" s="192"/>
      <c r="J34729" s="192"/>
    </row>
    <row r="34730" spans="9:10" ht="15.75">
      <c r="I34730" s="192"/>
      <c r="J34730" s="192"/>
    </row>
    <row r="34731" spans="9:10" ht="15.75">
      <c r="I34731" s="192"/>
      <c r="J34731" s="192"/>
    </row>
    <row r="34732" spans="9:10" ht="15.75">
      <c r="I34732" s="192"/>
      <c r="J34732" s="192"/>
    </row>
    <row r="34733" spans="9:10" ht="15.75">
      <c r="I34733" s="192"/>
      <c r="J34733" s="192"/>
    </row>
    <row r="34734" spans="9:10" ht="15.75">
      <c r="I34734" s="192"/>
      <c r="J34734" s="192"/>
    </row>
    <row r="34735" spans="9:10" ht="15.75">
      <c r="I34735" s="192"/>
      <c r="J34735" s="192"/>
    </row>
    <row r="34736" spans="9:10" ht="15.75">
      <c r="I34736" s="192"/>
      <c r="J34736" s="192"/>
    </row>
    <row r="34737" spans="9:10" ht="15.75">
      <c r="I34737" s="192"/>
      <c r="J34737" s="192"/>
    </row>
    <row r="34738" spans="9:10" ht="15.75">
      <c r="I34738" s="192"/>
      <c r="J34738" s="192"/>
    </row>
    <row r="34739" spans="9:10" ht="15.75">
      <c r="I34739" s="192"/>
      <c r="J34739" s="192"/>
    </row>
    <row r="34740" spans="9:10" ht="15.75">
      <c r="I34740" s="192"/>
      <c r="J34740" s="192"/>
    </row>
    <row r="34741" spans="9:10" ht="15.75">
      <c r="I34741" s="192"/>
      <c r="J34741" s="192"/>
    </row>
    <row r="34742" spans="9:10" ht="15.75">
      <c r="I34742" s="192"/>
      <c r="J34742" s="192"/>
    </row>
    <row r="34743" spans="9:10" ht="15.75">
      <c r="I34743" s="192"/>
      <c r="J34743" s="192"/>
    </row>
    <row r="34744" spans="9:10" ht="15.75">
      <c r="I34744" s="192"/>
      <c r="J34744" s="192"/>
    </row>
    <row r="34745" spans="9:10" ht="15.75">
      <c r="I34745" s="192"/>
      <c r="J34745" s="192"/>
    </row>
    <row r="34746" spans="9:10" ht="15.75">
      <c r="I34746" s="192"/>
      <c r="J34746" s="192"/>
    </row>
    <row r="34747" spans="9:10" ht="15.75">
      <c r="I34747" s="192"/>
      <c r="J34747" s="192"/>
    </row>
    <row r="34748" spans="9:10" ht="15.75">
      <c r="I34748" s="192"/>
      <c r="J34748" s="192"/>
    </row>
    <row r="34749" spans="9:10" ht="15.75">
      <c r="I34749" s="192"/>
      <c r="J34749" s="192"/>
    </row>
    <row r="34750" spans="9:10" ht="15.75">
      <c r="I34750" s="192"/>
      <c r="J34750" s="192"/>
    </row>
    <row r="34751" spans="9:10" ht="15.75">
      <c r="I34751" s="192"/>
      <c r="J34751" s="192"/>
    </row>
    <row r="34752" spans="9:10" ht="15.75">
      <c r="I34752" s="192"/>
      <c r="J34752" s="192"/>
    </row>
    <row r="34753" spans="9:10" ht="15.75">
      <c r="I34753" s="192"/>
      <c r="J34753" s="192"/>
    </row>
    <row r="34754" spans="9:10" ht="15.75">
      <c r="I34754" s="192"/>
      <c r="J34754" s="192"/>
    </row>
    <row r="34755" spans="9:10" ht="15.75">
      <c r="I34755" s="192"/>
      <c r="J34755" s="192"/>
    </row>
    <row r="34756" spans="9:10" ht="15.75">
      <c r="I34756" s="192"/>
      <c r="J34756" s="192"/>
    </row>
    <row r="34757" spans="9:10" ht="15.75">
      <c r="I34757" s="192"/>
      <c r="J34757" s="192"/>
    </row>
    <row r="34758" spans="9:10" ht="15.75">
      <c r="I34758" s="192"/>
      <c r="J34758" s="192"/>
    </row>
    <row r="34759" spans="9:10" ht="15.75">
      <c r="I34759" s="192"/>
      <c r="J34759" s="192"/>
    </row>
    <row r="34760" spans="9:10" ht="15.75">
      <c r="I34760" s="192"/>
      <c r="J34760" s="192"/>
    </row>
    <row r="34761" spans="9:10" ht="15.75">
      <c r="I34761" s="192"/>
      <c r="J34761" s="192"/>
    </row>
    <row r="34762" spans="9:10" ht="15.75">
      <c r="I34762" s="192"/>
      <c r="J34762" s="192"/>
    </row>
    <row r="34763" spans="9:10" ht="15.75">
      <c r="I34763" s="192"/>
      <c r="J34763" s="192"/>
    </row>
    <row r="34764" spans="9:10" ht="15.75">
      <c r="I34764" s="192"/>
      <c r="J34764" s="192"/>
    </row>
    <row r="34765" spans="9:10" ht="15.75">
      <c r="I34765" s="192"/>
      <c r="J34765" s="192"/>
    </row>
    <row r="34766" spans="9:10" ht="15.75">
      <c r="I34766" s="192"/>
      <c r="J34766" s="192"/>
    </row>
    <row r="34767" spans="9:10" ht="15.75">
      <c r="I34767" s="192"/>
      <c r="J34767" s="192"/>
    </row>
    <row r="34768" spans="9:10" ht="15.75">
      <c r="I34768" s="192"/>
      <c r="J34768" s="192"/>
    </row>
    <row r="34769" spans="9:10" ht="15.75">
      <c r="I34769" s="192"/>
      <c r="J34769" s="192"/>
    </row>
    <row r="34770" spans="9:10" ht="15.75">
      <c r="I34770" s="192"/>
      <c r="J34770" s="192"/>
    </row>
    <row r="34771" spans="9:10" ht="15.75">
      <c r="I34771" s="192"/>
      <c r="J34771" s="192"/>
    </row>
    <row r="34772" spans="9:10" ht="15.75">
      <c r="I34772" s="192"/>
      <c r="J34772" s="192"/>
    </row>
    <row r="34773" spans="9:10" ht="15.75">
      <c r="I34773" s="192"/>
      <c r="J34773" s="192"/>
    </row>
    <row r="34774" spans="9:10" ht="15.75">
      <c r="I34774" s="192"/>
      <c r="J34774" s="192"/>
    </row>
    <row r="34775" spans="9:10" ht="15.75">
      <c r="I34775" s="192"/>
      <c r="J34775" s="192"/>
    </row>
    <row r="34776" spans="9:10" ht="15.75">
      <c r="I34776" s="192"/>
      <c r="J34776" s="192"/>
    </row>
    <row r="34777" spans="9:10" ht="15.75">
      <c r="I34777" s="192"/>
      <c r="J34777" s="192"/>
    </row>
    <row r="34778" spans="9:10" ht="15.75">
      <c r="I34778" s="192"/>
      <c r="J34778" s="192"/>
    </row>
    <row r="34779" spans="9:10" ht="15.75">
      <c r="I34779" s="192"/>
      <c r="J34779" s="192"/>
    </row>
    <row r="34780" spans="9:10" ht="15.75">
      <c r="I34780" s="192"/>
      <c r="J34780" s="192"/>
    </row>
    <row r="34781" spans="9:10" ht="15.75">
      <c r="I34781" s="192"/>
      <c r="J34781" s="192"/>
    </row>
    <row r="34782" spans="9:10" ht="15.75">
      <c r="I34782" s="192"/>
      <c r="J34782" s="192"/>
    </row>
    <row r="34783" spans="9:10" ht="15.75">
      <c r="I34783" s="192"/>
      <c r="J34783" s="192"/>
    </row>
    <row r="34784" spans="9:10" ht="15.75">
      <c r="I34784" s="192"/>
      <c r="J34784" s="192"/>
    </row>
    <row r="34785" spans="9:10" ht="15.75">
      <c r="I34785" s="192"/>
      <c r="J34785" s="192"/>
    </row>
    <row r="34786" spans="9:10" ht="15.75">
      <c r="I34786" s="192"/>
      <c r="J34786" s="192"/>
    </row>
    <row r="34787" spans="9:10" ht="15.75">
      <c r="I34787" s="192"/>
      <c r="J34787" s="192"/>
    </row>
    <row r="34788" spans="9:10" ht="15.75">
      <c r="I34788" s="192"/>
      <c r="J34788" s="192"/>
    </row>
    <row r="34789" spans="9:10" ht="15.75">
      <c r="I34789" s="192"/>
      <c r="J34789" s="192"/>
    </row>
    <row r="34790" spans="9:10" ht="15.75">
      <c r="I34790" s="192"/>
      <c r="J34790" s="192"/>
    </row>
    <row r="34791" spans="9:10" ht="15.75">
      <c r="I34791" s="192"/>
      <c r="J34791" s="192"/>
    </row>
    <row r="34792" spans="9:10" ht="15.75">
      <c r="I34792" s="192"/>
      <c r="J34792" s="192"/>
    </row>
    <row r="34793" spans="9:10" ht="15.75">
      <c r="I34793" s="192"/>
      <c r="J34793" s="192"/>
    </row>
    <row r="34794" spans="9:10" ht="15.75">
      <c r="I34794" s="192"/>
      <c r="J34794" s="192"/>
    </row>
    <row r="34795" spans="9:10" ht="15.75">
      <c r="I34795" s="192"/>
      <c r="J34795" s="192"/>
    </row>
    <row r="34796" spans="9:10" ht="15.75">
      <c r="I34796" s="192"/>
      <c r="J34796" s="192"/>
    </row>
    <row r="34797" spans="9:10" ht="15.75">
      <c r="I34797" s="192"/>
      <c r="J34797" s="192"/>
    </row>
    <row r="34798" spans="9:10" ht="15.75">
      <c r="I34798" s="192"/>
      <c r="J34798" s="192"/>
    </row>
    <row r="34799" spans="9:10" ht="15.75">
      <c r="I34799" s="192"/>
      <c r="J34799" s="192"/>
    </row>
    <row r="34800" spans="9:10" ht="15.75">
      <c r="I34800" s="192"/>
      <c r="J34800" s="192"/>
    </row>
    <row r="34801" spans="9:10" ht="15.75">
      <c r="I34801" s="192"/>
      <c r="J34801" s="192"/>
    </row>
    <row r="34802" spans="9:10" ht="15.75">
      <c r="I34802" s="192"/>
      <c r="J34802" s="192"/>
    </row>
    <row r="34803" spans="9:10" ht="15.75">
      <c r="I34803" s="192"/>
      <c r="J34803" s="192"/>
    </row>
    <row r="34804" spans="9:10" ht="15.75">
      <c r="I34804" s="192"/>
      <c r="J34804" s="192"/>
    </row>
    <row r="34805" spans="9:10" ht="15.75">
      <c r="I34805" s="192"/>
      <c r="J34805" s="192"/>
    </row>
    <row r="34806" spans="9:10" ht="15.75">
      <c r="I34806" s="192"/>
      <c r="J34806" s="192"/>
    </row>
    <row r="34807" spans="9:10" ht="15.75">
      <c r="I34807" s="192"/>
      <c r="J34807" s="192"/>
    </row>
    <row r="34808" spans="9:10" ht="15.75">
      <c r="I34808" s="192"/>
      <c r="J34808" s="192"/>
    </row>
    <row r="34809" spans="9:10" ht="15.75">
      <c r="I34809" s="192"/>
      <c r="J34809" s="192"/>
    </row>
    <row r="34810" spans="9:10" ht="15.75">
      <c r="I34810" s="192"/>
      <c r="J34810" s="192"/>
    </row>
    <row r="34811" spans="9:10" ht="15.75">
      <c r="I34811" s="192"/>
      <c r="J34811" s="192"/>
    </row>
    <row r="34812" spans="9:10" ht="15.75">
      <c r="I34812" s="192"/>
      <c r="J34812" s="192"/>
    </row>
    <row r="34813" spans="9:10" ht="15.75">
      <c r="I34813" s="192"/>
      <c r="J34813" s="192"/>
    </row>
    <row r="34814" spans="9:10" ht="15.75">
      <c r="I34814" s="192"/>
      <c r="J34814" s="192"/>
    </row>
    <row r="34815" spans="9:10" ht="15.75">
      <c r="I34815" s="192"/>
      <c r="J34815" s="192"/>
    </row>
    <row r="34816" spans="9:10" ht="15.75">
      <c r="I34816" s="192"/>
      <c r="J34816" s="192"/>
    </row>
    <row r="34817" spans="9:10" ht="15.75">
      <c r="I34817" s="192"/>
      <c r="J34817" s="192"/>
    </row>
    <row r="34818" spans="9:10" ht="15.75">
      <c r="I34818" s="192"/>
      <c r="J34818" s="192"/>
    </row>
    <row r="34819" spans="9:10" ht="15.75">
      <c r="I34819" s="192"/>
      <c r="J34819" s="192"/>
    </row>
    <row r="34820" spans="9:10" ht="15.75">
      <c r="I34820" s="192"/>
      <c r="J34820" s="192"/>
    </row>
    <row r="34821" spans="9:10" ht="15.75">
      <c r="I34821" s="192"/>
      <c r="J34821" s="192"/>
    </row>
    <row r="34822" spans="9:10" ht="15.75">
      <c r="I34822" s="192"/>
      <c r="J34822" s="192"/>
    </row>
    <row r="34823" spans="9:10" ht="15.75">
      <c r="I34823" s="192"/>
      <c r="J34823" s="192"/>
    </row>
    <row r="34824" spans="9:10" ht="15.75">
      <c r="I34824" s="192"/>
      <c r="J34824" s="192"/>
    </row>
    <row r="34825" spans="9:10" ht="15.75">
      <c r="I34825" s="192"/>
      <c r="J34825" s="192"/>
    </row>
    <row r="34826" spans="9:10" ht="15.75">
      <c r="I34826" s="192"/>
      <c r="J34826" s="192"/>
    </row>
    <row r="34827" spans="9:10" ht="15.75">
      <c r="I34827" s="192"/>
      <c r="J34827" s="192"/>
    </row>
    <row r="34828" spans="9:10" ht="15.75">
      <c r="I34828" s="192"/>
      <c r="J34828" s="192"/>
    </row>
    <row r="34829" spans="9:10" ht="15.75">
      <c r="I34829" s="192"/>
      <c r="J34829" s="192"/>
    </row>
    <row r="34830" spans="9:10" ht="15.75">
      <c r="I34830" s="192"/>
      <c r="J34830" s="192"/>
    </row>
    <row r="34831" spans="9:10" ht="15.75">
      <c r="I34831" s="192"/>
      <c r="J34831" s="192"/>
    </row>
    <row r="34832" spans="9:10" ht="15.75">
      <c r="I34832" s="192"/>
      <c r="J34832" s="192"/>
    </row>
    <row r="34833" spans="9:10" ht="15.75">
      <c r="I34833" s="192"/>
      <c r="J34833" s="192"/>
    </row>
    <row r="34834" spans="9:10" ht="15.75">
      <c r="I34834" s="192"/>
      <c r="J34834" s="192"/>
    </row>
    <row r="34835" spans="9:10" ht="15.75">
      <c r="I34835" s="192"/>
      <c r="J34835" s="192"/>
    </row>
    <row r="34836" spans="9:10" ht="15.75">
      <c r="I34836" s="192"/>
      <c r="J34836" s="192"/>
    </row>
    <row r="34837" spans="9:10" ht="15.75">
      <c r="I34837" s="192"/>
      <c r="J34837" s="192"/>
    </row>
    <row r="34838" spans="9:10" ht="15.75">
      <c r="I34838" s="192"/>
      <c r="J34838" s="192"/>
    </row>
    <row r="34839" spans="9:10" ht="15.75">
      <c r="I34839" s="192"/>
      <c r="J34839" s="192"/>
    </row>
    <row r="34840" spans="9:10" ht="15.75">
      <c r="I34840" s="192"/>
      <c r="J34840" s="192"/>
    </row>
    <row r="34841" spans="9:10" ht="15.75">
      <c r="I34841" s="192"/>
      <c r="J34841" s="192"/>
    </row>
    <row r="34842" spans="9:10" ht="15.75">
      <c r="I34842" s="192"/>
      <c r="J34842" s="192"/>
    </row>
    <row r="34843" spans="9:10" ht="15.75">
      <c r="I34843" s="192"/>
      <c r="J34843" s="192"/>
    </row>
    <row r="34844" spans="9:10" ht="15.75">
      <c r="I34844" s="192"/>
      <c r="J34844" s="192"/>
    </row>
    <row r="34845" spans="9:10" ht="15.75">
      <c r="I34845" s="192"/>
      <c r="J34845" s="192"/>
    </row>
    <row r="34846" spans="9:10" ht="15.75">
      <c r="I34846" s="192"/>
      <c r="J34846" s="192"/>
    </row>
    <row r="34847" spans="9:10" ht="15.75">
      <c r="I34847" s="192"/>
      <c r="J34847" s="192"/>
    </row>
    <row r="34848" spans="9:10" ht="15.75">
      <c r="I34848" s="192"/>
      <c r="J34848" s="192"/>
    </row>
    <row r="34849" spans="9:10" ht="15.75">
      <c r="I34849" s="192"/>
      <c r="J34849" s="192"/>
    </row>
    <row r="34850" spans="9:10" ht="15.75">
      <c r="I34850" s="192"/>
      <c r="J34850" s="192"/>
    </row>
    <row r="34851" spans="9:10" ht="15.75">
      <c r="I34851" s="192"/>
      <c r="J34851" s="192"/>
    </row>
    <row r="34852" spans="9:10" ht="15.75">
      <c r="I34852" s="192"/>
      <c r="J34852" s="192"/>
    </row>
    <row r="34853" spans="9:10" ht="15.75">
      <c r="I34853" s="192"/>
      <c r="J34853" s="192"/>
    </row>
    <row r="34854" spans="9:10" ht="15.75">
      <c r="I34854" s="192"/>
      <c r="J34854" s="192"/>
    </row>
    <row r="34855" spans="9:10" ht="15.75">
      <c r="I34855" s="192"/>
      <c r="J34855" s="192"/>
    </row>
    <row r="34856" spans="9:10" ht="15.75">
      <c r="I34856" s="192"/>
      <c r="J34856" s="192"/>
    </row>
    <row r="34857" spans="9:10" ht="15.75">
      <c r="I34857" s="192"/>
      <c r="J34857" s="192"/>
    </row>
    <row r="34858" spans="9:10" ht="15.75">
      <c r="I34858" s="192"/>
      <c r="J34858" s="192"/>
    </row>
    <row r="34859" spans="9:10" ht="15.75">
      <c r="I34859" s="192"/>
      <c r="J34859" s="192"/>
    </row>
    <row r="34860" spans="9:10" ht="15.75">
      <c r="I34860" s="192"/>
      <c r="J34860" s="192"/>
    </row>
    <row r="34861" spans="9:10" ht="15.75">
      <c r="I34861" s="192"/>
      <c r="J34861" s="192"/>
    </row>
    <row r="34862" spans="9:10" ht="15.75">
      <c r="I34862" s="192"/>
      <c r="J34862" s="192"/>
    </row>
    <row r="34863" spans="9:10" ht="15.75">
      <c r="I34863" s="192"/>
      <c r="J34863" s="192"/>
    </row>
    <row r="34864" spans="9:10" ht="15.75">
      <c r="I34864" s="192"/>
      <c r="J34864" s="192"/>
    </row>
    <row r="34865" spans="9:10" ht="15.75">
      <c r="I34865" s="192"/>
      <c r="J34865" s="192"/>
    </row>
    <row r="34866" spans="9:10" ht="15.75">
      <c r="I34866" s="192"/>
      <c r="J34866" s="192"/>
    </row>
    <row r="34867" spans="9:10" ht="15.75">
      <c r="I34867" s="192"/>
      <c r="J34867" s="192"/>
    </row>
    <row r="34868" spans="9:10" ht="15.75">
      <c r="I34868" s="192"/>
      <c r="J34868" s="192"/>
    </row>
    <row r="34869" spans="9:10" ht="15.75">
      <c r="I34869" s="192"/>
      <c r="J34869" s="192"/>
    </row>
    <row r="34870" spans="9:10" ht="15.75">
      <c r="I34870" s="192"/>
      <c r="J34870" s="192"/>
    </row>
    <row r="34871" spans="9:10" ht="15.75">
      <c r="I34871" s="192"/>
      <c r="J34871" s="192"/>
    </row>
    <row r="34872" spans="9:10" ht="15.75">
      <c r="I34872" s="192"/>
      <c r="J34872" s="192"/>
    </row>
    <row r="34873" spans="9:10" ht="15.75">
      <c r="I34873" s="192"/>
      <c r="J34873" s="192"/>
    </row>
    <row r="34874" spans="9:10" ht="15.75">
      <c r="I34874" s="192"/>
      <c r="J34874" s="192"/>
    </row>
    <row r="34875" spans="9:10" ht="15.75">
      <c r="I34875" s="192"/>
      <c r="J34875" s="192"/>
    </row>
    <row r="34876" spans="9:10" ht="15.75">
      <c r="I34876" s="192"/>
      <c r="J34876" s="192"/>
    </row>
    <row r="34877" spans="9:10" ht="15.75">
      <c r="I34877" s="192"/>
      <c r="J34877" s="192"/>
    </row>
    <row r="34878" spans="9:10" ht="15.75">
      <c r="I34878" s="192"/>
      <c r="J34878" s="192"/>
    </row>
    <row r="34879" spans="9:10" ht="15.75">
      <c r="I34879" s="192"/>
      <c r="J34879" s="192"/>
    </row>
    <row r="34880" spans="9:10" ht="15.75">
      <c r="I34880" s="192"/>
      <c r="J34880" s="192"/>
    </row>
    <row r="34881" spans="9:10" ht="15.75">
      <c r="I34881" s="192"/>
      <c r="J34881" s="192"/>
    </row>
    <row r="34882" spans="9:10" ht="15.75">
      <c r="I34882" s="192"/>
      <c r="J34882" s="192"/>
    </row>
    <row r="34883" spans="9:10" ht="15.75">
      <c r="I34883" s="192"/>
      <c r="J34883" s="192"/>
    </row>
    <row r="34884" spans="9:10" ht="15.75">
      <c r="I34884" s="192"/>
      <c r="J34884" s="192"/>
    </row>
    <row r="34885" spans="9:10" ht="15.75">
      <c r="I34885" s="192"/>
      <c r="J34885" s="192"/>
    </row>
    <row r="34886" spans="9:10" ht="15.75">
      <c r="I34886" s="192"/>
      <c r="J34886" s="192"/>
    </row>
    <row r="34887" spans="9:10" ht="15.75">
      <c r="I34887" s="192"/>
      <c r="J34887" s="192"/>
    </row>
    <row r="34888" spans="9:10" ht="15.75">
      <c r="I34888" s="192"/>
      <c r="J34888" s="192"/>
    </row>
    <row r="34889" spans="9:10" ht="15.75">
      <c r="I34889" s="192"/>
      <c r="J34889" s="192"/>
    </row>
    <row r="34890" spans="9:10" ht="15.75">
      <c r="I34890" s="192"/>
      <c r="J34890" s="192"/>
    </row>
    <row r="34891" spans="9:10" ht="15.75">
      <c r="I34891" s="192"/>
      <c r="J34891" s="192"/>
    </row>
    <row r="34892" spans="9:10" ht="15.75">
      <c r="I34892" s="192"/>
      <c r="J34892" s="192"/>
    </row>
    <row r="34893" spans="9:10" ht="15.75">
      <c r="I34893" s="192"/>
      <c r="J34893" s="192"/>
    </row>
    <row r="34894" spans="9:10" ht="15.75">
      <c r="I34894" s="192"/>
      <c r="J34894" s="192"/>
    </row>
    <row r="34895" spans="9:10" ht="15.75">
      <c r="I34895" s="192"/>
      <c r="J34895" s="192"/>
    </row>
    <row r="34896" spans="9:10" ht="15.75">
      <c r="I34896" s="192"/>
      <c r="J34896" s="192"/>
    </row>
    <row r="34897" spans="9:10" ht="15.75">
      <c r="I34897" s="192"/>
      <c r="J34897" s="192"/>
    </row>
    <row r="34898" spans="9:10" ht="15.75">
      <c r="I34898" s="192"/>
      <c r="J34898" s="192"/>
    </row>
    <row r="34899" spans="9:10" ht="15.75">
      <c r="I34899" s="192"/>
      <c r="J34899" s="192"/>
    </row>
    <row r="34900" spans="9:10" ht="15.75">
      <c r="I34900" s="192"/>
      <c r="J34900" s="192"/>
    </row>
    <row r="34901" spans="9:10" ht="15.75">
      <c r="I34901" s="192"/>
      <c r="J34901" s="192"/>
    </row>
    <row r="34902" spans="9:10" ht="15.75">
      <c r="I34902" s="192"/>
      <c r="J34902" s="192"/>
    </row>
    <row r="34903" spans="9:10" ht="15.75">
      <c r="I34903" s="192"/>
      <c r="J34903" s="192"/>
    </row>
    <row r="34904" spans="9:10" ht="15.75">
      <c r="I34904" s="192"/>
      <c r="J34904" s="192"/>
    </row>
    <row r="34905" spans="9:10" ht="15.75">
      <c r="I34905" s="192"/>
      <c r="J34905" s="192"/>
    </row>
    <row r="34906" spans="9:10" ht="15.75">
      <c r="I34906" s="192"/>
      <c r="J34906" s="192"/>
    </row>
    <row r="34907" spans="9:10" ht="15.75">
      <c r="I34907" s="192"/>
      <c r="J34907" s="192"/>
    </row>
    <row r="34908" spans="9:10" ht="15.75">
      <c r="I34908" s="192"/>
      <c r="J34908" s="192"/>
    </row>
    <row r="34909" spans="9:10" ht="15.75">
      <c r="I34909" s="192"/>
      <c r="J34909" s="192"/>
    </row>
    <row r="34910" spans="9:10" ht="15.75">
      <c r="I34910" s="192"/>
      <c r="J34910" s="192"/>
    </row>
    <row r="34911" spans="9:10" ht="15.75">
      <c r="I34911" s="192"/>
      <c r="J34911" s="192"/>
    </row>
    <row r="34912" spans="9:10" ht="15.75">
      <c r="I34912" s="192"/>
      <c r="J34912" s="192"/>
    </row>
    <row r="34913" spans="9:10" ht="15.75">
      <c r="I34913" s="192"/>
      <c r="J34913" s="192"/>
    </row>
    <row r="34914" spans="9:10" ht="15.75">
      <c r="I34914" s="192"/>
      <c r="J34914" s="192"/>
    </row>
    <row r="34915" spans="9:10" ht="15.75">
      <c r="I34915" s="192"/>
      <c r="J34915" s="192"/>
    </row>
    <row r="34916" spans="9:10" ht="15.75">
      <c r="I34916" s="192"/>
      <c r="J34916" s="192"/>
    </row>
    <row r="34917" spans="9:10" ht="15.75">
      <c r="I34917" s="192"/>
      <c r="J34917" s="192"/>
    </row>
    <row r="34918" spans="9:10" ht="15.75">
      <c r="I34918" s="192"/>
      <c r="J34918" s="192"/>
    </row>
    <row r="34919" spans="9:10" ht="15.75">
      <c r="I34919" s="192"/>
      <c r="J34919" s="192"/>
    </row>
    <row r="34920" spans="9:10" ht="15.75">
      <c r="I34920" s="192"/>
      <c r="J34920" s="192"/>
    </row>
    <row r="34921" spans="9:10" ht="15.75">
      <c r="I34921" s="192"/>
      <c r="J34921" s="192"/>
    </row>
    <row r="34922" spans="9:10" ht="15.75">
      <c r="I34922" s="192"/>
      <c r="J34922" s="192"/>
    </row>
    <row r="34923" spans="9:10" ht="15.75">
      <c r="I34923" s="192"/>
      <c r="J34923" s="192"/>
    </row>
    <row r="34924" spans="9:10" ht="15.75">
      <c r="I34924" s="192"/>
      <c r="J34924" s="192"/>
    </row>
    <row r="34925" spans="9:10" ht="15.75">
      <c r="I34925" s="192"/>
      <c r="J34925" s="192"/>
    </row>
    <row r="34926" spans="9:10" ht="15.75">
      <c r="I34926" s="192"/>
      <c r="J34926" s="192"/>
    </row>
    <row r="34927" spans="9:10" ht="15.75">
      <c r="I34927" s="192"/>
      <c r="J34927" s="192"/>
    </row>
    <row r="34928" spans="9:10" ht="15.75">
      <c r="I34928" s="192"/>
      <c r="J34928" s="192"/>
    </row>
    <row r="34929" spans="9:10" ht="15.75">
      <c r="I34929" s="192"/>
      <c r="J34929" s="192"/>
    </row>
    <row r="34930" spans="9:10" ht="15.75">
      <c r="I34930" s="192"/>
      <c r="J34930" s="192"/>
    </row>
    <row r="34931" spans="9:10" ht="15.75">
      <c r="I34931" s="192"/>
      <c r="J34931" s="192"/>
    </row>
    <row r="34932" spans="9:10" ht="15.75">
      <c r="I34932" s="192"/>
      <c r="J34932" s="192"/>
    </row>
    <row r="34933" spans="9:10" ht="15.75">
      <c r="I34933" s="192"/>
      <c r="J34933" s="192"/>
    </row>
    <row r="34934" spans="9:10" ht="15.75">
      <c r="I34934" s="192"/>
      <c r="J34934" s="192"/>
    </row>
    <row r="34935" spans="9:10" ht="15.75">
      <c r="I34935" s="192"/>
      <c r="J34935" s="192"/>
    </row>
    <row r="34936" spans="9:10" ht="15.75">
      <c r="I34936" s="192"/>
      <c r="J34936" s="192"/>
    </row>
    <row r="34937" spans="9:10" ht="15.75">
      <c r="I34937" s="192"/>
      <c r="J34937" s="192"/>
    </row>
    <row r="34938" spans="9:10" ht="15.75">
      <c r="I34938" s="192"/>
      <c r="J34938" s="192"/>
    </row>
    <row r="34939" spans="9:10" ht="15.75">
      <c r="I34939" s="192"/>
      <c r="J34939" s="192"/>
    </row>
    <row r="34940" spans="9:10" ht="15.75">
      <c r="I34940" s="192"/>
      <c r="J34940" s="192"/>
    </row>
    <row r="34941" spans="9:10" ht="15.75">
      <c r="I34941" s="192"/>
      <c r="J34941" s="192"/>
    </row>
    <row r="34942" spans="9:10" ht="15.75">
      <c r="I34942" s="192"/>
      <c r="J34942" s="192"/>
    </row>
    <row r="34943" spans="9:10" ht="15.75">
      <c r="I34943" s="192"/>
      <c r="J34943" s="192"/>
    </row>
    <row r="34944" spans="9:10" ht="15.75">
      <c r="I34944" s="192"/>
      <c r="J34944" s="192"/>
    </row>
    <row r="34945" spans="9:10" ht="15.75">
      <c r="I34945" s="192"/>
      <c r="J34945" s="192"/>
    </row>
    <row r="34946" spans="9:10" ht="15.75">
      <c r="I34946" s="192"/>
      <c r="J34946" s="192"/>
    </row>
    <row r="34947" spans="9:10" ht="15.75">
      <c r="I34947" s="192"/>
      <c r="J34947" s="192"/>
    </row>
    <row r="34948" spans="9:10" ht="15.75">
      <c r="I34948" s="192"/>
      <c r="J34948" s="192"/>
    </row>
    <row r="34949" spans="9:10" ht="15.75">
      <c r="I34949" s="192"/>
      <c r="J34949" s="192"/>
    </row>
    <row r="34950" spans="9:10" ht="15.75">
      <c r="I34950" s="192"/>
      <c r="J34950" s="192"/>
    </row>
    <row r="34951" spans="9:10" ht="15.75">
      <c r="I34951" s="192"/>
      <c r="J34951" s="192"/>
    </row>
    <row r="34952" spans="9:10" ht="15.75">
      <c r="I34952" s="192"/>
      <c r="J34952" s="192"/>
    </row>
    <row r="34953" spans="9:10" ht="15.75">
      <c r="I34953" s="192"/>
      <c r="J34953" s="192"/>
    </row>
    <row r="34954" spans="9:10" ht="15.75">
      <c r="I34954" s="192"/>
      <c r="J34954" s="192"/>
    </row>
    <row r="34955" spans="9:10" ht="15.75">
      <c r="I34955" s="192"/>
      <c r="J34955" s="192"/>
    </row>
    <row r="34956" spans="9:10" ht="15.75">
      <c r="I34956" s="192"/>
      <c r="J34956" s="192"/>
    </row>
    <row r="34957" spans="9:10" ht="15.75">
      <c r="I34957" s="192"/>
      <c r="J34957" s="192"/>
    </row>
    <row r="34958" spans="9:10" ht="15.75">
      <c r="I34958" s="192"/>
      <c r="J34958" s="192"/>
    </row>
    <row r="34959" spans="9:10" ht="15.75">
      <c r="I34959" s="192"/>
      <c r="J34959" s="192"/>
    </row>
    <row r="34960" spans="9:10" ht="15.75">
      <c r="I34960" s="192"/>
      <c r="J34960" s="192"/>
    </row>
    <row r="34961" spans="9:10" ht="15.75">
      <c r="I34961" s="192"/>
      <c r="J34961" s="192"/>
    </row>
    <row r="34962" spans="9:10" ht="15.75">
      <c r="I34962" s="192"/>
      <c r="J34962" s="192"/>
    </row>
    <row r="34963" spans="9:10" ht="15.75">
      <c r="I34963" s="192"/>
      <c r="J34963" s="192"/>
    </row>
    <row r="34964" spans="9:10" ht="15.75">
      <c r="I34964" s="192"/>
      <c r="J34964" s="192"/>
    </row>
    <row r="34965" spans="9:10" ht="15.75">
      <c r="I34965" s="192"/>
      <c r="J34965" s="192"/>
    </row>
    <row r="34966" spans="9:10" ht="15.75">
      <c r="I34966" s="192"/>
      <c r="J34966" s="192"/>
    </row>
    <row r="34967" spans="9:10" ht="15.75">
      <c r="I34967" s="192"/>
      <c r="J34967" s="192"/>
    </row>
    <row r="34968" spans="9:10" ht="15.75">
      <c r="I34968" s="192"/>
      <c r="J34968" s="192"/>
    </row>
    <row r="34969" spans="9:10" ht="15.75">
      <c r="I34969" s="192"/>
      <c r="J34969" s="192"/>
    </row>
    <row r="34970" spans="9:10" ht="15.75">
      <c r="I34970" s="192"/>
      <c r="J34970" s="192"/>
    </row>
    <row r="34971" spans="9:10" ht="15.75">
      <c r="I34971" s="192"/>
      <c r="J34971" s="192"/>
    </row>
    <row r="34972" spans="9:10" ht="15.75">
      <c r="I34972" s="192"/>
      <c r="J34972" s="192"/>
    </row>
    <row r="34973" spans="9:10" ht="15.75">
      <c r="I34973" s="192"/>
      <c r="J34973" s="192"/>
    </row>
    <row r="34974" spans="9:10" ht="15.75">
      <c r="I34974" s="192"/>
      <c r="J34974" s="192"/>
    </row>
    <row r="34975" spans="9:10" ht="15.75">
      <c r="I34975" s="192"/>
      <c r="J34975" s="192"/>
    </row>
    <row r="34976" spans="9:10" ht="15.75">
      <c r="I34976" s="192"/>
      <c r="J34976" s="192"/>
    </row>
    <row r="34977" spans="9:10" ht="15.75">
      <c r="I34977" s="192"/>
      <c r="J34977" s="192"/>
    </row>
    <row r="34978" spans="9:10" ht="15.75">
      <c r="I34978" s="192"/>
      <c r="J34978" s="192"/>
    </row>
    <row r="34979" spans="9:10" ht="15.75">
      <c r="I34979" s="192"/>
      <c r="J34979" s="192"/>
    </row>
    <row r="34980" spans="9:10" ht="15.75">
      <c r="I34980" s="192"/>
      <c r="J34980" s="192"/>
    </row>
    <row r="34981" spans="9:10" ht="15.75">
      <c r="I34981" s="192"/>
      <c r="J34981" s="192"/>
    </row>
    <row r="34982" spans="9:10" ht="15.75">
      <c r="I34982" s="192"/>
      <c r="J34982" s="192"/>
    </row>
    <row r="34983" spans="9:10" ht="15.75">
      <c r="I34983" s="192"/>
      <c r="J34983" s="192"/>
    </row>
    <row r="34984" spans="9:10" ht="15.75">
      <c r="I34984" s="192"/>
      <c r="J34984" s="192"/>
    </row>
    <row r="34985" spans="9:10" ht="15.75">
      <c r="I34985" s="192"/>
      <c r="J34985" s="192"/>
    </row>
    <row r="34986" spans="9:10" ht="15.75">
      <c r="I34986" s="192"/>
      <c r="J34986" s="192"/>
    </row>
    <row r="34987" spans="9:10" ht="15.75">
      <c r="I34987" s="192"/>
      <c r="J34987" s="192"/>
    </row>
    <row r="34988" spans="9:10" ht="15.75">
      <c r="I34988" s="192"/>
      <c r="J34988" s="192"/>
    </row>
    <row r="34989" spans="9:10" ht="15.75">
      <c r="I34989" s="192"/>
      <c r="J34989" s="192"/>
    </row>
    <row r="34990" spans="9:10" ht="15.75">
      <c r="I34990" s="192"/>
      <c r="J34990" s="192"/>
    </row>
    <row r="34991" spans="9:10" ht="15.75">
      <c r="I34991" s="192"/>
      <c r="J34991" s="192"/>
    </row>
    <row r="34992" spans="9:10" ht="15.75">
      <c r="I34992" s="192"/>
      <c r="J34992" s="192"/>
    </row>
    <row r="34993" spans="9:10" ht="15.75">
      <c r="I34993" s="192"/>
      <c r="J34993" s="192"/>
    </row>
    <row r="34994" spans="9:10" ht="15.75">
      <c r="I34994" s="192"/>
      <c r="J34994" s="192"/>
    </row>
    <row r="34995" spans="9:10" ht="15.75">
      <c r="I34995" s="192"/>
      <c r="J34995" s="192"/>
    </row>
    <row r="34996" spans="9:10" ht="15.75">
      <c r="I34996" s="192"/>
      <c r="J34996" s="192"/>
    </row>
    <row r="34997" spans="9:10" ht="15.75">
      <c r="I34997" s="192"/>
      <c r="J34997" s="192"/>
    </row>
    <row r="34998" spans="9:10" ht="15.75">
      <c r="I34998" s="192"/>
      <c r="J34998" s="192"/>
    </row>
    <row r="34999" spans="9:10" ht="15.75">
      <c r="I34999" s="192"/>
      <c r="J34999" s="192"/>
    </row>
    <row r="35000" spans="9:10" ht="15.75">
      <c r="I35000" s="192"/>
      <c r="J35000" s="192"/>
    </row>
    <row r="35001" spans="9:10" ht="15.75">
      <c r="I35001" s="192"/>
      <c r="J35001" s="192"/>
    </row>
    <row r="35002" spans="9:10" ht="15.75">
      <c r="I35002" s="192"/>
      <c r="J35002" s="192"/>
    </row>
    <row r="35003" spans="9:10" ht="15.75">
      <c r="I35003" s="192"/>
      <c r="J35003" s="192"/>
    </row>
    <row r="35004" spans="9:10" ht="15.75">
      <c r="I35004" s="192"/>
      <c r="J35004" s="192"/>
    </row>
    <row r="35005" spans="9:10" ht="15.75">
      <c r="I35005" s="192"/>
      <c r="J35005" s="192"/>
    </row>
    <row r="35006" spans="9:10" ht="15.75">
      <c r="I35006" s="192"/>
      <c r="J35006" s="192"/>
    </row>
    <row r="35007" spans="9:10" ht="15.75">
      <c r="I35007" s="192"/>
      <c r="J35007" s="192"/>
    </row>
    <row r="35008" spans="9:10" ht="15.75">
      <c r="I35008" s="192"/>
      <c r="J35008" s="192"/>
    </row>
    <row r="35009" spans="9:10" ht="15.75">
      <c r="I35009" s="192"/>
      <c r="J35009" s="192"/>
    </row>
    <row r="35010" spans="9:10" ht="15.75">
      <c r="I35010" s="192"/>
      <c r="J35010" s="192"/>
    </row>
    <row r="35011" spans="9:10" ht="15.75">
      <c r="I35011" s="192"/>
      <c r="J35011" s="192"/>
    </row>
    <row r="35012" spans="9:10" ht="15.75">
      <c r="I35012" s="192"/>
      <c r="J35012" s="192"/>
    </row>
    <row r="35013" spans="9:10" ht="15.75">
      <c r="I35013" s="192"/>
      <c r="J35013" s="192"/>
    </row>
    <row r="35014" spans="9:10" ht="15.75">
      <c r="I35014" s="192"/>
      <c r="J35014" s="192"/>
    </row>
    <row r="35015" spans="9:10" ht="15.75">
      <c r="I35015" s="192"/>
      <c r="J35015" s="192"/>
    </row>
    <row r="35016" spans="9:10" ht="15.75">
      <c r="I35016" s="192"/>
      <c r="J35016" s="192"/>
    </row>
    <row r="35017" spans="9:10" ht="15.75">
      <c r="I35017" s="192"/>
      <c r="J35017" s="192"/>
    </row>
    <row r="35018" spans="9:10" ht="15.75">
      <c r="I35018" s="192"/>
      <c r="J35018" s="192"/>
    </row>
    <row r="35019" spans="9:10" ht="15.75">
      <c r="I35019" s="192"/>
      <c r="J35019" s="192"/>
    </row>
    <row r="35020" spans="9:10" ht="15.75">
      <c r="I35020" s="192"/>
      <c r="J35020" s="192"/>
    </row>
    <row r="35021" spans="9:10" ht="15.75">
      <c r="I35021" s="192"/>
      <c r="J35021" s="192"/>
    </row>
    <row r="35022" spans="9:10" ht="15.75">
      <c r="I35022" s="192"/>
      <c r="J35022" s="192"/>
    </row>
    <row r="35023" spans="9:10" ht="15.75">
      <c r="I35023" s="192"/>
      <c r="J35023" s="192"/>
    </row>
    <row r="35024" spans="9:10" ht="15.75">
      <c r="I35024" s="192"/>
      <c r="J35024" s="192"/>
    </row>
    <row r="35025" spans="9:10" ht="15.75">
      <c r="I35025" s="192"/>
      <c r="J35025" s="192"/>
    </row>
    <row r="35026" spans="9:10" ht="15.75">
      <c r="I35026" s="192"/>
      <c r="J35026" s="192"/>
    </row>
    <row r="35027" spans="9:10" ht="15.75">
      <c r="I35027" s="192"/>
      <c r="J35027" s="192"/>
    </row>
    <row r="35028" spans="9:10" ht="15.75">
      <c r="I35028" s="192"/>
      <c r="J35028" s="192"/>
    </row>
    <row r="35029" spans="9:10" ht="15.75">
      <c r="I35029" s="192"/>
      <c r="J35029" s="192"/>
    </row>
    <row r="35030" spans="9:10" ht="15.75">
      <c r="I35030" s="192"/>
      <c r="J35030" s="192"/>
    </row>
    <row r="35031" spans="9:10" ht="15.75">
      <c r="I35031" s="192"/>
      <c r="J35031" s="192"/>
    </row>
    <row r="35032" spans="9:10" ht="15.75">
      <c r="I35032" s="192"/>
      <c r="J35032" s="192"/>
    </row>
    <row r="35033" spans="9:10" ht="15.75">
      <c r="I35033" s="192"/>
      <c r="J35033" s="192"/>
    </row>
    <row r="35034" spans="9:10" ht="15.75">
      <c r="I35034" s="192"/>
      <c r="J35034" s="192"/>
    </row>
    <row r="35035" spans="9:10" ht="15.75">
      <c r="I35035" s="192"/>
      <c r="J35035" s="192"/>
    </row>
    <row r="35036" spans="9:10" ht="15.75">
      <c r="I35036" s="192"/>
      <c r="J35036" s="192"/>
    </row>
    <row r="35037" spans="9:10" ht="15.75">
      <c r="I35037" s="192"/>
      <c r="J35037" s="192"/>
    </row>
    <row r="35038" spans="9:10" ht="15.75">
      <c r="I35038" s="192"/>
      <c r="J35038" s="192"/>
    </row>
    <row r="35039" spans="9:10" ht="15.75">
      <c r="I35039" s="192"/>
      <c r="J35039" s="192"/>
    </row>
    <row r="35040" spans="9:10" ht="15.75">
      <c r="I35040" s="192"/>
      <c r="J35040" s="192"/>
    </row>
    <row r="35041" spans="9:10" ht="15.75">
      <c r="I35041" s="192"/>
      <c r="J35041" s="192"/>
    </row>
    <row r="35042" spans="9:10" ht="15.75">
      <c r="I35042" s="192"/>
      <c r="J35042" s="192"/>
    </row>
    <row r="35043" spans="9:10" ht="15.75">
      <c r="I35043" s="192"/>
      <c r="J35043" s="192"/>
    </row>
    <row r="35044" spans="9:10" ht="15.75">
      <c r="I35044" s="192"/>
      <c r="J35044" s="192"/>
    </row>
    <row r="35045" spans="9:10" ht="15.75">
      <c r="I35045" s="192"/>
      <c r="J35045" s="192"/>
    </row>
    <row r="35046" spans="9:10" ht="15.75">
      <c r="I35046" s="192"/>
      <c r="J35046" s="192"/>
    </row>
    <row r="35047" spans="9:10" ht="15.75">
      <c r="I35047" s="192"/>
      <c r="J35047" s="192"/>
    </row>
    <row r="35048" spans="9:10" ht="15.75">
      <c r="I35048" s="192"/>
      <c r="J35048" s="192"/>
    </row>
    <row r="35049" spans="9:10" ht="15.75">
      <c r="I35049" s="192"/>
      <c r="J35049" s="192"/>
    </row>
    <row r="35050" spans="9:10" ht="15.75">
      <c r="I35050" s="192"/>
      <c r="J35050" s="192"/>
    </row>
    <row r="35051" spans="9:10" ht="15.75">
      <c r="I35051" s="192"/>
      <c r="J35051" s="192"/>
    </row>
    <row r="35052" spans="9:10" ht="15.75">
      <c r="I35052" s="192"/>
      <c r="J35052" s="192"/>
    </row>
    <row r="35053" spans="9:10" ht="15.75">
      <c r="I35053" s="192"/>
      <c r="J35053" s="192"/>
    </row>
    <row r="35054" spans="9:10" ht="15.75">
      <c r="I35054" s="192"/>
      <c r="J35054" s="192"/>
    </row>
    <row r="35055" spans="9:10" ht="15.75">
      <c r="I35055" s="192"/>
      <c r="J35055" s="192"/>
    </row>
    <row r="35056" spans="9:10" ht="15.75">
      <c r="I35056" s="192"/>
      <c r="J35056" s="192"/>
    </row>
    <row r="35057" spans="9:10" ht="15.75">
      <c r="I35057" s="192"/>
      <c r="J35057" s="192"/>
    </row>
    <row r="35058" spans="9:10" ht="15.75">
      <c r="I35058" s="192"/>
      <c r="J35058" s="192"/>
    </row>
    <row r="35059" spans="9:10" ht="15.75">
      <c r="I35059" s="192"/>
      <c r="J35059" s="192"/>
    </row>
    <row r="35060" spans="9:10" ht="15.75">
      <c r="I35060" s="192"/>
      <c r="J35060" s="192"/>
    </row>
    <row r="35061" spans="9:10" ht="15.75">
      <c r="I35061" s="192"/>
      <c r="J35061" s="192"/>
    </row>
    <row r="35062" spans="9:10" ht="15.75">
      <c r="I35062" s="192"/>
      <c r="J35062" s="192"/>
    </row>
    <row r="35063" spans="9:10" ht="15.75">
      <c r="I35063" s="192"/>
      <c r="J35063" s="192"/>
    </row>
    <row r="35064" spans="9:10" ht="15.75">
      <c r="I35064" s="192"/>
      <c r="J35064" s="192"/>
    </row>
    <row r="35065" spans="9:10" ht="15.75">
      <c r="I35065" s="192"/>
      <c r="J35065" s="192"/>
    </row>
    <row r="35066" spans="9:10" ht="15.75">
      <c r="I35066" s="192"/>
      <c r="J35066" s="192"/>
    </row>
    <row r="35067" spans="9:10" ht="15.75">
      <c r="I35067" s="192"/>
      <c r="J35067" s="192"/>
    </row>
    <row r="35068" spans="9:10" ht="15.75">
      <c r="I35068" s="192"/>
      <c r="J35068" s="192"/>
    </row>
    <row r="35069" spans="9:10" ht="15.75">
      <c r="I35069" s="192"/>
      <c r="J35069" s="192"/>
    </row>
    <row r="35070" spans="9:10" ht="15.75">
      <c r="I35070" s="192"/>
      <c r="J35070" s="192"/>
    </row>
    <row r="35071" spans="9:10" ht="15.75">
      <c r="I35071" s="192"/>
      <c r="J35071" s="192"/>
    </row>
    <row r="35072" spans="9:10" ht="15.75">
      <c r="I35072" s="192"/>
      <c r="J35072" s="192"/>
    </row>
    <row r="35073" spans="9:10" ht="15.75">
      <c r="I35073" s="192"/>
      <c r="J35073" s="192"/>
    </row>
    <row r="35074" spans="9:10" ht="15.75">
      <c r="I35074" s="192"/>
      <c r="J35074" s="192"/>
    </row>
    <row r="35075" spans="9:10" ht="15.75">
      <c r="I35075" s="192"/>
      <c r="J35075" s="192"/>
    </row>
    <row r="35076" spans="9:10" ht="15.75">
      <c r="I35076" s="192"/>
      <c r="J35076" s="192"/>
    </row>
    <row r="35077" spans="9:10" ht="15.75">
      <c r="I35077" s="192"/>
      <c r="J35077" s="192"/>
    </row>
    <row r="35078" spans="9:10" ht="15.75">
      <c r="I35078" s="192"/>
      <c r="J35078" s="192"/>
    </row>
    <row r="35079" spans="9:10" ht="15.75">
      <c r="I35079" s="192"/>
      <c r="J35079" s="192"/>
    </row>
    <row r="35080" spans="9:10" ht="15.75">
      <c r="I35080" s="192"/>
      <c r="J35080" s="192"/>
    </row>
    <row r="35081" spans="9:10" ht="15.75">
      <c r="I35081" s="192"/>
      <c r="J35081" s="192"/>
    </row>
    <row r="35082" spans="9:10" ht="15.75">
      <c r="I35082" s="192"/>
      <c r="J35082" s="192"/>
    </row>
    <row r="35083" spans="9:10" ht="15.75">
      <c r="I35083" s="192"/>
      <c r="J35083" s="192"/>
    </row>
    <row r="35084" spans="9:10" ht="15.75">
      <c r="I35084" s="192"/>
      <c r="J35084" s="192"/>
    </row>
    <row r="35085" spans="9:10" ht="15.75">
      <c r="I35085" s="192"/>
      <c r="J35085" s="192"/>
    </row>
    <row r="35086" spans="9:10" ht="15.75">
      <c r="I35086" s="192"/>
      <c r="J35086" s="192"/>
    </row>
    <row r="35087" spans="9:10" ht="15.75">
      <c r="I35087" s="192"/>
      <c r="J35087" s="192"/>
    </row>
    <row r="35088" spans="9:10" ht="15.75">
      <c r="I35088" s="192"/>
      <c r="J35088" s="192"/>
    </row>
    <row r="35089" spans="9:10" ht="15.75">
      <c r="I35089" s="192"/>
      <c r="J35089" s="192"/>
    </row>
    <row r="35090" spans="9:10" ht="15.75">
      <c r="I35090" s="192"/>
      <c r="J35090" s="192"/>
    </row>
    <row r="35091" spans="9:10" ht="15.75">
      <c r="I35091" s="192"/>
      <c r="J35091" s="192"/>
    </row>
    <row r="35092" spans="9:10" ht="15.75">
      <c r="I35092" s="192"/>
      <c r="J35092" s="192"/>
    </row>
    <row r="35093" spans="9:10" ht="15.75">
      <c r="I35093" s="192"/>
      <c r="J35093" s="192"/>
    </row>
    <row r="35094" spans="9:10" ht="15.75">
      <c r="I35094" s="192"/>
      <c r="J35094" s="192"/>
    </row>
    <row r="35095" spans="9:10" ht="15.75">
      <c r="I35095" s="192"/>
      <c r="J35095" s="192"/>
    </row>
    <row r="35096" spans="9:10" ht="15.75">
      <c r="I35096" s="192"/>
      <c r="J35096" s="192"/>
    </row>
    <row r="35097" spans="9:10" ht="15.75">
      <c r="I35097" s="192"/>
      <c r="J35097" s="192"/>
    </row>
    <row r="35098" spans="9:10" ht="15.75">
      <c r="I35098" s="192"/>
      <c r="J35098" s="192"/>
    </row>
    <row r="35099" spans="9:10" ht="15.75">
      <c r="I35099" s="192"/>
      <c r="J35099" s="192"/>
    </row>
    <row r="35100" spans="9:10" ht="15.75">
      <c r="I35100" s="192"/>
      <c r="J35100" s="192"/>
    </row>
    <row r="35101" spans="9:10" ht="15.75">
      <c r="I35101" s="192"/>
      <c r="J35101" s="192"/>
    </row>
    <row r="35102" spans="9:10" ht="15.75">
      <c r="I35102" s="192"/>
      <c r="J35102" s="192"/>
    </row>
    <row r="35103" spans="9:10" ht="15.75">
      <c r="I35103" s="192"/>
      <c r="J35103" s="192"/>
    </row>
    <row r="35104" spans="9:10" ht="15.75">
      <c r="I35104" s="192"/>
      <c r="J35104" s="192"/>
    </row>
    <row r="35105" spans="9:10" ht="15.75">
      <c r="I35105" s="192"/>
      <c r="J35105" s="192"/>
    </row>
    <row r="35106" spans="9:10" ht="15.75">
      <c r="I35106" s="192"/>
      <c r="J35106" s="192"/>
    </row>
    <row r="35107" spans="9:10" ht="15.75">
      <c r="I35107" s="192"/>
      <c r="J35107" s="192"/>
    </row>
    <row r="35108" spans="9:10" ht="15.75">
      <c r="I35108" s="192"/>
      <c r="J35108" s="192"/>
    </row>
    <row r="35109" spans="9:10" ht="15.75">
      <c r="I35109" s="192"/>
      <c r="J35109" s="192"/>
    </row>
    <row r="35110" spans="9:10" ht="15.75">
      <c r="I35110" s="192"/>
      <c r="J35110" s="192"/>
    </row>
    <row r="35111" spans="9:10" ht="15.75">
      <c r="I35111" s="192"/>
      <c r="J35111" s="192"/>
    </row>
    <row r="35112" spans="9:10" ht="15.75">
      <c r="I35112" s="192"/>
      <c r="J35112" s="192"/>
    </row>
    <row r="35113" spans="9:10" ht="15.75">
      <c r="I35113" s="192"/>
      <c r="J35113" s="192"/>
    </row>
    <row r="35114" spans="9:10" ht="15.75">
      <c r="I35114" s="192"/>
      <c r="J35114" s="192"/>
    </row>
    <row r="35115" spans="9:10" ht="15.75">
      <c r="I35115" s="192"/>
      <c r="J35115" s="192"/>
    </row>
    <row r="35116" spans="9:10" ht="15.75">
      <c r="I35116" s="192"/>
      <c r="J35116" s="192"/>
    </row>
    <row r="35117" spans="9:10" ht="15.75">
      <c r="I35117" s="192"/>
      <c r="J35117" s="192"/>
    </row>
    <row r="35118" spans="9:10" ht="15.75">
      <c r="I35118" s="192"/>
      <c r="J35118" s="192"/>
    </row>
    <row r="35119" spans="9:10" ht="15.75">
      <c r="I35119" s="192"/>
      <c r="J35119" s="192"/>
    </row>
    <row r="35120" spans="9:10" ht="15.75">
      <c r="I35120" s="192"/>
      <c r="J35120" s="192"/>
    </row>
    <row r="35121" spans="9:10" ht="15.75">
      <c r="I35121" s="192"/>
      <c r="J35121" s="192"/>
    </row>
    <row r="35122" spans="9:10" ht="15.75">
      <c r="I35122" s="192"/>
      <c r="J35122" s="192"/>
    </row>
    <row r="35123" spans="9:10" ht="15.75">
      <c r="I35123" s="192"/>
      <c r="J35123" s="192"/>
    </row>
    <row r="35124" spans="9:10" ht="15.75">
      <c r="I35124" s="192"/>
      <c r="J35124" s="192"/>
    </row>
    <row r="35125" spans="9:10" ht="15.75">
      <c r="I35125" s="192"/>
      <c r="J35125" s="192"/>
    </row>
    <row r="35126" spans="9:10" ht="15.75">
      <c r="I35126" s="192"/>
      <c r="J35126" s="192"/>
    </row>
    <row r="35127" spans="9:10" ht="15.75">
      <c r="I35127" s="192"/>
      <c r="J35127" s="192"/>
    </row>
    <row r="35128" spans="9:10" ht="15.75">
      <c r="I35128" s="192"/>
      <c r="J35128" s="192"/>
    </row>
    <row r="35129" spans="9:10" ht="15.75">
      <c r="I35129" s="192"/>
      <c r="J35129" s="192"/>
    </row>
    <row r="35130" spans="9:10" ht="15.75">
      <c r="I35130" s="192"/>
      <c r="J35130" s="192"/>
    </row>
    <row r="35131" spans="9:10" ht="15.75">
      <c r="I35131" s="192"/>
      <c r="J35131" s="192"/>
    </row>
    <row r="35132" spans="9:10" ht="15.75">
      <c r="I35132" s="192"/>
      <c r="J35132" s="192"/>
    </row>
    <row r="35133" spans="9:10" ht="15.75">
      <c r="I35133" s="192"/>
      <c r="J35133" s="192"/>
    </row>
    <row r="35134" spans="9:10" ht="15.75">
      <c r="I35134" s="192"/>
      <c r="J35134" s="192"/>
    </row>
    <row r="35135" spans="9:10" ht="15.75">
      <c r="I35135" s="192"/>
      <c r="J35135" s="192"/>
    </row>
    <row r="35136" spans="9:10" ht="15.75">
      <c r="I35136" s="192"/>
      <c r="J35136" s="192"/>
    </row>
    <row r="35137" spans="9:10" ht="15.75">
      <c r="I35137" s="192"/>
      <c r="J35137" s="192"/>
    </row>
    <row r="35138" spans="9:10" ht="15.75">
      <c r="I35138" s="192"/>
      <c r="J35138" s="192"/>
    </row>
    <row r="35139" spans="9:10" ht="15.75">
      <c r="I35139" s="192"/>
      <c r="J35139" s="192"/>
    </row>
    <row r="35140" spans="9:10" ht="15.75">
      <c r="I35140" s="192"/>
      <c r="J35140" s="192"/>
    </row>
    <row r="35141" spans="9:10" ht="15.75">
      <c r="I35141" s="192"/>
      <c r="J35141" s="192"/>
    </row>
    <row r="35142" spans="9:10" ht="15.75">
      <c r="I35142" s="192"/>
      <c r="J35142" s="192"/>
    </row>
    <row r="35143" spans="9:10" ht="15.75">
      <c r="I35143" s="192"/>
      <c r="J35143" s="192"/>
    </row>
    <row r="35144" spans="9:10" ht="15.75">
      <c r="I35144" s="192"/>
      <c r="J35144" s="192"/>
    </row>
    <row r="35145" spans="9:10" ht="15.75">
      <c r="I35145" s="192"/>
      <c r="J35145" s="192"/>
    </row>
    <row r="35146" spans="9:10" ht="15.75">
      <c r="I35146" s="192"/>
      <c r="J35146" s="192"/>
    </row>
    <row r="35147" spans="9:10" ht="15.75">
      <c r="I35147" s="192"/>
      <c r="J35147" s="192"/>
    </row>
    <row r="35148" spans="9:10" ht="15.75">
      <c r="I35148" s="192"/>
      <c r="J35148" s="192"/>
    </row>
    <row r="35149" spans="9:10" ht="15.75">
      <c r="I35149" s="192"/>
      <c r="J35149" s="192"/>
    </row>
    <row r="35150" spans="9:10" ht="15.75">
      <c r="I35150" s="192"/>
      <c r="J35150" s="192"/>
    </row>
    <row r="35151" spans="9:10" ht="15.75">
      <c r="I35151" s="192"/>
      <c r="J35151" s="192"/>
    </row>
    <row r="35152" spans="9:10" ht="15.75">
      <c r="I35152" s="192"/>
      <c r="J35152" s="192"/>
    </row>
    <row r="35153" spans="9:10" ht="15.75">
      <c r="I35153" s="192"/>
      <c r="J35153" s="192"/>
    </row>
    <row r="35154" spans="9:10" ht="15.75">
      <c r="I35154" s="192"/>
      <c r="J35154" s="192"/>
    </row>
    <row r="35155" spans="9:10" ht="15.75">
      <c r="I35155" s="192"/>
      <c r="J35155" s="192"/>
    </row>
    <row r="35156" spans="9:10" ht="15.75">
      <c r="I35156" s="192"/>
      <c r="J35156" s="192"/>
    </row>
    <row r="35157" spans="9:10" ht="15.75">
      <c r="I35157" s="192"/>
      <c r="J35157" s="192"/>
    </row>
    <row r="35158" spans="9:10" ht="15.75">
      <c r="I35158" s="192"/>
      <c r="J35158" s="192"/>
    </row>
    <row r="35159" spans="9:10" ht="15.75">
      <c r="I35159" s="192"/>
      <c r="J35159" s="192"/>
    </row>
    <row r="35160" spans="9:10" ht="15.75">
      <c r="I35160" s="192"/>
      <c r="J35160" s="192"/>
    </row>
    <row r="35161" spans="9:10" ht="15.75">
      <c r="I35161" s="192"/>
      <c r="J35161" s="192"/>
    </row>
    <row r="35162" spans="9:10" ht="15.75">
      <c r="I35162" s="192"/>
      <c r="J35162" s="192"/>
    </row>
    <row r="35163" spans="9:10" ht="15.75">
      <c r="I35163" s="192"/>
      <c r="J35163" s="192"/>
    </row>
    <row r="35164" spans="9:10" ht="15.75">
      <c r="I35164" s="192"/>
      <c r="J35164" s="192"/>
    </row>
    <row r="35165" spans="9:10" ht="15.75">
      <c r="I35165" s="192"/>
      <c r="J35165" s="192"/>
    </row>
    <row r="35166" spans="9:10" ht="15.75">
      <c r="I35166" s="192"/>
      <c r="J35166" s="192"/>
    </row>
    <row r="35167" spans="9:10" ht="15.75">
      <c r="I35167" s="192"/>
      <c r="J35167" s="192"/>
    </row>
    <row r="35168" spans="9:10" ht="15.75">
      <c r="I35168" s="192"/>
      <c r="J35168" s="192"/>
    </row>
    <row r="35169" spans="9:10" ht="15.75">
      <c r="I35169" s="192"/>
      <c r="J35169" s="192"/>
    </row>
    <row r="35170" spans="9:10" ht="15.75">
      <c r="I35170" s="192"/>
      <c r="J35170" s="192"/>
    </row>
    <row r="35171" spans="9:10" ht="15.75">
      <c r="I35171" s="192"/>
      <c r="J35171" s="192"/>
    </row>
    <row r="35172" spans="9:10" ht="15.75">
      <c r="I35172" s="192"/>
      <c r="J35172" s="192"/>
    </row>
    <row r="35173" spans="9:10" ht="15.75">
      <c r="I35173" s="192"/>
      <c r="J35173" s="192"/>
    </row>
    <row r="35174" spans="9:10" ht="15.75">
      <c r="I35174" s="192"/>
      <c r="J35174" s="192"/>
    </row>
    <row r="35175" spans="9:10" ht="15.75">
      <c r="I35175" s="192"/>
      <c r="J35175" s="192"/>
    </row>
    <row r="35176" spans="9:10" ht="15.75">
      <c r="I35176" s="192"/>
      <c r="J35176" s="192"/>
    </row>
    <row r="35177" spans="9:10" ht="15.75">
      <c r="I35177" s="192"/>
      <c r="J35177" s="192"/>
    </row>
    <row r="35178" spans="9:10" ht="15.75">
      <c r="I35178" s="192"/>
      <c r="J35178" s="192"/>
    </row>
    <row r="35179" spans="9:10" ht="15.75">
      <c r="I35179" s="192"/>
      <c r="J35179" s="192"/>
    </row>
    <row r="35180" spans="9:10" ht="15.75">
      <c r="I35180" s="192"/>
      <c r="J35180" s="192"/>
    </row>
    <row r="35181" spans="9:10" ht="15.75">
      <c r="I35181" s="192"/>
      <c r="J35181" s="192"/>
    </row>
    <row r="35182" spans="9:10" ht="15.75">
      <c r="I35182" s="192"/>
      <c r="J35182" s="192"/>
    </row>
    <row r="35183" spans="9:10" ht="15.75">
      <c r="I35183" s="192"/>
      <c r="J35183" s="192"/>
    </row>
    <row r="35184" spans="9:10" ht="15.75">
      <c r="I35184" s="192"/>
      <c r="J35184" s="192"/>
    </row>
    <row r="35185" spans="9:10" ht="15.75">
      <c r="I35185" s="192"/>
      <c r="J35185" s="192"/>
    </row>
    <row r="35186" spans="9:10" ht="15.75">
      <c r="I35186" s="192"/>
      <c r="J35186" s="192"/>
    </row>
    <row r="35187" spans="9:10" ht="15.75">
      <c r="I35187" s="192"/>
      <c r="J35187" s="192"/>
    </row>
    <row r="35188" spans="9:10" ht="15.75">
      <c r="I35188" s="192"/>
      <c r="J35188" s="192"/>
    </row>
    <row r="35189" spans="9:10" ht="15.75">
      <c r="I35189" s="192"/>
      <c r="J35189" s="192"/>
    </row>
    <row r="35190" spans="9:10" ht="15.75">
      <c r="I35190" s="192"/>
      <c r="J35190" s="192"/>
    </row>
    <row r="35191" spans="9:10" ht="15.75">
      <c r="I35191" s="192"/>
      <c r="J35191" s="192"/>
    </row>
    <row r="35192" spans="9:10" ht="15.75">
      <c r="I35192" s="192"/>
      <c r="J35192" s="192"/>
    </row>
    <row r="35193" spans="9:10" ht="15.75">
      <c r="I35193" s="192"/>
      <c r="J35193" s="192"/>
    </row>
    <row r="35194" spans="9:10" ht="15.75">
      <c r="I35194" s="192"/>
      <c r="J35194" s="192"/>
    </row>
    <row r="35195" spans="9:10" ht="15.75">
      <c r="I35195" s="192"/>
      <c r="J35195" s="192"/>
    </row>
    <row r="35196" spans="9:10" ht="15.75">
      <c r="I35196" s="192"/>
      <c r="J35196" s="192"/>
    </row>
    <row r="35197" spans="9:10" ht="15.75">
      <c r="I35197" s="192"/>
      <c r="J35197" s="192"/>
    </row>
    <row r="35198" spans="9:10" ht="15.75">
      <c r="I35198" s="192"/>
      <c r="J35198" s="192"/>
    </row>
    <row r="35199" spans="9:10" ht="15.75">
      <c r="I35199" s="192"/>
      <c r="J35199" s="192"/>
    </row>
    <row r="35200" spans="9:10" ht="15.75">
      <c r="I35200" s="192"/>
      <c r="J35200" s="192"/>
    </row>
    <row r="35201" spans="9:10" ht="15.75">
      <c r="I35201" s="192"/>
      <c r="J35201" s="192"/>
    </row>
    <row r="35202" spans="9:10" ht="15.75">
      <c r="I35202" s="192"/>
      <c r="J35202" s="192"/>
    </row>
    <row r="35203" spans="9:10" ht="15.75">
      <c r="I35203" s="192"/>
      <c r="J35203" s="192"/>
    </row>
    <row r="35204" spans="9:10" ht="15.75">
      <c r="I35204" s="192"/>
      <c r="J35204" s="192"/>
    </row>
    <row r="35205" spans="9:10" ht="15.75">
      <c r="I35205" s="192"/>
      <c r="J35205" s="192"/>
    </row>
    <row r="35206" spans="9:10" ht="15.75">
      <c r="I35206" s="192"/>
      <c r="J35206" s="192"/>
    </row>
    <row r="35207" spans="9:10" ht="15.75">
      <c r="I35207" s="192"/>
      <c r="J35207" s="192"/>
    </row>
    <row r="35208" spans="9:10" ht="15.75">
      <c r="I35208" s="192"/>
      <c r="J35208" s="192"/>
    </row>
    <row r="35209" spans="9:10" ht="15.75">
      <c r="I35209" s="192"/>
      <c r="J35209" s="192"/>
    </row>
    <row r="35210" spans="9:10" ht="15.75">
      <c r="I35210" s="192"/>
      <c r="J35210" s="192"/>
    </row>
    <row r="35211" spans="9:10" ht="15.75">
      <c r="I35211" s="192"/>
      <c r="J35211" s="192"/>
    </row>
    <row r="35212" spans="9:10" ht="15.75">
      <c r="I35212" s="192"/>
      <c r="J35212" s="192"/>
    </row>
    <row r="35213" spans="9:10" ht="15.75">
      <c r="I35213" s="192"/>
      <c r="J35213" s="192"/>
    </row>
    <row r="35214" spans="9:10" ht="15.75">
      <c r="I35214" s="192"/>
      <c r="J35214" s="192"/>
    </row>
    <row r="35215" spans="9:10" ht="15.75">
      <c r="I35215" s="192"/>
      <c r="J35215" s="192"/>
    </row>
    <row r="35216" spans="9:10" ht="15.75">
      <c r="I35216" s="192"/>
      <c r="J35216" s="192"/>
    </row>
    <row r="35217" spans="9:10" ht="15.75">
      <c r="I35217" s="192"/>
      <c r="J35217" s="192"/>
    </row>
    <row r="35218" spans="9:10" ht="15.75">
      <c r="I35218" s="192"/>
      <c r="J35218" s="192"/>
    </row>
    <row r="35219" spans="9:10" ht="15.75">
      <c r="I35219" s="192"/>
      <c r="J35219" s="192"/>
    </row>
    <row r="35220" spans="9:10" ht="15.75">
      <c r="I35220" s="192"/>
      <c r="J35220" s="192"/>
    </row>
    <row r="35221" spans="9:10" ht="15.75">
      <c r="I35221" s="192"/>
      <c r="J35221" s="192"/>
    </row>
    <row r="35222" spans="9:10" ht="15.75">
      <c r="I35222" s="192"/>
      <c r="J35222" s="192"/>
    </row>
    <row r="35223" spans="9:10" ht="15.75">
      <c r="I35223" s="192"/>
      <c r="J35223" s="192"/>
    </row>
    <row r="35224" spans="9:10" ht="15.75">
      <c r="I35224" s="192"/>
      <c r="J35224" s="192"/>
    </row>
    <row r="35225" spans="9:10" ht="15.75">
      <c r="I35225" s="192"/>
      <c r="J35225" s="192"/>
    </row>
    <row r="35226" spans="9:10" ht="15.75">
      <c r="I35226" s="192"/>
      <c r="J35226" s="192"/>
    </row>
    <row r="35227" spans="9:10" ht="15.75">
      <c r="I35227" s="192"/>
      <c r="J35227" s="192"/>
    </row>
    <row r="35228" spans="9:10" ht="15.75">
      <c r="I35228" s="192"/>
      <c r="J35228" s="192"/>
    </row>
    <row r="35229" spans="9:10" ht="15.75">
      <c r="I35229" s="192"/>
      <c r="J35229" s="192"/>
    </row>
    <row r="35230" spans="9:10" ht="15.75">
      <c r="I35230" s="192"/>
      <c r="J35230" s="192"/>
    </row>
    <row r="35231" spans="9:10" ht="15.75">
      <c r="I35231" s="192"/>
      <c r="J35231" s="192"/>
    </row>
    <row r="35232" spans="9:10" ht="15.75">
      <c r="I35232" s="192"/>
      <c r="J35232" s="192"/>
    </row>
    <row r="35233" spans="9:10" ht="15.75">
      <c r="I35233" s="192"/>
      <c r="J35233" s="192"/>
    </row>
    <row r="35234" spans="9:10" ht="15.75">
      <c r="I35234" s="192"/>
      <c r="J35234" s="192"/>
    </row>
    <row r="35235" spans="9:10" ht="15.75">
      <c r="I35235" s="192"/>
      <c r="J35235" s="192"/>
    </row>
    <row r="35236" spans="9:10" ht="15.75">
      <c r="I35236" s="192"/>
      <c r="J35236" s="192"/>
    </row>
    <row r="35237" spans="9:10" ht="15.75">
      <c r="I35237" s="192"/>
      <c r="J35237" s="192"/>
    </row>
    <row r="35238" spans="9:10" ht="15.75">
      <c r="I35238" s="192"/>
      <c r="J35238" s="192"/>
    </row>
    <row r="35239" spans="9:10" ht="15.75">
      <c r="I35239" s="192"/>
      <c r="J35239" s="192"/>
    </row>
    <row r="35240" spans="9:10" ht="15.75">
      <c r="I35240" s="192"/>
      <c r="J35240" s="192"/>
    </row>
    <row r="35241" spans="9:10" ht="15.75">
      <c r="I35241" s="192"/>
      <c r="J35241" s="192"/>
    </row>
    <row r="35242" spans="9:10" ht="15.75">
      <c r="I35242" s="192"/>
      <c r="J35242" s="192"/>
    </row>
    <row r="35243" spans="9:10" ht="15.75">
      <c r="I35243" s="192"/>
      <c r="J35243" s="192"/>
    </row>
    <row r="35244" spans="9:10" ht="15.75">
      <c r="I35244" s="192"/>
      <c r="J35244" s="192"/>
    </row>
    <row r="35245" spans="9:10" ht="15.75">
      <c r="I35245" s="192"/>
      <c r="J35245" s="192"/>
    </row>
    <row r="35246" spans="9:10" ht="15.75">
      <c r="I35246" s="192"/>
      <c r="J35246" s="192"/>
    </row>
    <row r="35247" spans="9:10" ht="15.75">
      <c r="I35247" s="192"/>
      <c r="J35247" s="192"/>
    </row>
    <row r="35248" spans="9:10" ht="15.75">
      <c r="I35248" s="192"/>
      <c r="J35248" s="192"/>
    </row>
    <row r="35249" spans="9:10" ht="15.75">
      <c r="I35249" s="192"/>
      <c r="J35249" s="192"/>
    </row>
    <row r="35250" spans="9:10" ht="15.75">
      <c r="I35250" s="192"/>
      <c r="J35250" s="192"/>
    </row>
    <row r="35251" spans="9:10" ht="15.75">
      <c r="I35251" s="192"/>
      <c r="J35251" s="192"/>
    </row>
    <row r="35252" spans="9:10" ht="15.75">
      <c r="I35252" s="192"/>
      <c r="J35252" s="192"/>
    </row>
    <row r="35253" spans="9:10" ht="15.75">
      <c r="I35253" s="192"/>
      <c r="J35253" s="192"/>
    </row>
    <row r="35254" spans="9:10" ht="15.75">
      <c r="I35254" s="192"/>
      <c r="J35254" s="192"/>
    </row>
    <row r="35255" spans="9:10" ht="15.75">
      <c r="I35255" s="192"/>
      <c r="J35255" s="192"/>
    </row>
    <row r="35256" spans="9:10" ht="15.75">
      <c r="I35256" s="192"/>
      <c r="J35256" s="192"/>
    </row>
    <row r="35257" spans="9:10" ht="15.75">
      <c r="I35257" s="192"/>
      <c r="J35257" s="192"/>
    </row>
    <row r="35258" spans="9:10" ht="15.75">
      <c r="I35258" s="192"/>
      <c r="J35258" s="192"/>
    </row>
    <row r="35259" spans="9:10" ht="15.75">
      <c r="I35259" s="192"/>
      <c r="J35259" s="192"/>
    </row>
    <row r="35260" spans="9:10" ht="15.75">
      <c r="I35260" s="192"/>
      <c r="J35260" s="192"/>
    </row>
    <row r="35261" spans="9:10" ht="15.75">
      <c r="I35261" s="192"/>
      <c r="J35261" s="192"/>
    </row>
    <row r="35262" spans="9:10" ht="15.75">
      <c r="I35262" s="192"/>
      <c r="J35262" s="192"/>
    </row>
    <row r="35263" spans="9:10" ht="15.75">
      <c r="I35263" s="192"/>
      <c r="J35263" s="192"/>
    </row>
    <row r="35264" spans="9:10" ht="15.75">
      <c r="I35264" s="192"/>
      <c r="J35264" s="192"/>
    </row>
    <row r="35265" spans="9:10" ht="15.75">
      <c r="I35265" s="192"/>
      <c r="J35265" s="192"/>
    </row>
    <row r="35266" spans="9:10" ht="15.75">
      <c r="I35266" s="192"/>
      <c r="J35266" s="192"/>
    </row>
    <row r="35267" spans="9:10" ht="15.75">
      <c r="I35267" s="192"/>
      <c r="J35267" s="192"/>
    </row>
    <row r="35268" spans="9:10" ht="15.75">
      <c r="I35268" s="192"/>
      <c r="J35268" s="192"/>
    </row>
    <row r="35269" spans="9:10" ht="15.75">
      <c r="I35269" s="192"/>
      <c r="J35269" s="192"/>
    </row>
    <row r="35270" spans="9:10" ht="15.75">
      <c r="I35270" s="192"/>
      <c r="J35270" s="192"/>
    </row>
    <row r="35271" spans="9:10" ht="15.75">
      <c r="I35271" s="192"/>
      <c r="J35271" s="192"/>
    </row>
    <row r="35272" spans="9:10" ht="15.75">
      <c r="I35272" s="192"/>
      <c r="J35272" s="192"/>
    </row>
    <row r="35273" spans="9:10" ht="15.75">
      <c r="I35273" s="192"/>
      <c r="J35273" s="192"/>
    </row>
    <row r="35274" spans="9:10" ht="15.75">
      <c r="I35274" s="192"/>
      <c r="J35274" s="192"/>
    </row>
    <row r="35275" spans="9:10" ht="15.75">
      <c r="I35275" s="192"/>
      <c r="J35275" s="192"/>
    </row>
    <row r="35276" spans="9:10" ht="15.75">
      <c r="I35276" s="192"/>
      <c r="J35276" s="192"/>
    </row>
    <row r="35277" spans="9:10" ht="15.75">
      <c r="I35277" s="192"/>
      <c r="J35277" s="192"/>
    </row>
    <row r="35278" spans="9:10" ht="15.75">
      <c r="I35278" s="192"/>
      <c r="J35278" s="192"/>
    </row>
    <row r="35279" spans="9:10" ht="15.75">
      <c r="I35279" s="192"/>
      <c r="J35279" s="192"/>
    </row>
    <row r="35280" spans="9:10" ht="15.75">
      <c r="I35280" s="192"/>
      <c r="J35280" s="192"/>
    </row>
    <row r="35281" spans="9:10" ht="15.75">
      <c r="I35281" s="192"/>
      <c r="J35281" s="192"/>
    </row>
    <row r="35282" spans="9:10" ht="15.75">
      <c r="I35282" s="192"/>
      <c r="J35282" s="192"/>
    </row>
    <row r="35283" spans="9:10" ht="15.75">
      <c r="I35283" s="192"/>
      <c r="J35283" s="192"/>
    </row>
    <row r="35284" spans="9:10" ht="15.75">
      <c r="I35284" s="192"/>
      <c r="J35284" s="192"/>
    </row>
    <row r="35285" spans="9:10" ht="15.75">
      <c r="I35285" s="192"/>
      <c r="J35285" s="192"/>
    </row>
    <row r="35286" spans="9:10" ht="15.75">
      <c r="I35286" s="192"/>
      <c r="J35286" s="192"/>
    </row>
    <row r="35287" spans="9:10" ht="15.75">
      <c r="I35287" s="192"/>
      <c r="J35287" s="192"/>
    </row>
    <row r="35288" spans="9:10" ht="15.75">
      <c r="I35288" s="192"/>
      <c r="J35288" s="192"/>
    </row>
    <row r="35289" spans="9:10" ht="15.75">
      <c r="I35289" s="192"/>
      <c r="J35289" s="192"/>
    </row>
    <row r="35290" spans="9:10" ht="15.75">
      <c r="I35290" s="192"/>
      <c r="J35290" s="192"/>
    </row>
    <row r="35291" spans="9:10" ht="15.75">
      <c r="I35291" s="192"/>
      <c r="J35291" s="192"/>
    </row>
    <row r="35292" spans="9:10" ht="15.75">
      <c r="I35292" s="192"/>
      <c r="J35292" s="192"/>
    </row>
    <row r="35293" spans="9:10" ht="15.75">
      <c r="I35293" s="192"/>
      <c r="J35293" s="192"/>
    </row>
    <row r="35294" spans="9:10" ht="15.75">
      <c r="I35294" s="192"/>
      <c r="J35294" s="192"/>
    </row>
    <row r="35295" spans="9:10" ht="15.75">
      <c r="I35295" s="192"/>
      <c r="J35295" s="192"/>
    </row>
    <row r="35296" spans="9:10" ht="15.75">
      <c r="I35296" s="192"/>
      <c r="J35296" s="192"/>
    </row>
    <row r="35297" spans="9:10" ht="15.75">
      <c r="I35297" s="192"/>
      <c r="J35297" s="192"/>
    </row>
    <row r="35298" spans="9:10" ht="15.75">
      <c r="I35298" s="192"/>
      <c r="J35298" s="192"/>
    </row>
    <row r="35299" spans="9:10" ht="15.75">
      <c r="I35299" s="192"/>
      <c r="J35299" s="192"/>
    </row>
    <row r="35300" spans="9:10" ht="15.75">
      <c r="I35300" s="192"/>
      <c r="J35300" s="192"/>
    </row>
    <row r="35301" spans="9:10" ht="15.75">
      <c r="I35301" s="192"/>
      <c r="J35301" s="192"/>
    </row>
    <row r="35302" spans="9:10" ht="15.75">
      <c r="I35302" s="192"/>
      <c r="J35302" s="192"/>
    </row>
    <row r="35303" spans="9:10" ht="15.75">
      <c r="I35303" s="192"/>
      <c r="J35303" s="192"/>
    </row>
    <row r="35304" spans="9:10" ht="15.75">
      <c r="I35304" s="192"/>
      <c r="J35304" s="192"/>
    </row>
    <row r="35305" spans="9:10" ht="15.75">
      <c r="I35305" s="192"/>
      <c r="J35305" s="192"/>
    </row>
    <row r="35306" spans="9:10" ht="15.75">
      <c r="I35306" s="192"/>
      <c r="J35306" s="192"/>
    </row>
    <row r="35307" spans="9:10" ht="15.75">
      <c r="I35307" s="192"/>
      <c r="J35307" s="192"/>
    </row>
    <row r="35308" spans="9:10" ht="15.75">
      <c r="I35308" s="192"/>
      <c r="J35308" s="192"/>
    </row>
    <row r="35309" spans="9:10" ht="15.75">
      <c r="I35309" s="192"/>
      <c r="J35309" s="192"/>
    </row>
    <row r="35310" spans="9:10" ht="15.75">
      <c r="I35310" s="192"/>
      <c r="J35310" s="192"/>
    </row>
    <row r="35311" spans="9:10" ht="15.75">
      <c r="I35311" s="192"/>
      <c r="J35311" s="192"/>
    </row>
    <row r="35312" spans="9:10" ht="15.75">
      <c r="I35312" s="192"/>
      <c r="J35312" s="192"/>
    </row>
    <row r="35313" spans="9:10" ht="15.75">
      <c r="I35313" s="192"/>
      <c r="J35313" s="192"/>
    </row>
    <row r="35314" spans="9:10" ht="15.75">
      <c r="I35314" s="192"/>
      <c r="J35314" s="192"/>
    </row>
    <row r="35315" spans="9:10" ht="15.75">
      <c r="I35315" s="192"/>
      <c r="J35315" s="192"/>
    </row>
    <row r="35316" spans="9:10" ht="15.75">
      <c r="I35316" s="192"/>
      <c r="J35316" s="192"/>
    </row>
    <row r="35317" spans="9:10" ht="15.75">
      <c r="I35317" s="192"/>
      <c r="J35317" s="192"/>
    </row>
    <row r="35318" spans="9:10" ht="15.75">
      <c r="I35318" s="192"/>
      <c r="J35318" s="192"/>
    </row>
    <row r="35319" spans="9:10" ht="15.75">
      <c r="I35319" s="192"/>
      <c r="J35319" s="192"/>
    </row>
    <row r="35320" spans="9:10" ht="15.75">
      <c r="I35320" s="192"/>
      <c r="J35320" s="192"/>
    </row>
    <row r="35321" spans="9:10" ht="15.75">
      <c r="I35321" s="192"/>
      <c r="J35321" s="192"/>
    </row>
    <row r="35322" spans="9:10" ht="15.75">
      <c r="I35322" s="192"/>
      <c r="J35322" s="192"/>
    </row>
    <row r="35323" spans="9:10" ht="15.75">
      <c r="I35323" s="192"/>
      <c r="J35323" s="192"/>
    </row>
    <row r="35324" spans="9:10" ht="15.75">
      <c r="I35324" s="192"/>
      <c r="J35324" s="192"/>
    </row>
    <row r="35325" spans="9:10" ht="15.75">
      <c r="I35325" s="192"/>
      <c r="J35325" s="192"/>
    </row>
    <row r="35326" spans="9:10" ht="15.75">
      <c r="I35326" s="192"/>
      <c r="J35326" s="192"/>
    </row>
    <row r="35327" spans="9:10" ht="15.75">
      <c r="I35327" s="192"/>
      <c r="J35327" s="192"/>
    </row>
    <row r="35328" spans="9:10" ht="15.75">
      <c r="I35328" s="192"/>
      <c r="J35328" s="192"/>
    </row>
    <row r="35329" spans="9:10" ht="15.75">
      <c r="I35329" s="192"/>
      <c r="J35329" s="192"/>
    </row>
    <row r="35330" spans="9:10" ht="15.75">
      <c r="I35330" s="192"/>
      <c r="J35330" s="192"/>
    </row>
    <row r="35331" spans="9:10" ht="15.75">
      <c r="I35331" s="192"/>
      <c r="J35331" s="192"/>
    </row>
    <row r="35332" spans="9:10" ht="15.75">
      <c r="I35332" s="192"/>
      <c r="J35332" s="192"/>
    </row>
    <row r="35333" spans="9:10" ht="15.75">
      <c r="I35333" s="192"/>
      <c r="J35333" s="192"/>
    </row>
    <row r="35334" spans="9:10" ht="15.75">
      <c r="I35334" s="192"/>
      <c r="J35334" s="192"/>
    </row>
    <row r="35335" spans="9:10" ht="15.75">
      <c r="I35335" s="192"/>
      <c r="J35335" s="192"/>
    </row>
    <row r="35336" spans="9:10" ht="15.75">
      <c r="I35336" s="192"/>
      <c r="J35336" s="192"/>
    </row>
    <row r="35337" spans="9:10" ht="15.75">
      <c r="I35337" s="192"/>
      <c r="J35337" s="192"/>
    </row>
    <row r="35338" spans="9:10" ht="15.75">
      <c r="I35338" s="192"/>
      <c r="J35338" s="192"/>
    </row>
    <row r="35339" spans="9:10" ht="15.75">
      <c r="I35339" s="192"/>
      <c r="J35339" s="192"/>
    </row>
    <row r="35340" spans="9:10" ht="15.75">
      <c r="I35340" s="192"/>
      <c r="J35340" s="192"/>
    </row>
    <row r="35341" spans="9:10" ht="15.75">
      <c r="I35341" s="192"/>
      <c r="J35341" s="192"/>
    </row>
    <row r="35342" spans="9:10" ht="15.75">
      <c r="I35342" s="192"/>
      <c r="J35342" s="192"/>
    </row>
    <row r="35343" spans="9:10" ht="15.75">
      <c r="I35343" s="192"/>
      <c r="J35343" s="192"/>
    </row>
    <row r="35344" spans="9:10" ht="15.75">
      <c r="I35344" s="192"/>
      <c r="J35344" s="192"/>
    </row>
    <row r="35345" spans="9:10" ht="15.75">
      <c r="I35345" s="192"/>
      <c r="J35345" s="192"/>
    </row>
    <row r="35346" spans="9:10" ht="15.75">
      <c r="I35346" s="192"/>
      <c r="J35346" s="192"/>
    </row>
    <row r="35347" spans="9:10" ht="15.75">
      <c r="I35347" s="192"/>
      <c r="J35347" s="192"/>
    </row>
    <row r="35348" spans="9:10" ht="15.75">
      <c r="I35348" s="192"/>
      <c r="J35348" s="192"/>
    </row>
    <row r="35349" spans="9:10" ht="15.75">
      <c r="I35349" s="192"/>
      <c r="J35349" s="192"/>
    </row>
    <row r="35350" spans="9:10" ht="15.75">
      <c r="I35350" s="192"/>
      <c r="J35350" s="192"/>
    </row>
    <row r="35351" spans="9:10" ht="15.75">
      <c r="I35351" s="192"/>
      <c r="J35351" s="192"/>
    </row>
    <row r="35352" spans="9:10" ht="15.75">
      <c r="I35352" s="192"/>
      <c r="J35352" s="192"/>
    </row>
    <row r="35353" spans="9:10" ht="15.75">
      <c r="I35353" s="192"/>
      <c r="J35353" s="192"/>
    </row>
    <row r="35354" spans="9:10" ht="15.75">
      <c r="I35354" s="192"/>
      <c r="J35354" s="192"/>
    </row>
    <row r="35355" spans="9:10" ht="15.75">
      <c r="I35355" s="192"/>
      <c r="J35355" s="192"/>
    </row>
    <row r="35356" spans="9:10" ht="15.75">
      <c r="I35356" s="192"/>
      <c r="J35356" s="192"/>
    </row>
    <row r="35357" spans="9:10" ht="15.75">
      <c r="I35357" s="192"/>
      <c r="J35357" s="192"/>
    </row>
    <row r="35358" spans="9:10" ht="15.75">
      <c r="I35358" s="192"/>
      <c r="J35358" s="192"/>
    </row>
    <row r="35359" spans="9:10" ht="15.75">
      <c r="I35359" s="192"/>
      <c r="J35359" s="192"/>
    </row>
    <row r="35360" spans="9:10" ht="15.75">
      <c r="I35360" s="192"/>
      <c r="J35360" s="192"/>
    </row>
    <row r="35361" spans="9:10" ht="15.75">
      <c r="I35361" s="192"/>
      <c r="J35361" s="192"/>
    </row>
    <row r="35362" spans="9:10" ht="15.75">
      <c r="I35362" s="192"/>
      <c r="J35362" s="192"/>
    </row>
    <row r="35363" spans="9:10" ht="15.75">
      <c r="I35363" s="192"/>
      <c r="J35363" s="192"/>
    </row>
    <row r="35364" spans="9:10" ht="15.75">
      <c r="I35364" s="192"/>
      <c r="J35364" s="192"/>
    </row>
    <row r="35365" spans="9:10" ht="15.75">
      <c r="I35365" s="192"/>
      <c r="J35365" s="192"/>
    </row>
    <row r="35366" spans="9:10" ht="15.75">
      <c r="I35366" s="192"/>
      <c r="J35366" s="192"/>
    </row>
    <row r="35367" spans="9:10" ht="15.75">
      <c r="I35367" s="192"/>
      <c r="J35367" s="192"/>
    </row>
    <row r="35368" spans="9:10" ht="15.75">
      <c r="I35368" s="192"/>
      <c r="J35368" s="192"/>
    </row>
    <row r="35369" spans="9:10" ht="15.75">
      <c r="I35369" s="192"/>
      <c r="J35369" s="192"/>
    </row>
    <row r="35370" spans="9:10" ht="15.75">
      <c r="I35370" s="192"/>
      <c r="J35370" s="192"/>
    </row>
    <row r="35371" spans="9:10" ht="15.75">
      <c r="I35371" s="192"/>
      <c r="J35371" s="192"/>
    </row>
    <row r="35372" spans="9:10" ht="15.75">
      <c r="I35372" s="192"/>
      <c r="J35372" s="192"/>
    </row>
    <row r="35373" spans="9:10" ht="15.75">
      <c r="I35373" s="192"/>
      <c r="J35373" s="192"/>
    </row>
    <row r="35374" spans="9:10" ht="15.75">
      <c r="I35374" s="192"/>
      <c r="J35374" s="192"/>
    </row>
    <row r="35375" spans="9:10" ht="15.75">
      <c r="I35375" s="192"/>
      <c r="J35375" s="192"/>
    </row>
    <row r="35376" spans="9:10" ht="15.75">
      <c r="I35376" s="192"/>
      <c r="J35376" s="192"/>
    </row>
    <row r="35377" spans="9:10" ht="15.75">
      <c r="I35377" s="192"/>
      <c r="J35377" s="192"/>
    </row>
    <row r="35378" spans="9:10" ht="15.75">
      <c r="I35378" s="192"/>
      <c r="J35378" s="192"/>
    </row>
    <row r="35379" spans="9:10" ht="15.75">
      <c r="I35379" s="192"/>
      <c r="J35379" s="192"/>
    </row>
    <row r="35380" spans="9:10" ht="15.75">
      <c r="I35380" s="192"/>
      <c r="J35380" s="192"/>
    </row>
    <row r="35381" spans="9:10" ht="15.75">
      <c r="I35381" s="192"/>
      <c r="J35381" s="192"/>
    </row>
    <row r="35382" spans="9:10" ht="15.75">
      <c r="I35382" s="192"/>
      <c r="J35382" s="192"/>
    </row>
    <row r="35383" spans="9:10" ht="15.75">
      <c r="I35383" s="192"/>
      <c r="J35383" s="192"/>
    </row>
    <row r="35384" spans="9:10" ht="15.75">
      <c r="I35384" s="192"/>
      <c r="J35384" s="192"/>
    </row>
    <row r="35385" spans="9:10" ht="15.75">
      <c r="I35385" s="192"/>
      <c r="J35385" s="192"/>
    </row>
    <row r="35386" spans="9:10" ht="15.75">
      <c r="I35386" s="192"/>
      <c r="J35386" s="192"/>
    </row>
    <row r="35387" spans="9:10" ht="15.75">
      <c r="I35387" s="192"/>
      <c r="J35387" s="192"/>
    </row>
    <row r="35388" spans="9:10" ht="15.75">
      <c r="I35388" s="192"/>
      <c r="J35388" s="192"/>
    </row>
    <row r="35389" spans="9:10" ht="15.75">
      <c r="I35389" s="192"/>
      <c r="J35389" s="192"/>
    </row>
    <row r="35390" spans="9:10" ht="15.75">
      <c r="I35390" s="192"/>
      <c r="J35390" s="192"/>
    </row>
    <row r="35391" spans="9:10" ht="15.75">
      <c r="I35391" s="192"/>
      <c r="J35391" s="192"/>
    </row>
    <row r="35392" spans="9:10" ht="15.75">
      <c r="I35392" s="192"/>
      <c r="J35392" s="192"/>
    </row>
    <row r="35393" spans="9:10" ht="15.75">
      <c r="I35393" s="192"/>
      <c r="J35393" s="192"/>
    </row>
    <row r="35394" spans="9:10" ht="15.75">
      <c r="I35394" s="192"/>
      <c r="J35394" s="192"/>
    </row>
    <row r="35395" spans="9:10" ht="15.75">
      <c r="I35395" s="192"/>
      <c r="J35395" s="192"/>
    </row>
    <row r="35396" spans="9:10" ht="15.75">
      <c r="I35396" s="192"/>
      <c r="J35396" s="192"/>
    </row>
    <row r="35397" spans="9:10" ht="15.75">
      <c r="I35397" s="192"/>
      <c r="J35397" s="192"/>
    </row>
    <row r="35398" spans="9:10" ht="15.75">
      <c r="I35398" s="192"/>
      <c r="J35398" s="192"/>
    </row>
    <row r="35399" spans="9:10" ht="15.75">
      <c r="I35399" s="192"/>
      <c r="J35399" s="192"/>
    </row>
    <row r="35400" spans="9:10" ht="15.75">
      <c r="I35400" s="192"/>
      <c r="J35400" s="192"/>
    </row>
    <row r="35401" spans="9:10" ht="15.75">
      <c r="I35401" s="192"/>
      <c r="J35401" s="192"/>
    </row>
    <row r="35402" spans="9:10" ht="15.75">
      <c r="I35402" s="192"/>
      <c r="J35402" s="192"/>
    </row>
    <row r="35403" spans="9:10" ht="15.75">
      <c r="I35403" s="192"/>
      <c r="J35403" s="192"/>
    </row>
    <row r="35404" spans="9:10" ht="15.75">
      <c r="I35404" s="192"/>
      <c r="J35404" s="192"/>
    </row>
    <row r="35405" spans="9:10" ht="15.75">
      <c r="I35405" s="192"/>
      <c r="J35405" s="192"/>
    </row>
    <row r="35406" spans="9:10" ht="15.75">
      <c r="I35406" s="192"/>
      <c r="J35406" s="192"/>
    </row>
    <row r="35407" spans="9:10" ht="15.75">
      <c r="I35407" s="192"/>
      <c r="J35407" s="192"/>
    </row>
    <row r="35408" spans="9:10" ht="15.75">
      <c r="I35408" s="192"/>
      <c r="J35408" s="192"/>
    </row>
    <row r="35409" spans="9:10" ht="15.75">
      <c r="I35409" s="192"/>
      <c r="J35409" s="192"/>
    </row>
    <row r="35410" spans="9:10" ht="15.75">
      <c r="I35410" s="192"/>
      <c r="J35410" s="192"/>
    </row>
    <row r="35411" spans="9:10" ht="15.75">
      <c r="I35411" s="192"/>
      <c r="J35411" s="192"/>
    </row>
    <row r="35412" spans="9:10" ht="15.75">
      <c r="I35412" s="192"/>
      <c r="J35412" s="192"/>
    </row>
    <row r="35413" spans="9:10" ht="15.75">
      <c r="I35413" s="192"/>
      <c r="J35413" s="192"/>
    </row>
    <row r="35414" spans="9:10" ht="15.75">
      <c r="I35414" s="192"/>
      <c r="J35414" s="192"/>
    </row>
    <row r="35415" spans="9:10" ht="15.75">
      <c r="I35415" s="192"/>
      <c r="J35415" s="192"/>
    </row>
    <row r="35416" spans="9:10" ht="15.75">
      <c r="I35416" s="192"/>
      <c r="J35416" s="192"/>
    </row>
    <row r="35417" spans="9:10" ht="15.75">
      <c r="I35417" s="192"/>
      <c r="J35417" s="192"/>
    </row>
    <row r="35418" spans="9:10" ht="15.75">
      <c r="I35418" s="192"/>
      <c r="J35418" s="192"/>
    </row>
    <row r="35419" spans="9:10" ht="15.75">
      <c r="I35419" s="192"/>
      <c r="J35419" s="192"/>
    </row>
    <row r="35420" spans="9:10" ht="15.75">
      <c r="I35420" s="192"/>
      <c r="J35420" s="192"/>
    </row>
    <row r="35421" spans="9:10" ht="15.75">
      <c r="I35421" s="192"/>
      <c r="J35421" s="192"/>
    </row>
    <row r="35422" spans="9:10" ht="15.75">
      <c r="I35422" s="192"/>
      <c r="J35422" s="192"/>
    </row>
    <row r="35423" spans="9:10" ht="15.75">
      <c r="I35423" s="192"/>
      <c r="J35423" s="192"/>
    </row>
    <row r="35424" spans="9:10" ht="15.75">
      <c r="I35424" s="192"/>
      <c r="J35424" s="192"/>
    </row>
    <row r="35425" spans="9:10" ht="15.75">
      <c r="I35425" s="192"/>
      <c r="J35425" s="192"/>
    </row>
    <row r="35426" spans="9:10" ht="15.75">
      <c r="I35426" s="192"/>
      <c r="J35426" s="192"/>
    </row>
    <row r="35427" spans="9:10" ht="15.75">
      <c r="I35427" s="192"/>
      <c r="J35427" s="192"/>
    </row>
    <row r="35428" spans="9:10" ht="15.75">
      <c r="I35428" s="192"/>
      <c r="J35428" s="192"/>
    </row>
    <row r="35429" spans="9:10" ht="15.75">
      <c r="I35429" s="192"/>
      <c r="J35429" s="192"/>
    </row>
    <row r="35430" spans="9:10" ht="15.75">
      <c r="I35430" s="192"/>
      <c r="J35430" s="192"/>
    </row>
    <row r="35431" spans="9:10" ht="15.75">
      <c r="I35431" s="192"/>
      <c r="J35431" s="192"/>
    </row>
    <row r="35432" spans="9:10" ht="15.75">
      <c r="I35432" s="192"/>
      <c r="J35432" s="192"/>
    </row>
    <row r="35433" spans="9:10" ht="15.75">
      <c r="I35433" s="192"/>
      <c r="J35433" s="192"/>
    </row>
    <row r="35434" spans="9:10" ht="15.75">
      <c r="I35434" s="192"/>
      <c r="J35434" s="192"/>
    </row>
    <row r="35435" spans="9:10" ht="15.75">
      <c r="I35435" s="192"/>
      <c r="J35435" s="192"/>
    </row>
    <row r="35436" spans="9:10" ht="15.75">
      <c r="I35436" s="192"/>
      <c r="J35436" s="192"/>
    </row>
    <row r="35437" spans="9:10" ht="15.75">
      <c r="I35437" s="192"/>
      <c r="J35437" s="192"/>
    </row>
    <row r="35438" spans="9:10" ht="15.75">
      <c r="I35438" s="192"/>
      <c r="J35438" s="192"/>
    </row>
    <row r="35439" spans="9:10" ht="15.75">
      <c r="I35439" s="192"/>
      <c r="J35439" s="192"/>
    </row>
    <row r="35440" spans="9:10" ht="15.75">
      <c r="I35440" s="192"/>
      <c r="J35440" s="192"/>
    </row>
    <row r="35441" spans="9:10" ht="15.75">
      <c r="I35441" s="192"/>
      <c r="J35441" s="192"/>
    </row>
    <row r="35442" spans="9:10" ht="15.75">
      <c r="I35442" s="192"/>
      <c r="J35442" s="192"/>
    </row>
    <row r="35443" spans="9:10" ht="15.75">
      <c r="I35443" s="192"/>
      <c r="J35443" s="192"/>
    </row>
    <row r="35444" spans="9:10" ht="15.75">
      <c r="I35444" s="192"/>
      <c r="J35444" s="192"/>
    </row>
    <row r="35445" spans="9:10" ht="15.75">
      <c r="I35445" s="192"/>
      <c r="J35445" s="192"/>
    </row>
    <row r="35446" spans="9:10" ht="15.75">
      <c r="I35446" s="192"/>
      <c r="J35446" s="192"/>
    </row>
    <row r="35447" spans="9:10" ht="15.75">
      <c r="I35447" s="192"/>
      <c r="J35447" s="192"/>
    </row>
    <row r="35448" spans="9:10" ht="15.75">
      <c r="I35448" s="192"/>
      <c r="J35448" s="192"/>
    </row>
    <row r="35449" spans="9:10" ht="15.75">
      <c r="I35449" s="192"/>
      <c r="J35449" s="192"/>
    </row>
    <row r="35450" spans="9:10" ht="15.75">
      <c r="I35450" s="192"/>
      <c r="J35450" s="192"/>
    </row>
    <row r="35451" spans="9:10" ht="15.75">
      <c r="I35451" s="192"/>
      <c r="J35451" s="192"/>
    </row>
    <row r="35452" spans="9:10" ht="15.75">
      <c r="I35452" s="192"/>
      <c r="J35452" s="192"/>
    </row>
    <row r="35453" spans="9:10" ht="15.75">
      <c r="I35453" s="192"/>
      <c r="J35453" s="192"/>
    </row>
    <row r="35454" spans="9:10" ht="15.75">
      <c r="I35454" s="192"/>
      <c r="J35454" s="192"/>
    </row>
    <row r="35455" spans="9:10" ht="15.75">
      <c r="I35455" s="192"/>
      <c r="J35455" s="192"/>
    </row>
    <row r="35456" spans="9:10" ht="15.75">
      <c r="I35456" s="192"/>
      <c r="J35456" s="192"/>
    </row>
    <row r="35457" spans="9:10" ht="15.75">
      <c r="I35457" s="192"/>
      <c r="J35457" s="192"/>
    </row>
    <row r="35458" spans="9:10" ht="15.75">
      <c r="I35458" s="192"/>
      <c r="J35458" s="192"/>
    </row>
    <row r="35459" spans="9:10" ht="15.75">
      <c r="I35459" s="192"/>
      <c r="J35459" s="192"/>
    </row>
    <row r="35460" spans="9:10" ht="15.75">
      <c r="I35460" s="192"/>
      <c r="J35460" s="192"/>
    </row>
    <row r="35461" spans="9:10" ht="15.75">
      <c r="I35461" s="192"/>
      <c r="J35461" s="192"/>
    </row>
    <row r="35462" spans="9:10" ht="15.75">
      <c r="I35462" s="192"/>
      <c r="J35462" s="192"/>
    </row>
    <row r="35463" spans="9:10" ht="15.75">
      <c r="I35463" s="192"/>
      <c r="J35463" s="192"/>
    </row>
    <row r="35464" spans="9:10" ht="15.75">
      <c r="I35464" s="192"/>
      <c r="J35464" s="192"/>
    </row>
    <row r="35465" spans="9:10" ht="15.75">
      <c r="I35465" s="192"/>
      <c r="J35465" s="192"/>
    </row>
    <row r="35466" spans="9:10" ht="15.75">
      <c r="I35466" s="192"/>
      <c r="J35466" s="192"/>
    </row>
    <row r="35467" spans="9:10" ht="15.75">
      <c r="I35467" s="192"/>
      <c r="J35467" s="192"/>
    </row>
    <row r="35468" spans="9:10" ht="15.75">
      <c r="I35468" s="192"/>
      <c r="J35468" s="192"/>
    </row>
    <row r="35469" spans="9:10" ht="15.75">
      <c r="I35469" s="192"/>
      <c r="J35469" s="192"/>
    </row>
    <row r="35470" spans="9:10" ht="15.75">
      <c r="I35470" s="192"/>
      <c r="J35470" s="192"/>
    </row>
    <row r="35471" spans="9:10" ht="15.75">
      <c r="I35471" s="192"/>
      <c r="J35471" s="192"/>
    </row>
    <row r="35472" spans="9:10" ht="15.75">
      <c r="I35472" s="192"/>
      <c r="J35472" s="192"/>
    </row>
    <row r="35473" spans="9:10" ht="15.75">
      <c r="I35473" s="192"/>
      <c r="J35473" s="192"/>
    </row>
    <row r="35474" spans="9:10" ht="15.75">
      <c r="I35474" s="192"/>
      <c r="J35474" s="192"/>
    </row>
    <row r="35475" spans="9:10" ht="15.75">
      <c r="I35475" s="192"/>
      <c r="J35475" s="192"/>
    </row>
    <row r="35476" spans="9:10" ht="15.75">
      <c r="I35476" s="192"/>
      <c r="J35476" s="192"/>
    </row>
    <row r="35477" spans="9:10" ht="15.75">
      <c r="I35477" s="192"/>
      <c r="J35477" s="192"/>
    </row>
    <row r="35478" spans="9:10" ht="15.75">
      <c r="I35478" s="192"/>
      <c r="J35478" s="192"/>
    </row>
    <row r="35479" spans="9:10" ht="15.75">
      <c r="I35479" s="192"/>
      <c r="J35479" s="192"/>
    </row>
    <row r="35480" spans="9:10" ht="15.75">
      <c r="I35480" s="192"/>
      <c r="J35480" s="192"/>
    </row>
    <row r="35481" spans="9:10" ht="15.75">
      <c r="I35481" s="192"/>
      <c r="J35481" s="192"/>
    </row>
    <row r="35482" spans="9:10" ht="15.75">
      <c r="I35482" s="192"/>
      <c r="J35482" s="192"/>
    </row>
    <row r="35483" spans="9:10" ht="15.75">
      <c r="I35483" s="192"/>
      <c r="J35483" s="192"/>
    </row>
    <row r="35484" spans="9:10" ht="15.75">
      <c r="I35484" s="192"/>
      <c r="J35484" s="192"/>
    </row>
    <row r="35485" spans="9:10" ht="15.75">
      <c r="I35485" s="192"/>
      <c r="J35485" s="192"/>
    </row>
    <row r="35486" spans="9:10" ht="15.75">
      <c r="I35486" s="192"/>
      <c r="J35486" s="192"/>
    </row>
    <row r="35487" spans="9:10" ht="15.75">
      <c r="I35487" s="192"/>
      <c r="J35487" s="192"/>
    </row>
    <row r="35488" spans="9:10" ht="15.75">
      <c r="I35488" s="192"/>
      <c r="J35488" s="192"/>
    </row>
    <row r="35489" spans="9:10" ht="15.75">
      <c r="I35489" s="192"/>
      <c r="J35489" s="192"/>
    </row>
    <row r="35490" spans="9:10" ht="15.75">
      <c r="I35490" s="192"/>
      <c r="J35490" s="192"/>
    </row>
    <row r="35491" spans="9:10" ht="15.75">
      <c r="I35491" s="192"/>
      <c r="J35491" s="192"/>
    </row>
    <row r="35492" spans="9:10" ht="15.75">
      <c r="I35492" s="192"/>
      <c r="J35492" s="192"/>
    </row>
    <row r="35493" spans="9:10" ht="15.75">
      <c r="I35493" s="192"/>
      <c r="J35493" s="192"/>
    </row>
    <row r="35494" spans="9:10" ht="15.75">
      <c r="I35494" s="192"/>
      <c r="J35494" s="192"/>
    </row>
    <row r="35495" spans="9:10" ht="15.75">
      <c r="I35495" s="192"/>
      <c r="J35495" s="192"/>
    </row>
    <row r="35496" spans="9:10" ht="15.75">
      <c r="I35496" s="192"/>
      <c r="J35496" s="192"/>
    </row>
    <row r="35497" spans="9:10" ht="15.75">
      <c r="I35497" s="192"/>
      <c r="J35497" s="192"/>
    </row>
    <row r="35498" spans="9:10" ht="15.75">
      <c r="I35498" s="192"/>
      <c r="J35498" s="192"/>
    </row>
    <row r="35499" spans="9:10" ht="15.75">
      <c r="I35499" s="192"/>
      <c r="J35499" s="192"/>
    </row>
    <row r="35500" spans="9:10" ht="15.75">
      <c r="I35500" s="192"/>
      <c r="J35500" s="192"/>
    </row>
    <row r="35501" spans="9:10" ht="15.75">
      <c r="I35501" s="192"/>
      <c r="J35501" s="192"/>
    </row>
    <row r="35502" spans="9:10" ht="15.75">
      <c r="I35502" s="192"/>
      <c r="J35502" s="192"/>
    </row>
    <row r="35503" spans="9:10" ht="15.75">
      <c r="I35503" s="192"/>
      <c r="J35503" s="192"/>
    </row>
    <row r="35504" spans="9:10" ht="15.75">
      <c r="I35504" s="192"/>
      <c r="J35504" s="192"/>
    </row>
    <row r="35505" spans="9:10" ht="15.75">
      <c r="I35505" s="192"/>
      <c r="J35505" s="192"/>
    </row>
    <row r="35506" spans="9:10" ht="15.75">
      <c r="I35506" s="192"/>
      <c r="J35506" s="192"/>
    </row>
    <row r="35507" spans="9:10" ht="15.75">
      <c r="I35507" s="192"/>
      <c r="J35507" s="192"/>
    </row>
    <row r="35508" spans="9:10" ht="15.75">
      <c r="I35508" s="192"/>
      <c r="J35508" s="192"/>
    </row>
    <row r="35509" spans="9:10" ht="15.75">
      <c r="I35509" s="192"/>
      <c r="J35509" s="192"/>
    </row>
    <row r="35510" spans="9:10" ht="15.75">
      <c r="I35510" s="192"/>
      <c r="J35510" s="192"/>
    </row>
    <row r="35511" spans="9:10" ht="15.75">
      <c r="I35511" s="192"/>
      <c r="J35511" s="192"/>
    </row>
    <row r="35512" spans="9:10" ht="15.75">
      <c r="I35512" s="192"/>
      <c r="J35512" s="192"/>
    </row>
    <row r="35513" spans="9:10" ht="15.75">
      <c r="I35513" s="192"/>
      <c r="J35513" s="192"/>
    </row>
    <row r="35514" spans="9:10" ht="15.75">
      <c r="I35514" s="192"/>
      <c r="J35514" s="192"/>
    </row>
    <row r="35515" spans="9:10" ht="15.75">
      <c r="I35515" s="192"/>
      <c r="J35515" s="192"/>
    </row>
    <row r="35516" spans="9:10" ht="15.75">
      <c r="I35516" s="192"/>
      <c r="J35516" s="192"/>
    </row>
    <row r="35517" spans="9:10" ht="15.75">
      <c r="I35517" s="192"/>
      <c r="J35517" s="192"/>
    </row>
    <row r="35518" spans="9:10" ht="15.75">
      <c r="I35518" s="192"/>
      <c r="J35518" s="192"/>
    </row>
    <row r="35519" spans="9:10" ht="15.75">
      <c r="I35519" s="192"/>
      <c r="J35519" s="192"/>
    </row>
    <row r="35520" spans="9:10" ht="15.75">
      <c r="I35520" s="192"/>
      <c r="J35520" s="192"/>
    </row>
    <row r="35521" spans="9:10" ht="15.75">
      <c r="I35521" s="192"/>
      <c r="J35521" s="192"/>
    </row>
    <row r="35522" spans="9:10" ht="15.75">
      <c r="I35522" s="192"/>
      <c r="J35522" s="192"/>
    </row>
    <row r="35523" spans="9:10" ht="15.75">
      <c r="I35523" s="192"/>
      <c r="J35523" s="192"/>
    </row>
    <row r="35524" spans="9:10" ht="15.75">
      <c r="I35524" s="192"/>
      <c r="J35524" s="192"/>
    </row>
    <row r="35525" spans="9:10" ht="15.75">
      <c r="I35525" s="192"/>
      <c r="J35525" s="192"/>
    </row>
    <row r="35526" spans="9:10" ht="15.75">
      <c r="I35526" s="192"/>
      <c r="J35526" s="192"/>
    </row>
    <row r="35527" spans="9:10" ht="15.75">
      <c r="I35527" s="192"/>
      <c r="J35527" s="192"/>
    </row>
    <row r="35528" spans="9:10" ht="15.75">
      <c r="I35528" s="192"/>
      <c r="J35528" s="192"/>
    </row>
    <row r="35529" spans="9:10" ht="15.75">
      <c r="I35529" s="192"/>
      <c r="J35529" s="192"/>
    </row>
    <row r="35530" spans="9:10" ht="15.75">
      <c r="I35530" s="192"/>
      <c r="J35530" s="192"/>
    </row>
    <row r="35531" spans="9:10" ht="15.75">
      <c r="I35531" s="192"/>
      <c r="J35531" s="192"/>
    </row>
    <row r="35532" spans="9:10" ht="15.75">
      <c r="I35532" s="192"/>
      <c r="J35532" s="192"/>
    </row>
    <row r="35533" spans="9:10" ht="15.75">
      <c r="I35533" s="192"/>
      <c r="J35533" s="192"/>
    </row>
    <row r="35534" spans="9:10" ht="15.75">
      <c r="I35534" s="192"/>
      <c r="J35534" s="192"/>
    </row>
    <row r="35535" spans="9:10" ht="15.75">
      <c r="I35535" s="192"/>
      <c r="J35535" s="192"/>
    </row>
    <row r="35536" spans="9:10" ht="15.75">
      <c r="I35536" s="192"/>
      <c r="J35536" s="192"/>
    </row>
    <row r="35537" spans="9:10" ht="15.75">
      <c r="I35537" s="192"/>
      <c r="J35537" s="192"/>
    </row>
    <row r="35538" spans="9:10" ht="15.75">
      <c r="I35538" s="192"/>
      <c r="J35538" s="192"/>
    </row>
    <row r="35539" spans="9:10" ht="15.75">
      <c r="I35539" s="192"/>
      <c r="J35539" s="192"/>
    </row>
    <row r="35540" spans="9:10" ht="15.75">
      <c r="I35540" s="192"/>
      <c r="J35540" s="192"/>
    </row>
    <row r="35541" spans="9:10" ht="15.75">
      <c r="I35541" s="192"/>
      <c r="J35541" s="192"/>
    </row>
    <row r="35542" spans="9:10" ht="15.75">
      <c r="I35542" s="192"/>
      <c r="J35542" s="192"/>
    </row>
    <row r="35543" spans="9:10" ht="15.75">
      <c r="I35543" s="192"/>
      <c r="J35543" s="192"/>
    </row>
    <row r="35544" spans="9:10" ht="15.75">
      <c r="I35544" s="192"/>
      <c r="J35544" s="192"/>
    </row>
    <row r="35545" spans="9:10" ht="15.75">
      <c r="I35545" s="192"/>
      <c r="J35545" s="192"/>
    </row>
    <row r="35546" spans="9:10" ht="15.75">
      <c r="I35546" s="192"/>
      <c r="J35546" s="192"/>
    </row>
    <row r="35547" spans="9:10" ht="15.75">
      <c r="I35547" s="192"/>
      <c r="J35547" s="192"/>
    </row>
    <row r="35548" spans="9:10" ht="15.75">
      <c r="I35548" s="192"/>
      <c r="J35548" s="192"/>
    </row>
    <row r="35549" spans="9:10" ht="15.75">
      <c r="I35549" s="192"/>
      <c r="J35549" s="192"/>
    </row>
    <row r="35550" spans="9:10" ht="15.75">
      <c r="I35550" s="192"/>
      <c r="J35550" s="192"/>
    </row>
    <row r="35551" spans="9:10" ht="15.75">
      <c r="I35551" s="192"/>
      <c r="J35551" s="192"/>
    </row>
    <row r="35552" spans="9:10" ht="15.75">
      <c r="I35552" s="192"/>
      <c r="J35552" s="192"/>
    </row>
    <row r="35553" spans="9:10" ht="15.75">
      <c r="I35553" s="192"/>
      <c r="J35553" s="192"/>
    </row>
    <row r="35554" spans="9:10" ht="15.75">
      <c r="I35554" s="192"/>
      <c r="J35554" s="192"/>
    </row>
    <row r="35555" spans="9:10" ht="15.75">
      <c r="I35555" s="192"/>
      <c r="J35555" s="192"/>
    </row>
    <row r="35556" spans="9:10" ht="15.75">
      <c r="I35556" s="192"/>
      <c r="J35556" s="192"/>
    </row>
    <row r="35557" spans="9:10" ht="15.75">
      <c r="I35557" s="192"/>
      <c r="J35557" s="192"/>
    </row>
    <row r="35558" spans="9:10" ht="15.75">
      <c r="I35558" s="192"/>
      <c r="J35558" s="192"/>
    </row>
    <row r="35559" spans="9:10" ht="15.75">
      <c r="I35559" s="192"/>
      <c r="J35559" s="192"/>
    </row>
    <row r="35560" spans="9:10" ht="15.75">
      <c r="I35560" s="192"/>
      <c r="J35560" s="192"/>
    </row>
    <row r="35561" spans="9:10" ht="15.75">
      <c r="I35561" s="192"/>
      <c r="J35561" s="192"/>
    </row>
    <row r="35562" spans="9:10" ht="15.75">
      <c r="I35562" s="192"/>
      <c r="J35562" s="192"/>
    </row>
    <row r="35563" spans="9:10" ht="15.75">
      <c r="I35563" s="192"/>
      <c r="J35563" s="192"/>
    </row>
    <row r="35564" spans="9:10" ht="15.75">
      <c r="I35564" s="192"/>
      <c r="J35564" s="192"/>
    </row>
    <row r="35565" spans="9:10" ht="15.75">
      <c r="I35565" s="192"/>
      <c r="J35565" s="192"/>
    </row>
    <row r="35566" spans="9:10" ht="15.75">
      <c r="I35566" s="192"/>
      <c r="J35566" s="192"/>
    </row>
    <row r="35567" spans="9:10" ht="15.75">
      <c r="I35567" s="192"/>
      <c r="J35567" s="192"/>
    </row>
    <row r="35568" spans="9:10" ht="15.75">
      <c r="I35568" s="192"/>
      <c r="J35568" s="192"/>
    </row>
    <row r="35569" spans="9:10" ht="15.75">
      <c r="I35569" s="192"/>
      <c r="J35569" s="192"/>
    </row>
    <row r="35570" spans="9:10" ht="15.75">
      <c r="I35570" s="192"/>
      <c r="J35570" s="192"/>
    </row>
    <row r="35571" spans="9:10" ht="15.75">
      <c r="I35571" s="192"/>
      <c r="J35571" s="192"/>
    </row>
    <row r="35572" spans="9:10" ht="15.75">
      <c r="I35572" s="192"/>
      <c r="J35572" s="192"/>
    </row>
    <row r="35573" spans="9:10" ht="15.75">
      <c r="I35573" s="192"/>
      <c r="J35573" s="192"/>
    </row>
    <row r="35574" spans="9:10" ht="15.75">
      <c r="I35574" s="192"/>
      <c r="J35574" s="192"/>
    </row>
    <row r="35575" spans="9:10" ht="15.75">
      <c r="I35575" s="192"/>
      <c r="J35575" s="192"/>
    </row>
    <row r="35576" spans="9:10" ht="15.75">
      <c r="I35576" s="192"/>
      <c r="J35576" s="192"/>
    </row>
    <row r="35577" spans="9:10" ht="15.75">
      <c r="I35577" s="192"/>
      <c r="J35577" s="192"/>
    </row>
    <row r="35578" spans="9:10" ht="15.75">
      <c r="I35578" s="192"/>
      <c r="J35578" s="192"/>
    </row>
    <row r="35579" spans="9:10" ht="15.75">
      <c r="I35579" s="192"/>
      <c r="J35579" s="192"/>
    </row>
    <row r="35580" spans="9:10" ht="15.75">
      <c r="I35580" s="192"/>
      <c r="J35580" s="192"/>
    </row>
    <row r="35581" spans="9:10" ht="15.75">
      <c r="I35581" s="192"/>
      <c r="J35581" s="192"/>
    </row>
    <row r="35582" spans="9:10" ht="15.75">
      <c r="I35582" s="192"/>
      <c r="J35582" s="192"/>
    </row>
    <row r="35583" spans="9:10" ht="15.75">
      <c r="I35583" s="192"/>
      <c r="J35583" s="192"/>
    </row>
    <row r="35584" spans="9:10" ht="15.75">
      <c r="I35584" s="192"/>
      <c r="J35584" s="192"/>
    </row>
    <row r="35585" spans="9:10" ht="15.75">
      <c r="I35585" s="192"/>
      <c r="J35585" s="192"/>
    </row>
    <row r="35586" spans="9:10" ht="15.75">
      <c r="I35586" s="192"/>
      <c r="J35586" s="192"/>
    </row>
    <row r="35587" spans="9:10" ht="15.75">
      <c r="I35587" s="192"/>
      <c r="J35587" s="192"/>
    </row>
    <row r="35588" spans="9:10" ht="15.75">
      <c r="I35588" s="192"/>
      <c r="J35588" s="192"/>
    </row>
    <row r="35589" spans="9:10" ht="15.75">
      <c r="I35589" s="192"/>
      <c r="J35589" s="192"/>
    </row>
    <row r="35590" spans="9:10" ht="15.75">
      <c r="I35590" s="192"/>
      <c r="J35590" s="192"/>
    </row>
    <row r="35591" spans="9:10" ht="15.75">
      <c r="I35591" s="192"/>
      <c r="J35591" s="192"/>
    </row>
    <row r="35592" spans="9:10" ht="15.75">
      <c r="I35592" s="192"/>
      <c r="J35592" s="192"/>
    </row>
    <row r="35593" spans="9:10" ht="15.75">
      <c r="I35593" s="192"/>
      <c r="J35593" s="192"/>
    </row>
    <row r="35594" spans="9:10" ht="15.75">
      <c r="I35594" s="192"/>
      <c r="J35594" s="192"/>
    </row>
    <row r="35595" spans="9:10" ht="15.75">
      <c r="I35595" s="192"/>
      <c r="J35595" s="192"/>
    </row>
    <row r="35596" spans="9:10" ht="15.75">
      <c r="I35596" s="192"/>
      <c r="J35596" s="192"/>
    </row>
    <row r="35597" spans="9:10" ht="15.75">
      <c r="I35597" s="192"/>
      <c r="J35597" s="192"/>
    </row>
    <row r="35598" spans="9:10" ht="15.75">
      <c r="I35598" s="192"/>
      <c r="J35598" s="192"/>
    </row>
    <row r="35599" spans="9:10" ht="15.75">
      <c r="I35599" s="192"/>
      <c r="J35599" s="192"/>
    </row>
    <row r="35600" spans="9:10" ht="15.75">
      <c r="I35600" s="192"/>
      <c r="J35600" s="192"/>
    </row>
    <row r="35601" spans="9:10" ht="15.75">
      <c r="I35601" s="192"/>
      <c r="J35601" s="192"/>
    </row>
    <row r="35602" spans="9:10" ht="15.75">
      <c r="I35602" s="192"/>
      <c r="J35602" s="192"/>
    </row>
    <row r="35603" spans="9:10" ht="15.75">
      <c r="I35603" s="192"/>
      <c r="J35603" s="192"/>
    </row>
    <row r="35604" spans="9:10" ht="15.75">
      <c r="I35604" s="192"/>
      <c r="J35604" s="192"/>
    </row>
    <row r="35605" spans="9:10" ht="15.75">
      <c r="I35605" s="192"/>
      <c r="J35605" s="192"/>
    </row>
    <row r="35606" spans="9:10" ht="15.75">
      <c r="I35606" s="192"/>
      <c r="J35606" s="192"/>
    </row>
    <row r="35607" spans="9:10" ht="15.75">
      <c r="I35607" s="192"/>
      <c r="J35607" s="192"/>
    </row>
    <row r="35608" spans="9:10" ht="15.75">
      <c r="I35608" s="192"/>
      <c r="J35608" s="192"/>
    </row>
    <row r="35609" spans="9:10" ht="15.75">
      <c r="I35609" s="192"/>
      <c r="J35609" s="192"/>
    </row>
    <row r="35610" spans="9:10" ht="15.75">
      <c r="I35610" s="192"/>
      <c r="J35610" s="192"/>
    </row>
    <row r="35611" spans="9:10" ht="15.75">
      <c r="I35611" s="192"/>
      <c r="J35611" s="192"/>
    </row>
    <row r="35612" spans="9:10" ht="15.75">
      <c r="I35612" s="192"/>
      <c r="J35612" s="192"/>
    </row>
    <row r="35613" spans="9:10" ht="15.75">
      <c r="I35613" s="192"/>
      <c r="J35613" s="192"/>
    </row>
    <row r="35614" spans="9:10" ht="15.75">
      <c r="I35614" s="192"/>
      <c r="J35614" s="192"/>
    </row>
    <row r="35615" spans="9:10" ht="15.75">
      <c r="I35615" s="192"/>
      <c r="J35615" s="192"/>
    </row>
    <row r="35616" spans="9:10" ht="15.75">
      <c r="I35616" s="192"/>
      <c r="J35616" s="192"/>
    </row>
    <row r="35617" spans="9:10" ht="15.75">
      <c r="I35617" s="192"/>
      <c r="J35617" s="192"/>
    </row>
    <row r="35618" spans="9:10" ht="15.75">
      <c r="I35618" s="192"/>
      <c r="J35618" s="192"/>
    </row>
    <row r="35619" spans="9:10" ht="15.75">
      <c r="I35619" s="192"/>
      <c r="J35619" s="192"/>
    </row>
    <row r="35620" spans="9:10" ht="15.75">
      <c r="I35620" s="192"/>
      <c r="J35620" s="192"/>
    </row>
    <row r="35621" spans="9:10" ht="15.75">
      <c r="I35621" s="192"/>
      <c r="J35621" s="192"/>
    </row>
    <row r="35622" spans="9:10" ht="15.75">
      <c r="I35622" s="192"/>
      <c r="J35622" s="192"/>
    </row>
    <row r="35623" spans="9:10" ht="15.75">
      <c r="I35623" s="192"/>
      <c r="J35623" s="192"/>
    </row>
    <row r="35624" spans="9:10" ht="15.75">
      <c r="I35624" s="192"/>
      <c r="J35624" s="192"/>
    </row>
    <row r="35625" spans="9:10" ht="15.75">
      <c r="I35625" s="192"/>
      <c r="J35625" s="192"/>
    </row>
    <row r="35626" spans="9:10" ht="15.75">
      <c r="I35626" s="192"/>
      <c r="J35626" s="192"/>
    </row>
    <row r="35627" spans="9:10" ht="15.75">
      <c r="I35627" s="192"/>
      <c r="J35627" s="192"/>
    </row>
    <row r="35628" spans="9:10" ht="15.75">
      <c r="I35628" s="192"/>
      <c r="J35628" s="192"/>
    </row>
    <row r="35629" spans="9:10" ht="15.75">
      <c r="I35629" s="192"/>
      <c r="J35629" s="192"/>
    </row>
    <row r="35630" spans="9:10" ht="15.75">
      <c r="I35630" s="192"/>
      <c r="J35630" s="192"/>
    </row>
    <row r="35631" spans="9:10" ht="15.75">
      <c r="I35631" s="192"/>
      <c r="J35631" s="192"/>
    </row>
    <row r="35632" spans="9:10" ht="15.75">
      <c r="I35632" s="192"/>
      <c r="J35632" s="192"/>
    </row>
    <row r="35633" spans="9:10" ht="15.75">
      <c r="I35633" s="192"/>
      <c r="J35633" s="192"/>
    </row>
    <row r="35634" spans="9:10" ht="15.75">
      <c r="I35634" s="192"/>
      <c r="J35634" s="192"/>
    </row>
    <row r="35635" spans="9:10" ht="15.75">
      <c r="I35635" s="192"/>
      <c r="J35635" s="192"/>
    </row>
    <row r="35636" spans="9:10" ht="15.75">
      <c r="I35636" s="192"/>
      <c r="J35636" s="192"/>
    </row>
    <row r="35637" spans="9:10" ht="15.75">
      <c r="I35637" s="192"/>
      <c r="J35637" s="192"/>
    </row>
    <row r="35638" spans="9:10" ht="15.75">
      <c r="I35638" s="192"/>
      <c r="J35638" s="192"/>
    </row>
    <row r="35639" spans="9:10" ht="15.75">
      <c r="I35639" s="192"/>
      <c r="J35639" s="192"/>
    </row>
    <row r="35640" spans="9:10" ht="15.75">
      <c r="I35640" s="192"/>
      <c r="J35640" s="192"/>
    </row>
    <row r="35641" spans="9:10" ht="15.75">
      <c r="I35641" s="192"/>
      <c r="J35641" s="192"/>
    </row>
    <row r="35642" spans="9:10" ht="15.75">
      <c r="I35642" s="192"/>
      <c r="J35642" s="192"/>
    </row>
    <row r="35643" spans="9:10" ht="15.75">
      <c r="I35643" s="192"/>
      <c r="J35643" s="192"/>
    </row>
    <row r="35644" spans="9:10" ht="15.75">
      <c r="I35644" s="192"/>
      <c r="J35644" s="192"/>
    </row>
    <row r="35645" spans="9:10" ht="15.75">
      <c r="I35645" s="192"/>
      <c r="J35645" s="192"/>
    </row>
    <row r="35646" spans="9:10" ht="15.75">
      <c r="I35646" s="192"/>
      <c r="J35646" s="192"/>
    </row>
    <row r="35647" spans="9:10" ht="15.75">
      <c r="I35647" s="192"/>
      <c r="J35647" s="192"/>
    </row>
    <row r="35648" spans="9:10" ht="15.75">
      <c r="I35648" s="192"/>
      <c r="J35648" s="192"/>
    </row>
    <row r="35649" spans="9:10" ht="15.75">
      <c r="I35649" s="192"/>
      <c r="J35649" s="192"/>
    </row>
    <row r="35650" spans="9:10" ht="15.75">
      <c r="I35650" s="192"/>
      <c r="J35650" s="192"/>
    </row>
    <row r="35651" spans="9:10" ht="15.75">
      <c r="I35651" s="192"/>
      <c r="J35651" s="192"/>
    </row>
    <row r="35652" spans="9:10" ht="15.75">
      <c r="I35652" s="192"/>
      <c r="J35652" s="192"/>
    </row>
    <row r="35653" spans="9:10" ht="15.75">
      <c r="I35653" s="192"/>
      <c r="J35653" s="192"/>
    </row>
    <row r="35654" spans="9:10" ht="15.75">
      <c r="I35654" s="192"/>
      <c r="J35654" s="192"/>
    </row>
    <row r="35655" spans="9:10" ht="15.75">
      <c r="I35655" s="192"/>
      <c r="J35655" s="192"/>
    </row>
    <row r="35656" spans="9:10" ht="15.75">
      <c r="I35656" s="192"/>
      <c r="J35656" s="192"/>
    </row>
    <row r="35657" spans="9:10" ht="15.75">
      <c r="I35657" s="192"/>
      <c r="J35657" s="192"/>
    </row>
    <row r="35658" spans="9:10" ht="15.75">
      <c r="I35658" s="192"/>
      <c r="J35658" s="192"/>
    </row>
    <row r="35659" spans="9:10" ht="15.75">
      <c r="I35659" s="192"/>
      <c r="J35659" s="192"/>
    </row>
    <row r="35660" spans="9:10" ht="15.75">
      <c r="I35660" s="192"/>
      <c r="J35660" s="192"/>
    </row>
    <row r="35661" spans="9:10" ht="15.75">
      <c r="I35661" s="192"/>
      <c r="J35661" s="192"/>
    </row>
    <row r="35662" spans="9:10" ht="15.75">
      <c r="I35662" s="192"/>
      <c r="J35662" s="192"/>
    </row>
    <row r="35663" spans="9:10" ht="15.75">
      <c r="I35663" s="192"/>
      <c r="J35663" s="192"/>
    </row>
    <row r="35664" spans="9:10" ht="15.75">
      <c r="I35664" s="192"/>
      <c r="J35664" s="192"/>
    </row>
    <row r="35665" spans="9:10" ht="15.75">
      <c r="I35665" s="192"/>
      <c r="J35665" s="192"/>
    </row>
    <row r="35666" spans="9:10" ht="15.75">
      <c r="I35666" s="192"/>
      <c r="J35666" s="192"/>
    </row>
    <row r="35667" spans="9:10" ht="15.75">
      <c r="I35667" s="192"/>
      <c r="J35667" s="192"/>
    </row>
    <row r="35668" spans="9:10" ht="15.75">
      <c r="I35668" s="192"/>
      <c r="J35668" s="192"/>
    </row>
    <row r="35669" spans="9:10" ht="15.75">
      <c r="I35669" s="192"/>
      <c r="J35669" s="192"/>
    </row>
    <row r="35670" spans="9:10" ht="15.75">
      <c r="I35670" s="192"/>
      <c r="J35670" s="192"/>
    </row>
    <row r="35671" spans="9:10" ht="15.75">
      <c r="I35671" s="192"/>
      <c r="J35671" s="192"/>
    </row>
    <row r="35672" spans="9:10" ht="15.75">
      <c r="I35672" s="192"/>
      <c r="J35672" s="192"/>
    </row>
    <row r="35673" spans="9:10" ht="15.75">
      <c r="I35673" s="192"/>
      <c r="J35673" s="192"/>
    </row>
    <row r="35674" spans="9:10" ht="15.75">
      <c r="I35674" s="192"/>
      <c r="J35674" s="192"/>
    </row>
    <row r="35675" spans="9:10" ht="15.75">
      <c r="I35675" s="192"/>
      <c r="J35675" s="192"/>
    </row>
    <row r="35676" spans="9:10" ht="15.75">
      <c r="I35676" s="192"/>
      <c r="J35676" s="192"/>
    </row>
    <row r="35677" spans="9:10" ht="15.75">
      <c r="I35677" s="192"/>
      <c r="J35677" s="192"/>
    </row>
    <row r="35678" spans="9:10" ht="15.75">
      <c r="I35678" s="192"/>
      <c r="J35678" s="192"/>
    </row>
    <row r="35679" spans="9:10" ht="15.75">
      <c r="I35679" s="192"/>
      <c r="J35679" s="192"/>
    </row>
    <row r="35680" spans="9:10" ht="15.75">
      <c r="I35680" s="192"/>
      <c r="J35680" s="192"/>
    </row>
    <row r="35681" spans="9:10" ht="15.75">
      <c r="I35681" s="192"/>
      <c r="J35681" s="192"/>
    </row>
    <row r="35682" spans="9:10" ht="15.75">
      <c r="I35682" s="192"/>
      <c r="J35682" s="192"/>
    </row>
    <row r="35683" spans="9:10" ht="15.75">
      <c r="I35683" s="192"/>
      <c r="J35683" s="192"/>
    </row>
    <row r="35684" spans="9:10" ht="15.75">
      <c r="I35684" s="192"/>
      <c r="J35684" s="192"/>
    </row>
    <row r="35685" spans="9:10" ht="15.75">
      <c r="I35685" s="192"/>
      <c r="J35685" s="192"/>
    </row>
    <row r="35686" spans="9:10" ht="15.75">
      <c r="I35686" s="192"/>
      <c r="J35686" s="192"/>
    </row>
    <row r="35687" spans="9:10" ht="15.75">
      <c r="I35687" s="192"/>
      <c r="J35687" s="192"/>
    </row>
    <row r="35688" spans="9:10" ht="15.75">
      <c r="I35688" s="192"/>
      <c r="J35688" s="192"/>
    </row>
    <row r="35689" spans="9:10" ht="15.75">
      <c r="I35689" s="192"/>
      <c r="J35689" s="192"/>
    </row>
    <row r="35690" spans="9:10" ht="15.75">
      <c r="I35690" s="192"/>
      <c r="J35690" s="192"/>
    </row>
    <row r="35691" spans="9:10" ht="15.75">
      <c r="I35691" s="192"/>
      <c r="J35691" s="192"/>
    </row>
    <row r="35692" spans="9:10" ht="15.75">
      <c r="I35692" s="192"/>
      <c r="J35692" s="192"/>
    </row>
    <row r="35693" spans="9:10" ht="15.75">
      <c r="I35693" s="192"/>
      <c r="J35693" s="192"/>
    </row>
    <row r="35694" spans="9:10" ht="15.75">
      <c r="I35694" s="192"/>
      <c r="J35694" s="192"/>
    </row>
    <row r="35695" spans="9:10" ht="15.75">
      <c r="I35695" s="192"/>
      <c r="J35695" s="192"/>
    </row>
    <row r="35696" spans="9:10" ht="15.75">
      <c r="I35696" s="192"/>
      <c r="J35696" s="192"/>
    </row>
    <row r="35697" spans="9:10" ht="15.75">
      <c r="I35697" s="192"/>
      <c r="J35697" s="192"/>
    </row>
    <row r="35698" spans="9:10" ht="15.75">
      <c r="I35698" s="192"/>
      <c r="J35698" s="192"/>
    </row>
    <row r="35699" spans="9:10" ht="15.75">
      <c r="I35699" s="192"/>
      <c r="J35699" s="192"/>
    </row>
    <row r="35700" spans="9:10" ht="15.75">
      <c r="I35700" s="192"/>
      <c r="J35700" s="192"/>
    </row>
    <row r="35701" spans="9:10" ht="15.75">
      <c r="I35701" s="192"/>
      <c r="J35701" s="192"/>
    </row>
    <row r="35702" spans="9:10" ht="15.75">
      <c r="I35702" s="192"/>
      <c r="J35702" s="192"/>
    </row>
    <row r="35703" spans="9:10" ht="15.75">
      <c r="I35703" s="192"/>
      <c r="J35703" s="192"/>
    </row>
    <row r="35704" spans="9:10" ht="15.75">
      <c r="I35704" s="192"/>
      <c r="J35704" s="192"/>
    </row>
    <row r="35705" spans="9:10" ht="15.75">
      <c r="I35705" s="192"/>
      <c r="J35705" s="192"/>
    </row>
    <row r="35706" spans="9:10" ht="15.75">
      <c r="I35706" s="192"/>
      <c r="J35706" s="192"/>
    </row>
    <row r="35707" spans="9:10" ht="15.75">
      <c r="I35707" s="192"/>
      <c r="J35707" s="192"/>
    </row>
    <row r="35708" spans="9:10" ht="15.75">
      <c r="I35708" s="192"/>
      <c r="J35708" s="192"/>
    </row>
    <row r="35709" spans="9:10" ht="15.75">
      <c r="I35709" s="192"/>
      <c r="J35709" s="192"/>
    </row>
    <row r="35710" spans="9:10" ht="15.75">
      <c r="I35710" s="192"/>
      <c r="J35710" s="192"/>
    </row>
    <row r="35711" spans="9:10" ht="15.75">
      <c r="I35711" s="192"/>
      <c r="J35711" s="192"/>
    </row>
    <row r="35712" spans="9:10" ht="15.75">
      <c r="I35712" s="192"/>
      <c r="J35712" s="192"/>
    </row>
    <row r="35713" spans="9:10" ht="15.75">
      <c r="I35713" s="192"/>
      <c r="J35713" s="192"/>
    </row>
    <row r="35714" spans="9:10" ht="15.75">
      <c r="I35714" s="192"/>
      <c r="J35714" s="192"/>
    </row>
    <row r="35715" spans="9:10" ht="15.75">
      <c r="I35715" s="192"/>
      <c r="J35715" s="192"/>
    </row>
    <row r="35716" spans="9:10" ht="15.75">
      <c r="I35716" s="192"/>
      <c r="J35716" s="192"/>
    </row>
    <row r="35717" spans="9:10" ht="15.75">
      <c r="I35717" s="192"/>
      <c r="J35717" s="192"/>
    </row>
    <row r="35718" spans="9:10" ht="15.75">
      <c r="I35718" s="192"/>
      <c r="J35718" s="192"/>
    </row>
    <row r="35719" spans="9:10" ht="15.75">
      <c r="I35719" s="192"/>
      <c r="J35719" s="192"/>
    </row>
    <row r="35720" spans="9:10" ht="15.75">
      <c r="I35720" s="192"/>
      <c r="J35720" s="192"/>
    </row>
    <row r="35721" spans="9:10" ht="15.75">
      <c r="I35721" s="192"/>
      <c r="J35721" s="192"/>
    </row>
    <row r="35722" spans="9:10" ht="15.75">
      <c r="I35722" s="192"/>
      <c r="J35722" s="192"/>
    </row>
    <row r="35723" spans="9:10" ht="15.75">
      <c r="I35723" s="192"/>
      <c r="J35723" s="192"/>
    </row>
    <row r="35724" spans="9:10" ht="15.75">
      <c r="I35724" s="192"/>
      <c r="J35724" s="192"/>
    </row>
    <row r="35725" spans="9:10" ht="15.75">
      <c r="I35725" s="192"/>
      <c r="J35725" s="192"/>
    </row>
    <row r="35726" spans="9:10" ht="15.75">
      <c r="I35726" s="192"/>
      <c r="J35726" s="192"/>
    </row>
    <row r="35727" spans="9:10" ht="15.75">
      <c r="I35727" s="192"/>
      <c r="J35727" s="192"/>
    </row>
    <row r="35728" spans="9:10" ht="15.75">
      <c r="I35728" s="192"/>
      <c r="J35728" s="192"/>
    </row>
    <row r="35729" spans="9:10" ht="15.75">
      <c r="I35729" s="192"/>
      <c r="J35729" s="192"/>
    </row>
    <row r="35730" spans="9:10" ht="15.75">
      <c r="I35730" s="192"/>
      <c r="J35730" s="192"/>
    </row>
    <row r="35731" spans="9:10" ht="15.75">
      <c r="I35731" s="192"/>
      <c r="J35731" s="192"/>
    </row>
    <row r="35732" spans="9:10" ht="15.75">
      <c r="I35732" s="192"/>
      <c r="J35732" s="192"/>
    </row>
    <row r="35733" spans="9:10" ht="15.75">
      <c r="I35733" s="192"/>
      <c r="J35733" s="192"/>
    </row>
    <row r="35734" spans="9:10" ht="15.75">
      <c r="I35734" s="192"/>
      <c r="J35734" s="192"/>
    </row>
    <row r="35735" spans="9:10" ht="15.75">
      <c r="I35735" s="192"/>
      <c r="J35735" s="192"/>
    </row>
    <row r="35736" spans="9:10" ht="15.75">
      <c r="I35736" s="192"/>
      <c r="J35736" s="192"/>
    </row>
    <row r="35737" spans="9:10" ht="15.75">
      <c r="I35737" s="192"/>
      <c r="J35737" s="192"/>
    </row>
    <row r="35738" spans="9:10" ht="15.75">
      <c r="I35738" s="192"/>
      <c r="J35738" s="192"/>
    </row>
    <row r="35739" spans="9:10" ht="15.75">
      <c r="I35739" s="192"/>
      <c r="J35739" s="192"/>
    </row>
    <row r="35740" spans="9:10" ht="15.75">
      <c r="I35740" s="192"/>
      <c r="J35740" s="192"/>
    </row>
    <row r="35741" spans="9:10" ht="15.75">
      <c r="I35741" s="192"/>
      <c r="J35741" s="192"/>
    </row>
    <row r="35742" spans="9:10" ht="15.75">
      <c r="I35742" s="192"/>
      <c r="J35742" s="192"/>
    </row>
    <row r="35743" spans="9:10" ht="15.75">
      <c r="I35743" s="192"/>
      <c r="J35743" s="192"/>
    </row>
    <row r="35744" spans="9:10" ht="15.75">
      <c r="I35744" s="192"/>
      <c r="J35744" s="192"/>
    </row>
    <row r="35745" spans="9:10" ht="15.75">
      <c r="I35745" s="192"/>
      <c r="J35745" s="192"/>
    </row>
    <row r="35746" spans="9:10" ht="15.75">
      <c r="I35746" s="192"/>
      <c r="J35746" s="192"/>
    </row>
    <row r="35747" spans="9:10" ht="15.75">
      <c r="I35747" s="192"/>
      <c r="J35747" s="192"/>
    </row>
    <row r="35748" spans="9:10" ht="15.75">
      <c r="I35748" s="192"/>
      <c r="J35748" s="192"/>
    </row>
    <row r="35749" spans="9:10" ht="15.75">
      <c r="I35749" s="192"/>
      <c r="J35749" s="192"/>
    </row>
    <row r="35750" spans="9:10" ht="15.75">
      <c r="I35750" s="192"/>
      <c r="J35750" s="192"/>
    </row>
    <row r="35751" spans="9:10" ht="15.75">
      <c r="I35751" s="192"/>
      <c r="J35751" s="192"/>
    </row>
    <row r="35752" spans="9:10" ht="15.75">
      <c r="I35752" s="192"/>
      <c r="J35752" s="192"/>
    </row>
    <row r="35753" spans="9:10" ht="15.75">
      <c r="I35753" s="192"/>
      <c r="J35753" s="192"/>
    </row>
    <row r="35754" spans="9:10" ht="15.75">
      <c r="I35754" s="192"/>
      <c r="J35754" s="192"/>
    </row>
    <row r="35755" spans="9:10" ht="15.75">
      <c r="I35755" s="192"/>
      <c r="J35755" s="192"/>
    </row>
    <row r="35756" spans="9:10" ht="15.75">
      <c r="I35756" s="192"/>
      <c r="J35756" s="192"/>
    </row>
    <row r="35757" spans="9:10" ht="15.75">
      <c r="I35757" s="192"/>
      <c r="J35757" s="192"/>
    </row>
    <row r="35758" spans="9:10" ht="15.75">
      <c r="I35758" s="192"/>
      <c r="J35758" s="192"/>
    </row>
    <row r="35759" spans="9:10" ht="15.75">
      <c r="I35759" s="192"/>
      <c r="J35759" s="192"/>
    </row>
    <row r="35760" spans="9:10" ht="15.75">
      <c r="I35760" s="192"/>
      <c r="J35760" s="192"/>
    </row>
    <row r="35761" spans="9:10" ht="15.75">
      <c r="I35761" s="192"/>
      <c r="J35761" s="192"/>
    </row>
    <row r="35762" spans="9:10" ht="15.75">
      <c r="I35762" s="192"/>
      <c r="J35762" s="192"/>
    </row>
    <row r="35763" spans="9:10" ht="15.75">
      <c r="I35763" s="192"/>
      <c r="J35763" s="192"/>
    </row>
    <row r="35764" spans="9:10" ht="15.75">
      <c r="I35764" s="192"/>
      <c r="J35764" s="192"/>
    </row>
    <row r="35765" spans="9:10" ht="15.75">
      <c r="I35765" s="192"/>
      <c r="J35765" s="192"/>
    </row>
    <row r="35766" spans="9:10" ht="15.75">
      <c r="I35766" s="192"/>
      <c r="J35766" s="192"/>
    </row>
    <row r="35767" spans="9:10" ht="15.75">
      <c r="I35767" s="192"/>
      <c r="J35767" s="192"/>
    </row>
    <row r="35768" spans="9:10" ht="15.75">
      <c r="I35768" s="192"/>
      <c r="J35768" s="192"/>
    </row>
    <row r="35769" spans="9:10" ht="15.75">
      <c r="I35769" s="192"/>
      <c r="J35769" s="192"/>
    </row>
    <row r="35770" spans="9:10" ht="15.75">
      <c r="I35770" s="192"/>
      <c r="J35770" s="192"/>
    </row>
    <row r="35771" spans="9:10" ht="15.75">
      <c r="I35771" s="192"/>
      <c r="J35771" s="192"/>
    </row>
    <row r="35772" spans="9:10" ht="15.75">
      <c r="I35772" s="192"/>
      <c r="J35772" s="192"/>
    </row>
    <row r="35773" spans="9:10" ht="15.75">
      <c r="I35773" s="192"/>
      <c r="J35773" s="192"/>
    </row>
    <row r="35774" spans="9:10" ht="15.75">
      <c r="I35774" s="192"/>
      <c r="J35774" s="192"/>
    </row>
    <row r="35775" spans="9:10" ht="15.75">
      <c r="I35775" s="192"/>
      <c r="J35775" s="192"/>
    </row>
    <row r="35776" spans="9:10" ht="15.75">
      <c r="I35776" s="192"/>
      <c r="J35776" s="192"/>
    </row>
    <row r="35777" spans="9:10" ht="15.75">
      <c r="I35777" s="192"/>
      <c r="J35777" s="192"/>
    </row>
    <row r="35778" spans="9:10" ht="15.75">
      <c r="I35778" s="192"/>
      <c r="J35778" s="192"/>
    </row>
    <row r="35779" spans="9:10" ht="15.75">
      <c r="I35779" s="192"/>
      <c r="J35779" s="192"/>
    </row>
    <row r="35780" spans="9:10" ht="15.75">
      <c r="I35780" s="192"/>
      <c r="J35780" s="192"/>
    </row>
    <row r="35781" spans="9:10" ht="15.75">
      <c r="I35781" s="192"/>
      <c r="J35781" s="192"/>
    </row>
    <row r="35782" spans="9:10" ht="15.75">
      <c r="I35782" s="192"/>
      <c r="J35782" s="192"/>
    </row>
    <row r="35783" spans="9:10" ht="15.75">
      <c r="I35783" s="192"/>
      <c r="J35783" s="192"/>
    </row>
    <row r="35784" spans="9:10" ht="15.75">
      <c r="I35784" s="192"/>
      <c r="J35784" s="192"/>
    </row>
    <row r="35785" spans="9:10" ht="15.75">
      <c r="I35785" s="192"/>
      <c r="J35785" s="192"/>
    </row>
    <row r="35786" spans="9:10" ht="15.75">
      <c r="I35786" s="192"/>
      <c r="J35786" s="192"/>
    </row>
    <row r="35787" spans="9:10" ht="15.75">
      <c r="I35787" s="192"/>
      <c r="J35787" s="192"/>
    </row>
    <row r="35788" spans="9:10" ht="15.75">
      <c r="I35788" s="192"/>
      <c r="J35788" s="192"/>
    </row>
    <row r="35789" spans="9:10" ht="15.75">
      <c r="I35789" s="192"/>
      <c r="J35789" s="192"/>
    </row>
    <row r="35790" spans="9:10" ht="15.75">
      <c r="I35790" s="192"/>
      <c r="J35790" s="192"/>
    </row>
    <row r="35791" spans="9:10" ht="15.75">
      <c r="I35791" s="192"/>
      <c r="J35791" s="192"/>
    </row>
    <row r="35792" spans="9:10" ht="15.75">
      <c r="I35792" s="192"/>
      <c r="J35792" s="192"/>
    </row>
    <row r="35793" spans="9:10" ht="15.75">
      <c r="I35793" s="192"/>
      <c r="J35793" s="192"/>
    </row>
    <row r="35794" spans="9:10" ht="15.75">
      <c r="I35794" s="192"/>
      <c r="J35794" s="192"/>
    </row>
    <row r="35795" spans="9:10" ht="15.75">
      <c r="I35795" s="192"/>
      <c r="J35795" s="192"/>
    </row>
    <row r="35796" spans="9:10" ht="15.75">
      <c r="I35796" s="192"/>
      <c r="J35796" s="192"/>
    </row>
    <row r="35797" spans="9:10" ht="15.75">
      <c r="I35797" s="192"/>
      <c r="J35797" s="192"/>
    </row>
    <row r="35798" spans="9:10" ht="15.75">
      <c r="I35798" s="192"/>
      <c r="J35798" s="192"/>
    </row>
    <row r="35799" spans="9:10" ht="15.75">
      <c r="I35799" s="192"/>
      <c r="J35799" s="192"/>
    </row>
    <row r="35800" spans="9:10" ht="15.75">
      <c r="I35800" s="192"/>
      <c r="J35800" s="192"/>
    </row>
    <row r="35801" spans="9:10" ht="15.75">
      <c r="I35801" s="192"/>
      <c r="J35801" s="192"/>
    </row>
    <row r="35802" spans="9:10" ht="15.75">
      <c r="I35802" s="192"/>
      <c r="J35802" s="192"/>
    </row>
    <row r="35803" spans="9:10" ht="15.75">
      <c r="I35803" s="192"/>
      <c r="J35803" s="192"/>
    </row>
    <row r="35804" spans="9:10" ht="15.75">
      <c r="I35804" s="192"/>
      <c r="J35804" s="192"/>
    </row>
    <row r="35805" spans="9:10" ht="15.75">
      <c r="I35805" s="192"/>
      <c r="J35805" s="192"/>
    </row>
    <row r="35806" spans="9:10" ht="15.75">
      <c r="I35806" s="192"/>
      <c r="J35806" s="192"/>
    </row>
    <row r="35807" spans="9:10" ht="15.75">
      <c r="I35807" s="192"/>
      <c r="J35807" s="192"/>
    </row>
    <row r="35808" spans="9:10" ht="15.75">
      <c r="I35808" s="192"/>
      <c r="J35808" s="192"/>
    </row>
    <row r="35809" spans="9:10" ht="15.75">
      <c r="I35809" s="192"/>
      <c r="J35809" s="192"/>
    </row>
    <row r="35810" spans="9:10" ht="15.75">
      <c r="I35810" s="192"/>
      <c r="J35810" s="192"/>
    </row>
    <row r="35811" spans="9:10" ht="15.75">
      <c r="I35811" s="192"/>
      <c r="J35811" s="192"/>
    </row>
    <row r="35812" spans="9:10" ht="15.75">
      <c r="I35812" s="192"/>
      <c r="J35812" s="192"/>
    </row>
    <row r="35813" spans="9:10" ht="15.75">
      <c r="I35813" s="192"/>
      <c r="J35813" s="192"/>
    </row>
    <row r="35814" spans="9:10" ht="15.75">
      <c r="I35814" s="192"/>
      <c r="J35814" s="192"/>
    </row>
    <row r="35815" spans="9:10" ht="15.75">
      <c r="I35815" s="192"/>
      <c r="J35815" s="192"/>
    </row>
    <row r="35816" spans="9:10" ht="15.75">
      <c r="I35816" s="192"/>
      <c r="J35816" s="192"/>
    </row>
    <row r="35817" spans="9:10" ht="15.75">
      <c r="I35817" s="192"/>
      <c r="J35817" s="192"/>
    </row>
    <row r="35818" spans="9:10" ht="15.75">
      <c r="I35818" s="192"/>
      <c r="J35818" s="192"/>
    </row>
    <row r="35819" spans="9:10" ht="15.75">
      <c r="I35819" s="192"/>
      <c r="J35819" s="192"/>
    </row>
    <row r="35820" spans="9:10" ht="15.75">
      <c r="I35820" s="192"/>
      <c r="J35820" s="192"/>
    </row>
    <row r="35821" spans="9:10" ht="15.75">
      <c r="I35821" s="192"/>
      <c r="J35821" s="192"/>
    </row>
    <row r="35822" spans="9:10" ht="15.75">
      <c r="I35822" s="192"/>
      <c r="J35822" s="192"/>
    </row>
    <row r="35823" spans="9:10" ht="15.75">
      <c r="I35823" s="192"/>
      <c r="J35823" s="192"/>
    </row>
    <row r="35824" spans="9:10" ht="15.75">
      <c r="I35824" s="192"/>
      <c r="J35824" s="192"/>
    </row>
    <row r="35825" spans="9:10" ht="15.75">
      <c r="I35825" s="192"/>
      <c r="J35825" s="192"/>
    </row>
    <row r="35826" spans="9:10" ht="15.75">
      <c r="I35826" s="192"/>
      <c r="J35826" s="192"/>
    </row>
    <row r="35827" spans="9:10" ht="15.75">
      <c r="I35827" s="192"/>
      <c r="J35827" s="192"/>
    </row>
    <row r="35828" spans="9:10" ht="15.75">
      <c r="I35828" s="192"/>
      <c r="J35828" s="192"/>
    </row>
    <row r="35829" spans="9:10" ht="15.75">
      <c r="I35829" s="192"/>
      <c r="J35829" s="192"/>
    </row>
    <row r="35830" spans="9:10" ht="15.75">
      <c r="I35830" s="192"/>
      <c r="J35830" s="192"/>
    </row>
    <row r="35831" spans="9:10" ht="15.75">
      <c r="I35831" s="192"/>
      <c r="J35831" s="192"/>
    </row>
    <row r="35832" spans="9:10" ht="15.75">
      <c r="I35832" s="192"/>
      <c r="J35832" s="192"/>
    </row>
    <row r="35833" spans="9:10" ht="15.75">
      <c r="I35833" s="192"/>
      <c r="J35833" s="192"/>
    </row>
    <row r="35834" spans="9:10" ht="15.75">
      <c r="I35834" s="192"/>
      <c r="J35834" s="192"/>
    </row>
    <row r="35835" spans="9:10" ht="15.75">
      <c r="I35835" s="192"/>
      <c r="J35835" s="192"/>
    </row>
    <row r="35836" spans="9:10" ht="15.75">
      <c r="I35836" s="192"/>
      <c r="J35836" s="192"/>
    </row>
    <row r="35837" spans="9:10" ht="15.75">
      <c r="I35837" s="192"/>
      <c r="J35837" s="192"/>
    </row>
    <row r="35838" spans="9:10" ht="15.75">
      <c r="I35838" s="192"/>
      <c r="J35838" s="192"/>
    </row>
    <row r="35839" spans="9:10" ht="15.75">
      <c r="I35839" s="192"/>
      <c r="J35839" s="192"/>
    </row>
    <row r="35840" spans="9:10" ht="15.75">
      <c r="I35840" s="192"/>
      <c r="J35840" s="192"/>
    </row>
    <row r="35841" spans="9:10" ht="15.75">
      <c r="I35841" s="192"/>
      <c r="J35841" s="192"/>
    </row>
    <row r="35842" spans="9:10" ht="15.75">
      <c r="I35842" s="192"/>
      <c r="J35842" s="192"/>
    </row>
    <row r="35843" spans="9:10" ht="15.75">
      <c r="I35843" s="192"/>
      <c r="J35843" s="192"/>
    </row>
    <row r="35844" spans="9:10" ht="15.75">
      <c r="I35844" s="192"/>
      <c r="J35844" s="192"/>
    </row>
    <row r="35845" spans="9:10" ht="15.75">
      <c r="I35845" s="192"/>
      <c r="J35845" s="192"/>
    </row>
    <row r="35846" spans="9:10" ht="15.75">
      <c r="I35846" s="192"/>
      <c r="J35846" s="192"/>
    </row>
    <row r="35847" spans="9:10" ht="15.75">
      <c r="I35847" s="192"/>
      <c r="J35847" s="192"/>
    </row>
    <row r="35848" spans="9:10" ht="15.75">
      <c r="I35848" s="192"/>
      <c r="J35848" s="192"/>
    </row>
    <row r="35849" spans="9:10" ht="15.75">
      <c r="I35849" s="192"/>
      <c r="J35849" s="192"/>
    </row>
    <row r="35850" spans="9:10" ht="15.75">
      <c r="I35850" s="192"/>
      <c r="J35850" s="192"/>
    </row>
    <row r="35851" spans="9:10" ht="15.75">
      <c r="I35851" s="192"/>
      <c r="J35851" s="192"/>
    </row>
    <row r="35852" spans="9:10" ht="15.75">
      <c r="I35852" s="192"/>
      <c r="J35852" s="192"/>
    </row>
    <row r="35853" spans="9:10" ht="15.75">
      <c r="I35853" s="192"/>
      <c r="J35853" s="192"/>
    </row>
    <row r="35854" spans="9:10" ht="15.75">
      <c r="I35854" s="192"/>
      <c r="J35854" s="192"/>
    </row>
    <row r="35855" spans="9:10" ht="15.75">
      <c r="I35855" s="192"/>
      <c r="J35855" s="192"/>
    </row>
    <row r="35856" spans="9:10" ht="15.75">
      <c r="I35856" s="192"/>
      <c r="J35856" s="192"/>
    </row>
    <row r="35857" spans="9:10" ht="15.75">
      <c r="I35857" s="192"/>
      <c r="J35857" s="192"/>
    </row>
    <row r="35858" spans="9:10" ht="15.75">
      <c r="I35858" s="192"/>
      <c r="J35858" s="192"/>
    </row>
    <row r="35859" spans="9:10" ht="15.75">
      <c r="I35859" s="192"/>
      <c r="J35859" s="192"/>
    </row>
    <row r="35860" spans="9:10" ht="15.75">
      <c r="I35860" s="192"/>
      <c r="J35860" s="192"/>
    </row>
    <row r="35861" spans="9:10" ht="15.75">
      <c r="I35861" s="192"/>
      <c r="J35861" s="192"/>
    </row>
    <row r="35862" spans="9:10" ht="15.75">
      <c r="I35862" s="192"/>
      <c r="J35862" s="192"/>
    </row>
    <row r="35863" spans="9:10" ht="15.75">
      <c r="I35863" s="192"/>
      <c r="J35863" s="192"/>
    </row>
    <row r="35864" spans="9:10" ht="15.75">
      <c r="I35864" s="192"/>
      <c r="J35864" s="192"/>
    </row>
    <row r="35865" spans="9:10" ht="15.75">
      <c r="I35865" s="192"/>
      <c r="J35865" s="192"/>
    </row>
    <row r="35866" spans="9:10" ht="15.75">
      <c r="I35866" s="192"/>
      <c r="J35866" s="192"/>
    </row>
    <row r="35867" spans="9:10" ht="15.75">
      <c r="I35867" s="192"/>
      <c r="J35867" s="192"/>
    </row>
    <row r="35868" spans="9:10" ht="15.75">
      <c r="I35868" s="192"/>
      <c r="J35868" s="192"/>
    </row>
    <row r="35869" spans="9:10" ht="15.75">
      <c r="I35869" s="192"/>
      <c r="J35869" s="192"/>
    </row>
    <row r="35870" spans="9:10" ht="15.75">
      <c r="I35870" s="192"/>
      <c r="J35870" s="192"/>
    </row>
    <row r="35871" spans="9:10" ht="15.75">
      <c r="I35871" s="192"/>
      <c r="J35871" s="192"/>
    </row>
    <row r="35872" spans="9:10" ht="15.75">
      <c r="I35872" s="192"/>
      <c r="J35872" s="192"/>
    </row>
    <row r="35873" spans="9:10" ht="15.75">
      <c r="I35873" s="192"/>
      <c r="J35873" s="192"/>
    </row>
    <row r="35874" spans="9:10" ht="15.75">
      <c r="I35874" s="192"/>
      <c r="J35874" s="192"/>
    </row>
    <row r="35875" spans="9:10" ht="15.75">
      <c r="I35875" s="192"/>
      <c r="J35875" s="192"/>
    </row>
    <row r="35876" spans="9:10" ht="15.75">
      <c r="I35876" s="192"/>
      <c r="J35876" s="192"/>
    </row>
    <row r="35877" spans="9:10" ht="15.75">
      <c r="I35877" s="192"/>
      <c r="J35877" s="192"/>
    </row>
    <row r="35878" spans="9:10" ht="15.75">
      <c r="I35878" s="192"/>
      <c r="J35878" s="192"/>
    </row>
    <row r="35879" spans="9:10" ht="15.75">
      <c r="I35879" s="192"/>
      <c r="J35879" s="192"/>
    </row>
    <row r="35880" spans="9:10" ht="15.75">
      <c r="I35880" s="192"/>
      <c r="J35880" s="192"/>
    </row>
    <row r="35881" spans="9:10" ht="15.75">
      <c r="I35881" s="192"/>
      <c r="J35881" s="192"/>
    </row>
    <row r="35882" spans="9:10" ht="15.75">
      <c r="I35882" s="192"/>
      <c r="J35882" s="192"/>
    </row>
    <row r="35883" spans="9:10" ht="15.75">
      <c r="I35883" s="192"/>
      <c r="J35883" s="192"/>
    </row>
    <row r="35884" spans="9:10" ht="15.75">
      <c r="I35884" s="192"/>
      <c r="J35884" s="192"/>
    </row>
    <row r="35885" spans="9:10" ht="15.75">
      <c r="I35885" s="192"/>
      <c r="J35885" s="192"/>
    </row>
    <row r="35886" spans="9:10" ht="15.75">
      <c r="I35886" s="192"/>
      <c r="J35886" s="192"/>
    </row>
    <row r="35887" spans="9:10" ht="15.75">
      <c r="I35887" s="192"/>
      <c r="J35887" s="192"/>
    </row>
    <row r="35888" spans="9:10" ht="15.75">
      <c r="I35888" s="192"/>
      <c r="J35888" s="192"/>
    </row>
    <row r="35889" spans="9:10" ht="15.75">
      <c r="I35889" s="192"/>
      <c r="J35889" s="192"/>
    </row>
    <row r="35890" spans="9:10" ht="15.75">
      <c r="I35890" s="192"/>
      <c r="J35890" s="192"/>
    </row>
    <row r="35891" spans="9:10" ht="15.75">
      <c r="I35891" s="192"/>
      <c r="J35891" s="192"/>
    </row>
    <row r="35892" spans="9:10" ht="15.75">
      <c r="I35892" s="192"/>
      <c r="J35892" s="192"/>
    </row>
    <row r="35893" spans="9:10" ht="15.75">
      <c r="I35893" s="192"/>
      <c r="J35893" s="192"/>
    </row>
    <row r="35894" spans="9:10" ht="15.75">
      <c r="I35894" s="192"/>
      <c r="J35894" s="192"/>
    </row>
    <row r="35895" spans="9:10" ht="15.75">
      <c r="I35895" s="192"/>
      <c r="J35895" s="192"/>
    </row>
    <row r="35896" spans="9:10" ht="15.75">
      <c r="I35896" s="192"/>
      <c r="J35896" s="192"/>
    </row>
    <row r="35897" spans="9:10" ht="15.75">
      <c r="I35897" s="192"/>
      <c r="J35897" s="192"/>
    </row>
    <row r="35898" spans="9:10" ht="15.75">
      <c r="I35898" s="192"/>
      <c r="J35898" s="192"/>
    </row>
    <row r="35899" spans="9:10" ht="15.75">
      <c r="I35899" s="192"/>
      <c r="J35899" s="192"/>
    </row>
    <row r="35900" spans="9:10" ht="15.75">
      <c r="I35900" s="192"/>
      <c r="J35900" s="192"/>
    </row>
    <row r="35901" spans="9:10" ht="15.75">
      <c r="I35901" s="192"/>
      <c r="J35901" s="192"/>
    </row>
    <row r="35902" spans="9:10" ht="15.75">
      <c r="I35902" s="192"/>
      <c r="J35902" s="192"/>
    </row>
    <row r="35903" spans="9:10" ht="15.75">
      <c r="I35903" s="192"/>
      <c r="J35903" s="192"/>
    </row>
    <row r="35904" spans="9:10" ht="15.75">
      <c r="I35904" s="192"/>
      <c r="J35904" s="192"/>
    </row>
    <row r="35905" spans="9:10" ht="15.75">
      <c r="I35905" s="192"/>
      <c r="J35905" s="192"/>
    </row>
    <row r="35906" spans="9:10" ht="15.75">
      <c r="I35906" s="192"/>
      <c r="J35906" s="192"/>
    </row>
    <row r="35907" spans="9:10" ht="15.75">
      <c r="I35907" s="192"/>
      <c r="J35907" s="192"/>
    </row>
    <row r="35908" spans="9:10" ht="15.75">
      <c r="I35908" s="192"/>
      <c r="J35908" s="192"/>
    </row>
    <row r="35909" spans="9:10" ht="15.75">
      <c r="I35909" s="192"/>
      <c r="J35909" s="192"/>
    </row>
    <row r="35910" spans="9:10" ht="15.75">
      <c r="I35910" s="192"/>
      <c r="J35910" s="192"/>
    </row>
    <row r="35911" spans="9:10" ht="15.75">
      <c r="I35911" s="192"/>
      <c r="J35911" s="192"/>
    </row>
    <row r="35912" spans="9:10" ht="15.75">
      <c r="I35912" s="192"/>
      <c r="J35912" s="192"/>
    </row>
    <row r="35913" spans="9:10" ht="15.75">
      <c r="I35913" s="192"/>
      <c r="J35913" s="192"/>
    </row>
    <row r="35914" spans="9:10" ht="15.75">
      <c r="I35914" s="192"/>
      <c r="J35914" s="192"/>
    </row>
    <row r="35915" spans="9:10" ht="15.75">
      <c r="I35915" s="192"/>
      <c r="J35915" s="192"/>
    </row>
    <row r="35916" spans="9:10" ht="15.75">
      <c r="I35916" s="192"/>
      <c r="J35916" s="192"/>
    </row>
    <row r="35917" spans="9:10" ht="15.75">
      <c r="I35917" s="192"/>
      <c r="J35917" s="192"/>
    </row>
    <row r="35918" spans="9:10" ht="15.75">
      <c r="I35918" s="192"/>
      <c r="J35918" s="192"/>
    </row>
    <row r="35919" spans="9:10" ht="15.75">
      <c r="I35919" s="192"/>
      <c r="J35919" s="192"/>
    </row>
    <row r="35920" spans="9:10" ht="15.75">
      <c r="I35920" s="192"/>
      <c r="J35920" s="192"/>
    </row>
    <row r="35921" spans="9:10" ht="15.75">
      <c r="I35921" s="192"/>
      <c r="J35921" s="192"/>
    </row>
    <row r="35922" spans="9:10" ht="15.75">
      <c r="I35922" s="192"/>
      <c r="J35922" s="192"/>
    </row>
    <row r="35923" spans="9:10" ht="15.75">
      <c r="I35923" s="192"/>
      <c r="J35923" s="192"/>
    </row>
    <row r="35924" spans="9:10" ht="15.75">
      <c r="I35924" s="192"/>
      <c r="J35924" s="192"/>
    </row>
    <row r="35925" spans="9:10" ht="15.75">
      <c r="I35925" s="192"/>
      <c r="J35925" s="192"/>
    </row>
    <row r="35926" spans="9:10" ht="15.75">
      <c r="I35926" s="192"/>
      <c r="J35926" s="192"/>
    </row>
    <row r="35927" spans="9:10" ht="15.75">
      <c r="I35927" s="192"/>
      <c r="J35927" s="192"/>
    </row>
    <row r="35928" spans="9:10" ht="15.75">
      <c r="I35928" s="192"/>
      <c r="J35928" s="192"/>
    </row>
    <row r="35929" spans="9:10" ht="15.75">
      <c r="I35929" s="192"/>
      <c r="J35929" s="192"/>
    </row>
    <row r="35930" spans="9:10" ht="15.75">
      <c r="I35930" s="192"/>
      <c r="J35930" s="192"/>
    </row>
    <row r="35931" spans="9:10" ht="15.75">
      <c r="I35931" s="192"/>
      <c r="J35931" s="192"/>
    </row>
    <row r="35932" spans="9:10" ht="15.75">
      <c r="I35932" s="192"/>
      <c r="J35932" s="192"/>
    </row>
    <row r="35933" spans="9:10" ht="15.75">
      <c r="I35933" s="192"/>
      <c r="J35933" s="192"/>
    </row>
    <row r="35934" spans="9:10" ht="15.75">
      <c r="I35934" s="192"/>
      <c r="J35934" s="192"/>
    </row>
    <row r="35935" spans="9:10" ht="15.75">
      <c r="I35935" s="192"/>
      <c r="J35935" s="192"/>
    </row>
    <row r="35936" spans="9:10" ht="15.75">
      <c r="I35936" s="192"/>
      <c r="J35936" s="192"/>
    </row>
    <row r="35937" spans="9:10" ht="15.75">
      <c r="I35937" s="192"/>
      <c r="J35937" s="192"/>
    </row>
    <row r="35938" spans="9:10" ht="15.75">
      <c r="I35938" s="192"/>
      <c r="J35938" s="192"/>
    </row>
    <row r="35939" spans="9:10" ht="15.75">
      <c r="I35939" s="192"/>
      <c r="J35939" s="192"/>
    </row>
    <row r="35940" spans="9:10" ht="15.75">
      <c r="I35940" s="192"/>
      <c r="J35940" s="192"/>
    </row>
    <row r="35941" spans="9:10" ht="15.75">
      <c r="I35941" s="192"/>
      <c r="J35941" s="192"/>
    </row>
    <row r="35942" spans="9:10" ht="15.75">
      <c r="I35942" s="192"/>
      <c r="J35942" s="192"/>
    </row>
    <row r="35943" spans="9:10" ht="15.75">
      <c r="I35943" s="192"/>
      <c r="J35943" s="192"/>
    </row>
    <row r="35944" spans="9:10" ht="15.75">
      <c r="I35944" s="192"/>
      <c r="J35944" s="192"/>
    </row>
    <row r="35945" spans="9:10" ht="15.75">
      <c r="I35945" s="192"/>
      <c r="J35945" s="192"/>
    </row>
    <row r="35946" spans="9:10" ht="15.75">
      <c r="I35946" s="192"/>
      <c r="J35946" s="192"/>
    </row>
    <row r="35947" spans="9:10" ht="15.75">
      <c r="I35947" s="192"/>
      <c r="J35947" s="192"/>
    </row>
    <row r="35948" spans="9:10" ht="15.75">
      <c r="I35948" s="192"/>
      <c r="J35948" s="192"/>
    </row>
    <row r="35949" spans="9:10" ht="15.75">
      <c r="I35949" s="192"/>
      <c r="J35949" s="192"/>
    </row>
    <row r="35950" spans="9:10" ht="15.75">
      <c r="I35950" s="192"/>
      <c r="J35950" s="192"/>
    </row>
    <row r="35951" spans="9:10" ht="15.75">
      <c r="I35951" s="192"/>
      <c r="J35951" s="192"/>
    </row>
    <row r="35952" spans="9:10" ht="15.75">
      <c r="I35952" s="192"/>
      <c r="J35952" s="192"/>
    </row>
    <row r="35953" spans="9:10" ht="15.75">
      <c r="I35953" s="192"/>
      <c r="J35953" s="192"/>
    </row>
    <row r="35954" spans="9:10" ht="15.75">
      <c r="I35954" s="192"/>
      <c r="J35954" s="192"/>
    </row>
    <row r="35955" spans="9:10" ht="15.75">
      <c r="I35955" s="192"/>
      <c r="J35955" s="192"/>
    </row>
    <row r="35956" spans="9:10" ht="15.75">
      <c r="I35956" s="192"/>
      <c r="J35956" s="192"/>
    </row>
    <row r="35957" spans="9:10" ht="15.75">
      <c r="I35957" s="192"/>
      <c r="J35957" s="192"/>
    </row>
    <row r="35958" spans="9:10" ht="15.75">
      <c r="I35958" s="192"/>
      <c r="J35958" s="192"/>
    </row>
    <row r="35959" spans="9:10" ht="15.75">
      <c r="I35959" s="192"/>
      <c r="J35959" s="192"/>
    </row>
    <row r="35960" spans="9:10" ht="15.75">
      <c r="I35960" s="192"/>
      <c r="J35960" s="192"/>
    </row>
    <row r="35961" spans="9:10" ht="15.75">
      <c r="I35961" s="192"/>
      <c r="J35961" s="192"/>
    </row>
    <row r="35962" spans="9:10" ht="15.75">
      <c r="I35962" s="192"/>
      <c r="J35962" s="192"/>
    </row>
    <row r="35963" spans="9:10" ht="15.75">
      <c r="I35963" s="192"/>
      <c r="J35963" s="192"/>
    </row>
    <row r="35964" spans="9:10" ht="15.75">
      <c r="I35964" s="192"/>
      <c r="J35964" s="192"/>
    </row>
    <row r="35965" spans="9:10" ht="15.75">
      <c r="I35965" s="192"/>
      <c r="J35965" s="192"/>
    </row>
    <row r="35966" spans="9:10" ht="15.75">
      <c r="I35966" s="192"/>
      <c r="J35966" s="192"/>
    </row>
    <row r="35967" spans="9:10" ht="15.75">
      <c r="I35967" s="192"/>
      <c r="J35967" s="192"/>
    </row>
    <row r="35968" spans="9:10" ht="15.75">
      <c r="I35968" s="192"/>
      <c r="J35968" s="192"/>
    </row>
    <row r="35969" spans="9:10" ht="15.75">
      <c r="I35969" s="192"/>
      <c r="J35969" s="192"/>
    </row>
    <row r="35970" spans="9:10" ht="15.75">
      <c r="I35970" s="192"/>
      <c r="J35970" s="192"/>
    </row>
    <row r="35971" spans="9:10" ht="15.75">
      <c r="I35971" s="192"/>
      <c r="J35971" s="192"/>
    </row>
    <row r="35972" spans="9:10" ht="15.75">
      <c r="I35972" s="192"/>
      <c r="J35972" s="192"/>
    </row>
    <row r="35973" spans="9:10" ht="15.75">
      <c r="I35973" s="192"/>
      <c r="J35973" s="192"/>
    </row>
    <row r="35974" spans="9:10" ht="15.75">
      <c r="I35974" s="192"/>
      <c r="J35974" s="192"/>
    </row>
    <row r="35975" spans="9:10" ht="15.75">
      <c r="I35975" s="192"/>
      <c r="J35975" s="192"/>
    </row>
    <row r="35976" spans="9:10" ht="15.75">
      <c r="I35976" s="192"/>
      <c r="J35976" s="192"/>
    </row>
    <row r="35977" spans="9:10" ht="15.75">
      <c r="I35977" s="192"/>
      <c r="J35977" s="192"/>
    </row>
    <row r="35978" spans="9:10" ht="15.75">
      <c r="I35978" s="192"/>
      <c r="J35978" s="192"/>
    </row>
    <row r="35979" spans="9:10" ht="15.75">
      <c r="I35979" s="192"/>
      <c r="J35979" s="192"/>
    </row>
    <row r="35980" spans="9:10" ht="15.75">
      <c r="I35980" s="192"/>
      <c r="J35980" s="192"/>
    </row>
    <row r="35981" spans="9:10" ht="15.75">
      <c r="I35981" s="192"/>
      <c r="J35981" s="192"/>
    </row>
    <row r="35982" spans="9:10" ht="15.75">
      <c r="I35982" s="192"/>
      <c r="J35982" s="192"/>
    </row>
    <row r="35983" spans="9:10" ht="15.75">
      <c r="I35983" s="192"/>
      <c r="J35983" s="192"/>
    </row>
    <row r="35984" spans="9:10" ht="15.75">
      <c r="I35984" s="192"/>
      <c r="J35984" s="192"/>
    </row>
    <row r="35985" spans="9:10" ht="15.75">
      <c r="I35985" s="192"/>
      <c r="J35985" s="192"/>
    </row>
    <row r="35986" spans="9:10" ht="15.75">
      <c r="I35986" s="192"/>
      <c r="J35986" s="192"/>
    </row>
    <row r="35987" spans="9:10" ht="15.75">
      <c r="I35987" s="192"/>
      <c r="J35987" s="192"/>
    </row>
    <row r="35988" spans="9:10" ht="15.75">
      <c r="I35988" s="192"/>
      <c r="J35988" s="192"/>
    </row>
    <row r="35989" spans="9:10" ht="15.75">
      <c r="I35989" s="192"/>
      <c r="J35989" s="192"/>
    </row>
    <row r="35990" spans="9:10" ht="15.75">
      <c r="I35990" s="192"/>
      <c r="J35990" s="192"/>
    </row>
    <row r="35991" spans="9:10" ht="15.75">
      <c r="I35991" s="192"/>
      <c r="J35991" s="192"/>
    </row>
    <row r="35992" spans="9:10" ht="15.75">
      <c r="I35992" s="192"/>
      <c r="J35992" s="192"/>
    </row>
    <row r="35993" spans="9:10" ht="15.75">
      <c r="I35993" s="192"/>
      <c r="J35993" s="192"/>
    </row>
    <row r="35994" spans="9:10" ht="15.75">
      <c r="I35994" s="192"/>
      <c r="J35994" s="192"/>
    </row>
    <row r="35995" spans="9:10" ht="15.75">
      <c r="I35995" s="192"/>
      <c r="J35995" s="192"/>
    </row>
    <row r="35996" spans="9:10" ht="15.75">
      <c r="I35996" s="192"/>
      <c r="J35996" s="192"/>
    </row>
    <row r="35997" spans="9:10" ht="15.75">
      <c r="I35997" s="192"/>
      <c r="J35997" s="192"/>
    </row>
    <row r="35998" spans="9:10" ht="15.75">
      <c r="I35998" s="192"/>
      <c r="J35998" s="192"/>
    </row>
    <row r="35999" spans="9:10" ht="15.75">
      <c r="I35999" s="192"/>
      <c r="J35999" s="192"/>
    </row>
    <row r="36000" spans="9:10" ht="15.75">
      <c r="I36000" s="192"/>
      <c r="J36000" s="192"/>
    </row>
    <row r="36001" spans="9:10" ht="15.75">
      <c r="I36001" s="192"/>
      <c r="J36001" s="192"/>
    </row>
    <row r="36002" spans="9:10" ht="15.75">
      <c r="I36002" s="192"/>
      <c r="J36002" s="192"/>
    </row>
    <row r="36003" spans="9:10" ht="15.75">
      <c r="I36003" s="192"/>
      <c r="J36003" s="192"/>
    </row>
    <row r="36004" spans="9:10" ht="15.75">
      <c r="I36004" s="192"/>
      <c r="J36004" s="192"/>
    </row>
    <row r="36005" spans="9:10" ht="15.75">
      <c r="I36005" s="192"/>
      <c r="J36005" s="192"/>
    </row>
    <row r="36006" spans="9:10" ht="15.75">
      <c r="I36006" s="192"/>
      <c r="J36006" s="192"/>
    </row>
    <row r="36007" spans="9:10" ht="15.75">
      <c r="I36007" s="192"/>
      <c r="J36007" s="192"/>
    </row>
    <row r="36008" spans="9:10" ht="15.75">
      <c r="I36008" s="192"/>
      <c r="J36008" s="192"/>
    </row>
    <row r="36009" spans="9:10" ht="15.75">
      <c r="I36009" s="192"/>
      <c r="J36009" s="192"/>
    </row>
    <row r="36010" spans="9:10" ht="15.75">
      <c r="I36010" s="192"/>
      <c r="J36010" s="192"/>
    </row>
    <row r="36011" spans="9:10" ht="15.75">
      <c r="I36011" s="192"/>
      <c r="J36011" s="192"/>
    </row>
    <row r="36012" spans="9:10" ht="15.75">
      <c r="I36012" s="192"/>
      <c r="J36012" s="192"/>
    </row>
    <row r="36013" spans="9:10" ht="15.75">
      <c r="I36013" s="192"/>
      <c r="J36013" s="192"/>
    </row>
    <row r="36014" spans="9:10" ht="15.75">
      <c r="I36014" s="192"/>
      <c r="J36014" s="192"/>
    </row>
    <row r="36015" spans="9:10" ht="15.75">
      <c r="I36015" s="192"/>
      <c r="J36015" s="192"/>
    </row>
    <row r="36016" spans="9:10" ht="15.75">
      <c r="I36016" s="192"/>
      <c r="J36016" s="192"/>
    </row>
    <row r="36017" spans="9:10" ht="15.75">
      <c r="I36017" s="192"/>
      <c r="J36017" s="192"/>
    </row>
    <row r="36018" spans="9:10" ht="15.75">
      <c r="I36018" s="192"/>
      <c r="J36018" s="192"/>
    </row>
    <row r="36019" spans="9:10" ht="15.75">
      <c r="I36019" s="192"/>
      <c r="J36019" s="192"/>
    </row>
    <row r="36020" spans="9:10" ht="15.75">
      <c r="I36020" s="192"/>
      <c r="J36020" s="192"/>
    </row>
    <row r="36021" spans="9:10" ht="15.75">
      <c r="I36021" s="192"/>
      <c r="J36021" s="192"/>
    </row>
    <row r="36022" spans="9:10" ht="15.75">
      <c r="I36022" s="192"/>
      <c r="J36022" s="192"/>
    </row>
    <row r="36023" spans="9:10" ht="15.75">
      <c r="I36023" s="192"/>
      <c r="J36023" s="192"/>
    </row>
    <row r="36024" spans="9:10" ht="15.75">
      <c r="I36024" s="192"/>
      <c r="J36024" s="192"/>
    </row>
    <row r="36025" spans="9:10" ht="15.75">
      <c r="I36025" s="192"/>
      <c r="J36025" s="192"/>
    </row>
    <row r="36026" spans="9:10" ht="15.75">
      <c r="I36026" s="192"/>
      <c r="J36026" s="192"/>
    </row>
    <row r="36027" spans="9:10" ht="15.75">
      <c r="I36027" s="192"/>
      <c r="J36027" s="192"/>
    </row>
    <row r="36028" spans="9:10" ht="15.75">
      <c r="I36028" s="192"/>
      <c r="J36028" s="192"/>
    </row>
    <row r="36029" spans="9:10" ht="15.75">
      <c r="I36029" s="192"/>
      <c r="J36029" s="192"/>
    </row>
    <row r="36030" spans="9:10" ht="15.75">
      <c r="I36030" s="192"/>
      <c r="J36030" s="192"/>
    </row>
    <row r="36031" spans="9:10" ht="15.75">
      <c r="I36031" s="192"/>
      <c r="J36031" s="192"/>
    </row>
    <row r="36032" spans="9:10" ht="15.75">
      <c r="I36032" s="192"/>
      <c r="J36032" s="192"/>
    </row>
    <row r="36033" spans="9:10" ht="15.75">
      <c r="I36033" s="192"/>
      <c r="J36033" s="192"/>
    </row>
    <row r="36034" spans="9:10" ht="15.75">
      <c r="I36034" s="192"/>
      <c r="J36034" s="192"/>
    </row>
    <row r="36035" spans="9:10" ht="15.75">
      <c r="I36035" s="192"/>
      <c r="J36035" s="192"/>
    </row>
    <row r="36036" spans="9:10" ht="15.75">
      <c r="I36036" s="192"/>
      <c r="J36036" s="192"/>
    </row>
    <row r="36037" spans="9:10" ht="15.75">
      <c r="I36037" s="192"/>
      <c r="J36037" s="192"/>
    </row>
    <row r="36038" spans="9:10" ht="15.75">
      <c r="I36038" s="192"/>
      <c r="J36038" s="192"/>
    </row>
    <row r="36039" spans="9:10" ht="15.75">
      <c r="I36039" s="192"/>
      <c r="J36039" s="192"/>
    </row>
    <row r="36040" spans="9:10" ht="15.75">
      <c r="I36040" s="192"/>
      <c r="J36040" s="192"/>
    </row>
    <row r="36041" spans="9:10" ht="15.75">
      <c r="I36041" s="192"/>
      <c r="J36041" s="192"/>
    </row>
    <row r="36042" spans="9:10" ht="15.75">
      <c r="I36042" s="192"/>
      <c r="J36042" s="192"/>
    </row>
    <row r="36043" spans="9:10" ht="15.75">
      <c r="I36043" s="192"/>
      <c r="J36043" s="192"/>
    </row>
    <row r="36044" spans="9:10" ht="15.75">
      <c r="I36044" s="192"/>
      <c r="J36044" s="192"/>
    </row>
    <row r="36045" spans="9:10" ht="15.75">
      <c r="I36045" s="192"/>
      <c r="J36045" s="192"/>
    </row>
    <row r="36046" spans="9:10" ht="15.75">
      <c r="I36046" s="192"/>
      <c r="J36046" s="192"/>
    </row>
    <row r="36047" spans="9:10" ht="15.75">
      <c r="I36047" s="192"/>
      <c r="J36047" s="192"/>
    </row>
    <row r="36048" spans="9:10" ht="15.75">
      <c r="I36048" s="192"/>
      <c r="J36048" s="192"/>
    </row>
    <row r="36049" spans="9:10" ht="15.75">
      <c r="I36049" s="192"/>
      <c r="J36049" s="192"/>
    </row>
    <row r="36050" spans="9:10" ht="15.75">
      <c r="I36050" s="192"/>
      <c r="J36050" s="192"/>
    </row>
    <row r="36051" spans="9:10" ht="15.75">
      <c r="I36051" s="192"/>
      <c r="J36051" s="192"/>
    </row>
    <row r="36052" spans="9:10" ht="15.75">
      <c r="I36052" s="192"/>
      <c r="J36052" s="192"/>
    </row>
    <row r="36053" spans="9:10" ht="15.75">
      <c r="I36053" s="192"/>
      <c r="J36053" s="192"/>
    </row>
    <row r="36054" spans="9:10" ht="15.75">
      <c r="I36054" s="192"/>
      <c r="J36054" s="192"/>
    </row>
    <row r="36055" spans="9:10" ht="15.75">
      <c r="I36055" s="192"/>
      <c r="J36055" s="192"/>
    </row>
    <row r="36056" spans="9:10" ht="15.75">
      <c r="I36056" s="192"/>
      <c r="J36056" s="192"/>
    </row>
    <row r="36057" spans="9:10" ht="15.75">
      <c r="I36057" s="192"/>
      <c r="J36057" s="192"/>
    </row>
    <row r="36058" spans="9:10" ht="15.75">
      <c r="I36058" s="192"/>
      <c r="J36058" s="192"/>
    </row>
    <row r="36059" spans="9:10" ht="15.75">
      <c r="I36059" s="192"/>
      <c r="J36059" s="192"/>
    </row>
    <row r="36060" spans="9:10" ht="15.75">
      <c r="I36060" s="192"/>
      <c r="J36060" s="192"/>
    </row>
    <row r="36061" spans="9:10" ht="15.75">
      <c r="I36061" s="192"/>
      <c r="J36061" s="192"/>
    </row>
    <row r="36062" spans="9:10" ht="15.75">
      <c r="I36062" s="192"/>
      <c r="J36062" s="192"/>
    </row>
    <row r="36063" spans="9:10" ht="15.75">
      <c r="I36063" s="192"/>
      <c r="J36063" s="192"/>
    </row>
    <row r="36064" spans="9:10" ht="15.75">
      <c r="I36064" s="192"/>
      <c r="J36064" s="192"/>
    </row>
    <row r="36065" spans="9:10" ht="15.75">
      <c r="I36065" s="192"/>
      <c r="J36065" s="192"/>
    </row>
    <row r="36066" spans="9:10" ht="15.75">
      <c r="I36066" s="192"/>
      <c r="J36066" s="192"/>
    </row>
    <row r="36067" spans="9:10" ht="15.75">
      <c r="I36067" s="192"/>
      <c r="J36067" s="192"/>
    </row>
    <row r="36068" spans="9:10" ht="15.75">
      <c r="I36068" s="192"/>
      <c r="J36068" s="192"/>
    </row>
    <row r="36069" spans="9:10" ht="15.75">
      <c r="I36069" s="192"/>
      <c r="J36069" s="192"/>
    </row>
    <row r="36070" spans="9:10" ht="15.75">
      <c r="I36070" s="192"/>
      <c r="J36070" s="192"/>
    </row>
    <row r="36071" spans="9:10" ht="15.75">
      <c r="I36071" s="192"/>
      <c r="J36071" s="192"/>
    </row>
    <row r="36072" spans="9:10" ht="15.75">
      <c r="I36072" s="192"/>
      <c r="J36072" s="192"/>
    </row>
    <row r="36073" spans="9:10" ht="15.75">
      <c r="I36073" s="192"/>
      <c r="J36073" s="192"/>
    </row>
    <row r="36074" spans="9:10" ht="15.75">
      <c r="I36074" s="192"/>
      <c r="J36074" s="192"/>
    </row>
    <row r="36075" spans="9:10" ht="15.75">
      <c r="I36075" s="192"/>
      <c r="J36075" s="192"/>
    </row>
    <row r="36076" spans="9:10" ht="15.75">
      <c r="I36076" s="192"/>
      <c r="J36076" s="192"/>
    </row>
    <row r="36077" spans="9:10" ht="15.75">
      <c r="I36077" s="192"/>
      <c r="J36077" s="192"/>
    </row>
    <row r="36078" spans="9:10" ht="15.75">
      <c r="I36078" s="192"/>
      <c r="J36078" s="192"/>
    </row>
    <row r="36079" spans="9:10" ht="15.75">
      <c r="I36079" s="192"/>
      <c r="J36079" s="192"/>
    </row>
    <row r="36080" spans="9:10" ht="15.75">
      <c r="I36080" s="192"/>
      <c r="J36080" s="192"/>
    </row>
    <row r="36081" spans="9:10" ht="15.75">
      <c r="I36081" s="192"/>
      <c r="J36081" s="192"/>
    </row>
    <row r="36082" spans="9:10" ht="15.75">
      <c r="I36082" s="192"/>
      <c r="J36082" s="192"/>
    </row>
    <row r="36083" spans="9:10" ht="15.75">
      <c r="I36083" s="192"/>
      <c r="J36083" s="192"/>
    </row>
    <row r="36084" spans="9:10" ht="15.75">
      <c r="I36084" s="192"/>
      <c r="J36084" s="192"/>
    </row>
    <row r="36085" spans="9:10" ht="15.75">
      <c r="I36085" s="192"/>
      <c r="J36085" s="192"/>
    </row>
    <row r="36086" spans="9:10" ht="15.75">
      <c r="I36086" s="192"/>
      <c r="J36086" s="192"/>
    </row>
    <row r="36087" spans="9:10" ht="15.75">
      <c r="I36087" s="192"/>
      <c r="J36087" s="192"/>
    </row>
    <row r="36088" spans="9:10" ht="15.75">
      <c r="I36088" s="192"/>
      <c r="J36088" s="192"/>
    </row>
    <row r="36089" spans="9:10" ht="15.75">
      <c r="I36089" s="192"/>
      <c r="J36089" s="192"/>
    </row>
    <row r="36090" spans="9:10" ht="15.75">
      <c r="I36090" s="192"/>
      <c r="J36090" s="192"/>
    </row>
    <row r="36091" spans="9:10" ht="15.75">
      <c r="I36091" s="192"/>
      <c r="J36091" s="192"/>
    </row>
    <row r="36092" spans="9:10" ht="15.75">
      <c r="I36092" s="192"/>
      <c r="J36092" s="192"/>
    </row>
    <row r="36093" spans="9:10" ht="15.75">
      <c r="I36093" s="192"/>
      <c r="J36093" s="192"/>
    </row>
    <row r="36094" spans="9:10" ht="15.75">
      <c r="I36094" s="192"/>
      <c r="J36094" s="192"/>
    </row>
    <row r="36095" spans="9:10" ht="15.75">
      <c r="I36095" s="192"/>
      <c r="J36095" s="192"/>
    </row>
    <row r="36096" spans="9:10" ht="15.75">
      <c r="I36096" s="192"/>
      <c r="J36096" s="192"/>
    </row>
    <row r="36097" spans="9:10" ht="15.75">
      <c r="I36097" s="192"/>
      <c r="J36097" s="192"/>
    </row>
    <row r="36098" spans="9:10" ht="15.75">
      <c r="I36098" s="192"/>
      <c r="J36098" s="192"/>
    </row>
    <row r="36099" spans="9:10" ht="15.75">
      <c r="I36099" s="192"/>
      <c r="J36099" s="192"/>
    </row>
    <row r="36100" spans="9:10" ht="15.75">
      <c r="I36100" s="192"/>
      <c r="J36100" s="192"/>
    </row>
    <row r="36101" spans="9:10" ht="15.75">
      <c r="I36101" s="192"/>
      <c r="J36101" s="192"/>
    </row>
    <row r="36102" spans="9:10" ht="15.75">
      <c r="I36102" s="192"/>
      <c r="J36102" s="192"/>
    </row>
    <row r="36103" spans="9:10" ht="15.75">
      <c r="I36103" s="192"/>
      <c r="J36103" s="192"/>
    </row>
    <row r="36104" spans="9:10" ht="15.75">
      <c r="I36104" s="192"/>
      <c r="J36104" s="192"/>
    </row>
    <row r="36105" spans="9:10" ht="15.75">
      <c r="I36105" s="192"/>
      <c r="J36105" s="192"/>
    </row>
    <row r="36106" spans="9:10" ht="15.75">
      <c r="I36106" s="192"/>
      <c r="J36106" s="192"/>
    </row>
    <row r="36107" spans="9:10" ht="15.75">
      <c r="I36107" s="192"/>
      <c r="J36107" s="192"/>
    </row>
    <row r="36108" spans="9:10" ht="15.75">
      <c r="I36108" s="192"/>
      <c r="J36108" s="192"/>
    </row>
    <row r="36109" spans="9:10" ht="15.75">
      <c r="I36109" s="192"/>
      <c r="J36109" s="192"/>
    </row>
    <row r="36110" spans="9:10" ht="15.75">
      <c r="I36110" s="192"/>
      <c r="J36110" s="192"/>
    </row>
    <row r="36111" spans="9:10" ht="15.75">
      <c r="I36111" s="192"/>
      <c r="J36111" s="192"/>
    </row>
    <row r="36112" spans="9:10" ht="15.75">
      <c r="I36112" s="192"/>
      <c r="J36112" s="192"/>
    </row>
    <row r="36113" spans="9:10" ht="15.75">
      <c r="I36113" s="192"/>
      <c r="J36113" s="192"/>
    </row>
    <row r="36114" spans="9:10" ht="15.75">
      <c r="I36114" s="192"/>
      <c r="J36114" s="192"/>
    </row>
    <row r="36115" spans="9:10" ht="15.75">
      <c r="I36115" s="192"/>
      <c r="J36115" s="192"/>
    </row>
    <row r="36116" spans="9:10" ht="15.75">
      <c r="I36116" s="192"/>
      <c r="J36116" s="192"/>
    </row>
    <row r="36117" spans="9:10" ht="15.75">
      <c r="I36117" s="192"/>
      <c r="J36117" s="192"/>
    </row>
    <row r="36118" spans="9:10" ht="15.75">
      <c r="I36118" s="192"/>
      <c r="J36118" s="192"/>
    </row>
    <row r="36119" spans="9:10" ht="15.75">
      <c r="I36119" s="192"/>
      <c r="J36119" s="192"/>
    </row>
    <row r="36120" spans="9:10" ht="15.75">
      <c r="I36120" s="192"/>
      <c r="J36120" s="192"/>
    </row>
    <row r="36121" spans="9:10" ht="15.75">
      <c r="I36121" s="192"/>
      <c r="J36121" s="192"/>
    </row>
    <row r="36122" spans="9:10" ht="15.75">
      <c r="I36122" s="192"/>
      <c r="J36122" s="192"/>
    </row>
    <row r="36123" spans="9:10" ht="15.75">
      <c r="I36123" s="192"/>
      <c r="J36123" s="192"/>
    </row>
    <row r="36124" spans="9:10" ht="15.75">
      <c r="I36124" s="192"/>
      <c r="J36124" s="192"/>
    </row>
    <row r="36125" spans="9:10" ht="15.75">
      <c r="I36125" s="192"/>
      <c r="J36125" s="192"/>
    </row>
    <row r="36126" spans="9:10" ht="15.75">
      <c r="I36126" s="192"/>
      <c r="J36126" s="192"/>
    </row>
    <row r="36127" spans="9:10" ht="15.75">
      <c r="I36127" s="192"/>
      <c r="J36127" s="192"/>
    </row>
    <row r="36128" spans="9:10" ht="15.75">
      <c r="I36128" s="192"/>
      <c r="J36128" s="192"/>
    </row>
    <row r="36129" spans="9:10" ht="15.75">
      <c r="I36129" s="192"/>
      <c r="J36129" s="192"/>
    </row>
    <row r="36130" spans="9:10" ht="15.75">
      <c r="I36130" s="192"/>
      <c r="J36130" s="192"/>
    </row>
    <row r="36131" spans="9:10" ht="15.75">
      <c r="I36131" s="192"/>
      <c r="J36131" s="192"/>
    </row>
    <row r="36132" spans="9:10" ht="15.75">
      <c r="I36132" s="192"/>
      <c r="J36132" s="192"/>
    </row>
    <row r="36133" spans="9:10" ht="15.75">
      <c r="I36133" s="192"/>
      <c r="J36133" s="192"/>
    </row>
    <row r="36134" spans="9:10" ht="15.75">
      <c r="I36134" s="192"/>
      <c r="J36134" s="192"/>
    </row>
    <row r="36135" spans="9:10" ht="15.75">
      <c r="I36135" s="192"/>
      <c r="J36135" s="192"/>
    </row>
    <row r="36136" spans="9:10" ht="15.75">
      <c r="I36136" s="192"/>
      <c r="J36136" s="192"/>
    </row>
    <row r="36137" spans="9:10" ht="15.75">
      <c r="I36137" s="192"/>
      <c r="J36137" s="192"/>
    </row>
    <row r="36138" spans="9:10" ht="15.75">
      <c r="I36138" s="192"/>
      <c r="J36138" s="192"/>
    </row>
    <row r="36139" spans="9:10" ht="15.75">
      <c r="I36139" s="192"/>
      <c r="J36139" s="192"/>
    </row>
    <row r="36140" spans="9:10" ht="15.75">
      <c r="I36140" s="192"/>
      <c r="J36140" s="192"/>
    </row>
    <row r="36141" spans="9:10" ht="15.75">
      <c r="I36141" s="192"/>
      <c r="J36141" s="192"/>
    </row>
    <row r="36142" spans="9:10" ht="15.75">
      <c r="I36142" s="192"/>
      <c r="J36142" s="192"/>
    </row>
    <row r="36143" spans="9:10" ht="15.75">
      <c r="I36143" s="192"/>
      <c r="J36143" s="192"/>
    </row>
    <row r="36144" spans="9:10" ht="15.75">
      <c r="I36144" s="192"/>
      <c r="J36144" s="192"/>
    </row>
    <row r="36145" spans="9:10" ht="15.75">
      <c r="I36145" s="192"/>
      <c r="J36145" s="192"/>
    </row>
    <row r="36146" spans="9:10" ht="15.75">
      <c r="I36146" s="192"/>
      <c r="J36146" s="192"/>
    </row>
    <row r="36147" spans="9:10" ht="15.75">
      <c r="I36147" s="192"/>
      <c r="J36147" s="192"/>
    </row>
    <row r="36148" spans="9:10" ht="15.75">
      <c r="I36148" s="192"/>
      <c r="J36148" s="192"/>
    </row>
    <row r="36149" spans="9:10" ht="15.75">
      <c r="I36149" s="192"/>
      <c r="J36149" s="192"/>
    </row>
    <row r="36150" spans="9:10" ht="15.75">
      <c r="I36150" s="192"/>
      <c r="J36150" s="192"/>
    </row>
    <row r="36151" spans="9:10" ht="15.75">
      <c r="I36151" s="192"/>
      <c r="J36151" s="192"/>
    </row>
    <row r="36152" spans="9:10" ht="15.75">
      <c r="I36152" s="192"/>
      <c r="J36152" s="192"/>
    </row>
    <row r="36153" spans="9:10" ht="15.75">
      <c r="I36153" s="192"/>
      <c r="J36153" s="192"/>
    </row>
    <row r="36154" spans="9:10" ht="15.75">
      <c r="I36154" s="192"/>
      <c r="J36154" s="192"/>
    </row>
    <row r="36155" spans="9:10" ht="15.75">
      <c r="I36155" s="192"/>
      <c r="J36155" s="192"/>
    </row>
    <row r="36156" spans="9:10" ht="15.75">
      <c r="I36156" s="192"/>
      <c r="J36156" s="192"/>
    </row>
    <row r="36157" spans="9:10" ht="15.75">
      <c r="I36157" s="192"/>
      <c r="J36157" s="192"/>
    </row>
    <row r="36158" spans="9:10" ht="15.75">
      <c r="I36158" s="192"/>
      <c r="J36158" s="192"/>
    </row>
    <row r="36159" spans="9:10" ht="15.75">
      <c r="I36159" s="192"/>
      <c r="J36159" s="192"/>
    </row>
    <row r="36160" spans="9:10" ht="15.75">
      <c r="I36160" s="192"/>
      <c r="J36160" s="192"/>
    </row>
    <row r="36161" spans="9:10" ht="15.75">
      <c r="I36161" s="192"/>
      <c r="J36161" s="192"/>
    </row>
    <row r="36162" spans="9:10" ht="15.75">
      <c r="I36162" s="192"/>
      <c r="J36162" s="192"/>
    </row>
    <row r="36163" spans="9:10" ht="15.75">
      <c r="I36163" s="192"/>
      <c r="J36163" s="192"/>
    </row>
    <row r="36164" spans="9:10" ht="15.75">
      <c r="I36164" s="192"/>
      <c r="J36164" s="192"/>
    </row>
    <row r="36165" spans="9:10" ht="15.75">
      <c r="I36165" s="192"/>
      <c r="J36165" s="192"/>
    </row>
    <row r="36166" spans="9:10" ht="15.75">
      <c r="I36166" s="192"/>
      <c r="J36166" s="192"/>
    </row>
    <row r="36167" spans="9:10" ht="15.75">
      <c r="I36167" s="192"/>
      <c r="J36167" s="192"/>
    </row>
    <row r="36168" spans="9:10" ht="15.75">
      <c r="I36168" s="192"/>
      <c r="J36168" s="192"/>
    </row>
    <row r="36169" spans="9:10" ht="15.75">
      <c r="I36169" s="192"/>
      <c r="J36169" s="192"/>
    </row>
    <row r="36170" spans="9:10" ht="15.75">
      <c r="I36170" s="192"/>
      <c r="J36170" s="192"/>
    </row>
    <row r="36171" spans="9:10" ht="15.75">
      <c r="I36171" s="192"/>
      <c r="J36171" s="192"/>
    </row>
    <row r="36172" spans="9:10" ht="15.75">
      <c r="I36172" s="192"/>
      <c r="J36172" s="192"/>
    </row>
    <row r="36173" spans="9:10" ht="15.75">
      <c r="I36173" s="192"/>
      <c r="J36173" s="192"/>
    </row>
    <row r="36174" spans="9:10" ht="15.75">
      <c r="I36174" s="192"/>
      <c r="J36174" s="192"/>
    </row>
    <row r="36175" spans="9:10" ht="15.75">
      <c r="I36175" s="192"/>
      <c r="J36175" s="192"/>
    </row>
    <row r="36176" spans="9:10" ht="15.75">
      <c r="I36176" s="192"/>
      <c r="J36176" s="192"/>
    </row>
    <row r="36177" spans="9:10" ht="15.75">
      <c r="I36177" s="192"/>
      <c r="J36177" s="192"/>
    </row>
    <row r="36178" spans="9:10" ht="15.75">
      <c r="I36178" s="192"/>
      <c r="J36178" s="192"/>
    </row>
    <row r="36179" spans="9:10" ht="15.75">
      <c r="I36179" s="192"/>
      <c r="J36179" s="192"/>
    </row>
    <row r="36180" spans="9:10" ht="15.75">
      <c r="I36180" s="192"/>
      <c r="J36180" s="192"/>
    </row>
    <row r="36181" spans="9:10" ht="15.75">
      <c r="I36181" s="192"/>
      <c r="J36181" s="192"/>
    </row>
    <row r="36182" spans="9:10" ht="15.75">
      <c r="I36182" s="192"/>
      <c r="J36182" s="192"/>
    </row>
    <row r="36183" spans="9:10" ht="15.75">
      <c r="I36183" s="192"/>
      <c r="J36183" s="192"/>
    </row>
    <row r="36184" spans="9:10" ht="15.75">
      <c r="I36184" s="192"/>
      <c r="J36184" s="192"/>
    </row>
    <row r="36185" spans="9:10" ht="15.75">
      <c r="I36185" s="192"/>
      <c r="J36185" s="192"/>
    </row>
    <row r="36186" spans="9:10" ht="15.75">
      <c r="I36186" s="192"/>
      <c r="J36186" s="192"/>
    </row>
    <row r="36187" spans="9:10" ht="15.75">
      <c r="I36187" s="192"/>
      <c r="J36187" s="192"/>
    </row>
    <row r="36188" spans="9:10" ht="15.75">
      <c r="I36188" s="192"/>
      <c r="J36188" s="192"/>
    </row>
    <row r="36189" spans="9:10" ht="15.75">
      <c r="I36189" s="192"/>
      <c r="J36189" s="192"/>
    </row>
    <row r="36190" spans="9:10" ht="15.75">
      <c r="I36190" s="192"/>
      <c r="J36190" s="192"/>
    </row>
    <row r="36191" spans="9:10" ht="15.75">
      <c r="I36191" s="192"/>
      <c r="J36191" s="192"/>
    </row>
    <row r="36192" spans="9:10" ht="15.75">
      <c r="I36192" s="192"/>
      <c r="J36192" s="192"/>
    </row>
    <row r="36193" spans="9:10" ht="15.75">
      <c r="I36193" s="192"/>
      <c r="J36193" s="192"/>
    </row>
    <row r="36194" spans="9:10" ht="15.75">
      <c r="I36194" s="192"/>
      <c r="J36194" s="192"/>
    </row>
    <row r="36195" spans="9:10" ht="15.75">
      <c r="I36195" s="192"/>
      <c r="J36195" s="192"/>
    </row>
    <row r="36196" spans="9:10" ht="15.75">
      <c r="I36196" s="192"/>
      <c r="J36196" s="192"/>
    </row>
    <row r="36197" spans="9:10" ht="15.75">
      <c r="I36197" s="192"/>
      <c r="J36197" s="192"/>
    </row>
    <row r="36198" spans="9:10" ht="15.75">
      <c r="I36198" s="192"/>
      <c r="J36198" s="192"/>
    </row>
    <row r="36199" spans="9:10" ht="15.75">
      <c r="I36199" s="192"/>
      <c r="J36199" s="192"/>
    </row>
    <row r="36200" spans="9:10" ht="15.75">
      <c r="I36200" s="192"/>
      <c r="J36200" s="192"/>
    </row>
    <row r="36201" spans="9:10" ht="15.75">
      <c r="I36201" s="192"/>
      <c r="J36201" s="192"/>
    </row>
    <row r="36202" spans="9:10" ht="15.75">
      <c r="I36202" s="192"/>
      <c r="J36202" s="192"/>
    </row>
    <row r="36203" spans="9:10" ht="15.75">
      <c r="I36203" s="192"/>
      <c r="J36203" s="192"/>
    </row>
    <row r="36204" spans="9:10" ht="15.75">
      <c r="I36204" s="192"/>
      <c r="J36204" s="192"/>
    </row>
    <row r="36205" spans="9:10" ht="15.75">
      <c r="I36205" s="192"/>
      <c r="J36205" s="192"/>
    </row>
    <row r="36206" spans="9:10" ht="15.75">
      <c r="I36206" s="192"/>
      <c r="J36206" s="192"/>
    </row>
    <row r="36207" spans="9:10" ht="15.75">
      <c r="I36207" s="192"/>
      <c r="J36207" s="192"/>
    </row>
    <row r="36208" spans="9:10" ht="15.75">
      <c r="I36208" s="192"/>
      <c r="J36208" s="192"/>
    </row>
    <row r="36209" spans="9:10" ht="15.75">
      <c r="I36209" s="192"/>
      <c r="J36209" s="192"/>
    </row>
    <row r="36210" spans="9:10" ht="15.75">
      <c r="I36210" s="192"/>
      <c r="J36210" s="192"/>
    </row>
    <row r="36211" spans="9:10" ht="15.75">
      <c r="I36211" s="192"/>
      <c r="J36211" s="192"/>
    </row>
    <row r="36212" spans="9:10" ht="15.75">
      <c r="I36212" s="192"/>
      <c r="J36212" s="192"/>
    </row>
    <row r="36213" spans="9:10" ht="15.75">
      <c r="I36213" s="192"/>
      <c r="J36213" s="192"/>
    </row>
    <row r="36214" spans="9:10" ht="15.75">
      <c r="I36214" s="192"/>
      <c r="J36214" s="192"/>
    </row>
    <row r="36215" spans="9:10" ht="15.75">
      <c r="I36215" s="192"/>
      <c r="J36215" s="192"/>
    </row>
    <row r="36216" spans="9:10" ht="15.75">
      <c r="I36216" s="192"/>
      <c r="J36216" s="192"/>
    </row>
    <row r="36217" spans="9:10" ht="15.75">
      <c r="I36217" s="192"/>
      <c r="J36217" s="192"/>
    </row>
    <row r="36218" spans="9:10" ht="15.75">
      <c r="I36218" s="192"/>
      <c r="J36218" s="192"/>
    </row>
    <row r="36219" spans="9:10" ht="15.75">
      <c r="I36219" s="192"/>
      <c r="J36219" s="192"/>
    </row>
    <row r="36220" spans="9:10" ht="15.75">
      <c r="I36220" s="192"/>
      <c r="J36220" s="192"/>
    </row>
    <row r="36221" spans="9:10" ht="15.75">
      <c r="I36221" s="192"/>
      <c r="J36221" s="192"/>
    </row>
    <row r="36222" spans="9:10" ht="15.75">
      <c r="I36222" s="192"/>
      <c r="J36222" s="192"/>
    </row>
    <row r="36223" spans="9:10" ht="15.75">
      <c r="I36223" s="192"/>
      <c r="J36223" s="192"/>
    </row>
    <row r="36224" spans="9:10" ht="15.75">
      <c r="I36224" s="192"/>
      <c r="J36224" s="192"/>
    </row>
    <row r="36225" spans="9:10" ht="15.75">
      <c r="I36225" s="192"/>
      <c r="J36225" s="192"/>
    </row>
    <row r="36226" spans="9:10" ht="15.75">
      <c r="I36226" s="192"/>
      <c r="J36226" s="192"/>
    </row>
    <row r="36227" spans="9:10" ht="15.75">
      <c r="I36227" s="192"/>
      <c r="J36227" s="192"/>
    </row>
    <row r="36228" spans="9:10" ht="15.75">
      <c r="I36228" s="192"/>
      <c r="J36228" s="192"/>
    </row>
    <row r="36229" spans="9:10" ht="15.75">
      <c r="I36229" s="192"/>
      <c r="J36229" s="192"/>
    </row>
    <row r="36230" spans="9:10" ht="15.75">
      <c r="I36230" s="192"/>
      <c r="J36230" s="192"/>
    </row>
    <row r="36231" spans="9:10" ht="15.75">
      <c r="I36231" s="192"/>
      <c r="J36231" s="192"/>
    </row>
    <row r="36232" spans="9:10" ht="15.75">
      <c r="I36232" s="192"/>
      <c r="J36232" s="192"/>
    </row>
    <row r="36233" spans="9:10" ht="15.75">
      <c r="I36233" s="192"/>
      <c r="J36233" s="192"/>
    </row>
    <row r="36234" spans="9:10" ht="15.75">
      <c r="I36234" s="192"/>
      <c r="J36234" s="192"/>
    </row>
    <row r="36235" spans="9:10" ht="15.75">
      <c r="I36235" s="192"/>
      <c r="J36235" s="192"/>
    </row>
    <row r="36236" spans="9:10" ht="15.75">
      <c r="I36236" s="192"/>
      <c r="J36236" s="192"/>
    </row>
    <row r="36237" spans="9:10" ht="15.75">
      <c r="I36237" s="192"/>
      <c r="J36237" s="192"/>
    </row>
    <row r="36238" spans="9:10" ht="15.75">
      <c r="I36238" s="192"/>
      <c r="J36238" s="192"/>
    </row>
    <row r="36239" spans="9:10" ht="15.75">
      <c r="I36239" s="192"/>
      <c r="J36239" s="192"/>
    </row>
    <row r="36240" spans="9:10" ht="15.75">
      <c r="I36240" s="192"/>
      <c r="J36240" s="192"/>
    </row>
    <row r="36241" spans="9:10" ht="15.75">
      <c r="I36241" s="192"/>
      <c r="J36241" s="192"/>
    </row>
    <row r="36242" spans="9:10" ht="15.75">
      <c r="I36242" s="192"/>
      <c r="J36242" s="192"/>
    </row>
    <row r="36243" spans="9:10" ht="15.75">
      <c r="I36243" s="192"/>
      <c r="J36243" s="192"/>
    </row>
    <row r="36244" spans="9:10" ht="15.75">
      <c r="I36244" s="192"/>
      <c r="J36244" s="192"/>
    </row>
    <row r="36245" spans="9:10" ht="15.75">
      <c r="I36245" s="192"/>
      <c r="J36245" s="192"/>
    </row>
    <row r="36246" spans="9:10" ht="15.75">
      <c r="I36246" s="192"/>
      <c r="J36246" s="192"/>
    </row>
    <row r="36247" spans="9:10" ht="15.75">
      <c r="I36247" s="192"/>
      <c r="J36247" s="192"/>
    </row>
    <row r="36248" spans="9:10" ht="15.75">
      <c r="I36248" s="192"/>
      <c r="J36248" s="192"/>
    </row>
    <row r="36249" spans="9:10" ht="15.75">
      <c r="I36249" s="192"/>
      <c r="J36249" s="192"/>
    </row>
    <row r="36250" spans="9:10" ht="15.75">
      <c r="I36250" s="192"/>
      <c r="J36250" s="192"/>
    </row>
    <row r="36251" spans="9:10" ht="15.75">
      <c r="I36251" s="192"/>
      <c r="J36251" s="192"/>
    </row>
    <row r="36252" spans="9:10" ht="15.75">
      <c r="I36252" s="192"/>
      <c r="J36252" s="192"/>
    </row>
    <row r="36253" spans="9:10" ht="15.75">
      <c r="I36253" s="192"/>
      <c r="J36253" s="192"/>
    </row>
    <row r="36254" spans="9:10" ht="15.75">
      <c r="I36254" s="192"/>
      <c r="J36254" s="192"/>
    </row>
    <row r="36255" spans="9:10" ht="15.75">
      <c r="I36255" s="192"/>
      <c r="J36255" s="192"/>
    </row>
    <row r="36256" spans="9:10" ht="15.75">
      <c r="I36256" s="192"/>
      <c r="J36256" s="192"/>
    </row>
    <row r="36257" spans="9:10" ht="15.75">
      <c r="I36257" s="192"/>
      <c r="J36257" s="192"/>
    </row>
    <row r="36258" spans="9:10" ht="15.75">
      <c r="I36258" s="192"/>
      <c r="J36258" s="192"/>
    </row>
    <row r="36259" spans="9:10" ht="15.75">
      <c r="I36259" s="192"/>
      <c r="J36259" s="192"/>
    </row>
    <row r="36260" spans="9:10" ht="15.75">
      <c r="I36260" s="192"/>
      <c r="J36260" s="192"/>
    </row>
    <row r="36261" spans="9:10" ht="15.75">
      <c r="I36261" s="192"/>
      <c r="J36261" s="192"/>
    </row>
    <row r="36262" spans="9:10" ht="15.75">
      <c r="I36262" s="192"/>
      <c r="J36262" s="192"/>
    </row>
    <row r="36263" spans="9:10" ht="15.75">
      <c r="I36263" s="192"/>
      <c r="J36263" s="192"/>
    </row>
    <row r="36264" spans="9:10" ht="15.75">
      <c r="I36264" s="192"/>
      <c r="J36264" s="192"/>
    </row>
    <row r="36265" spans="9:10" ht="15.75">
      <c r="I36265" s="192"/>
      <c r="J36265" s="192"/>
    </row>
    <row r="36266" spans="9:10" ht="15.75">
      <c r="I36266" s="192"/>
      <c r="J36266" s="192"/>
    </row>
    <row r="36267" spans="9:10" ht="15.75">
      <c r="I36267" s="192"/>
      <c r="J36267" s="192"/>
    </row>
    <row r="36268" spans="9:10" ht="15.75">
      <c r="I36268" s="192"/>
      <c r="J36268" s="192"/>
    </row>
    <row r="36269" spans="9:10" ht="15.75">
      <c r="I36269" s="192"/>
      <c r="J36269" s="192"/>
    </row>
    <row r="36270" spans="9:10" ht="15.75">
      <c r="I36270" s="192"/>
      <c r="J36270" s="192"/>
    </row>
    <row r="36271" spans="9:10" ht="15.75">
      <c r="I36271" s="192"/>
      <c r="J36271" s="192"/>
    </row>
    <row r="36272" spans="9:10" ht="15.75">
      <c r="I36272" s="192"/>
      <c r="J36272" s="192"/>
    </row>
    <row r="36273" spans="9:10" ht="15.75">
      <c r="I36273" s="192"/>
      <c r="J36273" s="192"/>
    </row>
    <row r="36274" spans="9:10" ht="15.75">
      <c r="I36274" s="192"/>
      <c r="J36274" s="192"/>
    </row>
    <row r="36275" spans="9:10" ht="15.75">
      <c r="I36275" s="192"/>
      <c r="J36275" s="192"/>
    </row>
    <row r="36276" spans="9:10" ht="15.75">
      <c r="I36276" s="192"/>
      <c r="J36276" s="192"/>
    </row>
    <row r="36277" spans="9:10" ht="15.75">
      <c r="I36277" s="192"/>
      <c r="J36277" s="192"/>
    </row>
    <row r="36278" spans="9:10" ht="15.75">
      <c r="I36278" s="192"/>
      <c r="J36278" s="192"/>
    </row>
    <row r="36279" spans="9:10" ht="15.75">
      <c r="I36279" s="192"/>
      <c r="J36279" s="192"/>
    </row>
    <row r="36280" spans="9:10" ht="15.75">
      <c r="I36280" s="192"/>
      <c r="J36280" s="192"/>
    </row>
    <row r="36281" spans="9:10" ht="15.75">
      <c r="I36281" s="192"/>
      <c r="J36281" s="192"/>
    </row>
    <row r="36282" spans="9:10" ht="15.75">
      <c r="I36282" s="192"/>
      <c r="J36282" s="192"/>
    </row>
    <row r="36283" spans="9:10" ht="15.75">
      <c r="I36283" s="192"/>
      <c r="J36283" s="192"/>
    </row>
    <row r="36284" spans="9:10" ht="15.75">
      <c r="I36284" s="192"/>
      <c r="J36284" s="192"/>
    </row>
    <row r="36285" spans="9:10" ht="15.75">
      <c r="I36285" s="192"/>
      <c r="J36285" s="192"/>
    </row>
    <row r="36286" spans="9:10" ht="15.75">
      <c r="I36286" s="192"/>
      <c r="J36286" s="192"/>
    </row>
    <row r="36287" spans="9:10" ht="15.75">
      <c r="I36287" s="192"/>
      <c r="J36287" s="192"/>
    </row>
    <row r="36288" spans="9:10" ht="15.75">
      <c r="I36288" s="192"/>
      <c r="J36288" s="192"/>
    </row>
    <row r="36289" spans="9:10" ht="15.75">
      <c r="I36289" s="192"/>
      <c r="J36289" s="192"/>
    </row>
    <row r="36290" spans="9:10" ht="15.75">
      <c r="I36290" s="192"/>
      <c r="J36290" s="192"/>
    </row>
    <row r="36291" spans="9:10" ht="15.75">
      <c r="I36291" s="192"/>
      <c r="J36291" s="192"/>
    </row>
    <row r="36292" spans="9:10" ht="15.75">
      <c r="I36292" s="192"/>
      <c r="J36292" s="192"/>
    </row>
    <row r="36293" spans="9:10" ht="15.75">
      <c r="I36293" s="192"/>
      <c r="J36293" s="192"/>
    </row>
    <row r="36294" spans="9:10" ht="15.75">
      <c r="I36294" s="192"/>
      <c r="J36294" s="192"/>
    </row>
    <row r="36295" spans="9:10" ht="15.75">
      <c r="I36295" s="192"/>
      <c r="J36295" s="192"/>
    </row>
    <row r="36296" spans="9:10" ht="15.75">
      <c r="I36296" s="192"/>
      <c r="J36296" s="192"/>
    </row>
    <row r="36297" spans="9:10" ht="15.75">
      <c r="I36297" s="192"/>
      <c r="J36297" s="192"/>
    </row>
    <row r="36298" spans="9:10" ht="15.75">
      <c r="I36298" s="192"/>
      <c r="J36298" s="192"/>
    </row>
    <row r="36299" spans="9:10" ht="15.75">
      <c r="I36299" s="192"/>
      <c r="J36299" s="192"/>
    </row>
    <row r="36300" spans="9:10" ht="15.75">
      <c r="I36300" s="192"/>
      <c r="J36300" s="192"/>
    </row>
    <row r="36301" spans="9:10" ht="15.75">
      <c r="I36301" s="192"/>
      <c r="J36301" s="192"/>
    </row>
    <row r="36302" spans="9:10" ht="15.75">
      <c r="I36302" s="192"/>
      <c r="J36302" s="192"/>
    </row>
    <row r="36303" spans="9:10" ht="15.75">
      <c r="I36303" s="192"/>
      <c r="J36303" s="192"/>
    </row>
    <row r="36304" spans="9:10" ht="15.75">
      <c r="I36304" s="192"/>
      <c r="J36304" s="192"/>
    </row>
    <row r="36305" spans="9:10" ht="15.75">
      <c r="I36305" s="192"/>
      <c r="J36305" s="192"/>
    </row>
    <row r="36306" spans="9:10" ht="15.75">
      <c r="I36306" s="192"/>
      <c r="J36306" s="192"/>
    </row>
    <row r="36307" spans="9:10" ht="15.75">
      <c r="I36307" s="192"/>
      <c r="J36307" s="192"/>
    </row>
    <row r="36308" spans="9:10" ht="15.75">
      <c r="I36308" s="192"/>
      <c r="J36308" s="192"/>
    </row>
    <row r="36309" spans="9:10" ht="15.75">
      <c r="I36309" s="192"/>
      <c r="J36309" s="192"/>
    </row>
    <row r="36310" spans="9:10" ht="15.75">
      <c r="I36310" s="192"/>
      <c r="J36310" s="192"/>
    </row>
    <row r="36311" spans="9:10" ht="15.75">
      <c r="I36311" s="192"/>
      <c r="J36311" s="192"/>
    </row>
    <row r="36312" spans="9:10" ht="15.75">
      <c r="I36312" s="192"/>
      <c r="J36312" s="192"/>
    </row>
    <row r="36313" spans="9:10" ht="15.75">
      <c r="I36313" s="192"/>
      <c r="J36313" s="192"/>
    </row>
    <row r="36314" spans="9:10" ht="15.75">
      <c r="I36314" s="192"/>
      <c r="J36314" s="192"/>
    </row>
    <row r="36315" spans="9:10" ht="15.75">
      <c r="I36315" s="192"/>
      <c r="J36315" s="192"/>
    </row>
    <row r="36316" spans="9:10" ht="15.75">
      <c r="I36316" s="192"/>
      <c r="J36316" s="192"/>
    </row>
    <row r="36317" spans="9:10" ht="15.75">
      <c r="I36317" s="192"/>
      <c r="J36317" s="192"/>
    </row>
    <row r="36318" spans="9:10" ht="15.75">
      <c r="I36318" s="192"/>
      <c r="J36318" s="192"/>
    </row>
    <row r="36319" spans="9:10" ht="15.75">
      <c r="I36319" s="192"/>
      <c r="J36319" s="192"/>
    </row>
    <row r="36320" spans="9:10" ht="15.75">
      <c r="I36320" s="192"/>
      <c r="J36320" s="192"/>
    </row>
    <row r="36321" spans="9:10" ht="15.75">
      <c r="I36321" s="192"/>
      <c r="J36321" s="192"/>
    </row>
    <row r="36322" spans="9:10" ht="15.75">
      <c r="I36322" s="192"/>
      <c r="J36322" s="192"/>
    </row>
    <row r="36323" spans="9:10" ht="15.75">
      <c r="I36323" s="192"/>
      <c r="J36323" s="192"/>
    </row>
    <row r="36324" spans="9:10" ht="15.75">
      <c r="I36324" s="192"/>
      <c r="J36324" s="192"/>
    </row>
    <row r="36325" spans="9:10" ht="15.75">
      <c r="I36325" s="192"/>
      <c r="J36325" s="192"/>
    </row>
    <row r="36326" spans="9:10" ht="15.75">
      <c r="I36326" s="192"/>
      <c r="J36326" s="192"/>
    </row>
    <row r="36327" spans="9:10" ht="15.75">
      <c r="I36327" s="192"/>
      <c r="J36327" s="192"/>
    </row>
    <row r="36328" spans="9:10" ht="15.75">
      <c r="I36328" s="192"/>
      <c r="J36328" s="192"/>
    </row>
    <row r="36329" spans="9:10" ht="15.75">
      <c r="I36329" s="192"/>
      <c r="J36329" s="192"/>
    </row>
    <row r="36330" spans="9:10" ht="15.75">
      <c r="I36330" s="192"/>
      <c r="J36330" s="192"/>
    </row>
    <row r="36331" spans="9:10" ht="15.75">
      <c r="I36331" s="192"/>
      <c r="J36331" s="192"/>
    </row>
    <row r="36332" spans="9:10" ht="15.75">
      <c r="I36332" s="192"/>
      <c r="J36332" s="192"/>
    </row>
    <row r="36333" spans="9:10" ht="15.75">
      <c r="I36333" s="192"/>
      <c r="J36333" s="192"/>
    </row>
    <row r="36334" spans="9:10" ht="15.75">
      <c r="I36334" s="192"/>
      <c r="J36334" s="192"/>
    </row>
    <row r="36335" spans="9:10" ht="15.75">
      <c r="I36335" s="192"/>
      <c r="J36335" s="192"/>
    </row>
    <row r="36336" spans="9:10" ht="15.75">
      <c r="I36336" s="192"/>
      <c r="J36336" s="192"/>
    </row>
    <row r="36337" spans="9:10" ht="15.75">
      <c r="I36337" s="192"/>
      <c r="J36337" s="192"/>
    </row>
    <row r="36338" spans="9:10" ht="15.75">
      <c r="I36338" s="192"/>
      <c r="J36338" s="192"/>
    </row>
    <row r="36339" spans="9:10" ht="15.75">
      <c r="I36339" s="192"/>
      <c r="J36339" s="192"/>
    </row>
    <row r="36340" spans="9:10" ht="15.75">
      <c r="I36340" s="192"/>
      <c r="J36340" s="192"/>
    </row>
    <row r="36341" spans="9:10" ht="15.75">
      <c r="I36341" s="192"/>
      <c r="J36341" s="192"/>
    </row>
    <row r="36342" spans="9:10" ht="15.75">
      <c r="I36342" s="192"/>
      <c r="J36342" s="192"/>
    </row>
    <row r="36343" spans="9:10" ht="15.75">
      <c r="I36343" s="192"/>
      <c r="J36343" s="192"/>
    </row>
    <row r="36344" spans="9:10" ht="15.75">
      <c r="I36344" s="192"/>
      <c r="J36344" s="192"/>
    </row>
    <row r="36345" spans="9:10" ht="15.75">
      <c r="I36345" s="192"/>
      <c r="J36345" s="192"/>
    </row>
    <row r="36346" spans="9:10" ht="15.75">
      <c r="I36346" s="192"/>
      <c r="J36346" s="192"/>
    </row>
    <row r="36347" spans="9:10" ht="15.75">
      <c r="I36347" s="192"/>
      <c r="J36347" s="192"/>
    </row>
    <row r="36348" spans="9:10" ht="15.75">
      <c r="I36348" s="192"/>
      <c r="J36348" s="192"/>
    </row>
    <row r="36349" spans="9:10" ht="15.75">
      <c r="I36349" s="192"/>
      <c r="J36349" s="192"/>
    </row>
    <row r="36350" spans="9:10" ht="15.75">
      <c r="I36350" s="192"/>
      <c r="J36350" s="192"/>
    </row>
    <row r="36351" spans="9:10" ht="15.75">
      <c r="I36351" s="192"/>
      <c r="J36351" s="192"/>
    </row>
    <row r="36352" spans="9:10" ht="15.75">
      <c r="I36352" s="192"/>
      <c r="J36352" s="192"/>
    </row>
    <row r="36353" spans="9:10" ht="15.75">
      <c r="I36353" s="192"/>
      <c r="J36353" s="192"/>
    </row>
    <row r="36354" spans="9:10" ht="15.75">
      <c r="I36354" s="192"/>
      <c r="J36354" s="192"/>
    </row>
    <row r="36355" spans="9:10" ht="15.75">
      <c r="I36355" s="192"/>
      <c r="J36355" s="192"/>
    </row>
    <row r="36356" spans="9:10" ht="15.75">
      <c r="I36356" s="192"/>
      <c r="J36356" s="192"/>
    </row>
    <row r="36357" spans="9:10" ht="15.75">
      <c r="I36357" s="192"/>
      <c r="J36357" s="192"/>
    </row>
    <row r="36358" spans="9:10" ht="15.75">
      <c r="I36358" s="192"/>
      <c r="J36358" s="192"/>
    </row>
    <row r="36359" spans="9:10" ht="15.75">
      <c r="I36359" s="192"/>
      <c r="J36359" s="192"/>
    </row>
    <row r="36360" spans="9:10" ht="15.75">
      <c r="I36360" s="192"/>
      <c r="J36360" s="192"/>
    </row>
    <row r="36361" spans="9:10" ht="15.75">
      <c r="I36361" s="192"/>
      <c r="J36361" s="192"/>
    </row>
    <row r="36362" spans="9:10" ht="15.75">
      <c r="I36362" s="192"/>
      <c r="J36362" s="192"/>
    </row>
    <row r="36363" spans="9:10" ht="15.75">
      <c r="I36363" s="192"/>
      <c r="J36363" s="192"/>
    </row>
    <row r="36364" spans="9:10" ht="15.75">
      <c r="I36364" s="192"/>
      <c r="J36364" s="192"/>
    </row>
    <row r="36365" spans="9:10" ht="15.75">
      <c r="I36365" s="192"/>
      <c r="J36365" s="192"/>
    </row>
    <row r="36366" spans="9:10" ht="15.75">
      <c r="I36366" s="192"/>
      <c r="J36366" s="192"/>
    </row>
    <row r="36367" spans="9:10" ht="15.75">
      <c r="I36367" s="192"/>
      <c r="J36367" s="192"/>
    </row>
    <row r="36368" spans="9:10" ht="15.75">
      <c r="I36368" s="192"/>
      <c r="J36368" s="192"/>
    </row>
    <row r="36369" spans="9:10" ht="15.75">
      <c r="I36369" s="192"/>
      <c r="J36369" s="192"/>
    </row>
    <row r="36370" spans="9:10" ht="15.75">
      <c r="I36370" s="192"/>
      <c r="J36370" s="192"/>
    </row>
    <row r="36371" spans="9:10" ht="15.75">
      <c r="I36371" s="192"/>
      <c r="J36371" s="192"/>
    </row>
    <row r="36372" spans="9:10" ht="15.75">
      <c r="I36372" s="192"/>
      <c r="J36372" s="192"/>
    </row>
    <row r="36373" spans="9:10" ht="15.75">
      <c r="I36373" s="192"/>
      <c r="J36373" s="192"/>
    </row>
    <row r="36374" spans="9:10" ht="15.75">
      <c r="I36374" s="192"/>
      <c r="J36374" s="192"/>
    </row>
    <row r="36375" spans="9:10" ht="15.75">
      <c r="I36375" s="192"/>
      <c r="J36375" s="192"/>
    </row>
    <row r="36376" spans="9:10" ht="15.75">
      <c r="I36376" s="192"/>
      <c r="J36376" s="192"/>
    </row>
    <row r="36377" spans="9:10" ht="15.75">
      <c r="I36377" s="192"/>
      <c r="J36377" s="192"/>
    </row>
    <row r="36378" spans="9:10" ht="15.75">
      <c r="I36378" s="192"/>
      <c r="J36378" s="192"/>
    </row>
    <row r="36379" spans="9:10" ht="15.75">
      <c r="I36379" s="192"/>
      <c r="J36379" s="192"/>
    </row>
    <row r="36380" spans="9:10" ht="15.75">
      <c r="I36380" s="192"/>
      <c r="J36380" s="192"/>
    </row>
    <row r="36381" spans="9:10" ht="15.75">
      <c r="I36381" s="192"/>
      <c r="J36381" s="192"/>
    </row>
    <row r="36382" spans="9:10" ht="15.75">
      <c r="I36382" s="192"/>
      <c r="J36382" s="192"/>
    </row>
    <row r="36383" spans="9:10" ht="15.75">
      <c r="I36383" s="192"/>
      <c r="J36383" s="192"/>
    </row>
    <row r="36384" spans="9:10" ht="15.75">
      <c r="I36384" s="192"/>
      <c r="J36384" s="192"/>
    </row>
    <row r="36385" spans="9:10" ht="15.75">
      <c r="I36385" s="192"/>
      <c r="J36385" s="192"/>
    </row>
    <row r="36386" spans="9:10" ht="15.75">
      <c r="I36386" s="192"/>
      <c r="J36386" s="192"/>
    </row>
    <row r="36387" spans="9:10" ht="15.75">
      <c r="I36387" s="192"/>
      <c r="J36387" s="192"/>
    </row>
    <row r="36388" spans="9:10" ht="15.75">
      <c r="I36388" s="192"/>
      <c r="J36388" s="192"/>
    </row>
    <row r="36389" spans="9:10" ht="15.75">
      <c r="I36389" s="192"/>
      <c r="J36389" s="192"/>
    </row>
    <row r="36390" spans="9:10" ht="15.75">
      <c r="I36390" s="192"/>
      <c r="J36390" s="192"/>
    </row>
    <row r="36391" spans="9:10" ht="15.75">
      <c r="I36391" s="192"/>
      <c r="J36391" s="192"/>
    </row>
    <row r="36392" spans="9:10" ht="15.75">
      <c r="I36392" s="192"/>
      <c r="J36392" s="192"/>
    </row>
    <row r="36393" spans="9:10" ht="15.75">
      <c r="I36393" s="192"/>
      <c r="J36393" s="192"/>
    </row>
    <row r="36394" spans="9:10" ht="15.75">
      <c r="I36394" s="192"/>
      <c r="J36394" s="192"/>
    </row>
    <row r="36395" spans="9:10" ht="15.75">
      <c r="I36395" s="192"/>
      <c r="J36395" s="192"/>
    </row>
    <row r="36396" spans="9:10" ht="15.75">
      <c r="I36396" s="192"/>
      <c r="J36396" s="192"/>
    </row>
    <row r="36397" spans="9:10" ht="15.75">
      <c r="I36397" s="192"/>
      <c r="J36397" s="192"/>
    </row>
    <row r="36398" spans="9:10" ht="15.75">
      <c r="I36398" s="192"/>
      <c r="J36398" s="192"/>
    </row>
    <row r="36399" spans="9:10" ht="15.75">
      <c r="I36399" s="192"/>
      <c r="J36399" s="192"/>
    </row>
    <row r="36400" spans="9:10" ht="15.75">
      <c r="I36400" s="192"/>
      <c r="J36400" s="192"/>
    </row>
    <row r="36401" spans="9:10" ht="15.75">
      <c r="I36401" s="192"/>
      <c r="J36401" s="192"/>
    </row>
    <row r="36402" spans="9:10" ht="15.75">
      <c r="I36402" s="192"/>
      <c r="J36402" s="192"/>
    </row>
    <row r="36403" spans="9:10" ht="15.75">
      <c r="I36403" s="192"/>
      <c r="J36403" s="192"/>
    </row>
    <row r="36404" spans="9:10" ht="15.75">
      <c r="I36404" s="192"/>
      <c r="J36404" s="192"/>
    </row>
    <row r="36405" spans="9:10" ht="15.75">
      <c r="I36405" s="192"/>
      <c r="J36405" s="192"/>
    </row>
    <row r="36406" spans="9:10" ht="15.75">
      <c r="I36406" s="192"/>
      <c r="J36406" s="192"/>
    </row>
    <row r="36407" spans="9:10" ht="15.75">
      <c r="I36407" s="192"/>
      <c r="J36407" s="192"/>
    </row>
    <row r="36408" spans="9:10" ht="15.75">
      <c r="I36408" s="192"/>
      <c r="J36408" s="192"/>
    </row>
    <row r="36409" spans="9:10" ht="15.75">
      <c r="I36409" s="192"/>
      <c r="J36409" s="192"/>
    </row>
    <row r="36410" spans="9:10" ht="15.75">
      <c r="I36410" s="192"/>
      <c r="J36410" s="192"/>
    </row>
    <row r="36411" spans="9:10" ht="15.75">
      <c r="I36411" s="192"/>
      <c r="J36411" s="192"/>
    </row>
    <row r="36412" spans="9:10" ht="15.75">
      <c r="I36412" s="192"/>
      <c r="J36412" s="192"/>
    </row>
    <row r="36413" spans="9:10" ht="15.75">
      <c r="I36413" s="192"/>
      <c r="J36413" s="192"/>
    </row>
    <row r="36414" spans="9:10" ht="15.75">
      <c r="I36414" s="192"/>
      <c r="J36414" s="192"/>
    </row>
    <row r="36415" spans="9:10" ht="15.75">
      <c r="I36415" s="192"/>
      <c r="J36415" s="192"/>
    </row>
    <row r="36416" spans="9:10" ht="15.75">
      <c r="I36416" s="192"/>
      <c r="J36416" s="192"/>
    </row>
    <row r="36417" spans="9:10" ht="15.75">
      <c r="I36417" s="192"/>
      <c r="J36417" s="192"/>
    </row>
    <row r="36418" spans="9:10" ht="15.75">
      <c r="I36418" s="192"/>
      <c r="J36418" s="192"/>
    </row>
    <row r="36419" spans="9:10" ht="15.75">
      <c r="I36419" s="192"/>
      <c r="J36419" s="192"/>
    </row>
    <row r="36420" spans="9:10" ht="15.75">
      <c r="I36420" s="192"/>
      <c r="J36420" s="192"/>
    </row>
    <row r="36421" spans="9:10" ht="15.75">
      <c r="I36421" s="192"/>
      <c r="J36421" s="192"/>
    </row>
    <row r="36422" spans="9:10" ht="15.75">
      <c r="I36422" s="192"/>
      <c r="J36422" s="192"/>
    </row>
    <row r="36423" spans="9:10" ht="15.75">
      <c r="I36423" s="192"/>
      <c r="J36423" s="192"/>
    </row>
    <row r="36424" spans="9:10" ht="15.75">
      <c r="I36424" s="192"/>
      <c r="J36424" s="192"/>
    </row>
    <row r="36425" spans="9:10" ht="15.75">
      <c r="I36425" s="192"/>
      <c r="J36425" s="192"/>
    </row>
    <row r="36426" spans="9:10" ht="15.75">
      <c r="I36426" s="192"/>
      <c r="J36426" s="192"/>
    </row>
    <row r="36427" spans="9:10" ht="15.75">
      <c r="I36427" s="192"/>
      <c r="J36427" s="192"/>
    </row>
    <row r="36428" spans="9:10" ht="15.75">
      <c r="I36428" s="192"/>
      <c r="J36428" s="192"/>
    </row>
    <row r="36429" spans="9:10" ht="15.75">
      <c r="I36429" s="192"/>
      <c r="J36429" s="192"/>
    </row>
    <row r="36430" spans="9:10" ht="15.75">
      <c r="I36430" s="192"/>
      <c r="J36430" s="192"/>
    </row>
    <row r="36431" spans="9:10" ht="15.75">
      <c r="I36431" s="192"/>
      <c r="J36431" s="192"/>
    </row>
    <row r="36432" spans="9:10" ht="15.75">
      <c r="I36432" s="192"/>
      <c r="J36432" s="192"/>
    </row>
    <row r="36433" spans="9:10" ht="15.75">
      <c r="I36433" s="192"/>
      <c r="J36433" s="192"/>
    </row>
    <row r="36434" spans="9:10" ht="15.75">
      <c r="I36434" s="192"/>
      <c r="J36434" s="192"/>
    </row>
    <row r="36435" spans="9:10" ht="15.75">
      <c r="I36435" s="192"/>
      <c r="J36435" s="192"/>
    </row>
    <row r="36436" spans="9:10" ht="15.75">
      <c r="I36436" s="192"/>
      <c r="J36436" s="192"/>
    </row>
    <row r="36437" spans="9:10" ht="15.75">
      <c r="I36437" s="192"/>
      <c r="J36437" s="192"/>
    </row>
    <row r="36438" spans="9:10" ht="15.75">
      <c r="I36438" s="192"/>
      <c r="J36438" s="192"/>
    </row>
    <row r="36439" spans="9:10" ht="15.75">
      <c r="I36439" s="192"/>
      <c r="J36439" s="192"/>
    </row>
    <row r="36440" spans="9:10" ht="15.75">
      <c r="I36440" s="192"/>
      <c r="J36440" s="192"/>
    </row>
    <row r="36441" spans="9:10" ht="15.75">
      <c r="I36441" s="192"/>
      <c r="J36441" s="192"/>
    </row>
    <row r="36442" spans="9:10" ht="15.75">
      <c r="I36442" s="192"/>
      <c r="J36442" s="192"/>
    </row>
    <row r="36443" spans="9:10" ht="15.75">
      <c r="I36443" s="192"/>
      <c r="J36443" s="192"/>
    </row>
    <row r="36444" spans="9:10" ht="15.75">
      <c r="I36444" s="192"/>
      <c r="J36444" s="192"/>
    </row>
    <row r="36445" spans="9:10" ht="15.75">
      <c r="I36445" s="192"/>
      <c r="J36445" s="192"/>
    </row>
    <row r="36446" spans="9:10" ht="15.75">
      <c r="I36446" s="192"/>
      <c r="J36446" s="192"/>
    </row>
    <row r="36447" spans="9:10" ht="15.75">
      <c r="I36447" s="192"/>
      <c r="J36447" s="192"/>
    </row>
    <row r="36448" spans="9:10" ht="15.75">
      <c r="I36448" s="192"/>
      <c r="J36448" s="192"/>
    </row>
    <row r="36449" spans="9:10" ht="15.75">
      <c r="I36449" s="192"/>
      <c r="J36449" s="192"/>
    </row>
    <row r="36450" spans="9:10" ht="15.75">
      <c r="I36450" s="192"/>
      <c r="J36450" s="192"/>
    </row>
    <row r="36451" spans="9:10" ht="15.75">
      <c r="I36451" s="192"/>
      <c r="J36451" s="192"/>
    </row>
    <row r="36452" spans="9:10" ht="15.75">
      <c r="I36452" s="192"/>
      <c r="J36452" s="192"/>
    </row>
    <row r="36453" spans="9:10" ht="15.75">
      <c r="I36453" s="192"/>
      <c r="J36453" s="192"/>
    </row>
    <row r="36454" spans="9:10" ht="15.75">
      <c r="I36454" s="192"/>
      <c r="J36454" s="192"/>
    </row>
    <row r="36455" spans="9:10" ht="15.75">
      <c r="I36455" s="192"/>
      <c r="J36455" s="192"/>
    </row>
    <row r="36456" spans="9:10" ht="15.75">
      <c r="I36456" s="192"/>
      <c r="J36456" s="192"/>
    </row>
    <row r="36457" spans="9:10" ht="15.75">
      <c r="I36457" s="192"/>
      <c r="J36457" s="192"/>
    </row>
    <row r="36458" spans="9:10" ht="15.75">
      <c r="I36458" s="192"/>
      <c r="J36458" s="192"/>
    </row>
    <row r="36459" spans="9:10" ht="15.75">
      <c r="I36459" s="192"/>
      <c r="J36459" s="192"/>
    </row>
    <row r="36460" spans="9:10" ht="15.75">
      <c r="I36460" s="192"/>
      <c r="J36460" s="192"/>
    </row>
    <row r="36461" spans="9:10" ht="15.75">
      <c r="I36461" s="192"/>
      <c r="J36461" s="192"/>
    </row>
    <row r="36462" spans="9:10" ht="15.75">
      <c r="I36462" s="192"/>
      <c r="J36462" s="192"/>
    </row>
    <row r="36463" spans="9:10" ht="15.75">
      <c r="I36463" s="192"/>
      <c r="J36463" s="192"/>
    </row>
    <row r="36464" spans="9:10" ht="15.75">
      <c r="I36464" s="192"/>
      <c r="J36464" s="192"/>
    </row>
    <row r="36465" spans="9:10" ht="15.75">
      <c r="I36465" s="192"/>
      <c r="J36465" s="192"/>
    </row>
    <row r="36466" spans="9:10" ht="15.75">
      <c r="I36466" s="192"/>
      <c r="J36466" s="192"/>
    </row>
    <row r="36467" spans="9:10" ht="15.75">
      <c r="I36467" s="192"/>
      <c r="J36467" s="192"/>
    </row>
    <row r="36468" spans="9:10" ht="15.75">
      <c r="I36468" s="192"/>
      <c r="J36468" s="192"/>
    </row>
    <row r="36469" spans="9:10" ht="15.75">
      <c r="I36469" s="192"/>
      <c r="J36469" s="192"/>
    </row>
    <row r="36470" spans="9:10" ht="15.75">
      <c r="I36470" s="192"/>
      <c r="J36470" s="192"/>
    </row>
    <row r="36471" spans="9:10" ht="15.75">
      <c r="I36471" s="192"/>
      <c r="J36471" s="192"/>
    </row>
    <row r="36472" spans="9:10" ht="15.75">
      <c r="I36472" s="192"/>
      <c r="J36472" s="192"/>
    </row>
    <row r="36473" spans="9:10" ht="15.75">
      <c r="I36473" s="192"/>
      <c r="J36473" s="192"/>
    </row>
    <row r="36474" spans="9:10" ht="15.75">
      <c r="I36474" s="192"/>
      <c r="J36474" s="192"/>
    </row>
    <row r="36475" spans="9:10" ht="15.75">
      <c r="I36475" s="192"/>
      <c r="J36475" s="192"/>
    </row>
    <row r="36476" spans="9:10" ht="15.75">
      <c r="I36476" s="192"/>
      <c r="J36476" s="192"/>
    </row>
    <row r="36477" spans="9:10" ht="15.75">
      <c r="I36477" s="192"/>
      <c r="J36477" s="192"/>
    </row>
    <row r="36478" spans="9:10" ht="15.75">
      <c r="I36478" s="192"/>
      <c r="J36478" s="192"/>
    </row>
    <row r="36479" spans="9:10" ht="15.75">
      <c r="I36479" s="192"/>
      <c r="J36479" s="192"/>
    </row>
    <row r="36480" spans="9:10" ht="15.75">
      <c r="I36480" s="192"/>
      <c r="J36480" s="192"/>
    </row>
    <row r="36481" spans="9:10" ht="15.75">
      <c r="I36481" s="192"/>
      <c r="J36481" s="192"/>
    </row>
    <row r="36482" spans="9:10" ht="15.75">
      <c r="I36482" s="192"/>
      <c r="J36482" s="192"/>
    </row>
    <row r="36483" spans="9:10" ht="15.75">
      <c r="I36483" s="192"/>
      <c r="J36483" s="192"/>
    </row>
    <row r="36484" spans="9:10" ht="15.75">
      <c r="I36484" s="192"/>
      <c r="J36484" s="192"/>
    </row>
    <row r="36485" spans="9:10" ht="15.75">
      <c r="I36485" s="192"/>
      <c r="J36485" s="192"/>
    </row>
    <row r="36486" spans="9:10" ht="15.75">
      <c r="I36486" s="192"/>
      <c r="J36486" s="192"/>
    </row>
    <row r="36487" spans="9:10" ht="15.75">
      <c r="I36487" s="192"/>
      <c r="J36487" s="192"/>
    </row>
    <row r="36488" spans="9:10" ht="15.75">
      <c r="I36488" s="192"/>
      <c r="J36488" s="192"/>
    </row>
    <row r="36489" spans="9:10" ht="15.75">
      <c r="I36489" s="192"/>
      <c r="J36489" s="192"/>
    </row>
    <row r="36490" spans="9:10" ht="15.75">
      <c r="I36490" s="192"/>
      <c r="J36490" s="192"/>
    </row>
    <row r="36491" spans="9:10" ht="15.75">
      <c r="I36491" s="192"/>
      <c r="J36491" s="192"/>
    </row>
    <row r="36492" spans="9:10" ht="15.75">
      <c r="I36492" s="192"/>
      <c r="J36492" s="192"/>
    </row>
    <row r="36493" spans="9:10" ht="15.75">
      <c r="I36493" s="192"/>
      <c r="J36493" s="192"/>
    </row>
    <row r="36494" spans="9:10" ht="15.75">
      <c r="I36494" s="192"/>
      <c r="J36494" s="192"/>
    </row>
    <row r="36495" spans="9:10" ht="15.75">
      <c r="I36495" s="192"/>
      <c r="J36495" s="192"/>
    </row>
    <row r="36496" spans="9:10" ht="15.75">
      <c r="I36496" s="192"/>
      <c r="J36496" s="192"/>
    </row>
    <row r="36497" spans="9:10" ht="15.75">
      <c r="I36497" s="192"/>
      <c r="J36497" s="192"/>
    </row>
    <row r="36498" spans="9:10" ht="15.75">
      <c r="I36498" s="192"/>
      <c r="J36498" s="192"/>
    </row>
    <row r="36499" spans="9:10" ht="15.75">
      <c r="I36499" s="192"/>
      <c r="J36499" s="192"/>
    </row>
    <row r="36500" spans="9:10" ht="15.75">
      <c r="I36500" s="192"/>
      <c r="J36500" s="192"/>
    </row>
    <row r="36501" spans="9:10" ht="15.75">
      <c r="I36501" s="192"/>
      <c r="J36501" s="192"/>
    </row>
    <row r="36502" spans="9:10" ht="15.75">
      <c r="I36502" s="192"/>
      <c r="J36502" s="192"/>
    </row>
    <row r="36503" spans="9:10" ht="15.75">
      <c r="I36503" s="192"/>
      <c r="J36503" s="192"/>
    </row>
    <row r="36504" spans="9:10" ht="15.75">
      <c r="I36504" s="192"/>
      <c r="J36504" s="192"/>
    </row>
    <row r="36505" spans="9:10" ht="15.75">
      <c r="I36505" s="192"/>
      <c r="J36505" s="192"/>
    </row>
    <row r="36506" spans="9:10" ht="15.75">
      <c r="I36506" s="192"/>
      <c r="J36506" s="192"/>
    </row>
    <row r="36507" spans="9:10" ht="15.75">
      <c r="I36507" s="192"/>
      <c r="J36507" s="192"/>
    </row>
    <row r="36508" spans="9:10" ht="15.75">
      <c r="I36508" s="192"/>
      <c r="J36508" s="192"/>
    </row>
    <row r="36509" spans="9:10" ht="15.75">
      <c r="I36509" s="192"/>
      <c r="J36509" s="192"/>
    </row>
    <row r="36510" spans="9:10" ht="15.75">
      <c r="I36510" s="192"/>
      <c r="J36510" s="192"/>
    </row>
    <row r="36511" spans="9:10" ht="15.75">
      <c r="I36511" s="192"/>
      <c r="J36511" s="192"/>
    </row>
    <row r="36512" spans="9:10" ht="15.75">
      <c r="I36512" s="192"/>
      <c r="J36512" s="192"/>
    </row>
    <row r="36513" spans="9:10" ht="15.75">
      <c r="I36513" s="192"/>
      <c r="J36513" s="192"/>
    </row>
    <row r="36514" spans="9:10" ht="15.75">
      <c r="I36514" s="192"/>
      <c r="J36514" s="192"/>
    </row>
    <row r="36515" spans="9:10" ht="15.75">
      <c r="I36515" s="192"/>
      <c r="J36515" s="192"/>
    </row>
    <row r="36516" spans="9:10" ht="15.75">
      <c r="I36516" s="192"/>
      <c r="J36516" s="192"/>
    </row>
    <row r="36517" spans="9:10" ht="15.75">
      <c r="I36517" s="192"/>
      <c r="J36517" s="192"/>
    </row>
    <row r="36518" spans="9:10" ht="15.75">
      <c r="I36518" s="192"/>
      <c r="J36518" s="192"/>
    </row>
    <row r="36519" spans="9:10" ht="15.75">
      <c r="I36519" s="192"/>
      <c r="J36519" s="192"/>
    </row>
    <row r="36520" spans="9:10" ht="15.75">
      <c r="I36520" s="192"/>
      <c r="J36520" s="192"/>
    </row>
    <row r="36521" spans="9:10" ht="15.75">
      <c r="I36521" s="192"/>
      <c r="J36521" s="192"/>
    </row>
    <row r="36522" spans="9:10" ht="15.75">
      <c r="I36522" s="192"/>
      <c r="J36522" s="192"/>
    </row>
    <row r="36523" spans="9:10" ht="15.75">
      <c r="I36523" s="192"/>
      <c r="J36523" s="192"/>
    </row>
    <row r="36524" spans="9:10" ht="15.75">
      <c r="I36524" s="192"/>
      <c r="J36524" s="192"/>
    </row>
    <row r="36525" spans="9:10" ht="15.75">
      <c r="I36525" s="192"/>
      <c r="J36525" s="192"/>
    </row>
    <row r="36526" spans="9:10" ht="15.75">
      <c r="I36526" s="192"/>
      <c r="J36526" s="192"/>
    </row>
    <row r="36527" spans="9:10" ht="15.75">
      <c r="I36527" s="192"/>
      <c r="J36527" s="192"/>
    </row>
    <row r="36528" spans="9:10" ht="15.75">
      <c r="I36528" s="192"/>
      <c r="J36528" s="192"/>
    </row>
    <row r="36529" spans="9:10" ht="15.75">
      <c r="I36529" s="192"/>
      <c r="J36529" s="192"/>
    </row>
    <row r="36530" spans="9:10" ht="15.75">
      <c r="I36530" s="192"/>
      <c r="J36530" s="192"/>
    </row>
    <row r="36531" spans="9:10" ht="15.75">
      <c r="I36531" s="192"/>
      <c r="J36531" s="192"/>
    </row>
    <row r="36532" spans="9:10" ht="15.75">
      <c r="I36532" s="192"/>
      <c r="J36532" s="192"/>
    </row>
    <row r="36533" spans="9:10" ht="15.75">
      <c r="I36533" s="192"/>
      <c r="J36533" s="192"/>
    </row>
    <row r="36534" spans="9:10" ht="15.75">
      <c r="I36534" s="192"/>
      <c r="J36534" s="192"/>
    </row>
    <row r="36535" spans="9:10" ht="15.75">
      <c r="I36535" s="192"/>
      <c r="J36535" s="192"/>
    </row>
    <row r="36536" spans="9:10" ht="15.75">
      <c r="I36536" s="192"/>
      <c r="J36536" s="192"/>
    </row>
    <row r="36537" spans="9:10" ht="15.75">
      <c r="I36537" s="192"/>
      <c r="J36537" s="192"/>
    </row>
    <row r="36538" spans="9:10" ht="15.75">
      <c r="I36538" s="192"/>
      <c r="J36538" s="192"/>
    </row>
    <row r="36539" spans="9:10" ht="15.75">
      <c r="I36539" s="192"/>
      <c r="J36539" s="192"/>
    </row>
    <row r="36540" spans="9:10" ht="15.75">
      <c r="I36540" s="192"/>
      <c r="J36540" s="192"/>
    </row>
    <row r="36541" spans="9:10" ht="15.75">
      <c r="I36541" s="192"/>
      <c r="J36541" s="192"/>
    </row>
    <row r="36542" spans="9:10" ht="15.75">
      <c r="I36542" s="192"/>
      <c r="J36542" s="192"/>
    </row>
    <row r="36543" spans="9:10" ht="15.75">
      <c r="I36543" s="192"/>
      <c r="J36543" s="192"/>
    </row>
    <row r="36544" spans="9:10" ht="15.75">
      <c r="I36544" s="192"/>
      <c r="J36544" s="192"/>
    </row>
    <row r="36545" spans="9:10" ht="15.75">
      <c r="I36545" s="192"/>
      <c r="J36545" s="192"/>
    </row>
    <row r="36546" spans="9:10" ht="15.75">
      <c r="I36546" s="192"/>
      <c r="J36546" s="192"/>
    </row>
    <row r="36547" spans="9:10" ht="15.75">
      <c r="I36547" s="192"/>
      <c r="J36547" s="192"/>
    </row>
    <row r="36548" spans="9:10" ht="15.75">
      <c r="I36548" s="192"/>
      <c r="J36548" s="192"/>
    </row>
    <row r="36549" spans="9:10" ht="15.75">
      <c r="I36549" s="192"/>
      <c r="J36549" s="192"/>
    </row>
    <row r="36550" spans="9:10" ht="15.75">
      <c r="I36550" s="192"/>
      <c r="J36550" s="192"/>
    </row>
    <row r="36551" spans="9:10" ht="15.75">
      <c r="I36551" s="192"/>
      <c r="J36551" s="192"/>
    </row>
    <row r="36552" spans="9:10" ht="15.75">
      <c r="I36552" s="192"/>
      <c r="J36552" s="192"/>
    </row>
    <row r="36553" spans="9:10" ht="15.75">
      <c r="I36553" s="192"/>
      <c r="J36553" s="192"/>
    </row>
    <row r="36554" spans="9:10" ht="15.75">
      <c r="I36554" s="192"/>
      <c r="J36554" s="192"/>
    </row>
    <row r="36555" spans="9:10" ht="15.75">
      <c r="I36555" s="192"/>
      <c r="J36555" s="192"/>
    </row>
    <row r="36556" spans="9:10" ht="15.75">
      <c r="I36556" s="192"/>
      <c r="J36556" s="192"/>
    </row>
    <row r="36557" spans="9:10" ht="15.75">
      <c r="I36557" s="192"/>
      <c r="J36557" s="192"/>
    </row>
    <row r="36558" spans="9:10" ht="15.75">
      <c r="I36558" s="192"/>
      <c r="J36558" s="192"/>
    </row>
    <row r="36559" spans="9:10" ht="15.75">
      <c r="I36559" s="192"/>
      <c r="J36559" s="192"/>
    </row>
    <row r="36560" spans="9:10" ht="15.75">
      <c r="I36560" s="192"/>
      <c r="J36560" s="192"/>
    </row>
    <row r="36561" spans="9:10" ht="15.75">
      <c r="I36561" s="192"/>
      <c r="J36561" s="192"/>
    </row>
    <row r="36562" spans="9:10" ht="15.75">
      <c r="I36562" s="192"/>
      <c r="J36562" s="192"/>
    </row>
    <row r="36563" spans="9:10" ht="15.75">
      <c r="I36563" s="192"/>
      <c r="J36563" s="192"/>
    </row>
    <row r="36564" spans="9:10" ht="15.75">
      <c r="I36564" s="192"/>
      <c r="J36564" s="192"/>
    </row>
    <row r="36565" spans="9:10" ht="15.75">
      <c r="I36565" s="192"/>
      <c r="J36565" s="192"/>
    </row>
    <row r="36566" spans="9:10" ht="15.75">
      <c r="I36566" s="192"/>
      <c r="J36566" s="192"/>
    </row>
    <row r="36567" spans="9:10" ht="15.75">
      <c r="I36567" s="192"/>
      <c r="J36567" s="192"/>
    </row>
    <row r="36568" spans="9:10" ht="15.75">
      <c r="I36568" s="192"/>
      <c r="J36568" s="192"/>
    </row>
    <row r="36569" spans="9:10" ht="15.75">
      <c r="I36569" s="192"/>
      <c r="J36569" s="192"/>
    </row>
    <row r="36570" spans="9:10" ht="15.75">
      <c r="I36570" s="192"/>
      <c r="J36570" s="192"/>
    </row>
    <row r="36571" spans="9:10" ht="15.75">
      <c r="I36571" s="192"/>
      <c r="J36571" s="192"/>
    </row>
    <row r="36572" spans="9:10" ht="15.75">
      <c r="I36572" s="192"/>
      <c r="J36572" s="192"/>
    </row>
    <row r="36573" spans="9:10" ht="15.75">
      <c r="I36573" s="192"/>
      <c r="J36573" s="192"/>
    </row>
    <row r="36574" spans="9:10" ht="15.75">
      <c r="I36574" s="192"/>
      <c r="J36574" s="192"/>
    </row>
    <row r="36575" spans="9:10" ht="15.75">
      <c r="I36575" s="192"/>
      <c r="J36575" s="192"/>
    </row>
    <row r="36576" spans="9:10" ht="15.75">
      <c r="I36576" s="192"/>
      <c r="J36576" s="192"/>
    </row>
    <row r="36577" spans="9:10" ht="15.75">
      <c r="I36577" s="192"/>
      <c r="J36577" s="192"/>
    </row>
    <row r="36578" spans="9:10" ht="15.75">
      <c r="I36578" s="192"/>
      <c r="J36578" s="192"/>
    </row>
    <row r="36579" spans="9:10" ht="15.75">
      <c r="I36579" s="192"/>
      <c r="J36579" s="192"/>
    </row>
    <row r="36580" spans="9:10" ht="15.75">
      <c r="I36580" s="192"/>
      <c r="J36580" s="192"/>
    </row>
    <row r="36581" spans="9:10" ht="15.75">
      <c r="I36581" s="192"/>
      <c r="J36581" s="192"/>
    </row>
    <row r="36582" spans="9:10" ht="15.75">
      <c r="I36582" s="192"/>
      <c r="J36582" s="192"/>
    </row>
    <row r="36583" spans="9:10" ht="15.75">
      <c r="I36583" s="192"/>
      <c r="J36583" s="192"/>
    </row>
    <row r="36584" spans="9:10" ht="15.75">
      <c r="I36584" s="192"/>
      <c r="J36584" s="192"/>
    </row>
    <row r="36585" spans="9:10" ht="15.75">
      <c r="I36585" s="192"/>
      <c r="J36585" s="192"/>
    </row>
    <row r="36586" spans="9:10" ht="15.75">
      <c r="I36586" s="192"/>
      <c r="J36586" s="192"/>
    </row>
    <row r="36587" spans="9:10" ht="15.75">
      <c r="I36587" s="192"/>
      <c r="J36587" s="192"/>
    </row>
    <row r="36588" spans="9:10" ht="15.75">
      <c r="I36588" s="192"/>
      <c r="J36588" s="192"/>
    </row>
    <row r="36589" spans="9:10" ht="15.75">
      <c r="I36589" s="192"/>
      <c r="J36589" s="192"/>
    </row>
    <row r="36590" spans="9:10" ht="15.75">
      <c r="I36590" s="192"/>
      <c r="J36590" s="192"/>
    </row>
    <row r="36591" spans="9:10" ht="15.75">
      <c r="I36591" s="192"/>
      <c r="J36591" s="192"/>
    </row>
    <row r="36592" spans="9:10" ht="15.75">
      <c r="I36592" s="192"/>
      <c r="J36592" s="192"/>
    </row>
    <row r="36593" spans="9:10" ht="15.75">
      <c r="I36593" s="192"/>
      <c r="J36593" s="192"/>
    </row>
    <row r="36594" spans="9:10" ht="15.75">
      <c r="I36594" s="192"/>
      <c r="J36594" s="192"/>
    </row>
    <row r="36595" spans="9:10" ht="15.75">
      <c r="I36595" s="192"/>
      <c r="J36595" s="192"/>
    </row>
    <row r="36596" spans="9:10" ht="15.75">
      <c r="I36596" s="192"/>
      <c r="J36596" s="192"/>
    </row>
    <row r="36597" spans="9:10" ht="15.75">
      <c r="I36597" s="192"/>
      <c r="J36597" s="192"/>
    </row>
    <row r="36598" spans="9:10" ht="15.75">
      <c r="I36598" s="192"/>
      <c r="J36598" s="192"/>
    </row>
    <row r="36599" spans="9:10" ht="15.75">
      <c r="I36599" s="192"/>
      <c r="J36599" s="192"/>
    </row>
    <row r="36600" spans="9:10" ht="15.75">
      <c r="I36600" s="192"/>
      <c r="J36600" s="192"/>
    </row>
    <row r="36601" spans="9:10" ht="15.75">
      <c r="I36601" s="192"/>
      <c r="J36601" s="192"/>
    </row>
    <row r="36602" spans="9:10" ht="15.75">
      <c r="I36602" s="192"/>
      <c r="J36602" s="192"/>
    </row>
    <row r="36603" spans="9:10" ht="15.75">
      <c r="I36603" s="192"/>
      <c r="J36603" s="192"/>
    </row>
    <row r="36604" spans="9:10" ht="15.75">
      <c r="I36604" s="192"/>
      <c r="J36604" s="192"/>
    </row>
    <row r="36605" spans="9:10" ht="15.75">
      <c r="I36605" s="192"/>
      <c r="J36605" s="192"/>
    </row>
    <row r="36606" spans="9:10" ht="15.75">
      <c r="I36606" s="192"/>
      <c r="J36606" s="192"/>
    </row>
    <row r="36607" spans="9:10" ht="15.75">
      <c r="I36607" s="192"/>
      <c r="J36607" s="192"/>
    </row>
    <row r="36608" spans="9:10" ht="15.75">
      <c r="I36608" s="192"/>
      <c r="J36608" s="192"/>
    </row>
    <row r="36609" spans="9:10" ht="15.75">
      <c r="I36609" s="192"/>
      <c r="J36609" s="192"/>
    </row>
    <row r="36610" spans="9:10" ht="15.75">
      <c r="I36610" s="192"/>
      <c r="J36610" s="192"/>
    </row>
    <row r="36611" spans="9:10" ht="15.75">
      <c r="I36611" s="192"/>
      <c r="J36611" s="192"/>
    </row>
    <row r="36612" spans="9:10" ht="15.75">
      <c r="I36612" s="192"/>
      <c r="J36612" s="192"/>
    </row>
    <row r="36613" spans="9:10" ht="15.75">
      <c r="I36613" s="192"/>
      <c r="J36613" s="192"/>
    </row>
    <row r="36614" spans="9:10" ht="15.75">
      <c r="I36614" s="192"/>
      <c r="J36614" s="192"/>
    </row>
    <row r="36615" spans="9:10" ht="15.75">
      <c r="I36615" s="192"/>
      <c r="J36615" s="192"/>
    </row>
    <row r="36616" spans="9:10" ht="15.75">
      <c r="I36616" s="192"/>
      <c r="J36616" s="192"/>
    </row>
    <row r="36617" spans="9:10" ht="15.75">
      <c r="I36617" s="192"/>
      <c r="J36617" s="192"/>
    </row>
    <row r="36618" spans="9:10" ht="15.75">
      <c r="I36618" s="192"/>
      <c r="J36618" s="192"/>
    </row>
    <row r="36619" spans="9:10" ht="15.75">
      <c r="I36619" s="192"/>
      <c r="J36619" s="192"/>
    </row>
    <row r="36620" spans="9:10" ht="15.75">
      <c r="I36620" s="192"/>
      <c r="J36620" s="192"/>
    </row>
    <row r="36621" spans="9:10" ht="15.75">
      <c r="I36621" s="192"/>
      <c r="J36621" s="192"/>
    </row>
    <row r="36622" spans="9:10" ht="15.75">
      <c r="I36622" s="192"/>
      <c r="J36622" s="192"/>
    </row>
    <row r="36623" spans="9:10" ht="15.75">
      <c r="I36623" s="192"/>
      <c r="J36623" s="192"/>
    </row>
    <row r="36624" spans="9:10" ht="15.75">
      <c r="I36624" s="192"/>
      <c r="J36624" s="192"/>
    </row>
    <row r="36625" spans="9:10" ht="15.75">
      <c r="I36625" s="192"/>
      <c r="J36625" s="192"/>
    </row>
    <row r="36626" spans="9:10" ht="15.75">
      <c r="I36626" s="192"/>
      <c r="J36626" s="192"/>
    </row>
    <row r="36627" spans="9:10" ht="15.75">
      <c r="I36627" s="192"/>
      <c r="J36627" s="192"/>
    </row>
    <row r="36628" spans="9:10" ht="15.75">
      <c r="I36628" s="192"/>
      <c r="J36628" s="192"/>
    </row>
    <row r="36629" spans="9:10" ht="15.75">
      <c r="I36629" s="192"/>
      <c r="J36629" s="192"/>
    </row>
    <row r="36630" spans="9:10" ht="15.75">
      <c r="I36630" s="192"/>
      <c r="J36630" s="192"/>
    </row>
    <row r="36631" spans="9:10" ht="15.75">
      <c r="I36631" s="192"/>
      <c r="J36631" s="192"/>
    </row>
    <row r="36632" spans="9:10" ht="15.75">
      <c r="I36632" s="192"/>
      <c r="J36632" s="192"/>
    </row>
    <row r="36633" spans="9:10" ht="15.75">
      <c r="I36633" s="192"/>
      <c r="J36633" s="192"/>
    </row>
    <row r="36634" spans="9:10" ht="15.75">
      <c r="I36634" s="192"/>
      <c r="J36634" s="192"/>
    </row>
    <row r="36635" spans="9:10" ht="15.75">
      <c r="I36635" s="192"/>
      <c r="J36635" s="192"/>
    </row>
    <row r="36636" spans="9:10" ht="15.75">
      <c r="I36636" s="192"/>
      <c r="J36636" s="192"/>
    </row>
    <row r="36637" spans="9:10" ht="15.75">
      <c r="I36637" s="192"/>
      <c r="J36637" s="192"/>
    </row>
    <row r="36638" spans="9:10" ht="15.75">
      <c r="I36638" s="192"/>
      <c r="J36638" s="192"/>
    </row>
    <row r="36639" spans="9:10" ht="15.75">
      <c r="I36639" s="192"/>
      <c r="J36639" s="192"/>
    </row>
    <row r="36640" spans="9:10" ht="15.75">
      <c r="I36640" s="192"/>
      <c r="J36640" s="192"/>
    </row>
    <row r="36641" spans="9:10" ht="15.75">
      <c r="I36641" s="192"/>
      <c r="J36641" s="192"/>
    </row>
    <row r="36642" spans="9:10" ht="15.75">
      <c r="I36642" s="192"/>
      <c r="J36642" s="192"/>
    </row>
    <row r="36643" spans="9:10" ht="15.75">
      <c r="I36643" s="192"/>
      <c r="J36643" s="192"/>
    </row>
    <row r="36644" spans="9:10" ht="15.75">
      <c r="I36644" s="192"/>
      <c r="J36644" s="192"/>
    </row>
    <row r="36645" spans="9:10" ht="15.75">
      <c r="I36645" s="192"/>
      <c r="J36645" s="192"/>
    </row>
    <row r="36646" spans="9:10" ht="15.75">
      <c r="I36646" s="192"/>
      <c r="J36646" s="192"/>
    </row>
    <row r="36647" spans="9:10" ht="15.75">
      <c r="I36647" s="192"/>
      <c r="J36647" s="192"/>
    </row>
    <row r="36648" spans="9:10" ht="15.75">
      <c r="I36648" s="192"/>
      <c r="J36648" s="192"/>
    </row>
    <row r="36649" spans="9:10" ht="15.75">
      <c r="I36649" s="192"/>
      <c r="J36649" s="192"/>
    </row>
    <row r="36650" spans="9:10" ht="15.75">
      <c r="I36650" s="192"/>
      <c r="J36650" s="192"/>
    </row>
    <row r="36651" spans="9:10" ht="15.75">
      <c r="I36651" s="192"/>
      <c r="J36651" s="192"/>
    </row>
    <row r="36652" spans="9:10" ht="15.75">
      <c r="I36652" s="192"/>
      <c r="J36652" s="192"/>
    </row>
    <row r="36653" spans="9:10" ht="15.75">
      <c r="I36653" s="192"/>
      <c r="J36653" s="192"/>
    </row>
    <row r="36654" spans="9:10" ht="15.75">
      <c r="I36654" s="192"/>
      <c r="J36654" s="192"/>
    </row>
    <row r="36655" spans="9:10" ht="15.75">
      <c r="I36655" s="192"/>
      <c r="J36655" s="192"/>
    </row>
    <row r="36656" spans="9:10" ht="15.75">
      <c r="I36656" s="192"/>
      <c r="J36656" s="192"/>
    </row>
    <row r="36657" spans="9:10" ht="15.75">
      <c r="I36657" s="192"/>
      <c r="J36657" s="192"/>
    </row>
    <row r="36658" spans="9:10" ht="15.75">
      <c r="I36658" s="192"/>
      <c r="J36658" s="192"/>
    </row>
    <row r="36659" spans="9:10" ht="15.75">
      <c r="I36659" s="192"/>
      <c r="J36659" s="192"/>
    </row>
    <row r="36660" spans="9:10" ht="15.75">
      <c r="I36660" s="192"/>
      <c r="J36660" s="192"/>
    </row>
    <row r="36661" spans="9:10" ht="15.75">
      <c r="I36661" s="192"/>
      <c r="J36661" s="192"/>
    </row>
    <row r="36662" spans="9:10" ht="15.75">
      <c r="I36662" s="192"/>
      <c r="J36662" s="192"/>
    </row>
    <row r="36663" spans="9:10" ht="15.75">
      <c r="I36663" s="192"/>
      <c r="J36663" s="192"/>
    </row>
    <row r="36664" spans="9:10" ht="15.75">
      <c r="I36664" s="192"/>
      <c r="J36664" s="192"/>
    </row>
    <row r="36665" spans="9:10" ht="15.75">
      <c r="I36665" s="192"/>
      <c r="J36665" s="192"/>
    </row>
    <row r="36666" spans="9:10" ht="15.75">
      <c r="I36666" s="192"/>
      <c r="J36666" s="192"/>
    </row>
    <row r="36667" spans="9:10" ht="15.75">
      <c r="I36667" s="192"/>
      <c r="J36667" s="192"/>
    </row>
    <row r="36668" spans="9:10" ht="15.75">
      <c r="I36668" s="192"/>
      <c r="J36668" s="192"/>
    </row>
    <row r="36669" spans="9:10" ht="15.75">
      <c r="I36669" s="192"/>
      <c r="J36669" s="192"/>
    </row>
    <row r="36670" spans="9:10" ht="15.75">
      <c r="I36670" s="192"/>
      <c r="J36670" s="192"/>
    </row>
    <row r="36671" spans="9:10" ht="15.75">
      <c r="I36671" s="192"/>
      <c r="J36671" s="192"/>
    </row>
    <row r="36672" spans="9:10" ht="15.75">
      <c r="I36672" s="192"/>
      <c r="J36672" s="192"/>
    </row>
    <row r="36673" spans="9:10" ht="15.75">
      <c r="I36673" s="192"/>
      <c r="J36673" s="192"/>
    </row>
    <row r="36674" spans="9:10" ht="15.75">
      <c r="I36674" s="192"/>
      <c r="J36674" s="192"/>
    </row>
    <row r="36675" spans="9:10" ht="15.75">
      <c r="I36675" s="192"/>
      <c r="J36675" s="192"/>
    </row>
    <row r="36676" spans="9:10" ht="15.75">
      <c r="I36676" s="192"/>
      <c r="J36676" s="192"/>
    </row>
    <row r="36677" spans="9:10" ht="15.75">
      <c r="I36677" s="192"/>
      <c r="J36677" s="192"/>
    </row>
    <row r="36678" spans="9:10" ht="15.75">
      <c r="I36678" s="192"/>
      <c r="J36678" s="192"/>
    </row>
    <row r="36679" spans="9:10" ht="15.75">
      <c r="I36679" s="192"/>
      <c r="J36679" s="192"/>
    </row>
    <row r="36680" spans="9:10" ht="15.75">
      <c r="I36680" s="192"/>
      <c r="J36680" s="192"/>
    </row>
    <row r="36681" spans="9:10" ht="15.75">
      <c r="I36681" s="192"/>
      <c r="J36681" s="192"/>
    </row>
    <row r="36682" spans="9:10" ht="15.75">
      <c r="I36682" s="192"/>
      <c r="J36682" s="192"/>
    </row>
    <row r="36683" spans="9:10" ht="15.75">
      <c r="I36683" s="192"/>
      <c r="J36683" s="192"/>
    </row>
    <row r="36684" spans="9:10" ht="15.75">
      <c r="I36684" s="192"/>
      <c r="J36684" s="192"/>
    </row>
    <row r="36685" spans="9:10" ht="15.75">
      <c r="I36685" s="192"/>
      <c r="J36685" s="192"/>
    </row>
    <row r="36686" spans="9:10" ht="15.75">
      <c r="I36686" s="192"/>
      <c r="J36686" s="192"/>
    </row>
    <row r="36687" spans="9:10" ht="15.75">
      <c r="I36687" s="192"/>
      <c r="J36687" s="192"/>
    </row>
    <row r="36688" spans="9:10" ht="15.75">
      <c r="I36688" s="192"/>
      <c r="J36688" s="192"/>
    </row>
    <row r="36689" spans="9:10" ht="15.75">
      <c r="I36689" s="192"/>
      <c r="J36689" s="192"/>
    </row>
    <row r="36690" spans="9:10" ht="15.75">
      <c r="I36690" s="192"/>
      <c r="J36690" s="192"/>
    </row>
    <row r="36691" spans="9:10" ht="15.75">
      <c r="I36691" s="192"/>
      <c r="J36691" s="192"/>
    </row>
    <row r="36692" spans="9:10" ht="15.75">
      <c r="I36692" s="192"/>
      <c r="J36692" s="192"/>
    </row>
    <row r="36693" spans="9:10" ht="15.75">
      <c r="I36693" s="192"/>
      <c r="J36693" s="192"/>
    </row>
    <row r="36694" spans="9:10" ht="15.75">
      <c r="I36694" s="192"/>
      <c r="J36694" s="192"/>
    </row>
    <row r="36695" spans="9:10" ht="15.75">
      <c r="I36695" s="192"/>
      <c r="J36695" s="192"/>
    </row>
    <row r="36696" spans="9:10" ht="15.75">
      <c r="I36696" s="192"/>
      <c r="J36696" s="192"/>
    </row>
    <row r="36697" spans="9:10" ht="15.75">
      <c r="I36697" s="192"/>
      <c r="J36697" s="192"/>
    </row>
    <row r="36698" spans="9:10" ht="15.75">
      <c r="I36698" s="192"/>
      <c r="J36698" s="192"/>
    </row>
    <row r="36699" spans="9:10" ht="15.75">
      <c r="I36699" s="192"/>
      <c r="J36699" s="192"/>
    </row>
    <row r="36700" spans="9:10" ht="15.75">
      <c r="I36700" s="192"/>
      <c r="J36700" s="192"/>
    </row>
    <row r="36701" spans="9:10" ht="15.75">
      <c r="I36701" s="192"/>
      <c r="J36701" s="192"/>
    </row>
    <row r="36702" spans="9:10" ht="15.75">
      <c r="I36702" s="192"/>
      <c r="J36702" s="192"/>
    </row>
    <row r="36703" spans="9:10" ht="15.75">
      <c r="I36703" s="192"/>
      <c r="J36703" s="192"/>
    </row>
    <row r="36704" spans="9:10" ht="15.75">
      <c r="I36704" s="192"/>
      <c r="J36704" s="192"/>
    </row>
    <row r="36705" spans="9:10" ht="15.75">
      <c r="I36705" s="192"/>
      <c r="J36705" s="192"/>
    </row>
    <row r="36706" spans="9:10" ht="15.75">
      <c r="I36706" s="192"/>
      <c r="J36706" s="192"/>
    </row>
    <row r="36707" spans="9:10" ht="15.75">
      <c r="I36707" s="192"/>
      <c r="J36707" s="192"/>
    </row>
    <row r="36708" spans="9:10" ht="15.75">
      <c r="I36708" s="192"/>
      <c r="J36708" s="192"/>
    </row>
    <row r="36709" spans="9:10" ht="15.75">
      <c r="I36709" s="192"/>
      <c r="J36709" s="192"/>
    </row>
    <row r="36710" spans="9:10" ht="15.75">
      <c r="I36710" s="192"/>
      <c r="J36710" s="192"/>
    </row>
    <row r="36711" spans="9:10" ht="15.75">
      <c r="I36711" s="192"/>
      <c r="J36711" s="192"/>
    </row>
    <row r="36712" spans="9:10" ht="15.75">
      <c r="I36712" s="192"/>
      <c r="J36712" s="192"/>
    </row>
    <row r="36713" spans="9:10" ht="15.75">
      <c r="I36713" s="192"/>
      <c r="J36713" s="192"/>
    </row>
    <row r="36714" spans="9:10" ht="15.75">
      <c r="I36714" s="192"/>
      <c r="J36714" s="192"/>
    </row>
    <row r="36715" spans="9:10" ht="15.75">
      <c r="I36715" s="192"/>
      <c r="J36715" s="192"/>
    </row>
    <row r="36716" spans="9:10" ht="15.75">
      <c r="I36716" s="192"/>
      <c r="J36716" s="192"/>
    </row>
    <row r="36717" spans="9:10" ht="15.75">
      <c r="I36717" s="192"/>
      <c r="J36717" s="192"/>
    </row>
    <row r="36718" spans="9:10" ht="15.75">
      <c r="I36718" s="192"/>
      <c r="J36718" s="192"/>
    </row>
    <row r="36719" spans="9:10" ht="15.75">
      <c r="I36719" s="192"/>
      <c r="J36719" s="192"/>
    </row>
    <row r="36720" spans="9:10" ht="15.75">
      <c r="I36720" s="192"/>
      <c r="J36720" s="192"/>
    </row>
    <row r="36721" spans="9:10" ht="15.75">
      <c r="I36721" s="192"/>
      <c r="J36721" s="192"/>
    </row>
    <row r="36722" spans="9:10" ht="15.75">
      <c r="I36722" s="192"/>
      <c r="J36722" s="192"/>
    </row>
    <row r="36723" spans="9:10" ht="15.75">
      <c r="I36723" s="192"/>
      <c r="J36723" s="192"/>
    </row>
    <row r="36724" spans="9:10" ht="15.75">
      <c r="I36724" s="192"/>
      <c r="J36724" s="192"/>
    </row>
    <row r="36725" spans="9:10" ht="15.75">
      <c r="I36725" s="192"/>
      <c r="J36725" s="192"/>
    </row>
    <row r="36726" spans="9:10" ht="15.75">
      <c r="I36726" s="192"/>
      <c r="J36726" s="192"/>
    </row>
    <row r="36727" spans="9:10" ht="15.75">
      <c r="I36727" s="192"/>
      <c r="J36727" s="192"/>
    </row>
    <row r="36728" spans="9:10" ht="15.75">
      <c r="I36728" s="192"/>
      <c r="J36728" s="192"/>
    </row>
    <row r="36729" spans="9:10" ht="15.75">
      <c r="I36729" s="192"/>
      <c r="J36729" s="192"/>
    </row>
    <row r="36730" spans="9:10" ht="15.75">
      <c r="I36730" s="192"/>
      <c r="J36730" s="192"/>
    </row>
    <row r="36731" spans="9:10" ht="15.75">
      <c r="I36731" s="192"/>
      <c r="J36731" s="192"/>
    </row>
    <row r="36732" spans="9:10" ht="15.75">
      <c r="I36732" s="192"/>
      <c r="J36732" s="192"/>
    </row>
    <row r="36733" spans="9:10" ht="15.75">
      <c r="I36733" s="192"/>
      <c r="J36733" s="192"/>
    </row>
    <row r="36734" spans="9:10" ht="15.75">
      <c r="I36734" s="192"/>
      <c r="J36734" s="192"/>
    </row>
    <row r="36735" spans="9:10" ht="15.75">
      <c r="I36735" s="192"/>
      <c r="J36735" s="192"/>
    </row>
    <row r="36736" spans="9:10" ht="15.75">
      <c r="I36736" s="192"/>
      <c r="J36736" s="192"/>
    </row>
    <row r="36737" spans="9:10" ht="15.75">
      <c r="I36737" s="192"/>
      <c r="J36737" s="192"/>
    </row>
    <row r="36738" spans="9:10" ht="15.75">
      <c r="I36738" s="192"/>
      <c r="J36738" s="192"/>
    </row>
    <row r="36739" spans="9:10" ht="15.75">
      <c r="I36739" s="192"/>
      <c r="J36739" s="192"/>
    </row>
    <row r="36740" spans="9:10" ht="15.75">
      <c r="I36740" s="192"/>
      <c r="J36740" s="192"/>
    </row>
    <row r="36741" spans="9:10" ht="15.75">
      <c r="I36741" s="192"/>
      <c r="J36741" s="192"/>
    </row>
    <row r="36742" spans="9:10" ht="15.75">
      <c r="I36742" s="192"/>
      <c r="J36742" s="192"/>
    </row>
    <row r="36743" spans="9:10" ht="15.75">
      <c r="I36743" s="192"/>
      <c r="J36743" s="192"/>
    </row>
    <row r="36744" spans="9:10" ht="15.75">
      <c r="I36744" s="192"/>
      <c r="J36744" s="192"/>
    </row>
    <row r="36745" spans="9:10" ht="15.75">
      <c r="I36745" s="192"/>
      <c r="J36745" s="192"/>
    </row>
    <row r="36746" spans="9:10" ht="15.75">
      <c r="I36746" s="192"/>
      <c r="J36746" s="192"/>
    </row>
    <row r="36747" spans="9:10" ht="15.75">
      <c r="I36747" s="192"/>
      <c r="J36747" s="192"/>
    </row>
    <row r="36748" spans="9:10" ht="15.75">
      <c r="I36748" s="192"/>
      <c r="J36748" s="192"/>
    </row>
    <row r="36749" spans="9:10" ht="15.75">
      <c r="I36749" s="192"/>
      <c r="J36749" s="192"/>
    </row>
    <row r="36750" spans="9:10" ht="15.75">
      <c r="I36750" s="192"/>
      <c r="J36750" s="192"/>
    </row>
    <row r="36751" spans="9:10" ht="15.75">
      <c r="I36751" s="192"/>
      <c r="J36751" s="192"/>
    </row>
    <row r="36752" spans="9:10" ht="15.75">
      <c r="I36752" s="192"/>
      <c r="J36752" s="192"/>
    </row>
    <row r="36753" spans="9:10" ht="15.75">
      <c r="I36753" s="192"/>
      <c r="J36753" s="192"/>
    </row>
    <row r="36754" spans="9:10" ht="15.75">
      <c r="I36754" s="192"/>
      <c r="J36754" s="192"/>
    </row>
    <row r="36755" spans="9:10" ht="15.75">
      <c r="I36755" s="192"/>
      <c r="J36755" s="192"/>
    </row>
    <row r="36756" spans="9:10" ht="15.75">
      <c r="I36756" s="192"/>
      <c r="J36756" s="192"/>
    </row>
    <row r="36757" spans="9:10" ht="15.75">
      <c r="I36757" s="192"/>
      <c r="J36757" s="192"/>
    </row>
    <row r="36758" spans="9:10" ht="15.75">
      <c r="I36758" s="192"/>
      <c r="J36758" s="192"/>
    </row>
    <row r="36759" spans="9:10" ht="15.75">
      <c r="I36759" s="192"/>
      <c r="J36759" s="192"/>
    </row>
    <row r="36760" spans="9:10" ht="15.75">
      <c r="I36760" s="192"/>
      <c r="J36760" s="192"/>
    </row>
    <row r="36761" spans="9:10" ht="15.75">
      <c r="I36761" s="192"/>
      <c r="J36761" s="192"/>
    </row>
    <row r="36762" spans="9:10" ht="15.75">
      <c r="I36762" s="192"/>
      <c r="J36762" s="192"/>
    </row>
    <row r="36763" spans="9:10" ht="15.75">
      <c r="I36763" s="192"/>
      <c r="J36763" s="192"/>
    </row>
    <row r="36764" spans="9:10" ht="15.75">
      <c r="I36764" s="192"/>
      <c r="J36764" s="192"/>
    </row>
    <row r="36765" spans="9:10" ht="15.75">
      <c r="I36765" s="192"/>
      <c r="J36765" s="192"/>
    </row>
    <row r="36766" spans="9:10" ht="15.75">
      <c r="I36766" s="192"/>
      <c r="J36766" s="192"/>
    </row>
    <row r="36767" spans="9:10" ht="15.75">
      <c r="I36767" s="192"/>
      <c r="J36767" s="192"/>
    </row>
    <row r="36768" spans="9:10" ht="15.75">
      <c r="I36768" s="192"/>
      <c r="J36768" s="192"/>
    </row>
    <row r="36769" spans="9:10" ht="15.75">
      <c r="I36769" s="192"/>
      <c r="J36769" s="192"/>
    </row>
    <row r="36770" spans="9:10" ht="15.75">
      <c r="I36770" s="192"/>
      <c r="J36770" s="192"/>
    </row>
    <row r="36771" spans="9:10" ht="15.75">
      <c r="I36771" s="192"/>
      <c r="J36771" s="192"/>
    </row>
    <row r="36772" spans="9:10" ht="15.75">
      <c r="I36772" s="192"/>
      <c r="J36772" s="192"/>
    </row>
    <row r="36773" spans="9:10" ht="15.75">
      <c r="I36773" s="192"/>
      <c r="J36773" s="192"/>
    </row>
    <row r="36774" spans="9:10" ht="15.75">
      <c r="I36774" s="192"/>
      <c r="J36774" s="192"/>
    </row>
    <row r="36775" spans="9:10" ht="15.75">
      <c r="I36775" s="192"/>
      <c r="J36775" s="192"/>
    </row>
    <row r="36776" spans="9:10" ht="15.75">
      <c r="I36776" s="192"/>
      <c r="J36776" s="192"/>
    </row>
    <row r="36777" spans="9:10" ht="15.75">
      <c r="I36777" s="192"/>
      <c r="J36777" s="192"/>
    </row>
    <row r="36778" spans="9:10" ht="15.75">
      <c r="I36778" s="192"/>
      <c r="J36778" s="192"/>
    </row>
    <row r="36779" spans="9:10" ht="15.75">
      <c r="I36779" s="192"/>
      <c r="J36779" s="192"/>
    </row>
    <row r="36780" spans="9:10" ht="15.75">
      <c r="I36780" s="192"/>
      <c r="J36780" s="192"/>
    </row>
    <row r="36781" spans="9:10" ht="15.75">
      <c r="I36781" s="192"/>
      <c r="J36781" s="192"/>
    </row>
    <row r="36782" spans="9:10" ht="15.75">
      <c r="I36782" s="192"/>
      <c r="J36782" s="192"/>
    </row>
    <row r="36783" spans="9:10" ht="15.75">
      <c r="I36783" s="192"/>
      <c r="J36783" s="192"/>
    </row>
    <row r="36784" spans="9:10" ht="15.75">
      <c r="I36784" s="192"/>
      <c r="J36784" s="192"/>
    </row>
    <row r="36785" spans="9:10" ht="15.75">
      <c r="I36785" s="192"/>
      <c r="J36785" s="192"/>
    </row>
    <row r="36786" spans="9:10" ht="15.75">
      <c r="I36786" s="192"/>
      <c r="J36786" s="192"/>
    </row>
    <row r="36787" spans="9:10" ht="15.75">
      <c r="I36787" s="192"/>
      <c r="J36787" s="192"/>
    </row>
    <row r="36788" spans="9:10" ht="15.75">
      <c r="I36788" s="192"/>
      <c r="J36788" s="192"/>
    </row>
    <row r="36789" spans="9:10" ht="15.75">
      <c r="I36789" s="192"/>
      <c r="J36789" s="192"/>
    </row>
    <row r="36790" spans="9:10" ht="15.75">
      <c r="I36790" s="192"/>
      <c r="J36790" s="192"/>
    </row>
    <row r="36791" spans="9:10" ht="15.75">
      <c r="I36791" s="192"/>
      <c r="J36791" s="192"/>
    </row>
    <row r="36792" spans="9:10" ht="15.75">
      <c r="I36792" s="192"/>
      <c r="J36792" s="192"/>
    </row>
    <row r="36793" spans="9:10" ht="15.75">
      <c r="I36793" s="192"/>
      <c r="J36793" s="192"/>
    </row>
    <row r="36794" spans="9:10" ht="15.75">
      <c r="I36794" s="192"/>
      <c r="J36794" s="192"/>
    </row>
    <row r="36795" spans="9:10" ht="15.75">
      <c r="I36795" s="192"/>
      <c r="J36795" s="192"/>
    </row>
    <row r="36796" spans="9:10" ht="15.75">
      <c r="I36796" s="192"/>
      <c r="J36796" s="192"/>
    </row>
    <row r="36797" spans="9:10" ht="15.75">
      <c r="I36797" s="192"/>
      <c r="J36797" s="192"/>
    </row>
    <row r="36798" spans="9:10" ht="15.75">
      <c r="I36798" s="192"/>
      <c r="J36798" s="192"/>
    </row>
    <row r="36799" spans="9:10" ht="15.75">
      <c r="I36799" s="192"/>
      <c r="J36799" s="192"/>
    </row>
    <row r="36800" spans="9:10" ht="15.75">
      <c r="I36800" s="192"/>
      <c r="J36800" s="192"/>
    </row>
    <row r="36801" spans="9:10" ht="15.75">
      <c r="I36801" s="192"/>
      <c r="J36801" s="192"/>
    </row>
    <row r="36802" spans="9:10" ht="15.75">
      <c r="I36802" s="192"/>
      <c r="J36802" s="192"/>
    </row>
    <row r="36803" spans="9:10" ht="15.75">
      <c r="I36803" s="192"/>
      <c r="J36803" s="192"/>
    </row>
    <row r="36804" spans="9:10" ht="15.75">
      <c r="I36804" s="192"/>
      <c r="J36804" s="192"/>
    </row>
    <row r="36805" spans="9:10" ht="15.75">
      <c r="I36805" s="192"/>
      <c r="J36805" s="192"/>
    </row>
    <row r="36806" spans="9:10" ht="15.75">
      <c r="I36806" s="192"/>
      <c r="J36806" s="192"/>
    </row>
    <row r="36807" spans="9:10" ht="15.75">
      <c r="I36807" s="192"/>
      <c r="J36807" s="192"/>
    </row>
    <row r="36808" spans="9:10" ht="15.75">
      <c r="I36808" s="192"/>
      <c r="J36808" s="192"/>
    </row>
    <row r="36809" spans="9:10" ht="15.75">
      <c r="I36809" s="192"/>
      <c r="J36809" s="192"/>
    </row>
    <row r="36810" spans="9:10" ht="15.75">
      <c r="I36810" s="192"/>
      <c r="J36810" s="192"/>
    </row>
    <row r="36811" spans="9:10" ht="15.75">
      <c r="I36811" s="192"/>
      <c r="J36811" s="192"/>
    </row>
    <row r="36812" spans="9:10" ht="15.75">
      <c r="I36812" s="192"/>
      <c r="J36812" s="192"/>
    </row>
    <row r="36813" spans="9:10" ht="15.75">
      <c r="I36813" s="192"/>
      <c r="J36813" s="192"/>
    </row>
    <row r="36814" spans="9:10" ht="15.75">
      <c r="I36814" s="192"/>
      <c r="J36814" s="192"/>
    </row>
    <row r="36815" spans="9:10" ht="15.75">
      <c r="I36815" s="192"/>
      <c r="J36815" s="192"/>
    </row>
    <row r="36816" spans="9:10" ht="15.75">
      <c r="I36816" s="192"/>
      <c r="J36816" s="192"/>
    </row>
    <row r="36817" spans="9:10" ht="15.75">
      <c r="I36817" s="192"/>
      <c r="J36817" s="192"/>
    </row>
    <row r="36818" spans="9:10" ht="15.75">
      <c r="I36818" s="192"/>
      <c r="J36818" s="192"/>
    </row>
    <row r="36819" spans="9:10" ht="15.75">
      <c r="I36819" s="192"/>
      <c r="J36819" s="192"/>
    </row>
    <row r="36820" spans="9:10" ht="15.75">
      <c r="I36820" s="192"/>
      <c r="J36820" s="192"/>
    </row>
    <row r="36821" spans="9:10" ht="15.75">
      <c r="I36821" s="192"/>
      <c r="J36821" s="192"/>
    </row>
    <row r="36822" spans="9:10" ht="15.75">
      <c r="I36822" s="192"/>
      <c r="J36822" s="192"/>
    </row>
    <row r="36823" spans="9:10" ht="15.75">
      <c r="I36823" s="192"/>
      <c r="J36823" s="192"/>
    </row>
    <row r="36824" spans="9:10" ht="15.75">
      <c r="I36824" s="192"/>
      <c r="J36824" s="192"/>
    </row>
    <row r="36825" spans="9:10" ht="15.75">
      <c r="I36825" s="192"/>
      <c r="J36825" s="192"/>
    </row>
    <row r="36826" spans="9:10" ht="15.75">
      <c r="I36826" s="192"/>
      <c r="J36826" s="192"/>
    </row>
    <row r="36827" spans="9:10" ht="15.75">
      <c r="I36827" s="192"/>
      <c r="J36827" s="192"/>
    </row>
    <row r="36828" spans="9:10" ht="15.75">
      <c r="I36828" s="192"/>
      <c r="J36828" s="192"/>
    </row>
    <row r="36829" spans="9:10" ht="15.75">
      <c r="I36829" s="192"/>
      <c r="J36829" s="192"/>
    </row>
    <row r="36830" spans="9:10" ht="15.75">
      <c r="I36830" s="192"/>
      <c r="J36830" s="192"/>
    </row>
    <row r="36831" spans="9:10" ht="15.75">
      <c r="I36831" s="192"/>
      <c r="J36831" s="192"/>
    </row>
    <row r="36832" spans="9:10" ht="15.75">
      <c r="I36832" s="192"/>
      <c r="J36832" s="192"/>
    </row>
    <row r="36833" spans="9:10" ht="15.75">
      <c r="I36833" s="192"/>
      <c r="J36833" s="192"/>
    </row>
    <row r="36834" spans="9:10" ht="15.75">
      <c r="I36834" s="192"/>
      <c r="J36834" s="192"/>
    </row>
    <row r="36835" spans="9:10" ht="15.75">
      <c r="I36835" s="192"/>
      <c r="J36835" s="192"/>
    </row>
    <row r="36836" spans="9:10" ht="15.75">
      <c r="I36836" s="192"/>
      <c r="J36836" s="192"/>
    </row>
    <row r="36837" spans="9:10" ht="15.75">
      <c r="I36837" s="192"/>
      <c r="J36837" s="192"/>
    </row>
    <row r="36838" spans="9:10" ht="15.75">
      <c r="I36838" s="192"/>
      <c r="J36838" s="192"/>
    </row>
    <row r="36839" spans="9:10" ht="15.75">
      <c r="I36839" s="192"/>
      <c r="J36839" s="192"/>
    </row>
    <row r="36840" spans="9:10" ht="15.75">
      <c r="I36840" s="192"/>
      <c r="J36840" s="192"/>
    </row>
    <row r="36841" spans="9:10" ht="15.75">
      <c r="I36841" s="192"/>
      <c r="J36841" s="192"/>
    </row>
    <row r="36842" spans="9:10" ht="15.75">
      <c r="I36842" s="192"/>
      <c r="J36842" s="192"/>
    </row>
    <row r="36843" spans="9:10" ht="15.75">
      <c r="I36843" s="192"/>
      <c r="J36843" s="192"/>
    </row>
    <row r="36844" spans="9:10" ht="15.75">
      <c r="I36844" s="192"/>
      <c r="J36844" s="192"/>
    </row>
    <row r="36845" spans="9:10" ht="15.75">
      <c r="I36845" s="192"/>
      <c r="J36845" s="192"/>
    </row>
    <row r="36846" spans="9:10" ht="15.75">
      <c r="I36846" s="192"/>
      <c r="J36846" s="192"/>
    </row>
    <row r="36847" spans="9:10" ht="15.75">
      <c r="I36847" s="192"/>
      <c r="J36847" s="192"/>
    </row>
    <row r="36848" spans="9:10" ht="15.75">
      <c r="I36848" s="192"/>
      <c r="J36848" s="192"/>
    </row>
    <row r="36849" spans="9:10" ht="15.75">
      <c r="I36849" s="192"/>
      <c r="J36849" s="192"/>
    </row>
    <row r="36850" spans="9:10" ht="15.75">
      <c r="I36850" s="192"/>
      <c r="J36850" s="192"/>
    </row>
    <row r="36851" spans="9:10" ht="15.75">
      <c r="I36851" s="192"/>
      <c r="J36851" s="192"/>
    </row>
    <row r="36852" spans="9:10" ht="15.75">
      <c r="I36852" s="192"/>
      <c r="J36852" s="192"/>
    </row>
    <row r="36853" spans="9:10" ht="15.75">
      <c r="I36853" s="192"/>
      <c r="J36853" s="192"/>
    </row>
    <row r="36854" spans="9:10" ht="15.75">
      <c r="I36854" s="192"/>
      <c r="J36854" s="192"/>
    </row>
    <row r="36855" spans="9:10" ht="15.75">
      <c r="I36855" s="192"/>
      <c r="J36855" s="192"/>
    </row>
    <row r="36856" spans="9:10" ht="15.75">
      <c r="I36856" s="192"/>
      <c r="J36856" s="192"/>
    </row>
    <row r="36857" spans="9:10" ht="15.75">
      <c r="I36857" s="192"/>
      <c r="J36857" s="192"/>
    </row>
    <row r="36858" spans="9:10" ht="15.75">
      <c r="I36858" s="192"/>
      <c r="J36858" s="192"/>
    </row>
    <row r="36859" spans="9:10" ht="15.75">
      <c r="I36859" s="192"/>
      <c r="J36859" s="192"/>
    </row>
    <row r="36860" spans="9:10" ht="15.75">
      <c r="I36860" s="192"/>
      <c r="J36860" s="192"/>
    </row>
    <row r="36861" spans="9:10" ht="15.75">
      <c r="I36861" s="192"/>
      <c r="J36861" s="192"/>
    </row>
    <row r="36862" spans="9:10" ht="15.75">
      <c r="I36862" s="192"/>
      <c r="J36862" s="192"/>
    </row>
    <row r="36863" spans="9:10" ht="15.75">
      <c r="I36863" s="192"/>
      <c r="J36863" s="192"/>
    </row>
    <row r="36864" spans="9:10" ht="15.75">
      <c r="I36864" s="192"/>
      <c r="J36864" s="192"/>
    </row>
    <row r="36865" spans="9:10" ht="15.75">
      <c r="I36865" s="192"/>
      <c r="J36865" s="192"/>
    </row>
    <row r="36866" spans="9:10" ht="15.75">
      <c r="I36866" s="192"/>
      <c r="J36866" s="192"/>
    </row>
    <row r="36867" spans="9:10" ht="15.75">
      <c r="I36867" s="192"/>
      <c r="J36867" s="192"/>
    </row>
    <row r="36868" spans="9:10" ht="15.75">
      <c r="I36868" s="192"/>
      <c r="J36868" s="192"/>
    </row>
    <row r="36869" spans="9:10" ht="15.75">
      <c r="I36869" s="192"/>
      <c r="J36869" s="192"/>
    </row>
    <row r="36870" spans="9:10" ht="15.75">
      <c r="I36870" s="192"/>
      <c r="J36870" s="192"/>
    </row>
    <row r="36871" spans="9:10" ht="15.75">
      <c r="I36871" s="192"/>
      <c r="J36871" s="192"/>
    </row>
    <row r="36872" spans="9:10" ht="15.75">
      <c r="I36872" s="192"/>
      <c r="J36872" s="192"/>
    </row>
    <row r="36873" spans="9:10" ht="15.75">
      <c r="I36873" s="192"/>
      <c r="J36873" s="192"/>
    </row>
    <row r="36874" spans="9:10" ht="15.75">
      <c r="I36874" s="192"/>
      <c r="J36874" s="192"/>
    </row>
    <row r="36875" spans="9:10" ht="15.75">
      <c r="I36875" s="192"/>
      <c r="J36875" s="192"/>
    </row>
    <row r="36876" spans="9:10" ht="15.75">
      <c r="I36876" s="192"/>
      <c r="J36876" s="192"/>
    </row>
    <row r="36877" spans="9:10" ht="15.75">
      <c r="I36877" s="192"/>
      <c r="J36877" s="192"/>
    </row>
    <row r="36878" spans="9:10" ht="15.75">
      <c r="I36878" s="192"/>
      <c r="J36878" s="192"/>
    </row>
    <row r="36879" spans="9:10" ht="15.75">
      <c r="I36879" s="192"/>
      <c r="J36879" s="192"/>
    </row>
    <row r="36880" spans="9:10" ht="15.75">
      <c r="I36880" s="192"/>
      <c r="J36880" s="192"/>
    </row>
    <row r="36881" spans="9:10" ht="15.75">
      <c r="I36881" s="192"/>
      <c r="J36881" s="192"/>
    </row>
    <row r="36882" spans="9:10" ht="15.75">
      <c r="I36882" s="192"/>
      <c r="J36882" s="192"/>
    </row>
    <row r="36883" spans="9:10" ht="15.75">
      <c r="I36883" s="192"/>
      <c r="J36883" s="192"/>
    </row>
    <row r="36884" spans="9:10" ht="15.75">
      <c r="I36884" s="192"/>
      <c r="J36884" s="192"/>
    </row>
    <row r="36885" spans="9:10" ht="15.75">
      <c r="I36885" s="192"/>
      <c r="J36885" s="192"/>
    </row>
    <row r="36886" spans="9:10" ht="15.75">
      <c r="I36886" s="192"/>
      <c r="J36886" s="192"/>
    </row>
    <row r="36887" spans="9:10" ht="15.75">
      <c r="I36887" s="192"/>
      <c r="J36887" s="192"/>
    </row>
    <row r="36888" spans="9:10" ht="15.75">
      <c r="I36888" s="192"/>
      <c r="J36888" s="192"/>
    </row>
    <row r="36889" spans="9:10" ht="15.75">
      <c r="I36889" s="192"/>
      <c r="J36889" s="192"/>
    </row>
    <row r="36890" spans="9:10" ht="15.75">
      <c r="I36890" s="192"/>
      <c r="J36890" s="192"/>
    </row>
    <row r="36891" spans="9:10" ht="15.75">
      <c r="I36891" s="192"/>
      <c r="J36891" s="192"/>
    </row>
    <row r="36892" spans="9:10" ht="15.75">
      <c r="I36892" s="192"/>
      <c r="J36892" s="192"/>
    </row>
    <row r="36893" spans="9:10" ht="15.75">
      <c r="I36893" s="192"/>
      <c r="J36893" s="192"/>
    </row>
    <row r="36894" spans="9:10" ht="15.75">
      <c r="I36894" s="192"/>
      <c r="J36894" s="192"/>
    </row>
    <row r="36895" spans="9:10" ht="15.75">
      <c r="I36895" s="192"/>
      <c r="J36895" s="192"/>
    </row>
    <row r="36896" spans="9:10" ht="15.75">
      <c r="I36896" s="192"/>
      <c r="J36896" s="192"/>
    </row>
    <row r="36897" spans="9:10" ht="15.75">
      <c r="I36897" s="192"/>
      <c r="J36897" s="192"/>
    </row>
    <row r="36898" spans="9:10" ht="15.75">
      <c r="I36898" s="192"/>
      <c r="J36898" s="192"/>
    </row>
    <row r="36899" spans="9:10" ht="15.75">
      <c r="I36899" s="192"/>
      <c r="J36899" s="192"/>
    </row>
    <row r="36900" spans="9:10" ht="15.75">
      <c r="I36900" s="192"/>
      <c r="J36900" s="192"/>
    </row>
    <row r="36901" spans="9:10" ht="15.75">
      <c r="I36901" s="192"/>
      <c r="J36901" s="192"/>
    </row>
    <row r="36902" spans="9:10" ht="15.75">
      <c r="I36902" s="192"/>
      <c r="J36902" s="192"/>
    </row>
    <row r="36903" spans="9:10" ht="15.75">
      <c r="I36903" s="192"/>
      <c r="J36903" s="192"/>
    </row>
    <row r="36904" spans="9:10" ht="15.75">
      <c r="I36904" s="192"/>
      <c r="J36904" s="192"/>
    </row>
    <row r="36905" spans="9:10" ht="15.75">
      <c r="I36905" s="192"/>
      <c r="J36905" s="192"/>
    </row>
    <row r="36906" spans="9:10" ht="15.75">
      <c r="I36906" s="192"/>
      <c r="J36906" s="192"/>
    </row>
    <row r="36907" spans="9:10" ht="15.75">
      <c r="I36907" s="192"/>
      <c r="J36907" s="192"/>
    </row>
    <row r="36908" spans="9:10" ht="15.75">
      <c r="I36908" s="192"/>
      <c r="J36908" s="192"/>
    </row>
    <row r="36909" spans="9:10" ht="15.75">
      <c r="I36909" s="192"/>
      <c r="J36909" s="192"/>
    </row>
    <row r="36910" spans="9:10" ht="15.75">
      <c r="I36910" s="192"/>
      <c r="J36910" s="192"/>
    </row>
    <row r="36911" spans="9:10" ht="15.75">
      <c r="I36911" s="192"/>
      <c r="J36911" s="192"/>
    </row>
    <row r="36912" spans="9:10" ht="15.75">
      <c r="I36912" s="192"/>
      <c r="J36912" s="192"/>
    </row>
    <row r="36913" spans="9:10" ht="15.75">
      <c r="I36913" s="192"/>
      <c r="J36913" s="192"/>
    </row>
    <row r="36914" spans="9:10" ht="15.75">
      <c r="I36914" s="192"/>
      <c r="J36914" s="192"/>
    </row>
    <row r="36915" spans="9:10" ht="15.75">
      <c r="I36915" s="192"/>
      <c r="J36915" s="192"/>
    </row>
    <row r="36916" spans="9:10" ht="15.75">
      <c r="I36916" s="192"/>
      <c r="J36916" s="192"/>
    </row>
    <row r="36917" spans="9:10" ht="15.75">
      <c r="I36917" s="192"/>
      <c r="J36917" s="192"/>
    </row>
    <row r="36918" spans="9:10" ht="15.75">
      <c r="I36918" s="192"/>
      <c r="J36918" s="192"/>
    </row>
    <row r="36919" spans="9:10" ht="15.75">
      <c r="I36919" s="192"/>
      <c r="J36919" s="192"/>
    </row>
    <row r="36920" spans="9:10" ht="15.75">
      <c r="I36920" s="192"/>
      <c r="J36920" s="192"/>
    </row>
    <row r="36921" spans="9:10" ht="15.75">
      <c r="I36921" s="192"/>
      <c r="J36921" s="192"/>
    </row>
    <row r="36922" spans="9:10" ht="15.75">
      <c r="I36922" s="192"/>
      <c r="J36922" s="192"/>
    </row>
    <row r="36923" spans="9:10" ht="15.75">
      <c r="I36923" s="192"/>
      <c r="J36923" s="192"/>
    </row>
    <row r="36924" spans="9:10" ht="15.75">
      <c r="I36924" s="192"/>
      <c r="J36924" s="192"/>
    </row>
    <row r="36925" spans="9:10" ht="15.75">
      <c r="I36925" s="192"/>
      <c r="J36925" s="192"/>
    </row>
    <row r="36926" spans="9:10" ht="15.75">
      <c r="I36926" s="192"/>
      <c r="J36926" s="192"/>
    </row>
    <row r="36927" spans="9:10" ht="15.75">
      <c r="I36927" s="192"/>
      <c r="J36927" s="192"/>
    </row>
    <row r="36928" spans="9:10" ht="15.75">
      <c r="I36928" s="192"/>
      <c r="J36928" s="192"/>
    </row>
    <row r="36929" spans="9:10" ht="15.75">
      <c r="I36929" s="192"/>
      <c r="J36929" s="192"/>
    </row>
    <row r="36930" spans="9:10" ht="15.75">
      <c r="I36930" s="192"/>
      <c r="J36930" s="192"/>
    </row>
    <row r="36931" spans="9:10" ht="15.75">
      <c r="I36931" s="192"/>
      <c r="J36931" s="192"/>
    </row>
    <row r="36932" spans="9:10" ht="15.75">
      <c r="I36932" s="192"/>
      <c r="J36932" s="192"/>
    </row>
    <row r="36933" spans="9:10" ht="15.75">
      <c r="I36933" s="192"/>
      <c r="J36933" s="192"/>
    </row>
    <row r="36934" spans="9:10" ht="15.75">
      <c r="I36934" s="192"/>
      <c r="J36934" s="192"/>
    </row>
    <row r="36935" spans="9:10" ht="15.75">
      <c r="I36935" s="192"/>
      <c r="J36935" s="192"/>
    </row>
    <row r="36936" spans="9:10" ht="15.75">
      <c r="I36936" s="192"/>
      <c r="J36936" s="192"/>
    </row>
    <row r="36937" spans="9:10" ht="15.75">
      <c r="I36937" s="192"/>
      <c r="J36937" s="192"/>
    </row>
    <row r="36938" spans="9:10" ht="15.75">
      <c r="I36938" s="192"/>
      <c r="J36938" s="192"/>
    </row>
    <row r="36939" spans="9:10" ht="15.75">
      <c r="I36939" s="192"/>
      <c r="J36939" s="192"/>
    </row>
    <row r="36940" spans="9:10" ht="15.75">
      <c r="I36940" s="192"/>
      <c r="J36940" s="192"/>
    </row>
    <row r="36941" spans="9:10" ht="15.75">
      <c r="I36941" s="192"/>
      <c r="J36941" s="192"/>
    </row>
    <row r="36942" spans="9:10" ht="15.75">
      <c r="I36942" s="192"/>
      <c r="J36942" s="192"/>
    </row>
    <row r="36943" spans="9:10" ht="15.75">
      <c r="I36943" s="192"/>
      <c r="J36943" s="192"/>
    </row>
    <row r="36944" spans="9:10" ht="15.75">
      <c r="I36944" s="192"/>
      <c r="J36944" s="192"/>
    </row>
    <row r="36945" spans="9:10" ht="15.75">
      <c r="I36945" s="192"/>
      <c r="J36945" s="192"/>
    </row>
    <row r="36946" spans="9:10" ht="15.75">
      <c r="I36946" s="192"/>
      <c r="J36946" s="192"/>
    </row>
    <row r="36947" spans="9:10" ht="15.75">
      <c r="I36947" s="192"/>
      <c r="J36947" s="192"/>
    </row>
    <row r="36948" spans="9:10" ht="15.75">
      <c r="I36948" s="192"/>
      <c r="J36948" s="192"/>
    </row>
    <row r="36949" spans="9:10" ht="15.75">
      <c r="I36949" s="192"/>
      <c r="J36949" s="192"/>
    </row>
    <row r="36950" spans="9:10" ht="15.75">
      <c r="I36950" s="192"/>
      <c r="J36950" s="192"/>
    </row>
    <row r="36951" spans="9:10" ht="15.75">
      <c r="I36951" s="192"/>
      <c r="J36951" s="192"/>
    </row>
    <row r="36952" spans="9:10" ht="15.75">
      <c r="I36952" s="192"/>
      <c r="J36952" s="192"/>
    </row>
    <row r="36953" spans="9:10" ht="15.75">
      <c r="I36953" s="192"/>
      <c r="J36953" s="192"/>
    </row>
    <row r="36954" spans="9:10" ht="15.75">
      <c r="I36954" s="192"/>
      <c r="J36954" s="192"/>
    </row>
    <row r="36955" spans="9:10" ht="15.75">
      <c r="I36955" s="192"/>
      <c r="J36955" s="192"/>
    </row>
    <row r="36956" spans="9:10" ht="15.75">
      <c r="I36956" s="192"/>
      <c r="J36956" s="192"/>
    </row>
    <row r="36957" spans="9:10" ht="15.75">
      <c r="I36957" s="192"/>
      <c r="J36957" s="192"/>
    </row>
    <row r="36958" spans="9:10" ht="15.75">
      <c r="I36958" s="192"/>
      <c r="J36958" s="192"/>
    </row>
    <row r="36959" spans="9:10" ht="15.75">
      <c r="I36959" s="192"/>
      <c r="J36959" s="192"/>
    </row>
    <row r="36960" spans="9:10" ht="15.75">
      <c r="I36960" s="192"/>
      <c r="J36960" s="192"/>
    </row>
    <row r="36961" spans="9:10" ht="15.75">
      <c r="I36961" s="192"/>
      <c r="J36961" s="192"/>
    </row>
    <row r="36962" spans="9:10" ht="15.75">
      <c r="I36962" s="192"/>
      <c r="J36962" s="192"/>
    </row>
    <row r="36963" spans="9:10" ht="15.75">
      <c r="I36963" s="192"/>
      <c r="J36963" s="192"/>
    </row>
    <row r="36964" spans="9:10" ht="15.75">
      <c r="I36964" s="192"/>
      <c r="J36964" s="192"/>
    </row>
    <row r="36965" spans="9:10" ht="15.75">
      <c r="I36965" s="192"/>
      <c r="J36965" s="192"/>
    </row>
    <row r="36966" spans="9:10" ht="15.75">
      <c r="I36966" s="192"/>
      <c r="J36966" s="192"/>
    </row>
    <row r="36967" spans="9:10" ht="15.75">
      <c r="I36967" s="192"/>
      <c r="J36967" s="192"/>
    </row>
    <row r="36968" spans="9:10" ht="15.75">
      <c r="I36968" s="192"/>
      <c r="J36968" s="192"/>
    </row>
    <row r="36969" spans="9:10" ht="15.75">
      <c r="I36969" s="192"/>
      <c r="J36969" s="192"/>
    </row>
    <row r="36970" spans="9:10" ht="15.75">
      <c r="I36970" s="192"/>
      <c r="J36970" s="192"/>
    </row>
    <row r="36971" spans="9:10" ht="15.75">
      <c r="I36971" s="192"/>
      <c r="J36971" s="192"/>
    </row>
    <row r="36972" spans="9:10" ht="15.75">
      <c r="I36972" s="192"/>
      <c r="J36972" s="192"/>
    </row>
    <row r="36973" spans="9:10" ht="15.75">
      <c r="I36973" s="192"/>
      <c r="J36973" s="192"/>
    </row>
    <row r="36974" spans="9:10" ht="15.75">
      <c r="I36974" s="192"/>
      <c r="J36974" s="192"/>
    </row>
    <row r="36975" spans="9:10" ht="15.75">
      <c r="I36975" s="192"/>
      <c r="J36975" s="192"/>
    </row>
    <row r="36976" spans="9:10" ht="15.75">
      <c r="I36976" s="192"/>
      <c r="J36976" s="192"/>
    </row>
    <row r="36977" spans="9:10" ht="15.75">
      <c r="I36977" s="192"/>
      <c r="J36977" s="192"/>
    </row>
    <row r="36978" spans="9:10" ht="15.75">
      <c r="I36978" s="192"/>
      <c r="J36978" s="192"/>
    </row>
    <row r="36979" spans="9:10" ht="15.75">
      <c r="I36979" s="192"/>
      <c r="J36979" s="192"/>
    </row>
    <row r="36980" spans="9:10" ht="15.75">
      <c r="I36980" s="192"/>
      <c r="J36980" s="192"/>
    </row>
    <row r="36981" spans="9:10" ht="15.75">
      <c r="I36981" s="192"/>
      <c r="J36981" s="192"/>
    </row>
    <row r="36982" spans="9:10" ht="15.75">
      <c r="I36982" s="192"/>
      <c r="J36982" s="192"/>
    </row>
    <row r="36983" spans="9:10" ht="15.75">
      <c r="I36983" s="192"/>
      <c r="J36983" s="192"/>
    </row>
    <row r="36984" spans="9:10" ht="15.75">
      <c r="I36984" s="192"/>
      <c r="J36984" s="192"/>
    </row>
    <row r="36985" spans="9:10" ht="15.75">
      <c r="I36985" s="192"/>
      <c r="J36985" s="192"/>
    </row>
    <row r="36986" spans="9:10" ht="15.75">
      <c r="I36986" s="192"/>
      <c r="J36986" s="192"/>
    </row>
    <row r="36987" spans="9:10" ht="15.75">
      <c r="I36987" s="192"/>
      <c r="J36987" s="192"/>
    </row>
    <row r="36988" spans="9:10" ht="15.75">
      <c r="I36988" s="192"/>
      <c r="J36988" s="192"/>
    </row>
    <row r="36989" spans="9:10" ht="15.75">
      <c r="I36989" s="192"/>
      <c r="J36989" s="192"/>
    </row>
    <row r="36990" spans="9:10" ht="15.75">
      <c r="I36990" s="192"/>
      <c r="J36990" s="192"/>
    </row>
    <row r="36991" spans="9:10" ht="15.75">
      <c r="I36991" s="192"/>
      <c r="J36991" s="192"/>
    </row>
    <row r="36992" spans="9:10" ht="15.75">
      <c r="I36992" s="192"/>
      <c r="J36992" s="192"/>
    </row>
    <row r="36993" spans="9:10" ht="15.75">
      <c r="I36993" s="192"/>
      <c r="J36993" s="192"/>
    </row>
    <row r="36994" spans="9:10" ht="15.75">
      <c r="I36994" s="192"/>
      <c r="J36994" s="192"/>
    </row>
    <row r="36995" spans="9:10" ht="15.75">
      <c r="I36995" s="192"/>
      <c r="J36995" s="192"/>
    </row>
    <row r="36996" spans="9:10" ht="15.75">
      <c r="I36996" s="192"/>
      <c r="J36996" s="192"/>
    </row>
    <row r="36997" spans="9:10" ht="15.75">
      <c r="I36997" s="192"/>
      <c r="J36997" s="192"/>
    </row>
    <row r="36998" spans="9:10" ht="15.75">
      <c r="I36998" s="192"/>
      <c r="J36998" s="192"/>
    </row>
    <row r="36999" spans="9:10" ht="15.75">
      <c r="I36999" s="192"/>
      <c r="J36999" s="192"/>
    </row>
    <row r="37000" spans="9:10" ht="15.75">
      <c r="I37000" s="192"/>
      <c r="J37000" s="192"/>
    </row>
    <row r="37001" spans="9:10" ht="15.75">
      <c r="I37001" s="192"/>
      <c r="J37001" s="192"/>
    </row>
    <row r="37002" spans="9:10" ht="15.75">
      <c r="I37002" s="192"/>
      <c r="J37002" s="192"/>
    </row>
    <row r="37003" spans="9:10" ht="15.75">
      <c r="I37003" s="192"/>
      <c r="J37003" s="192"/>
    </row>
    <row r="37004" spans="9:10" ht="15.75">
      <c r="I37004" s="192"/>
      <c r="J37004" s="192"/>
    </row>
    <row r="37005" spans="9:10" ht="15.75">
      <c r="I37005" s="192"/>
      <c r="J37005" s="192"/>
    </row>
    <row r="37006" spans="9:10" ht="15.75">
      <c r="I37006" s="192"/>
      <c r="J37006" s="192"/>
    </row>
    <row r="37007" spans="9:10" ht="15.75">
      <c r="I37007" s="192"/>
      <c r="J37007" s="192"/>
    </row>
    <row r="37008" spans="9:10" ht="15.75">
      <c r="I37008" s="192"/>
      <c r="J37008" s="192"/>
    </row>
    <row r="37009" spans="9:10" ht="15.75">
      <c r="I37009" s="192"/>
      <c r="J37009" s="192"/>
    </row>
    <row r="37010" spans="9:10" ht="15.75">
      <c r="I37010" s="192"/>
      <c r="J37010" s="192"/>
    </row>
    <row r="37011" spans="9:10" ht="15.75">
      <c r="I37011" s="192"/>
      <c r="J37011" s="192"/>
    </row>
    <row r="37012" spans="9:10" ht="15.75">
      <c r="I37012" s="192"/>
      <c r="J37012" s="192"/>
    </row>
    <row r="37013" spans="9:10" ht="15.75">
      <c r="I37013" s="192"/>
      <c r="J37013" s="192"/>
    </row>
    <row r="37014" spans="9:10" ht="15.75">
      <c r="I37014" s="192"/>
      <c r="J37014" s="192"/>
    </row>
    <row r="37015" spans="9:10" ht="15.75">
      <c r="I37015" s="192"/>
      <c r="J37015" s="192"/>
    </row>
    <row r="37016" spans="9:10" ht="15.75">
      <c r="I37016" s="192"/>
      <c r="J37016" s="192"/>
    </row>
    <row r="37017" spans="9:10" ht="15.75">
      <c r="I37017" s="192"/>
      <c r="J37017" s="192"/>
    </row>
    <row r="37018" spans="9:10" ht="15.75">
      <c r="I37018" s="192"/>
      <c r="J37018" s="192"/>
    </row>
    <row r="37019" spans="9:10" ht="15.75">
      <c r="I37019" s="192"/>
      <c r="J37019" s="192"/>
    </row>
    <row r="37020" spans="9:10" ht="15.75">
      <c r="I37020" s="192"/>
      <c r="J37020" s="192"/>
    </row>
    <row r="37021" spans="9:10" ht="15.75">
      <c r="I37021" s="192"/>
      <c r="J37021" s="192"/>
    </row>
    <row r="37022" spans="9:10" ht="15.75">
      <c r="I37022" s="192"/>
      <c r="J37022" s="192"/>
    </row>
    <row r="37023" spans="9:10" ht="15.75">
      <c r="I37023" s="192"/>
      <c r="J37023" s="192"/>
    </row>
    <row r="37024" spans="9:10" ht="15.75">
      <c r="I37024" s="192"/>
      <c r="J37024" s="192"/>
    </row>
    <row r="37025" spans="9:10" ht="15.75">
      <c r="I37025" s="192"/>
      <c r="J37025" s="192"/>
    </row>
    <row r="37026" spans="9:10" ht="15.75">
      <c r="I37026" s="192"/>
      <c r="J37026" s="192"/>
    </row>
    <row r="37027" spans="9:10" ht="15.75">
      <c r="I37027" s="192"/>
      <c r="J37027" s="192"/>
    </row>
    <row r="37028" spans="9:10" ht="15.75">
      <c r="I37028" s="192"/>
      <c r="J37028" s="192"/>
    </row>
    <row r="37029" spans="9:10" ht="15.75">
      <c r="I37029" s="192"/>
      <c r="J37029" s="192"/>
    </row>
    <row r="37030" spans="9:10" ht="15.75">
      <c r="I37030" s="192"/>
      <c r="J37030" s="192"/>
    </row>
    <row r="37031" spans="9:10" ht="15.75">
      <c r="I37031" s="192"/>
      <c r="J37031" s="192"/>
    </row>
    <row r="37032" spans="9:10" ht="15.75">
      <c r="I37032" s="192"/>
      <c r="J37032" s="192"/>
    </row>
    <row r="37033" spans="9:10" ht="15.75">
      <c r="I37033" s="192"/>
      <c r="J37033" s="192"/>
    </row>
    <row r="37034" spans="9:10" ht="15.75">
      <c r="I37034" s="192"/>
      <c r="J37034" s="192"/>
    </row>
    <row r="37035" spans="9:10" ht="15.75">
      <c r="I37035" s="192"/>
      <c r="J37035" s="192"/>
    </row>
    <row r="37036" spans="9:10" ht="15.75">
      <c r="I37036" s="192"/>
      <c r="J37036" s="192"/>
    </row>
    <row r="37037" spans="9:10" ht="15.75">
      <c r="I37037" s="192"/>
      <c r="J37037" s="192"/>
    </row>
    <row r="37038" spans="9:10" ht="15.75">
      <c r="I37038" s="192"/>
      <c r="J37038" s="192"/>
    </row>
    <row r="37039" spans="9:10" ht="15.75">
      <c r="I37039" s="192"/>
      <c r="J37039" s="192"/>
    </row>
    <row r="37040" spans="9:10" ht="15.75">
      <c r="I37040" s="192"/>
      <c r="J37040" s="192"/>
    </row>
    <row r="37041" spans="9:10" ht="15.75">
      <c r="I37041" s="192"/>
      <c r="J37041" s="192"/>
    </row>
    <row r="37042" spans="9:10" ht="15.75">
      <c r="I37042" s="192"/>
      <c r="J37042" s="192"/>
    </row>
    <row r="37043" spans="9:10" ht="15.75">
      <c r="I37043" s="192"/>
      <c r="J37043" s="192"/>
    </row>
    <row r="37044" spans="9:10" ht="15.75">
      <c r="I37044" s="192"/>
      <c r="J37044" s="192"/>
    </row>
    <row r="37045" spans="9:10" ht="15.75">
      <c r="I37045" s="192"/>
      <c r="J37045" s="192"/>
    </row>
    <row r="37046" spans="9:10" ht="15.75">
      <c r="I37046" s="192"/>
      <c r="J37046" s="192"/>
    </row>
    <row r="37047" spans="9:10" ht="15.75">
      <c r="I37047" s="192"/>
      <c r="J37047" s="192"/>
    </row>
    <row r="37048" spans="9:10" ht="15.75">
      <c r="I37048" s="192"/>
      <c r="J37048" s="192"/>
    </row>
    <row r="37049" spans="9:10" ht="15.75">
      <c r="I37049" s="192"/>
      <c r="J37049" s="192"/>
    </row>
    <row r="37050" spans="9:10" ht="15.75">
      <c r="I37050" s="192"/>
      <c r="J37050" s="192"/>
    </row>
    <row r="37051" spans="9:10" ht="15.75">
      <c r="I37051" s="192"/>
      <c r="J37051" s="192"/>
    </row>
    <row r="37052" spans="9:10" ht="15.75">
      <c r="I37052" s="192"/>
      <c r="J37052" s="192"/>
    </row>
    <row r="37053" spans="9:10" ht="15.75">
      <c r="I37053" s="192"/>
      <c r="J37053" s="192"/>
    </row>
    <row r="37054" spans="9:10" ht="15.75">
      <c r="I37054" s="192"/>
      <c r="J37054" s="192"/>
    </row>
    <row r="37055" spans="9:10" ht="15.75">
      <c r="I37055" s="192"/>
      <c r="J37055" s="192"/>
    </row>
    <row r="37056" spans="9:10" ht="15.75">
      <c r="I37056" s="192"/>
      <c r="J37056" s="192"/>
    </row>
    <row r="37057" spans="9:10" ht="15.75">
      <c r="I37057" s="192"/>
      <c r="J37057" s="192"/>
    </row>
    <row r="37058" spans="9:10" ht="15.75">
      <c r="I37058" s="192"/>
      <c r="J37058" s="192"/>
    </row>
    <row r="37059" spans="9:10" ht="15.75">
      <c r="I37059" s="192"/>
      <c r="J37059" s="192"/>
    </row>
    <row r="37060" spans="9:10" ht="15.75">
      <c r="I37060" s="192"/>
      <c r="J37060" s="192"/>
    </row>
    <row r="37061" spans="9:10" ht="15.75">
      <c r="I37061" s="192"/>
      <c r="J37061" s="192"/>
    </row>
    <row r="37062" spans="9:10" ht="15.75">
      <c r="I37062" s="192"/>
      <c r="J37062" s="192"/>
    </row>
    <row r="37063" spans="9:10" ht="15.75">
      <c r="I37063" s="192"/>
      <c r="J37063" s="192"/>
    </row>
    <row r="37064" spans="9:10" ht="15.75">
      <c r="I37064" s="192"/>
      <c r="J37064" s="192"/>
    </row>
    <row r="37065" spans="9:10" ht="15.75">
      <c r="I37065" s="192"/>
      <c r="J37065" s="192"/>
    </row>
    <row r="37066" spans="9:10" ht="15.75">
      <c r="I37066" s="192"/>
      <c r="J37066" s="192"/>
    </row>
    <row r="37067" spans="9:10" ht="15.75">
      <c r="I37067" s="192"/>
      <c r="J37067" s="192"/>
    </row>
    <row r="37068" spans="9:10" ht="15.75">
      <c r="I37068" s="192"/>
      <c r="J37068" s="192"/>
    </row>
    <row r="37069" spans="9:10" ht="15.75">
      <c r="I37069" s="192"/>
      <c r="J37069" s="192"/>
    </row>
    <row r="37070" spans="9:10" ht="15.75">
      <c r="I37070" s="192"/>
      <c r="J37070" s="192"/>
    </row>
    <row r="37071" spans="9:10" ht="15.75">
      <c r="I37071" s="192"/>
      <c r="J37071" s="192"/>
    </row>
    <row r="37072" spans="9:10" ht="15.75">
      <c r="I37072" s="192"/>
      <c r="J37072" s="192"/>
    </row>
    <row r="37073" spans="9:10" ht="15.75">
      <c r="I37073" s="192"/>
      <c r="J37073" s="192"/>
    </row>
    <row r="37074" spans="9:10" ht="15.75">
      <c r="I37074" s="192"/>
      <c r="J37074" s="192"/>
    </row>
    <row r="37075" spans="9:10" ht="15.75">
      <c r="I37075" s="192"/>
      <c r="J37075" s="192"/>
    </row>
    <row r="37076" spans="9:10" ht="15.75">
      <c r="I37076" s="192"/>
      <c r="J37076" s="192"/>
    </row>
    <row r="37077" spans="9:10" ht="15.75">
      <c r="I37077" s="192"/>
      <c r="J37077" s="192"/>
    </row>
    <row r="37078" spans="9:10" ht="15.75">
      <c r="I37078" s="192"/>
      <c r="J37078" s="192"/>
    </row>
    <row r="37079" spans="9:10" ht="15.75">
      <c r="I37079" s="192"/>
      <c r="J37079" s="192"/>
    </row>
    <row r="37080" spans="9:10" ht="15.75">
      <c r="I37080" s="192"/>
      <c r="J37080" s="192"/>
    </row>
    <row r="37081" spans="9:10" ht="15.75">
      <c r="I37081" s="192"/>
      <c r="J37081" s="192"/>
    </row>
    <row r="37082" spans="9:10" ht="15.75">
      <c r="I37082" s="192"/>
      <c r="J37082" s="192"/>
    </row>
    <row r="37083" spans="9:10" ht="15.75">
      <c r="I37083" s="192"/>
      <c r="J37083" s="192"/>
    </row>
    <row r="37084" spans="9:10" ht="15.75">
      <c r="I37084" s="192"/>
      <c r="J37084" s="192"/>
    </row>
    <row r="37085" spans="9:10" ht="15.75">
      <c r="I37085" s="192"/>
      <c r="J37085" s="192"/>
    </row>
    <row r="37086" spans="9:10" ht="15.75">
      <c r="I37086" s="192"/>
      <c r="J37086" s="192"/>
    </row>
    <row r="37087" spans="9:10" ht="15.75">
      <c r="I37087" s="192"/>
      <c r="J37087" s="192"/>
    </row>
    <row r="37088" spans="9:10" ht="15.75">
      <c r="I37088" s="192"/>
      <c r="J37088" s="192"/>
    </row>
    <row r="37089" spans="9:10" ht="15.75">
      <c r="I37089" s="192"/>
      <c r="J37089" s="192"/>
    </row>
    <row r="37090" spans="9:10" ht="15.75">
      <c r="I37090" s="192"/>
      <c r="J37090" s="192"/>
    </row>
    <row r="37091" spans="9:10" ht="15.75">
      <c r="I37091" s="192"/>
      <c r="J37091" s="192"/>
    </row>
    <row r="37092" spans="9:10" ht="15.75">
      <c r="I37092" s="192"/>
      <c r="J37092" s="192"/>
    </row>
    <row r="37093" spans="9:10" ht="15.75">
      <c r="I37093" s="192"/>
      <c r="J37093" s="192"/>
    </row>
    <row r="37094" spans="9:10" ht="15.75">
      <c r="I37094" s="192"/>
      <c r="J37094" s="192"/>
    </row>
    <row r="37095" spans="9:10" ht="15.75">
      <c r="I37095" s="192"/>
      <c r="J37095" s="192"/>
    </row>
    <row r="37096" spans="9:10" ht="15.75">
      <c r="I37096" s="192"/>
      <c r="J37096" s="192"/>
    </row>
    <row r="37097" spans="9:10" ht="15.75">
      <c r="I37097" s="192"/>
      <c r="J37097" s="192"/>
    </row>
    <row r="37098" spans="9:10" ht="15.75">
      <c r="I37098" s="192"/>
      <c r="J37098" s="192"/>
    </row>
    <row r="37099" spans="9:10" ht="15.75">
      <c r="I37099" s="192"/>
      <c r="J37099" s="192"/>
    </row>
    <row r="37100" spans="9:10" ht="15.75">
      <c r="I37100" s="192"/>
      <c r="J37100" s="192"/>
    </row>
    <row r="37101" spans="9:10" ht="15.75">
      <c r="I37101" s="192"/>
      <c r="J37101" s="192"/>
    </row>
    <row r="37102" spans="9:10" ht="15.75">
      <c r="I37102" s="192"/>
      <c r="J37102" s="192"/>
    </row>
    <row r="37103" spans="9:10" ht="15.75">
      <c r="I37103" s="192"/>
      <c r="J37103" s="192"/>
    </row>
    <row r="37104" spans="9:10" ht="15.75">
      <c r="I37104" s="192"/>
      <c r="J37104" s="192"/>
    </row>
    <row r="37105" spans="9:10" ht="15.75">
      <c r="I37105" s="192"/>
      <c r="J37105" s="192"/>
    </row>
    <row r="37106" spans="9:10" ht="15.75">
      <c r="I37106" s="192"/>
      <c r="J37106" s="192"/>
    </row>
    <row r="37107" spans="9:10" ht="15.75">
      <c r="I37107" s="192"/>
      <c r="J37107" s="192"/>
    </row>
    <row r="37108" spans="9:10" ht="15.75">
      <c r="I37108" s="192"/>
      <c r="J37108" s="192"/>
    </row>
    <row r="37109" spans="9:10" ht="15.75">
      <c r="I37109" s="192"/>
      <c r="J37109" s="192"/>
    </row>
    <row r="37110" spans="9:10" ht="15.75">
      <c r="I37110" s="192"/>
      <c r="J37110" s="192"/>
    </row>
    <row r="37111" spans="9:10" ht="15.75">
      <c r="I37111" s="192"/>
      <c r="J37111" s="192"/>
    </row>
    <row r="37112" spans="9:10" ht="15.75">
      <c r="I37112" s="192"/>
      <c r="J37112" s="192"/>
    </row>
    <row r="37113" spans="9:10" ht="15.75">
      <c r="I37113" s="192"/>
      <c r="J37113" s="192"/>
    </row>
    <row r="37114" spans="9:10" ht="15.75">
      <c r="I37114" s="192"/>
      <c r="J37114" s="192"/>
    </row>
    <row r="37115" spans="9:10" ht="15.75">
      <c r="I37115" s="192"/>
      <c r="J37115" s="192"/>
    </row>
    <row r="37116" spans="9:10" ht="15.75">
      <c r="I37116" s="192"/>
      <c r="J37116" s="192"/>
    </row>
    <row r="37117" spans="9:10" ht="15.75">
      <c r="I37117" s="192"/>
      <c r="J37117" s="192"/>
    </row>
    <row r="37118" spans="9:10" ht="15.75">
      <c r="I37118" s="192"/>
      <c r="J37118" s="192"/>
    </row>
    <row r="37119" spans="9:10" ht="15.75">
      <c r="I37119" s="192"/>
      <c r="J37119" s="192"/>
    </row>
    <row r="37120" spans="9:10" ht="15.75">
      <c r="I37120" s="192"/>
      <c r="J37120" s="192"/>
    </row>
    <row r="37121" spans="9:10" ht="15.75">
      <c r="I37121" s="192"/>
      <c r="J37121" s="192"/>
    </row>
    <row r="37122" spans="9:10" ht="15.75">
      <c r="I37122" s="192"/>
      <c r="J37122" s="192"/>
    </row>
    <row r="37123" spans="9:10" ht="15.75">
      <c r="I37123" s="192"/>
      <c r="J37123" s="192"/>
    </row>
    <row r="37124" spans="9:10" ht="15.75">
      <c r="I37124" s="192"/>
      <c r="J37124" s="192"/>
    </row>
    <row r="37125" spans="9:10" ht="15.75">
      <c r="I37125" s="192"/>
      <c r="J37125" s="192"/>
    </row>
    <row r="37126" spans="9:10" ht="15.75">
      <c r="I37126" s="192"/>
      <c r="J37126" s="192"/>
    </row>
    <row r="37127" spans="9:10" ht="15.75">
      <c r="I37127" s="192"/>
      <c r="J37127" s="192"/>
    </row>
    <row r="37128" spans="9:10" ht="15.75">
      <c r="I37128" s="192"/>
      <c r="J37128" s="192"/>
    </row>
    <row r="37129" spans="9:10" ht="15.75">
      <c r="I37129" s="192"/>
      <c r="J37129" s="192"/>
    </row>
    <row r="37130" spans="9:10" ht="15.75">
      <c r="I37130" s="192"/>
      <c r="J37130" s="192"/>
    </row>
    <row r="37131" spans="9:10" ht="15.75">
      <c r="I37131" s="192"/>
      <c r="J37131" s="192"/>
    </row>
    <row r="37132" spans="9:10" ht="15.75">
      <c r="I37132" s="192"/>
      <c r="J37132" s="192"/>
    </row>
    <row r="37133" spans="9:10" ht="15.75">
      <c r="I37133" s="192"/>
      <c r="J37133" s="192"/>
    </row>
    <row r="37134" spans="9:10" ht="15.75">
      <c r="I37134" s="192"/>
      <c r="J37134" s="192"/>
    </row>
    <row r="37135" spans="9:10" ht="15.75">
      <c r="I37135" s="192"/>
      <c r="J37135" s="192"/>
    </row>
    <row r="37136" spans="9:10" ht="15.75">
      <c r="I37136" s="192"/>
      <c r="J37136" s="192"/>
    </row>
    <row r="37137" spans="9:10" ht="15.75">
      <c r="I37137" s="192"/>
      <c r="J37137" s="192"/>
    </row>
    <row r="37138" spans="9:10" ht="15.75">
      <c r="I37138" s="192"/>
      <c r="J37138" s="192"/>
    </row>
    <row r="37139" spans="9:10" ht="15.75">
      <c r="I37139" s="192"/>
      <c r="J37139" s="192"/>
    </row>
    <row r="37140" spans="9:10" ht="15.75">
      <c r="I37140" s="192"/>
      <c r="J37140" s="192"/>
    </row>
    <row r="37141" spans="9:10" ht="15.75">
      <c r="I37141" s="192"/>
      <c r="J37141" s="192"/>
    </row>
    <row r="37142" spans="9:10" ht="15.75">
      <c r="I37142" s="192"/>
      <c r="J37142" s="192"/>
    </row>
    <row r="37143" spans="9:10" ht="15.75">
      <c r="I37143" s="192"/>
      <c r="J37143" s="192"/>
    </row>
    <row r="37144" spans="9:10" ht="15.75">
      <c r="I37144" s="192"/>
      <c r="J37144" s="192"/>
    </row>
    <row r="37145" spans="9:10" ht="15.75">
      <c r="I37145" s="192"/>
      <c r="J37145" s="192"/>
    </row>
    <row r="37146" spans="9:10" ht="15.75">
      <c r="I37146" s="192"/>
      <c r="J37146" s="192"/>
    </row>
    <row r="37147" spans="9:10" ht="15.75">
      <c r="I37147" s="192"/>
      <c r="J37147" s="192"/>
    </row>
    <row r="37148" spans="9:10" ht="15.75">
      <c r="I37148" s="192"/>
      <c r="J37148" s="192"/>
    </row>
    <row r="37149" spans="9:10" ht="15.75">
      <c r="I37149" s="192"/>
      <c r="J37149" s="192"/>
    </row>
    <row r="37150" spans="9:10" ht="15.75">
      <c r="I37150" s="192"/>
      <c r="J37150" s="192"/>
    </row>
    <row r="37151" spans="9:10" ht="15.75">
      <c r="I37151" s="192"/>
      <c r="J37151" s="192"/>
    </row>
    <row r="37152" spans="9:10" ht="15.75">
      <c r="I37152" s="192"/>
      <c r="J37152" s="192"/>
    </row>
    <row r="37153" spans="9:10" ht="15.75">
      <c r="I37153" s="192"/>
      <c r="J37153" s="192"/>
    </row>
    <row r="37154" spans="9:10" ht="15.75">
      <c r="I37154" s="192"/>
      <c r="J37154" s="192"/>
    </row>
    <row r="37155" spans="9:10" ht="15.75">
      <c r="I37155" s="192"/>
      <c r="J37155" s="192"/>
    </row>
    <row r="37156" spans="9:10" ht="15.75">
      <c r="I37156" s="192"/>
      <c r="J37156" s="192"/>
    </row>
    <row r="37157" spans="9:10" ht="15.75">
      <c r="I37157" s="192"/>
      <c r="J37157" s="192"/>
    </row>
    <row r="37158" spans="9:10" ht="15.75">
      <c r="I37158" s="192"/>
      <c r="J37158" s="192"/>
    </row>
    <row r="37159" spans="9:10" ht="15.75">
      <c r="I37159" s="192"/>
      <c r="J37159" s="192"/>
    </row>
    <row r="37160" spans="9:10" ht="15.75">
      <c r="I37160" s="192"/>
      <c r="J37160" s="192"/>
    </row>
    <row r="37161" spans="9:10" ht="15.75">
      <c r="I37161" s="192"/>
      <c r="J37161" s="192"/>
    </row>
    <row r="37162" spans="9:10" ht="15.75">
      <c r="I37162" s="192"/>
      <c r="J37162" s="192"/>
    </row>
    <row r="37163" spans="9:10" ht="15.75">
      <c r="I37163" s="192"/>
      <c r="J37163" s="192"/>
    </row>
    <row r="37164" spans="9:10" ht="15.75">
      <c r="I37164" s="192"/>
      <c r="J37164" s="192"/>
    </row>
    <row r="37165" spans="9:10" ht="15.75">
      <c r="I37165" s="192"/>
      <c r="J37165" s="192"/>
    </row>
    <row r="37166" spans="9:10" ht="15.75">
      <c r="I37166" s="192"/>
      <c r="J37166" s="192"/>
    </row>
    <row r="37167" spans="9:10" ht="15.75">
      <c r="I37167" s="192"/>
      <c r="J37167" s="192"/>
    </row>
    <row r="37168" spans="9:10" ht="15.75">
      <c r="I37168" s="192"/>
      <c r="J37168" s="192"/>
    </row>
    <row r="37169" spans="9:10" ht="15.75">
      <c r="I37169" s="192"/>
      <c r="J37169" s="192"/>
    </row>
    <row r="37170" spans="9:10" ht="15.75">
      <c r="I37170" s="192"/>
      <c r="J37170" s="192"/>
    </row>
    <row r="37171" spans="9:10" ht="15.75">
      <c r="I37171" s="192"/>
      <c r="J37171" s="192"/>
    </row>
    <row r="37172" spans="9:10" ht="15.75">
      <c r="I37172" s="192"/>
      <c r="J37172" s="192"/>
    </row>
    <row r="37173" spans="9:10" ht="15.75">
      <c r="I37173" s="192"/>
      <c r="J37173" s="192"/>
    </row>
    <row r="37174" spans="9:10" ht="15.75">
      <c r="I37174" s="192"/>
      <c r="J37174" s="192"/>
    </row>
    <row r="37175" spans="9:10" ht="15.75">
      <c r="I37175" s="192"/>
      <c r="J37175" s="192"/>
    </row>
    <row r="37176" spans="9:10" ht="15.75">
      <c r="I37176" s="192"/>
      <c r="J37176" s="192"/>
    </row>
    <row r="37177" spans="9:10" ht="15.75">
      <c r="I37177" s="192"/>
      <c r="J37177" s="192"/>
    </row>
    <row r="37178" spans="9:10" ht="15.75">
      <c r="I37178" s="192"/>
      <c r="J37178" s="192"/>
    </row>
    <row r="37179" spans="9:10" ht="15.75">
      <c r="I37179" s="192"/>
      <c r="J37179" s="192"/>
    </row>
    <row r="37180" spans="9:10" ht="15.75">
      <c r="I37180" s="192"/>
      <c r="J37180" s="192"/>
    </row>
    <row r="37181" spans="9:10" ht="15.75">
      <c r="I37181" s="192"/>
      <c r="J37181" s="192"/>
    </row>
    <row r="37182" spans="9:10" ht="15.75">
      <c r="I37182" s="192"/>
      <c r="J37182" s="192"/>
    </row>
    <row r="37183" spans="9:10" ht="15.75">
      <c r="I37183" s="192"/>
      <c r="J37183" s="192"/>
    </row>
    <row r="37184" spans="9:10" ht="15.75">
      <c r="I37184" s="192"/>
      <c r="J37184" s="192"/>
    </row>
    <row r="37185" spans="9:10" ht="15.75">
      <c r="I37185" s="192"/>
      <c r="J37185" s="192"/>
    </row>
    <row r="37186" spans="9:10" ht="15.75">
      <c r="I37186" s="192"/>
      <c r="J37186" s="192"/>
    </row>
    <row r="37187" spans="9:10" ht="15.75">
      <c r="I37187" s="192"/>
      <c r="J37187" s="192"/>
    </row>
    <row r="37188" spans="9:10" ht="15.75">
      <c r="I37188" s="192"/>
      <c r="J37188" s="192"/>
    </row>
    <row r="37189" spans="9:10" ht="15.75">
      <c r="I37189" s="192"/>
      <c r="J37189" s="192"/>
    </row>
    <row r="37190" spans="9:10" ht="15.75">
      <c r="I37190" s="192"/>
      <c r="J37190" s="192"/>
    </row>
    <row r="37191" spans="9:10" ht="15.75">
      <c r="I37191" s="192"/>
      <c r="J37191" s="192"/>
    </row>
    <row r="37192" spans="9:10" ht="15.75">
      <c r="I37192" s="192"/>
      <c r="J37192" s="192"/>
    </row>
    <row r="37193" spans="9:10" ht="15.75">
      <c r="I37193" s="192"/>
      <c r="J37193" s="192"/>
    </row>
    <row r="37194" spans="9:10" ht="15.75">
      <c r="I37194" s="192"/>
      <c r="J37194" s="192"/>
    </row>
    <row r="37195" spans="9:10" ht="15.75">
      <c r="I37195" s="192"/>
      <c r="J37195" s="192"/>
    </row>
    <row r="37196" spans="9:10" ht="15.75">
      <c r="I37196" s="192"/>
      <c r="J37196" s="192"/>
    </row>
    <row r="37197" spans="9:10" ht="15.75">
      <c r="I37197" s="192"/>
      <c r="J37197" s="192"/>
    </row>
    <row r="37198" spans="9:10" ht="15.75">
      <c r="I37198" s="192"/>
      <c r="J37198" s="192"/>
    </row>
    <row r="37199" spans="9:10" ht="15.75">
      <c r="I37199" s="192"/>
      <c r="J37199" s="192"/>
    </row>
    <row r="37200" spans="9:10" ht="15.75">
      <c r="I37200" s="192"/>
      <c r="J37200" s="192"/>
    </row>
    <row r="37201" spans="9:10" ht="15.75">
      <c r="I37201" s="192"/>
      <c r="J37201" s="192"/>
    </row>
    <row r="37202" spans="9:10" ht="15.75">
      <c r="I37202" s="192"/>
      <c r="J37202" s="192"/>
    </row>
    <row r="37203" spans="9:10" ht="15.75">
      <c r="I37203" s="192"/>
      <c r="J37203" s="192"/>
    </row>
    <row r="37204" spans="9:10" ht="15.75">
      <c r="I37204" s="192"/>
      <c r="J37204" s="192"/>
    </row>
    <row r="37205" spans="9:10" ht="15.75">
      <c r="I37205" s="192"/>
      <c r="J37205" s="192"/>
    </row>
    <row r="37206" spans="9:10" ht="15.75">
      <c r="I37206" s="192"/>
      <c r="J37206" s="192"/>
    </row>
    <row r="37207" spans="9:10" ht="15.75">
      <c r="I37207" s="192"/>
      <c r="J37207" s="192"/>
    </row>
    <row r="37208" spans="9:10" ht="15.75">
      <c r="I37208" s="192"/>
      <c r="J37208" s="192"/>
    </row>
    <row r="37209" spans="9:10" ht="15.75">
      <c r="I37209" s="192"/>
      <c r="J37209" s="192"/>
    </row>
    <row r="37210" spans="9:10" ht="15.75">
      <c r="I37210" s="192"/>
      <c r="J37210" s="192"/>
    </row>
    <row r="37211" spans="9:10" ht="15.75">
      <c r="I37211" s="192"/>
      <c r="J37211" s="192"/>
    </row>
    <row r="37212" spans="9:10" ht="15.75">
      <c r="I37212" s="192"/>
      <c r="J37212" s="192"/>
    </row>
    <row r="37213" spans="9:10" ht="15.75">
      <c r="I37213" s="192"/>
      <c r="J37213" s="192"/>
    </row>
    <row r="37214" spans="9:10" ht="15.75">
      <c r="I37214" s="192"/>
      <c r="J37214" s="192"/>
    </row>
    <row r="37215" spans="9:10" ht="15.75">
      <c r="I37215" s="192"/>
      <c r="J37215" s="192"/>
    </row>
    <row r="37216" spans="9:10" ht="15.75">
      <c r="I37216" s="192"/>
      <c r="J37216" s="192"/>
    </row>
    <row r="37217" spans="9:10" ht="15.75">
      <c r="I37217" s="192"/>
      <c r="J37217" s="192"/>
    </row>
    <row r="37218" spans="9:10" ht="15.75">
      <c r="I37218" s="192"/>
      <c r="J37218" s="192"/>
    </row>
    <row r="37219" spans="9:10" ht="15.75">
      <c r="I37219" s="192"/>
      <c r="J37219" s="192"/>
    </row>
    <row r="37220" spans="9:10" ht="15.75">
      <c r="I37220" s="192"/>
      <c r="J37220" s="192"/>
    </row>
    <row r="37221" spans="9:10" ht="15.75">
      <c r="I37221" s="192"/>
      <c r="J37221" s="192"/>
    </row>
    <row r="37222" spans="9:10" ht="15.75">
      <c r="I37222" s="192"/>
      <c r="J37222" s="192"/>
    </row>
    <row r="37223" spans="9:10" ht="15.75">
      <c r="I37223" s="192"/>
      <c r="J37223" s="192"/>
    </row>
    <row r="37224" spans="9:10" ht="15.75">
      <c r="I37224" s="192"/>
      <c r="J37224" s="192"/>
    </row>
    <row r="37225" spans="9:10" ht="15.75">
      <c r="I37225" s="192"/>
      <c r="J37225" s="192"/>
    </row>
    <row r="37226" spans="9:10" ht="15.75">
      <c r="I37226" s="192"/>
      <c r="J37226" s="192"/>
    </row>
    <row r="37227" spans="9:10" ht="15.75">
      <c r="I37227" s="192"/>
      <c r="J37227" s="192"/>
    </row>
    <row r="37228" spans="9:10" ht="15.75">
      <c r="I37228" s="192"/>
      <c r="J37228" s="192"/>
    </row>
    <row r="37229" spans="9:10" ht="15.75">
      <c r="I37229" s="192"/>
      <c r="J37229" s="192"/>
    </row>
    <row r="37230" spans="9:10" ht="15.75">
      <c r="I37230" s="192"/>
      <c r="J37230" s="192"/>
    </row>
    <row r="37231" spans="9:10" ht="15.75">
      <c r="I37231" s="192"/>
      <c r="J37231" s="192"/>
    </row>
    <row r="37232" spans="9:10" ht="15.75">
      <c r="I37232" s="192"/>
      <c r="J37232" s="192"/>
    </row>
    <row r="37233" spans="9:10" ht="15.75">
      <c r="I37233" s="192"/>
      <c r="J37233" s="192"/>
    </row>
    <row r="37234" spans="9:10" ht="15.75">
      <c r="I37234" s="192"/>
      <c r="J37234" s="192"/>
    </row>
    <row r="37235" spans="9:10" ht="15.75">
      <c r="I37235" s="192"/>
      <c r="J37235" s="192"/>
    </row>
    <row r="37236" spans="9:10" ht="15.75">
      <c r="I37236" s="192"/>
      <c r="J37236" s="192"/>
    </row>
    <row r="37237" spans="9:10" ht="15.75">
      <c r="I37237" s="192"/>
      <c r="J37237" s="192"/>
    </row>
    <row r="37238" spans="9:10" ht="15.75">
      <c r="I37238" s="192"/>
      <c r="J37238" s="192"/>
    </row>
    <row r="37239" spans="9:10" ht="15.75">
      <c r="I37239" s="192"/>
      <c r="J37239" s="192"/>
    </row>
    <row r="37240" spans="9:10" ht="15.75">
      <c r="I37240" s="192"/>
      <c r="J37240" s="192"/>
    </row>
    <row r="37241" spans="9:10" ht="15.75">
      <c r="I37241" s="192"/>
      <c r="J37241" s="192"/>
    </row>
    <row r="37242" spans="9:10" ht="15.75">
      <c r="I37242" s="192"/>
      <c r="J37242" s="192"/>
    </row>
    <row r="37243" spans="9:10" ht="15.75">
      <c r="I37243" s="192"/>
      <c r="J37243" s="192"/>
    </row>
    <row r="37244" spans="9:10" ht="15.75">
      <c r="I37244" s="192"/>
      <c r="J37244" s="192"/>
    </row>
    <row r="37245" spans="9:10" ht="15.75">
      <c r="I37245" s="192"/>
      <c r="J37245" s="192"/>
    </row>
    <row r="37246" spans="9:10" ht="15.75">
      <c r="I37246" s="192"/>
      <c r="J37246" s="192"/>
    </row>
    <row r="37247" spans="9:10" ht="15.75">
      <c r="I37247" s="192"/>
      <c r="J37247" s="192"/>
    </row>
    <row r="37248" spans="9:10" ht="15.75">
      <c r="I37248" s="192"/>
      <c r="J37248" s="192"/>
    </row>
    <row r="37249" spans="9:10" ht="15.75">
      <c r="I37249" s="192"/>
      <c r="J37249" s="192"/>
    </row>
    <row r="37250" spans="9:10" ht="15.75">
      <c r="I37250" s="192"/>
      <c r="J37250" s="192"/>
    </row>
    <row r="37251" spans="9:10" ht="15.75">
      <c r="I37251" s="192"/>
      <c r="J37251" s="192"/>
    </row>
    <row r="37252" spans="9:10" ht="15.75">
      <c r="I37252" s="192"/>
      <c r="J37252" s="192"/>
    </row>
    <row r="37253" spans="9:10" ht="15.75">
      <c r="I37253" s="192"/>
      <c r="J37253" s="192"/>
    </row>
    <row r="37254" spans="9:10" ht="15.75">
      <c r="I37254" s="192"/>
      <c r="J37254" s="192"/>
    </row>
    <row r="37255" spans="9:10" ht="15.75">
      <c r="I37255" s="192"/>
      <c r="J37255" s="192"/>
    </row>
    <row r="37256" spans="9:10" ht="15.75">
      <c r="I37256" s="192"/>
      <c r="J37256" s="192"/>
    </row>
    <row r="37257" spans="9:10" ht="15.75">
      <c r="I37257" s="192"/>
      <c r="J37257" s="192"/>
    </row>
    <row r="37258" spans="9:10" ht="15.75">
      <c r="I37258" s="192"/>
      <c r="J37258" s="192"/>
    </row>
    <row r="37259" spans="9:10" ht="15.75">
      <c r="I37259" s="192"/>
      <c r="J37259" s="192"/>
    </row>
    <row r="37260" spans="9:10" ht="15.75">
      <c r="I37260" s="192"/>
      <c r="J37260" s="192"/>
    </row>
    <row r="37261" spans="9:10" ht="15.75">
      <c r="I37261" s="192"/>
      <c r="J37261" s="192"/>
    </row>
    <row r="37262" spans="9:10" ht="15.75">
      <c r="I37262" s="192"/>
      <c r="J37262" s="192"/>
    </row>
    <row r="37263" spans="9:10" ht="15.75">
      <c r="I37263" s="192"/>
      <c r="J37263" s="192"/>
    </row>
    <row r="37264" spans="9:10" ht="15.75">
      <c r="I37264" s="192"/>
      <c r="J37264" s="192"/>
    </row>
    <row r="37265" spans="9:10" ht="15.75">
      <c r="I37265" s="192"/>
      <c r="J37265" s="192"/>
    </row>
    <row r="37266" spans="9:10" ht="15.75">
      <c r="I37266" s="192"/>
      <c r="J37266" s="192"/>
    </row>
    <row r="37267" spans="9:10" ht="15.75">
      <c r="I37267" s="192"/>
      <c r="J37267" s="192"/>
    </row>
    <row r="37268" spans="9:10" ht="15.75">
      <c r="I37268" s="192"/>
      <c r="J37268" s="192"/>
    </row>
    <row r="37269" spans="9:10" ht="15.75">
      <c r="I37269" s="192"/>
      <c r="J37269" s="192"/>
    </row>
    <row r="37270" spans="9:10" ht="15.75">
      <c r="I37270" s="192"/>
      <c r="J37270" s="192"/>
    </row>
    <row r="37271" spans="9:10" ht="15.75">
      <c r="I37271" s="192"/>
      <c r="J37271" s="192"/>
    </row>
    <row r="37272" spans="9:10" ht="15.75">
      <c r="I37272" s="192"/>
      <c r="J37272" s="192"/>
    </row>
    <row r="37273" spans="9:10" ht="15.75">
      <c r="I37273" s="192"/>
      <c r="J37273" s="192"/>
    </row>
    <row r="37274" spans="9:10" ht="15.75">
      <c r="I37274" s="192"/>
      <c r="J37274" s="192"/>
    </row>
    <row r="37275" spans="9:10" ht="15.75">
      <c r="I37275" s="192"/>
      <c r="J37275" s="192"/>
    </row>
    <row r="37276" spans="9:10" ht="15.75">
      <c r="I37276" s="192"/>
      <c r="J37276" s="192"/>
    </row>
    <row r="37277" spans="9:10" ht="15.75">
      <c r="I37277" s="192"/>
      <c r="J37277" s="192"/>
    </row>
    <row r="37278" spans="9:10" ht="15.75">
      <c r="I37278" s="192"/>
      <c r="J37278" s="192"/>
    </row>
    <row r="37279" spans="9:10" ht="15.75">
      <c r="I37279" s="192"/>
      <c r="J37279" s="192"/>
    </row>
    <row r="37280" spans="9:10" ht="15.75">
      <c r="I37280" s="192"/>
      <c r="J37280" s="192"/>
    </row>
    <row r="37281" spans="9:10" ht="15.75">
      <c r="I37281" s="192"/>
      <c r="J37281" s="192"/>
    </row>
    <row r="37282" spans="9:10" ht="15.75">
      <c r="I37282" s="192"/>
      <c r="J37282" s="192"/>
    </row>
    <row r="37283" spans="9:10" ht="15.75">
      <c r="I37283" s="192"/>
      <c r="J37283" s="192"/>
    </row>
    <row r="37284" spans="9:10" ht="15.75">
      <c r="I37284" s="192"/>
      <c r="J37284" s="192"/>
    </row>
    <row r="37285" spans="9:10" ht="15.75">
      <c r="I37285" s="192"/>
      <c r="J37285" s="192"/>
    </row>
    <row r="37286" spans="9:10" ht="15.75">
      <c r="I37286" s="192"/>
      <c r="J37286" s="192"/>
    </row>
    <row r="37287" spans="9:10" ht="15.75">
      <c r="I37287" s="192"/>
      <c r="J37287" s="192"/>
    </row>
    <row r="37288" spans="9:10" ht="15.75">
      <c r="I37288" s="192"/>
      <c r="J37288" s="192"/>
    </row>
    <row r="37289" spans="9:10" ht="15.75">
      <c r="I37289" s="192"/>
      <c r="J37289" s="192"/>
    </row>
    <row r="37290" spans="9:10" ht="15.75">
      <c r="I37290" s="192"/>
      <c r="J37290" s="192"/>
    </row>
    <row r="37291" spans="9:10" ht="15.75">
      <c r="I37291" s="192"/>
      <c r="J37291" s="192"/>
    </row>
    <row r="37292" spans="9:10" ht="15.75">
      <c r="I37292" s="192"/>
      <c r="J37292" s="192"/>
    </row>
    <row r="37293" spans="9:10" ht="15.75">
      <c r="I37293" s="192"/>
      <c r="J37293" s="192"/>
    </row>
    <row r="37294" spans="9:10" ht="15.75">
      <c r="I37294" s="192"/>
      <c r="J37294" s="192"/>
    </row>
    <row r="37295" spans="9:10" ht="15.75">
      <c r="I37295" s="192"/>
      <c r="J37295" s="192"/>
    </row>
    <row r="37296" spans="9:10" ht="15.75">
      <c r="I37296" s="192"/>
      <c r="J37296" s="192"/>
    </row>
    <row r="37297" spans="9:10" ht="15.75">
      <c r="I37297" s="192"/>
      <c r="J37297" s="192"/>
    </row>
    <row r="37298" spans="9:10" ht="15.75">
      <c r="I37298" s="192"/>
      <c r="J37298" s="192"/>
    </row>
    <row r="37299" spans="9:10" ht="15.75">
      <c r="I37299" s="192"/>
      <c r="J37299" s="192"/>
    </row>
    <row r="37300" spans="9:10" ht="15.75">
      <c r="I37300" s="192"/>
      <c r="J37300" s="192"/>
    </row>
    <row r="37301" spans="9:10" ht="15.75">
      <c r="I37301" s="192"/>
      <c r="J37301" s="192"/>
    </row>
    <row r="37302" spans="9:10" ht="15.75">
      <c r="I37302" s="192"/>
      <c r="J37302" s="192"/>
    </row>
    <row r="37303" spans="9:10" ht="15.75">
      <c r="I37303" s="192"/>
      <c r="J37303" s="192"/>
    </row>
    <row r="37304" spans="9:10" ht="15.75">
      <c r="I37304" s="192"/>
      <c r="J37304" s="192"/>
    </row>
    <row r="37305" spans="9:10" ht="15.75">
      <c r="I37305" s="192"/>
      <c r="J37305" s="192"/>
    </row>
    <row r="37306" spans="9:10" ht="15.75">
      <c r="I37306" s="192"/>
      <c r="J37306" s="192"/>
    </row>
    <row r="37307" spans="9:10" ht="15.75">
      <c r="I37307" s="192"/>
      <c r="J37307" s="192"/>
    </row>
    <row r="37308" spans="9:10" ht="15.75">
      <c r="I37308" s="192"/>
      <c r="J37308" s="192"/>
    </row>
    <row r="37309" spans="9:10" ht="15.75">
      <c r="I37309" s="192"/>
      <c r="J37309" s="192"/>
    </row>
    <row r="37310" spans="9:10" ht="15.75">
      <c r="I37310" s="192"/>
      <c r="J37310" s="192"/>
    </row>
    <row r="37311" spans="9:10" ht="15.75">
      <c r="I37311" s="192"/>
      <c r="J37311" s="192"/>
    </row>
    <row r="37312" spans="9:10" ht="15.75">
      <c r="I37312" s="192"/>
      <c r="J37312" s="192"/>
    </row>
    <row r="37313" spans="9:10" ht="15.75">
      <c r="I37313" s="192"/>
      <c r="J37313" s="192"/>
    </row>
    <row r="37314" spans="9:10" ht="15.75">
      <c r="I37314" s="192"/>
      <c r="J37314" s="192"/>
    </row>
    <row r="37315" spans="9:10" ht="15.75">
      <c r="I37315" s="192"/>
      <c r="J37315" s="192"/>
    </row>
    <row r="37316" spans="9:10" ht="15.75">
      <c r="I37316" s="192"/>
      <c r="J37316" s="192"/>
    </row>
    <row r="37317" spans="9:10" ht="15.75">
      <c r="I37317" s="192"/>
      <c r="J37317" s="192"/>
    </row>
    <row r="37318" spans="9:10" ht="15.75">
      <c r="I37318" s="192"/>
      <c r="J37318" s="192"/>
    </row>
    <row r="37319" spans="9:10" ht="15.75">
      <c r="I37319" s="192"/>
      <c r="J37319" s="192"/>
    </row>
    <row r="37320" spans="9:10" ht="15.75">
      <c r="I37320" s="192"/>
      <c r="J37320" s="192"/>
    </row>
    <row r="37321" spans="9:10" ht="15.75">
      <c r="I37321" s="192"/>
      <c r="J37321" s="192"/>
    </row>
    <row r="37322" spans="9:10" ht="15.75">
      <c r="I37322" s="192"/>
      <c r="J37322" s="192"/>
    </row>
    <row r="37323" spans="9:10" ht="15.75">
      <c r="I37323" s="192"/>
      <c r="J37323" s="192"/>
    </row>
    <row r="37324" spans="9:10" ht="15.75">
      <c r="I37324" s="192"/>
      <c r="J37324" s="192"/>
    </row>
    <row r="37325" spans="9:10" ht="15.75">
      <c r="I37325" s="192"/>
      <c r="J37325" s="192"/>
    </row>
    <row r="37326" spans="9:10" ht="15.75">
      <c r="I37326" s="192"/>
      <c r="J37326" s="192"/>
    </row>
    <row r="37327" spans="9:10" ht="15.75">
      <c r="I37327" s="192"/>
      <c r="J37327" s="192"/>
    </row>
    <row r="37328" spans="9:10" ht="15.75">
      <c r="I37328" s="192"/>
      <c r="J37328" s="192"/>
    </row>
    <row r="37329" spans="9:10" ht="15.75">
      <c r="I37329" s="192"/>
      <c r="J37329" s="192"/>
    </row>
    <row r="37330" spans="9:10" ht="15.75">
      <c r="I37330" s="192"/>
      <c r="J37330" s="192"/>
    </row>
    <row r="37331" spans="9:10" ht="15.75">
      <c r="I37331" s="192"/>
      <c r="J37331" s="192"/>
    </row>
    <row r="37332" spans="9:10" ht="15.75">
      <c r="I37332" s="192"/>
      <c r="J37332" s="192"/>
    </row>
    <row r="37333" spans="9:10" ht="15.75">
      <c r="I37333" s="192"/>
      <c r="J37333" s="192"/>
    </row>
    <row r="37334" spans="9:10" ht="15.75">
      <c r="I37334" s="192"/>
      <c r="J37334" s="192"/>
    </row>
    <row r="37335" spans="9:10" ht="15.75">
      <c r="I37335" s="192"/>
      <c r="J37335" s="192"/>
    </row>
    <row r="37336" spans="9:10" ht="15.75">
      <c r="I37336" s="192"/>
      <c r="J37336" s="192"/>
    </row>
    <row r="37337" spans="9:10" ht="15.75">
      <c r="I37337" s="192"/>
      <c r="J37337" s="192"/>
    </row>
    <row r="37338" spans="9:10" ht="15.75">
      <c r="I37338" s="192"/>
      <c r="J37338" s="192"/>
    </row>
    <row r="37339" spans="9:10" ht="15.75">
      <c r="I37339" s="192"/>
      <c r="J37339" s="192"/>
    </row>
    <row r="37340" spans="9:10" ht="15.75">
      <c r="I37340" s="192"/>
      <c r="J37340" s="192"/>
    </row>
    <row r="37341" spans="9:10" ht="15.75">
      <c r="I37341" s="192"/>
      <c r="J37341" s="192"/>
    </row>
    <row r="37342" spans="9:10" ht="15.75">
      <c r="I37342" s="192"/>
      <c r="J37342" s="192"/>
    </row>
    <row r="37343" spans="9:10" ht="15.75">
      <c r="I37343" s="192"/>
      <c r="J37343" s="192"/>
    </row>
    <row r="37344" spans="9:10" ht="15.75">
      <c r="I37344" s="192"/>
      <c r="J37344" s="192"/>
    </row>
    <row r="37345" spans="9:10" ht="15.75">
      <c r="I37345" s="192"/>
      <c r="J37345" s="192"/>
    </row>
    <row r="37346" spans="9:10" ht="15.75">
      <c r="I37346" s="192"/>
      <c r="J37346" s="192"/>
    </row>
    <row r="37347" spans="9:10" ht="15.75">
      <c r="I37347" s="192"/>
      <c r="J37347" s="192"/>
    </row>
    <row r="37348" spans="9:10" ht="15.75">
      <c r="I37348" s="192"/>
      <c r="J37348" s="192"/>
    </row>
    <row r="37349" spans="9:10" ht="15.75">
      <c r="I37349" s="192"/>
      <c r="J37349" s="192"/>
    </row>
    <row r="37350" spans="9:10" ht="15.75">
      <c r="I37350" s="192"/>
      <c r="J37350" s="192"/>
    </row>
    <row r="37351" spans="9:10" ht="15.75">
      <c r="I37351" s="192"/>
      <c r="J37351" s="192"/>
    </row>
    <row r="37352" spans="9:10" ht="15.75">
      <c r="I37352" s="192"/>
      <c r="J37352" s="192"/>
    </row>
    <row r="37353" spans="9:10" ht="15.75">
      <c r="I37353" s="192"/>
      <c r="J37353" s="192"/>
    </row>
    <row r="37354" spans="9:10" ht="15.75">
      <c r="I37354" s="192"/>
      <c r="J37354" s="192"/>
    </row>
    <row r="37355" spans="9:10" ht="15.75">
      <c r="I37355" s="192"/>
      <c r="J37355" s="192"/>
    </row>
    <row r="37356" spans="9:10" ht="15.75">
      <c r="I37356" s="192"/>
      <c r="J37356" s="192"/>
    </row>
    <row r="37357" spans="9:10" ht="15.75">
      <c r="I37357" s="192"/>
      <c r="J37357" s="192"/>
    </row>
    <row r="37358" spans="9:10" ht="15.75">
      <c r="I37358" s="192"/>
      <c r="J37358" s="192"/>
    </row>
    <row r="37359" spans="9:10" ht="15.75">
      <c r="I37359" s="192"/>
      <c r="J37359" s="192"/>
    </row>
    <row r="37360" spans="9:10" ht="15.75">
      <c r="I37360" s="192"/>
      <c r="J37360" s="192"/>
    </row>
    <row r="37361" spans="9:10" ht="15.75">
      <c r="I37361" s="192"/>
      <c r="J37361" s="192"/>
    </row>
    <row r="37362" spans="9:10" ht="15.75">
      <c r="I37362" s="192"/>
      <c r="J37362" s="192"/>
    </row>
    <row r="37363" spans="9:10" ht="15.75">
      <c r="I37363" s="192"/>
      <c r="J37363" s="192"/>
    </row>
    <row r="37364" spans="9:10" ht="15.75">
      <c r="I37364" s="192"/>
      <c r="J37364" s="192"/>
    </row>
    <row r="37365" spans="9:10" ht="15.75">
      <c r="I37365" s="192"/>
      <c r="J37365" s="192"/>
    </row>
    <row r="37366" spans="9:10" ht="15.75">
      <c r="I37366" s="192"/>
      <c r="J37366" s="192"/>
    </row>
    <row r="37367" spans="9:10" ht="15.75">
      <c r="I37367" s="192"/>
      <c r="J37367" s="192"/>
    </row>
    <row r="37368" spans="9:10" ht="15.75">
      <c r="I37368" s="192"/>
      <c r="J37368" s="192"/>
    </row>
    <row r="37369" spans="9:10" ht="15.75">
      <c r="I37369" s="192"/>
      <c r="J37369" s="192"/>
    </row>
    <row r="37370" spans="9:10" ht="15.75">
      <c r="I37370" s="192"/>
      <c r="J37370" s="192"/>
    </row>
    <row r="37371" spans="9:10" ht="15.75">
      <c r="I37371" s="192"/>
      <c r="J37371" s="192"/>
    </row>
    <row r="37372" spans="9:10" ht="15.75">
      <c r="I37372" s="192"/>
      <c r="J37372" s="192"/>
    </row>
    <row r="37373" spans="9:10" ht="15.75">
      <c r="I37373" s="192"/>
      <c r="J37373" s="192"/>
    </row>
    <row r="37374" spans="9:10" ht="15.75">
      <c r="I37374" s="192"/>
      <c r="J37374" s="192"/>
    </row>
    <row r="37375" spans="9:10" ht="15.75">
      <c r="I37375" s="192"/>
      <c r="J37375" s="192"/>
    </row>
    <row r="37376" spans="9:10" ht="15.75">
      <c r="I37376" s="192"/>
      <c r="J37376" s="192"/>
    </row>
    <row r="37377" spans="9:10" ht="15.75">
      <c r="I37377" s="192"/>
      <c r="J37377" s="192"/>
    </row>
    <row r="37378" spans="9:10" ht="15.75">
      <c r="I37378" s="192"/>
      <c r="J37378" s="192"/>
    </row>
    <row r="37379" spans="9:10" ht="15.75">
      <c r="I37379" s="192"/>
      <c r="J37379" s="192"/>
    </row>
    <row r="37380" spans="9:10" ht="15.75">
      <c r="I37380" s="192"/>
      <c r="J37380" s="192"/>
    </row>
    <row r="37381" spans="9:10" ht="15.75">
      <c r="I37381" s="192"/>
      <c r="J37381" s="192"/>
    </row>
    <row r="37382" spans="9:10" ht="15.75">
      <c r="I37382" s="192"/>
      <c r="J37382" s="192"/>
    </row>
    <row r="37383" spans="9:10" ht="15.75">
      <c r="I37383" s="192"/>
      <c r="J37383" s="192"/>
    </row>
    <row r="37384" spans="9:10" ht="15.75">
      <c r="I37384" s="192"/>
      <c r="J37384" s="192"/>
    </row>
    <row r="37385" spans="9:10" ht="15.75">
      <c r="I37385" s="192"/>
      <c r="J37385" s="192"/>
    </row>
    <row r="37386" spans="9:10" ht="15.75">
      <c r="I37386" s="192"/>
      <c r="J37386" s="192"/>
    </row>
    <row r="37387" spans="9:10" ht="15.75">
      <c r="I37387" s="192"/>
      <c r="J37387" s="192"/>
    </row>
    <row r="37388" spans="9:10" ht="15.75">
      <c r="I37388" s="192"/>
      <c r="J37388" s="192"/>
    </row>
    <row r="37389" spans="9:10" ht="15.75">
      <c r="I37389" s="192"/>
      <c r="J37389" s="192"/>
    </row>
    <row r="37390" spans="9:10" ht="15.75">
      <c r="I37390" s="192"/>
      <c r="J37390" s="192"/>
    </row>
    <row r="37391" spans="9:10" ht="15.75">
      <c r="I37391" s="192"/>
      <c r="J37391" s="192"/>
    </row>
    <row r="37392" spans="9:10" ht="15.75">
      <c r="I37392" s="192"/>
      <c r="J37392" s="192"/>
    </row>
    <row r="37393" spans="9:10" ht="15.75">
      <c r="I37393" s="192"/>
      <c r="J37393" s="192"/>
    </row>
    <row r="37394" spans="9:10" ht="15.75">
      <c r="I37394" s="192"/>
      <c r="J37394" s="192"/>
    </row>
    <row r="37395" spans="9:10" ht="15.75">
      <c r="I37395" s="192"/>
      <c r="J37395" s="192"/>
    </row>
    <row r="37396" spans="9:10" ht="15.75">
      <c r="I37396" s="192"/>
      <c r="J37396" s="192"/>
    </row>
    <row r="37397" spans="9:10" ht="15.75">
      <c r="I37397" s="192"/>
      <c r="J37397" s="192"/>
    </row>
    <row r="37398" spans="9:10" ht="15.75">
      <c r="I37398" s="192"/>
      <c r="J37398" s="192"/>
    </row>
    <row r="37399" spans="9:10" ht="15.75">
      <c r="I37399" s="192"/>
      <c r="J37399" s="192"/>
    </row>
    <row r="37400" spans="9:10" ht="15.75">
      <c r="I37400" s="192"/>
      <c r="J37400" s="192"/>
    </row>
    <row r="37401" spans="9:10" ht="15.75">
      <c r="I37401" s="192"/>
      <c r="J37401" s="192"/>
    </row>
    <row r="37402" spans="9:10" ht="15.75">
      <c r="I37402" s="192"/>
      <c r="J37402" s="192"/>
    </row>
    <row r="37403" spans="9:10" ht="15.75">
      <c r="I37403" s="192"/>
      <c r="J37403" s="192"/>
    </row>
    <row r="37404" spans="9:10" ht="15.75">
      <c r="I37404" s="192"/>
      <c r="J37404" s="192"/>
    </row>
    <row r="37405" spans="9:10" ht="15.75">
      <c r="I37405" s="192"/>
      <c r="J37405" s="192"/>
    </row>
    <row r="37406" spans="9:10" ht="15.75">
      <c r="I37406" s="192"/>
      <c r="J37406" s="192"/>
    </row>
    <row r="37407" spans="9:10" ht="15.75">
      <c r="I37407" s="192"/>
      <c r="J37407" s="192"/>
    </row>
    <row r="37408" spans="9:10" ht="15.75">
      <c r="I37408" s="192"/>
      <c r="J37408" s="192"/>
    </row>
    <row r="37409" spans="9:10" ht="15.75">
      <c r="I37409" s="192"/>
      <c r="J37409" s="192"/>
    </row>
    <row r="37410" spans="9:10" ht="15.75">
      <c r="I37410" s="192"/>
      <c r="J37410" s="192"/>
    </row>
    <row r="37411" spans="9:10" ht="15.75">
      <c r="I37411" s="192"/>
      <c r="J37411" s="192"/>
    </row>
    <row r="37412" spans="9:10" ht="15.75">
      <c r="I37412" s="192"/>
      <c r="J37412" s="192"/>
    </row>
    <row r="37413" spans="9:10" ht="15.75">
      <c r="I37413" s="192"/>
      <c r="J37413" s="192"/>
    </row>
    <row r="37414" spans="9:10" ht="15.75">
      <c r="I37414" s="192"/>
      <c r="J37414" s="192"/>
    </row>
    <row r="37415" spans="9:10" ht="15.75">
      <c r="I37415" s="192"/>
      <c r="J37415" s="192"/>
    </row>
    <row r="37416" spans="9:10" ht="15.75">
      <c r="I37416" s="192"/>
      <c r="J37416" s="192"/>
    </row>
    <row r="37417" spans="9:10" ht="15.75">
      <c r="I37417" s="192"/>
      <c r="J37417" s="192"/>
    </row>
    <row r="37418" spans="9:10" ht="15.75">
      <c r="I37418" s="192"/>
      <c r="J37418" s="192"/>
    </row>
    <row r="37419" spans="9:10" ht="15.75">
      <c r="I37419" s="192"/>
      <c r="J37419" s="192"/>
    </row>
    <row r="37420" spans="9:10" ht="15.75">
      <c r="I37420" s="192"/>
      <c r="J37420" s="192"/>
    </row>
    <row r="37421" spans="9:10" ht="15.75">
      <c r="I37421" s="192"/>
      <c r="J37421" s="192"/>
    </row>
    <row r="37422" spans="9:10" ht="15.75">
      <c r="I37422" s="192"/>
      <c r="J37422" s="192"/>
    </row>
    <row r="37423" spans="9:10" ht="15.75">
      <c r="I37423" s="192"/>
      <c r="J37423" s="192"/>
    </row>
    <row r="37424" spans="9:10" ht="15.75">
      <c r="I37424" s="192"/>
      <c r="J37424" s="192"/>
    </row>
    <row r="37425" spans="9:10" ht="15.75">
      <c r="I37425" s="192"/>
      <c r="J37425" s="192"/>
    </row>
    <row r="37426" spans="9:10" ht="15.75">
      <c r="I37426" s="192"/>
      <c r="J37426" s="192"/>
    </row>
    <row r="37427" spans="9:10" ht="15.75">
      <c r="I37427" s="192"/>
      <c r="J37427" s="192"/>
    </row>
    <row r="37428" spans="9:10" ht="15.75">
      <c r="I37428" s="192"/>
      <c r="J37428" s="192"/>
    </row>
    <row r="37429" spans="9:10" ht="15.75">
      <c r="I37429" s="192"/>
      <c r="J37429" s="192"/>
    </row>
    <row r="37430" spans="9:10" ht="15.75">
      <c r="I37430" s="192"/>
      <c r="J37430" s="192"/>
    </row>
    <row r="37431" spans="9:10" ht="15.75">
      <c r="I37431" s="192"/>
      <c r="J37431" s="192"/>
    </row>
    <row r="37432" spans="9:10" ht="15.75">
      <c r="I37432" s="192"/>
      <c r="J37432" s="192"/>
    </row>
    <row r="37433" spans="9:10" ht="15.75">
      <c r="I37433" s="192"/>
      <c r="J37433" s="192"/>
    </row>
    <row r="37434" spans="9:10" ht="15.75">
      <c r="I37434" s="192"/>
      <c r="J37434" s="192"/>
    </row>
    <row r="37435" spans="9:10" ht="15.75">
      <c r="I37435" s="192"/>
      <c r="J37435" s="192"/>
    </row>
    <row r="37436" spans="9:10" ht="15.75">
      <c r="I37436" s="192"/>
      <c r="J37436" s="192"/>
    </row>
    <row r="37437" spans="9:10" ht="15.75">
      <c r="I37437" s="192"/>
      <c r="J37437" s="192"/>
    </row>
    <row r="37438" spans="9:10" ht="15.75">
      <c r="I37438" s="192"/>
      <c r="J37438" s="192"/>
    </row>
    <row r="37439" spans="9:10" ht="15.75">
      <c r="I37439" s="192"/>
      <c r="J37439" s="192"/>
    </row>
    <row r="37440" spans="9:10" ht="15.75">
      <c r="I37440" s="192"/>
      <c r="J37440" s="192"/>
    </row>
    <row r="37441" spans="9:10" ht="15.75">
      <c r="I37441" s="192"/>
      <c r="J37441" s="192"/>
    </row>
    <row r="37442" spans="9:10" ht="15.75">
      <c r="I37442" s="192"/>
      <c r="J37442" s="192"/>
    </row>
    <row r="37443" spans="9:10" ht="15.75">
      <c r="I37443" s="192"/>
      <c r="J37443" s="192"/>
    </row>
    <row r="37444" spans="9:10" ht="15.75">
      <c r="I37444" s="192"/>
      <c r="J37444" s="192"/>
    </row>
    <row r="37445" spans="9:10" ht="15.75">
      <c r="I37445" s="192"/>
      <c r="J37445" s="192"/>
    </row>
    <row r="37446" spans="9:10" ht="15.75">
      <c r="I37446" s="192"/>
      <c r="J37446" s="192"/>
    </row>
    <row r="37447" spans="9:10" ht="15.75">
      <c r="I37447" s="192"/>
      <c r="J37447" s="192"/>
    </row>
    <row r="37448" spans="9:10" ht="15.75">
      <c r="I37448" s="192"/>
      <c r="J37448" s="192"/>
    </row>
    <row r="37449" spans="9:10" ht="15.75">
      <c r="I37449" s="192"/>
      <c r="J37449" s="192"/>
    </row>
    <row r="37450" spans="9:10" ht="15.75">
      <c r="I37450" s="192"/>
      <c r="J37450" s="192"/>
    </row>
    <row r="37451" spans="9:10" ht="15.75">
      <c r="I37451" s="192"/>
      <c r="J37451" s="192"/>
    </row>
    <row r="37452" spans="9:10" ht="15.75">
      <c r="I37452" s="192"/>
      <c r="J37452" s="192"/>
    </row>
    <row r="37453" spans="9:10" ht="15.75">
      <c r="I37453" s="192"/>
      <c r="J37453" s="192"/>
    </row>
    <row r="37454" spans="9:10" ht="15.75">
      <c r="I37454" s="192"/>
      <c r="J37454" s="192"/>
    </row>
    <row r="37455" spans="9:10" ht="15.75">
      <c r="I37455" s="192"/>
      <c r="J37455" s="192"/>
    </row>
    <row r="37456" spans="9:10" ht="15.75">
      <c r="I37456" s="192"/>
      <c r="J37456" s="192"/>
    </row>
    <row r="37457" spans="9:10" ht="15.75">
      <c r="I37457" s="192"/>
      <c r="J37457" s="192"/>
    </row>
    <row r="37458" spans="9:10" ht="15.75">
      <c r="I37458" s="192"/>
      <c r="J37458" s="192"/>
    </row>
    <row r="37459" spans="9:10" ht="15.75">
      <c r="I37459" s="192"/>
      <c r="J37459" s="192"/>
    </row>
    <row r="37460" spans="9:10" ht="15.75">
      <c r="I37460" s="192"/>
      <c r="J37460" s="192"/>
    </row>
    <row r="37461" spans="9:10" ht="15.75">
      <c r="I37461" s="192"/>
      <c r="J37461" s="192"/>
    </row>
    <row r="37462" spans="9:10" ht="15.75">
      <c r="I37462" s="192"/>
      <c r="J37462" s="192"/>
    </row>
    <row r="37463" spans="9:10" ht="15.75">
      <c r="I37463" s="192"/>
      <c r="J37463" s="192"/>
    </row>
    <row r="37464" spans="9:10" ht="15.75">
      <c r="I37464" s="192"/>
      <c r="J37464" s="192"/>
    </row>
    <row r="37465" spans="9:10" ht="15.75">
      <c r="I37465" s="192"/>
      <c r="J37465" s="192"/>
    </row>
    <row r="37466" spans="9:10" ht="15.75">
      <c r="I37466" s="192"/>
      <c r="J37466" s="192"/>
    </row>
    <row r="37467" spans="9:10" ht="15.75">
      <c r="I37467" s="192"/>
      <c r="J37467" s="192"/>
    </row>
    <row r="37468" spans="9:10" ht="15.75">
      <c r="I37468" s="192"/>
      <c r="J37468" s="192"/>
    </row>
    <row r="37469" spans="9:10" ht="15.75">
      <c r="I37469" s="192"/>
      <c r="J37469" s="192"/>
    </row>
    <row r="37470" spans="9:10" ht="15.75">
      <c r="I37470" s="192"/>
      <c r="J37470" s="192"/>
    </row>
    <row r="37471" spans="9:10" ht="15.75">
      <c r="I37471" s="192"/>
      <c r="J37471" s="192"/>
    </row>
    <row r="37472" spans="9:10" ht="15.75">
      <c r="I37472" s="192"/>
      <c r="J37472" s="192"/>
    </row>
    <row r="37473" spans="9:10" ht="15.75">
      <c r="I37473" s="192"/>
      <c r="J37473" s="192"/>
    </row>
    <row r="37474" spans="9:10" ht="15.75">
      <c r="I37474" s="192"/>
      <c r="J37474" s="192"/>
    </row>
    <row r="37475" spans="9:10" ht="15.75">
      <c r="I37475" s="192"/>
      <c r="J37475" s="192"/>
    </row>
    <row r="37476" spans="9:10" ht="15.75">
      <c r="I37476" s="192"/>
      <c r="J37476" s="192"/>
    </row>
    <row r="37477" spans="9:10" ht="15.75">
      <c r="I37477" s="192"/>
      <c r="J37477" s="192"/>
    </row>
    <row r="37478" spans="9:10" ht="15.75">
      <c r="I37478" s="192"/>
      <c r="J37478" s="192"/>
    </row>
    <row r="37479" spans="9:10" ht="15.75">
      <c r="I37479" s="192"/>
      <c r="J37479" s="192"/>
    </row>
    <row r="37480" spans="9:10" ht="15.75">
      <c r="I37480" s="192"/>
      <c r="J37480" s="192"/>
    </row>
    <row r="37481" spans="9:10" ht="15.75">
      <c r="I37481" s="192"/>
      <c r="J37481" s="192"/>
    </row>
    <row r="37482" spans="9:10" ht="15.75">
      <c r="I37482" s="192"/>
      <c r="J37482" s="192"/>
    </row>
    <row r="37483" spans="9:10" ht="15.75">
      <c r="I37483" s="192"/>
      <c r="J37483" s="192"/>
    </row>
    <row r="37484" spans="9:10" ht="15.75">
      <c r="I37484" s="192"/>
      <c r="J37484" s="192"/>
    </row>
    <row r="37485" spans="9:10" ht="15.75">
      <c r="I37485" s="192"/>
      <c r="J37485" s="192"/>
    </row>
    <row r="37486" spans="9:10" ht="15.75">
      <c r="I37486" s="192"/>
      <c r="J37486" s="192"/>
    </row>
    <row r="37487" spans="9:10" ht="15.75">
      <c r="I37487" s="192"/>
      <c r="J37487" s="192"/>
    </row>
    <row r="37488" spans="9:10" ht="15.75">
      <c r="I37488" s="192"/>
      <c r="J37488" s="192"/>
    </row>
    <row r="37489" spans="9:10" ht="15.75">
      <c r="I37489" s="192"/>
      <c r="J37489" s="192"/>
    </row>
    <row r="37490" spans="9:10" ht="15.75">
      <c r="I37490" s="192"/>
      <c r="J37490" s="192"/>
    </row>
    <row r="37491" spans="9:10" ht="15.75">
      <c r="I37491" s="192"/>
      <c r="J37491" s="192"/>
    </row>
    <row r="37492" spans="9:10" ht="15.75">
      <c r="I37492" s="192"/>
      <c r="J37492" s="192"/>
    </row>
    <row r="37493" spans="9:10" ht="15.75">
      <c r="I37493" s="192"/>
      <c r="J37493" s="192"/>
    </row>
    <row r="37494" spans="9:10" ht="15.75">
      <c r="I37494" s="192"/>
      <c r="J37494" s="192"/>
    </row>
    <row r="37495" spans="9:10" ht="15.75">
      <c r="I37495" s="192"/>
      <c r="J37495" s="192"/>
    </row>
    <row r="37496" spans="9:10" ht="15.75">
      <c r="I37496" s="192"/>
      <c r="J37496" s="192"/>
    </row>
    <row r="37497" spans="9:10" ht="15.75">
      <c r="I37497" s="192"/>
      <c r="J37497" s="192"/>
    </row>
    <row r="37498" spans="9:10" ht="15.75">
      <c r="I37498" s="192"/>
      <c r="J37498" s="192"/>
    </row>
    <row r="37499" spans="9:10" ht="15.75">
      <c r="I37499" s="192"/>
      <c r="J37499" s="192"/>
    </row>
    <row r="37500" spans="9:10" ht="15.75">
      <c r="I37500" s="192"/>
      <c r="J37500" s="192"/>
    </row>
    <row r="37501" spans="9:10" ht="15.75">
      <c r="I37501" s="192"/>
      <c r="J37501" s="192"/>
    </row>
    <row r="37502" spans="9:10" ht="15.75">
      <c r="I37502" s="192"/>
      <c r="J37502" s="192"/>
    </row>
    <row r="37503" spans="9:10" ht="15.75">
      <c r="I37503" s="192"/>
      <c r="J37503" s="192"/>
    </row>
    <row r="37504" spans="9:10" ht="15.75">
      <c r="I37504" s="192"/>
      <c r="J37504" s="192"/>
    </row>
    <row r="37505" spans="9:10" ht="15.75">
      <c r="I37505" s="192"/>
      <c r="J37505" s="192"/>
    </row>
    <row r="37506" spans="9:10" ht="15.75">
      <c r="I37506" s="192"/>
      <c r="J37506" s="192"/>
    </row>
    <row r="37507" spans="9:10" ht="15.75">
      <c r="I37507" s="192"/>
      <c r="J37507" s="192"/>
    </row>
    <row r="37508" spans="9:10" ht="15.75">
      <c r="I37508" s="192"/>
      <c r="J37508" s="192"/>
    </row>
    <row r="37509" spans="9:10" ht="15.75">
      <c r="I37509" s="192"/>
      <c r="J37509" s="192"/>
    </row>
    <row r="37510" spans="9:10" ht="15.75">
      <c r="I37510" s="192"/>
      <c r="J37510" s="192"/>
    </row>
    <row r="37511" spans="9:10" ht="15.75">
      <c r="I37511" s="192"/>
      <c r="J37511" s="192"/>
    </row>
    <row r="37512" spans="9:10" ht="15.75">
      <c r="I37512" s="192"/>
      <c r="J37512" s="192"/>
    </row>
    <row r="37513" spans="9:10" ht="15.75">
      <c r="I37513" s="192"/>
      <c r="J37513" s="192"/>
    </row>
    <row r="37514" spans="9:10" ht="15.75">
      <c r="I37514" s="192"/>
      <c r="J37514" s="192"/>
    </row>
    <row r="37515" spans="9:10" ht="15.75">
      <c r="I37515" s="192"/>
      <c r="J37515" s="192"/>
    </row>
    <row r="37516" spans="9:10" ht="15.75">
      <c r="I37516" s="192"/>
      <c r="J37516" s="192"/>
    </row>
    <row r="37517" spans="9:10" ht="15.75">
      <c r="I37517" s="192"/>
      <c r="J37517" s="192"/>
    </row>
    <row r="37518" spans="9:10" ht="15.75">
      <c r="I37518" s="192"/>
      <c r="J37518" s="192"/>
    </row>
    <row r="37519" spans="9:10" ht="15.75">
      <c r="I37519" s="192"/>
      <c r="J37519" s="192"/>
    </row>
    <row r="37520" spans="9:10" ht="15.75">
      <c r="I37520" s="192"/>
      <c r="J37520" s="192"/>
    </row>
    <row r="37521" spans="9:10" ht="15.75">
      <c r="I37521" s="192"/>
      <c r="J37521" s="192"/>
    </row>
    <row r="37522" spans="9:10" ht="15.75">
      <c r="I37522" s="192"/>
      <c r="J37522" s="192"/>
    </row>
    <row r="37523" spans="9:10" ht="15.75">
      <c r="I37523" s="192"/>
      <c r="J37523" s="192"/>
    </row>
    <row r="37524" spans="9:10" ht="15.75">
      <c r="I37524" s="192"/>
      <c r="J37524" s="192"/>
    </row>
    <row r="37525" spans="9:10" ht="15.75">
      <c r="I37525" s="192"/>
      <c r="J37525" s="192"/>
    </row>
    <row r="37526" spans="9:10" ht="15.75">
      <c r="I37526" s="192"/>
      <c r="J37526" s="192"/>
    </row>
    <row r="37527" spans="9:10" ht="15.75">
      <c r="I37527" s="192"/>
      <c r="J37527" s="192"/>
    </row>
    <row r="37528" spans="9:10" ht="15.75">
      <c r="I37528" s="192"/>
      <c r="J37528" s="192"/>
    </row>
    <row r="37529" spans="9:10" ht="15.75">
      <c r="I37529" s="192"/>
      <c r="J37529" s="192"/>
    </row>
    <row r="37530" spans="9:10" ht="15.75">
      <c r="I37530" s="192"/>
      <c r="J37530" s="192"/>
    </row>
    <row r="37531" spans="9:10" ht="15.75">
      <c r="I37531" s="192"/>
      <c r="J37531" s="192"/>
    </row>
    <row r="37532" spans="9:10" ht="15.75">
      <c r="I37532" s="192"/>
      <c r="J37532" s="192"/>
    </row>
    <row r="37533" spans="9:10" ht="15.75">
      <c r="I37533" s="192"/>
      <c r="J37533" s="192"/>
    </row>
    <row r="37534" spans="9:10" ht="15.75">
      <c r="I37534" s="192"/>
      <c r="J37534" s="192"/>
    </row>
    <row r="37535" spans="9:10" ht="15.75">
      <c r="I37535" s="192"/>
      <c r="J37535" s="192"/>
    </row>
    <row r="37536" spans="9:10" ht="15.75">
      <c r="I37536" s="192"/>
      <c r="J37536" s="192"/>
    </row>
    <row r="37537" spans="9:10" ht="15.75">
      <c r="I37537" s="192"/>
      <c r="J37537" s="192"/>
    </row>
    <row r="37538" spans="9:10" ht="15.75">
      <c r="I37538" s="192"/>
      <c r="J37538" s="192"/>
    </row>
    <row r="37539" spans="9:10" ht="15.75">
      <c r="I37539" s="192"/>
      <c r="J37539" s="192"/>
    </row>
    <row r="37540" spans="9:10" ht="15.75">
      <c r="I37540" s="192"/>
      <c r="J37540" s="192"/>
    </row>
    <row r="37541" spans="9:10" ht="15.75">
      <c r="I37541" s="192"/>
      <c r="J37541" s="192"/>
    </row>
    <row r="37542" spans="9:10" ht="15.75">
      <c r="I37542" s="192"/>
      <c r="J37542" s="192"/>
    </row>
    <row r="37543" spans="9:10" ht="15.75">
      <c r="I37543" s="192"/>
      <c r="J37543" s="192"/>
    </row>
    <row r="37544" spans="9:10" ht="15.75">
      <c r="I37544" s="192"/>
      <c r="J37544" s="192"/>
    </row>
    <row r="37545" spans="9:10" ht="15.75">
      <c r="I37545" s="192"/>
      <c r="J37545" s="192"/>
    </row>
    <row r="37546" spans="9:10" ht="15.75">
      <c r="I37546" s="192"/>
      <c r="J37546" s="192"/>
    </row>
    <row r="37547" spans="9:10" ht="15.75">
      <c r="I37547" s="192"/>
      <c r="J37547" s="192"/>
    </row>
    <row r="37548" spans="9:10" ht="15.75">
      <c r="I37548" s="192"/>
      <c r="J37548" s="192"/>
    </row>
    <row r="37549" spans="9:10" ht="15.75">
      <c r="I37549" s="192"/>
      <c r="J37549" s="192"/>
    </row>
    <row r="37550" spans="9:10" ht="15.75">
      <c r="I37550" s="192"/>
      <c r="J37550" s="192"/>
    </row>
    <row r="37551" spans="9:10" ht="15.75">
      <c r="I37551" s="192"/>
      <c r="J37551" s="192"/>
    </row>
    <row r="37552" spans="9:10" ht="15.75">
      <c r="I37552" s="192"/>
      <c r="J37552" s="192"/>
    </row>
    <row r="37553" spans="9:10" ht="15.75">
      <c r="I37553" s="192"/>
      <c r="J37553" s="192"/>
    </row>
    <row r="37554" spans="9:10" ht="15.75">
      <c r="I37554" s="192"/>
      <c r="J37554" s="192"/>
    </row>
    <row r="37555" spans="9:10" ht="15.75">
      <c r="I37555" s="192"/>
      <c r="J37555" s="192"/>
    </row>
    <row r="37556" spans="9:10" ht="15.75">
      <c r="I37556" s="192"/>
      <c r="J37556" s="192"/>
    </row>
    <row r="37557" spans="9:10" ht="15.75">
      <c r="I37557" s="192"/>
      <c r="J37557" s="192"/>
    </row>
    <row r="37558" spans="9:10" ht="15.75">
      <c r="I37558" s="192"/>
      <c r="J37558" s="192"/>
    </row>
    <row r="37559" spans="9:10" ht="15.75">
      <c r="I37559" s="192"/>
      <c r="J37559" s="192"/>
    </row>
    <row r="37560" spans="9:10" ht="15.75">
      <c r="I37560" s="192"/>
      <c r="J37560" s="192"/>
    </row>
    <row r="37561" spans="9:10" ht="15.75">
      <c r="I37561" s="192"/>
      <c r="J37561" s="192"/>
    </row>
    <row r="37562" spans="9:10" ht="15.75">
      <c r="I37562" s="192"/>
      <c r="J37562" s="192"/>
    </row>
    <row r="37563" spans="9:10" ht="15.75">
      <c r="I37563" s="192"/>
      <c r="J37563" s="192"/>
    </row>
    <row r="37564" spans="9:10" ht="15.75">
      <c r="I37564" s="192"/>
      <c r="J37564" s="192"/>
    </row>
    <row r="37565" spans="9:10" ht="15.75">
      <c r="I37565" s="192"/>
      <c r="J37565" s="192"/>
    </row>
    <row r="37566" spans="9:10" ht="15.75">
      <c r="I37566" s="192"/>
      <c r="J37566" s="192"/>
    </row>
    <row r="37567" spans="9:10" ht="15.75">
      <c r="I37567" s="192"/>
      <c r="J37567" s="192"/>
    </row>
    <row r="37568" spans="9:10" ht="15.75">
      <c r="I37568" s="192"/>
      <c r="J37568" s="192"/>
    </row>
    <row r="37569" spans="9:10" ht="15.75">
      <c r="I37569" s="192"/>
      <c r="J37569" s="192"/>
    </row>
    <row r="37570" spans="9:10" ht="15.75">
      <c r="I37570" s="192"/>
      <c r="J37570" s="192"/>
    </row>
    <row r="37571" spans="9:10" ht="15.75">
      <c r="I37571" s="192"/>
      <c r="J37571" s="192"/>
    </row>
    <row r="37572" spans="9:10" ht="15.75">
      <c r="I37572" s="192"/>
      <c r="J37572" s="192"/>
    </row>
    <row r="37573" spans="9:10" ht="15.75">
      <c r="I37573" s="192"/>
      <c r="J37573" s="192"/>
    </row>
    <row r="37574" spans="9:10" ht="15.75">
      <c r="I37574" s="192"/>
      <c r="J37574" s="192"/>
    </row>
    <row r="37575" spans="9:10" ht="15.75">
      <c r="I37575" s="192"/>
      <c r="J37575" s="192"/>
    </row>
    <row r="37576" spans="9:10" ht="15.75">
      <c r="I37576" s="192"/>
      <c r="J37576" s="192"/>
    </row>
    <row r="37577" spans="9:10" ht="15.75">
      <c r="I37577" s="192"/>
      <c r="J37577" s="192"/>
    </row>
    <row r="37578" spans="9:10" ht="15.75">
      <c r="I37578" s="192"/>
      <c r="J37578" s="192"/>
    </row>
    <row r="37579" spans="9:10" ht="15.75">
      <c r="I37579" s="192"/>
      <c r="J37579" s="192"/>
    </row>
    <row r="37580" spans="9:10" ht="15.75">
      <c r="I37580" s="192"/>
      <c r="J37580" s="192"/>
    </row>
    <row r="37581" spans="9:10" ht="15.75">
      <c r="I37581" s="192"/>
      <c r="J37581" s="192"/>
    </row>
    <row r="37582" spans="9:10" ht="15.75">
      <c r="I37582" s="192"/>
      <c r="J37582" s="192"/>
    </row>
    <row r="37583" spans="9:10" ht="15.75">
      <c r="I37583" s="192"/>
      <c r="J37583" s="192"/>
    </row>
    <row r="37584" spans="9:10" ht="15.75">
      <c r="I37584" s="192"/>
      <c r="J37584" s="192"/>
    </row>
    <row r="37585" spans="9:10" ht="15.75">
      <c r="I37585" s="192"/>
      <c r="J37585" s="192"/>
    </row>
    <row r="37586" spans="9:10" ht="15.75">
      <c r="I37586" s="192"/>
      <c r="J37586" s="192"/>
    </row>
    <row r="37587" spans="9:10" ht="15.75">
      <c r="I37587" s="192"/>
      <c r="J37587" s="192"/>
    </row>
    <row r="37588" spans="9:10" ht="15.75">
      <c r="I37588" s="192"/>
      <c r="J37588" s="192"/>
    </row>
    <row r="37589" spans="9:10" ht="15.75">
      <c r="I37589" s="192"/>
      <c r="J37589" s="192"/>
    </row>
    <row r="37590" spans="9:10" ht="15.75">
      <c r="I37590" s="192"/>
      <c r="J37590" s="192"/>
    </row>
    <row r="37591" spans="9:10" ht="15.75">
      <c r="I37591" s="192"/>
      <c r="J37591" s="192"/>
    </row>
    <row r="37592" spans="9:10" ht="15.75">
      <c r="I37592" s="192"/>
      <c r="J37592" s="192"/>
    </row>
    <row r="37593" spans="9:10" ht="15.75">
      <c r="I37593" s="192"/>
      <c r="J37593" s="192"/>
    </row>
    <row r="37594" spans="9:10" ht="15.75">
      <c r="I37594" s="192"/>
      <c r="J37594" s="192"/>
    </row>
    <row r="37595" spans="9:10" ht="15.75">
      <c r="I37595" s="192"/>
      <c r="J37595" s="192"/>
    </row>
    <row r="37596" spans="9:10" ht="15.75">
      <c r="I37596" s="192"/>
      <c r="J37596" s="192"/>
    </row>
    <row r="37597" spans="9:10" ht="15.75">
      <c r="I37597" s="192"/>
      <c r="J37597" s="192"/>
    </row>
    <row r="37598" spans="9:10" ht="15.75">
      <c r="I37598" s="192"/>
      <c r="J37598" s="192"/>
    </row>
    <row r="37599" spans="9:10" ht="15.75">
      <c r="I37599" s="192"/>
      <c r="J37599" s="192"/>
    </row>
    <row r="37600" spans="9:10" ht="15.75">
      <c r="I37600" s="192"/>
      <c r="J37600" s="192"/>
    </row>
    <row r="37601" spans="9:10" ht="15.75">
      <c r="I37601" s="192"/>
      <c r="J37601" s="192"/>
    </row>
    <row r="37602" spans="9:10" ht="15.75">
      <c r="I37602" s="192"/>
      <c r="J37602" s="192"/>
    </row>
    <row r="37603" spans="9:10" ht="15.75">
      <c r="I37603" s="192"/>
      <c r="J37603" s="192"/>
    </row>
    <row r="37604" spans="9:10" ht="15.75">
      <c r="I37604" s="192"/>
      <c r="J37604" s="192"/>
    </row>
    <row r="37605" spans="9:10" ht="15.75">
      <c r="I37605" s="192"/>
      <c r="J37605" s="192"/>
    </row>
    <row r="37606" spans="9:10" ht="15.75">
      <c r="I37606" s="192"/>
      <c r="J37606" s="192"/>
    </row>
    <row r="37607" spans="9:10" ht="15.75">
      <c r="I37607" s="192"/>
      <c r="J37607" s="192"/>
    </row>
    <row r="37608" spans="9:10" ht="15.75">
      <c r="I37608" s="192"/>
      <c r="J37608" s="192"/>
    </row>
    <row r="37609" spans="9:10" ht="15.75">
      <c r="I37609" s="192"/>
      <c r="J37609" s="192"/>
    </row>
    <row r="37610" spans="9:10" ht="15.75">
      <c r="I37610" s="192"/>
      <c r="J37610" s="192"/>
    </row>
    <row r="37611" spans="9:10" ht="15.75">
      <c r="I37611" s="192"/>
      <c r="J37611" s="192"/>
    </row>
    <row r="37612" spans="9:10" ht="15.75">
      <c r="I37612" s="192"/>
      <c r="J37612" s="192"/>
    </row>
    <row r="37613" spans="9:10" ht="15.75">
      <c r="I37613" s="192"/>
      <c r="J37613" s="192"/>
    </row>
    <row r="37614" spans="9:10" ht="15.75">
      <c r="I37614" s="192"/>
      <c r="J37614" s="192"/>
    </row>
    <row r="37615" spans="9:10" ht="15.75">
      <c r="I37615" s="192"/>
      <c r="J37615" s="192"/>
    </row>
    <row r="37616" spans="9:10" ht="15.75">
      <c r="I37616" s="192"/>
      <c r="J37616" s="192"/>
    </row>
    <row r="37617" spans="9:10" ht="15.75">
      <c r="I37617" s="192"/>
      <c r="J37617" s="192"/>
    </row>
    <row r="37618" spans="9:10" ht="15.75">
      <c r="I37618" s="192"/>
      <c r="J37618" s="192"/>
    </row>
    <row r="37619" spans="9:10" ht="15.75">
      <c r="I37619" s="192"/>
      <c r="J37619" s="192"/>
    </row>
    <row r="37620" spans="9:10" ht="15.75">
      <c r="I37620" s="192"/>
      <c r="J37620" s="192"/>
    </row>
    <row r="37621" spans="9:10" ht="15.75">
      <c r="I37621" s="192"/>
      <c r="J37621" s="192"/>
    </row>
    <row r="37622" spans="9:10" ht="15.75">
      <c r="I37622" s="192"/>
      <c r="J37622" s="192"/>
    </row>
    <row r="37623" spans="9:10" ht="15.75">
      <c r="I37623" s="192"/>
      <c r="J37623" s="192"/>
    </row>
    <row r="37624" spans="9:10" ht="15.75">
      <c r="I37624" s="192"/>
      <c r="J37624" s="192"/>
    </row>
    <row r="37625" spans="9:10" ht="15.75">
      <c r="I37625" s="192"/>
      <c r="J37625" s="192"/>
    </row>
    <row r="37626" spans="9:10" ht="15.75">
      <c r="I37626" s="192"/>
      <c r="J37626" s="192"/>
    </row>
    <row r="37627" spans="9:10" ht="15.75">
      <c r="I37627" s="192"/>
      <c r="J37627" s="192"/>
    </row>
    <row r="37628" spans="9:10" ht="15.75">
      <c r="I37628" s="192"/>
      <c r="J37628" s="192"/>
    </row>
    <row r="37629" spans="9:10" ht="15.75">
      <c r="I37629" s="192"/>
      <c r="J37629" s="192"/>
    </row>
    <row r="37630" spans="9:10" ht="15.75">
      <c r="I37630" s="192"/>
      <c r="J37630" s="192"/>
    </row>
    <row r="37631" spans="9:10" ht="15.75">
      <c r="I37631" s="192"/>
      <c r="J37631" s="192"/>
    </row>
    <row r="37632" spans="9:10" ht="15.75">
      <c r="I37632" s="192"/>
      <c r="J37632" s="192"/>
    </row>
    <row r="37633" spans="9:10" ht="15.75">
      <c r="I37633" s="192"/>
      <c r="J37633" s="192"/>
    </row>
    <row r="37634" spans="9:10" ht="15.75">
      <c r="I37634" s="192"/>
      <c r="J37634" s="192"/>
    </row>
    <row r="37635" spans="9:10" ht="15.75">
      <c r="I37635" s="192"/>
      <c r="J37635" s="192"/>
    </row>
    <row r="37636" spans="9:10" ht="15.75">
      <c r="I37636" s="192"/>
      <c r="J37636" s="192"/>
    </row>
    <row r="37637" spans="9:10" ht="15.75">
      <c r="I37637" s="192"/>
      <c r="J37637" s="192"/>
    </row>
    <row r="37638" spans="9:10" ht="15.75">
      <c r="I37638" s="192"/>
      <c r="J37638" s="192"/>
    </row>
    <row r="37639" spans="9:10" ht="15.75">
      <c r="I37639" s="192"/>
      <c r="J37639" s="192"/>
    </row>
    <row r="37640" spans="9:10" ht="15.75">
      <c r="I37640" s="192"/>
      <c r="J37640" s="192"/>
    </row>
    <row r="37641" spans="9:10" ht="15.75">
      <c r="I37641" s="192"/>
      <c r="J37641" s="192"/>
    </row>
    <row r="37642" spans="9:10" ht="15.75">
      <c r="I37642" s="192"/>
      <c r="J37642" s="192"/>
    </row>
    <row r="37643" spans="9:10" ht="15.75">
      <c r="I37643" s="192"/>
      <c r="J37643" s="192"/>
    </row>
    <row r="37644" spans="9:10" ht="15.75">
      <c r="I37644" s="192"/>
      <c r="J37644" s="192"/>
    </row>
    <row r="37645" spans="9:10" ht="15.75">
      <c r="I37645" s="192"/>
      <c r="J37645" s="192"/>
    </row>
    <row r="37646" spans="9:10" ht="15.75">
      <c r="I37646" s="192"/>
      <c r="J37646" s="192"/>
    </row>
    <row r="37647" spans="9:10" ht="15.75">
      <c r="I37647" s="192"/>
      <c r="J37647" s="192"/>
    </row>
    <row r="37648" spans="9:10" ht="15.75">
      <c r="I37648" s="192"/>
      <c r="J37648" s="192"/>
    </row>
    <row r="37649" spans="9:10" ht="15.75">
      <c r="I37649" s="192"/>
      <c r="J37649" s="192"/>
    </row>
    <row r="37650" spans="9:10" ht="15.75">
      <c r="I37650" s="192"/>
      <c r="J37650" s="192"/>
    </row>
    <row r="37651" spans="9:10" ht="15.75">
      <c r="I37651" s="192"/>
      <c r="J37651" s="192"/>
    </row>
    <row r="37652" spans="9:10" ht="15.75">
      <c r="I37652" s="192"/>
      <c r="J37652" s="192"/>
    </row>
    <row r="37653" spans="9:10" ht="15.75">
      <c r="I37653" s="192"/>
      <c r="J37653" s="192"/>
    </row>
    <row r="37654" spans="9:10" ht="15.75">
      <c r="I37654" s="192"/>
      <c r="J37654" s="192"/>
    </row>
    <row r="37655" spans="9:10" ht="15.75">
      <c r="I37655" s="192"/>
      <c r="J37655" s="192"/>
    </row>
    <row r="37656" spans="9:10" ht="15.75">
      <c r="I37656" s="192"/>
      <c r="J37656" s="192"/>
    </row>
    <row r="37657" spans="9:10" ht="15.75">
      <c r="I37657" s="192"/>
      <c r="J37657" s="192"/>
    </row>
    <row r="37658" spans="9:10" ht="15.75">
      <c r="I37658" s="192"/>
      <c r="J37658" s="192"/>
    </row>
    <row r="37659" spans="9:10" ht="15.75">
      <c r="I37659" s="192"/>
      <c r="J37659" s="192"/>
    </row>
    <row r="37660" spans="9:10" ht="15.75">
      <c r="I37660" s="192"/>
      <c r="J37660" s="192"/>
    </row>
    <row r="37661" spans="9:10" ht="15.75">
      <c r="I37661" s="192"/>
      <c r="J37661" s="192"/>
    </row>
    <row r="37662" spans="9:10" ht="15.75">
      <c r="I37662" s="192"/>
      <c r="J37662" s="192"/>
    </row>
    <row r="37663" spans="9:10" ht="15.75">
      <c r="I37663" s="192"/>
      <c r="J37663" s="192"/>
    </row>
    <row r="37664" spans="9:10" ht="15.75">
      <c r="I37664" s="192"/>
      <c r="J37664" s="192"/>
    </row>
    <row r="37665" spans="9:10" ht="15.75">
      <c r="I37665" s="192"/>
      <c r="J37665" s="192"/>
    </row>
    <row r="37666" spans="9:10" ht="15.75">
      <c r="I37666" s="192"/>
      <c r="J37666" s="192"/>
    </row>
    <row r="37667" spans="9:10" ht="15.75">
      <c r="I37667" s="192"/>
      <c r="J37667" s="192"/>
    </row>
    <row r="37668" spans="9:10" ht="15.75">
      <c r="I37668" s="192"/>
      <c r="J37668" s="192"/>
    </row>
    <row r="37669" spans="9:10" ht="15.75">
      <c r="I37669" s="192"/>
      <c r="J37669" s="192"/>
    </row>
    <row r="37670" spans="9:10" ht="15.75">
      <c r="I37670" s="192"/>
      <c r="J37670" s="192"/>
    </row>
    <row r="37671" spans="9:10" ht="15.75">
      <c r="I37671" s="192"/>
      <c r="J37671" s="192"/>
    </row>
    <row r="37672" spans="9:10" ht="15.75">
      <c r="I37672" s="192"/>
      <c r="J37672" s="192"/>
    </row>
    <row r="37673" spans="9:10" ht="15.75">
      <c r="I37673" s="192"/>
      <c r="J37673" s="192"/>
    </row>
    <row r="37674" spans="9:10" ht="15.75">
      <c r="I37674" s="192"/>
      <c r="J37674" s="192"/>
    </row>
    <row r="37675" spans="9:10" ht="15.75">
      <c r="I37675" s="192"/>
      <c r="J37675" s="192"/>
    </row>
    <row r="37676" spans="9:10" ht="15.75">
      <c r="I37676" s="192"/>
      <c r="J37676" s="192"/>
    </row>
    <row r="37677" spans="9:10" ht="15.75">
      <c r="I37677" s="192"/>
      <c r="J37677" s="192"/>
    </row>
    <row r="37678" spans="9:10" ht="15.75">
      <c r="I37678" s="192"/>
      <c r="J37678" s="192"/>
    </row>
    <row r="37679" spans="9:10" ht="15.75">
      <c r="I37679" s="192"/>
      <c r="J37679" s="192"/>
    </row>
    <row r="37680" spans="9:10" ht="15.75">
      <c r="I37680" s="192"/>
      <c r="J37680" s="192"/>
    </row>
    <row r="37681" spans="9:10" ht="15.75">
      <c r="I37681" s="192"/>
      <c r="J37681" s="192"/>
    </row>
    <row r="37682" spans="9:10" ht="15.75">
      <c r="I37682" s="192"/>
      <c r="J37682" s="192"/>
    </row>
    <row r="37683" spans="9:10" ht="15.75">
      <c r="I37683" s="192"/>
      <c r="J37683" s="192"/>
    </row>
    <row r="37684" spans="9:10" ht="15.75">
      <c r="I37684" s="192"/>
      <c r="J37684" s="192"/>
    </row>
    <row r="37685" spans="9:10" ht="15.75">
      <c r="I37685" s="192"/>
      <c r="J37685" s="192"/>
    </row>
    <row r="37686" spans="9:10" ht="15.75">
      <c r="I37686" s="192"/>
      <c r="J37686" s="192"/>
    </row>
    <row r="37687" spans="9:10" ht="15.75">
      <c r="I37687" s="192"/>
      <c r="J37687" s="192"/>
    </row>
    <row r="37688" spans="9:10" ht="15.75">
      <c r="I37688" s="192"/>
      <c r="J37688" s="192"/>
    </row>
    <row r="37689" spans="9:10" ht="15.75">
      <c r="I37689" s="192"/>
      <c r="J37689" s="192"/>
    </row>
    <row r="37690" spans="9:10" ht="15.75">
      <c r="I37690" s="192"/>
      <c r="J37690" s="192"/>
    </row>
    <row r="37691" spans="9:10" ht="15.75">
      <c r="I37691" s="192"/>
      <c r="J37691" s="192"/>
    </row>
    <row r="37692" spans="9:10" ht="15.75">
      <c r="I37692" s="192"/>
      <c r="J37692" s="192"/>
    </row>
    <row r="37693" spans="9:10" ht="15.75">
      <c r="I37693" s="192"/>
      <c r="J37693" s="192"/>
    </row>
    <row r="37694" spans="9:10" ht="15.75">
      <c r="I37694" s="192"/>
      <c r="J37694" s="192"/>
    </row>
    <row r="37695" spans="9:10" ht="15.75">
      <c r="I37695" s="192"/>
      <c r="J37695" s="192"/>
    </row>
    <row r="37696" spans="9:10" ht="15.75">
      <c r="I37696" s="192"/>
      <c r="J37696" s="192"/>
    </row>
    <row r="37697" spans="9:10" ht="15.75">
      <c r="I37697" s="192"/>
      <c r="J37697" s="192"/>
    </row>
    <row r="37698" spans="9:10" ht="15.75">
      <c r="I37698" s="192"/>
      <c r="J37698" s="192"/>
    </row>
    <row r="37699" spans="9:10" ht="15.75">
      <c r="I37699" s="192"/>
      <c r="J37699" s="192"/>
    </row>
    <row r="37700" spans="9:10" ht="15.75">
      <c r="I37700" s="192"/>
      <c r="J37700" s="192"/>
    </row>
    <row r="37701" spans="9:10" ht="15.75">
      <c r="I37701" s="192"/>
      <c r="J37701" s="192"/>
    </row>
    <row r="37702" spans="9:10" ht="15.75">
      <c r="I37702" s="192"/>
      <c r="J37702" s="192"/>
    </row>
    <row r="37703" spans="9:10" ht="15.75">
      <c r="I37703" s="192"/>
      <c r="J37703" s="192"/>
    </row>
    <row r="37704" spans="9:10" ht="15.75">
      <c r="I37704" s="192"/>
      <c r="J37704" s="192"/>
    </row>
    <row r="37705" spans="9:10" ht="15.75">
      <c r="I37705" s="192"/>
      <c r="J37705" s="192"/>
    </row>
    <row r="37706" spans="9:10" ht="15.75">
      <c r="I37706" s="192"/>
      <c r="J37706" s="192"/>
    </row>
    <row r="37707" spans="9:10" ht="15.75">
      <c r="I37707" s="192"/>
      <c r="J37707" s="192"/>
    </row>
    <row r="37708" spans="9:10" ht="15.75">
      <c r="I37708" s="192"/>
      <c r="J37708" s="192"/>
    </row>
    <row r="37709" spans="9:10" ht="15.75">
      <c r="I37709" s="192"/>
      <c r="J37709" s="192"/>
    </row>
    <row r="37710" spans="9:10" ht="15.75">
      <c r="I37710" s="192"/>
      <c r="J37710" s="192"/>
    </row>
    <row r="37711" spans="9:10" ht="15.75">
      <c r="I37711" s="192"/>
      <c r="J37711" s="192"/>
    </row>
    <row r="37712" spans="9:10" ht="15.75">
      <c r="I37712" s="192"/>
      <c r="J37712" s="192"/>
    </row>
    <row r="37713" spans="9:10" ht="15.75">
      <c r="I37713" s="192"/>
      <c r="J37713" s="192"/>
    </row>
    <row r="37714" spans="9:10" ht="15.75">
      <c r="I37714" s="192"/>
      <c r="J37714" s="192"/>
    </row>
    <row r="37715" spans="9:10" ht="15.75">
      <c r="I37715" s="192"/>
      <c r="J37715" s="192"/>
    </row>
    <row r="37716" spans="9:10" ht="15.75">
      <c r="I37716" s="192"/>
      <c r="J37716" s="192"/>
    </row>
    <row r="37717" spans="9:10" ht="15.75">
      <c r="I37717" s="192"/>
      <c r="J37717" s="192"/>
    </row>
    <row r="37718" spans="9:10" ht="15.75">
      <c r="I37718" s="192"/>
      <c r="J37718" s="192"/>
    </row>
    <row r="37719" spans="9:10" ht="15.75">
      <c r="I37719" s="192"/>
      <c r="J37719" s="192"/>
    </row>
    <row r="37720" spans="9:10" ht="15.75">
      <c r="I37720" s="192"/>
      <c r="J37720" s="192"/>
    </row>
    <row r="37721" spans="9:10" ht="15.75">
      <c r="I37721" s="192"/>
      <c r="J37721" s="192"/>
    </row>
    <row r="37722" spans="9:10" ht="15.75">
      <c r="I37722" s="192"/>
      <c r="J37722" s="192"/>
    </row>
    <row r="37723" spans="9:10" ht="15.75">
      <c r="I37723" s="192"/>
      <c r="J37723" s="192"/>
    </row>
    <row r="37724" spans="9:10" ht="15.75">
      <c r="I37724" s="192"/>
      <c r="J37724" s="192"/>
    </row>
    <row r="37725" spans="9:10" ht="15.75">
      <c r="I37725" s="192"/>
      <c r="J37725" s="192"/>
    </row>
    <row r="37726" spans="9:10" ht="15.75">
      <c r="I37726" s="192"/>
      <c r="J37726" s="192"/>
    </row>
    <row r="37727" spans="9:10" ht="15.75">
      <c r="I37727" s="192"/>
      <c r="J37727" s="192"/>
    </row>
    <row r="37728" spans="9:10" ht="15.75">
      <c r="I37728" s="192"/>
      <c r="J37728" s="192"/>
    </row>
    <row r="37729" spans="9:10" ht="15.75">
      <c r="I37729" s="192"/>
      <c r="J37729" s="192"/>
    </row>
    <row r="37730" spans="9:10" ht="15.75">
      <c r="I37730" s="192"/>
      <c r="J37730" s="192"/>
    </row>
    <row r="37731" spans="9:10" ht="15.75">
      <c r="I37731" s="192"/>
      <c r="J37731" s="192"/>
    </row>
    <row r="37732" spans="9:10" ht="15.75">
      <c r="I37732" s="192"/>
      <c r="J37732" s="192"/>
    </row>
    <row r="37733" spans="9:10" ht="15.75">
      <c r="I37733" s="192"/>
      <c r="J37733" s="192"/>
    </row>
    <row r="37734" spans="9:10" ht="15.75">
      <c r="I37734" s="192"/>
      <c r="J37734" s="192"/>
    </row>
    <row r="37735" spans="9:10" ht="15.75">
      <c r="I37735" s="192"/>
      <c r="J37735" s="192"/>
    </row>
    <row r="37736" spans="9:10" ht="15.75">
      <c r="I37736" s="192"/>
      <c r="J37736" s="192"/>
    </row>
    <row r="37737" spans="9:10" ht="15.75">
      <c r="I37737" s="192"/>
      <c r="J37737" s="192"/>
    </row>
    <row r="37738" spans="9:10" ht="15.75">
      <c r="I37738" s="192"/>
      <c r="J37738" s="192"/>
    </row>
    <row r="37739" spans="9:10" ht="15.75">
      <c r="I37739" s="192"/>
      <c r="J37739" s="192"/>
    </row>
    <row r="37740" spans="9:10" ht="15.75">
      <c r="I37740" s="192"/>
      <c r="J37740" s="192"/>
    </row>
    <row r="37741" spans="9:10" ht="15.75">
      <c r="I37741" s="192"/>
      <c r="J37741" s="192"/>
    </row>
    <row r="37742" spans="9:10" ht="15.75">
      <c r="I37742" s="192"/>
      <c r="J37742" s="192"/>
    </row>
    <row r="37743" spans="9:10" ht="15.75">
      <c r="I37743" s="192"/>
      <c r="J37743" s="192"/>
    </row>
    <row r="37744" spans="9:10" ht="15.75">
      <c r="I37744" s="192"/>
      <c r="J37744" s="192"/>
    </row>
    <row r="37745" spans="9:10" ht="15.75">
      <c r="I37745" s="192"/>
      <c r="J37745" s="192"/>
    </row>
    <row r="37746" spans="9:10" ht="15.75">
      <c r="I37746" s="192"/>
      <c r="J37746" s="192"/>
    </row>
    <row r="37747" spans="9:10" ht="15.75">
      <c r="I37747" s="192"/>
      <c r="J37747" s="192"/>
    </row>
    <row r="37748" spans="9:10" ht="15.75">
      <c r="I37748" s="192"/>
      <c r="J37748" s="192"/>
    </row>
    <row r="37749" spans="9:10" ht="15.75">
      <c r="I37749" s="192"/>
      <c r="J37749" s="192"/>
    </row>
    <row r="37750" spans="9:10" ht="15.75">
      <c r="I37750" s="192"/>
      <c r="J37750" s="192"/>
    </row>
    <row r="37751" spans="9:10" ht="15.75">
      <c r="I37751" s="192"/>
      <c r="J37751" s="192"/>
    </row>
    <row r="37752" spans="9:10" ht="15.75">
      <c r="I37752" s="192"/>
      <c r="J37752" s="192"/>
    </row>
    <row r="37753" spans="9:10" ht="15.75">
      <c r="I37753" s="192"/>
      <c r="J37753" s="192"/>
    </row>
    <row r="37754" spans="9:10" ht="15.75">
      <c r="I37754" s="192"/>
      <c r="J37754" s="192"/>
    </row>
    <row r="37755" spans="9:10" ht="15.75">
      <c r="I37755" s="192"/>
      <c r="J37755" s="192"/>
    </row>
    <row r="37756" spans="9:10" ht="15.75">
      <c r="I37756" s="192"/>
      <c r="J37756" s="192"/>
    </row>
    <row r="37757" spans="9:10" ht="15.75">
      <c r="I37757" s="192"/>
      <c r="J37757" s="192"/>
    </row>
    <row r="37758" spans="9:10" ht="15.75">
      <c r="I37758" s="192"/>
      <c r="J37758" s="192"/>
    </row>
    <row r="37759" spans="9:10" ht="15.75">
      <c r="I37759" s="192"/>
      <c r="J37759" s="192"/>
    </row>
    <row r="37760" spans="9:10" ht="15.75">
      <c r="I37760" s="192"/>
      <c r="J37760" s="192"/>
    </row>
    <row r="37761" spans="9:10" ht="15.75">
      <c r="I37761" s="192"/>
      <c r="J37761" s="192"/>
    </row>
    <row r="37762" spans="9:10" ht="15.75">
      <c r="I37762" s="192"/>
      <c r="J37762" s="192"/>
    </row>
    <row r="37763" spans="9:10" ht="15.75">
      <c r="I37763" s="192"/>
      <c r="J37763" s="192"/>
    </row>
    <row r="37764" spans="9:10" ht="15.75">
      <c r="I37764" s="192"/>
      <c r="J37764" s="192"/>
    </row>
    <row r="37765" spans="9:10" ht="15.75">
      <c r="I37765" s="192"/>
      <c r="J37765" s="192"/>
    </row>
    <row r="37766" spans="9:10" ht="15.75">
      <c r="I37766" s="192"/>
      <c r="J37766" s="192"/>
    </row>
    <row r="37767" spans="9:10" ht="15.75">
      <c r="I37767" s="192"/>
      <c r="J37767" s="192"/>
    </row>
    <row r="37768" spans="9:10" ht="15.75">
      <c r="I37768" s="192"/>
      <c r="J37768" s="192"/>
    </row>
    <row r="37769" spans="9:10" ht="15.75">
      <c r="I37769" s="192"/>
      <c r="J37769" s="192"/>
    </row>
    <row r="37770" spans="9:10" ht="15.75">
      <c r="I37770" s="192"/>
      <c r="J37770" s="192"/>
    </row>
    <row r="37771" spans="9:10" ht="15.75">
      <c r="I37771" s="192"/>
      <c r="J37771" s="192"/>
    </row>
    <row r="37772" spans="9:10" ht="15.75">
      <c r="I37772" s="192"/>
      <c r="J37772" s="192"/>
    </row>
    <row r="37773" spans="9:10" ht="15.75">
      <c r="I37773" s="192"/>
      <c r="J37773" s="192"/>
    </row>
    <row r="37774" spans="9:10" ht="15.75">
      <c r="I37774" s="192"/>
      <c r="J37774" s="192"/>
    </row>
    <row r="37775" spans="9:10" ht="15.75">
      <c r="I37775" s="192"/>
      <c r="J37775" s="192"/>
    </row>
    <row r="37776" spans="9:10" ht="15.75">
      <c r="I37776" s="192"/>
      <c r="J37776" s="192"/>
    </row>
    <row r="37777" spans="9:10" ht="15.75">
      <c r="I37777" s="192"/>
      <c r="J37777" s="192"/>
    </row>
    <row r="37778" spans="9:10" ht="15.75">
      <c r="I37778" s="192"/>
      <c r="J37778" s="192"/>
    </row>
    <row r="37779" spans="9:10" ht="15.75">
      <c r="I37779" s="192"/>
      <c r="J37779" s="192"/>
    </row>
    <row r="37780" spans="9:10" ht="15.75">
      <c r="I37780" s="192"/>
      <c r="J37780" s="192"/>
    </row>
    <row r="37781" spans="9:10" ht="15.75">
      <c r="I37781" s="192"/>
      <c r="J37781" s="192"/>
    </row>
    <row r="37782" spans="9:10" ht="15.75">
      <c r="I37782" s="192"/>
      <c r="J37782" s="192"/>
    </row>
    <row r="37783" spans="9:10" ht="15.75">
      <c r="I37783" s="192"/>
      <c r="J37783" s="192"/>
    </row>
    <row r="37784" spans="9:10" ht="15.75">
      <c r="I37784" s="192"/>
      <c r="J37784" s="192"/>
    </row>
    <row r="37785" spans="9:10" ht="15.75">
      <c r="I37785" s="192"/>
      <c r="J37785" s="192"/>
    </row>
    <row r="37786" spans="9:10" ht="15.75">
      <c r="I37786" s="192"/>
      <c r="J37786" s="192"/>
    </row>
    <row r="37787" spans="9:10" ht="15.75">
      <c r="I37787" s="192"/>
      <c r="J37787" s="192"/>
    </row>
    <row r="37788" spans="9:10" ht="15.75">
      <c r="I37788" s="192"/>
      <c r="J37788" s="192"/>
    </row>
    <row r="37789" spans="9:10" ht="15.75">
      <c r="I37789" s="192"/>
      <c r="J37789" s="192"/>
    </row>
    <row r="37790" spans="9:10" ht="15.75">
      <c r="I37790" s="192"/>
      <c r="J37790" s="192"/>
    </row>
    <row r="37791" spans="9:10" ht="15.75">
      <c r="I37791" s="192"/>
      <c r="J37791" s="192"/>
    </row>
    <row r="37792" spans="9:10" ht="15.75">
      <c r="I37792" s="192"/>
      <c r="J37792" s="192"/>
    </row>
    <row r="37793" spans="9:10" ht="15.75">
      <c r="I37793" s="192"/>
      <c r="J37793" s="192"/>
    </row>
    <row r="37794" spans="9:10" ht="15.75">
      <c r="I37794" s="192"/>
      <c r="J37794" s="192"/>
    </row>
    <row r="37795" spans="9:10" ht="15.75">
      <c r="I37795" s="192"/>
      <c r="J37795" s="192"/>
    </row>
    <row r="37796" spans="9:10" ht="15.75">
      <c r="I37796" s="192"/>
      <c r="J37796" s="192"/>
    </row>
    <row r="37797" spans="9:10" ht="15.75">
      <c r="I37797" s="192"/>
      <c r="J37797" s="192"/>
    </row>
    <row r="37798" spans="9:10" ht="15.75">
      <c r="I37798" s="192"/>
      <c r="J37798" s="192"/>
    </row>
    <row r="37799" spans="9:10" ht="15.75">
      <c r="I37799" s="192"/>
      <c r="J37799" s="192"/>
    </row>
    <row r="37800" spans="9:10" ht="15.75">
      <c r="I37800" s="192"/>
      <c r="J37800" s="192"/>
    </row>
    <row r="37801" spans="9:10" ht="15.75">
      <c r="I37801" s="192"/>
      <c r="J37801" s="192"/>
    </row>
    <row r="37802" spans="9:10" ht="15.75">
      <c r="I37802" s="192"/>
      <c r="J37802" s="192"/>
    </row>
    <row r="37803" spans="9:10" ht="15.75">
      <c r="I37803" s="192"/>
      <c r="J37803" s="192"/>
    </row>
    <row r="37804" spans="9:10" ht="15.75">
      <c r="I37804" s="192"/>
      <c r="J37804" s="192"/>
    </row>
    <row r="37805" spans="9:10" ht="15.75">
      <c r="I37805" s="192"/>
      <c r="J37805" s="192"/>
    </row>
    <row r="37806" spans="9:10" ht="15.75">
      <c r="I37806" s="192"/>
      <c r="J37806" s="192"/>
    </row>
    <row r="37807" spans="9:10" ht="15.75">
      <c r="I37807" s="192"/>
      <c r="J37807" s="192"/>
    </row>
    <row r="37808" spans="9:10" ht="15.75">
      <c r="I37808" s="192"/>
      <c r="J37808" s="192"/>
    </row>
    <row r="37809" spans="9:10" ht="15.75">
      <c r="I37809" s="192"/>
      <c r="J37809" s="192"/>
    </row>
    <row r="37810" spans="9:10" ht="15.75">
      <c r="I37810" s="192"/>
      <c r="J37810" s="192"/>
    </row>
    <row r="37811" spans="9:10" ht="15.75">
      <c r="I37811" s="192"/>
      <c r="J37811" s="192"/>
    </row>
    <row r="37812" spans="9:10" ht="15.75">
      <c r="I37812" s="192"/>
      <c r="J37812" s="192"/>
    </row>
    <row r="37813" spans="9:10" ht="15.75">
      <c r="I37813" s="192"/>
      <c r="J37813" s="192"/>
    </row>
    <row r="37814" spans="9:10" ht="15.75">
      <c r="I37814" s="192"/>
      <c r="J37814" s="192"/>
    </row>
    <row r="37815" spans="9:10" ht="15.75">
      <c r="I37815" s="192"/>
      <c r="J37815" s="192"/>
    </row>
    <row r="37816" spans="9:10" ht="15.75">
      <c r="I37816" s="192"/>
      <c r="J37816" s="192"/>
    </row>
    <row r="37817" spans="9:10" ht="15.75">
      <c r="I37817" s="192"/>
      <c r="J37817" s="192"/>
    </row>
    <row r="37818" spans="9:10" ht="15.75">
      <c r="I37818" s="192"/>
      <c r="J37818" s="192"/>
    </row>
    <row r="37819" spans="9:10" ht="15.75">
      <c r="I37819" s="192"/>
      <c r="J37819" s="192"/>
    </row>
    <row r="37820" spans="9:10" ht="15.75">
      <c r="I37820" s="192"/>
      <c r="J37820" s="192"/>
    </row>
    <row r="37821" spans="9:10" ht="15.75">
      <c r="I37821" s="192"/>
      <c r="J37821" s="192"/>
    </row>
    <row r="37822" spans="9:10" ht="15.75">
      <c r="I37822" s="192"/>
      <c r="J37822" s="192"/>
    </row>
    <row r="37823" spans="9:10" ht="15.75">
      <c r="I37823" s="192"/>
      <c r="J37823" s="192"/>
    </row>
    <row r="37824" spans="9:10" ht="15.75">
      <c r="I37824" s="192"/>
      <c r="J37824" s="192"/>
    </row>
    <row r="37825" spans="9:10" ht="15.75">
      <c r="I37825" s="192"/>
      <c r="J37825" s="192"/>
    </row>
    <row r="37826" spans="9:10" ht="15.75">
      <c r="I37826" s="192"/>
      <c r="J37826" s="192"/>
    </row>
    <row r="37827" spans="9:10" ht="15.75">
      <c r="I37827" s="192"/>
      <c r="J37827" s="192"/>
    </row>
    <row r="37828" spans="9:10" ht="15.75">
      <c r="I37828" s="192"/>
      <c r="J37828" s="192"/>
    </row>
    <row r="37829" spans="9:10" ht="15.75">
      <c r="I37829" s="192"/>
      <c r="J37829" s="192"/>
    </row>
    <row r="37830" spans="9:10" ht="15.75">
      <c r="I37830" s="192"/>
      <c r="J37830" s="192"/>
    </row>
    <row r="37831" spans="9:10" ht="15.75">
      <c r="I37831" s="192"/>
      <c r="J37831" s="192"/>
    </row>
    <row r="37832" spans="9:10" ht="15.75">
      <c r="I37832" s="192"/>
      <c r="J37832" s="192"/>
    </row>
    <row r="37833" spans="9:10" ht="15.75">
      <c r="I37833" s="192"/>
      <c r="J37833" s="192"/>
    </row>
    <row r="37834" spans="9:10" ht="15.75">
      <c r="I37834" s="192"/>
      <c r="J37834" s="192"/>
    </row>
    <row r="37835" spans="9:10" ht="15.75">
      <c r="I37835" s="192"/>
      <c r="J37835" s="192"/>
    </row>
    <row r="37836" spans="9:10" ht="15.75">
      <c r="I37836" s="192"/>
      <c r="J37836" s="192"/>
    </row>
    <row r="37837" spans="9:10" ht="15.75">
      <c r="I37837" s="192"/>
      <c r="J37837" s="192"/>
    </row>
    <row r="37838" spans="9:10" ht="15.75">
      <c r="I37838" s="192"/>
      <c r="J37838" s="192"/>
    </row>
    <row r="37839" spans="9:10" ht="15.75">
      <c r="I37839" s="192"/>
      <c r="J37839" s="192"/>
    </row>
    <row r="37840" spans="9:10" ht="15.75">
      <c r="I37840" s="192"/>
      <c r="J37840" s="192"/>
    </row>
    <row r="37841" spans="9:10" ht="15.75">
      <c r="I37841" s="192"/>
      <c r="J37841" s="192"/>
    </row>
    <row r="37842" spans="9:10" ht="15.75">
      <c r="I37842" s="192"/>
      <c r="J37842" s="192"/>
    </row>
    <row r="37843" spans="9:10" ht="15.75">
      <c r="I37843" s="192"/>
      <c r="J37843" s="192"/>
    </row>
    <row r="37844" spans="9:10" ht="15.75">
      <c r="I37844" s="192"/>
      <c r="J37844" s="192"/>
    </row>
    <row r="37845" spans="9:10" ht="15.75">
      <c r="I37845" s="192"/>
      <c r="J37845" s="192"/>
    </row>
    <row r="37846" spans="9:10" ht="15.75">
      <c r="I37846" s="192"/>
      <c r="J37846" s="192"/>
    </row>
    <row r="37847" spans="9:10" ht="15.75">
      <c r="I37847" s="192"/>
      <c r="J37847" s="192"/>
    </row>
    <row r="37848" spans="9:10" ht="15.75">
      <c r="I37848" s="192"/>
      <c r="J37848" s="192"/>
    </row>
    <row r="37849" spans="9:10" ht="15.75">
      <c r="I37849" s="192"/>
      <c r="J37849" s="192"/>
    </row>
    <row r="37850" spans="9:10" ht="15.75">
      <c r="I37850" s="192"/>
      <c r="J37850" s="192"/>
    </row>
    <row r="37851" spans="9:10" ht="15.75">
      <c r="I37851" s="192"/>
      <c r="J37851" s="192"/>
    </row>
    <row r="37852" spans="9:10" ht="15.75">
      <c r="I37852" s="192"/>
      <c r="J37852" s="192"/>
    </row>
    <row r="37853" spans="9:10" ht="15.75">
      <c r="I37853" s="192"/>
      <c r="J37853" s="192"/>
    </row>
    <row r="37854" spans="9:10" ht="15.75">
      <c r="I37854" s="192"/>
      <c r="J37854" s="192"/>
    </row>
    <row r="37855" spans="9:10" ht="15.75">
      <c r="I37855" s="192"/>
      <c r="J37855" s="192"/>
    </row>
    <row r="37856" spans="9:10" ht="15.75">
      <c r="I37856" s="192"/>
      <c r="J37856" s="192"/>
    </row>
    <row r="37857" spans="9:10" ht="15.75">
      <c r="I37857" s="192"/>
      <c r="J37857" s="192"/>
    </row>
    <row r="37858" spans="9:10" ht="15.75">
      <c r="I37858" s="192"/>
      <c r="J37858" s="192"/>
    </row>
    <row r="37859" spans="9:10" ht="15.75">
      <c r="I37859" s="192"/>
      <c r="J37859" s="192"/>
    </row>
    <row r="37860" spans="9:10" ht="15.75">
      <c r="I37860" s="192"/>
      <c r="J37860" s="192"/>
    </row>
    <row r="37861" spans="9:10" ht="15.75">
      <c r="I37861" s="192"/>
      <c r="J37861" s="192"/>
    </row>
    <row r="37862" spans="9:10" ht="15.75">
      <c r="I37862" s="192"/>
      <c r="J37862" s="192"/>
    </row>
    <row r="37863" spans="9:10" ht="15.75">
      <c r="I37863" s="192"/>
      <c r="J37863" s="192"/>
    </row>
    <row r="37864" spans="9:10" ht="15.75">
      <c r="I37864" s="192"/>
      <c r="J37864" s="192"/>
    </row>
    <row r="37865" spans="9:10" ht="15.75">
      <c r="I37865" s="192"/>
      <c r="J37865" s="192"/>
    </row>
    <row r="37866" spans="9:10" ht="15.75">
      <c r="I37866" s="192"/>
      <c r="J37866" s="192"/>
    </row>
    <row r="37867" spans="9:10" ht="15.75">
      <c r="I37867" s="192"/>
      <c r="J37867" s="192"/>
    </row>
    <row r="37868" spans="9:10" ht="15.75">
      <c r="I37868" s="192"/>
      <c r="J37868" s="192"/>
    </row>
    <row r="37869" spans="9:10" ht="15.75">
      <c r="I37869" s="192"/>
      <c r="J37869" s="192"/>
    </row>
    <row r="37870" spans="9:10" ht="15.75">
      <c r="I37870" s="192"/>
      <c r="J37870" s="192"/>
    </row>
    <row r="37871" spans="9:10" ht="15.75">
      <c r="I37871" s="192"/>
      <c r="J37871" s="192"/>
    </row>
    <row r="37872" spans="9:10" ht="15.75">
      <c r="I37872" s="192"/>
      <c r="J37872" s="192"/>
    </row>
    <row r="37873" spans="9:10" ht="15.75">
      <c r="I37873" s="192"/>
      <c r="J37873" s="192"/>
    </row>
    <row r="37874" spans="9:10" ht="15.75">
      <c r="I37874" s="192"/>
      <c r="J37874" s="192"/>
    </row>
    <row r="37875" spans="9:10" ht="15.75">
      <c r="I37875" s="192"/>
      <c r="J37875" s="192"/>
    </row>
    <row r="37876" spans="9:10" ht="15.75">
      <c r="I37876" s="192"/>
      <c r="J37876" s="192"/>
    </row>
    <row r="37877" spans="9:10" ht="15.75">
      <c r="I37877" s="192"/>
      <c r="J37877" s="192"/>
    </row>
    <row r="37878" spans="9:10" ht="15.75">
      <c r="I37878" s="192"/>
      <c r="J37878" s="192"/>
    </row>
    <row r="37879" spans="9:10" ht="15.75">
      <c r="I37879" s="192"/>
      <c r="J37879" s="192"/>
    </row>
    <row r="37880" spans="9:10" ht="15.75">
      <c r="I37880" s="192"/>
      <c r="J37880" s="192"/>
    </row>
    <row r="37881" spans="9:10" ht="15.75">
      <c r="I37881" s="192"/>
      <c r="J37881" s="192"/>
    </row>
    <row r="37882" spans="9:10" ht="15.75">
      <c r="I37882" s="192"/>
      <c r="J37882" s="192"/>
    </row>
    <row r="37883" spans="9:10" ht="15.75">
      <c r="I37883" s="192"/>
      <c r="J37883" s="192"/>
    </row>
    <row r="37884" spans="9:10" ht="15.75">
      <c r="I37884" s="192"/>
      <c r="J37884" s="192"/>
    </row>
    <row r="37885" spans="9:10" ht="15.75">
      <c r="I37885" s="192"/>
      <c r="J37885" s="192"/>
    </row>
    <row r="37886" spans="9:10" ht="15.75">
      <c r="I37886" s="192"/>
      <c r="J37886" s="192"/>
    </row>
    <row r="37887" spans="9:10" ht="15.75">
      <c r="I37887" s="192"/>
      <c r="J37887" s="192"/>
    </row>
    <row r="37888" spans="9:10" ht="15.75">
      <c r="I37888" s="192"/>
      <c r="J37888" s="192"/>
    </row>
    <row r="37889" spans="9:10" ht="15.75">
      <c r="I37889" s="192"/>
      <c r="J37889" s="192"/>
    </row>
    <row r="37890" spans="9:10" ht="15.75">
      <c r="I37890" s="192"/>
      <c r="J37890" s="192"/>
    </row>
    <row r="37891" spans="9:10" ht="15.75">
      <c r="I37891" s="192"/>
      <c r="J37891" s="192"/>
    </row>
    <row r="37892" spans="9:10" ht="15.75">
      <c r="I37892" s="192"/>
      <c r="J37892" s="192"/>
    </row>
    <row r="37893" spans="9:10" ht="15.75">
      <c r="I37893" s="192"/>
      <c r="J37893" s="192"/>
    </row>
    <row r="37894" spans="9:10" ht="15.75">
      <c r="I37894" s="192"/>
      <c r="J37894" s="192"/>
    </row>
    <row r="37895" spans="9:10" ht="15.75">
      <c r="I37895" s="192"/>
      <c r="J37895" s="192"/>
    </row>
    <row r="37896" spans="9:10" ht="15.75">
      <c r="I37896" s="192"/>
      <c r="J37896" s="192"/>
    </row>
    <row r="37897" spans="9:10" ht="15.75">
      <c r="I37897" s="192"/>
      <c r="J37897" s="192"/>
    </row>
    <row r="37898" spans="9:10" ht="15.75">
      <c r="I37898" s="192"/>
      <c r="J37898" s="192"/>
    </row>
    <row r="37899" spans="9:10" ht="15.75">
      <c r="I37899" s="192"/>
      <c r="J37899" s="192"/>
    </row>
    <row r="37900" spans="9:10" ht="15.75">
      <c r="I37900" s="192"/>
      <c r="J37900" s="192"/>
    </row>
    <row r="37901" spans="9:10" ht="15.75">
      <c r="I37901" s="192"/>
      <c r="J37901" s="192"/>
    </row>
    <row r="37902" spans="9:10" ht="15.75">
      <c r="I37902" s="192"/>
      <c r="J37902" s="192"/>
    </row>
    <row r="37903" spans="9:10" ht="15.75">
      <c r="I37903" s="192"/>
      <c r="J37903" s="192"/>
    </row>
    <row r="37904" spans="9:10" ht="15.75">
      <c r="I37904" s="192"/>
      <c r="J37904" s="192"/>
    </row>
    <row r="37905" spans="9:10" ht="15.75">
      <c r="I37905" s="192"/>
      <c r="J37905" s="192"/>
    </row>
    <row r="37906" spans="9:10" ht="15.75">
      <c r="I37906" s="192"/>
      <c r="J37906" s="192"/>
    </row>
    <row r="37907" spans="9:10" ht="15.75">
      <c r="I37907" s="192"/>
      <c r="J37907" s="192"/>
    </row>
    <row r="37908" spans="9:10" ht="15.75">
      <c r="I37908" s="192"/>
      <c r="J37908" s="192"/>
    </row>
    <row r="37909" spans="9:10" ht="15.75">
      <c r="I37909" s="192"/>
      <c r="J37909" s="192"/>
    </row>
    <row r="37910" spans="9:10" ht="15.75">
      <c r="I37910" s="192"/>
      <c r="J37910" s="192"/>
    </row>
    <row r="37911" spans="9:10" ht="15.75">
      <c r="I37911" s="192"/>
      <c r="J37911" s="192"/>
    </row>
    <row r="37912" spans="9:10" ht="15.75">
      <c r="I37912" s="192"/>
      <c r="J37912" s="192"/>
    </row>
    <row r="37913" spans="9:10" ht="15.75">
      <c r="I37913" s="192"/>
      <c r="J37913" s="192"/>
    </row>
    <row r="37914" spans="9:10" ht="15.75">
      <c r="I37914" s="192"/>
      <c r="J37914" s="192"/>
    </row>
    <row r="37915" spans="9:10" ht="15.75">
      <c r="I37915" s="192"/>
      <c r="J37915" s="192"/>
    </row>
    <row r="37916" spans="9:10" ht="15.75">
      <c r="I37916" s="192"/>
      <c r="J37916" s="192"/>
    </row>
    <row r="37917" spans="9:10" ht="15.75">
      <c r="I37917" s="192"/>
      <c r="J37917" s="192"/>
    </row>
    <row r="37918" spans="9:10" ht="15.75">
      <c r="I37918" s="192"/>
      <c r="J37918" s="192"/>
    </row>
    <row r="37919" spans="9:10" ht="15.75">
      <c r="I37919" s="192"/>
      <c r="J37919" s="192"/>
    </row>
    <row r="37920" spans="9:10" ht="15.75">
      <c r="I37920" s="192"/>
      <c r="J37920" s="192"/>
    </row>
    <row r="37921" spans="9:10" ht="15.75">
      <c r="I37921" s="192"/>
      <c r="J37921" s="192"/>
    </row>
    <row r="37922" spans="9:10" ht="15.75">
      <c r="I37922" s="192"/>
      <c r="J37922" s="192"/>
    </row>
    <row r="37923" spans="9:10" ht="15.75">
      <c r="I37923" s="192"/>
      <c r="J37923" s="192"/>
    </row>
    <row r="37924" spans="9:10" ht="15.75">
      <c r="I37924" s="192"/>
      <c r="J37924" s="192"/>
    </row>
    <row r="37925" spans="9:10" ht="15.75">
      <c r="I37925" s="192"/>
      <c r="J37925" s="192"/>
    </row>
    <row r="37926" spans="9:10" ht="15.75">
      <c r="I37926" s="192"/>
      <c r="J37926" s="192"/>
    </row>
    <row r="37927" spans="9:10" ht="15.75">
      <c r="I37927" s="192"/>
      <c r="J37927" s="192"/>
    </row>
    <row r="37928" spans="9:10" ht="15.75">
      <c r="I37928" s="192"/>
      <c r="J37928" s="192"/>
    </row>
    <row r="37929" spans="9:10" ht="15.75">
      <c r="I37929" s="192"/>
      <c r="J37929" s="192"/>
    </row>
    <row r="37930" spans="9:10" ht="15.75">
      <c r="I37930" s="192"/>
      <c r="J37930" s="192"/>
    </row>
    <row r="37931" spans="9:10" ht="15.75">
      <c r="I37931" s="192"/>
      <c r="J37931" s="192"/>
    </row>
    <row r="37932" spans="9:10" ht="15.75">
      <c r="I37932" s="192"/>
      <c r="J37932" s="192"/>
    </row>
    <row r="37933" spans="9:10" ht="15.75">
      <c r="I37933" s="192"/>
      <c r="J37933" s="192"/>
    </row>
    <row r="37934" spans="9:10" ht="15.75">
      <c r="I37934" s="192"/>
      <c r="J37934" s="192"/>
    </row>
    <row r="37935" spans="9:10" ht="15.75">
      <c r="I37935" s="192"/>
      <c r="J37935" s="192"/>
    </row>
    <row r="37936" spans="9:10" ht="15.75">
      <c r="I37936" s="192"/>
      <c r="J37936" s="192"/>
    </row>
    <row r="37937" spans="9:10" ht="15.75">
      <c r="I37937" s="192"/>
      <c r="J37937" s="192"/>
    </row>
    <row r="37938" spans="9:10" ht="15.75">
      <c r="I37938" s="192"/>
      <c r="J37938" s="192"/>
    </row>
    <row r="37939" spans="9:10" ht="15.75">
      <c r="I37939" s="192"/>
      <c r="J37939" s="192"/>
    </row>
    <row r="37940" spans="9:10" ht="15.75">
      <c r="I37940" s="192"/>
      <c r="J37940" s="192"/>
    </row>
    <row r="37941" spans="9:10" ht="15.75">
      <c r="I37941" s="192"/>
      <c r="J37941" s="192"/>
    </row>
    <row r="37942" spans="9:10" ht="15.75">
      <c r="I37942" s="192"/>
      <c r="J37942" s="192"/>
    </row>
    <row r="37943" spans="9:10" ht="15.75">
      <c r="I37943" s="192"/>
      <c r="J37943" s="192"/>
    </row>
    <row r="37944" spans="9:10" ht="15.75">
      <c r="I37944" s="192"/>
      <c r="J37944" s="192"/>
    </row>
    <row r="37945" spans="9:10" ht="15.75">
      <c r="I37945" s="192"/>
      <c r="J37945" s="192"/>
    </row>
    <row r="37946" spans="9:10" ht="15.75">
      <c r="I37946" s="192"/>
      <c r="J37946" s="192"/>
    </row>
    <row r="37947" spans="9:10" ht="15.75">
      <c r="I37947" s="192"/>
      <c r="J37947" s="192"/>
    </row>
    <row r="37948" spans="9:10" ht="15.75">
      <c r="I37948" s="192"/>
      <c r="J37948" s="192"/>
    </row>
    <row r="37949" spans="9:10" ht="15.75">
      <c r="I37949" s="192"/>
      <c r="J37949" s="192"/>
    </row>
    <row r="37950" spans="9:10" ht="15.75">
      <c r="I37950" s="192"/>
      <c r="J37950" s="192"/>
    </row>
    <row r="37951" spans="9:10" ht="15.75">
      <c r="I37951" s="192"/>
      <c r="J37951" s="192"/>
    </row>
    <row r="37952" spans="9:10" ht="15.75">
      <c r="I37952" s="192"/>
      <c r="J37952" s="192"/>
    </row>
    <row r="37953" spans="9:10" ht="15.75">
      <c r="I37953" s="192"/>
      <c r="J37953" s="192"/>
    </row>
    <row r="37954" spans="9:10" ht="15.75">
      <c r="I37954" s="192"/>
      <c r="J37954" s="192"/>
    </row>
    <row r="37955" spans="9:10" ht="15.75">
      <c r="I37955" s="192"/>
      <c r="J37955" s="192"/>
    </row>
    <row r="37956" spans="9:10" ht="15.75">
      <c r="I37956" s="192"/>
      <c r="J37956" s="192"/>
    </row>
    <row r="37957" spans="9:10" ht="15.75">
      <c r="I37957" s="192"/>
      <c r="J37957" s="192"/>
    </row>
    <row r="37958" spans="9:10" ht="15.75">
      <c r="I37958" s="192"/>
      <c r="J37958" s="192"/>
    </row>
    <row r="37959" spans="9:10" ht="15.75">
      <c r="I37959" s="192"/>
      <c r="J37959" s="192"/>
    </row>
    <row r="37960" spans="9:10" ht="15.75">
      <c r="I37960" s="192"/>
      <c r="J37960" s="192"/>
    </row>
    <row r="37961" spans="9:10" ht="15.75">
      <c r="I37961" s="192"/>
      <c r="J37961" s="192"/>
    </row>
    <row r="37962" spans="9:10" ht="15.75">
      <c r="I37962" s="192"/>
      <c r="J37962" s="192"/>
    </row>
    <row r="37963" spans="9:10" ht="15.75">
      <c r="I37963" s="192"/>
      <c r="J37963" s="192"/>
    </row>
    <row r="37964" spans="9:10" ht="15.75">
      <c r="I37964" s="192"/>
      <c r="J37964" s="192"/>
    </row>
    <row r="37965" spans="9:10" ht="15.75">
      <c r="I37965" s="192"/>
      <c r="J37965" s="192"/>
    </row>
    <row r="37966" spans="9:10" ht="15.75">
      <c r="I37966" s="192"/>
      <c r="J37966" s="192"/>
    </row>
    <row r="37967" spans="9:10" ht="15.75">
      <c r="I37967" s="192"/>
      <c r="J37967" s="192"/>
    </row>
    <row r="37968" spans="9:10" ht="15.75">
      <c r="I37968" s="192"/>
      <c r="J37968" s="192"/>
    </row>
    <row r="37969" spans="9:10" ht="15.75">
      <c r="I37969" s="192"/>
      <c r="J37969" s="192"/>
    </row>
    <row r="37970" spans="9:10" ht="15.75">
      <c r="I37970" s="192"/>
      <c r="J37970" s="192"/>
    </row>
    <row r="37971" spans="9:10" ht="15.75">
      <c r="I37971" s="192"/>
      <c r="J37971" s="192"/>
    </row>
    <row r="37972" spans="9:10" ht="15.75">
      <c r="I37972" s="192"/>
      <c r="J37972" s="192"/>
    </row>
    <row r="37973" spans="9:10" ht="15.75">
      <c r="I37973" s="192"/>
      <c r="J37973" s="192"/>
    </row>
    <row r="37974" spans="9:10" ht="15.75">
      <c r="I37974" s="192"/>
      <c r="J37974" s="192"/>
    </row>
    <row r="37975" spans="9:10" ht="15.75">
      <c r="I37975" s="192"/>
      <c r="J37975" s="192"/>
    </row>
    <row r="37976" spans="9:10" ht="15.75">
      <c r="I37976" s="192"/>
      <c r="J37976" s="192"/>
    </row>
    <row r="37977" spans="9:10" ht="15.75">
      <c r="I37977" s="192"/>
      <c r="J37977" s="192"/>
    </row>
    <row r="37978" spans="9:10" ht="15.75">
      <c r="I37978" s="192"/>
      <c r="J37978" s="192"/>
    </row>
    <row r="37979" spans="9:10" ht="15.75">
      <c r="I37979" s="192"/>
      <c r="J37979" s="192"/>
    </row>
    <row r="37980" spans="9:10" ht="15.75">
      <c r="I37980" s="192"/>
      <c r="J37980" s="192"/>
    </row>
    <row r="37981" spans="9:10" ht="15.75">
      <c r="I37981" s="192"/>
      <c r="J37981" s="192"/>
    </row>
    <row r="37982" spans="9:10" ht="15.75">
      <c r="I37982" s="192"/>
      <c r="J37982" s="192"/>
    </row>
    <row r="37983" spans="9:10" ht="15.75">
      <c r="I37983" s="192"/>
      <c r="J37983" s="192"/>
    </row>
    <row r="37984" spans="9:10" ht="15.75">
      <c r="I37984" s="192"/>
      <c r="J37984" s="192"/>
    </row>
    <row r="37985" spans="9:10" ht="15.75">
      <c r="I37985" s="192"/>
      <c r="J37985" s="192"/>
    </row>
    <row r="37986" spans="9:10" ht="15.75">
      <c r="I37986" s="192"/>
      <c r="J37986" s="192"/>
    </row>
    <row r="37987" spans="9:10" ht="15.75">
      <c r="I37987" s="192"/>
      <c r="J37987" s="192"/>
    </row>
    <row r="37988" spans="9:10" ht="15.75">
      <c r="I37988" s="192"/>
      <c r="J37988" s="192"/>
    </row>
    <row r="37989" spans="9:10" ht="15.75">
      <c r="I37989" s="192"/>
      <c r="J37989" s="192"/>
    </row>
    <row r="37990" spans="9:10" ht="15.75">
      <c r="I37990" s="192"/>
      <c r="J37990" s="192"/>
    </row>
    <row r="37991" spans="9:10" ht="15.75">
      <c r="I37991" s="192"/>
      <c r="J37991" s="192"/>
    </row>
    <row r="37992" spans="9:10" ht="15.75">
      <c r="I37992" s="192"/>
      <c r="J37992" s="192"/>
    </row>
    <row r="37993" spans="9:10" ht="15.75">
      <c r="I37993" s="192"/>
      <c r="J37993" s="192"/>
    </row>
    <row r="37994" spans="9:10" ht="15.75">
      <c r="I37994" s="192"/>
      <c r="J37994" s="192"/>
    </row>
    <row r="37995" spans="9:10" ht="15.75">
      <c r="I37995" s="192"/>
      <c r="J37995" s="192"/>
    </row>
    <row r="37996" spans="9:10" ht="15.75">
      <c r="I37996" s="192"/>
      <c r="J37996" s="192"/>
    </row>
    <row r="37997" spans="9:10" ht="15.75">
      <c r="I37997" s="192"/>
      <c r="J37997" s="192"/>
    </row>
    <row r="37998" spans="9:10" ht="15.75">
      <c r="I37998" s="192"/>
      <c r="J37998" s="192"/>
    </row>
    <row r="37999" spans="9:10" ht="15.75">
      <c r="I37999" s="192"/>
      <c r="J37999" s="192"/>
    </row>
    <row r="38000" spans="9:10" ht="15.75">
      <c r="I38000" s="192"/>
      <c r="J38000" s="192"/>
    </row>
    <row r="38001" spans="9:10" ht="15.75">
      <c r="I38001" s="192"/>
      <c r="J38001" s="192"/>
    </row>
    <row r="38002" spans="9:10" ht="15.75">
      <c r="I38002" s="192"/>
      <c r="J38002" s="192"/>
    </row>
    <row r="38003" spans="9:10" ht="15.75">
      <c r="I38003" s="192"/>
      <c r="J38003" s="192"/>
    </row>
    <row r="38004" spans="9:10" ht="15.75">
      <c r="I38004" s="192"/>
      <c r="J38004" s="192"/>
    </row>
    <row r="38005" spans="9:10" ht="15.75">
      <c r="I38005" s="192"/>
      <c r="J38005" s="192"/>
    </row>
    <row r="38006" spans="9:10" ht="15.75">
      <c r="I38006" s="192"/>
      <c r="J38006" s="192"/>
    </row>
    <row r="38007" spans="9:10" ht="15.75">
      <c r="I38007" s="192"/>
      <c r="J38007" s="192"/>
    </row>
    <row r="38008" spans="9:10" ht="15.75">
      <c r="I38008" s="192"/>
      <c r="J38008" s="192"/>
    </row>
    <row r="38009" spans="9:10" ht="15.75">
      <c r="I38009" s="192"/>
      <c r="J38009" s="192"/>
    </row>
    <row r="38010" spans="9:10" ht="15.75">
      <c r="I38010" s="192"/>
      <c r="J38010" s="192"/>
    </row>
    <row r="38011" spans="9:10" ht="15.75">
      <c r="I38011" s="192"/>
      <c r="J38011" s="192"/>
    </row>
    <row r="38012" spans="9:10" ht="15.75">
      <c r="I38012" s="192"/>
      <c r="J38012" s="192"/>
    </row>
    <row r="38013" spans="9:10" ht="15.75">
      <c r="I38013" s="192"/>
      <c r="J38013" s="192"/>
    </row>
    <row r="38014" spans="9:10" ht="15.75">
      <c r="I38014" s="192"/>
      <c r="J38014" s="192"/>
    </row>
    <row r="38015" spans="9:10" ht="15.75">
      <c r="I38015" s="192"/>
      <c r="J38015" s="192"/>
    </row>
    <row r="38016" spans="9:10" ht="15.75">
      <c r="I38016" s="192"/>
      <c r="J38016" s="192"/>
    </row>
    <row r="38017" spans="9:10" ht="15.75">
      <c r="I38017" s="192"/>
      <c r="J38017" s="192"/>
    </row>
    <row r="38018" spans="9:10" ht="15.75">
      <c r="I38018" s="192"/>
      <c r="J38018" s="192"/>
    </row>
    <row r="38019" spans="9:10" ht="15.75">
      <c r="I38019" s="192"/>
      <c r="J38019" s="192"/>
    </row>
    <row r="38020" spans="9:10" ht="15.75">
      <c r="I38020" s="192"/>
      <c r="J38020" s="192"/>
    </row>
    <row r="38021" spans="9:10" ht="15.75">
      <c r="I38021" s="192"/>
      <c r="J38021" s="192"/>
    </row>
    <row r="38022" spans="9:10" ht="15.75">
      <c r="I38022" s="192"/>
      <c r="J38022" s="192"/>
    </row>
    <row r="38023" spans="9:10" ht="15.75">
      <c r="I38023" s="192"/>
      <c r="J38023" s="192"/>
    </row>
    <row r="38024" spans="9:10" ht="15.75">
      <c r="I38024" s="192"/>
      <c r="J38024" s="192"/>
    </row>
    <row r="38025" spans="9:10" ht="15.75">
      <c r="I38025" s="192"/>
      <c r="J38025" s="192"/>
    </row>
    <row r="38026" spans="9:10" ht="15.75">
      <c r="I38026" s="192"/>
      <c r="J38026" s="192"/>
    </row>
    <row r="38027" spans="9:10" ht="15.75">
      <c r="I38027" s="192"/>
      <c r="J38027" s="192"/>
    </row>
    <row r="38028" spans="9:10" ht="15.75">
      <c r="I38028" s="192"/>
      <c r="J38028" s="192"/>
    </row>
    <row r="38029" spans="9:10" ht="15.75">
      <c r="I38029" s="192"/>
      <c r="J38029" s="192"/>
    </row>
    <row r="38030" spans="9:10" ht="15.75">
      <c r="I38030" s="192"/>
      <c r="J38030" s="192"/>
    </row>
    <row r="38031" spans="9:10" ht="15.75">
      <c r="I38031" s="192"/>
      <c r="J38031" s="192"/>
    </row>
    <row r="38032" spans="9:10" ht="15.75">
      <c r="I38032" s="192"/>
      <c r="J38032" s="192"/>
    </row>
    <row r="38033" spans="9:10" ht="15.75">
      <c r="I38033" s="192"/>
      <c r="J38033" s="192"/>
    </row>
    <row r="38034" spans="9:10" ht="15.75">
      <c r="I38034" s="192"/>
      <c r="J38034" s="192"/>
    </row>
    <row r="38035" spans="9:10" ht="15.75">
      <c r="I38035" s="192"/>
      <c r="J38035" s="192"/>
    </row>
    <row r="38036" spans="9:10" ht="15.75">
      <c r="I38036" s="192"/>
      <c r="J38036" s="192"/>
    </row>
    <row r="38037" spans="9:10" ht="15.75">
      <c r="I38037" s="192"/>
      <c r="J38037" s="192"/>
    </row>
    <row r="38038" spans="9:10" ht="15.75">
      <c r="I38038" s="192"/>
      <c r="J38038" s="192"/>
    </row>
    <row r="38039" spans="9:10" ht="15.75">
      <c r="I38039" s="192"/>
      <c r="J38039" s="192"/>
    </row>
    <row r="38040" spans="9:10" ht="15.75">
      <c r="I38040" s="192"/>
      <c r="J38040" s="192"/>
    </row>
    <row r="38041" spans="9:10" ht="15.75">
      <c r="I38041" s="192"/>
      <c r="J38041" s="192"/>
    </row>
    <row r="38042" spans="9:10" ht="15.75">
      <c r="I38042" s="192"/>
      <c r="J38042" s="192"/>
    </row>
    <row r="38043" spans="9:10" ht="15.75">
      <c r="I38043" s="192"/>
      <c r="J38043" s="192"/>
    </row>
    <row r="38044" spans="9:10" ht="15.75">
      <c r="I38044" s="192"/>
      <c r="J38044" s="192"/>
    </row>
    <row r="38045" spans="9:10" ht="15.75">
      <c r="I38045" s="192"/>
      <c r="J38045" s="192"/>
    </row>
    <row r="38046" spans="9:10" ht="15.75">
      <c r="I38046" s="192"/>
      <c r="J38046" s="192"/>
    </row>
    <row r="38047" spans="9:10" ht="15.75">
      <c r="I38047" s="192"/>
      <c r="J38047" s="192"/>
    </row>
    <row r="38048" spans="9:10" ht="15.75">
      <c r="I38048" s="192"/>
      <c r="J38048" s="192"/>
    </row>
    <row r="38049" spans="9:10" ht="15.75">
      <c r="I38049" s="192"/>
      <c r="J38049" s="192"/>
    </row>
    <row r="38050" spans="9:10" ht="15.75">
      <c r="I38050" s="192"/>
      <c r="J38050" s="192"/>
    </row>
    <row r="38051" spans="9:10" ht="15.75">
      <c r="I38051" s="192"/>
      <c r="J38051" s="192"/>
    </row>
    <row r="38052" spans="9:10" ht="15.75">
      <c r="I38052" s="192"/>
      <c r="J38052" s="192"/>
    </row>
    <row r="38053" spans="9:10" ht="15.75">
      <c r="I38053" s="192"/>
      <c r="J38053" s="192"/>
    </row>
    <row r="38054" spans="9:10" ht="15.75">
      <c r="I38054" s="192"/>
      <c r="J38054" s="192"/>
    </row>
    <row r="38055" spans="9:10" ht="15.75">
      <c r="I38055" s="192"/>
      <c r="J38055" s="192"/>
    </row>
    <row r="38056" spans="9:10" ht="15.75">
      <c r="I38056" s="192"/>
      <c r="J38056" s="192"/>
    </row>
    <row r="38057" spans="9:10" ht="15.75">
      <c r="I38057" s="192"/>
      <c r="J38057" s="192"/>
    </row>
    <row r="38058" spans="9:10" ht="15.75">
      <c r="I38058" s="192"/>
      <c r="J38058" s="192"/>
    </row>
    <row r="38059" spans="9:10" ht="15.75">
      <c r="I38059" s="192"/>
      <c r="J38059" s="192"/>
    </row>
    <row r="38060" spans="9:10" ht="15.75">
      <c r="I38060" s="192"/>
      <c r="J38060" s="192"/>
    </row>
    <row r="38061" spans="9:10" ht="15.75">
      <c r="I38061" s="192"/>
      <c r="J38061" s="192"/>
    </row>
    <row r="38062" spans="9:10" ht="15.75">
      <c r="I38062" s="192"/>
      <c r="J38062" s="192"/>
    </row>
    <row r="38063" spans="9:10" ht="15.75">
      <c r="I38063" s="192"/>
      <c r="J38063" s="192"/>
    </row>
    <row r="38064" spans="9:10" ht="15.75">
      <c r="I38064" s="192"/>
      <c r="J38064" s="192"/>
    </row>
    <row r="38065" spans="9:10" ht="15.75">
      <c r="I38065" s="192"/>
      <c r="J38065" s="192"/>
    </row>
    <row r="38066" spans="9:10" ht="15.75">
      <c r="I38066" s="192"/>
      <c r="J38066" s="192"/>
    </row>
    <row r="38067" spans="9:10" ht="15.75">
      <c r="I38067" s="192"/>
      <c r="J38067" s="192"/>
    </row>
    <row r="38068" spans="9:10" ht="15.75">
      <c r="I38068" s="192"/>
      <c r="J38068" s="192"/>
    </row>
    <row r="38069" spans="9:10" ht="15.75">
      <c r="I38069" s="192"/>
      <c r="J38069" s="192"/>
    </row>
    <row r="38070" spans="9:10" ht="15.75">
      <c r="I38070" s="192"/>
      <c r="J38070" s="192"/>
    </row>
    <row r="38071" spans="9:10" ht="15.75">
      <c r="I38071" s="192"/>
      <c r="J38071" s="192"/>
    </row>
    <row r="38072" spans="9:10" ht="15.75">
      <c r="I38072" s="192"/>
      <c r="J38072" s="192"/>
    </row>
    <row r="38073" spans="9:10" ht="15.75">
      <c r="I38073" s="192"/>
      <c r="J38073" s="192"/>
    </row>
    <row r="38074" spans="9:10" ht="15.75">
      <c r="I38074" s="192"/>
      <c r="J38074" s="192"/>
    </row>
    <row r="38075" spans="9:10" ht="15.75">
      <c r="I38075" s="192"/>
      <c r="J38075" s="192"/>
    </row>
    <row r="38076" spans="9:10" ht="15.75">
      <c r="I38076" s="192"/>
      <c r="J38076" s="192"/>
    </row>
    <row r="38077" spans="9:10" ht="15.75">
      <c r="I38077" s="192"/>
      <c r="J38077" s="192"/>
    </row>
    <row r="38078" spans="9:10" ht="15.75">
      <c r="I38078" s="192"/>
      <c r="J38078" s="192"/>
    </row>
    <row r="38079" spans="9:10" ht="15.75">
      <c r="I38079" s="192"/>
      <c r="J38079" s="192"/>
    </row>
    <row r="38080" spans="9:10" ht="15.75">
      <c r="I38080" s="192"/>
      <c r="J38080" s="192"/>
    </row>
    <row r="38081" spans="9:10" ht="15.75">
      <c r="I38081" s="192"/>
      <c r="J38081" s="192"/>
    </row>
    <row r="38082" spans="9:10" ht="15.75">
      <c r="I38082" s="192"/>
      <c r="J38082" s="192"/>
    </row>
    <row r="38083" spans="9:10" ht="15.75">
      <c r="I38083" s="192"/>
      <c r="J38083" s="192"/>
    </row>
    <row r="38084" spans="9:10" ht="15.75">
      <c r="I38084" s="192"/>
      <c r="J38084" s="192"/>
    </row>
    <row r="38085" spans="9:10" ht="15.75">
      <c r="I38085" s="192"/>
      <c r="J38085" s="192"/>
    </row>
    <row r="38086" spans="9:10" ht="15.75">
      <c r="I38086" s="192"/>
      <c r="J38086" s="192"/>
    </row>
    <row r="38087" spans="9:10" ht="15.75">
      <c r="I38087" s="192"/>
      <c r="J38087" s="192"/>
    </row>
    <row r="38088" spans="9:10" ht="15.75">
      <c r="I38088" s="192"/>
      <c r="J38088" s="192"/>
    </row>
    <row r="38089" spans="9:10" ht="15.75">
      <c r="I38089" s="192"/>
      <c r="J38089" s="192"/>
    </row>
    <row r="38090" spans="9:10" ht="15.75">
      <c r="I38090" s="192"/>
      <c r="J38090" s="192"/>
    </row>
    <row r="38091" spans="9:10" ht="15.75">
      <c r="I38091" s="192"/>
      <c r="J38091" s="192"/>
    </row>
    <row r="38092" spans="9:10" ht="15.75">
      <c r="I38092" s="192"/>
      <c r="J38092" s="192"/>
    </row>
    <row r="38093" spans="9:10" ht="15.75">
      <c r="I38093" s="192"/>
      <c r="J38093" s="192"/>
    </row>
    <row r="38094" spans="9:10" ht="15.75">
      <c r="I38094" s="192"/>
      <c r="J38094" s="192"/>
    </row>
    <row r="38095" spans="9:10" ht="15.75">
      <c r="I38095" s="192"/>
      <c r="J38095" s="192"/>
    </row>
    <row r="38096" spans="9:10" ht="15.75">
      <c r="I38096" s="192"/>
      <c r="J38096" s="192"/>
    </row>
    <row r="38097" spans="9:10" ht="15.75">
      <c r="I38097" s="192"/>
      <c r="J38097" s="192"/>
    </row>
    <row r="38098" spans="9:10" ht="15.75">
      <c r="I38098" s="192"/>
      <c r="J38098" s="192"/>
    </row>
    <row r="38099" spans="9:10" ht="15.75">
      <c r="I38099" s="192"/>
      <c r="J38099" s="192"/>
    </row>
    <row r="38100" spans="9:10" ht="15.75">
      <c r="I38100" s="192"/>
      <c r="J38100" s="192"/>
    </row>
    <row r="38101" spans="9:10" ht="15.75">
      <c r="I38101" s="192"/>
      <c r="J38101" s="192"/>
    </row>
    <row r="38102" spans="9:10" ht="15.75">
      <c r="I38102" s="192"/>
      <c r="J38102" s="192"/>
    </row>
    <row r="38103" spans="9:10" ht="15.75">
      <c r="I38103" s="192"/>
      <c r="J38103" s="192"/>
    </row>
    <row r="38104" spans="9:10" ht="15.75">
      <c r="I38104" s="192"/>
      <c r="J38104" s="192"/>
    </row>
    <row r="38105" spans="9:10" ht="15.75">
      <c r="I38105" s="192"/>
      <c r="J38105" s="192"/>
    </row>
    <row r="38106" spans="9:10" ht="15.75">
      <c r="I38106" s="192"/>
      <c r="J38106" s="192"/>
    </row>
    <row r="38107" spans="9:10" ht="15.75">
      <c r="I38107" s="192"/>
      <c r="J38107" s="192"/>
    </row>
    <row r="38108" spans="9:10" ht="15.75">
      <c r="I38108" s="192"/>
      <c r="J38108" s="192"/>
    </row>
    <row r="38109" spans="9:10" ht="15.75">
      <c r="I38109" s="192"/>
      <c r="J38109" s="192"/>
    </row>
    <row r="38110" spans="9:10" ht="15.75">
      <c r="I38110" s="192"/>
      <c r="J38110" s="192"/>
    </row>
    <row r="38111" spans="9:10" ht="15.75">
      <c r="I38111" s="192"/>
      <c r="J38111" s="192"/>
    </row>
    <row r="38112" spans="9:10" ht="15.75">
      <c r="I38112" s="192"/>
      <c r="J38112" s="192"/>
    </row>
    <row r="38113" spans="9:10" ht="15.75">
      <c r="I38113" s="192"/>
      <c r="J38113" s="192"/>
    </row>
    <row r="38114" spans="9:10" ht="15.75">
      <c r="I38114" s="192"/>
      <c r="J38114" s="192"/>
    </row>
    <row r="38115" spans="9:10" ht="15.75">
      <c r="I38115" s="192"/>
      <c r="J38115" s="192"/>
    </row>
    <row r="38116" spans="9:10" ht="15.75">
      <c r="I38116" s="192"/>
      <c r="J38116" s="192"/>
    </row>
    <row r="38117" spans="9:10" ht="15.75">
      <c r="I38117" s="192"/>
      <c r="J38117" s="192"/>
    </row>
    <row r="38118" spans="9:10" ht="15.75">
      <c r="I38118" s="192"/>
      <c r="J38118" s="192"/>
    </row>
    <row r="38119" spans="9:10" ht="15.75">
      <c r="I38119" s="192"/>
      <c r="J38119" s="192"/>
    </row>
    <row r="38120" spans="9:10" ht="15.75">
      <c r="I38120" s="192"/>
      <c r="J38120" s="192"/>
    </row>
    <row r="38121" spans="9:10" ht="15.75">
      <c r="I38121" s="192"/>
      <c r="J38121" s="192"/>
    </row>
    <row r="38122" spans="9:10" ht="15.75">
      <c r="I38122" s="192"/>
      <c r="J38122" s="192"/>
    </row>
    <row r="38123" spans="9:10" ht="15.75">
      <c r="I38123" s="192"/>
      <c r="J38123" s="192"/>
    </row>
    <row r="38124" spans="9:10" ht="15.75">
      <c r="I38124" s="192"/>
      <c r="J38124" s="192"/>
    </row>
    <row r="38125" spans="9:10" ht="15.75">
      <c r="I38125" s="192"/>
      <c r="J38125" s="192"/>
    </row>
    <row r="38126" spans="9:10" ht="15.75">
      <c r="I38126" s="192"/>
      <c r="J38126" s="192"/>
    </row>
    <row r="38127" spans="9:10" ht="15.75">
      <c r="I38127" s="192"/>
      <c r="J38127" s="192"/>
    </row>
    <row r="38128" spans="9:10" ht="15.75">
      <c r="I38128" s="192"/>
      <c r="J38128" s="192"/>
    </row>
    <row r="38129" spans="9:10" ht="15.75">
      <c r="I38129" s="192"/>
      <c r="J38129" s="192"/>
    </row>
    <row r="38130" spans="9:10" ht="15.75">
      <c r="I38130" s="192"/>
      <c r="J38130" s="192"/>
    </row>
    <row r="38131" spans="9:10" ht="15.75">
      <c r="I38131" s="192"/>
      <c r="J38131" s="192"/>
    </row>
    <row r="38132" spans="9:10" ht="15.75">
      <c r="I38132" s="192"/>
      <c r="J38132" s="192"/>
    </row>
    <row r="38133" spans="9:10" ht="15.75">
      <c r="I38133" s="192"/>
      <c r="J38133" s="192"/>
    </row>
    <row r="38134" spans="9:10" ht="15.75">
      <c r="I38134" s="192"/>
      <c r="J38134" s="192"/>
    </row>
    <row r="38135" spans="9:10" ht="15.75">
      <c r="I38135" s="192"/>
      <c r="J38135" s="192"/>
    </row>
    <row r="38136" spans="9:10" ht="15.75">
      <c r="I38136" s="192"/>
      <c r="J38136" s="192"/>
    </row>
    <row r="38137" spans="9:10" ht="15.75">
      <c r="I38137" s="192"/>
      <c r="J38137" s="192"/>
    </row>
    <row r="38138" spans="9:10" ht="15.75">
      <c r="I38138" s="192"/>
      <c r="J38138" s="192"/>
    </row>
    <row r="38139" spans="9:10" ht="15.75">
      <c r="I38139" s="192"/>
      <c r="J38139" s="192"/>
    </row>
    <row r="38140" spans="9:10" ht="15.75">
      <c r="I38140" s="192"/>
      <c r="J38140" s="192"/>
    </row>
    <row r="38141" spans="9:10" ht="15.75">
      <c r="I38141" s="192"/>
      <c r="J38141" s="192"/>
    </row>
    <row r="38142" spans="9:10" ht="15.75">
      <c r="I38142" s="192"/>
      <c r="J38142" s="192"/>
    </row>
    <row r="38143" spans="9:10" ht="15.75">
      <c r="I38143" s="192"/>
      <c r="J38143" s="192"/>
    </row>
    <row r="38144" spans="9:10" ht="15.75">
      <c r="I38144" s="192"/>
      <c r="J38144" s="192"/>
    </row>
    <row r="38145" spans="9:10" ht="15.75">
      <c r="I38145" s="192"/>
      <c r="J38145" s="192"/>
    </row>
    <row r="38146" spans="9:10" ht="15.75">
      <c r="I38146" s="192"/>
      <c r="J38146" s="192"/>
    </row>
    <row r="38147" spans="9:10" ht="15.75">
      <c r="I38147" s="192"/>
      <c r="J38147" s="192"/>
    </row>
    <row r="38148" spans="9:10" ht="15.75">
      <c r="I38148" s="192"/>
      <c r="J38148" s="192"/>
    </row>
    <row r="38149" spans="9:10" ht="15.75">
      <c r="I38149" s="192"/>
      <c r="J38149" s="192"/>
    </row>
    <row r="38150" spans="9:10" ht="15.75">
      <c r="I38150" s="192"/>
      <c r="J38150" s="192"/>
    </row>
    <row r="38151" spans="9:10" ht="15.75">
      <c r="I38151" s="192"/>
      <c r="J38151" s="192"/>
    </row>
    <row r="38152" spans="9:10" ht="15.75">
      <c r="I38152" s="192"/>
      <c r="J38152" s="192"/>
    </row>
    <row r="38153" spans="9:10" ht="15.75">
      <c r="I38153" s="192"/>
      <c r="J38153" s="192"/>
    </row>
    <row r="38154" spans="9:10" ht="15.75">
      <c r="I38154" s="192"/>
      <c r="J38154" s="192"/>
    </row>
    <row r="38155" spans="9:10" ht="15.75">
      <c r="I38155" s="192"/>
      <c r="J38155" s="192"/>
    </row>
    <row r="38156" spans="9:10" ht="15.75">
      <c r="I38156" s="192"/>
      <c r="J38156" s="192"/>
    </row>
    <row r="38157" spans="9:10" ht="15.75">
      <c r="I38157" s="192"/>
      <c r="J38157" s="192"/>
    </row>
    <row r="38158" spans="9:10" ht="15.75">
      <c r="I38158" s="192"/>
      <c r="J38158" s="192"/>
    </row>
    <row r="38159" spans="9:10" ht="15.75">
      <c r="I38159" s="192"/>
      <c r="J38159" s="192"/>
    </row>
    <row r="38160" spans="9:10" ht="15.75">
      <c r="I38160" s="192"/>
      <c r="J38160" s="192"/>
    </row>
    <row r="38161" spans="9:10" ht="15.75">
      <c r="I38161" s="192"/>
      <c r="J38161" s="192"/>
    </row>
    <row r="38162" spans="9:10" ht="15.75">
      <c r="I38162" s="192"/>
      <c r="J38162" s="192"/>
    </row>
    <row r="38163" spans="9:10" ht="15.75">
      <c r="I38163" s="192"/>
      <c r="J38163" s="192"/>
    </row>
    <row r="38164" spans="9:10" ht="15.75">
      <c r="I38164" s="192"/>
      <c r="J38164" s="192"/>
    </row>
    <row r="38165" spans="9:10" ht="15.75">
      <c r="I38165" s="192"/>
      <c r="J38165" s="192"/>
    </row>
    <row r="38166" spans="9:10" ht="15.75">
      <c r="I38166" s="192"/>
      <c r="J38166" s="192"/>
    </row>
    <row r="38167" spans="9:10" ht="15.75">
      <c r="I38167" s="192"/>
      <c r="J38167" s="192"/>
    </row>
    <row r="38168" spans="9:10" ht="15.75">
      <c r="I38168" s="192"/>
      <c r="J38168" s="192"/>
    </row>
    <row r="38169" spans="9:10" ht="15.75">
      <c r="I38169" s="192"/>
      <c r="J38169" s="192"/>
    </row>
    <row r="38170" spans="9:10" ht="15.75">
      <c r="I38170" s="192"/>
      <c r="J38170" s="192"/>
    </row>
    <row r="38171" spans="9:10" ht="15.75">
      <c r="I38171" s="192"/>
      <c r="J38171" s="192"/>
    </row>
    <row r="38172" spans="9:10" ht="15.75">
      <c r="I38172" s="192"/>
      <c r="J38172" s="192"/>
    </row>
    <row r="38173" spans="9:10" ht="15.75">
      <c r="I38173" s="192"/>
      <c r="J38173" s="192"/>
    </row>
    <row r="38174" spans="9:10" ht="15.75">
      <c r="I38174" s="192"/>
      <c r="J38174" s="192"/>
    </row>
    <row r="38175" spans="9:10" ht="15.75">
      <c r="I38175" s="192"/>
      <c r="J38175" s="192"/>
    </row>
    <row r="38176" spans="9:10" ht="15.75">
      <c r="I38176" s="192"/>
      <c r="J38176" s="192"/>
    </row>
    <row r="38177" spans="9:10" ht="15.75">
      <c r="I38177" s="192"/>
      <c r="J38177" s="192"/>
    </row>
    <row r="38178" spans="9:10" ht="15.75">
      <c r="I38178" s="192"/>
      <c r="J38178" s="192"/>
    </row>
    <row r="38179" spans="9:10" ht="15.75">
      <c r="I38179" s="192"/>
      <c r="J38179" s="192"/>
    </row>
    <row r="38180" spans="9:10" ht="15.75">
      <c r="I38180" s="192"/>
      <c r="J38180" s="192"/>
    </row>
    <row r="38181" spans="9:10" ht="15.75">
      <c r="I38181" s="192"/>
      <c r="J38181" s="192"/>
    </row>
    <row r="38182" spans="9:10" ht="15.75">
      <c r="I38182" s="192"/>
      <c r="J38182" s="192"/>
    </row>
    <row r="38183" spans="9:10" ht="15.75">
      <c r="I38183" s="192"/>
      <c r="J38183" s="192"/>
    </row>
    <row r="38184" spans="9:10" ht="15.75">
      <c r="I38184" s="192"/>
      <c r="J38184" s="192"/>
    </row>
    <row r="38185" spans="9:10" ht="15.75">
      <c r="I38185" s="192"/>
      <c r="J38185" s="192"/>
    </row>
    <row r="38186" spans="9:10" ht="15.75">
      <c r="I38186" s="192"/>
      <c r="J38186" s="192"/>
    </row>
    <row r="38187" spans="9:10" ht="15.75">
      <c r="I38187" s="192"/>
      <c r="J38187" s="192"/>
    </row>
    <row r="38188" spans="9:10" ht="15.75">
      <c r="I38188" s="192"/>
      <c r="J38188" s="192"/>
    </row>
    <row r="38189" spans="9:10" ht="15.75">
      <c r="I38189" s="192"/>
      <c r="J38189" s="192"/>
    </row>
    <row r="38190" spans="9:10" ht="15.75">
      <c r="I38190" s="192"/>
      <c r="J38190" s="192"/>
    </row>
    <row r="38191" spans="9:10" ht="15.75">
      <c r="I38191" s="192"/>
      <c r="J38191" s="192"/>
    </row>
    <row r="38192" spans="9:10" ht="15.75">
      <c r="I38192" s="192"/>
      <c r="J38192" s="192"/>
    </row>
    <row r="38193" spans="9:10" ht="15.75">
      <c r="I38193" s="192"/>
      <c r="J38193" s="192"/>
    </row>
    <row r="38194" spans="9:10" ht="15.75">
      <c r="I38194" s="192"/>
      <c r="J38194" s="192"/>
    </row>
    <row r="38195" spans="9:10" ht="15.75">
      <c r="I38195" s="192"/>
      <c r="J38195" s="192"/>
    </row>
    <row r="38196" spans="9:10" ht="15.75">
      <c r="I38196" s="192"/>
      <c r="J38196" s="192"/>
    </row>
    <row r="38197" spans="9:10" ht="15.75">
      <c r="I38197" s="192"/>
      <c r="J38197" s="192"/>
    </row>
    <row r="38198" spans="9:10" ht="15.75">
      <c r="I38198" s="192"/>
      <c r="J38198" s="192"/>
    </row>
    <row r="38199" spans="9:10" ht="15.75">
      <c r="I38199" s="192"/>
      <c r="J38199" s="192"/>
    </row>
    <row r="38200" spans="9:10" ht="15.75">
      <c r="I38200" s="192"/>
      <c r="J38200" s="192"/>
    </row>
    <row r="38201" spans="9:10" ht="15.75">
      <c r="I38201" s="192"/>
      <c r="J38201" s="192"/>
    </row>
    <row r="38202" spans="9:10" ht="15.75">
      <c r="I38202" s="192"/>
      <c r="J38202" s="192"/>
    </row>
    <row r="38203" spans="9:10" ht="15.75">
      <c r="I38203" s="192"/>
      <c r="J38203" s="192"/>
    </row>
    <row r="38204" spans="9:10" ht="15.75">
      <c r="I38204" s="192"/>
      <c r="J38204" s="192"/>
    </row>
    <row r="38205" spans="9:10" ht="15.75">
      <c r="I38205" s="192"/>
      <c r="J38205" s="192"/>
    </row>
    <row r="38206" spans="9:10" ht="15.75">
      <c r="I38206" s="192"/>
      <c r="J38206" s="192"/>
    </row>
    <row r="38207" spans="9:10" ht="15.75">
      <c r="I38207" s="192"/>
      <c r="J38207" s="192"/>
    </row>
    <row r="38208" spans="9:10" ht="15.75">
      <c r="I38208" s="192"/>
      <c r="J38208" s="192"/>
    </row>
    <row r="38209" spans="9:10" ht="15.75">
      <c r="I38209" s="192"/>
      <c r="J38209" s="192"/>
    </row>
    <row r="38210" spans="9:10" ht="15.75">
      <c r="I38210" s="192"/>
      <c r="J38210" s="192"/>
    </row>
    <row r="38211" spans="9:10" ht="15.75">
      <c r="I38211" s="192"/>
      <c r="J38211" s="192"/>
    </row>
    <row r="38212" spans="9:10" ht="15.75">
      <c r="I38212" s="192"/>
      <c r="J38212" s="192"/>
    </row>
    <row r="38213" spans="9:10" ht="15.75">
      <c r="I38213" s="192"/>
      <c r="J38213" s="192"/>
    </row>
    <row r="38214" spans="9:10" ht="15.75">
      <c r="I38214" s="192"/>
      <c r="J38214" s="192"/>
    </row>
    <row r="38215" spans="9:10" ht="15.75">
      <c r="I38215" s="192"/>
      <c r="J38215" s="192"/>
    </row>
    <row r="38216" spans="9:10" ht="15.75">
      <c r="I38216" s="192"/>
      <c r="J38216" s="192"/>
    </row>
    <row r="38217" spans="9:10" ht="15.75">
      <c r="I38217" s="192"/>
      <c r="J38217" s="192"/>
    </row>
    <row r="38218" spans="9:10" ht="15.75">
      <c r="I38218" s="192"/>
      <c r="J38218" s="192"/>
    </row>
    <row r="38219" spans="9:10" ht="15.75">
      <c r="I38219" s="192"/>
      <c r="J38219" s="192"/>
    </row>
    <row r="38220" spans="9:10" ht="15.75">
      <c r="I38220" s="192"/>
      <c r="J38220" s="192"/>
    </row>
    <row r="38221" spans="9:10" ht="15.75">
      <c r="I38221" s="192"/>
      <c r="J38221" s="192"/>
    </row>
    <row r="38222" spans="9:10" ht="15.75">
      <c r="I38222" s="192"/>
      <c r="J38222" s="192"/>
    </row>
    <row r="38223" spans="9:10" ht="15.75">
      <c r="I38223" s="192"/>
      <c r="J38223" s="192"/>
    </row>
    <row r="38224" spans="9:10" ht="15.75">
      <c r="I38224" s="192"/>
      <c r="J38224" s="192"/>
    </row>
    <row r="38225" spans="9:10" ht="15.75">
      <c r="I38225" s="192"/>
      <c r="J38225" s="192"/>
    </row>
    <row r="38226" spans="9:10" ht="15.75">
      <c r="I38226" s="192"/>
      <c r="J38226" s="192"/>
    </row>
    <row r="38227" spans="9:10" ht="15.75">
      <c r="I38227" s="192"/>
      <c r="J38227" s="192"/>
    </row>
    <row r="38228" spans="9:10" ht="15.75">
      <c r="I38228" s="192"/>
      <c r="J38228" s="192"/>
    </row>
    <row r="38229" spans="9:10" ht="15.75">
      <c r="I38229" s="192"/>
      <c r="J38229" s="192"/>
    </row>
    <row r="38230" spans="9:10" ht="15.75">
      <c r="I38230" s="192"/>
      <c r="J38230" s="192"/>
    </row>
    <row r="38231" spans="9:10" ht="15.75">
      <c r="I38231" s="192"/>
      <c r="J38231" s="192"/>
    </row>
    <row r="38232" spans="9:10" ht="15.75">
      <c r="I38232" s="192"/>
      <c r="J38232" s="192"/>
    </row>
    <row r="38233" spans="9:10" ht="15.75">
      <c r="I38233" s="192"/>
      <c r="J38233" s="192"/>
    </row>
    <row r="38234" spans="9:10" ht="15.75">
      <c r="I38234" s="192"/>
      <c r="J38234" s="192"/>
    </row>
    <row r="38235" spans="9:10" ht="15.75">
      <c r="I38235" s="192"/>
      <c r="J38235" s="192"/>
    </row>
    <row r="38236" spans="9:10" ht="15.75">
      <c r="I38236" s="192"/>
      <c r="J38236" s="192"/>
    </row>
    <row r="38237" spans="9:10" ht="15.75">
      <c r="I38237" s="192"/>
      <c r="J38237" s="192"/>
    </row>
    <row r="38238" spans="9:10" ht="15.75">
      <c r="I38238" s="192"/>
      <c r="J38238" s="192"/>
    </row>
    <row r="38239" spans="9:10" ht="15.75">
      <c r="I38239" s="192"/>
      <c r="J38239" s="192"/>
    </row>
    <row r="38240" spans="9:10" ht="15.75">
      <c r="I38240" s="192"/>
      <c r="J38240" s="192"/>
    </row>
    <row r="38241" spans="9:10" ht="15.75">
      <c r="I38241" s="192"/>
      <c r="J38241" s="192"/>
    </row>
    <row r="38242" spans="9:10" ht="15.75">
      <c r="I38242" s="192"/>
      <c r="J38242" s="192"/>
    </row>
    <row r="38243" spans="9:10" ht="15.75">
      <c r="I38243" s="192"/>
      <c r="J38243" s="192"/>
    </row>
    <row r="38244" spans="9:10" ht="15.75">
      <c r="I38244" s="192"/>
      <c r="J38244" s="192"/>
    </row>
    <row r="38245" spans="9:10" ht="15.75">
      <c r="I38245" s="192"/>
      <c r="J38245" s="192"/>
    </row>
    <row r="38246" spans="9:10" ht="15.75">
      <c r="I38246" s="192"/>
      <c r="J38246" s="192"/>
    </row>
    <row r="38247" spans="9:10" ht="15.75">
      <c r="I38247" s="192"/>
      <c r="J38247" s="192"/>
    </row>
    <row r="38248" spans="9:10" ht="15.75">
      <c r="I38248" s="192"/>
      <c r="J38248" s="192"/>
    </row>
    <row r="38249" spans="9:10" ht="15.75">
      <c r="I38249" s="192"/>
      <c r="J38249" s="192"/>
    </row>
    <row r="38250" spans="9:10" ht="15.75">
      <c r="I38250" s="192"/>
      <c r="J38250" s="192"/>
    </row>
    <row r="38251" spans="9:10" ht="15.75">
      <c r="I38251" s="192"/>
      <c r="J38251" s="192"/>
    </row>
    <row r="38252" spans="9:10" ht="15.75">
      <c r="I38252" s="192"/>
      <c r="J38252" s="192"/>
    </row>
    <row r="38253" spans="9:10" ht="15.75">
      <c r="I38253" s="192"/>
      <c r="J38253" s="192"/>
    </row>
    <row r="38254" spans="9:10" ht="15.75">
      <c r="I38254" s="192"/>
      <c r="J38254" s="192"/>
    </row>
    <row r="38255" spans="9:10" ht="15.75">
      <c r="I38255" s="192"/>
      <c r="J38255" s="192"/>
    </row>
    <row r="38256" spans="9:10" ht="15.75">
      <c r="I38256" s="192"/>
      <c r="J38256" s="192"/>
    </row>
    <row r="38257" spans="9:10" ht="15.75">
      <c r="I38257" s="192"/>
      <c r="J38257" s="192"/>
    </row>
    <row r="38258" spans="9:10" ht="15.75">
      <c r="I38258" s="192"/>
      <c r="J38258" s="192"/>
    </row>
    <row r="38259" spans="9:10" ht="15.75">
      <c r="I38259" s="192"/>
      <c r="J38259" s="192"/>
    </row>
    <row r="38260" spans="9:10" ht="15.75">
      <c r="I38260" s="192"/>
      <c r="J38260" s="192"/>
    </row>
    <row r="38261" spans="9:10" ht="15.75">
      <c r="I38261" s="192"/>
      <c r="J38261" s="192"/>
    </row>
    <row r="38262" spans="9:10" ht="15.75">
      <c r="I38262" s="192"/>
      <c r="J38262" s="192"/>
    </row>
    <row r="38263" spans="9:10" ht="15.75">
      <c r="I38263" s="192"/>
      <c r="J38263" s="192"/>
    </row>
    <row r="38264" spans="9:10" ht="15.75">
      <c r="I38264" s="192"/>
      <c r="J38264" s="192"/>
    </row>
    <row r="38265" spans="9:10" ht="15.75">
      <c r="I38265" s="192"/>
      <c r="J38265" s="192"/>
    </row>
    <row r="38266" spans="9:10" ht="15.75">
      <c r="I38266" s="192"/>
      <c r="J38266" s="192"/>
    </row>
    <row r="38267" spans="9:10" ht="15.75">
      <c r="I38267" s="192"/>
      <c r="J38267" s="192"/>
    </row>
    <row r="38268" spans="9:10" ht="15.75">
      <c r="I38268" s="192"/>
      <c r="J38268" s="192"/>
    </row>
    <row r="38269" spans="9:10" ht="15.75">
      <c r="I38269" s="192"/>
      <c r="J38269" s="192"/>
    </row>
    <row r="38270" spans="9:10" ht="15.75">
      <c r="I38270" s="192"/>
      <c r="J38270" s="192"/>
    </row>
    <row r="38271" spans="9:10" ht="15.75">
      <c r="I38271" s="192"/>
      <c r="J38271" s="192"/>
    </row>
    <row r="38272" spans="9:10" ht="15.75">
      <c r="I38272" s="192"/>
      <c r="J38272" s="192"/>
    </row>
    <row r="38273" spans="9:10" ht="15.75">
      <c r="I38273" s="192"/>
      <c r="J38273" s="192"/>
    </row>
    <row r="38274" spans="9:10" ht="15.75">
      <c r="I38274" s="192"/>
      <c r="J38274" s="192"/>
    </row>
    <row r="38275" spans="9:10" ht="15.75">
      <c r="I38275" s="192"/>
      <c r="J38275" s="192"/>
    </row>
    <row r="38276" spans="9:10" ht="15.75">
      <c r="I38276" s="192"/>
      <c r="J38276" s="192"/>
    </row>
    <row r="38277" spans="9:10" ht="15.75">
      <c r="I38277" s="192"/>
      <c r="J38277" s="192"/>
    </row>
    <row r="38278" spans="9:10" ht="15.75">
      <c r="I38278" s="192"/>
      <c r="J38278" s="192"/>
    </row>
    <row r="38279" spans="9:10" ht="15.75">
      <c r="I38279" s="192"/>
      <c r="J38279" s="192"/>
    </row>
    <row r="38280" spans="9:10" ht="15.75">
      <c r="I38280" s="192"/>
      <c r="J38280" s="192"/>
    </row>
    <row r="38281" spans="9:10" ht="15.75">
      <c r="I38281" s="192"/>
      <c r="J38281" s="192"/>
    </row>
    <row r="38282" spans="9:10" ht="15.75">
      <c r="I38282" s="192"/>
      <c r="J38282" s="192"/>
    </row>
    <row r="38283" spans="9:10" ht="15.75">
      <c r="I38283" s="192"/>
      <c r="J38283" s="192"/>
    </row>
    <row r="38284" spans="9:10" ht="15.75">
      <c r="I38284" s="192"/>
      <c r="J38284" s="192"/>
    </row>
    <row r="38285" spans="9:10" ht="15.75">
      <c r="I38285" s="192"/>
      <c r="J38285" s="192"/>
    </row>
    <row r="38286" spans="9:10" ht="15.75">
      <c r="I38286" s="192"/>
      <c r="J38286" s="192"/>
    </row>
    <row r="38287" spans="9:10" ht="15.75">
      <c r="I38287" s="192"/>
      <c r="J38287" s="192"/>
    </row>
    <row r="38288" spans="9:10" ht="15.75">
      <c r="I38288" s="192"/>
      <c r="J38288" s="192"/>
    </row>
    <row r="38289" spans="9:10" ht="15.75">
      <c r="I38289" s="192"/>
      <c r="J38289" s="192"/>
    </row>
    <row r="38290" spans="9:10" ht="15.75">
      <c r="I38290" s="192"/>
      <c r="J38290" s="192"/>
    </row>
    <row r="38291" spans="9:10" ht="15.75">
      <c r="I38291" s="192"/>
      <c r="J38291" s="192"/>
    </row>
    <row r="38292" spans="9:10" ht="15.75">
      <c r="I38292" s="192"/>
      <c r="J38292" s="192"/>
    </row>
    <row r="38293" spans="9:10" ht="15.75">
      <c r="I38293" s="192"/>
      <c r="J38293" s="192"/>
    </row>
    <row r="38294" spans="9:10" ht="15.75">
      <c r="I38294" s="192"/>
      <c r="J38294" s="192"/>
    </row>
    <row r="38295" spans="9:10" ht="15.75">
      <c r="I38295" s="192"/>
      <c r="J38295" s="192"/>
    </row>
    <row r="38296" spans="9:10" ht="15.75">
      <c r="I38296" s="192"/>
      <c r="J38296" s="192"/>
    </row>
    <row r="38297" spans="9:10" ht="15.75">
      <c r="I38297" s="192"/>
      <c r="J38297" s="192"/>
    </row>
    <row r="38298" spans="9:10" ht="15.75">
      <c r="I38298" s="192"/>
      <c r="J38298" s="192"/>
    </row>
    <row r="38299" spans="9:10" ht="15.75">
      <c r="I38299" s="192"/>
      <c r="J38299" s="192"/>
    </row>
    <row r="38300" spans="9:10" ht="15.75">
      <c r="I38300" s="192"/>
      <c r="J38300" s="192"/>
    </row>
    <row r="38301" spans="9:10" ht="15.75">
      <c r="I38301" s="192"/>
      <c r="J38301" s="192"/>
    </row>
    <row r="38302" spans="9:10" ht="15.75">
      <c r="I38302" s="192"/>
      <c r="J38302" s="192"/>
    </row>
    <row r="38303" spans="9:10" ht="15.75">
      <c r="I38303" s="192"/>
      <c r="J38303" s="192"/>
    </row>
    <row r="38304" spans="9:10" ht="15.75">
      <c r="I38304" s="192"/>
      <c r="J38304" s="192"/>
    </row>
    <row r="38305" spans="9:10" ht="15.75">
      <c r="I38305" s="192"/>
      <c r="J38305" s="192"/>
    </row>
    <row r="38306" spans="9:10" ht="15.75">
      <c r="I38306" s="192"/>
      <c r="J38306" s="192"/>
    </row>
    <row r="38307" spans="9:10" ht="15.75">
      <c r="I38307" s="192"/>
      <c r="J38307" s="192"/>
    </row>
    <row r="38308" spans="9:10" ht="15.75">
      <c r="I38308" s="192"/>
      <c r="J38308" s="192"/>
    </row>
    <row r="38309" spans="9:10" ht="15.75">
      <c r="I38309" s="192"/>
      <c r="J38309" s="192"/>
    </row>
    <row r="38310" spans="9:10" ht="15.75">
      <c r="I38310" s="192"/>
      <c r="J38310" s="192"/>
    </row>
    <row r="38311" spans="9:10" ht="15.75">
      <c r="I38311" s="192"/>
      <c r="J38311" s="192"/>
    </row>
    <row r="38312" spans="9:10" ht="15.75">
      <c r="I38312" s="192"/>
      <c r="J38312" s="192"/>
    </row>
    <row r="38313" spans="9:10" ht="15.75">
      <c r="I38313" s="192"/>
      <c r="J38313" s="192"/>
    </row>
    <row r="38314" spans="9:10" ht="15.75">
      <c r="I38314" s="192"/>
      <c r="J38314" s="192"/>
    </row>
    <row r="38315" spans="9:10" ht="15.75">
      <c r="I38315" s="192"/>
      <c r="J38315" s="192"/>
    </row>
    <row r="38316" spans="9:10" ht="15.75">
      <c r="I38316" s="192"/>
      <c r="J38316" s="192"/>
    </row>
    <row r="38317" spans="9:10" ht="15.75">
      <c r="I38317" s="192"/>
      <c r="J38317" s="192"/>
    </row>
    <row r="38318" spans="9:10" ht="15.75">
      <c r="I38318" s="192"/>
      <c r="J38318" s="192"/>
    </row>
    <row r="38319" spans="9:10" ht="15.75">
      <c r="I38319" s="192"/>
      <c r="J38319" s="192"/>
    </row>
    <row r="38320" spans="9:10" ht="15.75">
      <c r="I38320" s="192"/>
      <c r="J38320" s="192"/>
    </row>
    <row r="38321" spans="9:10" ht="15.75">
      <c r="I38321" s="192"/>
      <c r="J38321" s="192"/>
    </row>
    <row r="38322" spans="9:10" ht="15.75">
      <c r="I38322" s="192"/>
      <c r="J38322" s="192"/>
    </row>
    <row r="38323" spans="9:10" ht="15.75">
      <c r="I38323" s="192"/>
      <c r="J38323" s="192"/>
    </row>
    <row r="38324" spans="9:10" ht="15.75">
      <c r="I38324" s="192"/>
      <c r="J38324" s="192"/>
    </row>
    <row r="38325" spans="9:10" ht="15.75">
      <c r="I38325" s="192"/>
      <c r="J38325" s="192"/>
    </row>
    <row r="38326" spans="9:10" ht="15.75">
      <c r="I38326" s="192"/>
      <c r="J38326" s="192"/>
    </row>
    <row r="38327" spans="9:10" ht="15.75">
      <c r="I38327" s="192"/>
      <c r="J38327" s="192"/>
    </row>
    <row r="38328" spans="9:10" ht="15.75">
      <c r="I38328" s="192"/>
      <c r="J38328" s="192"/>
    </row>
    <row r="38329" spans="9:10" ht="15.75">
      <c r="I38329" s="192"/>
      <c r="J38329" s="192"/>
    </row>
    <row r="38330" spans="9:10" ht="15.75">
      <c r="I38330" s="192"/>
      <c r="J38330" s="192"/>
    </row>
    <row r="38331" spans="9:10" ht="15.75">
      <c r="I38331" s="192"/>
      <c r="J38331" s="192"/>
    </row>
    <row r="38332" spans="9:10" ht="15.75">
      <c r="I38332" s="192"/>
      <c r="J38332" s="192"/>
    </row>
    <row r="38333" spans="9:10" ht="15.75">
      <c r="I38333" s="192"/>
      <c r="J38333" s="192"/>
    </row>
    <row r="38334" spans="9:10" ht="15.75">
      <c r="I38334" s="192"/>
      <c r="J38334" s="192"/>
    </row>
    <row r="38335" spans="9:10" ht="15.75">
      <c r="I38335" s="192"/>
      <c r="J38335" s="192"/>
    </row>
    <row r="38336" spans="9:10" ht="15.75">
      <c r="I38336" s="192"/>
      <c r="J38336" s="192"/>
    </row>
    <row r="38337" spans="9:10" ht="15.75">
      <c r="I38337" s="192"/>
      <c r="J38337" s="192"/>
    </row>
    <row r="38338" spans="9:10" ht="15.75">
      <c r="I38338" s="192"/>
      <c r="J38338" s="192"/>
    </row>
    <row r="38339" spans="9:10" ht="15.75">
      <c r="I38339" s="192"/>
      <c r="J38339" s="192"/>
    </row>
    <row r="38340" spans="9:10" ht="15.75">
      <c r="I38340" s="192"/>
      <c r="J38340" s="192"/>
    </row>
    <row r="38341" spans="9:10" ht="15.75">
      <c r="I38341" s="192"/>
      <c r="J38341" s="192"/>
    </row>
    <row r="38342" spans="9:10" ht="15.75">
      <c r="I38342" s="192"/>
      <c r="J38342" s="192"/>
    </row>
    <row r="38343" spans="9:10" ht="15.75">
      <c r="I38343" s="192"/>
      <c r="J38343" s="192"/>
    </row>
    <row r="38344" spans="9:10" ht="15.75">
      <c r="I38344" s="192"/>
      <c r="J38344" s="192"/>
    </row>
    <row r="38345" spans="9:10" ht="15.75">
      <c r="I38345" s="192"/>
      <c r="J38345" s="192"/>
    </row>
    <row r="38346" spans="9:10" ht="15.75">
      <c r="I38346" s="192"/>
      <c r="J38346" s="192"/>
    </row>
    <row r="38347" spans="9:10" ht="15.75">
      <c r="I38347" s="192"/>
      <c r="J38347" s="192"/>
    </row>
    <row r="38348" spans="9:10" ht="15.75">
      <c r="I38348" s="192"/>
      <c r="J38348" s="192"/>
    </row>
    <row r="38349" spans="9:10" ht="15.75">
      <c r="I38349" s="192"/>
      <c r="J38349" s="192"/>
    </row>
    <row r="38350" spans="9:10" ht="15.75">
      <c r="I38350" s="192"/>
      <c r="J38350" s="192"/>
    </row>
    <row r="38351" spans="9:10" ht="15.75">
      <c r="I38351" s="192"/>
      <c r="J38351" s="192"/>
    </row>
    <row r="38352" spans="9:10" ht="15.75">
      <c r="I38352" s="192"/>
      <c r="J38352" s="192"/>
    </row>
    <row r="38353" spans="9:10" ht="15.75">
      <c r="I38353" s="192"/>
      <c r="J38353" s="192"/>
    </row>
    <row r="38354" spans="9:10" ht="15.75">
      <c r="I38354" s="192"/>
      <c r="J38354" s="192"/>
    </row>
    <row r="38355" spans="9:10" ht="15.75">
      <c r="I38355" s="192"/>
      <c r="J38355" s="192"/>
    </row>
    <row r="38356" spans="9:10" ht="15.75">
      <c r="I38356" s="192"/>
      <c r="J38356" s="192"/>
    </row>
    <row r="38357" spans="9:10" ht="15.75">
      <c r="I38357" s="192"/>
      <c r="J38357" s="192"/>
    </row>
    <row r="38358" spans="9:10" ht="15.75">
      <c r="I38358" s="192"/>
      <c r="J38358" s="192"/>
    </row>
    <row r="38359" spans="9:10" ht="15.75">
      <c r="I38359" s="192"/>
      <c r="J38359" s="192"/>
    </row>
    <row r="38360" spans="9:10" ht="15.75">
      <c r="I38360" s="192"/>
      <c r="J38360" s="192"/>
    </row>
    <row r="38361" spans="9:10" ht="15.75">
      <c r="I38361" s="192"/>
      <c r="J38361" s="192"/>
    </row>
    <row r="38362" spans="9:10" ht="15.75">
      <c r="I38362" s="192"/>
      <c r="J38362" s="192"/>
    </row>
    <row r="38363" spans="9:10" ht="15.75">
      <c r="I38363" s="192"/>
      <c r="J38363" s="192"/>
    </row>
    <row r="38364" spans="9:10" ht="15.75">
      <c r="I38364" s="192"/>
      <c r="J38364" s="192"/>
    </row>
    <row r="38365" spans="9:10" ht="15.75">
      <c r="I38365" s="192"/>
      <c r="J38365" s="192"/>
    </row>
    <row r="38366" spans="9:10" ht="15.75">
      <c r="I38366" s="192"/>
      <c r="J38366" s="192"/>
    </row>
    <row r="38367" spans="9:10" ht="15.75">
      <c r="I38367" s="192"/>
      <c r="J38367" s="192"/>
    </row>
    <row r="38368" spans="9:10" ht="15.75">
      <c r="I38368" s="192"/>
      <c r="J38368" s="192"/>
    </row>
    <row r="38369" spans="9:10" ht="15.75">
      <c r="I38369" s="192"/>
      <c r="J38369" s="192"/>
    </row>
    <row r="38370" spans="9:10" ht="15.75">
      <c r="I38370" s="192"/>
      <c r="J38370" s="192"/>
    </row>
    <row r="38371" spans="9:10" ht="15.75">
      <c r="I38371" s="192"/>
      <c r="J38371" s="192"/>
    </row>
    <row r="38372" spans="9:10" ht="15.75">
      <c r="I38372" s="192"/>
      <c r="J38372" s="192"/>
    </row>
    <row r="38373" spans="9:10" ht="15.75">
      <c r="I38373" s="192"/>
      <c r="J38373" s="192"/>
    </row>
    <row r="38374" spans="9:10" ht="15.75">
      <c r="I38374" s="192"/>
      <c r="J38374" s="192"/>
    </row>
    <row r="38375" spans="9:10" ht="15.75">
      <c r="I38375" s="192"/>
      <c r="J38375" s="192"/>
    </row>
    <row r="38376" spans="9:10" ht="15.75">
      <c r="I38376" s="192"/>
      <c r="J38376" s="192"/>
    </row>
    <row r="38377" spans="9:10" ht="15.75">
      <c r="I38377" s="192"/>
      <c r="J38377" s="192"/>
    </row>
    <row r="38378" spans="9:10" ht="15.75">
      <c r="I38378" s="192"/>
      <c r="J38378" s="192"/>
    </row>
    <row r="38379" spans="9:10" ht="15.75">
      <c r="I38379" s="192"/>
      <c r="J38379" s="192"/>
    </row>
    <row r="38380" spans="9:10" ht="15.75">
      <c r="I38380" s="192"/>
      <c r="J38380" s="192"/>
    </row>
    <row r="38381" spans="9:10" ht="15.75">
      <c r="I38381" s="192"/>
      <c r="J38381" s="192"/>
    </row>
    <row r="38382" spans="9:10" ht="15.75">
      <c r="I38382" s="192"/>
      <c r="J38382" s="192"/>
    </row>
    <row r="38383" spans="9:10" ht="15.75">
      <c r="I38383" s="192"/>
      <c r="J38383" s="192"/>
    </row>
    <row r="38384" spans="9:10" ht="15.75">
      <c r="I38384" s="192"/>
      <c r="J38384" s="192"/>
    </row>
    <row r="38385" spans="9:10" ht="15.75">
      <c r="I38385" s="192"/>
      <c r="J38385" s="192"/>
    </row>
    <row r="38386" spans="9:10" ht="15.75">
      <c r="I38386" s="192"/>
      <c r="J38386" s="192"/>
    </row>
    <row r="38387" spans="9:10" ht="15.75">
      <c r="I38387" s="192"/>
      <c r="J38387" s="192"/>
    </row>
    <row r="38388" spans="9:10" ht="15.75">
      <c r="I38388" s="192"/>
      <c r="J38388" s="192"/>
    </row>
    <row r="38389" spans="9:10" ht="15.75">
      <c r="I38389" s="192"/>
      <c r="J38389" s="192"/>
    </row>
    <row r="38390" spans="9:10" ht="15.75">
      <c r="I38390" s="192"/>
      <c r="J38390" s="192"/>
    </row>
    <row r="38391" spans="9:10" ht="15.75">
      <c r="I38391" s="192"/>
      <c r="J38391" s="192"/>
    </row>
    <row r="38392" spans="9:10" ht="15.75">
      <c r="I38392" s="192"/>
      <c r="J38392" s="192"/>
    </row>
    <row r="38393" spans="9:10" ht="15.75">
      <c r="I38393" s="192"/>
      <c r="J38393" s="192"/>
    </row>
    <row r="38394" spans="9:10" ht="15.75">
      <c r="I38394" s="192"/>
      <c r="J38394" s="192"/>
    </row>
    <row r="38395" spans="9:10" ht="15.75">
      <c r="I38395" s="192"/>
      <c r="J38395" s="192"/>
    </row>
    <row r="38396" spans="9:10" ht="15.75">
      <c r="I38396" s="192"/>
      <c r="J38396" s="192"/>
    </row>
    <row r="38397" spans="9:10" ht="15.75">
      <c r="I38397" s="192"/>
      <c r="J38397" s="192"/>
    </row>
    <row r="38398" spans="9:10" ht="15.75">
      <c r="I38398" s="192"/>
      <c r="J38398" s="192"/>
    </row>
    <row r="38399" spans="9:10" ht="15.75">
      <c r="I38399" s="192"/>
      <c r="J38399" s="192"/>
    </row>
    <row r="38400" spans="9:10" ht="15.75">
      <c r="I38400" s="192"/>
      <c r="J38400" s="192"/>
    </row>
    <row r="38401" spans="9:10" ht="15.75">
      <c r="I38401" s="192"/>
      <c r="J38401" s="192"/>
    </row>
    <row r="38402" spans="9:10" ht="15.75">
      <c r="I38402" s="192"/>
      <c r="J38402" s="192"/>
    </row>
    <row r="38403" spans="9:10" ht="15.75">
      <c r="I38403" s="192"/>
      <c r="J38403" s="192"/>
    </row>
    <row r="38404" spans="9:10" ht="15.75">
      <c r="I38404" s="192"/>
      <c r="J38404" s="192"/>
    </row>
    <row r="38405" spans="9:10" ht="15.75">
      <c r="I38405" s="192"/>
      <c r="J38405" s="192"/>
    </row>
    <row r="38406" spans="9:10" ht="15.75">
      <c r="I38406" s="192"/>
      <c r="J38406" s="192"/>
    </row>
    <row r="38407" spans="9:10" ht="15.75">
      <c r="I38407" s="192"/>
      <c r="J38407" s="192"/>
    </row>
    <row r="38408" spans="9:10" ht="15.75">
      <c r="I38408" s="192"/>
      <c r="J38408" s="192"/>
    </row>
    <row r="38409" spans="9:10" ht="15.75">
      <c r="I38409" s="192"/>
      <c r="J38409" s="192"/>
    </row>
    <row r="38410" spans="9:10" ht="15.75">
      <c r="I38410" s="192"/>
      <c r="J38410" s="192"/>
    </row>
    <row r="38411" spans="9:10" ht="15.75">
      <c r="I38411" s="192"/>
      <c r="J38411" s="192"/>
    </row>
    <row r="38412" spans="9:10" ht="15.75">
      <c r="I38412" s="192"/>
      <c r="J38412" s="192"/>
    </row>
    <row r="38413" spans="9:10" ht="15.75">
      <c r="I38413" s="192"/>
      <c r="J38413" s="192"/>
    </row>
    <row r="38414" spans="9:10" ht="15.75">
      <c r="I38414" s="192"/>
      <c r="J38414" s="192"/>
    </row>
    <row r="38415" spans="9:10" ht="15.75">
      <c r="I38415" s="192"/>
      <c r="J38415" s="192"/>
    </row>
    <row r="38416" spans="9:10" ht="15.75">
      <c r="I38416" s="192"/>
      <c r="J38416" s="192"/>
    </row>
    <row r="38417" spans="9:10" ht="15.75">
      <c r="I38417" s="192"/>
      <c r="J38417" s="192"/>
    </row>
    <row r="38418" spans="9:10" ht="15.75">
      <c r="I38418" s="192"/>
      <c r="J38418" s="192"/>
    </row>
    <row r="38419" spans="9:10" ht="15.75">
      <c r="I38419" s="192"/>
      <c r="J38419" s="192"/>
    </row>
    <row r="38420" spans="9:10" ht="15.75">
      <c r="I38420" s="192"/>
      <c r="J38420" s="192"/>
    </row>
    <row r="38421" spans="9:10" ht="15.75">
      <c r="I38421" s="192"/>
      <c r="J38421" s="192"/>
    </row>
    <row r="38422" spans="9:10" ht="15.75">
      <c r="I38422" s="192"/>
      <c r="J38422" s="192"/>
    </row>
    <row r="38423" spans="9:10" ht="15.75">
      <c r="I38423" s="192"/>
      <c r="J38423" s="192"/>
    </row>
    <row r="38424" spans="9:10" ht="15.75">
      <c r="I38424" s="192"/>
      <c r="J38424" s="192"/>
    </row>
    <row r="38425" spans="9:10" ht="15.75">
      <c r="I38425" s="192"/>
      <c r="J38425" s="192"/>
    </row>
    <row r="38426" spans="9:10" ht="15.75">
      <c r="I38426" s="192"/>
      <c r="J38426" s="192"/>
    </row>
    <row r="38427" spans="9:10" ht="15.75">
      <c r="I38427" s="192"/>
      <c r="J38427" s="192"/>
    </row>
    <row r="38428" spans="9:10" ht="15.75">
      <c r="I38428" s="192"/>
      <c r="J38428" s="192"/>
    </row>
    <row r="38429" spans="9:10" ht="15.75">
      <c r="I38429" s="192"/>
      <c r="J38429" s="192"/>
    </row>
    <row r="38430" spans="9:10" ht="15.75">
      <c r="I38430" s="192"/>
      <c r="J38430" s="192"/>
    </row>
    <row r="38431" spans="9:10" ht="15.75">
      <c r="I38431" s="192"/>
      <c r="J38431" s="192"/>
    </row>
    <row r="38432" spans="9:10" ht="15.75">
      <c r="I38432" s="192"/>
      <c r="J38432" s="192"/>
    </row>
    <row r="38433" spans="9:10" ht="15.75">
      <c r="I38433" s="192"/>
      <c r="J38433" s="192"/>
    </row>
    <row r="38434" spans="9:10" ht="15.75">
      <c r="I38434" s="192"/>
      <c r="J38434" s="192"/>
    </row>
    <row r="38435" spans="9:10" ht="15.75">
      <c r="I38435" s="192"/>
      <c r="J38435" s="192"/>
    </row>
    <row r="38436" spans="9:10" ht="15.75">
      <c r="I38436" s="192"/>
      <c r="J38436" s="192"/>
    </row>
    <row r="38437" spans="9:10" ht="15.75">
      <c r="I38437" s="192"/>
      <c r="J38437" s="192"/>
    </row>
    <row r="38438" spans="9:10" ht="15.75">
      <c r="I38438" s="192"/>
      <c r="J38438" s="192"/>
    </row>
    <row r="38439" spans="9:10" ht="15.75">
      <c r="I38439" s="192"/>
      <c r="J38439" s="192"/>
    </row>
    <row r="38440" spans="9:10" ht="15.75">
      <c r="I38440" s="192"/>
      <c r="J38440" s="192"/>
    </row>
    <row r="38441" spans="9:10" ht="15.75">
      <c r="I38441" s="192"/>
      <c r="J38441" s="192"/>
    </row>
    <row r="38442" spans="9:10" ht="15.75">
      <c r="I38442" s="192"/>
      <c r="J38442" s="192"/>
    </row>
    <row r="38443" spans="9:10" ht="15.75">
      <c r="I38443" s="192"/>
      <c r="J38443" s="192"/>
    </row>
    <row r="38444" spans="9:10" ht="15.75">
      <c r="I38444" s="192"/>
      <c r="J38444" s="192"/>
    </row>
    <row r="38445" spans="9:10" ht="15.75">
      <c r="I38445" s="192"/>
      <c r="J38445" s="192"/>
    </row>
    <row r="38446" spans="9:10" ht="15.75">
      <c r="I38446" s="192"/>
      <c r="J38446" s="192"/>
    </row>
    <row r="38447" spans="9:10" ht="15.75">
      <c r="I38447" s="192"/>
      <c r="J38447" s="192"/>
    </row>
    <row r="38448" spans="9:10" ht="15.75">
      <c r="I38448" s="192"/>
      <c r="J38448" s="192"/>
    </row>
    <row r="38449" spans="9:10" ht="15.75">
      <c r="I38449" s="192"/>
      <c r="J38449" s="192"/>
    </row>
    <row r="38450" spans="9:10" ht="15.75">
      <c r="I38450" s="192"/>
      <c r="J38450" s="192"/>
    </row>
    <row r="38451" spans="9:10" ht="15.75">
      <c r="I38451" s="192"/>
      <c r="J38451" s="192"/>
    </row>
    <row r="38452" spans="9:10" ht="15.75">
      <c r="I38452" s="192"/>
      <c r="J38452" s="192"/>
    </row>
    <row r="38453" spans="9:10" ht="15.75">
      <c r="I38453" s="192"/>
      <c r="J38453" s="192"/>
    </row>
    <row r="38454" spans="9:10" ht="15.75">
      <c r="I38454" s="192"/>
      <c r="J38454" s="192"/>
    </row>
    <row r="38455" spans="9:10" ht="15.75">
      <c r="I38455" s="192"/>
      <c r="J38455" s="192"/>
    </row>
    <row r="38456" spans="9:10" ht="15.75">
      <c r="I38456" s="192"/>
      <c r="J38456" s="192"/>
    </row>
    <row r="38457" spans="9:10" ht="15.75">
      <c r="I38457" s="192"/>
      <c r="J38457" s="192"/>
    </row>
    <row r="38458" spans="9:10" ht="15.75">
      <c r="I38458" s="192"/>
      <c r="J38458" s="192"/>
    </row>
    <row r="38459" spans="9:10" ht="15.75">
      <c r="I38459" s="192"/>
      <c r="J38459" s="192"/>
    </row>
    <row r="38460" spans="9:10" ht="15.75">
      <c r="I38460" s="192"/>
      <c r="J38460" s="192"/>
    </row>
    <row r="38461" spans="9:10" ht="15.75">
      <c r="I38461" s="192"/>
      <c r="J38461" s="192"/>
    </row>
    <row r="38462" spans="9:10" ht="15.75">
      <c r="I38462" s="192"/>
      <c r="J38462" s="192"/>
    </row>
    <row r="38463" spans="9:10" ht="15.75">
      <c r="I38463" s="192"/>
      <c r="J38463" s="192"/>
    </row>
    <row r="38464" spans="9:10" ht="15.75">
      <c r="I38464" s="192"/>
      <c r="J38464" s="192"/>
    </row>
    <row r="38465" spans="9:10" ht="15.75">
      <c r="I38465" s="192"/>
      <c r="J38465" s="192"/>
    </row>
    <row r="38466" spans="9:10" ht="15.75">
      <c r="I38466" s="192"/>
      <c r="J38466" s="192"/>
    </row>
    <row r="38467" spans="9:10" ht="15.75">
      <c r="I38467" s="192"/>
      <c r="J38467" s="192"/>
    </row>
    <row r="38468" spans="9:10" ht="15.75">
      <c r="I38468" s="192"/>
      <c r="J38468" s="192"/>
    </row>
    <row r="38469" spans="9:10" ht="15.75">
      <c r="I38469" s="192"/>
      <c r="J38469" s="192"/>
    </row>
    <row r="38470" spans="9:10" ht="15.75">
      <c r="I38470" s="192"/>
      <c r="J38470" s="192"/>
    </row>
    <row r="38471" spans="9:10" ht="15.75">
      <c r="I38471" s="192"/>
      <c r="J38471" s="192"/>
    </row>
    <row r="38472" spans="9:10" ht="15.75">
      <c r="I38472" s="192"/>
      <c r="J38472" s="192"/>
    </row>
    <row r="38473" spans="9:10" ht="15.75">
      <c r="I38473" s="192"/>
      <c r="J38473" s="192"/>
    </row>
    <row r="38474" spans="9:10" ht="15.75">
      <c r="I38474" s="192"/>
      <c r="J38474" s="192"/>
    </row>
    <row r="38475" spans="9:10" ht="15.75">
      <c r="I38475" s="192"/>
      <c r="J38475" s="192"/>
    </row>
    <row r="38476" spans="9:10" ht="15.75">
      <c r="I38476" s="192"/>
      <c r="J38476" s="192"/>
    </row>
    <row r="38477" spans="9:10" ht="15.75">
      <c r="I38477" s="192"/>
      <c r="J38477" s="192"/>
    </row>
    <row r="38478" spans="9:10" ht="15.75">
      <c r="I38478" s="192"/>
      <c r="J38478" s="192"/>
    </row>
    <row r="38479" spans="9:10" ht="15.75">
      <c r="I38479" s="192"/>
      <c r="J38479" s="192"/>
    </row>
    <row r="38480" spans="9:10" ht="15.75">
      <c r="I38480" s="192"/>
      <c r="J38480" s="192"/>
    </row>
    <row r="38481" spans="9:10" ht="15.75">
      <c r="I38481" s="192"/>
      <c r="J38481" s="192"/>
    </row>
    <row r="38482" spans="9:10" ht="15.75">
      <c r="I38482" s="192"/>
      <c r="J38482" s="192"/>
    </row>
    <row r="38483" spans="9:10" ht="15.75">
      <c r="I38483" s="192"/>
      <c r="J38483" s="192"/>
    </row>
    <row r="38484" spans="9:10" ht="15.75">
      <c r="I38484" s="192"/>
      <c r="J38484" s="192"/>
    </row>
    <row r="38485" spans="9:10" ht="15.75">
      <c r="I38485" s="192"/>
      <c r="J38485" s="192"/>
    </row>
    <row r="38486" spans="9:10" ht="15.75">
      <c r="I38486" s="192"/>
      <c r="J38486" s="192"/>
    </row>
    <row r="38487" spans="9:10" ht="15.75">
      <c r="I38487" s="192"/>
      <c r="J38487" s="192"/>
    </row>
    <row r="38488" spans="9:10" ht="15.75">
      <c r="I38488" s="192"/>
      <c r="J38488" s="192"/>
    </row>
    <row r="38489" spans="9:10" ht="15.75">
      <c r="I38489" s="192"/>
      <c r="J38489" s="192"/>
    </row>
    <row r="38490" spans="9:10" ht="15.75">
      <c r="I38490" s="192"/>
      <c r="J38490" s="192"/>
    </row>
    <row r="38491" spans="9:10" ht="15.75">
      <c r="I38491" s="192"/>
      <c r="J38491" s="192"/>
    </row>
    <row r="38492" spans="9:10" ht="15.75">
      <c r="I38492" s="192"/>
      <c r="J38492" s="192"/>
    </row>
    <row r="38493" spans="9:10" ht="15.75">
      <c r="I38493" s="192"/>
      <c r="J38493" s="192"/>
    </row>
    <row r="38494" spans="9:10" ht="15.75">
      <c r="I38494" s="192"/>
      <c r="J38494" s="192"/>
    </row>
    <row r="38495" spans="9:10" ht="15.75">
      <c r="I38495" s="192"/>
      <c r="J38495" s="192"/>
    </row>
    <row r="38496" spans="9:10" ht="15.75">
      <c r="I38496" s="192"/>
      <c r="J38496" s="192"/>
    </row>
    <row r="38497" spans="9:10" ht="15.75">
      <c r="I38497" s="192"/>
      <c r="J38497" s="192"/>
    </row>
    <row r="38498" spans="9:10" ht="15.75">
      <c r="I38498" s="192"/>
      <c r="J38498" s="192"/>
    </row>
    <row r="38499" spans="9:10" ht="15.75">
      <c r="I38499" s="192"/>
      <c r="J38499" s="192"/>
    </row>
    <row r="38500" spans="9:10" ht="15.75">
      <c r="I38500" s="192"/>
      <c r="J38500" s="192"/>
    </row>
    <row r="38501" spans="9:10" ht="15.75">
      <c r="I38501" s="192"/>
      <c r="J38501" s="192"/>
    </row>
    <row r="38502" spans="9:10" ht="15.75">
      <c r="I38502" s="192"/>
      <c r="J38502" s="192"/>
    </row>
    <row r="38503" spans="9:10" ht="15.75">
      <c r="I38503" s="192"/>
      <c r="J38503" s="192"/>
    </row>
    <row r="38504" spans="9:10" ht="15.75">
      <c r="I38504" s="192"/>
      <c r="J38504" s="192"/>
    </row>
    <row r="38505" spans="9:10" ht="15.75">
      <c r="I38505" s="192"/>
      <c r="J38505" s="192"/>
    </row>
    <row r="38506" spans="9:10" ht="15.75">
      <c r="I38506" s="192"/>
      <c r="J38506" s="192"/>
    </row>
    <row r="38507" spans="9:10" ht="15.75">
      <c r="I38507" s="192"/>
      <c r="J38507" s="192"/>
    </row>
    <row r="38508" spans="9:10" ht="15.75">
      <c r="I38508" s="192"/>
      <c r="J38508" s="192"/>
    </row>
    <row r="38509" spans="9:10" ht="15.75">
      <c r="I38509" s="192"/>
      <c r="J38509" s="192"/>
    </row>
    <row r="38510" spans="9:10" ht="15.75">
      <c r="I38510" s="192"/>
      <c r="J38510" s="192"/>
    </row>
    <row r="38511" spans="9:10" ht="15.75">
      <c r="I38511" s="192"/>
      <c r="J38511" s="192"/>
    </row>
    <row r="38512" spans="9:10" ht="15.75">
      <c r="I38512" s="192"/>
      <c r="J38512" s="192"/>
    </row>
    <row r="38513" spans="9:10" ht="15.75">
      <c r="I38513" s="192"/>
      <c r="J38513" s="192"/>
    </row>
    <row r="38514" spans="9:10" ht="15.75">
      <c r="I38514" s="192"/>
      <c r="J38514" s="192"/>
    </row>
    <row r="38515" spans="9:10" ht="15.75">
      <c r="I38515" s="192"/>
      <c r="J38515" s="192"/>
    </row>
    <row r="38516" spans="9:10" ht="15.75">
      <c r="I38516" s="192"/>
      <c r="J38516" s="192"/>
    </row>
    <row r="38517" spans="9:10" ht="15.75">
      <c r="I38517" s="192"/>
      <c r="J38517" s="192"/>
    </row>
    <row r="38518" spans="9:10" ht="15.75">
      <c r="I38518" s="192"/>
      <c r="J38518" s="192"/>
    </row>
    <row r="38519" spans="9:10" ht="15.75">
      <c r="I38519" s="192"/>
      <c r="J38519" s="192"/>
    </row>
    <row r="38520" spans="9:10" ht="15.75">
      <c r="I38520" s="192"/>
      <c r="J38520" s="192"/>
    </row>
    <row r="38521" spans="9:10" ht="15.75">
      <c r="I38521" s="192"/>
      <c r="J38521" s="192"/>
    </row>
    <row r="38522" spans="9:10" ht="15.75">
      <c r="I38522" s="192"/>
      <c r="J38522" s="192"/>
    </row>
    <row r="38523" spans="9:10" ht="15.75">
      <c r="I38523" s="192"/>
      <c r="J38523" s="192"/>
    </row>
    <row r="38524" spans="9:10" ht="15.75">
      <c r="I38524" s="192"/>
      <c r="J38524" s="192"/>
    </row>
    <row r="38525" spans="9:10" ht="15.75">
      <c r="I38525" s="192"/>
      <c r="J38525" s="192"/>
    </row>
    <row r="38526" spans="9:10" ht="15.75">
      <c r="I38526" s="192"/>
      <c r="J38526" s="192"/>
    </row>
    <row r="38527" spans="9:10" ht="15.75">
      <c r="I38527" s="192"/>
      <c r="J38527" s="192"/>
    </row>
    <row r="38528" spans="9:10" ht="15.75">
      <c r="I38528" s="192"/>
      <c r="J38528" s="192"/>
    </row>
    <row r="38529" spans="9:10" ht="15.75">
      <c r="I38529" s="192"/>
      <c r="J38529" s="192"/>
    </row>
    <row r="38530" spans="9:10" ht="15.75">
      <c r="I38530" s="192"/>
      <c r="J38530" s="192"/>
    </row>
    <row r="38531" spans="9:10" ht="15.75">
      <c r="I38531" s="192"/>
      <c r="J38531" s="192"/>
    </row>
    <row r="38532" spans="9:10" ht="15.75">
      <c r="I38532" s="192"/>
      <c r="J38532" s="192"/>
    </row>
    <row r="38533" spans="9:10" ht="15.75">
      <c r="I38533" s="192"/>
      <c r="J38533" s="192"/>
    </row>
    <row r="38534" spans="9:10" ht="15.75">
      <c r="I38534" s="192"/>
      <c r="J38534" s="192"/>
    </row>
    <row r="38535" spans="9:10" ht="15.75">
      <c r="I38535" s="192"/>
      <c r="J38535" s="192"/>
    </row>
    <row r="38536" spans="9:10" ht="15.75">
      <c r="I38536" s="192"/>
      <c r="J38536" s="192"/>
    </row>
    <row r="38537" spans="9:10" ht="15.75">
      <c r="I38537" s="192"/>
      <c r="J38537" s="192"/>
    </row>
    <row r="38538" spans="9:10" ht="15.75">
      <c r="I38538" s="192"/>
      <c r="J38538" s="192"/>
    </row>
    <row r="38539" spans="9:10" ht="15.75">
      <c r="I38539" s="192"/>
      <c r="J38539" s="192"/>
    </row>
    <row r="38540" spans="9:10" ht="15.75">
      <c r="I38540" s="192"/>
      <c r="J38540" s="192"/>
    </row>
    <row r="38541" spans="9:10" ht="15.75">
      <c r="I38541" s="192"/>
      <c r="J38541" s="192"/>
    </row>
    <row r="38542" spans="9:10" ht="15.75">
      <c r="I38542" s="192"/>
      <c r="J38542" s="192"/>
    </row>
    <row r="38543" spans="9:10" ht="15.75">
      <c r="I38543" s="192"/>
      <c r="J38543" s="192"/>
    </row>
    <row r="38544" spans="9:10" ht="15.75">
      <c r="I38544" s="192"/>
      <c r="J38544" s="192"/>
    </row>
    <row r="38545" spans="9:10" ht="15.75">
      <c r="I38545" s="192"/>
      <c r="J38545" s="192"/>
    </row>
    <row r="38546" spans="9:10" ht="15.75">
      <c r="I38546" s="192"/>
      <c r="J38546" s="192"/>
    </row>
    <row r="38547" spans="9:10" ht="15.75">
      <c r="I38547" s="192"/>
      <c r="J38547" s="192"/>
    </row>
    <row r="38548" spans="9:10" ht="15.75">
      <c r="I38548" s="192"/>
      <c r="J38548" s="192"/>
    </row>
    <row r="38549" spans="9:10" ht="15.75">
      <c r="I38549" s="192"/>
      <c r="J38549" s="192"/>
    </row>
    <row r="38550" spans="9:10" ht="15.75">
      <c r="I38550" s="192"/>
      <c r="J38550" s="192"/>
    </row>
    <row r="38551" spans="9:10" ht="15.75">
      <c r="I38551" s="192"/>
      <c r="J38551" s="192"/>
    </row>
    <row r="38552" spans="9:10" ht="15.75">
      <c r="I38552" s="192"/>
      <c r="J38552" s="192"/>
    </row>
    <row r="38553" spans="9:10" ht="15.75">
      <c r="I38553" s="192"/>
      <c r="J38553" s="192"/>
    </row>
    <row r="38554" spans="9:10" ht="15.75">
      <c r="I38554" s="192"/>
      <c r="J38554" s="192"/>
    </row>
    <row r="38555" spans="9:10" ht="15.75">
      <c r="I38555" s="192"/>
      <c r="J38555" s="192"/>
    </row>
    <row r="38556" spans="9:10" ht="15.75">
      <c r="I38556" s="192"/>
      <c r="J38556" s="192"/>
    </row>
    <row r="38557" spans="9:10" ht="15.75">
      <c r="I38557" s="192"/>
      <c r="J38557" s="192"/>
    </row>
    <row r="38558" spans="9:10" ht="15.75">
      <c r="I38558" s="192"/>
      <c r="J38558" s="192"/>
    </row>
    <row r="38559" spans="9:10" ht="15.75">
      <c r="I38559" s="192"/>
      <c r="J38559" s="192"/>
    </row>
    <row r="38560" spans="9:10" ht="15.75">
      <c r="I38560" s="192"/>
      <c r="J38560" s="192"/>
    </row>
    <row r="38561" spans="9:10" ht="15.75">
      <c r="I38561" s="192"/>
      <c r="J38561" s="192"/>
    </row>
    <row r="38562" spans="9:10" ht="15.75">
      <c r="I38562" s="192"/>
      <c r="J38562" s="192"/>
    </row>
    <row r="38563" spans="9:10" ht="15.75">
      <c r="I38563" s="192"/>
      <c r="J38563" s="192"/>
    </row>
    <row r="38564" spans="9:10" ht="15.75">
      <c r="I38564" s="192"/>
      <c r="J38564" s="192"/>
    </row>
    <row r="38565" spans="9:10" ht="15.75">
      <c r="I38565" s="192"/>
      <c r="J38565" s="192"/>
    </row>
    <row r="38566" spans="9:10" ht="15.75">
      <c r="I38566" s="192"/>
      <c r="J38566" s="192"/>
    </row>
    <row r="38567" spans="9:10" ht="15.75">
      <c r="I38567" s="192"/>
      <c r="J38567" s="192"/>
    </row>
    <row r="38568" spans="9:10" ht="15.75">
      <c r="I38568" s="192"/>
      <c r="J38568" s="192"/>
    </row>
    <row r="38569" spans="9:10" ht="15.75">
      <c r="I38569" s="192"/>
      <c r="J38569" s="192"/>
    </row>
    <row r="38570" spans="9:10" ht="15.75">
      <c r="I38570" s="192"/>
      <c r="J38570" s="192"/>
    </row>
    <row r="38571" spans="9:10" ht="15.75">
      <c r="I38571" s="192"/>
      <c r="J38571" s="192"/>
    </row>
    <row r="38572" spans="9:10" ht="15.75">
      <c r="I38572" s="192"/>
      <c r="J38572" s="192"/>
    </row>
    <row r="38573" spans="9:10" ht="15.75">
      <c r="I38573" s="192"/>
      <c r="J38573" s="192"/>
    </row>
    <row r="38574" spans="9:10" ht="15.75">
      <c r="I38574" s="192"/>
      <c r="J38574" s="192"/>
    </row>
    <row r="38575" spans="9:10" ht="15.75">
      <c r="I38575" s="192"/>
      <c r="J38575" s="192"/>
    </row>
    <row r="38576" spans="9:10" ht="15.75">
      <c r="I38576" s="192"/>
      <c r="J38576" s="192"/>
    </row>
    <row r="38577" spans="9:10" ht="15.75">
      <c r="I38577" s="192"/>
      <c r="J38577" s="192"/>
    </row>
    <row r="38578" spans="9:10" ht="15.75">
      <c r="I38578" s="192"/>
      <c r="J38578" s="192"/>
    </row>
    <row r="38579" spans="9:10" ht="15.75">
      <c r="I38579" s="192"/>
      <c r="J38579" s="192"/>
    </row>
    <row r="38580" spans="9:10" ht="15.75">
      <c r="I38580" s="192"/>
      <c r="J38580" s="192"/>
    </row>
    <row r="38581" spans="9:10" ht="15.75">
      <c r="I38581" s="192"/>
      <c r="J38581" s="192"/>
    </row>
    <row r="38582" spans="9:10" ht="15.75">
      <c r="I38582" s="192"/>
      <c r="J38582" s="192"/>
    </row>
    <row r="38583" spans="9:10" ht="15.75">
      <c r="I38583" s="192"/>
      <c r="J38583" s="192"/>
    </row>
    <row r="38584" spans="9:10" ht="15.75">
      <c r="I38584" s="192"/>
      <c r="J38584" s="192"/>
    </row>
    <row r="38585" spans="9:10" ht="15.75">
      <c r="I38585" s="192"/>
      <c r="J38585" s="192"/>
    </row>
    <row r="38586" spans="9:10" ht="15.75">
      <c r="I38586" s="192"/>
      <c r="J38586" s="192"/>
    </row>
    <row r="38587" spans="9:10" ht="15.75">
      <c r="I38587" s="192"/>
      <c r="J38587" s="192"/>
    </row>
    <row r="38588" spans="9:10" ht="15.75">
      <c r="I38588" s="192"/>
      <c r="J38588" s="192"/>
    </row>
    <row r="38589" spans="9:10" ht="15.75">
      <c r="I38589" s="192"/>
      <c r="J38589" s="192"/>
    </row>
    <row r="38590" spans="9:10" ht="15.75">
      <c r="I38590" s="192"/>
      <c r="J38590" s="192"/>
    </row>
    <row r="38591" spans="9:10" ht="15.75">
      <c r="I38591" s="192"/>
      <c r="J38591" s="192"/>
    </row>
    <row r="38592" spans="9:10" ht="15.75">
      <c r="I38592" s="192"/>
      <c r="J38592" s="192"/>
    </row>
    <row r="38593" spans="9:10" ht="15.75">
      <c r="I38593" s="192"/>
      <c r="J38593" s="192"/>
    </row>
    <row r="38594" spans="9:10" ht="15.75">
      <c r="I38594" s="192"/>
      <c r="J38594" s="192"/>
    </row>
    <row r="38595" spans="9:10" ht="15.75">
      <c r="I38595" s="192"/>
      <c r="J38595" s="192"/>
    </row>
    <row r="38596" spans="9:10" ht="15.75">
      <c r="I38596" s="192"/>
      <c r="J38596" s="192"/>
    </row>
    <row r="38597" spans="9:10" ht="15.75">
      <c r="I38597" s="192"/>
      <c r="J38597" s="192"/>
    </row>
    <row r="38598" spans="9:10" ht="15.75">
      <c r="I38598" s="192"/>
      <c r="J38598" s="192"/>
    </row>
    <row r="38599" spans="9:10" ht="15.75">
      <c r="I38599" s="192"/>
      <c r="J38599" s="192"/>
    </row>
    <row r="38600" spans="9:10" ht="15.75">
      <c r="I38600" s="192"/>
      <c r="J38600" s="192"/>
    </row>
    <row r="38601" spans="9:10" ht="15.75">
      <c r="I38601" s="192"/>
      <c r="J38601" s="192"/>
    </row>
    <row r="38602" spans="9:10" ht="15.75">
      <c r="I38602" s="192"/>
      <c r="J38602" s="192"/>
    </row>
    <row r="38603" spans="9:10" ht="15.75">
      <c r="I38603" s="192"/>
      <c r="J38603" s="192"/>
    </row>
    <row r="38604" spans="9:10" ht="15.75">
      <c r="I38604" s="192"/>
      <c r="J38604" s="192"/>
    </row>
    <row r="38605" spans="9:10" ht="15.75">
      <c r="I38605" s="192"/>
      <c r="J38605" s="192"/>
    </row>
    <row r="38606" spans="9:10" ht="15.75">
      <c r="I38606" s="192"/>
      <c r="J38606" s="192"/>
    </row>
    <row r="38607" spans="9:10" ht="15.75">
      <c r="I38607" s="192"/>
      <c r="J38607" s="192"/>
    </row>
    <row r="38608" spans="9:10" ht="15.75">
      <c r="I38608" s="192"/>
      <c r="J38608" s="192"/>
    </row>
    <row r="38609" spans="9:10" ht="15.75">
      <c r="I38609" s="192"/>
      <c r="J38609" s="192"/>
    </row>
    <row r="38610" spans="9:10" ht="15.75">
      <c r="I38610" s="192"/>
      <c r="J38610" s="192"/>
    </row>
    <row r="38611" spans="9:10" ht="15.75">
      <c r="I38611" s="192"/>
      <c r="J38611" s="192"/>
    </row>
    <row r="38612" spans="9:10" ht="15.75">
      <c r="I38612" s="192"/>
      <c r="J38612" s="192"/>
    </row>
    <row r="38613" spans="9:10" ht="15.75">
      <c r="I38613" s="192"/>
      <c r="J38613" s="192"/>
    </row>
    <row r="38614" spans="9:10" ht="15.75">
      <c r="I38614" s="192"/>
      <c r="J38614" s="192"/>
    </row>
    <row r="38615" spans="9:10" ht="15.75">
      <c r="I38615" s="192"/>
      <c r="J38615" s="192"/>
    </row>
    <row r="38616" spans="9:10" ht="15.75">
      <c r="I38616" s="192"/>
      <c r="J38616" s="192"/>
    </row>
    <row r="38617" spans="9:10" ht="15.75">
      <c r="I38617" s="192"/>
      <c r="J38617" s="192"/>
    </row>
    <row r="38618" spans="9:10" ht="15.75">
      <c r="I38618" s="192"/>
      <c r="J38618" s="192"/>
    </row>
    <row r="38619" spans="9:10" ht="15.75">
      <c r="I38619" s="192"/>
      <c r="J38619" s="192"/>
    </row>
    <row r="38620" spans="9:10" ht="15.75">
      <c r="I38620" s="192"/>
      <c r="J38620" s="192"/>
    </row>
    <row r="38621" spans="9:10" ht="15.75">
      <c r="I38621" s="192"/>
      <c r="J38621" s="192"/>
    </row>
    <row r="38622" spans="9:10" ht="15.75">
      <c r="I38622" s="192"/>
      <c r="J38622" s="192"/>
    </row>
    <row r="38623" spans="9:10" ht="15.75">
      <c r="I38623" s="192"/>
      <c r="J38623" s="192"/>
    </row>
    <row r="38624" spans="9:10" ht="15.75">
      <c r="I38624" s="192"/>
      <c r="J38624" s="192"/>
    </row>
    <row r="38625" spans="9:10" ht="15.75">
      <c r="I38625" s="192"/>
      <c r="J38625" s="192"/>
    </row>
    <row r="38626" spans="9:10" ht="15.75">
      <c r="I38626" s="192"/>
      <c r="J38626" s="192"/>
    </row>
    <row r="38627" spans="9:10" ht="15.75">
      <c r="I38627" s="192"/>
      <c r="J38627" s="192"/>
    </row>
    <row r="38628" spans="9:10" ht="15.75">
      <c r="I38628" s="192"/>
      <c r="J38628" s="192"/>
    </row>
    <row r="38629" spans="9:10" ht="15.75">
      <c r="I38629" s="192"/>
      <c r="J38629" s="192"/>
    </row>
    <row r="38630" spans="9:10" ht="15.75">
      <c r="I38630" s="192"/>
      <c r="J38630" s="192"/>
    </row>
    <row r="38631" spans="9:10" ht="15.75">
      <c r="I38631" s="192"/>
      <c r="J38631" s="192"/>
    </row>
    <row r="38632" spans="9:10" ht="15.75">
      <c r="I38632" s="192"/>
      <c r="J38632" s="192"/>
    </row>
    <row r="38633" spans="9:10" ht="15.75">
      <c r="I38633" s="192"/>
      <c r="J38633" s="192"/>
    </row>
    <row r="38634" spans="9:10" ht="15.75">
      <c r="I38634" s="192"/>
      <c r="J38634" s="192"/>
    </row>
    <row r="38635" spans="9:10" ht="15.75">
      <c r="I38635" s="192"/>
      <c r="J38635" s="192"/>
    </row>
    <row r="38636" spans="9:10" ht="15.75">
      <c r="I38636" s="192"/>
      <c r="J38636" s="192"/>
    </row>
    <row r="38637" spans="9:10" ht="15.75">
      <c r="I38637" s="192"/>
      <c r="J38637" s="192"/>
    </row>
    <row r="38638" spans="9:10" ht="15.75">
      <c r="I38638" s="192"/>
      <c r="J38638" s="192"/>
    </row>
    <row r="38639" spans="9:10" ht="15.75">
      <c r="I38639" s="192"/>
      <c r="J38639" s="192"/>
    </row>
    <row r="38640" spans="9:10" ht="15.75">
      <c r="I38640" s="192"/>
      <c r="J38640" s="192"/>
    </row>
    <row r="38641" spans="9:10" ht="15.75">
      <c r="I38641" s="192"/>
      <c r="J38641" s="192"/>
    </row>
    <row r="38642" spans="9:10" ht="15.75">
      <c r="I38642" s="192"/>
      <c r="J38642" s="192"/>
    </row>
    <row r="38643" spans="9:10" ht="15.75">
      <c r="I38643" s="192"/>
      <c r="J38643" s="192"/>
    </row>
    <row r="38644" spans="9:10" ht="15.75">
      <c r="I38644" s="192"/>
      <c r="J38644" s="192"/>
    </row>
    <row r="38645" spans="9:10" ht="15.75">
      <c r="I38645" s="192"/>
      <c r="J38645" s="192"/>
    </row>
    <row r="38646" spans="9:10" ht="15.75">
      <c r="I38646" s="192"/>
      <c r="J38646" s="192"/>
    </row>
    <row r="38647" spans="9:10" ht="15.75">
      <c r="I38647" s="192"/>
      <c r="J38647" s="192"/>
    </row>
    <row r="38648" spans="9:10" ht="15.75">
      <c r="I38648" s="192"/>
      <c r="J38648" s="192"/>
    </row>
    <row r="38649" spans="9:10" ht="15.75">
      <c r="I38649" s="192"/>
      <c r="J38649" s="192"/>
    </row>
    <row r="38650" spans="9:10" ht="15.75">
      <c r="I38650" s="192"/>
      <c r="J38650" s="192"/>
    </row>
    <row r="38651" spans="9:10" ht="15.75">
      <c r="I38651" s="192"/>
      <c r="J38651" s="192"/>
    </row>
    <row r="38652" spans="9:10" ht="15.75">
      <c r="I38652" s="192"/>
      <c r="J38652" s="192"/>
    </row>
    <row r="38653" spans="9:10" ht="15.75">
      <c r="I38653" s="192"/>
      <c r="J38653" s="192"/>
    </row>
    <row r="38654" spans="9:10" ht="15.75">
      <c r="I38654" s="192"/>
      <c r="J38654" s="192"/>
    </row>
    <row r="38655" spans="9:10" ht="15.75">
      <c r="I38655" s="192"/>
      <c r="J38655" s="192"/>
    </row>
    <row r="38656" spans="9:10" ht="15.75">
      <c r="I38656" s="192"/>
      <c r="J38656" s="192"/>
    </row>
    <row r="38657" spans="9:10" ht="15.75">
      <c r="I38657" s="192"/>
      <c r="J38657" s="192"/>
    </row>
    <row r="38658" spans="9:10" ht="15.75">
      <c r="I38658" s="192"/>
      <c r="J38658" s="192"/>
    </row>
    <row r="38659" spans="9:10" ht="15.75">
      <c r="I38659" s="192"/>
      <c r="J38659" s="192"/>
    </row>
    <row r="38660" spans="9:10" ht="15.75">
      <c r="I38660" s="192"/>
      <c r="J38660" s="192"/>
    </row>
    <row r="38661" spans="9:10" ht="15.75">
      <c r="I38661" s="192"/>
      <c r="J38661" s="192"/>
    </row>
    <row r="38662" spans="9:10" ht="15.75">
      <c r="I38662" s="192"/>
      <c r="J38662" s="192"/>
    </row>
    <row r="38663" spans="9:10" ht="15.75">
      <c r="I38663" s="192"/>
      <c r="J38663" s="192"/>
    </row>
    <row r="38664" spans="9:10" ht="15.75">
      <c r="I38664" s="192"/>
      <c r="J38664" s="192"/>
    </row>
    <row r="38665" spans="9:10" ht="15.75">
      <c r="I38665" s="192"/>
      <c r="J38665" s="192"/>
    </row>
    <row r="38666" spans="9:10" ht="15.75">
      <c r="I38666" s="192"/>
      <c r="J38666" s="192"/>
    </row>
    <row r="38667" spans="9:10" ht="15.75">
      <c r="I38667" s="192"/>
      <c r="J38667" s="192"/>
    </row>
    <row r="38668" spans="9:10" ht="15.75">
      <c r="I38668" s="192"/>
      <c r="J38668" s="192"/>
    </row>
    <row r="38669" spans="9:10" ht="15.75">
      <c r="I38669" s="192"/>
      <c r="J38669" s="192"/>
    </row>
    <row r="38670" spans="9:10" ht="15.75">
      <c r="I38670" s="192"/>
      <c r="J38670" s="192"/>
    </row>
    <row r="38671" spans="9:10" ht="15.75">
      <c r="I38671" s="192"/>
      <c r="J38671" s="192"/>
    </row>
    <row r="38672" spans="9:10" ht="15.75">
      <c r="I38672" s="192"/>
      <c r="J38672" s="192"/>
    </row>
    <row r="38673" spans="9:10" ht="15.75">
      <c r="I38673" s="192"/>
      <c r="J38673" s="192"/>
    </row>
    <row r="38674" spans="9:10" ht="15.75">
      <c r="I38674" s="192"/>
      <c r="J38674" s="192"/>
    </row>
    <row r="38675" spans="9:10" ht="15.75">
      <c r="I38675" s="192"/>
      <c r="J38675" s="192"/>
    </row>
    <row r="38676" spans="9:10" ht="15.75">
      <c r="I38676" s="192"/>
      <c r="J38676" s="192"/>
    </row>
    <row r="38677" spans="9:10" ht="15.75">
      <c r="I38677" s="192"/>
      <c r="J38677" s="192"/>
    </row>
    <row r="38678" spans="9:10" ht="15.75">
      <c r="I38678" s="192"/>
      <c r="J38678" s="192"/>
    </row>
    <row r="38679" spans="9:10" ht="15.75">
      <c r="I38679" s="192"/>
      <c r="J38679" s="192"/>
    </row>
    <row r="38680" spans="9:10" ht="15.75">
      <c r="I38680" s="192"/>
      <c r="J38680" s="192"/>
    </row>
    <row r="38681" spans="9:10" ht="15.75">
      <c r="I38681" s="192"/>
      <c r="J38681" s="192"/>
    </row>
    <row r="38682" spans="9:10" ht="15.75">
      <c r="I38682" s="192"/>
      <c r="J38682" s="192"/>
    </row>
    <row r="38683" spans="9:10" ht="15.75">
      <c r="I38683" s="192"/>
      <c r="J38683" s="192"/>
    </row>
    <row r="38684" spans="9:10" ht="15.75">
      <c r="I38684" s="192"/>
      <c r="J38684" s="192"/>
    </row>
    <row r="38685" spans="9:10" ht="15.75">
      <c r="I38685" s="192"/>
      <c r="J38685" s="192"/>
    </row>
    <row r="38686" spans="9:10" ht="15.75">
      <c r="I38686" s="192"/>
      <c r="J38686" s="192"/>
    </row>
    <row r="38687" spans="9:10" ht="15.75">
      <c r="I38687" s="192"/>
      <c r="J38687" s="192"/>
    </row>
    <row r="38688" spans="9:10" ht="15.75">
      <c r="I38688" s="192"/>
      <c r="J38688" s="192"/>
    </row>
    <row r="38689" spans="9:10" ht="15.75">
      <c r="I38689" s="192"/>
      <c r="J38689" s="192"/>
    </row>
    <row r="38690" spans="9:10" ht="15.75">
      <c r="I38690" s="192"/>
      <c r="J38690" s="192"/>
    </row>
    <row r="38691" spans="9:10" ht="15.75">
      <c r="I38691" s="192"/>
      <c r="J38691" s="192"/>
    </row>
    <row r="38692" spans="9:10" ht="15.75">
      <c r="I38692" s="192"/>
      <c r="J38692" s="192"/>
    </row>
    <row r="38693" spans="9:10" ht="15.75">
      <c r="I38693" s="192"/>
      <c r="J38693" s="192"/>
    </row>
    <row r="38694" spans="9:10" ht="15.75">
      <c r="I38694" s="192"/>
      <c r="J38694" s="192"/>
    </row>
    <row r="38695" spans="9:10" ht="15.75">
      <c r="I38695" s="192"/>
      <c r="J38695" s="192"/>
    </row>
    <row r="38696" spans="9:10" ht="15.75">
      <c r="I38696" s="192"/>
      <c r="J38696" s="192"/>
    </row>
    <row r="38697" spans="9:10" ht="15.75">
      <c r="I38697" s="192"/>
      <c r="J38697" s="192"/>
    </row>
    <row r="38698" spans="9:10" ht="15.75">
      <c r="I38698" s="192"/>
      <c r="J38698" s="192"/>
    </row>
    <row r="38699" spans="9:10" ht="15.75">
      <c r="I38699" s="192"/>
      <c r="J38699" s="192"/>
    </row>
    <row r="38700" spans="9:10" ht="15.75">
      <c r="I38700" s="192"/>
      <c r="J38700" s="192"/>
    </row>
    <row r="38701" spans="9:10" ht="15.75">
      <c r="I38701" s="192"/>
      <c r="J38701" s="192"/>
    </row>
    <row r="38702" spans="9:10" ht="15.75">
      <c r="I38702" s="192"/>
      <c r="J38702" s="192"/>
    </row>
    <row r="38703" spans="9:10" ht="15.75">
      <c r="I38703" s="192"/>
      <c r="J38703" s="192"/>
    </row>
    <row r="38704" spans="9:10" ht="15.75">
      <c r="I38704" s="192"/>
      <c r="J38704" s="192"/>
    </row>
    <row r="38705" spans="9:10" ht="15.75">
      <c r="I38705" s="192"/>
      <c r="J38705" s="192"/>
    </row>
    <row r="38706" spans="9:10" ht="15.75">
      <c r="I38706" s="192"/>
      <c r="J38706" s="192"/>
    </row>
    <row r="38707" spans="9:10" ht="15.75">
      <c r="I38707" s="192"/>
      <c r="J38707" s="192"/>
    </row>
    <row r="38708" spans="9:10" ht="15.75">
      <c r="I38708" s="192"/>
      <c r="J38708" s="192"/>
    </row>
    <row r="38709" spans="9:10" ht="15.75">
      <c r="I38709" s="192"/>
      <c r="J38709" s="192"/>
    </row>
    <row r="38710" spans="9:10" ht="15.75">
      <c r="I38710" s="192"/>
      <c r="J38710" s="192"/>
    </row>
    <row r="38711" spans="9:10" ht="15.75">
      <c r="I38711" s="192"/>
      <c r="J38711" s="192"/>
    </row>
    <row r="38712" spans="9:10" ht="15.75">
      <c r="I38712" s="192"/>
      <c r="J38712" s="192"/>
    </row>
    <row r="38713" spans="9:10" ht="15.75">
      <c r="I38713" s="192"/>
      <c r="J38713" s="192"/>
    </row>
    <row r="38714" spans="9:10" ht="15.75">
      <c r="I38714" s="192"/>
      <c r="J38714" s="192"/>
    </row>
    <row r="38715" spans="9:10" ht="15.75">
      <c r="I38715" s="192"/>
      <c r="J38715" s="192"/>
    </row>
    <row r="38716" spans="9:10" ht="15.75">
      <c r="I38716" s="192"/>
      <c r="J38716" s="192"/>
    </row>
    <row r="38717" spans="9:10" ht="15.75">
      <c r="I38717" s="192"/>
      <c r="J38717" s="192"/>
    </row>
    <row r="38718" spans="9:10" ht="15.75">
      <c r="I38718" s="192"/>
      <c r="J38718" s="192"/>
    </row>
    <row r="38719" spans="9:10" ht="15.75">
      <c r="I38719" s="192"/>
      <c r="J38719" s="192"/>
    </row>
    <row r="38720" spans="9:10" ht="15.75">
      <c r="I38720" s="192"/>
      <c r="J38720" s="192"/>
    </row>
    <row r="38721" spans="9:10" ht="15.75">
      <c r="I38721" s="192"/>
      <c r="J38721" s="192"/>
    </row>
    <row r="38722" spans="9:10" ht="15.75">
      <c r="I38722" s="192"/>
      <c r="J38722" s="192"/>
    </row>
    <row r="38723" spans="9:10" ht="15.75">
      <c r="I38723" s="192"/>
      <c r="J38723" s="192"/>
    </row>
    <row r="38724" spans="9:10" ht="15.75">
      <c r="I38724" s="192"/>
      <c r="J38724" s="192"/>
    </row>
    <row r="38725" spans="9:10" ht="15.75">
      <c r="I38725" s="192"/>
      <c r="J38725" s="192"/>
    </row>
    <row r="38726" spans="9:10" ht="15.75">
      <c r="I38726" s="192"/>
      <c r="J38726" s="192"/>
    </row>
    <row r="38727" spans="9:10" ht="15.75">
      <c r="I38727" s="192"/>
      <c r="J38727" s="192"/>
    </row>
    <row r="38728" spans="9:10" ht="15.75">
      <c r="I38728" s="192"/>
      <c r="J38728" s="192"/>
    </row>
    <row r="38729" spans="9:10" ht="15.75">
      <c r="I38729" s="192"/>
      <c r="J38729" s="192"/>
    </row>
    <row r="38730" spans="9:10" ht="15.75">
      <c r="I38730" s="192"/>
      <c r="J38730" s="192"/>
    </row>
    <row r="38731" spans="9:10" ht="15.75">
      <c r="I38731" s="192"/>
      <c r="J38731" s="192"/>
    </row>
    <row r="38732" spans="9:10" ht="15.75">
      <c r="I38732" s="192"/>
      <c r="J38732" s="192"/>
    </row>
    <row r="38733" spans="9:10" ht="15.75">
      <c r="I38733" s="192"/>
      <c r="J38733" s="192"/>
    </row>
    <row r="38734" spans="9:10" ht="15.75">
      <c r="I38734" s="192"/>
      <c r="J38734" s="192"/>
    </row>
    <row r="38735" spans="9:10" ht="15.75">
      <c r="I38735" s="192"/>
      <c r="J38735" s="192"/>
    </row>
    <row r="38736" spans="9:10" ht="15.75">
      <c r="I38736" s="192"/>
      <c r="J38736" s="192"/>
    </row>
    <row r="38737" spans="9:10" ht="15.75">
      <c r="I38737" s="192"/>
      <c r="J38737" s="192"/>
    </row>
    <row r="38738" spans="9:10" ht="15.75">
      <c r="I38738" s="192"/>
      <c r="J38738" s="192"/>
    </row>
    <row r="38739" spans="9:10" ht="15.75">
      <c r="I38739" s="192"/>
      <c r="J38739" s="192"/>
    </row>
    <row r="38740" spans="9:10" ht="15.75">
      <c r="I38740" s="192"/>
      <c r="J38740" s="192"/>
    </row>
    <row r="38741" spans="9:10" ht="15.75">
      <c r="I38741" s="192"/>
      <c r="J38741" s="192"/>
    </row>
    <row r="38742" spans="9:10" ht="15.75">
      <c r="I38742" s="192"/>
      <c r="J38742" s="192"/>
    </row>
    <row r="38743" spans="9:10" ht="15.75">
      <c r="I38743" s="192"/>
      <c r="J38743" s="192"/>
    </row>
    <row r="38744" spans="9:10" ht="15.75">
      <c r="I38744" s="192"/>
      <c r="J38744" s="192"/>
    </row>
    <row r="38745" spans="9:10" ht="15.75">
      <c r="I38745" s="192"/>
      <c r="J38745" s="192"/>
    </row>
    <row r="38746" spans="9:10" ht="15.75">
      <c r="I38746" s="192"/>
      <c r="J38746" s="192"/>
    </row>
    <row r="38747" spans="9:10" ht="15.75">
      <c r="I38747" s="192"/>
      <c r="J38747" s="192"/>
    </row>
    <row r="38748" spans="9:10" ht="15.75">
      <c r="I38748" s="192"/>
      <c r="J38748" s="192"/>
    </row>
    <row r="38749" spans="9:10" ht="15.75">
      <c r="I38749" s="192"/>
      <c r="J38749" s="192"/>
    </row>
    <row r="38750" spans="9:10" ht="15.75">
      <c r="I38750" s="192"/>
      <c r="J38750" s="192"/>
    </row>
    <row r="38751" spans="9:10" ht="15.75">
      <c r="I38751" s="192"/>
      <c r="J38751" s="192"/>
    </row>
    <row r="38752" spans="9:10" ht="15.75">
      <c r="I38752" s="192"/>
      <c r="J38752" s="192"/>
    </row>
    <row r="38753" spans="9:10" ht="15.75">
      <c r="I38753" s="192"/>
      <c r="J38753" s="192"/>
    </row>
    <row r="38754" spans="9:10" ht="15.75">
      <c r="I38754" s="192"/>
      <c r="J38754" s="192"/>
    </row>
    <row r="38755" spans="9:10" ht="15.75">
      <c r="I38755" s="192"/>
      <c r="J38755" s="192"/>
    </row>
    <row r="38756" spans="9:10" ht="15.75">
      <c r="I38756" s="192"/>
      <c r="J38756" s="192"/>
    </row>
    <row r="38757" spans="9:10" ht="15.75">
      <c r="I38757" s="192"/>
      <c r="J38757" s="192"/>
    </row>
    <row r="38758" spans="9:10" ht="15.75">
      <c r="I38758" s="192"/>
      <c r="J38758" s="192"/>
    </row>
    <row r="38759" spans="9:10" ht="15.75">
      <c r="I38759" s="192"/>
      <c r="J38759" s="192"/>
    </row>
    <row r="38760" spans="9:10" ht="15.75">
      <c r="I38760" s="192"/>
      <c r="J38760" s="192"/>
    </row>
    <row r="38761" spans="9:10" ht="15.75">
      <c r="I38761" s="192"/>
      <c r="J38761" s="192"/>
    </row>
    <row r="38762" spans="9:10" ht="15.75">
      <c r="I38762" s="192"/>
      <c r="J38762" s="192"/>
    </row>
    <row r="38763" spans="9:10" ht="15.75">
      <c r="I38763" s="192"/>
      <c r="J38763" s="192"/>
    </row>
    <row r="38764" spans="9:10" ht="15.75">
      <c r="I38764" s="192"/>
      <c r="J38764" s="192"/>
    </row>
    <row r="38765" spans="9:10" ht="15.75">
      <c r="I38765" s="192"/>
      <c r="J38765" s="192"/>
    </row>
    <row r="38766" spans="9:10" ht="15.75">
      <c r="I38766" s="192"/>
      <c r="J38766" s="192"/>
    </row>
    <row r="38767" spans="9:10" ht="15.75">
      <c r="I38767" s="192"/>
      <c r="J38767" s="192"/>
    </row>
    <row r="38768" spans="9:10" ht="15.75">
      <c r="I38768" s="192"/>
      <c r="J38768" s="192"/>
    </row>
    <row r="38769" spans="9:10" ht="15.75">
      <c r="I38769" s="192"/>
      <c r="J38769" s="192"/>
    </row>
    <row r="38770" spans="9:10" ht="15.75">
      <c r="I38770" s="192"/>
      <c r="J38770" s="192"/>
    </row>
    <row r="38771" spans="9:10" ht="15.75">
      <c r="I38771" s="192"/>
      <c r="J38771" s="192"/>
    </row>
    <row r="38772" spans="9:10" ht="15.75">
      <c r="I38772" s="192"/>
      <c r="J38772" s="192"/>
    </row>
    <row r="38773" spans="9:10" ht="15.75">
      <c r="I38773" s="192"/>
      <c r="J38773" s="192"/>
    </row>
    <row r="38774" spans="9:10" ht="15.75">
      <c r="I38774" s="192"/>
      <c r="J38774" s="192"/>
    </row>
    <row r="38775" spans="9:10" ht="15.75">
      <c r="I38775" s="192"/>
      <c r="J38775" s="192"/>
    </row>
    <row r="38776" spans="9:10" ht="15.75">
      <c r="I38776" s="192"/>
      <c r="J38776" s="192"/>
    </row>
    <row r="38777" spans="9:10" ht="15.75">
      <c r="I38777" s="192"/>
      <c r="J38777" s="192"/>
    </row>
    <row r="38778" spans="9:10" ht="15.75">
      <c r="I38778" s="192"/>
      <c r="J38778" s="192"/>
    </row>
    <row r="38779" spans="9:10" ht="15.75">
      <c r="I38779" s="192"/>
      <c r="J38779" s="192"/>
    </row>
    <row r="38780" spans="9:10" ht="15.75">
      <c r="I38780" s="192"/>
      <c r="J38780" s="192"/>
    </row>
    <row r="38781" spans="9:10" ht="15.75">
      <c r="I38781" s="192"/>
      <c r="J38781" s="192"/>
    </row>
    <row r="38782" spans="9:10" ht="15.75">
      <c r="I38782" s="192"/>
      <c r="J38782" s="192"/>
    </row>
    <row r="38783" spans="9:10" ht="15.75">
      <c r="I38783" s="192"/>
      <c r="J38783" s="192"/>
    </row>
    <row r="38784" spans="9:10" ht="15.75">
      <c r="I38784" s="192"/>
      <c r="J38784" s="192"/>
    </row>
    <row r="38785" spans="9:10" ht="15.75">
      <c r="I38785" s="192"/>
      <c r="J38785" s="192"/>
    </row>
    <row r="38786" spans="9:10" ht="15.75">
      <c r="I38786" s="192"/>
      <c r="J38786" s="192"/>
    </row>
    <row r="38787" spans="9:10" ht="15.75">
      <c r="I38787" s="192"/>
      <c r="J38787" s="192"/>
    </row>
    <row r="38788" spans="9:10" ht="15.75">
      <c r="I38788" s="192"/>
      <c r="J38788" s="192"/>
    </row>
    <row r="38789" spans="9:10" ht="15.75">
      <c r="I38789" s="192"/>
      <c r="J38789" s="192"/>
    </row>
    <row r="38790" spans="9:10" ht="15.75">
      <c r="I38790" s="192"/>
      <c r="J38790" s="192"/>
    </row>
    <row r="38791" spans="9:10" ht="15.75">
      <c r="I38791" s="192"/>
      <c r="J38791" s="192"/>
    </row>
    <row r="38792" spans="9:10" ht="15.75">
      <c r="I38792" s="192"/>
      <c r="J38792" s="192"/>
    </row>
    <row r="38793" spans="9:10" ht="15.75">
      <c r="I38793" s="192"/>
      <c r="J38793" s="192"/>
    </row>
    <row r="38794" spans="9:10" ht="15.75">
      <c r="I38794" s="192"/>
      <c r="J38794" s="192"/>
    </row>
    <row r="38795" spans="9:10" ht="15.75">
      <c r="I38795" s="192"/>
      <c r="J38795" s="192"/>
    </row>
    <row r="38796" spans="9:10" ht="15.75">
      <c r="I38796" s="192"/>
      <c r="J38796" s="192"/>
    </row>
    <row r="38797" spans="9:10" ht="15.75">
      <c r="I38797" s="192"/>
      <c r="J38797" s="192"/>
    </row>
    <row r="38798" spans="9:10" ht="15.75">
      <c r="I38798" s="192"/>
      <c r="J38798" s="192"/>
    </row>
    <row r="38799" spans="9:10" ht="15.75">
      <c r="I38799" s="192"/>
      <c r="J38799" s="192"/>
    </row>
    <row r="38800" spans="9:10" ht="15.75">
      <c r="I38800" s="192"/>
      <c r="J38800" s="192"/>
    </row>
    <row r="38801" spans="9:10" ht="15.75">
      <c r="I38801" s="192"/>
      <c r="J38801" s="192"/>
    </row>
    <row r="38802" spans="9:10" ht="15.75">
      <c r="I38802" s="192"/>
      <c r="J38802" s="192"/>
    </row>
    <row r="38803" spans="9:10" ht="15.75">
      <c r="I38803" s="192"/>
      <c r="J38803" s="192"/>
    </row>
    <row r="38804" spans="9:10" ht="15.75">
      <c r="I38804" s="192"/>
      <c r="J38804" s="192"/>
    </row>
    <row r="38805" spans="9:10" ht="15.75">
      <c r="I38805" s="192"/>
      <c r="J38805" s="192"/>
    </row>
    <row r="38806" spans="9:10" ht="15.75">
      <c r="I38806" s="192"/>
      <c r="J38806" s="192"/>
    </row>
    <row r="38807" spans="9:10" ht="15.75">
      <c r="I38807" s="192"/>
      <c r="J38807" s="192"/>
    </row>
    <row r="38808" spans="9:10" ht="15.75">
      <c r="I38808" s="192"/>
      <c r="J38808" s="192"/>
    </row>
    <row r="38809" spans="9:10" ht="15.75">
      <c r="I38809" s="192"/>
      <c r="J38809" s="192"/>
    </row>
    <row r="38810" spans="9:10" ht="15.75">
      <c r="I38810" s="192"/>
      <c r="J38810" s="192"/>
    </row>
    <row r="38811" spans="9:10" ht="15.75">
      <c r="I38811" s="192"/>
      <c r="J38811" s="192"/>
    </row>
    <row r="38812" spans="9:10" ht="15.75">
      <c r="I38812" s="192"/>
      <c r="J38812" s="192"/>
    </row>
    <row r="38813" spans="9:10" ht="15.75">
      <c r="I38813" s="192"/>
      <c r="J38813" s="192"/>
    </row>
    <row r="38814" spans="9:10" ht="15.75">
      <c r="I38814" s="192"/>
      <c r="J38814" s="192"/>
    </row>
    <row r="38815" spans="9:10" ht="15.75">
      <c r="I38815" s="192"/>
      <c r="J38815" s="192"/>
    </row>
    <row r="38816" spans="9:10" ht="15.75">
      <c r="I38816" s="192"/>
      <c r="J38816" s="192"/>
    </row>
    <row r="38817" spans="9:10" ht="15.75">
      <c r="I38817" s="192"/>
      <c r="J38817" s="192"/>
    </row>
    <row r="38818" spans="9:10" ht="15.75">
      <c r="I38818" s="192"/>
      <c r="J38818" s="192"/>
    </row>
    <row r="38819" spans="9:10" ht="15.75">
      <c r="I38819" s="192"/>
      <c r="J38819" s="192"/>
    </row>
    <row r="38820" spans="9:10" ht="15.75">
      <c r="I38820" s="192"/>
      <c r="J38820" s="192"/>
    </row>
    <row r="38821" spans="9:10" ht="15.75">
      <c r="I38821" s="192"/>
      <c r="J38821" s="192"/>
    </row>
    <row r="38822" spans="9:10" ht="15.75">
      <c r="I38822" s="192"/>
      <c r="J38822" s="192"/>
    </row>
    <row r="38823" spans="9:10" ht="15.75">
      <c r="I38823" s="192"/>
      <c r="J38823" s="192"/>
    </row>
    <row r="38824" spans="9:10" ht="15.75">
      <c r="I38824" s="192"/>
      <c r="J38824" s="192"/>
    </row>
    <row r="38825" spans="9:10" ht="15.75">
      <c r="I38825" s="192"/>
      <c r="J38825" s="192"/>
    </row>
    <row r="38826" spans="9:10" ht="15.75">
      <c r="I38826" s="192"/>
      <c r="J38826" s="192"/>
    </row>
    <row r="38827" spans="9:10" ht="15.75">
      <c r="I38827" s="192"/>
      <c r="J38827" s="192"/>
    </row>
    <row r="38828" spans="9:10" ht="15.75">
      <c r="I38828" s="192"/>
      <c r="J38828" s="192"/>
    </row>
    <row r="38829" spans="9:10" ht="15.75">
      <c r="I38829" s="192"/>
      <c r="J38829" s="192"/>
    </row>
    <row r="38830" spans="9:10" ht="15.75">
      <c r="I38830" s="192"/>
      <c r="J38830" s="192"/>
    </row>
    <row r="38831" spans="9:10" ht="15.75">
      <c r="I38831" s="192"/>
      <c r="J38831" s="192"/>
    </row>
    <row r="38832" spans="9:10" ht="15.75">
      <c r="I38832" s="192"/>
      <c r="J38832" s="192"/>
    </row>
    <row r="38833" spans="9:10" ht="15.75">
      <c r="I38833" s="192"/>
      <c r="J38833" s="192"/>
    </row>
    <row r="38834" spans="9:10" ht="15.75">
      <c r="I38834" s="192"/>
      <c r="J38834" s="192"/>
    </row>
    <row r="38835" spans="9:10" ht="15.75">
      <c r="I38835" s="192"/>
      <c r="J38835" s="192"/>
    </row>
    <row r="38836" spans="9:10" ht="15.75">
      <c r="I38836" s="192"/>
      <c r="J38836" s="192"/>
    </row>
    <row r="38837" spans="9:10" ht="15.75">
      <c r="I38837" s="192"/>
      <c r="J38837" s="192"/>
    </row>
    <row r="38838" spans="9:10" ht="15.75">
      <c r="I38838" s="192"/>
      <c r="J38838" s="192"/>
    </row>
    <row r="38839" spans="9:10" ht="15.75">
      <c r="I38839" s="192"/>
      <c r="J38839" s="192"/>
    </row>
    <row r="38840" spans="9:10" ht="15.75">
      <c r="I38840" s="192"/>
      <c r="J38840" s="192"/>
    </row>
    <row r="38841" spans="9:10" ht="15.75">
      <c r="I38841" s="192"/>
      <c r="J38841" s="192"/>
    </row>
    <row r="38842" spans="9:10" ht="15.75">
      <c r="I38842" s="192"/>
      <c r="J38842" s="192"/>
    </row>
    <row r="38843" spans="9:10" ht="15.75">
      <c r="I38843" s="192"/>
      <c r="J38843" s="192"/>
    </row>
    <row r="38844" spans="9:10" ht="15.75">
      <c r="I38844" s="192"/>
      <c r="J38844" s="192"/>
    </row>
    <row r="38845" spans="9:10" ht="15.75">
      <c r="I38845" s="192"/>
      <c r="J38845" s="192"/>
    </row>
    <row r="38846" spans="9:10" ht="15.75">
      <c r="I38846" s="192"/>
      <c r="J38846" s="192"/>
    </row>
    <row r="38847" spans="9:10" ht="15.75">
      <c r="I38847" s="192"/>
      <c r="J38847" s="192"/>
    </row>
    <row r="38848" spans="9:10" ht="15.75">
      <c r="I38848" s="192"/>
      <c r="J38848" s="192"/>
    </row>
    <row r="38849" spans="9:10" ht="15.75">
      <c r="I38849" s="192"/>
      <c r="J38849" s="192"/>
    </row>
    <row r="38850" spans="9:10" ht="15.75">
      <c r="I38850" s="192"/>
      <c r="J38850" s="192"/>
    </row>
    <row r="38851" spans="9:10" ht="15.75">
      <c r="I38851" s="192"/>
      <c r="J38851" s="192"/>
    </row>
    <row r="38852" spans="9:10" ht="15.75">
      <c r="I38852" s="192"/>
      <c r="J38852" s="192"/>
    </row>
    <row r="38853" spans="9:10" ht="15.75">
      <c r="I38853" s="192"/>
      <c r="J38853" s="192"/>
    </row>
    <row r="38854" spans="9:10" ht="15.75">
      <c r="I38854" s="192"/>
      <c r="J38854" s="192"/>
    </row>
    <row r="38855" spans="9:10" ht="15.75">
      <c r="I38855" s="192"/>
      <c r="J38855" s="192"/>
    </row>
    <row r="38856" spans="9:10" ht="15.75">
      <c r="I38856" s="192"/>
      <c r="J38856" s="192"/>
    </row>
    <row r="38857" spans="9:10" ht="15.75">
      <c r="I38857" s="192"/>
      <c r="J38857" s="192"/>
    </row>
    <row r="38858" spans="9:10" ht="15.75">
      <c r="I38858" s="192"/>
      <c r="J38858" s="192"/>
    </row>
    <row r="38859" spans="9:10" ht="15.75">
      <c r="I38859" s="192"/>
      <c r="J38859" s="192"/>
    </row>
    <row r="38860" spans="9:10" ht="15.75">
      <c r="I38860" s="192"/>
      <c r="J38860" s="192"/>
    </row>
    <row r="38861" spans="9:10" ht="15.75">
      <c r="I38861" s="192"/>
      <c r="J38861" s="192"/>
    </row>
    <row r="38862" spans="9:10" ht="15.75">
      <c r="I38862" s="192"/>
      <c r="J38862" s="192"/>
    </row>
    <row r="38863" spans="9:10" ht="15.75">
      <c r="I38863" s="192"/>
      <c r="J38863" s="192"/>
    </row>
    <row r="38864" spans="9:10" ht="15.75">
      <c r="I38864" s="192"/>
      <c r="J38864" s="192"/>
    </row>
    <row r="38865" spans="9:10" ht="15.75">
      <c r="I38865" s="192"/>
      <c r="J38865" s="192"/>
    </row>
    <row r="38866" spans="9:10" ht="15.75">
      <c r="I38866" s="192"/>
      <c r="J38866" s="192"/>
    </row>
    <row r="38867" spans="9:10" ht="15.75">
      <c r="I38867" s="192"/>
      <c r="J38867" s="192"/>
    </row>
    <row r="38868" spans="9:10" ht="15.75">
      <c r="I38868" s="192"/>
      <c r="J38868" s="192"/>
    </row>
    <row r="38869" spans="9:10" ht="15.75">
      <c r="I38869" s="192"/>
      <c r="J38869" s="192"/>
    </row>
    <row r="38870" spans="9:10" ht="15.75">
      <c r="I38870" s="192"/>
      <c r="J38870" s="192"/>
    </row>
    <row r="38871" spans="9:10" ht="15.75">
      <c r="I38871" s="192"/>
      <c r="J38871" s="192"/>
    </row>
    <row r="38872" spans="9:10" ht="15.75">
      <c r="I38872" s="192"/>
      <c r="J38872" s="192"/>
    </row>
    <row r="38873" spans="9:10" ht="15.75">
      <c r="I38873" s="192"/>
      <c r="J38873" s="192"/>
    </row>
    <row r="38874" spans="9:10" ht="15.75">
      <c r="I38874" s="192"/>
      <c r="J38874" s="192"/>
    </row>
    <row r="38875" spans="9:10" ht="15.75">
      <c r="I38875" s="192"/>
      <c r="J38875" s="192"/>
    </row>
    <row r="38876" spans="9:10" ht="15.75">
      <c r="I38876" s="192"/>
      <c r="J38876" s="192"/>
    </row>
    <row r="38877" spans="9:10" ht="15.75">
      <c r="I38877" s="192"/>
      <c r="J38877" s="192"/>
    </row>
    <row r="38878" spans="9:10" ht="15.75">
      <c r="I38878" s="192"/>
      <c r="J38878" s="192"/>
    </row>
    <row r="38879" spans="9:10" ht="15.75">
      <c r="I38879" s="192"/>
      <c r="J38879" s="192"/>
    </row>
    <row r="38880" spans="9:10" ht="15.75">
      <c r="I38880" s="192"/>
      <c r="J38880" s="192"/>
    </row>
    <row r="38881" spans="9:10" ht="15.75">
      <c r="I38881" s="192"/>
      <c r="J38881" s="192"/>
    </row>
    <row r="38882" spans="9:10" ht="15.75">
      <c r="I38882" s="192"/>
      <c r="J38882" s="192"/>
    </row>
    <row r="38883" spans="9:10" ht="15.75">
      <c r="I38883" s="192"/>
      <c r="J38883" s="192"/>
    </row>
    <row r="38884" spans="9:10" ht="15.75">
      <c r="I38884" s="192"/>
      <c r="J38884" s="192"/>
    </row>
    <row r="38885" spans="9:10" ht="15.75">
      <c r="I38885" s="192"/>
      <c r="J38885" s="192"/>
    </row>
    <row r="38886" spans="9:10" ht="15.75">
      <c r="I38886" s="192"/>
      <c r="J38886" s="192"/>
    </row>
    <row r="38887" spans="9:10" ht="15.75">
      <c r="I38887" s="192"/>
      <c r="J38887" s="192"/>
    </row>
    <row r="38888" spans="9:10" ht="15.75">
      <c r="I38888" s="192"/>
      <c r="J38888" s="192"/>
    </row>
    <row r="38889" spans="9:10" ht="15.75">
      <c r="I38889" s="192"/>
      <c r="J38889" s="192"/>
    </row>
    <row r="38890" spans="9:10" ht="15.75">
      <c r="I38890" s="192"/>
      <c r="J38890" s="192"/>
    </row>
    <row r="38891" spans="9:10" ht="15.75">
      <c r="I38891" s="192"/>
      <c r="J38891" s="192"/>
    </row>
    <row r="38892" spans="9:10" ht="15.75">
      <c r="I38892" s="192"/>
      <c r="J38892" s="192"/>
    </row>
    <row r="38893" spans="9:10" ht="15.75">
      <c r="I38893" s="192"/>
      <c r="J38893" s="192"/>
    </row>
    <row r="38894" spans="9:10" ht="15.75">
      <c r="I38894" s="192"/>
      <c r="J38894" s="192"/>
    </row>
    <row r="38895" spans="9:10" ht="15.75">
      <c r="I38895" s="192"/>
      <c r="J38895" s="192"/>
    </row>
    <row r="38896" spans="9:10" ht="15.75">
      <c r="I38896" s="192"/>
      <c r="J38896" s="192"/>
    </row>
    <row r="38897" spans="9:10" ht="15.75">
      <c r="I38897" s="192"/>
      <c r="J38897" s="192"/>
    </row>
    <row r="38898" spans="9:10" ht="15.75">
      <c r="I38898" s="192"/>
      <c r="J38898" s="192"/>
    </row>
    <row r="38899" spans="9:10" ht="15.75">
      <c r="I38899" s="192"/>
      <c r="J38899" s="192"/>
    </row>
    <row r="38900" spans="9:10" ht="15.75">
      <c r="I38900" s="192"/>
      <c r="J38900" s="192"/>
    </row>
    <row r="38901" spans="9:10" ht="15.75">
      <c r="I38901" s="192"/>
      <c r="J38901" s="192"/>
    </row>
    <row r="38902" spans="9:10" ht="15.75">
      <c r="I38902" s="192"/>
      <c r="J38902" s="192"/>
    </row>
    <row r="38903" spans="9:10" ht="15.75">
      <c r="I38903" s="192"/>
      <c r="J38903" s="192"/>
    </row>
    <row r="38904" spans="9:10" ht="15.75">
      <c r="I38904" s="192"/>
      <c r="J38904" s="192"/>
    </row>
    <row r="38905" spans="9:10" ht="15.75">
      <c r="I38905" s="192"/>
      <c r="J38905" s="192"/>
    </row>
    <row r="38906" spans="9:10" ht="15.75">
      <c r="I38906" s="192"/>
      <c r="J38906" s="192"/>
    </row>
    <row r="38907" spans="9:10" ht="15.75">
      <c r="I38907" s="192"/>
      <c r="J38907" s="192"/>
    </row>
    <row r="38908" spans="9:10" ht="15.75">
      <c r="I38908" s="192"/>
      <c r="J38908" s="192"/>
    </row>
    <row r="38909" spans="9:10" ht="15.75">
      <c r="I38909" s="192"/>
      <c r="J38909" s="192"/>
    </row>
    <row r="38910" spans="9:10" ht="15.75">
      <c r="I38910" s="192"/>
      <c r="J38910" s="192"/>
    </row>
    <row r="38911" spans="9:10" ht="15.75">
      <c r="I38911" s="192"/>
      <c r="J38911" s="192"/>
    </row>
    <row r="38912" spans="9:10" ht="15.75">
      <c r="I38912" s="192"/>
      <c r="J38912" s="192"/>
    </row>
    <row r="38913" spans="9:10" ht="15.75">
      <c r="I38913" s="192"/>
      <c r="J38913" s="192"/>
    </row>
    <row r="38914" spans="9:10" ht="15.75">
      <c r="I38914" s="192"/>
      <c r="J38914" s="192"/>
    </row>
    <row r="38915" spans="9:10" ht="15.75">
      <c r="I38915" s="192"/>
      <c r="J38915" s="192"/>
    </row>
    <row r="38916" spans="9:10" ht="15.75">
      <c r="I38916" s="192"/>
      <c r="J38916" s="192"/>
    </row>
    <row r="38917" spans="9:10" ht="15.75">
      <c r="I38917" s="192"/>
      <c r="J38917" s="192"/>
    </row>
    <row r="38918" spans="9:10" ht="15.75">
      <c r="I38918" s="192"/>
      <c r="J38918" s="192"/>
    </row>
    <row r="38919" spans="9:10" ht="15.75">
      <c r="I38919" s="192"/>
      <c r="J38919" s="192"/>
    </row>
    <row r="38920" spans="9:10" ht="15.75">
      <c r="I38920" s="192"/>
      <c r="J38920" s="192"/>
    </row>
    <row r="38921" spans="9:10" ht="15.75">
      <c r="I38921" s="192"/>
      <c r="J38921" s="192"/>
    </row>
    <row r="38922" spans="9:10" ht="15.75">
      <c r="I38922" s="192"/>
      <c r="J38922" s="192"/>
    </row>
    <row r="38923" spans="9:10" ht="15.75">
      <c r="I38923" s="192"/>
      <c r="J38923" s="192"/>
    </row>
    <row r="38924" spans="9:10" ht="15.75">
      <c r="I38924" s="192"/>
      <c r="J38924" s="192"/>
    </row>
    <row r="38925" spans="9:10" ht="15.75">
      <c r="I38925" s="192"/>
      <c r="J38925" s="192"/>
    </row>
    <row r="38926" spans="9:10" ht="15.75">
      <c r="I38926" s="192"/>
      <c r="J38926" s="192"/>
    </row>
    <row r="38927" spans="9:10" ht="15.75">
      <c r="I38927" s="192"/>
      <c r="J38927" s="192"/>
    </row>
    <row r="38928" spans="9:10" ht="15.75">
      <c r="I38928" s="192"/>
      <c r="J38928" s="192"/>
    </row>
    <row r="38929" spans="9:10" ht="15.75">
      <c r="I38929" s="192"/>
      <c r="J38929" s="192"/>
    </row>
    <row r="38930" spans="9:10" ht="15.75">
      <c r="I38930" s="192"/>
      <c r="J38930" s="192"/>
    </row>
    <row r="38931" spans="9:10" ht="15.75">
      <c r="I38931" s="192"/>
      <c r="J38931" s="192"/>
    </row>
    <row r="38932" spans="9:10" ht="15.75">
      <c r="I38932" s="192"/>
      <c r="J38932" s="192"/>
    </row>
    <row r="38933" spans="9:10" ht="15.75">
      <c r="I38933" s="192"/>
      <c r="J38933" s="192"/>
    </row>
    <row r="38934" spans="9:10" ht="15.75">
      <c r="I38934" s="192"/>
      <c r="J38934" s="192"/>
    </row>
    <row r="38935" spans="9:10" ht="15.75">
      <c r="I38935" s="192"/>
      <c r="J38935" s="192"/>
    </row>
    <row r="38936" spans="9:10" ht="15.75">
      <c r="I38936" s="192"/>
      <c r="J38936" s="192"/>
    </row>
    <row r="38937" spans="9:10" ht="15.75">
      <c r="I38937" s="192"/>
      <c r="J38937" s="192"/>
    </row>
    <row r="38938" spans="9:10" ht="15.75">
      <c r="I38938" s="192"/>
      <c r="J38938" s="192"/>
    </row>
    <row r="38939" spans="9:10" ht="15.75">
      <c r="I38939" s="192"/>
      <c r="J38939" s="192"/>
    </row>
    <row r="38940" spans="9:10" ht="15.75">
      <c r="I38940" s="192"/>
      <c r="J38940" s="192"/>
    </row>
    <row r="38941" spans="9:10" ht="15.75">
      <c r="I38941" s="192"/>
      <c r="J38941" s="192"/>
    </row>
    <row r="38942" spans="9:10" ht="15.75">
      <c r="I38942" s="192"/>
      <c r="J38942" s="192"/>
    </row>
    <row r="38943" spans="9:10" ht="15.75">
      <c r="I38943" s="192"/>
      <c r="J38943" s="192"/>
    </row>
    <row r="38944" spans="9:10" ht="15.75">
      <c r="I38944" s="192"/>
      <c r="J38944" s="192"/>
    </row>
    <row r="38945" spans="9:10" ht="15.75">
      <c r="I38945" s="192"/>
      <c r="J38945" s="192"/>
    </row>
    <row r="38946" spans="9:10" ht="15.75">
      <c r="I38946" s="192"/>
      <c r="J38946" s="192"/>
    </row>
    <row r="38947" spans="9:10" ht="15.75">
      <c r="I38947" s="192"/>
      <c r="J38947" s="192"/>
    </row>
    <row r="38948" spans="9:10" ht="15.75">
      <c r="I38948" s="192"/>
      <c r="J38948" s="192"/>
    </row>
    <row r="38949" spans="9:10" ht="15.75">
      <c r="I38949" s="192"/>
      <c r="J38949" s="192"/>
    </row>
    <row r="38950" spans="9:10" ht="15.75">
      <c r="I38950" s="192"/>
      <c r="J38950" s="192"/>
    </row>
    <row r="38951" spans="9:10" ht="15.75">
      <c r="I38951" s="192"/>
      <c r="J38951" s="192"/>
    </row>
    <row r="38952" spans="9:10" ht="15.75">
      <c r="I38952" s="192"/>
      <c r="J38952" s="192"/>
    </row>
    <row r="38953" spans="9:10" ht="15.75">
      <c r="I38953" s="192"/>
      <c r="J38953" s="192"/>
    </row>
    <row r="38954" spans="9:10" ht="15.75">
      <c r="I38954" s="192"/>
      <c r="J38954" s="192"/>
    </row>
    <row r="38955" spans="9:10" ht="15.75">
      <c r="I38955" s="192"/>
      <c r="J38955" s="192"/>
    </row>
    <row r="38956" spans="9:10" ht="15.75">
      <c r="I38956" s="192"/>
      <c r="J38956" s="192"/>
    </row>
    <row r="38957" spans="9:10" ht="15.75">
      <c r="I38957" s="192"/>
      <c r="J38957" s="192"/>
    </row>
    <row r="38958" spans="9:10" ht="15.75">
      <c r="I38958" s="192"/>
      <c r="J38958" s="192"/>
    </row>
    <row r="38959" spans="9:10" ht="15.75">
      <c r="I38959" s="192"/>
      <c r="J38959" s="192"/>
    </row>
    <row r="38960" spans="9:10" ht="15.75">
      <c r="I38960" s="192"/>
      <c r="J38960" s="192"/>
    </row>
    <row r="38961" spans="9:10" ht="15.75">
      <c r="I38961" s="192"/>
      <c r="J38961" s="192"/>
    </row>
    <row r="38962" spans="9:10" ht="15.75">
      <c r="I38962" s="192"/>
      <c r="J38962" s="192"/>
    </row>
    <row r="38963" spans="9:10" ht="15.75">
      <c r="I38963" s="192"/>
      <c r="J38963" s="192"/>
    </row>
    <row r="38964" spans="9:10" ht="15.75">
      <c r="I38964" s="192"/>
      <c r="J38964" s="192"/>
    </row>
    <row r="38965" spans="9:10" ht="15.75">
      <c r="I38965" s="192"/>
      <c r="J38965" s="192"/>
    </row>
    <row r="38966" spans="9:10" ht="15.75">
      <c r="I38966" s="192"/>
      <c r="J38966" s="192"/>
    </row>
    <row r="38967" spans="9:10" ht="15.75">
      <c r="I38967" s="192"/>
      <c r="J38967" s="192"/>
    </row>
    <row r="38968" spans="9:10" ht="15.75">
      <c r="I38968" s="192"/>
      <c r="J38968" s="192"/>
    </row>
    <row r="38969" spans="9:10" ht="15.75">
      <c r="I38969" s="192"/>
      <c r="J38969" s="192"/>
    </row>
    <row r="38970" spans="9:10" ht="15.75">
      <c r="I38970" s="192"/>
      <c r="J38970" s="192"/>
    </row>
    <row r="38971" spans="9:10" ht="15.75">
      <c r="I38971" s="192"/>
      <c r="J38971" s="192"/>
    </row>
    <row r="38972" spans="9:10" ht="15.75">
      <c r="I38972" s="192"/>
      <c r="J38972" s="192"/>
    </row>
    <row r="38973" spans="9:10" ht="15.75">
      <c r="I38973" s="192"/>
      <c r="J38973" s="192"/>
    </row>
    <row r="38974" spans="9:10" ht="15.75">
      <c r="I38974" s="192"/>
      <c r="J38974" s="192"/>
    </row>
    <row r="38975" spans="9:10" ht="15.75">
      <c r="I38975" s="192"/>
      <c r="J38975" s="192"/>
    </row>
    <row r="38976" spans="9:10" ht="15.75">
      <c r="I38976" s="192"/>
      <c r="J38976" s="192"/>
    </row>
    <row r="38977" spans="9:10" ht="15.75">
      <c r="I38977" s="192"/>
      <c r="J38977" s="192"/>
    </row>
    <row r="38978" spans="9:10" ht="15.75">
      <c r="I38978" s="192"/>
      <c r="J38978" s="192"/>
    </row>
    <row r="38979" spans="9:10" ht="15.75">
      <c r="I38979" s="192"/>
      <c r="J38979" s="192"/>
    </row>
    <row r="38980" spans="9:10" ht="15.75">
      <c r="I38980" s="192"/>
      <c r="J38980" s="192"/>
    </row>
    <row r="38981" spans="9:10" ht="15.75">
      <c r="I38981" s="192"/>
      <c r="J38981" s="192"/>
    </row>
    <row r="38982" spans="9:10" ht="15.75">
      <c r="I38982" s="192"/>
      <c r="J38982" s="192"/>
    </row>
    <row r="38983" spans="9:10" ht="15.75">
      <c r="I38983" s="192"/>
      <c r="J38983" s="192"/>
    </row>
    <row r="38984" spans="9:10" ht="15.75">
      <c r="I38984" s="192"/>
      <c r="J38984" s="192"/>
    </row>
    <row r="38985" spans="9:10" ht="15.75">
      <c r="I38985" s="192"/>
      <c r="J38985" s="192"/>
    </row>
    <row r="38986" spans="9:10" ht="15.75">
      <c r="I38986" s="192"/>
      <c r="J38986" s="192"/>
    </row>
    <row r="38987" spans="9:10" ht="15.75">
      <c r="I38987" s="192"/>
      <c r="J38987" s="192"/>
    </row>
    <row r="38988" spans="9:10" ht="15.75">
      <c r="I38988" s="192"/>
      <c r="J38988" s="192"/>
    </row>
    <row r="38989" spans="9:10" ht="15.75">
      <c r="I38989" s="192"/>
      <c r="J38989" s="192"/>
    </row>
    <row r="38990" spans="9:10" ht="15.75">
      <c r="I38990" s="192"/>
      <c r="J38990" s="192"/>
    </row>
    <row r="38991" spans="9:10" ht="15.75">
      <c r="I38991" s="192"/>
      <c r="J38991" s="192"/>
    </row>
    <row r="38992" spans="9:10" ht="15.75">
      <c r="I38992" s="192"/>
      <c r="J38992" s="192"/>
    </row>
    <row r="38993" spans="9:10" ht="15.75">
      <c r="I38993" s="192"/>
      <c r="J38993" s="192"/>
    </row>
    <row r="38994" spans="9:10" ht="15.75">
      <c r="I38994" s="192"/>
      <c r="J38994" s="192"/>
    </row>
    <row r="38995" spans="9:10" ht="15.75">
      <c r="I38995" s="192"/>
      <c r="J38995" s="192"/>
    </row>
    <row r="38996" spans="9:10" ht="15.75">
      <c r="I38996" s="192"/>
      <c r="J38996" s="192"/>
    </row>
    <row r="38997" spans="9:10" ht="15.75">
      <c r="I38997" s="192"/>
      <c r="J38997" s="192"/>
    </row>
    <row r="38998" spans="9:10" ht="15.75">
      <c r="I38998" s="192"/>
      <c r="J38998" s="192"/>
    </row>
    <row r="38999" spans="9:10" ht="15.75">
      <c r="I38999" s="192"/>
      <c r="J38999" s="192"/>
    </row>
    <row r="39000" spans="9:10" ht="15.75">
      <c r="I39000" s="192"/>
      <c r="J39000" s="192"/>
    </row>
    <row r="39001" spans="9:10" ht="15.75">
      <c r="I39001" s="192"/>
      <c r="J39001" s="192"/>
    </row>
    <row r="39002" spans="9:10" ht="15.75">
      <c r="I39002" s="192"/>
      <c r="J39002" s="192"/>
    </row>
    <row r="39003" spans="9:10" ht="15.75">
      <c r="I39003" s="192"/>
      <c r="J39003" s="192"/>
    </row>
    <row r="39004" spans="9:10" ht="15.75">
      <c r="I39004" s="192"/>
      <c r="J39004" s="192"/>
    </row>
    <row r="39005" spans="9:10" ht="15.75">
      <c r="I39005" s="192"/>
      <c r="J39005" s="192"/>
    </row>
    <row r="39006" spans="9:10" ht="15.75">
      <c r="I39006" s="192"/>
      <c r="J39006" s="192"/>
    </row>
    <row r="39007" spans="9:10" ht="15.75">
      <c r="I39007" s="192"/>
      <c r="J39007" s="192"/>
    </row>
    <row r="39008" spans="9:10" ht="15.75">
      <c r="I39008" s="192"/>
      <c r="J39008" s="192"/>
    </row>
    <row r="39009" spans="9:10" ht="15.75">
      <c r="I39009" s="192"/>
      <c r="J39009" s="192"/>
    </row>
    <row r="39010" spans="9:10" ht="15.75">
      <c r="I39010" s="192"/>
      <c r="J39010" s="192"/>
    </row>
    <row r="39011" spans="9:10" ht="15.75">
      <c r="I39011" s="192"/>
      <c r="J39011" s="192"/>
    </row>
    <row r="39012" spans="9:10" ht="15.75">
      <c r="I39012" s="192"/>
      <c r="J39012" s="192"/>
    </row>
    <row r="39013" spans="9:10" ht="15.75">
      <c r="I39013" s="192"/>
      <c r="J39013" s="192"/>
    </row>
    <row r="39014" spans="9:10" ht="15.75">
      <c r="I39014" s="192"/>
      <c r="J39014" s="192"/>
    </row>
    <row r="39015" spans="9:10" ht="15.75">
      <c r="I39015" s="192"/>
      <c r="J39015" s="192"/>
    </row>
    <row r="39016" spans="9:10" ht="15.75">
      <c r="I39016" s="192"/>
      <c r="J39016" s="192"/>
    </row>
    <row r="39017" spans="9:10" ht="15.75">
      <c r="I39017" s="192"/>
      <c r="J39017" s="192"/>
    </row>
    <row r="39018" spans="9:10" ht="15.75">
      <c r="I39018" s="192"/>
      <c r="J39018" s="192"/>
    </row>
    <row r="39019" spans="9:10" ht="15.75">
      <c r="I39019" s="192"/>
      <c r="J39019" s="192"/>
    </row>
    <row r="39020" spans="9:10" ht="15.75">
      <c r="I39020" s="192"/>
      <c r="J39020" s="192"/>
    </row>
    <row r="39021" spans="9:10" ht="15.75">
      <c r="I39021" s="192"/>
      <c r="J39021" s="192"/>
    </row>
    <row r="39022" spans="9:10" ht="15.75">
      <c r="I39022" s="192"/>
      <c r="J39022" s="192"/>
    </row>
    <row r="39023" spans="9:10" ht="15.75">
      <c r="I39023" s="192"/>
      <c r="J39023" s="192"/>
    </row>
    <row r="39024" spans="9:10" ht="15.75">
      <c r="I39024" s="192"/>
      <c r="J39024" s="192"/>
    </row>
    <row r="39025" spans="9:10" ht="15.75">
      <c r="I39025" s="192"/>
      <c r="J39025" s="192"/>
    </row>
    <row r="39026" spans="9:10" ht="15.75">
      <c r="I39026" s="192"/>
      <c r="J39026" s="192"/>
    </row>
    <row r="39027" spans="9:10" ht="15.75">
      <c r="I39027" s="192"/>
      <c r="J39027" s="192"/>
    </row>
    <row r="39028" spans="9:10" ht="15.75">
      <c r="I39028" s="192"/>
      <c r="J39028" s="192"/>
    </row>
    <row r="39029" spans="9:10" ht="15.75">
      <c r="I39029" s="192"/>
      <c r="J39029" s="192"/>
    </row>
    <row r="39030" spans="9:10" ht="15.75">
      <c r="I39030" s="192"/>
      <c r="J39030" s="192"/>
    </row>
    <row r="39031" spans="9:10" ht="15.75">
      <c r="I39031" s="192"/>
      <c r="J39031" s="192"/>
    </row>
    <row r="39032" spans="9:10" ht="15.75">
      <c r="I39032" s="192"/>
      <c r="J39032" s="192"/>
    </row>
    <row r="39033" spans="9:10" ht="15.75">
      <c r="I39033" s="192"/>
      <c r="J39033" s="192"/>
    </row>
    <row r="39034" spans="9:10" ht="15.75">
      <c r="I39034" s="192"/>
      <c r="J39034" s="192"/>
    </row>
    <row r="39035" spans="9:10" ht="15.75">
      <c r="I39035" s="192"/>
      <c r="J39035" s="192"/>
    </row>
    <row r="39036" spans="9:10" ht="15.75">
      <c r="I39036" s="192"/>
      <c r="J39036" s="192"/>
    </row>
    <row r="39037" spans="9:10" ht="15.75">
      <c r="I39037" s="192"/>
      <c r="J39037" s="192"/>
    </row>
    <row r="39038" spans="9:10" ht="15.75">
      <c r="I39038" s="192"/>
      <c r="J39038" s="192"/>
    </row>
    <row r="39039" spans="9:10" ht="15.75">
      <c r="I39039" s="192"/>
      <c r="J39039" s="192"/>
    </row>
    <row r="39040" spans="9:10" ht="15.75">
      <c r="I39040" s="192"/>
      <c r="J39040" s="192"/>
    </row>
    <row r="39041" spans="9:10" ht="15.75">
      <c r="I39041" s="192"/>
      <c r="J39041" s="192"/>
    </row>
    <row r="39042" spans="9:10" ht="15.75">
      <c r="I39042" s="192"/>
      <c r="J39042" s="192"/>
    </row>
    <row r="39043" spans="9:10" ht="15.75">
      <c r="I39043" s="192"/>
      <c r="J39043" s="192"/>
    </row>
    <row r="39044" spans="9:10" ht="15.75">
      <c r="I39044" s="192"/>
      <c r="J39044" s="192"/>
    </row>
    <row r="39045" spans="9:10" ht="15.75">
      <c r="I39045" s="192"/>
      <c r="J39045" s="192"/>
    </row>
    <row r="39046" spans="9:10" ht="15.75">
      <c r="I39046" s="192"/>
      <c r="J39046" s="192"/>
    </row>
    <row r="39047" spans="9:10" ht="15.75">
      <c r="I39047" s="192"/>
      <c r="J39047" s="192"/>
    </row>
    <row r="39048" spans="9:10" ht="15.75">
      <c r="I39048" s="192"/>
      <c r="J39048" s="192"/>
    </row>
    <row r="39049" spans="9:10" ht="15.75">
      <c r="I39049" s="192"/>
      <c r="J39049" s="192"/>
    </row>
    <row r="39050" spans="9:10" ht="15.75">
      <c r="I39050" s="192"/>
      <c r="J39050" s="192"/>
    </row>
    <row r="39051" spans="9:10" ht="15.75">
      <c r="I39051" s="192"/>
      <c r="J39051" s="192"/>
    </row>
    <row r="39052" spans="9:10" ht="15.75">
      <c r="I39052" s="192"/>
      <c r="J39052" s="192"/>
    </row>
    <row r="39053" spans="9:10" ht="15.75">
      <c r="I39053" s="192"/>
      <c r="J39053" s="192"/>
    </row>
    <row r="39054" spans="9:10" ht="15.75">
      <c r="I39054" s="192"/>
      <c r="J39054" s="192"/>
    </row>
    <row r="39055" spans="9:10" ht="15.75">
      <c r="I39055" s="192"/>
      <c r="J39055" s="192"/>
    </row>
    <row r="39056" spans="9:10" ht="15.75">
      <c r="I39056" s="192"/>
      <c r="J39056" s="192"/>
    </row>
    <row r="39057" spans="9:10" ht="15.75">
      <c r="I39057" s="192"/>
      <c r="J39057" s="192"/>
    </row>
    <row r="39058" spans="9:10" ht="15.75">
      <c r="I39058" s="192"/>
      <c r="J39058" s="192"/>
    </row>
    <row r="39059" spans="9:10" ht="15.75">
      <c r="I39059" s="192"/>
      <c r="J39059" s="192"/>
    </row>
    <row r="39060" spans="9:10" ht="15.75">
      <c r="I39060" s="192"/>
      <c r="J39060" s="192"/>
    </row>
    <row r="39061" spans="9:10" ht="15.75">
      <c r="I39061" s="192"/>
      <c r="J39061" s="192"/>
    </row>
    <row r="39062" spans="9:10" ht="15.75">
      <c r="I39062" s="192"/>
      <c r="J39062" s="192"/>
    </row>
    <row r="39063" spans="9:10" ht="15.75">
      <c r="I39063" s="192"/>
      <c r="J39063" s="192"/>
    </row>
    <row r="39064" spans="9:10" ht="15.75">
      <c r="I39064" s="192"/>
      <c r="J39064" s="192"/>
    </row>
    <row r="39065" spans="9:10" ht="15.75">
      <c r="I39065" s="192"/>
      <c r="J39065" s="192"/>
    </row>
    <row r="39066" spans="9:10" ht="15.75">
      <c r="I39066" s="192"/>
      <c r="J39066" s="192"/>
    </row>
    <row r="39067" spans="9:10" ht="15.75">
      <c r="I39067" s="192"/>
      <c r="J39067" s="192"/>
    </row>
    <row r="39068" spans="9:10" ht="15.75">
      <c r="I39068" s="192"/>
      <c r="J39068" s="192"/>
    </row>
    <row r="39069" spans="9:10" ht="15.75">
      <c r="I39069" s="192"/>
      <c r="J39069" s="192"/>
    </row>
    <row r="39070" spans="9:10" ht="15.75">
      <c r="I39070" s="192"/>
      <c r="J39070" s="192"/>
    </row>
    <row r="39071" spans="9:10" ht="15.75">
      <c r="I39071" s="192"/>
      <c r="J39071" s="192"/>
    </row>
    <row r="39072" spans="9:10" ht="15.75">
      <c r="I39072" s="192"/>
      <c r="J39072" s="192"/>
    </row>
    <row r="39073" spans="9:10" ht="15.75">
      <c r="I39073" s="192"/>
      <c r="J39073" s="192"/>
    </row>
    <row r="39074" spans="9:10" ht="15.75">
      <c r="I39074" s="192"/>
      <c r="J39074" s="192"/>
    </row>
    <row r="39075" spans="9:10" ht="15.75">
      <c r="I39075" s="192"/>
      <c r="J39075" s="192"/>
    </row>
    <row r="39076" spans="9:10" ht="15.75">
      <c r="I39076" s="192"/>
      <c r="J39076" s="192"/>
    </row>
    <row r="39077" spans="9:10" ht="15.75">
      <c r="I39077" s="192"/>
      <c r="J39077" s="192"/>
    </row>
    <row r="39078" spans="9:10" ht="15.75">
      <c r="I39078" s="192"/>
      <c r="J39078" s="192"/>
    </row>
    <row r="39079" spans="9:10" ht="15.75">
      <c r="I39079" s="192"/>
      <c r="J39079" s="192"/>
    </row>
    <row r="39080" spans="9:10" ht="15.75">
      <c r="I39080" s="192"/>
      <c r="J39080" s="192"/>
    </row>
    <row r="39081" spans="9:10" ht="15.75">
      <c r="I39081" s="192"/>
      <c r="J39081" s="192"/>
    </row>
    <row r="39082" spans="9:10" ht="15.75">
      <c r="I39082" s="192"/>
      <c r="J39082" s="192"/>
    </row>
    <row r="39083" spans="9:10" ht="15.75">
      <c r="I39083" s="192"/>
      <c r="J39083" s="192"/>
    </row>
    <row r="39084" spans="9:10" ht="15.75">
      <c r="I39084" s="192"/>
      <c r="J39084" s="192"/>
    </row>
    <row r="39085" spans="9:10" ht="15.75">
      <c r="I39085" s="192"/>
      <c r="J39085" s="192"/>
    </row>
    <row r="39086" spans="9:10" ht="15.75">
      <c r="I39086" s="192"/>
      <c r="J39086" s="192"/>
    </row>
    <row r="39087" spans="9:10" ht="15.75">
      <c r="I39087" s="192"/>
      <c r="J39087" s="192"/>
    </row>
    <row r="39088" spans="9:10" ht="15.75">
      <c r="I39088" s="192"/>
      <c r="J39088" s="192"/>
    </row>
    <row r="39089" spans="9:10" ht="15.75">
      <c r="I39089" s="192"/>
      <c r="J39089" s="192"/>
    </row>
    <row r="39090" spans="9:10" ht="15.75">
      <c r="I39090" s="192"/>
      <c r="J39090" s="192"/>
    </row>
    <row r="39091" spans="9:10" ht="15.75">
      <c r="I39091" s="192"/>
      <c r="J39091" s="192"/>
    </row>
    <row r="39092" spans="9:10" ht="15.75">
      <c r="I39092" s="192"/>
      <c r="J39092" s="192"/>
    </row>
    <row r="39093" spans="9:10" ht="15.75">
      <c r="I39093" s="192"/>
      <c r="J39093" s="192"/>
    </row>
    <row r="39094" spans="9:10" ht="15.75">
      <c r="I39094" s="192"/>
      <c r="J39094" s="192"/>
    </row>
    <row r="39095" spans="9:10" ht="15.75">
      <c r="I39095" s="192"/>
      <c r="J39095" s="192"/>
    </row>
    <row r="39096" spans="9:10" ht="15.75">
      <c r="I39096" s="192"/>
      <c r="J39096" s="192"/>
    </row>
    <row r="39097" spans="9:10" ht="15.75">
      <c r="I39097" s="192"/>
      <c r="J39097" s="192"/>
    </row>
    <row r="39098" spans="9:10" ht="15.75">
      <c r="I39098" s="192"/>
      <c r="J39098" s="192"/>
    </row>
    <row r="39099" spans="9:10" ht="15.75">
      <c r="I39099" s="192"/>
      <c r="J39099" s="192"/>
    </row>
    <row r="39100" spans="9:10" ht="15.75">
      <c r="I39100" s="192"/>
      <c r="J39100" s="192"/>
    </row>
    <row r="39101" spans="9:10" ht="15.75">
      <c r="I39101" s="192"/>
      <c r="J39101" s="192"/>
    </row>
    <row r="39102" spans="9:10" ht="15.75">
      <c r="I39102" s="192"/>
      <c r="J39102" s="192"/>
    </row>
    <row r="39103" spans="9:10" ht="15.75">
      <c r="I39103" s="192"/>
      <c r="J39103" s="192"/>
    </row>
    <row r="39104" spans="9:10" ht="15.75">
      <c r="I39104" s="192"/>
      <c r="J39104" s="192"/>
    </row>
    <row r="39105" spans="9:10" ht="15.75">
      <c r="I39105" s="192"/>
      <c r="J39105" s="192"/>
    </row>
    <row r="39106" spans="9:10" ht="15.75">
      <c r="I39106" s="192"/>
      <c r="J39106" s="192"/>
    </row>
    <row r="39107" spans="9:10" ht="15.75">
      <c r="I39107" s="192"/>
      <c r="J39107" s="192"/>
    </row>
    <row r="39108" spans="9:10" ht="15.75">
      <c r="I39108" s="192"/>
      <c r="J39108" s="192"/>
    </row>
    <row r="39109" spans="9:10" ht="15.75">
      <c r="I39109" s="192"/>
      <c r="J39109" s="192"/>
    </row>
    <row r="39110" spans="9:10" ht="15.75">
      <c r="I39110" s="192"/>
      <c r="J39110" s="192"/>
    </row>
    <row r="39111" spans="9:10" ht="15.75">
      <c r="I39111" s="192"/>
      <c r="J39111" s="192"/>
    </row>
    <row r="39112" spans="9:10" ht="15.75">
      <c r="I39112" s="192"/>
      <c r="J39112" s="192"/>
    </row>
    <row r="39113" spans="9:10" ht="15.75">
      <c r="I39113" s="192"/>
      <c r="J39113" s="192"/>
    </row>
    <row r="39114" spans="9:10" ht="15.75">
      <c r="I39114" s="192"/>
      <c r="J39114" s="192"/>
    </row>
    <row r="39115" spans="9:10" ht="15.75">
      <c r="I39115" s="192"/>
      <c r="J39115" s="192"/>
    </row>
    <row r="39116" spans="9:10" ht="15.75">
      <c r="I39116" s="192"/>
      <c r="J39116" s="192"/>
    </row>
    <row r="39117" spans="9:10" ht="15.75">
      <c r="I39117" s="192"/>
      <c r="J39117" s="192"/>
    </row>
    <row r="39118" spans="9:10" ht="15.75">
      <c r="I39118" s="192"/>
      <c r="J39118" s="192"/>
    </row>
    <row r="39119" spans="9:10" ht="15.75">
      <c r="I39119" s="192"/>
      <c r="J39119" s="192"/>
    </row>
    <row r="39120" spans="9:10" ht="15.75">
      <c r="I39120" s="192"/>
      <c r="J39120" s="192"/>
    </row>
    <row r="39121" spans="9:10" ht="15.75">
      <c r="I39121" s="192"/>
      <c r="J39121" s="192"/>
    </row>
    <row r="39122" spans="9:10" ht="15.75">
      <c r="I39122" s="192"/>
      <c r="J39122" s="192"/>
    </row>
    <row r="39123" spans="9:10" ht="15.75">
      <c r="I39123" s="192"/>
      <c r="J39123" s="192"/>
    </row>
    <row r="39124" spans="9:10" ht="15.75">
      <c r="I39124" s="192"/>
      <c r="J39124" s="192"/>
    </row>
    <row r="39125" spans="9:10" ht="15.75">
      <c r="I39125" s="192"/>
      <c r="J39125" s="192"/>
    </row>
    <row r="39126" spans="9:10" ht="15.75">
      <c r="I39126" s="192"/>
      <c r="J39126" s="192"/>
    </row>
    <row r="39127" spans="9:10" ht="15.75">
      <c r="I39127" s="192"/>
      <c r="J39127" s="192"/>
    </row>
    <row r="39128" spans="9:10" ht="15.75">
      <c r="I39128" s="192"/>
      <c r="J39128" s="192"/>
    </row>
    <row r="39129" spans="9:10" ht="15.75">
      <c r="I39129" s="192"/>
      <c r="J39129" s="192"/>
    </row>
    <row r="39130" spans="9:10" ht="15.75">
      <c r="I39130" s="192"/>
      <c r="J39130" s="192"/>
    </row>
    <row r="39131" spans="9:10" ht="15.75">
      <c r="I39131" s="192"/>
      <c r="J39131" s="192"/>
    </row>
    <row r="39132" spans="9:10" ht="15.75">
      <c r="I39132" s="192"/>
      <c r="J39132" s="192"/>
    </row>
    <row r="39133" spans="9:10" ht="15.75">
      <c r="I39133" s="192"/>
      <c r="J39133" s="192"/>
    </row>
    <row r="39134" spans="9:10" ht="15.75">
      <c r="I39134" s="192"/>
      <c r="J39134" s="192"/>
    </row>
    <row r="39135" spans="9:10" ht="15.75">
      <c r="I39135" s="192"/>
      <c r="J39135" s="192"/>
    </row>
    <row r="39136" spans="9:10" ht="15.75">
      <c r="I39136" s="192"/>
      <c r="J39136" s="192"/>
    </row>
    <row r="39137" spans="9:10" ht="15.75">
      <c r="I39137" s="192"/>
      <c r="J39137" s="192"/>
    </row>
    <row r="39138" spans="9:10" ht="15.75">
      <c r="I39138" s="192"/>
      <c r="J39138" s="192"/>
    </row>
    <row r="39139" spans="9:10" ht="15.75">
      <c r="I39139" s="192"/>
      <c r="J39139" s="192"/>
    </row>
    <row r="39140" spans="9:10" ht="15.75">
      <c r="I39140" s="192"/>
      <c r="J39140" s="192"/>
    </row>
    <row r="39141" spans="9:10" ht="15.75">
      <c r="I39141" s="192"/>
      <c r="J39141" s="192"/>
    </row>
    <row r="39142" spans="9:10" ht="15.75">
      <c r="I39142" s="192"/>
      <c r="J39142" s="192"/>
    </row>
    <row r="39143" spans="9:10" ht="15.75">
      <c r="I39143" s="192"/>
      <c r="J39143" s="192"/>
    </row>
    <row r="39144" spans="9:10" ht="15.75">
      <c r="I39144" s="192"/>
      <c r="J39144" s="192"/>
    </row>
    <row r="39145" spans="9:10" ht="15.75">
      <c r="I39145" s="192"/>
      <c r="J39145" s="192"/>
    </row>
    <row r="39146" spans="9:10" ht="15.75">
      <c r="I39146" s="192"/>
      <c r="J39146" s="192"/>
    </row>
    <row r="39147" spans="9:10" ht="15.75">
      <c r="I39147" s="192"/>
      <c r="J39147" s="192"/>
    </row>
    <row r="39148" spans="9:10" ht="15.75">
      <c r="I39148" s="192"/>
      <c r="J39148" s="192"/>
    </row>
    <row r="39149" spans="9:10" ht="15.75">
      <c r="I39149" s="192"/>
      <c r="J39149" s="192"/>
    </row>
    <row r="39150" spans="9:10" ht="15.75">
      <c r="I39150" s="192"/>
      <c r="J39150" s="192"/>
    </row>
    <row r="39151" spans="9:10" ht="15.75">
      <c r="I39151" s="192"/>
      <c r="J39151" s="192"/>
    </row>
    <row r="39152" spans="9:10" ht="15.75">
      <c r="I39152" s="192"/>
      <c r="J39152" s="192"/>
    </row>
    <row r="39153" spans="9:10" ht="15.75">
      <c r="I39153" s="192"/>
      <c r="J39153" s="192"/>
    </row>
    <row r="39154" spans="9:10" ht="15.75">
      <c r="I39154" s="192"/>
      <c r="J39154" s="192"/>
    </row>
    <row r="39155" spans="9:10" ht="15.75">
      <c r="I39155" s="192"/>
      <c r="J39155" s="192"/>
    </row>
    <row r="39156" spans="9:10" ht="15.75">
      <c r="I39156" s="192"/>
      <c r="J39156" s="192"/>
    </row>
    <row r="39157" spans="9:10" ht="15.75">
      <c r="I39157" s="192"/>
      <c r="J39157" s="192"/>
    </row>
    <row r="39158" spans="9:10" ht="15.75">
      <c r="I39158" s="192"/>
      <c r="J39158" s="192"/>
    </row>
    <row r="39159" spans="9:10" ht="15.75">
      <c r="I39159" s="192"/>
      <c r="J39159" s="192"/>
    </row>
    <row r="39160" spans="9:10" ht="15.75">
      <c r="I39160" s="192"/>
      <c r="J39160" s="192"/>
    </row>
    <row r="39161" spans="9:10" ht="15.75">
      <c r="I39161" s="192"/>
      <c r="J39161" s="192"/>
    </row>
    <row r="39162" spans="9:10" ht="15.75">
      <c r="I39162" s="192"/>
      <c r="J39162" s="192"/>
    </row>
    <row r="39163" spans="9:10" ht="15.75">
      <c r="I39163" s="192"/>
      <c r="J39163" s="192"/>
    </row>
    <row r="39164" spans="9:10" ht="15.75">
      <c r="I39164" s="192"/>
      <c r="J39164" s="192"/>
    </row>
    <row r="39165" spans="9:10" ht="15.75">
      <c r="I39165" s="192"/>
      <c r="J39165" s="192"/>
    </row>
    <row r="39166" spans="9:10" ht="15.75">
      <c r="I39166" s="192"/>
      <c r="J39166" s="192"/>
    </row>
    <row r="39167" spans="9:10" ht="15.75">
      <c r="I39167" s="192"/>
      <c r="J39167" s="192"/>
    </row>
    <row r="39168" spans="9:10" ht="15.75">
      <c r="I39168" s="192"/>
      <c r="J39168" s="192"/>
    </row>
    <row r="39169" spans="9:10" ht="15.75">
      <c r="I39169" s="192"/>
      <c r="J39169" s="192"/>
    </row>
    <row r="39170" spans="9:10" ht="15.75">
      <c r="I39170" s="192"/>
      <c r="J39170" s="192"/>
    </row>
    <row r="39171" spans="9:10" ht="15.75">
      <c r="I39171" s="192"/>
      <c r="J39171" s="192"/>
    </row>
    <row r="39172" spans="9:10" ht="15.75">
      <c r="I39172" s="192"/>
      <c r="J39172" s="192"/>
    </row>
    <row r="39173" spans="9:10" ht="15.75">
      <c r="I39173" s="192"/>
      <c r="J39173" s="192"/>
    </row>
    <row r="39174" spans="9:10" ht="15.75">
      <c r="I39174" s="192"/>
      <c r="J39174" s="192"/>
    </row>
    <row r="39175" spans="9:10" ht="15.75">
      <c r="I39175" s="192"/>
      <c r="J39175" s="192"/>
    </row>
    <row r="39176" spans="9:10" ht="15.75">
      <c r="I39176" s="192"/>
      <c r="J39176" s="192"/>
    </row>
    <row r="39177" spans="9:10" ht="15.75">
      <c r="I39177" s="192"/>
      <c r="J39177" s="192"/>
    </row>
    <row r="39178" spans="9:10" ht="15.75">
      <c r="I39178" s="192"/>
      <c r="J39178" s="192"/>
    </row>
    <row r="39179" spans="9:10" ht="15.75">
      <c r="I39179" s="192"/>
      <c r="J39179" s="192"/>
    </row>
    <row r="39180" spans="9:10" ht="15.75">
      <c r="I39180" s="192"/>
      <c r="J39180" s="192"/>
    </row>
    <row r="39181" spans="9:10" ht="15.75">
      <c r="I39181" s="192"/>
      <c r="J39181" s="192"/>
    </row>
    <row r="39182" spans="9:10" ht="15.75">
      <c r="I39182" s="192"/>
      <c r="J39182" s="192"/>
    </row>
    <row r="39183" spans="9:10" ht="15.75">
      <c r="I39183" s="192"/>
      <c r="J39183" s="192"/>
    </row>
    <row r="39184" spans="9:10" ht="15.75">
      <c r="I39184" s="192"/>
      <c r="J39184" s="192"/>
    </row>
    <row r="39185" spans="9:10" ht="15.75">
      <c r="I39185" s="192"/>
      <c r="J39185" s="192"/>
    </row>
    <row r="39186" spans="9:10" ht="15.75">
      <c r="I39186" s="192"/>
      <c r="J39186" s="192"/>
    </row>
    <row r="39187" spans="9:10" ht="15.75">
      <c r="I39187" s="192"/>
      <c r="J39187" s="192"/>
    </row>
    <row r="39188" spans="9:10" ht="15.75">
      <c r="I39188" s="192"/>
      <c r="J39188" s="192"/>
    </row>
    <row r="39189" spans="9:10" ht="15.75">
      <c r="I39189" s="192"/>
      <c r="J39189" s="192"/>
    </row>
    <row r="39190" spans="9:10" ht="15.75">
      <c r="I39190" s="192"/>
      <c r="J39190" s="192"/>
    </row>
    <row r="39191" spans="9:10" ht="15.75">
      <c r="I39191" s="192"/>
      <c r="J39191" s="192"/>
    </row>
    <row r="39192" spans="9:10" ht="15.75">
      <c r="I39192" s="192"/>
      <c r="J39192" s="192"/>
    </row>
    <row r="39193" spans="9:10" ht="15.75">
      <c r="I39193" s="192"/>
      <c r="J39193" s="192"/>
    </row>
    <row r="39194" spans="9:10" ht="15.75">
      <c r="I39194" s="192"/>
      <c r="J39194" s="192"/>
    </row>
    <row r="39195" spans="9:10" ht="15.75">
      <c r="I39195" s="192"/>
      <c r="J39195" s="192"/>
    </row>
    <row r="39196" spans="9:10" ht="15.75">
      <c r="I39196" s="192"/>
      <c r="J39196" s="192"/>
    </row>
    <row r="39197" spans="9:10" ht="15.75">
      <c r="I39197" s="192"/>
      <c r="J39197" s="192"/>
    </row>
    <row r="39198" spans="9:10" ht="15.75">
      <c r="I39198" s="192"/>
      <c r="J39198" s="192"/>
    </row>
    <row r="39199" spans="9:10" ht="15.75">
      <c r="I39199" s="192"/>
      <c r="J39199" s="192"/>
    </row>
    <row r="39200" spans="9:10" ht="15.75">
      <c r="I39200" s="192"/>
      <c r="J39200" s="192"/>
    </row>
    <row r="39201" spans="9:10" ht="15.75">
      <c r="I39201" s="192"/>
      <c r="J39201" s="192"/>
    </row>
    <row r="39202" spans="9:10" ht="15.75">
      <c r="I39202" s="192"/>
      <c r="J39202" s="192"/>
    </row>
    <row r="39203" spans="9:10" ht="15.75">
      <c r="I39203" s="192"/>
      <c r="J39203" s="192"/>
    </row>
    <row r="39204" spans="9:10" ht="15.75">
      <c r="I39204" s="192"/>
      <c r="J39204" s="192"/>
    </row>
    <row r="39205" spans="9:10" ht="15.75">
      <c r="I39205" s="192"/>
      <c r="J39205" s="192"/>
    </row>
    <row r="39206" spans="9:10" ht="15.75">
      <c r="I39206" s="192"/>
      <c r="J39206" s="192"/>
    </row>
    <row r="39207" spans="9:10" ht="15.75">
      <c r="I39207" s="192"/>
      <c r="J39207" s="192"/>
    </row>
    <row r="39208" spans="9:10" ht="15.75">
      <c r="I39208" s="192"/>
      <c r="J39208" s="192"/>
    </row>
    <row r="39209" spans="9:10" ht="15.75">
      <c r="I39209" s="192"/>
      <c r="J39209" s="192"/>
    </row>
    <row r="39210" spans="9:10" ht="15.75">
      <c r="I39210" s="192"/>
      <c r="J39210" s="192"/>
    </row>
    <row r="39211" spans="9:10" ht="15.75">
      <c r="I39211" s="192"/>
      <c r="J39211" s="192"/>
    </row>
    <row r="39212" spans="9:10" ht="15.75">
      <c r="I39212" s="192"/>
      <c r="J39212" s="192"/>
    </row>
    <row r="39213" spans="9:10" ht="15.75">
      <c r="I39213" s="192"/>
      <c r="J39213" s="192"/>
    </row>
    <row r="39214" spans="9:10" ht="15.75">
      <c r="I39214" s="192"/>
      <c r="J39214" s="192"/>
    </row>
    <row r="39215" spans="9:10" ht="15.75">
      <c r="I39215" s="192"/>
      <c r="J39215" s="192"/>
    </row>
    <row r="39216" spans="9:10" ht="15.75">
      <c r="I39216" s="192"/>
      <c r="J39216" s="192"/>
    </row>
    <row r="39217" spans="9:10" ht="15.75">
      <c r="I39217" s="192"/>
      <c r="J39217" s="192"/>
    </row>
    <row r="39218" spans="9:10" ht="15.75">
      <c r="I39218" s="192"/>
      <c r="J39218" s="192"/>
    </row>
    <row r="39219" spans="9:10" ht="15.75">
      <c r="I39219" s="192"/>
      <c r="J39219" s="192"/>
    </row>
    <row r="39220" spans="9:10" ht="15.75">
      <c r="I39220" s="192"/>
      <c r="J39220" s="192"/>
    </row>
    <row r="39221" spans="9:10" ht="15.75">
      <c r="I39221" s="192"/>
      <c r="J39221" s="192"/>
    </row>
    <row r="39222" spans="9:10" ht="15.75">
      <c r="I39222" s="192"/>
      <c r="J39222" s="192"/>
    </row>
    <row r="39223" spans="9:10" ht="15.75">
      <c r="I39223" s="192"/>
      <c r="J39223" s="192"/>
    </row>
    <row r="39224" spans="9:10" ht="15.75">
      <c r="I39224" s="192"/>
      <c r="J39224" s="192"/>
    </row>
    <row r="39225" spans="9:10" ht="15.75">
      <c r="I39225" s="192"/>
      <c r="J39225" s="192"/>
    </row>
    <row r="39226" spans="9:10" ht="15.75">
      <c r="I39226" s="192"/>
      <c r="J39226" s="192"/>
    </row>
    <row r="39227" spans="9:10" ht="15.75">
      <c r="I39227" s="192"/>
      <c r="J39227" s="192"/>
    </row>
    <row r="39228" spans="9:10" ht="15.75">
      <c r="I39228" s="192"/>
      <c r="J39228" s="192"/>
    </row>
    <row r="39229" spans="9:10" ht="15.75">
      <c r="I39229" s="192"/>
      <c r="J39229" s="192"/>
    </row>
    <row r="39230" spans="9:10" ht="15.75">
      <c r="I39230" s="192"/>
      <c r="J39230" s="192"/>
    </row>
    <row r="39231" spans="9:10" ht="15.75">
      <c r="I39231" s="192"/>
      <c r="J39231" s="192"/>
    </row>
    <row r="39232" spans="9:10" ht="15.75">
      <c r="I39232" s="192"/>
      <c r="J39232" s="192"/>
    </row>
    <row r="39233" spans="9:10" ht="15.75">
      <c r="I39233" s="192"/>
      <c r="J39233" s="192"/>
    </row>
    <row r="39234" spans="9:10" ht="15.75">
      <c r="I39234" s="192"/>
      <c r="J39234" s="192"/>
    </row>
    <row r="39235" spans="9:10" ht="15.75">
      <c r="I39235" s="192"/>
      <c r="J39235" s="192"/>
    </row>
    <row r="39236" spans="9:10" ht="15.75">
      <c r="I39236" s="192"/>
      <c r="J39236" s="192"/>
    </row>
    <row r="39237" spans="9:10" ht="15.75">
      <c r="I39237" s="192"/>
      <c r="J39237" s="192"/>
    </row>
    <row r="39238" spans="9:10" ht="15.75">
      <c r="I39238" s="192"/>
      <c r="J39238" s="192"/>
    </row>
    <row r="39239" spans="9:10" ht="15.75">
      <c r="I39239" s="192"/>
      <c r="J39239" s="192"/>
    </row>
    <row r="39240" spans="9:10" ht="15.75">
      <c r="I39240" s="192"/>
      <c r="J39240" s="192"/>
    </row>
    <row r="39241" spans="9:10" ht="15.75">
      <c r="I39241" s="192"/>
      <c r="J39241" s="192"/>
    </row>
    <row r="39242" spans="9:10" ht="15.75">
      <c r="I39242" s="192"/>
      <c r="J39242" s="192"/>
    </row>
    <row r="39243" spans="9:10" ht="15.75">
      <c r="I39243" s="192"/>
      <c r="J39243" s="192"/>
    </row>
    <row r="39244" spans="9:10" ht="15.75">
      <c r="I39244" s="192"/>
      <c r="J39244" s="192"/>
    </row>
    <row r="39245" spans="9:10" ht="15.75">
      <c r="I39245" s="192"/>
      <c r="J39245" s="192"/>
    </row>
    <row r="39246" spans="9:10" ht="15.75">
      <c r="I39246" s="192"/>
      <c r="J39246" s="192"/>
    </row>
    <row r="39247" spans="9:10" ht="15.75">
      <c r="I39247" s="192"/>
      <c r="J39247" s="192"/>
    </row>
    <row r="39248" spans="9:10" ht="15.75">
      <c r="I39248" s="192"/>
      <c r="J39248" s="192"/>
    </row>
    <row r="39249" spans="9:10" ht="15.75">
      <c r="I39249" s="192"/>
      <c r="J39249" s="192"/>
    </row>
    <row r="39250" spans="9:10" ht="15.75">
      <c r="I39250" s="192"/>
      <c r="J39250" s="192"/>
    </row>
    <row r="39251" spans="9:10" ht="15.75">
      <c r="I39251" s="192"/>
      <c r="J39251" s="192"/>
    </row>
    <row r="39252" spans="9:10" ht="15.75">
      <c r="I39252" s="192"/>
      <c r="J39252" s="192"/>
    </row>
    <row r="39253" spans="9:10" ht="15.75">
      <c r="I39253" s="192"/>
      <c r="J39253" s="192"/>
    </row>
    <row r="39254" spans="9:10" ht="15.75">
      <c r="I39254" s="192"/>
      <c r="J39254" s="192"/>
    </row>
    <row r="39255" spans="9:10" ht="15.75">
      <c r="I39255" s="192"/>
      <c r="J39255" s="192"/>
    </row>
    <row r="39256" spans="9:10" ht="15.75">
      <c r="I39256" s="192"/>
      <c r="J39256" s="192"/>
    </row>
    <row r="39257" spans="9:10" ht="15.75">
      <c r="I39257" s="192"/>
      <c r="J39257" s="192"/>
    </row>
    <row r="39258" spans="9:10" ht="15.75">
      <c r="I39258" s="192"/>
      <c r="J39258" s="192"/>
    </row>
    <row r="39259" spans="9:10" ht="15.75">
      <c r="I39259" s="192"/>
      <c r="J39259" s="192"/>
    </row>
    <row r="39260" spans="9:10" ht="15.75">
      <c r="I39260" s="192"/>
      <c r="J39260" s="192"/>
    </row>
    <row r="39261" spans="9:10" ht="15.75">
      <c r="I39261" s="192"/>
      <c r="J39261" s="192"/>
    </row>
    <row r="39262" spans="9:10" ht="15.75">
      <c r="I39262" s="192"/>
      <c r="J39262" s="192"/>
    </row>
    <row r="39263" spans="9:10" ht="15.75">
      <c r="I39263" s="192"/>
      <c r="J39263" s="192"/>
    </row>
    <row r="39264" spans="9:10" ht="15.75">
      <c r="I39264" s="192"/>
      <c r="J39264" s="192"/>
    </row>
    <row r="39265" spans="9:10" ht="15.75">
      <c r="I39265" s="192"/>
      <c r="J39265" s="192"/>
    </row>
    <row r="39266" spans="9:10" ht="15.75">
      <c r="I39266" s="192"/>
      <c r="J39266" s="192"/>
    </row>
    <row r="39267" spans="9:10" ht="15.75">
      <c r="I39267" s="192"/>
      <c r="J39267" s="192"/>
    </row>
    <row r="39268" spans="9:10" ht="15.75">
      <c r="I39268" s="192"/>
      <c r="J39268" s="192"/>
    </row>
    <row r="39269" spans="9:10" ht="15.75">
      <c r="I39269" s="192"/>
      <c r="J39269" s="192"/>
    </row>
    <row r="39270" spans="9:10" ht="15.75">
      <c r="I39270" s="192"/>
      <c r="J39270" s="192"/>
    </row>
    <row r="39271" spans="9:10" ht="15.75">
      <c r="I39271" s="192"/>
      <c r="J39271" s="192"/>
    </row>
    <row r="39272" spans="9:10" ht="15.75">
      <c r="I39272" s="192"/>
      <c r="J39272" s="192"/>
    </row>
    <row r="39273" spans="9:10" ht="15.75">
      <c r="I39273" s="192"/>
      <c r="J39273" s="192"/>
    </row>
    <row r="39274" spans="9:10" ht="15.75">
      <c r="I39274" s="192"/>
      <c r="J39274" s="192"/>
    </row>
    <row r="39275" spans="9:10" ht="15.75">
      <c r="I39275" s="192"/>
      <c r="J39275" s="192"/>
    </row>
    <row r="39276" spans="9:10" ht="15.75">
      <c r="I39276" s="192"/>
      <c r="J39276" s="192"/>
    </row>
    <row r="39277" spans="9:10" ht="15.75">
      <c r="I39277" s="192"/>
      <c r="J39277" s="192"/>
    </row>
    <row r="39278" spans="9:10" ht="15.75">
      <c r="I39278" s="192"/>
      <c r="J39278" s="192"/>
    </row>
    <row r="39279" spans="9:10" ht="15.75">
      <c r="I39279" s="192"/>
      <c r="J39279" s="192"/>
    </row>
    <row r="39280" spans="9:10" ht="15.75">
      <c r="I39280" s="192"/>
      <c r="J39280" s="192"/>
    </row>
    <row r="39281" spans="9:10" ht="15.75">
      <c r="I39281" s="192"/>
      <c r="J39281" s="192"/>
    </row>
    <row r="39282" spans="9:10" ht="15.75">
      <c r="I39282" s="192"/>
      <c r="J39282" s="192"/>
    </row>
    <row r="39283" spans="9:10" ht="15.75">
      <c r="I39283" s="192"/>
      <c r="J39283" s="192"/>
    </row>
    <row r="39284" spans="9:10" ht="15.75">
      <c r="I39284" s="192"/>
      <c r="J39284" s="192"/>
    </row>
    <row r="39285" spans="9:10" ht="15.75">
      <c r="I39285" s="192"/>
      <c r="J39285" s="192"/>
    </row>
    <row r="39286" spans="9:10" ht="15.75">
      <c r="I39286" s="192"/>
      <c r="J39286" s="192"/>
    </row>
    <row r="39287" spans="9:10" ht="15.75">
      <c r="I39287" s="192"/>
      <c r="J39287" s="192"/>
    </row>
    <row r="39288" spans="9:10" ht="15.75">
      <c r="I39288" s="192"/>
      <c r="J39288" s="192"/>
    </row>
    <row r="39289" spans="9:10" ht="15.75">
      <c r="I39289" s="192"/>
      <c r="J39289" s="192"/>
    </row>
    <row r="39290" spans="9:10" ht="15.75">
      <c r="I39290" s="192"/>
      <c r="J39290" s="192"/>
    </row>
    <row r="39291" spans="9:10" ht="15.75">
      <c r="I39291" s="192"/>
      <c r="J39291" s="192"/>
    </row>
    <row r="39292" spans="9:10" ht="15.75">
      <c r="I39292" s="192"/>
      <c r="J39292" s="192"/>
    </row>
    <row r="39293" spans="9:10" ht="15.75">
      <c r="I39293" s="192"/>
      <c r="J39293" s="192"/>
    </row>
    <row r="39294" spans="9:10" ht="15.75">
      <c r="I39294" s="192"/>
      <c r="J39294" s="192"/>
    </row>
    <row r="39295" spans="9:10" ht="15.75">
      <c r="I39295" s="192"/>
      <c r="J39295" s="192"/>
    </row>
    <row r="39296" spans="9:10" ht="15.75">
      <c r="I39296" s="192"/>
      <c r="J39296" s="192"/>
    </row>
    <row r="39297" spans="9:10" ht="15.75">
      <c r="I39297" s="192"/>
      <c r="J39297" s="192"/>
    </row>
    <row r="39298" spans="9:10" ht="15.75">
      <c r="I39298" s="192"/>
      <c r="J39298" s="192"/>
    </row>
    <row r="39299" spans="9:10" ht="15.75">
      <c r="I39299" s="192"/>
      <c r="J39299" s="192"/>
    </row>
    <row r="39300" spans="9:10" ht="15.75">
      <c r="I39300" s="192"/>
      <c r="J39300" s="192"/>
    </row>
    <row r="39301" spans="9:10" ht="15.75">
      <c r="I39301" s="192"/>
      <c r="J39301" s="192"/>
    </row>
    <row r="39302" spans="9:10" ht="15.75">
      <c r="I39302" s="192"/>
      <c r="J39302" s="192"/>
    </row>
    <row r="39303" spans="9:10" ht="15.75">
      <c r="I39303" s="192"/>
      <c r="J39303" s="192"/>
    </row>
    <row r="39304" spans="9:10" ht="15.75">
      <c r="I39304" s="192"/>
      <c r="J39304" s="192"/>
    </row>
    <row r="39305" spans="9:10" ht="15.75">
      <c r="I39305" s="192"/>
      <c r="J39305" s="192"/>
    </row>
    <row r="39306" spans="9:10" ht="15.75">
      <c r="I39306" s="192"/>
      <c r="J39306" s="192"/>
    </row>
    <row r="39307" spans="9:10" ht="15.75">
      <c r="I39307" s="192"/>
      <c r="J39307" s="192"/>
    </row>
    <row r="39308" spans="9:10" ht="15.75">
      <c r="I39308" s="192"/>
      <c r="J39308" s="192"/>
    </row>
    <row r="39309" spans="9:10" ht="15.75">
      <c r="I39309" s="192"/>
      <c r="J39309" s="192"/>
    </row>
    <row r="39310" spans="9:10" ht="15.75">
      <c r="I39310" s="192"/>
      <c r="J39310" s="192"/>
    </row>
    <row r="39311" spans="9:10" ht="15.75">
      <c r="I39311" s="192"/>
      <c r="J39311" s="192"/>
    </row>
    <row r="39312" spans="9:10" ht="15.75">
      <c r="I39312" s="192"/>
      <c r="J39312" s="192"/>
    </row>
    <row r="39313" spans="9:10" ht="15.75">
      <c r="I39313" s="192"/>
      <c r="J39313" s="192"/>
    </row>
    <row r="39314" spans="9:10" ht="15.75">
      <c r="I39314" s="192"/>
      <c r="J39314" s="192"/>
    </row>
    <row r="39315" spans="9:10" ht="15.75">
      <c r="I39315" s="192"/>
      <c r="J39315" s="192"/>
    </row>
    <row r="39316" spans="9:10" ht="15.75">
      <c r="I39316" s="192"/>
      <c r="J39316" s="192"/>
    </row>
    <row r="39317" spans="9:10" ht="15.75">
      <c r="I39317" s="192"/>
      <c r="J39317" s="192"/>
    </row>
    <row r="39318" spans="9:10" ht="15.75">
      <c r="I39318" s="192"/>
      <c r="J39318" s="192"/>
    </row>
    <row r="39319" spans="9:10" ht="15.75">
      <c r="I39319" s="192"/>
      <c r="J39319" s="192"/>
    </row>
    <row r="39320" spans="9:10" ht="15.75">
      <c r="I39320" s="192"/>
      <c r="J39320" s="192"/>
    </row>
    <row r="39321" spans="9:10" ht="15.75">
      <c r="I39321" s="192"/>
      <c r="J39321" s="192"/>
    </row>
    <row r="39322" spans="9:10" ht="15.75">
      <c r="I39322" s="192"/>
      <c r="J39322" s="192"/>
    </row>
    <row r="39323" spans="9:10" ht="15.75">
      <c r="I39323" s="192"/>
      <c r="J39323" s="192"/>
    </row>
    <row r="39324" spans="9:10" ht="15.75">
      <c r="I39324" s="192"/>
      <c r="J39324" s="192"/>
    </row>
    <row r="39325" spans="9:10" ht="15.75">
      <c r="I39325" s="192"/>
      <c r="J39325" s="192"/>
    </row>
    <row r="39326" spans="9:10" ht="15.75">
      <c r="I39326" s="192"/>
      <c r="J39326" s="192"/>
    </row>
    <row r="39327" spans="9:10" ht="15.75">
      <c r="I39327" s="192"/>
      <c r="J39327" s="192"/>
    </row>
    <row r="39328" spans="9:10" ht="15.75">
      <c r="I39328" s="192"/>
      <c r="J39328" s="192"/>
    </row>
    <row r="39329" spans="9:10" ht="15.75">
      <c r="I39329" s="192"/>
      <c r="J39329" s="192"/>
    </row>
    <row r="39330" spans="9:10" ht="15.75">
      <c r="I39330" s="192"/>
      <c r="J39330" s="192"/>
    </row>
    <row r="39331" spans="9:10" ht="15.75">
      <c r="I39331" s="192"/>
      <c r="J39331" s="192"/>
    </row>
    <row r="39332" spans="9:10" ht="15.75">
      <c r="I39332" s="192"/>
      <c r="J39332" s="192"/>
    </row>
    <row r="39333" spans="9:10" ht="15.75">
      <c r="I39333" s="192"/>
      <c r="J39333" s="192"/>
    </row>
    <row r="39334" spans="9:10" ht="15.75">
      <c r="I39334" s="192"/>
      <c r="J39334" s="192"/>
    </row>
    <row r="39335" spans="9:10" ht="15.75">
      <c r="I39335" s="192"/>
      <c r="J39335" s="192"/>
    </row>
    <row r="39336" spans="9:10" ht="15.75">
      <c r="I39336" s="192"/>
      <c r="J39336" s="192"/>
    </row>
    <row r="39337" spans="9:10" ht="15.75">
      <c r="I39337" s="192"/>
      <c r="J39337" s="192"/>
    </row>
    <row r="39338" spans="9:10" ht="15.75">
      <c r="I39338" s="192"/>
      <c r="J39338" s="192"/>
    </row>
    <row r="39339" spans="9:10" ht="15.75">
      <c r="I39339" s="192"/>
      <c r="J39339" s="192"/>
    </row>
    <row r="39340" spans="9:10" ht="15.75">
      <c r="I39340" s="192"/>
      <c r="J39340" s="192"/>
    </row>
    <row r="39341" spans="9:10" ht="15.75">
      <c r="I39341" s="192"/>
      <c r="J39341" s="192"/>
    </row>
    <row r="39342" spans="9:10" ht="15.75">
      <c r="I39342" s="192"/>
      <c r="J39342" s="192"/>
    </row>
    <row r="39343" spans="9:10" ht="15.75">
      <c r="I39343" s="192"/>
      <c r="J39343" s="192"/>
    </row>
    <row r="39344" spans="9:10" ht="15.75">
      <c r="I39344" s="192"/>
      <c r="J39344" s="192"/>
    </row>
    <row r="39345" spans="9:10" ht="15.75">
      <c r="I39345" s="192"/>
      <c r="J39345" s="192"/>
    </row>
    <row r="39346" spans="9:10" ht="15.75">
      <c r="I39346" s="192"/>
      <c r="J39346" s="192"/>
    </row>
    <row r="39347" spans="9:10" ht="15.75">
      <c r="I39347" s="192"/>
      <c r="J39347" s="192"/>
    </row>
    <row r="39348" spans="9:10" ht="15.75">
      <c r="I39348" s="192"/>
      <c r="J39348" s="192"/>
    </row>
    <row r="39349" spans="9:10" ht="15.75">
      <c r="I39349" s="192"/>
      <c r="J39349" s="192"/>
    </row>
    <row r="39350" spans="9:10" ht="15.75">
      <c r="I39350" s="192"/>
      <c r="J39350" s="192"/>
    </row>
    <row r="39351" spans="9:10" ht="15.75">
      <c r="I39351" s="192"/>
      <c r="J39351" s="192"/>
    </row>
    <row r="39352" spans="9:10" ht="15.75">
      <c r="I39352" s="192"/>
      <c r="J39352" s="192"/>
    </row>
    <row r="39353" spans="9:10" ht="15.75">
      <c r="I39353" s="192"/>
      <c r="J39353" s="192"/>
    </row>
    <row r="39354" spans="9:10" ht="15.75">
      <c r="I39354" s="192"/>
      <c r="J39354" s="192"/>
    </row>
    <row r="39355" spans="9:10" ht="15.75">
      <c r="I39355" s="192"/>
      <c r="J39355" s="192"/>
    </row>
    <row r="39356" spans="9:10" ht="15.75">
      <c r="I39356" s="192"/>
      <c r="J39356" s="192"/>
    </row>
    <row r="39357" spans="9:10" ht="15.75">
      <c r="I39357" s="192"/>
      <c r="J39357" s="192"/>
    </row>
    <row r="39358" spans="9:10" ht="15.75">
      <c r="I39358" s="192"/>
      <c r="J39358" s="192"/>
    </row>
    <row r="39359" spans="9:10" ht="15.75">
      <c r="I39359" s="192"/>
      <c r="J39359" s="192"/>
    </row>
    <row r="39360" spans="9:10" ht="15.75">
      <c r="I39360" s="192"/>
      <c r="J39360" s="192"/>
    </row>
    <row r="39361" spans="9:10" ht="15.75">
      <c r="I39361" s="192"/>
      <c r="J39361" s="192"/>
    </row>
    <row r="39362" spans="9:10" ht="15.75">
      <c r="I39362" s="192"/>
      <c r="J39362" s="192"/>
    </row>
    <row r="39363" spans="9:10" ht="15.75">
      <c r="I39363" s="192"/>
      <c r="J39363" s="192"/>
    </row>
    <row r="39364" spans="9:10" ht="15.75">
      <c r="I39364" s="192"/>
      <c r="J39364" s="192"/>
    </row>
    <row r="39365" spans="9:10" ht="15.75">
      <c r="I39365" s="192"/>
      <c r="J39365" s="192"/>
    </row>
    <row r="39366" spans="9:10" ht="15.75">
      <c r="I39366" s="192"/>
      <c r="J39366" s="192"/>
    </row>
    <row r="39367" spans="9:10" ht="15.75">
      <c r="I39367" s="192"/>
      <c r="J39367" s="192"/>
    </row>
    <row r="39368" spans="9:10" ht="15.75">
      <c r="I39368" s="192"/>
      <c r="J39368" s="192"/>
    </row>
    <row r="39369" spans="9:10" ht="15.75">
      <c r="I39369" s="192"/>
      <c r="J39369" s="192"/>
    </row>
    <row r="39370" spans="9:10" ht="15.75">
      <c r="I39370" s="192"/>
      <c r="J39370" s="192"/>
    </row>
    <row r="39371" spans="9:10" ht="15.75">
      <c r="I39371" s="192"/>
      <c r="J39371" s="192"/>
    </row>
    <row r="39372" spans="9:10" ht="15.75">
      <c r="I39372" s="192"/>
      <c r="J39372" s="192"/>
    </row>
    <row r="39373" spans="9:10" ht="15.75">
      <c r="I39373" s="192"/>
      <c r="J39373" s="192"/>
    </row>
    <row r="39374" spans="9:10" ht="15.75">
      <c r="I39374" s="192"/>
      <c r="J39374" s="192"/>
    </row>
    <row r="39375" spans="9:10" ht="15.75">
      <c r="I39375" s="192"/>
      <c r="J39375" s="192"/>
    </row>
    <row r="39376" spans="9:10" ht="15.75">
      <c r="I39376" s="192"/>
      <c r="J39376" s="192"/>
    </row>
    <row r="39377" spans="9:10" ht="15.75">
      <c r="I39377" s="192"/>
      <c r="J39377" s="192"/>
    </row>
    <row r="39378" spans="9:10" ht="15.75">
      <c r="I39378" s="192"/>
      <c r="J39378" s="192"/>
    </row>
    <row r="39379" spans="9:10" ht="15.75">
      <c r="I39379" s="192"/>
      <c r="J39379" s="192"/>
    </row>
    <row r="39380" spans="9:10" ht="15.75">
      <c r="I39380" s="192"/>
      <c r="J39380" s="192"/>
    </row>
    <row r="39381" spans="9:10" ht="15.75">
      <c r="I39381" s="192"/>
      <c r="J39381" s="192"/>
    </row>
    <row r="39382" spans="9:10" ht="15.75">
      <c r="I39382" s="192"/>
      <c r="J39382" s="192"/>
    </row>
    <row r="39383" spans="9:10" ht="15.75">
      <c r="I39383" s="192"/>
      <c r="J39383" s="192"/>
    </row>
    <row r="39384" spans="9:10" ht="15.75">
      <c r="I39384" s="192"/>
      <c r="J39384" s="192"/>
    </row>
    <row r="39385" spans="9:10" ht="15.75">
      <c r="I39385" s="192"/>
      <c r="J39385" s="192"/>
    </row>
    <row r="39386" spans="9:10" ht="15.75">
      <c r="I39386" s="192"/>
      <c r="J39386" s="192"/>
    </row>
    <row r="39387" spans="9:10" ht="15.75">
      <c r="I39387" s="192"/>
      <c r="J39387" s="192"/>
    </row>
    <row r="39388" spans="9:10" ht="15.75">
      <c r="I39388" s="192"/>
      <c r="J39388" s="192"/>
    </row>
    <row r="39389" spans="9:10" ht="15.75">
      <c r="I39389" s="192"/>
      <c r="J39389" s="192"/>
    </row>
    <row r="39390" spans="9:10" ht="15.75">
      <c r="I39390" s="192"/>
      <c r="J39390" s="192"/>
    </row>
    <row r="39391" spans="9:10" ht="15.75">
      <c r="I39391" s="192"/>
      <c r="J39391" s="192"/>
    </row>
    <row r="39392" spans="9:10" ht="15.75">
      <c r="I39392" s="192"/>
      <c r="J39392" s="192"/>
    </row>
    <row r="39393" spans="9:10" ht="15.75">
      <c r="I39393" s="192"/>
      <c r="J39393" s="192"/>
    </row>
    <row r="39394" spans="9:10" ht="15.75">
      <c r="I39394" s="192"/>
      <c r="J39394" s="192"/>
    </row>
    <row r="39395" spans="9:10" ht="15.75">
      <c r="I39395" s="192"/>
      <c r="J39395" s="192"/>
    </row>
    <row r="39396" spans="9:10" ht="15.75">
      <c r="I39396" s="192"/>
      <c r="J39396" s="192"/>
    </row>
    <row r="39397" spans="9:10" ht="15.75">
      <c r="I39397" s="192"/>
      <c r="J39397" s="192"/>
    </row>
    <row r="39398" spans="9:10" ht="15.75">
      <c r="I39398" s="192"/>
      <c r="J39398" s="192"/>
    </row>
    <row r="39399" spans="9:10" ht="15.75">
      <c r="I39399" s="192"/>
      <c r="J39399" s="192"/>
    </row>
    <row r="39400" spans="9:10" ht="15.75">
      <c r="I39400" s="192"/>
      <c r="J39400" s="192"/>
    </row>
    <row r="39401" spans="9:10" ht="15.75">
      <c r="I39401" s="192"/>
      <c r="J39401" s="192"/>
    </row>
    <row r="39402" spans="9:10" ht="15.75">
      <c r="I39402" s="192"/>
      <c r="J39402" s="192"/>
    </row>
    <row r="39403" spans="9:10" ht="15.75">
      <c r="I39403" s="192"/>
      <c r="J39403" s="192"/>
    </row>
    <row r="39404" spans="9:10" ht="15.75">
      <c r="I39404" s="192"/>
      <c r="J39404" s="192"/>
    </row>
    <row r="39405" spans="9:10" ht="15.75">
      <c r="I39405" s="192"/>
      <c r="J39405" s="192"/>
    </row>
    <row r="39406" spans="9:10" ht="15.75">
      <c r="I39406" s="192"/>
      <c r="J39406" s="192"/>
    </row>
    <row r="39407" spans="9:10" ht="15.75">
      <c r="I39407" s="192"/>
      <c r="J39407" s="192"/>
    </row>
    <row r="39408" spans="9:10" ht="15.75">
      <c r="I39408" s="192"/>
      <c r="J39408" s="192"/>
    </row>
    <row r="39409" spans="9:10" ht="15.75">
      <c r="I39409" s="192"/>
      <c r="J39409" s="192"/>
    </row>
    <row r="39410" spans="9:10" ht="15.75">
      <c r="I39410" s="192"/>
      <c r="J39410" s="192"/>
    </row>
    <row r="39411" spans="9:10" ht="15.75">
      <c r="I39411" s="192"/>
      <c r="J39411" s="192"/>
    </row>
    <row r="39412" spans="9:10" ht="15.75">
      <c r="I39412" s="192"/>
      <c r="J39412" s="192"/>
    </row>
    <row r="39413" spans="9:10" ht="15.75">
      <c r="I39413" s="192"/>
      <c r="J39413" s="192"/>
    </row>
    <row r="39414" spans="9:10" ht="15.75">
      <c r="I39414" s="192"/>
      <c r="J39414" s="192"/>
    </row>
    <row r="39415" spans="9:10" ht="15.75">
      <c r="I39415" s="192"/>
      <c r="J39415" s="192"/>
    </row>
    <row r="39416" spans="9:10" ht="15.75">
      <c r="I39416" s="192"/>
      <c r="J39416" s="192"/>
    </row>
    <row r="39417" spans="9:10" ht="15.75">
      <c r="I39417" s="192"/>
      <c r="J39417" s="192"/>
    </row>
    <row r="39418" spans="9:10" ht="15.75">
      <c r="I39418" s="192"/>
      <c r="J39418" s="192"/>
    </row>
    <row r="39419" spans="9:10" ht="15.75">
      <c r="I39419" s="192"/>
      <c r="J39419" s="192"/>
    </row>
    <row r="39420" spans="9:10" ht="15.75">
      <c r="I39420" s="192"/>
      <c r="J39420" s="192"/>
    </row>
    <row r="39421" spans="9:10" ht="15.75">
      <c r="I39421" s="192"/>
      <c r="J39421" s="192"/>
    </row>
    <row r="39422" spans="9:10" ht="15.75">
      <c r="I39422" s="192"/>
      <c r="J39422" s="192"/>
    </row>
    <row r="39423" spans="9:10" ht="15.75">
      <c r="I39423" s="192"/>
      <c r="J39423" s="192"/>
    </row>
    <row r="39424" spans="9:10" ht="15.75">
      <c r="I39424" s="192"/>
      <c r="J39424" s="192"/>
    </row>
    <row r="39425" spans="9:10" ht="15.75">
      <c r="I39425" s="192"/>
      <c r="J39425" s="192"/>
    </row>
    <row r="39426" spans="9:10" ht="15.75">
      <c r="I39426" s="192"/>
      <c r="J39426" s="192"/>
    </row>
    <row r="39427" spans="9:10" ht="15.75">
      <c r="I39427" s="192"/>
      <c r="J39427" s="192"/>
    </row>
    <row r="39428" spans="9:10" ht="15.75">
      <c r="I39428" s="192"/>
      <c r="J39428" s="192"/>
    </row>
    <row r="39429" spans="9:10" ht="15.75">
      <c r="I39429" s="192"/>
      <c r="J39429" s="192"/>
    </row>
    <row r="39430" spans="9:10" ht="15.75">
      <c r="I39430" s="192"/>
      <c r="J39430" s="192"/>
    </row>
    <row r="39431" spans="9:10" ht="15.75">
      <c r="I39431" s="192"/>
      <c r="J39431" s="192"/>
    </row>
    <row r="39432" spans="9:10" ht="15.75">
      <c r="I39432" s="192"/>
      <c r="J39432" s="192"/>
    </row>
    <row r="39433" spans="9:10" ht="15.75">
      <c r="I39433" s="192"/>
      <c r="J39433" s="192"/>
    </row>
    <row r="39434" spans="9:10" ht="15.75">
      <c r="I39434" s="192"/>
      <c r="J39434" s="192"/>
    </row>
    <row r="39435" spans="9:10" ht="15.75">
      <c r="I39435" s="192"/>
      <c r="J39435" s="192"/>
    </row>
    <row r="39436" spans="9:10" ht="15.75">
      <c r="I39436" s="192"/>
      <c r="J39436" s="192"/>
    </row>
    <row r="39437" spans="9:10" ht="15.75">
      <c r="I39437" s="192"/>
      <c r="J39437" s="192"/>
    </row>
    <row r="39438" spans="9:10" ht="15.75">
      <c r="I39438" s="192"/>
      <c r="J39438" s="192"/>
    </row>
    <row r="39439" spans="9:10" ht="15.75">
      <c r="I39439" s="192"/>
      <c r="J39439" s="192"/>
    </row>
    <row r="39440" spans="9:10" ht="15.75">
      <c r="I39440" s="192"/>
      <c r="J39440" s="192"/>
    </row>
    <row r="39441" spans="9:10" ht="15.75">
      <c r="I39441" s="192"/>
      <c r="J39441" s="192"/>
    </row>
    <row r="39442" spans="9:10" ht="15.75">
      <c r="I39442" s="192"/>
      <c r="J39442" s="192"/>
    </row>
    <row r="39443" spans="9:10" ht="15.75">
      <c r="I39443" s="192"/>
      <c r="J39443" s="192"/>
    </row>
    <row r="39444" spans="9:10" ht="15.75">
      <c r="I39444" s="192"/>
      <c r="J39444" s="192"/>
    </row>
    <row r="39445" spans="9:10" ht="15.75">
      <c r="I39445" s="192"/>
      <c r="J39445" s="192"/>
    </row>
    <row r="39446" spans="9:10" ht="15.75">
      <c r="I39446" s="192"/>
      <c r="J39446" s="192"/>
    </row>
    <row r="39447" spans="9:10" ht="15.75">
      <c r="I39447" s="192"/>
      <c r="J39447" s="192"/>
    </row>
    <row r="39448" spans="9:10" ht="15.75">
      <c r="I39448" s="192"/>
      <c r="J39448" s="192"/>
    </row>
    <row r="39449" spans="9:10" ht="15.75">
      <c r="I39449" s="192"/>
      <c r="J39449" s="192"/>
    </row>
    <row r="39450" spans="9:10" ht="15.75">
      <c r="I39450" s="192"/>
      <c r="J39450" s="192"/>
    </row>
    <row r="39451" spans="9:10" ht="15.75">
      <c r="I39451" s="192"/>
      <c r="J39451" s="192"/>
    </row>
    <row r="39452" spans="9:10" ht="15.75">
      <c r="I39452" s="192"/>
      <c r="J39452" s="192"/>
    </row>
    <row r="39453" spans="9:10" ht="15.75">
      <c r="I39453" s="192"/>
      <c r="J39453" s="192"/>
    </row>
    <row r="39454" spans="9:10" ht="15.75">
      <c r="I39454" s="192"/>
      <c r="J39454" s="192"/>
    </row>
    <row r="39455" spans="9:10" ht="15.75">
      <c r="I39455" s="192"/>
      <c r="J39455" s="192"/>
    </row>
    <row r="39456" spans="9:10" ht="15.75">
      <c r="I39456" s="192"/>
      <c r="J39456" s="192"/>
    </row>
    <row r="39457" spans="9:10" ht="15.75">
      <c r="I39457" s="192"/>
      <c r="J39457" s="192"/>
    </row>
    <row r="39458" spans="9:10" ht="15.75">
      <c r="I39458" s="192"/>
      <c r="J39458" s="192"/>
    </row>
    <row r="39459" spans="9:10" ht="15.75">
      <c r="I39459" s="192"/>
      <c r="J39459" s="192"/>
    </row>
    <row r="39460" spans="9:10" ht="15.75">
      <c r="I39460" s="192"/>
      <c r="J39460" s="192"/>
    </row>
    <row r="39461" spans="9:10" ht="15.75">
      <c r="I39461" s="192"/>
      <c r="J39461" s="192"/>
    </row>
    <row r="39462" spans="9:10" ht="15.75">
      <c r="I39462" s="192"/>
      <c r="J39462" s="192"/>
    </row>
    <row r="39463" spans="9:10" ht="15.75">
      <c r="I39463" s="192"/>
      <c r="J39463" s="192"/>
    </row>
    <row r="39464" spans="9:10" ht="15.75">
      <c r="I39464" s="192"/>
      <c r="J39464" s="192"/>
    </row>
    <row r="39465" spans="9:10" ht="15.75">
      <c r="I39465" s="192"/>
      <c r="J39465" s="192"/>
    </row>
    <row r="39466" spans="9:10" ht="15.75">
      <c r="I39466" s="192"/>
      <c r="J39466" s="192"/>
    </row>
    <row r="39467" spans="9:10" ht="15.75">
      <c r="I39467" s="192"/>
      <c r="J39467" s="192"/>
    </row>
    <row r="39468" spans="9:10" ht="15.75">
      <c r="I39468" s="192"/>
      <c r="J39468" s="192"/>
    </row>
    <row r="39469" spans="9:10" ht="15.75">
      <c r="I39469" s="192"/>
      <c r="J39469" s="192"/>
    </row>
    <row r="39470" spans="9:10" ht="15.75">
      <c r="I39470" s="192"/>
      <c r="J39470" s="192"/>
    </row>
    <row r="39471" spans="9:10" ht="15.75">
      <c r="I39471" s="192"/>
      <c r="J39471" s="192"/>
    </row>
    <row r="39472" spans="9:10" ht="15.75">
      <c r="I39472" s="192"/>
      <c r="J39472" s="192"/>
    </row>
    <row r="39473" spans="9:10" ht="15.75">
      <c r="I39473" s="192"/>
      <c r="J39473" s="192"/>
    </row>
    <row r="39474" spans="9:10" ht="15.75">
      <c r="I39474" s="192"/>
      <c r="J39474" s="192"/>
    </row>
    <row r="39475" spans="9:10" ht="15.75">
      <c r="I39475" s="192"/>
      <c r="J39475" s="192"/>
    </row>
    <row r="39476" spans="9:10" ht="15.75">
      <c r="I39476" s="192"/>
      <c r="J39476" s="192"/>
    </row>
    <row r="39477" spans="9:10" ht="15.75">
      <c r="I39477" s="192"/>
      <c r="J39477" s="192"/>
    </row>
    <row r="39478" spans="9:10" ht="15.75">
      <c r="I39478" s="192"/>
      <c r="J39478" s="192"/>
    </row>
    <row r="39479" spans="9:10" ht="15.75">
      <c r="I39479" s="192"/>
      <c r="J39479" s="192"/>
    </row>
    <row r="39480" spans="9:10" ht="15.75">
      <c r="I39480" s="192"/>
      <c r="J39480" s="192"/>
    </row>
    <row r="39481" spans="9:10" ht="15.75">
      <c r="I39481" s="192"/>
      <c r="J39481" s="192"/>
    </row>
    <row r="39482" spans="9:10" ht="15.75">
      <c r="I39482" s="192"/>
      <c r="J39482" s="192"/>
    </row>
    <row r="39483" spans="9:10" ht="15.75">
      <c r="I39483" s="192"/>
      <c r="J39483" s="192"/>
    </row>
    <row r="39484" spans="9:10" ht="15.75">
      <c r="I39484" s="192"/>
      <c r="J39484" s="192"/>
    </row>
    <row r="39485" spans="9:10" ht="15.75">
      <c r="I39485" s="192"/>
      <c r="J39485" s="192"/>
    </row>
    <row r="39486" spans="9:10" ht="15.75">
      <c r="I39486" s="192"/>
      <c r="J39486" s="192"/>
    </row>
    <row r="39487" spans="9:10" ht="15.75">
      <c r="I39487" s="192"/>
      <c r="J39487" s="192"/>
    </row>
    <row r="39488" spans="9:10" ht="15.75">
      <c r="I39488" s="192"/>
      <c r="J39488" s="192"/>
    </row>
    <row r="39489" spans="9:10" ht="15.75">
      <c r="I39489" s="192"/>
      <c r="J39489" s="192"/>
    </row>
    <row r="39490" spans="9:10" ht="15.75">
      <c r="I39490" s="192"/>
      <c r="J39490" s="192"/>
    </row>
    <row r="39491" spans="9:10" ht="15.75">
      <c r="I39491" s="192"/>
      <c r="J39491" s="192"/>
    </row>
    <row r="39492" spans="9:10" ht="15.75">
      <c r="I39492" s="192"/>
      <c r="J39492" s="192"/>
    </row>
    <row r="39493" spans="9:10" ht="15.75">
      <c r="I39493" s="192"/>
      <c r="J39493" s="192"/>
    </row>
    <row r="39494" spans="9:10" ht="15.75">
      <c r="I39494" s="192"/>
      <c r="J39494" s="192"/>
    </row>
    <row r="39495" spans="9:10" ht="15.75">
      <c r="I39495" s="192"/>
      <c r="J39495" s="192"/>
    </row>
    <row r="39496" spans="9:10" ht="15.75">
      <c r="I39496" s="192"/>
      <c r="J39496" s="192"/>
    </row>
    <row r="39497" spans="9:10" ht="15.75">
      <c r="I39497" s="192"/>
      <c r="J39497" s="192"/>
    </row>
    <row r="39498" spans="9:10" ht="15.75">
      <c r="I39498" s="192"/>
      <c r="J39498" s="192"/>
    </row>
    <row r="39499" spans="9:10" ht="15.75">
      <c r="I39499" s="192"/>
      <c r="J39499" s="192"/>
    </row>
    <row r="39500" spans="9:10" ht="15.75">
      <c r="I39500" s="192"/>
      <c r="J39500" s="192"/>
    </row>
    <row r="39501" spans="9:10" ht="15.75">
      <c r="I39501" s="192"/>
      <c r="J39501" s="192"/>
    </row>
    <row r="39502" spans="9:10" ht="15.75">
      <c r="I39502" s="192"/>
      <c r="J39502" s="192"/>
    </row>
    <row r="39503" spans="9:10" ht="15.75">
      <c r="I39503" s="192"/>
      <c r="J39503" s="192"/>
    </row>
    <row r="39504" spans="9:10" ht="15.75">
      <c r="I39504" s="192"/>
      <c r="J39504" s="192"/>
    </row>
    <row r="39505" spans="9:10" ht="15.75">
      <c r="I39505" s="192"/>
      <c r="J39505" s="192"/>
    </row>
    <row r="39506" spans="9:10" ht="15.75">
      <c r="I39506" s="192"/>
      <c r="J39506" s="192"/>
    </row>
    <row r="39507" spans="9:10" ht="15.75">
      <c r="I39507" s="192"/>
      <c r="J39507" s="192"/>
    </row>
    <row r="39508" spans="9:10" ht="15.75">
      <c r="I39508" s="192"/>
      <c r="J39508" s="192"/>
    </row>
    <row r="39509" spans="9:10" ht="15.75">
      <c r="I39509" s="192"/>
      <c r="J39509" s="192"/>
    </row>
    <row r="39510" spans="9:10" ht="15.75">
      <c r="I39510" s="192"/>
      <c r="J39510" s="192"/>
    </row>
    <row r="39511" spans="9:10" ht="15.75">
      <c r="I39511" s="192"/>
      <c r="J39511" s="192"/>
    </row>
    <row r="39512" spans="9:10" ht="15.75">
      <c r="I39512" s="192"/>
      <c r="J39512" s="192"/>
    </row>
    <row r="39513" spans="9:10" ht="15.75">
      <c r="I39513" s="192"/>
      <c r="J39513" s="192"/>
    </row>
    <row r="39514" spans="9:10" ht="15.75">
      <c r="I39514" s="192"/>
      <c r="J39514" s="192"/>
    </row>
    <row r="39515" spans="9:10" ht="15.75">
      <c r="I39515" s="192"/>
      <c r="J39515" s="192"/>
    </row>
    <row r="39516" spans="9:10" ht="15.75">
      <c r="I39516" s="192"/>
      <c r="J39516" s="192"/>
    </row>
    <row r="39517" spans="9:10" ht="15.75">
      <c r="I39517" s="192"/>
      <c r="J39517" s="192"/>
    </row>
    <row r="39518" spans="9:10" ht="15.75">
      <c r="I39518" s="192"/>
      <c r="J39518" s="192"/>
    </row>
    <row r="39519" spans="9:10" ht="15.75">
      <c r="I39519" s="192"/>
      <c r="J39519" s="192"/>
    </row>
    <row r="39520" spans="9:10" ht="15.75">
      <c r="I39520" s="192"/>
      <c r="J39520" s="192"/>
    </row>
    <row r="39521" spans="9:10" ht="15.75">
      <c r="I39521" s="192"/>
      <c r="J39521" s="192"/>
    </row>
    <row r="39522" spans="9:10" ht="15.75">
      <c r="I39522" s="192"/>
      <c r="J39522" s="192"/>
    </row>
    <row r="39523" spans="9:10" ht="15.75">
      <c r="I39523" s="192"/>
      <c r="J39523" s="192"/>
    </row>
    <row r="39524" spans="9:10" ht="15.75">
      <c r="I39524" s="192"/>
      <c r="J39524" s="192"/>
    </row>
    <row r="39525" spans="9:10" ht="15.75">
      <c r="I39525" s="192"/>
      <c r="J39525" s="192"/>
    </row>
    <row r="39526" spans="9:10" ht="15.75">
      <c r="I39526" s="192"/>
      <c r="J39526" s="192"/>
    </row>
    <row r="39527" spans="9:10" ht="15.75">
      <c r="I39527" s="192"/>
      <c r="J39527" s="192"/>
    </row>
    <row r="39528" spans="9:10" ht="15.75">
      <c r="I39528" s="192"/>
      <c r="J39528" s="192"/>
    </row>
    <row r="39529" spans="9:10" ht="15.75">
      <c r="I39529" s="192"/>
      <c r="J39529" s="192"/>
    </row>
    <row r="39530" spans="9:10" ht="15.75">
      <c r="I39530" s="192"/>
      <c r="J39530" s="192"/>
    </row>
    <row r="39531" spans="9:10" ht="15.75">
      <c r="I39531" s="192"/>
      <c r="J39531" s="192"/>
    </row>
    <row r="39532" spans="9:10" ht="15.75">
      <c r="I39532" s="192"/>
      <c r="J39532" s="192"/>
    </row>
    <row r="39533" spans="9:10" ht="15.75">
      <c r="I39533" s="192"/>
      <c r="J39533" s="192"/>
    </row>
    <row r="39534" spans="9:10" ht="15.75">
      <c r="I39534" s="192"/>
      <c r="J39534" s="192"/>
    </row>
    <row r="39535" spans="9:10" ht="15.75">
      <c r="I39535" s="192"/>
      <c r="J39535" s="192"/>
    </row>
    <row r="39536" spans="9:10" ht="15.75">
      <c r="I39536" s="192"/>
      <c r="J39536" s="192"/>
    </row>
    <row r="39537" spans="9:10" ht="15.75">
      <c r="I39537" s="192"/>
      <c r="J39537" s="192"/>
    </row>
    <row r="39538" spans="9:10" ht="15.75">
      <c r="I39538" s="192"/>
      <c r="J39538" s="192"/>
    </row>
    <row r="39539" spans="9:10" ht="15.75">
      <c r="I39539" s="192"/>
      <c r="J39539" s="192"/>
    </row>
    <row r="39540" spans="9:10" ht="15.75">
      <c r="I39540" s="192"/>
      <c r="J39540" s="192"/>
    </row>
    <row r="39541" spans="9:10" ht="15.75">
      <c r="I39541" s="192"/>
      <c r="J39541" s="192"/>
    </row>
    <row r="39542" spans="9:10" ht="15.75">
      <c r="I39542" s="192"/>
      <c r="J39542" s="192"/>
    </row>
    <row r="39543" spans="9:10" ht="15.75">
      <c r="I39543" s="192"/>
      <c r="J39543" s="192"/>
    </row>
    <row r="39544" spans="9:10" ht="15.75">
      <c r="I39544" s="192"/>
      <c r="J39544" s="192"/>
    </row>
    <row r="39545" spans="9:10" ht="15.75">
      <c r="I39545" s="192"/>
      <c r="J39545" s="192"/>
    </row>
    <row r="39546" spans="9:10" ht="15.75">
      <c r="I39546" s="192"/>
      <c r="J39546" s="192"/>
    </row>
    <row r="39547" spans="9:10" ht="15.75">
      <c r="I39547" s="192"/>
      <c r="J39547" s="192"/>
    </row>
    <row r="39548" spans="9:10" ht="15.75">
      <c r="I39548" s="192"/>
      <c r="J39548" s="192"/>
    </row>
    <row r="39549" spans="9:10" ht="15.75">
      <c r="I39549" s="192"/>
      <c r="J39549" s="192"/>
    </row>
    <row r="39550" spans="9:10" ht="15.75">
      <c r="I39550" s="192"/>
      <c r="J39550" s="192"/>
    </row>
    <row r="39551" spans="9:10" ht="15.75">
      <c r="I39551" s="192"/>
      <c r="J39551" s="192"/>
    </row>
    <row r="39552" spans="9:10" ht="15.75">
      <c r="I39552" s="192"/>
      <c r="J39552" s="192"/>
    </row>
    <row r="39553" spans="9:10" ht="15.75">
      <c r="I39553" s="192"/>
      <c r="J39553" s="192"/>
    </row>
    <row r="39554" spans="9:10" ht="15.75">
      <c r="I39554" s="192"/>
      <c r="J39554" s="192"/>
    </row>
    <row r="39555" spans="9:10" ht="15.75">
      <c r="I39555" s="192"/>
      <c r="J39555" s="192"/>
    </row>
    <row r="39556" spans="9:10" ht="15.75">
      <c r="I39556" s="192"/>
      <c r="J39556" s="192"/>
    </row>
    <row r="39557" spans="9:10" ht="15.75">
      <c r="I39557" s="192"/>
      <c r="J39557" s="192"/>
    </row>
    <row r="39558" spans="9:10" ht="15.75">
      <c r="I39558" s="192"/>
      <c r="J39558" s="192"/>
    </row>
    <row r="39559" spans="9:10" ht="15.75">
      <c r="I39559" s="192"/>
      <c r="J39559" s="192"/>
    </row>
    <row r="39560" spans="9:10" ht="15.75">
      <c r="I39560" s="192"/>
      <c r="J39560" s="192"/>
    </row>
    <row r="39561" spans="9:10" ht="15.75">
      <c r="I39561" s="192"/>
      <c r="J39561" s="192"/>
    </row>
    <row r="39562" spans="9:10" ht="15.75">
      <c r="I39562" s="192"/>
      <c r="J39562" s="192"/>
    </row>
    <row r="39563" spans="9:10" ht="15.75">
      <c r="I39563" s="192"/>
      <c r="J39563" s="192"/>
    </row>
    <row r="39564" spans="9:10" ht="15.75">
      <c r="I39564" s="192"/>
      <c r="J39564" s="192"/>
    </row>
    <row r="39565" spans="9:10" ht="15.75">
      <c r="I39565" s="192"/>
      <c r="J39565" s="192"/>
    </row>
    <row r="39566" spans="9:10" ht="15.75">
      <c r="I39566" s="192"/>
      <c r="J39566" s="192"/>
    </row>
    <row r="39567" spans="9:10" ht="15.75">
      <c r="I39567" s="192"/>
      <c r="J39567" s="192"/>
    </row>
    <row r="39568" spans="9:10" ht="15.75">
      <c r="I39568" s="192"/>
      <c r="J39568" s="192"/>
    </row>
    <row r="39569" spans="9:10" ht="15.75">
      <c r="I39569" s="192"/>
      <c r="J39569" s="192"/>
    </row>
    <row r="39570" spans="9:10" ht="15.75">
      <c r="I39570" s="192"/>
      <c r="J39570" s="192"/>
    </row>
    <row r="39571" spans="9:10" ht="15.75">
      <c r="I39571" s="192"/>
      <c r="J39571" s="192"/>
    </row>
    <row r="39572" spans="9:10" ht="15.75">
      <c r="I39572" s="192"/>
      <c r="J39572" s="192"/>
    </row>
    <row r="39573" spans="9:10" ht="15.75">
      <c r="I39573" s="192"/>
      <c r="J39573" s="192"/>
    </row>
    <row r="39574" spans="9:10" ht="15.75">
      <c r="I39574" s="192"/>
      <c r="J39574" s="192"/>
    </row>
    <row r="39575" spans="9:10" ht="15.75">
      <c r="I39575" s="192"/>
      <c r="J39575" s="192"/>
    </row>
    <row r="39576" spans="9:10" ht="15.75">
      <c r="I39576" s="192"/>
      <c r="J39576" s="192"/>
    </row>
    <row r="39577" spans="9:10" ht="15.75">
      <c r="I39577" s="192"/>
      <c r="J39577" s="192"/>
    </row>
    <row r="39578" spans="9:10" ht="15.75">
      <c r="I39578" s="192"/>
      <c r="J39578" s="192"/>
    </row>
    <row r="39579" spans="9:10" ht="15.75">
      <c r="I39579" s="192"/>
      <c r="J39579" s="192"/>
    </row>
    <row r="39580" spans="9:10" ht="15.75">
      <c r="I39580" s="192"/>
      <c r="J39580" s="192"/>
    </row>
    <row r="39581" spans="9:10" ht="15.75">
      <c r="I39581" s="192"/>
      <c r="J39581" s="192"/>
    </row>
    <row r="39582" spans="9:10" ht="15.75">
      <c r="I39582" s="192"/>
      <c r="J39582" s="192"/>
    </row>
    <row r="39583" spans="9:10" ht="15.75">
      <c r="I39583" s="192"/>
      <c r="J39583" s="192"/>
    </row>
    <row r="39584" spans="9:10" ht="15.75">
      <c r="I39584" s="192"/>
      <c r="J39584" s="192"/>
    </row>
    <row r="39585" spans="9:10" ht="15.75">
      <c r="I39585" s="192"/>
      <c r="J39585" s="192"/>
    </row>
    <row r="39586" spans="9:10" ht="15.75">
      <c r="I39586" s="192"/>
      <c r="J39586" s="192"/>
    </row>
    <row r="39587" spans="9:10" ht="15.75">
      <c r="I39587" s="192"/>
      <c r="J39587" s="192"/>
    </row>
    <row r="39588" spans="9:10" ht="15.75">
      <c r="I39588" s="192"/>
      <c r="J39588" s="192"/>
    </row>
    <row r="39589" spans="9:10" ht="15.75">
      <c r="I39589" s="192"/>
      <c r="J39589" s="192"/>
    </row>
    <row r="39590" spans="9:10" ht="15.75">
      <c r="I39590" s="192"/>
      <c r="J39590" s="192"/>
    </row>
    <row r="39591" spans="9:10" ht="15.75">
      <c r="I39591" s="192"/>
      <c r="J39591" s="192"/>
    </row>
    <row r="39592" spans="9:10" ht="15.75">
      <c r="I39592" s="192"/>
      <c r="J39592" s="192"/>
    </row>
    <row r="39593" spans="9:10" ht="15.75">
      <c r="I39593" s="192"/>
      <c r="J39593" s="192"/>
    </row>
    <row r="39594" spans="9:10" ht="15.75">
      <c r="I39594" s="192"/>
      <c r="J39594" s="192"/>
    </row>
    <row r="39595" spans="9:10" ht="15.75">
      <c r="I39595" s="192"/>
      <c r="J39595" s="192"/>
    </row>
    <row r="39596" spans="9:10" ht="15.75">
      <c r="I39596" s="192"/>
      <c r="J39596" s="192"/>
    </row>
    <row r="39597" spans="9:10" ht="15.75">
      <c r="I39597" s="192"/>
      <c r="J39597" s="192"/>
    </row>
    <row r="39598" spans="9:10" ht="15.75">
      <c r="I39598" s="192"/>
      <c r="J39598" s="192"/>
    </row>
    <row r="39599" spans="9:10" ht="15.75">
      <c r="I39599" s="192"/>
      <c r="J39599" s="192"/>
    </row>
    <row r="39600" spans="9:10" ht="15.75">
      <c r="I39600" s="192"/>
      <c r="J39600" s="192"/>
    </row>
    <row r="39601" spans="9:10" ht="15.75">
      <c r="I39601" s="192"/>
      <c r="J39601" s="192"/>
    </row>
    <row r="39602" spans="9:10" ht="15.75">
      <c r="I39602" s="192"/>
      <c r="J39602" s="192"/>
    </row>
    <row r="39603" spans="9:10" ht="15.75">
      <c r="I39603" s="192"/>
      <c r="J39603" s="192"/>
    </row>
    <row r="39604" spans="9:10" ht="15.75">
      <c r="I39604" s="192"/>
      <c r="J39604" s="192"/>
    </row>
    <row r="39605" spans="9:10" ht="15.75">
      <c r="I39605" s="192"/>
      <c r="J39605" s="192"/>
    </row>
    <row r="39606" spans="9:10" ht="15.75">
      <c r="I39606" s="192"/>
      <c r="J39606" s="192"/>
    </row>
    <row r="39607" spans="9:10" ht="15.75">
      <c r="I39607" s="192"/>
      <c r="J39607" s="192"/>
    </row>
    <row r="39608" spans="9:10" ht="15.75">
      <c r="I39608" s="192"/>
      <c r="J39608" s="192"/>
    </row>
    <row r="39609" spans="9:10" ht="15.75">
      <c r="I39609" s="192"/>
      <c r="J39609" s="192"/>
    </row>
    <row r="39610" spans="9:10" ht="15.75">
      <c r="I39610" s="192"/>
      <c r="J39610" s="192"/>
    </row>
    <row r="39611" spans="9:10" ht="15.75">
      <c r="I39611" s="192"/>
      <c r="J39611" s="192"/>
    </row>
    <row r="39612" spans="9:10" ht="15.75">
      <c r="I39612" s="192"/>
      <c r="J39612" s="192"/>
    </row>
    <row r="39613" spans="9:10" ht="15.75">
      <c r="I39613" s="192"/>
      <c r="J39613" s="192"/>
    </row>
    <row r="39614" spans="9:10" ht="15.75">
      <c r="I39614" s="192"/>
      <c r="J39614" s="192"/>
    </row>
    <row r="39615" spans="9:10" ht="15.75">
      <c r="I39615" s="192"/>
      <c r="J39615" s="192"/>
    </row>
    <row r="39616" spans="9:10" ht="15.75">
      <c r="I39616" s="192"/>
      <c r="J39616" s="192"/>
    </row>
    <row r="39617" spans="9:10" ht="15.75">
      <c r="I39617" s="192"/>
      <c r="J39617" s="192"/>
    </row>
    <row r="39618" spans="9:10" ht="15.75">
      <c r="I39618" s="192"/>
      <c r="J39618" s="192"/>
    </row>
    <row r="39619" spans="9:10" ht="15.75">
      <c r="I39619" s="192"/>
      <c r="J39619" s="192"/>
    </row>
    <row r="39620" spans="9:10" ht="15.75">
      <c r="I39620" s="192"/>
      <c r="J39620" s="192"/>
    </row>
    <row r="39621" spans="9:10" ht="15.75">
      <c r="I39621" s="192"/>
      <c r="J39621" s="192"/>
    </row>
    <row r="39622" spans="9:10" ht="15.75">
      <c r="I39622" s="192"/>
      <c r="J39622" s="192"/>
    </row>
    <row r="39623" spans="9:10" ht="15.75">
      <c r="I39623" s="192"/>
      <c r="J39623" s="192"/>
    </row>
    <row r="39624" spans="9:10" ht="15.75">
      <c r="I39624" s="192"/>
      <c r="J39624" s="192"/>
    </row>
    <row r="39625" spans="9:10" ht="15.75">
      <c r="I39625" s="192"/>
      <c r="J39625" s="192"/>
    </row>
    <row r="39626" spans="9:10" ht="15.75">
      <c r="I39626" s="192"/>
      <c r="J39626" s="192"/>
    </row>
    <row r="39627" spans="9:10" ht="15.75">
      <c r="I39627" s="192"/>
      <c r="J39627" s="192"/>
    </row>
    <row r="39628" spans="9:10" ht="15.75">
      <c r="I39628" s="192"/>
      <c r="J39628" s="192"/>
    </row>
    <row r="39629" spans="9:10" ht="15.75">
      <c r="I39629" s="192"/>
      <c r="J39629" s="192"/>
    </row>
    <row r="39630" spans="9:10" ht="15.75">
      <c r="I39630" s="192"/>
      <c r="J39630" s="192"/>
    </row>
    <row r="39631" spans="9:10" ht="15.75">
      <c r="I39631" s="192"/>
      <c r="J39631" s="192"/>
    </row>
    <row r="39632" spans="9:10" ht="15.75">
      <c r="I39632" s="192"/>
      <c r="J39632" s="192"/>
    </row>
    <row r="39633" spans="9:10" ht="15.75">
      <c r="I39633" s="192"/>
      <c r="J39633" s="192"/>
    </row>
    <row r="39634" spans="9:10" ht="15.75">
      <c r="I39634" s="192"/>
      <c r="J39634" s="192"/>
    </row>
    <row r="39635" spans="9:10" ht="15.75">
      <c r="I39635" s="192"/>
      <c r="J39635" s="192"/>
    </row>
    <row r="39636" spans="9:10" ht="15.75">
      <c r="I39636" s="192"/>
      <c r="J39636" s="192"/>
    </row>
    <row r="39637" spans="9:10" ht="15.75">
      <c r="I39637" s="192"/>
      <c r="J39637" s="192"/>
    </row>
    <row r="39638" spans="9:10" ht="15.75">
      <c r="I39638" s="192"/>
      <c r="J39638" s="192"/>
    </row>
    <row r="39639" spans="9:10" ht="15.75">
      <c r="I39639" s="192"/>
      <c r="J39639" s="192"/>
    </row>
    <row r="39640" spans="9:10" ht="15.75">
      <c r="I39640" s="192"/>
      <c r="J39640" s="192"/>
    </row>
    <row r="39641" spans="9:10" ht="15.75">
      <c r="I39641" s="192"/>
      <c r="J39641" s="192"/>
    </row>
    <row r="39642" spans="9:10" ht="15.75">
      <c r="I39642" s="192"/>
      <c r="J39642" s="192"/>
    </row>
    <row r="39643" spans="9:10" ht="15.75">
      <c r="I39643" s="192"/>
      <c r="J39643" s="192"/>
    </row>
    <row r="39644" spans="9:10" ht="15.75">
      <c r="I39644" s="192"/>
      <c r="J39644" s="192"/>
    </row>
    <row r="39645" spans="9:10" ht="15.75">
      <c r="I39645" s="192"/>
      <c r="J39645" s="192"/>
    </row>
    <row r="39646" spans="9:10" ht="15.75">
      <c r="I39646" s="192"/>
      <c r="J39646" s="192"/>
    </row>
    <row r="39647" spans="9:10" ht="15.75">
      <c r="I39647" s="192"/>
      <c r="J39647" s="192"/>
    </row>
    <row r="39648" spans="9:10" ht="15.75">
      <c r="I39648" s="192"/>
      <c r="J39648" s="192"/>
    </row>
    <row r="39649" spans="9:10" ht="15.75">
      <c r="I39649" s="192"/>
      <c r="J39649" s="192"/>
    </row>
    <row r="39650" spans="9:10" ht="15.75">
      <c r="I39650" s="192"/>
      <c r="J39650" s="192"/>
    </row>
    <row r="39651" spans="9:10" ht="15.75">
      <c r="I39651" s="192"/>
      <c r="J39651" s="192"/>
    </row>
    <row r="39652" spans="9:10" ht="15.75">
      <c r="I39652" s="192"/>
      <c r="J39652" s="192"/>
    </row>
    <row r="39653" spans="9:10" ht="15.75">
      <c r="I39653" s="192"/>
      <c r="J39653" s="192"/>
    </row>
    <row r="39654" spans="9:10" ht="15.75">
      <c r="I39654" s="192"/>
      <c r="J39654" s="192"/>
    </row>
    <row r="39655" spans="9:10" ht="15.75">
      <c r="I39655" s="192"/>
      <c r="J39655" s="192"/>
    </row>
    <row r="39656" spans="9:10" ht="15.75">
      <c r="I39656" s="192"/>
      <c r="J39656" s="192"/>
    </row>
    <row r="39657" spans="9:10" ht="15.75">
      <c r="I39657" s="192"/>
      <c r="J39657" s="192"/>
    </row>
    <row r="39658" spans="9:10" ht="15.75">
      <c r="I39658" s="192"/>
      <c r="J39658" s="192"/>
    </row>
    <row r="39659" spans="9:10" ht="15.75">
      <c r="I39659" s="192"/>
      <c r="J39659" s="192"/>
    </row>
    <row r="39660" spans="9:10" ht="15.75">
      <c r="I39660" s="192"/>
      <c r="J39660" s="192"/>
    </row>
    <row r="39661" spans="9:10" ht="15.75">
      <c r="I39661" s="192"/>
      <c r="J39661" s="192"/>
    </row>
    <row r="39662" spans="9:10" ht="15.75">
      <c r="I39662" s="192"/>
      <c r="J39662" s="192"/>
    </row>
    <row r="39663" spans="9:10" ht="15.75">
      <c r="I39663" s="192"/>
      <c r="J39663" s="192"/>
    </row>
    <row r="39664" spans="9:10" ht="15.75">
      <c r="I39664" s="192"/>
      <c r="J39664" s="192"/>
    </row>
    <row r="39665" spans="9:10" ht="15.75">
      <c r="I39665" s="192"/>
      <c r="J39665" s="192"/>
    </row>
    <row r="39666" spans="9:10" ht="15.75">
      <c r="I39666" s="192"/>
      <c r="J39666" s="192"/>
    </row>
    <row r="39667" spans="9:10" ht="15.75">
      <c r="I39667" s="192"/>
      <c r="J39667" s="192"/>
    </row>
    <row r="39668" spans="9:10" ht="15.75">
      <c r="I39668" s="192"/>
      <c r="J39668" s="192"/>
    </row>
    <row r="39669" spans="9:10" ht="15.75">
      <c r="I39669" s="192"/>
      <c r="J39669" s="192"/>
    </row>
    <row r="39670" spans="9:10" ht="15.75">
      <c r="I39670" s="192"/>
      <c r="J39670" s="192"/>
    </row>
    <row r="39671" spans="9:10" ht="15.75">
      <c r="I39671" s="192"/>
      <c r="J39671" s="192"/>
    </row>
    <row r="39672" spans="9:10" ht="15.75">
      <c r="I39672" s="192"/>
      <c r="J39672" s="192"/>
    </row>
    <row r="39673" spans="9:10" ht="15.75">
      <c r="I39673" s="192"/>
      <c r="J39673" s="192"/>
    </row>
    <row r="39674" spans="9:10" ht="15.75">
      <c r="I39674" s="192"/>
      <c r="J39674" s="192"/>
    </row>
    <row r="39675" spans="9:10" ht="15.75">
      <c r="I39675" s="192"/>
      <c r="J39675" s="192"/>
    </row>
    <row r="39676" spans="9:10" ht="15.75">
      <c r="I39676" s="192"/>
      <c r="J39676" s="192"/>
    </row>
    <row r="39677" spans="9:10" ht="15.75">
      <c r="I39677" s="192"/>
      <c r="J39677" s="192"/>
    </row>
    <row r="39678" spans="9:10" ht="15.75">
      <c r="I39678" s="192"/>
      <c r="J39678" s="192"/>
    </row>
    <row r="39679" spans="9:10" ht="15.75">
      <c r="I39679" s="192"/>
      <c r="J39679" s="192"/>
    </row>
    <row r="39680" spans="9:10" ht="15.75">
      <c r="I39680" s="192"/>
      <c r="J39680" s="192"/>
    </row>
    <row r="39681" spans="9:10" ht="15.75">
      <c r="I39681" s="192"/>
      <c r="J39681" s="192"/>
    </row>
    <row r="39682" spans="9:10" ht="15.75">
      <c r="I39682" s="192"/>
      <c r="J39682" s="192"/>
    </row>
    <row r="39683" spans="9:10" ht="15.75">
      <c r="I39683" s="192"/>
      <c r="J39683" s="192"/>
    </row>
    <row r="39684" spans="9:10" ht="15.75">
      <c r="I39684" s="192"/>
      <c r="J39684" s="192"/>
    </row>
    <row r="39685" spans="9:10" ht="15.75">
      <c r="I39685" s="192"/>
      <c r="J39685" s="192"/>
    </row>
    <row r="39686" spans="9:10" ht="15.75">
      <c r="I39686" s="192"/>
      <c r="J39686" s="192"/>
    </row>
    <row r="39687" spans="9:10" ht="15.75">
      <c r="I39687" s="192"/>
      <c r="J39687" s="192"/>
    </row>
    <row r="39688" spans="9:10" ht="15.75">
      <c r="I39688" s="192"/>
      <c r="J39688" s="192"/>
    </row>
    <row r="39689" spans="9:10" ht="15.75">
      <c r="I39689" s="192"/>
      <c r="J39689" s="192"/>
    </row>
    <row r="39690" spans="9:10" ht="15.75">
      <c r="I39690" s="192"/>
      <c r="J39690" s="192"/>
    </row>
    <row r="39691" spans="9:10" ht="15.75">
      <c r="I39691" s="192"/>
      <c r="J39691" s="192"/>
    </row>
    <row r="39692" spans="9:10" ht="15.75">
      <c r="I39692" s="192"/>
      <c r="J39692" s="192"/>
    </row>
    <row r="39693" spans="9:10" ht="15.75">
      <c r="I39693" s="192"/>
      <c r="J39693" s="192"/>
    </row>
    <row r="39694" spans="9:10" ht="15.75">
      <c r="I39694" s="192"/>
      <c r="J39694" s="192"/>
    </row>
    <row r="39695" spans="9:10" ht="15.75">
      <c r="I39695" s="192"/>
      <c r="J39695" s="192"/>
    </row>
    <row r="39696" spans="9:10" ht="15.75">
      <c r="I39696" s="192"/>
      <c r="J39696" s="192"/>
    </row>
    <row r="39697" spans="9:10" ht="15.75">
      <c r="I39697" s="192"/>
      <c r="J39697" s="192"/>
    </row>
    <row r="39698" spans="9:10" ht="15.75">
      <c r="I39698" s="192"/>
      <c r="J39698" s="192"/>
    </row>
    <row r="39699" spans="9:10" ht="15.75">
      <c r="I39699" s="192"/>
      <c r="J39699" s="192"/>
    </row>
    <row r="39700" spans="9:10" ht="15.75">
      <c r="I39700" s="192"/>
      <c r="J39700" s="192"/>
    </row>
    <row r="39701" spans="9:10" ht="15.75">
      <c r="I39701" s="192"/>
      <c r="J39701" s="192"/>
    </row>
    <row r="39702" spans="9:10" ht="15.75">
      <c r="I39702" s="192"/>
      <c r="J39702" s="192"/>
    </row>
    <row r="39703" spans="9:10" ht="15.75">
      <c r="I39703" s="192"/>
      <c r="J39703" s="192"/>
    </row>
    <row r="39704" spans="9:10" ht="15.75">
      <c r="I39704" s="192"/>
      <c r="J39704" s="192"/>
    </row>
    <row r="39705" spans="9:10" ht="15.75">
      <c r="I39705" s="192"/>
      <c r="J39705" s="192"/>
    </row>
    <row r="39706" spans="9:10" ht="15.75">
      <c r="I39706" s="192"/>
      <c r="J39706" s="192"/>
    </row>
    <row r="39707" spans="9:10" ht="15.75">
      <c r="I39707" s="192"/>
      <c r="J39707" s="192"/>
    </row>
    <row r="39708" spans="9:10" ht="15.75">
      <c r="I39708" s="192"/>
      <c r="J39708" s="192"/>
    </row>
    <row r="39709" spans="9:10" ht="15.75">
      <c r="I39709" s="192"/>
      <c r="J39709" s="192"/>
    </row>
    <row r="39710" spans="9:10" ht="15.75">
      <c r="I39710" s="192"/>
      <c r="J39710" s="192"/>
    </row>
    <row r="39711" spans="9:10" ht="15.75">
      <c r="I39711" s="192"/>
      <c r="J39711" s="192"/>
    </row>
    <row r="39712" spans="9:10" ht="15.75">
      <c r="I39712" s="192"/>
      <c r="J39712" s="192"/>
    </row>
    <row r="39713" spans="9:10" ht="15.75">
      <c r="I39713" s="192"/>
      <c r="J39713" s="192"/>
    </row>
    <row r="39714" spans="9:10" ht="15.75">
      <c r="I39714" s="192"/>
      <c r="J39714" s="192"/>
    </row>
    <row r="39715" spans="9:10" ht="15.75">
      <c r="I39715" s="192"/>
      <c r="J39715" s="192"/>
    </row>
    <row r="39716" spans="9:10" ht="15.75">
      <c r="I39716" s="192"/>
      <c r="J39716" s="192"/>
    </row>
    <row r="39717" spans="9:10" ht="15.75">
      <c r="I39717" s="192"/>
      <c r="J39717" s="192"/>
    </row>
    <row r="39718" spans="9:10" ht="15.75">
      <c r="I39718" s="192"/>
      <c r="J39718" s="192"/>
    </row>
    <row r="39719" spans="9:10" ht="15.75">
      <c r="I39719" s="192"/>
      <c r="J39719" s="192"/>
    </row>
    <row r="39720" spans="9:10" ht="15.75">
      <c r="I39720" s="192"/>
      <c r="J39720" s="192"/>
    </row>
    <row r="39721" spans="9:10" ht="15.75">
      <c r="I39721" s="192"/>
      <c r="J39721" s="192"/>
    </row>
    <row r="39722" spans="9:10" ht="15.75">
      <c r="I39722" s="192"/>
      <c r="J39722" s="192"/>
    </row>
    <row r="39723" spans="9:10" ht="15.75">
      <c r="I39723" s="192"/>
      <c r="J39723" s="192"/>
    </row>
    <row r="39724" spans="9:10" ht="15.75">
      <c r="I39724" s="192"/>
      <c r="J39724" s="192"/>
    </row>
    <row r="39725" spans="9:10" ht="15.75">
      <c r="I39725" s="192"/>
      <c r="J39725" s="192"/>
    </row>
    <row r="39726" spans="9:10" ht="15.75">
      <c r="I39726" s="192"/>
      <c r="J39726" s="192"/>
    </row>
    <row r="39727" spans="9:10" ht="15.75">
      <c r="I39727" s="192"/>
      <c r="J39727" s="192"/>
    </row>
    <row r="39728" spans="9:10" ht="15.75">
      <c r="I39728" s="192"/>
      <c r="J39728" s="192"/>
    </row>
    <row r="39729" spans="9:10" ht="15.75">
      <c r="I39729" s="192"/>
      <c r="J39729" s="192"/>
    </row>
    <row r="39730" spans="9:10" ht="15.75">
      <c r="I39730" s="192"/>
      <c r="J39730" s="192"/>
    </row>
    <row r="39731" spans="9:10" ht="15.75">
      <c r="I39731" s="192"/>
      <c r="J39731" s="192"/>
    </row>
    <row r="39732" spans="9:10" ht="15.75">
      <c r="I39732" s="192"/>
      <c r="J39732" s="192"/>
    </row>
    <row r="39733" spans="9:10" ht="15.75">
      <c r="I39733" s="192"/>
      <c r="J39733" s="192"/>
    </row>
    <row r="39734" spans="9:10" ht="15.75">
      <c r="I39734" s="192"/>
      <c r="J39734" s="192"/>
    </row>
    <row r="39735" spans="9:10" ht="15.75">
      <c r="I39735" s="192"/>
      <c r="J39735" s="192"/>
    </row>
    <row r="39736" spans="9:10" ht="15.75">
      <c r="I39736" s="192"/>
      <c r="J39736" s="192"/>
    </row>
    <row r="39737" spans="9:10" ht="15.75">
      <c r="I39737" s="192"/>
      <c r="J39737" s="192"/>
    </row>
    <row r="39738" spans="9:10" ht="15.75">
      <c r="I39738" s="192"/>
      <c r="J39738" s="192"/>
    </row>
    <row r="39739" spans="9:10" ht="15.75">
      <c r="I39739" s="192"/>
      <c r="J39739" s="192"/>
    </row>
    <row r="39740" spans="9:10" ht="15.75">
      <c r="I39740" s="192"/>
      <c r="J39740" s="192"/>
    </row>
    <row r="39741" spans="9:10" ht="15.75">
      <c r="I39741" s="192"/>
      <c r="J39741" s="192"/>
    </row>
    <row r="39742" spans="9:10" ht="15.75">
      <c r="I39742" s="192"/>
      <c r="J39742" s="192"/>
    </row>
    <row r="39743" spans="9:10" ht="15.75">
      <c r="I39743" s="192"/>
      <c r="J39743" s="192"/>
    </row>
    <row r="39744" spans="9:10" ht="15.75">
      <c r="I39744" s="192"/>
      <c r="J39744" s="192"/>
    </row>
    <row r="39745" spans="9:10" ht="15.75">
      <c r="I39745" s="192"/>
      <c r="J39745" s="192"/>
    </row>
    <row r="39746" spans="9:10" ht="15.75">
      <c r="I39746" s="192"/>
      <c r="J39746" s="192"/>
    </row>
    <row r="39747" spans="9:10" ht="15.75">
      <c r="I39747" s="192"/>
      <c r="J39747" s="192"/>
    </row>
    <row r="39748" spans="9:10" ht="15.75">
      <c r="I39748" s="192"/>
      <c r="J39748" s="192"/>
    </row>
    <row r="39749" spans="9:10" ht="15.75">
      <c r="I39749" s="192"/>
      <c r="J39749" s="192"/>
    </row>
    <row r="39750" spans="9:10" ht="15.75">
      <c r="I39750" s="192"/>
      <c r="J39750" s="192"/>
    </row>
    <row r="39751" spans="9:10" ht="15.75">
      <c r="I39751" s="192"/>
      <c r="J39751" s="192"/>
    </row>
    <row r="39752" spans="9:10" ht="15.75">
      <c r="I39752" s="192"/>
      <c r="J39752" s="192"/>
    </row>
    <row r="39753" spans="9:10" ht="15.75">
      <c r="I39753" s="192"/>
      <c r="J39753" s="192"/>
    </row>
    <row r="39754" spans="9:10" ht="15.75">
      <c r="I39754" s="192"/>
      <c r="J39754" s="192"/>
    </row>
    <row r="39755" spans="9:10" ht="15.75">
      <c r="I39755" s="192"/>
      <c r="J39755" s="192"/>
    </row>
    <row r="39756" spans="9:10" ht="15.75">
      <c r="I39756" s="192"/>
      <c r="J39756" s="192"/>
    </row>
    <row r="39757" spans="9:10" ht="15.75">
      <c r="I39757" s="192"/>
      <c r="J39757" s="192"/>
    </row>
    <row r="39758" spans="9:10" ht="15.75">
      <c r="I39758" s="192"/>
      <c r="J39758" s="192"/>
    </row>
    <row r="39759" spans="9:10" ht="15.75">
      <c r="I39759" s="192"/>
      <c r="J39759" s="192"/>
    </row>
    <row r="39760" spans="9:10" ht="15.75">
      <c r="I39760" s="192"/>
      <c r="J39760" s="192"/>
    </row>
    <row r="39761" spans="9:10" ht="15.75">
      <c r="I39761" s="192"/>
      <c r="J39761" s="192"/>
    </row>
    <row r="39762" spans="9:10" ht="15.75">
      <c r="I39762" s="192"/>
      <c r="J39762" s="192"/>
    </row>
    <row r="39763" spans="9:10" ht="15.75">
      <c r="I39763" s="192"/>
      <c r="J39763" s="192"/>
    </row>
    <row r="39764" spans="9:10" ht="15.75">
      <c r="I39764" s="192"/>
      <c r="J39764" s="192"/>
    </row>
    <row r="39765" spans="9:10" ht="15.75">
      <c r="I39765" s="192"/>
      <c r="J39765" s="192"/>
    </row>
    <row r="39766" spans="9:10" ht="15.75">
      <c r="I39766" s="192"/>
      <c r="J39766" s="192"/>
    </row>
    <row r="39767" spans="9:10" ht="15.75">
      <c r="I39767" s="192"/>
      <c r="J39767" s="192"/>
    </row>
    <row r="39768" spans="9:10" ht="15.75">
      <c r="I39768" s="192"/>
      <c r="J39768" s="192"/>
    </row>
    <row r="39769" spans="9:10" ht="15.75">
      <c r="I39769" s="192"/>
      <c r="J39769" s="192"/>
    </row>
    <row r="39770" spans="9:10" ht="15.75">
      <c r="I39770" s="192"/>
      <c r="J39770" s="192"/>
    </row>
    <row r="39771" spans="9:10" ht="15.75">
      <c r="I39771" s="192"/>
      <c r="J39771" s="192"/>
    </row>
    <row r="39772" spans="9:10" ht="15.75">
      <c r="I39772" s="192"/>
      <c r="J39772" s="192"/>
    </row>
    <row r="39773" spans="9:10" ht="15.75">
      <c r="I39773" s="192"/>
      <c r="J39773" s="192"/>
    </row>
    <row r="39774" spans="9:10" ht="15.75">
      <c r="I39774" s="192"/>
      <c r="J39774" s="192"/>
    </row>
    <row r="39775" spans="9:10" ht="15.75">
      <c r="I39775" s="192"/>
      <c r="J39775" s="192"/>
    </row>
    <row r="39776" spans="9:10" ht="15.75">
      <c r="I39776" s="192"/>
      <c r="J39776" s="192"/>
    </row>
    <row r="39777" spans="9:10" ht="15.75">
      <c r="I39777" s="192"/>
      <c r="J39777" s="192"/>
    </row>
    <row r="39778" spans="9:10" ht="15.75">
      <c r="I39778" s="192"/>
      <c r="J39778" s="192"/>
    </row>
    <row r="39779" spans="9:10" ht="15.75">
      <c r="I39779" s="192"/>
      <c r="J39779" s="192"/>
    </row>
    <row r="39780" spans="9:10" ht="15.75">
      <c r="I39780" s="192"/>
      <c r="J39780" s="192"/>
    </row>
    <row r="39781" spans="9:10" ht="15.75">
      <c r="I39781" s="192"/>
      <c r="J39781" s="192"/>
    </row>
    <row r="39782" spans="9:10" ht="15.75">
      <c r="I39782" s="192"/>
      <c r="J39782" s="192"/>
    </row>
    <row r="39783" spans="9:10" ht="15.75">
      <c r="I39783" s="192"/>
      <c r="J39783" s="192"/>
    </row>
    <row r="39784" spans="9:10" ht="15.75">
      <c r="I39784" s="192"/>
      <c r="J39784" s="192"/>
    </row>
    <row r="39785" spans="9:10" ht="15.75">
      <c r="I39785" s="192"/>
      <c r="J39785" s="192"/>
    </row>
    <row r="39786" spans="9:10" ht="15.75">
      <c r="I39786" s="192"/>
      <c r="J39786" s="192"/>
    </row>
    <row r="39787" spans="9:10" ht="15.75">
      <c r="I39787" s="192"/>
      <c r="J39787" s="192"/>
    </row>
    <row r="39788" spans="9:10" ht="15.75">
      <c r="I39788" s="192"/>
      <c r="J39788" s="192"/>
    </row>
    <row r="39789" spans="9:10" ht="15.75">
      <c r="I39789" s="192"/>
      <c r="J39789" s="192"/>
    </row>
    <row r="39790" spans="9:10" ht="15.75">
      <c r="I39790" s="192"/>
      <c r="J39790" s="192"/>
    </row>
    <row r="39791" spans="9:10" ht="15.75">
      <c r="I39791" s="192"/>
      <c r="J39791" s="192"/>
    </row>
    <row r="39792" spans="9:10" ht="15.75">
      <c r="I39792" s="192"/>
      <c r="J39792" s="192"/>
    </row>
    <row r="39793" spans="9:10" ht="15.75">
      <c r="I39793" s="192"/>
      <c r="J39793" s="192"/>
    </row>
    <row r="39794" spans="9:10" ht="15.75">
      <c r="I39794" s="192"/>
      <c r="J39794" s="192"/>
    </row>
    <row r="39795" spans="9:10" ht="15.75">
      <c r="I39795" s="192"/>
      <c r="J39795" s="192"/>
    </row>
    <row r="39796" spans="9:10" ht="15.75">
      <c r="I39796" s="192"/>
      <c r="J39796" s="192"/>
    </row>
    <row r="39797" spans="9:10" ht="15.75">
      <c r="I39797" s="192"/>
      <c r="J39797" s="192"/>
    </row>
    <row r="39798" spans="9:10" ht="15.75">
      <c r="I39798" s="192"/>
      <c r="J39798" s="192"/>
    </row>
    <row r="39799" spans="9:10" ht="15.75">
      <c r="I39799" s="192"/>
      <c r="J39799" s="192"/>
    </row>
    <row r="39800" spans="9:10" ht="15.75">
      <c r="I39800" s="192"/>
      <c r="J39800" s="192"/>
    </row>
    <row r="39801" spans="9:10" ht="15.75">
      <c r="I39801" s="192"/>
      <c r="J39801" s="192"/>
    </row>
    <row r="39802" spans="9:10" ht="15.75">
      <c r="I39802" s="192"/>
      <c r="J39802" s="192"/>
    </row>
    <row r="39803" spans="9:10" ht="15.75">
      <c r="I39803" s="192"/>
      <c r="J39803" s="192"/>
    </row>
    <row r="39804" spans="9:10" ht="15.75">
      <c r="I39804" s="192"/>
      <c r="J39804" s="192"/>
    </row>
    <row r="39805" spans="9:10" ht="15.75">
      <c r="I39805" s="192"/>
      <c r="J39805" s="192"/>
    </row>
    <row r="39806" spans="9:10" ht="15.75">
      <c r="I39806" s="192"/>
      <c r="J39806" s="192"/>
    </row>
    <row r="39807" spans="9:10" ht="15.75">
      <c r="I39807" s="192"/>
      <c r="J39807" s="192"/>
    </row>
    <row r="39808" spans="9:10" ht="15.75">
      <c r="I39808" s="192"/>
      <c r="J39808" s="192"/>
    </row>
    <row r="39809" spans="9:10" ht="15.75">
      <c r="I39809" s="192"/>
      <c r="J39809" s="192"/>
    </row>
    <row r="39810" spans="9:10" ht="15.75">
      <c r="I39810" s="192"/>
      <c r="J39810" s="192"/>
    </row>
    <row r="39811" spans="9:10" ht="15.75">
      <c r="I39811" s="192"/>
      <c r="J39811" s="192"/>
    </row>
    <row r="39812" spans="9:10" ht="15.75">
      <c r="I39812" s="192"/>
      <c r="J39812" s="192"/>
    </row>
    <row r="39813" spans="9:10" ht="15.75">
      <c r="I39813" s="192"/>
      <c r="J39813" s="192"/>
    </row>
    <row r="39814" spans="9:10" ht="15.75">
      <c r="I39814" s="192"/>
      <c r="J39814" s="192"/>
    </row>
    <row r="39815" spans="9:10" ht="15.75">
      <c r="I39815" s="192"/>
      <c r="J39815" s="192"/>
    </row>
    <row r="39816" spans="9:10" ht="15.75">
      <c r="I39816" s="192"/>
      <c r="J39816" s="192"/>
    </row>
    <row r="39817" spans="9:10" ht="15.75">
      <c r="I39817" s="192"/>
      <c r="J39817" s="192"/>
    </row>
    <row r="39818" spans="9:10" ht="15.75">
      <c r="I39818" s="192"/>
      <c r="J39818" s="192"/>
    </row>
    <row r="39819" spans="9:10" ht="15.75">
      <c r="I39819" s="192"/>
      <c r="J39819" s="192"/>
    </row>
    <row r="39820" spans="9:10" ht="15.75">
      <c r="I39820" s="192"/>
      <c r="J39820" s="192"/>
    </row>
    <row r="39821" spans="9:10" ht="15.75">
      <c r="I39821" s="192"/>
      <c r="J39821" s="192"/>
    </row>
    <row r="39822" spans="9:10" ht="15.75">
      <c r="I39822" s="192"/>
      <c r="J39822" s="192"/>
    </row>
    <row r="39823" spans="9:10" ht="15.75">
      <c r="I39823" s="192"/>
      <c r="J39823" s="192"/>
    </row>
    <row r="39824" spans="9:10" ht="15.75">
      <c r="I39824" s="192"/>
      <c r="J39824" s="192"/>
    </row>
    <row r="39825" spans="9:10" ht="15.75">
      <c r="I39825" s="192"/>
      <c r="J39825" s="192"/>
    </row>
    <row r="39826" spans="9:10" ht="15.75">
      <c r="I39826" s="192"/>
      <c r="J39826" s="192"/>
    </row>
    <row r="39827" spans="9:10" ht="15.75">
      <c r="I39827" s="192"/>
      <c r="J39827" s="192"/>
    </row>
    <row r="39828" spans="9:10" ht="15.75">
      <c r="I39828" s="192"/>
      <c r="J39828" s="192"/>
    </row>
    <row r="39829" spans="9:10" ht="15.75">
      <c r="I39829" s="192"/>
      <c r="J39829" s="192"/>
    </row>
    <row r="39830" spans="9:10" ht="15.75">
      <c r="I39830" s="192"/>
      <c r="J39830" s="192"/>
    </row>
    <row r="39831" spans="9:10" ht="15.75">
      <c r="I39831" s="192"/>
      <c r="J39831" s="192"/>
    </row>
    <row r="39832" spans="9:10" ht="15.75">
      <c r="I39832" s="192"/>
      <c r="J39832" s="192"/>
    </row>
    <row r="39833" spans="9:10" ht="15.75">
      <c r="I39833" s="192"/>
      <c r="J39833" s="192"/>
    </row>
    <row r="39834" spans="9:10" ht="15.75">
      <c r="I39834" s="192"/>
      <c r="J39834" s="192"/>
    </row>
    <row r="39835" spans="9:10" ht="15.75">
      <c r="I39835" s="192"/>
      <c r="J39835" s="192"/>
    </row>
    <row r="39836" spans="9:10" ht="15.75">
      <c r="I39836" s="192"/>
      <c r="J39836" s="192"/>
    </row>
    <row r="39837" spans="9:10" ht="15.75">
      <c r="I39837" s="192"/>
      <c r="J39837" s="192"/>
    </row>
    <row r="39838" spans="9:10" ht="15.75">
      <c r="I39838" s="192"/>
      <c r="J39838" s="192"/>
    </row>
    <row r="39839" spans="9:10" ht="15.75">
      <c r="I39839" s="192"/>
      <c r="J39839" s="192"/>
    </row>
    <row r="39840" spans="9:10" ht="15.75">
      <c r="I39840" s="192"/>
      <c r="J39840" s="192"/>
    </row>
    <row r="39841" spans="9:10" ht="15.75">
      <c r="I39841" s="192"/>
      <c r="J39841" s="192"/>
    </row>
    <row r="39842" spans="9:10" ht="15.75">
      <c r="I39842" s="192"/>
      <c r="J39842" s="192"/>
    </row>
    <row r="39843" spans="9:10" ht="15.75">
      <c r="I39843" s="192"/>
      <c r="J39843" s="192"/>
    </row>
    <row r="39844" spans="9:10" ht="15.75">
      <c r="I39844" s="192"/>
      <c r="J39844" s="192"/>
    </row>
    <row r="39845" spans="9:10" ht="15.75">
      <c r="I39845" s="192"/>
      <c r="J39845" s="192"/>
    </row>
    <row r="39846" spans="9:10" ht="15.75">
      <c r="I39846" s="192"/>
      <c r="J39846" s="192"/>
    </row>
    <row r="39847" spans="9:10" ht="15.75">
      <c r="I39847" s="192"/>
      <c r="J39847" s="192"/>
    </row>
    <row r="39848" spans="9:10" ht="15.75">
      <c r="I39848" s="192"/>
      <c r="J39848" s="192"/>
    </row>
    <row r="39849" spans="9:10" ht="15.75">
      <c r="I39849" s="192"/>
      <c r="J39849" s="192"/>
    </row>
    <row r="39850" spans="9:10" ht="15.75">
      <c r="I39850" s="192"/>
      <c r="J39850" s="192"/>
    </row>
    <row r="39851" spans="9:10" ht="15.75">
      <c r="I39851" s="192"/>
      <c r="J39851" s="192"/>
    </row>
    <row r="39852" spans="9:10" ht="15.75">
      <c r="I39852" s="192"/>
      <c r="J39852" s="192"/>
    </row>
    <row r="39853" spans="9:10" ht="15.75">
      <c r="I39853" s="192"/>
      <c r="J39853" s="192"/>
    </row>
    <row r="39854" spans="9:10" ht="15.75">
      <c r="I39854" s="192"/>
      <c r="J39854" s="192"/>
    </row>
    <row r="39855" spans="9:10" ht="15.75">
      <c r="I39855" s="192"/>
      <c r="J39855" s="192"/>
    </row>
    <row r="39856" spans="9:10" ht="15.75">
      <c r="I39856" s="192"/>
      <c r="J39856" s="192"/>
    </row>
    <row r="39857" spans="9:10" ht="15.75">
      <c r="I39857" s="192"/>
      <c r="J39857" s="192"/>
    </row>
    <row r="39858" spans="9:10" ht="15.75">
      <c r="I39858" s="192"/>
      <c r="J39858" s="192"/>
    </row>
    <row r="39859" spans="9:10" ht="15.75">
      <c r="I39859" s="192"/>
      <c r="J39859" s="192"/>
    </row>
    <row r="39860" spans="9:10" ht="15.75">
      <c r="I39860" s="192"/>
      <c r="J39860" s="192"/>
    </row>
    <row r="39861" spans="9:10" ht="15.75">
      <c r="I39861" s="192"/>
      <c r="J39861" s="192"/>
    </row>
    <row r="39862" spans="9:10" ht="15.75">
      <c r="I39862" s="192"/>
      <c r="J39862" s="192"/>
    </row>
    <row r="39863" spans="9:10" ht="15.75">
      <c r="I39863" s="192"/>
      <c r="J39863" s="192"/>
    </row>
    <row r="39864" spans="9:10" ht="15.75">
      <c r="I39864" s="192"/>
      <c r="J39864" s="192"/>
    </row>
    <row r="39865" spans="9:10" ht="15.75">
      <c r="I39865" s="192"/>
      <c r="J39865" s="192"/>
    </row>
    <row r="39866" spans="9:10" ht="15.75">
      <c r="I39866" s="192"/>
      <c r="J39866" s="192"/>
    </row>
    <row r="39867" spans="9:10" ht="15.75">
      <c r="I39867" s="192"/>
      <c r="J39867" s="192"/>
    </row>
    <row r="39868" spans="9:10" ht="15.75">
      <c r="I39868" s="192"/>
      <c r="J39868" s="192"/>
    </row>
    <row r="39869" spans="9:10" ht="15.75">
      <c r="I39869" s="192"/>
      <c r="J39869" s="192"/>
    </row>
    <row r="39870" spans="9:10" ht="15.75">
      <c r="I39870" s="192"/>
      <c r="J39870" s="192"/>
    </row>
    <row r="39871" spans="9:10" ht="15.75">
      <c r="I39871" s="192"/>
      <c r="J39871" s="192"/>
    </row>
    <row r="39872" spans="9:10" ht="15.75">
      <c r="I39872" s="192"/>
      <c r="J39872" s="192"/>
    </row>
    <row r="39873" spans="9:10" ht="15.75">
      <c r="I39873" s="192"/>
      <c r="J39873" s="192"/>
    </row>
    <row r="39874" spans="9:10" ht="15.75">
      <c r="I39874" s="192"/>
      <c r="J39874" s="192"/>
    </row>
    <row r="39875" spans="9:10" ht="15.75">
      <c r="I39875" s="192"/>
      <c r="J39875" s="192"/>
    </row>
    <row r="39876" spans="9:10" ht="15.75">
      <c r="I39876" s="192"/>
      <c r="J39876" s="192"/>
    </row>
    <row r="39877" spans="9:10" ht="15.75">
      <c r="I39877" s="192"/>
      <c r="J39877" s="192"/>
    </row>
    <row r="39878" spans="9:10" ht="15.75">
      <c r="I39878" s="192"/>
      <c r="J39878" s="192"/>
    </row>
    <row r="39879" spans="9:10" ht="15.75">
      <c r="I39879" s="192"/>
      <c r="J39879" s="192"/>
    </row>
    <row r="39880" spans="9:10" ht="15.75">
      <c r="I39880" s="192"/>
      <c r="J39880" s="192"/>
    </row>
    <row r="39881" spans="9:10" ht="15.75">
      <c r="I39881" s="192"/>
      <c r="J39881" s="192"/>
    </row>
    <row r="39882" spans="9:10" ht="15.75">
      <c r="I39882" s="192"/>
      <c r="J39882" s="192"/>
    </row>
    <row r="39883" spans="9:10" ht="15.75">
      <c r="I39883" s="192"/>
      <c r="J39883" s="192"/>
    </row>
    <row r="39884" spans="9:10" ht="15.75">
      <c r="I39884" s="192"/>
      <c r="J39884" s="192"/>
    </row>
    <row r="39885" spans="9:10" ht="15.75">
      <c r="I39885" s="192"/>
      <c r="J39885" s="192"/>
    </row>
    <row r="39886" spans="9:10" ht="15.75">
      <c r="I39886" s="192"/>
      <c r="J39886" s="192"/>
    </row>
    <row r="39887" spans="9:10" ht="15.75">
      <c r="I39887" s="192"/>
      <c r="J39887" s="192"/>
    </row>
    <row r="39888" spans="9:10" ht="15.75">
      <c r="I39888" s="192"/>
      <c r="J39888" s="192"/>
    </row>
    <row r="39889" spans="9:10" ht="15.75">
      <c r="I39889" s="192"/>
      <c r="J39889" s="192"/>
    </row>
    <row r="39890" spans="9:10" ht="15.75">
      <c r="I39890" s="192"/>
      <c r="J39890" s="192"/>
    </row>
    <row r="39891" spans="9:10" ht="15.75">
      <c r="I39891" s="192"/>
      <c r="J39891" s="192"/>
    </row>
    <row r="39892" spans="9:10" ht="15.75">
      <c r="I39892" s="192"/>
      <c r="J39892" s="192"/>
    </row>
    <row r="39893" spans="9:10" ht="15.75">
      <c r="I39893" s="192"/>
      <c r="J39893" s="192"/>
    </row>
    <row r="39894" spans="9:10" ht="15.75">
      <c r="I39894" s="192"/>
      <c r="J39894" s="192"/>
    </row>
    <row r="39895" spans="9:10" ht="15.75">
      <c r="I39895" s="192"/>
      <c r="J39895" s="192"/>
    </row>
    <row r="39896" spans="9:10" ht="15.75">
      <c r="I39896" s="192"/>
      <c r="J39896" s="192"/>
    </row>
    <row r="39897" spans="9:10" ht="15.75">
      <c r="I39897" s="192"/>
      <c r="J39897" s="192"/>
    </row>
    <row r="39898" spans="9:10" ht="15.75">
      <c r="I39898" s="192"/>
      <c r="J39898" s="192"/>
    </row>
    <row r="39899" spans="9:10" ht="15.75">
      <c r="I39899" s="192"/>
      <c r="J39899" s="192"/>
    </row>
    <row r="39900" spans="9:10" ht="15.75">
      <c r="I39900" s="192"/>
      <c r="J39900" s="192"/>
    </row>
    <row r="39901" spans="9:10" ht="15.75">
      <c r="I39901" s="192"/>
      <c r="J39901" s="192"/>
    </row>
    <row r="39902" spans="9:10" ht="15.75">
      <c r="I39902" s="192"/>
      <c r="J39902" s="192"/>
    </row>
    <row r="39903" spans="9:10" ht="15.75">
      <c r="I39903" s="192"/>
      <c r="J39903" s="192"/>
    </row>
    <row r="39904" spans="9:10" ht="15.75">
      <c r="I39904" s="192"/>
      <c r="J39904" s="192"/>
    </row>
    <row r="39905" spans="9:10" ht="15.75">
      <c r="I39905" s="192"/>
      <c r="J39905" s="192"/>
    </row>
    <row r="39906" spans="9:10" ht="15.75">
      <c r="I39906" s="192"/>
      <c r="J39906" s="192"/>
    </row>
    <row r="39907" spans="9:10" ht="15.75">
      <c r="I39907" s="192"/>
      <c r="J39907" s="192"/>
    </row>
    <row r="39908" spans="9:10" ht="15.75">
      <c r="I39908" s="192"/>
      <c r="J39908" s="192"/>
    </row>
    <row r="39909" spans="9:10" ht="15.75">
      <c r="I39909" s="192"/>
      <c r="J39909" s="192"/>
    </row>
    <row r="39910" spans="9:10" ht="15.75">
      <c r="I39910" s="192"/>
      <c r="J39910" s="192"/>
    </row>
    <row r="39911" spans="9:10" ht="15.75">
      <c r="I39911" s="192"/>
      <c r="J39911" s="192"/>
    </row>
    <row r="39912" spans="9:10" ht="15.75">
      <c r="I39912" s="192"/>
      <c r="J39912" s="192"/>
    </row>
    <row r="39913" spans="9:10" ht="15.75">
      <c r="I39913" s="192"/>
      <c r="J39913" s="192"/>
    </row>
    <row r="39914" spans="9:10" ht="15.75">
      <c r="I39914" s="192"/>
      <c r="J39914" s="192"/>
    </row>
    <row r="39915" spans="9:10" ht="15.75">
      <c r="I39915" s="192"/>
      <c r="J39915" s="192"/>
    </row>
    <row r="39916" spans="9:10" ht="15.75">
      <c r="I39916" s="192"/>
      <c r="J39916" s="192"/>
    </row>
    <row r="39917" spans="9:10" ht="15.75">
      <c r="I39917" s="192"/>
      <c r="J39917" s="192"/>
    </row>
    <row r="39918" spans="9:10" ht="15.75">
      <c r="I39918" s="192"/>
      <c r="J39918" s="192"/>
    </row>
    <row r="39919" spans="9:10" ht="15.75">
      <c r="I39919" s="192"/>
      <c r="J39919" s="192"/>
    </row>
    <row r="39920" spans="9:10" ht="15.75">
      <c r="I39920" s="192"/>
      <c r="J39920" s="192"/>
    </row>
    <row r="39921" spans="9:10" ht="15.75">
      <c r="I39921" s="192"/>
      <c r="J39921" s="192"/>
    </row>
    <row r="39922" spans="9:10" ht="15.75">
      <c r="I39922" s="192"/>
      <c r="J39922" s="192"/>
    </row>
    <row r="39923" spans="9:10" ht="15.75">
      <c r="I39923" s="192"/>
      <c r="J39923" s="192"/>
    </row>
    <row r="39924" spans="9:10" ht="15.75">
      <c r="I39924" s="192"/>
      <c r="J39924" s="192"/>
    </row>
    <row r="39925" spans="9:10" ht="15.75">
      <c r="I39925" s="192"/>
      <c r="J39925" s="192"/>
    </row>
    <row r="39926" spans="9:10" ht="15.75">
      <c r="I39926" s="192"/>
      <c r="J39926" s="192"/>
    </row>
    <row r="39927" spans="9:10" ht="15.75">
      <c r="I39927" s="192"/>
      <c r="J39927" s="192"/>
    </row>
    <row r="39928" spans="9:10" ht="15.75">
      <c r="I39928" s="192"/>
      <c r="J39928" s="192"/>
    </row>
    <row r="39929" spans="9:10" ht="15.75">
      <c r="I39929" s="192"/>
      <c r="J39929" s="192"/>
    </row>
    <row r="39930" spans="9:10" ht="15.75">
      <c r="I39930" s="192"/>
      <c r="J39930" s="192"/>
    </row>
    <row r="39931" spans="9:10" ht="15.75">
      <c r="I39931" s="192"/>
      <c r="J39931" s="192"/>
    </row>
    <row r="39932" spans="9:10" ht="15.75">
      <c r="I39932" s="192"/>
      <c r="J39932" s="192"/>
    </row>
    <row r="39933" spans="9:10" ht="15.75">
      <c r="I39933" s="192"/>
      <c r="J39933" s="192"/>
    </row>
    <row r="39934" spans="9:10" ht="15.75">
      <c r="I39934" s="192"/>
      <c r="J39934" s="192"/>
    </row>
    <row r="39935" spans="9:10" ht="15.75">
      <c r="I39935" s="192"/>
      <c r="J39935" s="192"/>
    </row>
    <row r="39936" spans="9:10" ht="15.75">
      <c r="I39936" s="192"/>
      <c r="J39936" s="192"/>
    </row>
    <row r="39937" spans="9:10" ht="15.75">
      <c r="I39937" s="192"/>
      <c r="J39937" s="192"/>
    </row>
    <row r="39938" spans="9:10" ht="15.75">
      <c r="I39938" s="192"/>
      <c r="J39938" s="192"/>
    </row>
    <row r="39939" spans="9:10" ht="15.75">
      <c r="I39939" s="192"/>
      <c r="J39939" s="192"/>
    </row>
    <row r="39940" spans="9:10" ht="15.75">
      <c r="I39940" s="192"/>
      <c r="J39940" s="192"/>
    </row>
    <row r="39941" spans="9:10" ht="15.75">
      <c r="I39941" s="192"/>
      <c r="J39941" s="192"/>
    </row>
    <row r="39942" spans="9:10" ht="15.75">
      <c r="I39942" s="192"/>
      <c r="J39942" s="192"/>
    </row>
    <row r="39943" spans="9:10" ht="15.75">
      <c r="I39943" s="192"/>
      <c r="J39943" s="192"/>
    </row>
    <row r="39944" spans="9:10" ht="15.75">
      <c r="I39944" s="192"/>
      <c r="J39944" s="192"/>
    </row>
    <row r="39945" spans="9:10" ht="15.75">
      <c r="I39945" s="192"/>
      <c r="J39945" s="192"/>
    </row>
    <row r="39946" spans="9:10" ht="15.75">
      <c r="I39946" s="192"/>
      <c r="J39946" s="192"/>
    </row>
    <row r="39947" spans="9:10" ht="15.75">
      <c r="I39947" s="192"/>
      <c r="J39947" s="192"/>
    </row>
    <row r="39948" spans="9:10" ht="15.75">
      <c r="I39948" s="192"/>
      <c r="J39948" s="192"/>
    </row>
    <row r="39949" spans="9:10" ht="15.75">
      <c r="I39949" s="192"/>
      <c r="J39949" s="192"/>
    </row>
    <row r="39950" spans="9:10" ht="15.75">
      <c r="I39950" s="192"/>
      <c r="J39950" s="192"/>
    </row>
    <row r="39951" spans="9:10" ht="15.75">
      <c r="I39951" s="192"/>
      <c r="J39951" s="192"/>
    </row>
    <row r="39952" spans="9:10" ht="15.75">
      <c r="I39952" s="192"/>
      <c r="J39952" s="192"/>
    </row>
    <row r="39953" spans="9:10" ht="15.75">
      <c r="I39953" s="192"/>
      <c r="J39953" s="192"/>
    </row>
    <row r="39954" spans="9:10" ht="15.75">
      <c r="I39954" s="192"/>
      <c r="J39954" s="192"/>
    </row>
    <row r="39955" spans="9:10" ht="15.75">
      <c r="I39955" s="192"/>
      <c r="J39955" s="192"/>
    </row>
    <row r="39956" spans="9:10" ht="15.75">
      <c r="I39956" s="192"/>
      <c r="J39956" s="192"/>
    </row>
    <row r="39957" spans="9:10" ht="15.75">
      <c r="I39957" s="192"/>
      <c r="J39957" s="192"/>
    </row>
    <row r="39958" spans="9:10" ht="15.75">
      <c r="I39958" s="192"/>
      <c r="J39958" s="192"/>
    </row>
    <row r="39959" spans="9:10" ht="15.75">
      <c r="I39959" s="192"/>
      <c r="J39959" s="192"/>
    </row>
    <row r="39960" spans="9:10" ht="15.75">
      <c r="I39960" s="192"/>
      <c r="J39960" s="192"/>
    </row>
    <row r="39961" spans="9:10" ht="15.75">
      <c r="I39961" s="192"/>
      <c r="J39961" s="192"/>
    </row>
    <row r="39962" spans="9:10" ht="15.75">
      <c r="I39962" s="192"/>
      <c r="J39962" s="192"/>
    </row>
    <row r="39963" spans="9:10" ht="15.75">
      <c r="I39963" s="192"/>
      <c r="J39963" s="192"/>
    </row>
    <row r="39964" spans="9:10" ht="15.75">
      <c r="I39964" s="192"/>
      <c r="J39964" s="192"/>
    </row>
    <row r="39965" spans="9:10" ht="15.75">
      <c r="I39965" s="192"/>
      <c r="J39965" s="192"/>
    </row>
    <row r="39966" spans="9:10" ht="15.75">
      <c r="I39966" s="192"/>
      <c r="J39966" s="192"/>
    </row>
    <row r="39967" spans="9:10" ht="15.75">
      <c r="I39967" s="192"/>
      <c r="J39967" s="192"/>
    </row>
    <row r="39968" spans="9:10" ht="15.75">
      <c r="I39968" s="192"/>
      <c r="J39968" s="192"/>
    </row>
    <row r="39969" spans="9:10" ht="15.75">
      <c r="I39969" s="192"/>
      <c r="J39969" s="192"/>
    </row>
    <row r="39970" spans="9:10" ht="15.75">
      <c r="I39970" s="192"/>
      <c r="J39970" s="192"/>
    </row>
    <row r="39971" spans="9:10" ht="15.75">
      <c r="I39971" s="192"/>
      <c r="J39971" s="192"/>
    </row>
    <row r="39972" spans="9:10" ht="15.75">
      <c r="I39972" s="192"/>
      <c r="J39972" s="192"/>
    </row>
    <row r="39973" spans="9:10" ht="15.75">
      <c r="I39973" s="192"/>
      <c r="J39973" s="192"/>
    </row>
    <row r="39974" spans="9:10" ht="15.75">
      <c r="I39974" s="192"/>
      <c r="J39974" s="192"/>
    </row>
    <row r="39975" spans="9:10" ht="15.75">
      <c r="I39975" s="192"/>
      <c r="J39975" s="192"/>
    </row>
    <row r="39976" spans="9:10" ht="15.75">
      <c r="I39976" s="192"/>
      <c r="J39976" s="192"/>
    </row>
    <row r="39977" spans="9:10" ht="15.75">
      <c r="I39977" s="192"/>
      <c r="J39977" s="192"/>
    </row>
    <row r="39978" spans="9:10" ht="15.75">
      <c r="I39978" s="192"/>
      <c r="J39978" s="192"/>
    </row>
    <row r="39979" spans="9:10" ht="15.75">
      <c r="I39979" s="192"/>
      <c r="J39979" s="192"/>
    </row>
    <row r="39980" spans="9:10" ht="15.75">
      <c r="I39980" s="192"/>
      <c r="J39980" s="192"/>
    </row>
    <row r="39981" spans="9:10" ht="15.75">
      <c r="I39981" s="192"/>
      <c r="J39981" s="192"/>
    </row>
    <row r="39982" spans="9:10" ht="15.75">
      <c r="I39982" s="192"/>
      <c r="J39982" s="192"/>
    </row>
    <row r="39983" spans="9:10" ht="15.75">
      <c r="I39983" s="192"/>
      <c r="J39983" s="192"/>
    </row>
    <row r="39984" spans="9:10" ht="15.75">
      <c r="I39984" s="192"/>
      <c r="J39984" s="192"/>
    </row>
    <row r="39985" spans="9:10" ht="15.75">
      <c r="I39985" s="192"/>
      <c r="J39985" s="192"/>
    </row>
    <row r="39986" spans="9:10" ht="15.75">
      <c r="I39986" s="192"/>
      <c r="J39986" s="192"/>
    </row>
    <row r="39987" spans="9:10" ht="15.75">
      <c r="I39987" s="192"/>
      <c r="J39987" s="192"/>
    </row>
    <row r="39988" spans="9:10" ht="15.75">
      <c r="I39988" s="192"/>
      <c r="J39988" s="192"/>
    </row>
    <row r="39989" spans="9:10" ht="15.75">
      <c r="I39989" s="192"/>
      <c r="J39989" s="192"/>
    </row>
    <row r="39990" spans="9:10" ht="15.75">
      <c r="I39990" s="192"/>
      <c r="J39990" s="192"/>
    </row>
    <row r="39991" spans="9:10" ht="15.75">
      <c r="I39991" s="192"/>
      <c r="J39991" s="192"/>
    </row>
    <row r="39992" spans="9:10" ht="15.75">
      <c r="I39992" s="192"/>
      <c r="J39992" s="192"/>
    </row>
    <row r="39993" spans="9:10" ht="15.75">
      <c r="I39993" s="192"/>
      <c r="J39993" s="192"/>
    </row>
    <row r="39994" spans="9:10" ht="15.75">
      <c r="I39994" s="192"/>
      <c r="J39994" s="192"/>
    </row>
    <row r="39995" spans="9:10" ht="15.75">
      <c r="I39995" s="192"/>
      <c r="J39995" s="192"/>
    </row>
    <row r="39996" spans="9:10" ht="15.75">
      <c r="I39996" s="192"/>
      <c r="J39996" s="192"/>
    </row>
    <row r="39997" spans="9:10" ht="15.75">
      <c r="I39997" s="192"/>
      <c r="J39997" s="192"/>
    </row>
    <row r="39998" spans="9:10" ht="15.75">
      <c r="I39998" s="192"/>
      <c r="J39998" s="192"/>
    </row>
    <row r="39999" spans="9:10" ht="15.75">
      <c r="I39999" s="192"/>
      <c r="J39999" s="192"/>
    </row>
    <row r="40000" spans="9:10" ht="15.75">
      <c r="I40000" s="192"/>
      <c r="J40000" s="192"/>
    </row>
    <row r="40001" spans="9:10" ht="15.75">
      <c r="I40001" s="192"/>
      <c r="J40001" s="192"/>
    </row>
    <row r="40002" spans="9:10" ht="15.75">
      <c r="I40002" s="192"/>
      <c r="J40002" s="192"/>
    </row>
    <row r="40003" spans="9:10" ht="15.75">
      <c r="I40003" s="192"/>
      <c r="J40003" s="192"/>
    </row>
    <row r="40004" spans="9:10" ht="15.75">
      <c r="I40004" s="192"/>
      <c r="J40004" s="192"/>
    </row>
    <row r="40005" spans="9:10" ht="15.75">
      <c r="I40005" s="192"/>
      <c r="J40005" s="192"/>
    </row>
    <row r="40006" spans="9:10" ht="15.75">
      <c r="I40006" s="192"/>
      <c r="J40006" s="192"/>
    </row>
    <row r="40007" spans="9:10" ht="15.75">
      <c r="I40007" s="192"/>
      <c r="J40007" s="192"/>
    </row>
    <row r="40008" spans="9:10" ht="15.75">
      <c r="I40008" s="192"/>
      <c r="J40008" s="192"/>
    </row>
    <row r="40009" spans="9:10" ht="15.75">
      <c r="I40009" s="192"/>
      <c r="J40009" s="192"/>
    </row>
    <row r="40010" spans="9:10" ht="15.75">
      <c r="I40010" s="192"/>
      <c r="J40010" s="192"/>
    </row>
    <row r="40011" spans="9:10" ht="15.75">
      <c r="I40011" s="192"/>
      <c r="J40011" s="192"/>
    </row>
    <row r="40012" spans="9:10" ht="15.75">
      <c r="I40012" s="192"/>
      <c r="J40012" s="192"/>
    </row>
    <row r="40013" spans="9:10" ht="15.75">
      <c r="I40013" s="192"/>
      <c r="J40013" s="192"/>
    </row>
    <row r="40014" spans="9:10" ht="15.75">
      <c r="I40014" s="192"/>
      <c r="J40014" s="192"/>
    </row>
    <row r="40015" spans="9:10" ht="15.75">
      <c r="I40015" s="192"/>
      <c r="J40015" s="192"/>
    </row>
    <row r="40016" spans="9:10" ht="15.75">
      <c r="I40016" s="192"/>
      <c r="J40016" s="192"/>
    </row>
    <row r="40017" spans="9:10" ht="15.75">
      <c r="I40017" s="192"/>
      <c r="J40017" s="192"/>
    </row>
    <row r="40018" spans="9:10" ht="15.75">
      <c r="I40018" s="192"/>
      <c r="J40018" s="192"/>
    </row>
    <row r="40019" spans="9:10" ht="15.75">
      <c r="I40019" s="192"/>
      <c r="J40019" s="192"/>
    </row>
    <row r="40020" spans="9:10" ht="15.75">
      <c r="I40020" s="192"/>
      <c r="J40020" s="192"/>
    </row>
    <row r="40021" spans="9:10" ht="15.75">
      <c r="I40021" s="192"/>
      <c r="J40021" s="192"/>
    </row>
    <row r="40022" spans="9:10" ht="15.75">
      <c r="I40022" s="192"/>
      <c r="J40022" s="192"/>
    </row>
    <row r="40023" spans="9:10" ht="15.75">
      <c r="I40023" s="192"/>
      <c r="J40023" s="192"/>
    </row>
    <row r="40024" spans="9:10" ht="15.75">
      <c r="I40024" s="192"/>
      <c r="J40024" s="192"/>
    </row>
    <row r="40025" spans="9:10" ht="15.75">
      <c r="I40025" s="192"/>
      <c r="J40025" s="192"/>
    </row>
    <row r="40026" spans="9:10" ht="15.75">
      <c r="I40026" s="192"/>
      <c r="J40026" s="192"/>
    </row>
    <row r="40027" spans="9:10" ht="15.75">
      <c r="I40027" s="192"/>
      <c r="J40027" s="192"/>
    </row>
    <row r="40028" spans="9:10" ht="15.75">
      <c r="I40028" s="192"/>
      <c r="J40028" s="192"/>
    </row>
    <row r="40029" spans="9:10" ht="15.75">
      <c r="I40029" s="192"/>
      <c r="J40029" s="192"/>
    </row>
    <row r="40030" spans="9:10" ht="15.75">
      <c r="I40030" s="192"/>
      <c r="J40030" s="192"/>
    </row>
    <row r="40031" spans="9:10" ht="15.75">
      <c r="I40031" s="192"/>
      <c r="J40031" s="192"/>
    </row>
    <row r="40032" spans="9:10" ht="15.75">
      <c r="I40032" s="192"/>
      <c r="J40032" s="192"/>
    </row>
    <row r="40033" spans="9:10" ht="15.75">
      <c r="I40033" s="192"/>
      <c r="J40033" s="192"/>
    </row>
    <row r="40034" spans="9:10" ht="15.75">
      <c r="I40034" s="192"/>
      <c r="J40034" s="192"/>
    </row>
    <row r="40035" spans="9:10" ht="15.75">
      <c r="I40035" s="192"/>
      <c r="J40035" s="192"/>
    </row>
    <row r="40036" spans="9:10" ht="15.75">
      <c r="I40036" s="192"/>
      <c r="J40036" s="192"/>
    </row>
    <row r="40037" spans="9:10" ht="15.75">
      <c r="I40037" s="192"/>
      <c r="J40037" s="192"/>
    </row>
    <row r="40038" spans="9:10" ht="15.75">
      <c r="I40038" s="192"/>
      <c r="J40038" s="192"/>
    </row>
    <row r="40039" spans="9:10" ht="15.75">
      <c r="I40039" s="192"/>
      <c r="J40039" s="192"/>
    </row>
    <row r="40040" spans="9:10" ht="15.75">
      <c r="I40040" s="192"/>
      <c r="J40040" s="192"/>
    </row>
    <row r="40041" spans="9:10" ht="15.75">
      <c r="I40041" s="192"/>
      <c r="J40041" s="192"/>
    </row>
    <row r="40042" spans="9:10" ht="15.75">
      <c r="I40042" s="192"/>
      <c r="J40042" s="192"/>
    </row>
    <row r="40043" spans="9:10" ht="15.75">
      <c r="I40043" s="192"/>
      <c r="J40043" s="192"/>
    </row>
    <row r="40044" spans="9:10" ht="15.75">
      <c r="I40044" s="192"/>
      <c r="J40044" s="192"/>
    </row>
    <row r="40045" spans="9:10" ht="15.75">
      <c r="I40045" s="192"/>
      <c r="J40045" s="192"/>
    </row>
    <row r="40046" spans="9:10" ht="15.75">
      <c r="I40046" s="192"/>
      <c r="J40046" s="192"/>
    </row>
    <row r="40047" spans="9:10" ht="15.75">
      <c r="I40047" s="192"/>
      <c r="J40047" s="192"/>
    </row>
    <row r="40048" spans="9:10" ht="15.75">
      <c r="I40048" s="192"/>
      <c r="J40048" s="192"/>
    </row>
    <row r="40049" spans="9:10" ht="15.75">
      <c r="I40049" s="192"/>
      <c r="J40049" s="192"/>
    </row>
    <row r="40050" spans="9:10" ht="15.75">
      <c r="I40050" s="192"/>
      <c r="J40050" s="192"/>
    </row>
    <row r="40051" spans="9:10" ht="15.75">
      <c r="I40051" s="192"/>
      <c r="J40051" s="192"/>
    </row>
    <row r="40052" spans="9:10" ht="15.75">
      <c r="I40052" s="192"/>
      <c r="J40052" s="192"/>
    </row>
    <row r="40053" spans="9:10" ht="15.75">
      <c r="I40053" s="192"/>
      <c r="J40053" s="192"/>
    </row>
    <row r="40054" spans="9:10" ht="15.75">
      <c r="I40054" s="192"/>
      <c r="J40054" s="192"/>
    </row>
    <row r="40055" spans="9:10" ht="15.75">
      <c r="I40055" s="192"/>
      <c r="J40055" s="192"/>
    </row>
    <row r="40056" spans="9:10" ht="15.75">
      <c r="I40056" s="192"/>
      <c r="J40056" s="192"/>
    </row>
    <row r="40057" spans="9:10" ht="15.75">
      <c r="I40057" s="192"/>
      <c r="J40057" s="192"/>
    </row>
    <row r="40058" spans="9:10" ht="15.75">
      <c r="I40058" s="192"/>
      <c r="J40058" s="192"/>
    </row>
    <row r="40059" spans="9:10" ht="15.75">
      <c r="I40059" s="192"/>
      <c r="J40059" s="192"/>
    </row>
    <row r="40060" spans="9:10" ht="15.75">
      <c r="I40060" s="192"/>
      <c r="J40060" s="192"/>
    </row>
    <row r="40061" spans="9:10" ht="15.75">
      <c r="I40061" s="192"/>
      <c r="J40061" s="192"/>
    </row>
    <row r="40062" spans="9:10" ht="15.75">
      <c r="I40062" s="192"/>
      <c r="J40062" s="192"/>
    </row>
    <row r="40063" spans="9:10" ht="15.75">
      <c r="I40063" s="192"/>
      <c r="J40063" s="192"/>
    </row>
    <row r="40064" spans="9:10" ht="15.75">
      <c r="I40064" s="192"/>
      <c r="J40064" s="192"/>
    </row>
    <row r="40065" spans="9:10" ht="15.75">
      <c r="I40065" s="192"/>
      <c r="J40065" s="192"/>
    </row>
    <row r="40066" spans="9:10" ht="15.75">
      <c r="I40066" s="192"/>
      <c r="J40066" s="192"/>
    </row>
    <row r="40067" spans="9:10" ht="15.75">
      <c r="I40067" s="192"/>
      <c r="J40067" s="192"/>
    </row>
    <row r="40068" spans="9:10" ht="15.75">
      <c r="I40068" s="192"/>
      <c r="J40068" s="192"/>
    </row>
    <row r="40069" spans="9:10" ht="15.75">
      <c r="I40069" s="192"/>
      <c r="J40069" s="192"/>
    </row>
    <row r="40070" spans="9:10" ht="15.75">
      <c r="I40070" s="192"/>
      <c r="J40070" s="192"/>
    </row>
    <row r="40071" spans="9:10" ht="15.75">
      <c r="I40071" s="192"/>
      <c r="J40071" s="192"/>
    </row>
    <row r="40072" spans="9:10" ht="15.75">
      <c r="I40072" s="192"/>
      <c r="J40072" s="192"/>
    </row>
    <row r="40073" spans="9:10" ht="15.75">
      <c r="I40073" s="192"/>
      <c r="J40073" s="192"/>
    </row>
    <row r="40074" spans="9:10" ht="15.75">
      <c r="I40074" s="192"/>
      <c r="J40074" s="192"/>
    </row>
    <row r="40075" spans="9:10" ht="15.75">
      <c r="I40075" s="192"/>
      <c r="J40075" s="192"/>
    </row>
    <row r="40076" spans="9:10" ht="15.75">
      <c r="I40076" s="192"/>
      <c r="J40076" s="192"/>
    </row>
    <row r="40077" spans="9:10" ht="15.75">
      <c r="I40077" s="192"/>
      <c r="J40077" s="192"/>
    </row>
    <row r="40078" spans="9:10" ht="15.75">
      <c r="I40078" s="192"/>
      <c r="J40078" s="192"/>
    </row>
    <row r="40079" spans="9:10" ht="15.75">
      <c r="I40079" s="192"/>
      <c r="J40079" s="192"/>
    </row>
    <row r="40080" spans="9:10" ht="15.75">
      <c r="I40080" s="192"/>
      <c r="J40080" s="192"/>
    </row>
    <row r="40081" spans="9:10" ht="15.75">
      <c r="I40081" s="192"/>
      <c r="J40081" s="192"/>
    </row>
    <row r="40082" spans="9:10" ht="15.75">
      <c r="I40082" s="192"/>
      <c r="J40082" s="192"/>
    </row>
    <row r="40083" spans="9:10" ht="15.75">
      <c r="I40083" s="192"/>
      <c r="J40083" s="192"/>
    </row>
    <row r="40084" spans="9:10" ht="15.75">
      <c r="I40084" s="192"/>
      <c r="J40084" s="192"/>
    </row>
    <row r="40085" spans="9:10" ht="15.75">
      <c r="I40085" s="192"/>
      <c r="J40085" s="192"/>
    </row>
    <row r="40086" spans="9:10" ht="15.75">
      <c r="I40086" s="192"/>
      <c r="J40086" s="192"/>
    </row>
    <row r="40087" spans="9:10" ht="15.75">
      <c r="I40087" s="192"/>
      <c r="J40087" s="192"/>
    </row>
    <row r="40088" spans="9:10" ht="15.75">
      <c r="I40088" s="192"/>
      <c r="J40088" s="192"/>
    </row>
    <row r="40089" spans="9:10" ht="15.75">
      <c r="I40089" s="192"/>
      <c r="J40089" s="192"/>
    </row>
    <row r="40090" spans="9:10" ht="15.75">
      <c r="I40090" s="192"/>
      <c r="J40090" s="192"/>
    </row>
    <row r="40091" spans="9:10" ht="15.75">
      <c r="I40091" s="192"/>
      <c r="J40091" s="192"/>
    </row>
    <row r="40092" spans="9:10" ht="15.75">
      <c r="I40092" s="192"/>
      <c r="J40092" s="192"/>
    </row>
    <row r="40093" spans="9:10" ht="15.75">
      <c r="I40093" s="192"/>
      <c r="J40093" s="192"/>
    </row>
    <row r="40094" spans="9:10" ht="15.75">
      <c r="I40094" s="192"/>
      <c r="J40094" s="192"/>
    </row>
    <row r="40095" spans="9:10" ht="15.75">
      <c r="I40095" s="192"/>
      <c r="J40095" s="192"/>
    </row>
    <row r="40096" spans="9:10" ht="15.75">
      <c r="I40096" s="192"/>
      <c r="J40096" s="192"/>
    </row>
    <row r="40097" spans="9:10" ht="15.75">
      <c r="I40097" s="192"/>
      <c r="J40097" s="192"/>
    </row>
    <row r="40098" spans="9:10" ht="15.75">
      <c r="I40098" s="192"/>
      <c r="J40098" s="192"/>
    </row>
    <row r="40099" spans="9:10" ht="15.75">
      <c r="I40099" s="192"/>
      <c r="J40099" s="192"/>
    </row>
    <row r="40100" spans="9:10" ht="15.75">
      <c r="I40100" s="192"/>
      <c r="J40100" s="192"/>
    </row>
    <row r="40101" spans="9:10" ht="15.75">
      <c r="I40101" s="192"/>
      <c r="J40101" s="192"/>
    </row>
    <row r="40102" spans="9:10" ht="15.75">
      <c r="I40102" s="192"/>
      <c r="J40102" s="192"/>
    </row>
    <row r="40103" spans="9:10" ht="15.75">
      <c r="I40103" s="192"/>
      <c r="J40103" s="192"/>
    </row>
    <row r="40104" spans="9:10" ht="15.75">
      <c r="I40104" s="192"/>
      <c r="J40104" s="192"/>
    </row>
    <row r="40105" spans="9:10" ht="15.75">
      <c r="I40105" s="192"/>
      <c r="J40105" s="192"/>
    </row>
    <row r="40106" spans="9:10" ht="15.75">
      <c r="I40106" s="192"/>
      <c r="J40106" s="192"/>
    </row>
    <row r="40107" spans="9:10" ht="15.75">
      <c r="I40107" s="192"/>
      <c r="J40107" s="192"/>
    </row>
    <row r="40108" spans="9:10" ht="15.75">
      <c r="I40108" s="192"/>
      <c r="J40108" s="192"/>
    </row>
    <row r="40109" spans="9:10" ht="15.75">
      <c r="I40109" s="192"/>
      <c r="J40109" s="192"/>
    </row>
    <row r="40110" spans="9:10" ht="15.75">
      <c r="I40110" s="192"/>
      <c r="J40110" s="192"/>
    </row>
    <row r="40111" spans="9:10" ht="15.75">
      <c r="I40111" s="192"/>
      <c r="J40111" s="192"/>
    </row>
    <row r="40112" spans="9:10" ht="15.75">
      <c r="I40112" s="192"/>
      <c r="J40112" s="192"/>
    </row>
    <row r="40113" spans="9:10" ht="15.75">
      <c r="I40113" s="192"/>
      <c r="J40113" s="192"/>
    </row>
    <row r="40114" spans="9:10" ht="15.75">
      <c r="I40114" s="192"/>
      <c r="J40114" s="192"/>
    </row>
    <row r="40115" spans="9:10" ht="15.75">
      <c r="I40115" s="192"/>
      <c r="J40115" s="192"/>
    </row>
    <row r="40116" spans="9:10" ht="15.75">
      <c r="I40116" s="192"/>
      <c r="J40116" s="192"/>
    </row>
    <row r="40117" spans="9:10" ht="15.75">
      <c r="I40117" s="192"/>
      <c r="J40117" s="192"/>
    </row>
    <row r="40118" spans="9:10" ht="15.75">
      <c r="I40118" s="192"/>
      <c r="J40118" s="192"/>
    </row>
    <row r="40119" spans="9:10" ht="15.75">
      <c r="I40119" s="192"/>
      <c r="J40119" s="192"/>
    </row>
    <row r="40120" spans="9:10" ht="15.75">
      <c r="I40120" s="192"/>
      <c r="J40120" s="192"/>
    </row>
    <row r="40121" spans="9:10" ht="15.75">
      <c r="I40121" s="192"/>
      <c r="J40121" s="192"/>
    </row>
    <row r="40122" spans="9:10" ht="15.75">
      <c r="I40122" s="192"/>
      <c r="J40122" s="192"/>
    </row>
    <row r="40123" spans="9:10" ht="15.75">
      <c r="I40123" s="192"/>
      <c r="J40123" s="192"/>
    </row>
    <row r="40124" spans="9:10" ht="15.75">
      <c r="I40124" s="192"/>
      <c r="J40124" s="192"/>
    </row>
    <row r="40125" spans="9:10" ht="15.75">
      <c r="I40125" s="192"/>
      <c r="J40125" s="192"/>
    </row>
    <row r="40126" spans="9:10" ht="15.75">
      <c r="I40126" s="192"/>
      <c r="J40126" s="192"/>
    </row>
    <row r="40127" spans="9:10" ht="15.75">
      <c r="I40127" s="192"/>
      <c r="J40127" s="192"/>
    </row>
    <row r="40128" spans="9:10" ht="15.75">
      <c r="I40128" s="192"/>
      <c r="J40128" s="192"/>
    </row>
    <row r="40129" spans="9:10" ht="15.75">
      <c r="I40129" s="192"/>
      <c r="J40129" s="192"/>
    </row>
    <row r="40130" spans="9:10" ht="15.75">
      <c r="I40130" s="192"/>
      <c r="J40130" s="192"/>
    </row>
    <row r="40131" spans="9:10" ht="15.75">
      <c r="I40131" s="192"/>
      <c r="J40131" s="192"/>
    </row>
    <row r="40132" spans="9:10" ht="15.75">
      <c r="I40132" s="192"/>
      <c r="J40132" s="192"/>
    </row>
    <row r="40133" spans="9:10" ht="15.75">
      <c r="I40133" s="192"/>
      <c r="J40133" s="192"/>
    </row>
    <row r="40134" spans="9:10" ht="15.75">
      <c r="I40134" s="192"/>
      <c r="J40134" s="192"/>
    </row>
    <row r="40135" spans="9:10" ht="15.75">
      <c r="I40135" s="192"/>
      <c r="J40135" s="192"/>
    </row>
    <row r="40136" spans="9:10" ht="15.75">
      <c r="I40136" s="192"/>
      <c r="J40136" s="192"/>
    </row>
    <row r="40137" spans="9:10" ht="15.75">
      <c r="I40137" s="192"/>
      <c r="J40137" s="192"/>
    </row>
    <row r="40138" spans="9:10" ht="15.75">
      <c r="I40138" s="192"/>
      <c r="J40138" s="192"/>
    </row>
    <row r="40139" spans="9:10" ht="15.75">
      <c r="I40139" s="192"/>
      <c r="J40139" s="192"/>
    </row>
    <row r="40140" spans="9:10" ht="15.75">
      <c r="I40140" s="192"/>
      <c r="J40140" s="192"/>
    </row>
    <row r="40141" spans="9:10" ht="15.75">
      <c r="I40141" s="192"/>
      <c r="J40141" s="192"/>
    </row>
    <row r="40142" spans="9:10" ht="15.75">
      <c r="I40142" s="192"/>
      <c r="J40142" s="192"/>
    </row>
    <row r="40143" spans="9:10" ht="15.75">
      <c r="I40143" s="192"/>
      <c r="J40143" s="192"/>
    </row>
    <row r="40144" spans="9:10" ht="15.75">
      <c r="I40144" s="192"/>
      <c r="J40144" s="192"/>
    </row>
    <row r="40145" spans="9:10" ht="15.75">
      <c r="I40145" s="192"/>
      <c r="J40145" s="192"/>
    </row>
    <row r="40146" spans="9:10" ht="15.75">
      <c r="I40146" s="192"/>
      <c r="J40146" s="192"/>
    </row>
    <row r="40147" spans="9:10" ht="15.75">
      <c r="I40147" s="192"/>
      <c r="J40147" s="192"/>
    </row>
    <row r="40148" spans="9:10" ht="15.75">
      <c r="I40148" s="192"/>
      <c r="J40148" s="192"/>
    </row>
    <row r="40149" spans="9:10" ht="15.75">
      <c r="I40149" s="192"/>
      <c r="J40149" s="192"/>
    </row>
    <row r="40150" spans="9:10" ht="15.75">
      <c r="I40150" s="192"/>
      <c r="J40150" s="192"/>
    </row>
    <row r="40151" spans="9:10" ht="15.75">
      <c r="I40151" s="192"/>
      <c r="J40151" s="192"/>
    </row>
    <row r="40152" spans="9:10" ht="15.75">
      <c r="I40152" s="192"/>
      <c r="J40152" s="192"/>
    </row>
    <row r="40153" spans="9:10" ht="15.75">
      <c r="I40153" s="192"/>
      <c r="J40153" s="192"/>
    </row>
    <row r="40154" spans="9:10" ht="15.75">
      <c r="I40154" s="192"/>
      <c r="J40154" s="192"/>
    </row>
    <row r="40155" spans="9:10" ht="15.75">
      <c r="I40155" s="192"/>
      <c r="J40155" s="192"/>
    </row>
    <row r="40156" spans="9:10" ht="15.75">
      <c r="I40156" s="192"/>
      <c r="J40156" s="192"/>
    </row>
    <row r="40157" spans="9:10" ht="15.75">
      <c r="I40157" s="192"/>
      <c r="J40157" s="192"/>
    </row>
    <row r="40158" spans="9:10" ht="15.75">
      <c r="I40158" s="192"/>
      <c r="J40158" s="192"/>
    </row>
    <row r="40159" spans="9:10" ht="15.75">
      <c r="I40159" s="192"/>
      <c r="J40159" s="192"/>
    </row>
    <row r="40160" spans="9:10" ht="15.75">
      <c r="I40160" s="192"/>
      <c r="J40160" s="192"/>
    </row>
    <row r="40161" spans="9:10" ht="15.75">
      <c r="I40161" s="192"/>
      <c r="J40161" s="192"/>
    </row>
    <row r="40162" spans="9:10" ht="15.75">
      <c r="I40162" s="192"/>
      <c r="J40162" s="192"/>
    </row>
    <row r="40163" spans="9:10" ht="15.75">
      <c r="I40163" s="192"/>
      <c r="J40163" s="192"/>
    </row>
    <row r="40164" spans="9:10" ht="15.75">
      <c r="I40164" s="192"/>
      <c r="J40164" s="192"/>
    </row>
    <row r="40165" spans="9:10" ht="15.75">
      <c r="I40165" s="192"/>
      <c r="J40165" s="192"/>
    </row>
    <row r="40166" spans="9:10" ht="15.75">
      <c r="I40166" s="192"/>
      <c r="J40166" s="192"/>
    </row>
    <row r="40167" spans="9:10" ht="15.75">
      <c r="I40167" s="192"/>
      <c r="J40167" s="192"/>
    </row>
    <row r="40168" spans="9:10" ht="15.75">
      <c r="I40168" s="192"/>
      <c r="J40168" s="192"/>
    </row>
    <row r="40169" spans="9:10" ht="15.75">
      <c r="I40169" s="192"/>
      <c r="J40169" s="192"/>
    </row>
    <row r="40170" spans="9:10" ht="15.75">
      <c r="I40170" s="192"/>
      <c r="J40170" s="192"/>
    </row>
    <row r="40171" spans="9:10" ht="15.75">
      <c r="I40171" s="192"/>
      <c r="J40171" s="192"/>
    </row>
    <row r="40172" spans="9:10" ht="15.75">
      <c r="I40172" s="192"/>
      <c r="J40172" s="192"/>
    </row>
    <row r="40173" spans="9:10" ht="15.75">
      <c r="I40173" s="192"/>
      <c r="J40173" s="192"/>
    </row>
    <row r="40174" spans="9:10" ht="15.75">
      <c r="I40174" s="192"/>
      <c r="J40174" s="192"/>
    </row>
    <row r="40175" spans="9:10" ht="15.75">
      <c r="I40175" s="192"/>
      <c r="J40175" s="192"/>
    </row>
    <row r="40176" spans="9:10" ht="15.75">
      <c r="I40176" s="192"/>
      <c r="J40176" s="192"/>
    </row>
    <row r="40177" spans="9:10" ht="15.75">
      <c r="I40177" s="192"/>
      <c r="J40177" s="192"/>
    </row>
    <row r="40178" spans="9:10" ht="15.75">
      <c r="I40178" s="192"/>
      <c r="J40178" s="192"/>
    </row>
    <row r="40179" spans="9:10" ht="15.75">
      <c r="I40179" s="192"/>
      <c r="J40179" s="192"/>
    </row>
    <row r="40180" spans="9:10" ht="15.75">
      <c r="I40180" s="192"/>
      <c r="J40180" s="192"/>
    </row>
    <row r="40181" spans="9:10" ht="15.75">
      <c r="I40181" s="192"/>
      <c r="J40181" s="192"/>
    </row>
    <row r="40182" spans="9:10" ht="15.75">
      <c r="I40182" s="192"/>
      <c r="J40182" s="192"/>
    </row>
    <row r="40183" spans="9:10" ht="15.75">
      <c r="I40183" s="192"/>
      <c r="J40183" s="192"/>
    </row>
    <row r="40184" spans="9:10" ht="15.75">
      <c r="I40184" s="192"/>
      <c r="J40184" s="192"/>
    </row>
    <row r="40185" spans="9:10" ht="15.75">
      <c r="I40185" s="192"/>
      <c r="J40185" s="192"/>
    </row>
    <row r="40186" spans="9:10" ht="15.75">
      <c r="I40186" s="192"/>
      <c r="J40186" s="192"/>
    </row>
    <row r="40187" spans="9:10" ht="15.75">
      <c r="I40187" s="192"/>
      <c r="J40187" s="192"/>
    </row>
    <row r="40188" spans="9:10" ht="15.75">
      <c r="I40188" s="192"/>
      <c r="J40188" s="192"/>
    </row>
    <row r="40189" spans="9:10" ht="15.75">
      <c r="I40189" s="192"/>
      <c r="J40189" s="192"/>
    </row>
    <row r="40190" spans="9:10" ht="15.75">
      <c r="I40190" s="192"/>
      <c r="J40190" s="192"/>
    </row>
    <row r="40191" spans="9:10" ht="15.75">
      <c r="I40191" s="192"/>
      <c r="J40191" s="192"/>
    </row>
    <row r="40192" spans="9:10" ht="15.75">
      <c r="I40192" s="192"/>
      <c r="J40192" s="192"/>
    </row>
    <row r="40193" spans="9:10" ht="15.75">
      <c r="I40193" s="192"/>
      <c r="J40193" s="192"/>
    </row>
    <row r="40194" spans="9:10" ht="15.75">
      <c r="I40194" s="192"/>
      <c r="J40194" s="192"/>
    </row>
    <row r="40195" spans="9:10" ht="15.75">
      <c r="I40195" s="192"/>
      <c r="J40195" s="192"/>
    </row>
    <row r="40196" spans="9:10" ht="15.75">
      <c r="I40196" s="192"/>
      <c r="J40196" s="192"/>
    </row>
    <row r="40197" spans="9:10" ht="15.75">
      <c r="I40197" s="192"/>
      <c r="J40197" s="192"/>
    </row>
    <row r="40198" spans="9:10" ht="15.75">
      <c r="I40198" s="192"/>
      <c r="J40198" s="192"/>
    </row>
    <row r="40199" spans="9:10" ht="15.75">
      <c r="I40199" s="192"/>
      <c r="J40199" s="192"/>
    </row>
    <row r="40200" spans="9:10" ht="15.75">
      <c r="I40200" s="192"/>
      <c r="J40200" s="192"/>
    </row>
    <row r="40201" spans="9:10" ht="15.75">
      <c r="I40201" s="192"/>
      <c r="J40201" s="192"/>
    </row>
    <row r="40202" spans="9:10" ht="15.75">
      <c r="I40202" s="192"/>
      <c r="J40202" s="192"/>
    </row>
    <row r="40203" spans="9:10" ht="15.75">
      <c r="I40203" s="192"/>
      <c r="J40203" s="192"/>
    </row>
    <row r="40204" spans="9:10" ht="15.75">
      <c r="I40204" s="192"/>
      <c r="J40204" s="192"/>
    </row>
    <row r="40205" spans="9:10" ht="15.75">
      <c r="I40205" s="192"/>
      <c r="J40205" s="192"/>
    </row>
    <row r="40206" spans="9:10" ht="15.75">
      <c r="I40206" s="192"/>
      <c r="J40206" s="192"/>
    </row>
    <row r="40207" spans="9:10" ht="15.75">
      <c r="I40207" s="192"/>
      <c r="J40207" s="192"/>
    </row>
    <row r="40208" spans="9:10" ht="15.75">
      <c r="I40208" s="192"/>
      <c r="J40208" s="192"/>
    </row>
    <row r="40209" spans="9:10" ht="15.75">
      <c r="I40209" s="192"/>
      <c r="J40209" s="192"/>
    </row>
    <row r="40210" spans="9:10" ht="15.75">
      <c r="I40210" s="192"/>
      <c r="J40210" s="192"/>
    </row>
    <row r="40211" spans="9:10" ht="15.75">
      <c r="I40211" s="192"/>
      <c r="J40211" s="192"/>
    </row>
    <row r="40212" spans="9:10" ht="15.75">
      <c r="I40212" s="192"/>
      <c r="J40212" s="192"/>
    </row>
    <row r="40213" spans="9:10" ht="15.75">
      <c r="I40213" s="192"/>
      <c r="J40213" s="192"/>
    </row>
    <row r="40214" spans="9:10" ht="15.75">
      <c r="I40214" s="192"/>
      <c r="J40214" s="192"/>
    </row>
    <row r="40215" spans="9:10" ht="15.75">
      <c r="I40215" s="192"/>
      <c r="J40215" s="192"/>
    </row>
    <row r="40216" spans="9:10" ht="15.75">
      <c r="I40216" s="192"/>
      <c r="J40216" s="192"/>
    </row>
    <row r="40217" spans="9:10" ht="15.75">
      <c r="I40217" s="192"/>
      <c r="J40217" s="192"/>
    </row>
    <row r="40218" spans="9:10" ht="15.75">
      <c r="I40218" s="192"/>
      <c r="J40218" s="192"/>
    </row>
    <row r="40219" spans="9:10" ht="15.75">
      <c r="I40219" s="192"/>
      <c r="J40219" s="192"/>
    </row>
    <row r="40220" spans="9:10" ht="15.75">
      <c r="I40220" s="192"/>
      <c r="J40220" s="192"/>
    </row>
    <row r="40221" spans="9:10" ht="15.75">
      <c r="I40221" s="192"/>
      <c r="J40221" s="192"/>
    </row>
    <row r="40222" spans="9:10" ht="15.75">
      <c r="I40222" s="192"/>
      <c r="J40222" s="192"/>
    </row>
    <row r="40223" spans="9:10" ht="15.75">
      <c r="I40223" s="192"/>
      <c r="J40223" s="192"/>
    </row>
    <row r="40224" spans="9:10" ht="15.75">
      <c r="I40224" s="192"/>
      <c r="J40224" s="192"/>
    </row>
    <row r="40225" spans="9:10" ht="15.75">
      <c r="I40225" s="192"/>
      <c r="J40225" s="192"/>
    </row>
    <row r="40226" spans="9:10" ht="15.75">
      <c r="I40226" s="192"/>
      <c r="J40226" s="192"/>
    </row>
    <row r="40227" spans="9:10" ht="15.75">
      <c r="I40227" s="192"/>
      <c r="J40227" s="192"/>
    </row>
    <row r="40228" spans="9:10" ht="15.75">
      <c r="I40228" s="192"/>
      <c r="J40228" s="192"/>
    </row>
    <row r="40229" spans="9:10" ht="15.75">
      <c r="I40229" s="192"/>
      <c r="J40229" s="192"/>
    </row>
    <row r="40230" spans="9:10" ht="15.75">
      <c r="I40230" s="192"/>
      <c r="J40230" s="192"/>
    </row>
    <row r="40231" spans="9:10" ht="15.75">
      <c r="I40231" s="192"/>
      <c r="J40231" s="192"/>
    </row>
    <row r="40232" spans="9:10" ht="15.75">
      <c r="I40232" s="192"/>
      <c r="J40232" s="192"/>
    </row>
    <row r="40233" spans="9:10" ht="15.75">
      <c r="I40233" s="192"/>
      <c r="J40233" s="192"/>
    </row>
    <row r="40234" spans="9:10" ht="15.75">
      <c r="I40234" s="192"/>
      <c r="J40234" s="192"/>
    </row>
    <row r="40235" spans="9:10" ht="15.75">
      <c r="I40235" s="192"/>
      <c r="J40235" s="192"/>
    </row>
    <row r="40236" spans="9:10" ht="15.75">
      <c r="I40236" s="192"/>
      <c r="J40236" s="192"/>
    </row>
    <row r="40237" spans="9:10" ht="15.75">
      <c r="I40237" s="192"/>
      <c r="J40237" s="192"/>
    </row>
    <row r="40238" spans="9:10" ht="15.75">
      <c r="I40238" s="192"/>
      <c r="J40238" s="192"/>
    </row>
    <row r="40239" spans="9:10" ht="15.75">
      <c r="I40239" s="192"/>
      <c r="J40239" s="192"/>
    </row>
    <row r="40240" spans="9:10" ht="15.75">
      <c r="I40240" s="192"/>
      <c r="J40240" s="192"/>
    </row>
    <row r="40241" spans="9:10" ht="15.75">
      <c r="I40241" s="192"/>
      <c r="J40241" s="192"/>
    </row>
    <row r="40242" spans="9:10" ht="15.75">
      <c r="I40242" s="192"/>
      <c r="J40242" s="192"/>
    </row>
    <row r="40243" spans="9:10" ht="15.75">
      <c r="I40243" s="192"/>
      <c r="J40243" s="192"/>
    </row>
    <row r="40244" spans="9:10" ht="15.75">
      <c r="I40244" s="192"/>
      <c r="J40244" s="192"/>
    </row>
    <row r="40245" spans="9:10" ht="15.75">
      <c r="I40245" s="192"/>
      <c r="J40245" s="192"/>
    </row>
    <row r="40246" spans="9:10" ht="15.75">
      <c r="I40246" s="192"/>
      <c r="J40246" s="192"/>
    </row>
    <row r="40247" spans="9:10" ht="15.75">
      <c r="I40247" s="192"/>
      <c r="J40247" s="192"/>
    </row>
    <row r="40248" spans="9:10" ht="15.75">
      <c r="I40248" s="192"/>
      <c r="J40248" s="192"/>
    </row>
    <row r="40249" spans="9:10" ht="15.75">
      <c r="I40249" s="192"/>
      <c r="J40249" s="192"/>
    </row>
    <row r="40250" spans="9:10" ht="15.75">
      <c r="I40250" s="192"/>
      <c r="J40250" s="192"/>
    </row>
    <row r="40251" spans="9:10" ht="15.75">
      <c r="I40251" s="192"/>
      <c r="J40251" s="192"/>
    </row>
    <row r="40252" spans="9:10" ht="15.75">
      <c r="I40252" s="192"/>
      <c r="J40252" s="192"/>
    </row>
    <row r="40253" spans="9:10" ht="15.75">
      <c r="I40253" s="192"/>
      <c r="J40253" s="192"/>
    </row>
    <row r="40254" spans="9:10" ht="15.75">
      <c r="I40254" s="192"/>
      <c r="J40254" s="192"/>
    </row>
    <row r="40255" spans="9:10" ht="15.75">
      <c r="I40255" s="192"/>
      <c r="J40255" s="192"/>
    </row>
    <row r="40256" spans="9:10" ht="15.75">
      <c r="I40256" s="192"/>
      <c r="J40256" s="192"/>
    </row>
    <row r="40257" spans="9:10" ht="15.75">
      <c r="I40257" s="192"/>
      <c r="J40257" s="192"/>
    </row>
    <row r="40258" spans="9:10" ht="15.75">
      <c r="I40258" s="192"/>
      <c r="J40258" s="192"/>
    </row>
    <row r="40259" spans="9:10" ht="15.75">
      <c r="I40259" s="192"/>
      <c r="J40259" s="192"/>
    </row>
    <row r="40260" spans="9:10" ht="15.75">
      <c r="I40260" s="192"/>
      <c r="J40260" s="192"/>
    </row>
    <row r="40261" spans="9:10" ht="15.75">
      <c r="I40261" s="192"/>
      <c r="J40261" s="192"/>
    </row>
    <row r="40262" spans="9:10" ht="15.75">
      <c r="I40262" s="192"/>
      <c r="J40262" s="192"/>
    </row>
    <row r="40263" spans="9:10" ht="15.75">
      <c r="I40263" s="192"/>
      <c r="J40263" s="192"/>
    </row>
    <row r="40264" spans="9:10" ht="15.75">
      <c r="I40264" s="192"/>
      <c r="J40264" s="192"/>
    </row>
    <row r="40265" spans="9:10" ht="15.75">
      <c r="I40265" s="192"/>
      <c r="J40265" s="192"/>
    </row>
    <row r="40266" spans="9:10" ht="15.75">
      <c r="I40266" s="192"/>
      <c r="J40266" s="192"/>
    </row>
    <row r="40267" spans="9:10" ht="15.75">
      <c r="I40267" s="192"/>
      <c r="J40267" s="192"/>
    </row>
    <row r="40268" spans="9:10" ht="15.75">
      <c r="I40268" s="192"/>
      <c r="J40268" s="192"/>
    </row>
    <row r="40269" spans="9:10" ht="15.75">
      <c r="I40269" s="192"/>
      <c r="J40269" s="192"/>
    </row>
    <row r="40270" spans="9:10" ht="15.75">
      <c r="I40270" s="192"/>
      <c r="J40270" s="192"/>
    </row>
    <row r="40271" spans="9:10" ht="15.75">
      <c r="I40271" s="192"/>
      <c r="J40271" s="192"/>
    </row>
    <row r="40272" spans="9:10" ht="15.75">
      <c r="I40272" s="192"/>
      <c r="J40272" s="192"/>
    </row>
    <row r="40273" spans="9:10" ht="15.75">
      <c r="I40273" s="192"/>
      <c r="J40273" s="192"/>
    </row>
    <row r="40274" spans="9:10" ht="15.75">
      <c r="I40274" s="192"/>
      <c r="J40274" s="192"/>
    </row>
    <row r="40275" spans="9:10" ht="15.75">
      <c r="I40275" s="192"/>
      <c r="J40275" s="192"/>
    </row>
    <row r="40276" spans="9:10" ht="15.75">
      <c r="I40276" s="192"/>
      <c r="J40276" s="192"/>
    </row>
    <row r="40277" spans="9:10" ht="15.75">
      <c r="I40277" s="192"/>
      <c r="J40277" s="192"/>
    </row>
    <row r="40278" spans="9:10" ht="15.75">
      <c r="I40278" s="192"/>
      <c r="J40278" s="192"/>
    </row>
    <row r="40279" spans="9:10" ht="15.75">
      <c r="I40279" s="192"/>
      <c r="J40279" s="192"/>
    </row>
    <row r="40280" spans="9:10" ht="15.75">
      <c r="I40280" s="192"/>
      <c r="J40280" s="192"/>
    </row>
    <row r="40281" spans="9:10" ht="15.75">
      <c r="I40281" s="192"/>
      <c r="J40281" s="192"/>
    </row>
    <row r="40282" spans="9:10" ht="15.75">
      <c r="I40282" s="192"/>
      <c r="J40282" s="192"/>
    </row>
    <row r="40283" spans="9:10" ht="15.75">
      <c r="I40283" s="192"/>
      <c r="J40283" s="192"/>
    </row>
    <row r="40284" spans="9:10" ht="15.75">
      <c r="I40284" s="192"/>
      <c r="J40284" s="192"/>
    </row>
    <row r="40285" spans="9:10" ht="15.75">
      <c r="I40285" s="192"/>
      <c r="J40285" s="192"/>
    </row>
    <row r="40286" spans="9:10" ht="15.75">
      <c r="I40286" s="192"/>
      <c r="J40286" s="192"/>
    </row>
    <row r="40287" spans="9:10" ht="15.75">
      <c r="I40287" s="192"/>
      <c r="J40287" s="192"/>
    </row>
    <row r="40288" spans="9:10" ht="15.75">
      <c r="I40288" s="192"/>
      <c r="J40288" s="192"/>
    </row>
    <row r="40289" spans="9:10" ht="15.75">
      <c r="I40289" s="192"/>
      <c r="J40289" s="192"/>
    </row>
    <row r="40290" spans="9:10" ht="15.75">
      <c r="I40290" s="192"/>
      <c r="J40290" s="192"/>
    </row>
    <row r="40291" spans="9:10" ht="15.75">
      <c r="I40291" s="192"/>
      <c r="J40291" s="192"/>
    </row>
    <row r="40292" spans="9:10" ht="15.75">
      <c r="I40292" s="192"/>
      <c r="J40292" s="192"/>
    </row>
    <row r="40293" spans="9:10" ht="15.75">
      <c r="I40293" s="192"/>
      <c r="J40293" s="192"/>
    </row>
    <row r="40294" spans="9:10" ht="15.75">
      <c r="I40294" s="192"/>
      <c r="J40294" s="192"/>
    </row>
    <row r="40295" spans="9:10" ht="15.75">
      <c r="I40295" s="192"/>
      <c r="J40295" s="192"/>
    </row>
    <row r="40296" spans="9:10" ht="15.75">
      <c r="I40296" s="192"/>
      <c r="J40296" s="192"/>
    </row>
    <row r="40297" spans="9:10" ht="15.75">
      <c r="I40297" s="192"/>
      <c r="J40297" s="192"/>
    </row>
    <row r="40298" spans="9:10" ht="15.75">
      <c r="I40298" s="192"/>
      <c r="J40298" s="192"/>
    </row>
    <row r="40299" spans="9:10" ht="15.75">
      <c r="I40299" s="192"/>
      <c r="J40299" s="192"/>
    </row>
    <row r="40300" spans="9:10" ht="15.75">
      <c r="I40300" s="192"/>
      <c r="J40300" s="192"/>
    </row>
    <row r="40301" spans="9:10" ht="15.75">
      <c r="I40301" s="192"/>
      <c r="J40301" s="192"/>
    </row>
    <row r="40302" spans="9:10" ht="15.75">
      <c r="I40302" s="192"/>
      <c r="J40302" s="192"/>
    </row>
    <row r="40303" spans="9:10" ht="15.75">
      <c r="I40303" s="192"/>
      <c r="J40303" s="192"/>
    </row>
    <row r="40304" spans="9:10" ht="15.75">
      <c r="I40304" s="192"/>
      <c r="J40304" s="192"/>
    </row>
    <row r="40305" spans="9:10" ht="15.75">
      <c r="I40305" s="192"/>
      <c r="J40305" s="192"/>
    </row>
    <row r="40306" spans="9:10" ht="15.75">
      <c r="I40306" s="192"/>
      <c r="J40306" s="192"/>
    </row>
    <row r="40307" spans="9:10" ht="15.75">
      <c r="I40307" s="192"/>
      <c r="J40307" s="192"/>
    </row>
    <row r="40308" spans="9:10" ht="15.75">
      <c r="I40308" s="192"/>
      <c r="J40308" s="192"/>
    </row>
    <row r="40309" spans="9:10" ht="15.75">
      <c r="I40309" s="192"/>
      <c r="J40309" s="192"/>
    </row>
    <row r="40310" spans="9:10" ht="15.75">
      <c r="I40310" s="192"/>
      <c r="J40310" s="192"/>
    </row>
    <row r="40311" spans="9:10" ht="15.75">
      <c r="I40311" s="192"/>
      <c r="J40311" s="192"/>
    </row>
    <row r="40312" spans="9:10" ht="15.75">
      <c r="I40312" s="192"/>
      <c r="J40312" s="192"/>
    </row>
    <row r="40313" spans="9:10" ht="15.75">
      <c r="I40313" s="192"/>
      <c r="J40313" s="192"/>
    </row>
    <row r="40314" spans="9:10" ht="15.75">
      <c r="I40314" s="192"/>
      <c r="J40314" s="192"/>
    </row>
    <row r="40315" spans="9:10" ht="15.75">
      <c r="I40315" s="192"/>
      <c r="J40315" s="192"/>
    </row>
    <row r="40316" spans="9:10" ht="15.75">
      <c r="I40316" s="192"/>
      <c r="J40316" s="192"/>
    </row>
    <row r="40317" spans="9:10" ht="15.75">
      <c r="I40317" s="192"/>
      <c r="J40317" s="192"/>
    </row>
    <row r="40318" spans="9:10" ht="15.75">
      <c r="I40318" s="192"/>
      <c r="J40318" s="192"/>
    </row>
    <row r="40319" spans="9:10" ht="15.75">
      <c r="I40319" s="192"/>
      <c r="J40319" s="192"/>
    </row>
    <row r="40320" spans="9:10" ht="15.75">
      <c r="I40320" s="192"/>
      <c r="J40320" s="192"/>
    </row>
    <row r="40321" spans="9:10" ht="15.75">
      <c r="I40321" s="192"/>
      <c r="J40321" s="192"/>
    </row>
    <row r="40322" spans="9:10" ht="15.75">
      <c r="I40322" s="192"/>
      <c r="J40322" s="192"/>
    </row>
    <row r="40323" spans="9:10" ht="15.75">
      <c r="I40323" s="192"/>
      <c r="J40323" s="192"/>
    </row>
    <row r="40324" spans="9:10" ht="15.75">
      <c r="I40324" s="192"/>
      <c r="J40324" s="192"/>
    </row>
    <row r="40325" spans="9:10" ht="15.75">
      <c r="I40325" s="192"/>
      <c r="J40325" s="192"/>
    </row>
    <row r="40326" spans="9:10" ht="15.75">
      <c r="I40326" s="192"/>
      <c r="J40326" s="192"/>
    </row>
    <row r="40327" spans="9:10" ht="15.75">
      <c r="I40327" s="192"/>
      <c r="J40327" s="192"/>
    </row>
    <row r="40328" spans="9:10" ht="15.75">
      <c r="I40328" s="192"/>
      <c r="J40328" s="192"/>
    </row>
    <row r="40329" spans="9:10" ht="15.75">
      <c r="I40329" s="192"/>
      <c r="J40329" s="192"/>
    </row>
    <row r="40330" spans="9:10" ht="15.75">
      <c r="I40330" s="192"/>
      <c r="J40330" s="192"/>
    </row>
    <row r="40331" spans="9:10" ht="15.75">
      <c r="I40331" s="192"/>
      <c r="J40331" s="192"/>
    </row>
    <row r="40332" spans="9:10" ht="15.75">
      <c r="I40332" s="192"/>
      <c r="J40332" s="192"/>
    </row>
    <row r="40333" spans="9:10" ht="15.75">
      <c r="I40333" s="192"/>
      <c r="J40333" s="192"/>
    </row>
    <row r="40334" spans="9:10" ht="15.75">
      <c r="I40334" s="192"/>
      <c r="J40334" s="192"/>
    </row>
    <row r="40335" spans="9:10" ht="15.75">
      <c r="I40335" s="192"/>
      <c r="J40335" s="192"/>
    </row>
    <row r="40336" spans="9:10" ht="15.75">
      <c r="I40336" s="192"/>
      <c r="J40336" s="192"/>
    </row>
    <row r="40337" spans="9:10" ht="15.75">
      <c r="I40337" s="192"/>
      <c r="J40337" s="192"/>
    </row>
    <row r="40338" spans="9:10" ht="15.75">
      <c r="I40338" s="192"/>
      <c r="J40338" s="192"/>
    </row>
    <row r="40339" spans="9:10" ht="15.75">
      <c r="I40339" s="192"/>
      <c r="J40339" s="192"/>
    </row>
    <row r="40340" spans="9:10" ht="15.75">
      <c r="I40340" s="192"/>
      <c r="J40340" s="192"/>
    </row>
    <row r="40341" spans="9:10" ht="15.75">
      <c r="I40341" s="192"/>
      <c r="J40341" s="192"/>
    </row>
    <row r="40342" spans="9:10" ht="15.75">
      <c r="I40342" s="192"/>
      <c r="J40342" s="192"/>
    </row>
    <row r="40343" spans="9:10" ht="15.75">
      <c r="I40343" s="192"/>
      <c r="J40343" s="192"/>
    </row>
    <row r="40344" spans="9:10" ht="15.75">
      <c r="I40344" s="192"/>
      <c r="J40344" s="192"/>
    </row>
    <row r="40345" spans="9:10" ht="15.75">
      <c r="I40345" s="192"/>
      <c r="J40345" s="192"/>
    </row>
    <row r="40346" spans="9:10" ht="15.75">
      <c r="I40346" s="192"/>
      <c r="J40346" s="192"/>
    </row>
    <row r="40347" spans="9:10" ht="15.75">
      <c r="I40347" s="192"/>
      <c r="J40347" s="192"/>
    </row>
    <row r="40348" spans="9:10" ht="15.75">
      <c r="I40348" s="192"/>
      <c r="J40348" s="192"/>
    </row>
    <row r="40349" spans="9:10" ht="15.75">
      <c r="I40349" s="192"/>
      <c r="J40349" s="192"/>
    </row>
    <row r="40350" spans="9:10" ht="15.75">
      <c r="I40350" s="192"/>
      <c r="J40350" s="192"/>
    </row>
    <row r="40351" spans="9:10" ht="15.75">
      <c r="I40351" s="192"/>
      <c r="J40351" s="192"/>
    </row>
    <row r="40352" spans="9:10" ht="15.75">
      <c r="I40352" s="192"/>
      <c r="J40352" s="192"/>
    </row>
    <row r="40353" spans="9:10" ht="15.75">
      <c r="I40353" s="192"/>
      <c r="J40353" s="192"/>
    </row>
    <row r="40354" spans="9:10" ht="15.75">
      <c r="I40354" s="192"/>
      <c r="J40354" s="192"/>
    </row>
    <row r="40355" spans="9:10" ht="15.75">
      <c r="I40355" s="192"/>
      <c r="J40355" s="192"/>
    </row>
    <row r="40356" spans="9:10" ht="15.75">
      <c r="I40356" s="192"/>
      <c r="J40356" s="192"/>
    </row>
    <row r="40357" spans="9:10" ht="15.75">
      <c r="I40357" s="192"/>
      <c r="J40357" s="192"/>
    </row>
    <row r="40358" spans="9:10" ht="15.75">
      <c r="I40358" s="192"/>
      <c r="J40358" s="192"/>
    </row>
    <row r="40359" spans="9:10" ht="15.75">
      <c r="I40359" s="192"/>
      <c r="J40359" s="192"/>
    </row>
    <row r="40360" spans="9:10" ht="15.75">
      <c r="I40360" s="192"/>
      <c r="J40360" s="192"/>
    </row>
    <row r="40361" spans="9:10" ht="15.75">
      <c r="I40361" s="192"/>
      <c r="J40361" s="192"/>
    </row>
    <row r="40362" spans="9:10" ht="15.75">
      <c r="I40362" s="192"/>
      <c r="J40362" s="192"/>
    </row>
    <row r="40363" spans="9:10" ht="15.75">
      <c r="I40363" s="192"/>
      <c r="J40363" s="192"/>
    </row>
    <row r="40364" spans="9:10" ht="15.75">
      <c r="I40364" s="192"/>
      <c r="J40364" s="192"/>
    </row>
    <row r="40365" spans="9:10" ht="15.75">
      <c r="I40365" s="192"/>
      <c r="J40365" s="192"/>
    </row>
    <row r="40366" spans="9:10" ht="15.75">
      <c r="I40366" s="192"/>
      <c r="J40366" s="192"/>
    </row>
    <row r="40367" spans="9:10" ht="15.75">
      <c r="I40367" s="192"/>
      <c r="J40367" s="192"/>
    </row>
    <row r="40368" spans="9:10" ht="15.75">
      <c r="I40368" s="192"/>
      <c r="J40368" s="192"/>
    </row>
    <row r="40369" spans="9:10" ht="15.75">
      <c r="I40369" s="192"/>
      <c r="J40369" s="192"/>
    </row>
    <row r="40370" spans="9:10" ht="15.75">
      <c r="I40370" s="192"/>
      <c r="J40370" s="192"/>
    </row>
    <row r="40371" spans="9:10" ht="15.75">
      <c r="I40371" s="192"/>
      <c r="J40371" s="192"/>
    </row>
    <row r="40372" spans="9:10" ht="15.75">
      <c r="I40372" s="192"/>
      <c r="J40372" s="192"/>
    </row>
    <row r="40373" spans="9:10" ht="15.75">
      <c r="I40373" s="192"/>
      <c r="J40373" s="192"/>
    </row>
    <row r="40374" spans="9:10" ht="15.75">
      <c r="I40374" s="192"/>
      <c r="J40374" s="192"/>
    </row>
    <row r="40375" spans="9:10" ht="15.75">
      <c r="I40375" s="192"/>
      <c r="J40375" s="192"/>
    </row>
    <row r="40376" spans="9:10" ht="15.75">
      <c r="I40376" s="192"/>
      <c r="J40376" s="192"/>
    </row>
    <row r="40377" spans="9:10" ht="15.75">
      <c r="I40377" s="192"/>
      <c r="J40377" s="192"/>
    </row>
    <row r="40378" spans="9:10" ht="15.75">
      <c r="I40378" s="192"/>
      <c r="J40378" s="192"/>
    </row>
    <row r="40379" spans="9:10" ht="15.75">
      <c r="I40379" s="192"/>
      <c r="J40379" s="192"/>
    </row>
    <row r="40380" spans="9:10" ht="15.75">
      <c r="I40380" s="192"/>
      <c r="J40380" s="192"/>
    </row>
    <row r="40381" spans="9:10" ht="15.75">
      <c r="I40381" s="192"/>
      <c r="J40381" s="192"/>
    </row>
    <row r="40382" spans="9:10" ht="15.75">
      <c r="I40382" s="192"/>
      <c r="J40382" s="192"/>
    </row>
    <row r="40383" spans="9:10" ht="15.75">
      <c r="I40383" s="192"/>
      <c r="J40383" s="192"/>
    </row>
    <row r="40384" spans="9:10" ht="15.75">
      <c r="I40384" s="192"/>
      <c r="J40384" s="192"/>
    </row>
    <row r="40385" spans="9:10" ht="15.75">
      <c r="I40385" s="192"/>
      <c r="J40385" s="192"/>
    </row>
    <row r="40386" spans="9:10" ht="15.75">
      <c r="I40386" s="192"/>
      <c r="J40386" s="192"/>
    </row>
    <row r="40387" spans="9:10" ht="15.75">
      <c r="I40387" s="192"/>
      <c r="J40387" s="192"/>
    </row>
    <row r="40388" spans="9:10" ht="15.75">
      <c r="I40388" s="192"/>
      <c r="J40388" s="192"/>
    </row>
    <row r="40389" spans="9:10" ht="15.75">
      <c r="I40389" s="192"/>
      <c r="J40389" s="192"/>
    </row>
    <row r="40390" spans="9:10" ht="15.75">
      <c r="I40390" s="192"/>
      <c r="J40390" s="192"/>
    </row>
    <row r="40391" spans="9:10" ht="15.75">
      <c r="I40391" s="192"/>
      <c r="J40391" s="192"/>
    </row>
    <row r="40392" spans="9:10" ht="15.75">
      <c r="I40392" s="192"/>
      <c r="J40392" s="192"/>
    </row>
    <row r="40393" spans="9:10" ht="15.75">
      <c r="I40393" s="192"/>
      <c r="J40393" s="192"/>
    </row>
    <row r="40394" spans="9:10" ht="15.75">
      <c r="I40394" s="192"/>
      <c r="J40394" s="192"/>
    </row>
    <row r="40395" spans="9:10" ht="15.75">
      <c r="I40395" s="192"/>
      <c r="J40395" s="192"/>
    </row>
    <row r="40396" spans="9:10" ht="15.75">
      <c r="I40396" s="192"/>
      <c r="J40396" s="192"/>
    </row>
    <row r="40397" spans="9:10" ht="15.75">
      <c r="I40397" s="192"/>
      <c r="J40397" s="192"/>
    </row>
    <row r="40398" spans="9:10" ht="15.75">
      <c r="I40398" s="192"/>
      <c r="J40398" s="192"/>
    </row>
    <row r="40399" spans="9:10" ht="15.75">
      <c r="I40399" s="192"/>
      <c r="J40399" s="192"/>
    </row>
    <row r="40400" spans="9:10" ht="15.75">
      <c r="I40400" s="192"/>
      <c r="J40400" s="192"/>
    </row>
    <row r="40401" spans="9:10" ht="15.75">
      <c r="I40401" s="192"/>
      <c r="J40401" s="192"/>
    </row>
    <row r="40402" spans="9:10" ht="15.75">
      <c r="I40402" s="192"/>
      <c r="J40402" s="192"/>
    </row>
    <row r="40403" spans="9:10" ht="15.75">
      <c r="I40403" s="192"/>
      <c r="J40403" s="192"/>
    </row>
    <row r="40404" spans="9:10" ht="15.75">
      <c r="I40404" s="192"/>
      <c r="J40404" s="192"/>
    </row>
    <row r="40405" spans="9:10" ht="15.75">
      <c r="I40405" s="192"/>
      <c r="J40405" s="192"/>
    </row>
    <row r="40406" spans="9:10" ht="15.75">
      <c r="I40406" s="192"/>
      <c r="J40406" s="192"/>
    </row>
    <row r="40407" spans="9:10" ht="15.75">
      <c r="I40407" s="192"/>
      <c r="J40407" s="192"/>
    </row>
    <row r="40408" spans="9:10" ht="15.75">
      <c r="I40408" s="192"/>
      <c r="J40408" s="192"/>
    </row>
    <row r="40409" spans="9:10" ht="15.75">
      <c r="I40409" s="192"/>
      <c r="J40409" s="192"/>
    </row>
    <row r="40410" spans="9:10" ht="15.75">
      <c r="I40410" s="192"/>
      <c r="J40410" s="192"/>
    </row>
    <row r="40411" spans="9:10" ht="15.75">
      <c r="I40411" s="192"/>
      <c r="J40411" s="192"/>
    </row>
    <row r="40412" spans="9:10" ht="15.75">
      <c r="I40412" s="192"/>
      <c r="J40412" s="192"/>
    </row>
    <row r="40413" spans="9:10" ht="15.75">
      <c r="I40413" s="192"/>
      <c r="J40413" s="192"/>
    </row>
    <row r="40414" spans="9:10" ht="15.75">
      <c r="I40414" s="192"/>
      <c r="J40414" s="192"/>
    </row>
    <row r="40415" spans="9:10" ht="15.75">
      <c r="I40415" s="192"/>
      <c r="J40415" s="192"/>
    </row>
    <row r="40416" spans="9:10" ht="15.75">
      <c r="I40416" s="192"/>
      <c r="J40416" s="192"/>
    </row>
    <row r="40417" spans="9:10" ht="15.75">
      <c r="I40417" s="192"/>
      <c r="J40417" s="192"/>
    </row>
    <row r="40418" spans="9:10" ht="15.75">
      <c r="I40418" s="192"/>
      <c r="J40418" s="192"/>
    </row>
    <row r="40419" spans="9:10" ht="15.75">
      <c r="I40419" s="192"/>
      <c r="J40419" s="192"/>
    </row>
    <row r="40420" spans="9:10" ht="15.75">
      <c r="I40420" s="192"/>
      <c r="J40420" s="192"/>
    </row>
    <row r="40421" spans="9:10" ht="15.75">
      <c r="I40421" s="192"/>
      <c r="J40421" s="192"/>
    </row>
    <row r="40422" spans="9:10" ht="15.75">
      <c r="I40422" s="192"/>
      <c r="J40422" s="192"/>
    </row>
    <row r="40423" spans="9:10" ht="15.75">
      <c r="I40423" s="192"/>
      <c r="J40423" s="192"/>
    </row>
    <row r="40424" spans="9:10" ht="15.75">
      <c r="I40424" s="192"/>
      <c r="J40424" s="192"/>
    </row>
    <row r="40425" spans="9:10" ht="15.75">
      <c r="I40425" s="192"/>
      <c r="J40425" s="192"/>
    </row>
    <row r="40426" spans="9:10" ht="15.75">
      <c r="I40426" s="192"/>
      <c r="J40426" s="192"/>
    </row>
    <row r="40427" spans="9:10" ht="15.75">
      <c r="I40427" s="192"/>
      <c r="J40427" s="192"/>
    </row>
    <row r="40428" spans="9:10" ht="15.75">
      <c r="I40428" s="192"/>
      <c r="J40428" s="192"/>
    </row>
    <row r="40429" spans="9:10" ht="15.75">
      <c r="I40429" s="192"/>
      <c r="J40429" s="192"/>
    </row>
    <row r="40430" spans="9:10" ht="15.75">
      <c r="I40430" s="192"/>
      <c r="J40430" s="192"/>
    </row>
    <row r="40431" spans="9:10" ht="15.75">
      <c r="I40431" s="192"/>
      <c r="J40431" s="192"/>
    </row>
    <row r="40432" spans="9:10" ht="15.75">
      <c r="I40432" s="192"/>
      <c r="J40432" s="192"/>
    </row>
    <row r="40433" spans="9:10" ht="15.75">
      <c r="I40433" s="192"/>
      <c r="J40433" s="192"/>
    </row>
    <row r="40434" spans="9:10" ht="15.75">
      <c r="I40434" s="192"/>
      <c r="J40434" s="192"/>
    </row>
    <row r="40435" spans="9:10" ht="15.75">
      <c r="I40435" s="192"/>
      <c r="J40435" s="192"/>
    </row>
    <row r="40436" spans="9:10" ht="15.75">
      <c r="I40436" s="192"/>
      <c r="J40436" s="192"/>
    </row>
    <row r="40437" spans="9:10" ht="15.75">
      <c r="I40437" s="192"/>
      <c r="J40437" s="192"/>
    </row>
    <row r="40438" spans="9:10" ht="15.75">
      <c r="I40438" s="192"/>
      <c r="J40438" s="192"/>
    </row>
    <row r="40439" spans="9:10" ht="15.75">
      <c r="I40439" s="192"/>
      <c r="J40439" s="192"/>
    </row>
    <row r="40440" spans="9:10" ht="15.75">
      <c r="I40440" s="192"/>
      <c r="J40440" s="192"/>
    </row>
    <row r="40441" spans="9:10" ht="15.75">
      <c r="I40441" s="192"/>
      <c r="J40441" s="192"/>
    </row>
    <row r="40442" spans="9:10" ht="15.75">
      <c r="I40442" s="192"/>
      <c r="J40442" s="192"/>
    </row>
    <row r="40443" spans="9:10" ht="15.75">
      <c r="I40443" s="192"/>
      <c r="J40443" s="192"/>
    </row>
    <row r="40444" spans="9:10" ht="15.75">
      <c r="I40444" s="192"/>
      <c r="J40444" s="192"/>
    </row>
    <row r="40445" spans="9:10" ht="15.75">
      <c r="I40445" s="192"/>
      <c r="J40445" s="192"/>
    </row>
    <row r="40446" spans="9:10" ht="15.75">
      <c r="I40446" s="192"/>
      <c r="J40446" s="192"/>
    </row>
    <row r="40447" spans="9:10" ht="15.75">
      <c r="I40447" s="192"/>
      <c r="J40447" s="192"/>
    </row>
    <row r="40448" spans="9:10" ht="15.75">
      <c r="I40448" s="192"/>
      <c r="J40448" s="192"/>
    </row>
    <row r="40449" spans="9:10" ht="15.75">
      <c r="I40449" s="192"/>
      <c r="J40449" s="192"/>
    </row>
    <row r="40450" spans="9:10" ht="15.75">
      <c r="I40450" s="192"/>
      <c r="J40450" s="192"/>
    </row>
    <row r="40451" spans="9:10" ht="15.75">
      <c r="I40451" s="192"/>
      <c r="J40451" s="192"/>
    </row>
    <row r="40452" spans="9:10" ht="15.75">
      <c r="I40452" s="192"/>
      <c r="J40452" s="192"/>
    </row>
    <row r="40453" spans="9:10" ht="15.75">
      <c r="I40453" s="192"/>
      <c r="J40453" s="192"/>
    </row>
    <row r="40454" spans="9:10" ht="15.75">
      <c r="I40454" s="192"/>
      <c r="J40454" s="192"/>
    </row>
    <row r="40455" spans="9:10" ht="15.75">
      <c r="I40455" s="192"/>
      <c r="J40455" s="192"/>
    </row>
    <row r="40456" spans="9:10" ht="15.75">
      <c r="I40456" s="192"/>
      <c r="J40456" s="192"/>
    </row>
    <row r="40457" spans="9:10" ht="15.75">
      <c r="I40457" s="192"/>
      <c r="J40457" s="192"/>
    </row>
    <row r="40458" spans="9:10" ht="15.75">
      <c r="I40458" s="192"/>
      <c r="J40458" s="192"/>
    </row>
    <row r="40459" spans="9:10" ht="15.75">
      <c r="I40459" s="192"/>
      <c r="J40459" s="192"/>
    </row>
    <row r="40460" spans="9:10" ht="15.75">
      <c r="I40460" s="192"/>
      <c r="J40460" s="192"/>
    </row>
    <row r="40461" spans="9:10" ht="15.75">
      <c r="I40461" s="192"/>
      <c r="J40461" s="192"/>
    </row>
    <row r="40462" spans="9:10" ht="15.75">
      <c r="I40462" s="192"/>
      <c r="J40462" s="192"/>
    </row>
    <row r="40463" spans="9:10" ht="15.75">
      <c r="I40463" s="192"/>
      <c r="J40463" s="192"/>
    </row>
    <row r="40464" spans="9:10" ht="15.75">
      <c r="I40464" s="192"/>
      <c r="J40464" s="192"/>
    </row>
    <row r="40465" spans="9:10" ht="15.75">
      <c r="I40465" s="192"/>
      <c r="J40465" s="192"/>
    </row>
    <row r="40466" spans="9:10" ht="15.75">
      <c r="I40466" s="192"/>
      <c r="J40466" s="192"/>
    </row>
    <row r="40467" spans="9:10" ht="15.75">
      <c r="I40467" s="192"/>
      <c r="J40467" s="192"/>
    </row>
    <row r="40468" spans="9:10" ht="15.75">
      <c r="I40468" s="192"/>
      <c r="J40468" s="192"/>
    </row>
    <row r="40469" spans="9:10" ht="15.75">
      <c r="I40469" s="192"/>
      <c r="J40469" s="192"/>
    </row>
    <row r="40470" spans="9:10" ht="15.75">
      <c r="I40470" s="192"/>
      <c r="J40470" s="192"/>
    </row>
    <row r="40471" spans="9:10" ht="15.75">
      <c r="I40471" s="192"/>
      <c r="J40471" s="192"/>
    </row>
    <row r="40472" spans="9:10" ht="15.75">
      <c r="I40472" s="192"/>
      <c r="J40472" s="192"/>
    </row>
    <row r="40473" spans="9:10" ht="15.75">
      <c r="I40473" s="192"/>
      <c r="J40473" s="192"/>
    </row>
    <row r="40474" spans="9:10" ht="15.75">
      <c r="I40474" s="192"/>
      <c r="J40474" s="192"/>
    </row>
    <row r="40475" spans="9:10" ht="15.75">
      <c r="I40475" s="192"/>
      <c r="J40475" s="192"/>
    </row>
    <row r="40476" spans="9:10" ht="15.75">
      <c r="I40476" s="192"/>
      <c r="J40476" s="192"/>
    </row>
    <row r="40477" spans="9:10" ht="15.75">
      <c r="I40477" s="192"/>
      <c r="J40477" s="192"/>
    </row>
    <row r="40478" spans="9:10" ht="15.75">
      <c r="I40478" s="192"/>
      <c r="J40478" s="192"/>
    </row>
    <row r="40479" spans="9:10" ht="15.75">
      <c r="I40479" s="192"/>
      <c r="J40479" s="192"/>
    </row>
    <row r="40480" spans="9:10" ht="15.75">
      <c r="I40480" s="192"/>
      <c r="J40480" s="192"/>
    </row>
    <row r="40481" spans="9:10" ht="15.75">
      <c r="I40481" s="192"/>
      <c r="J40481" s="192"/>
    </row>
    <row r="40482" spans="9:10" ht="15.75">
      <c r="I40482" s="192"/>
      <c r="J40482" s="192"/>
    </row>
    <row r="40483" spans="9:10" ht="15.75">
      <c r="I40483" s="192"/>
      <c r="J40483" s="192"/>
    </row>
    <row r="40484" spans="9:10" ht="15.75">
      <c r="I40484" s="192"/>
      <c r="J40484" s="192"/>
    </row>
    <row r="40485" spans="9:10" ht="15.75">
      <c r="I40485" s="192"/>
      <c r="J40485" s="192"/>
    </row>
    <row r="40486" spans="9:10" ht="15.75">
      <c r="I40486" s="192"/>
      <c r="J40486" s="192"/>
    </row>
    <row r="40487" spans="9:10" ht="15.75">
      <c r="I40487" s="192"/>
      <c r="J40487" s="192"/>
    </row>
    <row r="40488" spans="9:10" ht="15.75">
      <c r="I40488" s="192"/>
      <c r="J40488" s="192"/>
    </row>
    <row r="40489" spans="9:10" ht="15.75">
      <c r="I40489" s="192"/>
      <c r="J40489" s="192"/>
    </row>
    <row r="40490" spans="9:10" ht="15.75">
      <c r="I40490" s="192"/>
      <c r="J40490" s="192"/>
    </row>
    <row r="40491" spans="9:10" ht="15.75">
      <c r="I40491" s="192"/>
      <c r="J40491" s="192"/>
    </row>
    <row r="40492" spans="9:10" ht="15.75">
      <c r="I40492" s="192"/>
      <c r="J40492" s="192"/>
    </row>
    <row r="40493" spans="9:10" ht="15.75">
      <c r="I40493" s="192"/>
      <c r="J40493" s="192"/>
    </row>
    <row r="40494" spans="9:10" ht="15.75">
      <c r="I40494" s="192"/>
      <c r="J40494" s="192"/>
    </row>
    <row r="40495" spans="9:10" ht="15.75">
      <c r="I40495" s="192"/>
      <c r="J40495" s="192"/>
    </row>
    <row r="40496" spans="9:10" ht="15.75">
      <c r="I40496" s="192"/>
      <c r="J40496" s="192"/>
    </row>
    <row r="40497" spans="9:10" ht="15.75">
      <c r="I40497" s="192"/>
      <c r="J40497" s="192"/>
    </row>
    <row r="40498" spans="9:10" ht="15.75">
      <c r="I40498" s="192"/>
      <c r="J40498" s="192"/>
    </row>
    <row r="40499" spans="9:10" ht="15.75">
      <c r="I40499" s="192"/>
      <c r="J40499" s="192"/>
    </row>
    <row r="40500" spans="9:10" ht="15.75">
      <c r="I40500" s="192"/>
      <c r="J40500" s="192"/>
    </row>
    <row r="40501" spans="9:10" ht="15.75">
      <c r="I40501" s="192"/>
      <c r="J40501" s="192"/>
    </row>
    <row r="40502" spans="9:10" ht="15.75">
      <c r="I40502" s="192"/>
      <c r="J40502" s="192"/>
    </row>
    <row r="40503" spans="9:10" ht="15.75">
      <c r="I40503" s="192"/>
      <c r="J40503" s="192"/>
    </row>
    <row r="40504" spans="9:10" ht="15.75">
      <c r="I40504" s="192"/>
      <c r="J40504" s="192"/>
    </row>
    <row r="40505" spans="9:10" ht="15.75">
      <c r="I40505" s="192"/>
      <c r="J40505" s="192"/>
    </row>
    <row r="40506" spans="9:10" ht="15.75">
      <c r="I40506" s="192"/>
      <c r="J40506" s="192"/>
    </row>
    <row r="40507" spans="9:10" ht="15.75">
      <c r="I40507" s="192"/>
      <c r="J40507" s="192"/>
    </row>
    <row r="40508" spans="9:10" ht="15.75">
      <c r="I40508" s="192"/>
      <c r="J40508" s="192"/>
    </row>
    <row r="40509" spans="9:10" ht="15.75">
      <c r="I40509" s="192"/>
      <c r="J40509" s="192"/>
    </row>
    <row r="40510" spans="9:10" ht="15.75">
      <c r="I40510" s="192"/>
      <c r="J40510" s="192"/>
    </row>
    <row r="40511" spans="9:10" ht="15.75">
      <c r="I40511" s="192"/>
      <c r="J40511" s="192"/>
    </row>
    <row r="40512" spans="9:10" ht="15.75">
      <c r="I40512" s="192"/>
      <c r="J40512" s="192"/>
    </row>
    <row r="40513" spans="9:10" ht="15.75">
      <c r="I40513" s="192"/>
      <c r="J40513" s="192"/>
    </row>
    <row r="40514" spans="9:10" ht="15.75">
      <c r="I40514" s="192"/>
      <c r="J40514" s="192"/>
    </row>
    <row r="40515" spans="9:10" ht="15.75">
      <c r="I40515" s="192"/>
      <c r="J40515" s="192"/>
    </row>
    <row r="40516" spans="9:10" ht="15.75">
      <c r="I40516" s="192"/>
      <c r="J40516" s="192"/>
    </row>
    <row r="40517" spans="9:10" ht="15.75">
      <c r="I40517" s="192"/>
      <c r="J40517" s="192"/>
    </row>
    <row r="40518" spans="9:10" ht="15.75">
      <c r="I40518" s="192"/>
      <c r="J40518" s="192"/>
    </row>
    <row r="40519" spans="9:10" ht="15.75">
      <c r="I40519" s="192"/>
      <c r="J40519" s="192"/>
    </row>
    <row r="40520" spans="9:10" ht="15.75">
      <c r="I40520" s="192"/>
      <c r="J40520" s="192"/>
    </row>
    <row r="40521" spans="9:10" ht="15.75">
      <c r="I40521" s="192"/>
      <c r="J40521" s="192"/>
    </row>
    <row r="40522" spans="9:10" ht="15.75">
      <c r="I40522" s="192"/>
      <c r="J40522" s="192"/>
    </row>
    <row r="40523" spans="9:10" ht="15.75">
      <c r="I40523" s="192"/>
      <c r="J40523" s="192"/>
    </row>
    <row r="40524" spans="9:10" ht="15.75">
      <c r="I40524" s="192"/>
      <c r="J40524" s="192"/>
    </row>
    <row r="40525" spans="9:10" ht="15.75">
      <c r="I40525" s="192"/>
      <c r="J40525" s="192"/>
    </row>
    <row r="40526" spans="9:10" ht="15.75">
      <c r="I40526" s="192"/>
      <c r="J40526" s="192"/>
    </row>
    <row r="40527" spans="9:10" ht="15.75">
      <c r="I40527" s="192"/>
      <c r="J40527" s="192"/>
    </row>
    <row r="40528" spans="9:10" ht="15.75">
      <c r="I40528" s="192"/>
      <c r="J40528" s="192"/>
    </row>
    <row r="40529" spans="9:10" ht="15.75">
      <c r="I40529" s="192"/>
      <c r="J40529" s="192"/>
    </row>
    <row r="40530" spans="9:10" ht="15.75">
      <c r="I40530" s="192"/>
      <c r="J40530" s="192"/>
    </row>
    <row r="40531" spans="9:10" ht="15.75">
      <c r="I40531" s="192"/>
      <c r="J40531" s="192"/>
    </row>
    <row r="40532" spans="9:10" ht="15.75">
      <c r="I40532" s="192"/>
      <c r="J40532" s="192"/>
    </row>
    <row r="40533" spans="9:10" ht="15.75">
      <c r="I40533" s="192"/>
      <c r="J40533" s="192"/>
    </row>
    <row r="40534" spans="9:10" ht="15.75">
      <c r="I40534" s="192"/>
      <c r="J40534" s="192"/>
    </row>
    <row r="40535" spans="9:10" ht="15.75">
      <c r="I40535" s="192"/>
      <c r="J40535" s="192"/>
    </row>
    <row r="40536" spans="9:10" ht="15.75">
      <c r="I40536" s="192"/>
      <c r="J40536" s="192"/>
    </row>
    <row r="40537" spans="9:10" ht="15.75">
      <c r="I40537" s="192"/>
      <c r="J40537" s="192"/>
    </row>
    <row r="40538" spans="9:10" ht="15.75">
      <c r="I40538" s="192"/>
      <c r="J40538" s="192"/>
    </row>
    <row r="40539" spans="9:10" ht="15.75">
      <c r="I40539" s="192"/>
      <c r="J40539" s="192"/>
    </row>
    <row r="40540" spans="9:10" ht="15.75">
      <c r="I40540" s="192"/>
      <c r="J40540" s="192"/>
    </row>
    <row r="40541" spans="9:10" ht="15.75">
      <c r="I40541" s="192"/>
      <c r="J40541" s="192"/>
    </row>
    <row r="40542" spans="9:10" ht="15.75">
      <c r="I40542" s="192"/>
      <c r="J40542" s="192"/>
    </row>
    <row r="40543" spans="9:10" ht="15.75">
      <c r="I40543" s="192"/>
      <c r="J40543" s="192"/>
    </row>
    <row r="40544" spans="9:10" ht="15.75">
      <c r="I40544" s="192"/>
      <c r="J40544" s="192"/>
    </row>
    <row r="40545" spans="9:10" ht="15.75">
      <c r="I40545" s="192"/>
      <c r="J40545" s="192"/>
    </row>
    <row r="40546" spans="9:10" ht="15.75">
      <c r="I40546" s="192"/>
      <c r="J40546" s="192"/>
    </row>
    <row r="40547" spans="9:10" ht="15.75">
      <c r="I40547" s="192"/>
      <c r="J40547" s="192"/>
    </row>
    <row r="40548" spans="9:10" ht="15.75">
      <c r="I40548" s="192"/>
      <c r="J40548" s="192"/>
    </row>
    <row r="40549" spans="9:10" ht="15.75">
      <c r="I40549" s="192"/>
      <c r="J40549" s="192"/>
    </row>
    <row r="40550" spans="9:10" ht="15.75">
      <c r="I40550" s="192"/>
      <c r="J40550" s="192"/>
    </row>
    <row r="40551" spans="9:10" ht="15.75">
      <c r="I40551" s="192"/>
      <c r="J40551" s="192"/>
    </row>
    <row r="40552" spans="9:10" ht="15.75">
      <c r="I40552" s="192"/>
      <c r="J40552" s="192"/>
    </row>
    <row r="40553" spans="9:10" ht="15.75">
      <c r="I40553" s="192"/>
      <c r="J40553" s="192"/>
    </row>
    <row r="40554" spans="9:10" ht="15.75">
      <c r="I40554" s="192"/>
      <c r="J40554" s="192"/>
    </row>
    <row r="40555" spans="9:10" ht="15.75">
      <c r="I40555" s="192"/>
      <c r="J40555" s="192"/>
    </row>
    <row r="40556" spans="9:10" ht="15.75">
      <c r="I40556" s="192"/>
      <c r="J40556" s="192"/>
    </row>
    <row r="40557" spans="9:10" ht="15.75">
      <c r="I40557" s="192"/>
      <c r="J40557" s="192"/>
    </row>
    <row r="40558" spans="9:10" ht="15.75">
      <c r="I40558" s="192"/>
      <c r="J40558" s="192"/>
    </row>
    <row r="40559" spans="9:10" ht="15.75">
      <c r="I40559" s="192"/>
      <c r="J40559" s="192"/>
    </row>
    <row r="40560" spans="9:10" ht="15.75">
      <c r="I40560" s="192"/>
      <c r="J40560" s="192"/>
    </row>
    <row r="40561" spans="9:10" ht="15.75">
      <c r="I40561" s="192"/>
      <c r="J40561" s="192"/>
    </row>
    <row r="40562" spans="9:10" ht="15.75">
      <c r="I40562" s="192"/>
      <c r="J40562" s="192"/>
    </row>
    <row r="40563" spans="9:10" ht="15.75">
      <c r="I40563" s="192"/>
      <c r="J40563" s="192"/>
    </row>
    <row r="40564" spans="9:10" ht="15.75">
      <c r="I40564" s="192"/>
      <c r="J40564" s="192"/>
    </row>
    <row r="40565" spans="9:10" ht="15.75">
      <c r="I40565" s="192"/>
      <c r="J40565" s="192"/>
    </row>
    <row r="40566" spans="9:10" ht="15.75">
      <c r="I40566" s="192"/>
      <c r="J40566" s="192"/>
    </row>
    <row r="40567" spans="9:10" ht="15.75">
      <c r="I40567" s="192"/>
      <c r="J40567" s="192"/>
    </row>
    <row r="40568" spans="9:10" ht="15.75">
      <c r="I40568" s="192"/>
      <c r="J40568" s="192"/>
    </row>
    <row r="40569" spans="9:10" ht="15.75">
      <c r="I40569" s="192"/>
      <c r="J40569" s="192"/>
    </row>
    <row r="40570" spans="9:10" ht="15.75">
      <c r="I40570" s="192"/>
      <c r="J40570" s="192"/>
    </row>
    <row r="40571" spans="9:10" ht="15.75">
      <c r="I40571" s="192"/>
      <c r="J40571" s="192"/>
    </row>
    <row r="40572" spans="9:10" ht="15.75">
      <c r="I40572" s="192"/>
      <c r="J40572" s="192"/>
    </row>
    <row r="40573" spans="9:10" ht="15.75">
      <c r="I40573" s="192"/>
      <c r="J40573" s="192"/>
    </row>
    <row r="40574" spans="9:10" ht="15.75">
      <c r="I40574" s="192"/>
      <c r="J40574" s="192"/>
    </row>
    <row r="40575" spans="9:10" ht="15.75">
      <c r="I40575" s="192"/>
      <c r="J40575" s="192"/>
    </row>
    <row r="40576" spans="9:10" ht="15.75">
      <c r="I40576" s="192"/>
      <c r="J40576" s="192"/>
    </row>
    <row r="40577" spans="9:10" ht="15.75">
      <c r="I40577" s="192"/>
      <c r="J40577" s="192"/>
    </row>
    <row r="40578" spans="9:10" ht="15.75">
      <c r="I40578" s="192"/>
      <c r="J40578" s="192"/>
    </row>
    <row r="40579" spans="9:10" ht="15.75">
      <c r="I40579" s="192"/>
      <c r="J40579" s="192"/>
    </row>
    <row r="40580" spans="9:10" ht="15.75">
      <c r="I40580" s="192"/>
      <c r="J40580" s="192"/>
    </row>
    <row r="40581" spans="9:10" ht="15.75">
      <c r="I40581" s="192"/>
      <c r="J40581" s="192"/>
    </row>
    <row r="40582" spans="9:10" ht="15.75">
      <c r="I40582" s="192"/>
      <c r="J40582" s="192"/>
    </row>
    <row r="40583" spans="9:10" ht="15.75">
      <c r="I40583" s="192"/>
      <c r="J40583" s="192"/>
    </row>
    <row r="40584" spans="9:10" ht="15.75">
      <c r="I40584" s="192"/>
      <c r="J40584" s="192"/>
    </row>
    <row r="40585" spans="9:10" ht="15.75">
      <c r="I40585" s="192"/>
      <c r="J40585" s="192"/>
    </row>
    <row r="40586" spans="9:10" ht="15.75">
      <c r="I40586" s="192"/>
      <c r="J40586" s="192"/>
    </row>
    <row r="40587" spans="9:10" ht="15.75">
      <c r="I40587" s="192"/>
      <c r="J40587" s="192"/>
    </row>
    <row r="40588" spans="9:10" ht="15.75">
      <c r="I40588" s="192"/>
      <c r="J40588" s="192"/>
    </row>
    <row r="40589" spans="9:10" ht="15.75">
      <c r="I40589" s="192"/>
      <c r="J40589" s="192"/>
    </row>
    <row r="40590" spans="9:10" ht="15.75">
      <c r="I40590" s="192"/>
      <c r="J40590" s="192"/>
    </row>
    <row r="40591" spans="9:10" ht="15.75">
      <c r="I40591" s="192"/>
      <c r="J40591" s="192"/>
    </row>
    <row r="40592" spans="9:10" ht="15.75">
      <c r="I40592" s="192"/>
      <c r="J40592" s="192"/>
    </row>
    <row r="40593" spans="9:10" ht="15.75">
      <c r="I40593" s="192"/>
      <c r="J40593" s="192"/>
    </row>
    <row r="40594" spans="9:10" ht="15.75">
      <c r="I40594" s="192"/>
      <c r="J40594" s="192"/>
    </row>
    <row r="40595" spans="9:10" ht="15.75">
      <c r="I40595" s="192"/>
      <c r="J40595" s="192"/>
    </row>
    <row r="40596" spans="9:10" ht="15.75">
      <c r="I40596" s="192"/>
      <c r="J40596" s="192"/>
    </row>
    <row r="40597" spans="9:10" ht="15.75">
      <c r="I40597" s="192"/>
      <c r="J40597" s="192"/>
    </row>
    <row r="40598" spans="9:10" ht="15.75">
      <c r="I40598" s="192"/>
      <c r="J40598" s="192"/>
    </row>
    <row r="40599" spans="9:10" ht="15.75">
      <c r="I40599" s="192"/>
      <c r="J40599" s="192"/>
    </row>
    <row r="40600" spans="9:10" ht="15.75">
      <c r="I40600" s="192"/>
      <c r="J40600" s="192"/>
    </row>
    <row r="40601" spans="9:10" ht="15.75">
      <c r="I40601" s="192"/>
      <c r="J40601" s="192"/>
    </row>
    <row r="40602" spans="9:10" ht="15.75">
      <c r="I40602" s="192"/>
      <c r="J40602" s="192"/>
    </row>
    <row r="40603" spans="9:10" ht="15.75">
      <c r="I40603" s="192"/>
      <c r="J40603" s="192"/>
    </row>
    <row r="40604" spans="9:10" ht="15.75">
      <c r="I40604" s="192"/>
      <c r="J40604" s="192"/>
    </row>
    <row r="40605" spans="9:10" ht="15.75">
      <c r="I40605" s="192"/>
      <c r="J40605" s="192"/>
    </row>
    <row r="40606" spans="9:10" ht="15.75">
      <c r="I40606" s="192"/>
      <c r="J40606" s="192"/>
    </row>
    <row r="40607" spans="9:10" ht="15.75">
      <c r="I40607" s="192"/>
      <c r="J40607" s="192"/>
    </row>
    <row r="40608" spans="9:10" ht="15.75">
      <c r="I40608" s="192"/>
      <c r="J40608" s="192"/>
    </row>
    <row r="40609" spans="9:10" ht="15.75">
      <c r="I40609" s="192"/>
      <c r="J40609" s="192"/>
    </row>
    <row r="40610" spans="9:10" ht="15.75">
      <c r="I40610" s="192"/>
      <c r="J40610" s="192"/>
    </row>
    <row r="40611" spans="9:10" ht="15.75">
      <c r="I40611" s="192"/>
      <c r="J40611" s="192"/>
    </row>
    <row r="40612" spans="9:10" ht="15.75">
      <c r="I40612" s="192"/>
      <c r="J40612" s="192"/>
    </row>
    <row r="40613" spans="9:10" ht="15.75">
      <c r="I40613" s="192"/>
      <c r="J40613" s="192"/>
    </row>
    <row r="40614" spans="9:10" ht="15.75">
      <c r="I40614" s="192"/>
      <c r="J40614" s="192"/>
    </row>
    <row r="40615" spans="9:10" ht="15.75">
      <c r="I40615" s="192"/>
      <c r="J40615" s="192"/>
    </row>
    <row r="40616" spans="9:10" ht="15.75">
      <c r="I40616" s="192"/>
      <c r="J40616" s="192"/>
    </row>
    <row r="40617" spans="9:10" ht="15.75">
      <c r="I40617" s="192"/>
      <c r="J40617" s="192"/>
    </row>
    <row r="40618" spans="9:10" ht="15.75">
      <c r="I40618" s="192"/>
      <c r="J40618" s="192"/>
    </row>
    <row r="40619" spans="9:10" ht="15.75">
      <c r="I40619" s="192"/>
      <c r="J40619" s="192"/>
    </row>
    <row r="40620" spans="9:10" ht="15.75">
      <c r="I40620" s="192"/>
      <c r="J40620" s="192"/>
    </row>
    <row r="40621" spans="9:10" ht="15.75">
      <c r="I40621" s="192"/>
      <c r="J40621" s="192"/>
    </row>
    <row r="40622" spans="9:10" ht="15.75">
      <c r="I40622" s="192"/>
      <c r="J40622" s="192"/>
    </row>
    <row r="40623" spans="9:10" ht="15.75">
      <c r="I40623" s="192"/>
      <c r="J40623" s="192"/>
    </row>
    <row r="40624" spans="9:10" ht="15.75">
      <c r="I40624" s="192"/>
      <c r="J40624" s="192"/>
    </row>
    <row r="40625" spans="9:10" ht="15.75">
      <c r="I40625" s="192"/>
      <c r="J40625" s="192"/>
    </row>
    <row r="40626" spans="9:10" ht="15.75">
      <c r="I40626" s="192"/>
      <c r="J40626" s="192"/>
    </row>
    <row r="40627" spans="9:10" ht="15.75">
      <c r="I40627" s="192"/>
      <c r="J40627" s="192"/>
    </row>
    <row r="40628" spans="9:10" ht="15.75">
      <c r="I40628" s="192"/>
      <c r="J40628" s="192"/>
    </row>
    <row r="40629" spans="9:10" ht="15.75">
      <c r="I40629" s="192"/>
      <c r="J40629" s="192"/>
    </row>
    <row r="40630" spans="9:10" ht="15.75">
      <c r="I40630" s="192"/>
      <c r="J40630" s="192"/>
    </row>
    <row r="40631" spans="9:10" ht="15.75">
      <c r="I40631" s="192"/>
      <c r="J40631" s="192"/>
    </row>
    <row r="40632" spans="9:10" ht="15.75">
      <c r="I40632" s="192"/>
      <c r="J40632" s="192"/>
    </row>
    <row r="40633" spans="9:10" ht="15.75">
      <c r="I40633" s="192"/>
      <c r="J40633" s="192"/>
    </row>
    <row r="40634" spans="9:10" ht="15.75">
      <c r="I40634" s="192"/>
      <c r="J40634" s="192"/>
    </row>
    <row r="40635" spans="9:10" ht="15.75">
      <c r="I40635" s="192"/>
      <c r="J40635" s="192"/>
    </row>
    <row r="40636" spans="9:10" ht="15.75">
      <c r="I40636" s="192"/>
      <c r="J40636" s="192"/>
    </row>
    <row r="40637" spans="9:10" ht="15.75">
      <c r="I40637" s="192"/>
      <c r="J40637" s="192"/>
    </row>
    <row r="40638" spans="9:10" ht="15.75">
      <c r="I40638" s="192"/>
      <c r="J40638" s="192"/>
    </row>
    <row r="40639" spans="9:10" ht="15.75">
      <c r="I40639" s="192"/>
      <c r="J40639" s="192"/>
    </row>
    <row r="40640" spans="9:10" ht="15.75">
      <c r="I40640" s="192"/>
      <c r="J40640" s="192"/>
    </row>
    <row r="40641" spans="9:10" ht="15.75">
      <c r="I40641" s="192"/>
      <c r="J40641" s="192"/>
    </row>
    <row r="40642" spans="9:10" ht="15.75">
      <c r="I40642" s="192"/>
      <c r="J40642" s="192"/>
    </row>
    <row r="40643" spans="9:10" ht="15.75">
      <c r="I40643" s="192"/>
      <c r="J40643" s="192"/>
    </row>
    <row r="40644" spans="9:10" ht="15.75">
      <c r="I40644" s="192"/>
      <c r="J40644" s="192"/>
    </row>
    <row r="40645" spans="9:10" ht="15.75">
      <c r="I40645" s="192"/>
      <c r="J40645" s="192"/>
    </row>
    <row r="40646" spans="9:10" ht="15.75">
      <c r="I40646" s="192"/>
      <c r="J40646" s="192"/>
    </row>
    <row r="40647" spans="9:10" ht="15.75">
      <c r="I40647" s="192"/>
      <c r="J40647" s="192"/>
    </row>
    <row r="40648" spans="9:10" ht="15.75">
      <c r="I40648" s="192"/>
      <c r="J40648" s="192"/>
    </row>
    <row r="40649" spans="9:10" ht="15.75">
      <c r="I40649" s="192"/>
      <c r="J40649" s="192"/>
    </row>
    <row r="40650" spans="9:10" ht="15.75">
      <c r="I40650" s="192"/>
      <c r="J40650" s="192"/>
    </row>
    <row r="40651" spans="9:10" ht="15.75">
      <c r="I40651" s="192"/>
      <c r="J40651" s="192"/>
    </row>
    <row r="40652" spans="9:10" ht="15.75">
      <c r="I40652" s="192"/>
      <c r="J40652" s="192"/>
    </row>
    <row r="40653" spans="9:10" ht="15.75">
      <c r="I40653" s="192"/>
      <c r="J40653" s="192"/>
    </row>
    <row r="40654" spans="9:10" ht="15.75">
      <c r="I40654" s="192"/>
      <c r="J40654" s="192"/>
    </row>
    <row r="40655" spans="9:10" ht="15.75">
      <c r="I40655" s="192"/>
      <c r="J40655" s="192"/>
    </row>
    <row r="40656" spans="9:10" ht="15.75">
      <c r="I40656" s="192"/>
      <c r="J40656" s="192"/>
    </row>
    <row r="40657" spans="9:10" ht="15.75">
      <c r="I40657" s="192"/>
      <c r="J40657" s="192"/>
    </row>
    <row r="40658" spans="9:10" ht="15.75">
      <c r="I40658" s="192"/>
      <c r="J40658" s="192"/>
    </row>
    <row r="40659" spans="9:10" ht="15.75">
      <c r="I40659" s="192"/>
      <c r="J40659" s="192"/>
    </row>
    <row r="40660" spans="9:10" ht="15.75">
      <c r="I40660" s="192"/>
      <c r="J40660" s="192"/>
    </row>
    <row r="40661" spans="9:10" ht="15.75">
      <c r="I40661" s="192"/>
      <c r="J40661" s="192"/>
    </row>
    <row r="40662" spans="9:10" ht="15.75">
      <c r="I40662" s="192"/>
      <c r="J40662" s="192"/>
    </row>
    <row r="40663" spans="9:10" ht="15.75">
      <c r="I40663" s="192"/>
      <c r="J40663" s="192"/>
    </row>
    <row r="40664" spans="9:10" ht="15.75">
      <c r="I40664" s="192"/>
      <c r="J40664" s="192"/>
    </row>
    <row r="40665" spans="9:10" ht="15.75">
      <c r="I40665" s="192"/>
      <c r="J40665" s="192"/>
    </row>
    <row r="40666" spans="9:10" ht="15.75">
      <c r="I40666" s="192"/>
      <c r="J40666" s="192"/>
    </row>
    <row r="40667" spans="9:10" ht="15.75">
      <c r="I40667" s="192"/>
      <c r="J40667" s="192"/>
    </row>
    <row r="40668" spans="9:10" ht="15.75">
      <c r="I40668" s="192"/>
      <c r="J40668" s="192"/>
    </row>
    <row r="40669" spans="9:10" ht="15.75">
      <c r="I40669" s="192"/>
      <c r="J40669" s="192"/>
    </row>
    <row r="40670" spans="9:10" ht="15.75">
      <c r="I40670" s="192"/>
      <c r="J40670" s="192"/>
    </row>
    <row r="40671" spans="9:10" ht="15.75">
      <c r="I40671" s="192"/>
      <c r="J40671" s="192"/>
    </row>
    <row r="40672" spans="9:10" ht="15.75">
      <c r="I40672" s="192"/>
      <c r="J40672" s="192"/>
    </row>
    <row r="40673" spans="9:10" ht="15.75">
      <c r="I40673" s="192"/>
      <c r="J40673" s="192"/>
    </row>
    <row r="40674" spans="9:10" ht="15.75">
      <c r="I40674" s="192"/>
      <c r="J40674" s="192"/>
    </row>
    <row r="40675" spans="9:10" ht="15.75">
      <c r="I40675" s="192"/>
      <c r="J40675" s="192"/>
    </row>
    <row r="40676" spans="9:10" ht="15.75">
      <c r="I40676" s="192"/>
      <c r="J40676" s="192"/>
    </row>
    <row r="40677" spans="9:10" ht="15.75">
      <c r="I40677" s="192"/>
      <c r="J40677" s="192"/>
    </row>
    <row r="40678" spans="9:10" ht="15.75">
      <c r="I40678" s="192"/>
      <c r="J40678" s="192"/>
    </row>
    <row r="40679" spans="9:10" ht="15.75">
      <c r="I40679" s="192"/>
      <c r="J40679" s="192"/>
    </row>
    <row r="40680" spans="9:10" ht="15.75">
      <c r="I40680" s="192"/>
      <c r="J40680" s="192"/>
    </row>
    <row r="40681" spans="9:10" ht="15.75">
      <c r="I40681" s="192"/>
      <c r="J40681" s="192"/>
    </row>
    <row r="40682" spans="9:10" ht="15.75">
      <c r="I40682" s="192"/>
      <c r="J40682" s="192"/>
    </row>
    <row r="40683" spans="9:10" ht="15.75">
      <c r="I40683" s="192"/>
      <c r="J40683" s="192"/>
    </row>
    <row r="40684" spans="9:10" ht="15.75">
      <c r="I40684" s="192"/>
      <c r="J40684" s="192"/>
    </row>
    <row r="40685" spans="9:10" ht="15.75">
      <c r="I40685" s="192"/>
      <c r="J40685" s="192"/>
    </row>
    <row r="40686" spans="9:10" ht="15.75">
      <c r="I40686" s="192"/>
      <c r="J40686" s="192"/>
    </row>
    <row r="40687" spans="9:10" ht="15.75">
      <c r="I40687" s="192"/>
      <c r="J40687" s="192"/>
    </row>
    <row r="40688" spans="9:10" ht="15.75">
      <c r="I40688" s="192"/>
      <c r="J40688" s="192"/>
    </row>
    <row r="40689" spans="9:10" ht="15.75">
      <c r="I40689" s="192"/>
      <c r="J40689" s="192"/>
    </row>
    <row r="40690" spans="9:10" ht="15.75">
      <c r="I40690" s="192"/>
      <c r="J40690" s="192"/>
    </row>
    <row r="40691" spans="9:10" ht="15.75">
      <c r="I40691" s="192"/>
      <c r="J40691" s="192"/>
    </row>
    <row r="40692" spans="9:10" ht="15.75">
      <c r="I40692" s="192"/>
      <c r="J40692" s="192"/>
    </row>
    <row r="40693" spans="9:10" ht="15.75">
      <c r="I40693" s="192"/>
      <c r="J40693" s="192"/>
    </row>
    <row r="40694" spans="9:10" ht="15.75">
      <c r="I40694" s="192"/>
      <c r="J40694" s="192"/>
    </row>
    <row r="40695" spans="9:10" ht="15.75">
      <c r="I40695" s="192"/>
      <c r="J40695" s="192"/>
    </row>
    <row r="40696" spans="9:10" ht="15.75">
      <c r="I40696" s="192"/>
      <c r="J40696" s="192"/>
    </row>
    <row r="40697" spans="9:10" ht="15.75">
      <c r="I40697" s="192"/>
      <c r="J40697" s="192"/>
    </row>
    <row r="40698" spans="9:10" ht="15.75">
      <c r="I40698" s="192"/>
      <c r="J40698" s="192"/>
    </row>
    <row r="40699" spans="9:10" ht="15.75">
      <c r="I40699" s="192"/>
      <c r="J40699" s="192"/>
    </row>
    <row r="40700" spans="9:10" ht="15.75">
      <c r="I40700" s="192"/>
      <c r="J40700" s="192"/>
    </row>
    <row r="40701" spans="9:10" ht="15.75">
      <c r="I40701" s="192"/>
      <c r="J40701" s="192"/>
    </row>
    <row r="40702" spans="9:10" ht="15.75">
      <c r="I40702" s="192"/>
      <c r="J40702" s="192"/>
    </row>
    <row r="40703" spans="9:10" ht="15.75">
      <c r="I40703" s="192"/>
      <c r="J40703" s="192"/>
    </row>
    <row r="40704" spans="9:10" ht="15.75">
      <c r="I40704" s="192"/>
      <c r="J40704" s="192"/>
    </row>
    <row r="40705" spans="9:10" ht="15.75">
      <c r="I40705" s="192"/>
      <c r="J40705" s="192"/>
    </row>
    <row r="40706" spans="9:10" ht="15.75">
      <c r="I40706" s="192"/>
      <c r="J40706" s="192"/>
    </row>
    <row r="40707" spans="9:10" ht="15.75">
      <c r="I40707" s="192"/>
      <c r="J40707" s="192"/>
    </row>
    <row r="40708" spans="9:10" ht="15.75">
      <c r="I40708" s="192"/>
      <c r="J40708" s="192"/>
    </row>
    <row r="40709" spans="9:10" ht="15.75">
      <c r="I40709" s="192"/>
      <c r="J40709" s="192"/>
    </row>
    <row r="40710" spans="9:10" ht="15.75">
      <c r="I40710" s="192"/>
      <c r="J40710" s="192"/>
    </row>
    <row r="40711" spans="9:10" ht="15.75">
      <c r="I40711" s="192"/>
      <c r="J40711" s="192"/>
    </row>
    <row r="40712" spans="9:10" ht="15.75">
      <c r="I40712" s="192"/>
      <c r="J40712" s="192"/>
    </row>
    <row r="40713" spans="9:10" ht="15.75">
      <c r="I40713" s="192"/>
      <c r="J40713" s="192"/>
    </row>
    <row r="40714" spans="9:10" ht="15.75">
      <c r="I40714" s="192"/>
      <c r="J40714" s="192"/>
    </row>
    <row r="40715" spans="9:10" ht="15.75">
      <c r="I40715" s="192"/>
      <c r="J40715" s="192"/>
    </row>
    <row r="40716" spans="9:10" ht="15.75">
      <c r="I40716" s="192"/>
      <c r="J40716" s="192"/>
    </row>
    <row r="40717" spans="9:10" ht="15.75">
      <c r="I40717" s="192"/>
      <c r="J40717" s="192"/>
    </row>
    <row r="40718" spans="9:10" ht="15.75">
      <c r="I40718" s="192"/>
      <c r="J40718" s="192"/>
    </row>
    <row r="40719" spans="9:10" ht="15.75">
      <c r="I40719" s="192"/>
      <c r="J40719" s="192"/>
    </row>
    <row r="40720" spans="9:10" ht="15.75">
      <c r="I40720" s="192"/>
      <c r="J40720" s="192"/>
    </row>
    <row r="40721" spans="9:10" ht="15.75">
      <c r="I40721" s="192"/>
      <c r="J40721" s="192"/>
    </row>
    <row r="40722" spans="9:10" ht="15.75">
      <c r="I40722" s="192"/>
      <c r="J40722" s="192"/>
    </row>
    <row r="40723" spans="9:10" ht="15.75">
      <c r="I40723" s="192"/>
      <c r="J40723" s="192"/>
    </row>
    <row r="40724" spans="9:10" ht="15.75">
      <c r="I40724" s="192"/>
      <c r="J40724" s="192"/>
    </row>
    <row r="40725" spans="9:10" ht="15.75">
      <c r="I40725" s="192"/>
      <c r="J40725" s="192"/>
    </row>
    <row r="40726" spans="9:10" ht="15.75">
      <c r="I40726" s="192"/>
      <c r="J40726" s="192"/>
    </row>
    <row r="40727" spans="9:10" ht="15.75">
      <c r="I40727" s="192"/>
      <c r="J40727" s="192"/>
    </row>
    <row r="40728" spans="9:10" ht="15.75">
      <c r="I40728" s="192"/>
      <c r="J40728" s="192"/>
    </row>
    <row r="40729" spans="9:10" ht="15.75">
      <c r="I40729" s="192"/>
      <c r="J40729" s="192"/>
    </row>
    <row r="40730" spans="9:10" ht="15.75">
      <c r="I40730" s="192"/>
      <c r="J40730" s="192"/>
    </row>
    <row r="40731" spans="9:10" ht="15.75">
      <c r="I40731" s="192"/>
      <c r="J40731" s="192"/>
    </row>
    <row r="40732" spans="9:10" ht="15.75">
      <c r="I40732" s="192"/>
      <c r="J40732" s="192"/>
    </row>
    <row r="40733" spans="9:10" ht="15.75">
      <c r="I40733" s="192"/>
      <c r="J40733" s="192"/>
    </row>
    <row r="40734" spans="9:10" ht="15.75">
      <c r="I40734" s="192"/>
      <c r="J40734" s="192"/>
    </row>
    <row r="40735" spans="9:10" ht="15.75">
      <c r="I40735" s="192"/>
      <c r="J40735" s="192"/>
    </row>
    <row r="40736" spans="9:10" ht="15.75">
      <c r="I40736" s="192"/>
      <c r="J40736" s="192"/>
    </row>
    <row r="40737" spans="9:10" ht="15.75">
      <c r="I40737" s="192"/>
      <c r="J40737" s="192"/>
    </row>
    <row r="40738" spans="9:10" ht="15.75">
      <c r="I40738" s="192"/>
      <c r="J40738" s="192"/>
    </row>
    <row r="40739" spans="9:10" ht="15.75">
      <c r="I40739" s="192"/>
      <c r="J40739" s="192"/>
    </row>
    <row r="40740" spans="9:10" ht="15.75">
      <c r="I40740" s="192"/>
      <c r="J40740" s="192"/>
    </row>
    <row r="40741" spans="9:10" ht="15.75">
      <c r="I40741" s="192"/>
      <c r="J40741" s="192"/>
    </row>
    <row r="40742" spans="9:10" ht="15.75">
      <c r="I40742" s="192"/>
      <c r="J40742" s="192"/>
    </row>
    <row r="40743" spans="9:10" ht="15.75">
      <c r="I40743" s="192"/>
      <c r="J40743" s="192"/>
    </row>
    <row r="40744" spans="9:10" ht="15.75">
      <c r="I40744" s="192"/>
      <c r="J40744" s="192"/>
    </row>
    <row r="40745" spans="9:10" ht="15.75">
      <c r="I40745" s="192"/>
      <c r="J40745" s="192"/>
    </row>
    <row r="40746" spans="9:10" ht="15.75">
      <c r="I40746" s="192"/>
      <c r="J40746" s="192"/>
    </row>
    <row r="40747" spans="9:10" ht="15.75">
      <c r="I40747" s="192"/>
      <c r="J40747" s="192"/>
    </row>
    <row r="40748" spans="9:10" ht="15.75">
      <c r="I40748" s="192"/>
      <c r="J40748" s="192"/>
    </row>
    <row r="40749" spans="9:10" ht="15.75">
      <c r="I40749" s="192"/>
      <c r="J40749" s="192"/>
    </row>
    <row r="40750" spans="9:10" ht="15.75">
      <c r="I40750" s="192"/>
      <c r="J40750" s="192"/>
    </row>
    <row r="40751" spans="9:10" ht="15.75">
      <c r="I40751" s="192"/>
      <c r="J40751" s="192"/>
    </row>
    <row r="40752" spans="9:10" ht="15.75">
      <c r="I40752" s="192"/>
      <c r="J40752" s="192"/>
    </row>
    <row r="40753" spans="9:10" ht="15.75">
      <c r="I40753" s="192"/>
      <c r="J40753" s="192"/>
    </row>
    <row r="40754" spans="9:10" ht="15.75">
      <c r="I40754" s="192"/>
      <c r="J40754" s="192"/>
    </row>
    <row r="40755" spans="9:10" ht="15.75">
      <c r="I40755" s="192"/>
      <c r="J40755" s="192"/>
    </row>
    <row r="40756" spans="9:10" ht="15.75">
      <c r="I40756" s="192"/>
      <c r="J40756" s="192"/>
    </row>
    <row r="40757" spans="9:10" ht="15.75">
      <c r="I40757" s="192"/>
      <c r="J40757" s="192"/>
    </row>
    <row r="40758" spans="9:10" ht="15.75">
      <c r="I40758" s="192"/>
      <c r="J40758" s="192"/>
    </row>
    <row r="40759" spans="9:10" ht="15.75">
      <c r="I40759" s="192"/>
      <c r="J40759" s="192"/>
    </row>
    <row r="40760" spans="9:10" ht="15.75">
      <c r="I40760" s="192"/>
      <c r="J40760" s="192"/>
    </row>
    <row r="40761" spans="9:10" ht="15.75">
      <c r="I40761" s="192"/>
      <c r="J40761" s="192"/>
    </row>
    <row r="40762" spans="9:10" ht="15.75">
      <c r="I40762" s="192"/>
      <c r="J40762" s="192"/>
    </row>
    <row r="40763" spans="9:10" ht="15.75">
      <c r="I40763" s="192"/>
      <c r="J40763" s="192"/>
    </row>
    <row r="40764" spans="9:10" ht="15.75">
      <c r="I40764" s="192"/>
      <c r="J40764" s="192"/>
    </row>
    <row r="40765" spans="9:10" ht="15.75">
      <c r="I40765" s="192"/>
      <c r="J40765" s="192"/>
    </row>
    <row r="40766" spans="9:10" ht="15.75">
      <c r="I40766" s="192"/>
      <c r="J40766" s="192"/>
    </row>
    <row r="40767" spans="9:10" ht="15.75">
      <c r="I40767" s="192"/>
      <c r="J40767" s="192"/>
    </row>
    <row r="40768" spans="9:10" ht="15.75">
      <c r="I40768" s="192"/>
      <c r="J40768" s="192"/>
    </row>
    <row r="40769" spans="9:10" ht="15.75">
      <c r="I40769" s="192"/>
      <c r="J40769" s="192"/>
    </row>
    <row r="40770" spans="9:10" ht="15.75">
      <c r="I40770" s="192"/>
      <c r="J40770" s="192"/>
    </row>
    <row r="40771" spans="9:10" ht="15.75">
      <c r="I40771" s="192"/>
      <c r="J40771" s="192"/>
    </row>
    <row r="40772" spans="9:10" ht="15.75">
      <c r="I40772" s="192"/>
      <c r="J40772" s="192"/>
    </row>
    <row r="40773" spans="9:10" ht="15.75">
      <c r="I40773" s="192"/>
      <c r="J40773" s="192"/>
    </row>
    <row r="40774" spans="9:10" ht="15.75">
      <c r="I40774" s="192"/>
      <c r="J40774" s="192"/>
    </row>
    <row r="40775" spans="9:10" ht="15.75">
      <c r="I40775" s="192"/>
      <c r="J40775" s="192"/>
    </row>
    <row r="40776" spans="9:10" ht="15.75">
      <c r="I40776" s="192"/>
      <c r="J40776" s="192"/>
    </row>
    <row r="40777" spans="9:10" ht="15.75">
      <c r="I40777" s="192"/>
      <c r="J40777" s="192"/>
    </row>
    <row r="40778" spans="9:10" ht="15.75">
      <c r="I40778" s="192"/>
      <c r="J40778" s="192"/>
    </row>
    <row r="40779" spans="9:10" ht="15.75">
      <c r="I40779" s="192"/>
      <c r="J40779" s="192"/>
    </row>
    <row r="40780" spans="9:10" ht="15.75">
      <c r="I40780" s="192"/>
      <c r="J40780" s="192"/>
    </row>
    <row r="40781" spans="9:10" ht="15.75">
      <c r="I40781" s="192"/>
      <c r="J40781" s="192"/>
    </row>
    <row r="40782" spans="9:10" ht="15.75">
      <c r="I40782" s="192"/>
      <c r="J40782" s="192"/>
    </row>
    <row r="40783" spans="9:10" ht="15.75">
      <c r="I40783" s="192"/>
      <c r="J40783" s="192"/>
    </row>
    <row r="40784" spans="9:10" ht="15.75">
      <c r="I40784" s="192"/>
      <c r="J40784" s="192"/>
    </row>
    <row r="40785" spans="9:10" ht="15.75">
      <c r="I40785" s="192"/>
      <c r="J40785" s="192"/>
    </row>
    <row r="40786" spans="9:10" ht="15.75">
      <c r="I40786" s="192"/>
      <c r="J40786" s="192"/>
    </row>
    <row r="40787" spans="9:10" ht="15.75">
      <c r="I40787" s="192"/>
      <c r="J40787" s="192"/>
    </row>
    <row r="40788" spans="9:10" ht="15.75">
      <c r="I40788" s="192"/>
      <c r="J40788" s="192"/>
    </row>
    <row r="40789" spans="9:10" ht="15.75">
      <c r="I40789" s="192"/>
      <c r="J40789" s="192"/>
    </row>
    <row r="40790" spans="9:10" ht="15.75">
      <c r="I40790" s="192"/>
      <c r="J40790" s="192"/>
    </row>
    <row r="40791" spans="9:10" ht="15.75">
      <c r="I40791" s="192"/>
      <c r="J40791" s="192"/>
    </row>
    <row r="40792" spans="9:10" ht="15.75">
      <c r="I40792" s="192"/>
      <c r="J40792" s="192"/>
    </row>
    <row r="40793" spans="9:10" ht="15.75">
      <c r="I40793" s="192"/>
      <c r="J40793" s="192"/>
    </row>
    <row r="40794" spans="9:10" ht="15.75">
      <c r="I40794" s="192"/>
      <c r="J40794" s="192"/>
    </row>
    <row r="40795" spans="9:10" ht="15.75">
      <c r="I40795" s="192"/>
      <c r="J40795" s="192"/>
    </row>
    <row r="40796" spans="9:10" ht="15.75">
      <c r="I40796" s="192"/>
      <c r="J40796" s="192"/>
    </row>
    <row r="40797" spans="9:10" ht="15.75">
      <c r="I40797" s="192"/>
      <c r="J40797" s="192"/>
    </row>
    <row r="40798" spans="9:10" ht="15.75">
      <c r="I40798" s="192"/>
      <c r="J40798" s="192"/>
    </row>
    <row r="40799" spans="9:10" ht="15.75">
      <c r="I40799" s="192"/>
      <c r="J40799" s="192"/>
    </row>
    <row r="40800" spans="9:10" ht="15.75">
      <c r="I40800" s="192"/>
      <c r="J40800" s="192"/>
    </row>
    <row r="40801" spans="9:10" ht="15.75">
      <c r="I40801" s="192"/>
      <c r="J40801" s="192"/>
    </row>
    <row r="40802" spans="9:10" ht="15.75">
      <c r="I40802" s="192"/>
      <c r="J40802" s="192"/>
    </row>
    <row r="40803" spans="9:10" ht="15.75">
      <c r="I40803" s="192"/>
      <c r="J40803" s="192"/>
    </row>
    <row r="40804" spans="9:10" ht="15.75">
      <c r="I40804" s="192"/>
      <c r="J40804" s="192"/>
    </row>
    <row r="40805" spans="9:10" ht="15.75">
      <c r="I40805" s="192"/>
      <c r="J40805" s="192"/>
    </row>
    <row r="40806" spans="9:10" ht="15.75">
      <c r="I40806" s="192"/>
      <c r="J40806" s="192"/>
    </row>
    <row r="40807" spans="9:10" ht="15.75">
      <c r="I40807" s="192"/>
      <c r="J40807" s="192"/>
    </row>
    <row r="40808" spans="9:10" ht="15.75">
      <c r="I40808" s="192"/>
      <c r="J40808" s="192"/>
    </row>
    <row r="40809" spans="9:10" ht="15.75">
      <c r="I40809" s="192"/>
      <c r="J40809" s="192"/>
    </row>
    <row r="40810" spans="9:10" ht="15.75">
      <c r="I40810" s="192"/>
      <c r="J40810" s="192"/>
    </row>
    <row r="40811" spans="9:10" ht="15.75">
      <c r="I40811" s="192"/>
      <c r="J40811" s="192"/>
    </row>
    <row r="40812" spans="9:10" ht="15.75">
      <c r="I40812" s="192"/>
      <c r="J40812" s="192"/>
    </row>
    <row r="40813" spans="9:10" ht="15.75">
      <c r="I40813" s="192"/>
      <c r="J40813" s="192"/>
    </row>
    <row r="40814" spans="9:10" ht="15.75">
      <c r="I40814" s="192"/>
      <c r="J40814" s="192"/>
    </row>
    <row r="40815" spans="9:10" ht="15.75">
      <c r="I40815" s="192"/>
      <c r="J40815" s="192"/>
    </row>
    <row r="40816" spans="9:10" ht="15.75">
      <c r="I40816" s="192"/>
      <c r="J40816" s="192"/>
    </row>
    <row r="40817" spans="9:10" ht="15.75">
      <c r="I40817" s="192"/>
      <c r="J40817" s="192"/>
    </row>
    <row r="40818" spans="9:10" ht="15.75">
      <c r="I40818" s="192"/>
      <c r="J40818" s="192"/>
    </row>
    <row r="40819" spans="9:10" ht="15.75">
      <c r="I40819" s="192"/>
      <c r="J40819" s="192"/>
    </row>
    <row r="40820" spans="9:10" ht="15.75">
      <c r="I40820" s="192"/>
      <c r="J40820" s="192"/>
    </row>
    <row r="40821" spans="9:10" ht="15.75">
      <c r="I40821" s="192"/>
      <c r="J40821" s="192"/>
    </row>
    <row r="40822" spans="9:10" ht="15.75">
      <c r="I40822" s="192"/>
      <c r="J40822" s="192"/>
    </row>
    <row r="40823" spans="9:10" ht="15.75">
      <c r="I40823" s="192"/>
      <c r="J40823" s="192"/>
    </row>
    <row r="40824" spans="9:10" ht="15.75">
      <c r="I40824" s="192"/>
      <c r="J40824" s="192"/>
    </row>
    <row r="40825" spans="9:10" ht="15.75">
      <c r="I40825" s="192"/>
      <c r="J40825" s="192"/>
    </row>
    <row r="40826" spans="9:10" ht="15.75">
      <c r="I40826" s="192"/>
      <c r="J40826" s="192"/>
    </row>
    <row r="40827" spans="9:10" ht="15.75">
      <c r="I40827" s="192"/>
      <c r="J40827" s="192"/>
    </row>
    <row r="40828" spans="9:10" ht="15.75">
      <c r="I40828" s="192"/>
      <c r="J40828" s="192"/>
    </row>
    <row r="40829" spans="9:10" ht="15.75">
      <c r="I40829" s="192"/>
      <c r="J40829" s="192"/>
    </row>
    <row r="40830" spans="9:10" ht="15.75">
      <c r="I40830" s="192"/>
      <c r="J40830" s="192"/>
    </row>
    <row r="40831" spans="9:10" ht="15.75">
      <c r="I40831" s="192"/>
      <c r="J40831" s="192"/>
    </row>
    <row r="40832" spans="9:10" ht="15.75">
      <c r="I40832" s="192"/>
      <c r="J40832" s="192"/>
    </row>
    <row r="40833" spans="9:10" ht="15.75">
      <c r="I40833" s="192"/>
      <c r="J40833" s="192"/>
    </row>
    <row r="40834" spans="9:10" ht="15.75">
      <c r="I40834" s="192"/>
      <c r="J40834" s="192"/>
    </row>
    <row r="40835" spans="9:10" ht="15.75">
      <c r="I40835" s="192"/>
      <c r="J40835" s="192"/>
    </row>
    <row r="40836" spans="9:10" ht="15.75">
      <c r="I40836" s="192"/>
      <c r="J40836" s="192"/>
    </row>
    <row r="40837" spans="9:10" ht="15.75">
      <c r="I40837" s="192"/>
      <c r="J40837" s="192"/>
    </row>
    <row r="40838" spans="9:10" ht="15.75">
      <c r="I40838" s="192"/>
      <c r="J40838" s="192"/>
    </row>
    <row r="40839" spans="9:10" ht="15.75">
      <c r="I40839" s="192"/>
      <c r="J40839" s="192"/>
    </row>
    <row r="40840" spans="9:10" ht="15.75">
      <c r="I40840" s="192"/>
      <c r="J40840" s="192"/>
    </row>
    <row r="40841" spans="9:10" ht="15.75">
      <c r="I40841" s="192"/>
      <c r="J40841" s="192"/>
    </row>
    <row r="40842" spans="9:10" ht="15.75">
      <c r="I40842" s="192"/>
      <c r="J40842" s="192"/>
    </row>
    <row r="40843" spans="9:10" ht="15.75">
      <c r="I40843" s="192"/>
      <c r="J40843" s="192"/>
    </row>
    <row r="40844" spans="9:10" ht="15.75">
      <c r="I40844" s="192"/>
      <c r="J40844" s="192"/>
    </row>
    <row r="40845" spans="9:10" ht="15.75">
      <c r="I40845" s="192"/>
      <c r="J40845" s="192"/>
    </row>
    <row r="40846" spans="9:10" ht="15.75">
      <c r="I40846" s="192"/>
      <c r="J40846" s="192"/>
    </row>
    <row r="40847" spans="9:10" ht="15.75">
      <c r="I40847" s="192"/>
      <c r="J40847" s="192"/>
    </row>
    <row r="40848" spans="9:10" ht="15.75">
      <c r="I40848" s="192"/>
      <c r="J40848" s="192"/>
    </row>
    <row r="40849" spans="9:10" ht="15.75">
      <c r="I40849" s="192"/>
      <c r="J40849" s="192"/>
    </row>
    <row r="40850" spans="9:10" ht="15.75">
      <c r="I40850" s="192"/>
      <c r="J40850" s="192"/>
    </row>
    <row r="40851" spans="9:10" ht="15.75">
      <c r="I40851" s="192"/>
      <c r="J40851" s="192"/>
    </row>
    <row r="40852" spans="9:10" ht="15.75">
      <c r="I40852" s="192"/>
      <c r="J40852" s="192"/>
    </row>
    <row r="40853" spans="9:10" ht="15.75">
      <c r="I40853" s="192"/>
      <c r="J40853" s="192"/>
    </row>
    <row r="40854" spans="9:10" ht="15.75">
      <c r="I40854" s="192"/>
      <c r="J40854" s="192"/>
    </row>
    <row r="40855" spans="9:10" ht="15.75">
      <c r="I40855" s="192"/>
      <c r="J40855" s="192"/>
    </row>
    <row r="40856" spans="9:10" ht="15.75">
      <c r="I40856" s="192"/>
      <c r="J40856" s="192"/>
    </row>
    <row r="40857" spans="9:10" ht="15.75">
      <c r="I40857" s="192"/>
      <c r="J40857" s="192"/>
    </row>
    <row r="40858" spans="9:10" ht="15.75">
      <c r="I40858" s="192"/>
      <c r="J40858" s="192"/>
    </row>
    <row r="40859" spans="9:10" ht="15.75">
      <c r="I40859" s="192"/>
      <c r="J40859" s="192"/>
    </row>
    <row r="40860" spans="9:10" ht="15.75">
      <c r="I40860" s="192"/>
      <c r="J40860" s="192"/>
    </row>
    <row r="40861" spans="9:10" ht="15.75">
      <c r="I40861" s="192"/>
      <c r="J40861" s="192"/>
    </row>
    <row r="40862" spans="9:10" ht="15.75">
      <c r="I40862" s="192"/>
      <c r="J40862" s="192"/>
    </row>
    <row r="40863" spans="9:10" ht="15.75">
      <c r="I40863" s="192"/>
      <c r="J40863" s="192"/>
    </row>
    <row r="40864" spans="9:10" ht="15.75">
      <c r="I40864" s="192"/>
      <c r="J40864" s="192"/>
    </row>
    <row r="40865" spans="9:10" ht="15.75">
      <c r="I40865" s="192"/>
      <c r="J40865" s="192"/>
    </row>
    <row r="40866" spans="9:10" ht="15.75">
      <c r="I40866" s="192"/>
      <c r="J40866" s="192"/>
    </row>
    <row r="40867" spans="9:10" ht="15.75">
      <c r="I40867" s="192"/>
      <c r="J40867" s="192"/>
    </row>
    <row r="40868" spans="9:10" ht="15.75">
      <c r="I40868" s="192"/>
      <c r="J40868" s="192"/>
    </row>
    <row r="40869" spans="9:10" ht="15.75">
      <c r="I40869" s="192"/>
      <c r="J40869" s="192"/>
    </row>
    <row r="40870" spans="9:10" ht="15.75">
      <c r="I40870" s="192"/>
      <c r="J40870" s="192"/>
    </row>
    <row r="40871" spans="9:10" ht="15.75">
      <c r="I40871" s="192"/>
      <c r="J40871" s="192"/>
    </row>
    <row r="40872" spans="9:10" ht="15.75">
      <c r="I40872" s="192"/>
      <c r="J40872" s="192"/>
    </row>
    <row r="40873" spans="9:10" ht="15.75">
      <c r="I40873" s="192"/>
      <c r="J40873" s="192"/>
    </row>
    <row r="40874" spans="9:10" ht="15.75">
      <c r="I40874" s="192"/>
      <c r="J40874" s="192"/>
    </row>
    <row r="40875" spans="9:10" ht="15.75">
      <c r="I40875" s="192"/>
      <c r="J40875" s="192"/>
    </row>
    <row r="40876" spans="9:10" ht="15.75">
      <c r="I40876" s="192"/>
      <c r="J40876" s="192"/>
    </row>
    <row r="40877" spans="9:10" ht="15.75">
      <c r="I40877" s="192"/>
      <c r="J40877" s="192"/>
    </row>
    <row r="40878" spans="9:10" ht="15.75">
      <c r="I40878" s="192"/>
      <c r="J40878" s="192"/>
    </row>
    <row r="40879" spans="9:10" ht="15.75">
      <c r="I40879" s="192"/>
      <c r="J40879" s="192"/>
    </row>
    <row r="40880" spans="9:10" ht="15.75">
      <c r="I40880" s="192"/>
      <c r="J40880" s="192"/>
    </row>
    <row r="40881" spans="9:10" ht="15.75">
      <c r="I40881" s="192"/>
      <c r="J40881" s="192"/>
    </row>
    <row r="40882" spans="9:10" ht="15.75">
      <c r="I40882" s="192"/>
      <c r="J40882" s="192"/>
    </row>
    <row r="40883" spans="9:10" ht="15.75">
      <c r="I40883" s="192"/>
      <c r="J40883" s="192"/>
    </row>
    <row r="40884" spans="9:10" ht="15.75">
      <c r="I40884" s="192"/>
      <c r="J40884" s="192"/>
    </row>
    <row r="40885" spans="9:10" ht="15.75">
      <c r="I40885" s="192"/>
      <c r="J40885" s="192"/>
    </row>
    <row r="40886" spans="9:10" ht="15.75">
      <c r="I40886" s="192"/>
      <c r="J40886" s="192"/>
    </row>
    <row r="40887" spans="9:10" ht="15.75">
      <c r="I40887" s="192"/>
      <c r="J40887" s="192"/>
    </row>
    <row r="40888" spans="9:10" ht="15.75">
      <c r="I40888" s="192"/>
      <c r="J40888" s="192"/>
    </row>
    <row r="40889" spans="9:10" ht="15.75">
      <c r="I40889" s="192"/>
      <c r="J40889" s="192"/>
    </row>
    <row r="40890" spans="9:10" ht="15.75">
      <c r="I40890" s="192"/>
      <c r="J40890" s="192"/>
    </row>
    <row r="40891" spans="9:10" ht="15.75">
      <c r="I40891" s="192"/>
      <c r="J40891" s="192"/>
    </row>
    <row r="40892" spans="9:10" ht="15.75">
      <c r="I40892" s="192"/>
      <c r="J40892" s="192"/>
    </row>
    <row r="40893" spans="9:10" ht="15.75">
      <c r="I40893" s="192"/>
      <c r="J40893" s="192"/>
    </row>
    <row r="40894" spans="9:10" ht="15.75">
      <c r="I40894" s="192"/>
      <c r="J40894" s="192"/>
    </row>
    <row r="40895" spans="9:10" ht="15.75">
      <c r="I40895" s="192"/>
      <c r="J40895" s="192"/>
    </row>
    <row r="40896" spans="9:10" ht="15.75">
      <c r="I40896" s="192"/>
      <c r="J40896" s="192"/>
    </row>
    <row r="40897" spans="9:10" ht="15.75">
      <c r="I40897" s="192"/>
      <c r="J40897" s="192"/>
    </row>
    <row r="40898" spans="9:10" ht="15.75">
      <c r="I40898" s="192"/>
      <c r="J40898" s="192"/>
    </row>
    <row r="40899" spans="9:10" ht="15.75">
      <c r="I40899" s="192"/>
      <c r="J40899" s="192"/>
    </row>
    <row r="40900" spans="9:10" ht="15.75">
      <c r="I40900" s="192"/>
      <c r="J40900" s="192"/>
    </row>
    <row r="40901" spans="9:10" ht="15.75">
      <c r="I40901" s="192"/>
      <c r="J40901" s="192"/>
    </row>
    <row r="40902" spans="9:10" ht="15.75">
      <c r="I40902" s="192"/>
      <c r="J40902" s="192"/>
    </row>
    <row r="40903" spans="9:10" ht="15.75">
      <c r="I40903" s="192"/>
      <c r="J40903" s="192"/>
    </row>
    <row r="40904" spans="9:10" ht="15.75">
      <c r="I40904" s="192"/>
      <c r="J40904" s="192"/>
    </row>
    <row r="40905" spans="9:10" ht="15.75">
      <c r="I40905" s="192"/>
      <c r="J40905" s="192"/>
    </row>
    <row r="40906" spans="9:10" ht="15.75">
      <c r="I40906" s="192"/>
      <c r="J40906" s="192"/>
    </row>
    <row r="40907" spans="9:10" ht="15.75">
      <c r="I40907" s="192"/>
      <c r="J40907" s="192"/>
    </row>
    <row r="40908" spans="9:10" ht="15.75">
      <c r="I40908" s="192"/>
      <c r="J40908" s="192"/>
    </row>
    <row r="40909" spans="9:10" ht="15.75">
      <c r="I40909" s="192"/>
      <c r="J40909" s="192"/>
    </row>
    <row r="40910" spans="9:10" ht="15.75">
      <c r="I40910" s="192"/>
      <c r="J40910" s="192"/>
    </row>
    <row r="40911" spans="9:10" ht="15.75">
      <c r="I40911" s="192"/>
      <c r="J40911" s="192"/>
    </row>
    <row r="40912" spans="9:10" ht="15.75">
      <c r="I40912" s="192"/>
      <c r="J40912" s="192"/>
    </row>
    <row r="40913" spans="9:10" ht="15.75">
      <c r="I40913" s="192"/>
      <c r="J40913" s="192"/>
    </row>
    <row r="40914" spans="9:10" ht="15.75">
      <c r="I40914" s="192"/>
      <c r="J40914" s="192"/>
    </row>
    <row r="40915" spans="9:10" ht="15.75">
      <c r="I40915" s="192"/>
      <c r="J40915" s="192"/>
    </row>
    <row r="40916" spans="9:10" ht="15.75">
      <c r="I40916" s="192"/>
      <c r="J40916" s="192"/>
    </row>
    <row r="40917" spans="9:10" ht="15.75">
      <c r="I40917" s="192"/>
      <c r="J40917" s="192"/>
    </row>
    <row r="40918" spans="9:10" ht="15.75">
      <c r="I40918" s="192"/>
      <c r="J40918" s="192"/>
    </row>
    <row r="40919" spans="9:10" ht="15.75">
      <c r="I40919" s="192"/>
      <c r="J40919" s="192"/>
    </row>
    <row r="40920" spans="9:10" ht="15.75">
      <c r="I40920" s="192"/>
      <c r="J40920" s="192"/>
    </row>
    <row r="40921" spans="9:10" ht="15.75">
      <c r="I40921" s="192"/>
      <c r="J40921" s="192"/>
    </row>
    <row r="40922" spans="9:10" ht="15.75">
      <c r="I40922" s="192"/>
      <c r="J40922" s="192"/>
    </row>
    <row r="40923" spans="9:10" ht="15.75">
      <c r="I40923" s="192"/>
      <c r="J40923" s="192"/>
    </row>
    <row r="40924" spans="9:10" ht="15.75">
      <c r="I40924" s="192"/>
      <c r="J40924" s="192"/>
    </row>
    <row r="40925" spans="9:10" ht="15.75">
      <c r="I40925" s="192"/>
      <c r="J40925" s="192"/>
    </row>
    <row r="40926" spans="9:10" ht="15.75">
      <c r="I40926" s="192"/>
      <c r="J40926" s="192"/>
    </row>
    <row r="40927" spans="9:10" ht="15.75">
      <c r="I40927" s="192"/>
      <c r="J40927" s="192"/>
    </row>
    <row r="40928" spans="9:10" ht="15.75">
      <c r="I40928" s="192"/>
      <c r="J40928" s="192"/>
    </row>
    <row r="40929" spans="9:10" ht="15.75">
      <c r="I40929" s="192"/>
      <c r="J40929" s="192"/>
    </row>
    <row r="40930" spans="9:10" ht="15.75">
      <c r="I40930" s="192"/>
      <c r="J40930" s="192"/>
    </row>
    <row r="40931" spans="9:10" ht="15.75">
      <c r="I40931" s="192"/>
      <c r="J40931" s="192"/>
    </row>
    <row r="40932" spans="9:10" ht="15.75">
      <c r="I40932" s="192"/>
      <c r="J40932" s="192"/>
    </row>
    <row r="40933" spans="9:10" ht="15.75">
      <c r="I40933" s="192"/>
      <c r="J40933" s="192"/>
    </row>
    <row r="40934" spans="9:10" ht="15.75">
      <c r="I40934" s="192"/>
      <c r="J40934" s="192"/>
    </row>
    <row r="40935" spans="9:10" ht="15.75">
      <c r="I40935" s="192"/>
      <c r="J40935" s="192"/>
    </row>
    <row r="40936" spans="9:10" ht="15.75">
      <c r="I40936" s="192"/>
      <c r="J40936" s="192"/>
    </row>
    <row r="40937" spans="9:10" ht="15.75">
      <c r="I40937" s="192"/>
      <c r="J40937" s="192"/>
    </row>
    <row r="40938" spans="9:10" ht="15.75">
      <c r="I40938" s="192"/>
      <c r="J40938" s="192"/>
    </row>
    <row r="40939" spans="9:10" ht="15.75">
      <c r="I40939" s="192"/>
      <c r="J40939" s="192"/>
    </row>
    <row r="40940" spans="9:10" ht="15.75">
      <c r="I40940" s="192"/>
      <c r="J40940" s="192"/>
    </row>
    <row r="40941" spans="9:10" ht="15.75">
      <c r="I40941" s="192"/>
      <c r="J40941" s="192"/>
    </row>
    <row r="40942" spans="9:10" ht="15.75">
      <c r="I40942" s="192"/>
      <c r="J40942" s="192"/>
    </row>
    <row r="40943" spans="9:10" ht="15.75">
      <c r="I40943" s="192"/>
      <c r="J40943" s="192"/>
    </row>
    <row r="40944" spans="9:10" ht="15.75">
      <c r="I40944" s="192"/>
      <c r="J40944" s="192"/>
    </row>
    <row r="40945" spans="9:10" ht="15.75">
      <c r="I40945" s="192"/>
      <c r="J40945" s="192"/>
    </row>
    <row r="40946" spans="9:10" ht="15.75">
      <c r="I40946" s="192"/>
      <c r="J40946" s="192"/>
    </row>
    <row r="40947" spans="9:10" ht="15.75">
      <c r="I40947" s="192"/>
      <c r="J40947" s="192"/>
    </row>
    <row r="40948" spans="9:10" ht="15.75">
      <c r="I40948" s="192"/>
      <c r="J40948" s="192"/>
    </row>
    <row r="40949" spans="9:10" ht="15.75">
      <c r="I40949" s="192"/>
      <c r="J40949" s="192"/>
    </row>
    <row r="40950" spans="9:10" ht="15.75">
      <c r="I40950" s="192"/>
      <c r="J40950" s="192"/>
    </row>
    <row r="40951" spans="9:10" ht="15.75">
      <c r="I40951" s="192"/>
      <c r="J40951" s="192"/>
    </row>
    <row r="40952" spans="9:10" ht="15.75">
      <c r="I40952" s="192"/>
      <c r="J40952" s="192"/>
    </row>
    <row r="40953" spans="9:10" ht="15.75">
      <c r="I40953" s="192"/>
      <c r="J40953" s="192"/>
    </row>
    <row r="40954" spans="9:10" ht="15.75">
      <c r="I40954" s="192"/>
      <c r="J40954" s="192"/>
    </row>
    <row r="40955" spans="9:10" ht="15.75">
      <c r="I40955" s="192"/>
      <c r="J40955" s="192"/>
    </row>
    <row r="40956" spans="9:10" ht="15.75">
      <c r="I40956" s="192"/>
      <c r="J40956" s="192"/>
    </row>
    <row r="40957" spans="9:10" ht="15.75">
      <c r="I40957" s="192"/>
      <c r="J40957" s="192"/>
    </row>
    <row r="40958" spans="9:10" ht="15.75">
      <c r="I40958" s="192"/>
      <c r="J40958" s="192"/>
    </row>
    <row r="40959" spans="9:10" ht="15.75">
      <c r="I40959" s="192"/>
      <c r="J40959" s="192"/>
    </row>
    <row r="40960" spans="9:10" ht="15.75">
      <c r="I40960" s="192"/>
      <c r="J40960" s="192"/>
    </row>
    <row r="40961" spans="9:10" ht="15.75">
      <c r="I40961" s="192"/>
      <c r="J40961" s="192"/>
    </row>
    <row r="40962" spans="9:10" ht="15.75">
      <c r="I40962" s="192"/>
      <c r="J40962" s="192"/>
    </row>
    <row r="40963" spans="9:10" ht="15.75">
      <c r="I40963" s="192"/>
      <c r="J40963" s="192"/>
    </row>
    <row r="40964" spans="9:10" ht="15.75">
      <c r="I40964" s="192"/>
      <c r="J40964" s="192"/>
    </row>
    <row r="40965" spans="9:10" ht="15.75">
      <c r="I40965" s="192"/>
      <c r="J40965" s="192"/>
    </row>
    <row r="40966" spans="9:10" ht="15.75">
      <c r="I40966" s="192"/>
      <c r="J40966" s="192"/>
    </row>
    <row r="40967" spans="9:10" ht="15.75">
      <c r="I40967" s="192"/>
      <c r="J40967" s="192"/>
    </row>
    <row r="40968" spans="9:10" ht="15.75">
      <c r="I40968" s="192"/>
      <c r="J40968" s="192"/>
    </row>
    <row r="40969" spans="9:10" ht="15.75">
      <c r="I40969" s="192"/>
      <c r="J40969" s="192"/>
    </row>
    <row r="40970" spans="9:10" ht="15.75">
      <c r="I40970" s="192"/>
      <c r="J40970" s="192"/>
    </row>
    <row r="40971" spans="9:10" ht="15.75">
      <c r="I40971" s="192"/>
      <c r="J40971" s="192"/>
    </row>
    <row r="40972" spans="9:10" ht="15.75">
      <c r="I40972" s="192"/>
      <c r="J40972" s="192"/>
    </row>
    <row r="40973" spans="9:10" ht="15.75">
      <c r="I40973" s="192"/>
      <c r="J40973" s="192"/>
    </row>
    <row r="40974" spans="9:10" ht="15.75">
      <c r="I40974" s="192"/>
      <c r="J40974" s="192"/>
    </row>
    <row r="40975" spans="9:10" ht="15.75">
      <c r="I40975" s="192"/>
      <c r="J40975" s="192"/>
    </row>
    <row r="40976" spans="9:10" ht="15.75">
      <c r="I40976" s="192"/>
      <c r="J40976" s="192"/>
    </row>
    <row r="40977" spans="9:10" ht="15.75">
      <c r="I40977" s="192"/>
      <c r="J40977" s="192"/>
    </row>
    <row r="40978" spans="9:10" ht="15.75">
      <c r="I40978" s="192"/>
      <c r="J40978" s="192"/>
    </row>
    <row r="40979" spans="9:10" ht="15.75">
      <c r="I40979" s="192"/>
      <c r="J40979" s="192"/>
    </row>
    <row r="40980" spans="9:10" ht="15.75">
      <c r="I40980" s="192"/>
      <c r="J40980" s="192"/>
    </row>
    <row r="40981" spans="9:10" ht="15.75">
      <c r="I40981" s="192"/>
      <c r="J40981" s="192"/>
    </row>
    <row r="40982" spans="9:10" ht="15.75">
      <c r="I40982" s="192"/>
      <c r="J40982" s="192"/>
    </row>
    <row r="40983" spans="9:10" ht="15.75">
      <c r="I40983" s="192"/>
      <c r="J40983" s="192"/>
    </row>
    <row r="40984" spans="9:10" ht="15.75">
      <c r="I40984" s="192"/>
      <c r="J40984" s="192"/>
    </row>
    <row r="40985" spans="9:10" ht="15.75">
      <c r="I40985" s="192"/>
      <c r="J40985" s="192"/>
    </row>
    <row r="40986" spans="9:10" ht="15.75">
      <c r="I40986" s="192"/>
      <c r="J40986" s="192"/>
    </row>
    <row r="40987" spans="9:10" ht="15.75">
      <c r="I40987" s="192"/>
      <c r="J40987" s="192"/>
    </row>
    <row r="40988" spans="9:10" ht="15.75">
      <c r="I40988" s="192"/>
      <c r="J40988" s="192"/>
    </row>
    <row r="40989" spans="9:10" ht="15.75">
      <c r="I40989" s="192"/>
      <c r="J40989" s="192"/>
    </row>
    <row r="40990" spans="9:10" ht="15.75">
      <c r="I40990" s="192"/>
      <c r="J40990" s="192"/>
    </row>
    <row r="40991" spans="9:10" ht="15.75">
      <c r="I40991" s="192"/>
      <c r="J40991" s="192"/>
    </row>
    <row r="40992" spans="9:10" ht="15.75">
      <c r="I40992" s="192"/>
      <c r="J40992" s="192"/>
    </row>
    <row r="40993" spans="9:10" ht="15.75">
      <c r="I40993" s="192"/>
      <c r="J40993" s="192"/>
    </row>
    <row r="40994" spans="9:10" ht="15.75">
      <c r="I40994" s="192"/>
      <c r="J40994" s="192"/>
    </row>
    <row r="40995" spans="9:10" ht="15.75">
      <c r="I40995" s="192"/>
      <c r="J40995" s="192"/>
    </row>
    <row r="40996" spans="9:10" ht="15.75">
      <c r="I40996" s="192"/>
      <c r="J40996" s="192"/>
    </row>
    <row r="40997" spans="9:10" ht="15.75">
      <c r="I40997" s="192"/>
      <c r="J40997" s="192"/>
    </row>
    <row r="40998" spans="9:10" ht="15.75">
      <c r="I40998" s="192"/>
      <c r="J40998" s="192"/>
    </row>
    <row r="40999" spans="9:10" ht="15.75">
      <c r="I40999" s="192"/>
      <c r="J40999" s="192"/>
    </row>
    <row r="41000" spans="9:10" ht="15.75">
      <c r="I41000" s="192"/>
      <c r="J41000" s="192"/>
    </row>
    <row r="41001" spans="9:10" ht="15.75">
      <c r="I41001" s="192"/>
      <c r="J41001" s="192"/>
    </row>
    <row r="41002" spans="9:10" ht="15.75">
      <c r="I41002" s="192"/>
      <c r="J41002" s="192"/>
    </row>
    <row r="41003" spans="9:10" ht="15.75">
      <c r="I41003" s="192"/>
      <c r="J41003" s="192"/>
    </row>
    <row r="41004" spans="9:10" ht="15.75">
      <c r="I41004" s="192"/>
      <c r="J41004" s="192"/>
    </row>
    <row r="41005" spans="9:10" ht="15.75">
      <c r="I41005" s="192"/>
      <c r="J41005" s="192"/>
    </row>
    <row r="41006" spans="9:10" ht="15.75">
      <c r="I41006" s="192"/>
      <c r="J41006" s="192"/>
    </row>
    <row r="41007" spans="9:10" ht="15.75">
      <c r="I41007" s="192"/>
      <c r="J41007" s="192"/>
    </row>
    <row r="41008" spans="9:10" ht="15.75">
      <c r="I41008" s="192"/>
      <c r="J41008" s="192"/>
    </row>
    <row r="41009" spans="9:10" ht="15.75">
      <c r="I41009" s="192"/>
      <c r="J41009" s="192"/>
    </row>
    <row r="41010" spans="9:10" ht="15.75">
      <c r="I41010" s="192"/>
      <c r="J41010" s="192"/>
    </row>
    <row r="41011" spans="9:10" ht="15.75">
      <c r="I41011" s="192"/>
      <c r="J41011" s="192"/>
    </row>
    <row r="41012" spans="9:10" ht="15.75">
      <c r="I41012" s="192"/>
      <c r="J41012" s="192"/>
    </row>
    <row r="41013" spans="9:10" ht="15.75">
      <c r="I41013" s="192"/>
      <c r="J41013" s="192"/>
    </row>
    <row r="41014" spans="9:10" ht="15.75">
      <c r="I41014" s="192"/>
      <c r="J41014" s="192"/>
    </row>
    <row r="41015" spans="9:10" ht="15.75">
      <c r="I41015" s="192"/>
      <c r="J41015" s="192"/>
    </row>
    <row r="41016" spans="9:10" ht="15.75">
      <c r="I41016" s="192"/>
      <c r="J41016" s="192"/>
    </row>
    <row r="41017" spans="9:10" ht="15.75">
      <c r="I41017" s="192"/>
      <c r="J41017" s="192"/>
    </row>
    <row r="41018" spans="9:10" ht="15.75">
      <c r="I41018" s="192"/>
      <c r="J41018" s="192"/>
    </row>
    <row r="41019" spans="9:10" ht="15.75">
      <c r="I41019" s="192"/>
      <c r="J41019" s="192"/>
    </row>
    <row r="41020" spans="9:10" ht="15.75">
      <c r="I41020" s="192"/>
      <c r="J41020" s="192"/>
    </row>
    <row r="41021" spans="9:10" ht="15.75">
      <c r="I41021" s="192"/>
      <c r="J41021" s="192"/>
    </row>
    <row r="41022" spans="9:10" ht="15.75">
      <c r="I41022" s="192"/>
      <c r="J41022" s="192"/>
    </row>
    <row r="41023" spans="9:10" ht="15.75">
      <c r="I41023" s="192"/>
      <c r="J41023" s="192"/>
    </row>
    <row r="41024" spans="9:10" ht="15.75">
      <c r="I41024" s="192"/>
      <c r="J41024" s="192"/>
    </row>
    <row r="41025" spans="9:10" ht="15.75">
      <c r="I41025" s="192"/>
      <c r="J41025" s="192"/>
    </row>
    <row r="41026" spans="9:10" ht="15.75">
      <c r="I41026" s="192"/>
      <c r="J41026" s="192"/>
    </row>
    <row r="41027" spans="9:10" ht="15.75">
      <c r="I41027" s="192"/>
      <c r="J41027" s="192"/>
    </row>
    <row r="41028" spans="9:10" ht="15.75">
      <c r="I41028" s="192"/>
      <c r="J41028" s="192"/>
    </row>
    <row r="41029" spans="9:10" ht="15.75">
      <c r="I41029" s="192"/>
      <c r="J41029" s="192"/>
    </row>
    <row r="41030" spans="9:10" ht="15.75">
      <c r="I41030" s="192"/>
      <c r="J41030" s="192"/>
    </row>
    <row r="41031" spans="9:10" ht="15.75">
      <c r="I41031" s="192"/>
      <c r="J41031" s="192"/>
    </row>
    <row r="41032" spans="9:10" ht="15.75">
      <c r="I41032" s="192"/>
      <c r="J41032" s="192"/>
    </row>
    <row r="41033" spans="9:10" ht="15.75">
      <c r="I41033" s="192"/>
      <c r="J41033" s="192"/>
    </row>
    <row r="41034" spans="9:10" ht="15.75">
      <c r="I41034" s="192"/>
      <c r="J41034" s="192"/>
    </row>
    <row r="41035" spans="9:10" ht="15.75">
      <c r="I41035" s="192"/>
      <c r="J41035" s="192"/>
    </row>
    <row r="41036" spans="9:10" ht="15.75">
      <c r="I41036" s="192"/>
      <c r="J41036" s="192"/>
    </row>
    <row r="41037" spans="9:10" ht="15.75">
      <c r="I41037" s="192"/>
      <c r="J41037" s="192"/>
    </row>
    <row r="41038" spans="9:10" ht="15.75">
      <c r="I41038" s="192"/>
      <c r="J41038" s="192"/>
    </row>
    <row r="41039" spans="9:10" ht="15.75">
      <c r="I41039" s="192"/>
      <c r="J41039" s="192"/>
    </row>
    <row r="41040" spans="9:10" ht="15.75">
      <c r="I41040" s="192"/>
      <c r="J41040" s="192"/>
    </row>
    <row r="41041" spans="9:10" ht="15.75">
      <c r="I41041" s="192"/>
      <c r="J41041" s="192"/>
    </row>
    <row r="41042" spans="9:10" ht="15.75">
      <c r="I41042" s="192"/>
      <c r="J41042" s="192"/>
    </row>
    <row r="41043" spans="9:10" ht="15.75">
      <c r="I41043" s="192"/>
      <c r="J41043" s="192"/>
    </row>
    <row r="41044" spans="9:10" ht="15.75">
      <c r="I41044" s="192"/>
      <c r="J41044" s="192"/>
    </row>
    <row r="41045" spans="9:10" ht="15.75">
      <c r="I41045" s="192"/>
      <c r="J41045" s="192"/>
    </row>
    <row r="41046" spans="9:10" ht="15.75">
      <c r="I41046" s="192"/>
      <c r="J41046" s="192"/>
    </row>
    <row r="41047" spans="9:10" ht="15.75">
      <c r="I41047" s="192"/>
      <c r="J41047" s="192"/>
    </row>
    <row r="41048" spans="9:10" ht="15.75">
      <c r="I41048" s="192"/>
      <c r="J41048" s="192"/>
    </row>
    <row r="41049" spans="9:10" ht="15.75">
      <c r="I41049" s="192"/>
      <c r="J41049" s="192"/>
    </row>
    <row r="41050" spans="9:10" ht="15.75">
      <c r="I41050" s="192"/>
      <c r="J41050" s="192"/>
    </row>
    <row r="41051" spans="9:10" ht="15.75">
      <c r="I41051" s="192"/>
      <c r="J41051" s="192"/>
    </row>
    <row r="41052" spans="9:10" ht="15.75">
      <c r="I41052" s="192"/>
      <c r="J41052" s="192"/>
    </row>
    <row r="41053" spans="9:10" ht="15.75">
      <c r="I41053" s="192"/>
      <c r="J41053" s="192"/>
    </row>
    <row r="41054" spans="9:10" ht="15.75">
      <c r="I41054" s="192"/>
      <c r="J41054" s="192"/>
    </row>
    <row r="41055" spans="9:10" ht="15.75">
      <c r="I41055" s="192"/>
      <c r="J41055" s="192"/>
    </row>
    <row r="41056" spans="9:10" ht="15.75">
      <c r="I41056" s="192"/>
      <c r="J41056" s="192"/>
    </row>
    <row r="41057" spans="9:10" ht="15.75">
      <c r="I41057" s="192"/>
      <c r="J41057" s="192"/>
    </row>
    <row r="41058" spans="9:10" ht="15.75">
      <c r="I41058" s="192"/>
      <c r="J41058" s="192"/>
    </row>
    <row r="41059" spans="9:10" ht="15.75">
      <c r="I41059" s="192"/>
      <c r="J41059" s="192"/>
    </row>
    <row r="41060" spans="9:10" ht="15.75">
      <c r="I41060" s="192"/>
      <c r="J41060" s="192"/>
    </row>
    <row r="41061" spans="9:10" ht="15.75">
      <c r="I41061" s="192"/>
      <c r="J41061" s="192"/>
    </row>
    <row r="41062" spans="9:10" ht="15.75">
      <c r="I41062" s="192"/>
      <c r="J41062" s="192"/>
    </row>
    <row r="41063" spans="9:10" ht="15.75">
      <c r="I41063" s="192"/>
      <c r="J41063" s="192"/>
    </row>
    <row r="41064" spans="9:10" ht="15.75">
      <c r="I41064" s="192"/>
      <c r="J41064" s="192"/>
    </row>
    <row r="41065" spans="9:10" ht="15.75">
      <c r="I41065" s="192"/>
      <c r="J41065" s="192"/>
    </row>
    <row r="41066" spans="9:10" ht="15.75">
      <c r="I41066" s="192"/>
      <c r="J41066" s="192"/>
    </row>
    <row r="41067" spans="9:10" ht="15.75">
      <c r="I41067" s="192"/>
      <c r="J41067" s="192"/>
    </row>
    <row r="41068" spans="9:10" ht="15.75">
      <c r="I41068" s="192"/>
      <c r="J41068" s="192"/>
    </row>
    <row r="41069" spans="9:10" ht="15.75">
      <c r="I41069" s="192"/>
      <c r="J41069" s="192"/>
    </row>
    <row r="41070" spans="9:10" ht="15.75">
      <c r="I41070" s="192"/>
      <c r="J41070" s="192"/>
    </row>
    <row r="41071" spans="9:10" ht="15.75">
      <c r="I41071" s="192"/>
      <c r="J41071" s="192"/>
    </row>
    <row r="41072" spans="9:10" ht="15.75">
      <c r="I41072" s="192"/>
      <c r="J41072" s="192"/>
    </row>
    <row r="41073" spans="9:10" ht="15.75">
      <c r="I41073" s="192"/>
      <c r="J41073" s="192"/>
    </row>
    <row r="41074" spans="9:10" ht="15.75">
      <c r="I41074" s="192"/>
      <c r="J41074" s="192"/>
    </row>
    <row r="41075" spans="9:10" ht="15.75">
      <c r="I41075" s="192"/>
      <c r="J41075" s="192"/>
    </row>
    <row r="41076" spans="9:10" ht="15.75">
      <c r="I41076" s="192"/>
      <c r="J41076" s="192"/>
    </row>
    <row r="41077" spans="9:10" ht="15.75">
      <c r="I41077" s="192"/>
      <c r="J41077" s="192"/>
    </row>
    <row r="41078" spans="9:10" ht="15.75">
      <c r="I41078" s="192"/>
      <c r="J41078" s="192"/>
    </row>
    <row r="41079" spans="9:10" ht="15.75">
      <c r="I41079" s="192"/>
      <c r="J41079" s="192"/>
    </row>
    <row r="41080" spans="9:10" ht="15.75">
      <c r="I41080" s="192"/>
      <c r="J41080" s="192"/>
    </row>
    <row r="41081" spans="9:10" ht="15.75">
      <c r="I41081" s="192"/>
      <c r="J41081" s="192"/>
    </row>
    <row r="41082" spans="9:10" ht="15.75">
      <c r="I41082" s="192"/>
      <c r="J41082" s="192"/>
    </row>
    <row r="41083" spans="9:10" ht="15.75">
      <c r="I41083" s="192"/>
      <c r="J41083" s="192"/>
    </row>
    <row r="41084" spans="9:10" ht="15.75">
      <c r="I41084" s="192"/>
      <c r="J41084" s="192"/>
    </row>
    <row r="41085" spans="9:10" ht="15.75">
      <c r="I41085" s="192"/>
      <c r="J41085" s="192"/>
    </row>
    <row r="41086" spans="9:10" ht="15.75">
      <c r="I41086" s="192"/>
      <c r="J41086" s="192"/>
    </row>
    <row r="41087" spans="9:10" ht="15.75">
      <c r="I41087" s="192"/>
      <c r="J41087" s="192"/>
    </row>
    <row r="41088" spans="9:10" ht="15.75">
      <c r="I41088" s="192"/>
      <c r="J41088" s="192"/>
    </row>
    <row r="41089" spans="9:10" ht="15.75">
      <c r="I41089" s="192"/>
      <c r="J41089" s="192"/>
    </row>
    <row r="41090" spans="9:10" ht="15.75">
      <c r="I41090" s="192"/>
      <c r="J41090" s="192"/>
    </row>
    <row r="41091" spans="9:10" ht="15.75">
      <c r="I41091" s="192"/>
      <c r="J41091" s="192"/>
    </row>
    <row r="41092" spans="9:10" ht="15.75">
      <c r="I41092" s="192"/>
      <c r="J41092" s="192"/>
    </row>
    <row r="41093" spans="9:10" ht="15.75">
      <c r="I41093" s="192"/>
      <c r="J41093" s="192"/>
    </row>
    <row r="41094" spans="9:10" ht="15.75">
      <c r="I41094" s="192"/>
      <c r="J41094" s="192"/>
    </row>
    <row r="41095" spans="9:10" ht="15.75">
      <c r="I41095" s="192"/>
      <c r="J41095" s="192"/>
    </row>
    <row r="41096" spans="9:10" ht="15.75">
      <c r="I41096" s="192"/>
      <c r="J41096" s="192"/>
    </row>
    <row r="41097" spans="9:10" ht="15.75">
      <c r="I41097" s="192"/>
      <c r="J41097" s="192"/>
    </row>
    <row r="41098" spans="9:10" ht="15.75">
      <c r="I41098" s="192"/>
      <c r="J41098" s="192"/>
    </row>
    <row r="41099" spans="9:10" ht="15.75">
      <c r="I41099" s="192"/>
      <c r="J41099" s="192"/>
    </row>
    <row r="41100" spans="9:10" ht="15.75">
      <c r="I41100" s="192"/>
      <c r="J41100" s="192"/>
    </row>
    <row r="41101" spans="9:10" ht="15.75">
      <c r="I41101" s="192"/>
      <c r="J41101" s="192"/>
    </row>
    <row r="41102" spans="9:10" ht="15.75">
      <c r="I41102" s="192"/>
      <c r="J41102" s="192"/>
    </row>
    <row r="41103" spans="9:10" ht="15.75">
      <c r="I41103" s="192"/>
      <c r="J41103" s="192"/>
    </row>
    <row r="41104" spans="9:10" ht="15.75">
      <c r="I41104" s="192"/>
      <c r="J41104" s="192"/>
    </row>
    <row r="41105" spans="9:10" ht="15.75">
      <c r="I41105" s="192"/>
      <c r="J41105" s="192"/>
    </row>
    <row r="41106" spans="9:10" ht="15.75">
      <c r="I41106" s="192"/>
      <c r="J41106" s="192"/>
    </row>
    <row r="41107" spans="9:10" ht="15.75">
      <c r="I41107" s="192"/>
      <c r="J41107" s="192"/>
    </row>
    <row r="41108" spans="9:10" ht="15.75">
      <c r="I41108" s="192"/>
      <c r="J41108" s="192"/>
    </row>
    <row r="41109" spans="9:10" ht="15.75">
      <c r="I41109" s="192"/>
      <c r="J41109" s="192"/>
    </row>
    <row r="41110" spans="9:10" ht="15.75">
      <c r="I41110" s="192"/>
      <c r="J41110" s="192"/>
    </row>
    <row r="41111" spans="9:10" ht="15.75">
      <c r="I41111" s="192"/>
      <c r="J41111" s="192"/>
    </row>
    <row r="41112" spans="9:10" ht="15.75">
      <c r="I41112" s="192"/>
      <c r="J41112" s="192"/>
    </row>
    <row r="41113" spans="9:10" ht="15.75">
      <c r="I41113" s="192"/>
      <c r="J41113" s="192"/>
    </row>
    <row r="41114" spans="9:10" ht="15.75">
      <c r="I41114" s="192"/>
      <c r="J41114" s="192"/>
    </row>
    <row r="41115" spans="9:10" ht="15.75">
      <c r="I41115" s="192"/>
      <c r="J41115" s="192"/>
    </row>
    <row r="41116" spans="9:10" ht="15.75">
      <c r="I41116" s="192"/>
      <c r="J41116" s="192"/>
    </row>
    <row r="41117" spans="9:10" ht="15.75">
      <c r="I41117" s="192"/>
      <c r="J41117" s="192"/>
    </row>
    <row r="41118" spans="9:10" ht="15.75">
      <c r="I41118" s="192"/>
      <c r="J41118" s="192"/>
    </row>
    <row r="41119" spans="9:10" ht="15.75">
      <c r="I41119" s="192"/>
      <c r="J41119" s="192"/>
    </row>
    <row r="41120" spans="9:10" ht="15.75">
      <c r="I41120" s="192"/>
      <c r="J41120" s="192"/>
    </row>
    <row r="41121" spans="9:10" ht="15.75">
      <c r="I41121" s="192"/>
      <c r="J41121" s="192"/>
    </row>
    <row r="41122" spans="9:10" ht="15.75">
      <c r="I41122" s="192"/>
      <c r="J41122" s="192"/>
    </row>
    <row r="41123" spans="9:10" ht="15.75">
      <c r="I41123" s="192"/>
      <c r="J41123" s="192"/>
    </row>
    <row r="41124" spans="9:10" ht="15.75">
      <c r="I41124" s="192"/>
      <c r="J41124" s="192"/>
    </row>
    <row r="41125" spans="9:10" ht="15.75">
      <c r="I41125" s="192"/>
      <c r="J41125" s="192"/>
    </row>
    <row r="41126" spans="9:10" ht="15.75">
      <c r="I41126" s="192"/>
      <c r="J41126" s="192"/>
    </row>
    <row r="41127" spans="9:10" ht="15.75">
      <c r="I41127" s="192"/>
      <c r="J41127" s="192"/>
    </row>
    <row r="41128" spans="9:10" ht="15.75">
      <c r="I41128" s="192"/>
      <c r="J41128" s="192"/>
    </row>
    <row r="41129" spans="9:10" ht="15.75">
      <c r="I41129" s="192"/>
      <c r="J41129" s="192"/>
    </row>
    <row r="41130" spans="9:10" ht="15.75">
      <c r="I41130" s="192"/>
      <c r="J41130" s="192"/>
    </row>
    <row r="41131" spans="9:10" ht="15.75">
      <c r="I41131" s="192"/>
      <c r="J41131" s="192"/>
    </row>
    <row r="41132" spans="9:10" ht="15.75">
      <c r="I41132" s="192"/>
      <c r="J41132" s="192"/>
    </row>
    <row r="41133" spans="9:10" ht="15.75">
      <c r="I41133" s="192"/>
      <c r="J41133" s="192"/>
    </row>
    <row r="41134" spans="9:10" ht="15.75">
      <c r="I41134" s="192"/>
      <c r="J41134" s="192"/>
    </row>
    <row r="41135" spans="9:10" ht="15.75">
      <c r="I41135" s="192"/>
      <c r="J41135" s="192"/>
    </row>
    <row r="41136" spans="9:10" ht="15.75">
      <c r="I41136" s="192"/>
      <c r="J41136" s="192"/>
    </row>
    <row r="41137" spans="9:10" ht="15.75">
      <c r="I41137" s="192"/>
      <c r="J41137" s="192"/>
    </row>
    <row r="41138" spans="9:10" ht="15.75">
      <c r="I41138" s="192"/>
      <c r="J41138" s="192"/>
    </row>
    <row r="41139" spans="9:10" ht="15.75">
      <c r="I41139" s="192"/>
      <c r="J41139" s="192"/>
    </row>
    <row r="41140" spans="9:10" ht="15.75">
      <c r="I41140" s="192"/>
      <c r="J41140" s="192"/>
    </row>
    <row r="41141" spans="9:10" ht="15.75">
      <c r="I41141" s="192"/>
      <c r="J41141" s="192"/>
    </row>
    <row r="41142" spans="9:10" ht="15.75">
      <c r="I41142" s="192"/>
      <c r="J41142" s="192"/>
    </row>
    <row r="41143" spans="9:10" ht="15.75">
      <c r="I41143" s="192"/>
      <c r="J41143" s="192"/>
    </row>
    <row r="41144" spans="9:10" ht="15.75">
      <c r="I41144" s="192"/>
      <c r="J41144" s="192"/>
    </row>
    <row r="41145" spans="9:10" ht="15.75">
      <c r="I41145" s="192"/>
      <c r="J41145" s="192"/>
    </row>
    <row r="41146" spans="9:10" ht="15.75">
      <c r="I41146" s="192"/>
      <c r="J41146" s="192"/>
    </row>
    <row r="41147" spans="9:10" ht="15.75">
      <c r="I41147" s="192"/>
      <c r="J41147" s="192"/>
    </row>
    <row r="41148" spans="9:10" ht="15.75">
      <c r="I41148" s="192"/>
      <c r="J41148" s="192"/>
    </row>
    <row r="41149" spans="9:10" ht="15.75">
      <c r="I41149" s="192"/>
      <c r="J41149" s="192"/>
    </row>
    <row r="41150" spans="9:10" ht="15.75">
      <c r="I41150" s="192"/>
      <c r="J41150" s="192"/>
    </row>
    <row r="41151" spans="9:10" ht="15.75">
      <c r="I41151" s="192"/>
      <c r="J41151" s="192"/>
    </row>
    <row r="41152" spans="9:10" ht="15.75">
      <c r="I41152" s="192"/>
      <c r="J41152" s="192"/>
    </row>
    <row r="41153" spans="9:10" ht="15.75">
      <c r="I41153" s="192"/>
      <c r="J41153" s="192"/>
    </row>
    <row r="41154" spans="9:10" ht="15.75">
      <c r="I41154" s="192"/>
      <c r="J41154" s="192"/>
    </row>
    <row r="41155" spans="9:10" ht="15.75">
      <c r="I41155" s="192"/>
      <c r="J41155" s="192"/>
    </row>
    <row r="41156" spans="9:10" ht="15.75">
      <c r="I41156" s="192"/>
      <c r="J41156" s="192"/>
    </row>
    <row r="41157" spans="9:10" ht="15.75">
      <c r="I41157" s="192"/>
      <c r="J41157" s="192"/>
    </row>
    <row r="41158" spans="9:10" ht="15.75">
      <c r="I41158" s="192"/>
      <c r="J41158" s="192"/>
    </row>
    <row r="41159" spans="9:10" ht="15.75">
      <c r="I41159" s="192"/>
      <c r="J41159" s="192"/>
    </row>
    <row r="41160" spans="9:10" ht="15.75">
      <c r="I41160" s="192"/>
      <c r="J41160" s="192"/>
    </row>
    <row r="41161" spans="9:10" ht="15.75">
      <c r="I41161" s="192"/>
      <c r="J41161" s="192"/>
    </row>
    <row r="41162" spans="9:10" ht="15.75">
      <c r="I41162" s="192"/>
      <c r="J41162" s="192"/>
    </row>
    <row r="41163" spans="9:10" ht="15.75">
      <c r="I41163" s="192"/>
      <c r="J41163" s="192"/>
    </row>
    <row r="41164" spans="9:10" ht="15.75">
      <c r="I41164" s="192"/>
      <c r="J41164" s="192"/>
    </row>
    <row r="41165" spans="9:10" ht="15.75">
      <c r="I41165" s="192"/>
      <c r="J41165" s="192"/>
    </row>
    <row r="41166" spans="9:10" ht="15.75">
      <c r="I41166" s="192"/>
      <c r="J41166" s="192"/>
    </row>
    <row r="41167" spans="9:10" ht="15.75">
      <c r="I41167" s="192"/>
      <c r="J41167" s="192"/>
    </row>
    <row r="41168" spans="9:10" ht="15.75">
      <c r="I41168" s="192"/>
      <c r="J41168" s="192"/>
    </row>
    <row r="41169" spans="9:10" ht="15.75">
      <c r="I41169" s="192"/>
      <c r="J41169" s="192"/>
    </row>
    <row r="41170" spans="9:10" ht="15.75">
      <c r="I41170" s="192"/>
      <c r="J41170" s="192"/>
    </row>
    <row r="41171" spans="9:10" ht="15.75">
      <c r="I41171" s="192"/>
      <c r="J41171" s="192"/>
    </row>
    <row r="41172" spans="9:10" ht="15.75">
      <c r="I41172" s="192"/>
      <c r="J41172" s="192"/>
    </row>
    <row r="41173" spans="9:10" ht="15.75">
      <c r="I41173" s="192"/>
      <c r="J41173" s="192"/>
    </row>
    <row r="41174" spans="9:10" ht="15.75">
      <c r="I41174" s="192"/>
      <c r="J41174" s="192"/>
    </row>
    <row r="41175" spans="9:10" ht="15.75">
      <c r="I41175" s="192"/>
      <c r="J41175" s="192"/>
    </row>
    <row r="41176" spans="9:10" ht="15.75">
      <c r="I41176" s="192"/>
      <c r="J41176" s="192"/>
    </row>
    <row r="41177" spans="9:10" ht="15.75">
      <c r="I41177" s="192"/>
      <c r="J41177" s="192"/>
    </row>
    <row r="41178" spans="9:10" ht="15.75">
      <c r="I41178" s="192"/>
      <c r="J41178" s="192"/>
    </row>
    <row r="41179" spans="9:10" ht="15.75">
      <c r="I41179" s="192"/>
      <c r="J41179" s="192"/>
    </row>
    <row r="41180" spans="9:10" ht="15.75">
      <c r="I41180" s="192"/>
      <c r="J41180" s="192"/>
    </row>
    <row r="41181" spans="9:10" ht="15.75">
      <c r="I41181" s="192"/>
      <c r="J41181" s="192"/>
    </row>
    <row r="41182" spans="9:10" ht="15.75">
      <c r="I41182" s="192"/>
      <c r="J41182" s="192"/>
    </row>
    <row r="41183" spans="9:10" ht="15.75">
      <c r="I41183" s="192"/>
      <c r="J41183" s="192"/>
    </row>
    <row r="41184" spans="9:10" ht="15.75">
      <c r="I41184" s="192"/>
      <c r="J41184" s="192"/>
    </row>
    <row r="41185" spans="9:10" ht="15.75">
      <c r="I41185" s="192"/>
      <c r="J41185" s="192"/>
    </row>
    <row r="41186" spans="9:10" ht="15.75">
      <c r="I41186" s="192"/>
      <c r="J41186" s="192"/>
    </row>
    <row r="41187" spans="9:10" ht="15.75">
      <c r="I41187" s="192"/>
      <c r="J41187" s="192"/>
    </row>
    <row r="41188" spans="9:10" ht="15.75">
      <c r="I41188" s="192"/>
      <c r="J41188" s="192"/>
    </row>
    <row r="41189" spans="9:10" ht="15.75">
      <c r="I41189" s="192"/>
      <c r="J41189" s="192"/>
    </row>
    <row r="41190" spans="9:10" ht="15.75">
      <c r="I41190" s="192"/>
      <c r="J41190" s="192"/>
    </row>
    <row r="41191" spans="9:10" ht="15.75">
      <c r="I41191" s="192"/>
      <c r="J41191" s="192"/>
    </row>
    <row r="41192" spans="9:10" ht="15.75">
      <c r="I41192" s="192"/>
      <c r="J41192" s="192"/>
    </row>
    <row r="41193" spans="9:10" ht="15.75">
      <c r="I41193" s="192"/>
      <c r="J41193" s="192"/>
    </row>
    <row r="41194" spans="9:10" ht="15.75">
      <c r="I41194" s="192"/>
      <c r="J41194" s="192"/>
    </row>
    <row r="41195" spans="9:10" ht="15.75">
      <c r="I41195" s="192"/>
      <c r="J41195" s="192"/>
    </row>
    <row r="41196" spans="9:10" ht="15.75">
      <c r="I41196" s="192"/>
      <c r="J41196" s="192"/>
    </row>
    <row r="41197" spans="9:10" ht="15.75">
      <c r="I41197" s="192"/>
      <c r="J41197" s="192"/>
    </row>
    <row r="41198" spans="9:10" ht="15.75">
      <c r="I41198" s="192"/>
      <c r="J41198" s="192"/>
    </row>
    <row r="41199" spans="9:10" ht="15.75">
      <c r="I41199" s="192"/>
      <c r="J41199" s="192"/>
    </row>
    <row r="41200" spans="9:10" ht="15.75">
      <c r="I41200" s="192"/>
      <c r="J41200" s="192"/>
    </row>
    <row r="41201" spans="9:10" ht="15.75">
      <c r="I41201" s="192"/>
      <c r="J41201" s="192"/>
    </row>
    <row r="41202" spans="9:10" ht="15.75">
      <c r="I41202" s="192"/>
      <c r="J41202" s="192"/>
    </row>
    <row r="41203" spans="9:10" ht="15.75">
      <c r="I41203" s="192"/>
      <c r="J41203" s="192"/>
    </row>
    <row r="41204" spans="9:10" ht="15.75">
      <c r="I41204" s="192"/>
      <c r="J41204" s="192"/>
    </row>
    <row r="41205" spans="9:10" ht="15.75">
      <c r="I41205" s="192"/>
      <c r="J41205" s="192"/>
    </row>
    <row r="41206" spans="9:10" ht="15.75">
      <c r="I41206" s="192"/>
      <c r="J41206" s="192"/>
    </row>
    <row r="41207" spans="9:10" ht="15.75">
      <c r="I41207" s="192"/>
      <c r="J41207" s="192"/>
    </row>
    <row r="41208" spans="9:10" ht="15.75">
      <c r="I41208" s="192"/>
      <c r="J41208" s="192"/>
    </row>
    <row r="41209" spans="9:10" ht="15.75">
      <c r="I41209" s="192"/>
      <c r="J41209" s="192"/>
    </row>
    <row r="41210" spans="9:10" ht="15.75">
      <c r="I41210" s="192"/>
      <c r="J41210" s="192"/>
    </row>
    <row r="41211" spans="9:10" ht="15.75">
      <c r="I41211" s="192"/>
      <c r="J41211" s="192"/>
    </row>
    <row r="41212" spans="9:10" ht="15.75">
      <c r="I41212" s="192"/>
      <c r="J41212" s="192"/>
    </row>
    <row r="41213" spans="9:10" ht="15.75">
      <c r="I41213" s="192"/>
      <c r="J41213" s="192"/>
    </row>
    <row r="41214" spans="9:10" ht="15.75">
      <c r="I41214" s="192"/>
      <c r="J41214" s="192"/>
    </row>
    <row r="41215" spans="9:10" ht="15.75">
      <c r="I41215" s="192"/>
      <c r="J41215" s="192"/>
    </row>
    <row r="41216" spans="9:10" ht="15.75">
      <c r="I41216" s="192"/>
      <c r="J41216" s="192"/>
    </row>
    <row r="41217" spans="9:10" ht="15.75">
      <c r="I41217" s="192"/>
      <c r="J41217" s="192"/>
    </row>
    <row r="41218" spans="9:10" ht="15.75">
      <c r="I41218" s="192"/>
      <c r="J41218" s="192"/>
    </row>
    <row r="41219" spans="9:10" ht="15.75">
      <c r="I41219" s="192"/>
      <c r="J41219" s="192"/>
    </row>
    <row r="41220" spans="9:10" ht="15.75">
      <c r="I41220" s="192"/>
      <c r="J41220" s="192"/>
    </row>
    <row r="41221" spans="9:10" ht="15.75">
      <c r="I41221" s="192"/>
      <c r="J41221" s="192"/>
    </row>
    <row r="41222" spans="9:10" ht="15.75">
      <c r="I41222" s="192"/>
      <c r="J41222" s="192"/>
    </row>
    <row r="41223" spans="9:10" ht="15.75">
      <c r="I41223" s="192"/>
      <c r="J41223" s="192"/>
    </row>
    <row r="41224" spans="9:10" ht="15.75">
      <c r="I41224" s="192"/>
      <c r="J41224" s="192"/>
    </row>
    <row r="41225" spans="9:10" ht="15.75">
      <c r="I41225" s="192"/>
      <c r="J41225" s="192"/>
    </row>
    <row r="41226" spans="9:10" ht="15.75">
      <c r="I41226" s="192"/>
      <c r="J41226" s="192"/>
    </row>
    <row r="41227" spans="9:10" ht="15.75">
      <c r="I41227" s="192"/>
      <c r="J41227" s="192"/>
    </row>
    <row r="41228" spans="9:10" ht="15.75">
      <c r="I41228" s="192"/>
      <c r="J41228" s="192"/>
    </row>
    <row r="41229" spans="9:10" ht="15.75">
      <c r="I41229" s="192"/>
      <c r="J41229" s="192"/>
    </row>
    <row r="41230" spans="9:10" ht="15.75">
      <c r="I41230" s="192"/>
      <c r="J41230" s="192"/>
    </row>
    <row r="41231" spans="9:10" ht="15.75">
      <c r="I41231" s="192"/>
      <c r="J41231" s="192"/>
    </row>
    <row r="41232" spans="9:10" ht="15.75">
      <c r="I41232" s="192"/>
      <c r="J41232" s="192"/>
    </row>
    <row r="41233" spans="9:10" ht="15.75">
      <c r="I41233" s="192"/>
      <c r="J41233" s="192"/>
    </row>
    <row r="41234" spans="9:10" ht="15.75">
      <c r="I41234" s="192"/>
      <c r="J41234" s="192"/>
    </row>
    <row r="41235" spans="9:10" ht="15.75">
      <c r="I41235" s="192"/>
      <c r="J41235" s="192"/>
    </row>
    <row r="41236" spans="9:10" ht="15.75">
      <c r="I41236" s="192"/>
      <c r="J41236" s="192"/>
    </row>
    <row r="41237" spans="9:10" ht="15.75">
      <c r="I41237" s="192"/>
      <c r="J41237" s="192"/>
    </row>
    <row r="41238" spans="9:10" ht="15.75">
      <c r="I41238" s="192"/>
      <c r="J41238" s="192"/>
    </row>
    <row r="41239" spans="9:10" ht="15.75">
      <c r="I41239" s="192"/>
      <c r="J41239" s="192"/>
    </row>
    <row r="41240" spans="9:10" ht="15.75">
      <c r="I41240" s="192"/>
      <c r="J41240" s="192"/>
    </row>
    <row r="41241" spans="9:10" ht="15.75">
      <c r="I41241" s="192"/>
      <c r="J41241" s="192"/>
    </row>
    <row r="41242" spans="9:10" ht="15.75">
      <c r="I41242" s="192"/>
      <c r="J41242" s="192"/>
    </row>
    <row r="41243" spans="9:10" ht="15.75">
      <c r="I41243" s="192"/>
      <c r="J41243" s="192"/>
    </row>
    <row r="41244" spans="9:10" ht="15.75">
      <c r="I41244" s="192"/>
      <c r="J41244" s="192"/>
    </row>
    <row r="41245" spans="9:10" ht="15.75">
      <c r="I41245" s="192"/>
      <c r="J41245" s="192"/>
    </row>
    <row r="41246" spans="9:10" ht="15.75">
      <c r="I41246" s="192"/>
      <c r="J41246" s="192"/>
    </row>
    <row r="41247" spans="9:10" ht="15.75">
      <c r="I41247" s="192"/>
      <c r="J41247" s="192"/>
    </row>
    <row r="41248" spans="9:10" ht="15.75">
      <c r="I41248" s="192"/>
      <c r="J41248" s="192"/>
    </row>
    <row r="41249" spans="9:10" ht="15.75">
      <c r="I41249" s="192"/>
      <c r="J41249" s="192"/>
    </row>
    <row r="41250" spans="9:10" ht="15.75">
      <c r="I41250" s="192"/>
      <c r="J41250" s="192"/>
    </row>
    <row r="41251" spans="9:10" ht="15.75">
      <c r="I41251" s="192"/>
      <c r="J41251" s="192"/>
    </row>
    <row r="41252" spans="9:10" ht="15.75">
      <c r="I41252" s="192"/>
      <c r="J41252" s="192"/>
    </row>
    <row r="41253" spans="9:10" ht="15.75">
      <c r="I41253" s="192"/>
      <c r="J41253" s="192"/>
    </row>
    <row r="41254" spans="9:10" ht="15.75">
      <c r="I41254" s="192"/>
      <c r="J41254" s="192"/>
    </row>
    <row r="41255" spans="9:10" ht="15.75">
      <c r="I41255" s="192"/>
      <c r="J41255" s="192"/>
    </row>
    <row r="41256" spans="9:10" ht="15.75">
      <c r="I41256" s="192"/>
      <c r="J41256" s="192"/>
    </row>
    <row r="41257" spans="9:10" ht="15.75">
      <c r="I41257" s="192"/>
      <c r="J41257" s="192"/>
    </row>
    <row r="41258" spans="9:10" ht="15.75">
      <c r="I41258" s="192"/>
      <c r="J41258" s="192"/>
    </row>
    <row r="41259" spans="9:10" ht="15.75">
      <c r="I41259" s="192"/>
      <c r="J41259" s="192"/>
    </row>
    <row r="41260" spans="9:10" ht="15.75">
      <c r="I41260" s="192"/>
      <c r="J41260" s="192"/>
    </row>
    <row r="41261" spans="9:10" ht="15.75">
      <c r="I41261" s="192"/>
      <c r="J41261" s="192"/>
    </row>
    <row r="41262" spans="9:10" ht="15.75">
      <c r="I41262" s="192"/>
      <c r="J41262" s="192"/>
    </row>
    <row r="41263" spans="9:10" ht="15.75">
      <c r="I41263" s="192"/>
      <c r="J41263" s="192"/>
    </row>
    <row r="41264" spans="9:10" ht="15.75">
      <c r="I41264" s="192"/>
      <c r="J41264" s="192"/>
    </row>
    <row r="41265" spans="9:10" ht="15.75">
      <c r="I41265" s="192"/>
      <c r="J41265" s="192"/>
    </row>
    <row r="41266" spans="9:10" ht="15.75">
      <c r="I41266" s="192"/>
      <c r="J41266" s="192"/>
    </row>
    <row r="41267" spans="9:10" ht="15.75">
      <c r="I41267" s="192"/>
      <c r="J41267" s="192"/>
    </row>
    <row r="41268" spans="9:10" ht="15.75">
      <c r="I41268" s="192"/>
      <c r="J41268" s="192"/>
    </row>
    <row r="41269" spans="9:10" ht="15.75">
      <c r="I41269" s="192"/>
      <c r="J41269" s="192"/>
    </row>
    <row r="41270" spans="9:10" ht="15.75">
      <c r="I41270" s="192"/>
      <c r="J41270" s="192"/>
    </row>
    <row r="41271" spans="9:10" ht="15.75">
      <c r="I41271" s="192"/>
      <c r="J41271" s="192"/>
    </row>
    <row r="41272" spans="9:10" ht="15.75">
      <c r="I41272" s="192"/>
      <c r="J41272" s="192"/>
    </row>
    <row r="41273" spans="9:10" ht="15.75">
      <c r="I41273" s="192"/>
      <c r="J41273" s="192"/>
    </row>
    <row r="41274" spans="9:10" ht="15.75">
      <c r="I41274" s="192"/>
      <c r="J41274" s="192"/>
    </row>
    <row r="41275" spans="9:10" ht="15.75">
      <c r="I41275" s="192"/>
      <c r="J41275" s="192"/>
    </row>
    <row r="41276" spans="9:10" ht="15.75">
      <c r="I41276" s="192"/>
      <c r="J41276" s="192"/>
    </row>
    <row r="41277" spans="9:10" ht="15.75">
      <c r="I41277" s="192"/>
      <c r="J41277" s="192"/>
    </row>
    <row r="41278" spans="9:10" ht="15.75">
      <c r="I41278" s="192"/>
      <c r="J41278" s="192"/>
    </row>
    <row r="41279" spans="9:10" ht="15.75">
      <c r="I41279" s="192"/>
      <c r="J41279" s="192"/>
    </row>
    <row r="41280" spans="9:10" ht="15.75">
      <c r="I41280" s="192"/>
      <c r="J41280" s="192"/>
    </row>
    <row r="41281" spans="9:10" ht="15.75">
      <c r="I41281" s="192"/>
      <c r="J41281" s="192"/>
    </row>
    <row r="41282" spans="9:10" ht="15.75">
      <c r="I41282" s="192"/>
      <c r="J41282" s="192"/>
    </row>
    <row r="41283" spans="9:10" ht="15.75">
      <c r="I41283" s="192"/>
      <c r="J41283" s="192"/>
    </row>
    <row r="41284" spans="9:10" ht="15.75">
      <c r="I41284" s="192"/>
      <c r="J41284" s="192"/>
    </row>
    <row r="41285" spans="9:10" ht="15.75">
      <c r="I41285" s="192"/>
      <c r="J41285" s="192"/>
    </row>
    <row r="41286" spans="9:10" ht="15.75">
      <c r="I41286" s="192"/>
      <c r="J41286" s="192"/>
    </row>
    <row r="41287" spans="9:10" ht="15.75">
      <c r="I41287" s="192"/>
      <c r="J41287" s="192"/>
    </row>
    <row r="41288" spans="9:10" ht="15.75">
      <c r="I41288" s="192"/>
      <c r="J41288" s="192"/>
    </row>
    <row r="41289" spans="9:10" ht="15.75">
      <c r="I41289" s="192"/>
      <c r="J41289" s="192"/>
    </row>
    <row r="41290" spans="9:10" ht="15.75">
      <c r="I41290" s="192"/>
      <c r="J41290" s="192"/>
    </row>
    <row r="41291" spans="9:10" ht="15.75">
      <c r="I41291" s="192"/>
      <c r="J41291" s="192"/>
    </row>
    <row r="41292" spans="9:10" ht="15.75">
      <c r="I41292" s="192"/>
      <c r="J41292" s="192"/>
    </row>
    <row r="41293" spans="9:10" ht="15.75">
      <c r="I41293" s="192"/>
      <c r="J41293" s="192"/>
    </row>
    <row r="41294" spans="9:10" ht="15.75">
      <c r="I41294" s="192"/>
      <c r="J41294" s="192"/>
    </row>
    <row r="41295" spans="9:10" ht="15.75">
      <c r="I41295" s="192"/>
      <c r="J41295" s="192"/>
    </row>
    <row r="41296" spans="9:10" ht="15.75">
      <c r="I41296" s="192"/>
      <c r="J41296" s="192"/>
    </row>
    <row r="41297" spans="9:10" ht="15.75">
      <c r="I41297" s="192"/>
      <c r="J41297" s="192"/>
    </row>
    <row r="41298" spans="9:10" ht="15.75">
      <c r="I41298" s="192"/>
      <c r="J41298" s="192"/>
    </row>
    <row r="41299" spans="9:10" ht="15.75">
      <c r="I41299" s="192"/>
      <c r="J41299" s="192"/>
    </row>
    <row r="41300" spans="9:10" ht="15.75">
      <c r="I41300" s="192"/>
      <c r="J41300" s="192"/>
    </row>
    <row r="41301" spans="9:10" ht="15.75">
      <c r="I41301" s="192"/>
      <c r="J41301" s="192"/>
    </row>
    <row r="41302" spans="9:10" ht="15.75">
      <c r="I41302" s="192"/>
      <c r="J41302" s="192"/>
    </row>
    <row r="41303" spans="9:10" ht="15.75">
      <c r="I41303" s="192"/>
      <c r="J41303" s="192"/>
    </row>
    <row r="41304" spans="9:10" ht="15.75">
      <c r="I41304" s="192"/>
      <c r="J41304" s="192"/>
    </row>
    <row r="41305" spans="9:10" ht="15.75">
      <c r="I41305" s="192"/>
      <c r="J41305" s="192"/>
    </row>
    <row r="41306" spans="9:10" ht="15.75">
      <c r="I41306" s="192"/>
      <c r="J41306" s="192"/>
    </row>
    <row r="41307" spans="9:10" ht="15.75">
      <c r="I41307" s="192"/>
      <c r="J41307" s="192"/>
    </row>
    <row r="41308" spans="9:10" ht="15.75">
      <c r="I41308" s="192"/>
      <c r="J41308" s="192"/>
    </row>
    <row r="41309" spans="9:10" ht="15.75">
      <c r="I41309" s="192"/>
      <c r="J41309" s="192"/>
    </row>
    <row r="41310" spans="9:10" ht="15.75">
      <c r="I41310" s="192"/>
      <c r="J41310" s="192"/>
    </row>
    <row r="41311" spans="9:10" ht="15.75">
      <c r="I41311" s="192"/>
      <c r="J41311" s="192"/>
    </row>
    <row r="41312" spans="9:10" ht="15.75">
      <c r="I41312" s="192"/>
      <c r="J41312" s="192"/>
    </row>
    <row r="41313" spans="9:10" ht="15.75">
      <c r="I41313" s="192"/>
      <c r="J41313" s="192"/>
    </row>
    <row r="41314" spans="9:10" ht="15.75">
      <c r="I41314" s="192"/>
      <c r="J41314" s="192"/>
    </row>
    <row r="41315" spans="9:10" ht="15.75">
      <c r="I41315" s="192"/>
      <c r="J41315" s="192"/>
    </row>
    <row r="41316" spans="9:10" ht="15.75">
      <c r="I41316" s="192"/>
      <c r="J41316" s="192"/>
    </row>
    <row r="41317" spans="9:10" ht="15.75">
      <c r="I41317" s="192"/>
      <c r="J41317" s="192"/>
    </row>
    <row r="41318" spans="9:10" ht="15.75">
      <c r="I41318" s="192"/>
      <c r="J41318" s="192"/>
    </row>
    <row r="41319" spans="9:10" ht="15.75">
      <c r="I41319" s="192"/>
      <c r="J41319" s="192"/>
    </row>
    <row r="41320" spans="9:10" ht="15.75">
      <c r="I41320" s="192"/>
      <c r="J41320" s="192"/>
    </row>
    <row r="41321" spans="9:10" ht="15.75">
      <c r="I41321" s="192"/>
      <c r="J41321" s="192"/>
    </row>
    <row r="41322" spans="9:10" ht="15.75">
      <c r="I41322" s="192"/>
      <c r="J41322" s="192"/>
    </row>
    <row r="41323" spans="9:10" ht="15.75">
      <c r="I41323" s="192"/>
      <c r="J41323" s="192"/>
    </row>
    <row r="41324" spans="9:10" ht="15.75">
      <c r="I41324" s="192"/>
      <c r="J41324" s="192"/>
    </row>
    <row r="41325" spans="9:10" ht="15.75">
      <c r="I41325" s="192"/>
      <c r="J41325" s="192"/>
    </row>
    <row r="41326" spans="9:10" ht="15.75">
      <c r="I41326" s="192"/>
      <c r="J41326" s="192"/>
    </row>
    <row r="41327" spans="9:10" ht="15.75">
      <c r="I41327" s="192"/>
      <c r="J41327" s="192"/>
    </row>
    <row r="41328" spans="9:10" ht="15.75">
      <c r="I41328" s="192"/>
      <c r="J41328" s="192"/>
    </row>
    <row r="41329" spans="9:10" ht="15.75">
      <c r="I41329" s="192"/>
      <c r="J41329" s="192"/>
    </row>
    <row r="41330" spans="9:10" ht="15.75">
      <c r="I41330" s="192"/>
      <c r="J41330" s="192"/>
    </row>
    <row r="41331" spans="9:10" ht="15.75">
      <c r="I41331" s="192"/>
      <c r="J41331" s="192"/>
    </row>
    <row r="41332" spans="9:10" ht="15.75">
      <c r="I41332" s="192"/>
      <c r="J41332" s="192"/>
    </row>
    <row r="41333" spans="9:10" ht="15.75">
      <c r="I41333" s="192"/>
      <c r="J41333" s="192"/>
    </row>
    <row r="41334" spans="9:10" ht="15.75">
      <c r="I41334" s="192"/>
      <c r="J41334" s="192"/>
    </row>
    <row r="41335" spans="9:10" ht="15.75">
      <c r="I41335" s="192"/>
      <c r="J41335" s="192"/>
    </row>
    <row r="41336" spans="9:10" ht="15.75">
      <c r="I41336" s="192"/>
      <c r="J41336" s="192"/>
    </row>
    <row r="41337" spans="9:10" ht="15.75">
      <c r="I41337" s="192"/>
      <c r="J41337" s="192"/>
    </row>
    <row r="41338" spans="9:10" ht="15.75">
      <c r="I41338" s="192"/>
      <c r="J41338" s="192"/>
    </row>
    <row r="41339" spans="9:10" ht="15.75">
      <c r="I41339" s="192"/>
      <c r="J41339" s="192"/>
    </row>
    <row r="41340" spans="9:10" ht="15.75">
      <c r="I41340" s="192"/>
      <c r="J41340" s="192"/>
    </row>
    <row r="41341" spans="9:10" ht="15.75">
      <c r="I41341" s="192"/>
      <c r="J41341" s="192"/>
    </row>
    <row r="41342" spans="9:10" ht="15.75">
      <c r="I41342" s="192"/>
      <c r="J41342" s="192"/>
    </row>
    <row r="41343" spans="9:10" ht="15.75">
      <c r="I41343" s="192"/>
      <c r="J41343" s="192"/>
    </row>
    <row r="41344" spans="9:10" ht="15.75">
      <c r="I41344" s="192"/>
      <c r="J41344" s="192"/>
    </row>
    <row r="41345" spans="9:10" ht="15.75">
      <c r="I41345" s="192"/>
      <c r="J41345" s="192"/>
    </row>
    <row r="41346" spans="9:10" ht="15.75">
      <c r="I41346" s="192"/>
      <c r="J41346" s="192"/>
    </row>
    <row r="41347" spans="9:10" ht="15.75">
      <c r="I41347" s="192"/>
      <c r="J41347" s="192"/>
    </row>
    <row r="41348" spans="9:10" ht="15.75">
      <c r="I41348" s="192"/>
      <c r="J41348" s="192"/>
    </row>
    <row r="41349" spans="9:10" ht="15.75">
      <c r="I41349" s="192"/>
      <c r="J41349" s="192"/>
    </row>
    <row r="41350" spans="9:10" ht="15.75">
      <c r="I41350" s="192"/>
      <c r="J41350" s="192"/>
    </row>
    <row r="41351" spans="9:10" ht="15.75">
      <c r="I41351" s="192"/>
      <c r="J41351" s="192"/>
    </row>
    <row r="41352" spans="9:10" ht="15.75">
      <c r="I41352" s="192"/>
      <c r="J41352" s="192"/>
    </row>
    <row r="41353" spans="9:10" ht="15.75">
      <c r="I41353" s="192"/>
      <c r="J41353" s="192"/>
    </row>
    <row r="41354" spans="9:10" ht="15.75">
      <c r="I41354" s="192"/>
      <c r="J41354" s="192"/>
    </row>
    <row r="41355" spans="9:10" ht="15.75">
      <c r="I41355" s="192"/>
      <c r="J41355" s="192"/>
    </row>
    <row r="41356" spans="9:10" ht="15.75">
      <c r="I41356" s="192"/>
      <c r="J41356" s="192"/>
    </row>
    <row r="41357" spans="9:10" ht="15.75">
      <c r="I41357" s="192"/>
      <c r="J41357" s="192"/>
    </row>
    <row r="41358" spans="9:10" ht="15.75">
      <c r="I41358" s="192"/>
      <c r="J41358" s="192"/>
    </row>
    <row r="41359" spans="9:10" ht="15.75">
      <c r="I41359" s="192"/>
      <c r="J41359" s="192"/>
    </row>
    <row r="41360" spans="9:10" ht="15.75">
      <c r="I41360" s="192"/>
      <c r="J41360" s="192"/>
    </row>
    <row r="41361" spans="9:10" ht="15.75">
      <c r="I41361" s="192"/>
      <c r="J41361" s="192"/>
    </row>
    <row r="41362" spans="9:10" ht="15.75">
      <c r="I41362" s="192"/>
      <c r="J41362" s="192"/>
    </row>
    <row r="41363" spans="9:10" ht="15.75">
      <c r="I41363" s="192"/>
      <c r="J41363" s="192"/>
    </row>
    <row r="41364" spans="9:10" ht="15.75">
      <c r="I41364" s="192"/>
      <c r="J41364" s="192"/>
    </row>
    <row r="41365" spans="9:10" ht="15.75">
      <c r="I41365" s="192"/>
      <c r="J41365" s="192"/>
    </row>
    <row r="41366" spans="9:10" ht="15.75">
      <c r="I41366" s="192"/>
      <c r="J41366" s="192"/>
    </row>
    <row r="41367" spans="9:10" ht="15.75">
      <c r="I41367" s="192"/>
      <c r="J41367" s="192"/>
    </row>
    <row r="41368" spans="9:10" ht="15.75">
      <c r="I41368" s="192"/>
      <c r="J41368" s="192"/>
    </row>
    <row r="41369" spans="9:10" ht="15.75">
      <c r="I41369" s="192"/>
      <c r="J41369" s="192"/>
    </row>
    <row r="41370" spans="9:10" ht="15.75">
      <c r="I41370" s="192"/>
      <c r="J41370" s="192"/>
    </row>
    <row r="41371" spans="9:10" ht="15.75">
      <c r="I41371" s="192"/>
      <c r="J41371" s="192"/>
    </row>
    <row r="41372" spans="9:10" ht="15.75">
      <c r="I41372" s="192"/>
      <c r="J41372" s="192"/>
    </row>
    <row r="41373" spans="9:10" ht="15.75">
      <c r="I41373" s="192"/>
      <c r="J41373" s="192"/>
    </row>
    <row r="41374" spans="9:10" ht="15.75">
      <c r="I41374" s="192"/>
      <c r="J41374" s="192"/>
    </row>
    <row r="41375" spans="9:10" ht="15.75">
      <c r="I41375" s="192"/>
      <c r="J41375" s="192"/>
    </row>
    <row r="41376" spans="9:10" ht="15.75">
      <c r="I41376" s="192"/>
      <c r="J41376" s="192"/>
    </row>
    <row r="41377" spans="9:10" ht="15.75">
      <c r="I41377" s="192"/>
      <c r="J41377" s="192"/>
    </row>
    <row r="41378" spans="9:10" ht="15.75">
      <c r="I41378" s="192"/>
      <c r="J41378" s="192"/>
    </row>
    <row r="41379" spans="9:10" ht="15.75">
      <c r="I41379" s="192"/>
      <c r="J41379" s="192"/>
    </row>
    <row r="41380" spans="9:10" ht="15.75">
      <c r="I41380" s="192"/>
      <c r="J41380" s="192"/>
    </row>
    <row r="41381" spans="9:10" ht="15.75">
      <c r="I41381" s="192"/>
      <c r="J41381" s="192"/>
    </row>
    <row r="41382" spans="9:10" ht="15.75">
      <c r="I41382" s="192"/>
      <c r="J41382" s="192"/>
    </row>
    <row r="41383" spans="9:10" ht="15.75">
      <c r="I41383" s="192"/>
      <c r="J41383" s="192"/>
    </row>
    <row r="41384" spans="9:10" ht="15.75">
      <c r="I41384" s="192"/>
      <c r="J41384" s="192"/>
    </row>
    <row r="41385" spans="9:10" ht="15.75">
      <c r="I41385" s="192"/>
      <c r="J41385" s="192"/>
    </row>
    <row r="41386" spans="9:10" ht="15.75">
      <c r="I41386" s="192"/>
      <c r="J41386" s="192"/>
    </row>
    <row r="41387" spans="9:10" ht="15.75">
      <c r="I41387" s="192"/>
      <c r="J41387" s="192"/>
    </row>
    <row r="41388" spans="9:10" ht="15.75">
      <c r="I41388" s="192"/>
      <c r="J41388" s="192"/>
    </row>
    <row r="41389" spans="9:10" ht="15.75">
      <c r="I41389" s="192"/>
      <c r="J41389" s="192"/>
    </row>
    <row r="41390" spans="9:10" ht="15.75">
      <c r="I41390" s="192"/>
      <c r="J41390" s="192"/>
    </row>
    <row r="41391" spans="9:10" ht="15.75">
      <c r="I41391" s="192"/>
      <c r="J41391" s="192"/>
    </row>
    <row r="41392" spans="9:10" ht="15.75">
      <c r="I41392" s="192"/>
      <c r="J41392" s="192"/>
    </row>
    <row r="41393" spans="9:10" ht="15.75">
      <c r="I41393" s="192"/>
      <c r="J41393" s="192"/>
    </row>
    <row r="41394" spans="9:10" ht="15.75">
      <c r="I41394" s="192"/>
      <c r="J41394" s="192"/>
    </row>
    <row r="41395" spans="9:10" ht="15.75">
      <c r="I41395" s="192"/>
      <c r="J41395" s="192"/>
    </row>
    <row r="41396" spans="9:10" ht="15.75">
      <c r="I41396" s="192"/>
      <c r="J41396" s="192"/>
    </row>
    <row r="41397" spans="9:10" ht="15.75">
      <c r="I41397" s="192"/>
      <c r="J41397" s="192"/>
    </row>
    <row r="41398" spans="9:10" ht="15.75">
      <c r="I41398" s="192"/>
      <c r="J41398" s="192"/>
    </row>
    <row r="41399" spans="9:10" ht="15.75">
      <c r="I41399" s="192"/>
      <c r="J41399" s="192"/>
    </row>
    <row r="41400" spans="9:10" ht="15.75">
      <c r="I41400" s="192"/>
      <c r="J41400" s="192"/>
    </row>
    <row r="41401" spans="9:10" ht="15.75">
      <c r="I41401" s="192"/>
      <c r="J41401" s="192"/>
    </row>
    <row r="41402" spans="9:10" ht="15.75">
      <c r="I41402" s="192"/>
      <c r="J41402" s="192"/>
    </row>
    <row r="41403" spans="9:10" ht="15.75">
      <c r="I41403" s="192"/>
      <c r="J41403" s="192"/>
    </row>
    <row r="41404" spans="9:10" ht="15.75">
      <c r="I41404" s="192"/>
      <c r="J41404" s="192"/>
    </row>
    <row r="41405" spans="9:10" ht="15.75">
      <c r="I41405" s="192"/>
      <c r="J41405" s="192"/>
    </row>
    <row r="41406" spans="9:10" ht="15.75">
      <c r="I41406" s="192"/>
      <c r="J41406" s="192"/>
    </row>
    <row r="41407" spans="9:10" ht="15.75">
      <c r="I41407" s="192"/>
      <c r="J41407" s="192"/>
    </row>
    <row r="41408" spans="9:10" ht="15.75">
      <c r="I41408" s="192"/>
      <c r="J41408" s="192"/>
    </row>
    <row r="41409" spans="9:10" ht="15.75">
      <c r="I41409" s="192"/>
      <c r="J41409" s="192"/>
    </row>
    <row r="41410" spans="9:10" ht="15.75">
      <c r="I41410" s="192"/>
      <c r="J41410" s="192"/>
    </row>
    <row r="41411" spans="9:10" ht="15.75">
      <c r="I41411" s="192"/>
      <c r="J41411" s="192"/>
    </row>
    <row r="41412" spans="9:10" ht="15.75">
      <c r="I41412" s="192"/>
      <c r="J41412" s="192"/>
    </row>
    <row r="41413" spans="9:10" ht="15.75">
      <c r="I41413" s="192"/>
      <c r="J41413" s="192"/>
    </row>
    <row r="41414" spans="9:10" ht="15.75">
      <c r="I41414" s="192"/>
      <c r="J41414" s="192"/>
    </row>
    <row r="41415" spans="9:10" ht="15.75">
      <c r="I41415" s="192"/>
      <c r="J41415" s="192"/>
    </row>
    <row r="41416" spans="9:10" ht="15.75">
      <c r="I41416" s="192"/>
      <c r="J41416" s="192"/>
    </row>
    <row r="41417" spans="9:10" ht="15.75">
      <c r="I41417" s="192"/>
      <c r="J41417" s="192"/>
    </row>
    <row r="41418" spans="9:10" ht="15.75">
      <c r="I41418" s="192"/>
      <c r="J41418" s="192"/>
    </row>
    <row r="41419" spans="9:10" ht="15.75">
      <c r="I41419" s="192"/>
      <c r="J41419" s="192"/>
    </row>
    <row r="41420" spans="9:10" ht="15.75">
      <c r="I41420" s="192"/>
      <c r="J41420" s="192"/>
    </row>
    <row r="41421" spans="9:10" ht="15.75">
      <c r="I41421" s="192"/>
      <c r="J41421" s="192"/>
    </row>
    <row r="41422" spans="9:10" ht="15.75">
      <c r="I41422" s="192"/>
      <c r="J41422" s="192"/>
    </row>
    <row r="41423" spans="9:10" ht="15.75">
      <c r="I41423" s="192"/>
      <c r="J41423" s="192"/>
    </row>
    <row r="41424" spans="9:10" ht="15.75">
      <c r="I41424" s="192"/>
      <c r="J41424" s="192"/>
    </row>
    <row r="41425" spans="9:10" ht="15.75">
      <c r="I41425" s="192"/>
      <c r="J41425" s="192"/>
    </row>
    <row r="41426" spans="9:10" ht="15.75">
      <c r="I41426" s="192"/>
      <c r="J41426" s="192"/>
    </row>
    <row r="41427" spans="9:10" ht="15.75">
      <c r="I41427" s="192"/>
      <c r="J41427" s="192"/>
    </row>
    <row r="41428" spans="9:10" ht="15.75">
      <c r="I41428" s="192"/>
      <c r="J41428" s="192"/>
    </row>
    <row r="41429" spans="9:10" ht="15.75">
      <c r="I41429" s="192"/>
      <c r="J41429" s="192"/>
    </row>
    <row r="41430" spans="9:10" ht="15.75">
      <c r="I41430" s="192"/>
      <c r="J41430" s="192"/>
    </row>
    <row r="41431" spans="9:10" ht="15.75">
      <c r="I41431" s="192"/>
      <c r="J41431" s="192"/>
    </row>
    <row r="41432" spans="9:10" ht="15.75">
      <c r="I41432" s="192"/>
      <c r="J41432" s="192"/>
    </row>
    <row r="41433" spans="9:10" ht="15.75">
      <c r="I41433" s="192"/>
      <c r="J41433" s="192"/>
    </row>
    <row r="41434" spans="9:10" ht="15.75">
      <c r="I41434" s="192"/>
      <c r="J41434" s="192"/>
    </row>
    <row r="41435" spans="9:10" ht="15.75">
      <c r="I41435" s="192"/>
      <c r="J41435" s="192"/>
    </row>
    <row r="41436" spans="9:10" ht="15.75">
      <c r="I41436" s="192"/>
      <c r="J41436" s="192"/>
    </row>
    <row r="41437" spans="9:10" ht="15.75">
      <c r="I41437" s="192"/>
      <c r="J41437" s="192"/>
    </row>
    <row r="41438" spans="9:10" ht="15.75">
      <c r="I41438" s="192"/>
      <c r="J41438" s="192"/>
    </row>
    <row r="41439" spans="9:10" ht="15.75">
      <c r="I41439" s="192"/>
      <c r="J41439" s="192"/>
    </row>
    <row r="41440" spans="9:10" ht="15.75">
      <c r="I41440" s="192"/>
      <c r="J41440" s="192"/>
    </row>
    <row r="41441" spans="9:10" ht="15.75">
      <c r="I41441" s="192"/>
      <c r="J41441" s="192"/>
    </row>
    <row r="41442" spans="9:10" ht="15.75">
      <c r="I41442" s="192"/>
      <c r="J41442" s="192"/>
    </row>
    <row r="41443" spans="9:10" ht="15.75">
      <c r="I41443" s="192"/>
      <c r="J41443" s="192"/>
    </row>
    <row r="41444" spans="9:10" ht="15.75">
      <c r="I41444" s="192"/>
      <c r="J41444" s="192"/>
    </row>
    <row r="41445" spans="9:10" ht="15.75">
      <c r="I41445" s="192"/>
      <c r="J41445" s="192"/>
    </row>
    <row r="41446" spans="9:10" ht="15.75">
      <c r="I41446" s="192"/>
      <c r="J41446" s="192"/>
    </row>
    <row r="41447" spans="9:10" ht="15.75">
      <c r="I41447" s="192"/>
      <c r="J41447" s="192"/>
    </row>
    <row r="41448" spans="9:10" ht="15.75">
      <c r="I41448" s="192"/>
      <c r="J41448" s="192"/>
    </row>
    <row r="41449" spans="9:10" ht="15.75">
      <c r="I41449" s="192"/>
      <c r="J41449" s="192"/>
    </row>
    <row r="41450" spans="9:10" ht="15.75">
      <c r="I41450" s="192"/>
      <c r="J41450" s="192"/>
    </row>
    <row r="41451" spans="9:10" ht="15.75">
      <c r="I41451" s="192"/>
      <c r="J41451" s="192"/>
    </row>
    <row r="41452" spans="9:10" ht="15.75">
      <c r="I41452" s="192"/>
      <c r="J41452" s="192"/>
    </row>
    <row r="41453" spans="9:10" ht="15.75">
      <c r="I41453" s="192"/>
      <c r="J41453" s="192"/>
    </row>
    <row r="41454" spans="9:10" ht="15.75">
      <c r="I41454" s="192"/>
      <c r="J41454" s="192"/>
    </row>
    <row r="41455" spans="9:10" ht="15.75">
      <c r="I41455" s="192"/>
      <c r="J41455" s="192"/>
    </row>
    <row r="41456" spans="9:10" ht="15.75">
      <c r="I41456" s="192"/>
      <c r="J41456" s="192"/>
    </row>
    <row r="41457" spans="9:10" ht="15.75">
      <c r="I41457" s="192"/>
      <c r="J41457" s="192"/>
    </row>
    <row r="41458" spans="9:10" ht="15.75">
      <c r="I41458" s="192"/>
      <c r="J41458" s="192"/>
    </row>
    <row r="41459" spans="9:10" ht="15.75">
      <c r="I41459" s="192"/>
      <c r="J41459" s="192"/>
    </row>
    <row r="41460" spans="9:10" ht="15.75">
      <c r="I41460" s="192"/>
      <c r="J41460" s="192"/>
    </row>
    <row r="41461" spans="9:10" ht="15.75">
      <c r="I41461" s="192"/>
      <c r="J41461" s="192"/>
    </row>
    <row r="41462" spans="9:10" ht="15.75">
      <c r="I41462" s="192"/>
      <c r="J41462" s="192"/>
    </row>
    <row r="41463" spans="9:10" ht="15.75">
      <c r="I41463" s="192"/>
      <c r="J41463" s="192"/>
    </row>
    <row r="41464" spans="9:10" ht="15.75">
      <c r="I41464" s="192"/>
      <c r="J41464" s="192"/>
    </row>
    <row r="41465" spans="9:10" ht="15.75">
      <c r="I41465" s="192"/>
      <c r="J41465" s="192"/>
    </row>
    <row r="41466" spans="9:10" ht="15.75">
      <c r="I41466" s="192"/>
      <c r="J41466" s="192"/>
    </row>
    <row r="41467" spans="9:10" ht="15.75">
      <c r="I41467" s="192"/>
      <c r="J41467" s="192"/>
    </row>
    <row r="41468" spans="9:10" ht="15.75">
      <c r="I41468" s="192"/>
      <c r="J41468" s="192"/>
    </row>
    <row r="41469" spans="9:10" ht="15.75">
      <c r="I41469" s="192"/>
      <c r="J41469" s="192"/>
    </row>
    <row r="41470" spans="9:10" ht="15.75">
      <c r="I41470" s="192"/>
      <c r="J41470" s="192"/>
    </row>
    <row r="41471" spans="9:10" ht="15.75">
      <c r="I41471" s="192"/>
      <c r="J41471" s="192"/>
    </row>
    <row r="41472" spans="9:10" ht="15.75">
      <c r="I41472" s="192"/>
      <c r="J41472" s="192"/>
    </row>
    <row r="41473" spans="9:10" ht="15.75">
      <c r="I41473" s="192"/>
      <c r="J41473" s="192"/>
    </row>
    <row r="41474" spans="9:10" ht="15.75">
      <c r="I41474" s="192"/>
      <c r="J41474" s="192"/>
    </row>
    <row r="41475" spans="9:10" ht="15.75">
      <c r="I41475" s="192"/>
      <c r="J41475" s="192"/>
    </row>
    <row r="41476" spans="9:10" ht="15.75">
      <c r="I41476" s="192"/>
      <c r="J41476" s="192"/>
    </row>
    <row r="41477" spans="9:10" ht="15.75">
      <c r="I41477" s="192"/>
      <c r="J41477" s="192"/>
    </row>
    <row r="41478" spans="9:10" ht="15.75">
      <c r="I41478" s="192"/>
      <c r="J41478" s="192"/>
    </row>
    <row r="41479" spans="9:10" ht="15.75">
      <c r="I41479" s="192"/>
      <c r="J41479" s="192"/>
    </row>
    <row r="41480" spans="9:10" ht="15.75">
      <c r="I41480" s="192"/>
      <c r="J41480" s="192"/>
    </row>
    <row r="41481" spans="9:10" ht="15.75">
      <c r="I41481" s="192"/>
      <c r="J41481" s="192"/>
    </row>
    <row r="41482" spans="9:10" ht="15.75">
      <c r="I41482" s="192"/>
      <c r="J41482" s="192"/>
    </row>
    <row r="41483" spans="9:10" ht="15.75">
      <c r="I41483" s="192"/>
      <c r="J41483" s="192"/>
    </row>
    <row r="41484" spans="9:10" ht="15.75">
      <c r="I41484" s="192"/>
      <c r="J41484" s="192"/>
    </row>
    <row r="41485" spans="9:10" ht="15.75">
      <c r="I41485" s="192"/>
      <c r="J41485" s="192"/>
    </row>
    <row r="41486" spans="9:10" ht="15.75">
      <c r="I41486" s="192"/>
      <c r="J41486" s="192"/>
    </row>
    <row r="41487" spans="9:10" ht="15.75">
      <c r="I41487" s="192"/>
      <c r="J41487" s="192"/>
    </row>
    <row r="41488" spans="9:10" ht="15.75">
      <c r="I41488" s="192"/>
      <c r="J41488" s="192"/>
    </row>
    <row r="41489" spans="9:10" ht="15.75">
      <c r="I41489" s="192"/>
      <c r="J41489" s="192"/>
    </row>
    <row r="41490" spans="9:10" ht="15.75">
      <c r="I41490" s="192"/>
      <c r="J41490" s="192"/>
    </row>
    <row r="41491" spans="9:10" ht="15.75">
      <c r="I41491" s="192"/>
      <c r="J41491" s="192"/>
    </row>
    <row r="41492" spans="9:10" ht="15.75">
      <c r="I41492" s="192"/>
      <c r="J41492" s="192"/>
    </row>
    <row r="41493" spans="9:10" ht="15.75">
      <c r="I41493" s="192"/>
      <c r="J41493" s="192"/>
    </row>
    <row r="41494" spans="9:10" ht="15.75">
      <c r="I41494" s="192"/>
      <c r="J41494" s="192"/>
    </row>
    <row r="41495" spans="9:10" ht="15.75">
      <c r="I41495" s="192"/>
      <c r="J41495" s="192"/>
    </row>
    <row r="41496" spans="9:10" ht="15.75">
      <c r="I41496" s="192"/>
      <c r="J41496" s="192"/>
    </row>
    <row r="41497" spans="9:10" ht="15.75">
      <c r="I41497" s="192"/>
      <c r="J41497" s="192"/>
    </row>
    <row r="41498" spans="9:10" ht="15.75">
      <c r="I41498" s="192"/>
      <c r="J41498" s="192"/>
    </row>
    <row r="41499" spans="9:10" ht="15.75">
      <c r="I41499" s="192"/>
      <c r="J41499" s="192"/>
    </row>
    <row r="41500" spans="9:10" ht="15.75">
      <c r="I41500" s="192"/>
      <c r="J41500" s="192"/>
    </row>
    <row r="41501" spans="9:10" ht="15.75">
      <c r="I41501" s="192"/>
      <c r="J41501" s="192"/>
    </row>
    <row r="41502" spans="9:10" ht="15.75">
      <c r="I41502" s="192"/>
      <c r="J41502" s="192"/>
    </row>
    <row r="41503" spans="9:10" ht="15.75">
      <c r="I41503" s="192"/>
      <c r="J41503" s="192"/>
    </row>
    <row r="41504" spans="9:10" ht="15.75">
      <c r="I41504" s="192"/>
      <c r="J41504" s="192"/>
    </row>
    <row r="41505" spans="9:10" ht="15.75">
      <c r="I41505" s="192"/>
      <c r="J41505" s="192"/>
    </row>
    <row r="41506" spans="9:10" ht="15.75">
      <c r="I41506" s="192"/>
      <c r="J41506" s="192"/>
    </row>
    <row r="41507" spans="9:10" ht="15.75">
      <c r="I41507" s="192"/>
      <c r="J41507" s="192"/>
    </row>
    <row r="41508" spans="9:10" ht="15.75">
      <c r="I41508" s="192"/>
      <c r="J41508" s="192"/>
    </row>
    <row r="41509" spans="9:10" ht="15.75">
      <c r="I41509" s="192"/>
      <c r="J41509" s="192"/>
    </row>
    <row r="41510" spans="9:10" ht="15.75">
      <c r="I41510" s="192"/>
      <c r="J41510" s="192"/>
    </row>
    <row r="41511" spans="9:10" ht="15.75">
      <c r="I41511" s="192"/>
      <c r="J41511" s="192"/>
    </row>
    <row r="41512" spans="9:10" ht="15.75">
      <c r="I41512" s="192"/>
      <c r="J41512" s="192"/>
    </row>
    <row r="41513" spans="9:10" ht="15.75">
      <c r="I41513" s="192"/>
      <c r="J41513" s="192"/>
    </row>
    <row r="41514" spans="9:10" ht="15.75">
      <c r="I41514" s="192"/>
      <c r="J41514" s="192"/>
    </row>
    <row r="41515" spans="9:10" ht="15.75">
      <c r="I41515" s="192"/>
      <c r="J41515" s="192"/>
    </row>
    <row r="41516" spans="9:10" ht="15.75">
      <c r="I41516" s="192"/>
      <c r="J41516" s="192"/>
    </row>
    <row r="41517" spans="9:10" ht="15.75">
      <c r="I41517" s="192"/>
      <c r="J41517" s="192"/>
    </row>
    <row r="41518" spans="9:10" ht="15.75">
      <c r="I41518" s="192"/>
      <c r="J41518" s="192"/>
    </row>
    <row r="41519" spans="9:10" ht="15.75">
      <c r="I41519" s="192"/>
      <c r="J41519" s="192"/>
    </row>
    <row r="41520" spans="9:10" ht="15.75">
      <c r="I41520" s="192"/>
      <c r="J41520" s="192"/>
    </row>
    <row r="41521" spans="9:10" ht="15.75">
      <c r="I41521" s="192"/>
      <c r="J41521" s="192"/>
    </row>
    <row r="41522" spans="9:10" ht="15.75">
      <c r="I41522" s="192"/>
      <c r="J41522" s="192"/>
    </row>
    <row r="41523" spans="9:10" ht="15.75">
      <c r="I41523" s="192"/>
      <c r="J41523" s="192"/>
    </row>
    <row r="41524" spans="9:10" ht="15.75">
      <c r="I41524" s="192"/>
      <c r="J41524" s="192"/>
    </row>
    <row r="41525" spans="9:10" ht="15.75">
      <c r="I41525" s="192"/>
      <c r="J41525" s="192"/>
    </row>
    <row r="41526" spans="9:10" ht="15.75">
      <c r="I41526" s="192"/>
      <c r="J41526" s="192"/>
    </row>
    <row r="41527" spans="9:10" ht="15.75">
      <c r="I41527" s="192"/>
      <c r="J41527" s="192"/>
    </row>
    <row r="41528" spans="9:10" ht="15.75">
      <c r="I41528" s="192"/>
      <c r="J41528" s="192"/>
    </row>
    <row r="41529" spans="9:10" ht="15.75">
      <c r="I41529" s="192"/>
      <c r="J41529" s="192"/>
    </row>
    <row r="41530" spans="9:10" ht="15.75">
      <c r="I41530" s="192"/>
      <c r="J41530" s="192"/>
    </row>
    <row r="41531" spans="9:10" ht="15.75">
      <c r="I41531" s="192"/>
      <c r="J41531" s="192"/>
    </row>
    <row r="41532" spans="9:10" ht="15.75">
      <c r="I41532" s="192"/>
      <c r="J41532" s="192"/>
    </row>
    <row r="41533" spans="9:10" ht="15.75">
      <c r="I41533" s="192"/>
      <c r="J41533" s="192"/>
    </row>
    <row r="41534" spans="9:10" ht="15.75">
      <c r="I41534" s="192"/>
      <c r="J41534" s="192"/>
    </row>
    <row r="41535" spans="9:10" ht="15.75">
      <c r="I41535" s="192"/>
      <c r="J41535" s="192"/>
    </row>
    <row r="41536" spans="9:10" ht="15.75">
      <c r="I41536" s="192"/>
      <c r="J41536" s="192"/>
    </row>
    <row r="41537" spans="9:10" ht="15.75">
      <c r="I41537" s="192"/>
      <c r="J41537" s="192"/>
    </row>
    <row r="41538" spans="9:10" ht="15.75">
      <c r="I41538" s="192"/>
      <c r="J41538" s="192"/>
    </row>
    <row r="41539" spans="9:10" ht="15.75">
      <c r="I41539" s="192"/>
      <c r="J41539" s="192"/>
    </row>
    <row r="41540" spans="9:10" ht="15.75">
      <c r="I41540" s="192"/>
      <c r="J41540" s="192"/>
    </row>
    <row r="41541" spans="9:10" ht="15.75">
      <c r="I41541" s="192"/>
      <c r="J41541" s="192"/>
    </row>
    <row r="41542" spans="9:10" ht="15.75">
      <c r="I41542" s="192"/>
      <c r="J41542" s="192"/>
    </row>
    <row r="41543" spans="9:10" ht="15.75">
      <c r="I41543" s="192"/>
      <c r="J41543" s="192"/>
    </row>
    <row r="41544" spans="9:10" ht="15.75">
      <c r="I41544" s="192"/>
      <c r="J41544" s="192"/>
    </row>
    <row r="41545" spans="9:10" ht="15.75">
      <c r="I41545" s="192"/>
      <c r="J41545" s="192"/>
    </row>
    <row r="41546" spans="9:10" ht="15.75">
      <c r="I41546" s="192"/>
      <c r="J41546" s="192"/>
    </row>
    <row r="41547" spans="9:10" ht="15.75">
      <c r="I41547" s="192"/>
      <c r="J41547" s="192"/>
    </row>
    <row r="41548" spans="9:10" ht="15.75">
      <c r="I41548" s="192"/>
      <c r="J41548" s="192"/>
    </row>
    <row r="41549" spans="9:10" ht="15.75">
      <c r="I41549" s="192"/>
      <c r="J41549" s="192"/>
    </row>
    <row r="41550" spans="9:10" ht="15.75">
      <c r="I41550" s="192"/>
      <c r="J41550" s="192"/>
    </row>
    <row r="41551" spans="9:10" ht="15.75">
      <c r="I41551" s="192"/>
      <c r="J41551" s="192"/>
    </row>
    <row r="41552" spans="9:10" ht="15.75">
      <c r="I41552" s="192"/>
      <c r="J41552" s="192"/>
    </row>
    <row r="41553" spans="9:10" ht="15.75">
      <c r="I41553" s="192"/>
      <c r="J41553" s="192"/>
    </row>
    <row r="41554" spans="9:10" ht="15.75">
      <c r="I41554" s="192"/>
      <c r="J41554" s="192"/>
    </row>
    <row r="41555" spans="9:10" ht="15.75">
      <c r="I41555" s="192"/>
      <c r="J41555" s="192"/>
    </row>
    <row r="41556" spans="9:10" ht="15.75">
      <c r="I41556" s="192"/>
      <c r="J41556" s="192"/>
    </row>
    <row r="41557" spans="9:10" ht="15.75">
      <c r="I41557" s="192"/>
      <c r="J41557" s="192"/>
    </row>
    <row r="41558" spans="9:10" ht="15.75">
      <c r="I41558" s="192"/>
      <c r="J41558" s="192"/>
    </row>
    <row r="41559" spans="9:10" ht="15.75">
      <c r="I41559" s="192"/>
      <c r="J41559" s="192"/>
    </row>
    <row r="41560" spans="9:10" ht="15.75">
      <c r="I41560" s="192"/>
      <c r="J41560" s="192"/>
    </row>
    <row r="41561" spans="9:10" ht="15.75">
      <c r="I41561" s="192"/>
      <c r="J41561" s="192"/>
    </row>
    <row r="41562" spans="9:10" ht="15.75">
      <c r="I41562" s="192"/>
      <c r="J41562" s="192"/>
    </row>
    <row r="41563" spans="9:10" ht="15.75">
      <c r="I41563" s="192"/>
      <c r="J41563" s="192"/>
    </row>
    <row r="41564" spans="9:10" ht="15.75">
      <c r="I41564" s="192"/>
      <c r="J41564" s="192"/>
    </row>
    <row r="41565" spans="9:10" ht="15.75">
      <c r="I41565" s="192"/>
      <c r="J41565" s="192"/>
    </row>
    <row r="41566" spans="9:10" ht="15.75">
      <c r="I41566" s="192"/>
      <c r="J41566" s="192"/>
    </row>
    <row r="41567" spans="9:10" ht="15.75">
      <c r="I41567" s="192"/>
      <c r="J41567" s="192"/>
    </row>
    <row r="41568" spans="9:10" ht="15.75">
      <c r="I41568" s="192"/>
      <c r="J41568" s="192"/>
    </row>
    <row r="41569" spans="9:10" ht="15.75">
      <c r="I41569" s="192"/>
      <c r="J41569" s="192"/>
    </row>
    <row r="41570" spans="9:10" ht="15.75">
      <c r="I41570" s="192"/>
      <c r="J41570" s="192"/>
    </row>
    <row r="41571" spans="9:10" ht="15.75">
      <c r="I41571" s="192"/>
      <c r="J41571" s="192"/>
    </row>
    <row r="41572" spans="9:10" ht="15.75">
      <c r="I41572" s="192"/>
      <c r="J41572" s="192"/>
    </row>
    <row r="41573" spans="9:10" ht="15.75">
      <c r="I41573" s="192"/>
      <c r="J41573" s="192"/>
    </row>
    <row r="41574" spans="9:10" ht="15.75">
      <c r="I41574" s="192"/>
      <c r="J41574" s="192"/>
    </row>
    <row r="41575" spans="9:10" ht="15.75">
      <c r="I41575" s="192"/>
      <c r="J41575" s="192"/>
    </row>
    <row r="41576" spans="9:10" ht="15.75">
      <c r="I41576" s="192"/>
      <c r="J41576" s="192"/>
    </row>
    <row r="41577" spans="9:10" ht="15.75">
      <c r="I41577" s="192"/>
      <c r="J41577" s="192"/>
    </row>
    <row r="41578" spans="9:10" ht="15.75">
      <c r="I41578" s="192"/>
      <c r="J41578" s="192"/>
    </row>
    <row r="41579" spans="9:10" ht="15.75">
      <c r="I41579" s="192"/>
      <c r="J41579" s="192"/>
    </row>
    <row r="41580" spans="9:10" ht="15.75">
      <c r="I41580" s="192"/>
      <c r="J41580" s="192"/>
    </row>
    <row r="41581" spans="9:10" ht="15.75">
      <c r="I41581" s="192"/>
      <c r="J41581" s="192"/>
    </row>
    <row r="41582" spans="9:10" ht="15.75">
      <c r="I41582" s="192"/>
      <c r="J41582" s="192"/>
    </row>
    <row r="41583" spans="9:10" ht="15.75">
      <c r="I41583" s="192"/>
      <c r="J41583" s="192"/>
    </row>
    <row r="41584" spans="9:10" ht="15.75">
      <c r="I41584" s="192"/>
      <c r="J41584" s="192"/>
    </row>
    <row r="41585" spans="9:10" ht="15.75">
      <c r="I41585" s="192"/>
      <c r="J41585" s="192"/>
    </row>
    <row r="41586" spans="9:10" ht="15.75">
      <c r="I41586" s="192"/>
      <c r="J41586" s="192"/>
    </row>
    <row r="41587" spans="9:10" ht="15.75">
      <c r="I41587" s="192"/>
      <c r="J41587" s="192"/>
    </row>
    <row r="41588" spans="9:10" ht="15.75">
      <c r="I41588" s="192"/>
      <c r="J41588" s="192"/>
    </row>
    <row r="41589" spans="9:10" ht="15.75">
      <c r="I41589" s="192"/>
      <c r="J41589" s="192"/>
    </row>
    <row r="41590" spans="9:10" ht="15.75">
      <c r="I41590" s="192"/>
      <c r="J41590" s="192"/>
    </row>
    <row r="41591" spans="9:10" ht="15.75">
      <c r="I41591" s="192"/>
      <c r="J41591" s="192"/>
    </row>
    <row r="41592" spans="9:10" ht="15.75">
      <c r="I41592" s="192"/>
      <c r="J41592" s="192"/>
    </row>
    <row r="41593" spans="9:10" ht="15.75">
      <c r="I41593" s="192"/>
      <c r="J41593" s="192"/>
    </row>
    <row r="41594" spans="9:10" ht="15.75">
      <c r="I41594" s="192"/>
      <c r="J41594" s="192"/>
    </row>
    <row r="41595" spans="9:10" ht="15.75">
      <c r="I41595" s="192"/>
      <c r="J41595" s="192"/>
    </row>
    <row r="41596" spans="9:10" ht="15.75">
      <c r="I41596" s="192"/>
      <c r="J41596" s="192"/>
    </row>
    <row r="41597" spans="9:10" ht="15.75">
      <c r="I41597" s="192"/>
      <c r="J41597" s="192"/>
    </row>
    <row r="41598" spans="9:10" ht="15.75">
      <c r="I41598" s="192"/>
      <c r="J41598" s="192"/>
    </row>
    <row r="41599" spans="9:10" ht="15.75">
      <c r="I41599" s="192"/>
      <c r="J41599" s="192"/>
    </row>
    <row r="41600" spans="9:10" ht="15.75">
      <c r="I41600" s="192"/>
      <c r="J41600" s="192"/>
    </row>
    <row r="41601" spans="9:10" ht="15.75">
      <c r="I41601" s="192"/>
      <c r="J41601" s="192"/>
    </row>
    <row r="41602" spans="9:10" ht="15.75">
      <c r="I41602" s="192"/>
      <c r="J41602" s="192"/>
    </row>
    <row r="41603" spans="9:10" ht="15.75">
      <c r="I41603" s="192"/>
      <c r="J41603" s="192"/>
    </row>
    <row r="41604" spans="9:10" ht="15.75">
      <c r="I41604" s="192"/>
      <c r="J41604" s="192"/>
    </row>
    <row r="41605" spans="9:10" ht="15.75">
      <c r="I41605" s="192"/>
      <c r="J41605" s="192"/>
    </row>
    <row r="41606" spans="9:10" ht="15.75">
      <c r="I41606" s="192"/>
      <c r="J41606" s="192"/>
    </row>
    <row r="41607" spans="9:10" ht="15.75">
      <c r="I41607" s="192"/>
      <c r="J41607" s="192"/>
    </row>
    <row r="41608" spans="9:10" ht="15.75">
      <c r="I41608" s="192"/>
      <c r="J41608" s="192"/>
    </row>
    <row r="41609" spans="9:10" ht="15.75">
      <c r="I41609" s="192"/>
      <c r="J41609" s="192"/>
    </row>
    <row r="41610" spans="9:10" ht="15.75">
      <c r="I41610" s="192"/>
      <c r="J41610" s="192"/>
    </row>
    <row r="41611" spans="9:10" ht="15.75">
      <c r="I41611" s="192"/>
      <c r="J41611" s="192"/>
    </row>
    <row r="41612" spans="9:10" ht="15.75">
      <c r="I41612" s="192"/>
      <c r="J41612" s="192"/>
    </row>
    <row r="41613" spans="9:10" ht="15.75">
      <c r="I41613" s="192"/>
      <c r="J41613" s="192"/>
    </row>
    <row r="41614" spans="9:10" ht="15.75">
      <c r="I41614" s="192"/>
      <c r="J41614" s="192"/>
    </row>
    <row r="41615" spans="9:10" ht="15.75">
      <c r="I41615" s="192"/>
      <c r="J41615" s="192"/>
    </row>
    <row r="41616" spans="9:10" ht="15.75">
      <c r="I41616" s="192"/>
      <c r="J41616" s="192"/>
    </row>
    <row r="41617" spans="9:10" ht="15.75">
      <c r="I41617" s="192"/>
      <c r="J41617" s="192"/>
    </row>
    <row r="41618" spans="9:10" ht="15.75">
      <c r="I41618" s="192"/>
      <c r="J41618" s="192"/>
    </row>
    <row r="41619" spans="9:10" ht="15.75">
      <c r="I41619" s="192"/>
      <c r="J41619" s="192"/>
    </row>
    <row r="41620" spans="9:10" ht="15.75">
      <c r="I41620" s="192"/>
      <c r="J41620" s="192"/>
    </row>
    <row r="41621" spans="9:10" ht="15.75">
      <c r="I41621" s="192"/>
      <c r="J41621" s="192"/>
    </row>
    <row r="41622" spans="9:10" ht="15.75">
      <c r="I41622" s="192"/>
      <c r="J41622" s="192"/>
    </row>
    <row r="41623" spans="9:10" ht="15.75">
      <c r="I41623" s="192"/>
      <c r="J41623" s="192"/>
    </row>
    <row r="41624" spans="9:10" ht="15.75">
      <c r="I41624" s="192"/>
      <c r="J41624" s="192"/>
    </row>
    <row r="41625" spans="9:10" ht="15.75">
      <c r="I41625" s="192"/>
      <c r="J41625" s="192"/>
    </row>
    <row r="41626" spans="9:10" ht="15.75">
      <c r="I41626" s="192"/>
      <c r="J41626" s="192"/>
    </row>
    <row r="41627" spans="9:10" ht="15.75">
      <c r="I41627" s="192"/>
      <c r="J41627" s="192"/>
    </row>
    <row r="41628" spans="9:10" ht="15.75">
      <c r="I41628" s="192"/>
      <c r="J41628" s="192"/>
    </row>
    <row r="41629" spans="9:10" ht="15.75">
      <c r="I41629" s="192"/>
      <c r="J41629" s="192"/>
    </row>
    <row r="41630" spans="9:10" ht="15.75">
      <c r="I41630" s="192"/>
      <c r="J41630" s="192"/>
    </row>
    <row r="41631" spans="9:10" ht="15.75">
      <c r="I41631" s="192"/>
      <c r="J41631" s="192"/>
    </row>
    <row r="41632" spans="9:10" ht="15.75">
      <c r="I41632" s="192"/>
      <c r="J41632" s="192"/>
    </row>
    <row r="41633" spans="9:10" ht="15.75">
      <c r="I41633" s="192"/>
      <c r="J41633" s="192"/>
    </row>
    <row r="41634" spans="9:10" ht="15.75">
      <c r="I41634" s="192"/>
      <c r="J41634" s="192"/>
    </row>
    <row r="41635" spans="9:10" ht="15.75">
      <c r="I41635" s="192"/>
      <c r="J41635" s="192"/>
    </row>
    <row r="41636" spans="9:10" ht="15.75">
      <c r="I41636" s="192"/>
      <c r="J41636" s="192"/>
    </row>
    <row r="41637" spans="9:10" ht="15.75">
      <c r="I41637" s="192"/>
      <c r="J41637" s="192"/>
    </row>
    <row r="41638" spans="9:10" ht="15.75">
      <c r="I41638" s="192"/>
      <c r="J41638" s="192"/>
    </row>
    <row r="41639" spans="9:10" ht="15.75">
      <c r="I41639" s="192"/>
      <c r="J41639" s="192"/>
    </row>
    <row r="41640" spans="9:10" ht="15.75">
      <c r="I41640" s="192"/>
      <c r="J41640" s="192"/>
    </row>
    <row r="41641" spans="9:10" ht="15.75">
      <c r="I41641" s="192"/>
      <c r="J41641" s="192"/>
    </row>
    <row r="41642" spans="9:10" ht="15.75">
      <c r="I41642" s="192"/>
      <c r="J41642" s="192"/>
    </row>
    <row r="41643" spans="9:10" ht="15.75">
      <c r="I41643" s="192"/>
      <c r="J41643" s="192"/>
    </row>
    <row r="41644" spans="9:10" ht="15.75">
      <c r="I41644" s="192"/>
      <c r="J41644" s="192"/>
    </row>
    <row r="41645" spans="9:10" ht="15.75">
      <c r="I41645" s="192"/>
      <c r="J41645" s="192"/>
    </row>
    <row r="41646" spans="9:10" ht="15.75">
      <c r="I41646" s="192"/>
      <c r="J41646" s="192"/>
    </row>
    <row r="41647" spans="9:10" ht="15.75">
      <c r="I41647" s="192"/>
      <c r="J41647" s="192"/>
    </row>
    <row r="41648" spans="9:10" ht="15.75">
      <c r="I41648" s="192"/>
      <c r="J41648" s="192"/>
    </row>
    <row r="41649" spans="9:10" ht="15.75">
      <c r="I41649" s="192"/>
      <c r="J41649" s="192"/>
    </row>
    <row r="41650" spans="9:10" ht="15.75">
      <c r="I41650" s="192"/>
      <c r="J41650" s="192"/>
    </row>
    <row r="41651" spans="9:10" ht="15.75">
      <c r="I41651" s="192"/>
      <c r="J41651" s="192"/>
    </row>
    <row r="41652" spans="9:10" ht="15.75">
      <c r="I41652" s="192"/>
      <c r="J41652" s="192"/>
    </row>
    <row r="41653" spans="9:10" ht="15.75">
      <c r="I41653" s="192"/>
      <c r="J41653" s="192"/>
    </row>
    <row r="41654" spans="9:10" ht="15.75">
      <c r="I41654" s="192"/>
      <c r="J41654" s="192"/>
    </row>
    <row r="41655" spans="9:10" ht="15.75">
      <c r="I41655" s="192"/>
      <c r="J41655" s="192"/>
    </row>
    <row r="41656" spans="9:10" ht="15.75">
      <c r="I41656" s="192"/>
      <c r="J41656" s="192"/>
    </row>
    <row r="41657" spans="9:10" ht="15.75">
      <c r="I41657" s="192"/>
      <c r="J41657" s="192"/>
    </row>
    <row r="41658" spans="9:10" ht="15.75">
      <c r="I41658" s="192"/>
      <c r="J41658" s="192"/>
    </row>
    <row r="41659" spans="9:10" ht="15.75">
      <c r="I41659" s="192"/>
      <c r="J41659" s="192"/>
    </row>
    <row r="41660" spans="9:10" ht="15.75">
      <c r="I41660" s="192"/>
      <c r="J41660" s="192"/>
    </row>
    <row r="41661" spans="9:10" ht="15.75">
      <c r="I41661" s="192"/>
      <c r="J41661" s="192"/>
    </row>
    <row r="41662" spans="9:10" ht="15.75">
      <c r="I41662" s="192"/>
      <c r="J41662" s="192"/>
    </row>
    <row r="41663" spans="9:10" ht="15.75">
      <c r="I41663" s="192"/>
      <c r="J41663" s="192"/>
    </row>
    <row r="41664" spans="9:10" ht="15.75">
      <c r="I41664" s="192"/>
      <c r="J41664" s="192"/>
    </row>
    <row r="41665" spans="9:10" ht="15.75">
      <c r="I41665" s="192"/>
      <c r="J41665" s="192"/>
    </row>
    <row r="41666" spans="9:10" ht="15.75">
      <c r="I41666" s="192"/>
      <c r="J41666" s="192"/>
    </row>
    <row r="41667" spans="9:10" ht="15.75">
      <c r="I41667" s="192"/>
      <c r="J41667" s="192"/>
    </row>
    <row r="41668" spans="9:10" ht="15.75">
      <c r="I41668" s="192"/>
      <c r="J41668" s="192"/>
    </row>
    <row r="41669" spans="9:10" ht="15.75">
      <c r="I41669" s="192"/>
      <c r="J41669" s="192"/>
    </row>
    <row r="41670" spans="9:10" ht="15.75">
      <c r="I41670" s="192"/>
      <c r="J41670" s="192"/>
    </row>
    <row r="41671" spans="9:10" ht="15.75">
      <c r="I41671" s="192"/>
      <c r="J41671" s="192"/>
    </row>
    <row r="41672" spans="9:10" ht="15.75">
      <c r="I41672" s="192"/>
      <c r="J41672" s="192"/>
    </row>
    <row r="41673" spans="9:10" ht="15.75">
      <c r="I41673" s="192"/>
      <c r="J41673" s="192"/>
    </row>
    <row r="41674" spans="9:10" ht="15.75">
      <c r="I41674" s="192"/>
      <c r="J41674" s="192"/>
    </row>
    <row r="41675" spans="9:10" ht="15.75">
      <c r="I41675" s="192"/>
      <c r="J41675" s="192"/>
    </row>
    <row r="41676" spans="9:10" ht="15.75">
      <c r="I41676" s="192"/>
      <c r="J41676" s="192"/>
    </row>
    <row r="41677" spans="9:10" ht="15.75">
      <c r="I41677" s="192"/>
      <c r="J41677" s="192"/>
    </row>
    <row r="41678" spans="9:10" ht="15.75">
      <c r="I41678" s="192"/>
      <c r="J41678" s="192"/>
    </row>
    <row r="41679" spans="9:10" ht="15.75">
      <c r="I41679" s="192"/>
      <c r="J41679" s="192"/>
    </row>
    <row r="41680" spans="9:10" ht="15.75">
      <c r="I41680" s="192"/>
      <c r="J41680" s="192"/>
    </row>
    <row r="41681" spans="9:10" ht="15.75">
      <c r="I41681" s="192"/>
      <c r="J41681" s="192"/>
    </row>
    <row r="41682" spans="9:10" ht="15.75">
      <c r="I41682" s="192"/>
      <c r="J41682" s="192"/>
    </row>
    <row r="41683" spans="9:10" ht="15.75">
      <c r="I41683" s="192"/>
      <c r="J41683" s="192"/>
    </row>
    <row r="41684" spans="9:10" ht="15.75">
      <c r="I41684" s="192"/>
      <c r="J41684" s="192"/>
    </row>
    <row r="41685" spans="9:10" ht="15.75">
      <c r="I41685" s="192"/>
      <c r="J41685" s="192"/>
    </row>
    <row r="41686" spans="9:10" ht="15.75">
      <c r="I41686" s="192"/>
      <c r="J41686" s="192"/>
    </row>
    <row r="41687" spans="9:10" ht="15.75">
      <c r="I41687" s="192"/>
      <c r="J41687" s="192"/>
    </row>
    <row r="41688" spans="9:10" ht="15.75">
      <c r="I41688" s="192"/>
      <c r="J41688" s="192"/>
    </row>
    <row r="41689" spans="9:10" ht="15.75">
      <c r="I41689" s="192"/>
      <c r="J41689" s="192"/>
    </row>
    <row r="41690" spans="9:10" ht="15.75">
      <c r="I41690" s="192"/>
      <c r="J41690" s="192"/>
    </row>
    <row r="41691" spans="9:10" ht="15.75">
      <c r="I41691" s="192"/>
      <c r="J41691" s="192"/>
    </row>
    <row r="41692" spans="9:10" ht="15.75">
      <c r="I41692" s="192"/>
      <c r="J41692" s="192"/>
    </row>
    <row r="41693" spans="9:10" ht="15.75">
      <c r="I41693" s="192"/>
      <c r="J41693" s="192"/>
    </row>
    <row r="41694" spans="9:10" ht="15.75">
      <c r="I41694" s="192"/>
      <c r="J41694" s="192"/>
    </row>
    <row r="41695" spans="9:10" ht="15.75">
      <c r="I41695" s="192"/>
      <c r="J41695" s="192"/>
    </row>
    <row r="41696" spans="9:10" ht="15.75">
      <c r="I41696" s="192"/>
      <c r="J41696" s="192"/>
    </row>
    <row r="41697" spans="9:10" ht="15.75">
      <c r="I41697" s="192"/>
      <c r="J41697" s="192"/>
    </row>
    <row r="41698" spans="9:10" ht="15.75">
      <c r="I41698" s="192"/>
      <c r="J41698" s="192"/>
    </row>
    <row r="41699" spans="9:10" ht="15.75">
      <c r="I41699" s="192"/>
      <c r="J41699" s="192"/>
    </row>
    <row r="41700" spans="9:10" ht="15.75">
      <c r="I41700" s="192"/>
      <c r="J41700" s="192"/>
    </row>
    <row r="41701" spans="9:10" ht="15.75">
      <c r="I41701" s="192"/>
      <c r="J41701" s="192"/>
    </row>
    <row r="41702" spans="9:10" ht="15.75">
      <c r="I41702" s="192"/>
      <c r="J41702" s="192"/>
    </row>
    <row r="41703" spans="9:10" ht="15.75">
      <c r="I41703" s="192"/>
      <c r="J41703" s="192"/>
    </row>
    <row r="41704" spans="9:10" ht="15.75">
      <c r="I41704" s="192"/>
      <c r="J41704" s="192"/>
    </row>
    <row r="41705" spans="9:10" ht="15.75">
      <c r="I41705" s="192"/>
      <c r="J41705" s="192"/>
    </row>
    <row r="41706" spans="9:10" ht="15.75">
      <c r="I41706" s="192"/>
      <c r="J41706" s="192"/>
    </row>
    <row r="41707" spans="9:10" ht="15.75">
      <c r="I41707" s="192"/>
      <c r="J41707" s="192"/>
    </row>
    <row r="41708" spans="9:10" ht="15.75">
      <c r="I41708" s="192"/>
      <c r="J41708" s="192"/>
    </row>
    <row r="41709" spans="9:10" ht="15.75">
      <c r="I41709" s="192"/>
      <c r="J41709" s="192"/>
    </row>
    <row r="41710" spans="9:10" ht="15.75">
      <c r="I41710" s="192"/>
      <c r="J41710" s="192"/>
    </row>
    <row r="41711" spans="9:10" ht="15.75">
      <c r="I41711" s="192"/>
      <c r="J41711" s="192"/>
    </row>
    <row r="41712" spans="9:10" ht="15.75">
      <c r="I41712" s="192"/>
      <c r="J41712" s="192"/>
    </row>
    <row r="41713" spans="9:10" ht="15.75">
      <c r="I41713" s="192"/>
      <c r="J41713" s="192"/>
    </row>
    <row r="41714" spans="9:10" ht="15.75">
      <c r="I41714" s="192"/>
      <c r="J41714" s="192"/>
    </row>
    <row r="41715" spans="9:10" ht="15.75">
      <c r="I41715" s="192"/>
      <c r="J41715" s="192"/>
    </row>
    <row r="41716" spans="9:10" ht="15.75">
      <c r="I41716" s="192"/>
      <c r="J41716" s="192"/>
    </row>
    <row r="41717" spans="9:10" ht="15.75">
      <c r="I41717" s="192"/>
      <c r="J41717" s="192"/>
    </row>
    <row r="41718" spans="9:10" ht="15.75">
      <c r="I41718" s="192"/>
      <c r="J41718" s="192"/>
    </row>
    <row r="41719" spans="9:10" ht="15.75">
      <c r="I41719" s="192"/>
      <c r="J41719" s="192"/>
    </row>
    <row r="41720" spans="9:10" ht="15.75">
      <c r="I41720" s="192"/>
      <c r="J41720" s="192"/>
    </row>
    <row r="41721" spans="9:10" ht="15.75">
      <c r="I41721" s="192"/>
      <c r="J41721" s="192"/>
    </row>
    <row r="41722" spans="9:10" ht="15.75">
      <c r="I41722" s="192"/>
      <c r="J41722" s="192"/>
    </row>
    <row r="41723" spans="9:10" ht="15.75">
      <c r="I41723" s="192"/>
      <c r="J41723" s="192"/>
    </row>
    <row r="41724" spans="9:10" ht="15.75">
      <c r="I41724" s="192"/>
      <c r="J41724" s="192"/>
    </row>
    <row r="41725" spans="9:10" ht="15.75">
      <c r="I41725" s="192"/>
      <c r="J41725" s="192"/>
    </row>
    <row r="41726" spans="9:10" ht="15.75">
      <c r="I41726" s="192"/>
      <c r="J41726" s="192"/>
    </row>
    <row r="41727" spans="9:10" ht="15.75">
      <c r="I41727" s="192"/>
      <c r="J41727" s="192"/>
    </row>
    <row r="41728" spans="9:10" ht="15.75">
      <c r="I41728" s="192"/>
      <c r="J41728" s="192"/>
    </row>
    <row r="41729" spans="9:10" ht="15.75">
      <c r="I41729" s="192"/>
      <c r="J41729" s="192"/>
    </row>
    <row r="41730" spans="9:10" ht="15.75">
      <c r="I41730" s="192"/>
      <c r="J41730" s="192"/>
    </row>
    <row r="41731" spans="9:10" ht="15.75">
      <c r="I41731" s="192"/>
      <c r="J41731" s="192"/>
    </row>
    <row r="41732" spans="9:10" ht="15.75">
      <c r="I41732" s="192"/>
      <c r="J41732" s="192"/>
    </row>
    <row r="41733" spans="9:10" ht="15.75">
      <c r="I41733" s="192"/>
      <c r="J41733" s="192"/>
    </row>
    <row r="41734" spans="9:10" ht="15.75">
      <c r="I41734" s="192"/>
      <c r="J41734" s="192"/>
    </row>
    <row r="41735" spans="9:10" ht="15.75">
      <c r="I41735" s="192"/>
      <c r="J41735" s="192"/>
    </row>
    <row r="41736" spans="9:10" ht="15.75">
      <c r="I41736" s="192"/>
      <c r="J41736" s="192"/>
    </row>
    <row r="41737" spans="9:10" ht="15.75">
      <c r="I41737" s="192"/>
      <c r="J41737" s="192"/>
    </row>
    <row r="41738" spans="9:10" ht="15.75">
      <c r="I41738" s="192"/>
      <c r="J41738" s="192"/>
    </row>
    <row r="41739" spans="9:10" ht="15.75">
      <c r="I41739" s="192"/>
      <c r="J41739" s="192"/>
    </row>
    <row r="41740" spans="9:10" ht="15.75">
      <c r="I41740" s="192"/>
      <c r="J41740" s="192"/>
    </row>
    <row r="41741" spans="9:10" ht="15.75">
      <c r="I41741" s="192"/>
      <c r="J41741" s="192"/>
    </row>
    <row r="41742" spans="9:10" ht="15.75">
      <c r="I41742" s="192"/>
      <c r="J41742" s="192"/>
    </row>
    <row r="41743" spans="9:10" ht="15.75">
      <c r="I41743" s="192"/>
      <c r="J41743" s="192"/>
    </row>
    <row r="41744" spans="9:10" ht="15.75">
      <c r="I41744" s="192"/>
      <c r="J41744" s="192"/>
    </row>
    <row r="41745" spans="9:10" ht="15.75">
      <c r="I41745" s="192"/>
      <c r="J41745" s="192"/>
    </row>
    <row r="41746" spans="9:10" ht="15.75">
      <c r="I41746" s="192"/>
      <c r="J41746" s="192"/>
    </row>
    <row r="41747" spans="9:10" ht="15.75">
      <c r="I41747" s="192"/>
      <c r="J41747" s="192"/>
    </row>
    <row r="41748" spans="9:10" ht="15.75">
      <c r="I41748" s="192"/>
      <c r="J41748" s="192"/>
    </row>
    <row r="41749" spans="9:10" ht="15.75">
      <c r="I41749" s="192"/>
      <c r="J41749" s="192"/>
    </row>
    <row r="41750" spans="9:10" ht="15.75">
      <c r="I41750" s="192"/>
      <c r="J41750" s="192"/>
    </row>
    <row r="41751" spans="9:10" ht="15.75">
      <c r="I41751" s="192"/>
      <c r="J41751" s="192"/>
    </row>
    <row r="41752" spans="9:10" ht="15.75">
      <c r="I41752" s="192"/>
      <c r="J41752" s="192"/>
    </row>
    <row r="41753" spans="9:10" ht="15.75">
      <c r="I41753" s="192"/>
      <c r="J41753" s="192"/>
    </row>
    <row r="41754" spans="9:10" ht="15.75">
      <c r="I41754" s="192"/>
      <c r="J41754" s="192"/>
    </row>
    <row r="41755" spans="9:10" ht="15.75">
      <c r="I41755" s="192"/>
      <c r="J41755" s="192"/>
    </row>
    <row r="41756" spans="9:10" ht="15.75">
      <c r="I41756" s="192"/>
      <c r="J41756" s="192"/>
    </row>
    <row r="41757" spans="9:10" ht="15.75">
      <c r="I41757" s="192"/>
      <c r="J41757" s="192"/>
    </row>
    <row r="41758" spans="9:10" ht="15.75">
      <c r="I41758" s="192"/>
      <c r="J41758" s="192"/>
    </row>
    <row r="41759" spans="9:10" ht="15.75">
      <c r="I41759" s="192"/>
      <c r="J41759" s="192"/>
    </row>
    <row r="41760" spans="9:10" ht="15.75">
      <c r="I41760" s="192"/>
      <c r="J41760" s="192"/>
    </row>
    <row r="41761" spans="9:10" ht="15.75">
      <c r="I41761" s="192"/>
      <c r="J41761" s="192"/>
    </row>
    <row r="41762" spans="9:10" ht="15.75">
      <c r="I41762" s="192"/>
      <c r="J41762" s="192"/>
    </row>
    <row r="41763" spans="9:10" ht="15.75">
      <c r="I41763" s="192"/>
      <c r="J41763" s="192"/>
    </row>
    <row r="41764" spans="9:10" ht="15.75">
      <c r="I41764" s="192"/>
      <c r="J41764" s="192"/>
    </row>
    <row r="41765" spans="9:10" ht="15.75">
      <c r="I41765" s="192"/>
      <c r="J41765" s="192"/>
    </row>
    <row r="41766" spans="9:10" ht="15.75">
      <c r="I41766" s="192"/>
      <c r="J41766" s="192"/>
    </row>
    <row r="41767" spans="9:10" ht="15.75">
      <c r="I41767" s="192"/>
      <c r="J41767" s="192"/>
    </row>
    <row r="41768" spans="9:10" ht="15.75">
      <c r="I41768" s="192"/>
      <c r="J41768" s="192"/>
    </row>
    <row r="41769" spans="9:10" ht="15.75">
      <c r="I41769" s="192"/>
      <c r="J41769" s="192"/>
    </row>
    <row r="41770" spans="9:10" ht="15.75">
      <c r="I41770" s="192"/>
      <c r="J41770" s="192"/>
    </row>
    <row r="41771" spans="9:10" ht="15.75">
      <c r="I41771" s="192"/>
      <c r="J41771" s="192"/>
    </row>
    <row r="41772" spans="9:10" ht="15.75">
      <c r="I41772" s="192"/>
      <c r="J41772" s="192"/>
    </row>
    <row r="41773" spans="9:10" ht="15.75">
      <c r="I41773" s="192"/>
      <c r="J41773" s="192"/>
    </row>
    <row r="41774" spans="9:10" ht="15.75">
      <c r="I41774" s="192"/>
      <c r="J41774" s="192"/>
    </row>
    <row r="41775" spans="9:10" ht="15.75">
      <c r="I41775" s="192"/>
      <c r="J41775" s="192"/>
    </row>
    <row r="41776" spans="9:10" ht="15.75">
      <c r="I41776" s="192"/>
      <c r="J41776" s="192"/>
    </row>
    <row r="41777" spans="9:10" ht="15.75">
      <c r="I41777" s="192"/>
      <c r="J41777" s="192"/>
    </row>
    <row r="41778" spans="9:10" ht="15.75">
      <c r="I41778" s="192"/>
      <c r="J41778" s="192"/>
    </row>
    <row r="41779" spans="9:10" ht="15.75">
      <c r="I41779" s="192"/>
      <c r="J41779" s="192"/>
    </row>
    <row r="41780" spans="9:10" ht="15.75">
      <c r="I41780" s="192"/>
      <c r="J41780" s="192"/>
    </row>
    <row r="41781" spans="9:10" ht="15.75">
      <c r="I41781" s="192"/>
      <c r="J41781" s="192"/>
    </row>
    <row r="41782" spans="9:10" ht="15.75">
      <c r="I41782" s="192"/>
      <c r="J41782" s="192"/>
    </row>
    <row r="41783" spans="9:10" ht="15.75">
      <c r="I41783" s="192"/>
      <c r="J41783" s="192"/>
    </row>
    <row r="41784" spans="9:10" ht="15.75">
      <c r="I41784" s="192"/>
      <c r="J41784" s="192"/>
    </row>
    <row r="41785" spans="9:10" ht="15.75">
      <c r="I41785" s="192"/>
      <c r="J41785" s="192"/>
    </row>
    <row r="41786" spans="9:10" ht="15.75">
      <c r="I41786" s="192"/>
      <c r="J41786" s="192"/>
    </row>
    <row r="41787" spans="9:10" ht="15.75">
      <c r="I41787" s="192"/>
      <c r="J41787" s="192"/>
    </row>
    <row r="41788" spans="9:10" ht="15.75">
      <c r="I41788" s="192"/>
      <c r="J41788" s="192"/>
    </row>
    <row r="41789" spans="9:10" ht="15.75">
      <c r="I41789" s="192"/>
      <c r="J41789" s="192"/>
    </row>
    <row r="41790" spans="9:10" ht="15.75">
      <c r="I41790" s="192"/>
      <c r="J41790" s="192"/>
    </row>
    <row r="41791" spans="9:10" ht="15.75">
      <c r="I41791" s="192"/>
      <c r="J41791" s="192"/>
    </row>
    <row r="41792" spans="9:10" ht="15.75">
      <c r="I41792" s="192"/>
      <c r="J41792" s="192"/>
    </row>
    <row r="41793" spans="9:10" ht="15.75">
      <c r="I41793" s="192"/>
      <c r="J41793" s="192"/>
    </row>
    <row r="41794" spans="9:10" ht="15.75">
      <c r="I41794" s="192"/>
      <c r="J41794" s="192"/>
    </row>
    <row r="41795" spans="9:10" ht="15.75">
      <c r="I41795" s="192"/>
      <c r="J41795" s="192"/>
    </row>
    <row r="41796" spans="9:10" ht="15.75">
      <c r="I41796" s="192"/>
      <c r="J41796" s="192"/>
    </row>
    <row r="41797" spans="9:10" ht="15.75">
      <c r="I41797" s="192"/>
      <c r="J41797" s="192"/>
    </row>
    <row r="41798" spans="9:10" ht="15.75">
      <c r="I41798" s="192"/>
      <c r="J41798" s="192"/>
    </row>
    <row r="41799" spans="9:10" ht="15.75">
      <c r="I41799" s="192"/>
      <c r="J41799" s="192"/>
    </row>
    <row r="41800" spans="9:10" ht="15.75">
      <c r="I41800" s="192"/>
      <c r="J41800" s="192"/>
    </row>
    <row r="41801" spans="9:10" ht="15.75">
      <c r="I41801" s="192"/>
      <c r="J41801" s="192"/>
    </row>
    <row r="41802" spans="9:10" ht="15.75">
      <c r="I41802" s="192"/>
      <c r="J41802" s="192"/>
    </row>
    <row r="41803" spans="9:10" ht="15.75">
      <c r="I41803" s="192"/>
      <c r="J41803" s="192"/>
    </row>
    <row r="41804" spans="9:10" ht="15.75">
      <c r="I41804" s="192"/>
      <c r="J41804" s="192"/>
    </row>
    <row r="41805" spans="9:10" ht="15.75">
      <c r="I41805" s="192"/>
      <c r="J41805" s="192"/>
    </row>
    <row r="41806" spans="9:10" ht="15.75">
      <c r="I41806" s="192"/>
      <c r="J41806" s="192"/>
    </row>
    <row r="41807" spans="9:10" ht="15.75">
      <c r="I41807" s="192"/>
      <c r="J41807" s="192"/>
    </row>
    <row r="41808" spans="9:10" ht="15.75">
      <c r="I41808" s="192"/>
      <c r="J41808" s="192"/>
    </row>
    <row r="41809" spans="9:10" ht="15.75">
      <c r="I41809" s="192"/>
      <c r="J41809" s="192"/>
    </row>
    <row r="41810" spans="9:10" ht="15.75">
      <c r="I41810" s="192"/>
      <c r="J41810" s="192"/>
    </row>
    <row r="41811" spans="9:10" ht="15.75">
      <c r="I41811" s="192"/>
      <c r="J41811" s="192"/>
    </row>
    <row r="41812" spans="9:10" ht="15.75">
      <c r="I41812" s="192"/>
      <c r="J41812" s="192"/>
    </row>
    <row r="41813" spans="9:10" ht="15.75">
      <c r="I41813" s="192"/>
      <c r="J41813" s="192"/>
    </row>
    <row r="41814" spans="9:10" ht="15.75">
      <c r="I41814" s="192"/>
      <c r="J41814" s="192"/>
    </row>
    <row r="41815" spans="9:10" ht="15.75">
      <c r="I41815" s="192"/>
      <c r="J41815" s="192"/>
    </row>
    <row r="41816" spans="9:10" ht="15.75">
      <c r="I41816" s="192"/>
      <c r="J41816" s="192"/>
    </row>
    <row r="41817" spans="9:10" ht="15.75">
      <c r="I41817" s="192"/>
      <c r="J41817" s="192"/>
    </row>
    <row r="41818" spans="9:10" ht="15.75">
      <c r="I41818" s="192"/>
      <c r="J41818" s="192"/>
    </row>
    <row r="41819" spans="9:10" ht="15.75">
      <c r="I41819" s="192"/>
      <c r="J41819" s="192"/>
    </row>
    <row r="41820" spans="9:10" ht="15.75">
      <c r="I41820" s="192"/>
      <c r="J41820" s="192"/>
    </row>
    <row r="41821" spans="9:10" ht="15.75">
      <c r="I41821" s="192"/>
      <c r="J41821" s="192"/>
    </row>
    <row r="41822" spans="9:10" ht="15.75">
      <c r="I41822" s="192"/>
      <c r="J41822" s="192"/>
    </row>
    <row r="41823" spans="9:10" ht="15.75">
      <c r="I41823" s="192"/>
      <c r="J41823" s="192"/>
    </row>
    <row r="41824" spans="9:10" ht="15.75">
      <c r="I41824" s="192"/>
      <c r="J41824" s="192"/>
    </row>
    <row r="41825" spans="9:10" ht="15.75">
      <c r="I41825" s="192"/>
      <c r="J41825" s="192"/>
    </row>
    <row r="41826" spans="9:10" ht="15.75">
      <c r="I41826" s="192"/>
      <c r="J41826" s="192"/>
    </row>
    <row r="41827" spans="9:10" ht="15.75">
      <c r="I41827" s="192"/>
      <c r="J41827" s="192"/>
    </row>
    <row r="41828" spans="9:10" ht="15.75">
      <c r="I41828" s="192"/>
      <c r="J41828" s="192"/>
    </row>
    <row r="41829" spans="9:10" ht="15.75">
      <c r="I41829" s="192"/>
      <c r="J41829" s="192"/>
    </row>
    <row r="41830" spans="9:10" ht="15.75">
      <c r="I41830" s="192"/>
      <c r="J41830" s="192"/>
    </row>
    <row r="41831" spans="9:10" ht="15.75">
      <c r="I41831" s="192"/>
      <c r="J41831" s="192"/>
    </row>
    <row r="41832" spans="9:10" ht="15.75">
      <c r="I41832" s="192"/>
      <c r="J41832" s="192"/>
    </row>
    <row r="41833" spans="9:10" ht="15.75">
      <c r="I41833" s="192"/>
      <c r="J41833" s="192"/>
    </row>
    <row r="41834" spans="9:10" ht="15.75">
      <c r="I41834" s="192"/>
      <c r="J41834" s="192"/>
    </row>
    <row r="41835" spans="9:10" ht="15.75">
      <c r="I41835" s="192"/>
      <c r="J41835" s="192"/>
    </row>
    <row r="41836" spans="9:10" ht="15.75">
      <c r="I41836" s="192"/>
      <c r="J41836" s="192"/>
    </row>
    <row r="41837" spans="9:10" ht="15.75">
      <c r="I41837" s="192"/>
      <c r="J41837" s="192"/>
    </row>
    <row r="41838" spans="9:10" ht="15.75">
      <c r="I41838" s="192"/>
      <c r="J41838" s="192"/>
    </row>
    <row r="41839" spans="9:10" ht="15.75">
      <c r="I41839" s="192"/>
      <c r="J41839" s="192"/>
    </row>
    <row r="41840" spans="9:10" ht="15.75">
      <c r="I41840" s="192"/>
      <c r="J41840" s="192"/>
    </row>
    <row r="41841" spans="9:10" ht="15.75">
      <c r="I41841" s="192"/>
      <c r="J41841" s="192"/>
    </row>
    <row r="41842" spans="9:10" ht="15.75">
      <c r="I41842" s="192"/>
      <c r="J41842" s="192"/>
    </row>
    <row r="41843" spans="9:10" ht="15.75">
      <c r="I41843" s="192"/>
      <c r="J41843" s="192"/>
    </row>
    <row r="41844" spans="9:10" ht="15.75">
      <c r="I41844" s="192"/>
      <c r="J41844" s="192"/>
    </row>
    <row r="41845" spans="9:10" ht="15.75">
      <c r="I41845" s="192"/>
      <c r="J41845" s="192"/>
    </row>
    <row r="41846" spans="9:10" ht="15.75">
      <c r="I41846" s="192"/>
      <c r="J41846" s="192"/>
    </row>
    <row r="41847" spans="9:10" ht="15.75">
      <c r="I41847" s="192"/>
      <c r="J41847" s="192"/>
    </row>
    <row r="41848" spans="9:10" ht="15.75">
      <c r="I41848" s="192"/>
      <c r="J41848" s="192"/>
    </row>
    <row r="41849" spans="9:10" ht="15.75">
      <c r="I41849" s="192"/>
      <c r="J41849" s="192"/>
    </row>
    <row r="41850" spans="9:10" ht="15.75">
      <c r="I41850" s="192"/>
      <c r="J41850" s="192"/>
    </row>
    <row r="41851" spans="9:10" ht="15.75">
      <c r="I41851" s="192"/>
      <c r="J41851" s="192"/>
    </row>
    <row r="41852" spans="9:10" ht="15.75">
      <c r="I41852" s="192"/>
      <c r="J41852" s="192"/>
    </row>
    <row r="41853" spans="9:10" ht="15.75">
      <c r="I41853" s="192"/>
      <c r="J41853" s="192"/>
    </row>
    <row r="41854" spans="9:10" ht="15.75">
      <c r="I41854" s="192"/>
      <c r="J41854" s="192"/>
    </row>
    <row r="41855" spans="9:10" ht="15.75">
      <c r="I41855" s="192"/>
      <c r="J41855" s="192"/>
    </row>
    <row r="41856" spans="9:10" ht="15.75">
      <c r="I41856" s="192"/>
      <c r="J41856" s="192"/>
    </row>
    <row r="41857" spans="9:10" ht="15.75">
      <c r="I41857" s="192"/>
      <c r="J41857" s="192"/>
    </row>
    <row r="41858" spans="9:10" ht="15.75">
      <c r="I41858" s="192"/>
      <c r="J41858" s="192"/>
    </row>
    <row r="41859" spans="9:10" ht="15.75">
      <c r="I41859" s="192"/>
      <c r="J41859" s="192"/>
    </row>
    <row r="41860" spans="9:10" ht="15.75">
      <c r="I41860" s="192"/>
      <c r="J41860" s="192"/>
    </row>
    <row r="41861" spans="9:10" ht="15.75">
      <c r="I41861" s="192"/>
      <c r="J41861" s="192"/>
    </row>
    <row r="41862" spans="9:10" ht="15.75">
      <c r="I41862" s="192"/>
      <c r="J41862" s="192"/>
    </row>
    <row r="41863" spans="9:10" ht="15.75">
      <c r="I41863" s="192"/>
      <c r="J41863" s="192"/>
    </row>
    <row r="41864" spans="9:10" ht="15.75">
      <c r="I41864" s="192"/>
      <c r="J41864" s="192"/>
    </row>
    <row r="41865" spans="9:10" ht="15.75">
      <c r="I41865" s="192"/>
      <c r="J41865" s="192"/>
    </row>
    <row r="41866" spans="9:10" ht="15.75">
      <c r="I41866" s="192"/>
      <c r="J41866" s="192"/>
    </row>
    <row r="41867" spans="9:10" ht="15.75">
      <c r="I41867" s="192"/>
      <c r="J41867" s="192"/>
    </row>
    <row r="41868" spans="9:10" ht="15.75">
      <c r="I41868" s="192"/>
      <c r="J41868" s="192"/>
    </row>
    <row r="41869" spans="9:10" ht="15.75">
      <c r="I41869" s="192"/>
      <c r="J41869" s="192"/>
    </row>
    <row r="41870" spans="9:10" ht="15.75">
      <c r="I41870" s="192"/>
      <c r="J41870" s="192"/>
    </row>
    <row r="41871" spans="9:10" ht="15.75">
      <c r="I41871" s="192"/>
      <c r="J41871" s="192"/>
    </row>
    <row r="41872" spans="9:10" ht="15.75">
      <c r="I41872" s="192"/>
      <c r="J41872" s="192"/>
    </row>
    <row r="41873" spans="9:10" ht="15.75">
      <c r="I41873" s="192"/>
      <c r="J41873" s="192"/>
    </row>
    <row r="41874" spans="9:10" ht="15.75">
      <c r="I41874" s="192"/>
      <c r="J41874" s="192"/>
    </row>
    <row r="41875" spans="9:10" ht="15.75">
      <c r="I41875" s="192"/>
      <c r="J41875" s="192"/>
    </row>
    <row r="41876" spans="9:10" ht="15.75">
      <c r="I41876" s="192"/>
      <c r="J41876" s="192"/>
    </row>
    <row r="41877" spans="9:10" ht="15.75">
      <c r="I41877" s="192"/>
      <c r="J41877" s="192"/>
    </row>
    <row r="41878" spans="9:10" ht="15.75">
      <c r="I41878" s="192"/>
      <c r="J41878" s="192"/>
    </row>
    <row r="41879" spans="9:10" ht="15.75">
      <c r="I41879" s="192"/>
      <c r="J41879" s="192"/>
    </row>
    <row r="41880" spans="9:10" ht="15.75">
      <c r="I41880" s="192"/>
      <c r="J41880" s="192"/>
    </row>
    <row r="41881" spans="9:10" ht="15.75">
      <c r="I41881" s="192"/>
      <c r="J41881" s="192"/>
    </row>
    <row r="41882" spans="9:10" ht="15.75">
      <c r="I41882" s="192"/>
      <c r="J41882" s="192"/>
    </row>
    <row r="41883" spans="9:10" ht="15.75">
      <c r="I41883" s="192"/>
      <c r="J41883" s="192"/>
    </row>
    <row r="41884" spans="9:10" ht="15.75">
      <c r="I41884" s="192"/>
      <c r="J41884" s="192"/>
    </row>
    <row r="41885" spans="9:10" ht="15.75">
      <c r="I41885" s="192"/>
      <c r="J41885" s="192"/>
    </row>
    <row r="41886" spans="9:10" ht="15.75">
      <c r="I41886" s="192"/>
      <c r="J41886" s="192"/>
    </row>
    <row r="41887" spans="9:10" ht="15.75">
      <c r="I41887" s="192"/>
      <c r="J41887" s="192"/>
    </row>
    <row r="41888" spans="9:10" ht="15.75">
      <c r="I41888" s="192"/>
      <c r="J41888" s="192"/>
    </row>
    <row r="41889" spans="9:10" ht="15.75">
      <c r="I41889" s="192"/>
      <c r="J41889" s="192"/>
    </row>
    <row r="41890" spans="9:10" ht="15.75">
      <c r="I41890" s="192"/>
      <c r="J41890" s="192"/>
    </row>
    <row r="41891" spans="9:10" ht="15.75">
      <c r="I41891" s="192"/>
      <c r="J41891" s="192"/>
    </row>
    <row r="41892" spans="9:10" ht="15.75">
      <c r="I41892" s="192"/>
      <c r="J41892" s="192"/>
    </row>
    <row r="41893" spans="9:10" ht="15.75">
      <c r="I41893" s="192"/>
      <c r="J41893" s="192"/>
    </row>
    <row r="41894" spans="9:10" ht="15.75">
      <c r="I41894" s="192"/>
      <c r="J41894" s="192"/>
    </row>
    <row r="41895" spans="9:10" ht="15.75">
      <c r="I41895" s="192"/>
      <c r="J41895" s="192"/>
    </row>
    <row r="41896" spans="9:10" ht="15.75">
      <c r="I41896" s="192"/>
      <c r="J41896" s="192"/>
    </row>
    <row r="41897" spans="9:10" ht="15.75">
      <c r="I41897" s="192"/>
      <c r="J41897" s="192"/>
    </row>
    <row r="41898" spans="9:10" ht="15.75">
      <c r="I41898" s="192"/>
      <c r="J41898" s="192"/>
    </row>
    <row r="41899" spans="9:10" ht="15.75">
      <c r="I41899" s="192"/>
      <c r="J41899" s="192"/>
    </row>
    <row r="41900" spans="9:10" ht="15.75">
      <c r="I41900" s="192"/>
      <c r="J41900" s="192"/>
    </row>
    <row r="41901" spans="9:10" ht="15.75">
      <c r="I41901" s="192"/>
      <c r="J41901" s="192"/>
    </row>
    <row r="41902" spans="9:10" ht="15.75">
      <c r="I41902" s="192"/>
      <c r="J41902" s="192"/>
    </row>
    <row r="41903" spans="9:10" ht="15.75">
      <c r="I41903" s="192"/>
      <c r="J41903" s="192"/>
    </row>
    <row r="41904" spans="9:10" ht="15.75">
      <c r="I41904" s="192"/>
      <c r="J41904" s="192"/>
    </row>
    <row r="41905" spans="9:10" ht="15.75">
      <c r="I41905" s="192"/>
      <c r="J41905" s="192"/>
    </row>
    <row r="41906" spans="9:10" ht="15.75">
      <c r="I41906" s="192"/>
      <c r="J41906" s="192"/>
    </row>
    <row r="41907" spans="9:10" ht="15.75">
      <c r="I41907" s="192"/>
      <c r="J41907" s="192"/>
    </row>
    <row r="41908" spans="9:10" ht="15.75">
      <c r="I41908" s="192"/>
      <c r="J41908" s="192"/>
    </row>
    <row r="41909" spans="9:10" ht="15.75">
      <c r="I41909" s="192"/>
      <c r="J41909" s="192"/>
    </row>
    <row r="41910" spans="9:10" ht="15.75">
      <c r="I41910" s="192"/>
      <c r="J41910" s="192"/>
    </row>
    <row r="41911" spans="9:10" ht="15.75">
      <c r="I41911" s="192"/>
      <c r="J41911" s="192"/>
    </row>
    <row r="41912" spans="9:10" ht="15.75">
      <c r="I41912" s="192"/>
      <c r="J41912" s="192"/>
    </row>
    <row r="41913" spans="9:10" ht="15.75">
      <c r="I41913" s="192"/>
      <c r="J41913" s="192"/>
    </row>
    <row r="41914" spans="9:10" ht="15.75">
      <c r="I41914" s="192"/>
      <c r="J41914" s="192"/>
    </row>
    <row r="41915" spans="9:10" ht="15.75">
      <c r="I41915" s="192"/>
      <c r="J41915" s="192"/>
    </row>
    <row r="41916" spans="9:10" ht="15.75">
      <c r="I41916" s="192"/>
      <c r="J41916" s="192"/>
    </row>
    <row r="41917" spans="9:10" ht="15.75">
      <c r="I41917" s="192"/>
      <c r="J41917" s="192"/>
    </row>
    <row r="41918" spans="9:10" ht="15.75">
      <c r="I41918" s="192"/>
      <c r="J41918" s="192"/>
    </row>
    <row r="41919" spans="9:10" ht="15.75">
      <c r="I41919" s="192"/>
      <c r="J41919" s="192"/>
    </row>
    <row r="41920" spans="9:10" ht="15.75">
      <c r="I41920" s="192"/>
      <c r="J41920" s="192"/>
    </row>
    <row r="41921" spans="9:10" ht="15.75">
      <c r="I41921" s="192"/>
      <c r="J41921" s="192"/>
    </row>
    <row r="41922" spans="9:10" ht="15.75">
      <c r="I41922" s="192"/>
      <c r="J41922" s="192"/>
    </row>
    <row r="41923" spans="9:10" ht="15.75">
      <c r="I41923" s="192"/>
      <c r="J41923" s="192"/>
    </row>
    <row r="41924" spans="9:10" ht="15.75">
      <c r="I41924" s="192"/>
      <c r="J41924" s="192"/>
    </row>
    <row r="41925" spans="9:10" ht="15.75">
      <c r="I41925" s="192"/>
      <c r="J41925" s="192"/>
    </row>
    <row r="41926" spans="9:10" ht="15.75">
      <c r="I41926" s="192"/>
      <c r="J41926" s="192"/>
    </row>
    <row r="41927" spans="9:10" ht="15.75">
      <c r="I41927" s="192"/>
      <c r="J41927" s="192"/>
    </row>
    <row r="41928" spans="9:10" ht="15.75">
      <c r="I41928" s="192"/>
      <c r="J41928" s="192"/>
    </row>
    <row r="41929" spans="9:10" ht="15.75">
      <c r="I41929" s="192"/>
      <c r="J41929" s="192"/>
    </row>
    <row r="41930" spans="9:10" ht="15.75">
      <c r="I41930" s="192"/>
      <c r="J41930" s="192"/>
    </row>
    <row r="41931" spans="9:10" ht="15.75">
      <c r="I41931" s="192"/>
      <c r="J41931" s="192"/>
    </row>
    <row r="41932" spans="9:10" ht="15.75">
      <c r="I41932" s="192"/>
      <c r="J41932" s="192"/>
    </row>
    <row r="41933" spans="9:10" ht="15.75">
      <c r="I41933" s="192"/>
      <c r="J41933" s="192"/>
    </row>
    <row r="41934" spans="9:10" ht="15.75">
      <c r="I41934" s="192"/>
      <c r="J41934" s="192"/>
    </row>
    <row r="41935" spans="9:10" ht="15.75">
      <c r="I41935" s="192"/>
      <c r="J41935" s="192"/>
    </row>
    <row r="41936" spans="9:10" ht="15.75">
      <c r="I41936" s="192"/>
      <c r="J41936" s="192"/>
    </row>
    <row r="41937" spans="9:10" ht="15.75">
      <c r="I41937" s="192"/>
      <c r="J41937" s="192"/>
    </row>
    <row r="41938" spans="9:10" ht="15.75">
      <c r="I41938" s="192"/>
      <c r="J41938" s="192"/>
    </row>
    <row r="41939" spans="9:10" ht="15.75">
      <c r="I41939" s="192"/>
      <c r="J41939" s="192"/>
    </row>
    <row r="41940" spans="9:10" ht="15.75">
      <c r="I41940" s="192"/>
      <c r="J41940" s="192"/>
    </row>
    <row r="41941" spans="9:10" ht="15.75">
      <c r="I41941" s="192"/>
      <c r="J41941" s="192"/>
    </row>
    <row r="41942" spans="9:10" ht="15.75">
      <c r="I41942" s="192"/>
      <c r="J41942" s="192"/>
    </row>
    <row r="41943" spans="9:10" ht="15.75">
      <c r="I41943" s="192"/>
      <c r="J41943" s="192"/>
    </row>
    <row r="41944" spans="9:10" ht="15.75">
      <c r="I41944" s="192"/>
      <c r="J41944" s="192"/>
    </row>
    <row r="41945" spans="9:10" ht="15.75">
      <c r="I41945" s="192"/>
      <c r="J41945" s="192"/>
    </row>
    <row r="41946" spans="9:10" ht="15.75">
      <c r="I41946" s="192"/>
      <c r="J41946" s="192"/>
    </row>
    <row r="41947" spans="9:10" ht="15.75">
      <c r="I41947" s="192"/>
      <c r="J41947" s="192"/>
    </row>
    <row r="41948" spans="9:10" ht="15.75">
      <c r="I41948" s="192"/>
      <c r="J41948" s="192"/>
    </row>
    <row r="41949" spans="9:10" ht="15.75">
      <c r="I41949" s="192"/>
      <c r="J41949" s="192"/>
    </row>
    <row r="41950" spans="9:10" ht="15.75">
      <c r="I41950" s="192"/>
      <c r="J41950" s="192"/>
    </row>
    <row r="41951" spans="9:10" ht="15.75">
      <c r="I41951" s="192"/>
      <c r="J41951" s="192"/>
    </row>
    <row r="41952" spans="9:10" ht="15.75">
      <c r="I41952" s="192"/>
      <c r="J41952" s="192"/>
    </row>
    <row r="41953" spans="9:10" ht="15.75">
      <c r="I41953" s="192"/>
      <c r="J41953" s="192"/>
    </row>
    <row r="41954" spans="9:10" ht="15.75">
      <c r="I41954" s="192"/>
      <c r="J41954" s="192"/>
    </row>
    <row r="41955" spans="9:10" ht="15.75">
      <c r="I41955" s="192"/>
      <c r="J41955" s="192"/>
    </row>
    <row r="41956" spans="9:10" ht="15.75">
      <c r="I41956" s="192"/>
      <c r="J41956" s="192"/>
    </row>
    <row r="41957" spans="9:10" ht="15.75">
      <c r="I41957" s="192"/>
      <c r="J41957" s="192"/>
    </row>
    <row r="41958" spans="9:10" ht="15.75">
      <c r="I41958" s="192"/>
      <c r="J41958" s="192"/>
    </row>
    <row r="41959" spans="9:10" ht="15.75">
      <c r="I41959" s="192"/>
      <c r="J41959" s="192"/>
    </row>
    <row r="41960" spans="9:10" ht="15.75">
      <c r="I41960" s="192"/>
      <c r="J41960" s="192"/>
    </row>
    <row r="41961" spans="9:10" ht="15.75">
      <c r="I41961" s="192"/>
      <c r="J41961" s="192"/>
    </row>
    <row r="41962" spans="9:10" ht="15.75">
      <c r="I41962" s="192"/>
      <c r="J41962" s="192"/>
    </row>
    <row r="41963" spans="9:10" ht="15.75">
      <c r="I41963" s="192"/>
      <c r="J41963" s="192"/>
    </row>
    <row r="41964" spans="9:10" ht="15.75">
      <c r="I41964" s="192"/>
      <c r="J41964" s="192"/>
    </row>
    <row r="41965" spans="9:10" ht="15.75">
      <c r="I41965" s="192"/>
      <c r="J41965" s="192"/>
    </row>
    <row r="41966" spans="9:10" ht="15.75">
      <c r="I41966" s="192"/>
      <c r="J41966" s="192"/>
    </row>
    <row r="41967" spans="9:10" ht="15.75">
      <c r="I41967" s="192"/>
      <c r="J41967" s="192"/>
    </row>
    <row r="41968" spans="9:10" ht="15.75">
      <c r="I41968" s="192"/>
      <c r="J41968" s="192"/>
    </row>
    <row r="41969" spans="9:10" ht="15.75">
      <c r="I41969" s="192"/>
      <c r="J41969" s="192"/>
    </row>
    <row r="41970" spans="9:10" ht="15.75">
      <c r="I41970" s="192"/>
      <c r="J41970" s="192"/>
    </row>
    <row r="41971" spans="9:10" ht="15.75">
      <c r="I41971" s="192"/>
      <c r="J41971" s="192"/>
    </row>
    <row r="41972" spans="9:10" ht="15.75">
      <c r="I41972" s="192"/>
      <c r="J41972" s="192"/>
    </row>
    <row r="41973" spans="9:10" ht="15.75">
      <c r="I41973" s="192"/>
      <c r="J41973" s="192"/>
    </row>
    <row r="41974" spans="9:10" ht="15.75">
      <c r="I41974" s="192"/>
      <c r="J41974" s="192"/>
    </row>
    <row r="41975" spans="9:10" ht="15.75">
      <c r="I41975" s="192"/>
      <c r="J41975" s="192"/>
    </row>
    <row r="41976" spans="9:10" ht="15.75">
      <c r="I41976" s="192"/>
      <c r="J41976" s="192"/>
    </row>
    <row r="41977" spans="9:10" ht="15.75">
      <c r="I41977" s="192"/>
      <c r="J41977" s="192"/>
    </row>
    <row r="41978" spans="9:10" ht="15.75">
      <c r="I41978" s="192"/>
      <c r="J41978" s="192"/>
    </row>
    <row r="41979" spans="9:10" ht="15.75">
      <c r="I41979" s="192"/>
      <c r="J41979" s="192"/>
    </row>
    <row r="41980" spans="9:10" ht="15.75">
      <c r="I41980" s="192"/>
      <c r="J41980" s="192"/>
    </row>
    <row r="41981" spans="9:10" ht="15.75">
      <c r="I41981" s="192"/>
      <c r="J41981" s="192"/>
    </row>
    <row r="41982" spans="9:10" ht="15.75">
      <c r="I41982" s="192"/>
      <c r="J41982" s="192"/>
    </row>
    <row r="41983" spans="9:10" ht="15.75">
      <c r="I41983" s="192"/>
      <c r="J41983" s="192"/>
    </row>
    <row r="41984" spans="9:10" ht="15.75">
      <c r="I41984" s="192"/>
      <c r="J41984" s="192"/>
    </row>
    <row r="41985" spans="9:10" ht="15.75">
      <c r="I41985" s="192"/>
      <c r="J41985" s="192"/>
    </row>
    <row r="41986" spans="9:10" ht="15.75">
      <c r="I41986" s="192"/>
      <c r="J41986" s="192"/>
    </row>
    <row r="41987" spans="9:10" ht="15.75">
      <c r="I41987" s="192"/>
      <c r="J41987" s="192"/>
    </row>
    <row r="41988" spans="9:10" ht="15.75">
      <c r="I41988" s="192"/>
      <c r="J41988" s="192"/>
    </row>
    <row r="41989" spans="9:10" ht="15.75">
      <c r="I41989" s="192"/>
      <c r="J41989" s="192"/>
    </row>
    <row r="41990" spans="9:10" ht="15.75">
      <c r="I41990" s="192"/>
      <c r="J41990" s="192"/>
    </row>
    <row r="41991" spans="9:10" ht="15.75">
      <c r="I41991" s="192"/>
      <c r="J41991" s="192"/>
    </row>
    <row r="41992" spans="9:10" ht="15.75">
      <c r="I41992" s="192"/>
      <c r="J41992" s="192"/>
    </row>
    <row r="41993" spans="9:10" ht="15.75">
      <c r="I41993" s="192"/>
      <c r="J41993" s="192"/>
    </row>
    <row r="41994" spans="9:10" ht="15.75">
      <c r="I41994" s="192"/>
      <c r="J41994" s="192"/>
    </row>
    <row r="41995" spans="9:10" ht="15.75">
      <c r="I41995" s="192"/>
      <c r="J41995" s="192"/>
    </row>
    <row r="41996" spans="9:10" ht="15.75">
      <c r="I41996" s="192"/>
      <c r="J41996" s="192"/>
    </row>
    <row r="41997" spans="9:10" ht="15.75">
      <c r="I41997" s="192"/>
      <c r="J41997" s="192"/>
    </row>
    <row r="41998" spans="9:10" ht="15.75">
      <c r="I41998" s="192"/>
      <c r="J41998" s="192"/>
    </row>
    <row r="41999" spans="9:10" ht="15.75">
      <c r="I41999" s="192"/>
      <c r="J41999" s="192"/>
    </row>
    <row r="42000" spans="9:10" ht="15.75">
      <c r="I42000" s="192"/>
      <c r="J42000" s="192"/>
    </row>
    <row r="42001" spans="9:10" ht="15.75">
      <c r="I42001" s="192"/>
      <c r="J42001" s="192"/>
    </row>
    <row r="42002" spans="9:10" ht="15.75">
      <c r="I42002" s="192"/>
      <c r="J42002" s="192"/>
    </row>
    <row r="42003" spans="9:10" ht="15.75">
      <c r="I42003" s="192"/>
      <c r="J42003" s="192"/>
    </row>
    <row r="42004" spans="9:10" ht="15.75">
      <c r="I42004" s="192"/>
      <c r="J42004" s="192"/>
    </row>
    <row r="42005" spans="9:10" ht="15.75">
      <c r="I42005" s="192"/>
      <c r="J42005" s="192"/>
    </row>
    <row r="42006" spans="9:10" ht="15.75">
      <c r="I42006" s="192"/>
      <c r="J42006" s="192"/>
    </row>
    <row r="42007" spans="9:10" ht="15.75">
      <c r="I42007" s="192"/>
      <c r="J42007" s="192"/>
    </row>
    <row r="42008" spans="9:10" ht="15.75">
      <c r="I42008" s="192"/>
      <c r="J42008" s="192"/>
    </row>
    <row r="42009" spans="9:10" ht="15.75">
      <c r="I42009" s="192"/>
      <c r="J42009" s="192"/>
    </row>
    <row r="42010" spans="9:10" ht="15.75">
      <c r="I42010" s="192"/>
      <c r="J42010" s="192"/>
    </row>
    <row r="42011" spans="9:10" ht="15.75">
      <c r="I42011" s="192"/>
      <c r="J42011" s="192"/>
    </row>
    <row r="42012" spans="9:10" ht="15.75">
      <c r="I42012" s="192"/>
      <c r="J42012" s="192"/>
    </row>
    <row r="42013" spans="9:10" ht="15.75">
      <c r="I42013" s="192"/>
      <c r="J42013" s="192"/>
    </row>
    <row r="42014" spans="9:10" ht="15.75">
      <c r="I42014" s="192"/>
      <c r="J42014" s="192"/>
    </row>
    <row r="42015" spans="9:10" ht="15.75">
      <c r="I42015" s="192"/>
      <c r="J42015" s="192"/>
    </row>
    <row r="42016" spans="9:10" ht="15.75">
      <c r="I42016" s="192"/>
      <c r="J42016" s="192"/>
    </row>
    <row r="42017" spans="9:10" ht="15.75">
      <c r="I42017" s="192"/>
      <c r="J42017" s="192"/>
    </row>
    <row r="42018" spans="9:10" ht="15.75">
      <c r="I42018" s="192"/>
      <c r="J42018" s="192"/>
    </row>
    <row r="42019" spans="9:10" ht="15.75">
      <c r="I42019" s="192"/>
      <c r="J42019" s="192"/>
    </row>
    <row r="42020" spans="9:10" ht="15.75">
      <c r="I42020" s="192"/>
      <c r="J42020" s="192"/>
    </row>
    <row r="42021" spans="9:10" ht="15.75">
      <c r="I42021" s="192"/>
      <c r="J42021" s="192"/>
    </row>
    <row r="42022" spans="9:10" ht="15.75">
      <c r="I42022" s="192"/>
      <c r="J42022" s="192"/>
    </row>
    <row r="42023" spans="9:10" ht="15.75">
      <c r="I42023" s="192"/>
      <c r="J42023" s="192"/>
    </row>
    <row r="42024" spans="9:10" ht="15.75">
      <c r="I42024" s="192"/>
      <c r="J42024" s="192"/>
    </row>
    <row r="42025" spans="9:10" ht="15.75">
      <c r="I42025" s="192"/>
      <c r="J42025" s="192"/>
    </row>
    <row r="42026" spans="9:10" ht="15.75">
      <c r="I42026" s="192"/>
      <c r="J42026" s="192"/>
    </row>
    <row r="42027" spans="9:10" ht="15.75">
      <c r="I42027" s="192"/>
      <c r="J42027" s="192"/>
    </row>
    <row r="42028" spans="9:10" ht="15.75">
      <c r="I42028" s="192"/>
      <c r="J42028" s="192"/>
    </row>
    <row r="42029" spans="9:10" ht="15.75">
      <c r="I42029" s="192"/>
      <c r="J42029" s="192"/>
    </row>
    <row r="42030" spans="9:10" ht="15.75">
      <c r="I42030" s="192"/>
      <c r="J42030" s="192"/>
    </row>
    <row r="42031" spans="9:10" ht="15.75">
      <c r="I42031" s="192"/>
      <c r="J42031" s="192"/>
    </row>
    <row r="42032" spans="9:10" ht="15.75">
      <c r="I42032" s="192"/>
      <c r="J42032" s="192"/>
    </row>
    <row r="42033" spans="9:10" ht="15.75">
      <c r="I42033" s="192"/>
      <c r="J42033" s="192"/>
    </row>
    <row r="42034" spans="9:10" ht="15.75">
      <c r="I42034" s="192"/>
      <c r="J42034" s="192"/>
    </row>
    <row r="42035" spans="9:10" ht="15.75">
      <c r="I42035" s="192"/>
      <c r="J42035" s="192"/>
    </row>
    <row r="42036" spans="9:10" ht="15.75">
      <c r="I42036" s="192"/>
      <c r="J42036" s="192"/>
    </row>
    <row r="42037" spans="9:10" ht="15.75">
      <c r="I42037" s="192"/>
      <c r="J42037" s="192"/>
    </row>
    <row r="42038" spans="9:10" ht="15.75">
      <c r="I42038" s="192"/>
      <c r="J42038" s="192"/>
    </row>
    <row r="42039" spans="9:10" ht="15.75">
      <c r="I42039" s="192"/>
      <c r="J42039" s="192"/>
    </row>
    <row r="42040" spans="9:10" ht="15.75">
      <c r="I42040" s="192"/>
      <c r="J42040" s="192"/>
    </row>
    <row r="42041" spans="9:10" ht="15.75">
      <c r="I42041" s="192"/>
      <c r="J42041" s="192"/>
    </row>
    <row r="42042" spans="9:10" ht="15.75">
      <c r="I42042" s="192"/>
      <c r="J42042" s="192"/>
    </row>
    <row r="42043" spans="9:10" ht="15.75">
      <c r="I42043" s="192"/>
      <c r="J42043" s="192"/>
    </row>
    <row r="42044" spans="9:10" ht="15.75">
      <c r="I42044" s="192"/>
      <c r="J42044" s="192"/>
    </row>
    <row r="42045" spans="9:10" ht="15.75">
      <c r="I42045" s="192"/>
      <c r="J42045" s="192"/>
    </row>
    <row r="42046" spans="9:10" ht="15.75">
      <c r="I42046" s="192"/>
      <c r="J42046" s="192"/>
    </row>
    <row r="42047" spans="9:10" ht="15.75">
      <c r="I42047" s="192"/>
      <c r="J42047" s="192"/>
    </row>
    <row r="42048" spans="9:10" ht="15.75">
      <c r="I42048" s="192"/>
      <c r="J42048" s="192"/>
    </row>
    <row r="42049" spans="9:10" ht="15.75">
      <c r="I42049" s="192"/>
      <c r="J42049" s="192"/>
    </row>
    <row r="42050" spans="9:10" ht="15.75">
      <c r="I42050" s="192"/>
      <c r="J42050" s="192"/>
    </row>
    <row r="42051" spans="9:10" ht="15.75">
      <c r="I42051" s="192"/>
      <c r="J42051" s="192"/>
    </row>
    <row r="42052" spans="9:10" ht="15.75">
      <c r="I42052" s="192"/>
      <c r="J42052" s="192"/>
    </row>
    <row r="42053" spans="9:10" ht="15.75">
      <c r="I42053" s="192"/>
      <c r="J42053" s="192"/>
    </row>
    <row r="42054" spans="9:10" ht="15.75">
      <c r="I42054" s="192"/>
      <c r="J42054" s="192"/>
    </row>
    <row r="42055" spans="9:10" ht="15.75">
      <c r="I42055" s="192"/>
      <c r="J42055" s="192"/>
    </row>
    <row r="42056" spans="9:10" ht="15.75">
      <c r="I42056" s="192"/>
      <c r="J42056" s="192"/>
    </row>
    <row r="42057" spans="9:10" ht="15.75">
      <c r="I42057" s="192"/>
      <c r="J42057" s="192"/>
    </row>
    <row r="42058" spans="9:10" ht="15.75">
      <c r="I42058" s="192"/>
      <c r="J42058" s="192"/>
    </row>
    <row r="42059" spans="9:10" ht="15.75">
      <c r="I42059" s="192"/>
      <c r="J42059" s="192"/>
    </row>
    <row r="42060" spans="9:10" ht="15.75">
      <c r="I42060" s="192"/>
      <c r="J42060" s="192"/>
    </row>
    <row r="42061" spans="9:10" ht="15.75">
      <c r="I42061" s="192"/>
      <c r="J42061" s="192"/>
    </row>
    <row r="42062" spans="9:10" ht="15.75">
      <c r="I42062" s="192"/>
      <c r="J42062" s="192"/>
    </row>
    <row r="42063" spans="9:10" ht="15.75">
      <c r="I42063" s="192"/>
      <c r="J42063" s="192"/>
    </row>
    <row r="42064" spans="9:10" ht="15.75">
      <c r="I42064" s="192"/>
      <c r="J42064" s="192"/>
    </row>
    <row r="42065" spans="9:10" ht="15.75">
      <c r="I42065" s="192"/>
      <c r="J42065" s="192"/>
    </row>
    <row r="42066" spans="9:10" ht="15.75">
      <c r="I42066" s="192"/>
      <c r="J42066" s="192"/>
    </row>
    <row r="42067" spans="9:10" ht="15.75">
      <c r="I42067" s="192"/>
      <c r="J42067" s="192"/>
    </row>
    <row r="42068" spans="9:10" ht="15.75">
      <c r="I42068" s="192"/>
      <c r="J42068" s="192"/>
    </row>
    <row r="42069" spans="9:10" ht="15.75">
      <c r="I42069" s="192"/>
      <c r="J42069" s="192"/>
    </row>
    <row r="42070" spans="9:10" ht="15.75">
      <c r="I42070" s="192"/>
      <c r="J42070" s="192"/>
    </row>
    <row r="42071" spans="9:10" ht="15.75">
      <c r="I42071" s="192"/>
      <c r="J42071" s="192"/>
    </row>
    <row r="42072" spans="9:10" ht="15.75">
      <c r="I42072" s="192"/>
      <c r="J42072" s="192"/>
    </row>
    <row r="42073" spans="9:10" ht="15.75">
      <c r="I42073" s="192"/>
      <c r="J42073" s="192"/>
    </row>
    <row r="42074" spans="9:10" ht="15.75">
      <c r="I42074" s="192"/>
      <c r="J42074" s="192"/>
    </row>
    <row r="42075" spans="9:10" ht="15.75">
      <c r="I42075" s="192"/>
      <c r="J42075" s="192"/>
    </row>
    <row r="42076" spans="9:10" ht="15.75">
      <c r="I42076" s="192"/>
      <c r="J42076" s="192"/>
    </row>
    <row r="42077" spans="9:10" ht="15.75">
      <c r="I42077" s="192"/>
      <c r="J42077" s="192"/>
    </row>
    <row r="42078" spans="9:10" ht="15.75">
      <c r="I42078" s="192"/>
      <c r="J42078" s="192"/>
    </row>
    <row r="42079" spans="9:10" ht="15.75">
      <c r="I42079" s="192"/>
      <c r="J42079" s="192"/>
    </row>
    <row r="42080" spans="9:10" ht="15.75">
      <c r="I42080" s="192"/>
      <c r="J42080" s="192"/>
    </row>
    <row r="42081" spans="9:10" ht="15.75">
      <c r="I42081" s="192"/>
      <c r="J42081" s="192"/>
    </row>
    <row r="42082" spans="9:10" ht="15.75">
      <c r="I42082" s="192"/>
      <c r="J42082" s="192"/>
    </row>
    <row r="42083" spans="9:10" ht="15.75">
      <c r="I42083" s="192"/>
      <c r="J42083" s="192"/>
    </row>
    <row r="42084" spans="9:10" ht="15.75">
      <c r="I42084" s="192"/>
      <c r="J42084" s="192"/>
    </row>
    <row r="42085" spans="9:10" ht="15.75">
      <c r="I42085" s="192"/>
      <c r="J42085" s="192"/>
    </row>
    <row r="42086" spans="9:10" ht="15.75">
      <c r="I42086" s="192"/>
      <c r="J42086" s="192"/>
    </row>
    <row r="42087" spans="9:10" ht="15.75">
      <c r="I42087" s="192"/>
      <c r="J42087" s="192"/>
    </row>
    <row r="42088" spans="9:10" ht="15.75">
      <c r="I42088" s="192"/>
      <c r="J42088" s="192"/>
    </row>
    <row r="42089" spans="9:10" ht="15.75">
      <c r="I42089" s="192"/>
      <c r="J42089" s="192"/>
    </row>
    <row r="42090" spans="9:10" ht="15.75">
      <c r="I42090" s="192"/>
      <c r="J42090" s="192"/>
    </row>
    <row r="42091" spans="9:10" ht="15.75">
      <c r="I42091" s="192"/>
      <c r="J42091" s="192"/>
    </row>
    <row r="42092" spans="9:10" ht="15.75">
      <c r="I42092" s="192"/>
      <c r="J42092" s="192"/>
    </row>
    <row r="42093" spans="9:10" ht="15.75">
      <c r="I42093" s="192"/>
      <c r="J42093" s="192"/>
    </row>
    <row r="42094" spans="9:10" ht="15.75">
      <c r="I42094" s="192"/>
      <c r="J42094" s="192"/>
    </row>
    <row r="42095" spans="9:10" ht="15.75">
      <c r="I42095" s="192"/>
      <c r="J42095" s="192"/>
    </row>
    <row r="42096" spans="9:10" ht="15.75">
      <c r="I42096" s="192"/>
      <c r="J42096" s="192"/>
    </row>
    <row r="42097" spans="9:10" ht="15.75">
      <c r="I42097" s="192"/>
      <c r="J42097" s="192"/>
    </row>
    <row r="42098" spans="9:10" ht="15.75">
      <c r="I42098" s="192"/>
      <c r="J42098" s="192"/>
    </row>
    <row r="42099" spans="9:10" ht="15.75">
      <c r="I42099" s="192"/>
      <c r="J42099" s="192"/>
    </row>
    <row r="42100" spans="9:10" ht="15.75">
      <c r="I42100" s="192"/>
      <c r="J42100" s="192"/>
    </row>
    <row r="42101" spans="9:10" ht="15.75">
      <c r="I42101" s="192"/>
      <c r="J42101" s="192"/>
    </row>
    <row r="42102" spans="9:10" ht="15.75">
      <c r="I42102" s="192"/>
      <c r="J42102" s="192"/>
    </row>
    <row r="42103" spans="9:10" ht="15.75">
      <c r="I42103" s="192"/>
      <c r="J42103" s="192"/>
    </row>
    <row r="42104" spans="9:10" ht="15.75">
      <c r="I42104" s="192"/>
      <c r="J42104" s="192"/>
    </row>
    <row r="42105" spans="9:10" ht="15.75">
      <c r="I42105" s="192"/>
      <c r="J42105" s="192"/>
    </row>
    <row r="42106" spans="9:10" ht="15.75">
      <c r="I42106" s="192"/>
      <c r="J42106" s="192"/>
    </row>
    <row r="42107" spans="9:10" ht="15.75">
      <c r="I42107" s="192"/>
      <c r="J42107" s="192"/>
    </row>
    <row r="42108" spans="9:10" ht="15.75">
      <c r="I42108" s="192"/>
      <c r="J42108" s="192"/>
    </row>
    <row r="42109" spans="9:10" ht="15.75">
      <c r="I42109" s="192"/>
      <c r="J42109" s="192"/>
    </row>
    <row r="42110" spans="9:10" ht="15.75">
      <c r="I42110" s="192"/>
      <c r="J42110" s="192"/>
    </row>
    <row r="42111" spans="9:10" ht="15.75">
      <c r="I42111" s="192"/>
      <c r="J42111" s="192"/>
    </row>
    <row r="42112" spans="9:10" ht="15.75">
      <c r="I42112" s="192"/>
      <c r="J42112" s="192"/>
    </row>
    <row r="42113" spans="9:10" ht="15.75">
      <c r="I42113" s="192"/>
      <c r="J42113" s="192"/>
    </row>
    <row r="42114" spans="9:10" ht="15.75">
      <c r="I42114" s="192"/>
      <c r="J42114" s="192"/>
    </row>
    <row r="42115" spans="9:10" ht="15.75">
      <c r="I42115" s="192"/>
      <c r="J42115" s="192"/>
    </row>
    <row r="42116" spans="9:10" ht="15.75">
      <c r="I42116" s="192"/>
      <c r="J42116" s="192"/>
    </row>
    <row r="42117" spans="9:10" ht="15.75">
      <c r="I42117" s="192"/>
      <c r="J42117" s="192"/>
    </row>
    <row r="42118" spans="9:10" ht="15.75">
      <c r="I42118" s="192"/>
      <c r="J42118" s="192"/>
    </row>
    <row r="42119" spans="9:10" ht="15.75">
      <c r="I42119" s="192"/>
      <c r="J42119" s="192"/>
    </row>
    <row r="42120" spans="9:10" ht="15.75">
      <c r="I42120" s="192"/>
      <c r="J42120" s="192"/>
    </row>
    <row r="42121" spans="9:10" ht="15.75">
      <c r="I42121" s="192"/>
      <c r="J42121" s="192"/>
    </row>
    <row r="42122" spans="9:10" ht="15.75">
      <c r="I42122" s="192"/>
      <c r="J42122" s="192"/>
    </row>
    <row r="42123" spans="9:10" ht="15.75">
      <c r="I42123" s="192"/>
      <c r="J42123" s="192"/>
    </row>
    <row r="42124" spans="9:10" ht="15.75">
      <c r="I42124" s="192"/>
      <c r="J42124" s="192"/>
    </row>
    <row r="42125" spans="9:10" ht="15.75">
      <c r="I42125" s="192"/>
      <c r="J42125" s="192"/>
    </row>
    <row r="42126" spans="9:10" ht="15.75">
      <c r="I42126" s="192"/>
      <c r="J42126" s="192"/>
    </row>
    <row r="42127" spans="9:10" ht="15.75">
      <c r="I42127" s="192"/>
      <c r="J42127" s="192"/>
    </row>
    <row r="42128" spans="9:10" ht="15.75">
      <c r="I42128" s="192"/>
      <c r="J42128" s="192"/>
    </row>
    <row r="42129" spans="9:10" ht="15.75">
      <c r="I42129" s="192"/>
      <c r="J42129" s="192"/>
    </row>
    <row r="42130" spans="9:10" ht="15.75">
      <c r="I42130" s="192"/>
      <c r="J42130" s="192"/>
    </row>
    <row r="42131" spans="9:10" ht="15.75">
      <c r="I42131" s="192"/>
      <c r="J42131" s="192"/>
    </row>
    <row r="42132" spans="9:10" ht="15.75">
      <c r="I42132" s="192"/>
      <c r="J42132" s="192"/>
    </row>
    <row r="42133" spans="9:10" ht="15.75">
      <c r="I42133" s="192"/>
      <c r="J42133" s="192"/>
    </row>
    <row r="42134" spans="9:10" ht="15.75">
      <c r="I42134" s="192"/>
      <c r="J42134" s="192"/>
    </row>
    <row r="42135" spans="9:10" ht="15.75">
      <c r="I42135" s="192"/>
      <c r="J42135" s="192"/>
    </row>
    <row r="42136" spans="9:10" ht="15.75">
      <c r="I42136" s="192"/>
      <c r="J42136" s="192"/>
    </row>
    <row r="42137" spans="9:10" ht="15.75">
      <c r="I42137" s="192"/>
      <c r="J42137" s="192"/>
    </row>
    <row r="42138" spans="9:10" ht="15.75">
      <c r="I42138" s="192"/>
      <c r="J42138" s="192"/>
    </row>
    <row r="42139" spans="9:10" ht="15.75">
      <c r="I42139" s="192"/>
      <c r="J42139" s="192"/>
    </row>
    <row r="42140" spans="9:10" ht="15.75">
      <c r="I42140" s="192"/>
      <c r="J42140" s="192"/>
    </row>
    <row r="42141" spans="9:10" ht="15.75">
      <c r="I42141" s="192"/>
      <c r="J42141" s="192"/>
    </row>
    <row r="42142" spans="9:10" ht="15.75">
      <c r="I42142" s="192"/>
      <c r="J42142" s="192"/>
    </row>
    <row r="42143" spans="9:10" ht="15.75">
      <c r="I42143" s="192"/>
      <c r="J42143" s="192"/>
    </row>
    <row r="42144" spans="9:10" ht="15.75">
      <c r="I42144" s="192"/>
      <c r="J42144" s="192"/>
    </row>
    <row r="42145" spans="9:10" ht="15.75">
      <c r="I42145" s="192"/>
      <c r="J42145" s="192"/>
    </row>
    <row r="42146" spans="9:10" ht="15.75">
      <c r="I42146" s="192"/>
      <c r="J42146" s="192"/>
    </row>
    <row r="42147" spans="9:10" ht="15.75">
      <c r="I42147" s="192"/>
      <c r="J42147" s="192"/>
    </row>
    <row r="42148" spans="9:10" ht="15.75">
      <c r="I42148" s="192"/>
      <c r="J42148" s="192"/>
    </row>
    <row r="42149" spans="9:10" ht="15.75">
      <c r="I42149" s="192"/>
      <c r="J42149" s="192"/>
    </row>
    <row r="42150" spans="9:10" ht="15.75">
      <c r="I42150" s="192"/>
      <c r="J42150" s="192"/>
    </row>
    <row r="42151" spans="9:10" ht="15.75">
      <c r="I42151" s="192"/>
      <c r="J42151" s="192"/>
    </row>
    <row r="42152" spans="9:10" ht="15.75">
      <c r="I42152" s="192"/>
      <c r="J42152" s="192"/>
    </row>
    <row r="42153" spans="9:10" ht="15.75">
      <c r="I42153" s="192"/>
      <c r="J42153" s="192"/>
    </row>
    <row r="42154" spans="9:10" ht="15.75">
      <c r="I42154" s="192"/>
      <c r="J42154" s="192"/>
    </row>
    <row r="42155" spans="9:10" ht="15.75">
      <c r="I42155" s="192"/>
      <c r="J42155" s="192"/>
    </row>
    <row r="42156" spans="9:10" ht="15.75">
      <c r="I42156" s="192"/>
      <c r="J42156" s="192"/>
    </row>
    <row r="42157" spans="9:10" ht="15.75">
      <c r="I42157" s="192"/>
      <c r="J42157" s="192"/>
    </row>
    <row r="42158" spans="9:10" ht="15.75">
      <c r="I42158" s="192"/>
      <c r="J42158" s="192"/>
    </row>
    <row r="42159" spans="9:10" ht="15.75">
      <c r="I42159" s="192"/>
      <c r="J42159" s="192"/>
    </row>
    <row r="42160" spans="9:10" ht="15.75">
      <c r="I42160" s="192"/>
      <c r="J42160" s="192"/>
    </row>
    <row r="42161" spans="9:10" ht="15.75">
      <c r="I42161" s="192"/>
      <c r="J42161" s="192"/>
    </row>
    <row r="42162" spans="9:10" ht="15.75">
      <c r="I42162" s="192"/>
      <c r="J42162" s="192"/>
    </row>
    <row r="42163" spans="9:10" ht="15.75">
      <c r="I42163" s="192"/>
      <c r="J42163" s="192"/>
    </row>
    <row r="42164" spans="9:10" ht="15.75">
      <c r="I42164" s="192"/>
      <c r="J42164" s="192"/>
    </row>
    <row r="42165" spans="9:10" ht="15.75">
      <c r="I42165" s="192"/>
      <c r="J42165" s="192"/>
    </row>
    <row r="42166" spans="9:10" ht="15.75">
      <c r="I42166" s="192"/>
      <c r="J42166" s="192"/>
    </row>
    <row r="42167" spans="9:10" ht="15.75">
      <c r="I42167" s="192"/>
      <c r="J42167" s="192"/>
    </row>
    <row r="42168" spans="9:10" ht="15.75">
      <c r="I42168" s="192"/>
      <c r="J42168" s="192"/>
    </row>
    <row r="42169" spans="9:10" ht="15.75">
      <c r="I42169" s="192"/>
      <c r="J42169" s="192"/>
    </row>
    <row r="42170" spans="9:10" ht="15.75">
      <c r="I42170" s="192"/>
      <c r="J42170" s="192"/>
    </row>
    <row r="42171" spans="9:10" ht="15.75">
      <c r="I42171" s="192"/>
      <c r="J42171" s="192"/>
    </row>
    <row r="42172" spans="9:10" ht="15.75">
      <c r="I42172" s="192"/>
      <c r="J42172" s="192"/>
    </row>
    <row r="42173" spans="9:10" ht="15.75">
      <c r="I42173" s="192"/>
      <c r="J42173" s="192"/>
    </row>
    <row r="42174" spans="9:10" ht="15.75">
      <c r="I42174" s="192"/>
      <c r="J42174" s="192"/>
    </row>
    <row r="42175" spans="9:10" ht="15.75">
      <c r="I42175" s="192"/>
      <c r="J42175" s="192"/>
    </row>
    <row r="42176" spans="9:10" ht="15.75">
      <c r="I42176" s="192"/>
      <c r="J42176" s="192"/>
    </row>
    <row r="42177" spans="9:10" ht="15.75">
      <c r="I42177" s="192"/>
      <c r="J42177" s="192"/>
    </row>
    <row r="42178" spans="9:10" ht="15.75">
      <c r="I42178" s="192"/>
      <c r="J42178" s="192"/>
    </row>
    <row r="42179" spans="9:10" ht="15.75">
      <c r="I42179" s="192"/>
      <c r="J42179" s="192"/>
    </row>
    <row r="42180" spans="9:10" ht="15.75">
      <c r="I42180" s="192"/>
      <c r="J42180" s="192"/>
    </row>
    <row r="42181" spans="9:10" ht="15.75">
      <c r="I42181" s="192"/>
      <c r="J42181" s="192"/>
    </row>
    <row r="42182" spans="9:10" ht="15.75">
      <c r="I42182" s="192"/>
      <c r="J42182" s="192"/>
    </row>
    <row r="42183" spans="9:10" ht="15.75">
      <c r="I42183" s="192"/>
      <c r="J42183" s="192"/>
    </row>
    <row r="42184" spans="9:10" ht="15.75">
      <c r="I42184" s="192"/>
      <c r="J42184" s="192"/>
    </row>
    <row r="42185" spans="9:10" ht="15.75">
      <c r="I42185" s="192"/>
      <c r="J42185" s="192"/>
    </row>
    <row r="42186" spans="9:10" ht="15.75">
      <c r="I42186" s="192"/>
      <c r="J42186" s="192"/>
    </row>
    <row r="42187" spans="9:10" ht="15.75">
      <c r="I42187" s="192"/>
      <c r="J42187" s="192"/>
    </row>
    <row r="42188" spans="9:10" ht="15.75">
      <c r="I42188" s="192"/>
      <c r="J42188" s="192"/>
    </row>
    <row r="42189" spans="9:10" ht="15.75">
      <c r="I42189" s="192"/>
      <c r="J42189" s="192"/>
    </row>
    <row r="42190" spans="9:10" ht="15.75">
      <c r="I42190" s="192"/>
      <c r="J42190" s="192"/>
    </row>
    <row r="42191" spans="9:10" ht="15.75">
      <c r="I42191" s="192"/>
      <c r="J42191" s="192"/>
    </row>
    <row r="42192" spans="9:10" ht="15.75">
      <c r="I42192" s="192"/>
      <c r="J42192" s="192"/>
    </row>
    <row r="42193" spans="9:10" ht="15.75">
      <c r="I42193" s="192"/>
      <c r="J42193" s="192"/>
    </row>
    <row r="42194" spans="9:10" ht="15.75">
      <c r="I42194" s="192"/>
      <c r="J42194" s="192"/>
    </row>
    <row r="42195" spans="9:10" ht="15.75">
      <c r="I42195" s="192"/>
      <c r="J42195" s="192"/>
    </row>
    <row r="42196" spans="9:10" ht="15.75">
      <c r="I42196" s="192"/>
      <c r="J42196" s="192"/>
    </row>
    <row r="42197" spans="9:10" ht="15.75">
      <c r="I42197" s="192"/>
      <c r="J42197" s="192"/>
    </row>
    <row r="42198" spans="9:10" ht="15.75">
      <c r="I42198" s="192"/>
      <c r="J42198" s="192"/>
    </row>
    <row r="42199" spans="9:10" ht="15.75">
      <c r="I42199" s="192"/>
      <c r="J42199" s="192"/>
    </row>
    <row r="42200" spans="9:10" ht="15.75">
      <c r="I42200" s="192"/>
      <c r="J42200" s="192"/>
    </row>
    <row r="42201" spans="9:10" ht="15.75">
      <c r="I42201" s="192"/>
      <c r="J42201" s="192"/>
    </row>
    <row r="42202" spans="9:10" ht="15.75">
      <c r="I42202" s="192"/>
      <c r="J42202" s="192"/>
    </row>
    <row r="42203" spans="9:10" ht="15.75">
      <c r="I42203" s="192"/>
      <c r="J42203" s="192"/>
    </row>
    <row r="42204" spans="9:10" ht="15.75">
      <c r="I42204" s="192"/>
      <c r="J42204" s="192"/>
    </row>
    <row r="42205" spans="9:10" ht="15.75">
      <c r="I42205" s="192"/>
      <c r="J42205" s="192"/>
    </row>
    <row r="42206" spans="9:10" ht="15.75">
      <c r="I42206" s="192"/>
      <c r="J42206" s="192"/>
    </row>
    <row r="42207" spans="9:10" ht="15.75">
      <c r="I42207" s="192"/>
      <c r="J42207" s="192"/>
    </row>
    <row r="42208" spans="9:10" ht="15.75">
      <c r="I42208" s="192"/>
      <c r="J42208" s="192"/>
    </row>
    <row r="42209" spans="9:10" ht="15.75">
      <c r="I42209" s="192"/>
      <c r="J42209" s="192"/>
    </row>
    <row r="42210" spans="9:10" ht="15.75">
      <c r="I42210" s="192"/>
      <c r="J42210" s="192"/>
    </row>
    <row r="42211" spans="9:10" ht="15.75">
      <c r="I42211" s="192"/>
      <c r="J42211" s="192"/>
    </row>
    <row r="42212" spans="9:10" ht="15.75">
      <c r="I42212" s="192"/>
      <c r="J42212" s="192"/>
    </row>
    <row r="42213" spans="9:10" ht="15.75">
      <c r="I42213" s="192"/>
      <c r="J42213" s="192"/>
    </row>
    <row r="42214" spans="9:10" ht="15.75">
      <c r="I42214" s="192"/>
      <c r="J42214" s="192"/>
    </row>
    <row r="42215" spans="9:10" ht="15.75">
      <c r="I42215" s="192"/>
      <c r="J42215" s="192"/>
    </row>
    <row r="42216" spans="9:10" ht="15.75">
      <c r="I42216" s="192"/>
      <c r="J42216" s="192"/>
    </row>
    <row r="42217" spans="9:10" ht="15.75">
      <c r="I42217" s="192"/>
      <c r="J42217" s="192"/>
    </row>
    <row r="42218" spans="9:10" ht="15.75">
      <c r="I42218" s="192"/>
      <c r="J42218" s="192"/>
    </row>
    <row r="42219" spans="9:10" ht="15.75">
      <c r="I42219" s="192"/>
      <c r="J42219" s="192"/>
    </row>
    <row r="42220" spans="9:10" ht="15.75">
      <c r="I42220" s="192"/>
      <c r="J42220" s="192"/>
    </row>
    <row r="42221" spans="9:10" ht="15.75">
      <c r="I42221" s="192"/>
      <c r="J42221" s="192"/>
    </row>
    <row r="42222" spans="9:10" ht="15.75">
      <c r="I42222" s="192"/>
      <c r="J42222" s="192"/>
    </row>
    <row r="42223" spans="9:10" ht="15.75">
      <c r="I42223" s="192"/>
      <c r="J42223" s="192"/>
    </row>
    <row r="42224" spans="9:10" ht="15.75">
      <c r="I42224" s="192"/>
      <c r="J42224" s="192"/>
    </row>
    <row r="42225" spans="9:10" ht="15.75">
      <c r="I42225" s="192"/>
      <c r="J42225" s="192"/>
    </row>
    <row r="42226" spans="9:10" ht="15.75">
      <c r="I42226" s="192"/>
      <c r="J42226" s="192"/>
    </row>
    <row r="42227" spans="9:10" ht="15.75">
      <c r="I42227" s="192"/>
      <c r="J42227" s="192"/>
    </row>
    <row r="42228" spans="9:10" ht="15.75">
      <c r="I42228" s="192"/>
      <c r="J42228" s="192"/>
    </row>
    <row r="42229" spans="9:10" ht="15.75">
      <c r="I42229" s="192"/>
      <c r="J42229" s="192"/>
    </row>
    <row r="42230" spans="9:10" ht="15.75">
      <c r="I42230" s="192"/>
      <c r="J42230" s="192"/>
    </row>
    <row r="42231" spans="9:10" ht="15.75">
      <c r="I42231" s="192"/>
      <c r="J42231" s="192"/>
    </row>
    <row r="42232" spans="9:10" ht="15.75">
      <c r="I42232" s="192"/>
      <c r="J42232" s="192"/>
    </row>
    <row r="42233" spans="9:10" ht="15.75">
      <c r="I42233" s="192"/>
      <c r="J42233" s="192"/>
    </row>
    <row r="42234" spans="9:10" ht="15.75">
      <c r="I42234" s="192"/>
      <c r="J42234" s="192"/>
    </row>
    <row r="42235" spans="9:10" ht="15.75">
      <c r="I42235" s="192"/>
      <c r="J42235" s="192"/>
    </row>
    <row r="42236" spans="9:10" ht="15.75">
      <c r="I42236" s="192"/>
      <c r="J42236" s="192"/>
    </row>
    <row r="42237" spans="9:10" ht="15.75">
      <c r="I42237" s="192"/>
      <c r="J42237" s="192"/>
    </row>
    <row r="42238" spans="9:10" ht="15.75">
      <c r="I42238" s="192"/>
      <c r="J42238" s="192"/>
    </row>
    <row r="42239" spans="9:10" ht="15.75">
      <c r="I42239" s="192"/>
      <c r="J42239" s="192"/>
    </row>
    <row r="42240" spans="9:10" ht="15.75">
      <c r="I42240" s="192"/>
      <c r="J42240" s="192"/>
    </row>
    <row r="42241" spans="9:10" ht="15.75">
      <c r="I42241" s="192"/>
      <c r="J42241" s="192"/>
    </row>
    <row r="42242" spans="9:10" ht="15.75">
      <c r="I42242" s="192"/>
      <c r="J42242" s="192"/>
    </row>
    <row r="42243" spans="9:10" ht="15.75">
      <c r="I42243" s="192"/>
      <c r="J42243" s="192"/>
    </row>
    <row r="42244" spans="9:10" ht="15.75">
      <c r="I42244" s="192"/>
      <c r="J42244" s="192"/>
    </row>
    <row r="42245" spans="9:10" ht="15.75">
      <c r="I42245" s="192"/>
      <c r="J42245" s="192"/>
    </row>
    <row r="42246" spans="9:10" ht="15.75">
      <c r="I42246" s="192"/>
      <c r="J42246" s="192"/>
    </row>
    <row r="42247" spans="9:10" ht="15.75">
      <c r="I42247" s="192"/>
      <c r="J42247" s="192"/>
    </row>
    <row r="42248" spans="9:10" ht="15.75">
      <c r="I42248" s="192"/>
      <c r="J42248" s="192"/>
    </row>
    <row r="42249" spans="9:10" ht="15.75">
      <c r="I42249" s="192"/>
      <c r="J42249" s="192"/>
    </row>
    <row r="42250" spans="9:10" ht="15.75">
      <c r="I42250" s="192"/>
      <c r="J42250" s="192"/>
    </row>
    <row r="42251" spans="9:10" ht="15.75">
      <c r="I42251" s="192"/>
      <c r="J42251" s="192"/>
    </row>
    <row r="42252" spans="9:10" ht="15.75">
      <c r="I42252" s="192"/>
      <c r="J42252" s="192"/>
    </row>
    <row r="42253" spans="9:10" ht="15.75">
      <c r="I42253" s="192"/>
      <c r="J42253" s="192"/>
    </row>
    <row r="42254" spans="9:10" ht="15.75">
      <c r="I42254" s="192"/>
      <c r="J42254" s="192"/>
    </row>
    <row r="42255" spans="9:10" ht="15.75">
      <c r="I42255" s="192"/>
      <c r="J42255" s="192"/>
    </row>
    <row r="42256" spans="9:10" ht="15.75">
      <c r="I42256" s="192"/>
      <c r="J42256" s="192"/>
    </row>
    <row r="42257" spans="9:10" ht="15.75">
      <c r="I42257" s="192"/>
      <c r="J42257" s="192"/>
    </row>
    <row r="42258" spans="9:10" ht="15.75">
      <c r="I42258" s="192"/>
      <c r="J42258" s="192"/>
    </row>
    <row r="42259" spans="9:10" ht="15.75">
      <c r="I42259" s="192"/>
      <c r="J42259" s="192"/>
    </row>
    <row r="42260" spans="9:10" ht="15.75">
      <c r="I42260" s="192"/>
      <c r="J42260" s="192"/>
    </row>
    <row r="42261" spans="9:10" ht="15.75">
      <c r="I42261" s="192"/>
      <c r="J42261" s="192"/>
    </row>
    <row r="42262" spans="9:10" ht="15.75">
      <c r="I42262" s="192"/>
      <c r="J42262" s="192"/>
    </row>
    <row r="42263" spans="9:10" ht="15.75">
      <c r="I42263" s="192"/>
      <c r="J42263" s="192"/>
    </row>
    <row r="42264" spans="9:10" ht="15.75">
      <c r="I42264" s="192"/>
      <c r="J42264" s="192"/>
    </row>
    <row r="42265" spans="9:10" ht="15.75">
      <c r="I42265" s="192"/>
      <c r="J42265" s="192"/>
    </row>
    <row r="42266" spans="9:10" ht="15.75">
      <c r="I42266" s="192"/>
      <c r="J42266" s="192"/>
    </row>
    <row r="42267" spans="9:10" ht="15.75">
      <c r="I42267" s="192"/>
      <c r="J42267" s="192"/>
    </row>
    <row r="42268" spans="9:10" ht="15.75">
      <c r="I42268" s="192"/>
      <c r="J42268" s="192"/>
    </row>
    <row r="42269" spans="9:10" ht="15.75">
      <c r="I42269" s="192"/>
      <c r="J42269" s="192"/>
    </row>
    <row r="42270" spans="9:10" ht="15.75">
      <c r="I42270" s="192"/>
      <c r="J42270" s="192"/>
    </row>
    <row r="42271" spans="9:10" ht="15.75">
      <c r="I42271" s="192"/>
      <c r="J42271" s="192"/>
    </row>
    <row r="42272" spans="9:10" ht="15.75">
      <c r="I42272" s="192"/>
      <c r="J42272" s="192"/>
    </row>
    <row r="42273" spans="9:10" ht="15.75">
      <c r="I42273" s="192"/>
      <c r="J42273" s="192"/>
    </row>
    <row r="42274" spans="9:10" ht="15.75">
      <c r="I42274" s="192"/>
      <c r="J42274" s="192"/>
    </row>
    <row r="42275" spans="9:10" ht="15.75">
      <c r="I42275" s="192"/>
      <c r="J42275" s="192"/>
    </row>
    <row r="42276" spans="9:10" ht="15.75">
      <c r="I42276" s="192"/>
      <c r="J42276" s="192"/>
    </row>
    <row r="42277" spans="9:10" ht="15.75">
      <c r="I42277" s="192"/>
      <c r="J42277" s="192"/>
    </row>
    <row r="42278" spans="9:10" ht="15.75">
      <c r="I42278" s="192"/>
      <c r="J42278" s="192"/>
    </row>
    <row r="42279" spans="9:10" ht="15.75">
      <c r="I42279" s="192"/>
      <c r="J42279" s="192"/>
    </row>
    <row r="42280" spans="9:10" ht="15.75">
      <c r="I42280" s="192"/>
      <c r="J42280" s="192"/>
    </row>
    <row r="42281" spans="9:10" ht="15.75">
      <c r="I42281" s="192"/>
      <c r="J42281" s="192"/>
    </row>
    <row r="42282" spans="9:10" ht="15.75">
      <c r="I42282" s="192"/>
      <c r="J42282" s="192"/>
    </row>
    <row r="42283" spans="9:10" ht="15.75">
      <c r="I42283" s="192"/>
      <c r="J42283" s="192"/>
    </row>
    <row r="42284" spans="9:10" ht="15.75">
      <c r="I42284" s="192"/>
      <c r="J42284" s="192"/>
    </row>
    <row r="42285" spans="9:10" ht="15.75">
      <c r="I42285" s="192"/>
      <c r="J42285" s="192"/>
    </row>
    <row r="42286" spans="9:10" ht="15.75">
      <c r="I42286" s="192"/>
      <c r="J42286" s="192"/>
    </row>
    <row r="42287" spans="9:10" ht="15.75">
      <c r="I42287" s="192"/>
      <c r="J42287" s="192"/>
    </row>
    <row r="42288" spans="9:10" ht="15.75">
      <c r="I42288" s="192"/>
      <c r="J42288" s="192"/>
    </row>
    <row r="42289" spans="9:10" ht="15.75">
      <c r="I42289" s="192"/>
      <c r="J42289" s="192"/>
    </row>
    <row r="42290" spans="9:10" ht="15.75">
      <c r="I42290" s="192"/>
      <c r="J42290" s="192"/>
    </row>
    <row r="42291" spans="9:10" ht="15.75">
      <c r="I42291" s="192"/>
      <c r="J42291" s="192"/>
    </row>
    <row r="42292" spans="9:10" ht="15.75">
      <c r="I42292" s="192"/>
      <c r="J42292" s="192"/>
    </row>
    <row r="42293" spans="9:10" ht="15.75">
      <c r="I42293" s="192"/>
      <c r="J42293" s="192"/>
    </row>
    <row r="42294" spans="9:10" ht="15.75">
      <c r="I42294" s="192"/>
      <c r="J42294" s="192"/>
    </row>
    <row r="42295" spans="9:10" ht="15.75">
      <c r="I42295" s="192"/>
      <c r="J42295" s="192"/>
    </row>
    <row r="42296" spans="9:10" ht="15.75">
      <c r="I42296" s="192"/>
      <c r="J42296" s="192"/>
    </row>
    <row r="42297" spans="9:10" ht="15.75">
      <c r="I42297" s="192"/>
      <c r="J42297" s="192"/>
    </row>
    <row r="42298" spans="9:10" ht="15.75">
      <c r="I42298" s="192"/>
      <c r="J42298" s="192"/>
    </row>
    <row r="42299" spans="9:10" ht="15.75">
      <c r="I42299" s="192"/>
      <c r="J42299" s="192"/>
    </row>
    <row r="42300" spans="9:10" ht="15.75">
      <c r="I42300" s="192"/>
      <c r="J42300" s="192"/>
    </row>
    <row r="42301" spans="9:10" ht="15.75">
      <c r="I42301" s="192"/>
      <c r="J42301" s="192"/>
    </row>
    <row r="42302" spans="9:10" ht="15.75">
      <c r="I42302" s="192"/>
      <c r="J42302" s="192"/>
    </row>
    <row r="42303" spans="9:10" ht="15.75">
      <c r="I42303" s="192"/>
      <c r="J42303" s="192"/>
    </row>
    <row r="42304" spans="9:10" ht="15.75">
      <c r="I42304" s="192"/>
      <c r="J42304" s="192"/>
    </row>
    <row r="42305" spans="9:10" ht="15.75">
      <c r="I42305" s="192"/>
      <c r="J42305" s="192"/>
    </row>
    <row r="42306" spans="9:10" ht="15.75">
      <c r="I42306" s="192"/>
      <c r="J42306" s="192"/>
    </row>
    <row r="42307" spans="9:10" ht="15.75">
      <c r="I42307" s="192"/>
      <c r="J42307" s="192"/>
    </row>
    <row r="42308" spans="9:10" ht="15.75">
      <c r="I42308" s="192"/>
      <c r="J42308" s="192"/>
    </row>
    <row r="42309" spans="9:10" ht="15.75">
      <c r="I42309" s="192"/>
      <c r="J42309" s="192"/>
    </row>
    <row r="42310" spans="9:10" ht="15.75">
      <c r="I42310" s="192"/>
      <c r="J42310" s="192"/>
    </row>
    <row r="42311" spans="9:10" ht="15.75">
      <c r="I42311" s="192"/>
      <c r="J42311" s="192"/>
    </row>
    <row r="42312" spans="9:10" ht="15.75">
      <c r="I42312" s="192"/>
      <c r="J42312" s="192"/>
    </row>
    <row r="42313" spans="9:10" ht="15.75">
      <c r="I42313" s="192"/>
      <c r="J42313" s="192"/>
    </row>
    <row r="42314" spans="9:10" ht="15.75">
      <c r="I42314" s="192"/>
      <c r="J42314" s="192"/>
    </row>
    <row r="42315" spans="9:10" ht="15.75">
      <c r="I42315" s="192"/>
      <c r="J42315" s="192"/>
    </row>
    <row r="42316" spans="9:10" ht="15.75">
      <c r="I42316" s="192"/>
      <c r="J42316" s="192"/>
    </row>
    <row r="42317" spans="9:10" ht="15.75">
      <c r="I42317" s="192"/>
      <c r="J42317" s="192"/>
    </row>
    <row r="42318" spans="9:10" ht="15.75">
      <c r="I42318" s="192"/>
      <c r="J42318" s="192"/>
    </row>
    <row r="42319" spans="9:10" ht="15.75">
      <c r="I42319" s="192"/>
      <c r="J42319" s="192"/>
    </row>
    <row r="42320" spans="9:10" ht="15.75">
      <c r="I42320" s="192"/>
      <c r="J42320" s="192"/>
    </row>
    <row r="42321" spans="9:10" ht="15.75">
      <c r="I42321" s="192"/>
      <c r="J42321" s="192"/>
    </row>
    <row r="42322" spans="9:10" ht="15.75">
      <c r="I42322" s="192"/>
      <c r="J42322" s="192"/>
    </row>
    <row r="42323" spans="9:10" ht="15.75">
      <c r="I42323" s="192"/>
      <c r="J42323" s="192"/>
    </row>
    <row r="42324" spans="9:10" ht="15.75">
      <c r="I42324" s="192"/>
      <c r="J42324" s="192"/>
    </row>
    <row r="42325" spans="9:10" ht="15.75">
      <c r="I42325" s="192"/>
      <c r="J42325" s="192"/>
    </row>
    <row r="42326" spans="9:10" ht="15.75">
      <c r="I42326" s="192"/>
      <c r="J42326" s="192"/>
    </row>
    <row r="42327" spans="9:10" ht="15.75">
      <c r="I42327" s="192"/>
      <c r="J42327" s="192"/>
    </row>
    <row r="42328" spans="9:10" ht="15.75">
      <c r="I42328" s="192"/>
      <c r="J42328" s="192"/>
    </row>
    <row r="42329" spans="9:10" ht="15.75">
      <c r="I42329" s="192"/>
      <c r="J42329" s="192"/>
    </row>
    <row r="42330" spans="9:10" ht="15.75">
      <c r="I42330" s="192"/>
      <c r="J42330" s="192"/>
    </row>
    <row r="42331" spans="9:10" ht="15.75">
      <c r="I42331" s="192"/>
      <c r="J42331" s="192"/>
    </row>
    <row r="42332" spans="9:10" ht="15.75">
      <c r="I42332" s="192"/>
      <c r="J42332" s="192"/>
    </row>
    <row r="42333" spans="9:10" ht="15.75">
      <c r="I42333" s="192"/>
      <c r="J42333" s="192"/>
    </row>
    <row r="42334" spans="9:10" ht="15.75">
      <c r="I42334" s="192"/>
      <c r="J42334" s="192"/>
    </row>
    <row r="42335" spans="9:10" ht="15.75">
      <c r="I42335" s="192"/>
      <c r="J42335" s="192"/>
    </row>
    <row r="42336" spans="9:10" ht="15.75">
      <c r="I42336" s="192"/>
      <c r="J42336" s="192"/>
    </row>
    <row r="42337" spans="9:10" ht="15.75">
      <c r="I42337" s="192"/>
      <c r="J42337" s="192"/>
    </row>
    <row r="42338" spans="9:10" ht="15.75">
      <c r="I42338" s="192"/>
      <c r="J42338" s="192"/>
    </row>
    <row r="42339" spans="9:10" ht="15.75">
      <c r="I42339" s="192"/>
      <c r="J42339" s="192"/>
    </row>
    <row r="42340" spans="9:10" ht="15.75">
      <c r="I42340" s="192"/>
      <c r="J42340" s="192"/>
    </row>
    <row r="42341" spans="9:10" ht="15.75">
      <c r="I42341" s="192"/>
      <c r="J42341" s="192"/>
    </row>
    <row r="42342" spans="9:10" ht="15.75">
      <c r="I42342" s="192"/>
      <c r="J42342" s="192"/>
    </row>
    <row r="42343" spans="9:10" ht="15.75">
      <c r="I42343" s="192"/>
      <c r="J42343" s="192"/>
    </row>
    <row r="42344" spans="9:10" ht="15.75">
      <c r="I42344" s="192"/>
      <c r="J42344" s="192"/>
    </row>
    <row r="42345" spans="9:10" ht="15.75">
      <c r="I42345" s="192"/>
      <c r="J42345" s="192"/>
    </row>
    <row r="42346" spans="9:10" ht="15.75">
      <c r="I42346" s="192"/>
      <c r="J42346" s="192"/>
    </row>
    <row r="42347" spans="9:10" ht="15.75">
      <c r="I42347" s="192"/>
      <c r="J42347" s="192"/>
    </row>
    <row r="42348" spans="9:10" ht="15.75">
      <c r="I42348" s="192"/>
      <c r="J42348" s="192"/>
    </row>
    <row r="42349" spans="9:10" ht="15.75">
      <c r="I42349" s="192"/>
      <c r="J42349" s="192"/>
    </row>
    <row r="42350" spans="9:10" ht="15.75">
      <c r="I42350" s="192"/>
      <c r="J42350" s="192"/>
    </row>
    <row r="42351" spans="9:10" ht="15.75">
      <c r="I42351" s="192"/>
      <c r="J42351" s="192"/>
    </row>
    <row r="42352" spans="9:10" ht="15.75">
      <c r="I42352" s="192"/>
      <c r="J42352" s="192"/>
    </row>
    <row r="42353" spans="9:10" ht="15.75">
      <c r="I42353" s="192"/>
      <c r="J42353" s="192"/>
    </row>
    <row r="42354" spans="9:10" ht="15.75">
      <c r="I42354" s="192"/>
      <c r="J42354" s="192"/>
    </row>
    <row r="42355" spans="9:10" ht="15.75">
      <c r="I42355" s="192"/>
      <c r="J42355" s="192"/>
    </row>
    <row r="42356" spans="9:10" ht="15.75">
      <c r="I42356" s="192"/>
      <c r="J42356" s="192"/>
    </row>
    <row r="42357" spans="9:10" ht="15.75">
      <c r="I42357" s="192"/>
      <c r="J42357" s="192"/>
    </row>
    <row r="42358" spans="9:10" ht="15.75">
      <c r="I42358" s="192"/>
      <c r="J42358" s="192"/>
    </row>
    <row r="42359" spans="9:10" ht="15.75">
      <c r="I42359" s="192"/>
      <c r="J42359" s="192"/>
    </row>
    <row r="42360" spans="9:10" ht="15.75">
      <c r="I42360" s="192"/>
      <c r="J42360" s="192"/>
    </row>
    <row r="42361" spans="9:10" ht="15.75">
      <c r="I42361" s="192"/>
      <c r="J42361" s="192"/>
    </row>
    <row r="42362" spans="9:10" ht="15.75">
      <c r="I42362" s="192"/>
      <c r="J42362" s="192"/>
    </row>
    <row r="42363" spans="9:10" ht="15.75">
      <c r="I42363" s="192"/>
      <c r="J42363" s="192"/>
    </row>
    <row r="42364" spans="9:10" ht="15.75">
      <c r="I42364" s="192"/>
      <c r="J42364" s="192"/>
    </row>
    <row r="42365" spans="9:10" ht="15.75">
      <c r="I42365" s="192"/>
      <c r="J42365" s="192"/>
    </row>
    <row r="42366" spans="9:10" ht="15.75">
      <c r="I42366" s="192"/>
      <c r="J42366" s="192"/>
    </row>
    <row r="42367" spans="9:10" ht="15.75">
      <c r="I42367" s="192"/>
      <c r="J42367" s="192"/>
    </row>
    <row r="42368" spans="9:10" ht="15.75">
      <c r="I42368" s="192"/>
      <c r="J42368" s="192"/>
    </row>
    <row r="42369" spans="9:10" ht="15.75">
      <c r="I42369" s="192"/>
      <c r="J42369" s="192"/>
    </row>
    <row r="42370" spans="9:10" ht="15.75">
      <c r="I42370" s="192"/>
      <c r="J42370" s="192"/>
    </row>
    <row r="42371" spans="9:10" ht="15.75">
      <c r="I42371" s="192"/>
      <c r="J42371" s="192"/>
    </row>
    <row r="42372" spans="9:10" ht="15.75">
      <c r="I42372" s="192"/>
      <c r="J42372" s="192"/>
    </row>
    <row r="42373" spans="9:10" ht="15.75">
      <c r="I42373" s="192"/>
      <c r="J42373" s="192"/>
    </row>
    <row r="42374" spans="9:10" ht="15.75">
      <c r="I42374" s="192"/>
      <c r="J42374" s="192"/>
    </row>
    <row r="42375" spans="9:10" ht="15.75">
      <c r="I42375" s="192"/>
      <c r="J42375" s="192"/>
    </row>
    <row r="42376" spans="9:10" ht="15.75">
      <c r="I42376" s="192"/>
      <c r="J42376" s="192"/>
    </row>
    <row r="42377" spans="9:10" ht="15.75">
      <c r="I42377" s="192"/>
      <c r="J42377" s="192"/>
    </row>
    <row r="42378" spans="9:10" ht="15.75">
      <c r="I42378" s="192"/>
      <c r="J42378" s="192"/>
    </row>
    <row r="42379" spans="9:10" ht="15.75">
      <c r="I42379" s="192"/>
      <c r="J42379" s="192"/>
    </row>
    <row r="42380" spans="9:10" ht="15.75">
      <c r="I42380" s="192"/>
      <c r="J42380" s="192"/>
    </row>
    <row r="42381" spans="9:10" ht="15.75">
      <c r="I42381" s="192"/>
      <c r="J42381" s="192"/>
    </row>
    <row r="42382" spans="9:10" ht="15.75">
      <c r="I42382" s="192"/>
      <c r="J42382" s="192"/>
    </row>
    <row r="42383" spans="9:10" ht="15.75">
      <c r="I42383" s="192"/>
      <c r="J42383" s="192"/>
    </row>
    <row r="42384" spans="9:10" ht="15.75">
      <c r="I42384" s="192"/>
      <c r="J42384" s="192"/>
    </row>
    <row r="42385" spans="9:10" ht="15.75">
      <c r="I42385" s="192"/>
      <c r="J42385" s="192"/>
    </row>
    <row r="42386" spans="9:10" ht="15.75">
      <c r="I42386" s="192"/>
      <c r="J42386" s="192"/>
    </row>
    <row r="42387" spans="9:10" ht="15.75">
      <c r="I42387" s="192"/>
      <c r="J42387" s="192"/>
    </row>
    <row r="42388" spans="9:10" ht="15.75">
      <c r="I42388" s="192"/>
      <c r="J42388" s="192"/>
    </row>
    <row r="42389" spans="9:10" ht="15.75">
      <c r="I42389" s="192"/>
      <c r="J42389" s="192"/>
    </row>
    <row r="42390" spans="9:10" ht="15.75">
      <c r="I42390" s="192"/>
      <c r="J42390" s="192"/>
    </row>
    <row r="42391" spans="9:10" ht="15.75">
      <c r="I42391" s="192"/>
      <c r="J42391" s="192"/>
    </row>
    <row r="42392" spans="9:10" ht="15.75">
      <c r="I42392" s="192"/>
      <c r="J42392" s="192"/>
    </row>
    <row r="42393" spans="9:10" ht="15.75">
      <c r="I42393" s="192"/>
      <c r="J42393" s="192"/>
    </row>
    <row r="42394" spans="9:10" ht="15.75">
      <c r="I42394" s="192"/>
      <c r="J42394" s="192"/>
    </row>
    <row r="42395" spans="9:10" ht="15.75">
      <c r="I42395" s="192"/>
      <c r="J42395" s="192"/>
    </row>
    <row r="42396" spans="9:10" ht="15.75">
      <c r="I42396" s="192"/>
      <c r="J42396" s="192"/>
    </row>
    <row r="42397" spans="9:10" ht="15.75">
      <c r="I42397" s="192"/>
      <c r="J42397" s="192"/>
    </row>
    <row r="42398" spans="9:10" ht="15.75">
      <c r="I42398" s="192"/>
      <c r="J42398" s="192"/>
    </row>
    <row r="42399" spans="9:10" ht="15.75">
      <c r="I42399" s="192"/>
      <c r="J42399" s="192"/>
    </row>
    <row r="42400" spans="9:10" ht="15.75">
      <c r="I42400" s="192"/>
      <c r="J42400" s="192"/>
    </row>
    <row r="42401" spans="9:10" ht="15.75">
      <c r="I42401" s="192"/>
      <c r="J42401" s="192"/>
    </row>
    <row r="42402" spans="9:10" ht="15.75">
      <c r="I42402" s="192"/>
      <c r="J42402" s="192"/>
    </row>
    <row r="42403" spans="9:10" ht="15.75">
      <c r="I42403" s="192"/>
      <c r="J42403" s="192"/>
    </row>
    <row r="42404" spans="9:10" ht="15.75">
      <c r="I42404" s="192"/>
      <c r="J42404" s="192"/>
    </row>
    <row r="42405" spans="9:10" ht="15.75">
      <c r="I42405" s="192"/>
      <c r="J42405" s="192"/>
    </row>
    <row r="42406" spans="9:10" ht="15.75">
      <c r="I42406" s="192"/>
      <c r="J42406" s="192"/>
    </row>
    <row r="42407" spans="9:10" ht="15.75">
      <c r="I42407" s="192"/>
      <c r="J42407" s="192"/>
    </row>
    <row r="42408" spans="9:10" ht="15.75">
      <c r="I42408" s="192"/>
      <c r="J42408" s="192"/>
    </row>
    <row r="42409" spans="9:10" ht="15.75">
      <c r="I42409" s="192"/>
      <c r="J42409" s="192"/>
    </row>
    <row r="42410" spans="9:10" ht="15.75">
      <c r="I42410" s="192"/>
      <c r="J42410" s="192"/>
    </row>
    <row r="42411" spans="9:10" ht="15.75">
      <c r="I42411" s="192"/>
      <c r="J42411" s="192"/>
    </row>
    <row r="42412" spans="9:10" ht="15.75">
      <c r="I42412" s="192"/>
      <c r="J42412" s="192"/>
    </row>
    <row r="42413" spans="9:10" ht="15.75">
      <c r="I42413" s="192"/>
      <c r="J42413" s="192"/>
    </row>
    <row r="42414" spans="9:10" ht="15.75">
      <c r="I42414" s="192"/>
      <c r="J42414" s="192"/>
    </row>
    <row r="42415" spans="9:10" ht="15.75">
      <c r="I42415" s="192"/>
      <c r="J42415" s="192"/>
    </row>
    <row r="42416" spans="9:10" ht="15.75">
      <c r="I42416" s="192"/>
      <c r="J42416" s="192"/>
    </row>
    <row r="42417" spans="9:10" ht="15.75">
      <c r="I42417" s="192"/>
      <c r="J42417" s="192"/>
    </row>
    <row r="42418" spans="9:10" ht="15.75">
      <c r="I42418" s="192"/>
      <c r="J42418" s="192"/>
    </row>
    <row r="42419" spans="9:10" ht="15.75">
      <c r="I42419" s="192"/>
      <c r="J42419" s="192"/>
    </row>
    <row r="42420" spans="9:10" ht="15.75">
      <c r="I42420" s="192"/>
      <c r="J42420" s="192"/>
    </row>
    <row r="42421" spans="9:10" ht="15.75">
      <c r="I42421" s="192"/>
      <c r="J42421" s="192"/>
    </row>
    <row r="42422" spans="9:10" ht="15.75">
      <c r="I42422" s="192"/>
      <c r="J42422" s="192"/>
    </row>
    <row r="42423" spans="9:10" ht="15.75">
      <c r="I42423" s="192"/>
      <c r="J42423" s="192"/>
    </row>
    <row r="42424" spans="9:10" ht="15.75">
      <c r="I42424" s="192"/>
      <c r="J42424" s="192"/>
    </row>
    <row r="42425" spans="9:10" ht="15.75">
      <c r="I42425" s="192"/>
      <c r="J42425" s="192"/>
    </row>
    <row r="42426" spans="9:10" ht="15.75">
      <c r="I42426" s="192"/>
      <c r="J42426" s="192"/>
    </row>
    <row r="42427" spans="9:10" ht="15.75">
      <c r="I42427" s="192"/>
      <c r="J42427" s="192"/>
    </row>
    <row r="42428" spans="9:10" ht="15.75">
      <c r="I42428" s="192"/>
      <c r="J42428" s="192"/>
    </row>
    <row r="42429" spans="9:10" ht="15.75">
      <c r="I42429" s="192"/>
      <c r="J42429" s="192"/>
    </row>
    <row r="42430" spans="9:10" ht="15.75">
      <c r="I42430" s="192"/>
      <c r="J42430" s="192"/>
    </row>
    <row r="42431" spans="9:10" ht="15.75">
      <c r="I42431" s="192"/>
      <c r="J42431" s="192"/>
    </row>
    <row r="42432" spans="9:10" ht="15.75">
      <c r="I42432" s="192"/>
      <c r="J42432" s="192"/>
    </row>
    <row r="42433" spans="9:10" ht="15.75">
      <c r="I42433" s="192"/>
      <c r="J42433" s="192"/>
    </row>
    <row r="42434" spans="9:10" ht="15.75">
      <c r="I42434" s="192"/>
      <c r="J42434" s="192"/>
    </row>
    <row r="42435" spans="9:10" ht="15.75">
      <c r="I42435" s="192"/>
      <c r="J42435" s="192"/>
    </row>
    <row r="42436" spans="9:10" ht="15.75">
      <c r="I42436" s="192"/>
      <c r="J42436" s="192"/>
    </row>
    <row r="42437" spans="9:10" ht="15.75">
      <c r="I42437" s="192"/>
      <c r="J42437" s="192"/>
    </row>
    <row r="42438" spans="9:10" ht="15.75">
      <c r="I42438" s="192"/>
      <c r="J42438" s="192"/>
    </row>
    <row r="42439" spans="9:10" ht="15.75">
      <c r="I42439" s="192"/>
      <c r="J42439" s="192"/>
    </row>
    <row r="42440" spans="9:10" ht="15.75">
      <c r="I42440" s="192"/>
      <c r="J42440" s="192"/>
    </row>
    <row r="42441" spans="9:10" ht="15.75">
      <c r="I42441" s="192"/>
      <c r="J42441" s="192"/>
    </row>
    <row r="42442" spans="9:10" ht="15.75">
      <c r="I42442" s="192"/>
      <c r="J42442" s="192"/>
    </row>
    <row r="42443" spans="9:10" ht="15.75">
      <c r="I42443" s="192"/>
      <c r="J42443" s="192"/>
    </row>
    <row r="42444" spans="9:10" ht="15.75">
      <c r="I42444" s="192"/>
      <c r="J42444" s="192"/>
    </row>
    <row r="42445" spans="9:10" ht="15.75">
      <c r="I42445" s="192"/>
      <c r="J42445" s="192"/>
    </row>
    <row r="42446" spans="9:10" ht="15.75">
      <c r="I42446" s="192"/>
      <c r="J42446" s="192"/>
    </row>
    <row r="42447" spans="9:10" ht="15.75">
      <c r="I42447" s="192"/>
      <c r="J42447" s="192"/>
    </row>
    <row r="42448" spans="9:10" ht="15.75">
      <c r="I42448" s="192"/>
      <c r="J42448" s="192"/>
    </row>
    <row r="42449" spans="9:10" ht="15.75">
      <c r="I42449" s="192"/>
      <c r="J42449" s="192"/>
    </row>
    <row r="42450" spans="9:10" ht="15.75">
      <c r="I42450" s="192"/>
      <c r="J42450" s="192"/>
    </row>
    <row r="42451" spans="9:10" ht="15.75">
      <c r="I42451" s="192"/>
      <c r="J42451" s="192"/>
    </row>
    <row r="42452" spans="9:10" ht="15.75">
      <c r="I42452" s="192"/>
      <c r="J42452" s="192"/>
    </row>
    <row r="42453" spans="9:10" ht="15.75">
      <c r="I42453" s="192"/>
      <c r="J42453" s="192"/>
    </row>
    <row r="42454" spans="9:10" ht="15.75">
      <c r="I42454" s="192"/>
      <c r="J42454" s="192"/>
    </row>
    <row r="42455" spans="9:10" ht="15.75">
      <c r="I42455" s="192"/>
      <c r="J42455" s="192"/>
    </row>
    <row r="42456" spans="9:10" ht="15.75">
      <c r="I42456" s="192"/>
      <c r="J42456" s="192"/>
    </row>
    <row r="42457" spans="9:10" ht="15.75">
      <c r="I42457" s="192"/>
      <c r="J42457" s="192"/>
    </row>
    <row r="42458" spans="9:10" ht="15.75">
      <c r="I42458" s="192"/>
      <c r="J42458" s="192"/>
    </row>
    <row r="42459" spans="9:10" ht="15.75">
      <c r="I42459" s="192"/>
      <c r="J42459" s="192"/>
    </row>
    <row r="42460" spans="9:10" ht="15.75">
      <c r="I42460" s="192"/>
      <c r="J42460" s="192"/>
    </row>
    <row r="42461" spans="9:10" ht="15.75">
      <c r="I42461" s="192"/>
      <c r="J42461" s="192"/>
    </row>
    <row r="42462" spans="9:10" ht="15.75">
      <c r="I42462" s="192"/>
      <c r="J42462" s="192"/>
    </row>
    <row r="42463" spans="9:10" ht="15.75">
      <c r="I42463" s="192"/>
      <c r="J42463" s="192"/>
    </row>
    <row r="42464" spans="9:10" ht="15.75">
      <c r="I42464" s="192"/>
      <c r="J42464" s="192"/>
    </row>
    <row r="42465" spans="9:10" ht="15.75">
      <c r="I42465" s="192"/>
      <c r="J42465" s="192"/>
    </row>
    <row r="42466" spans="9:10" ht="15.75">
      <c r="I42466" s="192"/>
      <c r="J42466" s="192"/>
    </row>
    <row r="42467" spans="9:10" ht="15.75">
      <c r="I42467" s="192"/>
      <c r="J42467" s="192"/>
    </row>
    <row r="42468" spans="9:10" ht="15.75">
      <c r="I42468" s="192"/>
      <c r="J42468" s="192"/>
    </row>
    <row r="42469" spans="9:10" ht="15.75">
      <c r="I42469" s="192"/>
      <c r="J42469" s="192"/>
    </row>
    <row r="42470" spans="9:10" ht="15.75">
      <c r="I42470" s="192"/>
      <c r="J42470" s="192"/>
    </row>
    <row r="42471" spans="9:10" ht="15.75">
      <c r="I42471" s="192"/>
      <c r="J42471" s="192"/>
    </row>
    <row r="42472" spans="9:10" ht="15.75">
      <c r="I42472" s="192"/>
      <c r="J42472" s="192"/>
    </row>
    <row r="42473" spans="9:10" ht="15.75">
      <c r="I42473" s="192"/>
      <c r="J42473" s="192"/>
    </row>
    <row r="42474" spans="9:10" ht="15.75">
      <c r="I42474" s="192"/>
      <c r="J42474" s="192"/>
    </row>
    <row r="42475" spans="9:10" ht="15.75">
      <c r="I42475" s="192"/>
      <c r="J42475" s="192"/>
    </row>
    <row r="42476" spans="9:10" ht="15.75">
      <c r="I42476" s="192"/>
      <c r="J42476" s="192"/>
    </row>
    <row r="42477" spans="9:10" ht="15.75">
      <c r="I42477" s="192"/>
      <c r="J42477" s="192"/>
    </row>
    <row r="42478" spans="9:10" ht="15.75">
      <c r="I42478" s="192"/>
      <c r="J42478" s="192"/>
    </row>
    <row r="42479" spans="9:10" ht="15.75">
      <c r="I42479" s="192"/>
      <c r="J42479" s="192"/>
    </row>
    <row r="42480" spans="9:10" ht="15.75">
      <c r="I42480" s="192"/>
      <c r="J42480" s="192"/>
    </row>
    <row r="42481" spans="9:10" ht="15.75">
      <c r="I42481" s="192"/>
      <c r="J42481" s="192"/>
    </row>
    <row r="42482" spans="9:10" ht="15.75">
      <c r="I42482" s="192"/>
      <c r="J42482" s="192"/>
    </row>
    <row r="42483" spans="9:10" ht="15.75">
      <c r="I42483" s="192"/>
      <c r="J42483" s="192"/>
    </row>
    <row r="42484" spans="9:10" ht="15.75">
      <c r="I42484" s="192"/>
      <c r="J42484" s="192"/>
    </row>
    <row r="42485" spans="9:10" ht="15.75">
      <c r="I42485" s="192"/>
      <c r="J42485" s="192"/>
    </row>
    <row r="42486" spans="9:10" ht="15.75">
      <c r="I42486" s="192"/>
      <c r="J42486" s="192"/>
    </row>
    <row r="42487" spans="9:10" ht="15.75">
      <c r="I42487" s="192"/>
      <c r="J42487" s="192"/>
    </row>
    <row r="42488" spans="9:10" ht="15.75">
      <c r="I42488" s="192"/>
      <c r="J42488" s="192"/>
    </row>
    <row r="42489" spans="9:10" ht="15.75">
      <c r="I42489" s="192"/>
      <c r="J42489" s="192"/>
    </row>
    <row r="42490" spans="9:10" ht="15.75">
      <c r="I42490" s="192"/>
      <c r="J42490" s="192"/>
    </row>
    <row r="42491" spans="9:10" ht="15.75">
      <c r="I42491" s="192"/>
      <c r="J42491" s="192"/>
    </row>
    <row r="42492" spans="9:10" ht="15.75">
      <c r="I42492" s="192"/>
      <c r="J42492" s="192"/>
    </row>
    <row r="42493" spans="9:10" ht="15.75">
      <c r="I42493" s="192"/>
      <c r="J42493" s="192"/>
    </row>
    <row r="42494" spans="9:10" ht="15.75">
      <c r="I42494" s="192"/>
      <c r="J42494" s="192"/>
    </row>
    <row r="42495" spans="9:10" ht="15.75">
      <c r="I42495" s="192"/>
      <c r="J42495" s="192"/>
    </row>
    <row r="42496" spans="9:10" ht="15.75">
      <c r="I42496" s="192"/>
      <c r="J42496" s="192"/>
    </row>
    <row r="42497" spans="9:10" ht="15.75">
      <c r="I42497" s="192"/>
      <c r="J42497" s="192"/>
    </row>
    <row r="42498" spans="9:10" ht="15.75">
      <c r="I42498" s="192"/>
      <c r="J42498" s="192"/>
    </row>
    <row r="42499" spans="9:10" ht="15.75">
      <c r="I42499" s="192"/>
      <c r="J42499" s="192"/>
    </row>
    <row r="42500" spans="9:10" ht="15.75">
      <c r="I42500" s="192"/>
      <c r="J42500" s="192"/>
    </row>
    <row r="42501" spans="9:10" ht="15.75">
      <c r="I42501" s="192"/>
      <c r="J42501" s="192"/>
    </row>
    <row r="42502" spans="9:10" ht="15.75">
      <c r="I42502" s="192"/>
      <c r="J42502" s="192"/>
    </row>
    <row r="42503" spans="9:10" ht="15.75">
      <c r="I42503" s="192"/>
      <c r="J42503" s="192"/>
    </row>
    <row r="42504" spans="9:10" ht="15.75">
      <c r="I42504" s="192"/>
      <c r="J42504" s="192"/>
    </row>
    <row r="42505" spans="9:10" ht="15.75">
      <c r="I42505" s="192"/>
      <c r="J42505" s="192"/>
    </row>
    <row r="42506" spans="9:10" ht="15.75">
      <c r="I42506" s="192"/>
      <c r="J42506" s="192"/>
    </row>
    <row r="42507" spans="9:10" ht="15.75">
      <c r="I42507" s="192"/>
      <c r="J42507" s="192"/>
    </row>
    <row r="42508" spans="9:10" ht="15.75">
      <c r="I42508" s="192"/>
      <c r="J42508" s="192"/>
    </row>
    <row r="42509" spans="9:10" ht="15.75">
      <c r="I42509" s="192"/>
      <c r="J42509" s="192"/>
    </row>
    <row r="42510" spans="9:10" ht="15.75">
      <c r="I42510" s="192"/>
      <c r="J42510" s="192"/>
    </row>
    <row r="42511" spans="9:10" ht="15.75">
      <c r="I42511" s="192"/>
      <c r="J42511" s="192"/>
    </row>
    <row r="42512" spans="9:10" ht="15.75">
      <c r="I42512" s="192"/>
      <c r="J42512" s="192"/>
    </row>
    <row r="42513" spans="9:10" ht="15.75">
      <c r="I42513" s="192"/>
      <c r="J42513" s="192"/>
    </row>
    <row r="42514" spans="9:10" ht="15.75">
      <c r="I42514" s="192"/>
      <c r="J42514" s="192"/>
    </row>
    <row r="42515" spans="9:10" ht="15.75">
      <c r="I42515" s="192"/>
      <c r="J42515" s="192"/>
    </row>
    <row r="42516" spans="9:10" ht="15.75">
      <c r="I42516" s="192"/>
      <c r="J42516" s="192"/>
    </row>
    <row r="42517" spans="9:10" ht="15.75">
      <c r="I42517" s="192"/>
      <c r="J42517" s="192"/>
    </row>
    <row r="42518" spans="9:10" ht="15.75">
      <c r="I42518" s="192"/>
      <c r="J42518" s="192"/>
    </row>
    <row r="42519" spans="9:10" ht="15.75">
      <c r="I42519" s="192"/>
      <c r="J42519" s="192"/>
    </row>
    <row r="42520" spans="9:10" ht="15.75">
      <c r="I42520" s="192"/>
      <c r="J42520" s="192"/>
    </row>
    <row r="42521" spans="9:10" ht="15.75">
      <c r="I42521" s="192"/>
      <c r="J42521" s="192"/>
    </row>
    <row r="42522" spans="9:10" ht="15.75">
      <c r="I42522" s="192"/>
      <c r="J42522" s="192"/>
    </row>
    <row r="42523" spans="9:10" ht="15.75">
      <c r="I42523" s="192"/>
      <c r="J42523" s="192"/>
    </row>
    <row r="42524" spans="9:10" ht="15.75">
      <c r="I42524" s="192"/>
      <c r="J42524" s="192"/>
    </row>
    <row r="42525" spans="9:10" ht="15.75">
      <c r="I42525" s="192"/>
      <c r="J42525" s="192"/>
    </row>
    <row r="42526" spans="9:10" ht="15.75">
      <c r="I42526" s="192"/>
      <c r="J42526" s="192"/>
    </row>
    <row r="42527" spans="9:10" ht="15.75">
      <c r="I42527" s="192"/>
      <c r="J42527" s="192"/>
    </row>
    <row r="42528" spans="9:10" ht="15.75">
      <c r="I42528" s="192"/>
      <c r="J42528" s="192"/>
    </row>
    <row r="42529" spans="9:10" ht="15.75">
      <c r="I42529" s="192"/>
      <c r="J42529" s="192"/>
    </row>
    <row r="42530" spans="9:10" ht="15.75">
      <c r="I42530" s="192"/>
      <c r="J42530" s="192"/>
    </row>
    <row r="42531" spans="9:10" ht="15.75">
      <c r="I42531" s="192"/>
      <c r="J42531" s="192"/>
    </row>
    <row r="42532" spans="9:10" ht="15.75">
      <c r="I42532" s="192"/>
      <c r="J42532" s="192"/>
    </row>
    <row r="42533" spans="9:10" ht="15.75">
      <c r="I42533" s="192"/>
      <c r="J42533" s="192"/>
    </row>
    <row r="42534" spans="9:10" ht="15.75">
      <c r="I42534" s="192"/>
      <c r="J42534" s="192"/>
    </row>
    <row r="42535" spans="9:10" ht="15.75">
      <c r="I42535" s="192"/>
      <c r="J42535" s="192"/>
    </row>
    <row r="42536" spans="9:10" ht="15.75">
      <c r="I42536" s="192"/>
      <c r="J42536" s="192"/>
    </row>
    <row r="42537" spans="9:10" ht="15.75">
      <c r="I42537" s="192"/>
      <c r="J42537" s="192"/>
    </row>
    <row r="42538" spans="9:10" ht="15.75">
      <c r="I42538" s="192"/>
      <c r="J42538" s="192"/>
    </row>
    <row r="42539" spans="9:10" ht="15.75">
      <c r="I42539" s="192"/>
      <c r="J42539" s="192"/>
    </row>
    <row r="42540" spans="9:10" ht="15.75">
      <c r="I42540" s="192"/>
      <c r="J42540" s="192"/>
    </row>
    <row r="42541" spans="9:10" ht="15.75">
      <c r="I42541" s="192"/>
      <c r="J42541" s="192"/>
    </row>
    <row r="42542" spans="9:10" ht="15.75">
      <c r="I42542" s="192"/>
      <c r="J42542" s="192"/>
    </row>
    <row r="42543" spans="9:10" ht="15.75">
      <c r="I42543" s="192"/>
      <c r="J42543" s="192"/>
    </row>
    <row r="42544" spans="9:10" ht="15.75">
      <c r="I42544" s="192"/>
      <c r="J42544" s="192"/>
    </row>
    <row r="42545" spans="9:10" ht="15.75">
      <c r="I42545" s="192"/>
      <c r="J42545" s="192"/>
    </row>
    <row r="42546" spans="9:10" ht="15.75">
      <c r="I42546" s="192"/>
      <c r="J42546" s="192"/>
    </row>
    <row r="42547" spans="9:10" ht="15.75">
      <c r="I42547" s="192"/>
      <c r="J42547" s="192"/>
    </row>
    <row r="42548" spans="9:10" ht="15.75">
      <c r="I42548" s="192"/>
      <c r="J42548" s="192"/>
    </row>
    <row r="42549" spans="9:10" ht="15.75">
      <c r="I42549" s="192"/>
      <c r="J42549" s="192"/>
    </row>
    <row r="42550" spans="9:10" ht="15.75">
      <c r="I42550" s="192"/>
      <c r="J42550" s="192"/>
    </row>
    <row r="42551" spans="9:10" ht="15.75">
      <c r="I42551" s="192"/>
      <c r="J42551" s="192"/>
    </row>
    <row r="42552" spans="9:10" ht="15.75">
      <c r="I42552" s="192"/>
      <c r="J42552" s="192"/>
    </row>
    <row r="42553" spans="9:10" ht="15.75">
      <c r="I42553" s="192"/>
      <c r="J42553" s="192"/>
    </row>
    <row r="42554" spans="9:10" ht="15.75">
      <c r="I42554" s="192"/>
      <c r="J42554" s="192"/>
    </row>
    <row r="42555" spans="9:10" ht="15.75">
      <c r="I42555" s="192"/>
      <c r="J42555" s="192"/>
    </row>
    <row r="42556" spans="9:10" ht="15.75">
      <c r="I42556" s="192"/>
      <c r="J42556" s="192"/>
    </row>
    <row r="42557" spans="9:10" ht="15.75">
      <c r="I42557" s="192"/>
      <c r="J42557" s="192"/>
    </row>
    <row r="42558" spans="9:10" ht="15.75">
      <c r="I42558" s="192"/>
      <c r="J42558" s="192"/>
    </row>
    <row r="42559" spans="9:10" ht="15.75">
      <c r="I42559" s="192"/>
      <c r="J42559" s="192"/>
    </row>
    <row r="42560" spans="9:10" ht="15.75">
      <c r="I42560" s="192"/>
      <c r="J42560" s="192"/>
    </row>
    <row r="42561" spans="9:10" ht="15.75">
      <c r="I42561" s="192"/>
      <c r="J42561" s="192"/>
    </row>
    <row r="42562" spans="9:10" ht="15.75">
      <c r="I42562" s="192"/>
      <c r="J42562" s="192"/>
    </row>
    <row r="42563" spans="9:10" ht="15.75">
      <c r="I42563" s="192"/>
      <c r="J42563" s="192"/>
    </row>
    <row r="42564" spans="9:10" ht="15.75">
      <c r="I42564" s="192"/>
      <c r="J42564" s="192"/>
    </row>
    <row r="42565" spans="9:10" ht="15.75">
      <c r="I42565" s="192"/>
      <c r="J42565" s="192"/>
    </row>
    <row r="42566" spans="9:10" ht="15.75">
      <c r="I42566" s="192"/>
      <c r="J42566" s="192"/>
    </row>
    <row r="42567" spans="9:10" ht="15.75">
      <c r="I42567" s="192"/>
      <c r="J42567" s="192"/>
    </row>
    <row r="42568" spans="9:10" ht="15.75">
      <c r="I42568" s="192"/>
      <c r="J42568" s="192"/>
    </row>
    <row r="42569" spans="9:10" ht="15.75">
      <c r="I42569" s="192"/>
      <c r="J42569" s="192"/>
    </row>
    <row r="42570" spans="9:10" ht="15.75">
      <c r="I42570" s="192"/>
      <c r="J42570" s="192"/>
    </row>
    <row r="42571" spans="9:10" ht="15.75">
      <c r="I42571" s="192"/>
      <c r="J42571" s="192"/>
    </row>
    <row r="42572" spans="9:10" ht="15.75">
      <c r="I42572" s="192"/>
      <c r="J42572" s="192"/>
    </row>
    <row r="42573" spans="9:10" ht="15.75">
      <c r="I42573" s="192"/>
      <c r="J42573" s="192"/>
    </row>
    <row r="42574" spans="9:10" ht="15.75">
      <c r="I42574" s="192"/>
      <c r="J42574" s="192"/>
    </row>
    <row r="42575" spans="9:10" ht="15.75">
      <c r="I42575" s="192"/>
      <c r="J42575" s="192"/>
    </row>
    <row r="42576" spans="9:10" ht="15.75">
      <c r="I42576" s="192"/>
      <c r="J42576" s="192"/>
    </row>
    <row r="42577" spans="9:10" ht="15.75">
      <c r="I42577" s="192"/>
      <c r="J42577" s="192"/>
    </row>
    <row r="42578" spans="9:10" ht="15.75">
      <c r="I42578" s="192"/>
      <c r="J42578" s="192"/>
    </row>
    <row r="42579" spans="9:10" ht="15.75">
      <c r="I42579" s="192"/>
      <c r="J42579" s="192"/>
    </row>
    <row r="42580" spans="9:10" ht="15.75">
      <c r="I42580" s="192"/>
      <c r="J42580" s="192"/>
    </row>
    <row r="42581" spans="9:10" ht="15.75">
      <c r="I42581" s="192"/>
      <c r="J42581" s="192"/>
    </row>
    <row r="42582" spans="9:10" ht="15.75">
      <c r="I42582" s="192"/>
      <c r="J42582" s="192"/>
    </row>
    <row r="42583" spans="9:10" ht="15.75">
      <c r="I42583" s="192"/>
      <c r="J42583" s="192"/>
    </row>
    <row r="42584" spans="9:10" ht="15.75">
      <c r="I42584" s="192"/>
      <c r="J42584" s="192"/>
    </row>
    <row r="42585" spans="9:10" ht="15.75">
      <c r="I42585" s="192"/>
      <c r="J42585" s="192"/>
    </row>
    <row r="42586" spans="9:10" ht="15.75">
      <c r="I42586" s="192"/>
      <c r="J42586" s="192"/>
    </row>
    <row r="42587" spans="9:10" ht="15.75">
      <c r="I42587" s="192"/>
      <c r="J42587" s="192"/>
    </row>
    <row r="42588" spans="9:10" ht="15.75">
      <c r="I42588" s="192"/>
      <c r="J42588" s="192"/>
    </row>
    <row r="42589" spans="9:10" ht="15.75">
      <c r="I42589" s="192"/>
      <c r="J42589" s="192"/>
    </row>
    <row r="42590" spans="9:10" ht="15.75">
      <c r="I42590" s="192"/>
      <c r="J42590" s="192"/>
    </row>
    <row r="42591" spans="9:10" ht="15.75">
      <c r="I42591" s="192"/>
      <c r="J42591" s="192"/>
    </row>
    <row r="42592" spans="9:10" ht="15.75">
      <c r="I42592" s="192"/>
      <c r="J42592" s="192"/>
    </row>
    <row r="42593" spans="9:10" ht="15.75">
      <c r="I42593" s="192"/>
      <c r="J42593" s="192"/>
    </row>
    <row r="42594" spans="9:10" ht="15.75">
      <c r="I42594" s="192"/>
      <c r="J42594" s="192"/>
    </row>
    <row r="42595" spans="9:10" ht="15.75">
      <c r="I42595" s="192"/>
      <c r="J42595" s="192"/>
    </row>
    <row r="42596" spans="9:10" ht="15.75">
      <c r="I42596" s="192"/>
      <c r="J42596" s="192"/>
    </row>
    <row r="42597" spans="9:10" ht="15.75">
      <c r="I42597" s="192"/>
      <c r="J42597" s="192"/>
    </row>
    <row r="42598" spans="9:10" ht="15.75">
      <c r="I42598" s="192"/>
      <c r="J42598" s="192"/>
    </row>
    <row r="42599" spans="9:10" ht="15.75">
      <c r="I42599" s="192"/>
      <c r="J42599" s="192"/>
    </row>
    <row r="42600" spans="9:10" ht="15.75">
      <c r="I42600" s="192"/>
      <c r="J42600" s="192"/>
    </row>
    <row r="42601" spans="9:10" ht="15.75">
      <c r="I42601" s="192"/>
      <c r="J42601" s="192"/>
    </row>
    <row r="42602" spans="9:10" ht="15.75">
      <c r="I42602" s="192"/>
      <c r="J42602" s="192"/>
    </row>
    <row r="42603" spans="9:10" ht="15.75">
      <c r="I42603" s="192"/>
      <c r="J42603" s="192"/>
    </row>
    <row r="42604" spans="9:10" ht="15.75">
      <c r="I42604" s="192"/>
      <c r="J42604" s="192"/>
    </row>
    <row r="42605" spans="9:10" ht="15.75">
      <c r="I42605" s="192"/>
      <c r="J42605" s="192"/>
    </row>
    <row r="42606" spans="9:10" ht="15.75">
      <c r="I42606" s="192"/>
      <c r="J42606" s="192"/>
    </row>
    <row r="42607" spans="9:10" ht="15.75">
      <c r="I42607" s="192"/>
      <c r="J42607" s="192"/>
    </row>
    <row r="42608" spans="9:10" ht="15.75">
      <c r="I42608" s="192"/>
      <c r="J42608" s="192"/>
    </row>
    <row r="42609" spans="9:10" ht="15.75">
      <c r="I42609" s="192"/>
      <c r="J42609" s="192"/>
    </row>
    <row r="42610" spans="9:10" ht="15.75">
      <c r="I42610" s="192"/>
      <c r="J42610" s="192"/>
    </row>
    <row r="42611" spans="9:10" ht="15.75">
      <c r="I42611" s="192"/>
      <c r="J42611" s="192"/>
    </row>
    <row r="42612" spans="9:10" ht="15.75">
      <c r="I42612" s="192"/>
      <c r="J42612" s="192"/>
    </row>
    <row r="42613" spans="9:10" ht="15.75">
      <c r="I42613" s="192"/>
      <c r="J42613" s="192"/>
    </row>
    <row r="42614" spans="9:10" ht="15.75">
      <c r="I42614" s="192"/>
      <c r="J42614" s="192"/>
    </row>
    <row r="42615" spans="9:10" ht="15.75">
      <c r="I42615" s="192"/>
      <c r="J42615" s="192"/>
    </row>
    <row r="42616" spans="9:10" ht="15.75">
      <c r="I42616" s="192"/>
      <c r="J42616" s="192"/>
    </row>
    <row r="42617" spans="9:10" ht="15.75">
      <c r="I42617" s="192"/>
      <c r="J42617" s="192"/>
    </row>
    <row r="42618" spans="9:10" ht="15.75">
      <c r="I42618" s="192"/>
      <c r="J42618" s="192"/>
    </row>
    <row r="42619" spans="9:10" ht="15.75">
      <c r="I42619" s="192"/>
      <c r="J42619" s="192"/>
    </row>
    <row r="42620" spans="9:10" ht="15.75">
      <c r="I42620" s="192"/>
      <c r="J42620" s="192"/>
    </row>
    <row r="42621" spans="9:10" ht="15.75">
      <c r="I42621" s="192"/>
      <c r="J42621" s="192"/>
    </row>
    <row r="42622" spans="9:10" ht="15.75">
      <c r="I42622" s="192"/>
      <c r="J42622" s="192"/>
    </row>
    <row r="42623" spans="9:10" ht="15.75">
      <c r="I42623" s="192"/>
      <c r="J42623" s="192"/>
    </row>
    <row r="42624" spans="9:10" ht="15.75">
      <c r="I42624" s="192"/>
      <c r="J42624" s="192"/>
    </row>
    <row r="42625" spans="9:10" ht="15.75">
      <c r="I42625" s="192"/>
      <c r="J42625" s="192"/>
    </row>
    <row r="42626" spans="9:10" ht="15.75">
      <c r="I42626" s="192"/>
      <c r="J42626" s="192"/>
    </row>
    <row r="42627" spans="9:10" ht="15.75">
      <c r="I42627" s="192"/>
      <c r="J42627" s="192"/>
    </row>
    <row r="42628" spans="9:10" ht="15.75">
      <c r="I42628" s="192"/>
      <c r="J42628" s="192"/>
    </row>
    <row r="42629" spans="9:10" ht="15.75">
      <c r="I42629" s="192"/>
      <c r="J42629" s="192"/>
    </row>
    <row r="42630" spans="9:10" ht="15.75">
      <c r="I42630" s="192"/>
      <c r="J42630" s="192"/>
    </row>
    <row r="42631" spans="9:10" ht="15.75">
      <c r="I42631" s="192"/>
      <c r="J42631" s="192"/>
    </row>
    <row r="42632" spans="9:10" ht="15.75">
      <c r="I42632" s="192"/>
      <c r="J42632" s="192"/>
    </row>
    <row r="42633" spans="9:10" ht="15.75">
      <c r="I42633" s="192"/>
      <c r="J42633" s="192"/>
    </row>
    <row r="42634" spans="9:10" ht="15.75">
      <c r="I42634" s="192"/>
      <c r="J42634" s="192"/>
    </row>
    <row r="42635" spans="9:10" ht="15.75">
      <c r="I42635" s="192"/>
      <c r="J42635" s="192"/>
    </row>
    <row r="42636" spans="9:10" ht="15.75">
      <c r="I42636" s="192"/>
      <c r="J42636" s="192"/>
    </row>
    <row r="42637" spans="9:10" ht="15.75">
      <c r="I42637" s="192"/>
      <c r="J42637" s="192"/>
    </row>
    <row r="42638" spans="9:10" ht="15.75">
      <c r="I42638" s="192"/>
      <c r="J42638" s="192"/>
    </row>
    <row r="42639" spans="9:10" ht="15.75">
      <c r="I42639" s="192"/>
      <c r="J42639" s="192"/>
    </row>
    <row r="42640" spans="9:10" ht="15.75">
      <c r="I42640" s="192"/>
      <c r="J42640" s="192"/>
    </row>
    <row r="42641" spans="9:10" ht="15.75">
      <c r="I42641" s="192"/>
      <c r="J42641" s="192"/>
    </row>
    <row r="42642" spans="9:10" ht="15.75">
      <c r="I42642" s="192"/>
      <c r="J42642" s="192"/>
    </row>
    <row r="42643" spans="9:10" ht="15.75">
      <c r="I42643" s="192"/>
      <c r="J42643" s="192"/>
    </row>
    <row r="42644" spans="9:10" ht="15.75">
      <c r="I42644" s="192"/>
      <c r="J42644" s="192"/>
    </row>
    <row r="42645" spans="9:10" ht="15.75">
      <c r="I42645" s="192"/>
      <c r="J42645" s="192"/>
    </row>
    <row r="42646" spans="9:10" ht="15.75">
      <c r="I42646" s="192"/>
      <c r="J42646" s="192"/>
    </row>
    <row r="42647" spans="9:10" ht="15.75">
      <c r="I42647" s="192"/>
      <c r="J42647" s="192"/>
    </row>
    <row r="42648" spans="9:10" ht="15.75">
      <c r="I42648" s="192"/>
      <c r="J42648" s="192"/>
    </row>
    <row r="42649" spans="9:10" ht="15.75">
      <c r="I42649" s="192"/>
      <c r="J42649" s="192"/>
    </row>
    <row r="42650" spans="9:10" ht="15.75">
      <c r="I42650" s="192"/>
      <c r="J42650" s="192"/>
    </row>
    <row r="42651" spans="9:10" ht="15.75">
      <c r="I42651" s="192"/>
      <c r="J42651" s="192"/>
    </row>
    <row r="42652" spans="9:10" ht="15.75">
      <c r="I42652" s="192"/>
      <c r="J42652" s="192"/>
    </row>
    <row r="42653" spans="9:10" ht="15.75">
      <c r="I42653" s="192"/>
      <c r="J42653" s="192"/>
    </row>
    <row r="42654" spans="9:10" ht="15.75">
      <c r="I42654" s="192"/>
      <c r="J42654" s="192"/>
    </row>
    <row r="42655" spans="9:10" ht="15.75">
      <c r="I42655" s="192"/>
      <c r="J42655" s="192"/>
    </row>
    <row r="42656" spans="9:10" ht="15.75">
      <c r="I42656" s="192"/>
      <c r="J42656" s="192"/>
    </row>
    <row r="42657" spans="9:10" ht="15.75">
      <c r="I42657" s="192"/>
      <c r="J42657" s="192"/>
    </row>
    <row r="42658" spans="9:10" ht="15.75">
      <c r="I42658" s="192"/>
      <c r="J42658" s="192"/>
    </row>
    <row r="42659" spans="9:10" ht="15.75">
      <c r="I42659" s="192"/>
      <c r="J42659" s="192"/>
    </row>
    <row r="42660" spans="9:10" ht="15.75">
      <c r="I42660" s="192"/>
      <c r="J42660" s="192"/>
    </row>
    <row r="42661" spans="9:10" ht="15.75">
      <c r="I42661" s="192"/>
      <c r="J42661" s="192"/>
    </row>
    <row r="42662" spans="9:10" ht="15.75">
      <c r="I42662" s="192"/>
      <c r="J42662" s="192"/>
    </row>
    <row r="42663" spans="9:10" ht="15.75">
      <c r="I42663" s="192"/>
      <c r="J42663" s="192"/>
    </row>
    <row r="42664" spans="9:10" ht="15.75">
      <c r="I42664" s="192"/>
      <c r="J42664" s="192"/>
    </row>
    <row r="42665" spans="9:10" ht="15.75">
      <c r="I42665" s="192"/>
      <c r="J42665" s="192"/>
    </row>
    <row r="42666" spans="9:10" ht="15.75">
      <c r="I42666" s="192"/>
      <c r="J42666" s="192"/>
    </row>
    <row r="42667" spans="9:10" ht="15.75">
      <c r="I42667" s="192"/>
      <c r="J42667" s="192"/>
    </row>
    <row r="42668" spans="9:10" ht="15.75">
      <c r="I42668" s="192"/>
      <c r="J42668" s="192"/>
    </row>
    <row r="42669" spans="9:10" ht="15.75">
      <c r="I42669" s="192"/>
      <c r="J42669" s="192"/>
    </row>
    <row r="42670" spans="9:10" ht="15.75">
      <c r="I42670" s="192"/>
      <c r="J42670" s="192"/>
    </row>
    <row r="42671" spans="9:10" ht="15.75">
      <c r="I42671" s="192"/>
      <c r="J42671" s="192"/>
    </row>
    <row r="42672" spans="9:10" ht="15.75">
      <c r="I42672" s="192"/>
      <c r="J42672" s="192"/>
    </row>
    <row r="42673" spans="9:10" ht="15.75">
      <c r="I42673" s="192"/>
      <c r="J42673" s="192"/>
    </row>
    <row r="42674" spans="9:10" ht="15.75">
      <c r="I42674" s="192"/>
      <c r="J42674" s="192"/>
    </row>
    <row r="42675" spans="9:10" ht="15.75">
      <c r="I42675" s="192"/>
      <c r="J42675" s="192"/>
    </row>
    <row r="42676" spans="9:10" ht="15.75">
      <c r="I42676" s="192"/>
      <c r="J42676" s="192"/>
    </row>
    <row r="42677" spans="9:10" ht="15.75">
      <c r="I42677" s="192"/>
      <c r="J42677" s="192"/>
    </row>
    <row r="42678" spans="9:10" ht="15.75">
      <c r="I42678" s="192"/>
      <c r="J42678" s="192"/>
    </row>
    <row r="42679" spans="9:10" ht="15.75">
      <c r="I42679" s="192"/>
      <c r="J42679" s="192"/>
    </row>
    <row r="42680" spans="9:10" ht="15.75">
      <c r="I42680" s="192"/>
      <c r="J42680" s="192"/>
    </row>
    <row r="42681" spans="9:10" ht="15.75">
      <c r="I42681" s="192"/>
      <c r="J42681" s="192"/>
    </row>
    <row r="42682" spans="9:10" ht="15.75">
      <c r="I42682" s="192"/>
      <c r="J42682" s="192"/>
    </row>
    <row r="42683" spans="9:10" ht="15.75">
      <c r="I42683" s="192"/>
      <c r="J42683" s="192"/>
    </row>
    <row r="42684" spans="9:10" ht="15.75">
      <c r="I42684" s="192"/>
      <c r="J42684" s="192"/>
    </row>
    <row r="42685" spans="9:10" ht="15.75">
      <c r="I42685" s="192"/>
      <c r="J42685" s="192"/>
    </row>
    <row r="42686" spans="9:10" ht="15.75">
      <c r="I42686" s="192"/>
      <c r="J42686" s="192"/>
    </row>
    <row r="42687" spans="9:10" ht="15.75">
      <c r="I42687" s="192"/>
      <c r="J42687" s="192"/>
    </row>
    <row r="42688" spans="9:10" ht="15.75">
      <c r="I42688" s="192"/>
      <c r="J42688" s="192"/>
    </row>
    <row r="42689" spans="9:10" ht="15.75">
      <c r="I42689" s="192"/>
      <c r="J42689" s="192"/>
    </row>
    <row r="42690" spans="9:10" ht="15.75">
      <c r="I42690" s="192"/>
      <c r="J42690" s="192"/>
    </row>
    <row r="42691" spans="9:10" ht="15.75">
      <c r="I42691" s="192"/>
      <c r="J42691" s="192"/>
    </row>
    <row r="42692" spans="9:10" ht="15.75">
      <c r="I42692" s="192"/>
      <c r="J42692" s="192"/>
    </row>
    <row r="42693" spans="9:10" ht="15.75">
      <c r="I42693" s="192"/>
      <c r="J42693" s="192"/>
    </row>
    <row r="42694" spans="9:10" ht="15.75">
      <c r="I42694" s="192"/>
      <c r="J42694" s="192"/>
    </row>
    <row r="42695" spans="9:10" ht="15.75">
      <c r="I42695" s="192"/>
      <c r="J42695" s="192"/>
    </row>
    <row r="42696" spans="9:10" ht="15.75">
      <c r="I42696" s="192"/>
      <c r="J42696" s="192"/>
    </row>
    <row r="42697" spans="9:10" ht="15.75">
      <c r="I42697" s="192"/>
      <c r="J42697" s="192"/>
    </row>
    <row r="42698" spans="9:10" ht="15.75">
      <c r="I42698" s="192"/>
      <c r="J42698" s="192"/>
    </row>
    <row r="42699" spans="9:10" ht="15.75">
      <c r="I42699" s="192"/>
      <c r="J42699" s="192"/>
    </row>
    <row r="42700" spans="9:10" ht="15.75">
      <c r="I42700" s="192"/>
      <c r="J42700" s="192"/>
    </row>
    <row r="42701" spans="9:10" ht="15.75">
      <c r="I42701" s="192"/>
      <c r="J42701" s="192"/>
    </row>
    <row r="42702" spans="9:10" ht="15.75">
      <c r="I42702" s="192"/>
      <c r="J42702" s="192"/>
    </row>
    <row r="42703" spans="9:10" ht="15.75">
      <c r="I42703" s="192"/>
      <c r="J42703" s="192"/>
    </row>
    <row r="42704" spans="9:10" ht="15.75">
      <c r="I42704" s="192"/>
      <c r="J42704" s="192"/>
    </row>
    <row r="42705" spans="9:10" ht="15.75">
      <c r="I42705" s="192"/>
      <c r="J42705" s="192"/>
    </row>
    <row r="42706" spans="9:10" ht="15.75">
      <c r="I42706" s="192"/>
      <c r="J42706" s="192"/>
    </row>
    <row r="42707" spans="9:10" ht="15.75">
      <c r="I42707" s="192"/>
      <c r="J42707" s="192"/>
    </row>
    <row r="42708" spans="9:10" ht="15.75">
      <c r="I42708" s="192"/>
      <c r="J42708" s="192"/>
    </row>
    <row r="42709" spans="9:10" ht="15.75">
      <c r="I42709" s="192"/>
      <c r="J42709" s="192"/>
    </row>
    <row r="42710" spans="9:10" ht="15.75">
      <c r="I42710" s="192"/>
      <c r="J42710" s="192"/>
    </row>
    <row r="42711" spans="9:10" ht="15.75">
      <c r="I42711" s="192"/>
      <c r="J42711" s="192"/>
    </row>
    <row r="42712" spans="9:10" ht="15.75">
      <c r="I42712" s="192"/>
      <c r="J42712" s="192"/>
    </row>
    <row r="42713" spans="9:10" ht="15.75">
      <c r="I42713" s="192"/>
      <c r="J42713" s="192"/>
    </row>
    <row r="42714" spans="9:10" ht="15.75">
      <c r="I42714" s="192"/>
      <c r="J42714" s="192"/>
    </row>
    <row r="42715" spans="9:10" ht="15.75">
      <c r="I42715" s="192"/>
      <c r="J42715" s="192"/>
    </row>
    <row r="42716" spans="9:10" ht="15.75">
      <c r="I42716" s="192"/>
      <c r="J42716" s="192"/>
    </row>
    <row r="42717" spans="9:10" ht="15.75">
      <c r="I42717" s="192"/>
      <c r="J42717" s="192"/>
    </row>
    <row r="42718" spans="9:10" ht="15.75">
      <c r="I42718" s="192"/>
      <c r="J42718" s="192"/>
    </row>
    <row r="42719" spans="9:10" ht="15.75">
      <c r="I42719" s="192"/>
      <c r="J42719" s="192"/>
    </row>
    <row r="42720" spans="9:10" ht="15.75">
      <c r="I42720" s="192"/>
      <c r="J42720" s="192"/>
    </row>
    <row r="42721" spans="9:10" ht="15.75">
      <c r="I42721" s="192"/>
      <c r="J42721" s="192"/>
    </row>
    <row r="42722" spans="9:10" ht="15.75">
      <c r="I42722" s="192"/>
      <c r="J42722" s="192"/>
    </row>
    <row r="42723" spans="9:10" ht="15.75">
      <c r="I42723" s="192"/>
      <c r="J42723" s="192"/>
    </row>
    <row r="42724" spans="9:10" ht="15.75">
      <c r="I42724" s="192"/>
      <c r="J42724" s="192"/>
    </row>
    <row r="42725" spans="9:10" ht="15.75">
      <c r="I42725" s="192"/>
      <c r="J42725" s="192"/>
    </row>
    <row r="42726" spans="9:10" ht="15.75">
      <c r="I42726" s="192"/>
      <c r="J42726" s="192"/>
    </row>
    <row r="42727" spans="9:10" ht="15.75">
      <c r="I42727" s="192"/>
      <c r="J42727" s="192"/>
    </row>
    <row r="42728" spans="9:10" ht="15.75">
      <c r="I42728" s="192"/>
      <c r="J42728" s="192"/>
    </row>
    <row r="42729" spans="9:10" ht="15.75">
      <c r="I42729" s="192"/>
      <c r="J42729" s="192"/>
    </row>
    <row r="42730" spans="9:10" ht="15.75">
      <c r="I42730" s="192"/>
      <c r="J42730" s="192"/>
    </row>
    <row r="42731" spans="9:10" ht="15.75">
      <c r="I42731" s="192"/>
      <c r="J42731" s="192"/>
    </row>
    <row r="42732" spans="9:10" ht="15.75">
      <c r="I42732" s="192"/>
      <c r="J42732" s="192"/>
    </row>
    <row r="42733" spans="9:10" ht="15.75">
      <c r="I42733" s="192"/>
      <c r="J42733" s="192"/>
    </row>
    <row r="42734" spans="9:10" ht="15.75">
      <c r="I42734" s="192"/>
      <c r="J42734" s="192"/>
    </row>
    <row r="42735" spans="9:10" ht="15.75">
      <c r="I42735" s="192"/>
      <c r="J42735" s="192"/>
    </row>
    <row r="42736" spans="9:10" ht="15.75">
      <c r="I42736" s="192"/>
      <c r="J42736" s="192"/>
    </row>
    <row r="42737" spans="9:10" ht="15.75">
      <c r="I42737" s="192"/>
      <c r="J42737" s="192"/>
    </row>
    <row r="42738" spans="9:10" ht="15.75">
      <c r="I42738" s="192"/>
      <c r="J42738" s="192"/>
    </row>
    <row r="42739" spans="9:10" ht="15.75">
      <c r="I42739" s="192"/>
      <c r="J42739" s="192"/>
    </row>
    <row r="42740" spans="9:10" ht="15.75">
      <c r="I42740" s="192"/>
      <c r="J42740" s="192"/>
    </row>
    <row r="42741" spans="9:10" ht="15.75">
      <c r="I42741" s="192"/>
      <c r="J42741" s="192"/>
    </row>
    <row r="42742" spans="9:10" ht="15.75">
      <c r="I42742" s="192"/>
      <c r="J42742" s="192"/>
    </row>
    <row r="42743" spans="9:10" ht="15.75">
      <c r="I42743" s="192"/>
      <c r="J42743" s="192"/>
    </row>
    <row r="42744" spans="9:10" ht="15.75">
      <c r="I42744" s="192"/>
      <c r="J42744" s="192"/>
    </row>
    <row r="42745" spans="9:10" ht="15.75">
      <c r="I42745" s="192"/>
      <c r="J42745" s="192"/>
    </row>
    <row r="42746" spans="9:10" ht="15.75">
      <c r="I42746" s="192"/>
      <c r="J42746" s="192"/>
    </row>
    <row r="42747" spans="9:10" ht="15.75">
      <c r="I42747" s="192"/>
      <c r="J42747" s="192"/>
    </row>
    <row r="42748" spans="9:10" ht="15.75">
      <c r="I42748" s="192"/>
      <c r="J42748" s="192"/>
    </row>
    <row r="42749" spans="9:10" ht="15.75">
      <c r="I42749" s="192"/>
      <c r="J42749" s="192"/>
    </row>
    <row r="42750" spans="9:10" ht="15.75">
      <c r="I42750" s="192"/>
      <c r="J42750" s="192"/>
    </row>
    <row r="42751" spans="9:10" ht="15.75">
      <c r="I42751" s="192"/>
      <c r="J42751" s="192"/>
    </row>
    <row r="42752" spans="9:10" ht="15.75">
      <c r="I42752" s="192"/>
      <c r="J42752" s="192"/>
    </row>
    <row r="42753" spans="9:10" ht="15.75">
      <c r="I42753" s="192"/>
      <c r="J42753" s="192"/>
    </row>
    <row r="42754" spans="9:10" ht="15.75">
      <c r="I42754" s="192"/>
      <c r="J42754" s="192"/>
    </row>
    <row r="42755" spans="9:10" ht="15.75">
      <c r="I42755" s="192"/>
      <c r="J42755" s="192"/>
    </row>
    <row r="42756" spans="9:10" ht="15.75">
      <c r="I42756" s="192"/>
      <c r="J42756" s="192"/>
    </row>
    <row r="42757" spans="9:10" ht="15.75">
      <c r="I42757" s="192"/>
      <c r="J42757" s="192"/>
    </row>
    <row r="42758" spans="9:10" ht="15.75">
      <c r="I42758" s="192"/>
      <c r="J42758" s="192"/>
    </row>
    <row r="42759" spans="9:10" ht="15.75">
      <c r="I42759" s="192"/>
      <c r="J42759" s="192"/>
    </row>
    <row r="42760" spans="9:10" ht="15.75">
      <c r="I42760" s="192"/>
      <c r="J42760" s="192"/>
    </row>
    <row r="42761" spans="9:10" ht="15.75">
      <c r="I42761" s="192"/>
      <c r="J42761" s="192"/>
    </row>
    <row r="42762" spans="9:10" ht="15.75">
      <c r="I42762" s="192"/>
      <c r="J42762" s="192"/>
    </row>
    <row r="42763" spans="9:10" ht="15.75">
      <c r="I42763" s="192"/>
      <c r="J42763" s="192"/>
    </row>
    <row r="42764" spans="9:10" ht="15.75">
      <c r="I42764" s="192"/>
      <c r="J42764" s="192"/>
    </row>
    <row r="42765" spans="9:10" ht="15.75">
      <c r="I42765" s="192"/>
      <c r="J42765" s="192"/>
    </row>
    <row r="42766" spans="9:10" ht="15.75">
      <c r="I42766" s="192"/>
      <c r="J42766" s="192"/>
    </row>
    <row r="42767" spans="9:10" ht="15.75">
      <c r="I42767" s="192"/>
      <c r="J42767" s="192"/>
    </row>
    <row r="42768" spans="9:10" ht="15.75">
      <c r="I42768" s="192"/>
      <c r="J42768" s="192"/>
    </row>
    <row r="42769" spans="9:10" ht="15.75">
      <c r="I42769" s="192"/>
      <c r="J42769" s="192"/>
    </row>
    <row r="42770" spans="9:10" ht="15.75">
      <c r="I42770" s="192"/>
      <c r="J42770" s="192"/>
    </row>
    <row r="42771" spans="9:10" ht="15.75">
      <c r="I42771" s="192"/>
      <c r="J42771" s="192"/>
    </row>
    <row r="42772" spans="9:10" ht="15.75">
      <c r="I42772" s="192"/>
      <c r="J42772" s="192"/>
    </row>
    <row r="42773" spans="9:10" ht="15.75">
      <c r="I42773" s="192"/>
      <c r="J42773" s="192"/>
    </row>
    <row r="42774" spans="9:10" ht="15.75">
      <c r="I42774" s="192"/>
      <c r="J42774" s="192"/>
    </row>
    <row r="42775" spans="9:10" ht="15.75">
      <c r="I42775" s="192"/>
      <c r="J42775" s="192"/>
    </row>
    <row r="42776" spans="9:10" ht="15.75">
      <c r="I42776" s="192"/>
      <c r="J42776" s="192"/>
    </row>
    <row r="42777" spans="9:10" ht="15.75">
      <c r="I42777" s="192"/>
      <c r="J42777" s="192"/>
    </row>
    <row r="42778" spans="9:10" ht="15.75">
      <c r="I42778" s="192"/>
      <c r="J42778" s="192"/>
    </row>
    <row r="42779" spans="9:10" ht="15.75">
      <c r="I42779" s="192"/>
      <c r="J42779" s="192"/>
    </row>
    <row r="42780" spans="9:10" ht="15.75">
      <c r="I42780" s="192"/>
      <c r="J42780" s="192"/>
    </row>
    <row r="42781" spans="9:10" ht="15.75">
      <c r="I42781" s="192"/>
      <c r="J42781" s="192"/>
    </row>
    <row r="42782" spans="9:10" ht="15.75">
      <c r="I42782" s="192"/>
      <c r="J42782" s="192"/>
    </row>
    <row r="42783" spans="9:10" ht="15.75">
      <c r="I42783" s="192"/>
      <c r="J42783" s="192"/>
    </row>
    <row r="42784" spans="9:10" ht="15.75">
      <c r="I42784" s="192"/>
      <c r="J42784" s="192"/>
    </row>
    <row r="42785" spans="9:10" ht="15.75">
      <c r="I42785" s="192"/>
      <c r="J42785" s="192"/>
    </row>
    <row r="42786" spans="9:10" ht="15.75">
      <c r="I42786" s="192"/>
      <c r="J42786" s="192"/>
    </row>
    <row r="42787" spans="9:10" ht="15.75">
      <c r="I42787" s="192"/>
      <c r="J42787" s="192"/>
    </row>
    <row r="42788" spans="9:10" ht="15.75">
      <c r="I42788" s="192"/>
      <c r="J42788" s="192"/>
    </row>
    <row r="42789" spans="9:10" ht="15.75">
      <c r="I42789" s="192"/>
      <c r="J42789" s="192"/>
    </row>
    <row r="42790" spans="9:10" ht="15.75">
      <c r="I42790" s="192"/>
      <c r="J42790" s="192"/>
    </row>
    <row r="42791" spans="9:10" ht="15.75">
      <c r="I42791" s="192"/>
      <c r="J42791" s="192"/>
    </row>
    <row r="42792" spans="9:10" ht="15.75">
      <c r="I42792" s="192"/>
      <c r="J42792" s="192"/>
    </row>
    <row r="42793" spans="9:10" ht="15.75">
      <c r="I42793" s="192"/>
      <c r="J42793" s="192"/>
    </row>
    <row r="42794" spans="9:10" ht="15.75">
      <c r="I42794" s="192"/>
      <c r="J42794" s="192"/>
    </row>
    <row r="42795" spans="9:10" ht="15.75">
      <c r="I42795" s="192"/>
      <c r="J42795" s="192"/>
    </row>
    <row r="42796" spans="9:10" ht="15.75">
      <c r="I42796" s="192"/>
      <c r="J42796" s="192"/>
    </row>
    <row r="42797" spans="9:10" ht="15.75">
      <c r="I42797" s="192"/>
      <c r="J42797" s="192"/>
    </row>
    <row r="42798" spans="9:10" ht="15.75">
      <c r="I42798" s="192"/>
      <c r="J42798" s="192"/>
    </row>
    <row r="42799" spans="9:10" ht="15.75">
      <c r="I42799" s="192"/>
      <c r="J42799" s="192"/>
    </row>
    <row r="42800" spans="9:10" ht="15.75">
      <c r="I42800" s="192"/>
      <c r="J42800" s="192"/>
    </row>
    <row r="42801" spans="9:10" ht="15.75">
      <c r="I42801" s="192"/>
      <c r="J42801" s="192"/>
    </row>
    <row r="42802" spans="9:10" ht="15.75">
      <c r="I42802" s="192"/>
      <c r="J42802" s="192"/>
    </row>
    <row r="42803" spans="9:10" ht="15.75">
      <c r="I42803" s="192"/>
      <c r="J42803" s="192"/>
    </row>
    <row r="42804" spans="9:10" ht="15.75">
      <c r="I42804" s="192"/>
      <c r="J42804" s="192"/>
    </row>
    <row r="42805" spans="9:10" ht="15.75">
      <c r="I42805" s="192"/>
      <c r="J42805" s="192"/>
    </row>
    <row r="42806" spans="9:10" ht="15.75">
      <c r="I42806" s="192"/>
      <c r="J42806" s="192"/>
    </row>
    <row r="42807" spans="9:10" ht="15.75">
      <c r="I42807" s="192"/>
      <c r="J42807" s="192"/>
    </row>
    <row r="42808" spans="9:10" ht="15.75">
      <c r="I42808" s="192"/>
      <c r="J42808" s="192"/>
    </row>
    <row r="42809" spans="9:10" ht="15.75">
      <c r="I42809" s="192"/>
      <c r="J42809" s="192"/>
    </row>
    <row r="42810" spans="9:10" ht="15.75">
      <c r="I42810" s="192"/>
      <c r="J42810" s="192"/>
    </row>
    <row r="42811" spans="9:10" ht="15.75">
      <c r="I42811" s="192"/>
      <c r="J42811" s="192"/>
    </row>
    <row r="42812" spans="9:10" ht="15.75">
      <c r="I42812" s="192"/>
      <c r="J42812" s="192"/>
    </row>
    <row r="42813" spans="9:10" ht="15.75">
      <c r="I42813" s="192"/>
      <c r="J42813" s="192"/>
    </row>
    <row r="42814" spans="9:10" ht="15.75">
      <c r="I42814" s="192"/>
      <c r="J42814" s="192"/>
    </row>
    <row r="42815" spans="9:10" ht="15.75">
      <c r="I42815" s="192"/>
      <c r="J42815" s="192"/>
    </row>
    <row r="42816" spans="9:10" ht="15.75">
      <c r="I42816" s="192"/>
      <c r="J42816" s="192"/>
    </row>
    <row r="42817" spans="9:10" ht="15.75">
      <c r="I42817" s="192"/>
      <c r="J42817" s="192"/>
    </row>
    <row r="42818" spans="9:10" ht="15.75">
      <c r="I42818" s="192"/>
      <c r="J42818" s="192"/>
    </row>
    <row r="42819" spans="9:10" ht="15.75">
      <c r="I42819" s="192"/>
      <c r="J42819" s="192"/>
    </row>
    <row r="42820" spans="9:10" ht="15.75">
      <c r="I42820" s="192"/>
      <c r="J42820" s="192"/>
    </row>
    <row r="42821" spans="9:10" ht="15.75">
      <c r="I42821" s="192"/>
      <c r="J42821" s="192"/>
    </row>
    <row r="42822" spans="9:10" ht="15.75">
      <c r="I42822" s="192"/>
      <c r="J42822" s="192"/>
    </row>
    <row r="42823" spans="9:10" ht="15.75">
      <c r="I42823" s="192"/>
      <c r="J42823" s="192"/>
    </row>
    <row r="42824" spans="9:10" ht="15.75">
      <c r="I42824" s="192"/>
      <c r="J42824" s="192"/>
    </row>
    <row r="42825" spans="9:10" ht="15.75">
      <c r="I42825" s="192"/>
      <c r="J42825" s="192"/>
    </row>
    <row r="42826" spans="9:10" ht="15.75">
      <c r="I42826" s="192"/>
      <c r="J42826" s="192"/>
    </row>
    <row r="42827" spans="9:10" ht="15.75">
      <c r="I42827" s="192"/>
      <c r="J42827" s="192"/>
    </row>
    <row r="42828" spans="9:10" ht="15.75">
      <c r="I42828" s="192"/>
      <c r="J42828" s="192"/>
    </row>
    <row r="42829" spans="9:10" ht="15.75">
      <c r="I42829" s="192"/>
      <c r="J42829" s="192"/>
    </row>
    <row r="42830" spans="9:10" ht="15.75">
      <c r="I42830" s="192"/>
      <c r="J42830" s="192"/>
    </row>
    <row r="42831" spans="9:10" ht="15.75">
      <c r="I42831" s="192"/>
      <c r="J42831" s="192"/>
    </row>
    <row r="42832" spans="9:10" ht="15.75">
      <c r="I42832" s="192"/>
      <c r="J42832" s="192"/>
    </row>
    <row r="42833" spans="9:10" ht="15.75">
      <c r="I42833" s="192"/>
      <c r="J42833" s="192"/>
    </row>
    <row r="42834" spans="9:10" ht="15.75">
      <c r="I42834" s="192"/>
      <c r="J42834" s="192"/>
    </row>
    <row r="42835" spans="9:10" ht="15.75">
      <c r="I42835" s="192"/>
      <c r="J42835" s="192"/>
    </row>
    <row r="42836" spans="9:10" ht="15.75">
      <c r="I42836" s="192"/>
      <c r="J42836" s="192"/>
    </row>
    <row r="42837" spans="9:10" ht="15.75">
      <c r="I42837" s="192"/>
      <c r="J42837" s="192"/>
    </row>
    <row r="42838" spans="9:10" ht="15.75">
      <c r="I42838" s="192"/>
      <c r="J42838" s="192"/>
    </row>
    <row r="42839" spans="9:10" ht="15.75">
      <c r="I42839" s="192"/>
      <c r="J42839" s="192"/>
    </row>
    <row r="42840" spans="9:10" ht="15.75">
      <c r="I42840" s="192"/>
      <c r="J42840" s="192"/>
    </row>
    <row r="42841" spans="9:10" ht="15.75">
      <c r="I42841" s="192"/>
      <c r="J42841" s="192"/>
    </row>
    <row r="42842" spans="9:10" ht="15.75">
      <c r="I42842" s="192"/>
      <c r="J42842" s="192"/>
    </row>
    <row r="42843" spans="9:10" ht="15.75">
      <c r="I42843" s="192"/>
      <c r="J42843" s="192"/>
    </row>
    <row r="42844" spans="9:10" ht="15.75">
      <c r="I42844" s="192"/>
      <c r="J42844" s="192"/>
    </row>
    <row r="42845" spans="9:10" ht="15.75">
      <c r="I42845" s="192"/>
      <c r="J42845" s="192"/>
    </row>
    <row r="42846" spans="9:10" ht="15.75">
      <c r="I42846" s="192"/>
      <c r="J42846" s="192"/>
    </row>
    <row r="42847" spans="9:10" ht="15.75">
      <c r="I42847" s="192"/>
      <c r="J42847" s="192"/>
    </row>
    <row r="42848" spans="9:10" ht="15.75">
      <c r="I42848" s="192"/>
      <c r="J42848" s="192"/>
    </row>
    <row r="42849" spans="9:10" ht="15.75">
      <c r="I42849" s="192"/>
      <c r="J42849" s="192"/>
    </row>
    <row r="42850" spans="9:10" ht="15.75">
      <c r="I42850" s="192"/>
      <c r="J42850" s="192"/>
    </row>
    <row r="42851" spans="9:10" ht="15.75">
      <c r="I42851" s="192"/>
      <c r="J42851" s="192"/>
    </row>
    <row r="42852" spans="9:10" ht="15.75">
      <c r="I42852" s="192"/>
      <c r="J42852" s="192"/>
    </row>
    <row r="42853" spans="9:10" ht="15.75">
      <c r="I42853" s="192"/>
      <c r="J42853" s="192"/>
    </row>
    <row r="42854" spans="9:10" ht="15.75">
      <c r="I42854" s="192"/>
      <c r="J42854" s="192"/>
    </row>
    <row r="42855" spans="9:10" ht="15.75">
      <c r="I42855" s="192"/>
      <c r="J42855" s="192"/>
    </row>
    <row r="42856" spans="9:10" ht="15.75">
      <c r="I42856" s="192"/>
      <c r="J42856" s="192"/>
    </row>
    <row r="42857" spans="9:10" ht="15.75">
      <c r="I42857" s="192"/>
      <c r="J42857" s="192"/>
    </row>
    <row r="42858" spans="9:10" ht="15.75">
      <c r="I42858" s="192"/>
      <c r="J42858" s="192"/>
    </row>
    <row r="42859" spans="9:10" ht="15.75">
      <c r="I42859" s="192"/>
      <c r="J42859" s="192"/>
    </row>
    <row r="42860" spans="9:10" ht="15.75">
      <c r="I42860" s="192"/>
      <c r="J42860" s="192"/>
    </row>
    <row r="42861" spans="9:10" ht="15.75">
      <c r="I42861" s="192"/>
      <c r="J42861" s="192"/>
    </row>
    <row r="42862" spans="9:10" ht="15.75">
      <c r="I42862" s="192"/>
      <c r="J42862" s="192"/>
    </row>
    <row r="42863" spans="9:10" ht="15.75">
      <c r="I42863" s="192"/>
      <c r="J42863" s="192"/>
    </row>
    <row r="42864" spans="9:10" ht="15.75">
      <c r="I42864" s="192"/>
      <c r="J42864" s="192"/>
    </row>
    <row r="42865" spans="9:10" ht="15.75">
      <c r="I42865" s="192"/>
      <c r="J42865" s="192"/>
    </row>
    <row r="42866" spans="9:10" ht="15.75">
      <c r="I42866" s="192"/>
      <c r="J42866" s="192"/>
    </row>
    <row r="42867" spans="9:10" ht="15.75">
      <c r="I42867" s="192"/>
      <c r="J42867" s="192"/>
    </row>
    <row r="42868" spans="9:10" ht="15.75">
      <c r="I42868" s="192"/>
      <c r="J42868" s="192"/>
    </row>
    <row r="42869" spans="9:10" ht="15.75">
      <c r="I42869" s="192"/>
      <c r="J42869" s="192"/>
    </row>
    <row r="42870" spans="9:10" ht="15.75">
      <c r="I42870" s="192"/>
      <c r="J42870" s="192"/>
    </row>
    <row r="42871" spans="9:10" ht="15.75">
      <c r="I42871" s="192"/>
      <c r="J42871" s="192"/>
    </row>
    <row r="42872" spans="9:10" ht="15.75">
      <c r="I42872" s="192"/>
      <c r="J42872" s="192"/>
    </row>
    <row r="42873" spans="9:10" ht="15.75">
      <c r="I42873" s="192"/>
      <c r="J42873" s="192"/>
    </row>
    <row r="42874" spans="9:10" ht="15.75">
      <c r="I42874" s="192"/>
      <c r="J42874" s="192"/>
    </row>
    <row r="42875" spans="9:10" ht="15.75">
      <c r="I42875" s="192"/>
      <c r="J42875" s="192"/>
    </row>
    <row r="42876" spans="9:10" ht="15.75">
      <c r="I42876" s="192"/>
      <c r="J42876" s="192"/>
    </row>
    <row r="42877" spans="9:10" ht="15.75">
      <c r="I42877" s="192"/>
      <c r="J42877" s="192"/>
    </row>
    <row r="42878" spans="9:10" ht="15.75">
      <c r="I42878" s="192"/>
      <c r="J42878" s="192"/>
    </row>
    <row r="42879" spans="9:10" ht="15.75">
      <c r="I42879" s="192"/>
      <c r="J42879" s="192"/>
    </row>
    <row r="42880" spans="9:10" ht="15.75">
      <c r="I42880" s="192"/>
      <c r="J42880" s="192"/>
    </row>
    <row r="42881" spans="9:10" ht="15.75">
      <c r="I42881" s="192"/>
      <c r="J42881" s="192"/>
    </row>
    <row r="42882" spans="9:10" ht="15.75">
      <c r="I42882" s="192"/>
      <c r="J42882" s="192"/>
    </row>
    <row r="42883" spans="9:10" ht="15.75">
      <c r="I42883" s="192"/>
      <c r="J42883" s="192"/>
    </row>
    <row r="42884" spans="9:10" ht="15.75">
      <c r="I42884" s="192"/>
      <c r="J42884" s="192"/>
    </row>
    <row r="42885" spans="9:10" ht="15.75">
      <c r="I42885" s="192"/>
      <c r="J42885" s="192"/>
    </row>
    <row r="42886" spans="9:10" ht="15.75">
      <c r="I42886" s="192"/>
      <c r="J42886" s="192"/>
    </row>
    <row r="42887" spans="9:10" ht="15.75">
      <c r="I42887" s="192"/>
      <c r="J42887" s="192"/>
    </row>
    <row r="42888" spans="9:10" ht="15.75">
      <c r="I42888" s="192"/>
      <c r="J42888" s="192"/>
    </row>
    <row r="42889" spans="9:10" ht="15.75">
      <c r="I42889" s="192"/>
      <c r="J42889" s="192"/>
    </row>
    <row r="42890" spans="9:10" ht="15.75">
      <c r="I42890" s="192"/>
      <c r="J42890" s="192"/>
    </row>
    <row r="42891" spans="9:10" ht="15.75">
      <c r="I42891" s="192"/>
      <c r="J42891" s="192"/>
    </row>
    <row r="42892" spans="9:10" ht="15.75">
      <c r="I42892" s="192"/>
      <c r="J42892" s="192"/>
    </row>
    <row r="42893" spans="9:10" ht="15.75">
      <c r="I42893" s="192"/>
      <c r="J42893" s="192"/>
    </row>
    <row r="42894" spans="9:10" ht="15.75">
      <c r="I42894" s="192"/>
      <c r="J42894" s="192"/>
    </row>
    <row r="42895" spans="9:10" ht="15.75">
      <c r="I42895" s="192"/>
      <c r="J42895" s="192"/>
    </row>
    <row r="42896" spans="9:10" ht="15.75">
      <c r="I42896" s="192"/>
      <c r="J42896" s="192"/>
    </row>
    <row r="42897" spans="9:10" ht="15.75">
      <c r="I42897" s="192"/>
      <c r="J42897" s="192"/>
    </row>
    <row r="42898" spans="9:10" ht="15.75">
      <c r="I42898" s="192"/>
      <c r="J42898" s="192"/>
    </row>
    <row r="42899" spans="9:10" ht="15.75">
      <c r="I42899" s="192"/>
      <c r="J42899" s="192"/>
    </row>
    <row r="42900" spans="9:10" ht="15.75">
      <c r="I42900" s="192"/>
      <c r="J42900" s="192"/>
    </row>
    <row r="42901" spans="9:10" ht="15.75">
      <c r="I42901" s="192"/>
      <c r="J42901" s="192"/>
    </row>
    <row r="42902" spans="9:10" ht="15.75">
      <c r="I42902" s="192"/>
      <c r="J42902" s="192"/>
    </row>
    <row r="42903" spans="9:10" ht="15.75">
      <c r="I42903" s="192"/>
      <c r="J42903" s="192"/>
    </row>
    <row r="42904" spans="9:10" ht="15.75">
      <c r="I42904" s="192"/>
      <c r="J42904" s="192"/>
    </row>
    <row r="42905" spans="9:10" ht="15.75">
      <c r="I42905" s="192"/>
      <c r="J42905" s="192"/>
    </row>
    <row r="42906" spans="9:10" ht="15.75">
      <c r="I42906" s="192"/>
      <c r="J42906" s="192"/>
    </row>
    <row r="42907" spans="9:10" ht="15.75">
      <c r="I42907" s="192"/>
      <c r="J42907" s="192"/>
    </row>
    <row r="42908" spans="9:10" ht="15.75">
      <c r="I42908" s="192"/>
      <c r="J42908" s="192"/>
    </row>
    <row r="42909" spans="9:10" ht="15.75">
      <c r="I42909" s="192"/>
      <c r="J42909" s="192"/>
    </row>
    <row r="42910" spans="9:10" ht="15.75">
      <c r="I42910" s="192"/>
      <c r="J42910" s="192"/>
    </row>
    <row r="42911" spans="9:10" ht="15.75">
      <c r="I42911" s="192"/>
      <c r="J42911" s="192"/>
    </row>
    <row r="42912" spans="9:10" ht="15.75">
      <c r="I42912" s="192"/>
      <c r="J42912" s="192"/>
    </row>
    <row r="42913" spans="9:10" ht="15.75">
      <c r="I42913" s="192"/>
      <c r="J42913" s="192"/>
    </row>
    <row r="42914" spans="9:10" ht="15.75">
      <c r="I42914" s="192"/>
      <c r="J42914" s="192"/>
    </row>
    <row r="42915" spans="9:10" ht="15.75">
      <c r="I42915" s="192"/>
      <c r="J42915" s="192"/>
    </row>
    <row r="42916" spans="9:10" ht="15.75">
      <c r="I42916" s="192"/>
      <c r="J42916" s="192"/>
    </row>
    <row r="42917" spans="9:10" ht="15.75">
      <c r="I42917" s="192"/>
      <c r="J42917" s="192"/>
    </row>
    <row r="42918" spans="9:10" ht="15.75">
      <c r="I42918" s="192"/>
      <c r="J42918" s="192"/>
    </row>
    <row r="42919" spans="9:10" ht="15.75">
      <c r="I42919" s="192"/>
      <c r="J42919" s="192"/>
    </row>
    <row r="42920" spans="9:10" ht="15.75">
      <c r="I42920" s="192"/>
      <c r="J42920" s="192"/>
    </row>
    <row r="42921" spans="9:10" ht="15.75">
      <c r="I42921" s="192"/>
      <c r="J42921" s="192"/>
    </row>
    <row r="42922" spans="9:10" ht="15.75">
      <c r="I42922" s="192"/>
      <c r="J42922" s="192"/>
    </row>
    <row r="42923" spans="9:10" ht="15.75">
      <c r="I42923" s="192"/>
      <c r="J42923" s="192"/>
    </row>
    <row r="42924" spans="9:10" ht="15.75">
      <c r="I42924" s="192"/>
      <c r="J42924" s="192"/>
    </row>
    <row r="42925" spans="9:10" ht="15.75">
      <c r="I42925" s="192"/>
      <c r="J42925" s="192"/>
    </row>
    <row r="42926" spans="9:10" ht="15.75">
      <c r="I42926" s="192"/>
      <c r="J42926" s="192"/>
    </row>
    <row r="42927" spans="9:10" ht="15.75">
      <c r="I42927" s="192"/>
      <c r="J42927" s="192"/>
    </row>
    <row r="42928" spans="9:10" ht="15.75">
      <c r="I42928" s="192"/>
      <c r="J42928" s="192"/>
    </row>
    <row r="42929" spans="9:10" ht="15.75">
      <c r="I42929" s="192"/>
      <c r="J42929" s="192"/>
    </row>
    <row r="42930" spans="9:10" ht="15.75">
      <c r="I42930" s="192"/>
      <c r="J42930" s="192"/>
    </row>
    <row r="42931" spans="9:10" ht="15.75">
      <c r="I42931" s="192"/>
      <c r="J42931" s="192"/>
    </row>
    <row r="42932" spans="9:10" ht="15.75">
      <c r="I42932" s="192"/>
      <c r="J42932" s="192"/>
    </row>
    <row r="42933" spans="9:10" ht="15.75">
      <c r="I42933" s="192"/>
      <c r="J42933" s="192"/>
    </row>
    <row r="42934" spans="9:10" ht="15.75">
      <c r="I42934" s="192"/>
      <c r="J42934" s="192"/>
    </row>
    <row r="42935" spans="9:10" ht="15.75">
      <c r="I42935" s="192"/>
      <c r="J42935" s="192"/>
    </row>
    <row r="42936" spans="9:10" ht="15.75">
      <c r="I42936" s="192"/>
      <c r="J42936" s="192"/>
    </row>
    <row r="42937" spans="9:10" ht="15.75">
      <c r="I42937" s="192"/>
      <c r="J42937" s="192"/>
    </row>
    <row r="42938" spans="9:10" ht="15.75">
      <c r="I42938" s="192"/>
      <c r="J42938" s="192"/>
    </row>
    <row r="42939" spans="9:10" ht="15.75">
      <c r="I42939" s="192"/>
      <c r="J42939" s="192"/>
    </row>
    <row r="42940" spans="9:10" ht="15.75">
      <c r="I42940" s="192"/>
      <c r="J42940" s="192"/>
    </row>
    <row r="42941" spans="9:10" ht="15.75">
      <c r="I42941" s="192"/>
      <c r="J42941" s="192"/>
    </row>
    <row r="42942" spans="9:10" ht="15.75">
      <c r="I42942" s="192"/>
      <c r="J42942" s="192"/>
    </row>
    <row r="42943" spans="9:10" ht="15.75">
      <c r="I42943" s="192"/>
      <c r="J42943" s="192"/>
    </row>
    <row r="42944" spans="9:10" ht="15.75">
      <c r="I42944" s="192"/>
      <c r="J42944" s="192"/>
    </row>
    <row r="42945" spans="9:10" ht="15.75">
      <c r="I42945" s="192"/>
      <c r="J42945" s="192"/>
    </row>
    <row r="42946" spans="9:10" ht="15.75">
      <c r="I42946" s="192"/>
      <c r="J42946" s="192"/>
    </row>
    <row r="42947" spans="9:10" ht="15.75">
      <c r="I42947" s="192"/>
      <c r="J42947" s="192"/>
    </row>
    <row r="42948" spans="9:10" ht="15.75">
      <c r="I42948" s="192"/>
      <c r="J42948" s="192"/>
    </row>
    <row r="42949" spans="9:10" ht="15.75">
      <c r="I42949" s="192"/>
      <c r="J42949" s="192"/>
    </row>
    <row r="42950" spans="9:10" ht="15.75">
      <c r="I42950" s="192"/>
      <c r="J42950" s="192"/>
    </row>
    <row r="42951" spans="9:10" ht="15.75">
      <c r="I42951" s="192"/>
      <c r="J42951" s="192"/>
    </row>
    <row r="42952" spans="9:10" ht="15.75">
      <c r="I42952" s="192"/>
      <c r="J42952" s="192"/>
    </row>
    <row r="42953" spans="9:10" ht="15.75">
      <c r="I42953" s="192"/>
      <c r="J42953" s="192"/>
    </row>
    <row r="42954" spans="9:10" ht="15.75">
      <c r="I42954" s="192"/>
      <c r="J42954" s="192"/>
    </row>
    <row r="42955" spans="9:10" ht="15.75">
      <c r="I42955" s="192"/>
      <c r="J42955" s="192"/>
    </row>
    <row r="42956" spans="9:10" ht="15.75">
      <c r="I42956" s="192"/>
      <c r="J42956" s="192"/>
    </row>
    <row r="42957" spans="9:10" ht="15.75">
      <c r="I42957" s="192"/>
      <c r="J42957" s="192"/>
    </row>
    <row r="42958" spans="9:10" ht="15.75">
      <c r="I42958" s="192"/>
      <c r="J42958" s="192"/>
    </row>
    <row r="42959" spans="9:10" ht="15.75">
      <c r="I42959" s="192"/>
      <c r="J42959" s="192"/>
    </row>
    <row r="42960" spans="9:10" ht="15.75">
      <c r="I42960" s="192"/>
      <c r="J42960" s="192"/>
    </row>
    <row r="42961" spans="9:10" ht="15.75">
      <c r="I42961" s="192"/>
      <c r="J42961" s="192"/>
    </row>
    <row r="42962" spans="9:10" ht="15.75">
      <c r="I42962" s="192"/>
      <c r="J42962" s="192"/>
    </row>
    <row r="42963" spans="9:10" ht="15.75">
      <c r="I42963" s="192"/>
      <c r="J42963" s="192"/>
    </row>
    <row r="42964" spans="9:10" ht="15.75">
      <c r="I42964" s="192"/>
      <c r="J42964" s="192"/>
    </row>
    <row r="42965" spans="9:10" ht="15.75">
      <c r="I42965" s="192"/>
      <c r="J42965" s="192"/>
    </row>
    <row r="42966" spans="9:10" ht="15.75">
      <c r="I42966" s="192"/>
      <c r="J42966" s="192"/>
    </row>
    <row r="42967" spans="9:10" ht="15.75">
      <c r="I42967" s="192"/>
      <c r="J42967" s="192"/>
    </row>
    <row r="42968" spans="9:10" ht="15.75">
      <c r="I42968" s="192"/>
      <c r="J42968" s="192"/>
    </row>
    <row r="42969" spans="9:10" ht="15.75">
      <c r="I42969" s="192"/>
      <c r="J42969" s="192"/>
    </row>
    <row r="42970" spans="9:10" ht="15.75">
      <c r="I42970" s="192"/>
      <c r="J42970" s="192"/>
    </row>
    <row r="42971" spans="9:10" ht="15.75">
      <c r="I42971" s="192"/>
      <c r="J42971" s="192"/>
    </row>
    <row r="42972" spans="9:10" ht="15.75">
      <c r="I42972" s="192"/>
      <c r="J42972" s="192"/>
    </row>
    <row r="42973" spans="9:10" ht="15.75">
      <c r="I42973" s="192"/>
      <c r="J42973" s="192"/>
    </row>
    <row r="42974" spans="9:10" ht="15.75">
      <c r="I42974" s="192"/>
      <c r="J42974" s="192"/>
    </row>
    <row r="42975" spans="9:10" ht="15.75">
      <c r="I42975" s="192"/>
      <c r="J42975" s="192"/>
    </row>
    <row r="42976" spans="9:10" ht="15.75">
      <c r="I42976" s="192"/>
      <c r="J42976" s="192"/>
    </row>
    <row r="42977" spans="9:10" ht="15.75">
      <c r="I42977" s="192"/>
      <c r="J42977" s="192"/>
    </row>
    <row r="42978" spans="9:10" ht="15.75">
      <c r="I42978" s="192"/>
      <c r="J42978" s="192"/>
    </row>
    <row r="42979" spans="9:10" ht="15.75">
      <c r="I42979" s="192"/>
      <c r="J42979" s="192"/>
    </row>
    <row r="42980" spans="9:10" ht="15.75">
      <c r="I42980" s="192"/>
      <c r="J42980" s="192"/>
    </row>
    <row r="42981" spans="9:10" ht="15.75">
      <c r="I42981" s="192"/>
      <c r="J42981" s="192"/>
    </row>
    <row r="42982" spans="9:10" ht="15.75">
      <c r="I42982" s="192"/>
      <c r="J42982" s="192"/>
    </row>
    <row r="42983" spans="9:10" ht="15.75">
      <c r="I42983" s="192"/>
      <c r="J42983" s="192"/>
    </row>
    <row r="42984" spans="9:10" ht="15.75">
      <c r="I42984" s="192"/>
      <c r="J42984" s="192"/>
    </row>
    <row r="42985" spans="9:10" ht="15.75">
      <c r="I42985" s="192"/>
      <c r="J42985" s="192"/>
    </row>
    <row r="42986" spans="9:10" ht="15.75">
      <c r="I42986" s="192"/>
      <c r="J42986" s="192"/>
    </row>
    <row r="42987" spans="9:10" ht="15.75">
      <c r="I42987" s="192"/>
      <c r="J42987" s="192"/>
    </row>
    <row r="42988" spans="9:10" ht="15.75">
      <c r="I42988" s="192"/>
      <c r="J42988" s="192"/>
    </row>
    <row r="42989" spans="9:10" ht="15.75">
      <c r="I42989" s="192"/>
      <c r="J42989" s="192"/>
    </row>
    <row r="42990" spans="9:10" ht="15.75">
      <c r="I42990" s="192"/>
      <c r="J42990" s="192"/>
    </row>
    <row r="42991" spans="9:10" ht="15.75">
      <c r="I42991" s="192"/>
      <c r="J42991" s="192"/>
    </row>
    <row r="42992" spans="9:10" ht="15.75">
      <c r="I42992" s="192"/>
      <c r="J42992" s="192"/>
    </row>
    <row r="42993" spans="9:10" ht="15.75">
      <c r="I42993" s="192"/>
      <c r="J42993" s="192"/>
    </row>
    <row r="42994" spans="9:10" ht="15.75">
      <c r="I42994" s="192"/>
      <c r="J42994" s="192"/>
    </row>
    <row r="42995" spans="9:10" ht="15.75">
      <c r="I42995" s="192"/>
      <c r="J42995" s="192"/>
    </row>
    <row r="42996" spans="9:10" ht="15.75">
      <c r="I42996" s="192"/>
      <c r="J42996" s="192"/>
    </row>
    <row r="42997" spans="9:10" ht="15.75">
      <c r="I42997" s="192"/>
      <c r="J42997" s="192"/>
    </row>
    <row r="42998" spans="9:10" ht="15.75">
      <c r="I42998" s="192"/>
      <c r="J42998" s="192"/>
    </row>
    <row r="42999" spans="9:10" ht="15.75">
      <c r="I42999" s="192"/>
      <c r="J42999" s="192"/>
    </row>
    <row r="43000" spans="9:10" ht="15.75">
      <c r="I43000" s="192"/>
      <c r="J43000" s="192"/>
    </row>
    <row r="43001" spans="9:10" ht="15.75">
      <c r="I43001" s="192"/>
      <c r="J43001" s="192"/>
    </row>
    <row r="43002" spans="9:10" ht="15.75">
      <c r="I43002" s="192"/>
      <c r="J43002" s="192"/>
    </row>
    <row r="43003" spans="9:10" ht="15.75">
      <c r="I43003" s="192"/>
      <c r="J43003" s="192"/>
    </row>
    <row r="43004" spans="9:10" ht="15.75">
      <c r="I43004" s="192"/>
      <c r="J43004" s="192"/>
    </row>
    <row r="43005" spans="9:10" ht="15.75">
      <c r="I43005" s="192"/>
      <c r="J43005" s="192"/>
    </row>
    <row r="43006" spans="9:10" ht="15.75">
      <c r="I43006" s="192"/>
      <c r="J43006" s="192"/>
    </row>
    <row r="43007" spans="9:10" ht="15.75">
      <c r="I43007" s="192"/>
      <c r="J43007" s="192"/>
    </row>
    <row r="43008" spans="9:10" ht="15.75">
      <c r="I43008" s="192"/>
      <c r="J43008" s="192"/>
    </row>
    <row r="43009" spans="9:10" ht="15.75">
      <c r="I43009" s="192"/>
      <c r="J43009" s="192"/>
    </row>
    <row r="43010" spans="9:10" ht="15.75">
      <c r="I43010" s="192"/>
      <c r="J43010" s="192"/>
    </row>
    <row r="43011" spans="9:10" ht="15.75">
      <c r="I43011" s="192"/>
      <c r="J43011" s="192"/>
    </row>
    <row r="43012" spans="9:10" ht="15.75">
      <c r="I43012" s="192"/>
      <c r="J43012" s="192"/>
    </row>
    <row r="43013" spans="9:10" ht="15.75">
      <c r="I43013" s="192"/>
      <c r="J43013" s="192"/>
    </row>
    <row r="43014" spans="9:10" ht="15.75">
      <c r="I43014" s="192"/>
      <c r="J43014" s="192"/>
    </row>
    <row r="43015" spans="9:10" ht="15.75">
      <c r="I43015" s="192"/>
      <c r="J43015" s="192"/>
    </row>
    <row r="43016" spans="9:10" ht="15.75">
      <c r="I43016" s="192"/>
      <c r="J43016" s="192"/>
    </row>
    <row r="43017" spans="9:10" ht="15.75">
      <c r="I43017" s="192"/>
      <c r="J43017" s="192"/>
    </row>
    <row r="43018" spans="9:10" ht="15.75">
      <c r="I43018" s="192"/>
      <c r="J43018" s="192"/>
    </row>
    <row r="43019" spans="9:10" ht="15.75">
      <c r="I43019" s="192"/>
      <c r="J43019" s="192"/>
    </row>
    <row r="43020" spans="9:10" ht="15.75">
      <c r="I43020" s="192"/>
      <c r="J43020" s="192"/>
    </row>
    <row r="43021" spans="9:10" ht="15.75">
      <c r="I43021" s="192"/>
      <c r="J43021" s="192"/>
    </row>
    <row r="43022" spans="9:10" ht="15.75">
      <c r="I43022" s="192"/>
      <c r="J43022" s="192"/>
    </row>
    <row r="43023" spans="9:10" ht="15.75">
      <c r="I43023" s="192"/>
      <c r="J43023" s="192"/>
    </row>
    <row r="43024" spans="9:10" ht="15.75">
      <c r="I43024" s="192"/>
      <c r="J43024" s="192"/>
    </row>
    <row r="43025" spans="9:10" ht="15.75">
      <c r="I43025" s="192"/>
      <c r="J43025" s="192"/>
    </row>
    <row r="43026" spans="9:10" ht="15.75">
      <c r="I43026" s="192"/>
      <c r="J43026" s="192"/>
    </row>
    <row r="43027" spans="9:10" ht="15.75">
      <c r="I43027" s="192"/>
      <c r="J43027" s="192"/>
    </row>
    <row r="43028" spans="9:10" ht="15.75">
      <c r="I43028" s="192"/>
      <c r="J43028" s="192"/>
    </row>
    <row r="43029" spans="9:10" ht="15.75">
      <c r="I43029" s="192"/>
      <c r="J43029" s="192"/>
    </row>
    <row r="43030" spans="9:10" ht="15.75">
      <c r="I43030" s="192"/>
      <c r="J43030" s="192"/>
    </row>
    <row r="43031" spans="9:10" ht="15.75">
      <c r="I43031" s="192"/>
      <c r="J43031" s="192"/>
    </row>
    <row r="43032" spans="9:10" ht="15.75">
      <c r="I43032" s="192"/>
      <c r="J43032" s="192"/>
    </row>
    <row r="43033" spans="9:10" ht="15.75">
      <c r="I43033" s="192"/>
      <c r="J43033" s="192"/>
    </row>
    <row r="43034" spans="9:10" ht="15.75">
      <c r="I43034" s="192"/>
      <c r="J43034" s="192"/>
    </row>
    <row r="43035" spans="9:10" ht="15.75">
      <c r="I43035" s="192"/>
      <c r="J43035" s="192"/>
    </row>
    <row r="43036" spans="9:10" ht="15.75">
      <c r="I43036" s="192"/>
      <c r="J43036" s="192"/>
    </row>
    <row r="43037" spans="9:10" ht="15.75">
      <c r="I43037" s="192"/>
      <c r="J43037" s="192"/>
    </row>
    <row r="43038" spans="9:10" ht="15.75">
      <c r="I43038" s="192"/>
      <c r="J43038" s="192"/>
    </row>
    <row r="43039" spans="9:10" ht="15.75">
      <c r="I43039" s="192"/>
      <c r="J43039" s="192"/>
    </row>
    <row r="43040" spans="9:10" ht="15.75">
      <c r="I43040" s="192"/>
      <c r="J43040" s="192"/>
    </row>
    <row r="43041" spans="9:10" ht="15.75">
      <c r="I43041" s="192"/>
      <c r="J43041" s="192"/>
    </row>
    <row r="43042" spans="9:10" ht="15.75">
      <c r="I43042" s="192"/>
      <c r="J43042" s="192"/>
    </row>
    <row r="43043" spans="9:10" ht="15.75">
      <c r="I43043" s="192"/>
      <c r="J43043" s="192"/>
    </row>
    <row r="43044" spans="9:10" ht="15.75">
      <c r="I43044" s="192"/>
      <c r="J43044" s="192"/>
    </row>
    <row r="43045" spans="9:10" ht="15.75">
      <c r="I43045" s="192"/>
      <c r="J43045" s="192"/>
    </row>
    <row r="43046" spans="9:10" ht="15.75">
      <c r="I43046" s="192"/>
      <c r="J43046" s="192"/>
    </row>
    <row r="43047" spans="9:10" ht="15.75">
      <c r="I43047" s="192"/>
      <c r="J43047" s="192"/>
    </row>
    <row r="43048" spans="9:10" ht="15.75">
      <c r="I43048" s="192"/>
      <c r="J43048" s="192"/>
    </row>
    <row r="43049" spans="9:10" ht="15.75">
      <c r="I43049" s="192"/>
      <c r="J43049" s="192"/>
    </row>
    <row r="43050" spans="9:10" ht="15.75">
      <c r="I43050" s="192"/>
      <c r="J43050" s="192"/>
    </row>
    <row r="43051" spans="9:10" ht="15.75">
      <c r="I43051" s="192"/>
      <c r="J43051" s="192"/>
    </row>
    <row r="43052" spans="9:10" ht="15.75">
      <c r="I43052" s="192"/>
      <c r="J43052" s="192"/>
    </row>
    <row r="43053" spans="9:10" ht="15.75">
      <c r="I43053" s="192"/>
      <c r="J43053" s="192"/>
    </row>
    <row r="43054" spans="9:10" ht="15.75">
      <c r="I43054" s="192"/>
      <c r="J43054" s="192"/>
    </row>
    <row r="43055" spans="9:10" ht="15.75">
      <c r="I43055" s="192"/>
      <c r="J43055" s="192"/>
    </row>
    <row r="43056" spans="9:10" ht="15.75">
      <c r="I43056" s="192"/>
      <c r="J43056" s="192"/>
    </row>
    <row r="43057" spans="9:10" ht="15.75">
      <c r="I43057" s="192"/>
      <c r="J43057" s="192"/>
    </row>
    <row r="43058" spans="9:10" ht="15.75">
      <c r="I43058" s="192"/>
      <c r="J43058" s="192"/>
    </row>
    <row r="43059" spans="9:10" ht="15.75">
      <c r="I43059" s="192"/>
      <c r="J43059" s="192"/>
    </row>
    <row r="43060" spans="9:10" ht="15.75">
      <c r="I43060" s="192"/>
      <c r="J43060" s="192"/>
    </row>
    <row r="43061" spans="9:10" ht="15.75">
      <c r="I43061" s="192"/>
      <c r="J43061" s="192"/>
    </row>
    <row r="43062" spans="9:10" ht="15.75">
      <c r="I43062" s="192"/>
      <c r="J43062" s="192"/>
    </row>
    <row r="43063" spans="9:10" ht="15.75">
      <c r="I43063" s="192"/>
      <c r="J43063" s="192"/>
    </row>
    <row r="43064" spans="9:10" ht="15.75">
      <c r="I43064" s="192"/>
      <c r="J43064" s="192"/>
    </row>
    <row r="43065" spans="9:10" ht="15.75">
      <c r="I43065" s="192"/>
      <c r="J43065" s="192"/>
    </row>
    <row r="43066" spans="9:10" ht="15.75">
      <c r="I43066" s="192"/>
      <c r="J43066" s="192"/>
    </row>
    <row r="43067" spans="9:10" ht="15.75">
      <c r="I43067" s="192"/>
      <c r="J43067" s="192"/>
    </row>
    <row r="43068" spans="9:10" ht="15.75">
      <c r="I43068" s="192"/>
      <c r="J43068" s="192"/>
    </row>
    <row r="43069" spans="9:10" ht="15.75">
      <c r="I43069" s="192"/>
      <c r="J43069" s="192"/>
    </row>
    <row r="43070" spans="9:10" ht="15.75">
      <c r="I43070" s="192"/>
      <c r="J43070" s="192"/>
    </row>
    <row r="43071" spans="9:10" ht="15.75">
      <c r="I43071" s="192"/>
      <c r="J43071" s="192"/>
    </row>
    <row r="43072" spans="9:10" ht="15.75">
      <c r="I43072" s="192"/>
      <c r="J43072" s="192"/>
    </row>
    <row r="43073" spans="9:10" ht="15.75">
      <c r="I43073" s="192"/>
      <c r="J43073" s="192"/>
    </row>
    <row r="43074" spans="9:10" ht="15.75">
      <c r="I43074" s="192"/>
      <c r="J43074" s="192"/>
    </row>
    <row r="43075" spans="9:10" ht="15.75">
      <c r="I43075" s="192"/>
      <c r="J43075" s="192"/>
    </row>
    <row r="43076" spans="9:10" ht="15.75">
      <c r="I43076" s="192"/>
      <c r="J43076" s="192"/>
    </row>
    <row r="43077" spans="9:10" ht="15.75">
      <c r="I43077" s="192"/>
      <c r="J43077" s="192"/>
    </row>
    <row r="43078" spans="9:10" ht="15.75">
      <c r="I43078" s="192"/>
      <c r="J43078" s="192"/>
    </row>
    <row r="43079" spans="9:10" ht="15.75">
      <c r="I43079" s="192"/>
      <c r="J43079" s="192"/>
    </row>
    <row r="43080" spans="9:10" ht="15.75">
      <c r="I43080" s="192"/>
      <c r="J43080" s="192"/>
    </row>
    <row r="43081" spans="9:10" ht="15.75">
      <c r="I43081" s="192"/>
      <c r="J43081" s="192"/>
    </row>
    <row r="43082" spans="9:10" ht="15.75">
      <c r="I43082" s="192"/>
      <c r="J43082" s="192"/>
    </row>
    <row r="43083" spans="9:10" ht="15.75">
      <c r="I43083" s="192"/>
      <c r="J43083" s="192"/>
    </row>
    <row r="43084" spans="9:10" ht="15.75">
      <c r="I43084" s="192"/>
      <c r="J43084" s="192"/>
    </row>
    <row r="43085" spans="9:10" ht="15.75">
      <c r="I43085" s="192"/>
      <c r="J43085" s="192"/>
    </row>
    <row r="43086" spans="9:10" ht="15.75">
      <c r="I43086" s="192"/>
      <c r="J43086" s="192"/>
    </row>
    <row r="43087" spans="9:10" ht="15.75">
      <c r="I43087" s="192"/>
      <c r="J43087" s="192"/>
    </row>
    <row r="43088" spans="9:10" ht="15.75">
      <c r="I43088" s="192"/>
      <c r="J43088" s="192"/>
    </row>
    <row r="43089" spans="9:10" ht="15.75">
      <c r="I43089" s="192"/>
      <c r="J43089" s="192"/>
    </row>
    <row r="43090" spans="9:10" ht="15.75">
      <c r="I43090" s="192"/>
      <c r="J43090" s="192"/>
    </row>
    <row r="43091" spans="9:10" ht="15.75">
      <c r="I43091" s="192"/>
      <c r="J43091" s="192"/>
    </row>
    <row r="43092" spans="9:10" ht="15.75">
      <c r="I43092" s="192"/>
      <c r="J43092" s="192"/>
    </row>
    <row r="43093" spans="9:10" ht="15.75">
      <c r="I43093" s="192"/>
      <c r="J43093" s="192"/>
    </row>
    <row r="43094" spans="9:10" ht="15.75">
      <c r="I43094" s="192"/>
      <c r="J43094" s="192"/>
    </row>
    <row r="43095" spans="9:10" ht="15.75">
      <c r="I43095" s="192"/>
      <c r="J43095" s="192"/>
    </row>
    <row r="43096" spans="9:10" ht="15.75">
      <c r="I43096" s="192"/>
      <c r="J43096" s="192"/>
    </row>
    <row r="43097" spans="9:10" ht="15.75">
      <c r="I43097" s="192"/>
      <c r="J43097" s="192"/>
    </row>
    <row r="43098" spans="9:10" ht="15.75">
      <c r="I43098" s="192"/>
      <c r="J43098" s="192"/>
    </row>
    <row r="43099" spans="9:10" ht="15.75">
      <c r="I43099" s="192"/>
      <c r="J43099" s="192"/>
    </row>
    <row r="43100" spans="9:10" ht="15.75">
      <c r="I43100" s="192"/>
      <c r="J43100" s="192"/>
    </row>
    <row r="43101" spans="9:10" ht="15.75">
      <c r="I43101" s="192"/>
      <c r="J43101" s="192"/>
    </row>
    <row r="43102" spans="9:10" ht="15.75">
      <c r="I43102" s="192"/>
      <c r="J43102" s="192"/>
    </row>
    <row r="43103" spans="9:10" ht="15.75">
      <c r="I43103" s="192"/>
      <c r="J43103" s="192"/>
    </row>
    <row r="43104" spans="9:10" ht="15.75">
      <c r="I43104" s="192"/>
      <c r="J43104" s="192"/>
    </row>
    <row r="43105" spans="9:10" ht="15.75">
      <c r="I43105" s="192"/>
      <c r="J43105" s="192"/>
    </row>
    <row r="43106" spans="9:10" ht="15.75">
      <c r="I43106" s="192"/>
      <c r="J43106" s="192"/>
    </row>
    <row r="43107" spans="9:10" ht="15.75">
      <c r="I43107" s="192"/>
      <c r="J43107" s="192"/>
    </row>
    <row r="43108" spans="9:10" ht="15.75">
      <c r="I43108" s="192"/>
      <c r="J43108" s="192"/>
    </row>
    <row r="43109" spans="9:10" ht="15.75">
      <c r="I43109" s="192"/>
      <c r="J43109" s="192"/>
    </row>
    <row r="43110" spans="9:10" ht="15.75">
      <c r="I43110" s="192"/>
      <c r="J43110" s="192"/>
    </row>
    <row r="43111" spans="9:10" ht="15.75">
      <c r="I43111" s="192"/>
      <c r="J43111" s="192"/>
    </row>
    <row r="43112" spans="9:10" ht="15.75">
      <c r="I43112" s="192"/>
      <c r="J43112" s="192"/>
    </row>
    <row r="43113" spans="9:10" ht="15.75">
      <c r="I43113" s="192"/>
      <c r="J43113" s="192"/>
    </row>
    <row r="43114" spans="9:10" ht="15.75">
      <c r="I43114" s="192"/>
      <c r="J43114" s="192"/>
    </row>
    <row r="43115" spans="9:10" ht="15.75">
      <c r="I43115" s="192"/>
      <c r="J43115" s="192"/>
    </row>
    <row r="43116" spans="9:10" ht="15.75">
      <c r="I43116" s="192"/>
      <c r="J43116" s="192"/>
    </row>
    <row r="43117" spans="9:10" ht="15.75">
      <c r="I43117" s="192"/>
      <c r="J43117" s="192"/>
    </row>
    <row r="43118" spans="9:10" ht="15.75">
      <c r="I43118" s="192"/>
      <c r="J43118" s="192"/>
    </row>
    <row r="43119" spans="9:10" ht="15.75">
      <c r="I43119" s="192"/>
      <c r="J43119" s="192"/>
    </row>
    <row r="43120" spans="9:10" ht="15.75">
      <c r="I43120" s="192"/>
      <c r="J43120" s="192"/>
    </row>
    <row r="43121" spans="9:10" ht="15.75">
      <c r="I43121" s="192"/>
      <c r="J43121" s="192"/>
    </row>
    <row r="43122" spans="9:10" ht="15.75">
      <c r="I43122" s="192"/>
      <c r="J43122" s="192"/>
    </row>
    <row r="43123" spans="9:10" ht="15.75">
      <c r="I43123" s="192"/>
      <c r="J43123" s="192"/>
    </row>
    <row r="43124" spans="9:10" ht="15.75">
      <c r="I43124" s="192"/>
      <c r="J43124" s="192"/>
    </row>
    <row r="43125" spans="9:10" ht="15.75">
      <c r="I43125" s="192"/>
      <c r="J43125" s="192"/>
    </row>
    <row r="43126" spans="9:10" ht="15.75">
      <c r="I43126" s="192"/>
      <c r="J43126" s="192"/>
    </row>
    <row r="43127" spans="9:10" ht="15.75">
      <c r="I43127" s="192"/>
      <c r="J43127" s="192"/>
    </row>
    <row r="43128" spans="9:10" ht="15.75">
      <c r="I43128" s="192"/>
      <c r="J43128" s="192"/>
    </row>
    <row r="43129" spans="9:10" ht="15.75">
      <c r="I43129" s="192"/>
      <c r="J43129" s="192"/>
    </row>
    <row r="43130" spans="9:10" ht="15.75">
      <c r="I43130" s="192"/>
      <c r="J43130" s="192"/>
    </row>
    <row r="43131" spans="9:10" ht="15.75">
      <c r="I43131" s="192"/>
      <c r="J43131" s="192"/>
    </row>
    <row r="43132" spans="9:10" ht="15.75">
      <c r="I43132" s="192"/>
      <c r="J43132" s="192"/>
    </row>
    <row r="43133" spans="9:10" ht="15.75">
      <c r="I43133" s="192"/>
      <c r="J43133" s="192"/>
    </row>
    <row r="43134" spans="9:10" ht="15.75">
      <c r="I43134" s="192"/>
      <c r="J43134" s="192"/>
    </row>
    <row r="43135" spans="9:10" ht="15.75">
      <c r="I43135" s="192"/>
      <c r="J43135" s="192"/>
    </row>
    <row r="43136" spans="9:10" ht="15.75">
      <c r="I43136" s="192"/>
      <c r="J43136" s="192"/>
    </row>
    <row r="43137" spans="9:10" ht="15.75">
      <c r="I43137" s="192"/>
      <c r="J43137" s="192"/>
    </row>
    <row r="43138" spans="9:10" ht="15.75">
      <c r="I43138" s="192"/>
      <c r="J43138" s="192"/>
    </row>
    <row r="43139" spans="9:10" ht="15.75">
      <c r="I43139" s="192"/>
      <c r="J43139" s="192"/>
    </row>
    <row r="43140" spans="9:10" ht="15.75">
      <c r="I43140" s="192"/>
      <c r="J43140" s="192"/>
    </row>
    <row r="43141" spans="9:10" ht="15.75">
      <c r="I43141" s="192"/>
      <c r="J43141" s="192"/>
    </row>
    <row r="43142" spans="9:10" ht="15.75">
      <c r="I43142" s="192"/>
      <c r="J43142" s="192"/>
    </row>
    <row r="43143" spans="9:10" ht="15.75">
      <c r="I43143" s="192"/>
      <c r="J43143" s="192"/>
    </row>
    <row r="43144" spans="9:10" ht="15.75">
      <c r="I43144" s="192"/>
      <c r="J43144" s="192"/>
    </row>
    <row r="43145" spans="9:10" ht="15.75">
      <c r="I43145" s="192"/>
      <c r="J43145" s="192"/>
    </row>
    <row r="43146" spans="9:10" ht="15.75">
      <c r="I43146" s="192"/>
      <c r="J43146" s="192"/>
    </row>
    <row r="43147" spans="9:10" ht="15.75">
      <c r="I43147" s="192"/>
      <c r="J43147" s="192"/>
    </row>
    <row r="43148" spans="9:10" ht="15.75">
      <c r="I43148" s="192"/>
      <c r="J43148" s="192"/>
    </row>
    <row r="43149" spans="9:10" ht="15.75">
      <c r="I43149" s="192"/>
      <c r="J43149" s="192"/>
    </row>
    <row r="43150" spans="9:10" ht="15.75">
      <c r="I43150" s="192"/>
      <c r="J43150" s="192"/>
    </row>
    <row r="43151" spans="9:10" ht="15.75">
      <c r="I43151" s="192"/>
      <c r="J43151" s="192"/>
    </row>
    <row r="43152" spans="9:10" ht="15.75">
      <c r="I43152" s="192"/>
      <c r="J43152" s="192"/>
    </row>
    <row r="43153" spans="9:10" ht="15.75">
      <c r="I43153" s="192"/>
      <c r="J43153" s="192"/>
    </row>
    <row r="43154" spans="9:10" ht="15.75">
      <c r="I43154" s="192"/>
      <c r="J43154" s="192"/>
    </row>
    <row r="43155" spans="9:10" ht="15.75">
      <c r="I43155" s="192"/>
      <c r="J43155" s="192"/>
    </row>
    <row r="43156" spans="9:10" ht="15.75">
      <c r="I43156" s="192"/>
      <c r="J43156" s="192"/>
    </row>
    <row r="43157" spans="9:10" ht="15.75">
      <c r="I43157" s="192"/>
      <c r="J43157" s="192"/>
    </row>
    <row r="43158" spans="9:10" ht="15.75">
      <c r="I43158" s="192"/>
      <c r="J43158" s="192"/>
    </row>
    <row r="43159" spans="9:10" ht="15.75">
      <c r="I43159" s="192"/>
      <c r="J43159" s="192"/>
    </row>
    <row r="43160" spans="9:10" ht="15.75">
      <c r="I43160" s="192"/>
      <c r="J43160" s="192"/>
    </row>
    <row r="43161" spans="9:10" ht="15.75">
      <c r="I43161" s="192"/>
      <c r="J43161" s="192"/>
    </row>
    <row r="43162" spans="9:10" ht="15.75">
      <c r="I43162" s="192"/>
      <c r="J43162" s="192"/>
    </row>
    <row r="43163" spans="9:10" ht="15.75">
      <c r="I43163" s="192"/>
      <c r="J43163" s="192"/>
    </row>
    <row r="43164" spans="9:10" ht="15.75">
      <c r="I43164" s="192"/>
      <c r="J43164" s="192"/>
    </row>
    <row r="43165" spans="9:10" ht="15.75">
      <c r="I43165" s="192"/>
      <c r="J43165" s="192"/>
    </row>
    <row r="43166" spans="9:10" ht="15.75">
      <c r="I43166" s="192"/>
      <c r="J43166" s="192"/>
    </row>
    <row r="43167" spans="9:10" ht="15.75">
      <c r="I43167" s="192"/>
      <c r="J43167" s="192"/>
    </row>
    <row r="43168" spans="9:10" ht="15.75">
      <c r="I43168" s="192"/>
      <c r="J43168" s="192"/>
    </row>
    <row r="43169" spans="9:10" ht="15.75">
      <c r="I43169" s="192"/>
      <c r="J43169" s="192"/>
    </row>
    <row r="43170" spans="9:10" ht="15.75">
      <c r="I43170" s="192"/>
      <c r="J43170" s="192"/>
    </row>
    <row r="43171" spans="9:10" ht="15.75">
      <c r="I43171" s="192"/>
      <c r="J43171" s="192"/>
    </row>
    <row r="43172" spans="9:10" ht="15.75">
      <c r="I43172" s="192"/>
      <c r="J43172" s="192"/>
    </row>
    <row r="43173" spans="9:10" ht="15.75">
      <c r="I43173" s="192"/>
      <c r="J43173" s="192"/>
    </row>
    <row r="43174" spans="9:10" ht="15.75">
      <c r="I43174" s="192"/>
      <c r="J43174" s="192"/>
    </row>
    <row r="43175" spans="9:10" ht="15.75">
      <c r="I43175" s="192"/>
      <c r="J43175" s="192"/>
    </row>
    <row r="43176" spans="9:10" ht="15.75">
      <c r="I43176" s="192"/>
      <c r="J43176" s="192"/>
    </row>
    <row r="43177" spans="9:10" ht="15.75">
      <c r="I43177" s="192"/>
      <c r="J43177" s="192"/>
    </row>
    <row r="43178" spans="9:10" ht="15.75">
      <c r="I43178" s="192"/>
      <c r="J43178" s="192"/>
    </row>
    <row r="43179" spans="9:10" ht="15.75">
      <c r="I43179" s="192"/>
      <c r="J43179" s="192"/>
    </row>
    <row r="43180" spans="9:10" ht="15.75">
      <c r="I43180" s="192"/>
      <c r="J43180" s="192"/>
    </row>
    <row r="43181" spans="9:10" ht="15.75">
      <c r="I43181" s="192"/>
      <c r="J43181" s="192"/>
    </row>
    <row r="43182" spans="9:10" ht="15.75">
      <c r="I43182" s="192"/>
      <c r="J43182" s="192"/>
    </row>
    <row r="43183" spans="9:10" ht="15.75">
      <c r="I43183" s="192"/>
      <c r="J43183" s="192"/>
    </row>
    <row r="43184" spans="9:10" ht="15.75">
      <c r="I43184" s="192"/>
      <c r="J43184" s="192"/>
    </row>
    <row r="43185" spans="9:10" ht="15.75">
      <c r="I43185" s="192"/>
      <c r="J43185" s="192"/>
    </row>
    <row r="43186" spans="9:10" ht="15.75">
      <c r="I43186" s="192"/>
      <c r="J43186" s="192"/>
    </row>
    <row r="43187" spans="9:10" ht="15.75">
      <c r="I43187" s="192"/>
      <c r="J43187" s="192"/>
    </row>
    <row r="43188" spans="9:10" ht="15.75">
      <c r="I43188" s="192"/>
      <c r="J43188" s="192"/>
    </row>
    <row r="43189" spans="9:10" ht="15.75">
      <c r="I43189" s="192"/>
      <c r="J43189" s="192"/>
    </row>
    <row r="43190" spans="9:10" ht="15.75">
      <c r="I43190" s="192"/>
      <c r="J43190" s="192"/>
    </row>
    <row r="43191" spans="9:10" ht="15.75">
      <c r="I43191" s="192"/>
      <c r="J43191" s="192"/>
    </row>
    <row r="43192" spans="9:10" ht="15.75">
      <c r="I43192" s="192"/>
      <c r="J43192" s="192"/>
    </row>
    <row r="43193" spans="9:10" ht="15.75">
      <c r="I43193" s="192"/>
      <c r="J43193" s="192"/>
    </row>
    <row r="43194" spans="9:10" ht="15.75">
      <c r="I43194" s="192"/>
      <c r="J43194" s="192"/>
    </row>
    <row r="43195" spans="9:10" ht="15.75">
      <c r="I43195" s="192"/>
      <c r="J43195" s="192"/>
    </row>
    <row r="43196" spans="9:10" ht="15.75">
      <c r="I43196" s="192"/>
      <c r="J43196" s="192"/>
    </row>
    <row r="43197" spans="9:10" ht="15.75">
      <c r="I43197" s="192"/>
      <c r="J43197" s="192"/>
    </row>
    <row r="43198" spans="9:10" ht="15.75">
      <c r="I43198" s="192"/>
      <c r="J43198" s="192"/>
    </row>
    <row r="43199" spans="9:10" ht="15.75">
      <c r="I43199" s="192"/>
      <c r="J43199" s="192"/>
    </row>
    <row r="43200" spans="9:10" ht="15.75">
      <c r="I43200" s="192"/>
      <c r="J43200" s="192"/>
    </row>
    <row r="43201" spans="9:10" ht="15.75">
      <c r="I43201" s="192"/>
      <c r="J43201" s="192"/>
    </row>
    <row r="43202" spans="9:10" ht="15.75">
      <c r="I43202" s="192"/>
      <c r="J43202" s="192"/>
    </row>
    <row r="43203" spans="9:10" ht="15.75">
      <c r="I43203" s="192"/>
      <c r="J43203" s="192"/>
    </row>
    <row r="43204" spans="9:10" ht="15.75">
      <c r="I43204" s="192"/>
      <c r="J43204" s="192"/>
    </row>
    <row r="43205" spans="9:10" ht="15.75">
      <c r="I43205" s="192"/>
      <c r="J43205" s="192"/>
    </row>
    <row r="43206" spans="9:10" ht="15.75">
      <c r="I43206" s="192"/>
      <c r="J43206" s="192"/>
    </row>
    <row r="43207" spans="9:10" ht="15.75">
      <c r="I43207" s="192"/>
      <c r="J43207" s="192"/>
    </row>
    <row r="43208" spans="9:10" ht="15.75">
      <c r="I43208" s="192"/>
      <c r="J43208" s="192"/>
    </row>
    <row r="43209" spans="9:10" ht="15.75">
      <c r="I43209" s="192"/>
      <c r="J43209" s="192"/>
    </row>
    <row r="43210" spans="9:10" ht="15.75">
      <c r="I43210" s="192"/>
      <c r="J43210" s="192"/>
    </row>
    <row r="43211" spans="9:10" ht="15.75">
      <c r="I43211" s="192"/>
      <c r="J43211" s="192"/>
    </row>
    <row r="43212" spans="9:10" ht="15.75">
      <c r="I43212" s="192"/>
      <c r="J43212" s="192"/>
    </row>
    <row r="43213" spans="9:10" ht="15.75">
      <c r="I43213" s="192"/>
      <c r="J43213" s="192"/>
    </row>
    <row r="43214" spans="9:10" ht="15.75">
      <c r="I43214" s="192"/>
      <c r="J43214" s="192"/>
    </row>
    <row r="43215" spans="9:10" ht="15.75">
      <c r="I43215" s="192"/>
      <c r="J43215" s="192"/>
    </row>
    <row r="43216" spans="9:10" ht="15.75">
      <c r="I43216" s="192"/>
      <c r="J43216" s="192"/>
    </row>
    <row r="43217" spans="9:10" ht="15.75">
      <c r="I43217" s="192"/>
      <c r="J43217" s="192"/>
    </row>
    <row r="43218" spans="9:10" ht="15.75">
      <c r="I43218" s="192"/>
      <c r="J43218" s="192"/>
    </row>
    <row r="43219" spans="9:10" ht="15.75">
      <c r="I43219" s="192"/>
      <c r="J43219" s="192"/>
    </row>
    <row r="43220" spans="9:10" ht="15.75">
      <c r="I43220" s="192"/>
      <c r="J43220" s="192"/>
    </row>
    <row r="43221" spans="9:10" ht="15.75">
      <c r="I43221" s="192"/>
      <c r="J43221" s="192"/>
    </row>
    <row r="43222" spans="9:10" ht="15.75">
      <c r="I43222" s="192"/>
      <c r="J43222" s="192"/>
    </row>
    <row r="43223" spans="9:10" ht="15.75">
      <c r="I43223" s="192"/>
      <c r="J43223" s="192"/>
    </row>
    <row r="43224" spans="9:10" ht="15.75">
      <c r="I43224" s="192"/>
      <c r="J43224" s="192"/>
    </row>
    <row r="43225" spans="9:10" ht="15.75">
      <c r="I43225" s="192"/>
      <c r="J43225" s="192"/>
    </row>
    <row r="43226" spans="9:10" ht="15.75">
      <c r="I43226" s="192"/>
      <c r="J43226" s="192"/>
    </row>
    <row r="43227" spans="9:10" ht="15.75">
      <c r="I43227" s="192"/>
      <c r="J43227" s="192"/>
    </row>
    <row r="43228" spans="9:10" ht="15.75">
      <c r="I43228" s="192"/>
      <c r="J43228" s="192"/>
    </row>
    <row r="43229" spans="9:10" ht="15.75">
      <c r="I43229" s="192"/>
      <c r="J43229" s="192"/>
    </row>
    <row r="43230" spans="9:10" ht="15.75">
      <c r="I43230" s="192"/>
      <c r="J43230" s="192"/>
    </row>
    <row r="43231" spans="9:10" ht="15.75">
      <c r="I43231" s="192"/>
      <c r="J43231" s="192"/>
    </row>
    <row r="43232" spans="9:10" ht="15.75">
      <c r="I43232" s="192"/>
      <c r="J43232" s="192"/>
    </row>
    <row r="43233" spans="9:10" ht="15.75">
      <c r="I43233" s="192"/>
      <c r="J43233" s="192"/>
    </row>
    <row r="43234" spans="9:10" ht="15.75">
      <c r="I43234" s="192"/>
      <c r="J43234" s="192"/>
    </row>
    <row r="43235" spans="9:10" ht="15.75">
      <c r="I43235" s="192"/>
      <c r="J43235" s="192"/>
    </row>
    <row r="43236" spans="9:10" ht="15.75">
      <c r="I43236" s="192"/>
      <c r="J43236" s="192"/>
    </row>
    <row r="43237" spans="9:10" ht="15.75">
      <c r="I43237" s="192"/>
      <c r="J43237" s="192"/>
    </row>
    <row r="43238" spans="9:10" ht="15.75">
      <c r="I43238" s="192"/>
      <c r="J43238" s="192"/>
    </row>
    <row r="43239" spans="9:10" ht="15.75">
      <c r="I43239" s="192"/>
      <c r="J43239" s="192"/>
    </row>
    <row r="43240" spans="9:10" ht="15.75">
      <c r="I43240" s="192"/>
      <c r="J43240" s="192"/>
    </row>
    <row r="43241" spans="9:10" ht="15.75">
      <c r="I43241" s="192"/>
      <c r="J43241" s="192"/>
    </row>
    <row r="43242" spans="9:10" ht="15.75">
      <c r="I43242" s="192"/>
      <c r="J43242" s="192"/>
    </row>
    <row r="43243" spans="9:10" ht="15.75">
      <c r="I43243" s="192"/>
      <c r="J43243" s="192"/>
    </row>
    <row r="43244" spans="9:10" ht="15.75">
      <c r="I43244" s="192"/>
      <c r="J43244" s="192"/>
    </row>
    <row r="43245" spans="9:10" ht="15.75">
      <c r="I43245" s="192"/>
      <c r="J43245" s="192"/>
    </row>
    <row r="43246" spans="9:10" ht="15.75">
      <c r="I43246" s="192"/>
      <c r="J43246" s="192"/>
    </row>
    <row r="43247" spans="9:10" ht="15.75">
      <c r="I43247" s="192"/>
      <c r="J43247" s="192"/>
    </row>
    <row r="43248" spans="9:10" ht="15.75">
      <c r="I43248" s="192"/>
      <c r="J43248" s="192"/>
    </row>
    <row r="43249" spans="9:10" ht="15.75">
      <c r="I43249" s="192"/>
      <c r="J43249" s="192"/>
    </row>
    <row r="43250" spans="9:10" ht="15.75">
      <c r="I43250" s="192"/>
      <c r="J43250" s="192"/>
    </row>
    <row r="43251" spans="9:10" ht="15.75">
      <c r="I43251" s="192"/>
      <c r="J43251" s="192"/>
    </row>
    <row r="43252" spans="9:10" ht="15.75">
      <c r="I43252" s="192"/>
      <c r="J43252" s="192"/>
    </row>
    <row r="43253" spans="9:10" ht="15.75">
      <c r="I43253" s="192"/>
      <c r="J43253" s="192"/>
    </row>
    <row r="43254" spans="9:10" ht="15.75">
      <c r="I43254" s="192"/>
      <c r="J43254" s="192"/>
    </row>
    <row r="43255" spans="9:10" ht="15.75">
      <c r="I43255" s="192"/>
      <c r="J43255" s="192"/>
    </row>
    <row r="43256" spans="9:10" ht="15.75">
      <c r="I43256" s="192"/>
      <c r="J43256" s="192"/>
    </row>
    <row r="43257" spans="9:10" ht="15.75">
      <c r="I43257" s="192"/>
      <c r="J43257" s="192"/>
    </row>
    <row r="43258" spans="9:10" ht="15.75">
      <c r="I43258" s="192"/>
      <c r="J43258" s="192"/>
    </row>
    <row r="43259" spans="9:10" ht="15.75">
      <c r="I43259" s="192"/>
      <c r="J43259" s="192"/>
    </row>
    <row r="43260" spans="9:10" ht="15.75">
      <c r="I43260" s="192"/>
      <c r="J43260" s="192"/>
    </row>
    <row r="43261" spans="9:10" ht="15.75">
      <c r="I43261" s="192"/>
      <c r="J43261" s="192"/>
    </row>
    <row r="43262" spans="9:10" ht="15.75">
      <c r="I43262" s="192"/>
      <c r="J43262" s="192"/>
    </row>
    <row r="43263" spans="9:10" ht="15.75">
      <c r="I43263" s="192"/>
      <c r="J43263" s="192"/>
    </row>
    <row r="43264" spans="9:10" ht="15.75">
      <c r="I43264" s="192"/>
      <c r="J43264" s="192"/>
    </row>
    <row r="43265" spans="9:10" ht="15.75">
      <c r="I43265" s="192"/>
      <c r="J43265" s="192"/>
    </row>
    <row r="43266" spans="9:10" ht="15.75">
      <c r="I43266" s="192"/>
      <c r="J43266" s="192"/>
    </row>
    <row r="43267" spans="9:10" ht="15.75">
      <c r="I43267" s="192"/>
      <c r="J43267" s="192"/>
    </row>
    <row r="43268" spans="9:10" ht="15.75">
      <c r="I43268" s="192"/>
      <c r="J43268" s="192"/>
    </row>
    <row r="43269" spans="9:10" ht="15.75">
      <c r="I43269" s="192"/>
      <c r="J43269" s="192"/>
    </row>
    <row r="43270" spans="9:10" ht="15.75">
      <c r="I43270" s="192"/>
      <c r="J43270" s="192"/>
    </row>
    <row r="43271" spans="9:10" ht="15.75">
      <c r="I43271" s="192"/>
      <c r="J43271" s="192"/>
    </row>
    <row r="43272" spans="9:10" ht="15.75">
      <c r="I43272" s="192"/>
      <c r="J43272" s="192"/>
    </row>
    <row r="43273" spans="9:10" ht="15.75">
      <c r="I43273" s="192"/>
      <c r="J43273" s="192"/>
    </row>
    <row r="43274" spans="9:10" ht="15.75">
      <c r="I43274" s="192"/>
      <c r="J43274" s="192"/>
    </row>
    <row r="43275" spans="9:10" ht="15.75">
      <c r="I43275" s="192"/>
      <c r="J43275" s="192"/>
    </row>
    <row r="43276" spans="9:10" ht="15.75">
      <c r="I43276" s="192"/>
      <c r="J43276" s="192"/>
    </row>
    <row r="43277" spans="9:10" ht="15.75">
      <c r="I43277" s="192"/>
      <c r="J43277" s="192"/>
    </row>
    <row r="43278" spans="9:10" ht="15.75">
      <c r="I43278" s="192"/>
      <c r="J43278" s="192"/>
    </row>
    <row r="43279" spans="9:10" ht="15.75">
      <c r="I43279" s="192"/>
      <c r="J43279" s="192"/>
    </row>
    <row r="43280" spans="9:10" ht="15.75">
      <c r="I43280" s="192"/>
      <c r="J43280" s="192"/>
    </row>
    <row r="43281" spans="9:10" ht="15.75">
      <c r="I43281" s="192"/>
      <c r="J43281" s="192"/>
    </row>
    <row r="43282" spans="9:10" ht="15.75">
      <c r="I43282" s="192"/>
      <c r="J43282" s="192"/>
    </row>
    <row r="43283" spans="9:10" ht="15.75">
      <c r="I43283" s="192"/>
      <c r="J43283" s="192"/>
    </row>
    <row r="43284" spans="9:10" ht="15.75">
      <c r="I43284" s="192"/>
      <c r="J43284" s="192"/>
    </row>
    <row r="43285" spans="9:10" ht="15.75">
      <c r="I43285" s="192"/>
      <c r="J43285" s="192"/>
    </row>
    <row r="43286" spans="9:10" ht="15.75">
      <c r="I43286" s="192"/>
      <c r="J43286" s="192"/>
    </row>
    <row r="43287" spans="9:10" ht="15.75">
      <c r="I43287" s="192"/>
      <c r="J43287" s="192"/>
    </row>
    <row r="43288" spans="9:10" ht="15.75">
      <c r="I43288" s="192"/>
      <c r="J43288" s="192"/>
    </row>
    <row r="43289" spans="9:10" ht="15.75">
      <c r="I43289" s="192"/>
      <c r="J43289" s="192"/>
    </row>
    <row r="43290" spans="9:10" ht="15.75">
      <c r="I43290" s="192"/>
      <c r="J43290" s="192"/>
    </row>
    <row r="43291" spans="9:10" ht="15.75">
      <c r="I43291" s="192"/>
      <c r="J43291" s="192"/>
    </row>
    <row r="43292" spans="9:10" ht="15.75">
      <c r="I43292" s="192"/>
      <c r="J43292" s="192"/>
    </row>
    <row r="43293" spans="9:10" ht="15.75">
      <c r="I43293" s="192"/>
      <c r="J43293" s="192"/>
    </row>
    <row r="43294" spans="9:10" ht="15.75">
      <c r="I43294" s="192"/>
      <c r="J43294" s="192"/>
    </row>
    <row r="43295" spans="9:10" ht="15.75">
      <c r="I43295" s="192"/>
      <c r="J43295" s="192"/>
    </row>
    <row r="43296" spans="9:10" ht="15.75">
      <c r="I43296" s="192"/>
      <c r="J43296" s="192"/>
    </row>
    <row r="43297" spans="9:10" ht="15.75">
      <c r="I43297" s="192"/>
      <c r="J43297" s="192"/>
    </row>
    <row r="43298" spans="9:10" ht="15.75">
      <c r="I43298" s="192"/>
      <c r="J43298" s="192"/>
    </row>
    <row r="43299" spans="9:10" ht="15.75">
      <c r="I43299" s="192"/>
      <c r="J43299" s="192"/>
    </row>
    <row r="43300" spans="9:10" ht="15.75">
      <c r="I43300" s="192"/>
      <c r="J43300" s="192"/>
    </row>
    <row r="43301" spans="9:10" ht="15.75">
      <c r="I43301" s="192"/>
      <c r="J43301" s="192"/>
    </row>
    <row r="43302" spans="9:10" ht="15.75">
      <c r="I43302" s="192"/>
      <c r="J43302" s="192"/>
    </row>
    <row r="43303" spans="9:10" ht="15.75">
      <c r="I43303" s="192"/>
      <c r="J43303" s="192"/>
    </row>
    <row r="43304" spans="9:10" ht="15.75">
      <c r="I43304" s="192"/>
      <c r="J43304" s="192"/>
    </row>
    <row r="43305" spans="9:10" ht="15.75">
      <c r="I43305" s="192"/>
      <c r="J43305" s="192"/>
    </row>
    <row r="43306" spans="9:10" ht="15.75">
      <c r="I43306" s="192"/>
      <c r="J43306" s="192"/>
    </row>
    <row r="43307" spans="9:10" ht="15.75">
      <c r="I43307" s="192"/>
      <c r="J43307" s="192"/>
    </row>
    <row r="43308" spans="9:10" ht="15.75">
      <c r="I43308" s="192"/>
      <c r="J43308" s="192"/>
    </row>
    <row r="43309" spans="9:10" ht="15.75">
      <c r="I43309" s="192"/>
      <c r="J43309" s="192"/>
    </row>
    <row r="43310" spans="9:10" ht="15.75">
      <c r="I43310" s="192"/>
      <c r="J43310" s="192"/>
    </row>
    <row r="43311" spans="9:10" ht="15.75">
      <c r="I43311" s="192"/>
      <c r="J43311" s="192"/>
    </row>
    <row r="43312" spans="9:10" ht="15.75">
      <c r="I43312" s="192"/>
      <c r="J43312" s="192"/>
    </row>
    <row r="43313" spans="9:10" ht="15.75">
      <c r="I43313" s="192"/>
      <c r="J43313" s="192"/>
    </row>
    <row r="43314" spans="9:10" ht="15.75">
      <c r="I43314" s="192"/>
      <c r="J43314" s="192"/>
    </row>
    <row r="43315" spans="9:10" ht="15.75">
      <c r="I43315" s="192"/>
      <c r="J43315" s="192"/>
    </row>
    <row r="43316" spans="9:10" ht="15.75">
      <c r="I43316" s="192"/>
      <c r="J43316" s="192"/>
    </row>
    <row r="43317" spans="9:10" ht="15.75">
      <c r="I43317" s="192"/>
      <c r="J43317" s="192"/>
    </row>
    <row r="43318" spans="9:10" ht="15.75">
      <c r="I43318" s="192"/>
      <c r="J43318" s="192"/>
    </row>
    <row r="43319" spans="9:10" ht="15.75">
      <c r="I43319" s="192"/>
      <c r="J43319" s="192"/>
    </row>
    <row r="43320" spans="9:10" ht="15.75">
      <c r="I43320" s="192"/>
      <c r="J43320" s="192"/>
    </row>
    <row r="43321" spans="9:10" ht="15.75">
      <c r="I43321" s="192"/>
      <c r="J43321" s="192"/>
    </row>
    <row r="43322" spans="9:10" ht="15.75">
      <c r="I43322" s="192"/>
      <c r="J43322" s="192"/>
    </row>
    <row r="43323" spans="9:10" ht="15.75">
      <c r="I43323" s="192"/>
      <c r="J43323" s="192"/>
    </row>
    <row r="43324" spans="9:10" ht="15.75">
      <c r="I43324" s="192"/>
      <c r="J43324" s="192"/>
    </row>
    <row r="43325" spans="9:10" ht="15.75">
      <c r="I43325" s="192"/>
      <c r="J43325" s="192"/>
    </row>
    <row r="43326" spans="9:10" ht="15.75">
      <c r="I43326" s="192"/>
      <c r="J43326" s="192"/>
    </row>
    <row r="43327" spans="9:10" ht="15.75">
      <c r="I43327" s="192"/>
      <c r="J43327" s="192"/>
    </row>
    <row r="43328" spans="9:10" ht="15.75">
      <c r="I43328" s="192"/>
      <c r="J43328" s="192"/>
    </row>
    <row r="43329" spans="9:10" ht="15.75">
      <c r="I43329" s="192"/>
      <c r="J43329" s="192"/>
    </row>
    <row r="43330" spans="9:10" ht="15.75">
      <c r="I43330" s="192"/>
      <c r="J43330" s="192"/>
    </row>
    <row r="43331" spans="9:10" ht="15.75">
      <c r="I43331" s="192"/>
      <c r="J43331" s="192"/>
    </row>
    <row r="43332" spans="9:10" ht="15.75">
      <c r="I43332" s="192"/>
      <c r="J43332" s="192"/>
    </row>
    <row r="43333" spans="9:10" ht="15.75">
      <c r="I43333" s="192"/>
      <c r="J43333" s="192"/>
    </row>
    <row r="43334" spans="9:10" ht="15.75">
      <c r="I43334" s="192"/>
      <c r="J43334" s="192"/>
    </row>
    <row r="43335" spans="9:10" ht="15.75">
      <c r="I43335" s="192"/>
      <c r="J43335" s="192"/>
    </row>
    <row r="43336" spans="9:10" ht="15.75">
      <c r="I43336" s="192"/>
      <c r="J43336" s="192"/>
    </row>
    <row r="43337" spans="9:10" ht="15.75">
      <c r="I43337" s="192"/>
      <c r="J43337" s="192"/>
    </row>
    <row r="43338" spans="9:10" ht="15.75">
      <c r="I43338" s="192"/>
      <c r="J43338" s="192"/>
    </row>
    <row r="43339" spans="9:10" ht="15.75">
      <c r="I43339" s="192"/>
      <c r="J43339" s="192"/>
    </row>
    <row r="43340" spans="9:10" ht="15.75">
      <c r="I43340" s="192"/>
      <c r="J43340" s="192"/>
    </row>
    <row r="43341" spans="9:10" ht="15.75">
      <c r="I43341" s="192"/>
      <c r="J43341" s="192"/>
    </row>
    <row r="43342" spans="9:10" ht="15.75">
      <c r="I43342" s="192"/>
      <c r="J43342" s="192"/>
    </row>
    <row r="43343" spans="9:10" ht="15.75">
      <c r="I43343" s="192"/>
      <c r="J43343" s="192"/>
    </row>
    <row r="43344" spans="9:10" ht="15.75">
      <c r="I43344" s="192"/>
      <c r="J43344" s="192"/>
    </row>
    <row r="43345" spans="9:10" ht="15.75">
      <c r="I43345" s="192"/>
      <c r="J43345" s="192"/>
    </row>
    <row r="43346" spans="9:10" ht="15.75">
      <c r="I43346" s="192"/>
      <c r="J43346" s="192"/>
    </row>
    <row r="43347" spans="9:10" ht="15.75">
      <c r="I43347" s="192"/>
      <c r="J43347" s="192"/>
    </row>
    <row r="43348" spans="9:10" ht="15.75">
      <c r="I43348" s="192"/>
      <c r="J43348" s="192"/>
    </row>
    <row r="43349" spans="9:10" ht="15.75">
      <c r="I43349" s="192"/>
      <c r="J43349" s="192"/>
    </row>
    <row r="43350" spans="9:10" ht="15.75">
      <c r="I43350" s="192"/>
      <c r="J43350" s="192"/>
    </row>
    <row r="43351" spans="9:10" ht="15.75">
      <c r="I43351" s="192"/>
      <c r="J43351" s="192"/>
    </row>
    <row r="43352" spans="9:10" ht="15.75">
      <c r="I43352" s="192"/>
      <c r="J43352" s="192"/>
    </row>
    <row r="43353" spans="9:10" ht="15.75">
      <c r="I43353" s="192"/>
      <c r="J43353" s="192"/>
    </row>
    <row r="43354" spans="9:10" ht="15.75">
      <c r="I43354" s="192"/>
      <c r="J43354" s="192"/>
    </row>
    <row r="43355" spans="9:10" ht="15.75">
      <c r="I43355" s="192"/>
      <c r="J43355" s="192"/>
    </row>
    <row r="43356" spans="9:10" ht="15.75">
      <c r="I43356" s="192"/>
      <c r="J43356" s="192"/>
    </row>
    <row r="43357" spans="9:10" ht="15.75">
      <c r="I43357" s="192"/>
      <c r="J43357" s="192"/>
    </row>
    <row r="43358" spans="9:10" ht="15.75">
      <c r="I43358" s="192"/>
      <c r="J43358" s="192"/>
    </row>
    <row r="43359" spans="9:10" ht="15.75">
      <c r="I43359" s="192"/>
      <c r="J43359" s="192"/>
    </row>
    <row r="43360" spans="9:10" ht="15.75">
      <c r="I43360" s="192"/>
      <c r="J43360" s="192"/>
    </row>
    <row r="43361" spans="9:10" ht="15.75">
      <c r="I43361" s="192"/>
      <c r="J43361" s="192"/>
    </row>
    <row r="43362" spans="9:10" ht="15.75">
      <c r="I43362" s="192"/>
      <c r="J43362" s="192"/>
    </row>
    <row r="43363" spans="9:10" ht="15.75">
      <c r="I43363" s="192"/>
      <c r="J43363" s="192"/>
    </row>
    <row r="43364" spans="9:10" ht="15.75">
      <c r="I43364" s="192"/>
      <c r="J43364" s="192"/>
    </row>
    <row r="43365" spans="9:10" ht="15.75">
      <c r="I43365" s="192"/>
      <c r="J43365" s="192"/>
    </row>
    <row r="43366" spans="9:10" ht="15.75">
      <c r="I43366" s="192"/>
      <c r="J43366" s="192"/>
    </row>
    <row r="43367" spans="9:10" ht="15.75">
      <c r="I43367" s="192"/>
      <c r="J43367" s="192"/>
    </row>
    <row r="43368" spans="9:10" ht="15.75">
      <c r="I43368" s="192"/>
      <c r="J43368" s="192"/>
    </row>
    <row r="43369" spans="9:10" ht="15.75">
      <c r="I43369" s="192"/>
      <c r="J43369" s="192"/>
    </row>
    <row r="43370" spans="9:10" ht="15.75">
      <c r="I43370" s="192"/>
      <c r="J43370" s="192"/>
    </row>
    <row r="43371" spans="9:10" ht="15.75">
      <c r="I43371" s="192"/>
      <c r="J43371" s="192"/>
    </row>
    <row r="43372" spans="9:10" ht="15.75">
      <c r="I43372" s="192"/>
      <c r="J43372" s="192"/>
    </row>
    <row r="43373" spans="9:10" ht="15.75">
      <c r="I43373" s="192"/>
      <c r="J43373" s="192"/>
    </row>
    <row r="43374" spans="9:10" ht="15.75">
      <c r="I43374" s="192"/>
      <c r="J43374" s="192"/>
    </row>
    <row r="43375" spans="9:10" ht="15.75">
      <c r="I43375" s="192"/>
      <c r="J43375" s="192"/>
    </row>
    <row r="43376" spans="9:10" ht="15.75">
      <c r="I43376" s="192"/>
      <c r="J43376" s="192"/>
    </row>
    <row r="43377" spans="9:10" ht="15.75">
      <c r="I43377" s="192"/>
      <c r="J43377" s="192"/>
    </row>
    <row r="43378" spans="9:10" ht="15.75">
      <c r="I43378" s="192"/>
      <c r="J43378" s="192"/>
    </row>
    <row r="43379" spans="9:10" ht="15.75">
      <c r="I43379" s="192"/>
      <c r="J43379" s="192"/>
    </row>
    <row r="43380" spans="9:10" ht="15.75">
      <c r="I43380" s="192"/>
      <c r="J43380" s="192"/>
    </row>
    <row r="43381" spans="9:10" ht="15.75">
      <c r="I43381" s="192"/>
      <c r="J43381" s="192"/>
    </row>
    <row r="43382" spans="9:10" ht="15.75">
      <c r="I43382" s="192"/>
      <c r="J43382" s="192"/>
    </row>
    <row r="43383" spans="9:10" ht="15.75">
      <c r="I43383" s="192"/>
      <c r="J43383" s="192"/>
    </row>
    <row r="43384" spans="9:10" ht="15.75">
      <c r="I43384" s="192"/>
      <c r="J43384" s="192"/>
    </row>
    <row r="43385" spans="9:10" ht="15.75">
      <c r="I43385" s="192"/>
      <c r="J43385" s="192"/>
    </row>
    <row r="43386" spans="9:10" ht="15.75">
      <c r="I43386" s="192"/>
      <c r="J43386" s="192"/>
    </row>
    <row r="43387" spans="9:10" ht="15.75">
      <c r="I43387" s="192"/>
      <c r="J43387" s="192"/>
    </row>
    <row r="43388" spans="9:10" ht="15.75">
      <c r="I43388" s="192"/>
      <c r="J43388" s="192"/>
    </row>
    <row r="43389" spans="9:10" ht="15.75">
      <c r="I43389" s="192"/>
      <c r="J43389" s="192"/>
    </row>
    <row r="43390" spans="9:10" ht="15.75">
      <c r="I43390" s="192"/>
      <c r="J43390" s="192"/>
    </row>
    <row r="43391" spans="9:10" ht="15.75">
      <c r="I43391" s="192"/>
      <c r="J43391" s="192"/>
    </row>
    <row r="43392" spans="9:10" ht="15.75">
      <c r="I43392" s="192"/>
      <c r="J43392" s="192"/>
    </row>
    <row r="43393" spans="9:10" ht="15.75">
      <c r="I43393" s="192"/>
      <c r="J43393" s="192"/>
    </row>
    <row r="43394" spans="9:10" ht="15.75">
      <c r="I43394" s="192"/>
      <c r="J43394" s="192"/>
    </row>
    <row r="43395" spans="9:10" ht="15.75">
      <c r="I43395" s="192"/>
      <c r="J43395" s="192"/>
    </row>
    <row r="43396" spans="9:10" ht="15.75">
      <c r="I43396" s="192"/>
      <c r="J43396" s="192"/>
    </row>
    <row r="43397" spans="9:10" ht="15.75">
      <c r="I43397" s="192"/>
      <c r="J43397" s="192"/>
    </row>
    <row r="43398" spans="9:10" ht="15.75">
      <c r="I43398" s="192"/>
      <c r="J43398" s="192"/>
    </row>
    <row r="43399" spans="9:10" ht="15.75">
      <c r="I43399" s="192"/>
      <c r="J43399" s="192"/>
    </row>
    <row r="43400" spans="9:10" ht="15.75">
      <c r="I43400" s="192"/>
      <c r="J43400" s="192"/>
    </row>
    <row r="43401" spans="9:10" ht="15.75">
      <c r="I43401" s="192"/>
      <c r="J43401" s="192"/>
    </row>
    <row r="43402" spans="9:10" ht="15.75">
      <c r="I43402" s="192"/>
      <c r="J43402" s="192"/>
    </row>
    <row r="43403" spans="9:10" ht="15.75">
      <c r="I43403" s="192"/>
      <c r="J43403" s="192"/>
    </row>
    <row r="43404" spans="9:10" ht="15.75">
      <c r="I43404" s="192"/>
      <c r="J43404" s="192"/>
    </row>
    <row r="43405" spans="9:10" ht="15.75">
      <c r="I43405" s="192"/>
      <c r="J43405" s="192"/>
    </row>
    <row r="43406" spans="9:10" ht="15.75">
      <c r="I43406" s="192"/>
      <c r="J43406" s="192"/>
    </row>
    <row r="43407" spans="9:10" ht="15.75">
      <c r="I43407" s="192"/>
      <c r="J43407" s="192"/>
    </row>
    <row r="43408" spans="9:10" ht="15.75">
      <c r="I43408" s="192"/>
      <c r="J43408" s="192"/>
    </row>
    <row r="43409" spans="9:10" ht="15.75">
      <c r="I43409" s="192"/>
      <c r="J43409" s="192"/>
    </row>
    <row r="43410" spans="9:10" ht="15.75">
      <c r="I43410" s="192"/>
      <c r="J43410" s="192"/>
    </row>
    <row r="43411" spans="9:10" ht="15.75">
      <c r="I43411" s="192"/>
      <c r="J43411" s="192"/>
    </row>
    <row r="43412" spans="9:10" ht="15.75">
      <c r="I43412" s="192"/>
      <c r="J43412" s="192"/>
    </row>
    <row r="43413" spans="9:10" ht="15.75">
      <c r="I43413" s="192"/>
      <c r="J43413" s="192"/>
    </row>
    <row r="43414" spans="9:10" ht="15.75">
      <c r="I43414" s="192"/>
      <c r="J43414" s="192"/>
    </row>
    <row r="43415" spans="9:10" ht="15.75">
      <c r="I43415" s="192"/>
      <c r="J43415" s="192"/>
    </row>
    <row r="43416" spans="9:10" ht="15.75">
      <c r="I43416" s="192"/>
      <c r="J43416" s="192"/>
    </row>
    <row r="43417" spans="9:10" ht="15.75">
      <c r="I43417" s="192"/>
      <c r="J43417" s="192"/>
    </row>
    <row r="43418" spans="9:10" ht="15.75">
      <c r="I43418" s="192"/>
      <c r="J43418" s="192"/>
    </row>
    <row r="43419" spans="9:10" ht="15.75">
      <c r="I43419" s="192"/>
      <c r="J43419" s="192"/>
    </row>
    <row r="43420" spans="9:10" ht="15.75">
      <c r="I43420" s="192"/>
      <c r="J43420" s="192"/>
    </row>
    <row r="43421" spans="9:10" ht="15.75">
      <c r="I43421" s="192"/>
      <c r="J43421" s="192"/>
    </row>
    <row r="43422" spans="9:10" ht="15.75">
      <c r="I43422" s="192"/>
      <c r="J43422" s="192"/>
    </row>
    <row r="43423" spans="9:10" ht="15.75">
      <c r="I43423" s="192"/>
      <c r="J43423" s="192"/>
    </row>
    <row r="43424" spans="9:10" ht="15.75">
      <c r="I43424" s="192"/>
      <c r="J43424" s="192"/>
    </row>
    <row r="43425" spans="9:10" ht="15.75">
      <c r="I43425" s="192"/>
      <c r="J43425" s="192"/>
    </row>
    <row r="43426" spans="9:10" ht="15.75">
      <c r="I43426" s="192"/>
      <c r="J43426" s="192"/>
    </row>
    <row r="43427" spans="9:10" ht="15.75">
      <c r="I43427" s="192"/>
      <c r="J43427" s="192"/>
    </row>
    <row r="43428" spans="9:10" ht="15.75">
      <c r="I43428" s="192"/>
      <c r="J43428" s="192"/>
    </row>
    <row r="43429" spans="9:10" ht="15.75">
      <c r="I43429" s="192"/>
      <c r="J43429" s="192"/>
    </row>
    <row r="43430" spans="9:10" ht="15.75">
      <c r="I43430" s="192"/>
      <c r="J43430" s="192"/>
    </row>
    <row r="43431" spans="9:10" ht="15.75">
      <c r="I43431" s="192"/>
      <c r="J43431" s="192"/>
    </row>
    <row r="43432" spans="9:10" ht="15.75">
      <c r="I43432" s="192"/>
      <c r="J43432" s="192"/>
    </row>
    <row r="43433" spans="9:10" ht="15.75">
      <c r="I43433" s="192"/>
      <c r="J43433" s="192"/>
    </row>
    <row r="43434" spans="9:10" ht="15.75">
      <c r="I43434" s="192"/>
      <c r="J43434" s="192"/>
    </row>
    <row r="43435" spans="9:10" ht="15.75">
      <c r="I43435" s="192"/>
      <c r="J43435" s="192"/>
    </row>
    <row r="43436" spans="9:10" ht="15.75">
      <c r="I43436" s="192"/>
      <c r="J43436" s="192"/>
    </row>
    <row r="43437" spans="9:10" ht="15.75">
      <c r="I43437" s="192"/>
      <c r="J43437" s="192"/>
    </row>
    <row r="43438" spans="9:10" ht="15.75">
      <c r="I43438" s="192"/>
      <c r="J43438" s="192"/>
    </row>
    <row r="43439" spans="9:10" ht="15.75">
      <c r="I43439" s="192"/>
      <c r="J43439" s="192"/>
    </row>
    <row r="43440" spans="9:10" ht="15.75">
      <c r="I43440" s="192"/>
      <c r="J43440" s="192"/>
    </row>
    <row r="43441" spans="9:10" ht="15.75">
      <c r="I43441" s="192"/>
      <c r="J43441" s="192"/>
    </row>
    <row r="43442" spans="9:10" ht="15.75">
      <c r="I43442" s="192"/>
      <c r="J43442" s="192"/>
    </row>
    <row r="43443" spans="9:10" ht="15.75">
      <c r="I43443" s="192"/>
      <c r="J43443" s="192"/>
    </row>
    <row r="43444" spans="9:10" ht="15.75">
      <c r="I43444" s="192"/>
      <c r="J43444" s="192"/>
    </row>
    <row r="43445" spans="9:10" ht="15.75">
      <c r="I43445" s="192"/>
      <c r="J43445" s="192"/>
    </row>
    <row r="43446" spans="9:10" ht="15.75">
      <c r="I43446" s="192"/>
      <c r="J43446" s="192"/>
    </row>
    <row r="43447" spans="9:10" ht="15.75">
      <c r="I43447" s="192"/>
      <c r="J43447" s="192"/>
    </row>
    <row r="43448" spans="9:10" ht="15.75">
      <c r="I43448" s="192"/>
      <c r="J43448" s="192"/>
    </row>
    <row r="43449" spans="9:10" ht="15.75">
      <c r="I43449" s="192"/>
      <c r="J43449" s="192"/>
    </row>
    <row r="43450" spans="9:10" ht="15.75">
      <c r="I43450" s="192"/>
      <c r="J43450" s="192"/>
    </row>
    <row r="43451" spans="9:10" ht="15.75">
      <c r="I43451" s="192"/>
      <c r="J43451" s="192"/>
    </row>
    <row r="43452" spans="9:10" ht="15.75">
      <c r="I43452" s="192"/>
      <c r="J43452" s="192"/>
    </row>
    <row r="43453" spans="9:10" ht="15.75">
      <c r="I43453" s="192"/>
      <c r="J43453" s="192"/>
    </row>
    <row r="43454" spans="9:10" ht="15.75">
      <c r="I43454" s="192"/>
      <c r="J43454" s="192"/>
    </row>
    <row r="43455" spans="9:10" ht="15.75">
      <c r="I43455" s="192"/>
      <c r="J43455" s="192"/>
    </row>
    <row r="43456" spans="9:10" ht="15.75">
      <c r="I43456" s="192"/>
      <c r="J43456" s="192"/>
    </row>
    <row r="43457" spans="9:10" ht="15.75">
      <c r="I43457" s="192"/>
      <c r="J43457" s="192"/>
    </row>
    <row r="43458" spans="9:10" ht="15.75">
      <c r="I43458" s="192"/>
      <c r="J43458" s="192"/>
    </row>
    <row r="43459" spans="9:10" ht="15.75">
      <c r="I43459" s="192"/>
      <c r="J43459" s="192"/>
    </row>
    <row r="43460" spans="9:10" ht="15.75">
      <c r="I43460" s="192"/>
      <c r="J43460" s="192"/>
    </row>
    <row r="43461" spans="9:10" ht="15.75">
      <c r="I43461" s="192"/>
      <c r="J43461" s="192"/>
    </row>
    <row r="43462" spans="9:10" ht="15.75">
      <c r="I43462" s="192"/>
      <c r="J43462" s="192"/>
    </row>
    <row r="43463" spans="9:10" ht="15.75">
      <c r="I43463" s="192"/>
      <c r="J43463" s="192"/>
    </row>
    <row r="43464" spans="9:10" ht="15.75">
      <c r="I43464" s="192"/>
      <c r="J43464" s="192"/>
    </row>
    <row r="43465" spans="9:10" ht="15.75">
      <c r="I43465" s="192"/>
      <c r="J43465" s="192"/>
    </row>
    <row r="43466" spans="9:10" ht="15.75">
      <c r="I43466" s="192"/>
      <c r="J43466" s="192"/>
    </row>
    <row r="43467" spans="9:10" ht="15.75">
      <c r="I43467" s="192"/>
      <c r="J43467" s="192"/>
    </row>
    <row r="43468" spans="9:10" ht="15.75">
      <c r="I43468" s="192"/>
      <c r="J43468" s="192"/>
    </row>
    <row r="43469" spans="9:10" ht="15.75">
      <c r="I43469" s="192"/>
      <c r="J43469" s="192"/>
    </row>
    <row r="43470" spans="9:10" ht="15.75">
      <c r="I43470" s="192"/>
      <c r="J43470" s="192"/>
    </row>
    <row r="43471" spans="9:10" ht="15.75">
      <c r="I43471" s="192"/>
      <c r="J43471" s="192"/>
    </row>
    <row r="43472" spans="9:10" ht="15.75">
      <c r="I43472" s="192"/>
      <c r="J43472" s="192"/>
    </row>
    <row r="43473" spans="9:10" ht="15.75">
      <c r="I43473" s="192"/>
      <c r="J43473" s="192"/>
    </row>
    <row r="43474" spans="9:10" ht="15.75">
      <c r="I43474" s="192"/>
      <c r="J43474" s="192"/>
    </row>
    <row r="43475" spans="9:10" ht="15.75">
      <c r="I43475" s="192"/>
      <c r="J43475" s="192"/>
    </row>
    <row r="43476" spans="9:10" ht="15.75">
      <c r="I43476" s="192"/>
      <c r="J43476" s="192"/>
    </row>
    <row r="43477" spans="9:10" ht="15.75">
      <c r="I43477" s="192"/>
      <c r="J43477" s="192"/>
    </row>
    <row r="43478" spans="9:10" ht="15.75">
      <c r="I43478" s="192"/>
      <c r="J43478" s="192"/>
    </row>
    <row r="43479" spans="9:10" ht="15.75">
      <c r="I43479" s="192"/>
      <c r="J43479" s="192"/>
    </row>
    <row r="43480" spans="9:10" ht="15.75">
      <c r="I43480" s="192"/>
      <c r="J43480" s="192"/>
    </row>
    <row r="43481" spans="9:10" ht="15.75">
      <c r="I43481" s="192"/>
      <c r="J43481" s="192"/>
    </row>
    <row r="43482" spans="9:10" ht="15.75">
      <c r="I43482" s="192"/>
      <c r="J43482" s="192"/>
    </row>
    <row r="43483" spans="9:10" ht="15.75">
      <c r="I43483" s="192"/>
      <c r="J43483" s="192"/>
    </row>
    <row r="43484" spans="9:10" ht="15.75">
      <c r="I43484" s="192"/>
      <c r="J43484" s="192"/>
    </row>
    <row r="43485" spans="9:10" ht="15.75">
      <c r="I43485" s="192"/>
      <c r="J43485" s="192"/>
    </row>
    <row r="43486" spans="9:10" ht="15.75">
      <c r="I43486" s="192"/>
      <c r="J43486" s="192"/>
    </row>
    <row r="43487" spans="9:10" ht="15.75">
      <c r="I43487" s="192"/>
      <c r="J43487" s="192"/>
    </row>
    <row r="43488" spans="9:10" ht="15.75">
      <c r="I43488" s="192"/>
      <c r="J43488" s="192"/>
    </row>
    <row r="43489" spans="9:10" ht="15.75">
      <c r="I43489" s="192"/>
      <c r="J43489" s="192"/>
    </row>
    <row r="43490" spans="9:10" ht="15.75">
      <c r="I43490" s="192"/>
      <c r="J43490" s="192"/>
    </row>
    <row r="43491" spans="9:10" ht="15.75">
      <c r="I43491" s="192"/>
      <c r="J43491" s="192"/>
    </row>
    <row r="43492" spans="9:10" ht="15.75">
      <c r="I43492" s="192"/>
      <c r="J43492" s="192"/>
    </row>
    <row r="43493" spans="9:10" ht="15.75">
      <c r="I43493" s="192"/>
      <c r="J43493" s="192"/>
    </row>
    <row r="43494" spans="9:10" ht="15.75">
      <c r="I43494" s="192"/>
      <c r="J43494" s="192"/>
    </row>
    <row r="43495" spans="9:10" ht="15.75">
      <c r="I43495" s="192"/>
      <c r="J43495" s="192"/>
    </row>
    <row r="43496" spans="9:10" ht="15.75">
      <c r="I43496" s="192"/>
      <c r="J43496" s="192"/>
    </row>
    <row r="43497" spans="9:10" ht="15.75">
      <c r="I43497" s="192"/>
      <c r="J43497" s="192"/>
    </row>
    <row r="43498" spans="9:10" ht="15.75">
      <c r="I43498" s="192"/>
      <c r="J43498" s="192"/>
    </row>
    <row r="43499" spans="9:10" ht="15.75">
      <c r="I43499" s="192"/>
      <c r="J43499" s="192"/>
    </row>
    <row r="43500" spans="9:10" ht="15.75">
      <c r="I43500" s="192"/>
      <c r="J43500" s="192"/>
    </row>
    <row r="43501" spans="9:10" ht="15.75">
      <c r="I43501" s="192"/>
      <c r="J43501" s="192"/>
    </row>
    <row r="43502" spans="9:10" ht="15.75">
      <c r="I43502" s="192"/>
      <c r="J43502" s="192"/>
    </row>
    <row r="43503" spans="9:10" ht="15.75">
      <c r="I43503" s="192"/>
      <c r="J43503" s="192"/>
    </row>
    <row r="43504" spans="9:10" ht="15.75">
      <c r="I43504" s="192"/>
      <c r="J43504" s="192"/>
    </row>
    <row r="43505" spans="9:10" ht="15.75">
      <c r="I43505" s="192"/>
      <c r="J43505" s="192"/>
    </row>
    <row r="43506" spans="9:10" ht="15.75">
      <c r="I43506" s="192"/>
      <c r="J43506" s="192"/>
    </row>
    <row r="43507" spans="9:10" ht="15.75">
      <c r="I43507" s="192"/>
      <c r="J43507" s="192"/>
    </row>
    <row r="43508" spans="9:10" ht="15.75">
      <c r="I43508" s="192"/>
      <c r="J43508" s="192"/>
    </row>
    <row r="43509" spans="9:10" ht="15.75">
      <c r="I43509" s="192"/>
      <c r="J43509" s="192"/>
    </row>
    <row r="43510" spans="9:10" ht="15.75">
      <c r="I43510" s="192"/>
      <c r="J43510" s="192"/>
    </row>
    <row r="43511" spans="9:10" ht="15.75">
      <c r="I43511" s="192"/>
      <c r="J43511" s="192"/>
    </row>
    <row r="43512" spans="9:10" ht="15.75">
      <c r="I43512" s="192"/>
      <c r="J43512" s="192"/>
    </row>
    <row r="43513" spans="9:10" ht="15.75">
      <c r="I43513" s="192"/>
      <c r="J43513" s="192"/>
    </row>
    <row r="43514" spans="9:10" ht="15.75">
      <c r="I43514" s="192"/>
      <c r="J43514" s="192"/>
    </row>
    <row r="43515" spans="9:10" ht="15.75">
      <c r="I43515" s="192"/>
      <c r="J43515" s="192"/>
    </row>
    <row r="43516" spans="9:10" ht="15.75">
      <c r="I43516" s="192"/>
      <c r="J43516" s="192"/>
    </row>
    <row r="43517" spans="9:10" ht="15.75">
      <c r="I43517" s="192"/>
      <c r="J43517" s="192"/>
    </row>
    <row r="43518" spans="9:10" ht="15.75">
      <c r="I43518" s="192"/>
      <c r="J43518" s="192"/>
    </row>
    <row r="43519" spans="9:10" ht="15.75">
      <c r="I43519" s="192"/>
      <c r="J43519" s="192"/>
    </row>
    <row r="43520" spans="9:10" ht="15.75">
      <c r="I43520" s="192"/>
      <c r="J43520" s="192"/>
    </row>
    <row r="43521" spans="9:10" ht="15.75">
      <c r="I43521" s="192"/>
      <c r="J43521" s="192"/>
    </row>
    <row r="43522" spans="9:10" ht="15.75">
      <c r="I43522" s="192"/>
      <c r="J43522" s="192"/>
    </row>
    <row r="43523" spans="9:10" ht="15.75">
      <c r="I43523" s="192"/>
      <c r="J43523" s="192"/>
    </row>
    <row r="43524" spans="9:10" ht="15.75">
      <c r="I43524" s="192"/>
      <c r="J43524" s="192"/>
    </row>
    <row r="43525" spans="9:10" ht="15.75">
      <c r="I43525" s="192"/>
      <c r="J43525" s="192"/>
    </row>
    <row r="43526" spans="9:10" ht="15.75">
      <c r="I43526" s="192"/>
      <c r="J43526" s="192"/>
    </row>
    <row r="43527" spans="9:10" ht="15.75">
      <c r="I43527" s="192"/>
      <c r="J43527" s="192"/>
    </row>
    <row r="43528" spans="9:10" ht="15.75">
      <c r="I43528" s="192"/>
      <c r="J43528" s="192"/>
    </row>
    <row r="43529" spans="9:10" ht="15.75">
      <c r="I43529" s="192"/>
      <c r="J43529" s="192"/>
    </row>
    <row r="43530" spans="9:10" ht="15.75">
      <c r="I43530" s="192"/>
      <c r="J43530" s="192"/>
    </row>
    <row r="43531" spans="9:10" ht="15.75">
      <c r="I43531" s="192"/>
      <c r="J43531" s="192"/>
    </row>
    <row r="43532" spans="9:10" ht="15.75">
      <c r="I43532" s="192"/>
      <c r="J43532" s="192"/>
    </row>
    <row r="43533" spans="9:10" ht="15.75">
      <c r="I43533" s="192"/>
      <c r="J43533" s="192"/>
    </row>
    <row r="43534" spans="9:10" ht="15.75">
      <c r="I43534" s="192"/>
      <c r="J43534" s="192"/>
    </row>
    <row r="43535" spans="9:10" ht="15.75">
      <c r="I43535" s="192"/>
      <c r="J43535" s="192"/>
    </row>
    <row r="43536" spans="9:10" ht="15.75">
      <c r="I43536" s="192"/>
      <c r="J43536" s="192"/>
    </row>
    <row r="43537" spans="9:10" ht="15.75">
      <c r="I43537" s="192"/>
      <c r="J43537" s="192"/>
    </row>
    <row r="43538" spans="9:10" ht="15.75">
      <c r="I43538" s="192"/>
      <c r="J43538" s="192"/>
    </row>
    <row r="43539" spans="9:10" ht="15.75">
      <c r="I43539" s="192"/>
      <c r="J43539" s="192"/>
    </row>
    <row r="43540" spans="9:10" ht="15.75">
      <c r="I43540" s="192"/>
      <c r="J43540" s="192"/>
    </row>
    <row r="43541" spans="9:10" ht="15.75">
      <c r="I43541" s="192"/>
      <c r="J43541" s="192"/>
    </row>
    <row r="43542" spans="9:10" ht="15.75">
      <c r="I43542" s="192"/>
      <c r="J43542" s="192"/>
    </row>
    <row r="43543" spans="9:10" ht="15.75">
      <c r="I43543" s="192"/>
      <c r="J43543" s="192"/>
    </row>
    <row r="43544" spans="9:10" ht="15.75">
      <c r="I43544" s="192"/>
      <c r="J43544" s="192"/>
    </row>
    <row r="43545" spans="9:10" ht="15.75">
      <c r="I43545" s="192"/>
      <c r="J43545" s="192"/>
    </row>
    <row r="43546" spans="9:10" ht="15.75">
      <c r="I43546" s="192"/>
      <c r="J43546" s="192"/>
    </row>
    <row r="43547" spans="9:10" ht="15.75">
      <c r="I43547" s="192"/>
      <c r="J43547" s="192"/>
    </row>
    <row r="43548" spans="9:10" ht="15.75">
      <c r="I43548" s="192"/>
      <c r="J43548" s="192"/>
    </row>
    <row r="43549" spans="9:10" ht="15.75">
      <c r="I43549" s="192"/>
      <c r="J43549" s="192"/>
    </row>
    <row r="43550" spans="9:10" ht="15.75">
      <c r="I43550" s="192"/>
      <c r="J43550" s="192"/>
    </row>
    <row r="43551" spans="9:10" ht="15.75">
      <c r="I43551" s="192"/>
      <c r="J43551" s="192"/>
    </row>
    <row r="43552" spans="9:10" ht="15.75">
      <c r="I43552" s="192"/>
      <c r="J43552" s="192"/>
    </row>
    <row r="43553" spans="9:10" ht="15.75">
      <c r="I43553" s="192"/>
      <c r="J43553" s="192"/>
    </row>
    <row r="43554" spans="9:10" ht="15.75">
      <c r="I43554" s="192"/>
      <c r="J43554" s="192"/>
    </row>
    <row r="43555" spans="9:10" ht="15.75">
      <c r="I43555" s="192"/>
      <c r="J43555" s="192"/>
    </row>
    <row r="43556" spans="9:10" ht="15.75">
      <c r="I43556" s="192"/>
      <c r="J43556" s="192"/>
    </row>
    <row r="43557" spans="9:10" ht="15.75">
      <c r="I43557" s="192"/>
      <c r="J43557" s="192"/>
    </row>
    <row r="43558" spans="9:10" ht="15.75">
      <c r="I43558" s="192"/>
      <c r="J43558" s="192"/>
    </row>
    <row r="43559" spans="9:10" ht="15.75">
      <c r="I43559" s="192"/>
      <c r="J43559" s="192"/>
    </row>
    <row r="43560" spans="9:10" ht="15.75">
      <c r="I43560" s="192"/>
      <c r="J43560" s="192"/>
    </row>
    <row r="43561" spans="9:10" ht="15.75">
      <c r="I43561" s="192"/>
      <c r="J43561" s="192"/>
    </row>
    <row r="43562" spans="9:10" ht="15.75">
      <c r="I43562" s="192"/>
      <c r="J43562" s="192"/>
    </row>
    <row r="43563" spans="9:10" ht="15.75">
      <c r="I43563" s="192"/>
      <c r="J43563" s="192"/>
    </row>
    <row r="43564" spans="9:10" ht="15.75">
      <c r="I43564" s="192"/>
      <c r="J43564" s="192"/>
    </row>
    <row r="43565" spans="9:10" ht="15.75">
      <c r="I43565" s="192"/>
      <c r="J43565" s="192"/>
    </row>
    <row r="43566" spans="9:10" ht="15.75">
      <c r="I43566" s="192"/>
      <c r="J43566" s="192"/>
    </row>
    <row r="43567" spans="9:10" ht="15.75">
      <c r="I43567" s="192"/>
      <c r="J43567" s="192"/>
    </row>
    <row r="43568" spans="9:10" ht="15.75">
      <c r="I43568" s="192"/>
      <c r="J43568" s="192"/>
    </row>
    <row r="43569" spans="9:10" ht="15.75">
      <c r="I43569" s="192"/>
      <c r="J43569" s="192"/>
    </row>
    <row r="43570" spans="9:10" ht="15.75">
      <c r="I43570" s="192"/>
      <c r="J43570" s="192"/>
    </row>
    <row r="43571" spans="9:10" ht="15.75">
      <c r="I43571" s="192"/>
      <c r="J43571" s="192"/>
    </row>
    <row r="43572" spans="9:10" ht="15.75">
      <c r="I43572" s="192"/>
      <c r="J43572" s="192"/>
    </row>
    <row r="43573" spans="9:10" ht="15.75">
      <c r="I43573" s="192"/>
      <c r="J43573" s="192"/>
    </row>
    <row r="43574" spans="9:10" ht="15.75">
      <c r="I43574" s="192"/>
      <c r="J43574" s="192"/>
    </row>
    <row r="43575" spans="9:10" ht="15.75">
      <c r="I43575" s="192"/>
      <c r="J43575" s="192"/>
    </row>
    <row r="43576" spans="9:10" ht="15.75">
      <c r="I43576" s="192"/>
      <c r="J43576" s="192"/>
    </row>
    <row r="43577" spans="9:10" ht="15.75">
      <c r="I43577" s="192"/>
      <c r="J43577" s="192"/>
    </row>
    <row r="43578" spans="9:10" ht="15.75">
      <c r="I43578" s="192"/>
      <c r="J43578" s="192"/>
    </row>
    <row r="43579" spans="9:10" ht="15.75">
      <c r="I43579" s="192"/>
      <c r="J43579" s="192"/>
    </row>
    <row r="43580" spans="9:10" ht="15.75">
      <c r="I43580" s="192"/>
      <c r="J43580" s="192"/>
    </row>
    <row r="43581" spans="9:10" ht="15.75">
      <c r="I43581" s="192"/>
      <c r="J43581" s="192"/>
    </row>
    <row r="43582" spans="9:10" ht="15.75">
      <c r="I43582" s="192"/>
      <c r="J43582" s="192"/>
    </row>
    <row r="43583" spans="9:10" ht="15.75">
      <c r="I43583" s="192"/>
      <c r="J43583" s="192"/>
    </row>
    <row r="43584" spans="9:10" ht="15.75">
      <c r="I43584" s="192"/>
      <c r="J43584" s="192"/>
    </row>
    <row r="43585" spans="9:10" ht="15.75">
      <c r="I43585" s="192"/>
      <c r="J43585" s="192"/>
    </row>
    <row r="43586" spans="9:10" ht="15.75">
      <c r="I43586" s="192"/>
      <c r="J43586" s="192"/>
    </row>
    <row r="43587" spans="9:10" ht="15.75">
      <c r="I43587" s="192"/>
      <c r="J43587" s="192"/>
    </row>
    <row r="43588" spans="9:10" ht="15.75">
      <c r="I43588" s="192"/>
      <c r="J43588" s="192"/>
    </row>
    <row r="43589" spans="9:10" ht="15.75">
      <c r="I43589" s="192"/>
      <c r="J43589" s="192"/>
    </row>
    <row r="43590" spans="9:10" ht="15.75">
      <c r="I43590" s="192"/>
      <c r="J43590" s="192"/>
    </row>
    <row r="43591" spans="9:10" ht="15.75">
      <c r="I43591" s="192"/>
      <c r="J43591" s="192"/>
    </row>
    <row r="43592" spans="9:10" ht="15.75">
      <c r="I43592" s="192"/>
      <c r="J43592" s="192"/>
    </row>
    <row r="43593" spans="9:10" ht="15.75">
      <c r="I43593" s="192"/>
      <c r="J43593" s="192"/>
    </row>
    <row r="43594" spans="9:10" ht="15.75">
      <c r="I43594" s="192"/>
      <c r="J43594" s="192"/>
    </row>
    <row r="43595" spans="9:10" ht="15.75">
      <c r="I43595" s="192"/>
      <c r="J43595" s="192"/>
    </row>
    <row r="43596" spans="9:10" ht="15.75">
      <c r="I43596" s="192"/>
      <c r="J43596" s="192"/>
    </row>
    <row r="43597" spans="9:10" ht="15.75">
      <c r="I43597" s="192"/>
      <c r="J43597" s="192"/>
    </row>
    <row r="43598" spans="9:10" ht="15.75">
      <c r="I43598" s="192"/>
      <c r="J43598" s="192"/>
    </row>
    <row r="43599" spans="9:10" ht="15.75">
      <c r="I43599" s="192"/>
      <c r="J43599" s="192"/>
    </row>
    <row r="43600" spans="9:10" ht="15.75">
      <c r="I43600" s="192"/>
      <c r="J43600" s="192"/>
    </row>
    <row r="43601" spans="9:10" ht="15.75">
      <c r="I43601" s="192"/>
      <c r="J43601" s="192"/>
    </row>
    <row r="43602" spans="9:10" ht="15.75">
      <c r="I43602" s="192"/>
      <c r="J43602" s="192"/>
    </row>
    <row r="43603" spans="9:10" ht="15.75">
      <c r="I43603" s="192"/>
      <c r="J43603" s="192"/>
    </row>
    <row r="43604" spans="9:10" ht="15.75">
      <c r="I43604" s="192"/>
      <c r="J43604" s="192"/>
    </row>
    <row r="43605" spans="9:10" ht="15.75">
      <c r="I43605" s="192"/>
      <c r="J43605" s="192"/>
    </row>
    <row r="43606" spans="9:10" ht="15.75">
      <c r="I43606" s="192"/>
      <c r="J43606" s="192"/>
    </row>
    <row r="43607" spans="9:10" ht="15.75">
      <c r="I43607" s="192"/>
      <c r="J43607" s="192"/>
    </row>
    <row r="43608" spans="9:10" ht="15.75">
      <c r="I43608" s="192"/>
      <c r="J43608" s="192"/>
    </row>
    <row r="43609" spans="9:10" ht="15.75">
      <c r="I43609" s="192"/>
      <c r="J43609" s="192"/>
    </row>
    <row r="43610" spans="9:10" ht="15.75">
      <c r="I43610" s="192"/>
      <c r="J43610" s="192"/>
    </row>
    <row r="43611" spans="9:10" ht="15.75">
      <c r="I43611" s="192"/>
      <c r="J43611" s="192"/>
    </row>
    <row r="43612" spans="9:10" ht="15.75">
      <c r="I43612" s="192"/>
      <c r="J43612" s="192"/>
    </row>
    <row r="43613" spans="9:10" ht="15.75">
      <c r="I43613" s="192"/>
      <c r="J43613" s="192"/>
    </row>
    <row r="43614" spans="9:10" ht="15.75">
      <c r="I43614" s="192"/>
      <c r="J43614" s="192"/>
    </row>
    <row r="43615" spans="9:10" ht="15.75">
      <c r="I43615" s="192"/>
      <c r="J43615" s="192"/>
    </row>
    <row r="43616" spans="9:10" ht="15.75">
      <c r="I43616" s="192"/>
      <c r="J43616" s="192"/>
    </row>
    <row r="43617" spans="9:10" ht="15.75">
      <c r="I43617" s="192"/>
      <c r="J43617" s="192"/>
    </row>
    <row r="43618" spans="9:10" ht="15.75">
      <c r="I43618" s="192"/>
      <c r="J43618" s="192"/>
    </row>
    <row r="43619" spans="9:10" ht="15.75">
      <c r="I43619" s="192"/>
      <c r="J43619" s="192"/>
    </row>
    <row r="43620" spans="9:10" ht="15.75">
      <c r="I43620" s="192"/>
      <c r="J43620" s="192"/>
    </row>
    <row r="43621" spans="9:10" ht="15.75">
      <c r="I43621" s="192"/>
      <c r="J43621" s="192"/>
    </row>
    <row r="43622" spans="9:10" ht="15.75">
      <c r="I43622" s="192"/>
      <c r="J43622" s="192"/>
    </row>
    <row r="43623" spans="9:10" ht="15.75">
      <c r="I43623" s="192"/>
      <c r="J43623" s="192"/>
    </row>
    <row r="43624" spans="9:10" ht="15.75">
      <c r="I43624" s="192"/>
      <c r="J43624" s="192"/>
    </row>
    <row r="43625" spans="9:10" ht="15.75">
      <c r="I43625" s="192"/>
      <c r="J43625" s="192"/>
    </row>
    <row r="43626" spans="9:10" ht="15.75">
      <c r="I43626" s="192"/>
      <c r="J43626" s="192"/>
    </row>
    <row r="43627" spans="9:10" ht="15.75">
      <c r="I43627" s="192"/>
      <c r="J43627" s="192"/>
    </row>
    <row r="43628" spans="9:10" ht="15.75">
      <c r="I43628" s="192"/>
      <c r="J43628" s="192"/>
    </row>
    <row r="43629" spans="9:10" ht="15.75">
      <c r="I43629" s="192"/>
      <c r="J43629" s="192"/>
    </row>
    <row r="43630" spans="9:10" ht="15.75">
      <c r="I43630" s="192"/>
      <c r="J43630" s="192"/>
    </row>
    <row r="43631" spans="9:10" ht="15.75">
      <c r="I43631" s="192"/>
      <c r="J43631" s="192"/>
    </row>
    <row r="43632" spans="9:10" ht="15.75">
      <c r="I43632" s="192"/>
      <c r="J43632" s="192"/>
    </row>
    <row r="43633" spans="9:10" ht="15.75">
      <c r="I43633" s="192"/>
      <c r="J43633" s="192"/>
    </row>
    <row r="43634" spans="9:10" ht="15.75">
      <c r="I43634" s="192"/>
      <c r="J43634" s="192"/>
    </row>
    <row r="43635" spans="9:10" ht="15.75">
      <c r="I43635" s="192"/>
      <c r="J43635" s="192"/>
    </row>
    <row r="43636" spans="9:10" ht="15.75">
      <c r="I43636" s="192"/>
      <c r="J43636" s="192"/>
    </row>
    <row r="43637" spans="9:10" ht="15.75">
      <c r="I43637" s="192"/>
      <c r="J43637" s="192"/>
    </row>
    <row r="43638" spans="9:10" ht="15.75">
      <c r="I43638" s="192"/>
      <c r="J43638" s="192"/>
    </row>
    <row r="43639" spans="9:10" ht="15.75">
      <c r="I43639" s="192"/>
      <c r="J43639" s="192"/>
    </row>
    <row r="43640" spans="9:10" ht="15.75">
      <c r="I43640" s="192"/>
      <c r="J43640" s="192"/>
    </row>
    <row r="43641" spans="9:10" ht="15.75">
      <c r="I43641" s="192"/>
      <c r="J43641" s="192"/>
    </row>
    <row r="43642" spans="9:10" ht="15.75">
      <c r="I43642" s="192"/>
      <c r="J43642" s="192"/>
    </row>
    <row r="43643" spans="9:10" ht="15.75">
      <c r="I43643" s="192"/>
      <c r="J43643" s="192"/>
    </row>
    <row r="43644" spans="9:10" ht="15.75">
      <c r="I43644" s="192"/>
      <c r="J43644" s="192"/>
    </row>
    <row r="43645" spans="9:10" ht="15.75">
      <c r="I43645" s="192"/>
      <c r="J43645" s="192"/>
    </row>
    <row r="43646" spans="9:10" ht="15.75">
      <c r="I43646" s="192"/>
      <c r="J43646" s="192"/>
    </row>
    <row r="43647" spans="9:10" ht="15.75">
      <c r="I43647" s="192"/>
      <c r="J43647" s="192"/>
    </row>
    <row r="43648" spans="9:10" ht="15.75">
      <c r="I43648" s="192"/>
      <c r="J43648" s="192"/>
    </row>
    <row r="43649" spans="9:10" ht="15.75">
      <c r="I43649" s="192"/>
      <c r="J43649" s="192"/>
    </row>
    <row r="43650" spans="9:10" ht="15.75">
      <c r="I43650" s="192"/>
      <c r="J43650" s="192"/>
    </row>
    <row r="43651" spans="9:10" ht="15.75">
      <c r="I43651" s="192"/>
      <c r="J43651" s="192"/>
    </row>
    <row r="43652" spans="9:10" ht="15.75">
      <c r="I43652" s="192"/>
      <c r="J43652" s="192"/>
    </row>
    <row r="43653" spans="9:10" ht="15.75">
      <c r="I43653" s="192"/>
      <c r="J43653" s="192"/>
    </row>
    <row r="43654" spans="9:10" ht="15.75">
      <c r="I43654" s="192"/>
      <c r="J43654" s="192"/>
    </row>
    <row r="43655" spans="9:10" ht="15.75">
      <c r="I43655" s="192"/>
      <c r="J43655" s="192"/>
    </row>
    <row r="43656" spans="9:10" ht="15.75">
      <c r="I43656" s="192"/>
      <c r="J43656" s="192"/>
    </row>
    <row r="43657" spans="9:10" ht="15.75">
      <c r="I43657" s="192"/>
      <c r="J43657" s="192"/>
    </row>
    <row r="43658" spans="9:10" ht="15.75">
      <c r="I43658" s="192"/>
      <c r="J43658" s="192"/>
    </row>
    <row r="43659" spans="9:10" ht="15.75">
      <c r="I43659" s="192"/>
      <c r="J43659" s="192"/>
    </row>
    <row r="43660" spans="9:10" ht="15.75">
      <c r="I43660" s="192"/>
      <c r="J43660" s="192"/>
    </row>
    <row r="43661" spans="9:10" ht="15.75">
      <c r="I43661" s="192"/>
      <c r="J43661" s="192"/>
    </row>
    <row r="43662" spans="9:10" ht="15.75">
      <c r="I43662" s="192"/>
      <c r="J43662" s="192"/>
    </row>
    <row r="43663" spans="9:10" ht="15.75">
      <c r="I43663" s="192"/>
      <c r="J43663" s="192"/>
    </row>
    <row r="43664" spans="9:10" ht="15.75">
      <c r="I43664" s="192"/>
      <c r="J43664" s="192"/>
    </row>
    <row r="43665" spans="9:10" ht="15.75">
      <c r="I43665" s="192"/>
      <c r="J43665" s="192"/>
    </row>
    <row r="43666" spans="9:10" ht="15.75">
      <c r="I43666" s="192"/>
      <c r="J43666" s="192"/>
    </row>
    <row r="43667" spans="9:10" ht="15.75">
      <c r="I43667" s="192"/>
      <c r="J43667" s="192"/>
    </row>
    <row r="43668" spans="9:10" ht="15.75">
      <c r="I43668" s="192"/>
      <c r="J43668" s="192"/>
    </row>
    <row r="43669" spans="9:10" ht="15.75">
      <c r="I43669" s="192"/>
      <c r="J43669" s="192"/>
    </row>
    <row r="43670" spans="9:10" ht="15.75">
      <c r="I43670" s="192"/>
      <c r="J43670" s="192"/>
    </row>
    <row r="43671" spans="9:10" ht="15.75">
      <c r="I43671" s="192"/>
      <c r="J43671" s="192"/>
    </row>
    <row r="43672" spans="9:10" ht="15.75">
      <c r="I43672" s="192"/>
      <c r="J43672" s="192"/>
    </row>
    <row r="43673" spans="9:10" ht="15.75">
      <c r="I43673" s="192"/>
      <c r="J43673" s="192"/>
    </row>
    <row r="43674" spans="9:10" ht="15.75">
      <c r="I43674" s="192"/>
      <c r="J43674" s="192"/>
    </row>
    <row r="43675" spans="9:10" ht="15.75">
      <c r="I43675" s="192"/>
      <c r="J43675" s="192"/>
    </row>
    <row r="43676" spans="9:10" ht="15.75">
      <c r="I43676" s="192"/>
      <c r="J43676" s="192"/>
    </row>
    <row r="43677" spans="9:10" ht="15.75">
      <c r="I43677" s="192"/>
      <c r="J43677" s="192"/>
    </row>
    <row r="43678" spans="9:10" ht="15.75">
      <c r="I43678" s="192"/>
      <c r="J43678" s="192"/>
    </row>
    <row r="43679" spans="9:10" ht="15.75">
      <c r="I43679" s="192"/>
      <c r="J43679" s="192"/>
    </row>
    <row r="43680" spans="9:10" ht="15.75">
      <c r="I43680" s="192"/>
      <c r="J43680" s="192"/>
    </row>
    <row r="43681" spans="9:10" ht="15.75">
      <c r="I43681" s="192"/>
      <c r="J43681" s="192"/>
    </row>
    <row r="43682" spans="9:10" ht="15.75">
      <c r="I43682" s="192"/>
      <c r="J43682" s="192"/>
    </row>
    <row r="43683" spans="9:10" ht="15.75">
      <c r="I43683" s="192"/>
      <c r="J43683" s="192"/>
    </row>
    <row r="43684" spans="9:10" ht="15.75">
      <c r="I43684" s="192"/>
      <c r="J43684" s="192"/>
    </row>
    <row r="43685" spans="9:10" ht="15.75">
      <c r="I43685" s="192"/>
      <c r="J43685" s="192"/>
    </row>
    <row r="43686" spans="9:10" ht="15.75">
      <c r="I43686" s="192"/>
      <c r="J43686" s="192"/>
    </row>
    <row r="43687" spans="9:10" ht="15.75">
      <c r="I43687" s="192"/>
      <c r="J43687" s="192"/>
    </row>
    <row r="43688" spans="9:10" ht="15.75">
      <c r="I43688" s="192"/>
      <c r="J43688" s="192"/>
    </row>
    <row r="43689" spans="9:10" ht="15.75">
      <c r="I43689" s="192"/>
      <c r="J43689" s="192"/>
    </row>
    <row r="43690" spans="9:10" ht="15.75">
      <c r="I43690" s="192"/>
      <c r="J43690" s="192"/>
    </row>
    <row r="43691" spans="9:10" ht="15.75">
      <c r="I43691" s="192"/>
      <c r="J43691" s="192"/>
    </row>
    <row r="43692" spans="9:10" ht="15.75">
      <c r="I43692" s="192"/>
      <c r="J43692" s="192"/>
    </row>
    <row r="43693" spans="9:10" ht="15.75">
      <c r="I43693" s="192"/>
      <c r="J43693" s="192"/>
    </row>
    <row r="43694" spans="9:10" ht="15.75">
      <c r="I43694" s="192"/>
      <c r="J43694" s="192"/>
    </row>
    <row r="43695" spans="9:10" ht="15.75">
      <c r="I43695" s="192"/>
      <c r="J43695" s="192"/>
    </row>
    <row r="43696" spans="9:10" ht="15.75">
      <c r="I43696" s="192"/>
      <c r="J43696" s="192"/>
    </row>
    <row r="43697" spans="9:10" ht="15.75">
      <c r="I43697" s="192"/>
      <c r="J43697" s="192"/>
    </row>
    <row r="43698" spans="9:10" ht="15.75">
      <c r="I43698" s="192"/>
      <c r="J43698" s="192"/>
    </row>
    <row r="43699" spans="9:10" ht="15.75">
      <c r="I43699" s="192"/>
      <c r="J43699" s="192"/>
    </row>
    <row r="43700" spans="9:10" ht="15.75">
      <c r="I43700" s="192"/>
      <c r="J43700" s="192"/>
    </row>
    <row r="43701" spans="9:10" ht="15.75">
      <c r="I43701" s="192"/>
      <c r="J43701" s="192"/>
    </row>
    <row r="43702" spans="9:10" ht="15.75">
      <c r="I43702" s="192"/>
      <c r="J43702" s="192"/>
    </row>
    <row r="43703" spans="9:10" ht="15.75">
      <c r="I43703" s="192"/>
      <c r="J43703" s="192"/>
    </row>
    <row r="43704" spans="9:10" ht="15.75">
      <c r="I43704" s="192"/>
      <c r="J43704" s="192"/>
    </row>
    <row r="43705" spans="9:10" ht="15.75">
      <c r="I43705" s="192"/>
      <c r="J43705" s="192"/>
    </row>
    <row r="43706" spans="9:10" ht="15.75">
      <c r="I43706" s="192"/>
      <c r="J43706" s="192"/>
    </row>
    <row r="43707" spans="9:10" ht="15.75">
      <c r="I43707" s="192"/>
      <c r="J43707" s="192"/>
    </row>
    <row r="43708" spans="9:10" ht="15.75">
      <c r="I43708" s="192"/>
      <c r="J43708" s="192"/>
    </row>
    <row r="43709" spans="9:10" ht="15.75">
      <c r="I43709" s="192"/>
      <c r="J43709" s="192"/>
    </row>
    <row r="43710" spans="9:10" ht="15.75">
      <c r="I43710" s="192"/>
      <c r="J43710" s="192"/>
    </row>
    <row r="43711" spans="9:10" ht="15.75">
      <c r="I43711" s="192"/>
      <c r="J43711" s="192"/>
    </row>
    <row r="43712" spans="9:10" ht="15.75">
      <c r="I43712" s="192"/>
      <c r="J43712" s="192"/>
    </row>
    <row r="43713" spans="9:10" ht="15.75">
      <c r="I43713" s="192"/>
      <c r="J43713" s="192"/>
    </row>
    <row r="43714" spans="9:10" ht="15.75">
      <c r="I43714" s="192"/>
      <c r="J43714" s="192"/>
    </row>
    <row r="43715" spans="9:10" ht="15.75">
      <c r="I43715" s="192"/>
      <c r="J43715" s="192"/>
    </row>
    <row r="43716" spans="9:10" ht="15.75">
      <c r="I43716" s="192"/>
      <c r="J43716" s="192"/>
    </row>
    <row r="43717" spans="9:10" ht="15.75">
      <c r="I43717" s="192"/>
      <c r="J43717" s="192"/>
    </row>
    <row r="43718" spans="9:10" ht="15.75">
      <c r="I43718" s="192"/>
      <c r="J43718" s="192"/>
    </row>
    <row r="43719" spans="9:10" ht="15.75">
      <c r="I43719" s="192"/>
      <c r="J43719" s="192"/>
    </row>
    <row r="43720" spans="9:10" ht="15.75">
      <c r="I43720" s="192"/>
      <c r="J43720" s="192"/>
    </row>
    <row r="43721" spans="9:10" ht="15.75">
      <c r="I43721" s="192"/>
      <c r="J43721" s="192"/>
    </row>
    <row r="43722" spans="9:10" ht="15.75">
      <c r="I43722" s="192"/>
      <c r="J43722" s="192"/>
    </row>
    <row r="43723" spans="9:10" ht="15.75">
      <c r="I43723" s="192"/>
      <c r="J43723" s="192"/>
    </row>
    <row r="43724" spans="9:10" ht="15.75">
      <c r="I43724" s="192"/>
      <c r="J43724" s="192"/>
    </row>
    <row r="43725" spans="9:10" ht="15.75">
      <c r="I43725" s="192"/>
      <c r="J43725" s="192"/>
    </row>
    <row r="43726" spans="9:10" ht="15.75">
      <c r="I43726" s="192"/>
      <c r="J43726" s="192"/>
    </row>
    <row r="43727" spans="9:10" ht="15.75">
      <c r="I43727" s="192"/>
      <c r="J43727" s="192"/>
    </row>
    <row r="43728" spans="9:10" ht="15.75">
      <c r="I43728" s="192"/>
      <c r="J43728" s="192"/>
    </row>
    <row r="43729" spans="9:10" ht="15.75">
      <c r="I43729" s="192"/>
      <c r="J43729" s="192"/>
    </row>
    <row r="43730" spans="9:10" ht="15.75">
      <c r="I43730" s="192"/>
      <c r="J43730" s="192"/>
    </row>
    <row r="43731" spans="9:10" ht="15.75">
      <c r="I43731" s="192"/>
      <c r="J43731" s="192"/>
    </row>
    <row r="43732" spans="9:10" ht="15.75">
      <c r="I43732" s="192"/>
      <c r="J43732" s="192"/>
    </row>
    <row r="43733" spans="9:10" ht="15.75">
      <c r="I43733" s="192"/>
      <c r="J43733" s="192"/>
    </row>
    <row r="43734" spans="9:10" ht="15.75">
      <c r="I43734" s="192"/>
      <c r="J43734" s="192"/>
    </row>
    <row r="43735" spans="9:10" ht="15.75">
      <c r="I43735" s="192"/>
      <c r="J43735" s="192"/>
    </row>
    <row r="43736" spans="9:10" ht="15.75">
      <c r="I43736" s="192"/>
      <c r="J43736" s="192"/>
    </row>
    <row r="43737" spans="9:10" ht="15.75">
      <c r="I43737" s="192"/>
      <c r="J43737" s="192"/>
    </row>
    <row r="43738" spans="9:10" ht="15.75">
      <c r="I43738" s="192"/>
      <c r="J43738" s="192"/>
    </row>
    <row r="43739" spans="9:10" ht="15.75">
      <c r="I43739" s="192"/>
      <c r="J43739" s="192"/>
    </row>
    <row r="43740" spans="9:10" ht="15.75">
      <c r="I43740" s="192"/>
      <c r="J43740" s="192"/>
    </row>
    <row r="43741" spans="9:10" ht="15.75">
      <c r="I43741" s="192"/>
      <c r="J43741" s="192"/>
    </row>
    <row r="43742" spans="9:10" ht="15.75">
      <c r="I43742" s="192"/>
      <c r="J43742" s="192"/>
    </row>
    <row r="43743" spans="9:10" ht="15.75">
      <c r="I43743" s="192"/>
      <c r="J43743" s="192"/>
    </row>
    <row r="43744" spans="9:10" ht="15.75">
      <c r="I43744" s="192"/>
      <c r="J43744" s="192"/>
    </row>
    <row r="43745" spans="9:10" ht="15.75">
      <c r="I43745" s="192"/>
      <c r="J43745" s="192"/>
    </row>
    <row r="43746" spans="9:10" ht="15.75">
      <c r="I43746" s="192"/>
      <c r="J43746" s="192"/>
    </row>
    <row r="43747" spans="9:10" ht="15.75">
      <c r="I43747" s="192"/>
      <c r="J43747" s="192"/>
    </row>
    <row r="43748" spans="9:10" ht="15.75">
      <c r="I43748" s="192"/>
      <c r="J43748" s="192"/>
    </row>
    <row r="43749" spans="9:10" ht="15.75">
      <c r="I43749" s="192"/>
      <c r="J43749" s="192"/>
    </row>
    <row r="43750" spans="9:10" ht="15.75">
      <c r="I43750" s="192"/>
      <c r="J43750" s="192"/>
    </row>
    <row r="43751" spans="9:10" ht="15.75">
      <c r="I43751" s="192"/>
      <c r="J43751" s="192"/>
    </row>
    <row r="43752" spans="9:10" ht="15.75">
      <c r="I43752" s="192"/>
      <c r="J43752" s="192"/>
    </row>
    <row r="43753" spans="9:10" ht="15.75">
      <c r="I43753" s="192"/>
      <c r="J43753" s="192"/>
    </row>
    <row r="43754" spans="9:10" ht="15.75">
      <c r="I43754" s="192"/>
      <c r="J43754" s="192"/>
    </row>
    <row r="43755" spans="9:10" ht="15.75">
      <c r="I43755" s="192"/>
      <c r="J43755" s="192"/>
    </row>
    <row r="43756" spans="9:10" ht="15.75">
      <c r="I43756" s="192"/>
      <c r="J43756" s="192"/>
    </row>
    <row r="43757" spans="9:10" ht="15.75">
      <c r="I43757" s="192"/>
      <c r="J43757" s="192"/>
    </row>
    <row r="43758" spans="9:10" ht="15.75">
      <c r="I43758" s="192"/>
      <c r="J43758" s="192"/>
    </row>
    <row r="43759" spans="9:10" ht="15.75">
      <c r="I43759" s="192"/>
      <c r="J43759" s="192"/>
    </row>
    <row r="43760" spans="9:10" ht="15.75">
      <c r="I43760" s="192"/>
      <c r="J43760" s="192"/>
    </row>
    <row r="43761" spans="9:10" ht="15.75">
      <c r="I43761" s="192"/>
      <c r="J43761" s="192"/>
    </row>
    <row r="43762" spans="9:10" ht="15.75">
      <c r="I43762" s="192"/>
      <c r="J43762" s="192"/>
    </row>
    <row r="43763" spans="9:10" ht="15.75">
      <c r="I43763" s="192"/>
      <c r="J43763" s="192"/>
    </row>
    <row r="43764" spans="9:10" ht="15.75">
      <c r="I43764" s="192"/>
      <c r="J43764" s="192"/>
    </row>
    <row r="43765" spans="9:10" ht="15.75">
      <c r="I43765" s="192"/>
      <c r="J43765" s="192"/>
    </row>
    <row r="43766" spans="9:10" ht="15.75">
      <c r="I43766" s="192"/>
      <c r="J43766" s="192"/>
    </row>
    <row r="43767" spans="9:10" ht="15.75">
      <c r="I43767" s="192"/>
      <c r="J43767" s="192"/>
    </row>
    <row r="43768" spans="9:10" ht="15.75">
      <c r="I43768" s="192"/>
      <c r="J43768" s="192"/>
    </row>
    <row r="43769" spans="9:10" ht="15.75">
      <c r="I43769" s="192"/>
      <c r="J43769" s="192"/>
    </row>
    <row r="43770" spans="9:10" ht="15.75">
      <c r="I43770" s="192"/>
      <c r="J43770" s="192"/>
    </row>
    <row r="43771" spans="9:10" ht="15.75">
      <c r="I43771" s="192"/>
      <c r="J43771" s="192"/>
    </row>
    <row r="43772" spans="9:10" ht="15.75">
      <c r="I43772" s="192"/>
      <c r="J43772" s="192"/>
    </row>
    <row r="43773" spans="9:10" ht="15.75">
      <c r="I43773" s="192"/>
      <c r="J43773" s="192"/>
    </row>
    <row r="43774" spans="9:10" ht="15.75">
      <c r="I43774" s="192"/>
      <c r="J43774" s="192"/>
    </row>
    <row r="43775" spans="9:10" ht="15.75">
      <c r="I43775" s="192"/>
      <c r="J43775" s="192"/>
    </row>
    <row r="43776" spans="9:10" ht="15.75">
      <c r="I43776" s="192"/>
      <c r="J43776" s="192"/>
    </row>
    <row r="43777" spans="9:10" ht="15.75">
      <c r="I43777" s="192"/>
      <c r="J43777" s="192"/>
    </row>
    <row r="43778" spans="9:10" ht="15.75">
      <c r="I43778" s="192"/>
      <c r="J43778" s="192"/>
    </row>
    <row r="43779" spans="9:10" ht="15.75">
      <c r="I43779" s="192"/>
      <c r="J43779" s="192"/>
    </row>
    <row r="43780" spans="9:10" ht="15.75">
      <c r="I43780" s="192"/>
      <c r="J43780" s="192"/>
    </row>
    <row r="43781" spans="9:10" ht="15.75">
      <c r="I43781" s="192"/>
      <c r="J43781" s="192"/>
    </row>
    <row r="43782" spans="9:10" ht="15.75">
      <c r="I43782" s="192"/>
      <c r="J43782" s="192"/>
    </row>
    <row r="43783" spans="9:10" ht="15.75">
      <c r="I43783" s="192"/>
      <c r="J43783" s="192"/>
    </row>
    <row r="43784" spans="9:10" ht="15.75">
      <c r="I43784" s="192"/>
      <c r="J43784" s="192"/>
    </row>
    <row r="43785" spans="9:10" ht="15.75">
      <c r="I43785" s="192"/>
      <c r="J43785" s="192"/>
    </row>
    <row r="43786" spans="9:10" ht="15.75">
      <c r="I43786" s="192"/>
      <c r="J43786" s="192"/>
    </row>
    <row r="43787" spans="9:10" ht="15.75">
      <c r="I43787" s="192"/>
      <c r="J43787" s="192"/>
    </row>
    <row r="43788" spans="9:10" ht="15.75">
      <c r="I43788" s="192"/>
      <c r="J43788" s="192"/>
    </row>
    <row r="43789" spans="9:10" ht="15.75">
      <c r="I43789" s="192"/>
      <c r="J43789" s="192"/>
    </row>
    <row r="43790" spans="9:10" ht="15.75">
      <c r="I43790" s="192"/>
      <c r="J43790" s="192"/>
    </row>
    <row r="43791" spans="9:10" ht="15.75">
      <c r="I43791" s="192"/>
      <c r="J43791" s="192"/>
    </row>
    <row r="43792" spans="9:10" ht="15.75">
      <c r="I43792" s="192"/>
      <c r="J43792" s="192"/>
    </row>
    <row r="43793" spans="9:10" ht="15.75">
      <c r="I43793" s="192"/>
      <c r="J43793" s="192"/>
    </row>
    <row r="43794" spans="9:10" ht="15.75">
      <c r="I43794" s="192"/>
      <c r="J43794" s="192"/>
    </row>
    <row r="43795" spans="9:10" ht="15.75">
      <c r="I43795" s="192"/>
      <c r="J43795" s="192"/>
    </row>
    <row r="43796" spans="9:10" ht="15.75">
      <c r="I43796" s="192"/>
      <c r="J43796" s="192"/>
    </row>
    <row r="43797" spans="9:10" ht="15.75">
      <c r="I43797" s="192"/>
      <c r="J43797" s="192"/>
    </row>
    <row r="43798" spans="9:10" ht="15.75">
      <c r="I43798" s="192"/>
      <c r="J43798" s="192"/>
    </row>
    <row r="43799" spans="9:10" ht="15.75">
      <c r="I43799" s="192"/>
      <c r="J43799" s="192"/>
    </row>
    <row r="43800" spans="9:10" ht="15.75">
      <c r="I43800" s="192"/>
      <c r="J43800" s="192"/>
    </row>
    <row r="43801" spans="9:10" ht="15.75">
      <c r="I43801" s="192"/>
      <c r="J43801" s="192"/>
    </row>
    <row r="43802" spans="9:10" ht="15.75">
      <c r="I43802" s="192"/>
      <c r="J43802" s="192"/>
    </row>
    <row r="43803" spans="9:10" ht="15.75">
      <c r="I43803" s="192"/>
      <c r="J43803" s="192"/>
    </row>
    <row r="43804" spans="9:10" ht="15.75">
      <c r="I43804" s="192"/>
      <c r="J43804" s="192"/>
    </row>
    <row r="43805" spans="9:10" ht="15.75">
      <c r="I43805" s="192"/>
      <c r="J43805" s="192"/>
    </row>
    <row r="43806" spans="9:10" ht="15.75">
      <c r="I43806" s="192"/>
      <c r="J43806" s="192"/>
    </row>
    <row r="43807" spans="9:10" ht="15.75">
      <c r="I43807" s="192"/>
      <c r="J43807" s="192"/>
    </row>
    <row r="43808" spans="9:10" ht="15.75">
      <c r="I43808" s="192"/>
      <c r="J43808" s="192"/>
    </row>
    <row r="43809" spans="9:10" ht="15.75">
      <c r="I43809" s="192"/>
      <c r="J43809" s="192"/>
    </row>
    <row r="43810" spans="9:10" ht="15.75">
      <c r="I43810" s="192"/>
      <c r="J43810" s="192"/>
    </row>
    <row r="43811" spans="9:10" ht="15.75">
      <c r="I43811" s="192"/>
      <c r="J43811" s="192"/>
    </row>
    <row r="43812" spans="9:10" ht="15.75">
      <c r="I43812" s="192"/>
      <c r="J43812" s="192"/>
    </row>
    <row r="43813" spans="9:10" ht="15.75">
      <c r="I43813" s="192"/>
      <c r="J43813" s="192"/>
    </row>
    <row r="43814" spans="9:10" ht="15.75">
      <c r="I43814" s="192"/>
      <c r="J43814" s="192"/>
    </row>
    <row r="43815" spans="9:10" ht="15.75">
      <c r="I43815" s="192"/>
      <c r="J43815" s="192"/>
    </row>
    <row r="43816" spans="9:10" ht="15.75">
      <c r="I43816" s="192"/>
      <c r="J43816" s="192"/>
    </row>
    <row r="43817" spans="9:10" ht="15.75">
      <c r="I43817" s="192"/>
      <c r="J43817" s="192"/>
    </row>
    <row r="43818" spans="9:10" ht="15.75">
      <c r="I43818" s="192"/>
      <c r="J43818" s="192"/>
    </row>
    <row r="43819" spans="9:10" ht="15.75">
      <c r="I43819" s="192"/>
      <c r="J43819" s="192"/>
    </row>
    <row r="43820" spans="9:10" ht="15.75">
      <c r="I43820" s="192"/>
      <c r="J43820" s="192"/>
    </row>
    <row r="43821" spans="9:10" ht="15.75">
      <c r="I43821" s="192"/>
      <c r="J43821" s="192"/>
    </row>
    <row r="43822" spans="9:10" ht="15.75">
      <c r="I43822" s="192"/>
      <c r="J43822" s="192"/>
    </row>
    <row r="43823" spans="9:10" ht="15.75">
      <c r="I43823" s="192"/>
      <c r="J43823" s="192"/>
    </row>
    <row r="43824" spans="9:10" ht="15.75">
      <c r="I43824" s="192"/>
      <c r="J43824" s="192"/>
    </row>
    <row r="43825" spans="9:10" ht="15.75">
      <c r="I43825" s="192"/>
      <c r="J43825" s="192"/>
    </row>
    <row r="43826" spans="9:10" ht="15.75">
      <c r="I43826" s="192"/>
      <c r="J43826" s="192"/>
    </row>
    <row r="43827" spans="9:10" ht="15.75">
      <c r="I43827" s="192"/>
      <c r="J43827" s="192"/>
    </row>
    <row r="43828" spans="9:10" ht="15.75">
      <c r="I43828" s="192"/>
      <c r="J43828" s="192"/>
    </row>
    <row r="43829" spans="9:10" ht="15.75">
      <c r="I43829" s="192"/>
      <c r="J43829" s="192"/>
    </row>
    <row r="43830" spans="9:10" ht="15.75">
      <c r="I43830" s="192"/>
      <c r="J43830" s="192"/>
    </row>
    <row r="43831" spans="9:10" ht="15.75">
      <c r="I43831" s="192"/>
      <c r="J43831" s="192"/>
    </row>
    <row r="43832" spans="9:10" ht="15.75">
      <c r="I43832" s="192"/>
      <c r="J43832" s="192"/>
    </row>
    <row r="43833" spans="9:10" ht="15.75">
      <c r="I43833" s="192"/>
      <c r="J43833" s="192"/>
    </row>
    <row r="43834" spans="9:10" ht="15.75">
      <c r="I43834" s="192"/>
      <c r="J43834" s="192"/>
    </row>
    <row r="43835" spans="9:10" ht="15.75">
      <c r="I43835" s="192"/>
      <c r="J43835" s="192"/>
    </row>
    <row r="43836" spans="9:10" ht="15.75">
      <c r="I43836" s="192"/>
      <c r="J43836" s="192"/>
    </row>
    <row r="43837" spans="9:10" ht="15.75">
      <c r="I43837" s="192"/>
      <c r="J43837" s="192"/>
    </row>
    <row r="43838" spans="9:10" ht="15.75">
      <c r="I43838" s="192"/>
      <c r="J43838" s="192"/>
    </row>
    <row r="43839" spans="9:10" ht="15.75">
      <c r="I43839" s="192"/>
      <c r="J43839" s="192"/>
    </row>
    <row r="43840" spans="9:10" ht="15.75">
      <c r="I43840" s="192"/>
      <c r="J43840" s="192"/>
    </row>
    <row r="43841" spans="9:10" ht="15.75">
      <c r="I43841" s="192"/>
      <c r="J43841" s="192"/>
    </row>
    <row r="43842" spans="9:10" ht="15.75">
      <c r="I43842" s="192"/>
      <c r="J43842" s="192"/>
    </row>
    <row r="43843" spans="9:10" ht="15.75">
      <c r="I43843" s="192"/>
      <c r="J43843" s="192"/>
    </row>
    <row r="43844" spans="9:10" ht="15.75">
      <c r="I43844" s="192"/>
      <c r="J43844" s="192"/>
    </row>
    <row r="43845" spans="9:10" ht="15.75">
      <c r="I43845" s="192"/>
      <c r="J43845" s="192"/>
    </row>
    <row r="43846" spans="9:10" ht="15.75">
      <c r="I43846" s="192"/>
      <c r="J43846" s="192"/>
    </row>
    <row r="43847" spans="9:10" ht="15.75">
      <c r="I43847" s="192"/>
      <c r="J43847" s="192"/>
    </row>
    <row r="43848" spans="9:10" ht="15.75">
      <c r="I43848" s="192"/>
      <c r="J43848" s="192"/>
    </row>
    <row r="43849" spans="9:10" ht="15.75">
      <c r="I43849" s="192"/>
      <c r="J43849" s="192"/>
    </row>
    <row r="43850" spans="9:10" ht="15.75">
      <c r="I43850" s="192"/>
      <c r="J43850" s="192"/>
    </row>
    <row r="43851" spans="9:10" ht="15.75">
      <c r="I43851" s="192"/>
      <c r="J43851" s="192"/>
    </row>
    <row r="43852" spans="9:10" ht="15.75">
      <c r="I43852" s="192"/>
      <c r="J43852" s="192"/>
    </row>
    <row r="43853" spans="9:10" ht="15.75">
      <c r="I43853" s="192"/>
      <c r="J43853" s="192"/>
    </row>
    <row r="43854" spans="9:10" ht="15.75">
      <c r="I43854" s="192"/>
      <c r="J43854" s="192"/>
    </row>
    <row r="43855" spans="9:10" ht="15.75">
      <c r="I43855" s="192"/>
      <c r="J43855" s="192"/>
    </row>
    <row r="43856" spans="9:10" ht="15.75">
      <c r="I43856" s="192"/>
      <c r="J43856" s="192"/>
    </row>
    <row r="43857" spans="9:10" ht="15.75">
      <c r="I43857" s="192"/>
      <c r="J43857" s="192"/>
    </row>
    <row r="43858" spans="9:10" ht="15.75">
      <c r="I43858" s="192"/>
      <c r="J43858" s="192"/>
    </row>
    <row r="43859" spans="9:10" ht="15.75">
      <c r="I43859" s="192"/>
      <c r="J43859" s="192"/>
    </row>
    <row r="43860" spans="9:10" ht="15.75">
      <c r="I43860" s="192"/>
      <c r="J43860" s="192"/>
    </row>
    <row r="43861" spans="9:10" ht="15.75">
      <c r="I43861" s="192"/>
      <c r="J43861" s="192"/>
    </row>
    <row r="43862" spans="9:10" ht="15.75">
      <c r="I43862" s="192"/>
      <c r="J43862" s="192"/>
    </row>
    <row r="43863" spans="9:10" ht="15.75">
      <c r="I43863" s="192"/>
      <c r="J43863" s="192"/>
    </row>
    <row r="43864" spans="9:10" ht="15.75">
      <c r="I43864" s="192"/>
      <c r="J43864" s="192"/>
    </row>
    <row r="43865" spans="9:10" ht="15.75">
      <c r="I43865" s="192"/>
      <c r="J43865" s="192"/>
    </row>
    <row r="43866" spans="9:10" ht="15.75">
      <c r="I43866" s="192"/>
      <c r="J43866" s="192"/>
    </row>
    <row r="43867" spans="9:10" ht="15.75">
      <c r="I43867" s="192"/>
      <c r="J43867" s="192"/>
    </row>
    <row r="43868" spans="9:10" ht="15.75">
      <c r="I43868" s="192"/>
      <c r="J43868" s="192"/>
    </row>
    <row r="43869" spans="9:10" ht="15.75">
      <c r="I43869" s="192"/>
      <c r="J43869" s="192"/>
    </row>
    <row r="43870" spans="9:10" ht="15.75">
      <c r="I43870" s="192"/>
      <c r="J43870" s="192"/>
    </row>
    <row r="43871" spans="9:10" ht="15.75">
      <c r="I43871" s="192"/>
      <c r="J43871" s="192"/>
    </row>
    <row r="43872" spans="9:10" ht="15.75">
      <c r="I43872" s="192"/>
      <c r="J43872" s="192"/>
    </row>
    <row r="43873" spans="9:10" ht="15.75">
      <c r="I43873" s="192"/>
      <c r="J43873" s="192"/>
    </row>
    <row r="43874" spans="9:10" ht="15.75">
      <c r="I43874" s="192"/>
      <c r="J43874" s="192"/>
    </row>
    <row r="43875" spans="9:10" ht="15.75">
      <c r="I43875" s="192"/>
      <c r="J43875" s="192"/>
    </row>
    <row r="43876" spans="9:10" ht="15.75">
      <c r="I43876" s="192"/>
      <c r="J43876" s="192"/>
    </row>
    <row r="43877" spans="9:10" ht="15.75">
      <c r="I43877" s="192"/>
      <c r="J43877" s="192"/>
    </row>
    <row r="43878" spans="9:10" ht="15.75">
      <c r="I43878" s="192"/>
      <c r="J43878" s="192"/>
    </row>
    <row r="43879" spans="9:10" ht="15.75">
      <c r="I43879" s="192"/>
      <c r="J43879" s="192"/>
    </row>
    <row r="43880" spans="9:10" ht="15.75">
      <c r="I43880" s="192"/>
      <c r="J43880" s="192"/>
    </row>
    <row r="43881" spans="9:10" ht="15.75">
      <c r="I43881" s="192"/>
      <c r="J43881" s="192"/>
    </row>
    <row r="43882" spans="9:10" ht="15.75">
      <c r="I43882" s="192"/>
      <c r="J43882" s="192"/>
    </row>
    <row r="43883" spans="9:10" ht="15.75">
      <c r="I43883" s="192"/>
      <c r="J43883" s="192"/>
    </row>
    <row r="43884" spans="9:10" ht="15.75">
      <c r="I43884" s="192"/>
      <c r="J43884" s="192"/>
    </row>
    <row r="43885" spans="9:10" ht="15.75">
      <c r="I43885" s="192"/>
      <c r="J43885" s="192"/>
    </row>
    <row r="43886" spans="9:10" ht="15.75">
      <c r="I43886" s="192"/>
      <c r="J43886" s="192"/>
    </row>
    <row r="43887" spans="9:10" ht="15.75">
      <c r="I43887" s="192"/>
      <c r="J43887" s="192"/>
    </row>
    <row r="43888" spans="9:10" ht="15.75">
      <c r="I43888" s="192"/>
      <c r="J43888" s="192"/>
    </row>
    <row r="43889" spans="9:10" ht="15.75">
      <c r="I43889" s="192"/>
      <c r="J43889" s="192"/>
    </row>
    <row r="43890" spans="9:10" ht="15.75">
      <c r="I43890" s="192"/>
      <c r="J43890" s="192"/>
    </row>
    <row r="43891" spans="9:10" ht="15.75">
      <c r="I43891" s="192"/>
      <c r="J43891" s="192"/>
    </row>
    <row r="43892" spans="9:10" ht="15.75">
      <c r="I43892" s="192"/>
      <c r="J43892" s="192"/>
    </row>
    <row r="43893" spans="9:10" ht="15.75">
      <c r="I43893" s="192"/>
      <c r="J43893" s="192"/>
    </row>
    <row r="43894" spans="9:10" ht="15.75">
      <c r="I43894" s="192"/>
      <c r="J43894" s="192"/>
    </row>
    <row r="43895" spans="9:10" ht="15.75">
      <c r="I43895" s="192"/>
      <c r="J43895" s="192"/>
    </row>
    <row r="43896" spans="9:10" ht="15.75">
      <c r="I43896" s="192"/>
      <c r="J43896" s="192"/>
    </row>
    <row r="43897" spans="9:10" ht="15.75">
      <c r="I43897" s="192"/>
      <c r="J43897" s="192"/>
    </row>
    <row r="43898" spans="9:10" ht="15.75">
      <c r="I43898" s="192"/>
      <c r="J43898" s="192"/>
    </row>
    <row r="43899" spans="9:10" ht="15.75">
      <c r="I43899" s="192"/>
      <c r="J43899" s="192"/>
    </row>
    <row r="43900" spans="9:10" ht="15.75">
      <c r="I43900" s="192"/>
      <c r="J43900" s="192"/>
    </row>
    <row r="43901" spans="9:10" ht="15.75">
      <c r="I43901" s="192"/>
      <c r="J43901" s="192"/>
    </row>
    <row r="43902" spans="9:10" ht="15.75">
      <c r="I43902" s="192"/>
      <c r="J43902" s="192"/>
    </row>
    <row r="43903" spans="9:10" ht="15.75">
      <c r="I43903" s="192"/>
      <c r="J43903" s="192"/>
    </row>
    <row r="43904" spans="9:10" ht="15.75">
      <c r="I43904" s="192"/>
      <c r="J43904" s="192"/>
    </row>
    <row r="43905" spans="9:10" ht="15.75">
      <c r="I43905" s="192"/>
      <c r="J43905" s="192"/>
    </row>
    <row r="43906" spans="9:10" ht="15.75">
      <c r="I43906" s="192"/>
      <c r="J43906" s="192"/>
    </row>
    <row r="43907" spans="9:10" ht="15.75">
      <c r="I43907" s="192"/>
      <c r="J43907" s="192"/>
    </row>
    <row r="43908" spans="9:10" ht="15.75">
      <c r="I43908" s="192"/>
      <c r="J43908" s="192"/>
    </row>
    <row r="43909" spans="9:10" ht="15.75">
      <c r="I43909" s="192"/>
      <c r="J43909" s="192"/>
    </row>
    <row r="43910" spans="9:10" ht="15.75">
      <c r="I43910" s="192"/>
      <c r="J43910" s="192"/>
    </row>
    <row r="43911" spans="9:10" ht="15.75">
      <c r="I43911" s="192"/>
      <c r="J43911" s="192"/>
    </row>
    <row r="43912" spans="9:10" ht="15.75">
      <c r="I43912" s="192"/>
      <c r="J43912" s="192"/>
    </row>
    <row r="43913" spans="9:10" ht="15.75">
      <c r="I43913" s="192"/>
      <c r="J43913" s="192"/>
    </row>
    <row r="43914" spans="9:10" ht="15.75">
      <c r="I43914" s="192"/>
      <c r="J43914" s="192"/>
    </row>
    <row r="43915" spans="9:10" ht="15.75">
      <c r="I43915" s="192"/>
      <c r="J43915" s="192"/>
    </row>
    <row r="43916" spans="9:10" ht="15.75">
      <c r="I43916" s="192"/>
      <c r="J43916" s="192"/>
    </row>
    <row r="43917" spans="9:10" ht="15.75">
      <c r="I43917" s="192"/>
      <c r="J43917" s="192"/>
    </row>
    <row r="43918" spans="9:10" ht="15.75">
      <c r="I43918" s="192"/>
      <c r="J43918" s="192"/>
    </row>
    <row r="43919" spans="9:10" ht="15.75">
      <c r="I43919" s="192"/>
      <c r="J43919" s="192"/>
    </row>
    <row r="43920" spans="9:10" ht="15.75">
      <c r="I43920" s="192"/>
      <c r="J43920" s="192"/>
    </row>
    <row r="43921" spans="9:10" ht="15.75">
      <c r="I43921" s="192"/>
      <c r="J43921" s="192"/>
    </row>
    <row r="43922" spans="9:10" ht="15.75">
      <c r="I43922" s="192"/>
      <c r="J43922" s="192"/>
    </row>
    <row r="43923" spans="9:10" ht="15.75">
      <c r="I43923" s="192"/>
      <c r="J43923" s="192"/>
    </row>
    <row r="43924" spans="9:10" ht="15.75">
      <c r="I43924" s="192"/>
      <c r="J43924" s="192"/>
    </row>
    <row r="43925" spans="9:10" ht="15.75">
      <c r="I43925" s="192"/>
      <c r="J43925" s="192"/>
    </row>
    <row r="43926" spans="9:10" ht="15.75">
      <c r="I43926" s="192"/>
      <c r="J43926" s="192"/>
    </row>
    <row r="43927" spans="9:10" ht="15.75">
      <c r="I43927" s="192"/>
      <c r="J43927" s="192"/>
    </row>
    <row r="43928" spans="9:10" ht="15.75">
      <c r="I43928" s="192"/>
      <c r="J43928" s="192"/>
    </row>
    <row r="43929" spans="9:10" ht="15.75">
      <c r="I43929" s="192"/>
      <c r="J43929" s="192"/>
    </row>
    <row r="43930" spans="9:10" ht="15.75">
      <c r="I43930" s="192"/>
      <c r="J43930" s="192"/>
    </row>
    <row r="43931" spans="9:10" ht="15.75">
      <c r="I43931" s="192"/>
      <c r="J43931" s="192"/>
    </row>
    <row r="43932" spans="9:10" ht="15.75">
      <c r="I43932" s="192"/>
      <c r="J43932" s="192"/>
    </row>
    <row r="43933" spans="9:10" ht="15.75">
      <c r="I43933" s="192"/>
      <c r="J43933" s="192"/>
    </row>
    <row r="43934" spans="9:10" ht="15.75">
      <c r="I43934" s="192"/>
      <c r="J43934" s="192"/>
    </row>
    <row r="43935" spans="9:10" ht="15.75">
      <c r="I43935" s="192"/>
      <c r="J43935" s="192"/>
    </row>
    <row r="43936" spans="9:10" ht="15.75">
      <c r="I43936" s="192"/>
      <c r="J43936" s="192"/>
    </row>
    <row r="43937" spans="9:10" ht="15.75">
      <c r="I43937" s="192"/>
      <c r="J43937" s="192"/>
    </row>
    <row r="43938" spans="9:10" ht="15.75">
      <c r="I43938" s="192"/>
      <c r="J43938" s="192"/>
    </row>
    <row r="43939" spans="9:10" ht="15.75">
      <c r="I43939" s="192"/>
      <c r="J43939" s="192"/>
    </row>
    <row r="43940" spans="9:10" ht="15.75">
      <c r="I43940" s="192"/>
      <c r="J43940" s="192"/>
    </row>
    <row r="43941" spans="9:10" ht="15.75">
      <c r="I43941" s="192"/>
      <c r="J43941" s="192"/>
    </row>
    <row r="43942" spans="9:10" ht="15.75">
      <c r="I43942" s="192"/>
      <c r="J43942" s="192"/>
    </row>
    <row r="43943" spans="9:10" ht="15.75">
      <c r="I43943" s="192"/>
      <c r="J43943" s="192"/>
    </row>
    <row r="43944" spans="9:10" ht="15.75">
      <c r="I43944" s="192"/>
      <c r="J43944" s="192"/>
    </row>
    <row r="43945" spans="9:10" ht="15.75">
      <c r="I43945" s="192"/>
      <c r="J43945" s="192"/>
    </row>
    <row r="43946" spans="9:10" ht="15.75">
      <c r="I43946" s="192"/>
      <c r="J43946" s="192"/>
    </row>
    <row r="43947" spans="9:10" ht="15.75">
      <c r="I43947" s="192"/>
      <c r="J43947" s="192"/>
    </row>
    <row r="43948" spans="9:10" ht="15.75">
      <c r="I43948" s="192"/>
      <c r="J43948" s="192"/>
    </row>
    <row r="43949" spans="9:10" ht="15.75">
      <c r="I43949" s="192"/>
      <c r="J43949" s="192"/>
    </row>
    <row r="43950" spans="9:10" ht="15.75">
      <c r="I43950" s="192"/>
      <c r="J43950" s="192"/>
    </row>
    <row r="43951" spans="9:10" ht="15.75">
      <c r="I43951" s="192"/>
      <c r="J43951" s="192"/>
    </row>
    <row r="43952" spans="9:10" ht="15.75">
      <c r="I43952" s="192"/>
      <c r="J43952" s="192"/>
    </row>
    <row r="43953" spans="9:10" ht="15.75">
      <c r="I43953" s="192"/>
      <c r="J43953" s="192"/>
    </row>
    <row r="43954" spans="9:10" ht="15.75">
      <c r="I43954" s="192"/>
      <c r="J43954" s="192"/>
    </row>
    <row r="43955" spans="9:10" ht="15.75">
      <c r="I43955" s="192"/>
      <c r="J43955" s="192"/>
    </row>
    <row r="43956" spans="9:10" ht="15.75">
      <c r="I43956" s="192"/>
      <c r="J43956" s="192"/>
    </row>
    <row r="43957" spans="9:10" ht="15.75">
      <c r="I43957" s="192"/>
      <c r="J43957" s="192"/>
    </row>
    <row r="43958" spans="9:10" ht="15.75">
      <c r="I43958" s="192"/>
      <c r="J43958" s="192"/>
    </row>
    <row r="43959" spans="9:10" ht="15.75">
      <c r="I43959" s="192"/>
      <c r="J43959" s="192"/>
    </row>
    <row r="43960" spans="9:10" ht="15.75">
      <c r="I43960" s="192"/>
      <c r="J43960" s="192"/>
    </row>
    <row r="43961" spans="9:10" ht="15.75">
      <c r="I43961" s="192"/>
      <c r="J43961" s="192"/>
    </row>
    <row r="43962" spans="9:10" ht="15.75">
      <c r="I43962" s="192"/>
      <c r="J43962" s="192"/>
    </row>
    <row r="43963" spans="9:10" ht="15.75">
      <c r="I43963" s="192"/>
      <c r="J43963" s="192"/>
    </row>
    <row r="43964" spans="9:10" ht="15.75">
      <c r="I43964" s="192"/>
      <c r="J43964" s="192"/>
    </row>
    <row r="43965" spans="9:10" ht="15.75">
      <c r="I43965" s="192"/>
      <c r="J43965" s="192"/>
    </row>
    <row r="43966" spans="9:10" ht="15.75">
      <c r="I43966" s="192"/>
      <c r="J43966" s="192"/>
    </row>
    <row r="43967" spans="9:10" ht="15.75">
      <c r="I43967" s="192"/>
      <c r="J43967" s="192"/>
    </row>
    <row r="43968" spans="9:10" ht="15.75">
      <c r="I43968" s="192"/>
      <c r="J43968" s="192"/>
    </row>
    <row r="43969" spans="9:10" ht="15.75">
      <c r="I43969" s="192"/>
      <c r="J43969" s="192"/>
    </row>
    <row r="43970" spans="9:10" ht="15.75">
      <c r="I43970" s="192"/>
      <c r="J43970" s="192"/>
    </row>
    <row r="43971" spans="9:10" ht="15.75">
      <c r="I43971" s="192"/>
      <c r="J43971" s="192"/>
    </row>
    <row r="43972" spans="9:10" ht="15.75">
      <c r="I43972" s="192"/>
      <c r="J43972" s="192"/>
    </row>
    <row r="43973" spans="9:10" ht="15.75">
      <c r="I43973" s="192"/>
      <c r="J43973" s="192"/>
    </row>
    <row r="43974" spans="9:10" ht="15.75">
      <c r="I43974" s="192"/>
      <c r="J43974" s="192"/>
    </row>
    <row r="43975" spans="9:10" ht="15.75">
      <c r="I43975" s="192"/>
      <c r="J43975" s="192"/>
    </row>
    <row r="43976" spans="9:10" ht="15.75">
      <c r="I43976" s="192"/>
      <c r="J43976" s="192"/>
    </row>
    <row r="43977" spans="9:10" ht="15.75">
      <c r="I43977" s="192"/>
      <c r="J43977" s="192"/>
    </row>
    <row r="43978" spans="9:10" ht="15.75">
      <c r="I43978" s="192"/>
      <c r="J43978" s="192"/>
    </row>
    <row r="43979" spans="9:10" ht="15.75">
      <c r="I43979" s="192"/>
      <c r="J43979" s="192"/>
    </row>
    <row r="43980" spans="9:10" ht="15.75">
      <c r="I43980" s="192"/>
      <c r="J43980" s="192"/>
    </row>
    <row r="43981" spans="9:10" ht="15.75">
      <c r="I43981" s="192"/>
      <c r="J43981" s="192"/>
    </row>
    <row r="43982" spans="9:10" ht="15.75">
      <c r="I43982" s="192"/>
      <c r="J43982" s="192"/>
    </row>
    <row r="43983" spans="9:10" ht="15.75">
      <c r="I43983" s="192"/>
      <c r="J43983" s="192"/>
    </row>
    <row r="43984" spans="9:10" ht="15.75">
      <c r="I43984" s="192"/>
      <c r="J43984" s="192"/>
    </row>
    <row r="43985" spans="9:10" ht="15.75">
      <c r="I43985" s="192"/>
      <c r="J43985" s="192"/>
    </row>
    <row r="43986" spans="9:10" ht="15.75">
      <c r="I43986" s="192"/>
      <c r="J43986" s="192"/>
    </row>
    <row r="43987" spans="9:10" ht="15.75">
      <c r="I43987" s="192"/>
      <c r="J43987" s="192"/>
    </row>
    <row r="43988" spans="9:10" ht="15.75">
      <c r="I43988" s="192"/>
      <c r="J43988" s="192"/>
    </row>
    <row r="43989" spans="9:10" ht="15.75">
      <c r="I43989" s="192"/>
      <c r="J43989" s="192"/>
    </row>
    <row r="43990" spans="9:10" ht="15.75">
      <c r="I43990" s="192"/>
      <c r="J43990" s="192"/>
    </row>
    <row r="43991" spans="9:10" ht="15.75">
      <c r="I43991" s="192"/>
      <c r="J43991" s="192"/>
    </row>
    <row r="43992" spans="9:10" ht="15.75">
      <c r="I43992" s="192"/>
      <c r="J43992" s="192"/>
    </row>
    <row r="43993" spans="9:10" ht="15.75">
      <c r="I43993" s="192"/>
      <c r="J43993" s="192"/>
    </row>
    <row r="43994" spans="9:10" ht="15.75">
      <c r="I43994" s="192"/>
      <c r="J43994" s="192"/>
    </row>
    <row r="43995" spans="9:10" ht="15.75">
      <c r="I43995" s="192"/>
      <c r="J43995" s="192"/>
    </row>
    <row r="43996" spans="9:10" ht="15.75">
      <c r="I43996" s="192"/>
      <c r="J43996" s="192"/>
    </row>
    <row r="43997" spans="9:10" ht="15.75">
      <c r="I43997" s="192"/>
      <c r="J43997" s="192"/>
    </row>
    <row r="43998" spans="9:10" ht="15.75">
      <c r="I43998" s="192"/>
      <c r="J43998" s="192"/>
    </row>
    <row r="43999" spans="9:10" ht="15.75">
      <c r="I43999" s="192"/>
      <c r="J43999" s="192"/>
    </row>
    <row r="44000" spans="9:10" ht="15.75">
      <c r="I44000" s="192"/>
      <c r="J44000" s="192"/>
    </row>
    <row r="44001" spans="9:10" ht="15.75">
      <c r="I44001" s="192"/>
      <c r="J44001" s="192"/>
    </row>
    <row r="44002" spans="9:10" ht="15.75">
      <c r="I44002" s="192"/>
      <c r="J44002" s="192"/>
    </row>
    <row r="44003" spans="9:10" ht="15.75">
      <c r="I44003" s="192"/>
      <c r="J44003" s="192"/>
    </row>
    <row r="44004" spans="9:10" ht="15.75">
      <c r="I44004" s="192"/>
      <c r="J44004" s="192"/>
    </row>
    <row r="44005" spans="9:10" ht="15.75">
      <c r="I44005" s="192"/>
      <c r="J44005" s="192"/>
    </row>
    <row r="44006" spans="9:10" ht="15.75">
      <c r="I44006" s="192"/>
      <c r="J44006" s="192"/>
    </row>
    <row r="44007" spans="9:10" ht="15.75">
      <c r="I44007" s="192"/>
      <c r="J44007" s="192"/>
    </row>
    <row r="44008" spans="9:10" ht="15.75">
      <c r="I44008" s="192"/>
      <c r="J44008" s="192"/>
    </row>
    <row r="44009" spans="9:10" ht="15.75">
      <c r="I44009" s="192"/>
      <c r="J44009" s="192"/>
    </row>
    <row r="44010" spans="9:10" ht="15.75">
      <c r="I44010" s="192"/>
      <c r="J44010" s="192"/>
    </row>
    <row r="44011" spans="9:10" ht="15.75">
      <c r="I44011" s="192"/>
      <c r="J44011" s="192"/>
    </row>
    <row r="44012" spans="9:10" ht="15.75">
      <c r="I44012" s="192"/>
      <c r="J44012" s="192"/>
    </row>
    <row r="44013" spans="9:10" ht="15.75">
      <c r="I44013" s="192"/>
      <c r="J44013" s="192"/>
    </row>
    <row r="44014" spans="9:10" ht="15.75">
      <c r="I44014" s="192"/>
      <c r="J44014" s="192"/>
    </row>
    <row r="44015" spans="9:10" ht="15.75">
      <c r="I44015" s="192"/>
      <c r="J44015" s="192"/>
    </row>
    <row r="44016" spans="9:10" ht="15.75">
      <c r="I44016" s="192"/>
      <c r="J44016" s="192"/>
    </row>
    <row r="44017" spans="9:10" ht="15.75">
      <c r="I44017" s="192"/>
      <c r="J44017" s="192"/>
    </row>
    <row r="44018" spans="9:10" ht="15.75">
      <c r="I44018" s="192"/>
      <c r="J44018" s="192"/>
    </row>
    <row r="44019" spans="9:10" ht="15.75">
      <c r="I44019" s="192"/>
      <c r="J44019" s="192"/>
    </row>
    <row r="44020" spans="9:10" ht="15.75">
      <c r="I44020" s="192"/>
      <c r="J44020" s="192"/>
    </row>
    <row r="44021" spans="9:10" ht="15.75">
      <c r="I44021" s="192"/>
      <c r="J44021" s="192"/>
    </row>
    <row r="44022" spans="9:10" ht="15.75">
      <c r="I44022" s="192"/>
      <c r="J44022" s="192"/>
    </row>
    <row r="44023" spans="9:10" ht="15.75">
      <c r="I44023" s="192"/>
      <c r="J44023" s="192"/>
    </row>
    <row r="44024" spans="9:10" ht="15.75">
      <c r="I44024" s="192"/>
      <c r="J44024" s="192"/>
    </row>
    <row r="44025" spans="9:10" ht="15.75">
      <c r="I44025" s="192"/>
      <c r="J44025" s="192"/>
    </row>
    <row r="44026" spans="9:10" ht="15.75">
      <c r="I44026" s="192"/>
      <c r="J44026" s="192"/>
    </row>
    <row r="44027" spans="9:10" ht="15.75">
      <c r="I44027" s="192"/>
      <c r="J44027" s="192"/>
    </row>
    <row r="44028" spans="9:10" ht="15.75">
      <c r="I44028" s="192"/>
      <c r="J44028" s="192"/>
    </row>
    <row r="44029" spans="9:10" ht="15.75">
      <c r="I44029" s="192"/>
      <c r="J44029" s="192"/>
    </row>
    <row r="44030" spans="9:10" ht="15.75">
      <c r="I44030" s="192"/>
      <c r="J44030" s="192"/>
    </row>
    <row r="44031" spans="9:10" ht="15.75">
      <c r="I44031" s="192"/>
      <c r="J44031" s="192"/>
    </row>
    <row r="44032" spans="9:10" ht="15.75">
      <c r="I44032" s="192"/>
      <c r="J44032" s="192"/>
    </row>
    <row r="44033" spans="9:10" ht="15.75">
      <c r="I44033" s="192"/>
      <c r="J44033" s="192"/>
    </row>
    <row r="44034" spans="9:10" ht="15.75">
      <c r="I44034" s="192"/>
      <c r="J44034" s="192"/>
    </row>
    <row r="44035" spans="9:10" ht="15.75">
      <c r="I44035" s="192"/>
      <c r="J44035" s="192"/>
    </row>
    <row r="44036" spans="9:10" ht="15.75">
      <c r="I44036" s="192"/>
      <c r="J44036" s="192"/>
    </row>
    <row r="44037" spans="9:10" ht="15.75">
      <c r="I44037" s="192"/>
      <c r="J44037" s="192"/>
    </row>
    <row r="44038" spans="9:10" ht="15.75">
      <c r="I44038" s="192"/>
      <c r="J44038" s="192"/>
    </row>
    <row r="44039" spans="9:10" ht="15.75">
      <c r="I44039" s="192"/>
      <c r="J44039" s="192"/>
    </row>
    <row r="44040" spans="9:10" ht="15.75">
      <c r="I44040" s="192"/>
      <c r="J44040" s="192"/>
    </row>
    <row r="44041" spans="9:10" ht="15.75">
      <c r="I44041" s="192"/>
      <c r="J44041" s="192"/>
    </row>
    <row r="44042" spans="9:10" ht="15.75">
      <c r="I44042" s="192"/>
      <c r="J44042" s="192"/>
    </row>
    <row r="44043" spans="9:10" ht="15.75">
      <c r="I44043" s="192"/>
      <c r="J44043" s="192"/>
    </row>
    <row r="44044" spans="9:10" ht="15.75">
      <c r="I44044" s="192"/>
      <c r="J44044" s="192"/>
    </row>
    <row r="44045" spans="9:10" ht="15.75">
      <c r="I44045" s="192"/>
      <c r="J44045" s="192"/>
    </row>
    <row r="44046" spans="9:10" ht="15.75">
      <c r="I44046" s="192"/>
      <c r="J44046" s="192"/>
    </row>
    <row r="44047" spans="9:10" ht="15.75">
      <c r="I44047" s="192"/>
      <c r="J44047" s="192"/>
    </row>
    <row r="44048" spans="9:10" ht="15.75">
      <c r="I44048" s="192"/>
      <c r="J44048" s="192"/>
    </row>
    <row r="44049" spans="9:10" ht="15.75">
      <c r="I44049" s="192"/>
      <c r="J44049" s="192"/>
    </row>
    <row r="44050" spans="9:10" ht="15.75">
      <c r="I44050" s="192"/>
      <c r="J44050" s="192"/>
    </row>
    <row r="44051" spans="9:10" ht="15.75">
      <c r="I44051" s="192"/>
      <c r="J44051" s="192"/>
    </row>
    <row r="44052" spans="9:10" ht="15.75">
      <c r="I44052" s="192"/>
      <c r="J44052" s="192"/>
    </row>
    <row r="44053" spans="9:10" ht="15.75">
      <c r="I44053" s="192"/>
      <c r="J44053" s="192"/>
    </row>
    <row r="44054" spans="9:10" ht="15.75">
      <c r="I44054" s="192"/>
      <c r="J44054" s="192"/>
    </row>
    <row r="44055" spans="9:10" ht="15.75">
      <c r="I44055" s="192"/>
      <c r="J44055" s="192"/>
    </row>
    <row r="44056" spans="9:10" ht="15.75">
      <c r="I44056" s="192"/>
      <c r="J44056" s="192"/>
    </row>
    <row r="44057" spans="9:10" ht="15.75">
      <c r="I44057" s="192"/>
      <c r="J44057" s="192"/>
    </row>
    <row r="44058" spans="9:10" ht="15.75">
      <c r="I44058" s="192"/>
      <c r="J44058" s="192"/>
    </row>
    <row r="44059" spans="9:10" ht="15.75">
      <c r="I44059" s="192"/>
      <c r="J44059" s="192"/>
    </row>
    <row r="44060" spans="9:10" ht="15.75">
      <c r="I44060" s="192"/>
      <c r="J44060" s="192"/>
    </row>
    <row r="44061" spans="9:10" ht="15.75">
      <c r="I44061" s="192"/>
      <c r="J44061" s="192"/>
    </row>
    <row r="44062" spans="9:10" ht="15.75">
      <c r="I44062" s="192"/>
      <c r="J44062" s="192"/>
    </row>
    <row r="44063" spans="9:10" ht="15.75">
      <c r="I44063" s="192"/>
      <c r="J44063" s="192"/>
    </row>
    <row r="44064" spans="9:10" ht="15.75">
      <c r="I44064" s="192"/>
      <c r="J44064" s="192"/>
    </row>
    <row r="44065" spans="9:10" ht="15.75">
      <c r="I44065" s="192"/>
      <c r="J44065" s="192"/>
    </row>
    <row r="44066" spans="9:10" ht="15.75">
      <c r="I44066" s="192"/>
      <c r="J44066" s="192"/>
    </row>
    <row r="44067" spans="9:10" ht="15.75">
      <c r="I44067" s="192"/>
      <c r="J44067" s="192"/>
    </row>
    <row r="44068" spans="9:10" ht="15.75">
      <c r="I44068" s="192"/>
      <c r="J44068" s="192"/>
    </row>
    <row r="44069" spans="9:10" ht="15.75">
      <c r="I44069" s="192"/>
      <c r="J44069" s="192"/>
    </row>
    <row r="44070" spans="9:10" ht="15.75">
      <c r="I44070" s="192"/>
      <c r="J44070" s="192"/>
    </row>
    <row r="44071" spans="9:10" ht="15.75">
      <c r="I44071" s="192"/>
      <c r="J44071" s="192"/>
    </row>
    <row r="44072" spans="9:10" ht="15.75">
      <c r="I44072" s="192"/>
      <c r="J44072" s="192"/>
    </row>
    <row r="44073" spans="9:10" ht="15.75">
      <c r="I44073" s="192"/>
      <c r="J44073" s="192"/>
    </row>
    <row r="44074" spans="9:10" ht="15.75">
      <c r="I44074" s="192"/>
      <c r="J44074" s="192"/>
    </row>
    <row r="44075" spans="9:10" ht="15.75">
      <c r="I44075" s="192"/>
      <c r="J44075" s="192"/>
    </row>
    <row r="44076" spans="9:10" ht="15.75">
      <c r="I44076" s="192"/>
      <c r="J44076" s="192"/>
    </row>
    <row r="44077" spans="9:10" ht="15.75">
      <c r="I44077" s="192"/>
      <c r="J44077" s="192"/>
    </row>
    <row r="44078" spans="9:10" ht="15.75">
      <c r="I44078" s="192"/>
      <c r="J44078" s="192"/>
    </row>
    <row r="44079" spans="9:10" ht="15.75">
      <c r="I44079" s="192"/>
      <c r="J44079" s="192"/>
    </row>
    <row r="44080" spans="9:10" ht="15.75">
      <c r="I44080" s="192"/>
      <c r="J44080" s="192"/>
    </row>
    <row r="44081" spans="9:10" ht="15.75">
      <c r="I44081" s="192"/>
      <c r="J44081" s="192"/>
    </row>
    <row r="44082" spans="9:10" ht="15.75">
      <c r="I44082" s="192"/>
      <c r="J44082" s="192"/>
    </row>
    <row r="44083" spans="9:10" ht="15.75">
      <c r="I44083" s="192"/>
      <c r="J44083" s="192"/>
    </row>
    <row r="44084" spans="9:10" ht="15.75">
      <c r="I44084" s="192"/>
      <c r="J44084" s="192"/>
    </row>
    <row r="44085" spans="9:10" ht="15.75">
      <c r="I44085" s="192"/>
      <c r="J44085" s="192"/>
    </row>
    <row r="44086" spans="9:10" ht="15.75">
      <c r="I44086" s="192"/>
      <c r="J44086" s="192"/>
    </row>
    <row r="44087" spans="9:10" ht="15.75">
      <c r="I44087" s="192"/>
      <c r="J44087" s="192"/>
    </row>
    <row r="44088" spans="9:10" ht="15.75">
      <c r="I44088" s="192"/>
      <c r="J44088" s="192"/>
    </row>
    <row r="44089" spans="9:10" ht="15.75">
      <c r="I44089" s="192"/>
      <c r="J44089" s="192"/>
    </row>
    <row r="44090" spans="9:10" ht="15.75">
      <c r="I44090" s="192"/>
      <c r="J44090" s="192"/>
    </row>
    <row r="44091" spans="9:10" ht="15.75">
      <c r="I44091" s="192"/>
      <c r="J44091" s="192"/>
    </row>
    <row r="44092" spans="9:10" ht="15.75">
      <c r="I44092" s="192"/>
      <c r="J44092" s="192"/>
    </row>
    <row r="44093" spans="9:10" ht="15.75">
      <c r="I44093" s="192"/>
      <c r="J44093" s="192"/>
    </row>
    <row r="44094" spans="9:10" ht="15.75">
      <c r="I44094" s="192"/>
      <c r="J44094" s="192"/>
    </row>
    <row r="44095" spans="9:10" ht="15.75">
      <c r="I44095" s="192"/>
      <c r="J44095" s="192"/>
    </row>
    <row r="44096" spans="9:10" ht="15.75">
      <c r="I44096" s="192"/>
      <c r="J44096" s="192"/>
    </row>
    <row r="44097" spans="9:10" ht="15.75">
      <c r="I44097" s="192"/>
      <c r="J44097" s="192"/>
    </row>
    <row r="44098" spans="9:10" ht="15.75">
      <c r="I44098" s="192"/>
      <c r="J44098" s="192"/>
    </row>
    <row r="44099" spans="9:10" ht="15.75">
      <c r="I44099" s="192"/>
      <c r="J44099" s="192"/>
    </row>
    <row r="44100" spans="9:10" ht="15.75">
      <c r="I44100" s="192"/>
      <c r="J44100" s="192"/>
    </row>
    <row r="44101" spans="9:10" ht="15.75">
      <c r="I44101" s="192"/>
      <c r="J44101" s="192"/>
    </row>
    <row r="44102" spans="9:10" ht="15.75">
      <c r="I44102" s="192"/>
      <c r="J44102" s="192"/>
    </row>
    <row r="44103" spans="9:10" ht="15.75">
      <c r="I44103" s="192"/>
      <c r="J44103" s="192"/>
    </row>
    <row r="44104" spans="9:10" ht="15.75">
      <c r="I44104" s="192"/>
      <c r="J44104" s="192"/>
    </row>
    <row r="44105" spans="9:10" ht="15.75">
      <c r="I44105" s="192"/>
      <c r="J44105" s="192"/>
    </row>
    <row r="44106" spans="9:10" ht="15.75">
      <c r="I44106" s="192"/>
      <c r="J44106" s="192"/>
    </row>
    <row r="44107" spans="9:10" ht="15.75">
      <c r="I44107" s="192"/>
      <c r="J44107" s="192"/>
    </row>
    <row r="44108" spans="9:10" ht="15.75">
      <c r="I44108" s="192"/>
      <c r="J44108" s="192"/>
    </row>
    <row r="44109" spans="9:10" ht="15.75">
      <c r="I44109" s="192"/>
      <c r="J44109" s="192"/>
    </row>
    <row r="44110" spans="9:10" ht="15.75">
      <c r="I44110" s="192"/>
      <c r="J44110" s="192"/>
    </row>
    <row r="44111" spans="9:10" ht="15.75">
      <c r="I44111" s="192"/>
      <c r="J44111" s="192"/>
    </row>
    <row r="44112" spans="9:10" ht="15.75">
      <c r="I44112" s="192"/>
      <c r="J44112" s="192"/>
    </row>
    <row r="44113" spans="9:10" ht="15.75">
      <c r="I44113" s="192"/>
      <c r="J44113" s="192"/>
    </row>
    <row r="44114" spans="9:10" ht="15.75">
      <c r="I44114" s="192"/>
      <c r="J44114" s="192"/>
    </row>
    <row r="44115" spans="9:10" ht="15.75">
      <c r="I44115" s="192"/>
      <c r="J44115" s="192"/>
    </row>
    <row r="44116" spans="9:10" ht="15.75">
      <c r="I44116" s="192"/>
      <c r="J44116" s="192"/>
    </row>
    <row r="44117" spans="9:10" ht="15.75">
      <c r="I44117" s="192"/>
      <c r="J44117" s="192"/>
    </row>
    <row r="44118" spans="9:10" ht="15.75">
      <c r="I44118" s="192"/>
      <c r="J44118" s="192"/>
    </row>
    <row r="44119" spans="9:10" ht="15.75">
      <c r="I44119" s="192"/>
      <c r="J44119" s="192"/>
    </row>
    <row r="44120" spans="9:10" ht="15.75">
      <c r="I44120" s="192"/>
      <c r="J44120" s="192"/>
    </row>
    <row r="44121" spans="9:10" ht="15.75">
      <c r="I44121" s="192"/>
      <c r="J44121" s="192"/>
    </row>
    <row r="44122" spans="9:10" ht="15.75">
      <c r="I44122" s="192"/>
      <c r="J44122" s="192"/>
    </row>
    <row r="44123" spans="9:10" ht="15.75">
      <c r="I44123" s="192"/>
      <c r="J44123" s="192"/>
    </row>
    <row r="44124" spans="9:10" ht="15.75">
      <c r="I44124" s="192"/>
      <c r="J44124" s="192"/>
    </row>
    <row r="44125" spans="9:10" ht="15.75">
      <c r="I44125" s="192"/>
      <c r="J44125" s="192"/>
    </row>
    <row r="44126" spans="9:10" ht="15.75">
      <c r="I44126" s="192"/>
      <c r="J44126" s="192"/>
    </row>
    <row r="44127" spans="9:10" ht="15.75">
      <c r="I44127" s="192"/>
      <c r="J44127" s="192"/>
    </row>
    <row r="44128" spans="9:10" ht="15.75">
      <c r="I44128" s="192"/>
      <c r="J44128" s="192"/>
    </row>
    <row r="44129" spans="9:10" ht="15.75">
      <c r="I44129" s="192"/>
      <c r="J44129" s="192"/>
    </row>
    <row r="44130" spans="9:10" ht="15.75">
      <c r="I44130" s="192"/>
      <c r="J44130" s="192"/>
    </row>
    <row r="44131" spans="9:10" ht="15.75">
      <c r="I44131" s="192"/>
      <c r="J44131" s="192"/>
    </row>
    <row r="44132" spans="9:10" ht="15.75">
      <c r="I44132" s="192"/>
      <c r="J44132" s="192"/>
    </row>
    <row r="44133" spans="9:10" ht="15.75">
      <c r="I44133" s="192"/>
      <c r="J44133" s="192"/>
    </row>
    <row r="44134" spans="9:10" ht="15.75">
      <c r="I44134" s="192"/>
      <c r="J44134" s="192"/>
    </row>
    <row r="44135" spans="9:10" ht="15.75">
      <c r="I44135" s="192"/>
      <c r="J44135" s="192"/>
    </row>
    <row r="44136" spans="9:10" ht="15.75">
      <c r="I44136" s="192"/>
      <c r="J44136" s="192"/>
    </row>
    <row r="44137" spans="9:10" ht="15.75">
      <c r="I44137" s="192"/>
      <c r="J44137" s="192"/>
    </row>
    <row r="44138" spans="9:10" ht="15.75">
      <c r="I44138" s="192"/>
      <c r="J44138" s="192"/>
    </row>
    <row r="44139" spans="9:10" ht="15.75">
      <c r="I44139" s="192"/>
      <c r="J44139" s="192"/>
    </row>
    <row r="44140" spans="9:10" ht="15.75">
      <c r="I44140" s="192"/>
      <c r="J44140" s="192"/>
    </row>
    <row r="44141" spans="9:10" ht="15.75">
      <c r="I44141" s="192"/>
      <c r="J44141" s="192"/>
    </row>
    <row r="44142" spans="9:10" ht="15.75">
      <c r="I44142" s="192"/>
      <c r="J44142" s="192"/>
    </row>
    <row r="44143" spans="9:10" ht="15.75">
      <c r="I44143" s="192"/>
      <c r="J44143" s="192"/>
    </row>
    <row r="44144" spans="9:10" ht="15.75">
      <c r="I44144" s="192"/>
      <c r="J44144" s="192"/>
    </row>
    <row r="44145" spans="9:10" ht="15.75">
      <c r="I44145" s="192"/>
      <c r="J44145" s="192"/>
    </row>
    <row r="44146" spans="9:10" ht="15.75">
      <c r="I44146" s="192"/>
      <c r="J44146" s="192"/>
    </row>
    <row r="44147" spans="9:10" ht="15.75">
      <c r="I44147" s="192"/>
      <c r="J44147" s="192"/>
    </row>
    <row r="44148" spans="9:10" ht="15.75">
      <c r="I44148" s="192"/>
      <c r="J44148" s="192"/>
    </row>
    <row r="44149" spans="9:10" ht="15.75">
      <c r="I44149" s="192"/>
      <c r="J44149" s="192"/>
    </row>
    <row r="44150" spans="9:10" ht="15.75">
      <c r="I44150" s="192"/>
      <c r="J44150" s="192"/>
    </row>
    <row r="44151" spans="9:10" ht="15.75">
      <c r="I44151" s="192"/>
      <c r="J44151" s="192"/>
    </row>
    <row r="44152" spans="9:10" ht="15.75">
      <c r="I44152" s="192"/>
      <c r="J44152" s="192"/>
    </row>
    <row r="44153" spans="9:10" ht="15.75">
      <c r="I44153" s="192"/>
      <c r="J44153" s="192"/>
    </row>
    <row r="44154" spans="9:10" ht="15.75">
      <c r="I44154" s="192"/>
      <c r="J44154" s="192"/>
    </row>
    <row r="44155" spans="9:10" ht="15.75">
      <c r="I44155" s="192"/>
      <c r="J44155" s="192"/>
    </row>
    <row r="44156" spans="9:10" ht="15.75">
      <c r="I44156" s="192"/>
      <c r="J44156" s="192"/>
    </row>
    <row r="44157" spans="9:10" ht="15.75">
      <c r="I44157" s="192"/>
      <c r="J44157" s="192"/>
    </row>
    <row r="44158" spans="9:10" ht="15.75">
      <c r="I44158" s="192"/>
      <c r="J44158" s="192"/>
    </row>
    <row r="44159" spans="9:10" ht="15.75">
      <c r="I44159" s="192"/>
      <c r="J44159" s="192"/>
    </row>
    <row r="44160" spans="9:10" ht="15.75">
      <c r="I44160" s="192"/>
      <c r="J44160" s="192"/>
    </row>
    <row r="44161" spans="9:10" ht="15.75">
      <c r="I44161" s="192"/>
      <c r="J44161" s="192"/>
    </row>
    <row r="44162" spans="9:10" ht="15.75">
      <c r="I44162" s="192"/>
      <c r="J44162" s="192"/>
    </row>
    <row r="44163" spans="9:10" ht="15.75">
      <c r="I44163" s="192"/>
      <c r="J44163" s="192"/>
    </row>
    <row r="44164" spans="9:10" ht="15.75">
      <c r="I44164" s="192"/>
      <c r="J44164" s="192"/>
    </row>
    <row r="44165" spans="9:10" ht="15.75">
      <c r="I44165" s="192"/>
      <c r="J44165" s="192"/>
    </row>
    <row r="44166" spans="9:10" ht="15.75">
      <c r="I44166" s="192"/>
      <c r="J44166" s="192"/>
    </row>
    <row r="44167" spans="9:10" ht="15.75">
      <c r="I44167" s="192"/>
      <c r="J44167" s="192"/>
    </row>
    <row r="44168" spans="9:10" ht="15.75">
      <c r="I44168" s="192"/>
      <c r="J44168" s="192"/>
    </row>
    <row r="44169" spans="9:10" ht="15.75">
      <c r="I44169" s="192"/>
      <c r="J44169" s="192"/>
    </row>
    <row r="44170" spans="9:10" ht="15.75">
      <c r="I44170" s="192"/>
      <c r="J44170" s="192"/>
    </row>
    <row r="44171" spans="9:10" ht="15.75">
      <c r="I44171" s="192"/>
      <c r="J44171" s="192"/>
    </row>
    <row r="44172" spans="9:10" ht="15.75">
      <c r="I44172" s="192"/>
      <c r="J44172" s="192"/>
    </row>
    <row r="44173" spans="9:10" ht="15.75">
      <c r="I44173" s="192"/>
      <c r="J44173" s="192"/>
    </row>
    <row r="44174" spans="9:10" ht="15.75">
      <c r="I44174" s="192"/>
      <c r="J44174" s="192"/>
    </row>
    <row r="44175" spans="9:10" ht="15.75">
      <c r="I44175" s="192"/>
      <c r="J44175" s="192"/>
    </row>
    <row r="44176" spans="9:10" ht="15.75">
      <c r="I44176" s="192"/>
      <c r="J44176" s="192"/>
    </row>
    <row r="44177" spans="9:10" ht="15.75">
      <c r="I44177" s="192"/>
      <c r="J44177" s="192"/>
    </row>
    <row r="44178" spans="9:10" ht="15.75">
      <c r="I44178" s="192"/>
      <c r="J44178" s="192"/>
    </row>
    <row r="44179" spans="9:10" ht="15.75">
      <c r="I44179" s="192"/>
      <c r="J44179" s="192"/>
    </row>
    <row r="44180" spans="9:10" ht="15.75">
      <c r="I44180" s="192"/>
      <c r="J44180" s="192"/>
    </row>
    <row r="44181" spans="9:10" ht="15.75">
      <c r="I44181" s="192"/>
      <c r="J44181" s="192"/>
    </row>
    <row r="44182" spans="9:10" ht="15.75">
      <c r="I44182" s="192"/>
      <c r="J44182" s="192"/>
    </row>
    <row r="44183" spans="9:10" ht="15.75">
      <c r="I44183" s="192"/>
      <c r="J44183" s="192"/>
    </row>
    <row r="44184" spans="9:10" ht="15.75">
      <c r="I44184" s="192"/>
      <c r="J44184" s="192"/>
    </row>
    <row r="44185" spans="9:10" ht="15.75">
      <c r="I44185" s="192"/>
      <c r="J44185" s="192"/>
    </row>
    <row r="44186" spans="9:10" ht="15.75">
      <c r="I44186" s="192"/>
      <c r="J44186" s="192"/>
    </row>
    <row r="44187" spans="9:10" ht="15.75">
      <c r="I44187" s="192"/>
      <c r="J44187" s="192"/>
    </row>
    <row r="44188" spans="9:10" ht="15.75">
      <c r="I44188" s="192"/>
      <c r="J44188" s="192"/>
    </row>
    <row r="44189" spans="9:10" ht="15.75">
      <c r="I44189" s="192"/>
      <c r="J44189" s="192"/>
    </row>
    <row r="44190" spans="9:10" ht="15.75">
      <c r="I44190" s="192"/>
      <c r="J44190" s="192"/>
    </row>
    <row r="44191" spans="9:10" ht="15.75">
      <c r="I44191" s="192"/>
      <c r="J44191" s="192"/>
    </row>
    <row r="44192" spans="9:10" ht="15.75">
      <c r="I44192" s="192"/>
      <c r="J44192" s="192"/>
    </row>
    <row r="44193" spans="9:10" ht="15.75">
      <c r="I44193" s="192"/>
      <c r="J44193" s="192"/>
    </row>
    <row r="44194" spans="9:10" ht="15.75">
      <c r="I44194" s="192"/>
      <c r="J44194" s="192"/>
    </row>
    <row r="44195" spans="9:10" ht="15.75">
      <c r="I44195" s="192"/>
      <c r="J44195" s="192"/>
    </row>
    <row r="44196" spans="9:10" ht="15.75">
      <c r="I44196" s="192"/>
      <c r="J44196" s="192"/>
    </row>
    <row r="44197" spans="9:10" ht="15.75">
      <c r="I44197" s="192"/>
      <c r="J44197" s="192"/>
    </row>
    <row r="44198" spans="9:10" ht="15.75">
      <c r="I44198" s="192"/>
      <c r="J44198" s="192"/>
    </row>
    <row r="44199" spans="9:10" ht="15.75">
      <c r="I44199" s="192"/>
      <c r="J44199" s="192"/>
    </row>
    <row r="44200" spans="9:10" ht="15.75">
      <c r="I44200" s="192"/>
      <c r="J44200" s="192"/>
    </row>
    <row r="44201" spans="9:10" ht="15.75">
      <c r="I44201" s="192"/>
      <c r="J44201" s="192"/>
    </row>
    <row r="44202" spans="9:10" ht="15.75">
      <c r="I44202" s="192"/>
      <c r="J44202" s="192"/>
    </row>
    <row r="44203" spans="9:10" ht="15.75">
      <c r="I44203" s="192"/>
      <c r="J44203" s="192"/>
    </row>
    <row r="44204" spans="9:10" ht="15.75">
      <c r="I44204" s="192"/>
      <c r="J44204" s="192"/>
    </row>
    <row r="44205" spans="9:10" ht="15.75">
      <c r="I44205" s="192"/>
      <c r="J44205" s="192"/>
    </row>
    <row r="44206" spans="9:10" ht="15.75">
      <c r="I44206" s="192"/>
      <c r="J44206" s="192"/>
    </row>
    <row r="44207" spans="9:10" ht="15.75">
      <c r="I44207" s="192"/>
      <c r="J44207" s="192"/>
    </row>
    <row r="44208" spans="9:10" ht="15.75">
      <c r="I44208" s="192"/>
      <c r="J44208" s="192"/>
    </row>
    <row r="44209" spans="9:10" ht="15.75">
      <c r="I44209" s="192"/>
      <c r="J44209" s="192"/>
    </row>
    <row r="44210" spans="9:10" ht="15.75">
      <c r="I44210" s="192"/>
      <c r="J44210" s="192"/>
    </row>
    <row r="44211" spans="9:10" ht="15.75">
      <c r="I44211" s="192"/>
      <c r="J44211" s="192"/>
    </row>
    <row r="44212" spans="9:10" ht="15.75">
      <c r="I44212" s="192"/>
      <c r="J44212" s="192"/>
    </row>
    <row r="44213" spans="9:10" ht="15.75">
      <c r="I44213" s="192"/>
      <c r="J44213" s="192"/>
    </row>
    <row r="44214" spans="9:10" ht="15.75">
      <c r="I44214" s="192"/>
      <c r="J44214" s="192"/>
    </row>
    <row r="44215" spans="9:10" ht="15.75">
      <c r="I44215" s="192"/>
      <c r="J44215" s="192"/>
    </row>
    <row r="44216" spans="9:10" ht="15.75">
      <c r="I44216" s="192"/>
      <c r="J44216" s="192"/>
    </row>
    <row r="44217" spans="9:10" ht="15.75">
      <c r="I44217" s="192"/>
      <c r="J44217" s="192"/>
    </row>
    <row r="44218" spans="9:10" ht="15.75">
      <c r="I44218" s="192"/>
      <c r="J44218" s="192"/>
    </row>
    <row r="44219" spans="9:10" ht="15.75">
      <c r="I44219" s="192"/>
      <c r="J44219" s="192"/>
    </row>
    <row r="44220" spans="9:10" ht="15.75">
      <c r="I44220" s="192"/>
      <c r="J44220" s="192"/>
    </row>
    <row r="44221" spans="9:10" ht="15.75">
      <c r="I44221" s="192"/>
      <c r="J44221" s="192"/>
    </row>
    <row r="44222" spans="9:10" ht="15.75">
      <c r="I44222" s="192"/>
      <c r="J44222" s="192"/>
    </row>
    <row r="44223" spans="9:10" ht="15.75">
      <c r="I44223" s="192"/>
      <c r="J44223" s="192"/>
    </row>
    <row r="44224" spans="9:10" ht="15.75">
      <c r="I44224" s="192"/>
      <c r="J44224" s="192"/>
    </row>
    <row r="44225" spans="9:10" ht="15.75">
      <c r="I44225" s="192"/>
      <c r="J44225" s="192"/>
    </row>
    <row r="44226" spans="9:10" ht="15.75">
      <c r="I44226" s="192"/>
      <c r="J44226" s="192"/>
    </row>
    <row r="44227" spans="9:10" ht="15.75">
      <c r="I44227" s="192"/>
      <c r="J44227" s="192"/>
    </row>
    <row r="44228" spans="9:10" ht="15.75">
      <c r="I44228" s="192"/>
      <c r="J44228" s="192"/>
    </row>
    <row r="44229" spans="9:10" ht="15.75">
      <c r="I44229" s="192"/>
      <c r="J44229" s="192"/>
    </row>
    <row r="44230" spans="9:10" ht="15.75">
      <c r="I44230" s="192"/>
      <c r="J44230" s="192"/>
    </row>
    <row r="44231" spans="9:10" ht="15.75">
      <c r="I44231" s="192"/>
      <c r="J44231" s="192"/>
    </row>
    <row r="44232" spans="9:10" ht="15.75">
      <c r="I44232" s="192"/>
      <c r="J44232" s="192"/>
    </row>
    <row r="44233" spans="9:10" ht="15.75">
      <c r="I44233" s="192"/>
      <c r="J44233" s="192"/>
    </row>
    <row r="44234" spans="9:10" ht="15.75">
      <c r="I44234" s="192"/>
      <c r="J44234" s="192"/>
    </row>
    <row r="44235" spans="9:10" ht="15.75">
      <c r="I44235" s="192"/>
      <c r="J44235" s="192"/>
    </row>
    <row r="44236" spans="9:10" ht="15.75">
      <c r="I44236" s="192"/>
      <c r="J44236" s="192"/>
    </row>
    <row r="44237" spans="9:10" ht="15.75">
      <c r="I44237" s="192"/>
      <c r="J44237" s="192"/>
    </row>
    <row r="44238" spans="9:10" ht="15.75">
      <c r="I44238" s="192"/>
      <c r="J44238" s="192"/>
    </row>
    <row r="44239" spans="9:10" ht="15.75">
      <c r="I44239" s="192"/>
      <c r="J44239" s="192"/>
    </row>
    <row r="44240" spans="9:10" ht="15.75">
      <c r="I44240" s="192"/>
      <c r="J44240" s="192"/>
    </row>
    <row r="44241" spans="9:10" ht="15.75">
      <c r="I44241" s="192"/>
      <c r="J44241" s="192"/>
    </row>
    <row r="44242" spans="9:10" ht="15.75">
      <c r="I44242" s="192"/>
      <c r="J44242" s="192"/>
    </row>
    <row r="44243" spans="9:10" ht="15.75">
      <c r="I44243" s="192"/>
      <c r="J44243" s="192"/>
    </row>
    <row r="44244" spans="9:10" ht="15.75">
      <c r="I44244" s="192"/>
      <c r="J44244" s="192"/>
    </row>
    <row r="44245" spans="9:10" ht="15.75">
      <c r="I44245" s="192"/>
      <c r="J44245" s="192"/>
    </row>
    <row r="44246" spans="9:10" ht="15.75">
      <c r="I44246" s="192"/>
      <c r="J44246" s="192"/>
    </row>
    <row r="44247" spans="9:10" ht="15.75">
      <c r="I44247" s="192"/>
      <c r="J44247" s="192"/>
    </row>
    <row r="44248" spans="9:10" ht="15.75">
      <c r="I44248" s="192"/>
      <c r="J44248" s="192"/>
    </row>
    <row r="44249" spans="9:10" ht="15.75">
      <c r="I44249" s="192"/>
      <c r="J44249" s="192"/>
    </row>
    <row r="44250" spans="9:10" ht="15.75">
      <c r="I44250" s="192"/>
      <c r="J44250" s="192"/>
    </row>
    <row r="44251" spans="9:10" ht="15.75">
      <c r="I44251" s="192"/>
      <c r="J44251" s="192"/>
    </row>
    <row r="44252" spans="9:10" ht="15.75">
      <c r="I44252" s="192"/>
      <c r="J44252" s="192"/>
    </row>
    <row r="44253" spans="9:10" ht="15.75">
      <c r="I44253" s="192"/>
      <c r="J44253" s="192"/>
    </row>
    <row r="44254" spans="9:10" ht="15.75">
      <c r="I44254" s="192"/>
      <c r="J44254" s="192"/>
    </row>
    <row r="44255" spans="9:10" ht="15.75">
      <c r="I44255" s="192"/>
      <c r="J44255" s="192"/>
    </row>
    <row r="44256" spans="9:10" ht="15.75">
      <c r="I44256" s="192"/>
      <c r="J44256" s="192"/>
    </row>
    <row r="44257" spans="9:10" ht="15.75">
      <c r="I44257" s="192"/>
      <c r="J44257" s="192"/>
    </row>
    <row r="44258" spans="9:10" ht="15.75">
      <c r="I44258" s="192"/>
      <c r="J44258" s="192"/>
    </row>
    <row r="44259" spans="9:10" ht="15.75">
      <c r="I44259" s="192"/>
      <c r="J44259" s="192"/>
    </row>
    <row r="44260" spans="9:10" ht="15.75">
      <c r="I44260" s="192"/>
      <c r="J44260" s="192"/>
    </row>
    <row r="44261" spans="9:10" ht="15.75">
      <c r="I44261" s="192"/>
      <c r="J44261" s="192"/>
    </row>
    <row r="44262" spans="9:10" ht="15.75">
      <c r="I44262" s="192"/>
      <c r="J44262" s="192"/>
    </row>
    <row r="44263" spans="9:10" ht="15.75">
      <c r="I44263" s="192"/>
      <c r="J44263" s="192"/>
    </row>
    <row r="44264" spans="9:10" ht="15.75">
      <c r="I44264" s="192"/>
      <c r="J44264" s="192"/>
    </row>
    <row r="44265" spans="9:10" ht="15.75">
      <c r="I44265" s="192"/>
      <c r="J44265" s="192"/>
    </row>
    <row r="44266" spans="9:10" ht="15.75">
      <c r="I44266" s="192"/>
      <c r="J44266" s="192"/>
    </row>
    <row r="44267" spans="9:10" ht="15.75">
      <c r="I44267" s="192"/>
      <c r="J44267" s="192"/>
    </row>
    <row r="44268" spans="9:10" ht="15.75">
      <c r="I44268" s="192"/>
      <c r="J44268" s="192"/>
    </row>
    <row r="44269" spans="9:10" ht="15.75">
      <c r="I44269" s="192"/>
      <c r="J44269" s="192"/>
    </row>
    <row r="44270" spans="9:10" ht="15.75">
      <c r="I44270" s="192"/>
      <c r="J44270" s="192"/>
    </row>
    <row r="44271" spans="9:10" ht="15.75">
      <c r="I44271" s="192"/>
      <c r="J44271" s="192"/>
    </row>
    <row r="44272" spans="9:10" ht="15.75">
      <c r="I44272" s="192"/>
      <c r="J44272" s="192"/>
    </row>
    <row r="44273" spans="9:10" ht="15.75">
      <c r="I44273" s="192"/>
      <c r="J44273" s="192"/>
    </row>
    <row r="44274" spans="9:10" ht="15.75">
      <c r="I44274" s="192"/>
      <c r="J44274" s="192"/>
    </row>
    <row r="44275" spans="9:10" ht="15.75">
      <c r="I44275" s="192"/>
      <c r="J44275" s="192"/>
    </row>
    <row r="44276" spans="9:10" ht="15.75">
      <c r="I44276" s="192"/>
      <c r="J44276" s="192"/>
    </row>
    <row r="44277" spans="9:10" ht="15.75">
      <c r="I44277" s="192"/>
      <c r="J44277" s="192"/>
    </row>
    <row r="44278" spans="9:10" ht="15.75">
      <c r="I44278" s="192"/>
      <c r="J44278" s="192"/>
    </row>
    <row r="44279" spans="9:10" ht="15.75">
      <c r="I44279" s="192"/>
      <c r="J44279" s="192"/>
    </row>
    <row r="44280" spans="9:10" ht="15.75">
      <c r="I44280" s="192"/>
      <c r="J44280" s="192"/>
    </row>
    <row r="44281" spans="9:10" ht="15.75">
      <c r="I44281" s="192"/>
      <c r="J44281" s="192"/>
    </row>
    <row r="44282" spans="9:10" ht="15.75">
      <c r="I44282" s="192"/>
      <c r="J44282" s="192"/>
    </row>
    <row r="44283" spans="9:10" ht="15.75">
      <c r="I44283" s="192"/>
      <c r="J44283" s="192"/>
    </row>
    <row r="44284" spans="9:10" ht="15.75">
      <c r="I44284" s="192"/>
      <c r="J44284" s="192"/>
    </row>
    <row r="44285" spans="9:10" ht="15.75">
      <c r="I44285" s="192"/>
      <c r="J44285" s="192"/>
    </row>
    <row r="44286" spans="9:10" ht="15.75">
      <c r="I44286" s="192"/>
      <c r="J44286" s="192"/>
    </row>
    <row r="44287" spans="9:10" ht="15.75">
      <c r="I44287" s="192"/>
      <c r="J44287" s="192"/>
    </row>
    <row r="44288" spans="9:10" ht="15.75">
      <c r="I44288" s="192"/>
      <c r="J44288" s="192"/>
    </row>
    <row r="44289" spans="9:10" ht="15.75">
      <c r="I44289" s="192"/>
      <c r="J44289" s="192"/>
    </row>
    <row r="44290" spans="9:10" ht="15.75">
      <c r="I44290" s="192"/>
      <c r="J44290" s="192"/>
    </row>
    <row r="44291" spans="9:10" ht="15.75">
      <c r="I44291" s="192"/>
      <c r="J44291" s="192"/>
    </row>
    <row r="44292" spans="9:10" ht="15.75">
      <c r="I44292" s="192"/>
      <c r="J44292" s="192"/>
    </row>
    <row r="44293" spans="9:10" ht="15.75">
      <c r="I44293" s="192"/>
      <c r="J44293" s="192"/>
    </row>
    <row r="44294" spans="9:10" ht="15.75">
      <c r="I44294" s="192"/>
      <c r="J44294" s="192"/>
    </row>
    <row r="44295" spans="9:10" ht="15.75">
      <c r="I44295" s="192"/>
      <c r="J44295" s="192"/>
    </row>
    <row r="44296" spans="9:10" ht="15.75">
      <c r="I44296" s="192"/>
      <c r="J44296" s="192"/>
    </row>
    <row r="44297" spans="9:10" ht="15.75">
      <c r="I44297" s="192"/>
      <c r="J44297" s="192"/>
    </row>
    <row r="44298" spans="9:10" ht="15.75">
      <c r="I44298" s="192"/>
      <c r="J44298" s="192"/>
    </row>
    <row r="44299" spans="9:10" ht="15.75">
      <c r="I44299" s="192"/>
      <c r="J44299" s="192"/>
    </row>
    <row r="44300" spans="9:10" ht="15.75">
      <c r="I44300" s="192"/>
      <c r="J44300" s="192"/>
    </row>
    <row r="44301" spans="9:10" ht="15.75">
      <c r="I44301" s="192"/>
      <c r="J44301" s="192"/>
    </row>
    <row r="44302" spans="9:10" ht="15.75">
      <c r="I44302" s="192"/>
      <c r="J44302" s="192"/>
    </row>
    <row r="44303" spans="9:10" ht="15.75">
      <c r="I44303" s="192"/>
      <c r="J44303" s="192"/>
    </row>
    <row r="44304" spans="9:10" ht="15.75">
      <c r="I44304" s="192"/>
      <c r="J44304" s="192"/>
    </row>
    <row r="44305" spans="9:10" ht="15.75">
      <c r="I44305" s="192"/>
      <c r="J44305" s="192"/>
    </row>
    <row r="44306" spans="9:10" ht="15.75">
      <c r="I44306" s="192"/>
      <c r="J44306" s="192"/>
    </row>
    <row r="44307" spans="9:10" ht="15.75">
      <c r="I44307" s="192"/>
      <c r="J44307" s="192"/>
    </row>
    <row r="44308" spans="9:10" ht="15.75">
      <c r="I44308" s="192"/>
      <c r="J44308" s="192"/>
    </row>
    <row r="44309" spans="9:10" ht="15.75">
      <c r="I44309" s="192"/>
      <c r="J44309" s="192"/>
    </row>
    <row r="44310" spans="9:10" ht="15.75">
      <c r="I44310" s="192"/>
      <c r="J44310" s="192"/>
    </row>
    <row r="44311" spans="9:10" ht="15.75">
      <c r="I44311" s="192"/>
      <c r="J44311" s="192"/>
    </row>
    <row r="44312" spans="9:10" ht="15.75">
      <c r="I44312" s="192"/>
      <c r="J44312" s="192"/>
    </row>
    <row r="44313" spans="9:10" ht="15.75">
      <c r="I44313" s="192"/>
      <c r="J44313" s="192"/>
    </row>
    <row r="44314" spans="9:10" ht="15.75">
      <c r="I44314" s="192"/>
      <c r="J44314" s="192"/>
    </row>
    <row r="44315" spans="9:10" ht="15.75">
      <c r="I44315" s="192"/>
      <c r="J44315" s="192"/>
    </row>
    <row r="44316" spans="9:10" ht="15.75">
      <c r="I44316" s="192"/>
      <c r="J44316" s="192"/>
    </row>
    <row r="44317" spans="9:10" ht="15.75">
      <c r="I44317" s="192"/>
      <c r="J44317" s="192"/>
    </row>
    <row r="44318" spans="9:10" ht="15.75">
      <c r="I44318" s="192"/>
      <c r="J44318" s="192"/>
    </row>
    <row r="44319" spans="9:10" ht="15.75">
      <c r="I44319" s="192"/>
      <c r="J44319" s="192"/>
    </row>
    <row r="44320" spans="9:10" ht="15.75">
      <c r="I44320" s="192"/>
      <c r="J44320" s="192"/>
    </row>
    <row r="44321" spans="9:10" ht="15.75">
      <c r="I44321" s="192"/>
      <c r="J44321" s="192"/>
    </row>
    <row r="44322" spans="9:10" ht="15.75">
      <c r="I44322" s="192"/>
      <c r="J44322" s="192"/>
    </row>
    <row r="44323" spans="9:10" ht="15.75">
      <c r="I44323" s="192"/>
      <c r="J44323" s="192"/>
    </row>
    <row r="44324" spans="9:10" ht="15.75">
      <c r="I44324" s="192"/>
      <c r="J44324" s="192"/>
    </row>
    <row r="44325" spans="9:10" ht="15.75">
      <c r="I44325" s="192"/>
      <c r="J44325" s="192"/>
    </row>
    <row r="44326" spans="9:10" ht="15.75">
      <c r="I44326" s="192"/>
      <c r="J44326" s="192"/>
    </row>
    <row r="44327" spans="9:10" ht="15.75">
      <c r="I44327" s="192"/>
      <c r="J44327" s="192"/>
    </row>
    <row r="44328" spans="9:10" ht="15.75">
      <c r="I44328" s="192"/>
      <c r="J44328" s="192"/>
    </row>
    <row r="44329" spans="9:10" ht="15.75">
      <c r="I44329" s="192"/>
      <c r="J44329" s="192"/>
    </row>
    <row r="44330" spans="9:10" ht="15.75">
      <c r="I44330" s="192"/>
      <c r="J44330" s="192"/>
    </row>
    <row r="44331" spans="9:10" ht="15.75">
      <c r="I44331" s="192"/>
      <c r="J44331" s="192"/>
    </row>
    <row r="44332" spans="9:10" ht="15.75">
      <c r="I44332" s="192"/>
      <c r="J44332" s="192"/>
    </row>
    <row r="44333" spans="9:10" ht="15.75">
      <c r="I44333" s="192"/>
      <c r="J44333" s="192"/>
    </row>
    <row r="44334" spans="9:10" ht="15.75">
      <c r="I44334" s="192"/>
      <c r="J44334" s="192"/>
    </row>
    <row r="44335" spans="9:10" ht="15.75">
      <c r="I44335" s="192"/>
      <c r="J44335" s="192"/>
    </row>
    <row r="44336" spans="9:10" ht="15.75">
      <c r="I44336" s="192"/>
      <c r="J44336" s="192"/>
    </row>
    <row r="44337" spans="9:10" ht="15.75">
      <c r="I44337" s="192"/>
      <c r="J44337" s="192"/>
    </row>
    <row r="44338" spans="9:10" ht="15.75">
      <c r="I44338" s="192"/>
      <c r="J44338" s="192"/>
    </row>
    <row r="44339" spans="9:10" ht="15.75">
      <c r="I44339" s="192"/>
      <c r="J44339" s="192"/>
    </row>
    <row r="44340" spans="9:10" ht="15.75">
      <c r="I44340" s="192"/>
      <c r="J44340" s="192"/>
    </row>
    <row r="44341" spans="9:10" ht="15.75">
      <c r="I44341" s="192"/>
      <c r="J44341" s="192"/>
    </row>
    <row r="44342" spans="9:10" ht="15.75">
      <c r="I44342" s="192"/>
      <c r="J44342" s="192"/>
    </row>
    <row r="44343" spans="9:10" ht="15.75">
      <c r="I44343" s="192"/>
      <c r="J44343" s="192"/>
    </row>
    <row r="44344" spans="9:10" ht="15.75">
      <c r="I44344" s="192"/>
      <c r="J44344" s="192"/>
    </row>
    <row r="44345" spans="9:10" ht="15.75">
      <c r="I44345" s="192"/>
      <c r="J44345" s="192"/>
    </row>
    <row r="44346" spans="9:10" ht="15.75">
      <c r="I44346" s="192"/>
      <c r="J44346" s="192"/>
    </row>
    <row r="44347" spans="9:10" ht="15.75">
      <c r="I44347" s="192"/>
      <c r="J44347" s="192"/>
    </row>
    <row r="44348" spans="9:10" ht="15.75">
      <c r="I44348" s="192"/>
      <c r="J44348" s="192"/>
    </row>
    <row r="44349" spans="9:10" ht="15.75">
      <c r="I44349" s="192"/>
      <c r="J44349" s="192"/>
    </row>
    <row r="44350" spans="9:10" ht="15.75">
      <c r="I44350" s="192"/>
      <c r="J44350" s="192"/>
    </row>
    <row r="44351" spans="9:10" ht="15.75">
      <c r="I44351" s="192"/>
      <c r="J44351" s="192"/>
    </row>
    <row r="44352" spans="9:10" ht="15.75">
      <c r="I44352" s="192"/>
      <c r="J44352" s="192"/>
    </row>
    <row r="44353" spans="9:10" ht="15.75">
      <c r="I44353" s="192"/>
      <c r="J44353" s="192"/>
    </row>
    <row r="44354" spans="9:10" ht="15.75">
      <c r="I44354" s="192"/>
      <c r="J44354" s="192"/>
    </row>
    <row r="44355" spans="9:10" ht="15.75">
      <c r="I44355" s="192"/>
      <c r="J44355" s="192"/>
    </row>
    <row r="44356" spans="9:10" ht="15.75">
      <c r="I44356" s="192"/>
      <c r="J44356" s="192"/>
    </row>
    <row r="44357" spans="9:10" ht="15.75">
      <c r="I44357" s="192"/>
      <c r="J44357" s="192"/>
    </row>
    <row r="44358" spans="9:10" ht="15.75">
      <c r="I44358" s="192"/>
      <c r="J44358" s="192"/>
    </row>
    <row r="44359" spans="9:10" ht="15.75">
      <c r="I44359" s="192"/>
      <c r="J44359" s="192"/>
    </row>
    <row r="44360" spans="9:10" ht="15.75">
      <c r="I44360" s="192"/>
      <c r="J44360" s="192"/>
    </row>
    <row r="44361" spans="9:10" ht="15.75">
      <c r="I44361" s="192"/>
      <c r="J44361" s="192"/>
    </row>
    <row r="44362" spans="9:10" ht="15.75">
      <c r="I44362" s="192"/>
      <c r="J44362" s="192"/>
    </row>
    <row r="44363" spans="9:10" ht="15.75">
      <c r="I44363" s="192"/>
      <c r="J44363" s="192"/>
    </row>
    <row r="44364" spans="9:10" ht="15.75">
      <c r="I44364" s="192"/>
      <c r="J44364" s="192"/>
    </row>
    <row r="44365" spans="9:10" ht="15.75">
      <c r="I44365" s="192"/>
      <c r="J44365" s="192"/>
    </row>
    <row r="44366" spans="9:10" ht="15.75">
      <c r="I44366" s="192"/>
      <c r="J44366" s="192"/>
    </row>
    <row r="44367" spans="9:10" ht="15.75">
      <c r="I44367" s="192"/>
      <c r="J44367" s="192"/>
    </row>
    <row r="44368" spans="9:10" ht="15.75">
      <c r="I44368" s="192"/>
      <c r="J44368" s="192"/>
    </row>
    <row r="44369" spans="9:10" ht="15.75">
      <c r="I44369" s="192"/>
      <c r="J44369" s="192"/>
    </row>
    <row r="44370" spans="9:10" ht="15.75">
      <c r="I44370" s="192"/>
      <c r="J44370" s="192"/>
    </row>
    <row r="44371" spans="9:10" ht="15.75">
      <c r="I44371" s="192"/>
      <c r="J44371" s="192"/>
    </row>
    <row r="44372" spans="9:10" ht="15.75">
      <c r="I44372" s="192"/>
      <c r="J44372" s="192"/>
    </row>
    <row r="44373" spans="9:10" ht="15.75">
      <c r="I44373" s="192"/>
      <c r="J44373" s="192"/>
    </row>
    <row r="44374" spans="9:10" ht="15.75">
      <c r="I44374" s="192"/>
      <c r="J44374" s="192"/>
    </row>
    <row r="44375" spans="9:10" ht="15.75">
      <c r="I44375" s="192"/>
      <c r="J44375" s="192"/>
    </row>
    <row r="44376" spans="9:10" ht="15.75">
      <c r="I44376" s="192"/>
      <c r="J44376" s="192"/>
    </row>
    <row r="44377" spans="9:10" ht="15.75">
      <c r="I44377" s="192"/>
      <c r="J44377" s="192"/>
    </row>
    <row r="44378" spans="9:10" ht="15.75">
      <c r="I44378" s="192"/>
      <c r="J44378" s="192"/>
    </row>
    <row r="44379" spans="9:10" ht="15.75">
      <c r="I44379" s="192"/>
      <c r="J44379" s="192"/>
    </row>
    <row r="44380" spans="9:10" ht="15.75">
      <c r="I44380" s="192"/>
      <c r="J44380" s="192"/>
    </row>
    <row r="44381" spans="9:10" ht="15.75">
      <c r="I44381" s="192"/>
      <c r="J44381" s="192"/>
    </row>
    <row r="44382" spans="9:10" ht="15.75">
      <c r="I44382" s="192"/>
      <c r="J44382" s="192"/>
    </row>
    <row r="44383" spans="9:10" ht="15.75">
      <c r="I44383" s="192"/>
      <c r="J44383" s="192"/>
    </row>
    <row r="44384" spans="9:10" ht="15.75">
      <c r="I44384" s="192"/>
      <c r="J44384" s="192"/>
    </row>
    <row r="44385" spans="9:10" ht="15.75">
      <c r="I44385" s="192"/>
      <c r="J44385" s="192"/>
    </row>
    <row r="44386" spans="9:10" ht="15.75">
      <c r="I44386" s="192"/>
      <c r="J44386" s="192"/>
    </row>
    <row r="44387" spans="9:10" ht="15.75">
      <c r="I44387" s="192"/>
      <c r="J44387" s="192"/>
    </row>
    <row r="44388" spans="9:10" ht="15.75">
      <c r="I44388" s="192"/>
      <c r="J44388" s="192"/>
    </row>
    <row r="44389" spans="9:10" ht="15.75">
      <c r="I44389" s="192"/>
      <c r="J44389" s="192"/>
    </row>
    <row r="44390" spans="9:10" ht="15.75">
      <c r="I44390" s="192"/>
      <c r="J44390" s="192"/>
    </row>
    <row r="44391" spans="9:10" ht="15.75">
      <c r="I44391" s="192"/>
      <c r="J44391" s="192"/>
    </row>
    <row r="44392" spans="9:10" ht="15.75">
      <c r="I44392" s="192"/>
      <c r="J44392" s="192"/>
    </row>
    <row r="44393" spans="9:10" ht="15.75">
      <c r="I44393" s="192"/>
      <c r="J44393" s="192"/>
    </row>
    <row r="44394" spans="9:10" ht="15.75">
      <c r="I44394" s="192"/>
      <c r="J44394" s="192"/>
    </row>
    <row r="44395" spans="9:10" ht="15.75">
      <c r="I44395" s="192"/>
      <c r="J44395" s="192"/>
    </row>
    <row r="44396" spans="9:10" ht="15.75">
      <c r="I44396" s="192"/>
      <c r="J44396" s="192"/>
    </row>
    <row r="44397" spans="9:10" ht="15.75">
      <c r="I44397" s="192"/>
      <c r="J44397" s="192"/>
    </row>
    <row r="44398" spans="9:10" ht="15.75">
      <c r="I44398" s="192"/>
      <c r="J44398" s="192"/>
    </row>
    <row r="44399" spans="9:10" ht="15.75">
      <c r="I44399" s="192"/>
      <c r="J44399" s="192"/>
    </row>
    <row r="44400" spans="9:10" ht="15.75">
      <c r="I44400" s="192"/>
      <c r="J44400" s="192"/>
    </row>
    <row r="44401" spans="9:10" ht="15.75">
      <c r="I44401" s="192"/>
      <c r="J44401" s="192"/>
    </row>
    <row r="44402" spans="9:10" ht="15.75">
      <c r="I44402" s="192"/>
      <c r="J44402" s="192"/>
    </row>
    <row r="44403" spans="9:10" ht="15.75">
      <c r="I44403" s="192"/>
      <c r="J44403" s="192"/>
    </row>
    <row r="44404" spans="9:10" ht="15.75">
      <c r="I44404" s="192"/>
      <c r="J44404" s="192"/>
    </row>
    <row r="44405" spans="9:10" ht="15.75">
      <c r="I44405" s="192"/>
      <c r="J44405" s="192"/>
    </row>
    <row r="44406" spans="9:10" ht="15.75">
      <c r="I44406" s="192"/>
      <c r="J44406" s="192"/>
    </row>
    <row r="44407" spans="9:10" ht="15.75">
      <c r="I44407" s="192"/>
      <c r="J44407" s="192"/>
    </row>
    <row r="44408" spans="9:10" ht="15.75">
      <c r="I44408" s="192"/>
      <c r="J44408" s="192"/>
    </row>
    <row r="44409" spans="9:10" ht="15.75">
      <c r="I44409" s="192"/>
      <c r="J44409" s="192"/>
    </row>
    <row r="44410" spans="9:10" ht="15.75">
      <c r="I44410" s="192"/>
      <c r="J44410" s="192"/>
    </row>
    <row r="44411" spans="9:10" ht="15.75">
      <c r="I44411" s="192"/>
      <c r="J44411" s="192"/>
    </row>
    <row r="44412" spans="9:10" ht="15.75">
      <c r="I44412" s="192"/>
      <c r="J44412" s="192"/>
    </row>
    <row r="44413" spans="9:10" ht="15.75">
      <c r="I44413" s="192"/>
      <c r="J44413" s="192"/>
    </row>
    <row r="44414" spans="9:10" ht="15.75">
      <c r="I44414" s="192"/>
      <c r="J44414" s="192"/>
    </row>
    <row r="44415" spans="9:10" ht="15.75">
      <c r="I44415" s="192"/>
      <c r="J44415" s="192"/>
    </row>
    <row r="44416" spans="9:10" ht="15.75">
      <c r="I44416" s="192"/>
      <c r="J44416" s="192"/>
    </row>
    <row r="44417" spans="9:10" ht="15.75">
      <c r="I44417" s="192"/>
      <c r="J44417" s="192"/>
    </row>
    <row r="44418" spans="9:10" ht="15.75">
      <c r="I44418" s="192"/>
      <c r="J44418" s="192"/>
    </row>
    <row r="44419" spans="9:10" ht="15.75">
      <c r="I44419" s="192"/>
      <c r="J44419" s="192"/>
    </row>
    <row r="44420" spans="9:10" ht="15.75">
      <c r="I44420" s="192"/>
      <c r="J44420" s="192"/>
    </row>
    <row r="44421" spans="9:10" ht="15.75">
      <c r="I44421" s="192"/>
      <c r="J44421" s="192"/>
    </row>
    <row r="44422" spans="9:10" ht="15.75">
      <c r="I44422" s="192"/>
      <c r="J44422" s="192"/>
    </row>
    <row r="44423" spans="9:10" ht="15.75">
      <c r="I44423" s="192"/>
      <c r="J44423" s="192"/>
    </row>
    <row r="44424" spans="9:10" ht="15.75">
      <c r="I44424" s="192"/>
      <c r="J44424" s="192"/>
    </row>
    <row r="44425" spans="9:10" ht="15.75">
      <c r="I44425" s="192"/>
      <c r="J44425" s="192"/>
    </row>
    <row r="44426" spans="9:10" ht="15.75">
      <c r="I44426" s="192"/>
      <c r="J44426" s="192"/>
    </row>
    <row r="44427" spans="9:10" ht="15.75">
      <c r="I44427" s="192"/>
      <c r="J44427" s="192"/>
    </row>
    <row r="44428" spans="9:10" ht="15.75">
      <c r="I44428" s="192"/>
      <c r="J44428" s="192"/>
    </row>
    <row r="44429" spans="9:10" ht="15.75">
      <c r="I44429" s="192"/>
      <c r="J44429" s="192"/>
    </row>
    <row r="44430" spans="9:10" ht="15.75">
      <c r="I44430" s="192"/>
      <c r="J44430" s="192"/>
    </row>
    <row r="44431" spans="9:10" ht="15.75">
      <c r="I44431" s="192"/>
      <c r="J44431" s="192"/>
    </row>
    <row r="44432" spans="9:10" ht="15.75">
      <c r="I44432" s="192"/>
      <c r="J44432" s="192"/>
    </row>
    <row r="44433" spans="9:10" ht="15.75">
      <c r="I44433" s="192"/>
      <c r="J44433" s="192"/>
    </row>
    <row r="44434" spans="9:10" ht="15.75">
      <c r="I44434" s="192"/>
      <c r="J44434" s="192"/>
    </row>
    <row r="44435" spans="9:10" ht="15.75">
      <c r="I44435" s="192"/>
      <c r="J44435" s="192"/>
    </row>
    <row r="44436" spans="9:10" ht="15.75">
      <c r="I44436" s="192"/>
      <c r="J44436" s="192"/>
    </row>
    <row r="44437" spans="9:10" ht="15.75">
      <c r="I44437" s="192"/>
      <c r="J44437" s="192"/>
    </row>
    <row r="44438" spans="9:10" ht="15.75">
      <c r="I44438" s="192"/>
      <c r="J44438" s="192"/>
    </row>
    <row r="44439" spans="9:10" ht="15.75">
      <c r="I44439" s="192"/>
      <c r="J44439" s="192"/>
    </row>
    <row r="44440" spans="9:10" ht="15.75">
      <c r="I44440" s="192"/>
      <c r="J44440" s="192"/>
    </row>
    <row r="44441" spans="9:10" ht="15.75">
      <c r="I44441" s="192"/>
      <c r="J44441" s="192"/>
    </row>
    <row r="44442" spans="9:10" ht="15.75">
      <c r="I44442" s="192"/>
      <c r="J44442" s="192"/>
    </row>
    <row r="44443" spans="9:10" ht="15.75">
      <c r="I44443" s="192"/>
      <c r="J44443" s="192"/>
    </row>
    <row r="44444" spans="9:10" ht="15.75">
      <c r="I44444" s="192"/>
      <c r="J44444" s="192"/>
    </row>
    <row r="44445" spans="9:10" ht="15.75">
      <c r="I44445" s="192"/>
      <c r="J44445" s="192"/>
    </row>
    <row r="44446" spans="9:10" ht="15.75">
      <c r="I44446" s="192"/>
      <c r="J44446" s="192"/>
    </row>
    <row r="44447" spans="9:10" ht="15.75">
      <c r="I44447" s="192"/>
      <c r="J44447" s="192"/>
    </row>
    <row r="44448" spans="9:10" ht="15.75">
      <c r="I44448" s="192"/>
      <c r="J44448" s="192"/>
    </row>
    <row r="44449" spans="9:10" ht="15.75">
      <c r="I44449" s="192"/>
      <c r="J44449" s="192"/>
    </row>
    <row r="44450" spans="9:10" ht="15.75">
      <c r="I44450" s="192"/>
      <c r="J44450" s="192"/>
    </row>
    <row r="44451" spans="9:10" ht="15.75">
      <c r="I44451" s="192"/>
      <c r="J44451" s="192"/>
    </row>
    <row r="44452" spans="9:10" ht="15.75">
      <c r="I44452" s="192"/>
      <c r="J44452" s="192"/>
    </row>
    <row r="44453" spans="9:10" ht="15.75">
      <c r="I44453" s="192"/>
      <c r="J44453" s="192"/>
    </row>
    <row r="44454" spans="9:10" ht="15.75">
      <c r="I44454" s="192"/>
      <c r="J44454" s="192"/>
    </row>
    <row r="44455" spans="9:10" ht="15.75">
      <c r="I44455" s="192"/>
      <c r="J44455" s="192"/>
    </row>
    <row r="44456" spans="9:10" ht="15.75">
      <c r="I44456" s="192"/>
      <c r="J44456" s="192"/>
    </row>
    <row r="44457" spans="9:10" ht="15.75">
      <c r="I44457" s="192"/>
      <c r="J44457" s="192"/>
    </row>
    <row r="44458" spans="9:10" ht="15.75">
      <c r="I44458" s="192"/>
      <c r="J44458" s="192"/>
    </row>
    <row r="44459" spans="9:10" ht="15.75">
      <c r="I44459" s="192"/>
      <c r="J44459" s="192"/>
    </row>
    <row r="44460" spans="9:10" ht="15.75">
      <c r="I44460" s="192"/>
      <c r="J44460" s="192"/>
    </row>
    <row r="44461" spans="9:10" ht="15.75">
      <c r="I44461" s="192"/>
      <c r="J44461" s="192"/>
    </row>
    <row r="44462" spans="9:10" ht="15.75">
      <c r="I44462" s="192"/>
      <c r="J44462" s="192"/>
    </row>
    <row r="44463" spans="9:10" ht="15.75">
      <c r="I44463" s="192"/>
      <c r="J44463" s="192"/>
    </row>
    <row r="44464" spans="9:10" ht="15.75">
      <c r="I44464" s="192"/>
      <c r="J44464" s="192"/>
    </row>
    <row r="44465" spans="9:10" ht="15.75">
      <c r="I44465" s="192"/>
      <c r="J44465" s="192"/>
    </row>
    <row r="44466" spans="9:10" ht="15.75">
      <c r="I44466" s="192"/>
      <c r="J44466" s="192"/>
    </row>
    <row r="44467" spans="9:10" ht="15.75">
      <c r="I44467" s="192"/>
      <c r="J44467" s="192"/>
    </row>
    <row r="44468" spans="9:10" ht="15.75">
      <c r="I44468" s="192"/>
      <c r="J44468" s="192"/>
    </row>
    <row r="44469" spans="9:10" ht="15.75">
      <c r="I44469" s="192"/>
      <c r="J44469" s="192"/>
    </row>
    <row r="44470" spans="9:10" ht="15.75">
      <c r="I44470" s="192"/>
      <c r="J44470" s="192"/>
    </row>
    <row r="44471" spans="9:10" ht="15.75">
      <c r="I44471" s="192"/>
      <c r="J44471" s="192"/>
    </row>
    <row r="44472" spans="9:10" ht="15.75">
      <c r="I44472" s="192"/>
      <c r="J44472" s="192"/>
    </row>
    <row r="44473" spans="9:10" ht="15.75">
      <c r="I44473" s="192"/>
      <c r="J44473" s="192"/>
    </row>
    <row r="44474" spans="9:10" ht="15.75">
      <c r="I44474" s="192"/>
      <c r="J44474" s="192"/>
    </row>
    <row r="44475" spans="9:10" ht="15.75">
      <c r="I44475" s="192"/>
      <c r="J44475" s="192"/>
    </row>
    <row r="44476" spans="9:10" ht="15.75">
      <c r="I44476" s="192"/>
      <c r="J44476" s="192"/>
    </row>
    <row r="44477" spans="9:10" ht="15.75">
      <c r="I44477" s="192"/>
      <c r="J44477" s="192"/>
    </row>
    <row r="44478" spans="9:10" ht="15.75">
      <c r="I44478" s="192"/>
      <c r="J44478" s="192"/>
    </row>
    <row r="44479" spans="9:10" ht="15.75">
      <c r="I44479" s="192"/>
      <c r="J44479" s="192"/>
    </row>
    <row r="44480" spans="9:10" ht="15.75">
      <c r="I44480" s="192"/>
      <c r="J44480" s="192"/>
    </row>
    <row r="44481" spans="9:10" ht="15.75">
      <c r="I44481" s="192"/>
      <c r="J44481" s="192"/>
    </row>
    <row r="44482" spans="9:10" ht="15.75">
      <c r="I44482" s="192"/>
      <c r="J44482" s="192"/>
    </row>
    <row r="44483" spans="9:10" ht="15.75">
      <c r="I44483" s="192"/>
      <c r="J44483" s="192"/>
    </row>
    <row r="44484" spans="9:10" ht="15.75">
      <c r="I44484" s="192"/>
      <c r="J44484" s="192"/>
    </row>
    <row r="44485" spans="9:10" ht="15.75">
      <c r="I44485" s="192"/>
      <c r="J44485" s="192"/>
    </row>
    <row r="44486" spans="9:10" ht="15.75">
      <c r="I44486" s="192"/>
      <c r="J44486" s="192"/>
    </row>
    <row r="44487" spans="9:10" ht="15.75">
      <c r="I44487" s="192"/>
      <c r="J44487" s="192"/>
    </row>
    <row r="44488" spans="9:10" ht="15.75">
      <c r="I44488" s="192"/>
      <c r="J44488" s="192"/>
    </row>
    <row r="44489" spans="9:10" ht="15.75">
      <c r="I44489" s="192"/>
      <c r="J44489" s="192"/>
    </row>
    <row r="44490" spans="9:10" ht="15.75">
      <c r="I44490" s="192"/>
      <c r="J44490" s="192"/>
    </row>
    <row r="44491" spans="9:10" ht="15.75">
      <c r="I44491" s="192"/>
      <c r="J44491" s="192"/>
    </row>
    <row r="44492" spans="9:10" ht="15.75">
      <c r="I44492" s="192"/>
      <c r="J44492" s="192"/>
    </row>
    <row r="44493" spans="9:10" ht="15.75">
      <c r="I44493" s="192"/>
      <c r="J44493" s="192"/>
    </row>
    <row r="44494" spans="9:10" ht="15.75">
      <c r="I44494" s="192"/>
      <c r="J44494" s="192"/>
    </row>
    <row r="44495" spans="9:10" ht="15.75">
      <c r="I44495" s="192"/>
      <c r="J44495" s="192"/>
    </row>
    <row r="44496" spans="9:10" ht="15.75">
      <c r="I44496" s="192"/>
      <c r="J44496" s="192"/>
    </row>
    <row r="44497" spans="9:10" ht="15.75">
      <c r="I44497" s="192"/>
      <c r="J44497" s="192"/>
    </row>
    <row r="44498" spans="9:10" ht="15.75">
      <c r="I44498" s="192"/>
      <c r="J44498" s="192"/>
    </row>
    <row r="44499" spans="9:10" ht="15.75">
      <c r="I44499" s="192"/>
      <c r="J44499" s="192"/>
    </row>
    <row r="44500" spans="9:10" ht="15.75">
      <c r="I44500" s="192"/>
      <c r="J44500" s="192"/>
    </row>
    <row r="44501" spans="9:10" ht="15.75">
      <c r="I44501" s="192"/>
      <c r="J44501" s="192"/>
    </row>
    <row r="44502" spans="9:10" ht="15.75">
      <c r="I44502" s="192"/>
      <c r="J44502" s="192"/>
    </row>
    <row r="44503" spans="9:10" ht="15.75">
      <c r="I44503" s="192"/>
      <c r="J44503" s="192"/>
    </row>
    <row r="44504" spans="9:10" ht="15.75">
      <c r="I44504" s="192"/>
      <c r="J44504" s="192"/>
    </row>
    <row r="44505" spans="9:10" ht="15.75">
      <c r="I44505" s="192"/>
      <c r="J44505" s="192"/>
    </row>
    <row r="44506" spans="9:10" ht="15.75">
      <c r="I44506" s="192"/>
      <c r="J44506" s="192"/>
    </row>
    <row r="44507" spans="9:10" ht="15.75">
      <c r="I44507" s="192"/>
      <c r="J44507" s="192"/>
    </row>
    <row r="44508" spans="9:10" ht="15.75">
      <c r="I44508" s="192"/>
      <c r="J44508" s="192"/>
    </row>
    <row r="44509" spans="9:10" ht="15.75">
      <c r="I44509" s="192"/>
      <c r="J44509" s="192"/>
    </row>
    <row r="44510" spans="9:10" ht="15.75">
      <c r="I44510" s="192"/>
      <c r="J44510" s="192"/>
    </row>
    <row r="44511" spans="9:10" ht="15.75">
      <c r="I44511" s="192"/>
      <c r="J44511" s="192"/>
    </row>
    <row r="44512" spans="9:10" ht="15.75">
      <c r="I44512" s="192"/>
      <c r="J44512" s="192"/>
    </row>
    <row r="44513" spans="9:10" ht="15.75">
      <c r="I44513" s="192"/>
      <c r="J44513" s="192"/>
    </row>
    <row r="44514" spans="9:10" ht="15.75">
      <c r="I44514" s="192"/>
      <c r="J44514" s="192"/>
    </row>
    <row r="44515" spans="9:10" ht="15.75">
      <c r="I44515" s="192"/>
      <c r="J44515" s="192"/>
    </row>
    <row r="44516" spans="9:10" ht="15.75">
      <c r="I44516" s="192"/>
      <c r="J44516" s="192"/>
    </row>
    <row r="44517" spans="9:10" ht="15.75">
      <c r="I44517" s="192"/>
      <c r="J44517" s="192"/>
    </row>
    <row r="44518" spans="9:10" ht="15.75">
      <c r="I44518" s="192"/>
      <c r="J44518" s="192"/>
    </row>
    <row r="44519" spans="9:10" ht="15.75">
      <c r="I44519" s="192"/>
      <c r="J44519" s="192"/>
    </row>
    <row r="44520" spans="9:10" ht="15.75">
      <c r="I44520" s="192"/>
      <c r="J44520" s="192"/>
    </row>
    <row r="44521" spans="9:10" ht="15.75">
      <c r="I44521" s="192"/>
      <c r="J44521" s="192"/>
    </row>
    <row r="44522" spans="9:10" ht="15.75">
      <c r="I44522" s="192"/>
      <c r="J44522" s="192"/>
    </row>
    <row r="44523" spans="9:10" ht="15.75">
      <c r="I44523" s="192"/>
      <c r="J44523" s="192"/>
    </row>
    <row r="44524" spans="9:10" ht="15.75">
      <c r="I44524" s="192"/>
      <c r="J44524" s="192"/>
    </row>
    <row r="44525" spans="9:10" ht="15.75">
      <c r="I44525" s="192"/>
      <c r="J44525" s="192"/>
    </row>
    <row r="44526" spans="9:10" ht="15.75">
      <c r="I44526" s="192"/>
      <c r="J44526" s="192"/>
    </row>
    <row r="44527" spans="9:10" ht="15.75">
      <c r="I44527" s="192"/>
      <c r="J44527" s="192"/>
    </row>
    <row r="44528" spans="9:10" ht="15.75">
      <c r="I44528" s="192"/>
      <c r="J44528" s="192"/>
    </row>
    <row r="44529" spans="9:10" ht="15.75">
      <c r="I44529" s="192"/>
      <c r="J44529" s="192"/>
    </row>
    <row r="44530" spans="9:10" ht="15.75">
      <c r="I44530" s="192"/>
      <c r="J44530" s="192"/>
    </row>
    <row r="44531" spans="9:10" ht="15.75">
      <c r="I44531" s="192"/>
      <c r="J44531" s="192"/>
    </row>
    <row r="44532" spans="9:10" ht="15.75">
      <c r="I44532" s="192"/>
      <c r="J44532" s="192"/>
    </row>
    <row r="44533" spans="9:10" ht="15.75">
      <c r="I44533" s="192"/>
      <c r="J44533" s="192"/>
    </row>
    <row r="44534" spans="9:10" ht="15.75">
      <c r="I44534" s="192"/>
      <c r="J44534" s="192"/>
    </row>
    <row r="44535" spans="9:10" ht="15.75">
      <c r="I44535" s="192"/>
      <c r="J44535" s="192"/>
    </row>
    <row r="44536" spans="9:10" ht="15.75">
      <c r="I44536" s="192"/>
      <c r="J44536" s="192"/>
    </row>
    <row r="44537" spans="9:10" ht="15.75">
      <c r="I44537" s="192"/>
      <c r="J44537" s="192"/>
    </row>
    <row r="44538" spans="9:10" ht="15.75">
      <c r="I44538" s="192"/>
      <c r="J44538" s="192"/>
    </row>
    <row r="44539" spans="9:10" ht="15.75">
      <c r="I44539" s="192"/>
      <c r="J44539" s="192"/>
    </row>
    <row r="44540" spans="9:10" ht="15.75">
      <c r="I44540" s="192"/>
      <c r="J44540" s="192"/>
    </row>
    <row r="44541" spans="9:10" ht="15.75">
      <c r="I44541" s="192"/>
      <c r="J44541" s="192"/>
    </row>
    <row r="44542" spans="9:10" ht="15.75">
      <c r="I44542" s="192"/>
      <c r="J44542" s="192"/>
    </row>
    <row r="44543" spans="9:10" ht="15.75">
      <c r="I44543" s="192"/>
      <c r="J44543" s="192"/>
    </row>
    <row r="44544" spans="9:10" ht="15.75">
      <c r="I44544" s="192"/>
      <c r="J44544" s="192"/>
    </row>
    <row r="44545" spans="9:10" ht="15.75">
      <c r="I44545" s="192"/>
      <c r="J44545" s="192"/>
    </row>
    <row r="44546" spans="9:10" ht="15.75">
      <c r="I44546" s="192"/>
      <c r="J44546" s="192"/>
    </row>
    <row r="44547" spans="9:10" ht="15.75">
      <c r="I44547" s="192"/>
      <c r="J44547" s="192"/>
    </row>
    <row r="44548" spans="9:10" ht="15.75">
      <c r="I44548" s="192"/>
      <c r="J44548" s="192"/>
    </row>
    <row r="44549" spans="9:10" ht="15.75">
      <c r="I44549" s="192"/>
      <c r="J44549" s="192"/>
    </row>
    <row r="44550" spans="9:10" ht="15.75">
      <c r="I44550" s="192"/>
      <c r="J44550" s="192"/>
    </row>
    <row r="44551" spans="9:10" ht="15.75">
      <c r="I44551" s="192"/>
      <c r="J44551" s="192"/>
    </row>
    <row r="44552" spans="9:10" ht="15.75">
      <c r="I44552" s="192"/>
      <c r="J44552" s="192"/>
    </row>
    <row r="44553" spans="9:10" ht="15.75">
      <c r="I44553" s="192"/>
      <c r="J44553" s="192"/>
    </row>
    <row r="44554" spans="9:10" ht="15.75">
      <c r="I44554" s="192"/>
      <c r="J44554" s="192"/>
    </row>
    <row r="44555" spans="9:10" ht="15.75">
      <c r="I44555" s="192"/>
      <c r="J44555" s="192"/>
    </row>
    <row r="44556" spans="9:10" ht="15.75">
      <c r="I44556" s="192"/>
      <c r="J44556" s="192"/>
    </row>
    <row r="44557" spans="9:10" ht="15.75">
      <c r="I44557" s="192"/>
      <c r="J44557" s="192"/>
    </row>
    <row r="44558" spans="9:10" ht="15.75">
      <c r="I44558" s="192"/>
      <c r="J44558" s="192"/>
    </row>
    <row r="44559" spans="9:10" ht="15.75">
      <c r="I44559" s="192"/>
      <c r="J44559" s="192"/>
    </row>
    <row r="44560" spans="9:10" ht="15.75">
      <c r="I44560" s="192"/>
      <c r="J44560" s="192"/>
    </row>
    <row r="44561" spans="9:10" ht="15.75">
      <c r="I44561" s="192"/>
      <c r="J44561" s="192"/>
    </row>
    <row r="44562" spans="9:10" ht="15.75">
      <c r="I44562" s="192"/>
      <c r="J44562" s="192"/>
    </row>
    <row r="44563" spans="9:10" ht="15.75">
      <c r="I44563" s="192"/>
      <c r="J44563" s="192"/>
    </row>
    <row r="44564" spans="9:10" ht="15.75">
      <c r="I44564" s="192"/>
      <c r="J44564" s="192"/>
    </row>
    <row r="44565" spans="9:10" ht="15.75">
      <c r="I44565" s="192"/>
      <c r="J44565" s="192"/>
    </row>
    <row r="44566" spans="9:10" ht="15.75">
      <c r="I44566" s="192"/>
      <c r="J44566" s="192"/>
    </row>
    <row r="44567" spans="9:10" ht="15.75">
      <c r="I44567" s="192"/>
      <c r="J44567" s="192"/>
    </row>
    <row r="44568" spans="9:10" ht="15.75">
      <c r="I44568" s="192"/>
      <c r="J44568" s="192"/>
    </row>
    <row r="44569" spans="9:10" ht="15.75">
      <c r="I44569" s="192"/>
      <c r="J44569" s="192"/>
    </row>
    <row r="44570" spans="9:10" ht="15.75">
      <c r="I44570" s="192"/>
      <c r="J44570" s="192"/>
    </row>
    <row r="44571" spans="9:10" ht="15.75">
      <c r="I44571" s="192"/>
      <c r="J44571" s="192"/>
    </row>
    <row r="44572" spans="9:10" ht="15.75">
      <c r="I44572" s="192"/>
      <c r="J44572" s="192"/>
    </row>
    <row r="44573" spans="9:10" ht="15.75">
      <c r="I44573" s="192"/>
      <c r="J44573" s="192"/>
    </row>
    <row r="44574" spans="9:10" ht="15.75">
      <c r="I44574" s="192"/>
      <c r="J44574" s="192"/>
    </row>
    <row r="44575" spans="9:10" ht="15.75">
      <c r="I44575" s="192"/>
      <c r="J44575" s="192"/>
    </row>
    <row r="44576" spans="9:10" ht="15.75">
      <c r="I44576" s="192"/>
      <c r="J44576" s="192"/>
    </row>
    <row r="44577" spans="9:10" ht="15.75">
      <c r="I44577" s="192"/>
      <c r="J44577" s="192"/>
    </row>
    <row r="44578" spans="9:10" ht="15.75">
      <c r="I44578" s="192"/>
      <c r="J44578" s="192"/>
    </row>
    <row r="44579" spans="9:10" ht="15.75">
      <c r="I44579" s="192"/>
      <c r="J44579" s="192"/>
    </row>
    <row r="44580" spans="9:10" ht="15.75">
      <c r="I44580" s="192"/>
      <c r="J44580" s="192"/>
    </row>
    <row r="44581" spans="9:10" ht="15.75">
      <c r="I44581" s="192"/>
      <c r="J44581" s="192"/>
    </row>
    <row r="44582" spans="9:10" ht="15.75">
      <c r="I44582" s="192"/>
      <c r="J44582" s="192"/>
    </row>
    <row r="44583" spans="9:10" ht="15.75">
      <c r="I44583" s="192"/>
      <c r="J44583" s="192"/>
    </row>
    <row r="44584" spans="9:10" ht="15.75">
      <c r="I44584" s="192"/>
      <c r="J44584" s="192"/>
    </row>
    <row r="44585" spans="9:10" ht="15.75">
      <c r="I44585" s="192"/>
      <c r="J44585" s="192"/>
    </row>
    <row r="44586" spans="9:10" ht="15.75">
      <c r="I44586" s="192"/>
      <c r="J44586" s="192"/>
    </row>
    <row r="44587" spans="9:10" ht="15.75">
      <c r="I44587" s="192"/>
      <c r="J44587" s="192"/>
    </row>
    <row r="44588" spans="9:10" ht="15.75">
      <c r="I44588" s="192"/>
      <c r="J44588" s="192"/>
    </row>
    <row r="44589" spans="9:10" ht="15.75">
      <c r="I44589" s="192"/>
      <c r="J44589" s="192"/>
    </row>
    <row r="44590" spans="9:10" ht="15.75">
      <c r="I44590" s="192"/>
      <c r="J44590" s="192"/>
    </row>
    <row r="44591" spans="9:10" ht="15.75">
      <c r="I44591" s="192"/>
      <c r="J44591" s="192"/>
    </row>
    <row r="44592" spans="9:10" ht="15.75">
      <c r="I44592" s="192"/>
      <c r="J44592" s="192"/>
    </row>
    <row r="44593" spans="9:10" ht="15.75">
      <c r="I44593" s="192"/>
      <c r="J44593" s="192"/>
    </row>
    <row r="44594" spans="9:10" ht="15.75">
      <c r="I44594" s="192"/>
      <c r="J44594" s="192"/>
    </row>
    <row r="44595" spans="9:10" ht="15.75">
      <c r="I44595" s="192"/>
      <c r="J44595" s="192"/>
    </row>
    <row r="44596" spans="9:10" ht="15.75">
      <c r="I44596" s="192"/>
      <c r="J44596" s="192"/>
    </row>
    <row r="44597" spans="9:10" ht="15.75">
      <c r="I44597" s="192"/>
      <c r="J44597" s="192"/>
    </row>
    <row r="44598" spans="9:10" ht="15.75">
      <c r="I44598" s="192"/>
      <c r="J44598" s="192"/>
    </row>
    <row r="44599" spans="9:10" ht="15.75">
      <c r="I44599" s="192"/>
      <c r="J44599" s="192"/>
    </row>
    <row r="44600" spans="9:10" ht="15.75">
      <c r="I44600" s="192"/>
      <c r="J44600" s="192"/>
    </row>
    <row r="44601" spans="9:10" ht="15.75">
      <c r="I44601" s="192"/>
      <c r="J44601" s="192"/>
    </row>
    <row r="44602" spans="9:10" ht="15.75">
      <c r="I44602" s="192"/>
      <c r="J44602" s="192"/>
    </row>
    <row r="44603" spans="9:10" ht="15.75">
      <c r="I44603" s="192"/>
      <c r="J44603" s="192"/>
    </row>
    <row r="44604" spans="9:10" ht="15.75">
      <c r="I44604" s="192"/>
      <c r="J44604" s="192"/>
    </row>
    <row r="44605" spans="9:10" ht="15.75">
      <c r="I44605" s="192"/>
      <c r="J44605" s="192"/>
    </row>
    <row r="44606" spans="9:10" ht="15.75">
      <c r="I44606" s="192"/>
      <c r="J44606" s="192"/>
    </row>
    <row r="44607" spans="9:10" ht="15.75">
      <c r="I44607" s="192"/>
      <c r="J44607" s="192"/>
    </row>
    <row r="44608" spans="9:10" ht="15.75">
      <c r="I44608" s="192"/>
      <c r="J44608" s="192"/>
    </row>
    <row r="44609" spans="9:10" ht="15.75">
      <c r="I44609" s="192"/>
      <c r="J44609" s="192"/>
    </row>
    <row r="44610" spans="9:10" ht="15.75">
      <c r="I44610" s="192"/>
      <c r="J44610" s="192"/>
    </row>
    <row r="44611" spans="9:10" ht="15.75">
      <c r="I44611" s="192"/>
      <c r="J44611" s="192"/>
    </row>
    <row r="44612" spans="9:10" ht="15.75">
      <c r="I44612" s="192"/>
      <c r="J44612" s="192"/>
    </row>
    <row r="44613" spans="9:10" ht="15.75">
      <c r="I44613" s="192"/>
      <c r="J44613" s="192"/>
    </row>
    <row r="44614" spans="9:10" ht="15.75">
      <c r="I44614" s="192"/>
      <c r="J44614" s="192"/>
    </row>
    <row r="44615" spans="9:10" ht="15.75">
      <c r="I44615" s="192"/>
      <c r="J44615" s="192"/>
    </row>
    <row r="44616" spans="9:10" ht="15.75">
      <c r="I44616" s="192"/>
      <c r="J44616" s="192"/>
    </row>
    <row r="44617" spans="9:10" ht="15.75">
      <c r="I44617" s="192"/>
      <c r="J44617" s="192"/>
    </row>
    <row r="44618" spans="9:10" ht="15.75">
      <c r="I44618" s="192"/>
      <c r="J44618" s="192"/>
    </row>
    <row r="44619" spans="9:10" ht="15.75">
      <c r="I44619" s="192"/>
      <c r="J44619" s="192"/>
    </row>
    <row r="44620" spans="9:10" ht="15.75">
      <c r="I44620" s="192"/>
      <c r="J44620" s="192"/>
    </row>
    <row r="44621" spans="9:10" ht="15.75">
      <c r="I44621" s="192"/>
      <c r="J44621" s="192"/>
    </row>
    <row r="44622" spans="9:10" ht="15.75">
      <c r="I44622" s="192"/>
      <c r="J44622" s="192"/>
    </row>
    <row r="44623" spans="9:10" ht="15.75">
      <c r="I44623" s="192"/>
      <c r="J44623" s="192"/>
    </row>
    <row r="44624" spans="9:10" ht="15.75">
      <c r="I44624" s="192"/>
      <c r="J44624" s="192"/>
    </row>
    <row r="44625" spans="9:10" ht="15.75">
      <c r="I44625" s="192"/>
      <c r="J44625" s="192"/>
    </row>
    <row r="44626" spans="9:10" ht="15.75">
      <c r="I44626" s="192"/>
      <c r="J44626" s="192"/>
    </row>
    <row r="44627" spans="9:10" ht="15.75">
      <c r="I44627" s="192"/>
      <c r="J44627" s="192"/>
    </row>
    <row r="44628" spans="9:10" ht="15.75">
      <c r="I44628" s="192"/>
      <c r="J44628" s="192"/>
    </row>
    <row r="44629" spans="9:10" ht="15.75">
      <c r="I44629" s="192"/>
      <c r="J44629" s="192"/>
    </row>
    <row r="44630" spans="9:10" ht="15.75">
      <c r="I44630" s="192"/>
      <c r="J44630" s="192"/>
    </row>
    <row r="44631" spans="9:10" ht="15.75">
      <c r="I44631" s="192"/>
      <c r="J44631" s="192"/>
    </row>
    <row r="44632" spans="9:10" ht="15.75">
      <c r="I44632" s="192"/>
      <c r="J44632" s="192"/>
    </row>
    <row r="44633" spans="9:10" ht="15.75">
      <c r="I44633" s="192"/>
      <c r="J44633" s="192"/>
    </row>
    <row r="44634" spans="9:10" ht="15.75">
      <c r="I44634" s="192"/>
      <c r="J44634" s="192"/>
    </row>
    <row r="44635" spans="9:10" ht="15.75">
      <c r="I44635" s="192"/>
      <c r="J44635" s="192"/>
    </row>
    <row r="44636" spans="9:10" ht="15.75">
      <c r="I44636" s="192"/>
      <c r="J44636" s="192"/>
    </row>
    <row r="44637" spans="9:10" ht="15.75">
      <c r="I44637" s="192"/>
      <c r="J44637" s="192"/>
    </row>
    <row r="44638" spans="9:10" ht="15.75">
      <c r="I44638" s="192"/>
      <c r="J44638" s="192"/>
    </row>
    <row r="44639" spans="9:10" ht="15.75">
      <c r="I44639" s="192"/>
      <c r="J44639" s="192"/>
    </row>
    <row r="44640" spans="9:10" ht="15.75">
      <c r="I44640" s="192"/>
      <c r="J44640" s="192"/>
    </row>
    <row r="44641" spans="9:10" ht="15.75">
      <c r="I44641" s="192"/>
      <c r="J44641" s="192"/>
    </row>
    <row r="44642" spans="9:10" ht="15.75">
      <c r="I44642" s="192"/>
      <c r="J44642" s="192"/>
    </row>
    <row r="44643" spans="9:10" ht="15.75">
      <c r="I44643" s="192"/>
      <c r="J44643" s="192"/>
    </row>
    <row r="44644" spans="9:10" ht="15.75">
      <c r="I44644" s="192"/>
      <c r="J44644" s="192"/>
    </row>
    <row r="44645" spans="9:10" ht="15.75">
      <c r="I44645" s="192"/>
      <c r="J44645" s="192"/>
    </row>
    <row r="44646" spans="9:10" ht="15.75">
      <c r="I44646" s="192"/>
      <c r="J44646" s="192"/>
    </row>
    <row r="44647" spans="9:10" ht="15.75">
      <c r="I44647" s="192"/>
      <c r="J44647" s="192"/>
    </row>
    <row r="44648" spans="9:10" ht="15.75">
      <c r="I44648" s="192"/>
      <c r="J44648" s="192"/>
    </row>
    <row r="44649" spans="9:10" ht="15.75">
      <c r="I44649" s="192"/>
      <c r="J44649" s="192"/>
    </row>
    <row r="44650" spans="9:10" ht="15.75">
      <c r="I44650" s="192"/>
      <c r="J44650" s="192"/>
    </row>
    <row r="44651" spans="9:10" ht="15.75">
      <c r="I44651" s="192"/>
      <c r="J44651" s="192"/>
    </row>
    <row r="44652" spans="9:10" ht="15.75">
      <c r="I44652" s="192"/>
      <c r="J44652" s="192"/>
    </row>
    <row r="44653" spans="9:10" ht="15.75">
      <c r="I44653" s="192"/>
      <c r="J44653" s="192"/>
    </row>
    <row r="44654" spans="9:10" ht="15.75">
      <c r="I44654" s="192"/>
      <c r="J44654" s="192"/>
    </row>
    <row r="44655" spans="9:10" ht="15.75">
      <c r="I44655" s="192"/>
      <c r="J44655" s="192"/>
    </row>
    <row r="44656" spans="9:10" ht="15.75">
      <c r="I44656" s="192"/>
      <c r="J44656" s="192"/>
    </row>
    <row r="44657" spans="9:10" ht="15.75">
      <c r="I44657" s="192"/>
      <c r="J44657" s="192"/>
    </row>
    <row r="44658" spans="9:10" ht="15.75">
      <c r="I44658" s="192"/>
      <c r="J44658" s="192"/>
    </row>
    <row r="44659" spans="9:10" ht="15.75">
      <c r="I44659" s="192"/>
      <c r="J44659" s="192"/>
    </row>
    <row r="44660" spans="9:10" ht="15.75">
      <c r="I44660" s="192"/>
      <c r="J44660" s="192"/>
    </row>
    <row r="44661" spans="9:10" ht="15.75">
      <c r="I44661" s="192"/>
      <c r="J44661" s="192"/>
    </row>
    <row r="44662" spans="9:10" ht="15.75">
      <c r="I44662" s="192"/>
      <c r="J44662" s="192"/>
    </row>
    <row r="44663" spans="9:10" ht="15.75">
      <c r="I44663" s="192"/>
      <c r="J44663" s="192"/>
    </row>
    <row r="44664" spans="9:10" ht="15.75">
      <c r="I44664" s="192"/>
      <c r="J44664" s="192"/>
    </row>
    <row r="44665" spans="9:10" ht="15.75">
      <c r="I44665" s="192"/>
      <c r="J44665" s="192"/>
    </row>
    <row r="44666" spans="9:10" ht="15.75">
      <c r="I44666" s="192"/>
      <c r="J44666" s="192"/>
    </row>
    <row r="44667" spans="9:10" ht="15.75">
      <c r="I44667" s="192"/>
      <c r="J44667" s="192"/>
    </row>
    <row r="44668" spans="9:10" ht="15.75">
      <c r="I44668" s="192"/>
      <c r="J44668" s="192"/>
    </row>
    <row r="44669" spans="9:10" ht="15.75">
      <c r="I44669" s="192"/>
      <c r="J44669" s="192"/>
    </row>
    <row r="44670" spans="9:10" ht="15.75">
      <c r="I44670" s="192"/>
      <c r="J44670" s="192"/>
    </row>
    <row r="44671" spans="9:10" ht="15.75">
      <c r="I44671" s="192"/>
      <c r="J44671" s="192"/>
    </row>
    <row r="44672" spans="9:10" ht="15.75">
      <c r="I44672" s="192"/>
      <c r="J44672" s="192"/>
    </row>
    <row r="44673" spans="9:10" ht="15.75">
      <c r="I44673" s="192"/>
      <c r="J44673" s="192"/>
    </row>
    <row r="44674" spans="9:10" ht="15.75">
      <c r="I44674" s="192"/>
      <c r="J44674" s="192"/>
    </row>
    <row r="44675" spans="9:10" ht="15.75">
      <c r="I44675" s="192"/>
      <c r="J44675" s="192"/>
    </row>
    <row r="44676" spans="9:10" ht="15.75">
      <c r="I44676" s="192"/>
      <c r="J44676" s="192"/>
    </row>
    <row r="44677" spans="9:10" ht="15.75">
      <c r="I44677" s="192"/>
      <c r="J44677" s="192"/>
    </row>
    <row r="44678" spans="9:10" ht="15.75">
      <c r="I44678" s="192"/>
      <c r="J44678" s="192"/>
    </row>
    <row r="44679" spans="9:10" ht="15.75">
      <c r="I44679" s="192"/>
      <c r="J44679" s="192"/>
    </row>
    <row r="44680" spans="9:10" ht="15.75">
      <c r="I44680" s="192"/>
      <c r="J44680" s="192"/>
    </row>
    <row r="44681" spans="9:10" ht="15.75">
      <c r="I44681" s="192"/>
      <c r="J44681" s="192"/>
    </row>
    <row r="44682" spans="9:10" ht="15.75">
      <c r="I44682" s="192"/>
      <c r="J44682" s="192"/>
    </row>
    <row r="44683" spans="9:10" ht="15.75">
      <c r="I44683" s="192"/>
      <c r="J44683" s="192"/>
    </row>
    <row r="44684" spans="9:10" ht="15.75">
      <c r="I44684" s="192"/>
      <c r="J44684" s="192"/>
    </row>
    <row r="44685" spans="9:10" ht="15.75">
      <c r="I44685" s="192"/>
      <c r="J44685" s="192"/>
    </row>
    <row r="44686" spans="9:10" ht="15.75">
      <c r="I44686" s="192"/>
      <c r="J44686" s="192"/>
    </row>
    <row r="44687" spans="9:10" ht="15.75">
      <c r="I44687" s="192"/>
      <c r="J44687" s="192"/>
    </row>
    <row r="44688" spans="9:10" ht="15.75">
      <c r="I44688" s="192"/>
      <c r="J44688" s="192"/>
    </row>
    <row r="44689" spans="9:10" ht="15.75">
      <c r="I44689" s="192"/>
      <c r="J44689" s="192"/>
    </row>
    <row r="44690" spans="9:10" ht="15.75">
      <c r="I44690" s="192"/>
      <c r="J44690" s="192"/>
    </row>
    <row r="44691" spans="9:10" ht="15.75">
      <c r="I44691" s="192"/>
      <c r="J44691" s="192"/>
    </row>
    <row r="44692" spans="9:10" ht="15.75">
      <c r="I44692" s="192"/>
      <c r="J44692" s="192"/>
    </row>
    <row r="44693" spans="9:10" ht="15.75">
      <c r="I44693" s="192"/>
      <c r="J44693" s="192"/>
    </row>
    <row r="44694" spans="9:10" ht="15.75">
      <c r="I44694" s="192"/>
      <c r="J44694" s="192"/>
    </row>
    <row r="44695" spans="9:10" ht="15.75">
      <c r="I44695" s="192"/>
      <c r="J44695" s="192"/>
    </row>
    <row r="44696" spans="9:10" ht="15.75">
      <c r="I44696" s="192"/>
      <c r="J44696" s="192"/>
    </row>
    <row r="44697" spans="9:10" ht="15.75">
      <c r="I44697" s="192"/>
      <c r="J44697" s="192"/>
    </row>
    <row r="44698" spans="9:10" ht="15.75">
      <c r="I44698" s="192"/>
      <c r="J44698" s="192"/>
    </row>
    <row r="44699" spans="9:10" ht="15.75">
      <c r="I44699" s="192"/>
      <c r="J44699" s="192"/>
    </row>
    <row r="44700" spans="9:10" ht="15.75">
      <c r="I44700" s="192"/>
      <c r="J44700" s="192"/>
    </row>
    <row r="44701" spans="9:10" ht="15.75">
      <c r="I44701" s="192"/>
      <c r="J44701" s="192"/>
    </row>
    <row r="44702" spans="9:10" ht="15.75">
      <c r="I44702" s="192"/>
      <c r="J44702" s="192"/>
    </row>
    <row r="44703" spans="9:10" ht="15.75">
      <c r="I44703" s="192"/>
      <c r="J44703" s="192"/>
    </row>
    <row r="44704" spans="9:10" ht="15.75">
      <c r="I44704" s="192"/>
      <c r="J44704" s="192"/>
    </row>
    <row r="44705" spans="9:10" ht="15.75">
      <c r="I44705" s="192"/>
      <c r="J44705" s="192"/>
    </row>
    <row r="44706" spans="9:10" ht="15.75">
      <c r="I44706" s="192"/>
      <c r="J44706" s="192"/>
    </row>
    <row r="44707" spans="9:10" ht="15.75">
      <c r="I44707" s="192"/>
      <c r="J44707" s="192"/>
    </row>
    <row r="44708" spans="9:10" ht="15.75">
      <c r="I44708" s="192"/>
      <c r="J44708" s="192"/>
    </row>
    <row r="44709" spans="9:10" ht="15.75">
      <c r="I44709" s="192"/>
      <c r="J44709" s="192"/>
    </row>
    <row r="44710" spans="9:10" ht="15.75">
      <c r="I44710" s="192"/>
      <c r="J44710" s="192"/>
    </row>
    <row r="44711" spans="9:10" ht="15.75">
      <c r="I44711" s="192"/>
      <c r="J44711" s="192"/>
    </row>
    <row r="44712" spans="9:10" ht="15.75">
      <c r="I44712" s="192"/>
      <c r="J44712" s="192"/>
    </row>
    <row r="44713" spans="9:10" ht="15.75">
      <c r="I44713" s="192"/>
      <c r="J44713" s="192"/>
    </row>
    <row r="44714" spans="9:10" ht="15.75">
      <c r="I44714" s="192"/>
      <c r="J44714" s="192"/>
    </row>
    <row r="44715" spans="9:10" ht="15.75">
      <c r="I44715" s="192"/>
      <c r="J44715" s="192"/>
    </row>
    <row r="44716" spans="9:10" ht="15.75">
      <c r="I44716" s="192"/>
      <c r="J44716" s="192"/>
    </row>
    <row r="44717" spans="9:10" ht="15.75">
      <c r="I44717" s="192"/>
      <c r="J44717" s="192"/>
    </row>
    <row r="44718" spans="9:10" ht="15.75">
      <c r="I44718" s="192"/>
      <c r="J44718" s="192"/>
    </row>
    <row r="44719" spans="9:10" ht="15.75">
      <c r="I44719" s="192"/>
      <c r="J44719" s="192"/>
    </row>
    <row r="44720" spans="9:10" ht="15.75">
      <c r="I44720" s="192"/>
      <c r="J44720" s="192"/>
    </row>
    <row r="44721" spans="9:10" ht="15.75">
      <c r="I44721" s="192"/>
      <c r="J44721" s="192"/>
    </row>
    <row r="44722" spans="9:10" ht="15.75">
      <c r="I44722" s="192"/>
      <c r="J44722" s="192"/>
    </row>
    <row r="44723" spans="9:10" ht="15.75">
      <c r="I44723" s="192"/>
      <c r="J44723" s="192"/>
    </row>
    <row r="44724" spans="9:10" ht="15.75">
      <c r="I44724" s="192"/>
      <c r="J44724" s="192"/>
    </row>
    <row r="44725" spans="9:10" ht="15.75">
      <c r="I44725" s="192"/>
      <c r="J44725" s="192"/>
    </row>
    <row r="44726" spans="9:10" ht="15.75">
      <c r="I44726" s="192"/>
      <c r="J44726" s="192"/>
    </row>
    <row r="44727" spans="9:10" ht="15.75">
      <c r="I44727" s="192"/>
      <c r="J44727" s="192"/>
    </row>
    <row r="44728" spans="9:10" ht="15.75">
      <c r="I44728" s="192"/>
      <c r="J44728" s="192"/>
    </row>
    <row r="44729" spans="9:10" ht="15.75">
      <c r="I44729" s="192"/>
      <c r="J44729" s="192"/>
    </row>
    <row r="44730" spans="9:10" ht="15.75">
      <c r="I44730" s="192"/>
      <c r="J44730" s="192"/>
    </row>
    <row r="44731" spans="9:10" ht="15.75">
      <c r="I44731" s="192"/>
      <c r="J44731" s="192"/>
    </row>
    <row r="44732" spans="9:10" ht="15.75">
      <c r="I44732" s="192"/>
      <c r="J44732" s="192"/>
    </row>
    <row r="44733" spans="9:10" ht="15.75">
      <c r="I44733" s="192"/>
      <c r="J44733" s="192"/>
    </row>
    <row r="44734" spans="9:10" ht="15.75">
      <c r="I44734" s="192"/>
      <c r="J44734" s="192"/>
    </row>
    <row r="44735" spans="9:10" ht="15.75">
      <c r="I44735" s="192"/>
      <c r="J44735" s="192"/>
    </row>
    <row r="44736" spans="9:10" ht="15.75">
      <c r="I44736" s="192"/>
      <c r="J44736" s="192"/>
    </row>
    <row r="44737" spans="9:10" ht="15.75">
      <c r="I44737" s="192"/>
      <c r="J44737" s="192"/>
    </row>
    <row r="44738" spans="9:10" ht="15.75">
      <c r="I44738" s="192"/>
      <c r="J44738" s="192"/>
    </row>
    <row r="44739" spans="9:10" ht="15.75">
      <c r="I44739" s="192"/>
      <c r="J44739" s="192"/>
    </row>
    <row r="44740" spans="9:10" ht="15.75">
      <c r="I44740" s="192"/>
      <c r="J44740" s="192"/>
    </row>
    <row r="44741" spans="9:10" ht="15.75">
      <c r="I44741" s="192"/>
      <c r="J44741" s="192"/>
    </row>
    <row r="44742" spans="9:10" ht="15.75">
      <c r="I44742" s="192"/>
      <c r="J44742" s="192"/>
    </row>
    <row r="44743" spans="9:10" ht="15.75">
      <c r="I44743" s="192"/>
      <c r="J44743" s="192"/>
    </row>
    <row r="44744" spans="9:10" ht="15.75">
      <c r="I44744" s="192"/>
      <c r="J44744" s="192"/>
    </row>
    <row r="44745" spans="9:10" ht="15.75">
      <c r="I44745" s="192"/>
      <c r="J44745" s="192"/>
    </row>
    <row r="44746" spans="9:10" ht="15.75">
      <c r="I44746" s="192"/>
      <c r="J44746" s="192"/>
    </row>
    <row r="44747" spans="9:10" ht="15.75">
      <c r="I44747" s="192"/>
      <c r="J44747" s="192"/>
    </row>
    <row r="44748" spans="9:10" ht="15.75">
      <c r="I44748" s="192"/>
      <c r="J44748" s="192"/>
    </row>
    <row r="44749" spans="9:10" ht="15.75">
      <c r="I44749" s="192"/>
      <c r="J44749" s="192"/>
    </row>
    <row r="44750" spans="9:10" ht="15.75">
      <c r="I44750" s="192"/>
      <c r="J44750" s="192"/>
    </row>
    <row r="44751" spans="9:10" ht="15.75">
      <c r="I44751" s="192"/>
      <c r="J44751" s="192"/>
    </row>
    <row r="44752" spans="9:10" ht="15.75">
      <c r="I44752" s="192"/>
      <c r="J44752" s="192"/>
    </row>
    <row r="44753" spans="9:10" ht="15.75">
      <c r="I44753" s="192"/>
      <c r="J44753" s="192"/>
    </row>
    <row r="44754" spans="9:10" ht="15.75">
      <c r="I44754" s="192"/>
      <c r="J44754" s="192"/>
    </row>
    <row r="44755" spans="9:10" ht="15.75">
      <c r="I44755" s="192"/>
      <c r="J44755" s="192"/>
    </row>
    <row r="44756" spans="9:10" ht="15.75">
      <c r="I44756" s="192"/>
      <c r="J44756" s="192"/>
    </row>
    <row r="44757" spans="9:10" ht="15.75">
      <c r="I44757" s="192"/>
      <c r="J44757" s="192"/>
    </row>
    <row r="44758" spans="9:10" ht="15.75">
      <c r="I44758" s="192"/>
      <c r="J44758" s="192"/>
    </row>
    <row r="44759" spans="9:10" ht="15.75">
      <c r="I44759" s="192"/>
      <c r="J44759" s="192"/>
    </row>
    <row r="44760" spans="9:10" ht="15.75">
      <c r="I44760" s="192"/>
      <c r="J44760" s="192"/>
    </row>
    <row r="44761" spans="9:10" ht="15.75">
      <c r="I44761" s="192"/>
      <c r="J44761" s="192"/>
    </row>
    <row r="44762" spans="9:10" ht="15.75">
      <c r="I44762" s="192"/>
      <c r="J44762" s="192"/>
    </row>
    <row r="44763" spans="9:10" ht="15.75">
      <c r="I44763" s="192"/>
      <c r="J44763" s="192"/>
    </row>
    <row r="44764" spans="9:10" ht="15.75">
      <c r="I44764" s="192"/>
      <c r="J44764" s="192"/>
    </row>
    <row r="44765" spans="9:10" ht="15.75">
      <c r="I44765" s="192"/>
      <c r="J44765" s="192"/>
    </row>
    <row r="44766" spans="9:10" ht="15.75">
      <c r="I44766" s="192"/>
      <c r="J44766" s="192"/>
    </row>
    <row r="44767" spans="9:10" ht="15.75">
      <c r="I44767" s="192"/>
      <c r="J44767" s="192"/>
    </row>
    <row r="44768" spans="9:10" ht="15.75">
      <c r="I44768" s="192"/>
      <c r="J44768" s="192"/>
    </row>
    <row r="44769" spans="9:10" ht="15.75">
      <c r="I44769" s="192"/>
      <c r="J44769" s="192"/>
    </row>
    <row r="44770" spans="9:10" ht="15.75">
      <c r="I44770" s="192"/>
      <c r="J44770" s="192"/>
    </row>
    <row r="44771" spans="9:10" ht="15.75">
      <c r="I44771" s="192"/>
      <c r="J44771" s="192"/>
    </row>
    <row r="44772" spans="9:10" ht="15.75">
      <c r="I44772" s="192"/>
      <c r="J44772" s="192"/>
    </row>
    <row r="44773" spans="9:10" ht="15.75">
      <c r="I44773" s="192"/>
      <c r="J44773" s="192"/>
    </row>
    <row r="44774" spans="9:10" ht="15.75">
      <c r="I44774" s="192"/>
      <c r="J44774" s="192"/>
    </row>
    <row r="44775" spans="9:10" ht="15.75">
      <c r="I44775" s="192"/>
      <c r="J44775" s="192"/>
    </row>
    <row r="44776" spans="9:10" ht="15.75">
      <c r="I44776" s="192"/>
      <c r="J44776" s="192"/>
    </row>
    <row r="44777" spans="9:10" ht="15.75">
      <c r="I44777" s="192"/>
      <c r="J44777" s="192"/>
    </row>
    <row r="44778" spans="9:10" ht="15.75">
      <c r="I44778" s="192"/>
      <c r="J44778" s="192"/>
    </row>
    <row r="44779" spans="9:10" ht="15.75">
      <c r="I44779" s="192"/>
      <c r="J44779" s="192"/>
    </row>
    <row r="44780" spans="9:10" ht="15.75">
      <c r="I44780" s="192"/>
      <c r="J44780" s="192"/>
    </row>
    <row r="44781" spans="9:10" ht="15.75">
      <c r="I44781" s="192"/>
      <c r="J44781" s="192"/>
    </row>
    <row r="44782" spans="9:10" ht="15.75">
      <c r="I44782" s="192"/>
      <c r="J44782" s="192"/>
    </row>
    <row r="44783" spans="9:10" ht="15.75">
      <c r="I44783" s="192"/>
      <c r="J44783" s="192"/>
    </row>
    <row r="44784" spans="9:10" ht="15.75">
      <c r="I44784" s="192"/>
      <c r="J44784" s="192"/>
    </row>
    <row r="44785" spans="9:10" ht="15.75">
      <c r="I44785" s="192"/>
      <c r="J44785" s="192"/>
    </row>
    <row r="44786" spans="9:10" ht="15.75">
      <c r="I44786" s="192"/>
      <c r="J44786" s="192"/>
    </row>
    <row r="44787" spans="9:10" ht="15.75">
      <c r="I44787" s="192"/>
      <c r="J44787" s="192"/>
    </row>
    <row r="44788" spans="9:10" ht="15.75">
      <c r="I44788" s="192"/>
      <c r="J44788" s="192"/>
    </row>
    <row r="44789" spans="9:10" ht="15.75">
      <c r="I44789" s="192"/>
      <c r="J44789" s="192"/>
    </row>
    <row r="44790" spans="9:10" ht="15.75">
      <c r="I44790" s="192"/>
      <c r="J44790" s="192"/>
    </row>
    <row r="44791" spans="9:10" ht="15.75">
      <c r="I44791" s="192"/>
      <c r="J44791" s="192"/>
    </row>
    <row r="44792" spans="9:10" ht="15.75">
      <c r="I44792" s="192"/>
      <c r="J44792" s="192"/>
    </row>
    <row r="44793" spans="9:10" ht="15.75">
      <c r="I44793" s="192"/>
      <c r="J44793" s="192"/>
    </row>
    <row r="44794" spans="9:10" ht="15.75">
      <c r="I44794" s="192"/>
      <c r="J44794" s="192"/>
    </row>
    <row r="44795" spans="9:10" ht="15.75">
      <c r="I44795" s="192"/>
      <c r="J44795" s="192"/>
    </row>
    <row r="44796" spans="9:10" ht="15.75">
      <c r="I44796" s="192"/>
      <c r="J44796" s="192"/>
    </row>
    <row r="44797" spans="9:10" ht="15.75">
      <c r="I44797" s="192"/>
      <c r="J44797" s="192"/>
    </row>
    <row r="44798" spans="9:10" ht="15.75">
      <c r="I44798" s="192"/>
      <c r="J44798" s="192"/>
    </row>
    <row r="44799" spans="9:10" ht="15.75">
      <c r="I44799" s="192"/>
      <c r="J44799" s="192"/>
    </row>
    <row r="44800" spans="9:10" ht="15.75">
      <c r="I44800" s="192"/>
      <c r="J44800" s="192"/>
    </row>
    <row r="44801" spans="9:10" ht="15.75">
      <c r="I44801" s="192"/>
      <c r="J44801" s="192"/>
    </row>
    <row r="44802" spans="9:10" ht="15.75">
      <c r="I44802" s="192"/>
      <c r="J44802" s="192"/>
    </row>
    <row r="44803" spans="9:10" ht="15.75">
      <c r="I44803" s="192"/>
      <c r="J44803" s="192"/>
    </row>
    <row r="44804" spans="9:10" ht="15.75">
      <c r="I44804" s="192"/>
      <c r="J44804" s="192"/>
    </row>
    <row r="44805" spans="9:10" ht="15.75">
      <c r="I44805" s="192"/>
      <c r="J44805" s="192"/>
    </row>
    <row r="44806" spans="9:10" ht="15.75">
      <c r="I44806" s="192"/>
      <c r="J44806" s="192"/>
    </row>
    <row r="44807" spans="9:10" ht="15.75">
      <c r="I44807" s="192"/>
      <c r="J44807" s="192"/>
    </row>
    <row r="44808" spans="9:10" ht="15.75">
      <c r="I44808" s="192"/>
      <c r="J44808" s="192"/>
    </row>
    <row r="44809" spans="9:10" ht="15.75">
      <c r="I44809" s="192"/>
      <c r="J44809" s="192"/>
    </row>
    <row r="44810" spans="9:10" ht="15.75">
      <c r="I44810" s="192"/>
      <c r="J44810" s="192"/>
    </row>
    <row r="44811" spans="9:10" ht="15.75">
      <c r="I44811" s="192"/>
      <c r="J44811" s="192"/>
    </row>
    <row r="44812" spans="9:10" ht="15.75">
      <c r="I44812" s="192"/>
      <c r="J44812" s="192"/>
    </row>
    <row r="44813" spans="9:10" ht="15.75">
      <c r="I44813" s="192"/>
      <c r="J44813" s="192"/>
    </row>
    <row r="44814" spans="9:10" ht="15.75">
      <c r="I44814" s="192"/>
      <c r="J44814" s="192"/>
    </row>
    <row r="44815" spans="9:10" ht="15.75">
      <c r="I44815" s="192"/>
      <c r="J44815" s="192"/>
    </row>
    <row r="44816" spans="9:10" ht="15.75">
      <c r="I44816" s="192"/>
      <c r="J44816" s="192"/>
    </row>
    <row r="44817" spans="9:10" ht="15.75">
      <c r="I44817" s="192"/>
      <c r="J44817" s="192"/>
    </row>
    <row r="44818" spans="9:10" ht="15.75">
      <c r="I44818" s="192"/>
      <c r="J44818" s="192"/>
    </row>
    <row r="44819" spans="9:10" ht="15.75">
      <c r="I44819" s="192"/>
      <c r="J44819" s="192"/>
    </row>
    <row r="44820" spans="9:10" ht="15.75">
      <c r="I44820" s="192"/>
      <c r="J44820" s="192"/>
    </row>
    <row r="44821" spans="9:10" ht="15.75">
      <c r="I44821" s="192"/>
      <c r="J44821" s="192"/>
    </row>
    <row r="44822" spans="9:10" ht="15.75">
      <c r="I44822" s="192"/>
      <c r="J44822" s="192"/>
    </row>
    <row r="44823" spans="9:10" ht="15.75">
      <c r="I44823" s="192"/>
      <c r="J44823" s="192"/>
    </row>
    <row r="44824" spans="9:10" ht="15.75">
      <c r="I44824" s="192"/>
      <c r="J44824" s="192"/>
    </row>
    <row r="44825" spans="9:10" ht="15.75">
      <c r="I44825" s="192"/>
      <c r="J44825" s="192"/>
    </row>
    <row r="44826" spans="9:10" ht="15.75">
      <c r="I44826" s="192"/>
      <c r="J44826" s="192"/>
    </row>
    <row r="44827" spans="9:10" ht="15.75">
      <c r="I44827" s="192"/>
      <c r="J44827" s="192"/>
    </row>
    <row r="44828" spans="9:10" ht="15.75">
      <c r="I44828" s="192"/>
      <c r="J44828" s="192"/>
    </row>
    <row r="44829" spans="9:10" ht="15.75">
      <c r="I44829" s="192"/>
      <c r="J44829" s="192"/>
    </row>
    <row r="44830" spans="9:10" ht="15.75">
      <c r="I44830" s="192"/>
      <c r="J44830" s="192"/>
    </row>
    <row r="44831" spans="9:10" ht="15.75">
      <c r="I44831" s="192"/>
      <c r="J44831" s="192"/>
    </row>
    <row r="44832" spans="9:10" ht="15.75">
      <c r="I44832" s="192"/>
      <c r="J44832" s="192"/>
    </row>
    <row r="44833" spans="9:10" ht="15.75">
      <c r="I44833" s="192"/>
      <c r="J44833" s="192"/>
    </row>
    <row r="44834" spans="9:10" ht="15.75">
      <c r="I44834" s="192"/>
      <c r="J44834" s="192"/>
    </row>
    <row r="44835" spans="9:10" ht="15.75">
      <c r="I44835" s="192"/>
      <c r="J44835" s="192"/>
    </row>
    <row r="44836" spans="9:10" ht="15.75">
      <c r="I44836" s="192"/>
      <c r="J44836" s="192"/>
    </row>
    <row r="44837" spans="9:10" ht="15.75">
      <c r="I44837" s="192"/>
      <c r="J44837" s="192"/>
    </row>
    <row r="44838" spans="9:10" ht="15.75">
      <c r="I44838" s="192"/>
      <c r="J44838" s="192"/>
    </row>
    <row r="44839" spans="9:10" ht="15.75">
      <c r="I44839" s="192"/>
      <c r="J44839" s="192"/>
    </row>
    <row r="44840" spans="9:10" ht="15.75">
      <c r="I44840" s="192"/>
      <c r="J44840" s="192"/>
    </row>
    <row r="44841" spans="9:10" ht="15.75">
      <c r="I44841" s="192"/>
      <c r="J44841" s="192"/>
    </row>
    <row r="44842" spans="9:10" ht="15.75">
      <c r="I44842" s="192"/>
      <c r="J44842" s="192"/>
    </row>
    <row r="44843" spans="9:10" ht="15.75">
      <c r="I44843" s="192"/>
      <c r="J44843" s="192"/>
    </row>
    <row r="44844" spans="9:10" ht="15.75">
      <c r="I44844" s="192"/>
      <c r="J44844" s="192"/>
    </row>
    <row r="44845" spans="9:10" ht="15.75">
      <c r="I44845" s="192"/>
      <c r="J44845" s="192"/>
    </row>
    <row r="44846" spans="9:10" ht="15.75">
      <c r="I44846" s="192"/>
      <c r="J44846" s="192"/>
    </row>
    <row r="44847" spans="9:10" ht="15.75">
      <c r="I44847" s="192"/>
      <c r="J44847" s="192"/>
    </row>
    <row r="44848" spans="9:10" ht="15.75">
      <c r="I44848" s="192"/>
      <c r="J44848" s="192"/>
    </row>
    <row r="44849" spans="9:10" ht="15.75">
      <c r="I44849" s="192"/>
      <c r="J44849" s="192"/>
    </row>
    <row r="44850" spans="9:10" ht="15.75">
      <c r="I44850" s="192"/>
      <c r="J44850" s="192"/>
    </row>
    <row r="44851" spans="9:10" ht="15.75">
      <c r="I44851" s="192"/>
      <c r="J44851" s="192"/>
    </row>
    <row r="44852" spans="9:10" ht="15.75">
      <c r="I44852" s="192"/>
      <c r="J44852" s="192"/>
    </row>
    <row r="44853" spans="9:10" ht="15.75">
      <c r="I44853" s="192"/>
      <c r="J44853" s="192"/>
    </row>
    <row r="44854" spans="9:10" ht="15.75">
      <c r="I44854" s="192"/>
      <c r="J44854" s="192"/>
    </row>
    <row r="44855" spans="9:10" ht="15.75">
      <c r="I44855" s="192"/>
      <c r="J44855" s="192"/>
    </row>
    <row r="44856" spans="9:10" ht="15.75">
      <c r="I44856" s="192"/>
      <c r="J44856" s="192"/>
    </row>
    <row r="44857" spans="9:10" ht="15.75">
      <c r="I44857" s="192"/>
      <c r="J44857" s="192"/>
    </row>
    <row r="44858" spans="9:10" ht="15.75">
      <c r="I44858" s="192"/>
      <c r="J44858" s="192"/>
    </row>
    <row r="44859" spans="9:10" ht="15.75">
      <c r="I44859" s="192"/>
      <c r="J44859" s="192"/>
    </row>
    <row r="44860" spans="9:10" ht="15.75">
      <c r="I44860" s="192"/>
      <c r="J44860" s="192"/>
    </row>
    <row r="44861" spans="9:10" ht="15.75">
      <c r="I44861" s="192"/>
      <c r="J44861" s="192"/>
    </row>
    <row r="44862" spans="9:10" ht="15.75">
      <c r="I44862" s="192"/>
      <c r="J44862" s="192"/>
    </row>
    <row r="44863" spans="9:10" ht="15.75">
      <c r="I44863" s="192"/>
      <c r="J44863" s="192"/>
    </row>
    <row r="44864" spans="9:10" ht="15.75">
      <c r="I44864" s="192"/>
      <c r="J44864" s="192"/>
    </row>
    <row r="44865" spans="9:10" ht="15.75">
      <c r="I44865" s="192"/>
      <c r="J44865" s="192"/>
    </row>
    <row r="44866" spans="9:10" ht="15.75">
      <c r="I44866" s="192"/>
      <c r="J44866" s="192"/>
    </row>
    <row r="44867" spans="9:10" ht="15.75">
      <c r="I44867" s="192"/>
      <c r="J44867" s="192"/>
    </row>
    <row r="44868" spans="9:10" ht="15.75">
      <c r="I44868" s="192"/>
      <c r="J44868" s="192"/>
    </row>
    <row r="44869" spans="9:10" ht="15.75">
      <c r="I44869" s="192"/>
      <c r="J44869" s="192"/>
    </row>
    <row r="44870" spans="9:10" ht="15.75">
      <c r="I44870" s="192"/>
      <c r="J44870" s="192"/>
    </row>
    <row r="44871" spans="9:10" ht="15.75">
      <c r="I44871" s="192"/>
      <c r="J44871" s="192"/>
    </row>
    <row r="44872" spans="9:10" ht="15.75">
      <c r="I44872" s="192"/>
      <c r="J44872" s="192"/>
    </row>
    <row r="44873" spans="9:10" ht="15.75">
      <c r="I44873" s="192"/>
      <c r="J44873" s="192"/>
    </row>
    <row r="44874" spans="9:10" ht="15.75">
      <c r="I44874" s="192"/>
      <c r="J44874" s="192"/>
    </row>
    <row r="44875" spans="9:10" ht="15.75">
      <c r="I44875" s="192"/>
      <c r="J44875" s="192"/>
    </row>
    <row r="44876" spans="9:10" ht="15.75">
      <c r="I44876" s="192"/>
      <c r="J44876" s="192"/>
    </row>
    <row r="44877" spans="9:10" ht="15.75">
      <c r="I44877" s="192"/>
      <c r="J44877" s="192"/>
    </row>
    <row r="44878" spans="9:10" ht="15.75">
      <c r="I44878" s="192"/>
      <c r="J44878" s="192"/>
    </row>
    <row r="44879" spans="9:10" ht="15.75">
      <c r="I44879" s="192"/>
      <c r="J44879" s="192"/>
    </row>
    <row r="44880" spans="9:10" ht="15.75">
      <c r="I44880" s="192"/>
      <c r="J44880" s="192"/>
    </row>
    <row r="44881" spans="9:10" ht="15.75">
      <c r="I44881" s="192"/>
      <c r="J44881" s="192"/>
    </row>
    <row r="44882" spans="9:10" ht="15.75">
      <c r="I44882" s="192"/>
      <c r="J44882" s="192"/>
    </row>
    <row r="44883" spans="9:10" ht="15.75">
      <c r="I44883" s="192"/>
      <c r="J44883" s="192"/>
    </row>
    <row r="44884" spans="9:10" ht="15.75">
      <c r="I44884" s="192"/>
      <c r="J44884" s="192"/>
    </row>
    <row r="44885" spans="9:10" ht="15.75">
      <c r="I44885" s="192"/>
      <c r="J44885" s="192"/>
    </row>
    <row r="44886" spans="9:10" ht="15.75">
      <c r="I44886" s="192"/>
      <c r="J44886" s="192"/>
    </row>
    <row r="44887" spans="9:10" ht="15.75">
      <c r="I44887" s="192"/>
      <c r="J44887" s="192"/>
    </row>
    <row r="44888" spans="9:10" ht="15.75">
      <c r="I44888" s="192"/>
      <c r="J44888" s="192"/>
    </row>
    <row r="44889" spans="9:10" ht="15.75">
      <c r="I44889" s="192"/>
      <c r="J44889" s="192"/>
    </row>
    <row r="44890" spans="9:10" ht="15.75">
      <c r="I44890" s="192"/>
      <c r="J44890" s="192"/>
    </row>
    <row r="44891" spans="9:10" ht="15.75">
      <c r="I44891" s="192"/>
      <c r="J44891" s="192"/>
    </row>
    <row r="44892" spans="9:10" ht="15.75">
      <c r="I44892" s="192"/>
      <c r="J44892" s="192"/>
    </row>
    <row r="44893" spans="9:10" ht="15.75">
      <c r="I44893" s="192"/>
      <c r="J44893" s="192"/>
    </row>
    <row r="44894" spans="9:10" ht="15.75">
      <c r="I44894" s="192"/>
      <c r="J44894" s="192"/>
    </row>
    <row r="44895" spans="9:10" ht="15.75">
      <c r="I44895" s="192"/>
      <c r="J44895" s="192"/>
    </row>
    <row r="44896" spans="9:10" ht="15.75">
      <c r="I44896" s="192"/>
      <c r="J44896" s="192"/>
    </row>
    <row r="44897" spans="9:10" ht="15.75">
      <c r="I44897" s="192"/>
      <c r="J44897" s="192"/>
    </row>
    <row r="44898" spans="9:10" ht="15.75">
      <c r="I44898" s="192"/>
      <c r="J44898" s="192"/>
    </row>
    <row r="44899" spans="9:10" ht="15.75">
      <c r="I44899" s="192"/>
      <c r="J44899" s="192"/>
    </row>
    <row r="44900" spans="9:10" ht="15.75">
      <c r="I44900" s="192"/>
      <c r="J44900" s="192"/>
    </row>
    <row r="44901" spans="9:10" ht="15.75">
      <c r="I44901" s="192"/>
      <c r="J44901" s="192"/>
    </row>
    <row r="44902" spans="9:10" ht="15.75">
      <c r="I44902" s="192"/>
      <c r="J44902" s="192"/>
    </row>
    <row r="44903" spans="9:10" ht="15.75">
      <c r="I44903" s="192"/>
      <c r="J44903" s="192"/>
    </row>
    <row r="44904" spans="9:10" ht="15.75">
      <c r="I44904" s="192"/>
      <c r="J44904" s="192"/>
    </row>
    <row r="44905" spans="9:10" ht="15.75">
      <c r="I44905" s="192"/>
      <c r="J44905" s="192"/>
    </row>
    <row r="44906" spans="9:10" ht="15.75">
      <c r="I44906" s="192"/>
      <c r="J44906" s="192"/>
    </row>
    <row r="44907" spans="9:10" ht="15.75">
      <c r="I44907" s="192"/>
      <c r="J44907" s="192"/>
    </row>
    <row r="44908" spans="9:10" ht="15.75">
      <c r="I44908" s="192"/>
      <c r="J44908" s="192"/>
    </row>
    <row r="44909" spans="9:10" ht="15.75">
      <c r="I44909" s="192"/>
      <c r="J44909" s="192"/>
    </row>
    <row r="44910" spans="9:10" ht="15.75">
      <c r="I44910" s="192"/>
      <c r="J44910" s="192"/>
    </row>
    <row r="44911" spans="9:10" ht="15.75">
      <c r="I44911" s="192"/>
      <c r="J44911" s="192"/>
    </row>
    <row r="44912" spans="9:10" ht="15.75">
      <c r="I44912" s="192"/>
      <c r="J44912" s="192"/>
    </row>
    <row r="44913" spans="9:10" ht="15.75">
      <c r="I44913" s="192"/>
      <c r="J44913" s="192"/>
    </row>
    <row r="44914" spans="9:10" ht="15.75">
      <c r="I44914" s="192"/>
      <c r="J44914" s="192"/>
    </row>
    <row r="44915" spans="9:10" ht="15.75">
      <c r="I44915" s="192"/>
      <c r="J44915" s="192"/>
    </row>
    <row r="44916" spans="9:10" ht="15.75">
      <c r="I44916" s="192"/>
      <c r="J44916" s="192"/>
    </row>
    <row r="44917" spans="9:10" ht="15.75">
      <c r="I44917" s="192"/>
      <c r="J44917" s="192"/>
    </row>
    <row r="44918" spans="9:10" ht="15.75">
      <c r="I44918" s="192"/>
      <c r="J44918" s="192"/>
    </row>
    <row r="44919" spans="9:10" ht="15.75">
      <c r="I44919" s="192"/>
      <c r="J44919" s="192"/>
    </row>
    <row r="44920" spans="9:10" ht="15.75">
      <c r="I44920" s="192"/>
      <c r="J44920" s="192"/>
    </row>
    <row r="44921" spans="9:10" ht="15.75">
      <c r="I44921" s="192"/>
      <c r="J44921" s="192"/>
    </row>
    <row r="44922" spans="9:10" ht="15.75">
      <c r="I44922" s="192"/>
      <c r="J44922" s="192"/>
    </row>
    <row r="44923" spans="9:10" ht="15.75">
      <c r="I44923" s="192"/>
      <c r="J44923" s="192"/>
    </row>
    <row r="44924" spans="9:10" ht="15.75">
      <c r="I44924" s="192"/>
      <c r="J44924" s="192"/>
    </row>
    <row r="44925" spans="9:10" ht="15.75">
      <c r="I44925" s="192"/>
      <c r="J44925" s="192"/>
    </row>
    <row r="44926" spans="9:10" ht="15.75">
      <c r="I44926" s="192"/>
      <c r="J44926" s="192"/>
    </row>
    <row r="44927" spans="9:10" ht="15.75">
      <c r="I44927" s="192"/>
      <c r="J44927" s="192"/>
    </row>
    <row r="44928" spans="9:10" ht="15.75">
      <c r="I44928" s="192"/>
      <c r="J44928" s="192"/>
    </row>
    <row r="44929" spans="9:10" ht="15.75">
      <c r="I44929" s="192"/>
      <c r="J44929" s="192"/>
    </row>
    <row r="44930" spans="9:10" ht="15.75">
      <c r="I44930" s="192"/>
      <c r="J44930" s="192"/>
    </row>
    <row r="44931" spans="9:10" ht="15.75">
      <c r="I44931" s="192"/>
      <c r="J44931" s="192"/>
    </row>
    <row r="44932" spans="9:10" ht="15.75">
      <c r="I44932" s="192"/>
      <c r="J44932" s="192"/>
    </row>
    <row r="44933" spans="9:10" ht="15.75">
      <c r="I44933" s="192"/>
      <c r="J44933" s="192"/>
    </row>
    <row r="44934" spans="9:10" ht="15.75">
      <c r="I44934" s="192"/>
      <c r="J44934" s="192"/>
    </row>
    <row r="44935" spans="9:10" ht="15.75">
      <c r="I44935" s="192"/>
      <c r="J44935" s="192"/>
    </row>
    <row r="44936" spans="9:10" ht="15.75">
      <c r="I44936" s="192"/>
      <c r="J44936" s="192"/>
    </row>
    <row r="44937" spans="9:10" ht="15.75">
      <c r="I44937" s="192"/>
      <c r="J44937" s="192"/>
    </row>
    <row r="44938" spans="9:10" ht="15.75">
      <c r="I44938" s="192"/>
      <c r="J44938" s="192"/>
    </row>
    <row r="44939" spans="9:10" ht="15.75">
      <c r="I44939" s="192"/>
      <c r="J44939" s="192"/>
    </row>
    <row r="44940" spans="9:10" ht="15.75">
      <c r="I44940" s="192"/>
      <c r="J44940" s="192"/>
    </row>
    <row r="44941" spans="9:10" ht="15.75">
      <c r="I44941" s="192"/>
      <c r="J44941" s="192"/>
    </row>
    <row r="44942" spans="9:10" ht="15.75">
      <c r="I44942" s="192"/>
      <c r="J44942" s="192"/>
    </row>
    <row r="44943" spans="9:10" ht="15.75">
      <c r="I44943" s="192"/>
      <c r="J44943" s="192"/>
    </row>
    <row r="44944" spans="9:10" ht="15.75">
      <c r="I44944" s="192"/>
      <c r="J44944" s="192"/>
    </row>
    <row r="44945" spans="9:10" ht="15.75">
      <c r="I44945" s="192"/>
      <c r="J44945" s="192"/>
    </row>
    <row r="44946" spans="9:10" ht="15.75">
      <c r="I44946" s="192"/>
      <c r="J44946" s="192"/>
    </row>
    <row r="44947" spans="9:10" ht="15.75">
      <c r="I44947" s="192"/>
      <c r="J44947" s="192"/>
    </row>
    <row r="44948" spans="9:10" ht="15.75">
      <c r="I44948" s="192"/>
      <c r="J44948" s="192"/>
    </row>
    <row r="44949" spans="9:10" ht="15.75">
      <c r="I44949" s="192"/>
      <c r="J44949" s="192"/>
    </row>
    <row r="44950" spans="9:10" ht="15.75">
      <c r="I44950" s="192"/>
      <c r="J44950" s="192"/>
    </row>
    <row r="44951" spans="9:10" ht="15.75">
      <c r="I44951" s="192"/>
      <c r="J44951" s="192"/>
    </row>
    <row r="44952" spans="9:10" ht="15.75">
      <c r="I44952" s="192"/>
      <c r="J44952" s="192"/>
    </row>
    <row r="44953" spans="9:10" ht="15.75">
      <c r="I44953" s="192"/>
      <c r="J44953" s="192"/>
    </row>
    <row r="44954" spans="9:10" ht="15.75">
      <c r="I44954" s="192"/>
      <c r="J44954" s="192"/>
    </row>
    <row r="44955" spans="9:10" ht="15.75">
      <c r="I44955" s="192"/>
      <c r="J44955" s="192"/>
    </row>
    <row r="44956" spans="9:10" ht="15.75">
      <c r="I44956" s="192"/>
      <c r="J44956" s="192"/>
    </row>
    <row r="44957" spans="9:10" ht="15.75">
      <c r="I44957" s="192"/>
      <c r="J44957" s="192"/>
    </row>
    <row r="44958" spans="9:10" ht="15.75">
      <c r="I44958" s="192"/>
      <c r="J44958" s="192"/>
    </row>
    <row r="44959" spans="9:10" ht="15.75">
      <c r="I44959" s="192"/>
      <c r="J44959" s="192"/>
    </row>
    <row r="44960" spans="9:10" ht="15.75">
      <c r="I44960" s="192"/>
      <c r="J44960" s="192"/>
    </row>
    <row r="44961" spans="9:10" ht="15.75">
      <c r="I44961" s="192"/>
      <c r="J44961" s="192"/>
    </row>
    <row r="44962" spans="9:10" ht="15.75">
      <c r="I44962" s="192"/>
      <c r="J44962" s="192"/>
    </row>
    <row r="44963" spans="9:10" ht="15.75">
      <c r="I44963" s="192"/>
      <c r="J44963" s="192"/>
    </row>
    <row r="44964" spans="9:10" ht="15.75">
      <c r="I44964" s="192"/>
      <c r="J44964" s="192"/>
    </row>
    <row r="44965" spans="9:10" ht="15.75">
      <c r="I44965" s="192"/>
      <c r="J44965" s="192"/>
    </row>
    <row r="44966" spans="9:10" ht="15.75">
      <c r="I44966" s="192"/>
      <c r="J44966" s="192"/>
    </row>
    <row r="44967" spans="9:10" ht="15.75">
      <c r="I44967" s="192"/>
      <c r="J44967" s="192"/>
    </row>
    <row r="44968" spans="9:10" ht="15.75">
      <c r="I44968" s="192"/>
      <c r="J44968" s="192"/>
    </row>
    <row r="44969" spans="9:10" ht="15.75">
      <c r="I44969" s="192"/>
      <c r="J44969" s="192"/>
    </row>
    <row r="44970" spans="9:10" ht="15.75">
      <c r="I44970" s="192"/>
      <c r="J44970" s="192"/>
    </row>
    <row r="44971" spans="9:10" ht="15.75">
      <c r="I44971" s="192"/>
      <c r="J44971" s="192"/>
    </row>
    <row r="44972" spans="9:10" ht="15.75">
      <c r="I44972" s="192"/>
      <c r="J44972" s="192"/>
    </row>
    <row r="44973" spans="9:10" ht="15.75">
      <c r="I44973" s="192"/>
      <c r="J44973" s="192"/>
    </row>
    <row r="44974" spans="9:10" ht="15.75">
      <c r="I44974" s="192"/>
      <c r="J44974" s="192"/>
    </row>
    <row r="44975" spans="9:10" ht="15.75">
      <c r="I44975" s="192"/>
      <c r="J44975" s="192"/>
    </row>
    <row r="44976" spans="9:10" ht="15.75">
      <c r="I44976" s="192"/>
      <c r="J44976" s="192"/>
    </row>
    <row r="44977" spans="9:10" ht="15.75">
      <c r="I44977" s="192"/>
      <c r="J44977" s="192"/>
    </row>
    <row r="44978" spans="9:10" ht="15.75">
      <c r="I44978" s="192"/>
      <c r="J44978" s="192"/>
    </row>
    <row r="44979" spans="9:10" ht="15.75">
      <c r="I44979" s="192"/>
      <c r="J44979" s="192"/>
    </row>
    <row r="44980" spans="9:10" ht="15.75">
      <c r="I44980" s="192"/>
      <c r="J44980" s="192"/>
    </row>
    <row r="44981" spans="9:10" ht="15.75">
      <c r="I44981" s="192"/>
      <c r="J44981" s="192"/>
    </row>
    <row r="44982" spans="9:10" ht="15.75">
      <c r="I44982" s="192"/>
      <c r="J44982" s="192"/>
    </row>
    <row r="44983" spans="9:10" ht="15.75">
      <c r="I44983" s="192"/>
      <c r="J44983" s="192"/>
    </row>
    <row r="44984" spans="9:10" ht="15.75">
      <c r="I44984" s="192"/>
      <c r="J44984" s="192"/>
    </row>
    <row r="44985" spans="9:10" ht="15.75">
      <c r="I44985" s="192"/>
      <c r="J44985" s="192"/>
    </row>
    <row r="44986" spans="9:10" ht="15.75">
      <c r="I44986" s="192"/>
      <c r="J44986" s="192"/>
    </row>
    <row r="44987" spans="9:10" ht="15.75">
      <c r="I44987" s="192"/>
      <c r="J44987" s="192"/>
    </row>
    <row r="44988" spans="9:10" ht="15.75">
      <c r="I44988" s="192"/>
      <c r="J44988" s="192"/>
    </row>
    <row r="44989" spans="9:10" ht="15.75">
      <c r="I44989" s="192"/>
      <c r="J44989" s="192"/>
    </row>
    <row r="44990" spans="9:10" ht="15.75">
      <c r="I44990" s="192"/>
      <c r="J44990" s="192"/>
    </row>
    <row r="44991" spans="9:10" ht="15.75">
      <c r="I44991" s="192"/>
      <c r="J44991" s="192"/>
    </row>
    <row r="44992" spans="9:10" ht="15.75">
      <c r="I44992" s="192"/>
      <c r="J44992" s="192"/>
    </row>
    <row r="44993" spans="9:10" ht="15.75">
      <c r="I44993" s="192"/>
      <c r="J44993" s="192"/>
    </row>
    <row r="44994" spans="9:10" ht="15.75">
      <c r="I44994" s="192"/>
      <c r="J44994" s="192"/>
    </row>
    <row r="44995" spans="9:10" ht="15.75">
      <c r="I44995" s="192"/>
      <c r="J44995" s="192"/>
    </row>
    <row r="44996" spans="9:10" ht="15.75">
      <c r="I44996" s="192"/>
      <c r="J44996" s="192"/>
    </row>
    <row r="44997" spans="9:10" ht="15.75">
      <c r="I44997" s="192"/>
      <c r="J44997" s="192"/>
    </row>
    <row r="44998" spans="9:10" ht="15.75">
      <c r="I44998" s="192"/>
      <c r="J44998" s="192"/>
    </row>
    <row r="44999" spans="9:10" ht="15.75">
      <c r="I44999" s="192"/>
      <c r="J44999" s="192"/>
    </row>
    <row r="45000" spans="9:10" ht="15.75">
      <c r="I45000" s="192"/>
      <c r="J45000" s="192"/>
    </row>
    <row r="45001" spans="9:10" ht="15.75">
      <c r="I45001" s="192"/>
      <c r="J45001" s="192"/>
    </row>
    <row r="45002" spans="9:10" ht="15.75">
      <c r="I45002" s="192"/>
      <c r="J45002" s="192"/>
    </row>
    <row r="45003" spans="9:10" ht="15.75">
      <c r="I45003" s="192"/>
      <c r="J45003" s="192"/>
    </row>
    <row r="45004" spans="9:10" ht="15.75">
      <c r="I45004" s="192"/>
      <c r="J45004" s="192"/>
    </row>
    <row r="45005" spans="9:10" ht="15.75">
      <c r="I45005" s="192"/>
      <c r="J45005" s="192"/>
    </row>
    <row r="45006" spans="9:10" ht="15.75">
      <c r="I45006" s="192"/>
      <c r="J45006" s="192"/>
    </row>
    <row r="45007" spans="9:10" ht="15.75">
      <c r="I45007" s="192"/>
      <c r="J45007" s="192"/>
    </row>
    <row r="45008" spans="9:10" ht="15.75">
      <c r="I45008" s="192"/>
      <c r="J45008" s="192"/>
    </row>
    <row r="45009" spans="9:10" ht="15.75">
      <c r="I45009" s="192"/>
      <c r="J45009" s="192"/>
    </row>
    <row r="45010" spans="9:10" ht="15.75">
      <c r="I45010" s="192"/>
      <c r="J45010" s="192"/>
    </row>
    <row r="45011" spans="9:10" ht="15.75">
      <c r="I45011" s="192"/>
      <c r="J45011" s="192"/>
    </row>
    <row r="45012" spans="9:10" ht="15.75">
      <c r="I45012" s="192"/>
      <c r="J45012" s="192"/>
    </row>
    <row r="45013" spans="9:10" ht="15.75">
      <c r="I45013" s="192"/>
      <c r="J45013" s="192"/>
    </row>
    <row r="45014" spans="9:10" ht="15.75">
      <c r="I45014" s="192"/>
      <c r="J45014" s="192"/>
    </row>
    <row r="45015" spans="9:10" ht="15.75">
      <c r="I45015" s="192"/>
      <c r="J45015" s="192"/>
    </row>
    <row r="45016" spans="9:10" ht="15.75">
      <c r="I45016" s="192"/>
      <c r="J45016" s="192"/>
    </row>
    <row r="45017" spans="9:10" ht="15.75">
      <c r="I45017" s="192"/>
      <c r="J45017" s="192"/>
    </row>
    <row r="45018" spans="9:10" ht="15.75">
      <c r="I45018" s="192"/>
      <c r="J45018" s="192"/>
    </row>
    <row r="45019" spans="9:10" ht="15.75">
      <c r="I45019" s="192"/>
      <c r="J45019" s="192"/>
    </row>
    <row r="45020" spans="9:10" ht="15.75">
      <c r="I45020" s="192"/>
      <c r="J45020" s="192"/>
    </row>
    <row r="45021" spans="9:10" ht="15.75">
      <c r="I45021" s="192"/>
      <c r="J45021" s="192"/>
    </row>
    <row r="45022" spans="9:10" ht="15.75">
      <c r="I45022" s="192"/>
      <c r="J45022" s="192"/>
    </row>
    <row r="45023" spans="9:10" ht="15.75">
      <c r="I45023" s="192"/>
      <c r="J45023" s="192"/>
    </row>
    <row r="45024" spans="9:10" ht="15.75">
      <c r="I45024" s="192"/>
      <c r="J45024" s="192"/>
    </row>
    <row r="45025" spans="9:10" ht="15.75">
      <c r="I45025" s="192"/>
      <c r="J45025" s="192"/>
    </row>
    <row r="45026" spans="9:10" ht="15.75">
      <c r="I45026" s="192"/>
      <c r="J45026" s="192"/>
    </row>
    <row r="45027" spans="9:10" ht="15.75">
      <c r="I45027" s="192"/>
      <c r="J45027" s="192"/>
    </row>
    <row r="45028" spans="9:10" ht="15.75">
      <c r="I45028" s="192"/>
      <c r="J45028" s="192"/>
    </row>
    <row r="45029" spans="9:10" ht="15.75">
      <c r="I45029" s="192"/>
      <c r="J45029" s="192"/>
    </row>
    <row r="45030" spans="9:10" ht="15.75">
      <c r="I45030" s="192"/>
      <c r="J45030" s="192"/>
    </row>
    <row r="45031" spans="9:10" ht="15.75">
      <c r="I45031" s="192"/>
      <c r="J45031" s="192"/>
    </row>
    <row r="45032" spans="9:10" ht="15.75">
      <c r="I45032" s="192"/>
      <c r="J45032" s="192"/>
    </row>
    <row r="45033" spans="9:10" ht="15.75">
      <c r="I45033" s="192"/>
      <c r="J45033" s="192"/>
    </row>
    <row r="45034" spans="9:10" ht="15.75">
      <c r="I45034" s="192"/>
      <c r="J45034" s="192"/>
    </row>
    <row r="45035" spans="9:10" ht="15.75">
      <c r="I45035" s="192"/>
      <c r="J45035" s="192"/>
    </row>
    <row r="45036" spans="9:10" ht="15.75">
      <c r="I45036" s="192"/>
      <c r="J45036" s="192"/>
    </row>
    <row r="45037" spans="9:10" ht="15.75">
      <c r="I45037" s="192"/>
      <c r="J45037" s="192"/>
    </row>
    <row r="45038" spans="9:10" ht="15.75">
      <c r="I45038" s="192"/>
      <c r="J45038" s="192"/>
    </row>
    <row r="45039" spans="9:10" ht="15.75">
      <c r="I45039" s="192"/>
      <c r="J45039" s="192"/>
    </row>
    <row r="45040" spans="9:10" ht="15.75">
      <c r="I45040" s="192"/>
      <c r="J45040" s="192"/>
    </row>
    <row r="45041" spans="9:10" ht="15.75">
      <c r="I45041" s="192"/>
      <c r="J45041" s="192"/>
    </row>
    <row r="45042" spans="9:10" ht="15.75">
      <c r="I45042" s="192"/>
      <c r="J45042" s="192"/>
    </row>
    <row r="45043" spans="9:10" ht="15.75">
      <c r="I45043" s="192"/>
      <c r="J45043" s="192"/>
    </row>
    <row r="45044" spans="9:10" ht="15.75">
      <c r="I45044" s="192"/>
      <c r="J45044" s="192"/>
    </row>
    <row r="45045" spans="9:10" ht="15.75">
      <c r="I45045" s="192"/>
      <c r="J45045" s="192"/>
    </row>
    <row r="45046" spans="9:10" ht="15.75">
      <c r="I45046" s="192"/>
      <c r="J45046" s="192"/>
    </row>
    <row r="45047" spans="9:10" ht="15.75">
      <c r="I45047" s="192"/>
      <c r="J45047" s="192"/>
    </row>
    <row r="45048" spans="9:10" ht="15.75">
      <c r="I45048" s="192"/>
      <c r="J45048" s="192"/>
    </row>
    <row r="45049" spans="9:10" ht="15.75">
      <c r="I45049" s="192"/>
      <c r="J45049" s="192"/>
    </row>
    <row r="45050" spans="9:10" ht="15.75">
      <c r="I45050" s="192"/>
      <c r="J45050" s="192"/>
    </row>
    <row r="45051" spans="9:10" ht="15.75">
      <c r="I45051" s="192"/>
      <c r="J45051" s="192"/>
    </row>
    <row r="45052" spans="9:10" ht="15.75">
      <c r="I45052" s="192"/>
      <c r="J45052" s="192"/>
    </row>
    <row r="45053" spans="9:10" ht="15.75">
      <c r="I45053" s="192"/>
      <c r="J45053" s="192"/>
    </row>
    <row r="45054" spans="9:10" ht="15.75">
      <c r="I45054" s="192"/>
      <c r="J45054" s="192"/>
    </row>
    <row r="45055" spans="9:10" ht="15.75">
      <c r="I45055" s="192"/>
      <c r="J45055" s="192"/>
    </row>
    <row r="45056" spans="9:10" ht="15.75">
      <c r="I45056" s="192"/>
      <c r="J45056" s="192"/>
    </row>
    <row r="45057" spans="9:10" ht="15.75">
      <c r="I45057" s="192"/>
      <c r="J45057" s="192"/>
    </row>
    <row r="45058" spans="9:10" ht="15.75">
      <c r="I45058" s="192"/>
      <c r="J45058" s="192"/>
    </row>
    <row r="45059" spans="9:10" ht="15.75">
      <c r="I45059" s="192"/>
      <c r="J45059" s="192"/>
    </row>
    <row r="45060" spans="9:10" ht="15.75">
      <c r="I45060" s="192"/>
      <c r="J45060" s="192"/>
    </row>
    <row r="45061" spans="9:10" ht="15.75">
      <c r="I45061" s="192"/>
      <c r="J45061" s="192"/>
    </row>
    <row r="45062" spans="9:10" ht="15.75">
      <c r="I45062" s="192"/>
      <c r="J45062" s="192"/>
    </row>
    <row r="45063" spans="9:10" ht="15.75">
      <c r="I45063" s="192"/>
      <c r="J45063" s="192"/>
    </row>
    <row r="45064" spans="9:10" ht="15.75">
      <c r="I45064" s="192"/>
      <c r="J45064" s="192"/>
    </row>
    <row r="45065" spans="9:10" ht="15.75">
      <c r="I45065" s="192"/>
      <c r="J45065" s="192"/>
    </row>
    <row r="45066" spans="9:10" ht="15.75">
      <c r="I45066" s="192"/>
      <c r="J45066" s="192"/>
    </row>
    <row r="45067" spans="9:10" ht="15.75">
      <c r="I45067" s="192"/>
      <c r="J45067" s="192"/>
    </row>
    <row r="45068" spans="9:10" ht="15.75">
      <c r="I45068" s="192"/>
      <c r="J45068" s="192"/>
    </row>
    <row r="45069" spans="9:10" ht="15.75">
      <c r="I45069" s="192"/>
      <c r="J45069" s="192"/>
    </row>
    <row r="45070" spans="9:10" ht="15.75">
      <c r="I45070" s="192"/>
      <c r="J45070" s="192"/>
    </row>
    <row r="45071" spans="9:10" ht="15.75">
      <c r="I45071" s="192"/>
      <c r="J45071" s="192"/>
    </row>
    <row r="45072" spans="9:10" ht="15.75">
      <c r="I45072" s="192"/>
      <c r="J45072" s="192"/>
    </row>
    <row r="45073" spans="9:10" ht="15.75">
      <c r="I45073" s="192"/>
      <c r="J45073" s="192"/>
    </row>
    <row r="45074" spans="9:10" ht="15.75">
      <c r="I45074" s="192"/>
      <c r="J45074" s="192"/>
    </row>
    <row r="45075" spans="9:10" ht="15.75">
      <c r="I45075" s="192"/>
      <c r="J45075" s="192"/>
    </row>
    <row r="45076" spans="9:10" ht="15.75">
      <c r="I45076" s="192"/>
      <c r="J45076" s="192"/>
    </row>
    <row r="45077" spans="9:10" ht="15.75">
      <c r="I45077" s="192"/>
      <c r="J45077" s="192"/>
    </row>
    <row r="45078" spans="9:10" ht="15.75">
      <c r="I45078" s="192"/>
      <c r="J45078" s="192"/>
    </row>
    <row r="45079" spans="9:10" ht="15.75">
      <c r="I45079" s="192"/>
      <c r="J45079" s="192"/>
    </row>
    <row r="45080" spans="9:10" ht="15.75">
      <c r="I45080" s="192"/>
      <c r="J45080" s="192"/>
    </row>
    <row r="45081" spans="9:10" ht="15.75">
      <c r="I45081" s="192"/>
      <c r="J45081" s="192"/>
    </row>
    <row r="45082" spans="9:10" ht="15.75">
      <c r="I45082" s="192"/>
      <c r="J45082" s="192"/>
    </row>
    <row r="45083" spans="9:10" ht="15.75">
      <c r="I45083" s="192"/>
      <c r="J45083" s="192"/>
    </row>
    <row r="45084" spans="9:10" ht="15.75">
      <c r="I45084" s="192"/>
      <c r="J45084" s="192"/>
    </row>
    <row r="45085" spans="9:10" ht="15.75">
      <c r="I45085" s="192"/>
      <c r="J45085" s="192"/>
    </row>
    <row r="45086" spans="9:10" ht="15.75">
      <c r="I45086" s="192"/>
      <c r="J45086" s="192"/>
    </row>
    <row r="45087" spans="9:10" ht="15.75">
      <c r="I45087" s="192"/>
      <c r="J45087" s="192"/>
    </row>
    <row r="45088" spans="9:10" ht="15.75">
      <c r="I45088" s="192"/>
      <c r="J45088" s="192"/>
    </row>
    <row r="45089" spans="9:10" ht="15.75">
      <c r="I45089" s="192"/>
      <c r="J45089" s="192"/>
    </row>
    <row r="45090" spans="9:10" ht="15.75">
      <c r="I45090" s="192"/>
      <c r="J45090" s="192"/>
    </row>
    <row r="45091" spans="9:10" ht="15.75">
      <c r="I45091" s="192"/>
      <c r="J45091" s="192"/>
    </row>
    <row r="45092" spans="9:10" ht="15.75">
      <c r="I45092" s="192"/>
      <c r="J45092" s="192"/>
    </row>
    <row r="45093" spans="9:10" ht="15.75">
      <c r="I45093" s="192"/>
      <c r="J45093" s="192"/>
    </row>
    <row r="45094" spans="9:10" ht="15.75">
      <c r="I45094" s="192"/>
      <c r="J45094" s="192"/>
    </row>
    <row r="45095" spans="9:10" ht="15.75">
      <c r="I45095" s="192"/>
      <c r="J45095" s="192"/>
    </row>
    <row r="45096" spans="9:10" ht="15.75">
      <c r="I45096" s="192"/>
      <c r="J45096" s="192"/>
    </row>
    <row r="45097" spans="9:10" ht="15.75">
      <c r="I45097" s="192"/>
      <c r="J45097" s="192"/>
    </row>
    <row r="45098" spans="9:10" ht="15.75">
      <c r="I45098" s="192"/>
      <c r="J45098" s="192"/>
    </row>
    <row r="45099" spans="9:10" ht="15.75">
      <c r="I45099" s="192"/>
      <c r="J45099" s="192"/>
    </row>
    <row r="45100" spans="9:10" ht="15.75">
      <c r="I45100" s="192"/>
      <c r="J45100" s="192"/>
    </row>
    <row r="45101" spans="9:10" ht="15.75">
      <c r="I45101" s="192"/>
      <c r="J45101" s="192"/>
    </row>
    <row r="45102" spans="9:10" ht="15.75">
      <c r="I45102" s="192"/>
      <c r="J45102" s="192"/>
    </row>
    <row r="45103" spans="9:10" ht="15.75">
      <c r="I45103" s="192"/>
      <c r="J45103" s="192"/>
    </row>
    <row r="45104" spans="9:10" ht="15.75">
      <c r="I45104" s="192"/>
      <c r="J45104" s="192"/>
    </row>
    <row r="45105" spans="9:10" ht="15.75">
      <c r="I45105" s="192"/>
      <c r="J45105" s="192"/>
    </row>
    <row r="45106" spans="9:10" ht="15.75">
      <c r="I45106" s="192"/>
      <c r="J45106" s="192"/>
    </row>
    <row r="45107" spans="9:10" ht="15.75">
      <c r="I45107" s="192"/>
      <c r="J45107" s="192"/>
    </row>
    <row r="45108" spans="9:10" ht="15.75">
      <c r="I45108" s="192"/>
      <c r="J45108" s="192"/>
    </row>
    <row r="45109" spans="9:10" ht="15.75">
      <c r="I45109" s="192"/>
      <c r="J45109" s="192"/>
    </row>
    <row r="45110" spans="9:10" ht="15.75">
      <c r="I45110" s="192"/>
      <c r="J45110" s="192"/>
    </row>
    <row r="45111" spans="9:10" ht="15.75">
      <c r="I45111" s="192"/>
      <c r="J45111" s="192"/>
    </row>
    <row r="45112" spans="9:10" ht="15.75">
      <c r="I45112" s="192"/>
      <c r="J45112" s="192"/>
    </row>
    <row r="45113" spans="9:10" ht="15.75">
      <c r="I45113" s="192"/>
      <c r="J45113" s="192"/>
    </row>
    <row r="45114" spans="9:10" ht="15.75">
      <c r="I45114" s="192"/>
      <c r="J45114" s="192"/>
    </row>
    <row r="45115" spans="9:10" ht="15.75">
      <c r="I45115" s="192"/>
      <c r="J45115" s="192"/>
    </row>
    <row r="45116" spans="9:10" ht="15.75">
      <c r="I45116" s="192"/>
      <c r="J45116" s="192"/>
    </row>
    <row r="45117" spans="9:10" ht="15.75">
      <c r="I45117" s="192"/>
      <c r="J45117" s="192"/>
    </row>
    <row r="45118" spans="9:10" ht="15.75">
      <c r="I45118" s="192"/>
      <c r="J45118" s="192"/>
    </row>
    <row r="45119" spans="9:10" ht="15.75">
      <c r="I45119" s="192"/>
      <c r="J45119" s="192"/>
    </row>
    <row r="45120" spans="9:10" ht="15.75">
      <c r="I45120" s="192"/>
      <c r="J45120" s="192"/>
    </row>
    <row r="45121" spans="9:10" ht="15.75">
      <c r="I45121" s="192"/>
      <c r="J45121" s="192"/>
    </row>
    <row r="45122" spans="9:10" ht="15.75">
      <c r="I45122" s="192"/>
      <c r="J45122" s="192"/>
    </row>
    <row r="45123" spans="9:10" ht="15.75">
      <c r="I45123" s="192"/>
      <c r="J45123" s="192"/>
    </row>
    <row r="45124" spans="9:10" ht="15.75">
      <c r="I45124" s="192"/>
      <c r="J45124" s="192"/>
    </row>
    <row r="45125" spans="9:10" ht="15.75">
      <c r="I45125" s="192"/>
      <c r="J45125" s="192"/>
    </row>
    <row r="45126" spans="9:10" ht="15.75">
      <c r="I45126" s="192"/>
      <c r="J45126" s="192"/>
    </row>
    <row r="45127" spans="9:10" ht="15.75">
      <c r="I45127" s="192"/>
      <c r="J45127" s="192"/>
    </row>
    <row r="45128" spans="9:10" ht="15.75">
      <c r="I45128" s="192"/>
      <c r="J45128" s="192"/>
    </row>
    <row r="45129" spans="9:10" ht="15.75">
      <c r="I45129" s="192"/>
      <c r="J45129" s="192"/>
    </row>
    <row r="45130" spans="9:10" ht="15.75">
      <c r="I45130" s="192"/>
      <c r="J45130" s="192"/>
    </row>
    <row r="45131" spans="9:10" ht="15.75">
      <c r="I45131" s="192"/>
      <c r="J45131" s="192"/>
    </row>
    <row r="45132" spans="9:10" ht="15.75">
      <c r="I45132" s="192"/>
      <c r="J45132" s="192"/>
    </row>
    <row r="45133" spans="9:10" ht="15.75">
      <c r="I45133" s="192"/>
      <c r="J45133" s="192"/>
    </row>
    <row r="45134" spans="9:10" ht="15.75">
      <c r="I45134" s="192"/>
      <c r="J45134" s="192"/>
    </row>
    <row r="45135" spans="9:10" ht="15.75">
      <c r="I45135" s="192"/>
      <c r="J45135" s="192"/>
    </row>
    <row r="45136" spans="9:10" ht="15.75">
      <c r="I45136" s="192"/>
      <c r="J45136" s="192"/>
    </row>
    <row r="45137" spans="9:10" ht="15.75">
      <c r="I45137" s="192"/>
      <c r="J45137" s="192"/>
    </row>
    <row r="45138" spans="9:10" ht="15.75">
      <c r="I45138" s="192"/>
      <c r="J45138" s="192"/>
    </row>
    <row r="45139" spans="9:10" ht="15.75">
      <c r="I45139" s="192"/>
      <c r="J45139" s="192"/>
    </row>
    <row r="45140" spans="9:10" ht="15.75">
      <c r="I45140" s="192"/>
      <c r="J45140" s="192"/>
    </row>
    <row r="45141" spans="9:10" ht="15.75">
      <c r="I45141" s="192"/>
      <c r="J45141" s="192"/>
    </row>
    <row r="45142" spans="9:10" ht="15.75">
      <c r="I45142" s="192"/>
      <c r="J45142" s="192"/>
    </row>
    <row r="45143" spans="9:10" ht="15.75">
      <c r="I45143" s="192"/>
      <c r="J45143" s="192"/>
    </row>
    <row r="45144" spans="9:10" ht="15.75">
      <c r="I45144" s="192"/>
      <c r="J45144" s="192"/>
    </row>
    <row r="45145" spans="9:10" ht="15.75">
      <c r="I45145" s="192"/>
      <c r="J45145" s="192"/>
    </row>
    <row r="45146" spans="9:10" ht="15.75">
      <c r="I45146" s="192"/>
      <c r="J45146" s="192"/>
    </row>
    <row r="45147" spans="9:10" ht="15.75">
      <c r="I45147" s="192"/>
      <c r="J45147" s="192"/>
    </row>
    <row r="45148" spans="9:10" ht="15.75">
      <c r="I45148" s="192"/>
      <c r="J45148" s="192"/>
    </row>
    <row r="45149" spans="9:10" ht="15.75">
      <c r="I45149" s="192"/>
      <c r="J45149" s="192"/>
    </row>
    <row r="45150" spans="9:10" ht="15.75">
      <c r="I45150" s="192"/>
      <c r="J45150" s="192"/>
    </row>
    <row r="45151" spans="9:10" ht="15.75">
      <c r="I45151" s="192"/>
      <c r="J45151" s="192"/>
    </row>
    <row r="45152" spans="9:10" ht="15.75">
      <c r="I45152" s="192"/>
      <c r="J45152" s="192"/>
    </row>
    <row r="45153" spans="9:10" ht="15.75">
      <c r="I45153" s="192"/>
      <c r="J45153" s="192"/>
    </row>
    <row r="45154" spans="9:10" ht="15.75">
      <c r="I45154" s="192"/>
      <c r="J45154" s="192"/>
    </row>
    <row r="45155" spans="9:10" ht="15.75">
      <c r="I45155" s="192"/>
      <c r="J45155" s="192"/>
    </row>
    <row r="45156" spans="9:10" ht="15.75">
      <c r="I45156" s="192"/>
      <c r="J45156" s="192"/>
    </row>
    <row r="45157" spans="9:10" ht="15.75">
      <c r="I45157" s="192"/>
      <c r="J45157" s="192"/>
    </row>
    <row r="45158" spans="9:10" ht="15.75">
      <c r="I45158" s="192"/>
      <c r="J45158" s="192"/>
    </row>
    <row r="45159" spans="9:10" ht="15.75">
      <c r="I45159" s="192"/>
      <c r="J45159" s="192"/>
    </row>
    <row r="45160" spans="9:10" ht="15.75">
      <c r="I45160" s="192"/>
      <c r="J45160" s="192"/>
    </row>
    <row r="45161" spans="9:10" ht="15.75">
      <c r="I45161" s="192"/>
      <c r="J45161" s="192"/>
    </row>
    <row r="45162" spans="9:10" ht="15.75">
      <c r="I45162" s="192"/>
      <c r="J45162" s="192"/>
    </row>
    <row r="45163" spans="9:10" ht="15.75">
      <c r="I45163" s="192"/>
      <c r="J45163" s="192"/>
    </row>
    <row r="45164" spans="9:10" ht="15.75">
      <c r="I45164" s="192"/>
      <c r="J45164" s="192"/>
    </row>
    <row r="45165" spans="9:10" ht="15.75">
      <c r="I45165" s="192"/>
      <c r="J45165" s="192"/>
    </row>
    <row r="45166" spans="9:10" ht="15.75">
      <c r="I45166" s="192"/>
      <c r="J45166" s="192"/>
    </row>
    <row r="45167" spans="9:10" ht="15.75">
      <c r="I45167" s="192"/>
      <c r="J45167" s="192"/>
    </row>
    <row r="45168" spans="9:10" ht="15.75">
      <c r="I45168" s="192"/>
      <c r="J45168" s="192"/>
    </row>
    <row r="45169" spans="9:10" ht="15.75">
      <c r="I45169" s="192"/>
      <c r="J45169" s="192"/>
    </row>
    <row r="45170" spans="9:10" ht="15.75">
      <c r="I45170" s="192"/>
      <c r="J45170" s="192"/>
    </row>
    <row r="45171" spans="9:10" ht="15.75">
      <c r="I45171" s="192"/>
      <c r="J45171" s="192"/>
    </row>
    <row r="45172" spans="9:10" ht="15.75">
      <c r="I45172" s="192"/>
      <c r="J45172" s="192"/>
    </row>
    <row r="45173" spans="9:10" ht="15.75">
      <c r="I45173" s="192"/>
      <c r="J45173" s="192"/>
    </row>
    <row r="45174" spans="9:10" ht="15.75">
      <c r="I45174" s="192"/>
      <c r="J45174" s="192"/>
    </row>
    <row r="45175" spans="9:10" ht="15.75">
      <c r="I45175" s="192"/>
      <c r="J45175" s="192"/>
    </row>
    <row r="45176" spans="9:10" ht="15.75">
      <c r="I45176" s="192"/>
      <c r="J45176" s="192"/>
    </row>
    <row r="45177" spans="9:10" ht="15.75">
      <c r="I45177" s="192"/>
      <c r="J45177" s="192"/>
    </row>
    <row r="45178" spans="9:10" ht="15.75">
      <c r="I45178" s="192"/>
      <c r="J45178" s="192"/>
    </row>
    <row r="45179" spans="9:10" ht="15.75">
      <c r="I45179" s="192"/>
      <c r="J45179" s="192"/>
    </row>
    <row r="45180" spans="9:10" ht="15.75">
      <c r="I45180" s="192"/>
      <c r="J45180" s="192"/>
    </row>
    <row r="45181" spans="9:10" ht="15.75">
      <c r="I45181" s="192"/>
      <c r="J45181" s="192"/>
    </row>
    <row r="45182" spans="9:10" ht="15.75">
      <c r="I45182" s="192"/>
      <c r="J45182" s="192"/>
    </row>
    <row r="45183" spans="9:10" ht="15.75">
      <c r="I45183" s="192"/>
      <c r="J45183" s="192"/>
    </row>
    <row r="45184" spans="9:10" ht="15.75">
      <c r="I45184" s="192"/>
      <c r="J45184" s="192"/>
    </row>
    <row r="45185" spans="9:10" ht="15.75">
      <c r="I45185" s="192"/>
      <c r="J45185" s="192"/>
    </row>
    <row r="45186" spans="9:10" ht="15.75">
      <c r="I45186" s="192"/>
      <c r="J45186" s="192"/>
    </row>
    <row r="45187" spans="9:10" ht="15.75">
      <c r="I45187" s="192"/>
      <c r="J45187" s="192"/>
    </row>
    <row r="45188" spans="9:10" ht="15.75">
      <c r="I45188" s="192"/>
      <c r="J45188" s="192"/>
    </row>
    <row r="45189" spans="9:10" ht="15.75">
      <c r="I45189" s="192"/>
      <c r="J45189" s="192"/>
    </row>
    <row r="45190" spans="9:10" ht="15.75">
      <c r="I45190" s="192"/>
      <c r="J45190" s="192"/>
    </row>
    <row r="45191" spans="9:10" ht="15.75">
      <c r="I45191" s="192"/>
      <c r="J45191" s="192"/>
    </row>
    <row r="45192" spans="9:10" ht="15.75">
      <c r="I45192" s="192"/>
      <c r="J45192" s="192"/>
    </row>
    <row r="45193" spans="9:10" ht="15.75">
      <c r="I45193" s="192"/>
      <c r="J45193" s="192"/>
    </row>
    <row r="45194" spans="9:10" ht="15.75">
      <c r="I45194" s="192"/>
      <c r="J45194" s="192"/>
    </row>
    <row r="45195" spans="9:10" ht="15.75">
      <c r="I45195" s="192"/>
      <c r="J45195" s="192"/>
    </row>
    <row r="45196" spans="9:10" ht="15.75">
      <c r="I45196" s="192"/>
      <c r="J45196" s="192"/>
    </row>
    <row r="45197" spans="9:10" ht="15.75">
      <c r="I45197" s="192"/>
      <c r="J45197" s="192"/>
    </row>
    <row r="45198" spans="9:10" ht="15.75">
      <c r="I45198" s="192"/>
      <c r="J45198" s="192"/>
    </row>
    <row r="45199" spans="9:10" ht="15.75">
      <c r="I45199" s="192"/>
      <c r="J45199" s="192"/>
    </row>
    <row r="45200" spans="9:10" ht="15.75">
      <c r="I45200" s="192"/>
      <c r="J45200" s="192"/>
    </row>
    <row r="45201" spans="9:10" ht="15.75">
      <c r="I45201" s="192"/>
      <c r="J45201" s="192"/>
    </row>
    <row r="45202" spans="9:10" ht="15.75">
      <c r="I45202" s="192"/>
      <c r="J45202" s="192"/>
    </row>
    <row r="45203" spans="9:10" ht="15.75">
      <c r="I45203" s="192"/>
      <c r="J45203" s="192"/>
    </row>
    <row r="45204" spans="9:10" ht="15.75">
      <c r="I45204" s="192"/>
      <c r="J45204" s="192"/>
    </row>
    <row r="45205" spans="9:10" ht="15.75">
      <c r="I45205" s="192"/>
      <c r="J45205" s="192"/>
    </row>
    <row r="45206" spans="9:10" ht="15.75">
      <c r="I45206" s="192"/>
      <c r="J45206" s="192"/>
    </row>
    <row r="45207" spans="9:10" ht="15.75">
      <c r="I45207" s="192"/>
      <c r="J45207" s="192"/>
    </row>
    <row r="45208" spans="9:10" ht="15.75">
      <c r="I45208" s="192"/>
      <c r="J45208" s="192"/>
    </row>
    <row r="45209" spans="9:10" ht="15.75">
      <c r="I45209" s="192"/>
      <c r="J45209" s="192"/>
    </row>
    <row r="45210" spans="9:10" ht="15.75">
      <c r="I45210" s="192"/>
      <c r="J45210" s="192"/>
    </row>
    <row r="45211" spans="9:10" ht="15.75">
      <c r="I45211" s="192"/>
      <c r="J45211" s="192"/>
    </row>
    <row r="45212" spans="9:10" ht="15.75">
      <c r="I45212" s="192"/>
      <c r="J45212" s="192"/>
    </row>
    <row r="45213" spans="9:10" ht="15.75">
      <c r="I45213" s="192"/>
      <c r="J45213" s="192"/>
    </row>
    <row r="45214" spans="9:10" ht="15.75">
      <c r="I45214" s="192"/>
      <c r="J45214" s="192"/>
    </row>
    <row r="45215" spans="9:10" ht="15.75">
      <c r="I45215" s="192"/>
      <c r="J45215" s="192"/>
    </row>
    <row r="45216" spans="9:10" ht="15.75">
      <c r="I45216" s="192"/>
      <c r="J45216" s="192"/>
    </row>
    <row r="45217" spans="9:10" ht="15.75">
      <c r="I45217" s="192"/>
      <c r="J45217" s="192"/>
    </row>
    <row r="45218" spans="9:10" ht="15.75">
      <c r="I45218" s="192"/>
      <c r="J45218" s="192"/>
    </row>
    <row r="45219" spans="9:10" ht="15.75">
      <c r="I45219" s="192"/>
      <c r="J45219" s="192"/>
    </row>
    <row r="45220" spans="9:10" ht="15.75">
      <c r="I45220" s="192"/>
      <c r="J45220" s="192"/>
    </row>
    <row r="45221" spans="9:10" ht="15.75">
      <c r="I45221" s="192"/>
      <c r="J45221" s="192"/>
    </row>
    <row r="45222" spans="9:10" ht="15.75">
      <c r="I45222" s="192"/>
      <c r="J45222" s="192"/>
    </row>
    <row r="45223" spans="9:10" ht="15.75">
      <c r="I45223" s="192"/>
      <c r="J45223" s="192"/>
    </row>
    <row r="45224" spans="9:10" ht="15.75">
      <c r="I45224" s="192"/>
      <c r="J45224" s="192"/>
    </row>
    <row r="45225" spans="9:10" ht="15.75">
      <c r="I45225" s="192"/>
      <c r="J45225" s="192"/>
    </row>
    <row r="45226" spans="9:10" ht="15.75">
      <c r="I45226" s="192"/>
      <c r="J45226" s="192"/>
    </row>
    <row r="45227" spans="9:10" ht="15.75">
      <c r="I45227" s="192"/>
      <c r="J45227" s="192"/>
    </row>
    <row r="45228" spans="9:10" ht="15.75">
      <c r="I45228" s="192"/>
      <c r="J45228" s="192"/>
    </row>
    <row r="45229" spans="9:10" ht="15.75">
      <c r="I45229" s="192"/>
      <c r="J45229" s="192"/>
    </row>
    <row r="45230" spans="9:10" ht="15.75">
      <c r="I45230" s="192"/>
      <c r="J45230" s="192"/>
    </row>
    <row r="45231" spans="9:10" ht="15.75">
      <c r="I45231" s="192"/>
      <c r="J45231" s="192"/>
    </row>
    <row r="45232" spans="9:10" ht="15.75">
      <c r="I45232" s="192"/>
      <c r="J45232" s="192"/>
    </row>
    <row r="45233" spans="9:10" ht="15.75">
      <c r="I45233" s="192"/>
      <c r="J45233" s="192"/>
    </row>
    <row r="45234" spans="9:10" ht="15.75">
      <c r="I45234" s="192"/>
      <c r="J45234" s="192"/>
    </row>
    <row r="45235" spans="9:10" ht="15.75">
      <c r="I45235" s="192"/>
      <c r="J45235" s="192"/>
    </row>
    <row r="45236" spans="9:10" ht="15.75">
      <c r="I45236" s="192"/>
      <c r="J45236" s="192"/>
    </row>
    <row r="45237" spans="9:10" ht="15.75">
      <c r="I45237" s="192"/>
      <c r="J45237" s="192"/>
    </row>
    <row r="45238" spans="9:10" ht="15.75">
      <c r="I45238" s="192"/>
      <c r="J45238" s="192"/>
    </row>
    <row r="45239" spans="9:10" ht="15.75">
      <c r="I45239" s="192"/>
      <c r="J45239" s="192"/>
    </row>
    <row r="45240" spans="9:10" ht="15.75">
      <c r="I45240" s="192"/>
      <c r="J45240" s="192"/>
    </row>
    <row r="45241" spans="9:10" ht="15.75">
      <c r="I45241" s="192"/>
      <c r="J45241" s="192"/>
    </row>
    <row r="45242" spans="9:10" ht="15.75">
      <c r="I45242" s="192"/>
      <c r="J45242" s="192"/>
    </row>
    <row r="45243" spans="9:10" ht="15.75">
      <c r="I45243" s="192"/>
      <c r="J45243" s="192"/>
    </row>
    <row r="45244" spans="9:10" ht="15.75">
      <c r="I45244" s="192"/>
      <c r="J45244" s="192"/>
    </row>
    <row r="45245" spans="9:10" ht="15.75">
      <c r="I45245" s="192"/>
      <c r="J45245" s="192"/>
    </row>
    <row r="45246" spans="9:10" ht="15.75">
      <c r="I45246" s="192"/>
      <c r="J45246" s="192"/>
    </row>
    <row r="45247" spans="9:10" ht="15.75">
      <c r="I45247" s="192"/>
      <c r="J45247" s="192"/>
    </row>
    <row r="45248" spans="9:10" ht="15.75">
      <c r="I45248" s="192"/>
      <c r="J45248" s="192"/>
    </row>
    <row r="45249" spans="9:10" ht="15.75">
      <c r="I45249" s="192"/>
      <c r="J45249" s="192"/>
    </row>
    <row r="45250" spans="9:10" ht="15.75">
      <c r="I45250" s="192"/>
      <c r="J45250" s="192"/>
    </row>
    <row r="45251" spans="9:10" ht="15.75">
      <c r="I45251" s="192"/>
      <c r="J45251" s="192"/>
    </row>
    <row r="45252" spans="9:10" ht="15.75">
      <c r="I45252" s="192"/>
      <c r="J45252" s="192"/>
    </row>
    <row r="45253" spans="9:10" ht="15.75">
      <c r="I45253" s="192"/>
      <c r="J45253" s="192"/>
    </row>
    <row r="45254" spans="9:10" ht="15.75">
      <c r="I45254" s="192"/>
      <c r="J45254" s="192"/>
    </row>
    <row r="45255" spans="9:10" ht="15.75">
      <c r="I45255" s="192"/>
      <c r="J45255" s="192"/>
    </row>
    <row r="45256" spans="9:10" ht="15.75">
      <c r="I45256" s="192"/>
      <c r="J45256" s="192"/>
    </row>
    <row r="45257" spans="9:10" ht="15.75">
      <c r="I45257" s="192"/>
      <c r="J45257" s="192"/>
    </row>
    <row r="45258" spans="9:10" ht="15.75">
      <c r="I45258" s="192"/>
      <c r="J45258" s="192"/>
    </row>
    <row r="45259" spans="9:10" ht="15.75">
      <c r="I45259" s="192"/>
      <c r="J45259" s="192"/>
    </row>
    <row r="45260" spans="9:10" ht="15.75">
      <c r="I45260" s="192"/>
      <c r="J45260" s="192"/>
    </row>
    <row r="45261" spans="9:10" ht="15.75">
      <c r="I45261" s="192"/>
      <c r="J45261" s="192"/>
    </row>
    <row r="45262" spans="9:10" ht="15.75">
      <c r="I45262" s="192"/>
      <c r="J45262" s="192"/>
    </row>
    <row r="45263" spans="9:10" ht="15.75">
      <c r="I45263" s="192"/>
      <c r="J45263" s="192"/>
    </row>
    <row r="45264" spans="9:10" ht="15.75">
      <c r="I45264" s="192"/>
      <c r="J45264" s="192"/>
    </row>
    <row r="45265" spans="9:10" ht="15.75">
      <c r="I45265" s="192"/>
      <c r="J45265" s="192"/>
    </row>
    <row r="45266" spans="9:10" ht="15.75">
      <c r="I45266" s="192"/>
      <c r="J45266" s="192"/>
    </row>
    <row r="45267" spans="9:10" ht="15.75">
      <c r="I45267" s="192"/>
      <c r="J45267" s="192"/>
    </row>
    <row r="45268" spans="9:10" ht="15.75">
      <c r="I45268" s="192"/>
      <c r="J45268" s="192"/>
    </row>
    <row r="45269" spans="9:10" ht="15.75">
      <c r="I45269" s="192"/>
      <c r="J45269" s="192"/>
    </row>
    <row r="45270" spans="9:10" ht="15.75">
      <c r="I45270" s="192"/>
      <c r="J45270" s="192"/>
    </row>
    <row r="45271" spans="9:10" ht="15.75">
      <c r="I45271" s="192"/>
      <c r="J45271" s="192"/>
    </row>
    <row r="45272" spans="9:10" ht="15.75">
      <c r="I45272" s="192"/>
      <c r="J45272" s="192"/>
    </row>
    <row r="45273" spans="9:10" ht="15.75">
      <c r="I45273" s="192"/>
      <c r="J45273" s="192"/>
    </row>
    <row r="45274" spans="9:10" ht="15.75">
      <c r="I45274" s="192"/>
      <c r="J45274" s="192"/>
    </row>
    <row r="45275" spans="9:10" ht="15.75">
      <c r="I45275" s="192"/>
      <c r="J45275" s="192"/>
    </row>
    <row r="45276" spans="9:10" ht="15.75">
      <c r="I45276" s="192"/>
      <c r="J45276" s="192"/>
    </row>
    <row r="45277" spans="9:10" ht="15.75">
      <c r="I45277" s="192"/>
      <c r="J45277" s="192"/>
    </row>
    <row r="45278" spans="9:10" ht="15.75">
      <c r="I45278" s="192"/>
      <c r="J45278" s="192"/>
    </row>
    <row r="45279" spans="9:10" ht="15.75">
      <c r="I45279" s="192"/>
      <c r="J45279" s="192"/>
    </row>
    <row r="45280" spans="9:10" ht="15.75">
      <c r="I45280" s="192"/>
      <c r="J45280" s="192"/>
    </row>
    <row r="45281" spans="9:10" ht="15.75">
      <c r="I45281" s="192"/>
      <c r="J45281" s="192"/>
    </row>
    <row r="45282" spans="9:10" ht="15.75">
      <c r="I45282" s="192"/>
      <c r="J45282" s="192"/>
    </row>
    <row r="45283" spans="9:10" ht="15.75">
      <c r="I45283" s="192"/>
      <c r="J45283" s="192"/>
    </row>
    <row r="45284" spans="9:10" ht="15.75">
      <c r="I45284" s="192"/>
      <c r="J45284" s="192"/>
    </row>
    <row r="45285" spans="9:10" ht="15.75">
      <c r="I45285" s="192"/>
      <c r="J45285" s="192"/>
    </row>
    <row r="45286" spans="9:10" ht="15.75">
      <c r="I45286" s="192"/>
      <c r="J45286" s="192"/>
    </row>
    <row r="45287" spans="9:10" ht="15.75">
      <c r="I45287" s="192"/>
      <c r="J45287" s="192"/>
    </row>
    <row r="45288" spans="9:10" ht="15.75">
      <c r="I45288" s="192"/>
      <c r="J45288" s="192"/>
    </row>
    <row r="45289" spans="9:10" ht="15.75">
      <c r="I45289" s="192"/>
      <c r="J45289" s="192"/>
    </row>
    <row r="45290" spans="9:10" ht="15.75">
      <c r="I45290" s="192"/>
      <c r="J45290" s="192"/>
    </row>
    <row r="45291" spans="9:10" ht="15.75">
      <c r="I45291" s="192"/>
      <c r="J45291" s="192"/>
    </row>
    <row r="45292" spans="9:10" ht="15.75">
      <c r="I45292" s="192"/>
      <c r="J45292" s="192"/>
    </row>
    <row r="45293" spans="9:10" ht="15.75">
      <c r="I45293" s="192"/>
      <c r="J45293" s="192"/>
    </row>
    <row r="45294" spans="9:10" ht="15.75">
      <c r="I45294" s="192"/>
      <c r="J45294" s="192"/>
    </row>
    <row r="45295" spans="9:10" ht="15.75">
      <c r="I45295" s="192"/>
      <c r="J45295" s="192"/>
    </row>
    <row r="45296" spans="9:10" ht="15.75">
      <c r="I45296" s="192"/>
      <c r="J45296" s="192"/>
    </row>
    <row r="45297" spans="9:10" ht="15.75">
      <c r="I45297" s="192"/>
      <c r="J45297" s="192"/>
    </row>
    <row r="45298" spans="9:10" ht="15.75">
      <c r="I45298" s="192"/>
      <c r="J45298" s="192"/>
    </row>
    <row r="45299" spans="9:10" ht="15.75">
      <c r="I45299" s="192"/>
      <c r="J45299" s="192"/>
    </row>
    <row r="45300" spans="9:10" ht="15.75">
      <c r="I45300" s="192"/>
      <c r="J45300" s="192"/>
    </row>
    <row r="45301" spans="9:10" ht="15.75">
      <c r="I45301" s="192"/>
      <c r="J45301" s="192"/>
    </row>
    <row r="45302" spans="9:10" ht="15.75">
      <c r="I45302" s="192"/>
      <c r="J45302" s="192"/>
    </row>
    <row r="45303" spans="9:10" ht="15.75">
      <c r="I45303" s="192"/>
      <c r="J45303" s="192"/>
    </row>
    <row r="45304" spans="9:10" ht="15.75">
      <c r="I45304" s="192"/>
      <c r="J45304" s="192"/>
    </row>
    <row r="45305" spans="9:10" ht="15.75">
      <c r="I45305" s="192"/>
      <c r="J45305" s="192"/>
    </row>
    <row r="45306" spans="9:10" ht="15.75">
      <c r="I45306" s="192"/>
      <c r="J45306" s="192"/>
    </row>
    <row r="45307" spans="9:10" ht="15.75">
      <c r="I45307" s="192"/>
      <c r="J45307" s="192"/>
    </row>
    <row r="45308" spans="9:10" ht="15.75">
      <c r="I45308" s="192"/>
      <c r="J45308" s="192"/>
    </row>
    <row r="45309" spans="9:10" ht="15.75">
      <c r="I45309" s="192"/>
      <c r="J45309" s="192"/>
    </row>
    <row r="45310" spans="9:10" ht="15.75">
      <c r="I45310" s="192"/>
      <c r="J45310" s="192"/>
    </row>
    <row r="45311" spans="9:10" ht="15.75">
      <c r="I45311" s="192"/>
      <c r="J45311" s="192"/>
    </row>
    <row r="45312" spans="9:10" ht="15.75">
      <c r="I45312" s="192"/>
      <c r="J45312" s="192"/>
    </row>
    <row r="45313" spans="9:10" ht="15.75">
      <c r="I45313" s="192"/>
      <c r="J45313" s="192"/>
    </row>
    <row r="45314" spans="9:10" ht="15.75">
      <c r="I45314" s="192"/>
      <c r="J45314" s="192"/>
    </row>
    <row r="45315" spans="9:10" ht="15.75">
      <c r="I45315" s="192"/>
      <c r="J45315" s="192"/>
    </row>
    <row r="45316" spans="9:10" ht="15.75">
      <c r="I45316" s="192"/>
      <c r="J45316" s="192"/>
    </row>
    <row r="45317" spans="9:10" ht="15.75">
      <c r="I45317" s="192"/>
      <c r="J45317" s="192"/>
    </row>
    <row r="45318" spans="9:10" ht="15.75">
      <c r="I45318" s="192"/>
      <c r="J45318" s="192"/>
    </row>
    <row r="45319" spans="9:10" ht="15.75">
      <c r="I45319" s="192"/>
      <c r="J45319" s="192"/>
    </row>
    <row r="45320" spans="9:10" ht="15.75">
      <c r="I45320" s="192"/>
      <c r="J45320" s="192"/>
    </row>
    <row r="45321" spans="9:10" ht="15.75">
      <c r="I45321" s="192"/>
      <c r="J45321" s="192"/>
    </row>
    <row r="45322" spans="9:10" ht="15.75">
      <c r="I45322" s="192"/>
      <c r="J45322" s="192"/>
    </row>
    <row r="45323" spans="9:10" ht="15.75">
      <c r="I45323" s="192"/>
      <c r="J45323" s="192"/>
    </row>
    <row r="45324" spans="9:10" ht="15.75">
      <c r="I45324" s="192"/>
      <c r="J45324" s="192"/>
    </row>
    <row r="45325" spans="9:10" ht="15.75">
      <c r="I45325" s="192"/>
      <c r="J45325" s="192"/>
    </row>
    <row r="45326" spans="9:10" ht="15.75">
      <c r="I45326" s="192"/>
      <c r="J45326" s="192"/>
    </row>
    <row r="45327" spans="9:10" ht="15.75">
      <c r="I45327" s="192"/>
      <c r="J45327" s="192"/>
    </row>
    <row r="45328" spans="9:10" ht="15.75">
      <c r="I45328" s="192"/>
      <c r="J45328" s="192"/>
    </row>
    <row r="45329" spans="9:10" ht="15.75">
      <c r="I45329" s="192"/>
      <c r="J45329" s="192"/>
    </row>
    <row r="45330" spans="9:10" ht="15.75">
      <c r="I45330" s="192"/>
      <c r="J45330" s="192"/>
    </row>
    <row r="45331" spans="9:10" ht="15.75">
      <c r="I45331" s="192"/>
      <c r="J45331" s="192"/>
    </row>
    <row r="45332" spans="9:10" ht="15.75">
      <c r="I45332" s="192"/>
      <c r="J45332" s="192"/>
    </row>
    <row r="45333" spans="9:10" ht="15.75">
      <c r="I45333" s="192"/>
      <c r="J45333" s="192"/>
    </row>
    <row r="45334" spans="9:10" ht="15.75">
      <c r="I45334" s="192"/>
      <c r="J45334" s="192"/>
    </row>
    <row r="45335" spans="9:10" ht="15.75">
      <c r="I45335" s="192"/>
      <c r="J45335" s="192"/>
    </row>
    <row r="45336" spans="9:10" ht="15.75">
      <c r="I45336" s="192"/>
      <c r="J45336" s="192"/>
    </row>
    <row r="45337" spans="9:10" ht="15.75">
      <c r="I45337" s="192"/>
      <c r="J45337" s="192"/>
    </row>
    <row r="45338" spans="9:10" ht="15.75">
      <c r="I45338" s="192"/>
      <c r="J45338" s="192"/>
    </row>
    <row r="45339" spans="9:10" ht="15.75">
      <c r="I45339" s="192"/>
      <c r="J45339" s="192"/>
    </row>
    <row r="45340" spans="9:10" ht="15.75">
      <c r="I45340" s="192"/>
      <c r="J45340" s="192"/>
    </row>
    <row r="45341" spans="9:10" ht="15.75">
      <c r="I45341" s="192"/>
      <c r="J45341" s="192"/>
    </row>
    <row r="45342" spans="9:10" ht="15.75">
      <c r="I45342" s="192"/>
      <c r="J45342" s="192"/>
    </row>
    <row r="45343" spans="9:10" ht="15.75">
      <c r="I45343" s="192"/>
      <c r="J45343" s="192"/>
    </row>
    <row r="45344" spans="9:10" ht="15.75">
      <c r="I45344" s="192"/>
      <c r="J45344" s="192"/>
    </row>
    <row r="45345" spans="9:10" ht="15.75">
      <c r="I45345" s="192"/>
      <c r="J45345" s="192"/>
    </row>
    <row r="45346" spans="9:10" ht="15.75">
      <c r="I45346" s="192"/>
      <c r="J45346" s="192"/>
    </row>
    <row r="45347" spans="9:10" ht="15.75">
      <c r="I45347" s="192"/>
      <c r="J45347" s="192"/>
    </row>
    <row r="45348" spans="9:10" ht="15.75">
      <c r="I45348" s="192"/>
      <c r="J45348" s="192"/>
    </row>
    <row r="45349" spans="9:10" ht="15.75">
      <c r="I45349" s="192"/>
      <c r="J45349" s="192"/>
    </row>
    <row r="45350" spans="9:10" ht="15.75">
      <c r="I45350" s="192"/>
      <c r="J45350" s="192"/>
    </row>
    <row r="45351" spans="9:10" ht="15.75">
      <c r="I45351" s="192"/>
      <c r="J45351" s="192"/>
    </row>
    <row r="45352" spans="9:10" ht="15.75">
      <c r="I45352" s="192"/>
      <c r="J45352" s="192"/>
    </row>
    <row r="45353" spans="9:10" ht="15.75">
      <c r="I45353" s="192"/>
      <c r="J45353" s="192"/>
    </row>
    <row r="45354" spans="9:10" ht="15.75">
      <c r="I45354" s="192"/>
      <c r="J45354" s="192"/>
    </row>
    <row r="45355" spans="9:10" ht="15.75">
      <c r="I45355" s="192"/>
      <c r="J45355" s="192"/>
    </row>
    <row r="45356" spans="9:10" ht="15.75">
      <c r="I45356" s="192"/>
      <c r="J45356" s="192"/>
    </row>
    <row r="45357" spans="9:10" ht="15.75">
      <c r="I45357" s="192"/>
      <c r="J45357" s="192"/>
    </row>
    <row r="45358" spans="9:10" ht="15.75">
      <c r="I45358" s="192"/>
      <c r="J45358" s="192"/>
    </row>
    <row r="45359" spans="9:10" ht="15.75">
      <c r="I45359" s="192"/>
      <c r="J45359" s="192"/>
    </row>
    <row r="45360" spans="9:10" ht="15.75">
      <c r="I45360" s="192"/>
      <c r="J45360" s="192"/>
    </row>
    <row r="45361" spans="9:10" ht="15.75">
      <c r="I45361" s="192"/>
      <c r="J45361" s="192"/>
    </row>
    <row r="45362" spans="9:10" ht="15.75">
      <c r="I45362" s="192"/>
      <c r="J45362" s="192"/>
    </row>
    <row r="45363" spans="9:10" ht="15.75">
      <c r="I45363" s="192"/>
      <c r="J45363" s="192"/>
    </row>
    <row r="45364" spans="9:10" ht="15.75">
      <c r="I45364" s="192"/>
      <c r="J45364" s="192"/>
    </row>
    <row r="45365" spans="9:10" ht="15.75">
      <c r="I45365" s="192"/>
      <c r="J45365" s="192"/>
    </row>
    <row r="45366" spans="9:10" ht="15.75">
      <c r="I45366" s="192"/>
      <c r="J45366" s="192"/>
    </row>
    <row r="45367" spans="9:10" ht="15.75">
      <c r="I45367" s="192"/>
      <c r="J45367" s="192"/>
    </row>
    <row r="45368" spans="9:10" ht="15.75">
      <c r="I45368" s="192"/>
      <c r="J45368" s="192"/>
    </row>
    <row r="45369" spans="9:10" ht="15.75">
      <c r="I45369" s="192"/>
      <c r="J45369" s="192"/>
    </row>
    <row r="45370" spans="9:10" ht="15.75">
      <c r="I45370" s="192"/>
      <c r="J45370" s="192"/>
    </row>
    <row r="45371" spans="9:10" ht="15.75">
      <c r="I45371" s="192"/>
      <c r="J45371" s="192"/>
    </row>
    <row r="45372" spans="9:10" ht="15.75">
      <c r="I45372" s="192"/>
      <c r="J45372" s="192"/>
    </row>
    <row r="45373" spans="9:10" ht="15.75">
      <c r="I45373" s="192"/>
      <c r="J45373" s="192"/>
    </row>
    <row r="45374" spans="9:10" ht="15.75">
      <c r="I45374" s="192"/>
      <c r="J45374" s="192"/>
    </row>
    <row r="45375" spans="9:10" ht="15.75">
      <c r="I45375" s="192"/>
      <c r="J45375" s="192"/>
    </row>
    <row r="45376" spans="9:10" ht="15.75">
      <c r="I45376" s="192"/>
      <c r="J45376" s="192"/>
    </row>
    <row r="45377" spans="9:10" ht="15.75">
      <c r="I45377" s="192"/>
      <c r="J45377" s="192"/>
    </row>
    <row r="45378" spans="9:10" ht="15.75">
      <c r="I45378" s="192"/>
      <c r="J45378" s="192"/>
    </row>
    <row r="45379" spans="9:10" ht="15.75">
      <c r="I45379" s="192"/>
      <c r="J45379" s="192"/>
    </row>
    <row r="45380" spans="9:10" ht="15.75">
      <c r="I45380" s="192"/>
      <c r="J45380" s="192"/>
    </row>
    <row r="45381" spans="9:10" ht="15.75">
      <c r="I45381" s="192"/>
      <c r="J45381" s="192"/>
    </row>
    <row r="45382" spans="9:10" ht="15.75">
      <c r="I45382" s="192"/>
      <c r="J45382" s="192"/>
    </row>
    <row r="45383" spans="9:10" ht="15.75">
      <c r="I45383" s="192"/>
      <c r="J45383" s="192"/>
    </row>
    <row r="45384" spans="9:10" ht="15.75">
      <c r="I45384" s="192"/>
      <c r="J45384" s="192"/>
    </row>
    <row r="45385" spans="9:10" ht="15.75">
      <c r="I45385" s="192"/>
      <c r="J45385" s="192"/>
    </row>
    <row r="45386" spans="9:10" ht="15.75">
      <c r="I45386" s="192"/>
      <c r="J45386" s="192"/>
    </row>
    <row r="45387" spans="9:10" ht="15.75">
      <c r="I45387" s="192"/>
      <c r="J45387" s="192"/>
    </row>
    <row r="45388" spans="9:10" ht="15.75">
      <c r="I45388" s="192"/>
      <c r="J45388" s="192"/>
    </row>
    <row r="45389" spans="9:10" ht="15.75">
      <c r="I45389" s="192"/>
      <c r="J45389" s="192"/>
    </row>
    <row r="45390" spans="9:10" ht="15.75">
      <c r="I45390" s="192"/>
      <c r="J45390" s="192"/>
    </row>
    <row r="45391" spans="9:10" ht="15.75">
      <c r="I45391" s="192"/>
      <c r="J45391" s="192"/>
    </row>
    <row r="45392" spans="9:10" ht="15.75">
      <c r="I45392" s="192"/>
      <c r="J45392" s="192"/>
    </row>
    <row r="45393" spans="9:10" ht="15.75">
      <c r="I45393" s="192"/>
      <c r="J45393" s="192"/>
    </row>
    <row r="45394" spans="9:10" ht="15.75">
      <c r="I45394" s="192"/>
      <c r="J45394" s="192"/>
    </row>
    <row r="45395" spans="9:10" ht="15.75">
      <c r="I45395" s="192"/>
      <c r="J45395" s="192"/>
    </row>
    <row r="45396" spans="9:10" ht="15.75">
      <c r="I45396" s="192"/>
      <c r="J45396" s="192"/>
    </row>
    <row r="45397" spans="9:10" ht="15.75">
      <c r="I45397" s="192"/>
      <c r="J45397" s="192"/>
    </row>
    <row r="45398" spans="9:10" ht="15.75">
      <c r="I45398" s="192"/>
      <c r="J45398" s="192"/>
    </row>
    <row r="45399" spans="9:10" ht="15.75">
      <c r="I45399" s="192"/>
      <c r="J45399" s="192"/>
    </row>
    <row r="45400" spans="9:10" ht="15.75">
      <c r="I45400" s="192"/>
      <c r="J45400" s="192"/>
    </row>
    <row r="45401" spans="9:10" ht="15.75">
      <c r="I45401" s="192"/>
      <c r="J45401" s="192"/>
    </row>
    <row r="45402" spans="9:10" ht="15.75">
      <c r="I45402" s="192"/>
      <c r="J45402" s="192"/>
    </row>
    <row r="45403" spans="9:10" ht="15.75">
      <c r="I45403" s="192"/>
      <c r="J45403" s="192"/>
    </row>
    <row r="45404" spans="9:10" ht="15.75">
      <c r="I45404" s="192"/>
      <c r="J45404" s="192"/>
    </row>
    <row r="45405" spans="9:10" ht="15.75">
      <c r="I45405" s="192"/>
      <c r="J45405" s="192"/>
    </row>
    <row r="45406" spans="9:10" ht="15.75">
      <c r="I45406" s="192"/>
      <c r="J45406" s="192"/>
    </row>
    <row r="45407" spans="9:10" ht="15.75">
      <c r="I45407" s="192"/>
      <c r="J45407" s="192"/>
    </row>
    <row r="45408" spans="9:10" ht="15.75">
      <c r="I45408" s="192"/>
      <c r="J45408" s="192"/>
    </row>
    <row r="45409" spans="9:10" ht="15.75">
      <c r="I45409" s="192"/>
      <c r="J45409" s="192"/>
    </row>
    <row r="45410" spans="9:10" ht="15.75">
      <c r="I45410" s="192"/>
      <c r="J45410" s="192"/>
    </row>
    <row r="45411" spans="9:10" ht="15.75">
      <c r="I45411" s="192"/>
      <c r="J45411" s="192"/>
    </row>
    <row r="45412" spans="9:10" ht="15.75">
      <c r="I45412" s="192"/>
      <c r="J45412" s="192"/>
    </row>
    <row r="45413" spans="9:10" ht="15.75">
      <c r="I45413" s="192"/>
      <c r="J45413" s="192"/>
    </row>
    <row r="45414" spans="9:10" ht="15.75">
      <c r="I45414" s="192"/>
      <c r="J45414" s="192"/>
    </row>
    <row r="45415" spans="9:10" ht="15.75">
      <c r="I45415" s="192"/>
      <c r="J45415" s="192"/>
    </row>
    <row r="45416" spans="9:10" ht="15.75">
      <c r="I45416" s="192"/>
      <c r="J45416" s="192"/>
    </row>
    <row r="45417" spans="9:10" ht="15.75">
      <c r="I45417" s="192"/>
      <c r="J45417" s="192"/>
    </row>
    <row r="45418" spans="9:10" ht="15.75">
      <c r="I45418" s="192"/>
      <c r="J45418" s="192"/>
    </row>
    <row r="45419" spans="9:10" ht="15.75">
      <c r="I45419" s="192"/>
      <c r="J45419" s="192"/>
    </row>
    <row r="45420" spans="9:10" ht="15.75">
      <c r="I45420" s="192"/>
      <c r="J45420" s="192"/>
    </row>
    <row r="45421" spans="9:10" ht="15.75">
      <c r="I45421" s="192"/>
      <c r="J45421" s="192"/>
    </row>
    <row r="45422" spans="9:10" ht="15.75">
      <c r="I45422" s="192"/>
      <c r="J45422" s="192"/>
    </row>
    <row r="45423" spans="9:10" ht="15.75">
      <c r="I45423" s="192"/>
      <c r="J45423" s="192"/>
    </row>
    <row r="45424" spans="9:10" ht="15.75">
      <c r="I45424" s="192"/>
      <c r="J45424" s="192"/>
    </row>
    <row r="45425" spans="9:10" ht="15.75">
      <c r="I45425" s="192"/>
      <c r="J45425" s="192"/>
    </row>
    <row r="45426" spans="9:10" ht="15.75">
      <c r="I45426" s="192"/>
      <c r="J45426" s="192"/>
    </row>
    <row r="45427" spans="9:10" ht="15.75">
      <c r="I45427" s="192"/>
      <c r="J45427" s="192"/>
    </row>
    <row r="45428" spans="9:10" ht="15.75">
      <c r="I45428" s="192"/>
      <c r="J45428" s="192"/>
    </row>
    <row r="45429" spans="9:10" ht="15.75">
      <c r="I45429" s="192"/>
      <c r="J45429" s="192"/>
    </row>
    <row r="45430" spans="9:10" ht="15.75">
      <c r="I45430" s="192"/>
      <c r="J45430" s="192"/>
    </row>
    <row r="45431" spans="9:10" ht="15.75">
      <c r="I45431" s="192"/>
      <c r="J45431" s="192"/>
    </row>
    <row r="45432" spans="9:10" ht="15.75">
      <c r="I45432" s="192"/>
      <c r="J45432" s="192"/>
    </row>
    <row r="45433" spans="9:10" ht="15.75">
      <c r="I45433" s="192"/>
      <c r="J45433" s="192"/>
    </row>
    <row r="45434" spans="9:10" ht="15.75">
      <c r="I45434" s="192"/>
      <c r="J45434" s="192"/>
    </row>
    <row r="45435" spans="9:10" ht="15.75">
      <c r="I45435" s="192"/>
      <c r="J45435" s="192"/>
    </row>
    <row r="45436" spans="9:10" ht="15.75">
      <c r="I45436" s="192"/>
      <c r="J45436" s="192"/>
    </row>
    <row r="45437" spans="9:10" ht="15.75">
      <c r="I45437" s="192"/>
      <c r="J45437" s="192"/>
    </row>
    <row r="45438" spans="9:10" ht="15.75">
      <c r="I45438" s="192"/>
      <c r="J45438" s="192"/>
    </row>
    <row r="45439" spans="9:10" ht="15.75">
      <c r="I45439" s="192"/>
      <c r="J45439" s="192"/>
    </row>
    <row r="45440" spans="9:10" ht="15.75">
      <c r="I45440" s="192"/>
      <c r="J45440" s="192"/>
    </row>
    <row r="45441" spans="9:10" ht="15.75">
      <c r="I45441" s="192"/>
      <c r="J45441" s="192"/>
    </row>
    <row r="45442" spans="9:10" ht="15.75">
      <c r="I45442" s="192"/>
      <c r="J45442" s="192"/>
    </row>
    <row r="45443" spans="9:10" ht="15.75">
      <c r="I45443" s="192"/>
      <c r="J45443" s="192"/>
    </row>
    <row r="45444" spans="9:10" ht="15.75">
      <c r="I45444" s="192"/>
      <c r="J45444" s="192"/>
    </row>
    <row r="45445" spans="9:10" ht="15.75">
      <c r="I45445" s="192"/>
      <c r="J45445" s="192"/>
    </row>
    <row r="45446" spans="9:10" ht="15.75">
      <c r="I45446" s="192"/>
      <c r="J45446" s="192"/>
    </row>
    <row r="45447" spans="9:10" ht="15.75">
      <c r="I45447" s="192"/>
      <c r="J45447" s="192"/>
    </row>
    <row r="45448" spans="9:10" ht="15.75">
      <c r="I45448" s="192"/>
      <c r="J45448" s="192"/>
    </row>
    <row r="45449" spans="9:10" ht="15.75">
      <c r="I45449" s="192"/>
      <c r="J45449" s="192"/>
    </row>
    <row r="45450" spans="9:10" ht="15.75">
      <c r="I45450" s="192"/>
      <c r="J45450" s="192"/>
    </row>
    <row r="45451" spans="9:10" ht="15.75">
      <c r="I45451" s="192"/>
      <c r="J45451" s="192"/>
    </row>
    <row r="45452" spans="9:10" ht="15.75">
      <c r="I45452" s="192"/>
      <c r="J45452" s="192"/>
    </row>
    <row r="45453" spans="9:10" ht="15.75">
      <c r="I45453" s="192"/>
      <c r="J45453" s="192"/>
    </row>
    <row r="45454" spans="9:10" ht="15.75">
      <c r="I45454" s="192"/>
      <c r="J45454" s="192"/>
    </row>
    <row r="45455" spans="9:10" ht="15.75">
      <c r="I45455" s="192"/>
      <c r="J45455" s="192"/>
    </row>
    <row r="45456" spans="9:10" ht="15.75">
      <c r="I45456" s="192"/>
      <c r="J45456" s="192"/>
    </row>
    <row r="45457" spans="9:10" ht="15.75">
      <c r="I45457" s="192"/>
      <c r="J45457" s="192"/>
    </row>
    <row r="45458" spans="9:10" ht="15.75">
      <c r="I45458" s="192"/>
      <c r="J45458" s="192"/>
    </row>
    <row r="45459" spans="9:10" ht="15.75">
      <c r="I45459" s="192"/>
      <c r="J45459" s="192"/>
    </row>
    <row r="45460" spans="9:10" ht="15.75">
      <c r="I45460" s="192"/>
      <c r="J45460" s="192"/>
    </row>
    <row r="45461" spans="9:10" ht="15.75">
      <c r="I45461" s="192"/>
      <c r="J45461" s="192"/>
    </row>
    <row r="45462" spans="9:10" ht="15.75">
      <c r="I45462" s="192"/>
      <c r="J45462" s="192"/>
    </row>
    <row r="45463" spans="9:10" ht="15.75">
      <c r="I45463" s="192"/>
      <c r="J45463" s="192"/>
    </row>
    <row r="45464" spans="9:10" ht="15.75">
      <c r="I45464" s="192"/>
      <c r="J45464" s="192"/>
    </row>
    <row r="45465" spans="9:10" ht="15.75">
      <c r="I45465" s="192"/>
      <c r="J45465" s="192"/>
    </row>
    <row r="45466" spans="9:10" ht="15.75">
      <c r="I45466" s="192"/>
      <c r="J45466" s="192"/>
    </row>
    <row r="45467" spans="9:10" ht="15.75">
      <c r="I45467" s="192"/>
      <c r="J45467" s="192"/>
    </row>
    <row r="45468" spans="9:10" ht="15.75">
      <c r="I45468" s="192"/>
      <c r="J45468" s="192"/>
    </row>
    <row r="45469" spans="9:10" ht="15.75">
      <c r="I45469" s="192"/>
      <c r="J45469" s="192"/>
    </row>
    <row r="45470" spans="9:10" ht="15.75">
      <c r="I45470" s="192"/>
      <c r="J45470" s="192"/>
    </row>
    <row r="45471" spans="9:10" ht="15.75">
      <c r="I45471" s="192"/>
      <c r="J45471" s="192"/>
    </row>
    <row r="45472" spans="9:10" ht="15.75">
      <c r="I45472" s="192"/>
      <c r="J45472" s="192"/>
    </row>
    <row r="45473" spans="9:10" ht="15.75">
      <c r="I45473" s="192"/>
      <c r="J45473" s="192"/>
    </row>
    <row r="45474" spans="9:10" ht="15.75">
      <c r="I45474" s="192"/>
      <c r="J45474" s="192"/>
    </row>
    <row r="45475" spans="9:10" ht="15.75">
      <c r="I45475" s="192"/>
      <c r="J45475" s="192"/>
    </row>
    <row r="45476" spans="9:10" ht="15.75">
      <c r="I45476" s="192"/>
      <c r="J45476" s="192"/>
    </row>
    <row r="45477" spans="9:10" ht="15.75">
      <c r="I45477" s="192"/>
      <c r="J45477" s="192"/>
    </row>
    <row r="45478" spans="9:10" ht="15.75">
      <c r="I45478" s="192"/>
      <c r="J45478" s="192"/>
    </row>
    <row r="45479" spans="9:10" ht="15.75">
      <c r="I45479" s="192"/>
      <c r="J45479" s="192"/>
    </row>
    <row r="45480" spans="9:10" ht="15.75">
      <c r="I45480" s="192"/>
      <c r="J45480" s="192"/>
    </row>
    <row r="45481" spans="9:10" ht="15.75">
      <c r="I45481" s="192"/>
      <c r="J45481" s="192"/>
    </row>
    <row r="45482" spans="9:10" ht="15.75">
      <c r="I45482" s="192"/>
      <c r="J45482" s="192"/>
    </row>
    <row r="45483" spans="9:10" ht="15.75">
      <c r="I45483" s="192"/>
      <c r="J45483" s="192"/>
    </row>
    <row r="45484" spans="9:10" ht="15.75">
      <c r="I45484" s="192"/>
      <c r="J45484" s="192"/>
    </row>
    <row r="45485" spans="9:10" ht="15.75">
      <c r="I45485" s="192"/>
      <c r="J45485" s="192"/>
    </row>
    <row r="45486" spans="9:10" ht="15.75">
      <c r="I45486" s="192"/>
      <c r="J45486" s="192"/>
    </row>
    <row r="45487" spans="9:10" ht="15.75">
      <c r="I45487" s="192"/>
      <c r="J45487" s="192"/>
    </row>
    <row r="45488" spans="9:10" ht="15.75">
      <c r="I45488" s="192"/>
      <c r="J45488" s="192"/>
    </row>
    <row r="45489" spans="9:10" ht="15.75">
      <c r="I45489" s="192"/>
      <c r="J45489" s="192"/>
    </row>
    <row r="45490" spans="9:10" ht="15.75">
      <c r="I45490" s="192"/>
      <c r="J45490" s="192"/>
    </row>
    <row r="45491" spans="9:10" ht="15.75">
      <c r="I45491" s="192"/>
      <c r="J45491" s="192"/>
    </row>
    <row r="45492" spans="9:10" ht="15.75">
      <c r="I45492" s="192"/>
      <c r="J45492" s="192"/>
    </row>
    <row r="45493" spans="9:10" ht="15.75">
      <c r="I45493" s="192"/>
      <c r="J45493" s="192"/>
    </row>
    <row r="45494" spans="9:10" ht="15.75">
      <c r="I45494" s="192"/>
      <c r="J45494" s="192"/>
    </row>
    <row r="45495" spans="9:10" ht="15.75">
      <c r="I45495" s="192"/>
      <c r="J45495" s="192"/>
    </row>
    <row r="45496" spans="9:10" ht="15.75">
      <c r="I45496" s="192"/>
      <c r="J45496" s="192"/>
    </row>
    <row r="45497" spans="9:10" ht="15.75">
      <c r="I45497" s="192"/>
      <c r="J45497" s="192"/>
    </row>
    <row r="45498" spans="9:10" ht="15.75">
      <c r="I45498" s="192"/>
      <c r="J45498" s="192"/>
    </row>
    <row r="45499" spans="9:10" ht="15.75">
      <c r="I45499" s="192"/>
      <c r="J45499" s="192"/>
    </row>
    <row r="45500" spans="9:10" ht="15.75">
      <c r="I45500" s="192"/>
      <c r="J45500" s="192"/>
    </row>
    <row r="45501" spans="9:10" ht="15.75">
      <c r="I45501" s="192"/>
      <c r="J45501" s="192"/>
    </row>
    <row r="45502" spans="9:10" ht="15.75">
      <c r="I45502" s="192"/>
      <c r="J45502" s="192"/>
    </row>
    <row r="45503" spans="9:10" ht="15.75">
      <c r="I45503" s="192"/>
      <c r="J45503" s="192"/>
    </row>
    <row r="45504" spans="9:10" ht="15.75">
      <c r="I45504" s="192"/>
      <c r="J45504" s="192"/>
    </row>
    <row r="45505" spans="9:10" ht="15.75">
      <c r="I45505" s="192"/>
      <c r="J45505" s="192"/>
    </row>
    <row r="45506" spans="9:10" ht="15.75">
      <c r="I45506" s="192"/>
      <c r="J45506" s="192"/>
    </row>
    <row r="45507" spans="9:10" ht="15.75">
      <c r="I45507" s="192"/>
      <c r="J45507" s="192"/>
    </row>
    <row r="45508" spans="9:10" ht="15.75">
      <c r="I45508" s="192"/>
      <c r="J45508" s="192"/>
    </row>
    <row r="45509" spans="9:10" ht="15.75">
      <c r="I45509" s="192"/>
      <c r="J45509" s="192"/>
    </row>
    <row r="45510" spans="9:10" ht="15.75">
      <c r="I45510" s="192"/>
      <c r="J45510" s="192"/>
    </row>
    <row r="45511" spans="9:10" ht="15.75">
      <c r="I45511" s="192"/>
      <c r="J45511" s="192"/>
    </row>
    <row r="45512" spans="9:10" ht="15.75">
      <c r="I45512" s="192"/>
      <c r="J45512" s="192"/>
    </row>
    <row r="45513" spans="9:10" ht="15.75">
      <c r="I45513" s="192"/>
      <c r="J45513" s="192"/>
    </row>
    <row r="45514" spans="9:10" ht="15.75">
      <c r="I45514" s="192"/>
      <c r="J45514" s="192"/>
    </row>
    <row r="45515" spans="9:10" ht="15.75">
      <c r="I45515" s="192"/>
      <c r="J45515" s="192"/>
    </row>
    <row r="45516" spans="9:10" ht="15.75">
      <c r="I45516" s="192"/>
      <c r="J45516" s="192"/>
    </row>
    <row r="45517" spans="9:10" ht="15.75">
      <c r="I45517" s="192"/>
      <c r="J45517" s="192"/>
    </row>
    <row r="45518" spans="9:10" ht="15.75">
      <c r="I45518" s="192"/>
      <c r="J45518" s="192"/>
    </row>
    <row r="45519" spans="9:10" ht="15.75">
      <c r="I45519" s="192"/>
      <c r="J45519" s="192"/>
    </row>
    <row r="45520" spans="9:10" ht="15.75">
      <c r="I45520" s="192"/>
      <c r="J45520" s="192"/>
    </row>
    <row r="45521" spans="9:10" ht="15.75">
      <c r="I45521" s="192"/>
      <c r="J45521" s="192"/>
    </row>
    <row r="45522" spans="9:10" ht="15.75">
      <c r="I45522" s="192"/>
      <c r="J45522" s="192"/>
    </row>
    <row r="45523" spans="9:10" ht="15.75">
      <c r="I45523" s="192"/>
      <c r="J45523" s="192"/>
    </row>
    <row r="45524" spans="9:10" ht="15.75">
      <c r="I45524" s="192"/>
      <c r="J45524" s="192"/>
    </row>
    <row r="45525" spans="9:10" ht="15.75">
      <c r="I45525" s="192"/>
      <c r="J45525" s="192"/>
    </row>
    <row r="45526" spans="9:10" ht="15.75">
      <c r="I45526" s="192"/>
      <c r="J45526" s="192"/>
    </row>
    <row r="45527" spans="9:10" ht="15.75">
      <c r="I45527" s="192"/>
      <c r="J45527" s="192"/>
    </row>
    <row r="45528" spans="9:10" ht="15.75">
      <c r="I45528" s="192"/>
      <c r="J45528" s="192"/>
    </row>
    <row r="45529" spans="9:10" ht="15.75">
      <c r="I45529" s="192"/>
      <c r="J45529" s="192"/>
    </row>
    <row r="45530" spans="9:10" ht="15.75">
      <c r="I45530" s="192"/>
      <c r="J45530" s="192"/>
    </row>
    <row r="45531" spans="9:10" ht="15.75">
      <c r="I45531" s="192"/>
      <c r="J45531" s="192"/>
    </row>
    <row r="45532" spans="9:10" ht="15.75">
      <c r="I45532" s="192"/>
      <c r="J45532" s="192"/>
    </row>
    <row r="45533" spans="9:10" ht="15.75">
      <c r="I45533" s="192"/>
      <c r="J45533" s="192"/>
    </row>
    <row r="45534" spans="9:10" ht="15.75">
      <c r="I45534" s="192"/>
      <c r="J45534" s="192"/>
    </row>
    <row r="45535" spans="9:10" ht="15.75">
      <c r="I45535" s="192"/>
      <c r="J45535" s="192"/>
    </row>
    <row r="45536" spans="9:10" ht="15.75">
      <c r="I45536" s="192"/>
      <c r="J45536" s="192"/>
    </row>
    <row r="45537" spans="9:10" ht="15.75">
      <c r="I45537" s="192"/>
      <c r="J45537" s="192"/>
    </row>
    <row r="45538" spans="9:10" ht="15.75">
      <c r="I45538" s="192"/>
      <c r="J45538" s="192"/>
    </row>
    <row r="45539" spans="9:10" ht="15.75">
      <c r="I45539" s="192"/>
      <c r="J45539" s="192"/>
    </row>
    <row r="45540" spans="9:10" ht="15.75">
      <c r="I45540" s="192"/>
      <c r="J45540" s="192"/>
    </row>
    <row r="45541" spans="9:10" ht="15.75">
      <c r="I45541" s="192"/>
      <c r="J45541" s="192"/>
    </row>
    <row r="45542" spans="9:10" ht="15.75">
      <c r="I45542" s="192"/>
      <c r="J45542" s="192"/>
    </row>
    <row r="45543" spans="9:10" ht="15.75">
      <c r="I45543" s="192"/>
      <c r="J45543" s="192"/>
    </row>
    <row r="45544" spans="9:10" ht="15.75">
      <c r="I45544" s="192"/>
      <c r="J45544" s="192"/>
    </row>
    <row r="45545" spans="9:10" ht="15.75">
      <c r="I45545" s="192"/>
      <c r="J45545" s="192"/>
    </row>
    <row r="45546" spans="9:10" ht="15.75">
      <c r="I45546" s="192"/>
      <c r="J45546" s="192"/>
    </row>
    <row r="45547" spans="9:10" ht="15.75">
      <c r="I45547" s="192"/>
      <c r="J45547" s="192"/>
    </row>
    <row r="45548" spans="9:10" ht="15.75">
      <c r="I45548" s="192"/>
      <c r="J45548" s="192"/>
    </row>
    <row r="45549" spans="9:10" ht="15.75">
      <c r="I45549" s="192"/>
      <c r="J45549" s="192"/>
    </row>
    <row r="45550" spans="9:10" ht="15.75">
      <c r="I45550" s="192"/>
      <c r="J45550" s="192"/>
    </row>
    <row r="45551" spans="9:10" ht="15.75">
      <c r="I45551" s="192"/>
      <c r="J45551" s="192"/>
    </row>
    <row r="45552" spans="9:10" ht="15.75">
      <c r="I45552" s="192"/>
      <c r="J45552" s="192"/>
    </row>
    <row r="45553" spans="9:10" ht="15.75">
      <c r="I45553" s="192"/>
      <c r="J45553" s="192"/>
    </row>
    <row r="45554" spans="9:10" ht="15.75">
      <c r="I45554" s="192"/>
      <c r="J45554" s="192"/>
    </row>
    <row r="45555" spans="9:10" ht="15.75">
      <c r="I45555" s="192"/>
      <c r="J45555" s="192"/>
    </row>
    <row r="45556" spans="9:10" ht="15.75">
      <c r="I45556" s="192"/>
      <c r="J45556" s="192"/>
    </row>
    <row r="45557" spans="9:10" ht="15.75">
      <c r="I45557" s="192"/>
      <c r="J45557" s="192"/>
    </row>
    <row r="45558" spans="9:10" ht="15.75">
      <c r="I45558" s="192"/>
      <c r="J45558" s="192"/>
    </row>
    <row r="45559" spans="9:10" ht="15.75">
      <c r="I45559" s="192"/>
      <c r="J45559" s="192"/>
    </row>
    <row r="45560" spans="9:10" ht="15.75">
      <c r="I45560" s="192"/>
      <c r="J45560" s="192"/>
    </row>
    <row r="45561" spans="9:10" ht="15.75">
      <c r="I45561" s="192"/>
      <c r="J45561" s="192"/>
    </row>
    <row r="45562" spans="9:10" ht="15.75">
      <c r="I45562" s="192"/>
      <c r="J45562" s="192"/>
    </row>
    <row r="45563" spans="9:10" ht="15.75">
      <c r="I45563" s="192"/>
      <c r="J45563" s="192"/>
    </row>
    <row r="45564" spans="9:10" ht="15.75">
      <c r="I45564" s="192"/>
      <c r="J45564" s="192"/>
    </row>
    <row r="45565" spans="9:10" ht="15.75">
      <c r="I45565" s="192"/>
      <c r="J45565" s="192"/>
    </row>
    <row r="45566" spans="9:10" ht="15.75">
      <c r="I45566" s="192"/>
      <c r="J45566" s="192"/>
    </row>
    <row r="45567" spans="9:10" ht="15.75">
      <c r="I45567" s="192"/>
      <c r="J45567" s="192"/>
    </row>
    <row r="45568" spans="9:10" ht="15.75">
      <c r="I45568" s="192"/>
      <c r="J45568" s="192"/>
    </row>
    <row r="45569" spans="9:10" ht="15.75">
      <c r="I45569" s="192"/>
      <c r="J45569" s="192"/>
    </row>
    <row r="45570" spans="9:10" ht="15.75">
      <c r="I45570" s="192"/>
      <c r="J45570" s="192"/>
    </row>
    <row r="45571" spans="9:10" ht="15.75">
      <c r="I45571" s="192"/>
      <c r="J45571" s="192"/>
    </row>
    <row r="45572" spans="9:10" ht="15.75">
      <c r="I45572" s="192"/>
      <c r="J45572" s="192"/>
    </row>
    <row r="45573" spans="9:10" ht="15.75">
      <c r="I45573" s="192"/>
      <c r="J45573" s="192"/>
    </row>
    <row r="45574" spans="9:10" ht="15.75">
      <c r="I45574" s="192"/>
      <c r="J45574" s="192"/>
    </row>
    <row r="45575" spans="9:10" ht="15.75">
      <c r="I45575" s="192"/>
      <c r="J45575" s="192"/>
    </row>
    <row r="45576" spans="9:10" ht="15.75">
      <c r="I45576" s="192"/>
      <c r="J45576" s="192"/>
    </row>
    <row r="45577" spans="9:10" ht="15.75">
      <c r="I45577" s="192"/>
      <c r="J45577" s="192"/>
    </row>
    <row r="45578" spans="9:10" ht="15.75">
      <c r="I45578" s="192"/>
      <c r="J45578" s="192"/>
    </row>
    <row r="45579" spans="9:10" ht="15.75">
      <c r="I45579" s="192"/>
      <c r="J45579" s="192"/>
    </row>
    <row r="45580" spans="9:10" ht="15.75">
      <c r="I45580" s="192"/>
      <c r="J45580" s="192"/>
    </row>
    <row r="45581" spans="9:10" ht="15.75">
      <c r="I45581" s="192"/>
      <c r="J45581" s="192"/>
    </row>
    <row r="45582" spans="9:10" ht="15.75">
      <c r="I45582" s="192"/>
      <c r="J45582" s="192"/>
    </row>
    <row r="45583" spans="9:10" ht="15.75">
      <c r="I45583" s="192"/>
      <c r="J45583" s="192"/>
    </row>
    <row r="45584" spans="9:10" ht="15.75">
      <c r="I45584" s="192"/>
      <c r="J45584" s="192"/>
    </row>
    <row r="45585" spans="9:10" ht="15.75">
      <c r="I45585" s="192"/>
      <c r="J45585" s="192"/>
    </row>
    <row r="45586" spans="9:10" ht="15.75">
      <c r="I45586" s="192"/>
      <c r="J45586" s="192"/>
    </row>
    <row r="45587" spans="9:10" ht="15.75">
      <c r="I45587" s="192"/>
      <c r="J45587" s="192"/>
    </row>
    <row r="45588" spans="9:10" ht="15.75">
      <c r="I45588" s="192"/>
      <c r="J45588" s="192"/>
    </row>
    <row r="45589" spans="9:10" ht="15.75">
      <c r="I45589" s="192"/>
      <c r="J45589" s="192"/>
    </row>
    <row r="45590" spans="9:10" ht="15.75">
      <c r="I45590" s="192"/>
      <c r="J45590" s="192"/>
    </row>
    <row r="45591" spans="9:10" ht="15.75">
      <c r="I45591" s="192"/>
      <c r="J45591" s="192"/>
    </row>
    <row r="45592" spans="9:10" ht="15.75">
      <c r="I45592" s="192"/>
      <c r="J45592" s="192"/>
    </row>
    <row r="45593" spans="9:10" ht="15.75">
      <c r="I45593" s="192"/>
      <c r="J45593" s="192"/>
    </row>
    <row r="45594" spans="9:10" ht="15.75">
      <c r="I45594" s="192"/>
      <c r="J45594" s="192"/>
    </row>
    <row r="45595" spans="9:10" ht="15.75">
      <c r="I45595" s="192"/>
      <c r="J45595" s="192"/>
    </row>
    <row r="45596" spans="9:10" ht="15.75">
      <c r="I45596" s="192"/>
      <c r="J45596" s="192"/>
    </row>
    <row r="45597" spans="9:10" ht="15.75">
      <c r="I45597" s="192"/>
      <c r="J45597" s="192"/>
    </row>
    <row r="45598" spans="9:10" ht="15.75">
      <c r="I45598" s="192"/>
      <c r="J45598" s="192"/>
    </row>
    <row r="45599" spans="9:10" ht="15.75">
      <c r="I45599" s="192"/>
      <c r="J45599" s="192"/>
    </row>
    <row r="45600" spans="9:10" ht="15.75">
      <c r="I45600" s="192"/>
      <c r="J45600" s="192"/>
    </row>
    <row r="45601" spans="9:10" ht="15.75">
      <c r="I45601" s="192"/>
      <c r="J45601" s="192"/>
    </row>
    <row r="45602" spans="9:10" ht="15.75">
      <c r="I45602" s="192"/>
      <c r="J45602" s="192"/>
    </row>
    <row r="45603" spans="9:10" ht="15.75">
      <c r="I45603" s="192"/>
      <c r="J45603" s="192"/>
    </row>
    <row r="45604" spans="9:10" ht="15.75">
      <c r="I45604" s="192"/>
      <c r="J45604" s="192"/>
    </row>
    <row r="45605" spans="9:10" ht="15.75">
      <c r="I45605" s="192"/>
      <c r="J45605" s="192"/>
    </row>
    <row r="45606" spans="9:10" ht="15.75">
      <c r="I45606" s="192"/>
      <c r="J45606" s="192"/>
    </row>
    <row r="45607" spans="9:10" ht="15.75">
      <c r="I45607" s="192"/>
      <c r="J45607" s="192"/>
    </row>
    <row r="45608" spans="9:10" ht="15.75">
      <c r="I45608" s="192"/>
      <c r="J45608" s="192"/>
    </row>
    <row r="45609" spans="9:10" ht="15.75">
      <c r="I45609" s="192"/>
      <c r="J45609" s="192"/>
    </row>
    <row r="45610" spans="9:10" ht="15.75">
      <c r="I45610" s="192"/>
      <c r="J45610" s="192"/>
    </row>
    <row r="45611" spans="9:10" ht="15.75">
      <c r="I45611" s="192"/>
      <c r="J45611" s="192"/>
    </row>
    <row r="45612" spans="9:10" ht="15.75">
      <c r="I45612" s="192"/>
      <c r="J45612" s="192"/>
    </row>
    <row r="45613" spans="9:10" ht="15.75">
      <c r="I45613" s="192"/>
      <c r="J45613" s="192"/>
    </row>
    <row r="45614" spans="9:10" ht="15.75">
      <c r="I45614" s="192"/>
      <c r="J45614" s="192"/>
    </row>
    <row r="45615" spans="9:10" ht="15.75">
      <c r="I45615" s="192"/>
      <c r="J45615" s="192"/>
    </row>
    <row r="45616" spans="9:10" ht="15.75">
      <c r="I45616" s="192"/>
      <c r="J45616" s="192"/>
    </row>
    <row r="45617" spans="9:10" ht="15.75">
      <c r="I45617" s="192"/>
      <c r="J45617" s="192"/>
    </row>
    <row r="45618" spans="9:10" ht="15.75">
      <c r="I45618" s="192"/>
      <c r="J45618" s="192"/>
    </row>
    <row r="45619" spans="9:10" ht="15.75">
      <c r="I45619" s="192"/>
      <c r="J45619" s="192"/>
    </row>
    <row r="45620" spans="9:10" ht="15.75">
      <c r="I45620" s="192"/>
      <c r="J45620" s="192"/>
    </row>
    <row r="45621" spans="9:10" ht="15.75">
      <c r="I45621" s="192"/>
      <c r="J45621" s="192"/>
    </row>
    <row r="45622" spans="9:10" ht="15.75">
      <c r="I45622" s="192"/>
      <c r="J45622" s="192"/>
    </row>
    <row r="45623" spans="9:10" ht="15.75">
      <c r="I45623" s="192"/>
      <c r="J45623" s="192"/>
    </row>
    <row r="45624" spans="9:10" ht="15.75">
      <c r="I45624" s="192"/>
      <c r="J45624" s="192"/>
    </row>
    <row r="45625" spans="9:10" ht="15.75">
      <c r="I45625" s="192"/>
      <c r="J45625" s="192"/>
    </row>
    <row r="45626" spans="9:10" ht="15.75">
      <c r="I45626" s="192"/>
      <c r="J45626" s="192"/>
    </row>
    <row r="45627" spans="9:10" ht="15.75">
      <c r="I45627" s="192"/>
      <c r="J45627" s="192"/>
    </row>
    <row r="45628" spans="9:10" ht="15.75">
      <c r="I45628" s="192"/>
      <c r="J45628" s="192"/>
    </row>
    <row r="45629" spans="9:10" ht="15.75">
      <c r="I45629" s="192"/>
      <c r="J45629" s="192"/>
    </row>
    <row r="45630" spans="9:10" ht="15.75">
      <c r="I45630" s="192"/>
      <c r="J45630" s="192"/>
    </row>
    <row r="45631" spans="9:10" ht="15.75">
      <c r="I45631" s="192"/>
      <c r="J45631" s="192"/>
    </row>
    <row r="45632" spans="9:10" ht="15.75">
      <c r="I45632" s="192"/>
      <c r="J45632" s="192"/>
    </row>
    <row r="45633" spans="9:10" ht="15.75">
      <c r="I45633" s="192"/>
      <c r="J45633" s="192"/>
    </row>
    <row r="45634" spans="9:10" ht="15.75">
      <c r="I45634" s="192"/>
      <c r="J45634" s="192"/>
    </row>
    <row r="45635" spans="9:10" ht="15.75">
      <c r="I45635" s="192"/>
      <c r="J45635" s="192"/>
    </row>
    <row r="45636" spans="9:10" ht="15.75">
      <c r="I45636" s="192"/>
      <c r="J45636" s="192"/>
    </row>
    <row r="45637" spans="9:10" ht="15.75">
      <c r="I45637" s="192"/>
      <c r="J45637" s="192"/>
    </row>
    <row r="45638" spans="9:10" ht="15.75">
      <c r="I45638" s="192"/>
      <c r="J45638" s="192"/>
    </row>
    <row r="45639" spans="9:10" ht="15.75">
      <c r="I45639" s="192"/>
      <c r="J45639" s="192"/>
    </row>
    <row r="45640" spans="9:10" ht="15.75">
      <c r="I45640" s="192"/>
      <c r="J45640" s="192"/>
    </row>
    <row r="45641" spans="9:10" ht="15.75">
      <c r="I45641" s="192"/>
      <c r="J45641" s="192"/>
    </row>
    <row r="45642" spans="9:10" ht="15.75">
      <c r="I45642" s="192"/>
      <c r="J45642" s="192"/>
    </row>
    <row r="45643" spans="9:10" ht="15.75">
      <c r="I45643" s="192"/>
      <c r="J45643" s="192"/>
    </row>
    <row r="45644" spans="9:10" ht="15.75">
      <c r="I45644" s="192"/>
      <c r="J45644" s="192"/>
    </row>
    <row r="45645" spans="9:10" ht="15.75">
      <c r="I45645" s="192"/>
      <c r="J45645" s="192"/>
    </row>
    <row r="45646" spans="9:10" ht="15.75">
      <c r="I45646" s="192"/>
      <c r="J45646" s="192"/>
    </row>
    <row r="45647" spans="9:10" ht="15.75">
      <c r="I45647" s="192"/>
      <c r="J45647" s="192"/>
    </row>
    <row r="45648" spans="9:10" ht="15.75">
      <c r="I45648" s="192"/>
      <c r="J45648" s="192"/>
    </row>
    <row r="45649" spans="9:10" ht="15.75">
      <c r="I45649" s="192"/>
      <c r="J45649" s="192"/>
    </row>
    <row r="45650" spans="9:10" ht="15.75">
      <c r="I45650" s="192"/>
      <c r="J45650" s="192"/>
    </row>
    <row r="45651" spans="9:10" ht="15.75">
      <c r="I45651" s="192"/>
      <c r="J45651" s="192"/>
    </row>
    <row r="45652" spans="9:10" ht="15.75">
      <c r="I45652" s="192"/>
      <c r="J45652" s="192"/>
    </row>
    <row r="45653" spans="9:10" ht="15.75">
      <c r="I45653" s="192"/>
      <c r="J45653" s="192"/>
    </row>
    <row r="45654" spans="9:10" ht="15.75">
      <c r="I45654" s="192"/>
      <c r="J45654" s="192"/>
    </row>
    <row r="45655" spans="9:10" ht="15.75">
      <c r="I45655" s="192"/>
      <c r="J45655" s="192"/>
    </row>
    <row r="45656" spans="9:10" ht="15.75">
      <c r="I45656" s="192"/>
      <c r="J45656" s="192"/>
    </row>
    <row r="45657" spans="9:10" ht="15.75">
      <c r="I45657" s="192"/>
      <c r="J45657" s="192"/>
    </row>
    <row r="45658" spans="9:10" ht="15.75">
      <c r="I45658" s="192"/>
      <c r="J45658" s="192"/>
    </row>
    <row r="45659" spans="9:10" ht="15.75">
      <c r="I45659" s="192"/>
      <c r="J45659" s="192"/>
    </row>
    <row r="45660" spans="9:10" ht="15.75">
      <c r="I45660" s="192"/>
      <c r="J45660" s="192"/>
    </row>
    <row r="45661" spans="9:10" ht="15.75">
      <c r="I45661" s="192"/>
      <c r="J45661" s="192"/>
    </row>
    <row r="45662" spans="9:10" ht="15.75">
      <c r="I45662" s="192"/>
      <c r="J45662" s="192"/>
    </row>
    <row r="45663" spans="9:10" ht="15.75">
      <c r="I45663" s="192"/>
      <c r="J45663" s="192"/>
    </row>
    <row r="45664" spans="9:10" ht="15.75">
      <c r="I45664" s="192"/>
      <c r="J45664" s="192"/>
    </row>
    <row r="45665" spans="9:10" ht="15.75">
      <c r="I45665" s="192"/>
      <c r="J45665" s="192"/>
    </row>
    <row r="45666" spans="9:10" ht="15.75">
      <c r="I45666" s="192"/>
      <c r="J45666" s="192"/>
    </row>
    <row r="45667" spans="9:10" ht="15.75">
      <c r="I45667" s="192"/>
      <c r="J45667" s="192"/>
    </row>
    <row r="45668" spans="9:10" ht="15.75">
      <c r="I45668" s="192"/>
      <c r="J45668" s="192"/>
    </row>
    <row r="45669" spans="9:10" ht="15.75">
      <c r="I45669" s="192"/>
      <c r="J45669" s="192"/>
    </row>
    <row r="45670" spans="9:10" ht="15.75">
      <c r="I45670" s="192"/>
      <c r="J45670" s="192"/>
    </row>
    <row r="45671" spans="9:10" ht="15.75">
      <c r="I45671" s="192"/>
      <c r="J45671" s="192"/>
    </row>
    <row r="45672" spans="9:10" ht="15.75">
      <c r="I45672" s="192"/>
      <c r="J45672" s="192"/>
    </row>
    <row r="45673" spans="9:10" ht="15.75">
      <c r="I45673" s="192"/>
      <c r="J45673" s="192"/>
    </row>
    <row r="45674" spans="9:10" ht="15.75">
      <c r="I45674" s="192"/>
      <c r="J45674" s="192"/>
    </row>
    <row r="45675" spans="9:10" ht="15.75">
      <c r="I45675" s="192"/>
      <c r="J45675" s="192"/>
    </row>
    <row r="45676" spans="9:10" ht="15.75">
      <c r="I45676" s="192"/>
      <c r="J45676" s="192"/>
    </row>
    <row r="45677" spans="9:10" ht="15.75">
      <c r="I45677" s="192"/>
      <c r="J45677" s="192"/>
    </row>
    <row r="45678" spans="9:10" ht="15.75">
      <c r="I45678" s="192"/>
      <c r="J45678" s="192"/>
    </row>
    <row r="45679" spans="9:10" ht="15.75">
      <c r="I45679" s="192"/>
      <c r="J45679" s="192"/>
    </row>
    <row r="45680" spans="9:10" ht="15.75">
      <c r="I45680" s="192"/>
      <c r="J45680" s="192"/>
    </row>
    <row r="45681" spans="9:10" ht="15.75">
      <c r="I45681" s="192"/>
      <c r="J45681" s="192"/>
    </row>
    <row r="45682" spans="9:10" ht="15.75">
      <c r="I45682" s="192"/>
      <c r="J45682" s="192"/>
    </row>
    <row r="45683" spans="9:10" ht="15.75">
      <c r="I45683" s="192"/>
      <c r="J45683" s="192"/>
    </row>
    <row r="45684" spans="9:10" ht="15.75">
      <c r="I45684" s="192"/>
      <c r="J45684" s="192"/>
    </row>
    <row r="45685" spans="9:10" ht="15.75">
      <c r="I45685" s="192"/>
      <c r="J45685" s="192"/>
    </row>
    <row r="45686" spans="9:10" ht="15.75">
      <c r="I45686" s="192"/>
      <c r="J45686" s="192"/>
    </row>
    <row r="45687" spans="9:10" ht="15.75">
      <c r="I45687" s="192"/>
      <c r="J45687" s="192"/>
    </row>
    <row r="45688" spans="9:10" ht="15.75">
      <c r="I45688" s="192"/>
      <c r="J45688" s="192"/>
    </row>
    <row r="45689" spans="9:10" ht="15.75">
      <c r="I45689" s="192"/>
      <c r="J45689" s="192"/>
    </row>
    <row r="45690" spans="9:10" ht="15.75">
      <c r="I45690" s="192"/>
      <c r="J45690" s="192"/>
    </row>
    <row r="45691" spans="9:10" ht="15.75">
      <c r="I45691" s="192"/>
      <c r="J45691" s="192"/>
    </row>
    <row r="45692" spans="9:10" ht="15.75">
      <c r="I45692" s="192"/>
      <c r="J45692" s="192"/>
    </row>
    <row r="45693" spans="9:10" ht="15.75">
      <c r="I45693" s="192"/>
      <c r="J45693" s="192"/>
    </row>
    <row r="45694" spans="9:10" ht="15.75">
      <c r="I45694" s="192"/>
      <c r="J45694" s="192"/>
    </row>
    <row r="45695" spans="9:10" ht="15.75">
      <c r="I45695" s="192"/>
      <c r="J45695" s="192"/>
    </row>
    <row r="45696" spans="9:10" ht="15.75">
      <c r="I45696" s="192"/>
      <c r="J45696" s="192"/>
    </row>
    <row r="45697" spans="9:10" ht="15.75">
      <c r="I45697" s="192"/>
      <c r="J45697" s="192"/>
    </row>
    <row r="45698" spans="9:10" ht="15.75">
      <c r="I45698" s="192"/>
      <c r="J45698" s="192"/>
    </row>
    <row r="45699" spans="9:10" ht="15.75">
      <c r="I45699" s="192"/>
      <c r="J45699" s="192"/>
    </row>
    <row r="45700" spans="9:10" ht="15.75">
      <c r="I45700" s="192"/>
      <c r="J45700" s="192"/>
    </row>
    <row r="45701" spans="9:10" ht="15.75">
      <c r="I45701" s="192"/>
      <c r="J45701" s="192"/>
    </row>
    <row r="45702" spans="9:10" ht="15.75">
      <c r="I45702" s="192"/>
      <c r="J45702" s="192"/>
    </row>
    <row r="45703" spans="9:10" ht="15.75">
      <c r="I45703" s="192"/>
      <c r="J45703" s="192"/>
    </row>
    <row r="45704" spans="9:10" ht="15.75">
      <c r="I45704" s="192"/>
      <c r="J45704" s="192"/>
    </row>
    <row r="45705" spans="9:10" ht="15.75">
      <c r="I45705" s="192"/>
      <c r="J45705" s="192"/>
    </row>
    <row r="45706" spans="9:10" ht="15.75">
      <c r="I45706" s="192"/>
      <c r="J45706" s="192"/>
    </row>
    <row r="45707" spans="9:10" ht="15.75">
      <c r="I45707" s="192"/>
      <c r="J45707" s="192"/>
    </row>
    <row r="45708" spans="9:10" ht="15.75">
      <c r="I45708" s="192"/>
      <c r="J45708" s="192"/>
    </row>
    <row r="45709" spans="9:10" ht="15.75">
      <c r="I45709" s="192"/>
      <c r="J45709" s="192"/>
    </row>
    <row r="45710" spans="9:10" ht="15.75">
      <c r="I45710" s="192"/>
      <c r="J45710" s="192"/>
    </row>
    <row r="45711" spans="9:10" ht="15.75">
      <c r="I45711" s="192"/>
      <c r="J45711" s="192"/>
    </row>
    <row r="45712" spans="9:10" ht="15.75">
      <c r="I45712" s="192"/>
      <c r="J45712" s="192"/>
    </row>
    <row r="45713" spans="9:10" ht="15.75">
      <c r="I45713" s="192"/>
      <c r="J45713" s="192"/>
    </row>
    <row r="45714" spans="9:10" ht="15.75">
      <c r="I45714" s="192"/>
      <c r="J45714" s="192"/>
    </row>
    <row r="45715" spans="9:10" ht="15.75">
      <c r="I45715" s="192"/>
      <c r="J45715" s="192"/>
    </row>
    <row r="45716" spans="9:10" ht="15.75">
      <c r="I45716" s="192"/>
      <c r="J45716" s="192"/>
    </row>
    <row r="45717" spans="9:10" ht="15.75">
      <c r="I45717" s="192"/>
      <c r="J45717" s="192"/>
    </row>
    <row r="45718" spans="9:10" ht="15.75">
      <c r="I45718" s="192"/>
      <c r="J45718" s="192"/>
    </row>
    <row r="45719" spans="9:10" ht="15.75">
      <c r="I45719" s="192"/>
      <c r="J45719" s="192"/>
    </row>
    <row r="45720" spans="9:10" ht="15.75">
      <c r="I45720" s="192"/>
      <c r="J45720" s="192"/>
    </row>
    <row r="45721" spans="9:10" ht="15.75">
      <c r="I45721" s="192"/>
      <c r="J45721" s="192"/>
    </row>
    <row r="45722" spans="9:10" ht="15.75">
      <c r="I45722" s="192"/>
      <c r="J45722" s="192"/>
    </row>
    <row r="45723" spans="9:10" ht="15.75">
      <c r="I45723" s="192"/>
      <c r="J45723" s="192"/>
    </row>
    <row r="45724" spans="9:10" ht="15.75">
      <c r="I45724" s="192"/>
      <c r="J45724" s="192"/>
    </row>
    <row r="45725" spans="9:10" ht="15.75">
      <c r="I45725" s="192"/>
      <c r="J45725" s="192"/>
    </row>
    <row r="45726" spans="9:10" ht="15.75">
      <c r="I45726" s="192"/>
      <c r="J45726" s="192"/>
    </row>
    <row r="45727" spans="9:10" ht="15.75">
      <c r="I45727" s="192"/>
      <c r="J45727" s="192"/>
    </row>
    <row r="45728" spans="9:10" ht="15.75">
      <c r="I45728" s="192"/>
      <c r="J45728" s="192"/>
    </row>
    <row r="45729" spans="9:10" ht="15.75">
      <c r="I45729" s="192"/>
      <c r="J45729" s="192"/>
    </row>
    <row r="45730" spans="9:10" ht="15.75">
      <c r="I45730" s="192"/>
      <c r="J45730" s="192"/>
    </row>
    <row r="45731" spans="9:10" ht="15.75">
      <c r="I45731" s="192"/>
      <c r="J45731" s="192"/>
    </row>
    <row r="45732" spans="9:10" ht="15.75">
      <c r="I45732" s="192"/>
      <c r="J45732" s="192"/>
    </row>
    <row r="45733" spans="9:10" ht="15.75">
      <c r="I45733" s="192"/>
      <c r="J45733" s="192"/>
    </row>
    <row r="45734" spans="9:10" ht="15.75">
      <c r="I45734" s="192"/>
      <c r="J45734" s="192"/>
    </row>
    <row r="45735" spans="9:10" ht="15.75">
      <c r="I45735" s="192"/>
      <c r="J45735" s="192"/>
    </row>
    <row r="45736" spans="9:10" ht="15.75">
      <c r="I45736" s="192"/>
      <c r="J45736" s="192"/>
    </row>
    <row r="45737" spans="9:10" ht="15.75">
      <c r="I45737" s="192"/>
      <c r="J45737" s="192"/>
    </row>
    <row r="45738" spans="9:10" ht="15.75">
      <c r="I45738" s="192"/>
      <c r="J45738" s="192"/>
    </row>
    <row r="45739" spans="9:10" ht="15.75">
      <c r="I45739" s="192"/>
      <c r="J45739" s="192"/>
    </row>
    <row r="45740" spans="9:10" ht="15.75">
      <c r="I45740" s="192"/>
      <c r="J45740" s="192"/>
    </row>
    <row r="45741" spans="9:10" ht="15.75">
      <c r="I45741" s="192"/>
      <c r="J45741" s="192"/>
    </row>
    <row r="45742" spans="9:10" ht="15.75">
      <c r="I45742" s="192"/>
      <c r="J45742" s="192"/>
    </row>
    <row r="45743" spans="9:10" ht="15.75">
      <c r="I45743" s="192"/>
      <c r="J45743" s="192"/>
    </row>
    <row r="45744" spans="9:10" ht="15.75">
      <c r="I45744" s="192"/>
      <c r="J45744" s="192"/>
    </row>
    <row r="45745" spans="9:10" ht="15.75">
      <c r="I45745" s="192"/>
      <c r="J45745" s="192"/>
    </row>
    <row r="45746" spans="9:10" ht="15.75">
      <c r="I45746" s="192"/>
      <c r="J45746" s="192"/>
    </row>
    <row r="45747" spans="9:10" ht="15.75">
      <c r="I45747" s="192"/>
      <c r="J45747" s="192"/>
    </row>
    <row r="45748" spans="9:10" ht="15.75">
      <c r="I45748" s="192"/>
      <c r="J45748" s="192"/>
    </row>
    <row r="45749" spans="9:10" ht="15.75">
      <c r="I45749" s="192"/>
      <c r="J45749" s="192"/>
    </row>
    <row r="45750" spans="9:10" ht="15.75">
      <c r="I45750" s="192"/>
      <c r="J45750" s="192"/>
    </row>
    <row r="45751" spans="9:10" ht="15.75">
      <c r="I45751" s="192"/>
      <c r="J45751" s="192"/>
    </row>
    <row r="45752" spans="9:10" ht="15.75">
      <c r="I45752" s="192"/>
      <c r="J45752" s="192"/>
    </row>
    <row r="45753" spans="9:10" ht="15.75">
      <c r="I45753" s="192"/>
      <c r="J45753" s="192"/>
    </row>
    <row r="45754" spans="9:10" ht="15.75">
      <c r="I45754" s="192"/>
      <c r="J45754" s="192"/>
    </row>
    <row r="45755" spans="9:10" ht="15.75">
      <c r="I45755" s="192"/>
      <c r="J45755" s="192"/>
    </row>
    <row r="45756" spans="9:10" ht="15.75">
      <c r="I45756" s="192"/>
      <c r="J45756" s="192"/>
    </row>
    <row r="45757" spans="9:10" ht="15.75">
      <c r="I45757" s="192"/>
      <c r="J45757" s="192"/>
    </row>
    <row r="45758" spans="9:10" ht="15.75">
      <c r="I45758" s="192"/>
      <c r="J45758" s="192"/>
    </row>
    <row r="45759" spans="9:10" ht="15.75">
      <c r="I45759" s="192"/>
      <c r="J45759" s="192"/>
    </row>
    <row r="45760" spans="9:10" ht="15.75">
      <c r="I45760" s="192"/>
      <c r="J45760" s="192"/>
    </row>
    <row r="45761" spans="9:10" ht="15.75">
      <c r="I45761" s="192"/>
      <c r="J45761" s="192"/>
    </row>
    <row r="45762" spans="9:10" ht="15.75">
      <c r="I45762" s="192"/>
      <c r="J45762" s="192"/>
    </row>
    <row r="45763" spans="9:10" ht="15.75">
      <c r="I45763" s="192"/>
      <c r="J45763" s="192"/>
    </row>
    <row r="45764" spans="9:10" ht="15.75">
      <c r="I45764" s="192"/>
      <c r="J45764" s="192"/>
    </row>
    <row r="45765" spans="9:10" ht="15.75">
      <c r="I45765" s="192"/>
      <c r="J45765" s="192"/>
    </row>
    <row r="45766" spans="9:10" ht="15.75">
      <c r="I45766" s="192"/>
      <c r="J45766" s="192"/>
    </row>
    <row r="45767" spans="9:10" ht="15.75">
      <c r="I45767" s="192"/>
      <c r="J45767" s="192"/>
    </row>
    <row r="45768" spans="9:10" ht="15.75">
      <c r="I45768" s="192"/>
      <c r="J45768" s="192"/>
    </row>
    <row r="45769" spans="9:10" ht="15.75">
      <c r="I45769" s="192"/>
      <c r="J45769" s="192"/>
    </row>
    <row r="45770" spans="9:10" ht="15.75">
      <c r="I45770" s="192"/>
      <c r="J45770" s="192"/>
    </row>
    <row r="45771" spans="9:10" ht="15.75">
      <c r="I45771" s="192"/>
      <c r="J45771" s="192"/>
    </row>
    <row r="45772" spans="9:10" ht="15.75">
      <c r="I45772" s="192"/>
      <c r="J45772" s="192"/>
    </row>
    <row r="45773" spans="9:10" ht="15.75">
      <c r="I45773" s="192"/>
      <c r="J45773" s="192"/>
    </row>
    <row r="45774" spans="9:10" ht="15.75">
      <c r="I45774" s="192"/>
      <c r="J45774" s="192"/>
    </row>
    <row r="45775" spans="9:10" ht="15.75">
      <c r="I45775" s="192"/>
      <c r="J45775" s="192"/>
    </row>
    <row r="45776" spans="9:10" ht="15.75">
      <c r="I45776" s="192"/>
      <c r="J45776" s="192"/>
    </row>
    <row r="45777" spans="9:10" ht="15.75">
      <c r="I45777" s="192"/>
      <c r="J45777" s="192"/>
    </row>
    <row r="45778" spans="9:10" ht="15.75">
      <c r="I45778" s="192"/>
      <c r="J45778" s="192"/>
    </row>
    <row r="45779" spans="9:10" ht="15.75">
      <c r="I45779" s="192"/>
      <c r="J45779" s="192"/>
    </row>
    <row r="45780" spans="9:10" ht="15.75">
      <c r="I45780" s="192"/>
      <c r="J45780" s="192"/>
    </row>
    <row r="45781" spans="9:10" ht="15.75">
      <c r="I45781" s="192"/>
      <c r="J45781" s="192"/>
    </row>
    <row r="45782" spans="9:10" ht="15.75">
      <c r="I45782" s="192"/>
      <c r="J45782" s="192"/>
    </row>
    <row r="45783" spans="9:10" ht="15.75">
      <c r="I45783" s="192"/>
      <c r="J45783" s="192"/>
    </row>
    <row r="45784" spans="9:10" ht="15.75">
      <c r="I45784" s="192"/>
      <c r="J45784" s="192"/>
    </row>
    <row r="45785" spans="9:10" ht="15.75">
      <c r="I45785" s="192"/>
      <c r="J45785" s="192"/>
    </row>
    <row r="45786" spans="9:10" ht="15.75">
      <c r="I45786" s="192"/>
      <c r="J45786" s="192"/>
    </row>
    <row r="45787" spans="9:10" ht="15.75">
      <c r="I45787" s="192"/>
      <c r="J45787" s="192"/>
    </row>
    <row r="45788" spans="9:10" ht="15.75">
      <c r="I45788" s="192"/>
      <c r="J45788" s="192"/>
    </row>
    <row r="45789" spans="9:10" ht="15.75">
      <c r="I45789" s="192"/>
      <c r="J45789" s="192"/>
    </row>
    <row r="45790" spans="9:10" ht="15.75">
      <c r="I45790" s="192"/>
      <c r="J45790" s="192"/>
    </row>
    <row r="45791" spans="9:10" ht="15.75">
      <c r="I45791" s="192"/>
      <c r="J45791" s="192"/>
    </row>
    <row r="45792" spans="9:10" ht="15.75">
      <c r="I45792" s="192"/>
      <c r="J45792" s="192"/>
    </row>
    <row r="45793" spans="9:10" ht="15.75">
      <c r="I45793" s="192"/>
      <c r="J45793" s="192"/>
    </row>
    <row r="45794" spans="9:10" ht="15.75">
      <c r="I45794" s="192"/>
      <c r="J45794" s="192"/>
    </row>
    <row r="45795" spans="9:10" ht="15.75">
      <c r="I45795" s="192"/>
      <c r="J45795" s="192"/>
    </row>
    <row r="45796" spans="9:10" ht="15.75">
      <c r="I45796" s="192"/>
      <c r="J45796" s="192"/>
    </row>
    <row r="45797" spans="9:10" ht="15.75">
      <c r="I45797" s="192"/>
      <c r="J45797" s="192"/>
    </row>
    <row r="45798" spans="9:10" ht="15.75">
      <c r="I45798" s="192"/>
      <c r="J45798" s="192"/>
    </row>
    <row r="45799" spans="9:10" ht="15.75">
      <c r="I45799" s="192"/>
      <c r="J45799" s="192"/>
    </row>
    <row r="45800" spans="9:10" ht="15.75">
      <c r="I45800" s="192"/>
      <c r="J45800" s="192"/>
    </row>
    <row r="45801" spans="9:10" ht="15.75">
      <c r="I45801" s="192"/>
      <c r="J45801" s="192"/>
    </row>
    <row r="45802" spans="9:10" ht="15.75">
      <c r="I45802" s="192"/>
      <c r="J45802" s="192"/>
    </row>
    <row r="45803" spans="9:10" ht="15.75">
      <c r="I45803" s="192"/>
      <c r="J45803" s="192"/>
    </row>
    <row r="45804" spans="9:10" ht="15.75">
      <c r="I45804" s="192"/>
      <c r="J45804" s="192"/>
    </row>
    <row r="45805" spans="9:10" ht="15.75">
      <c r="I45805" s="192"/>
      <c r="J45805" s="192"/>
    </row>
    <row r="45806" spans="9:10" ht="15.75">
      <c r="I45806" s="192"/>
      <c r="J45806" s="192"/>
    </row>
    <row r="45807" spans="9:10" ht="15.75">
      <c r="I45807" s="192"/>
      <c r="J45807" s="192"/>
    </row>
    <row r="45808" spans="9:10" ht="15.75">
      <c r="I45808" s="192"/>
      <c r="J45808" s="192"/>
    </row>
    <row r="45809" spans="9:10" ht="15.75">
      <c r="I45809" s="192"/>
      <c r="J45809" s="192"/>
    </row>
    <row r="45810" spans="9:10" ht="15.75">
      <c r="I45810" s="192"/>
      <c r="J45810" s="192"/>
    </row>
    <row r="45811" spans="9:10" ht="15.75">
      <c r="I45811" s="192"/>
      <c r="J45811" s="192"/>
    </row>
    <row r="45812" spans="9:10" ht="15.75">
      <c r="I45812" s="192"/>
      <c r="J45812" s="192"/>
    </row>
    <row r="45813" spans="9:10" ht="15.75">
      <c r="I45813" s="192"/>
      <c r="J45813" s="192"/>
    </row>
    <row r="45814" spans="9:10" ht="15.75">
      <c r="I45814" s="192"/>
      <c r="J45814" s="192"/>
    </row>
    <row r="45815" spans="9:10" ht="15.75">
      <c r="I45815" s="192"/>
      <c r="J45815" s="192"/>
    </row>
    <row r="45816" spans="9:10" ht="15.75">
      <c r="I45816" s="192"/>
      <c r="J45816" s="192"/>
    </row>
    <row r="45817" spans="9:10" ht="15.75">
      <c r="I45817" s="192"/>
      <c r="J45817" s="192"/>
    </row>
    <row r="45818" spans="9:10" ht="15.75">
      <c r="I45818" s="192"/>
      <c r="J45818" s="192"/>
    </row>
    <row r="45819" spans="9:10" ht="15.75">
      <c r="I45819" s="192"/>
      <c r="J45819" s="192"/>
    </row>
    <row r="45820" spans="9:10" ht="15.75">
      <c r="I45820" s="192"/>
      <c r="J45820" s="192"/>
    </row>
    <row r="45821" spans="9:10" ht="15.75">
      <c r="I45821" s="192"/>
      <c r="J45821" s="192"/>
    </row>
    <row r="45822" spans="9:10" ht="15.75">
      <c r="I45822" s="192"/>
      <c r="J45822" s="192"/>
    </row>
    <row r="45823" spans="9:10" ht="15.75">
      <c r="I45823" s="192"/>
      <c r="J45823" s="192"/>
    </row>
    <row r="45824" spans="9:10" ht="15.75">
      <c r="I45824" s="192"/>
      <c r="J45824" s="192"/>
    </row>
    <row r="45825" spans="9:10" ht="15.75">
      <c r="I45825" s="192"/>
      <c r="J45825" s="192"/>
    </row>
    <row r="45826" spans="9:10" ht="15.75">
      <c r="I45826" s="192"/>
      <c r="J45826" s="192"/>
    </row>
    <row r="45827" spans="9:10" ht="15.75">
      <c r="I45827" s="192"/>
      <c r="J45827" s="192"/>
    </row>
    <row r="45828" spans="9:10" ht="15.75">
      <c r="I45828" s="192"/>
      <c r="J45828" s="192"/>
    </row>
    <row r="45829" spans="9:10" ht="15.75">
      <c r="I45829" s="192"/>
      <c r="J45829" s="192"/>
    </row>
    <row r="45830" spans="9:10" ht="15.75">
      <c r="I45830" s="192"/>
      <c r="J45830" s="192"/>
    </row>
    <row r="45831" spans="9:10" ht="15.75">
      <c r="I45831" s="192"/>
      <c r="J45831" s="192"/>
    </row>
    <row r="45832" spans="9:10" ht="15.75">
      <c r="I45832" s="192"/>
      <c r="J45832" s="192"/>
    </row>
    <row r="45833" spans="9:10" ht="15.75">
      <c r="I45833" s="192"/>
      <c r="J45833" s="192"/>
    </row>
    <row r="45834" spans="9:10" ht="15.75">
      <c r="I45834" s="192"/>
      <c r="J45834" s="192"/>
    </row>
    <row r="45835" spans="9:10" ht="15.75">
      <c r="I45835" s="192"/>
      <c r="J45835" s="192"/>
    </row>
    <row r="45836" spans="9:10" ht="15.75">
      <c r="I45836" s="192"/>
      <c r="J45836" s="192"/>
    </row>
    <row r="45837" spans="9:10" ht="15.75">
      <c r="I45837" s="192"/>
      <c r="J45837" s="192"/>
    </row>
    <row r="45838" spans="9:10" ht="15.75">
      <c r="I45838" s="192"/>
      <c r="J45838" s="192"/>
    </row>
    <row r="45839" spans="9:10" ht="15.75">
      <c r="I45839" s="192"/>
      <c r="J45839" s="192"/>
    </row>
    <row r="45840" spans="9:10" ht="15.75">
      <c r="I45840" s="192"/>
      <c r="J45840" s="192"/>
    </row>
    <row r="45841" spans="9:10" ht="15.75">
      <c r="I45841" s="192"/>
      <c r="J45841" s="192"/>
    </row>
    <row r="45842" spans="9:10" ht="15.75">
      <c r="I45842" s="192"/>
      <c r="J45842" s="192"/>
    </row>
    <row r="45843" spans="9:10" ht="15.75">
      <c r="I45843" s="192"/>
      <c r="J45843" s="192"/>
    </row>
    <row r="45844" spans="9:10" ht="15.75">
      <c r="I45844" s="192"/>
      <c r="J45844" s="192"/>
    </row>
    <row r="45845" spans="9:10" ht="15.75">
      <c r="I45845" s="192"/>
      <c r="J45845" s="192"/>
    </row>
    <row r="45846" spans="9:10" ht="15.75">
      <c r="I45846" s="192"/>
      <c r="J45846" s="192"/>
    </row>
    <row r="45847" spans="9:10" ht="15.75">
      <c r="I45847" s="192"/>
      <c r="J45847" s="192"/>
    </row>
    <row r="45848" spans="9:10" ht="15.75">
      <c r="I45848" s="192"/>
      <c r="J45848" s="192"/>
    </row>
    <row r="45849" spans="9:10" ht="15.75">
      <c r="I45849" s="192"/>
      <c r="J45849" s="192"/>
    </row>
    <row r="45850" spans="9:10" ht="15.75">
      <c r="I45850" s="192"/>
      <c r="J45850" s="192"/>
    </row>
    <row r="45851" spans="9:10" ht="15.75">
      <c r="I45851" s="192"/>
      <c r="J45851" s="192"/>
    </row>
    <row r="45852" spans="9:10" ht="15.75">
      <c r="I45852" s="192"/>
      <c r="J45852" s="192"/>
    </row>
    <row r="45853" spans="9:10" ht="15.75">
      <c r="I45853" s="192"/>
      <c r="J45853" s="192"/>
    </row>
    <row r="45854" spans="9:10" ht="15.75">
      <c r="I45854" s="192"/>
      <c r="J45854" s="192"/>
    </row>
    <row r="45855" spans="9:10" ht="15.75">
      <c r="I45855" s="192"/>
      <c r="J45855" s="192"/>
    </row>
    <row r="45856" spans="9:10" ht="15.75">
      <c r="I45856" s="192"/>
      <c r="J45856" s="192"/>
    </row>
    <row r="45857" spans="9:10" ht="15.75">
      <c r="I45857" s="192"/>
      <c r="J45857" s="192"/>
    </row>
    <row r="45858" spans="9:10" ht="15.75">
      <c r="I45858" s="192"/>
      <c r="J45858" s="192"/>
    </row>
    <row r="45859" spans="9:10" ht="15.75">
      <c r="I45859" s="192"/>
      <c r="J45859" s="192"/>
    </row>
    <row r="45860" spans="9:10" ht="15.75">
      <c r="I45860" s="192"/>
      <c r="J45860" s="192"/>
    </row>
    <row r="45861" spans="9:10" ht="15.75">
      <c r="I45861" s="192"/>
      <c r="J45861" s="192"/>
    </row>
    <row r="45862" spans="9:10" ht="15.75">
      <c r="I45862" s="192"/>
      <c r="J45862" s="192"/>
    </row>
    <row r="45863" spans="9:10" ht="15.75">
      <c r="I45863" s="192"/>
      <c r="J45863" s="192"/>
    </row>
    <row r="45864" spans="9:10" ht="15.75">
      <c r="I45864" s="192"/>
      <c r="J45864" s="192"/>
    </row>
    <row r="45865" spans="9:10" ht="15.75">
      <c r="I45865" s="192"/>
      <c r="J45865" s="192"/>
    </row>
    <row r="45866" spans="9:10" ht="15.75">
      <c r="I45866" s="192"/>
      <c r="J45866" s="192"/>
    </row>
    <row r="45867" spans="9:10" ht="15.75">
      <c r="I45867" s="192"/>
      <c r="J45867" s="192"/>
    </row>
    <row r="45868" spans="9:10" ht="15.75">
      <c r="I45868" s="192"/>
      <c r="J45868" s="192"/>
    </row>
    <row r="45869" spans="9:10" ht="15.75">
      <c r="I45869" s="192"/>
      <c r="J45869" s="192"/>
    </row>
    <row r="45870" spans="9:10" ht="15.75">
      <c r="I45870" s="192"/>
      <c r="J45870" s="192"/>
    </row>
    <row r="45871" spans="9:10" ht="15.75">
      <c r="I45871" s="192"/>
      <c r="J45871" s="192"/>
    </row>
    <row r="45872" spans="9:10" ht="15.75">
      <c r="I45872" s="192"/>
      <c r="J45872" s="192"/>
    </row>
    <row r="45873" spans="9:10" ht="15.75">
      <c r="I45873" s="192"/>
      <c r="J45873" s="192"/>
    </row>
    <row r="45874" spans="9:10" ht="15.75">
      <c r="I45874" s="192"/>
      <c r="J45874" s="192"/>
    </row>
    <row r="45875" spans="9:10" ht="15.75">
      <c r="I45875" s="192"/>
      <c r="J45875" s="192"/>
    </row>
    <row r="45876" spans="9:10" ht="15.75">
      <c r="I45876" s="192"/>
      <c r="J45876" s="192"/>
    </row>
    <row r="45877" spans="9:10" ht="15.75">
      <c r="I45877" s="192"/>
      <c r="J45877" s="192"/>
    </row>
    <row r="45878" spans="9:10" ht="15.75">
      <c r="I45878" s="192"/>
      <c r="J45878" s="192"/>
    </row>
    <row r="45879" spans="9:10" ht="15.75">
      <c r="I45879" s="192"/>
      <c r="J45879" s="192"/>
    </row>
    <row r="45880" spans="9:10" ht="15.75">
      <c r="I45880" s="192"/>
      <c r="J45880" s="192"/>
    </row>
    <row r="45881" spans="9:10" ht="15.75">
      <c r="I45881" s="192"/>
      <c r="J45881" s="192"/>
    </row>
    <row r="45882" spans="9:10" ht="15.75">
      <c r="I45882" s="192"/>
      <c r="J45882" s="192"/>
    </row>
    <row r="45883" spans="9:10" ht="15.75">
      <c r="I45883" s="192"/>
      <c r="J45883" s="192"/>
    </row>
    <row r="45884" spans="9:10" ht="15.75">
      <c r="I45884" s="192"/>
      <c r="J45884" s="192"/>
    </row>
    <row r="45885" spans="9:10" ht="15.75">
      <c r="I45885" s="192"/>
      <c r="J45885" s="192"/>
    </row>
    <row r="45886" spans="9:10" ht="15.75">
      <c r="I45886" s="192"/>
      <c r="J45886" s="192"/>
    </row>
    <row r="45887" spans="9:10" ht="15.75">
      <c r="I45887" s="192"/>
      <c r="J45887" s="192"/>
    </row>
    <row r="45888" spans="9:10" ht="15.75">
      <c r="I45888" s="192"/>
      <c r="J45888" s="192"/>
    </row>
    <row r="45889" spans="9:10" ht="15.75">
      <c r="I45889" s="192"/>
      <c r="J45889" s="192"/>
    </row>
    <row r="45890" spans="9:10" ht="15.75">
      <c r="I45890" s="192"/>
      <c r="J45890" s="192"/>
    </row>
    <row r="45891" spans="9:10" ht="15.75">
      <c r="I45891" s="192"/>
      <c r="J45891" s="192"/>
    </row>
    <row r="45892" spans="9:10" ht="15.75">
      <c r="I45892" s="192"/>
      <c r="J45892" s="192"/>
    </row>
    <row r="45893" spans="9:10" ht="15.75">
      <c r="I45893" s="192"/>
      <c r="J45893" s="192"/>
    </row>
    <row r="45894" spans="9:10" ht="15.75">
      <c r="I45894" s="192"/>
      <c r="J45894" s="192"/>
    </row>
    <row r="45895" spans="9:10" ht="15.75">
      <c r="I45895" s="192"/>
      <c r="J45895" s="192"/>
    </row>
    <row r="45896" spans="9:10" ht="15.75">
      <c r="I45896" s="192"/>
      <c r="J45896" s="192"/>
    </row>
    <row r="45897" spans="9:10" ht="15.75">
      <c r="I45897" s="192"/>
      <c r="J45897" s="192"/>
    </row>
    <row r="45898" spans="9:10" ht="15.75">
      <c r="I45898" s="192"/>
      <c r="J45898" s="192"/>
    </row>
    <row r="45899" spans="9:10" ht="15.75">
      <c r="I45899" s="192"/>
      <c r="J45899" s="192"/>
    </row>
    <row r="45900" spans="9:10" ht="15.75">
      <c r="I45900" s="192"/>
      <c r="J45900" s="192"/>
    </row>
    <row r="45901" spans="9:10" ht="15.75">
      <c r="I45901" s="192"/>
      <c r="J45901" s="192"/>
    </row>
    <row r="45902" spans="9:10" ht="15.75">
      <c r="I45902" s="192"/>
      <c r="J45902" s="192"/>
    </row>
    <row r="45903" spans="9:10" ht="15.75">
      <c r="I45903" s="192"/>
      <c r="J45903" s="192"/>
    </row>
    <row r="45904" spans="9:10" ht="15.75">
      <c r="I45904" s="192"/>
      <c r="J45904" s="192"/>
    </row>
    <row r="45905" spans="9:10" ht="15.75">
      <c r="I45905" s="192"/>
      <c r="J45905" s="192"/>
    </row>
    <row r="45906" spans="9:10" ht="15.75">
      <c r="I45906" s="192"/>
      <c r="J45906" s="192"/>
    </row>
    <row r="45907" spans="9:10" ht="15.75">
      <c r="I45907" s="192"/>
      <c r="J45907" s="192"/>
    </row>
    <row r="45908" spans="9:10" ht="15.75">
      <c r="I45908" s="192"/>
      <c r="J45908" s="192"/>
    </row>
    <row r="45909" spans="9:10" ht="15.75">
      <c r="I45909" s="192"/>
      <c r="J45909" s="192"/>
    </row>
    <row r="45910" spans="9:10" ht="15.75">
      <c r="I45910" s="192"/>
      <c r="J45910" s="192"/>
    </row>
    <row r="45911" spans="9:10" ht="15.75">
      <c r="I45911" s="192"/>
      <c r="J45911" s="192"/>
    </row>
    <row r="45912" spans="9:10" ht="15.75">
      <c r="I45912" s="192"/>
      <c r="J45912" s="192"/>
    </row>
    <row r="45913" spans="9:10" ht="15.75">
      <c r="I45913" s="192"/>
      <c r="J45913" s="192"/>
    </row>
    <row r="45914" spans="9:10" ht="15.75">
      <c r="I45914" s="192"/>
      <c r="J45914" s="192"/>
    </row>
    <row r="45915" spans="9:10" ht="15.75">
      <c r="I45915" s="192"/>
      <c r="J45915" s="192"/>
    </row>
    <row r="45916" spans="9:10" ht="15.75">
      <c r="I45916" s="192"/>
      <c r="J45916" s="192"/>
    </row>
    <row r="45917" spans="9:10" ht="15.75">
      <c r="I45917" s="192"/>
      <c r="J45917" s="192"/>
    </row>
    <row r="45918" spans="9:10" ht="15.75">
      <c r="I45918" s="192"/>
      <c r="J45918" s="192"/>
    </row>
    <row r="45919" spans="9:10" ht="15.75">
      <c r="I45919" s="192"/>
      <c r="J45919" s="192"/>
    </row>
    <row r="45920" spans="9:10" ht="15.75">
      <c r="I45920" s="192"/>
      <c r="J45920" s="192"/>
    </row>
    <row r="45921" spans="9:10" ht="15.75">
      <c r="I45921" s="192"/>
      <c r="J45921" s="192"/>
    </row>
    <row r="45922" spans="9:10" ht="15.75">
      <c r="I45922" s="192"/>
      <c r="J45922" s="192"/>
    </row>
    <row r="45923" spans="9:10" ht="15.75">
      <c r="I45923" s="192"/>
      <c r="J45923" s="192"/>
    </row>
    <row r="45924" spans="9:10" ht="15.75">
      <c r="I45924" s="192"/>
      <c r="J45924" s="192"/>
    </row>
    <row r="45925" spans="9:10" ht="15.75">
      <c r="I45925" s="192"/>
      <c r="J45925" s="192"/>
    </row>
    <row r="45926" spans="9:10" ht="15.75">
      <c r="I45926" s="192"/>
      <c r="J45926" s="192"/>
    </row>
    <row r="45927" spans="9:10" ht="15.75">
      <c r="I45927" s="192"/>
      <c r="J45927" s="192"/>
    </row>
    <row r="45928" spans="9:10" ht="15.75">
      <c r="I45928" s="192"/>
      <c r="J45928" s="192"/>
    </row>
    <row r="45929" spans="9:10" ht="15.75">
      <c r="I45929" s="192"/>
      <c r="J45929" s="192"/>
    </row>
    <row r="45930" spans="9:10" ht="15.75">
      <c r="I45930" s="192"/>
      <c r="J45930" s="192"/>
    </row>
    <row r="45931" spans="9:10" ht="15.75">
      <c r="I45931" s="192"/>
      <c r="J45931" s="192"/>
    </row>
    <row r="45932" spans="9:10" ht="15.75">
      <c r="I45932" s="192"/>
      <c r="J45932" s="192"/>
    </row>
    <row r="45933" spans="9:10" ht="15.75">
      <c r="I45933" s="192"/>
      <c r="J45933" s="192"/>
    </row>
    <row r="45934" spans="9:10" ht="15.75">
      <c r="I45934" s="192"/>
      <c r="J45934" s="192"/>
    </row>
    <row r="45935" spans="9:10" ht="15.75">
      <c r="I45935" s="192"/>
      <c r="J45935" s="192"/>
    </row>
    <row r="45936" spans="9:10" ht="15.75">
      <c r="I45936" s="192"/>
      <c r="J45936" s="192"/>
    </row>
    <row r="45937" spans="9:10" ht="15.75">
      <c r="I45937" s="192"/>
      <c r="J45937" s="192"/>
    </row>
    <row r="45938" spans="9:10" ht="15.75">
      <c r="I45938" s="192"/>
      <c r="J45938" s="192"/>
    </row>
    <row r="45939" spans="9:10" ht="15.75">
      <c r="I45939" s="192"/>
      <c r="J45939" s="192"/>
    </row>
    <row r="45940" spans="9:10" ht="15.75">
      <c r="I45940" s="192"/>
      <c r="J45940" s="192"/>
    </row>
    <row r="45941" spans="9:10" ht="15.75">
      <c r="I45941" s="192"/>
      <c r="J45941" s="192"/>
    </row>
    <row r="45942" spans="9:10" ht="15.75">
      <c r="I45942" s="192"/>
      <c r="J45942" s="192"/>
    </row>
    <row r="45943" spans="9:10" ht="15.75">
      <c r="I45943" s="192"/>
      <c r="J45943" s="192"/>
    </row>
    <row r="45944" spans="9:10" ht="15.75">
      <c r="I45944" s="192"/>
      <c r="J45944" s="192"/>
    </row>
    <row r="45945" spans="9:10" ht="15.75">
      <c r="I45945" s="192"/>
      <c r="J45945" s="192"/>
    </row>
    <row r="45946" spans="9:10" ht="15.75">
      <c r="I45946" s="192"/>
      <c r="J45946" s="192"/>
    </row>
    <row r="45947" spans="9:10" ht="15.75">
      <c r="I45947" s="192"/>
      <c r="J45947" s="192"/>
    </row>
    <row r="45948" spans="9:10" ht="15.75">
      <c r="I45948" s="192"/>
      <c r="J45948" s="192"/>
    </row>
    <row r="45949" spans="9:10" ht="15.75">
      <c r="I45949" s="192"/>
      <c r="J45949" s="192"/>
    </row>
    <row r="45950" spans="9:10" ht="15.75">
      <c r="I45950" s="192"/>
      <c r="J45950" s="192"/>
    </row>
    <row r="45951" spans="9:10" ht="15.75">
      <c r="I45951" s="192"/>
      <c r="J45951" s="192"/>
    </row>
    <row r="45952" spans="9:10" ht="15.75">
      <c r="I45952" s="192"/>
      <c r="J45952" s="192"/>
    </row>
    <row r="45953" spans="9:10" ht="15.75">
      <c r="I45953" s="192"/>
      <c r="J45953" s="192"/>
    </row>
    <row r="45954" spans="9:10" ht="15.75">
      <c r="I45954" s="192"/>
      <c r="J45954" s="192"/>
    </row>
    <row r="45955" spans="9:10" ht="15.75">
      <c r="I45955" s="192"/>
      <c r="J45955" s="192"/>
    </row>
    <row r="45956" spans="9:10" ht="15.75">
      <c r="I45956" s="192"/>
      <c r="J45956" s="192"/>
    </row>
    <row r="45957" spans="9:10" ht="15.75">
      <c r="I45957" s="192"/>
      <c r="J45957" s="192"/>
    </row>
    <row r="45958" spans="9:10" ht="15.75">
      <c r="I45958" s="192"/>
      <c r="J45958" s="192"/>
    </row>
    <row r="45959" spans="9:10" ht="15.75">
      <c r="I45959" s="192"/>
      <c r="J45959" s="192"/>
    </row>
    <row r="45960" spans="9:10" ht="15.75">
      <c r="I45960" s="192"/>
      <c r="J45960" s="192"/>
    </row>
    <row r="45961" spans="9:10" ht="15.75">
      <c r="I45961" s="192"/>
      <c r="J45961" s="192"/>
    </row>
    <row r="45962" spans="9:10" ht="15.75">
      <c r="I45962" s="192"/>
      <c r="J45962" s="192"/>
    </row>
    <row r="45963" spans="9:10" ht="15.75">
      <c r="I45963" s="192"/>
      <c r="J45963" s="192"/>
    </row>
    <row r="45964" spans="9:10" ht="15.75">
      <c r="I45964" s="192"/>
      <c r="J45964" s="192"/>
    </row>
    <row r="45965" spans="9:10" ht="15.75">
      <c r="I45965" s="192"/>
      <c r="J45965" s="192"/>
    </row>
    <row r="45966" spans="9:10" ht="15.75">
      <c r="I45966" s="192"/>
      <c r="J45966" s="192"/>
    </row>
    <row r="45967" spans="9:10" ht="15.75">
      <c r="I45967" s="192"/>
      <c r="J45967" s="192"/>
    </row>
    <row r="45968" spans="9:10" ht="15.75">
      <c r="I45968" s="192"/>
      <c r="J45968" s="192"/>
    </row>
    <row r="45969" spans="9:10" ht="15.75">
      <c r="I45969" s="192"/>
      <c r="J45969" s="192"/>
    </row>
    <row r="45970" spans="9:10" ht="15.75">
      <c r="I45970" s="192"/>
      <c r="J45970" s="192"/>
    </row>
    <row r="45971" spans="9:10" ht="15.75">
      <c r="I45971" s="192"/>
      <c r="J45971" s="192"/>
    </row>
    <row r="45972" spans="9:10" ht="15.75">
      <c r="I45972" s="192"/>
      <c r="J45972" s="192"/>
    </row>
    <row r="45973" spans="9:10" ht="15.75">
      <c r="I45973" s="192"/>
      <c r="J45973" s="192"/>
    </row>
    <row r="45974" spans="9:10" ht="15.75">
      <c r="I45974" s="192"/>
      <c r="J45974" s="192"/>
    </row>
    <row r="45975" spans="9:10" ht="15.75">
      <c r="I45975" s="192"/>
      <c r="J45975" s="192"/>
    </row>
    <row r="45976" spans="9:10" ht="15.75">
      <c r="I45976" s="192"/>
      <c r="J45976" s="192"/>
    </row>
    <row r="45977" spans="9:10" ht="15.75">
      <c r="I45977" s="192"/>
      <c r="J45977" s="192"/>
    </row>
    <row r="45978" spans="9:10" ht="15.75">
      <c r="I45978" s="192"/>
      <c r="J45978" s="192"/>
    </row>
    <row r="45979" spans="9:10" ht="15.75">
      <c r="I45979" s="192"/>
      <c r="J45979" s="192"/>
    </row>
    <row r="45980" spans="9:10" ht="15.75">
      <c r="I45980" s="192"/>
      <c r="J45980" s="192"/>
    </row>
    <row r="45981" spans="9:10" ht="15.75">
      <c r="I45981" s="192"/>
      <c r="J45981" s="192"/>
    </row>
    <row r="45982" spans="9:10" ht="15.75">
      <c r="I45982" s="192"/>
      <c r="J45982" s="192"/>
    </row>
    <row r="45983" spans="9:10" ht="15.75">
      <c r="I45983" s="192"/>
      <c r="J45983" s="192"/>
    </row>
    <row r="45984" spans="9:10" ht="15.75">
      <c r="I45984" s="192"/>
      <c r="J45984" s="192"/>
    </row>
    <row r="45985" spans="9:10" ht="15.75">
      <c r="I45985" s="192"/>
      <c r="J45985" s="192"/>
    </row>
    <row r="45986" spans="9:10" ht="15.75">
      <c r="I45986" s="192"/>
      <c r="J45986" s="192"/>
    </row>
    <row r="45987" spans="9:10" ht="15.75">
      <c r="I45987" s="192"/>
      <c r="J45987" s="192"/>
    </row>
    <row r="45988" spans="9:10" ht="15.75">
      <c r="I45988" s="192"/>
      <c r="J45988" s="192"/>
    </row>
    <row r="45989" spans="9:10" ht="15.75">
      <c r="I45989" s="192"/>
      <c r="J45989" s="192"/>
    </row>
    <row r="45990" spans="9:10" ht="15.75">
      <c r="I45990" s="192"/>
      <c r="J45990" s="192"/>
    </row>
    <row r="45991" spans="9:10" ht="15.75">
      <c r="I45991" s="192"/>
      <c r="J45991" s="192"/>
    </row>
    <row r="45992" spans="9:10" ht="15.75">
      <c r="I45992" s="192"/>
      <c r="J45992" s="192"/>
    </row>
    <row r="45993" spans="9:10" ht="15.75">
      <c r="I45993" s="192"/>
      <c r="J45993" s="192"/>
    </row>
    <row r="45994" spans="9:10" ht="15.75">
      <c r="I45994" s="192"/>
      <c r="J45994" s="192"/>
    </row>
    <row r="45995" spans="9:10" ht="15.75">
      <c r="I45995" s="192"/>
      <c r="J45995" s="192"/>
    </row>
    <row r="45996" spans="9:10" ht="15.75">
      <c r="I45996" s="192"/>
      <c r="J45996" s="192"/>
    </row>
    <row r="45997" spans="9:10" ht="15.75">
      <c r="I45997" s="192"/>
      <c r="J45997" s="192"/>
    </row>
    <row r="45998" spans="9:10" ht="15.75">
      <c r="I45998" s="192"/>
      <c r="J45998" s="192"/>
    </row>
    <row r="45999" spans="9:10" ht="15.75">
      <c r="I45999" s="192"/>
      <c r="J45999" s="192"/>
    </row>
    <row r="46000" spans="9:10" ht="15.75">
      <c r="I46000" s="192"/>
      <c r="J46000" s="192"/>
    </row>
    <row r="46001" spans="9:10" ht="15.75">
      <c r="I46001" s="192"/>
      <c r="J46001" s="192"/>
    </row>
    <row r="46002" spans="9:10" ht="15.75">
      <c r="I46002" s="192"/>
      <c r="J46002" s="192"/>
    </row>
    <row r="46003" spans="9:10" ht="15.75">
      <c r="I46003" s="192"/>
      <c r="J46003" s="192"/>
    </row>
    <row r="46004" spans="9:10" ht="15.75">
      <c r="I46004" s="192"/>
      <c r="J46004" s="192"/>
    </row>
    <row r="46005" spans="9:10" ht="15.75">
      <c r="I46005" s="192"/>
      <c r="J46005" s="192"/>
    </row>
    <row r="46006" spans="9:10" ht="15.75">
      <c r="I46006" s="192"/>
      <c r="J46006" s="192"/>
    </row>
    <row r="46007" spans="9:10" ht="15.75">
      <c r="I46007" s="192"/>
      <c r="J46007" s="192"/>
    </row>
    <row r="46008" spans="9:10" ht="15.75">
      <c r="I46008" s="192"/>
      <c r="J46008" s="192"/>
    </row>
    <row r="46009" spans="9:10" ht="15.75">
      <c r="I46009" s="192"/>
      <c r="J46009" s="192"/>
    </row>
    <row r="46010" spans="9:10" ht="15.75">
      <c r="I46010" s="192"/>
      <c r="J46010" s="192"/>
    </row>
    <row r="46011" spans="9:10" ht="15.75">
      <c r="I46011" s="192"/>
      <c r="J46011" s="192"/>
    </row>
    <row r="46012" spans="9:10" ht="15.75">
      <c r="I46012" s="192"/>
      <c r="J46012" s="192"/>
    </row>
    <row r="46013" spans="9:10" ht="15.75">
      <c r="I46013" s="192"/>
      <c r="J46013" s="192"/>
    </row>
    <row r="46014" spans="9:10" ht="15.75">
      <c r="I46014" s="192"/>
      <c r="J46014" s="192"/>
    </row>
    <row r="46015" spans="9:10" ht="15.75">
      <c r="I46015" s="192"/>
      <c r="J46015" s="192"/>
    </row>
    <row r="46016" spans="9:10" ht="15.75">
      <c r="I46016" s="192"/>
      <c r="J46016" s="192"/>
    </row>
    <row r="46017" spans="9:10" ht="15.75">
      <c r="I46017" s="192"/>
      <c r="J46017" s="192"/>
    </row>
    <row r="46018" spans="9:10" ht="15.75">
      <c r="I46018" s="192"/>
      <c r="J46018" s="192"/>
    </row>
    <row r="46019" spans="9:10" ht="15.75">
      <c r="I46019" s="192"/>
      <c r="J46019" s="192"/>
    </row>
    <row r="46020" spans="9:10" ht="15.75">
      <c r="I46020" s="192"/>
      <c r="J46020" s="192"/>
    </row>
    <row r="46021" spans="9:10" ht="15.75">
      <c r="I46021" s="192"/>
      <c r="J46021" s="192"/>
    </row>
    <row r="46022" spans="9:10" ht="15.75">
      <c r="I46022" s="192"/>
      <c r="J46022" s="192"/>
    </row>
    <row r="46023" spans="9:10" ht="15.75">
      <c r="I46023" s="192"/>
      <c r="J46023" s="192"/>
    </row>
    <row r="46024" spans="9:10" ht="15.75">
      <c r="I46024" s="192"/>
      <c r="J46024" s="192"/>
    </row>
    <row r="46025" spans="9:10" ht="15.75">
      <c r="I46025" s="192"/>
      <c r="J46025" s="192"/>
    </row>
    <row r="46026" spans="9:10" ht="15.75">
      <c r="I46026" s="192"/>
      <c r="J46026" s="192"/>
    </row>
    <row r="46027" spans="9:10" ht="15.75">
      <c r="I46027" s="192"/>
      <c r="J46027" s="192"/>
    </row>
    <row r="46028" spans="9:10" ht="15.75">
      <c r="I46028" s="192"/>
      <c r="J46028" s="192"/>
    </row>
    <row r="46029" spans="9:10" ht="15.75">
      <c r="I46029" s="192"/>
      <c r="J46029" s="192"/>
    </row>
    <row r="46030" spans="9:10" ht="15.75">
      <c r="I46030" s="192"/>
      <c r="J46030" s="192"/>
    </row>
    <row r="46031" spans="9:10" ht="15.75">
      <c r="I46031" s="192"/>
      <c r="J46031" s="192"/>
    </row>
    <row r="46032" spans="9:10" ht="15.75">
      <c r="I46032" s="192"/>
      <c r="J46032" s="192"/>
    </row>
    <row r="46033" spans="9:10" ht="15.75">
      <c r="I46033" s="192"/>
      <c r="J46033" s="192"/>
    </row>
    <row r="46034" spans="9:10" ht="15.75">
      <c r="I46034" s="192"/>
      <c r="J46034" s="192"/>
    </row>
    <row r="46035" spans="9:10" ht="15.75">
      <c r="I46035" s="192"/>
      <c r="J46035" s="192"/>
    </row>
    <row r="46036" spans="9:10" ht="15.75">
      <c r="I46036" s="192"/>
      <c r="J46036" s="192"/>
    </row>
    <row r="46037" spans="9:10" ht="15.75">
      <c r="I46037" s="192"/>
      <c r="J46037" s="192"/>
    </row>
    <row r="46038" spans="9:10" ht="15.75">
      <c r="I46038" s="192"/>
      <c r="J46038" s="192"/>
    </row>
    <row r="46039" spans="9:10" ht="15.75">
      <c r="I46039" s="192"/>
      <c r="J46039" s="192"/>
    </row>
    <row r="46040" spans="9:10" ht="15.75">
      <c r="I46040" s="192"/>
      <c r="J46040" s="192"/>
    </row>
    <row r="46041" spans="9:10" ht="15.75">
      <c r="I46041" s="192"/>
      <c r="J46041" s="192"/>
    </row>
    <row r="46042" spans="9:10" ht="15.75">
      <c r="I46042" s="192"/>
      <c r="J46042" s="192"/>
    </row>
    <row r="46043" spans="9:10" ht="15.75">
      <c r="I46043" s="192"/>
      <c r="J46043" s="192"/>
    </row>
    <row r="46044" spans="9:10" ht="15.75">
      <c r="I46044" s="192"/>
      <c r="J46044" s="192"/>
    </row>
    <row r="46045" spans="9:10" ht="15.75">
      <c r="I46045" s="192"/>
      <c r="J46045" s="192"/>
    </row>
    <row r="46046" spans="9:10" ht="15.75">
      <c r="I46046" s="192"/>
      <c r="J46046" s="192"/>
    </row>
    <row r="46047" spans="9:10" ht="15.75">
      <c r="I46047" s="192"/>
      <c r="J46047" s="192"/>
    </row>
    <row r="46048" spans="9:10" ht="15.75">
      <c r="I46048" s="192"/>
      <c r="J46048" s="192"/>
    </row>
    <row r="46049" spans="9:10" ht="15.75">
      <c r="I46049" s="192"/>
      <c r="J46049" s="192"/>
    </row>
    <row r="46050" spans="9:10" ht="15.75">
      <c r="I46050" s="192"/>
      <c r="J46050" s="192"/>
    </row>
    <row r="46051" spans="9:10" ht="15.75">
      <c r="I46051" s="192"/>
      <c r="J46051" s="192"/>
    </row>
    <row r="46052" spans="9:10" ht="15.75">
      <c r="I46052" s="192"/>
      <c r="J46052" s="192"/>
    </row>
    <row r="46053" spans="9:10" ht="15.75">
      <c r="I46053" s="192"/>
      <c r="J46053" s="192"/>
    </row>
    <row r="46054" spans="9:10" ht="15.75">
      <c r="I46054" s="192"/>
      <c r="J46054" s="192"/>
    </row>
    <row r="46055" spans="9:10" ht="15.75">
      <c r="I46055" s="192"/>
      <c r="J46055" s="192"/>
    </row>
    <row r="46056" spans="9:10" ht="15.75">
      <c r="I46056" s="192"/>
      <c r="J46056" s="192"/>
    </row>
    <row r="46057" spans="9:10" ht="15.75">
      <c r="I46057" s="192"/>
      <c r="J46057" s="192"/>
    </row>
    <row r="46058" spans="9:10" ht="15.75">
      <c r="I46058" s="192"/>
      <c r="J46058" s="192"/>
    </row>
    <row r="46059" spans="9:10" ht="15.75">
      <c r="I46059" s="192"/>
      <c r="J46059" s="192"/>
    </row>
    <row r="46060" spans="9:10" ht="15.75">
      <c r="I46060" s="192"/>
      <c r="J46060" s="192"/>
    </row>
    <row r="46061" spans="9:10" ht="15.75">
      <c r="I46061" s="192"/>
      <c r="J46061" s="192"/>
    </row>
    <row r="46062" spans="9:10" ht="15.75">
      <c r="I46062" s="192"/>
      <c r="J46062" s="192"/>
    </row>
    <row r="46063" spans="9:10" ht="15.75">
      <c r="I46063" s="192"/>
      <c r="J46063" s="192"/>
    </row>
    <row r="46064" spans="9:10" ht="15.75">
      <c r="I46064" s="192"/>
      <c r="J46064" s="192"/>
    </row>
    <row r="46065" spans="9:10" ht="15.75">
      <c r="I46065" s="192"/>
      <c r="J46065" s="192"/>
    </row>
    <row r="46066" spans="9:10" ht="15.75">
      <c r="I46066" s="192"/>
      <c r="J46066" s="192"/>
    </row>
    <row r="46067" spans="9:10" ht="15.75">
      <c r="I46067" s="192"/>
      <c r="J46067" s="192"/>
    </row>
    <row r="46068" spans="9:10" ht="15.75">
      <c r="I46068" s="192"/>
      <c r="J46068" s="192"/>
    </row>
    <row r="46069" spans="9:10" ht="15.75">
      <c r="I46069" s="192"/>
      <c r="J46069" s="192"/>
    </row>
    <row r="46070" spans="9:10" ht="15.75">
      <c r="I46070" s="192"/>
      <c r="J46070" s="192"/>
    </row>
    <row r="46071" spans="9:10" ht="15.75">
      <c r="I46071" s="192"/>
      <c r="J46071" s="192"/>
    </row>
    <row r="46072" spans="9:10" ht="15.75">
      <c r="I46072" s="192"/>
      <c r="J46072" s="192"/>
    </row>
    <row r="46073" spans="9:10" ht="15.75">
      <c r="I46073" s="192"/>
      <c r="J46073" s="192"/>
    </row>
    <row r="46074" spans="9:10" ht="15.75">
      <c r="I46074" s="192"/>
      <c r="J46074" s="192"/>
    </row>
    <row r="46075" spans="9:10" ht="15.75">
      <c r="I46075" s="192"/>
      <c r="J46075" s="192"/>
    </row>
    <row r="46076" spans="9:10" ht="15.75">
      <c r="I46076" s="192"/>
      <c r="J46076" s="192"/>
    </row>
    <row r="46077" spans="9:10" ht="15.75">
      <c r="I46077" s="192"/>
      <c r="J46077" s="192"/>
    </row>
    <row r="46078" spans="9:10" ht="15.75">
      <c r="I46078" s="192"/>
      <c r="J46078" s="192"/>
    </row>
    <row r="46079" spans="9:10" ht="15.75">
      <c r="I46079" s="192"/>
      <c r="J46079" s="192"/>
    </row>
    <row r="46080" spans="9:10" ht="15.75">
      <c r="I46080" s="192"/>
      <c r="J46080" s="192"/>
    </row>
    <row r="46081" spans="9:10" ht="15.75">
      <c r="I46081" s="192"/>
      <c r="J46081" s="192"/>
    </row>
    <row r="46082" spans="9:10" ht="15.75">
      <c r="I46082" s="192"/>
      <c r="J46082" s="192"/>
    </row>
    <row r="46083" spans="9:10" ht="15.75">
      <c r="I46083" s="192"/>
      <c r="J46083" s="192"/>
    </row>
    <row r="46084" spans="9:10" ht="15.75">
      <c r="I46084" s="192"/>
      <c r="J46084" s="192"/>
    </row>
    <row r="46085" spans="9:10" ht="15.75">
      <c r="I46085" s="192"/>
      <c r="J46085" s="192"/>
    </row>
    <row r="46086" spans="9:10" ht="15.75">
      <c r="I46086" s="192"/>
      <c r="J46086" s="192"/>
    </row>
    <row r="46087" spans="9:10" ht="15.75">
      <c r="I46087" s="192"/>
      <c r="J46087" s="192"/>
    </row>
    <row r="46088" spans="9:10" ht="15.75">
      <c r="I46088" s="192"/>
      <c r="J46088" s="192"/>
    </row>
    <row r="46089" spans="9:10" ht="15.75">
      <c r="I46089" s="192"/>
      <c r="J46089" s="192"/>
    </row>
    <row r="46090" spans="9:10" ht="15.75">
      <c r="I46090" s="192"/>
      <c r="J46090" s="192"/>
    </row>
    <row r="46091" spans="9:10" ht="15.75">
      <c r="I46091" s="192"/>
      <c r="J46091" s="192"/>
    </row>
    <row r="46092" spans="9:10" ht="15.75">
      <c r="I46092" s="192"/>
      <c r="J46092" s="192"/>
    </row>
    <row r="46093" spans="9:10" ht="15.75">
      <c r="I46093" s="192"/>
      <c r="J46093" s="192"/>
    </row>
    <row r="46094" spans="9:10" ht="15.75">
      <c r="I46094" s="192"/>
      <c r="J46094" s="192"/>
    </row>
    <row r="46095" spans="9:10" ht="15.75">
      <c r="I46095" s="192"/>
      <c r="J46095" s="192"/>
    </row>
    <row r="46096" spans="9:10" ht="15.75">
      <c r="I46096" s="192"/>
      <c r="J46096" s="192"/>
    </row>
    <row r="46097" spans="9:10" ht="15.75">
      <c r="I46097" s="192"/>
      <c r="J46097" s="192"/>
    </row>
    <row r="46098" spans="9:10" ht="15.75">
      <c r="I46098" s="192"/>
      <c r="J46098" s="192"/>
    </row>
    <row r="46099" spans="9:10" ht="15.75">
      <c r="I46099" s="192"/>
      <c r="J46099" s="192"/>
    </row>
    <row r="46100" spans="9:10" ht="15.75">
      <c r="I46100" s="192"/>
      <c r="J46100" s="192"/>
    </row>
    <row r="46101" spans="9:10" ht="15.75">
      <c r="I46101" s="192"/>
      <c r="J46101" s="192"/>
    </row>
    <row r="46102" spans="9:10" ht="15.75">
      <c r="I46102" s="192"/>
      <c r="J46102" s="192"/>
    </row>
    <row r="46103" spans="9:10" ht="15.75">
      <c r="I46103" s="192"/>
      <c r="J46103" s="192"/>
    </row>
    <row r="46104" spans="9:10" ht="15.75">
      <c r="I46104" s="192"/>
      <c r="J46104" s="192"/>
    </row>
    <row r="46105" spans="9:10" ht="15.75">
      <c r="I46105" s="192"/>
      <c r="J46105" s="192"/>
    </row>
    <row r="46106" spans="9:10" ht="15.75">
      <c r="I46106" s="192"/>
      <c r="J46106" s="192"/>
    </row>
    <row r="46107" spans="9:10" ht="15.75">
      <c r="I46107" s="192"/>
      <c r="J46107" s="192"/>
    </row>
    <row r="46108" spans="9:10" ht="15.75">
      <c r="I46108" s="192"/>
      <c r="J46108" s="192"/>
    </row>
    <row r="46109" spans="9:10" ht="15.75">
      <c r="I46109" s="192"/>
      <c r="J46109" s="192"/>
    </row>
    <row r="46110" spans="9:10" ht="15.75">
      <c r="I46110" s="192"/>
      <c r="J46110" s="192"/>
    </row>
    <row r="46111" spans="9:10" ht="15.75">
      <c r="I46111" s="192"/>
      <c r="J46111" s="192"/>
    </row>
    <row r="46112" spans="9:10" ht="15.75">
      <c r="I46112" s="192"/>
      <c r="J46112" s="192"/>
    </row>
    <row r="46113" spans="9:10" ht="15.75">
      <c r="I46113" s="192"/>
      <c r="J46113" s="192"/>
    </row>
    <row r="46114" spans="9:10" ht="15.75">
      <c r="I46114" s="192"/>
      <c r="J46114" s="192"/>
    </row>
    <row r="46115" spans="9:10" ht="15.75">
      <c r="I46115" s="192"/>
      <c r="J46115" s="192"/>
    </row>
    <row r="46116" spans="9:10" ht="15.75">
      <c r="I46116" s="192"/>
      <c r="J46116" s="192"/>
    </row>
    <row r="46117" spans="9:10" ht="15.75">
      <c r="I46117" s="192"/>
      <c r="J46117" s="192"/>
    </row>
    <row r="46118" spans="9:10" ht="15.75">
      <c r="I46118" s="192"/>
      <c r="J46118" s="192"/>
    </row>
    <row r="46119" spans="9:10" ht="15.75">
      <c r="I46119" s="192"/>
      <c r="J46119" s="192"/>
    </row>
    <row r="46120" spans="9:10" ht="15.75">
      <c r="I46120" s="192"/>
      <c r="J46120" s="192"/>
    </row>
    <row r="46121" spans="9:10" ht="15.75">
      <c r="I46121" s="192"/>
      <c r="J46121" s="192"/>
    </row>
    <row r="46122" spans="9:10" ht="15.75">
      <c r="I46122" s="192"/>
      <c r="J46122" s="192"/>
    </row>
    <row r="46123" spans="9:10" ht="15.75">
      <c r="I46123" s="192"/>
      <c r="J46123" s="192"/>
    </row>
    <row r="46124" spans="9:10" ht="15.75">
      <c r="I46124" s="192"/>
      <c r="J46124" s="192"/>
    </row>
    <row r="46125" spans="9:10" ht="15.75">
      <c r="I46125" s="192"/>
      <c r="J46125" s="192"/>
    </row>
    <row r="46126" spans="9:10" ht="15.75">
      <c r="I46126" s="192"/>
      <c r="J46126" s="192"/>
    </row>
    <row r="46127" spans="9:10" ht="15.75">
      <c r="I46127" s="192"/>
      <c r="J46127" s="192"/>
    </row>
    <row r="46128" spans="9:10" ht="15.75">
      <c r="I46128" s="192"/>
      <c r="J46128" s="192"/>
    </row>
    <row r="46129" spans="9:10" ht="15.75">
      <c r="I46129" s="192"/>
      <c r="J46129" s="192"/>
    </row>
    <row r="46130" spans="9:10" ht="15.75">
      <c r="I46130" s="192"/>
      <c r="J46130" s="192"/>
    </row>
    <row r="46131" spans="9:10" ht="15.75">
      <c r="I46131" s="192"/>
      <c r="J46131" s="192"/>
    </row>
    <row r="46132" spans="9:10" ht="15.75">
      <c r="I46132" s="192"/>
      <c r="J46132" s="192"/>
    </row>
    <row r="46133" spans="9:10" ht="15.75">
      <c r="I46133" s="192"/>
      <c r="J46133" s="192"/>
    </row>
    <row r="46134" spans="9:10" ht="15.75">
      <c r="I46134" s="192"/>
      <c r="J46134" s="192"/>
    </row>
    <row r="46135" spans="9:10" ht="15.75">
      <c r="I46135" s="192"/>
      <c r="J46135" s="192"/>
    </row>
    <row r="46136" spans="9:10" ht="15.75">
      <c r="I46136" s="192"/>
      <c r="J46136" s="192"/>
    </row>
    <row r="46137" spans="9:10" ht="15.75">
      <c r="I46137" s="192"/>
      <c r="J46137" s="192"/>
    </row>
    <row r="46138" spans="9:10" ht="15.75">
      <c r="I46138" s="192"/>
      <c r="J46138" s="192"/>
    </row>
    <row r="46139" spans="9:10" ht="15.75">
      <c r="I46139" s="192"/>
      <c r="J46139" s="192"/>
    </row>
    <row r="46140" spans="9:10" ht="15.75">
      <c r="I46140" s="192"/>
      <c r="J46140" s="192"/>
    </row>
    <row r="46141" spans="9:10" ht="15.75">
      <c r="I46141" s="192"/>
      <c r="J46141" s="192"/>
    </row>
    <row r="46142" spans="9:10" ht="15.75">
      <c r="I46142" s="192"/>
      <c r="J46142" s="192"/>
    </row>
    <row r="46143" spans="9:10" ht="15.75">
      <c r="I46143" s="192"/>
      <c r="J46143" s="192"/>
    </row>
    <row r="46144" spans="9:10" ht="15.75">
      <c r="I46144" s="192"/>
      <c r="J46144" s="192"/>
    </row>
    <row r="46145" spans="9:10" ht="15.75">
      <c r="I46145" s="192"/>
      <c r="J46145" s="192"/>
    </row>
    <row r="46146" spans="9:10" ht="15.75">
      <c r="I46146" s="192"/>
      <c r="J46146" s="192"/>
    </row>
    <row r="46147" spans="9:10" ht="15.75">
      <c r="I46147" s="192"/>
      <c r="J46147" s="192"/>
    </row>
    <row r="46148" spans="9:10" ht="15.75">
      <c r="I46148" s="192"/>
      <c r="J46148" s="192"/>
    </row>
    <row r="46149" spans="9:10" ht="15.75">
      <c r="I46149" s="192"/>
      <c r="J46149" s="192"/>
    </row>
    <row r="46150" spans="9:10" ht="15.75">
      <c r="I46150" s="192"/>
      <c r="J46150" s="192"/>
    </row>
    <row r="46151" spans="9:10" ht="15.75">
      <c r="I46151" s="192"/>
      <c r="J46151" s="192"/>
    </row>
    <row r="46152" spans="9:10" ht="15.75">
      <c r="I46152" s="192"/>
      <c r="J46152" s="192"/>
    </row>
    <row r="46153" spans="9:10" ht="15.75">
      <c r="I46153" s="192"/>
      <c r="J46153" s="192"/>
    </row>
    <row r="46154" spans="9:10" ht="15.75">
      <c r="I46154" s="192"/>
      <c r="J46154" s="192"/>
    </row>
    <row r="46155" spans="9:10" ht="15.75">
      <c r="I46155" s="192"/>
      <c r="J46155" s="192"/>
    </row>
    <row r="46156" spans="9:10" ht="15.75">
      <c r="I46156" s="192"/>
      <c r="J46156" s="192"/>
    </row>
    <row r="46157" spans="9:10" ht="15.75">
      <c r="I46157" s="192"/>
      <c r="J46157" s="192"/>
    </row>
    <row r="46158" spans="9:10" ht="15.75">
      <c r="I46158" s="192"/>
      <c r="J46158" s="192"/>
    </row>
    <row r="46159" spans="9:10" ht="15.75">
      <c r="I46159" s="192"/>
      <c r="J46159" s="192"/>
    </row>
    <row r="46160" spans="9:10" ht="15.75">
      <c r="I46160" s="192"/>
      <c r="J46160" s="192"/>
    </row>
    <row r="46161" spans="9:10" ht="15.75">
      <c r="I46161" s="192"/>
      <c r="J46161" s="192"/>
    </row>
    <row r="46162" spans="9:10" ht="15.75">
      <c r="I46162" s="192"/>
      <c r="J46162" s="192"/>
    </row>
    <row r="46163" spans="9:10" ht="15.75">
      <c r="I46163" s="192"/>
      <c r="J46163" s="192"/>
    </row>
    <row r="46164" spans="9:10" ht="15.75">
      <c r="I46164" s="192"/>
      <c r="J46164" s="192"/>
    </row>
    <row r="46165" spans="9:10" ht="15.75">
      <c r="I46165" s="192"/>
      <c r="J46165" s="192"/>
    </row>
    <row r="46166" spans="9:10" ht="15.75">
      <c r="I46166" s="192"/>
      <c r="J46166" s="192"/>
    </row>
    <row r="46167" spans="9:10" ht="15.75">
      <c r="I46167" s="192"/>
      <c r="J46167" s="192"/>
    </row>
    <row r="46168" spans="9:10" ht="15.75">
      <c r="I46168" s="192"/>
      <c r="J46168" s="192"/>
    </row>
    <row r="46169" spans="9:10" ht="15.75">
      <c r="I46169" s="192"/>
      <c r="J46169" s="192"/>
    </row>
    <row r="46170" spans="9:10" ht="15.75">
      <c r="I46170" s="192"/>
      <c r="J46170" s="192"/>
    </row>
    <row r="46171" spans="9:10" ht="15.75">
      <c r="I46171" s="192"/>
      <c r="J46171" s="192"/>
    </row>
    <row r="46172" spans="9:10" ht="15.75">
      <c r="I46172" s="192"/>
      <c r="J46172" s="192"/>
    </row>
    <row r="46173" spans="9:10" ht="15.75">
      <c r="I46173" s="192"/>
      <c r="J46173" s="192"/>
    </row>
    <row r="46174" spans="9:10" ht="15.75">
      <c r="I46174" s="192"/>
      <c r="J46174" s="192"/>
    </row>
    <row r="46175" spans="9:10" ht="15.75">
      <c r="I46175" s="192"/>
      <c r="J46175" s="192"/>
    </row>
    <row r="46176" spans="9:10" ht="15.75">
      <c r="I46176" s="192"/>
      <c r="J46176" s="192"/>
    </row>
    <row r="46177" spans="9:10" ht="15.75">
      <c r="I46177" s="192"/>
      <c r="J46177" s="192"/>
    </row>
    <row r="46178" spans="9:10" ht="15.75">
      <c r="I46178" s="192"/>
      <c r="J46178" s="192"/>
    </row>
    <row r="46179" spans="9:10" ht="15.75">
      <c r="I46179" s="192"/>
      <c r="J46179" s="192"/>
    </row>
    <row r="46180" spans="9:10" ht="15.75">
      <c r="I46180" s="192"/>
      <c r="J46180" s="192"/>
    </row>
    <row r="46181" spans="9:10" ht="15.75">
      <c r="I46181" s="192"/>
      <c r="J46181" s="192"/>
    </row>
    <row r="46182" spans="9:10" ht="15.75">
      <c r="I46182" s="192"/>
      <c r="J46182" s="192"/>
    </row>
    <row r="46183" spans="9:10" ht="15.75">
      <c r="I46183" s="192"/>
      <c r="J46183" s="192"/>
    </row>
    <row r="46184" spans="9:10" ht="15.75">
      <c r="I46184" s="192"/>
      <c r="J46184" s="192"/>
    </row>
    <row r="46185" spans="9:10" ht="15.75">
      <c r="I46185" s="192"/>
      <c r="J46185" s="192"/>
    </row>
    <row r="46186" spans="9:10" ht="15.75">
      <c r="I46186" s="192"/>
      <c r="J46186" s="192"/>
    </row>
    <row r="46187" spans="9:10" ht="15.75">
      <c r="I46187" s="192"/>
      <c r="J46187" s="192"/>
    </row>
    <row r="46188" spans="9:10" ht="15.75">
      <c r="I46188" s="192"/>
      <c r="J46188" s="192"/>
    </row>
    <row r="46189" spans="9:10" ht="15.75">
      <c r="I46189" s="192"/>
      <c r="J46189" s="192"/>
    </row>
    <row r="46190" spans="9:10" ht="15.75">
      <c r="I46190" s="192"/>
      <c r="J46190" s="192"/>
    </row>
    <row r="46191" spans="9:10" ht="15.75">
      <c r="I46191" s="192"/>
      <c r="J46191" s="192"/>
    </row>
    <row r="46192" spans="9:10" ht="15.75">
      <c r="I46192" s="192"/>
      <c r="J46192" s="192"/>
    </row>
    <row r="46193" spans="9:10" ht="15.75">
      <c r="I46193" s="192"/>
      <c r="J46193" s="192"/>
    </row>
    <row r="46194" spans="9:10" ht="15.75">
      <c r="I46194" s="192"/>
      <c r="J46194" s="192"/>
    </row>
    <row r="46195" spans="9:10" ht="15.75">
      <c r="I46195" s="192"/>
      <c r="J46195" s="192"/>
    </row>
    <row r="46196" spans="9:10" ht="15.75">
      <c r="I46196" s="192"/>
      <c r="J46196" s="192"/>
    </row>
    <row r="46197" spans="9:10" ht="15.75">
      <c r="I46197" s="192"/>
      <c r="J46197" s="192"/>
    </row>
    <row r="46198" spans="9:10" ht="15.75">
      <c r="I46198" s="192"/>
      <c r="J46198" s="192"/>
    </row>
    <row r="46199" spans="9:10" ht="15.75">
      <c r="I46199" s="192"/>
      <c r="J46199" s="192"/>
    </row>
    <row r="46200" spans="9:10" ht="15.75">
      <c r="I46200" s="192"/>
      <c r="J46200" s="192"/>
    </row>
    <row r="46201" spans="9:10" ht="15.75">
      <c r="I46201" s="192"/>
      <c r="J46201" s="192"/>
    </row>
    <row r="46202" spans="9:10" ht="15.75">
      <c r="I46202" s="192"/>
      <c r="J46202" s="192"/>
    </row>
    <row r="46203" spans="9:10" ht="15.75">
      <c r="I46203" s="192"/>
      <c r="J46203" s="192"/>
    </row>
    <row r="46204" spans="9:10" ht="15.75">
      <c r="I46204" s="192"/>
      <c r="J46204" s="192"/>
    </row>
    <row r="46205" spans="9:10" ht="15.75">
      <c r="I46205" s="192"/>
      <c r="J46205" s="192"/>
    </row>
    <row r="46206" spans="9:10" ht="15.75">
      <c r="I46206" s="192"/>
      <c r="J46206" s="192"/>
    </row>
    <row r="46207" spans="9:10" ht="15.75">
      <c r="I46207" s="192"/>
      <c r="J46207" s="192"/>
    </row>
    <row r="46208" spans="9:10" ht="15.75">
      <c r="I46208" s="192"/>
      <c r="J46208" s="192"/>
    </row>
    <row r="46209" spans="9:10" ht="15.75">
      <c r="I46209" s="192"/>
      <c r="J46209" s="192"/>
    </row>
    <row r="46210" spans="9:10" ht="15.75">
      <c r="I46210" s="192"/>
      <c r="J46210" s="192"/>
    </row>
    <row r="46211" spans="9:10" ht="15.75">
      <c r="I46211" s="192"/>
      <c r="J46211" s="192"/>
    </row>
    <row r="46212" spans="9:10" ht="15.75">
      <c r="I46212" s="192"/>
      <c r="J46212" s="192"/>
    </row>
    <row r="46213" spans="9:10" ht="15.75">
      <c r="I46213" s="192"/>
      <c r="J46213" s="192"/>
    </row>
    <row r="46214" spans="9:10" ht="15.75">
      <c r="I46214" s="192"/>
      <c r="J46214" s="192"/>
    </row>
    <row r="46215" spans="9:10" ht="15.75">
      <c r="I46215" s="192"/>
      <c r="J46215" s="192"/>
    </row>
    <row r="46216" spans="9:10" ht="15.75">
      <c r="I46216" s="192"/>
      <c r="J46216" s="192"/>
    </row>
    <row r="46217" spans="9:10" ht="15.75">
      <c r="I46217" s="192"/>
      <c r="J46217" s="192"/>
    </row>
    <row r="46218" spans="9:10" ht="15.75">
      <c r="I46218" s="192"/>
      <c r="J46218" s="192"/>
    </row>
    <row r="46219" spans="9:10" ht="15.75">
      <c r="I46219" s="192"/>
      <c r="J46219" s="192"/>
    </row>
    <row r="46220" spans="9:10" ht="15.75">
      <c r="I46220" s="192"/>
      <c r="J46220" s="192"/>
    </row>
    <row r="46221" spans="9:10" ht="15.75">
      <c r="I46221" s="192"/>
      <c r="J46221" s="192"/>
    </row>
    <row r="46222" spans="9:10" ht="15.75">
      <c r="I46222" s="192"/>
      <c r="J46222" s="192"/>
    </row>
    <row r="46223" spans="9:10" ht="15.75">
      <c r="I46223" s="192"/>
      <c r="J46223" s="192"/>
    </row>
    <row r="46224" spans="9:10" ht="15.75">
      <c r="I46224" s="192"/>
      <c r="J46224" s="192"/>
    </row>
    <row r="46225" spans="9:10" ht="15.75">
      <c r="I46225" s="192"/>
      <c r="J46225" s="192"/>
    </row>
    <row r="46226" spans="9:10" ht="15.75">
      <c r="I46226" s="192"/>
      <c r="J46226" s="192"/>
    </row>
    <row r="46227" spans="9:10" ht="15.75">
      <c r="I46227" s="192"/>
      <c r="J46227" s="192"/>
    </row>
    <row r="46228" spans="9:10" ht="15.75">
      <c r="I46228" s="192"/>
      <c r="J46228" s="192"/>
    </row>
    <row r="46229" spans="9:10" ht="15.75">
      <c r="I46229" s="192"/>
      <c r="J46229" s="192"/>
    </row>
    <row r="46230" spans="9:10" ht="15.75">
      <c r="I46230" s="192"/>
      <c r="J46230" s="192"/>
    </row>
    <row r="46231" spans="9:10" ht="15.75">
      <c r="I46231" s="192"/>
      <c r="J46231" s="192"/>
    </row>
    <row r="46232" spans="9:10" ht="15.75">
      <c r="I46232" s="192"/>
      <c r="J46232" s="192"/>
    </row>
    <row r="46233" spans="9:10" ht="15.75">
      <c r="I46233" s="192"/>
      <c r="J46233" s="192"/>
    </row>
    <row r="46234" spans="9:10" ht="15.75">
      <c r="I46234" s="192"/>
      <c r="J46234" s="192"/>
    </row>
    <row r="46235" spans="9:10" ht="15.75">
      <c r="I46235" s="192"/>
      <c r="J46235" s="192"/>
    </row>
    <row r="46236" spans="9:10" ht="15.75">
      <c r="I46236" s="192"/>
      <c r="J46236" s="192"/>
    </row>
    <row r="46237" spans="9:10" ht="15.75">
      <c r="I46237" s="192"/>
      <c r="J46237" s="192"/>
    </row>
    <row r="46238" spans="9:10" ht="15.75">
      <c r="I46238" s="192"/>
      <c r="J46238" s="192"/>
    </row>
    <row r="46239" spans="9:10" ht="15.75">
      <c r="I46239" s="192"/>
      <c r="J46239" s="192"/>
    </row>
    <row r="46240" spans="9:10" ht="15.75">
      <c r="I46240" s="192"/>
      <c r="J46240" s="192"/>
    </row>
    <row r="46241" spans="9:10" ht="15.75">
      <c r="I46241" s="192"/>
      <c r="J46241" s="192"/>
    </row>
    <row r="46242" spans="9:10" ht="15.75">
      <c r="I46242" s="192"/>
      <c r="J46242" s="192"/>
    </row>
    <row r="46243" spans="9:10" ht="15.75">
      <c r="I46243" s="192"/>
      <c r="J46243" s="192"/>
    </row>
    <row r="46244" spans="9:10" ht="15.75">
      <c r="I46244" s="192"/>
      <c r="J46244" s="192"/>
    </row>
    <row r="46245" spans="9:10" ht="15.75">
      <c r="I46245" s="192"/>
      <c r="J46245" s="192"/>
    </row>
    <row r="46246" spans="9:10" ht="15.75">
      <c r="I46246" s="192"/>
      <c r="J46246" s="192"/>
    </row>
    <row r="46247" spans="9:10" ht="15.75">
      <c r="I46247" s="192"/>
      <c r="J46247" s="192"/>
    </row>
    <row r="46248" spans="9:10" ht="15.75">
      <c r="I46248" s="192"/>
      <c r="J46248" s="192"/>
    </row>
    <row r="46249" spans="9:10" ht="15.75">
      <c r="I46249" s="192"/>
      <c r="J46249" s="192"/>
    </row>
    <row r="46250" spans="9:10" ht="15.75">
      <c r="I46250" s="192"/>
      <c r="J46250" s="192"/>
    </row>
    <row r="46251" spans="9:10" ht="15.75">
      <c r="I46251" s="192"/>
      <c r="J46251" s="192"/>
    </row>
    <row r="46252" spans="9:10" ht="15.75">
      <c r="I46252" s="192"/>
      <c r="J46252" s="192"/>
    </row>
    <row r="46253" spans="9:10" ht="15.75">
      <c r="I46253" s="192"/>
      <c r="J46253" s="192"/>
    </row>
    <row r="46254" spans="9:10" ht="15.75">
      <c r="I46254" s="192"/>
      <c r="J46254" s="192"/>
    </row>
    <row r="46255" spans="9:10" ht="15.75">
      <c r="I46255" s="192"/>
      <c r="J46255" s="192"/>
    </row>
    <row r="46256" spans="9:10" ht="15.75">
      <c r="I46256" s="192"/>
      <c r="J46256" s="192"/>
    </row>
    <row r="46257" spans="9:10" ht="15.75">
      <c r="I46257" s="192"/>
      <c r="J46257" s="192"/>
    </row>
    <row r="46258" spans="9:10" ht="15.75">
      <c r="I46258" s="192"/>
      <c r="J46258" s="192"/>
    </row>
    <row r="46259" spans="9:10" ht="15.75">
      <c r="I46259" s="192"/>
      <c r="J46259" s="192"/>
    </row>
    <row r="46260" spans="9:10" ht="15.75">
      <c r="I46260" s="192"/>
      <c r="J46260" s="192"/>
    </row>
    <row r="46261" spans="9:10" ht="15.75">
      <c r="I46261" s="192"/>
      <c r="J46261" s="192"/>
    </row>
    <row r="46262" spans="9:10" ht="15.75">
      <c r="I46262" s="192"/>
      <c r="J46262" s="192"/>
    </row>
    <row r="46263" spans="9:10" ht="15.75">
      <c r="I46263" s="192"/>
      <c r="J46263" s="192"/>
    </row>
    <row r="46264" spans="9:10" ht="15.75">
      <c r="I46264" s="192"/>
      <c r="J46264" s="192"/>
    </row>
    <row r="46265" spans="9:10" ht="15.75">
      <c r="I46265" s="192"/>
      <c r="J46265" s="192"/>
    </row>
    <row r="46266" spans="9:10" ht="15.75">
      <c r="I46266" s="192"/>
      <c r="J46266" s="192"/>
    </row>
    <row r="46267" spans="9:10" ht="15.75">
      <c r="I46267" s="192"/>
      <c r="J46267" s="192"/>
    </row>
    <row r="46268" spans="9:10" ht="15.75">
      <c r="I46268" s="192"/>
      <c r="J46268" s="192"/>
    </row>
    <row r="46269" spans="9:10" ht="15.75">
      <c r="I46269" s="192"/>
      <c r="J46269" s="192"/>
    </row>
    <row r="46270" spans="9:10" ht="15.75">
      <c r="I46270" s="192"/>
      <c r="J46270" s="192"/>
    </row>
    <row r="46271" spans="9:10" ht="15.75">
      <c r="I46271" s="192"/>
      <c r="J46271" s="192"/>
    </row>
    <row r="46272" spans="9:10" ht="15.75">
      <c r="I46272" s="192"/>
      <c r="J46272" s="192"/>
    </row>
    <row r="46273" spans="9:10" ht="15.75">
      <c r="I46273" s="192"/>
      <c r="J46273" s="192"/>
    </row>
    <row r="46274" spans="9:10" ht="15.75">
      <c r="I46274" s="192"/>
      <c r="J46274" s="192"/>
    </row>
    <row r="46275" spans="9:10" ht="15.75">
      <c r="I46275" s="192"/>
      <c r="J46275" s="192"/>
    </row>
    <row r="46276" spans="9:10" ht="15.75">
      <c r="I46276" s="192"/>
      <c r="J46276" s="192"/>
    </row>
    <row r="46277" spans="9:10" ht="15.75">
      <c r="I46277" s="192"/>
      <c r="J46277" s="192"/>
    </row>
    <row r="46278" spans="9:10" ht="15.75">
      <c r="I46278" s="192"/>
      <c r="J46278" s="192"/>
    </row>
    <row r="46279" spans="9:10" ht="15.75">
      <c r="I46279" s="192"/>
      <c r="J46279" s="192"/>
    </row>
    <row r="46280" spans="9:10" ht="15.75">
      <c r="I46280" s="192"/>
      <c r="J46280" s="192"/>
    </row>
    <row r="46281" spans="9:10" ht="15.75">
      <c r="I46281" s="192"/>
      <c r="J46281" s="192"/>
    </row>
    <row r="46282" spans="9:10" ht="15.75">
      <c r="I46282" s="192"/>
      <c r="J46282" s="192"/>
    </row>
    <row r="46283" spans="9:10" ht="15.75">
      <c r="I46283" s="192"/>
      <c r="J46283" s="192"/>
    </row>
    <row r="46284" spans="9:10" ht="15.75">
      <c r="I46284" s="192"/>
      <c r="J46284" s="192"/>
    </row>
    <row r="46285" spans="9:10" ht="15.75">
      <c r="I46285" s="192"/>
      <c r="J46285" s="192"/>
    </row>
    <row r="46286" spans="9:10" ht="15.75">
      <c r="I46286" s="192"/>
      <c r="J46286" s="192"/>
    </row>
    <row r="46287" spans="9:10" ht="15.75">
      <c r="I46287" s="192"/>
      <c r="J46287" s="192"/>
    </row>
    <row r="46288" spans="9:10" ht="15.75">
      <c r="I46288" s="192"/>
      <c r="J46288" s="192"/>
    </row>
    <row r="46289" spans="9:10" ht="15.75">
      <c r="I46289" s="192"/>
      <c r="J46289" s="192"/>
    </row>
    <row r="46290" spans="9:10" ht="15.75">
      <c r="I46290" s="192"/>
      <c r="J46290" s="192"/>
    </row>
    <row r="46291" spans="9:10" ht="15.75">
      <c r="I46291" s="192"/>
      <c r="J46291" s="192"/>
    </row>
    <row r="46292" spans="9:10" ht="15.75">
      <c r="I46292" s="192"/>
      <c r="J46292" s="192"/>
    </row>
    <row r="46293" spans="9:10" ht="15.75">
      <c r="I46293" s="192"/>
      <c r="J46293" s="192"/>
    </row>
    <row r="46294" spans="9:10" ht="15.75">
      <c r="I46294" s="192"/>
      <c r="J46294" s="192"/>
    </row>
    <row r="46295" spans="9:10" ht="15.75">
      <c r="I46295" s="192"/>
      <c r="J46295" s="192"/>
    </row>
    <row r="46296" spans="9:10" ht="15.75">
      <c r="I46296" s="192"/>
      <c r="J46296" s="192"/>
    </row>
    <row r="46297" spans="9:10" ht="15.75">
      <c r="I46297" s="192"/>
      <c r="J46297" s="192"/>
    </row>
    <row r="46298" spans="9:10" ht="15.75">
      <c r="I46298" s="192"/>
      <c r="J46298" s="192"/>
    </row>
    <row r="46299" spans="9:10" ht="15.75">
      <c r="I46299" s="192"/>
      <c r="J46299" s="192"/>
    </row>
    <row r="46300" spans="9:10" ht="15.75">
      <c r="I46300" s="192"/>
      <c r="J46300" s="192"/>
    </row>
    <row r="46301" spans="9:10" ht="15.75">
      <c r="I46301" s="192"/>
      <c r="J46301" s="192"/>
    </row>
    <row r="46302" spans="9:10" ht="15.75">
      <c r="I46302" s="192"/>
      <c r="J46302" s="192"/>
    </row>
    <row r="46303" spans="9:10" ht="15.75">
      <c r="I46303" s="192"/>
      <c r="J46303" s="192"/>
    </row>
    <row r="46304" spans="9:10" ht="15.75">
      <c r="I46304" s="192"/>
      <c r="J46304" s="192"/>
    </row>
    <row r="46305" spans="9:10" ht="15.75">
      <c r="I46305" s="192"/>
      <c r="J46305" s="192"/>
    </row>
    <row r="46306" spans="9:10" ht="15.75">
      <c r="I46306" s="192"/>
      <c r="J46306" s="192"/>
    </row>
    <row r="46307" spans="9:10" ht="15.75">
      <c r="I46307" s="192"/>
      <c r="J46307" s="192"/>
    </row>
    <row r="46308" spans="9:10" ht="15.75">
      <c r="I46308" s="192"/>
      <c r="J46308" s="192"/>
    </row>
    <row r="46309" spans="9:10" ht="15.75">
      <c r="I46309" s="192"/>
      <c r="J46309" s="192"/>
    </row>
    <row r="46310" spans="9:10" ht="15.75">
      <c r="I46310" s="192"/>
      <c r="J46310" s="192"/>
    </row>
    <row r="46311" spans="9:10" ht="15.75">
      <c r="I46311" s="192"/>
      <c r="J46311" s="192"/>
    </row>
    <row r="46312" spans="9:10" ht="15.75">
      <c r="I46312" s="192"/>
      <c r="J46312" s="192"/>
    </row>
    <row r="46313" spans="9:10" ht="15.75">
      <c r="I46313" s="192"/>
      <c r="J46313" s="192"/>
    </row>
    <row r="46314" spans="9:10" ht="15.75">
      <c r="I46314" s="192"/>
      <c r="J46314" s="192"/>
    </row>
    <row r="46315" spans="9:10" ht="15.75">
      <c r="I46315" s="192"/>
      <c r="J46315" s="192"/>
    </row>
    <row r="46316" spans="9:10" ht="15.75">
      <c r="I46316" s="192"/>
      <c r="J46316" s="192"/>
    </row>
    <row r="46317" spans="9:10" ht="15.75">
      <c r="I46317" s="192"/>
      <c r="J46317" s="192"/>
    </row>
    <row r="46318" spans="9:10" ht="15.75">
      <c r="I46318" s="192"/>
      <c r="J46318" s="192"/>
    </row>
    <row r="46319" spans="9:10" ht="15.75">
      <c r="I46319" s="192"/>
      <c r="J46319" s="192"/>
    </row>
    <row r="46320" spans="9:10" ht="15.75">
      <c r="I46320" s="192"/>
      <c r="J46320" s="192"/>
    </row>
    <row r="46321" spans="9:10" ht="15.75">
      <c r="I46321" s="192"/>
      <c r="J46321" s="192"/>
    </row>
    <row r="46322" spans="9:10" ht="15.75">
      <c r="I46322" s="192"/>
      <c r="J46322" s="192"/>
    </row>
    <row r="46323" spans="9:10" ht="15.75">
      <c r="I46323" s="192"/>
      <c r="J46323" s="192"/>
    </row>
    <row r="46324" spans="9:10" ht="15.75">
      <c r="I46324" s="192"/>
      <c r="J46324" s="192"/>
    </row>
    <row r="46325" spans="9:10" ht="15.75">
      <c r="I46325" s="192"/>
      <c r="J46325" s="192"/>
    </row>
    <row r="46326" spans="9:10" ht="15.75">
      <c r="I46326" s="192"/>
      <c r="J46326" s="192"/>
    </row>
    <row r="46327" spans="9:10" ht="15.75">
      <c r="I46327" s="192"/>
      <c r="J46327" s="192"/>
    </row>
    <row r="46328" spans="9:10" ht="15.75">
      <c r="I46328" s="192"/>
      <c r="J46328" s="192"/>
    </row>
    <row r="46329" spans="9:10" ht="15.75">
      <c r="I46329" s="192"/>
      <c r="J46329" s="192"/>
    </row>
    <row r="46330" spans="9:10" ht="15.75">
      <c r="I46330" s="192"/>
      <c r="J46330" s="192"/>
    </row>
    <row r="46331" spans="9:10" ht="15.75">
      <c r="I46331" s="192"/>
      <c r="J46331" s="192"/>
    </row>
    <row r="46332" spans="9:10" ht="15.75">
      <c r="I46332" s="192"/>
      <c r="J46332" s="192"/>
    </row>
    <row r="46333" spans="9:10" ht="15.75">
      <c r="I46333" s="192"/>
      <c r="J46333" s="192"/>
    </row>
    <row r="46334" spans="9:10" ht="15.75">
      <c r="I46334" s="192"/>
      <c r="J46334" s="192"/>
    </row>
    <row r="46335" spans="9:10" ht="15.75">
      <c r="I46335" s="192"/>
      <c r="J46335" s="192"/>
    </row>
    <row r="46336" spans="9:10" ht="15.75">
      <c r="I46336" s="192"/>
      <c r="J46336" s="192"/>
    </row>
    <row r="46337" spans="9:10" ht="15.75">
      <c r="I46337" s="192"/>
      <c r="J46337" s="192"/>
    </row>
    <row r="46338" spans="9:10" ht="15.75">
      <c r="I46338" s="192"/>
      <c r="J46338" s="192"/>
    </row>
    <row r="46339" spans="9:10" ht="15.75">
      <c r="I46339" s="192"/>
      <c r="J46339" s="192"/>
    </row>
    <row r="46340" spans="9:10" ht="15.75">
      <c r="I46340" s="192"/>
      <c r="J46340" s="192"/>
    </row>
    <row r="46341" spans="9:10" ht="15.75">
      <c r="I46341" s="192"/>
      <c r="J46341" s="192"/>
    </row>
    <row r="46342" spans="9:10" ht="15.75">
      <c r="I46342" s="192"/>
      <c r="J46342" s="192"/>
    </row>
    <row r="46343" spans="9:10" ht="15.75">
      <c r="I46343" s="192"/>
      <c r="J46343" s="192"/>
    </row>
    <row r="46344" spans="9:10" ht="15.75">
      <c r="I46344" s="192"/>
      <c r="J46344" s="192"/>
    </row>
    <row r="46345" spans="9:10" ht="15.75">
      <c r="I46345" s="192"/>
      <c r="J46345" s="192"/>
    </row>
    <row r="46346" spans="9:10" ht="15.75">
      <c r="I46346" s="192"/>
      <c r="J46346" s="192"/>
    </row>
    <row r="46347" spans="9:10" ht="15.75">
      <c r="I46347" s="192"/>
      <c r="J46347" s="192"/>
    </row>
    <row r="46348" spans="9:10" ht="15.75">
      <c r="I46348" s="192"/>
      <c r="J46348" s="192"/>
    </row>
    <row r="46349" spans="9:10" ht="15.75">
      <c r="I46349" s="192"/>
      <c r="J46349" s="192"/>
    </row>
    <row r="46350" spans="9:10" ht="15.75">
      <c r="I46350" s="192"/>
      <c r="J46350" s="192"/>
    </row>
    <row r="46351" spans="9:10" ht="15.75">
      <c r="I46351" s="192"/>
      <c r="J46351" s="192"/>
    </row>
    <row r="46352" spans="9:10" ht="15.75">
      <c r="I46352" s="192"/>
      <c r="J46352" s="192"/>
    </row>
    <row r="46353" spans="9:10" ht="15.75">
      <c r="I46353" s="192"/>
      <c r="J46353" s="192"/>
    </row>
    <row r="46354" spans="9:10" ht="15.75">
      <c r="I46354" s="192"/>
      <c r="J46354" s="192"/>
    </row>
    <row r="46355" spans="9:10" ht="15.75">
      <c r="I46355" s="192"/>
      <c r="J46355" s="192"/>
    </row>
    <row r="46356" spans="9:10" ht="15.75">
      <c r="I46356" s="192"/>
      <c r="J46356" s="192"/>
    </row>
    <row r="46357" spans="9:10" ht="15.75">
      <c r="I46357" s="192"/>
      <c r="J46357" s="192"/>
    </row>
    <row r="46358" spans="9:10" ht="15.75">
      <c r="I46358" s="192"/>
      <c r="J46358" s="192"/>
    </row>
    <row r="46359" spans="9:10" ht="15.75">
      <c r="I46359" s="192"/>
      <c r="J46359" s="192"/>
    </row>
    <row r="46360" spans="9:10" ht="15.75">
      <c r="I46360" s="192"/>
      <c r="J46360" s="192"/>
    </row>
    <row r="46361" spans="9:10" ht="15.75">
      <c r="I46361" s="192"/>
      <c r="J46361" s="192"/>
    </row>
    <row r="46362" spans="9:10" ht="15.75">
      <c r="I46362" s="192"/>
      <c r="J46362" s="192"/>
    </row>
    <row r="46363" spans="9:10" ht="15.75">
      <c r="I46363" s="192"/>
      <c r="J46363" s="192"/>
    </row>
    <row r="46364" spans="9:10" ht="15.75">
      <c r="I46364" s="192"/>
      <c r="J46364" s="192"/>
    </row>
    <row r="46365" spans="9:10" ht="15.75">
      <c r="I46365" s="192"/>
      <c r="J46365" s="192"/>
    </row>
    <row r="46366" spans="9:10" ht="15.75">
      <c r="I46366" s="192"/>
      <c r="J46366" s="192"/>
    </row>
    <row r="46367" spans="9:10" ht="15.75">
      <c r="I46367" s="192"/>
      <c r="J46367" s="192"/>
    </row>
    <row r="46368" spans="9:10" ht="15.75">
      <c r="I46368" s="192"/>
      <c r="J46368" s="192"/>
    </row>
    <row r="46369" spans="9:10" ht="15.75">
      <c r="I46369" s="192"/>
      <c r="J46369" s="192"/>
    </row>
    <row r="46370" spans="9:10" ht="15.75">
      <c r="I46370" s="192"/>
      <c r="J46370" s="192"/>
    </row>
    <row r="46371" spans="9:10" ht="15.75">
      <c r="I46371" s="192"/>
      <c r="J46371" s="192"/>
    </row>
    <row r="46372" spans="9:10" ht="15.75">
      <c r="I46372" s="192"/>
      <c r="J46372" s="192"/>
    </row>
    <row r="46373" spans="9:10" ht="15.75">
      <c r="I46373" s="192"/>
      <c r="J46373" s="192"/>
    </row>
    <row r="46374" spans="9:10" ht="15.75">
      <c r="I46374" s="192"/>
      <c r="J46374" s="192"/>
    </row>
    <row r="46375" spans="9:10" ht="15.75">
      <c r="I46375" s="192"/>
      <c r="J46375" s="192"/>
    </row>
    <row r="46376" spans="9:10" ht="15.75">
      <c r="I46376" s="192"/>
      <c r="J46376" s="192"/>
    </row>
    <row r="46377" spans="9:10" ht="15.75">
      <c r="I46377" s="192"/>
      <c r="J46377" s="192"/>
    </row>
    <row r="46378" spans="9:10" ht="15.75">
      <c r="I46378" s="192"/>
      <c r="J46378" s="192"/>
    </row>
    <row r="46379" spans="9:10" ht="15.75">
      <c r="I46379" s="192"/>
      <c r="J46379" s="192"/>
    </row>
    <row r="46380" spans="9:10" ht="15.75">
      <c r="I46380" s="192"/>
      <c r="J46380" s="192"/>
    </row>
    <row r="46381" spans="9:10" ht="15.75">
      <c r="I46381" s="192"/>
      <c r="J46381" s="192"/>
    </row>
    <row r="46382" spans="9:10" ht="15.75">
      <c r="I46382" s="192"/>
      <c r="J46382" s="192"/>
    </row>
    <row r="46383" spans="9:10" ht="15.75">
      <c r="I46383" s="192"/>
      <c r="J46383" s="192"/>
    </row>
    <row r="46384" spans="9:10" ht="15.75">
      <c r="I46384" s="192"/>
      <c r="J46384" s="192"/>
    </row>
    <row r="46385" spans="9:10" ht="15.75">
      <c r="I46385" s="192"/>
      <c r="J46385" s="192"/>
    </row>
    <row r="46386" spans="9:10" ht="15.75">
      <c r="I46386" s="192"/>
      <c r="J46386" s="192"/>
    </row>
    <row r="46387" spans="9:10" ht="15.75">
      <c r="I46387" s="192"/>
      <c r="J46387" s="192"/>
    </row>
    <row r="46388" spans="9:10" ht="15.75">
      <c r="I46388" s="192"/>
      <c r="J46388" s="192"/>
    </row>
    <row r="46389" spans="9:10" ht="15.75">
      <c r="I46389" s="192"/>
      <c r="J46389" s="192"/>
    </row>
    <row r="46390" spans="9:10" ht="15.75">
      <c r="I46390" s="192"/>
      <c r="J46390" s="192"/>
    </row>
    <row r="46391" spans="9:10" ht="15.75">
      <c r="I46391" s="192"/>
      <c r="J46391" s="192"/>
    </row>
    <row r="46392" spans="9:10" ht="15.75">
      <c r="I46392" s="192"/>
      <c r="J46392" s="192"/>
    </row>
    <row r="46393" spans="9:10" ht="15.75">
      <c r="I46393" s="192"/>
      <c r="J46393" s="192"/>
    </row>
    <row r="46394" spans="9:10" ht="15.75">
      <c r="I46394" s="192"/>
      <c r="J46394" s="192"/>
    </row>
    <row r="46395" spans="9:10" ht="15.75">
      <c r="I46395" s="192"/>
      <c r="J46395" s="192"/>
    </row>
    <row r="46396" spans="9:10" ht="15.75">
      <c r="I46396" s="192"/>
      <c r="J46396" s="192"/>
    </row>
    <row r="46397" spans="9:10" ht="15.75">
      <c r="I46397" s="192"/>
      <c r="J46397" s="192"/>
    </row>
    <row r="46398" spans="9:10" ht="15.75">
      <c r="I46398" s="192"/>
      <c r="J46398" s="192"/>
    </row>
    <row r="46399" spans="9:10" ht="15.75">
      <c r="I46399" s="192"/>
      <c r="J46399" s="192"/>
    </row>
    <row r="46400" spans="9:10" ht="15.75">
      <c r="I46400" s="192"/>
      <c r="J46400" s="192"/>
    </row>
    <row r="46401" spans="9:10" ht="15.75">
      <c r="I46401" s="192"/>
      <c r="J46401" s="192"/>
    </row>
    <row r="46402" spans="9:10" ht="15.75">
      <c r="I46402" s="192"/>
      <c r="J46402" s="192"/>
    </row>
    <row r="46403" spans="9:10" ht="15.75">
      <c r="I46403" s="192"/>
      <c r="J46403" s="192"/>
    </row>
    <row r="46404" spans="9:10" ht="15.75">
      <c r="I46404" s="192"/>
      <c r="J46404" s="192"/>
    </row>
    <row r="46405" spans="9:10" ht="15.75">
      <c r="I46405" s="192"/>
      <c r="J46405" s="192"/>
    </row>
    <row r="46406" spans="9:10" ht="15.75">
      <c r="I46406" s="192"/>
      <c r="J46406" s="192"/>
    </row>
    <row r="46407" spans="9:10" ht="15.75">
      <c r="I46407" s="192"/>
      <c r="J46407" s="192"/>
    </row>
    <row r="46408" spans="9:10" ht="15.75">
      <c r="I46408" s="192"/>
      <c r="J46408" s="192"/>
    </row>
    <row r="46409" spans="9:10" ht="15.75">
      <c r="I46409" s="192"/>
      <c r="J46409" s="192"/>
    </row>
    <row r="46410" spans="9:10" ht="15.75">
      <c r="I46410" s="192"/>
      <c r="J46410" s="192"/>
    </row>
    <row r="46411" spans="9:10" ht="15.75">
      <c r="I46411" s="192"/>
      <c r="J46411" s="192"/>
    </row>
    <row r="46412" spans="9:10" ht="15.75">
      <c r="I46412" s="192"/>
      <c r="J46412" s="192"/>
    </row>
    <row r="46413" spans="9:10" ht="15.75">
      <c r="I46413" s="192"/>
      <c r="J46413" s="192"/>
    </row>
    <row r="46414" spans="9:10" ht="15.75">
      <c r="I46414" s="192"/>
      <c r="J46414" s="192"/>
    </row>
    <row r="46415" spans="9:10" ht="15.75">
      <c r="I46415" s="192"/>
      <c r="J46415" s="192"/>
    </row>
    <row r="46416" spans="9:10" ht="15.75">
      <c r="I46416" s="192"/>
      <c r="J46416" s="192"/>
    </row>
    <row r="46417" spans="9:10" ht="15.75">
      <c r="I46417" s="192"/>
      <c r="J46417" s="192"/>
    </row>
    <row r="46418" spans="9:10" ht="15.75">
      <c r="I46418" s="192"/>
      <c r="J46418" s="192"/>
    </row>
    <row r="46419" spans="9:10" ht="15.75">
      <c r="I46419" s="192"/>
      <c r="J46419" s="192"/>
    </row>
    <row r="46420" spans="9:10" ht="15.75">
      <c r="I46420" s="192"/>
      <c r="J46420" s="192"/>
    </row>
    <row r="46421" spans="9:10" ht="15.75">
      <c r="I46421" s="192"/>
      <c r="J46421" s="192"/>
    </row>
    <row r="46422" spans="9:10" ht="15.75">
      <c r="I46422" s="192"/>
      <c r="J46422" s="192"/>
    </row>
    <row r="46423" spans="9:10" ht="15.75">
      <c r="I46423" s="192"/>
      <c r="J46423" s="192"/>
    </row>
    <row r="46424" spans="9:10" ht="15.75">
      <c r="I46424" s="192"/>
      <c r="J46424" s="192"/>
    </row>
    <row r="46425" spans="9:10" ht="15.75">
      <c r="I46425" s="192"/>
      <c r="J46425" s="192"/>
    </row>
    <row r="46426" spans="9:10" ht="15.75">
      <c r="I46426" s="192"/>
      <c r="J46426" s="192"/>
    </row>
    <row r="46427" spans="9:10" ht="15.75">
      <c r="I46427" s="192"/>
      <c r="J46427" s="192"/>
    </row>
    <row r="46428" spans="9:10" ht="15.75">
      <c r="I46428" s="192"/>
      <c r="J46428" s="192"/>
    </row>
    <row r="46429" spans="9:10" ht="15.75">
      <c r="I46429" s="192"/>
      <c r="J46429" s="192"/>
    </row>
    <row r="46430" spans="9:10" ht="15.75">
      <c r="I46430" s="192"/>
      <c r="J46430" s="192"/>
    </row>
    <row r="46431" spans="9:10" ht="15.75">
      <c r="I46431" s="192"/>
      <c r="J46431" s="192"/>
    </row>
    <row r="46432" spans="9:10" ht="15.75">
      <c r="I46432" s="192"/>
      <c r="J46432" s="192"/>
    </row>
    <row r="46433" spans="9:10" ht="15.75">
      <c r="I46433" s="192"/>
      <c r="J46433" s="192"/>
    </row>
    <row r="46434" spans="9:10" ht="15.75">
      <c r="I46434" s="192"/>
      <c r="J46434" s="192"/>
    </row>
    <row r="46435" spans="9:10" ht="15.75">
      <c r="I46435" s="192"/>
      <c r="J46435" s="192"/>
    </row>
    <row r="46436" spans="9:10" ht="15.75">
      <c r="I46436" s="192"/>
      <c r="J46436" s="192"/>
    </row>
    <row r="46437" spans="9:10" ht="15.75">
      <c r="I46437" s="192"/>
      <c r="J46437" s="192"/>
    </row>
    <row r="46438" spans="9:10" ht="15.75">
      <c r="I46438" s="192"/>
      <c r="J46438" s="192"/>
    </row>
    <row r="46439" spans="9:10" ht="15.75">
      <c r="I46439" s="192"/>
      <c r="J46439" s="192"/>
    </row>
    <row r="46440" spans="9:10" ht="15.75">
      <c r="I46440" s="192"/>
      <c r="J46440" s="192"/>
    </row>
    <row r="46441" spans="9:10" ht="15.75">
      <c r="I46441" s="192"/>
      <c r="J46441" s="192"/>
    </row>
    <row r="46442" spans="9:10" ht="15.75">
      <c r="I46442" s="192"/>
      <c r="J46442" s="192"/>
    </row>
    <row r="46443" spans="9:10" ht="15.75">
      <c r="I46443" s="192"/>
      <c r="J46443" s="192"/>
    </row>
    <row r="46444" spans="9:10" ht="15.75">
      <c r="I46444" s="192"/>
      <c r="J46444" s="192"/>
    </row>
    <row r="46445" spans="9:10" ht="15.75">
      <c r="I46445" s="192"/>
      <c r="J46445" s="192"/>
    </row>
    <row r="46446" spans="9:10" ht="15.75">
      <c r="I46446" s="192"/>
      <c r="J46446" s="192"/>
    </row>
    <row r="46447" spans="9:10" ht="15.75">
      <c r="I46447" s="192"/>
      <c r="J46447" s="192"/>
    </row>
    <row r="46448" spans="9:10" ht="15.75">
      <c r="I46448" s="192"/>
      <c r="J46448" s="192"/>
    </row>
    <row r="46449" spans="9:10" ht="15.75">
      <c r="I46449" s="192"/>
      <c r="J46449" s="192"/>
    </row>
    <row r="46450" spans="9:10" ht="15.75">
      <c r="I46450" s="192"/>
      <c r="J46450" s="192"/>
    </row>
    <row r="46451" spans="9:10" ht="15.75">
      <c r="I46451" s="192"/>
      <c r="J46451" s="192"/>
    </row>
    <row r="46452" spans="9:10" ht="15.75">
      <c r="I46452" s="192"/>
      <c r="J46452" s="192"/>
    </row>
    <row r="46453" spans="9:10" ht="15.75">
      <c r="I46453" s="192"/>
      <c r="J46453" s="192"/>
    </row>
    <row r="46454" spans="9:10" ht="15.75">
      <c r="I46454" s="192"/>
      <c r="J46454" s="192"/>
    </row>
    <row r="46455" spans="9:10" ht="15.75">
      <c r="I46455" s="192"/>
      <c r="J46455" s="192"/>
    </row>
    <row r="46456" spans="9:10" ht="15.75">
      <c r="I46456" s="192"/>
      <c r="J46456" s="192"/>
    </row>
    <row r="46457" spans="9:10" ht="15.75">
      <c r="I46457" s="192"/>
      <c r="J46457" s="192"/>
    </row>
    <row r="46458" spans="9:10" ht="15.75">
      <c r="I46458" s="192"/>
      <c r="J46458" s="192"/>
    </row>
    <row r="46459" spans="9:10" ht="15.75">
      <c r="I46459" s="192"/>
      <c r="J46459" s="192"/>
    </row>
    <row r="46460" spans="9:10" ht="15.75">
      <c r="I46460" s="192"/>
      <c r="J46460" s="192"/>
    </row>
    <row r="46461" spans="9:10" ht="15.75">
      <c r="I46461" s="192"/>
      <c r="J46461" s="192"/>
    </row>
    <row r="46462" spans="9:10" ht="15.75">
      <c r="I46462" s="192"/>
      <c r="J46462" s="192"/>
    </row>
    <row r="46463" spans="9:10" ht="15.75">
      <c r="I46463" s="192"/>
      <c r="J46463" s="192"/>
    </row>
    <row r="46464" spans="9:10" ht="15.75">
      <c r="I46464" s="192"/>
      <c r="J46464" s="192"/>
    </row>
    <row r="46465" spans="9:10" ht="15.75">
      <c r="I46465" s="192"/>
      <c r="J46465" s="192"/>
    </row>
    <row r="46466" spans="9:10" ht="15.75">
      <c r="I46466" s="192"/>
      <c r="J46466" s="192"/>
    </row>
    <row r="46467" spans="9:10" ht="15.75">
      <c r="I46467" s="192"/>
      <c r="J46467" s="192"/>
    </row>
    <row r="46468" spans="9:10" ht="15.75">
      <c r="I46468" s="192"/>
      <c r="J46468" s="192"/>
    </row>
    <row r="46469" spans="9:10" ht="15.75">
      <c r="I46469" s="192"/>
      <c r="J46469" s="192"/>
    </row>
    <row r="46470" spans="9:10" ht="15.75">
      <c r="I46470" s="192"/>
      <c r="J46470" s="192"/>
    </row>
    <row r="46471" spans="9:10" ht="15.75">
      <c r="I46471" s="192"/>
      <c r="J46471" s="192"/>
    </row>
    <row r="46472" spans="9:10" ht="15.75">
      <c r="I46472" s="192"/>
      <c r="J46472" s="192"/>
    </row>
    <row r="46473" spans="9:10" ht="15.75">
      <c r="I46473" s="192"/>
      <c r="J46473" s="192"/>
    </row>
    <row r="46474" spans="9:10" ht="15.75">
      <c r="I46474" s="192"/>
      <c r="J46474" s="192"/>
    </row>
    <row r="46475" spans="9:10" ht="15.75">
      <c r="I46475" s="192"/>
      <c r="J46475" s="192"/>
    </row>
    <row r="46476" spans="9:10" ht="15.75">
      <c r="I46476" s="192"/>
      <c r="J46476" s="192"/>
    </row>
    <row r="46477" spans="9:10" ht="15.75">
      <c r="I46477" s="192"/>
      <c r="J46477" s="192"/>
    </row>
    <row r="46478" spans="9:10" ht="15.75">
      <c r="I46478" s="192"/>
      <c r="J46478" s="192"/>
    </row>
    <row r="46479" spans="9:10" ht="15.75">
      <c r="I46479" s="192"/>
      <c r="J46479" s="192"/>
    </row>
    <row r="46480" spans="9:10" ht="15.75">
      <c r="I46480" s="192"/>
      <c r="J46480" s="192"/>
    </row>
    <row r="46481" spans="9:10" ht="15.75">
      <c r="I46481" s="192"/>
      <c r="J46481" s="192"/>
    </row>
    <row r="46482" spans="9:10" ht="15.75">
      <c r="I46482" s="192"/>
      <c r="J46482" s="192"/>
    </row>
    <row r="46483" spans="9:10" ht="15.75">
      <c r="I46483" s="192"/>
      <c r="J46483" s="192"/>
    </row>
    <row r="46484" spans="9:10" ht="15.75">
      <c r="I46484" s="192"/>
      <c r="J46484" s="192"/>
    </row>
    <row r="46485" spans="9:10" ht="15.75">
      <c r="I46485" s="192"/>
      <c r="J46485" s="192"/>
    </row>
    <row r="46486" spans="9:10" ht="15.75">
      <c r="I46486" s="192"/>
      <c r="J46486" s="192"/>
    </row>
    <row r="46487" spans="9:10" ht="15.75">
      <c r="I46487" s="192"/>
      <c r="J46487" s="192"/>
    </row>
    <row r="46488" spans="9:10" ht="15.75">
      <c r="I46488" s="192"/>
      <c r="J46488" s="192"/>
    </row>
    <row r="46489" spans="9:10" ht="15.75">
      <c r="I46489" s="192"/>
      <c r="J46489" s="192"/>
    </row>
    <row r="46490" spans="9:10" ht="15.75">
      <c r="I46490" s="192"/>
      <c r="J46490" s="192"/>
    </row>
    <row r="46491" spans="9:10" ht="15.75">
      <c r="I46491" s="192"/>
      <c r="J46491" s="192"/>
    </row>
    <row r="46492" spans="9:10" ht="15.75">
      <c r="I46492" s="192"/>
      <c r="J46492" s="192"/>
    </row>
    <row r="46493" spans="9:10" ht="15.75">
      <c r="I46493" s="192"/>
      <c r="J46493" s="192"/>
    </row>
    <row r="46494" spans="9:10" ht="15.75">
      <c r="I46494" s="192"/>
      <c r="J46494" s="192"/>
    </row>
    <row r="46495" spans="9:10" ht="15.75">
      <c r="I46495" s="192"/>
      <c r="J46495" s="192"/>
    </row>
    <row r="46496" spans="9:10" ht="15.75">
      <c r="I46496" s="192"/>
      <c r="J46496" s="192"/>
    </row>
    <row r="46497" spans="9:10" ht="15.75">
      <c r="I46497" s="192"/>
      <c r="J46497" s="192"/>
    </row>
    <row r="46498" spans="9:10" ht="15.75">
      <c r="I46498" s="192"/>
      <c r="J46498" s="192"/>
    </row>
    <row r="46499" spans="9:10" ht="15.75">
      <c r="I46499" s="192"/>
      <c r="J46499" s="192"/>
    </row>
    <row r="46500" spans="9:10" ht="15.75">
      <c r="I46500" s="192"/>
      <c r="J46500" s="192"/>
    </row>
    <row r="46501" spans="9:10" ht="15.75">
      <c r="I46501" s="192"/>
      <c r="J46501" s="192"/>
    </row>
    <row r="46502" spans="9:10" ht="15.75">
      <c r="I46502" s="192"/>
      <c r="J46502" s="192"/>
    </row>
    <row r="46503" spans="9:10" ht="15.75">
      <c r="I46503" s="192"/>
      <c r="J46503" s="192"/>
    </row>
    <row r="46504" spans="9:10" ht="15.75">
      <c r="I46504" s="192"/>
      <c r="J46504" s="192"/>
    </row>
    <row r="46505" spans="9:10" ht="15.75">
      <c r="I46505" s="192"/>
      <c r="J46505" s="192"/>
    </row>
    <row r="46506" spans="9:10" ht="15.75">
      <c r="I46506" s="192"/>
      <c r="J46506" s="192"/>
    </row>
    <row r="46507" spans="9:10" ht="15.75">
      <c r="I46507" s="192"/>
      <c r="J46507" s="192"/>
    </row>
    <row r="46508" spans="9:10" ht="15.75">
      <c r="I46508" s="192"/>
      <c r="J46508" s="192"/>
    </row>
    <row r="46509" spans="9:10" ht="15.75">
      <c r="I46509" s="192"/>
      <c r="J46509" s="192"/>
    </row>
    <row r="46510" spans="9:10" ht="15.75">
      <c r="I46510" s="192"/>
      <c r="J46510" s="192"/>
    </row>
    <row r="46511" spans="9:10" ht="15.75">
      <c r="I46511" s="192"/>
      <c r="J46511" s="192"/>
    </row>
    <row r="46512" spans="9:10" ht="15.75">
      <c r="I46512" s="192"/>
      <c r="J46512" s="192"/>
    </row>
    <row r="46513" spans="9:10" ht="15.75">
      <c r="I46513" s="192"/>
      <c r="J46513" s="192"/>
    </row>
    <row r="46514" spans="9:10" ht="15.75">
      <c r="I46514" s="192"/>
      <c r="J46514" s="192"/>
    </row>
    <row r="46515" spans="9:10" ht="15.75">
      <c r="I46515" s="192"/>
      <c r="J46515" s="192"/>
    </row>
    <row r="46516" spans="9:10" ht="15.75">
      <c r="I46516" s="192"/>
      <c r="J46516" s="192"/>
    </row>
    <row r="46517" spans="9:10" ht="15.75">
      <c r="I46517" s="192"/>
      <c r="J46517" s="192"/>
    </row>
    <row r="46518" spans="9:10" ht="15.75">
      <c r="I46518" s="192"/>
      <c r="J46518" s="192"/>
    </row>
    <row r="46519" spans="9:10" ht="15.75">
      <c r="I46519" s="192"/>
      <c r="J46519" s="192"/>
    </row>
    <row r="46520" spans="9:10" ht="15.75">
      <c r="I46520" s="192"/>
      <c r="J46520" s="192"/>
    </row>
    <row r="46521" spans="9:10" ht="15.75">
      <c r="I46521" s="192"/>
      <c r="J46521" s="192"/>
    </row>
    <row r="46522" spans="9:10" ht="15.75">
      <c r="I46522" s="192"/>
      <c r="J46522" s="192"/>
    </row>
    <row r="46523" spans="9:10" ht="15.75">
      <c r="I46523" s="192"/>
      <c r="J46523" s="192"/>
    </row>
    <row r="46524" spans="9:10" ht="15.75">
      <c r="I46524" s="192"/>
      <c r="J46524" s="192"/>
    </row>
    <row r="46525" spans="9:10" ht="15.75">
      <c r="I46525" s="192"/>
      <c r="J46525" s="192"/>
    </row>
    <row r="46526" spans="9:10" ht="15.75">
      <c r="I46526" s="192"/>
      <c r="J46526" s="192"/>
    </row>
    <row r="46527" spans="9:10" ht="15.75">
      <c r="I46527" s="192"/>
      <c r="J46527" s="192"/>
    </row>
    <row r="46528" spans="9:10" ht="15.75">
      <c r="I46528" s="192"/>
      <c r="J46528" s="192"/>
    </row>
    <row r="46529" spans="9:10" ht="15.75">
      <c r="I46529" s="192"/>
      <c r="J46529" s="192"/>
    </row>
    <row r="46530" spans="9:10" ht="15.75">
      <c r="I46530" s="192"/>
      <c r="J46530" s="192"/>
    </row>
    <row r="46531" spans="9:10" ht="15.75">
      <c r="I46531" s="192"/>
      <c r="J46531" s="192"/>
    </row>
    <row r="46532" spans="9:10" ht="15.75">
      <c r="I46532" s="192"/>
      <c r="J46532" s="192"/>
    </row>
    <row r="46533" spans="9:10" ht="15.75">
      <c r="I46533" s="192"/>
      <c r="J46533" s="192"/>
    </row>
    <row r="46534" spans="9:10" ht="15.75">
      <c r="I46534" s="192"/>
      <c r="J46534" s="192"/>
    </row>
    <row r="46535" spans="9:10" ht="15.75">
      <c r="I46535" s="192"/>
      <c r="J46535" s="192"/>
    </row>
    <row r="46536" spans="9:10" ht="15.75">
      <c r="I46536" s="192"/>
      <c r="J46536" s="192"/>
    </row>
    <row r="46537" spans="9:10" ht="15.75">
      <c r="I46537" s="192"/>
      <c r="J46537" s="192"/>
    </row>
    <row r="46538" spans="9:10" ht="15.75">
      <c r="I46538" s="192"/>
      <c r="J46538" s="192"/>
    </row>
    <row r="46539" spans="9:10" ht="15.75">
      <c r="I46539" s="192"/>
      <c r="J46539" s="192"/>
    </row>
    <row r="46540" spans="9:10" ht="15.75">
      <c r="I46540" s="192"/>
      <c r="J46540" s="192"/>
    </row>
    <row r="46541" spans="9:10" ht="15.75">
      <c r="I46541" s="192"/>
      <c r="J46541" s="192"/>
    </row>
    <row r="46542" spans="9:10" ht="15.75">
      <c r="I46542" s="192"/>
      <c r="J46542" s="192"/>
    </row>
    <row r="46543" spans="9:10" ht="15.75">
      <c r="I46543" s="192"/>
      <c r="J46543" s="192"/>
    </row>
    <row r="46544" spans="9:10" ht="15.75">
      <c r="I46544" s="192"/>
      <c r="J46544" s="192"/>
    </row>
    <row r="46545" spans="9:10" ht="15.75">
      <c r="I46545" s="192"/>
      <c r="J46545" s="192"/>
    </row>
    <row r="46546" spans="9:10" ht="15.75">
      <c r="I46546" s="192"/>
      <c r="J46546" s="192"/>
    </row>
    <row r="46547" spans="9:10" ht="15.75">
      <c r="I46547" s="192"/>
      <c r="J46547" s="192"/>
    </row>
    <row r="46548" spans="9:10" ht="15.75">
      <c r="I46548" s="192"/>
      <c r="J46548" s="192"/>
    </row>
    <row r="46549" spans="9:10" ht="15.75">
      <c r="I46549" s="192"/>
      <c r="J46549" s="192"/>
    </row>
    <row r="46550" spans="9:10" ht="15.75">
      <c r="I46550" s="192"/>
      <c r="J46550" s="192"/>
    </row>
    <row r="46551" spans="9:10" ht="15.75">
      <c r="I46551" s="192"/>
      <c r="J46551" s="192"/>
    </row>
    <row r="46552" spans="9:10" ht="15.75">
      <c r="I46552" s="192"/>
      <c r="J46552" s="192"/>
    </row>
    <row r="46553" spans="9:10" ht="15.75">
      <c r="I46553" s="192"/>
      <c r="J46553" s="192"/>
    </row>
    <row r="46554" spans="9:10" ht="15.75">
      <c r="I46554" s="192"/>
      <c r="J46554" s="192"/>
    </row>
    <row r="46555" spans="9:10" ht="15.75">
      <c r="I46555" s="192"/>
      <c r="J46555" s="192"/>
    </row>
    <row r="46556" spans="9:10" ht="15.75">
      <c r="I46556" s="192"/>
      <c r="J46556" s="192"/>
    </row>
    <row r="46557" spans="9:10" ht="15.75">
      <c r="I46557" s="192"/>
      <c r="J46557" s="192"/>
    </row>
    <row r="46558" spans="9:10" ht="15.75">
      <c r="I46558" s="192"/>
      <c r="J46558" s="192"/>
    </row>
    <row r="46559" spans="9:10" ht="15.75">
      <c r="I46559" s="192"/>
      <c r="J46559" s="192"/>
    </row>
    <row r="46560" spans="9:10" ht="15.75">
      <c r="I46560" s="192"/>
      <c r="J46560" s="192"/>
    </row>
    <row r="46561" spans="9:10" ht="15.75">
      <c r="I46561" s="192"/>
      <c r="J46561" s="192"/>
    </row>
    <row r="46562" spans="9:10" ht="15.75">
      <c r="I46562" s="192"/>
      <c r="J46562" s="192"/>
    </row>
    <row r="46563" spans="9:10" ht="15.75">
      <c r="I46563" s="192"/>
      <c r="J46563" s="192"/>
    </row>
    <row r="46564" spans="9:10" ht="15.75">
      <c r="I46564" s="192"/>
      <c r="J46564" s="192"/>
    </row>
    <row r="46565" spans="9:10" ht="15.75">
      <c r="I46565" s="192"/>
      <c r="J46565" s="192"/>
    </row>
    <row r="46566" spans="9:10" ht="15.75">
      <c r="I46566" s="192"/>
      <c r="J46566" s="192"/>
    </row>
    <row r="46567" spans="9:10" ht="15.75">
      <c r="I46567" s="192"/>
      <c r="J46567" s="192"/>
    </row>
    <row r="46568" spans="9:10" ht="15.75">
      <c r="I46568" s="192"/>
      <c r="J46568" s="192"/>
    </row>
    <row r="46569" spans="9:10" ht="15.75">
      <c r="I46569" s="192"/>
      <c r="J46569" s="192"/>
    </row>
    <row r="46570" spans="9:10" ht="15.75">
      <c r="I46570" s="192"/>
      <c r="J46570" s="192"/>
    </row>
    <row r="46571" spans="9:10" ht="15.75">
      <c r="I46571" s="192"/>
      <c r="J46571" s="192"/>
    </row>
    <row r="46572" spans="9:10" ht="15.75">
      <c r="I46572" s="192"/>
      <c r="J46572" s="192"/>
    </row>
    <row r="46573" spans="9:10" ht="15.75">
      <c r="I46573" s="192"/>
      <c r="J46573" s="192"/>
    </row>
    <row r="46574" spans="9:10" ht="15.75">
      <c r="I46574" s="192"/>
      <c r="J46574" s="192"/>
    </row>
    <row r="46575" spans="9:10" ht="15.75">
      <c r="I46575" s="192"/>
      <c r="J46575" s="192"/>
    </row>
    <row r="46576" spans="9:10" ht="15.75">
      <c r="I46576" s="192"/>
      <c r="J46576" s="192"/>
    </row>
    <row r="46577" spans="9:10" ht="15.75">
      <c r="I46577" s="192"/>
      <c r="J46577" s="192"/>
    </row>
    <row r="46578" spans="9:10" ht="15.75">
      <c r="I46578" s="192"/>
      <c r="J46578" s="192"/>
    </row>
    <row r="46579" spans="9:10" ht="15.75">
      <c r="I46579" s="192"/>
      <c r="J46579" s="192"/>
    </row>
    <row r="46580" spans="9:10" ht="15.75">
      <c r="I46580" s="192"/>
      <c r="J46580" s="192"/>
    </row>
    <row r="46581" spans="9:10" ht="15.75">
      <c r="I46581" s="192"/>
      <c r="J46581" s="192"/>
    </row>
    <row r="46582" spans="9:10" ht="15.75">
      <c r="I46582" s="192"/>
      <c r="J46582" s="192"/>
    </row>
    <row r="46583" spans="9:10" ht="15.75">
      <c r="I46583" s="192"/>
      <c r="J46583" s="192"/>
    </row>
    <row r="46584" spans="9:10" ht="15.75">
      <c r="I46584" s="192"/>
      <c r="J46584" s="192"/>
    </row>
    <row r="46585" spans="9:10" ht="15.75">
      <c r="I46585" s="192"/>
      <c r="J46585" s="192"/>
    </row>
    <row r="46586" spans="9:10" ht="15.75">
      <c r="I46586" s="192"/>
      <c r="J46586" s="192"/>
    </row>
    <row r="46587" spans="9:10" ht="15.75">
      <c r="I46587" s="192"/>
      <c r="J46587" s="192"/>
    </row>
    <row r="46588" spans="9:10" ht="15.75">
      <c r="I46588" s="192"/>
      <c r="J46588" s="192"/>
    </row>
    <row r="46589" spans="9:10" ht="15.75">
      <c r="I46589" s="192"/>
      <c r="J46589" s="192"/>
    </row>
    <row r="46590" spans="9:10" ht="15.75">
      <c r="I46590" s="192"/>
      <c r="J46590" s="192"/>
    </row>
    <row r="46591" spans="9:10" ht="15.75">
      <c r="I46591" s="192"/>
      <c r="J46591" s="192"/>
    </row>
    <row r="46592" spans="9:10" ht="15.75">
      <c r="I46592" s="192"/>
      <c r="J46592" s="192"/>
    </row>
    <row r="46593" spans="9:10" ht="15.75">
      <c r="I46593" s="192"/>
      <c r="J46593" s="192"/>
    </row>
    <row r="46594" spans="9:10" ht="15.75">
      <c r="I46594" s="192"/>
      <c r="J46594" s="192"/>
    </row>
    <row r="46595" spans="9:10" ht="15.75">
      <c r="I46595" s="192"/>
      <c r="J46595" s="192"/>
    </row>
    <row r="46596" spans="9:10" ht="15.75">
      <c r="I46596" s="192"/>
      <c r="J46596" s="192"/>
    </row>
    <row r="46597" spans="9:10" ht="15.75">
      <c r="I46597" s="192"/>
      <c r="J46597" s="192"/>
    </row>
    <row r="46598" spans="9:10" ht="15.75">
      <c r="I46598" s="192"/>
      <c r="J46598" s="192"/>
    </row>
    <row r="46599" spans="9:10" ht="15.75">
      <c r="I46599" s="192"/>
      <c r="J46599" s="192"/>
    </row>
    <row r="46600" spans="9:10" ht="15.75">
      <c r="I46600" s="192"/>
      <c r="J46600" s="192"/>
    </row>
    <row r="46601" spans="9:10" ht="15.75">
      <c r="I46601" s="192"/>
      <c r="J46601" s="192"/>
    </row>
    <row r="46602" spans="9:10" ht="15.75">
      <c r="I46602" s="192"/>
      <c r="J46602" s="192"/>
    </row>
    <row r="46603" spans="9:10" ht="15.75">
      <c r="I46603" s="192"/>
      <c r="J46603" s="192"/>
    </row>
    <row r="46604" spans="9:10" ht="15.75">
      <c r="I46604" s="192"/>
      <c r="J46604" s="192"/>
    </row>
    <row r="46605" spans="9:10" ht="15.75">
      <c r="I46605" s="192"/>
      <c r="J46605" s="192"/>
    </row>
    <row r="46606" spans="9:10" ht="15.75">
      <c r="I46606" s="192"/>
      <c r="J46606" s="192"/>
    </row>
    <row r="46607" spans="9:10" ht="15.75">
      <c r="I46607" s="192"/>
      <c r="J46607" s="192"/>
    </row>
    <row r="46608" spans="9:10" ht="15.75">
      <c r="I46608" s="192"/>
      <c r="J46608" s="192"/>
    </row>
    <row r="46609" spans="9:10" ht="15.75">
      <c r="I46609" s="192"/>
      <c r="J46609" s="192"/>
    </row>
    <row r="46610" spans="9:10" ht="15.75">
      <c r="I46610" s="192"/>
      <c r="J46610" s="192"/>
    </row>
    <row r="46611" spans="9:10" ht="15.75">
      <c r="I46611" s="192"/>
      <c r="J46611" s="192"/>
    </row>
    <row r="46612" spans="9:10" ht="15.75">
      <c r="I46612" s="192"/>
      <c r="J46612" s="192"/>
    </row>
    <row r="46613" spans="9:10" ht="15.75">
      <c r="I46613" s="192"/>
      <c r="J46613" s="192"/>
    </row>
    <row r="46614" spans="9:10" ht="15.75">
      <c r="I46614" s="192"/>
      <c r="J46614" s="192"/>
    </row>
    <row r="46615" spans="9:10" ht="15.75">
      <c r="I46615" s="192"/>
      <c r="J46615" s="192"/>
    </row>
    <row r="46616" spans="9:10" ht="15.75">
      <c r="I46616" s="192"/>
      <c r="J46616" s="192"/>
    </row>
    <row r="46617" spans="9:10" ht="15.75">
      <c r="I46617" s="192"/>
      <c r="J46617" s="192"/>
    </row>
    <row r="46618" spans="9:10" ht="15.75">
      <c r="I46618" s="192"/>
      <c r="J46618" s="192"/>
    </row>
    <row r="46619" spans="9:10" ht="15.75">
      <c r="I46619" s="192"/>
      <c r="J46619" s="192"/>
    </row>
    <row r="46620" spans="9:10" ht="15.75">
      <c r="I46620" s="192"/>
      <c r="J46620" s="192"/>
    </row>
    <row r="46621" spans="9:10" ht="15.75">
      <c r="I46621" s="192"/>
      <c r="J46621" s="192"/>
    </row>
    <row r="46622" spans="9:10" ht="15.75">
      <c r="I46622" s="192"/>
      <c r="J46622" s="192"/>
    </row>
    <row r="46623" spans="9:10" ht="15.75">
      <c r="I46623" s="192"/>
      <c r="J46623" s="192"/>
    </row>
    <row r="46624" spans="9:10" ht="15.75">
      <c r="I46624" s="192"/>
      <c r="J46624" s="192"/>
    </row>
    <row r="46625" spans="9:10" ht="15.75">
      <c r="I46625" s="192"/>
      <c r="J46625" s="192"/>
    </row>
    <row r="46626" spans="9:10" ht="15.75">
      <c r="I46626" s="192"/>
      <c r="J46626" s="192"/>
    </row>
    <row r="46627" spans="9:10" ht="15.75">
      <c r="I46627" s="192"/>
      <c r="J46627" s="192"/>
    </row>
    <row r="46628" spans="9:10" ht="15.75">
      <c r="I46628" s="192"/>
      <c r="J46628" s="192"/>
    </row>
    <row r="46629" spans="9:10" ht="15.75">
      <c r="I46629" s="192"/>
      <c r="J46629" s="192"/>
    </row>
    <row r="46630" spans="9:10" ht="15.75">
      <c r="I46630" s="192"/>
      <c r="J46630" s="192"/>
    </row>
    <row r="46631" spans="9:10" ht="15.75">
      <c r="I46631" s="192"/>
      <c r="J46631" s="192"/>
    </row>
    <row r="46632" spans="9:10" ht="15.75">
      <c r="I46632" s="192"/>
      <c r="J46632" s="192"/>
    </row>
    <row r="46633" spans="9:10" ht="15.75">
      <c r="I46633" s="192"/>
      <c r="J46633" s="192"/>
    </row>
    <row r="46634" spans="9:10" ht="15.75">
      <c r="I46634" s="192"/>
      <c r="J46634" s="192"/>
    </row>
    <row r="46635" spans="9:10" ht="15.75">
      <c r="I46635" s="192"/>
      <c r="J46635" s="192"/>
    </row>
    <row r="46636" spans="9:10" ht="15.75">
      <c r="I46636" s="192"/>
      <c r="J46636" s="192"/>
    </row>
    <row r="46637" spans="9:10" ht="15.75">
      <c r="I46637" s="192"/>
      <c r="J46637" s="192"/>
    </row>
    <row r="46638" spans="9:10" ht="15.75">
      <c r="I46638" s="192"/>
      <c r="J46638" s="192"/>
    </row>
    <row r="46639" spans="9:10" ht="15.75">
      <c r="I46639" s="192"/>
      <c r="J46639" s="192"/>
    </row>
    <row r="46640" spans="9:10" ht="15.75">
      <c r="I46640" s="192"/>
      <c r="J46640" s="192"/>
    </row>
    <row r="46641" spans="9:10" ht="15.75">
      <c r="I46641" s="192"/>
      <c r="J46641" s="192"/>
    </row>
    <row r="46642" spans="9:10" ht="15.75">
      <c r="I46642" s="192"/>
      <c r="J46642" s="192"/>
    </row>
    <row r="46643" spans="9:10" ht="15.75">
      <c r="I46643" s="192"/>
      <c r="J46643" s="192"/>
    </row>
    <row r="46644" spans="9:10" ht="15.75">
      <c r="I46644" s="192"/>
      <c r="J46644" s="192"/>
    </row>
    <row r="46645" spans="9:10" ht="15.75">
      <c r="I46645" s="192"/>
      <c r="J46645" s="192"/>
    </row>
    <row r="46646" spans="9:10" ht="15.75">
      <c r="I46646" s="192"/>
      <c r="J46646" s="192"/>
    </row>
    <row r="46647" spans="9:10" ht="15.75">
      <c r="I46647" s="192"/>
      <c r="J46647" s="192"/>
    </row>
    <row r="46648" spans="9:10" ht="15.75">
      <c r="I46648" s="192"/>
      <c r="J46648" s="192"/>
    </row>
    <row r="46649" spans="9:10" ht="15.75">
      <c r="I46649" s="192"/>
      <c r="J46649" s="192"/>
    </row>
    <row r="46650" spans="9:10" ht="15.75">
      <c r="I46650" s="192"/>
      <c r="J46650" s="192"/>
    </row>
    <row r="46651" spans="9:10" ht="15.75">
      <c r="I46651" s="192"/>
      <c r="J46651" s="192"/>
    </row>
    <row r="46652" spans="9:10" ht="15.75">
      <c r="I46652" s="192"/>
      <c r="J46652" s="192"/>
    </row>
    <row r="46653" spans="9:10" ht="15.75">
      <c r="I46653" s="192"/>
      <c r="J46653" s="192"/>
    </row>
    <row r="46654" spans="9:10" ht="15.75">
      <c r="I46654" s="192"/>
      <c r="J46654" s="192"/>
    </row>
    <row r="46655" spans="9:10" ht="15.75">
      <c r="I46655" s="192"/>
      <c r="J46655" s="192"/>
    </row>
    <row r="46656" spans="9:10" ht="15.75">
      <c r="I46656" s="192"/>
      <c r="J46656" s="192"/>
    </row>
    <row r="46657" spans="9:10" ht="15.75">
      <c r="I46657" s="192"/>
      <c r="J46657" s="192"/>
    </row>
    <row r="46658" spans="9:10" ht="15.75">
      <c r="I46658" s="192"/>
      <c r="J46658" s="192"/>
    </row>
    <row r="46659" spans="9:10" ht="15.75">
      <c r="I46659" s="192"/>
      <c r="J46659" s="192"/>
    </row>
    <row r="46660" spans="9:10" ht="15.75">
      <c r="I46660" s="192"/>
      <c r="J46660" s="192"/>
    </row>
    <row r="46661" spans="9:10" ht="15.75">
      <c r="I46661" s="192"/>
      <c r="J46661" s="192"/>
    </row>
    <row r="46662" spans="9:10" ht="15.75">
      <c r="I46662" s="192"/>
      <c r="J46662" s="192"/>
    </row>
    <row r="46663" spans="9:10" ht="15.75">
      <c r="I46663" s="192"/>
      <c r="J46663" s="192"/>
    </row>
    <row r="46664" spans="9:10" ht="15.75">
      <c r="I46664" s="192"/>
      <c r="J46664" s="192"/>
    </row>
    <row r="46665" spans="9:10" ht="15.75">
      <c r="I46665" s="192"/>
      <c r="J46665" s="192"/>
    </row>
    <row r="46666" spans="9:10" ht="15.75">
      <c r="I46666" s="192"/>
      <c r="J46666" s="192"/>
    </row>
    <row r="46667" spans="9:10" ht="15.75">
      <c r="I46667" s="192"/>
      <c r="J46667" s="192"/>
    </row>
    <row r="46668" spans="9:10" ht="15.75">
      <c r="I46668" s="192"/>
      <c r="J46668" s="192"/>
    </row>
    <row r="46669" spans="9:10" ht="15.75">
      <c r="I46669" s="192"/>
      <c r="J46669" s="192"/>
    </row>
    <row r="46670" spans="9:10" ht="15.75">
      <c r="I46670" s="192"/>
      <c r="J46670" s="192"/>
    </row>
    <row r="46671" spans="9:10" ht="15.75">
      <c r="I46671" s="192"/>
      <c r="J46671" s="192"/>
    </row>
    <row r="46672" spans="9:10" ht="15.75">
      <c r="I46672" s="192"/>
      <c r="J46672" s="192"/>
    </row>
    <row r="46673" spans="9:10" ht="15.75">
      <c r="I46673" s="192"/>
      <c r="J46673" s="192"/>
    </row>
    <row r="46674" spans="9:10" ht="15.75">
      <c r="I46674" s="192"/>
      <c r="J46674" s="192"/>
    </row>
    <row r="46675" spans="9:10" ht="15.75">
      <c r="I46675" s="192"/>
      <c r="J46675" s="192"/>
    </row>
    <row r="46676" spans="9:10" ht="15.75">
      <c r="I46676" s="192"/>
      <c r="J46676" s="192"/>
    </row>
    <row r="46677" spans="9:10" ht="15.75">
      <c r="I46677" s="192"/>
      <c r="J46677" s="192"/>
    </row>
    <row r="46678" spans="9:10" ht="15.75">
      <c r="I46678" s="192"/>
      <c r="J46678" s="192"/>
    </row>
    <row r="46679" spans="9:10" ht="15.75">
      <c r="I46679" s="192"/>
      <c r="J46679" s="192"/>
    </row>
    <row r="46680" spans="9:10" ht="15.75">
      <c r="I46680" s="192"/>
      <c r="J46680" s="192"/>
    </row>
    <row r="46681" spans="9:10" ht="15.75">
      <c r="I46681" s="192"/>
      <c r="J46681" s="192"/>
    </row>
    <row r="46682" spans="9:10" ht="15.75">
      <c r="I46682" s="192"/>
      <c r="J46682" s="192"/>
    </row>
    <row r="46683" spans="9:10" ht="15.75">
      <c r="I46683" s="192"/>
      <c r="J46683" s="192"/>
    </row>
    <row r="46684" spans="9:10" ht="15.75">
      <c r="I46684" s="192"/>
      <c r="J46684" s="192"/>
    </row>
    <row r="46685" spans="9:10" ht="15.75">
      <c r="I46685" s="192"/>
      <c r="J46685" s="192"/>
    </row>
    <row r="46686" spans="9:10" ht="15.75">
      <c r="I46686" s="192"/>
      <c r="J46686" s="192"/>
    </row>
    <row r="46687" spans="9:10" ht="15.75">
      <c r="I46687" s="192"/>
      <c r="J46687" s="192"/>
    </row>
    <row r="46688" spans="9:10" ht="15.75">
      <c r="I46688" s="192"/>
      <c r="J46688" s="192"/>
    </row>
    <row r="46689" spans="9:10" ht="15.75">
      <c r="I46689" s="192"/>
      <c r="J46689" s="192"/>
    </row>
    <row r="46690" spans="9:10" ht="15.75">
      <c r="I46690" s="192"/>
      <c r="J46690" s="192"/>
    </row>
    <row r="46691" spans="9:10" ht="15.75">
      <c r="I46691" s="192"/>
      <c r="J46691" s="192"/>
    </row>
    <row r="46692" spans="9:10" ht="15.75">
      <c r="I46692" s="192"/>
      <c r="J46692" s="192"/>
    </row>
    <row r="46693" spans="9:10" ht="15.75">
      <c r="I46693" s="192"/>
      <c r="J46693" s="192"/>
    </row>
    <row r="46694" spans="9:10" ht="15.75">
      <c r="I46694" s="192"/>
      <c r="J46694" s="192"/>
    </row>
    <row r="46695" spans="9:10" ht="15.75">
      <c r="I46695" s="192"/>
      <c r="J46695" s="192"/>
    </row>
    <row r="46696" spans="9:10" ht="15.75">
      <c r="I46696" s="192"/>
      <c r="J46696" s="192"/>
    </row>
    <row r="46697" spans="9:10" ht="15.75">
      <c r="I46697" s="192"/>
      <c r="J46697" s="192"/>
    </row>
    <row r="46698" spans="9:10" ht="15.75">
      <c r="I46698" s="192"/>
      <c r="J46698" s="192"/>
    </row>
    <row r="46699" spans="9:10" ht="15.75">
      <c r="I46699" s="192"/>
      <c r="J46699" s="192"/>
    </row>
    <row r="46700" spans="9:10" ht="15.75">
      <c r="I46700" s="192"/>
      <c r="J46700" s="192"/>
    </row>
    <row r="46701" spans="9:10" ht="15.75">
      <c r="I46701" s="192"/>
      <c r="J46701" s="192"/>
    </row>
    <row r="46702" spans="9:10" ht="15.75">
      <c r="I46702" s="192"/>
      <c r="J46702" s="192"/>
    </row>
    <row r="46703" spans="9:10" ht="15.75">
      <c r="I46703" s="192"/>
      <c r="J46703" s="192"/>
    </row>
    <row r="46704" spans="9:10" ht="15.75">
      <c r="I46704" s="192"/>
      <c r="J46704" s="192"/>
    </row>
    <row r="46705" spans="9:10" ht="15.75">
      <c r="I46705" s="192"/>
      <c r="J46705" s="192"/>
    </row>
    <row r="46706" spans="9:10" ht="15.75">
      <c r="I46706" s="192"/>
      <c r="J46706" s="192"/>
    </row>
    <row r="46707" spans="9:10" ht="15.75">
      <c r="I46707" s="192"/>
      <c r="J46707" s="192"/>
    </row>
    <row r="46708" spans="9:10" ht="15.75">
      <c r="I46708" s="192"/>
      <c r="J46708" s="192"/>
    </row>
    <row r="46709" spans="9:10" ht="15.75">
      <c r="I46709" s="192"/>
      <c r="J46709" s="192"/>
    </row>
    <row r="46710" spans="9:10" ht="15.75">
      <c r="I46710" s="192"/>
      <c r="J46710" s="192"/>
    </row>
    <row r="46711" spans="9:10" ht="15.75">
      <c r="I46711" s="192"/>
      <c r="J46711" s="192"/>
    </row>
    <row r="46712" spans="9:10" ht="15.75">
      <c r="I46712" s="192"/>
      <c r="J46712" s="192"/>
    </row>
    <row r="46713" spans="9:10" ht="15.75">
      <c r="I46713" s="192"/>
      <c r="J46713" s="192"/>
    </row>
    <row r="46714" spans="9:10" ht="15.75">
      <c r="I46714" s="192"/>
      <c r="J46714" s="192"/>
    </row>
    <row r="46715" spans="9:10" ht="15.75">
      <c r="I46715" s="192"/>
      <c r="J46715" s="192"/>
    </row>
    <row r="46716" spans="9:10" ht="15.75">
      <c r="I46716" s="192"/>
      <c r="J46716" s="192"/>
    </row>
    <row r="46717" spans="9:10" ht="15.75">
      <c r="I46717" s="192"/>
      <c r="J46717" s="192"/>
    </row>
    <row r="46718" spans="9:10" ht="15.75">
      <c r="I46718" s="192"/>
      <c r="J46718" s="192"/>
    </row>
    <row r="46719" spans="9:10" ht="15.75">
      <c r="I46719" s="192"/>
      <c r="J46719" s="192"/>
    </row>
    <row r="46720" spans="9:10" ht="15.75">
      <c r="I46720" s="192"/>
      <c r="J46720" s="192"/>
    </row>
    <row r="46721" spans="9:10" ht="15.75">
      <c r="I46721" s="192"/>
      <c r="J46721" s="192"/>
    </row>
    <row r="46722" spans="9:10" ht="15.75">
      <c r="I46722" s="192"/>
      <c r="J46722" s="192"/>
    </row>
    <row r="46723" spans="9:10" ht="15.75">
      <c r="I46723" s="192"/>
      <c r="J46723" s="192"/>
    </row>
    <row r="46724" spans="9:10" ht="15.75">
      <c r="I46724" s="192"/>
      <c r="J46724" s="192"/>
    </row>
    <row r="46725" spans="9:10" ht="15.75">
      <c r="I46725" s="192"/>
      <c r="J46725" s="192"/>
    </row>
    <row r="46726" spans="9:10" ht="15.75">
      <c r="I46726" s="192"/>
      <c r="J46726" s="192"/>
    </row>
    <row r="46727" spans="9:10" ht="15.75">
      <c r="I46727" s="192"/>
      <c r="J46727" s="192"/>
    </row>
    <row r="46728" spans="9:10" ht="15.75">
      <c r="I46728" s="192"/>
      <c r="J46728" s="192"/>
    </row>
    <row r="46729" spans="9:10" ht="15.75">
      <c r="I46729" s="192"/>
      <c r="J46729" s="192"/>
    </row>
    <row r="46730" spans="9:10" ht="15.75">
      <c r="I46730" s="192"/>
      <c r="J46730" s="192"/>
    </row>
    <row r="46731" spans="9:10" ht="15.75">
      <c r="I46731" s="192"/>
      <c r="J46731" s="192"/>
    </row>
    <row r="46732" spans="9:10" ht="15.75">
      <c r="I46732" s="192"/>
      <c r="J46732" s="192"/>
    </row>
    <row r="46733" spans="9:10" ht="15.75">
      <c r="I46733" s="192"/>
      <c r="J46733" s="192"/>
    </row>
    <row r="46734" spans="9:10" ht="15.75">
      <c r="I46734" s="192"/>
      <c r="J46734" s="192"/>
    </row>
    <row r="46735" spans="9:10" ht="15.75">
      <c r="I46735" s="192"/>
      <c r="J46735" s="192"/>
    </row>
    <row r="46736" spans="9:10" ht="15.75">
      <c r="I46736" s="192"/>
      <c r="J46736" s="192"/>
    </row>
    <row r="46737" spans="9:10" ht="15.75">
      <c r="I46737" s="192"/>
      <c r="J46737" s="192"/>
    </row>
    <row r="46738" spans="9:10" ht="15.75">
      <c r="I46738" s="192"/>
      <c r="J46738" s="192"/>
    </row>
    <row r="46739" spans="9:10" ht="15.75">
      <c r="I46739" s="192"/>
      <c r="J46739" s="192"/>
    </row>
    <row r="46740" spans="9:10" ht="15.75">
      <c r="I46740" s="192"/>
      <c r="J46740" s="192"/>
    </row>
    <row r="46741" spans="9:10" ht="15.75">
      <c r="I46741" s="192"/>
      <c r="J46741" s="192"/>
    </row>
    <row r="46742" spans="9:10" ht="15.75">
      <c r="I46742" s="192"/>
      <c r="J46742" s="192"/>
    </row>
    <row r="46743" spans="9:10" ht="15.75">
      <c r="I46743" s="192"/>
      <c r="J46743" s="192"/>
    </row>
    <row r="46744" spans="9:10" ht="15.75">
      <c r="I46744" s="192"/>
      <c r="J46744" s="192"/>
    </row>
    <row r="46745" spans="9:10" ht="15.75">
      <c r="I46745" s="192"/>
      <c r="J46745" s="192"/>
    </row>
    <row r="46746" spans="9:10" ht="15.75">
      <c r="I46746" s="192"/>
      <c r="J46746" s="192"/>
    </row>
    <row r="46747" spans="9:10" ht="15.75">
      <c r="I46747" s="192"/>
      <c r="J46747" s="192"/>
    </row>
    <row r="46748" spans="9:10" ht="15.75">
      <c r="I46748" s="192"/>
      <c r="J46748" s="192"/>
    </row>
    <row r="46749" spans="9:10" ht="15.75">
      <c r="I46749" s="192"/>
      <c r="J46749" s="192"/>
    </row>
    <row r="46750" spans="9:10" ht="15.75">
      <c r="I46750" s="192"/>
      <c r="J46750" s="192"/>
    </row>
    <row r="46751" spans="9:10" ht="15.75">
      <c r="I46751" s="192"/>
      <c r="J46751" s="192"/>
    </row>
    <row r="46752" spans="9:10" ht="15.75">
      <c r="I46752" s="192"/>
      <c r="J46752" s="192"/>
    </row>
    <row r="46753" spans="9:10" ht="15.75">
      <c r="I46753" s="192"/>
      <c r="J46753" s="192"/>
    </row>
    <row r="46754" spans="9:10" ht="15.75">
      <c r="I46754" s="192"/>
      <c r="J46754" s="192"/>
    </row>
    <row r="46755" spans="9:10" ht="15.75">
      <c r="I46755" s="192"/>
      <c r="J46755" s="192"/>
    </row>
    <row r="46756" spans="9:10" ht="15.75">
      <c r="I46756" s="192"/>
      <c r="J46756" s="192"/>
    </row>
    <row r="46757" spans="9:10" ht="15.75">
      <c r="I46757" s="192"/>
      <c r="J46757" s="192"/>
    </row>
    <row r="46758" spans="9:10" ht="15.75">
      <c r="I46758" s="192"/>
      <c r="J46758" s="192"/>
    </row>
    <row r="46759" spans="9:10" ht="15.75">
      <c r="I46759" s="192"/>
      <c r="J46759" s="192"/>
    </row>
    <row r="46760" spans="9:10" ht="15.75">
      <c r="I46760" s="192"/>
      <c r="J46760" s="192"/>
    </row>
    <row r="46761" spans="9:10" ht="15.75">
      <c r="I46761" s="192"/>
      <c r="J46761" s="192"/>
    </row>
    <row r="46762" spans="9:10" ht="15.75">
      <c r="I46762" s="192"/>
      <c r="J46762" s="192"/>
    </row>
    <row r="46763" spans="9:10" ht="15.75">
      <c r="I46763" s="192"/>
      <c r="J46763" s="192"/>
    </row>
    <row r="46764" spans="9:10" ht="15.75">
      <c r="I46764" s="192"/>
      <c r="J46764" s="192"/>
    </row>
    <row r="46765" spans="9:10" ht="15.75">
      <c r="I46765" s="192"/>
      <c r="J46765" s="192"/>
    </row>
    <row r="46766" spans="9:10" ht="15.75">
      <c r="I46766" s="192"/>
      <c r="J46766" s="192"/>
    </row>
    <row r="46767" spans="9:10" ht="15.75">
      <c r="I46767" s="192"/>
      <c r="J46767" s="192"/>
    </row>
    <row r="46768" spans="9:10" ht="15.75">
      <c r="I46768" s="192"/>
      <c r="J46768" s="192"/>
    </row>
    <row r="46769" spans="9:10" ht="15.75">
      <c r="I46769" s="192"/>
      <c r="J46769" s="192"/>
    </row>
    <row r="46770" spans="9:10" ht="15.75">
      <c r="I46770" s="192"/>
      <c r="J46770" s="192"/>
    </row>
    <row r="46771" spans="9:10" ht="15.75">
      <c r="I46771" s="192"/>
      <c r="J46771" s="192"/>
    </row>
    <row r="46772" spans="9:10" ht="15.75">
      <c r="I46772" s="192"/>
      <c r="J46772" s="192"/>
    </row>
    <row r="46773" spans="9:10" ht="15.75">
      <c r="I46773" s="192"/>
      <c r="J46773" s="192"/>
    </row>
    <row r="46774" spans="9:10" ht="15.75">
      <c r="I46774" s="192"/>
      <c r="J46774" s="192"/>
    </row>
    <row r="46775" spans="9:10" ht="15.75">
      <c r="I46775" s="192"/>
      <c r="J46775" s="192"/>
    </row>
    <row r="46776" spans="9:10" ht="15.75">
      <c r="I46776" s="192"/>
      <c r="J46776" s="192"/>
    </row>
    <row r="46777" spans="9:10" ht="15.75">
      <c r="I46777" s="192"/>
      <c r="J46777" s="192"/>
    </row>
    <row r="46778" spans="9:10" ht="15.75">
      <c r="I46778" s="192"/>
      <c r="J46778" s="192"/>
    </row>
    <row r="46779" spans="9:10" ht="15.75">
      <c r="I46779" s="192"/>
      <c r="J46779" s="192"/>
    </row>
    <row r="46780" spans="9:10" ht="15.75">
      <c r="I46780" s="192"/>
      <c r="J46780" s="192"/>
    </row>
    <row r="46781" spans="9:10" ht="15.75">
      <c r="I46781" s="192"/>
      <c r="J46781" s="192"/>
    </row>
    <row r="46782" spans="9:10" ht="15.75">
      <c r="I46782" s="192"/>
      <c r="J46782" s="192"/>
    </row>
    <row r="46783" spans="9:10" ht="15.75">
      <c r="I46783" s="192"/>
      <c r="J46783" s="192"/>
    </row>
    <row r="46784" spans="9:10" ht="15.75">
      <c r="I46784" s="192"/>
      <c r="J46784" s="192"/>
    </row>
    <row r="46785" spans="9:10" ht="15.75">
      <c r="I46785" s="192"/>
      <c r="J46785" s="192"/>
    </row>
    <row r="46786" spans="9:10" ht="15.75">
      <c r="I46786" s="192"/>
      <c r="J46786" s="192"/>
    </row>
    <row r="46787" spans="9:10" ht="15.75">
      <c r="I46787" s="192"/>
      <c r="J46787" s="192"/>
    </row>
    <row r="46788" spans="9:10" ht="15.75">
      <c r="I46788" s="192"/>
      <c r="J46788" s="192"/>
    </row>
    <row r="46789" spans="9:10" ht="15.75">
      <c r="I46789" s="192"/>
      <c r="J46789" s="192"/>
    </row>
    <row r="46790" spans="9:10" ht="15.75">
      <c r="I46790" s="192"/>
      <c r="J46790" s="192"/>
    </row>
    <row r="46791" spans="9:10" ht="15.75">
      <c r="I46791" s="192"/>
      <c r="J46791" s="192"/>
    </row>
    <row r="46792" spans="9:10" ht="15.75">
      <c r="I46792" s="192"/>
      <c r="J46792" s="192"/>
    </row>
    <row r="46793" spans="9:10" ht="15.75">
      <c r="I46793" s="192"/>
      <c r="J46793" s="192"/>
    </row>
    <row r="46794" spans="9:10" ht="15.75">
      <c r="I46794" s="192"/>
      <c r="J46794" s="192"/>
    </row>
    <row r="46795" spans="9:10" ht="15.75">
      <c r="I46795" s="192"/>
      <c r="J46795" s="192"/>
    </row>
    <row r="46796" spans="9:10" ht="15.75">
      <c r="I46796" s="192"/>
      <c r="J46796" s="192"/>
    </row>
    <row r="46797" spans="9:10" ht="15.75">
      <c r="I46797" s="192"/>
      <c r="J46797" s="192"/>
    </row>
    <row r="46798" spans="9:10" ht="15.75">
      <c r="I46798" s="192"/>
      <c r="J46798" s="192"/>
    </row>
    <row r="46799" spans="9:10" ht="15.75">
      <c r="I46799" s="192"/>
      <c r="J46799" s="192"/>
    </row>
    <row r="46800" spans="9:10" ht="15.75">
      <c r="I46800" s="192"/>
      <c r="J46800" s="192"/>
    </row>
    <row r="46801" spans="9:10" ht="15.75">
      <c r="I46801" s="192"/>
      <c r="J46801" s="192"/>
    </row>
    <row r="46802" spans="9:10" ht="15.75">
      <c r="I46802" s="192"/>
      <c r="J46802" s="192"/>
    </row>
    <row r="46803" spans="9:10" ht="15.75">
      <c r="I46803" s="192"/>
      <c r="J46803" s="192"/>
    </row>
    <row r="46804" spans="9:10" ht="15.75">
      <c r="I46804" s="192"/>
      <c r="J46804" s="192"/>
    </row>
    <row r="46805" spans="9:10" ht="15.75">
      <c r="I46805" s="192"/>
      <c r="J46805" s="192"/>
    </row>
    <row r="46806" spans="9:10" ht="15.75">
      <c r="I46806" s="192"/>
      <c r="J46806" s="192"/>
    </row>
    <row r="46807" spans="9:10" ht="15.75">
      <c r="I46807" s="192"/>
      <c r="J46807" s="192"/>
    </row>
    <row r="46808" spans="9:10" ht="15.75">
      <c r="I46808" s="192"/>
      <c r="J46808" s="192"/>
    </row>
    <row r="46809" spans="9:10" ht="15.75">
      <c r="I46809" s="192"/>
      <c r="J46809" s="192"/>
    </row>
    <row r="46810" spans="9:10" ht="15.75">
      <c r="I46810" s="192"/>
      <c r="J46810" s="192"/>
    </row>
    <row r="46811" spans="9:10" ht="15.75">
      <c r="I46811" s="192"/>
      <c r="J46811" s="192"/>
    </row>
    <row r="46812" spans="9:10" ht="15.75">
      <c r="I46812" s="192"/>
      <c r="J46812" s="192"/>
    </row>
    <row r="46813" spans="9:10" ht="15.75">
      <c r="I46813" s="192"/>
      <c r="J46813" s="192"/>
    </row>
    <row r="46814" spans="9:10" ht="15.75">
      <c r="I46814" s="192"/>
      <c r="J46814" s="192"/>
    </row>
    <row r="46815" spans="9:10" ht="15.75">
      <c r="I46815" s="192"/>
      <c r="J46815" s="192"/>
    </row>
    <row r="46816" spans="9:10" ht="15.75">
      <c r="I46816" s="192"/>
      <c r="J46816" s="192"/>
    </row>
    <row r="46817" spans="9:10" ht="15.75">
      <c r="I46817" s="192"/>
      <c r="J46817" s="192"/>
    </row>
    <row r="46818" spans="9:10" ht="15.75">
      <c r="I46818" s="192"/>
      <c r="J46818" s="192"/>
    </row>
    <row r="46819" spans="9:10" ht="15.75">
      <c r="I46819" s="192"/>
      <c r="J46819" s="192"/>
    </row>
    <row r="46820" spans="9:10" ht="15.75">
      <c r="I46820" s="192"/>
      <c r="J46820" s="192"/>
    </row>
    <row r="46821" spans="9:10" ht="15.75">
      <c r="I46821" s="192"/>
      <c r="J46821" s="192"/>
    </row>
    <row r="46822" spans="9:10" ht="15.75">
      <c r="I46822" s="192"/>
      <c r="J46822" s="192"/>
    </row>
    <row r="46823" spans="9:10" ht="15.75">
      <c r="I46823" s="192"/>
      <c r="J46823" s="192"/>
    </row>
    <row r="46824" spans="9:10" ht="15.75">
      <c r="I46824" s="192"/>
      <c r="J46824" s="192"/>
    </row>
    <row r="46825" spans="9:10" ht="15.75">
      <c r="I46825" s="192"/>
      <c r="J46825" s="192"/>
    </row>
    <row r="46826" spans="9:10" ht="15.75">
      <c r="I46826" s="192"/>
      <c r="J46826" s="192"/>
    </row>
    <row r="46827" spans="9:10" ht="15.75">
      <c r="I46827" s="192"/>
      <c r="J46827" s="192"/>
    </row>
    <row r="46828" spans="9:10" ht="15.75">
      <c r="I46828" s="192"/>
      <c r="J46828" s="192"/>
    </row>
    <row r="46829" spans="9:10" ht="15.75">
      <c r="I46829" s="192"/>
      <c r="J46829" s="192"/>
    </row>
    <row r="46830" spans="9:10" ht="15.75">
      <c r="I46830" s="192"/>
      <c r="J46830" s="192"/>
    </row>
    <row r="46831" spans="9:10" ht="15.75">
      <c r="I46831" s="192"/>
      <c r="J46831" s="192"/>
    </row>
    <row r="46832" spans="9:10" ht="15.75">
      <c r="I46832" s="192"/>
      <c r="J46832" s="192"/>
    </row>
    <row r="46833" spans="9:10" ht="15.75">
      <c r="I46833" s="192"/>
      <c r="J46833" s="192"/>
    </row>
    <row r="46834" spans="9:10" ht="15.75">
      <c r="I46834" s="192"/>
      <c r="J46834" s="192"/>
    </row>
    <row r="46835" spans="9:10" ht="15.75">
      <c r="I46835" s="192"/>
      <c r="J46835" s="192"/>
    </row>
    <row r="46836" spans="9:10" ht="15.75">
      <c r="I46836" s="192"/>
      <c r="J46836" s="192"/>
    </row>
    <row r="46837" spans="9:10" ht="15.75">
      <c r="I46837" s="192"/>
      <c r="J46837" s="192"/>
    </row>
    <row r="46838" spans="9:10" ht="15.75">
      <c r="I46838" s="192"/>
      <c r="J46838" s="192"/>
    </row>
    <row r="46839" spans="9:10" ht="15.75">
      <c r="I46839" s="192"/>
      <c r="J46839" s="192"/>
    </row>
    <row r="46840" spans="9:10" ht="15.75">
      <c r="I46840" s="192"/>
      <c r="J46840" s="192"/>
    </row>
    <row r="46841" spans="9:10" ht="15.75">
      <c r="I46841" s="192"/>
      <c r="J46841" s="192"/>
    </row>
    <row r="46842" spans="9:10" ht="15.75">
      <c r="I46842" s="192"/>
      <c r="J46842" s="192"/>
    </row>
    <row r="46843" spans="9:10" ht="15.75">
      <c r="I46843" s="192"/>
      <c r="J46843" s="192"/>
    </row>
    <row r="46844" spans="9:10" ht="15.75">
      <c r="I46844" s="192"/>
      <c r="J46844" s="192"/>
    </row>
    <row r="46845" spans="9:10" ht="15.75">
      <c r="I46845" s="192"/>
      <c r="J46845" s="192"/>
    </row>
    <row r="46846" spans="9:10" ht="15.75">
      <c r="I46846" s="192"/>
      <c r="J46846" s="192"/>
    </row>
    <row r="46847" spans="9:10" ht="15.75">
      <c r="I46847" s="192"/>
      <c r="J46847" s="192"/>
    </row>
    <row r="46848" spans="9:10" ht="15.75">
      <c r="I46848" s="192"/>
      <c r="J46848" s="192"/>
    </row>
    <row r="46849" spans="9:10" ht="15.75">
      <c r="I46849" s="192"/>
      <c r="J46849" s="192"/>
    </row>
    <row r="46850" spans="9:10" ht="15.75">
      <c r="I46850" s="192"/>
      <c r="J46850" s="192"/>
    </row>
    <row r="46851" spans="9:10" ht="15.75">
      <c r="I46851" s="192"/>
      <c r="J46851" s="192"/>
    </row>
    <row r="46852" spans="9:10" ht="15.75">
      <c r="I46852" s="192"/>
      <c r="J46852" s="192"/>
    </row>
    <row r="46853" spans="9:10" ht="15.75">
      <c r="I46853" s="192"/>
      <c r="J46853" s="192"/>
    </row>
    <row r="46854" spans="9:10" ht="15.75">
      <c r="I46854" s="192"/>
      <c r="J46854" s="192"/>
    </row>
    <row r="46855" spans="9:10" ht="15.75">
      <c r="I46855" s="192"/>
      <c r="J46855" s="192"/>
    </row>
    <row r="46856" spans="9:10" ht="15.75">
      <c r="I46856" s="192"/>
      <c r="J46856" s="192"/>
    </row>
    <row r="46857" spans="9:10" ht="15.75">
      <c r="I46857" s="192"/>
      <c r="J46857" s="192"/>
    </row>
    <row r="46858" spans="9:10" ht="15.75">
      <c r="I46858" s="192"/>
      <c r="J46858" s="192"/>
    </row>
    <row r="46859" spans="9:10" ht="15.75">
      <c r="I46859" s="192"/>
      <c r="J46859" s="192"/>
    </row>
    <row r="46860" spans="9:10" ht="15.75">
      <c r="I46860" s="192"/>
      <c r="J46860" s="192"/>
    </row>
    <row r="46861" spans="9:10" ht="15.75">
      <c r="I46861" s="192"/>
      <c r="J46861" s="192"/>
    </row>
    <row r="46862" spans="9:10" ht="15.75">
      <c r="I46862" s="192"/>
      <c r="J46862" s="192"/>
    </row>
    <row r="46863" spans="9:10" ht="15.75">
      <c r="I46863" s="192"/>
      <c r="J46863" s="192"/>
    </row>
    <row r="46864" spans="9:10" ht="15.75">
      <c r="I46864" s="192"/>
      <c r="J46864" s="192"/>
    </row>
    <row r="46865" spans="9:10" ht="15.75">
      <c r="I46865" s="192"/>
      <c r="J46865" s="192"/>
    </row>
    <row r="46866" spans="9:10" ht="15.75">
      <c r="I46866" s="192"/>
      <c r="J46866" s="192"/>
    </row>
    <row r="46867" spans="9:10" ht="15.75">
      <c r="I46867" s="192"/>
      <c r="J46867" s="192"/>
    </row>
    <row r="46868" spans="9:10" ht="15.75">
      <c r="I46868" s="192"/>
      <c r="J46868" s="192"/>
    </row>
    <row r="46869" spans="9:10" ht="15.75">
      <c r="I46869" s="192"/>
      <c r="J46869" s="192"/>
    </row>
    <row r="46870" spans="9:10" ht="15.75">
      <c r="I46870" s="192"/>
      <c r="J46870" s="192"/>
    </row>
    <row r="46871" spans="9:10" ht="15.75">
      <c r="I46871" s="192"/>
      <c r="J46871" s="192"/>
    </row>
    <row r="46872" spans="9:10" ht="15.75">
      <c r="I46872" s="192"/>
      <c r="J46872" s="192"/>
    </row>
    <row r="46873" spans="9:10" ht="15.75">
      <c r="I46873" s="192"/>
      <c r="J46873" s="192"/>
    </row>
    <row r="46874" spans="9:10" ht="15.75">
      <c r="I46874" s="192"/>
      <c r="J46874" s="192"/>
    </row>
    <row r="46875" spans="9:10" ht="15.75">
      <c r="I46875" s="192"/>
      <c r="J46875" s="192"/>
    </row>
    <row r="46876" spans="9:10" ht="15.75">
      <c r="I46876" s="192"/>
      <c r="J46876" s="192"/>
    </row>
    <row r="46877" spans="9:10" ht="15.75">
      <c r="I46877" s="192"/>
      <c r="J46877" s="192"/>
    </row>
    <row r="46878" spans="9:10" ht="15.75">
      <c r="I46878" s="192"/>
      <c r="J46878" s="192"/>
    </row>
    <row r="46879" spans="9:10" ht="15.75">
      <c r="I46879" s="192"/>
      <c r="J46879" s="192"/>
    </row>
    <row r="46880" spans="9:10" ht="15.75">
      <c r="I46880" s="192"/>
      <c r="J46880" s="192"/>
    </row>
    <row r="46881" spans="9:10" ht="15.75">
      <c r="I46881" s="192"/>
      <c r="J46881" s="192"/>
    </row>
    <row r="46882" spans="9:10" ht="15.75">
      <c r="I46882" s="192"/>
      <c r="J46882" s="192"/>
    </row>
    <row r="46883" spans="9:10" ht="15.75">
      <c r="I46883" s="192"/>
      <c r="J46883" s="192"/>
    </row>
    <row r="46884" spans="9:10" ht="15.75">
      <c r="I46884" s="192"/>
      <c r="J46884" s="192"/>
    </row>
    <row r="46885" spans="9:10" ht="15.75">
      <c r="I46885" s="192"/>
      <c r="J46885" s="192"/>
    </row>
    <row r="46886" spans="9:10" ht="15.75">
      <c r="I46886" s="192"/>
      <c r="J46886" s="192"/>
    </row>
    <row r="46887" spans="9:10" ht="15.75">
      <c r="I46887" s="192"/>
      <c r="J46887" s="192"/>
    </row>
    <row r="46888" spans="9:10" ht="15.75">
      <c r="I46888" s="192"/>
      <c r="J46888" s="192"/>
    </row>
    <row r="46889" spans="9:10" ht="15.75">
      <c r="I46889" s="192"/>
      <c r="J46889" s="192"/>
    </row>
    <row r="46890" spans="9:10" ht="15.75">
      <c r="I46890" s="192"/>
      <c r="J46890" s="192"/>
    </row>
    <row r="46891" spans="9:10" ht="15.75">
      <c r="I46891" s="192"/>
      <c r="J46891" s="192"/>
    </row>
    <row r="46892" spans="9:10" ht="15.75">
      <c r="I46892" s="192"/>
      <c r="J46892" s="192"/>
    </row>
    <row r="46893" spans="9:10" ht="15.75">
      <c r="I46893" s="192"/>
      <c r="J46893" s="192"/>
    </row>
    <row r="46894" spans="9:10" ht="15.75">
      <c r="I46894" s="192"/>
      <c r="J46894" s="192"/>
    </row>
    <row r="46895" spans="9:10" ht="15.75">
      <c r="I46895" s="192"/>
      <c r="J46895" s="192"/>
    </row>
    <row r="46896" spans="9:10" ht="15.75">
      <c r="I46896" s="192"/>
      <c r="J46896" s="192"/>
    </row>
    <row r="46897" spans="9:10" ht="15.75">
      <c r="I46897" s="192"/>
      <c r="J46897" s="192"/>
    </row>
    <row r="46898" spans="9:10" ht="15.75">
      <c r="I46898" s="192"/>
      <c r="J46898" s="192"/>
    </row>
    <row r="46899" spans="9:10" ht="15.75">
      <c r="I46899" s="192"/>
      <c r="J46899" s="192"/>
    </row>
    <row r="46900" spans="9:10" ht="15.75">
      <c r="I46900" s="192"/>
      <c r="J46900" s="192"/>
    </row>
    <row r="46901" spans="9:10" ht="15.75">
      <c r="I46901" s="192"/>
      <c r="J46901" s="192"/>
    </row>
    <row r="46902" spans="9:10" ht="15.75">
      <c r="I46902" s="192"/>
      <c r="J46902" s="192"/>
    </row>
    <row r="46903" spans="9:10" ht="15.75">
      <c r="I46903" s="192"/>
      <c r="J46903" s="192"/>
    </row>
    <row r="46904" spans="9:10" ht="15.75">
      <c r="I46904" s="192"/>
      <c r="J46904" s="192"/>
    </row>
    <row r="46905" spans="9:10" ht="15.75">
      <c r="I46905" s="192"/>
      <c r="J46905" s="192"/>
    </row>
    <row r="46906" spans="9:10" ht="15.75">
      <c r="I46906" s="192"/>
      <c r="J46906" s="192"/>
    </row>
    <row r="46907" spans="9:10" ht="15.75">
      <c r="I46907" s="192"/>
      <c r="J46907" s="192"/>
    </row>
    <row r="46908" spans="9:10" ht="15.75">
      <c r="I46908" s="192"/>
      <c r="J46908" s="192"/>
    </row>
    <row r="46909" spans="9:10" ht="15.75">
      <c r="I46909" s="192"/>
      <c r="J46909" s="192"/>
    </row>
    <row r="46910" spans="9:10" ht="15.75">
      <c r="I46910" s="192"/>
      <c r="J46910" s="192"/>
    </row>
    <row r="46911" spans="9:10" ht="15.75">
      <c r="I46911" s="192"/>
      <c r="J46911" s="192"/>
    </row>
    <row r="46912" spans="9:10" ht="15.75">
      <c r="I46912" s="192"/>
      <c r="J46912" s="192"/>
    </row>
    <row r="46913" spans="9:10" ht="15.75">
      <c r="I46913" s="192"/>
      <c r="J46913" s="192"/>
    </row>
    <row r="46914" spans="9:10" ht="15.75">
      <c r="I46914" s="192"/>
      <c r="J46914" s="192"/>
    </row>
    <row r="46915" spans="9:10" ht="15.75">
      <c r="I46915" s="192"/>
      <c r="J46915" s="192"/>
    </row>
    <row r="46916" spans="9:10" ht="15.75">
      <c r="I46916" s="192"/>
      <c r="J46916" s="192"/>
    </row>
    <row r="46917" spans="9:10" ht="15.75">
      <c r="I46917" s="192"/>
      <c r="J46917" s="192"/>
    </row>
    <row r="46918" spans="9:10" ht="15.75">
      <c r="I46918" s="192"/>
      <c r="J46918" s="192"/>
    </row>
    <row r="46919" spans="9:10" ht="15.75">
      <c r="I46919" s="192"/>
      <c r="J46919" s="192"/>
    </row>
    <row r="46920" spans="9:10" ht="15.75">
      <c r="I46920" s="192"/>
      <c r="J46920" s="192"/>
    </row>
    <row r="46921" spans="9:10" ht="15.75">
      <c r="I46921" s="192"/>
      <c r="J46921" s="192"/>
    </row>
    <row r="46922" spans="9:10" ht="15.75">
      <c r="I46922" s="192"/>
      <c r="J46922" s="192"/>
    </row>
    <row r="46923" spans="9:10" ht="15.75">
      <c r="I46923" s="192"/>
      <c r="J46923" s="192"/>
    </row>
    <row r="46924" spans="9:10" ht="15.75">
      <c r="I46924" s="192"/>
      <c r="J46924" s="192"/>
    </row>
    <row r="46925" spans="9:10" ht="15.75">
      <c r="I46925" s="192"/>
      <c r="J46925" s="192"/>
    </row>
    <row r="46926" spans="9:10" ht="15.75">
      <c r="I46926" s="192"/>
      <c r="J46926" s="192"/>
    </row>
    <row r="46927" spans="9:10" ht="15.75">
      <c r="I46927" s="192"/>
      <c r="J46927" s="192"/>
    </row>
    <row r="46928" spans="9:10" ht="15.75">
      <c r="I46928" s="192"/>
      <c r="J46928" s="192"/>
    </row>
    <row r="46929" spans="9:10" ht="15.75">
      <c r="I46929" s="192"/>
      <c r="J46929" s="192"/>
    </row>
    <row r="46930" spans="9:10" ht="15.75">
      <c r="I46930" s="192"/>
      <c r="J46930" s="192"/>
    </row>
    <row r="46931" spans="9:10" ht="15.75">
      <c r="I46931" s="192"/>
      <c r="J46931" s="192"/>
    </row>
    <row r="46932" spans="9:10" ht="15.75">
      <c r="I46932" s="192"/>
      <c r="J46932" s="192"/>
    </row>
    <row r="46933" spans="9:10" ht="15.75">
      <c r="I46933" s="192"/>
      <c r="J46933" s="192"/>
    </row>
    <row r="46934" spans="9:10" ht="15.75">
      <c r="I46934" s="192"/>
      <c r="J46934" s="192"/>
    </row>
    <row r="46935" spans="9:10" ht="15.75">
      <c r="I46935" s="192"/>
      <c r="J46935" s="192"/>
    </row>
    <row r="46936" spans="9:10" ht="15.75">
      <c r="I46936" s="192"/>
      <c r="J46936" s="192"/>
    </row>
    <row r="46937" spans="9:10" ht="15.75">
      <c r="I46937" s="192"/>
      <c r="J46937" s="192"/>
    </row>
    <row r="46938" spans="9:10" ht="15.75">
      <c r="I46938" s="192"/>
      <c r="J46938" s="192"/>
    </row>
    <row r="46939" spans="9:10" ht="15.75">
      <c r="I46939" s="192"/>
      <c r="J46939" s="192"/>
    </row>
    <row r="46940" spans="9:10" ht="15.75">
      <c r="I46940" s="192"/>
      <c r="J46940" s="192"/>
    </row>
    <row r="46941" spans="9:10" ht="15.75">
      <c r="I46941" s="192"/>
      <c r="J46941" s="192"/>
    </row>
    <row r="46942" spans="9:10" ht="15.75">
      <c r="I46942" s="192"/>
      <c r="J46942" s="192"/>
    </row>
    <row r="46943" spans="9:10" ht="15.75">
      <c r="I46943" s="192"/>
      <c r="J46943" s="192"/>
    </row>
    <row r="46944" spans="9:10" ht="15.75">
      <c r="I46944" s="192"/>
      <c r="J46944" s="192"/>
    </row>
    <row r="46945" spans="9:10" ht="15.75">
      <c r="I46945" s="192"/>
      <c r="J46945" s="192"/>
    </row>
    <row r="46946" spans="9:10" ht="15.75">
      <c r="I46946" s="192"/>
      <c r="J46946" s="192"/>
    </row>
    <row r="46947" spans="9:10" ht="15.75">
      <c r="I46947" s="192"/>
      <c r="J46947" s="192"/>
    </row>
    <row r="46948" spans="9:10" ht="15.75">
      <c r="I46948" s="192"/>
      <c r="J46948" s="192"/>
    </row>
    <row r="46949" spans="9:10" ht="15.75">
      <c r="I46949" s="192"/>
      <c r="J46949" s="192"/>
    </row>
    <row r="46950" spans="9:10" ht="15.75">
      <c r="I46950" s="192"/>
      <c r="J46950" s="192"/>
    </row>
    <row r="46951" spans="9:10" ht="15.75">
      <c r="I46951" s="192"/>
      <c r="J46951" s="192"/>
    </row>
    <row r="46952" spans="9:10" ht="15.75">
      <c r="I46952" s="192"/>
      <c r="J46952" s="192"/>
    </row>
    <row r="46953" spans="9:10" ht="15.75">
      <c r="I46953" s="192"/>
      <c r="J46953" s="192"/>
    </row>
    <row r="46954" spans="9:10" ht="15.75">
      <c r="I46954" s="192"/>
      <c r="J46954" s="192"/>
    </row>
    <row r="46955" spans="9:10" ht="15.75">
      <c r="I46955" s="192"/>
      <c r="J46955" s="192"/>
    </row>
    <row r="46956" spans="9:10" ht="15.75">
      <c r="I46956" s="192"/>
      <c r="J46956" s="192"/>
    </row>
    <row r="46957" spans="9:10" ht="15.75">
      <c r="I46957" s="192"/>
      <c r="J46957" s="192"/>
    </row>
    <row r="46958" spans="9:10" ht="15.75">
      <c r="I46958" s="192"/>
      <c r="J46958" s="192"/>
    </row>
    <row r="46959" spans="9:10" ht="15.75">
      <c r="I46959" s="192"/>
      <c r="J46959" s="192"/>
    </row>
    <row r="46960" spans="9:10" ht="15.75">
      <c r="I46960" s="192"/>
      <c r="J46960" s="192"/>
    </row>
    <row r="46961" spans="9:10" ht="15.75">
      <c r="I46961" s="192"/>
      <c r="J46961" s="192"/>
    </row>
    <row r="46962" spans="9:10" ht="15.75">
      <c r="I46962" s="192"/>
      <c r="J46962" s="192"/>
    </row>
    <row r="46963" spans="9:10" ht="15.75">
      <c r="I46963" s="192"/>
      <c r="J46963" s="192"/>
    </row>
    <row r="46964" spans="9:10" ht="15.75">
      <c r="I46964" s="192"/>
      <c r="J46964" s="192"/>
    </row>
    <row r="46965" spans="9:10" ht="15.75">
      <c r="I46965" s="192"/>
      <c r="J46965" s="192"/>
    </row>
    <row r="46966" spans="9:10" ht="15.75">
      <c r="I46966" s="192"/>
      <c r="J46966" s="192"/>
    </row>
    <row r="46967" spans="9:10" ht="15.75">
      <c r="I46967" s="192"/>
      <c r="J46967" s="192"/>
    </row>
    <row r="46968" spans="9:10" ht="15.75">
      <c r="I46968" s="192"/>
      <c r="J46968" s="192"/>
    </row>
    <row r="46969" spans="9:10" ht="15.75">
      <c r="I46969" s="192"/>
      <c r="J46969" s="192"/>
    </row>
    <row r="46970" spans="9:10" ht="15.75">
      <c r="I46970" s="192"/>
      <c r="J46970" s="192"/>
    </row>
    <row r="46971" spans="9:10" ht="15.75">
      <c r="I46971" s="192"/>
      <c r="J46971" s="192"/>
    </row>
    <row r="46972" spans="9:10" ht="15.75">
      <c r="I46972" s="192"/>
      <c r="J46972" s="192"/>
    </row>
    <row r="46973" spans="9:10" ht="15.75">
      <c r="I46973" s="192"/>
      <c r="J46973" s="192"/>
    </row>
    <row r="46974" spans="9:10" ht="15.75">
      <c r="I46974" s="192"/>
      <c r="J46974" s="192"/>
    </row>
    <row r="46975" spans="9:10" ht="15.75">
      <c r="I46975" s="192"/>
      <c r="J46975" s="192"/>
    </row>
    <row r="46976" spans="9:10" ht="15.75">
      <c r="I46976" s="192"/>
      <c r="J46976" s="192"/>
    </row>
    <row r="46977" spans="9:10" ht="15.75">
      <c r="I46977" s="192"/>
      <c r="J46977" s="192"/>
    </row>
    <row r="46978" spans="9:10" ht="15.75">
      <c r="I46978" s="192"/>
      <c r="J46978" s="192"/>
    </row>
    <row r="46979" spans="9:10" ht="15.75">
      <c r="I46979" s="192"/>
      <c r="J46979" s="192"/>
    </row>
    <row r="46980" spans="9:10" ht="15.75">
      <c r="I46980" s="192"/>
      <c r="J46980" s="192"/>
    </row>
    <row r="46981" spans="9:10" ht="15.75">
      <c r="I46981" s="192"/>
      <c r="J46981" s="192"/>
    </row>
    <row r="46982" spans="9:10" ht="15.75">
      <c r="I46982" s="192"/>
      <c r="J46982" s="192"/>
    </row>
    <row r="46983" spans="9:10" ht="15.75">
      <c r="I46983" s="192"/>
      <c r="J46983" s="192"/>
    </row>
    <row r="46984" spans="9:10" ht="15.75">
      <c r="I46984" s="192"/>
      <c r="J46984" s="192"/>
    </row>
    <row r="46985" spans="9:10" ht="15.75">
      <c r="I46985" s="192"/>
      <c r="J46985" s="192"/>
    </row>
    <row r="46986" spans="9:10" ht="15.75">
      <c r="I46986" s="192"/>
      <c r="J46986" s="192"/>
    </row>
    <row r="46987" spans="9:10" ht="15.75">
      <c r="I46987" s="192"/>
      <c r="J46987" s="192"/>
    </row>
    <row r="46988" spans="9:10" ht="15.75">
      <c r="I46988" s="192"/>
      <c r="J46988" s="192"/>
    </row>
    <row r="46989" spans="9:10" ht="15.75">
      <c r="I46989" s="192"/>
      <c r="J46989" s="192"/>
    </row>
    <row r="46990" spans="9:10" ht="15.75">
      <c r="I46990" s="192"/>
      <c r="J46990" s="192"/>
    </row>
    <row r="46991" spans="9:10" ht="15.75">
      <c r="I46991" s="192"/>
      <c r="J46991" s="192"/>
    </row>
    <row r="46992" spans="9:10" ht="15.75">
      <c r="I46992" s="192"/>
      <c r="J46992" s="192"/>
    </row>
    <row r="46993" spans="9:10" ht="15.75">
      <c r="I46993" s="192"/>
      <c r="J46993" s="192"/>
    </row>
    <row r="46994" spans="9:10" ht="15.75">
      <c r="I46994" s="192"/>
      <c r="J46994" s="192"/>
    </row>
    <row r="46995" spans="9:10" ht="15.75">
      <c r="I46995" s="192"/>
      <c r="J46995" s="192"/>
    </row>
    <row r="46996" spans="9:10" ht="15.75">
      <c r="I46996" s="192"/>
      <c r="J46996" s="192"/>
    </row>
    <row r="46997" spans="9:10" ht="15.75">
      <c r="I46997" s="192"/>
      <c r="J46997" s="192"/>
    </row>
    <row r="46998" spans="9:10" ht="15.75">
      <c r="I46998" s="192"/>
      <c r="J46998" s="192"/>
    </row>
    <row r="46999" spans="9:10" ht="15.75">
      <c r="I46999" s="192"/>
      <c r="J46999" s="192"/>
    </row>
    <row r="47000" spans="9:10" ht="15.75">
      <c r="I47000" s="192"/>
      <c r="J47000" s="192"/>
    </row>
    <row r="47001" spans="9:10" ht="15.75">
      <c r="I47001" s="192"/>
      <c r="J47001" s="192"/>
    </row>
    <row r="47002" spans="9:10" ht="15.75">
      <c r="I47002" s="192"/>
      <c r="J47002" s="192"/>
    </row>
    <row r="47003" spans="9:10" ht="15.75">
      <c r="I47003" s="192"/>
      <c r="J47003" s="192"/>
    </row>
    <row r="47004" spans="9:10" ht="15.75">
      <c r="I47004" s="192"/>
      <c r="J47004" s="192"/>
    </row>
    <row r="47005" spans="9:10" ht="15.75">
      <c r="I47005" s="192"/>
      <c r="J47005" s="192"/>
    </row>
    <row r="47006" spans="9:10" ht="15.75">
      <c r="I47006" s="192"/>
      <c r="J47006" s="192"/>
    </row>
    <row r="47007" spans="9:10" ht="15.75">
      <c r="I47007" s="192"/>
      <c r="J47007" s="192"/>
    </row>
    <row r="47008" spans="9:10" ht="15.75">
      <c r="I47008" s="192"/>
      <c r="J47008" s="192"/>
    </row>
    <row r="47009" spans="9:10" ht="15.75">
      <c r="I47009" s="192"/>
      <c r="J47009" s="192"/>
    </row>
    <row r="47010" spans="9:10" ht="15.75">
      <c r="I47010" s="192"/>
      <c r="J47010" s="192"/>
    </row>
    <row r="47011" spans="9:10" ht="15.75">
      <c r="I47011" s="192"/>
      <c r="J47011" s="192"/>
    </row>
    <row r="47012" spans="9:10" ht="15.75">
      <c r="I47012" s="192"/>
      <c r="J47012" s="192"/>
    </row>
    <row r="47013" spans="9:10" ht="15.75">
      <c r="I47013" s="192"/>
      <c r="J47013" s="192"/>
    </row>
    <row r="47014" spans="9:10" ht="15.75">
      <c r="I47014" s="192"/>
      <c r="J47014" s="192"/>
    </row>
    <row r="47015" spans="9:10" ht="15.75">
      <c r="I47015" s="192"/>
      <c r="J47015" s="192"/>
    </row>
    <row r="47016" spans="9:10" ht="15.75">
      <c r="I47016" s="192"/>
      <c r="J47016" s="192"/>
    </row>
    <row r="47017" spans="9:10" ht="15.75">
      <c r="I47017" s="192"/>
      <c r="J47017" s="192"/>
    </row>
    <row r="47018" spans="9:10" ht="15.75">
      <c r="I47018" s="192"/>
      <c r="J47018" s="192"/>
    </row>
    <row r="47019" spans="9:10" ht="15.75">
      <c r="I47019" s="192"/>
      <c r="J47019" s="192"/>
    </row>
    <row r="47020" spans="9:10" ht="15.75">
      <c r="I47020" s="192"/>
      <c r="J47020" s="192"/>
    </row>
    <row r="47021" spans="9:10" ht="15.75">
      <c r="I47021" s="192"/>
      <c r="J47021" s="192"/>
    </row>
    <row r="47022" spans="9:10" ht="15.75">
      <c r="I47022" s="192"/>
      <c r="J47022" s="192"/>
    </row>
    <row r="47023" spans="9:10" ht="15.75">
      <c r="I47023" s="192"/>
      <c r="J47023" s="192"/>
    </row>
    <row r="47024" spans="9:10" ht="15.75">
      <c r="I47024" s="192"/>
      <c r="J47024" s="192"/>
    </row>
    <row r="47025" spans="9:10" ht="15.75">
      <c r="I47025" s="192"/>
      <c r="J47025" s="192"/>
    </row>
    <row r="47026" spans="9:10" ht="15.75">
      <c r="I47026" s="192"/>
      <c r="J47026" s="192"/>
    </row>
    <row r="47027" spans="9:10" ht="15.75">
      <c r="I47027" s="192"/>
      <c r="J47027" s="192"/>
    </row>
    <row r="47028" spans="9:10" ht="15.75">
      <c r="I47028" s="192"/>
      <c r="J47028" s="192"/>
    </row>
    <row r="47029" spans="9:10" ht="15.75">
      <c r="I47029" s="192"/>
      <c r="J47029" s="192"/>
    </row>
    <row r="47030" spans="9:10" ht="15.75">
      <c r="I47030" s="192"/>
      <c r="J47030" s="192"/>
    </row>
    <row r="47031" spans="9:10" ht="15.75">
      <c r="I47031" s="192"/>
      <c r="J47031" s="192"/>
    </row>
    <row r="47032" spans="9:10" ht="15.75">
      <c r="I47032" s="192"/>
      <c r="J47032" s="192"/>
    </row>
    <row r="47033" spans="9:10" ht="15.75">
      <c r="I47033" s="192"/>
      <c r="J47033" s="192"/>
    </row>
    <row r="47034" spans="9:10" ht="15.75">
      <c r="I47034" s="192"/>
      <c r="J47034" s="192"/>
    </row>
    <row r="47035" spans="9:10" ht="15.75">
      <c r="I47035" s="192"/>
      <c r="J47035" s="192"/>
    </row>
    <row r="47036" spans="9:10" ht="15.75">
      <c r="I47036" s="192"/>
      <c r="J47036" s="192"/>
    </row>
    <row r="47037" spans="9:10" ht="15.75">
      <c r="I47037" s="192"/>
      <c r="J47037" s="192"/>
    </row>
    <row r="47038" spans="9:10" ht="15.75">
      <c r="I47038" s="192"/>
      <c r="J47038" s="192"/>
    </row>
    <row r="47039" spans="9:10" ht="15.75">
      <c r="I47039" s="192"/>
      <c r="J47039" s="192"/>
    </row>
    <row r="47040" spans="9:10" ht="15.75">
      <c r="I47040" s="192"/>
      <c r="J47040" s="192"/>
    </row>
    <row r="47041" spans="9:10" ht="15.75">
      <c r="I47041" s="192"/>
      <c r="J47041" s="192"/>
    </row>
    <row r="47042" spans="9:10" ht="15.75">
      <c r="I47042" s="192"/>
      <c r="J47042" s="192"/>
    </row>
    <row r="47043" spans="9:10" ht="15.75">
      <c r="I47043" s="192"/>
      <c r="J47043" s="192"/>
    </row>
    <row r="47044" spans="9:10" ht="15.75">
      <c r="I47044" s="192"/>
      <c r="J47044" s="192"/>
    </row>
    <row r="47045" spans="9:10" ht="15.75">
      <c r="I47045" s="192"/>
      <c r="J47045" s="192"/>
    </row>
    <row r="47046" spans="9:10" ht="15.75">
      <c r="I47046" s="192"/>
      <c r="J47046" s="192"/>
    </row>
    <row r="47047" spans="9:10" ht="15.75">
      <c r="I47047" s="192"/>
      <c r="J47047" s="192"/>
    </row>
    <row r="47048" spans="9:10" ht="15.75">
      <c r="I47048" s="192"/>
      <c r="J47048" s="192"/>
    </row>
    <row r="47049" spans="9:10" ht="15.75">
      <c r="I47049" s="192"/>
      <c r="J47049" s="192"/>
    </row>
    <row r="47050" spans="9:10" ht="15.75">
      <c r="I47050" s="192"/>
      <c r="J47050" s="192"/>
    </row>
    <row r="47051" spans="9:10" ht="15.75">
      <c r="I47051" s="192"/>
      <c r="J47051" s="192"/>
    </row>
    <row r="47052" spans="9:10" ht="15.75">
      <c r="I47052" s="192"/>
      <c r="J47052" s="192"/>
    </row>
    <row r="47053" spans="9:10" ht="15.75">
      <c r="I47053" s="192"/>
      <c r="J47053" s="192"/>
    </row>
    <row r="47054" spans="9:10" ht="15.75">
      <c r="I47054" s="192"/>
      <c r="J47054" s="192"/>
    </row>
    <row r="47055" spans="9:10" ht="15.75">
      <c r="I47055" s="192"/>
      <c r="J47055" s="192"/>
    </row>
    <row r="47056" spans="9:10" ht="15.75">
      <c r="I47056" s="192"/>
      <c r="J47056" s="192"/>
    </row>
    <row r="47057" spans="9:10" ht="15.75">
      <c r="I47057" s="192"/>
      <c r="J47057" s="192"/>
    </row>
    <row r="47058" spans="9:10" ht="15.75">
      <c r="I47058" s="192"/>
      <c r="J47058" s="192"/>
    </row>
    <row r="47059" spans="9:10" ht="15.75">
      <c r="I47059" s="192"/>
      <c r="J47059" s="192"/>
    </row>
    <row r="47060" spans="9:10" ht="15.75">
      <c r="I47060" s="192"/>
      <c r="J47060" s="192"/>
    </row>
    <row r="47061" spans="9:10" ht="15.75">
      <c r="I47061" s="192"/>
      <c r="J47061" s="192"/>
    </row>
    <row r="47062" spans="9:10" ht="15.75">
      <c r="I47062" s="192"/>
      <c r="J47062" s="192"/>
    </row>
    <row r="47063" spans="9:10" ht="15.75">
      <c r="I47063" s="192"/>
      <c r="J47063" s="192"/>
    </row>
    <row r="47064" spans="9:10" ht="15.75">
      <c r="I47064" s="192"/>
      <c r="J47064" s="192"/>
    </row>
    <row r="47065" spans="9:10" ht="15.75">
      <c r="I47065" s="192"/>
      <c r="J47065" s="192"/>
    </row>
    <row r="47066" spans="9:10" ht="15.75">
      <c r="I47066" s="192"/>
      <c r="J47066" s="192"/>
    </row>
    <row r="47067" spans="9:10" ht="15.75">
      <c r="I47067" s="192"/>
      <c r="J47067" s="192"/>
    </row>
    <row r="47068" spans="9:10" ht="15.75">
      <c r="I47068" s="192"/>
      <c r="J47068" s="192"/>
    </row>
    <row r="47069" spans="9:10" ht="15.75">
      <c r="I47069" s="192"/>
      <c r="J47069" s="192"/>
    </row>
    <row r="47070" spans="9:10" ht="15.75">
      <c r="I47070" s="192"/>
      <c r="J47070" s="192"/>
    </row>
    <row r="47071" spans="9:10" ht="15.75">
      <c r="I47071" s="192"/>
      <c r="J47071" s="192"/>
    </row>
    <row r="47072" spans="9:10" ht="15.75">
      <c r="I47072" s="192"/>
      <c r="J47072" s="192"/>
    </row>
    <row r="47073" spans="9:10" ht="15.75">
      <c r="I47073" s="192"/>
      <c r="J47073" s="192"/>
    </row>
    <row r="47074" spans="9:10" ht="15.75">
      <c r="I47074" s="192"/>
      <c r="J47074" s="192"/>
    </row>
    <row r="47075" spans="9:10" ht="15.75">
      <c r="I47075" s="192"/>
      <c r="J47075" s="192"/>
    </row>
    <row r="47076" spans="9:10" ht="15.75">
      <c r="I47076" s="192"/>
      <c r="J47076" s="192"/>
    </row>
    <row r="47077" spans="9:10" ht="15.75">
      <c r="I47077" s="192"/>
      <c r="J47077" s="192"/>
    </row>
    <row r="47078" spans="9:10" ht="15.75">
      <c r="I47078" s="192"/>
      <c r="J47078" s="192"/>
    </row>
    <row r="47079" spans="9:10" ht="15.75">
      <c r="I47079" s="192"/>
      <c r="J47079" s="192"/>
    </row>
    <row r="47080" spans="9:10" ht="15.75">
      <c r="I47080" s="192"/>
      <c r="J47080" s="192"/>
    </row>
    <row r="47081" spans="9:10" ht="15.75">
      <c r="I47081" s="192"/>
      <c r="J47081" s="192"/>
    </row>
    <row r="47082" spans="9:10" ht="15.75">
      <c r="I47082" s="192"/>
      <c r="J47082" s="192"/>
    </row>
    <row r="47083" spans="9:10" ht="15.75">
      <c r="I47083" s="192"/>
      <c r="J47083" s="192"/>
    </row>
    <row r="47084" spans="9:10" ht="15.75">
      <c r="I47084" s="192"/>
      <c r="J47084" s="192"/>
    </row>
    <row r="47085" spans="9:10" ht="15.75">
      <c r="I47085" s="192"/>
      <c r="J47085" s="192"/>
    </row>
    <row r="47086" spans="9:10" ht="15.75">
      <c r="I47086" s="192"/>
      <c r="J47086" s="192"/>
    </row>
    <row r="47087" spans="9:10" ht="15.75">
      <c r="I47087" s="192"/>
      <c r="J47087" s="192"/>
    </row>
    <row r="47088" spans="9:10" ht="15.75">
      <c r="I47088" s="192"/>
      <c r="J47088" s="192"/>
    </row>
    <row r="47089" spans="9:10" ht="15.75">
      <c r="I47089" s="192"/>
      <c r="J47089" s="192"/>
    </row>
    <row r="47090" spans="9:10" ht="15.75">
      <c r="I47090" s="192"/>
      <c r="J47090" s="192"/>
    </row>
    <row r="47091" spans="9:10" ht="15.75">
      <c r="I47091" s="192"/>
      <c r="J47091" s="192"/>
    </row>
    <row r="47092" spans="9:10" ht="15.75">
      <c r="I47092" s="192"/>
      <c r="J47092" s="192"/>
    </row>
    <row r="47093" spans="9:10" ht="15.75">
      <c r="I47093" s="192"/>
      <c r="J47093" s="192"/>
    </row>
    <row r="47094" spans="9:10" ht="15.75">
      <c r="I47094" s="192"/>
      <c r="J47094" s="192"/>
    </row>
    <row r="47095" spans="9:10" ht="15.75">
      <c r="I47095" s="192"/>
      <c r="J47095" s="192"/>
    </row>
    <row r="47096" spans="9:10" ht="15.75">
      <c r="I47096" s="192"/>
      <c r="J47096" s="192"/>
    </row>
    <row r="47097" spans="9:10" ht="15.75">
      <c r="I47097" s="192"/>
      <c r="J47097" s="192"/>
    </row>
    <row r="47098" spans="9:10" ht="15.75">
      <c r="I47098" s="192"/>
      <c r="J47098" s="192"/>
    </row>
    <row r="47099" spans="9:10" ht="15.75">
      <c r="I47099" s="192"/>
      <c r="J47099" s="192"/>
    </row>
    <row r="47100" spans="9:10" ht="15.75">
      <c r="I47100" s="192"/>
      <c r="J47100" s="192"/>
    </row>
    <row r="47101" spans="9:10" ht="15.75">
      <c r="I47101" s="192"/>
      <c r="J47101" s="192"/>
    </row>
    <row r="47102" spans="9:10" ht="15.75">
      <c r="I47102" s="192"/>
      <c r="J47102" s="192"/>
    </row>
    <row r="47103" spans="9:10" ht="15.75">
      <c r="I47103" s="192"/>
      <c r="J47103" s="192"/>
    </row>
    <row r="47104" spans="9:10" ht="15.75">
      <c r="I47104" s="192"/>
      <c r="J47104" s="192"/>
    </row>
    <row r="47105" spans="9:10" ht="15.75">
      <c r="I47105" s="192"/>
      <c r="J47105" s="192"/>
    </row>
    <row r="47106" spans="9:10" ht="15.75">
      <c r="I47106" s="192"/>
      <c r="J47106" s="192"/>
    </row>
    <row r="47107" spans="9:10" ht="15.75">
      <c r="I47107" s="192"/>
      <c r="J47107" s="192"/>
    </row>
    <row r="47108" spans="9:10" ht="15.75">
      <c r="I47108" s="192"/>
      <c r="J47108" s="192"/>
    </row>
    <row r="47109" spans="9:10" ht="15.75">
      <c r="I47109" s="192"/>
      <c r="J47109" s="192"/>
    </row>
    <row r="47110" spans="9:10" ht="15.75">
      <c r="I47110" s="192"/>
      <c r="J47110" s="192"/>
    </row>
    <row r="47111" spans="9:10" ht="15.75">
      <c r="I47111" s="192"/>
      <c r="J47111" s="192"/>
    </row>
    <row r="47112" spans="9:10" ht="15.75">
      <c r="I47112" s="192"/>
      <c r="J47112" s="192"/>
    </row>
    <row r="47113" spans="9:10" ht="15.75">
      <c r="I47113" s="192"/>
      <c r="J47113" s="192"/>
    </row>
    <row r="47114" spans="9:10" ht="15.75">
      <c r="I47114" s="192"/>
      <c r="J47114" s="192"/>
    </row>
    <row r="47115" spans="9:10" ht="15.75">
      <c r="I47115" s="192"/>
      <c r="J47115" s="192"/>
    </row>
    <row r="47116" spans="9:10" ht="15.75">
      <c r="I47116" s="192"/>
      <c r="J47116" s="192"/>
    </row>
    <row r="47117" spans="9:10" ht="15.75">
      <c r="I47117" s="192"/>
      <c r="J47117" s="192"/>
    </row>
    <row r="47118" spans="9:10" ht="15.75">
      <c r="I47118" s="192"/>
      <c r="J47118" s="192"/>
    </row>
    <row r="47119" spans="9:10" ht="15.75">
      <c r="I47119" s="192"/>
      <c r="J47119" s="192"/>
    </row>
    <row r="47120" spans="9:10" ht="15.75">
      <c r="I47120" s="192"/>
      <c r="J47120" s="192"/>
    </row>
    <row r="47121" spans="9:10" ht="15.75">
      <c r="I47121" s="192"/>
      <c r="J47121" s="192"/>
    </row>
    <row r="47122" spans="9:10" ht="15.75">
      <c r="I47122" s="192"/>
      <c r="J47122" s="192"/>
    </row>
    <row r="47123" spans="9:10" ht="15.75">
      <c r="I47123" s="192"/>
      <c r="J47123" s="192"/>
    </row>
    <row r="47124" spans="9:10" ht="15.75">
      <c r="I47124" s="192"/>
      <c r="J47124" s="192"/>
    </row>
    <row r="47125" spans="9:10" ht="15.75">
      <c r="I47125" s="192"/>
      <c r="J47125" s="192"/>
    </row>
    <row r="47126" spans="9:10" ht="15.75">
      <c r="I47126" s="192"/>
      <c r="J47126" s="192"/>
    </row>
    <row r="47127" spans="9:10" ht="15.75">
      <c r="I47127" s="192"/>
      <c r="J47127" s="192"/>
    </row>
    <row r="47128" spans="9:10" ht="15.75">
      <c r="I47128" s="192"/>
      <c r="J47128" s="192"/>
    </row>
    <row r="47129" spans="9:10" ht="15.75">
      <c r="I47129" s="192"/>
      <c r="J47129" s="192"/>
    </row>
    <row r="47130" spans="9:10" ht="15.75">
      <c r="I47130" s="192"/>
      <c r="J47130" s="192"/>
    </row>
    <row r="47131" spans="9:10" ht="15.75">
      <c r="I47131" s="192"/>
      <c r="J47131" s="192"/>
    </row>
    <row r="47132" spans="9:10" ht="15.75">
      <c r="I47132" s="192"/>
      <c r="J47132" s="192"/>
    </row>
    <row r="47133" spans="9:10" ht="15.75">
      <c r="I47133" s="192"/>
      <c r="J47133" s="192"/>
    </row>
    <row r="47134" spans="9:10" ht="15.75">
      <c r="I47134" s="192"/>
      <c r="J47134" s="192"/>
    </row>
    <row r="47135" spans="9:10" ht="15.75">
      <c r="I47135" s="192"/>
      <c r="J47135" s="192"/>
    </row>
    <row r="47136" spans="9:10" ht="15.75">
      <c r="I47136" s="192"/>
      <c r="J47136" s="192"/>
    </row>
    <row r="47137" spans="9:10" ht="15.75">
      <c r="I47137" s="192"/>
      <c r="J47137" s="192"/>
    </row>
    <row r="47138" spans="9:10" ht="15.75">
      <c r="I47138" s="192"/>
      <c r="J47138" s="192"/>
    </row>
    <row r="47139" spans="9:10" ht="15.75">
      <c r="I47139" s="192"/>
      <c r="J47139" s="192"/>
    </row>
    <row r="47140" spans="9:10" ht="15.75">
      <c r="I47140" s="192"/>
      <c r="J47140" s="192"/>
    </row>
    <row r="47141" spans="9:10" ht="15.75">
      <c r="I47141" s="192"/>
      <c r="J47141" s="192"/>
    </row>
    <row r="47142" spans="9:10" ht="15.75">
      <c r="I47142" s="192"/>
      <c r="J47142" s="192"/>
    </row>
    <row r="47143" spans="9:10" ht="15.75">
      <c r="I47143" s="192"/>
      <c r="J47143" s="192"/>
    </row>
    <row r="47144" spans="9:10" ht="15.75">
      <c r="I47144" s="192"/>
      <c r="J47144" s="192"/>
    </row>
    <row r="47145" spans="9:10" ht="15.75">
      <c r="I47145" s="192"/>
      <c r="J47145" s="192"/>
    </row>
    <row r="47146" spans="9:10" ht="15.75">
      <c r="I47146" s="192"/>
      <c r="J47146" s="192"/>
    </row>
    <row r="47147" spans="9:10" ht="15.75">
      <c r="I47147" s="192"/>
      <c r="J47147" s="192"/>
    </row>
    <row r="47148" spans="9:10" ht="15.75">
      <c r="I47148" s="192"/>
      <c r="J47148" s="192"/>
    </row>
    <row r="47149" spans="9:10" ht="15.75">
      <c r="I47149" s="192"/>
      <c r="J47149" s="192"/>
    </row>
    <row r="47150" spans="9:10" ht="15.75">
      <c r="I47150" s="192"/>
      <c r="J47150" s="192"/>
    </row>
    <row r="47151" spans="9:10" ht="15.75">
      <c r="I47151" s="192"/>
      <c r="J47151" s="192"/>
    </row>
    <row r="47152" spans="9:10" ht="15.75">
      <c r="I47152" s="192"/>
      <c r="J47152" s="192"/>
    </row>
    <row r="47153" spans="9:10" ht="15.75">
      <c r="I47153" s="192"/>
      <c r="J47153" s="192"/>
    </row>
    <row r="47154" spans="9:10" ht="15.75">
      <c r="I47154" s="192"/>
      <c r="J47154" s="192"/>
    </row>
    <row r="47155" spans="9:10" ht="15.75">
      <c r="I47155" s="192"/>
      <c r="J47155" s="192"/>
    </row>
    <row r="47156" spans="9:10" ht="15.75">
      <c r="I47156" s="192"/>
      <c r="J47156" s="192"/>
    </row>
    <row r="47157" spans="9:10" ht="15.75">
      <c r="I47157" s="192"/>
      <c r="J47157" s="192"/>
    </row>
    <row r="47158" spans="9:10" ht="15.75">
      <c r="I47158" s="192"/>
      <c r="J47158" s="192"/>
    </row>
    <row r="47159" spans="9:10" ht="15.75">
      <c r="I47159" s="192"/>
      <c r="J47159" s="192"/>
    </row>
    <row r="47160" spans="9:10" ht="15.75">
      <c r="I47160" s="192"/>
      <c r="J47160" s="192"/>
    </row>
    <row r="47161" spans="9:10" ht="15.75">
      <c r="I47161" s="192"/>
      <c r="J47161" s="192"/>
    </row>
    <row r="47162" spans="9:10" ht="15.75">
      <c r="I47162" s="192"/>
      <c r="J47162" s="192"/>
    </row>
    <row r="47163" spans="9:10" ht="15.75">
      <c r="I47163" s="192"/>
      <c r="J47163" s="192"/>
    </row>
    <row r="47164" spans="9:10" ht="15.75">
      <c r="I47164" s="192"/>
      <c r="J47164" s="192"/>
    </row>
    <row r="47165" spans="9:10" ht="15.75">
      <c r="I47165" s="192"/>
      <c r="J47165" s="192"/>
    </row>
    <row r="47166" spans="9:10" ht="15.75">
      <c r="I47166" s="192"/>
      <c r="J47166" s="192"/>
    </row>
    <row r="47167" spans="9:10" ht="15.75">
      <c r="I47167" s="192"/>
      <c r="J47167" s="192"/>
    </row>
    <row r="47168" spans="9:10" ht="15.75">
      <c r="I47168" s="192"/>
      <c r="J47168" s="192"/>
    </row>
    <row r="47169" spans="9:10" ht="15.75">
      <c r="I47169" s="192"/>
      <c r="J47169" s="192"/>
    </row>
    <row r="47170" spans="9:10" ht="15.75">
      <c r="I47170" s="192"/>
      <c r="J47170" s="192"/>
    </row>
    <row r="47171" spans="9:10" ht="15.75">
      <c r="I47171" s="192"/>
      <c r="J47171" s="192"/>
    </row>
    <row r="47172" spans="9:10" ht="15.75">
      <c r="I47172" s="192"/>
      <c r="J47172" s="192"/>
    </row>
    <row r="47173" spans="9:10" ht="15.75">
      <c r="I47173" s="192"/>
      <c r="J47173" s="192"/>
    </row>
    <row r="47174" spans="9:10" ht="15.75">
      <c r="I47174" s="192"/>
      <c r="J47174" s="192"/>
    </row>
    <row r="47175" spans="9:10" ht="15.75">
      <c r="I47175" s="192"/>
      <c r="J47175" s="192"/>
    </row>
    <row r="47176" spans="9:10" ht="15.75">
      <c r="I47176" s="192"/>
      <c r="J47176" s="192"/>
    </row>
    <row r="47177" spans="9:10" ht="15.75">
      <c r="I47177" s="192"/>
      <c r="J47177" s="192"/>
    </row>
    <row r="47178" spans="9:10" ht="15.75">
      <c r="I47178" s="192"/>
      <c r="J47178" s="192"/>
    </row>
    <row r="47179" spans="9:10" ht="15.75">
      <c r="I47179" s="192"/>
      <c r="J47179" s="192"/>
    </row>
    <row r="47180" spans="9:10" ht="15.75">
      <c r="I47180" s="192"/>
      <c r="J47180" s="192"/>
    </row>
    <row r="47181" spans="9:10" ht="15.75">
      <c r="I47181" s="192"/>
      <c r="J47181" s="192"/>
    </row>
    <row r="47182" spans="9:10" ht="15.75">
      <c r="I47182" s="192"/>
      <c r="J47182" s="192"/>
    </row>
    <row r="47183" spans="9:10" ht="15.75">
      <c r="I47183" s="192"/>
      <c r="J47183" s="192"/>
    </row>
    <row r="47184" spans="9:10" ht="15.75">
      <c r="I47184" s="192"/>
      <c r="J47184" s="192"/>
    </row>
    <row r="47185" spans="9:10" ht="15.75">
      <c r="I47185" s="192"/>
      <c r="J47185" s="192"/>
    </row>
    <row r="47186" spans="9:10" ht="15.75">
      <c r="I47186" s="192"/>
      <c r="J47186" s="192"/>
    </row>
    <row r="47187" spans="9:10" ht="15.75">
      <c r="I47187" s="192"/>
      <c r="J47187" s="192"/>
    </row>
    <row r="47188" spans="9:10" ht="15.75">
      <c r="I47188" s="192"/>
      <c r="J47188" s="192"/>
    </row>
    <row r="47189" spans="9:10" ht="15.75">
      <c r="I47189" s="192"/>
      <c r="J47189" s="192"/>
    </row>
    <row r="47190" spans="9:10" ht="15.75">
      <c r="I47190" s="192"/>
      <c r="J47190" s="192"/>
    </row>
    <row r="47191" spans="9:10" ht="15.75">
      <c r="I47191" s="192"/>
      <c r="J47191" s="192"/>
    </row>
    <row r="47192" spans="9:10" ht="15.75">
      <c r="I47192" s="192"/>
      <c r="J47192" s="192"/>
    </row>
    <row r="47193" spans="9:10" ht="15.75">
      <c r="I47193" s="192"/>
      <c r="J47193" s="192"/>
    </row>
    <row r="47194" spans="9:10" ht="15.75">
      <c r="I47194" s="192"/>
      <c r="J47194" s="192"/>
    </row>
    <row r="47195" spans="9:10" ht="15.75">
      <c r="I47195" s="192"/>
      <c r="J47195" s="192"/>
    </row>
    <row r="47196" spans="9:10" ht="15.75">
      <c r="I47196" s="192"/>
      <c r="J47196" s="192"/>
    </row>
    <row r="47197" spans="9:10" ht="15.75">
      <c r="I47197" s="192"/>
      <c r="J47197" s="192"/>
    </row>
    <row r="47198" spans="9:10" ht="15.75">
      <c r="I47198" s="192"/>
      <c r="J47198" s="192"/>
    </row>
    <row r="47199" spans="9:10" ht="15.75">
      <c r="I47199" s="192"/>
      <c r="J47199" s="192"/>
    </row>
    <row r="47200" spans="9:10" ht="15.75">
      <c r="I47200" s="192"/>
      <c r="J47200" s="192"/>
    </row>
    <row r="47201" spans="9:10" ht="15.75">
      <c r="I47201" s="192"/>
      <c r="J47201" s="192"/>
    </row>
    <row r="47202" spans="9:10" ht="15.75">
      <c r="I47202" s="192"/>
      <c r="J47202" s="192"/>
    </row>
    <row r="47203" spans="9:10" ht="15.75">
      <c r="I47203" s="192"/>
      <c r="J47203" s="192"/>
    </row>
    <row r="47204" spans="9:10" ht="15.75">
      <c r="I47204" s="192"/>
      <c r="J47204" s="192"/>
    </row>
    <row r="47205" spans="9:10" ht="15.75">
      <c r="I47205" s="192"/>
      <c r="J47205" s="192"/>
    </row>
    <row r="47206" spans="9:10" ht="15.75">
      <c r="I47206" s="192"/>
      <c r="J47206" s="192"/>
    </row>
    <row r="47207" spans="9:10" ht="15.75">
      <c r="I47207" s="192"/>
      <c r="J47207" s="192"/>
    </row>
    <row r="47208" spans="9:10" ht="15.75">
      <c r="I47208" s="192"/>
      <c r="J47208" s="192"/>
    </row>
    <row r="47209" spans="9:10" ht="15.75">
      <c r="I47209" s="192"/>
      <c r="J47209" s="192"/>
    </row>
    <row r="47210" spans="9:10" ht="15.75">
      <c r="I47210" s="192"/>
      <c r="J47210" s="192"/>
    </row>
    <row r="47211" spans="9:10" ht="15.75">
      <c r="I47211" s="192"/>
      <c r="J47211" s="192"/>
    </row>
    <row r="47212" spans="9:10" ht="15.75">
      <c r="I47212" s="192"/>
      <c r="J47212" s="192"/>
    </row>
    <row r="47213" spans="9:10" ht="15.75">
      <c r="I47213" s="192"/>
      <c r="J47213" s="192"/>
    </row>
    <row r="47214" spans="9:10" ht="15.75">
      <c r="I47214" s="192"/>
      <c r="J47214" s="192"/>
    </row>
    <row r="47215" spans="9:10" ht="15.75">
      <c r="I47215" s="192"/>
      <c r="J47215" s="192"/>
    </row>
    <row r="47216" spans="9:10" ht="15.75">
      <c r="I47216" s="192"/>
      <c r="J47216" s="192"/>
    </row>
    <row r="47217" spans="9:10" ht="15.75">
      <c r="I47217" s="192"/>
      <c r="J47217" s="192"/>
    </row>
    <row r="47218" spans="9:10" ht="15.75">
      <c r="I47218" s="192"/>
      <c r="J47218" s="192"/>
    </row>
    <row r="47219" spans="9:10" ht="15.75">
      <c r="I47219" s="192"/>
      <c r="J47219" s="192"/>
    </row>
    <row r="47220" spans="9:10" ht="15.75">
      <c r="I47220" s="192"/>
      <c r="J47220" s="192"/>
    </row>
    <row r="47221" spans="9:10" ht="15.75">
      <c r="I47221" s="192"/>
      <c r="J47221" s="192"/>
    </row>
    <row r="47222" spans="9:10" ht="15.75">
      <c r="I47222" s="192"/>
      <c r="J47222" s="192"/>
    </row>
    <row r="47223" spans="9:10" ht="15.75">
      <c r="I47223" s="192"/>
      <c r="J47223" s="192"/>
    </row>
    <row r="47224" spans="9:10" ht="15.75">
      <c r="I47224" s="192"/>
      <c r="J47224" s="192"/>
    </row>
    <row r="47225" spans="9:10" ht="15.75">
      <c r="I47225" s="192"/>
      <c r="J47225" s="192"/>
    </row>
    <row r="47226" spans="9:10" ht="15.75">
      <c r="I47226" s="192"/>
      <c r="J47226" s="192"/>
    </row>
    <row r="47227" spans="9:10" ht="15.75">
      <c r="I47227" s="192"/>
      <c r="J47227" s="192"/>
    </row>
    <row r="47228" spans="9:10" ht="15.75">
      <c r="I47228" s="192"/>
      <c r="J47228" s="192"/>
    </row>
    <row r="47229" spans="9:10" ht="15.75">
      <c r="I47229" s="192"/>
      <c r="J47229" s="192"/>
    </row>
    <row r="47230" spans="9:10" ht="15.75">
      <c r="I47230" s="192"/>
      <c r="J47230" s="192"/>
    </row>
    <row r="47231" spans="9:10" ht="15.75">
      <c r="I47231" s="192"/>
      <c r="J47231" s="192"/>
    </row>
    <row r="47232" spans="9:10" ht="15.75">
      <c r="I47232" s="192"/>
      <c r="J47232" s="192"/>
    </row>
    <row r="47233" spans="9:10" ht="15.75">
      <c r="I47233" s="192"/>
      <c r="J47233" s="192"/>
    </row>
    <row r="47234" spans="9:10" ht="15.75">
      <c r="I47234" s="192"/>
      <c r="J47234" s="192"/>
    </row>
    <row r="47235" spans="9:10" ht="15.75">
      <c r="I47235" s="192"/>
      <c r="J47235" s="192"/>
    </row>
    <row r="47236" spans="9:10" ht="15.75">
      <c r="I47236" s="192"/>
      <c r="J47236" s="192"/>
    </row>
    <row r="47237" spans="9:10" ht="15.75">
      <c r="I47237" s="192"/>
      <c r="J47237" s="192"/>
    </row>
    <row r="47238" spans="9:10" ht="15.75">
      <c r="I47238" s="192"/>
      <c r="J47238" s="192"/>
    </row>
    <row r="47239" spans="9:10" ht="15.75">
      <c r="I47239" s="192"/>
      <c r="J47239" s="192"/>
    </row>
    <row r="47240" spans="9:10" ht="15.75">
      <c r="I47240" s="192"/>
      <c r="J47240" s="192"/>
    </row>
    <row r="47241" spans="9:10" ht="15.75">
      <c r="I47241" s="192"/>
      <c r="J47241" s="192"/>
    </row>
    <row r="47242" spans="9:10" ht="15.75">
      <c r="I47242" s="192"/>
      <c r="J47242" s="192"/>
    </row>
    <row r="47243" spans="9:10" ht="15.75">
      <c r="I47243" s="192"/>
      <c r="J47243" s="192"/>
    </row>
    <row r="47244" spans="9:10" ht="15.75">
      <c r="I47244" s="192"/>
      <c r="J47244" s="192"/>
    </row>
    <row r="47245" spans="9:10" ht="15.75">
      <c r="I47245" s="192"/>
      <c r="J47245" s="192"/>
    </row>
    <row r="47246" spans="9:10" ht="15.75">
      <c r="I47246" s="192"/>
      <c r="J47246" s="192"/>
    </row>
    <row r="47247" spans="9:10" ht="15.75">
      <c r="I47247" s="192"/>
      <c r="J47247" s="192"/>
    </row>
    <row r="47248" spans="9:10" ht="15.75">
      <c r="I47248" s="192"/>
      <c r="J47248" s="192"/>
    </row>
    <row r="47249" spans="9:10" ht="15.75">
      <c r="I47249" s="192"/>
      <c r="J47249" s="192"/>
    </row>
    <row r="47250" spans="9:10" ht="15.75">
      <c r="I47250" s="192"/>
      <c r="J47250" s="192"/>
    </row>
    <row r="47251" spans="9:10" ht="15.75">
      <c r="I47251" s="192"/>
      <c r="J47251" s="192"/>
    </row>
    <row r="47252" spans="9:10" ht="15.75">
      <c r="I47252" s="192"/>
      <c r="J47252" s="192"/>
    </row>
    <row r="47253" spans="9:10" ht="15.75">
      <c r="I47253" s="192"/>
      <c r="J47253" s="192"/>
    </row>
    <row r="47254" spans="9:10" ht="15.75">
      <c r="I47254" s="192"/>
      <c r="J47254" s="192"/>
    </row>
    <row r="47255" spans="9:10" ht="15.75">
      <c r="I47255" s="192"/>
      <c r="J47255" s="192"/>
    </row>
    <row r="47256" spans="9:10" ht="15.75">
      <c r="I47256" s="192"/>
      <c r="J47256" s="192"/>
    </row>
    <row r="47257" spans="9:10" ht="15.75">
      <c r="I47257" s="192"/>
      <c r="J47257" s="192"/>
    </row>
    <row r="47258" spans="9:10" ht="15.75">
      <c r="I47258" s="192"/>
      <c r="J47258" s="192"/>
    </row>
    <row r="47259" spans="9:10" ht="15.75">
      <c r="I47259" s="192"/>
      <c r="J47259" s="192"/>
    </row>
    <row r="47260" spans="9:10" ht="15.75">
      <c r="I47260" s="192"/>
      <c r="J47260" s="192"/>
    </row>
    <row r="47261" spans="9:10" ht="15.75">
      <c r="I47261" s="192"/>
      <c r="J47261" s="192"/>
    </row>
    <row r="47262" spans="9:10" ht="15.75">
      <c r="I47262" s="192"/>
      <c r="J47262" s="192"/>
    </row>
    <row r="47263" spans="9:10" ht="15.75">
      <c r="I47263" s="192"/>
      <c r="J47263" s="192"/>
    </row>
    <row r="47264" spans="9:10" ht="15.75">
      <c r="I47264" s="192"/>
      <c r="J47264" s="192"/>
    </row>
    <row r="47265" spans="9:10" ht="15.75">
      <c r="I47265" s="192"/>
      <c r="J47265" s="192"/>
    </row>
    <row r="47266" spans="9:10" ht="15.75">
      <c r="I47266" s="192"/>
      <c r="J47266" s="192"/>
    </row>
    <row r="47267" spans="9:10" ht="15.75">
      <c r="I47267" s="192"/>
      <c r="J47267" s="192"/>
    </row>
    <row r="47268" spans="9:10" ht="15.75">
      <c r="I47268" s="192"/>
      <c r="J47268" s="192"/>
    </row>
    <row r="47269" spans="9:10" ht="15.75">
      <c r="I47269" s="192"/>
      <c r="J47269" s="192"/>
    </row>
    <row r="47270" spans="9:10" ht="15.75">
      <c r="I47270" s="192"/>
      <c r="J47270" s="192"/>
    </row>
    <row r="47271" spans="9:10" ht="15.75">
      <c r="I47271" s="192"/>
      <c r="J47271" s="192"/>
    </row>
    <row r="47272" spans="9:10" ht="15.75">
      <c r="I47272" s="192"/>
      <c r="J47272" s="192"/>
    </row>
    <row r="47273" spans="9:10" ht="15.75">
      <c r="I47273" s="192"/>
      <c r="J47273" s="192"/>
    </row>
    <row r="47274" spans="9:10" ht="15.75">
      <c r="I47274" s="192"/>
      <c r="J47274" s="192"/>
    </row>
    <row r="47275" spans="9:10" ht="15.75">
      <c r="I47275" s="192"/>
      <c r="J47275" s="192"/>
    </row>
    <row r="47276" spans="9:10" ht="15.75">
      <c r="I47276" s="192"/>
      <c r="J47276" s="192"/>
    </row>
    <row r="47277" spans="9:10" ht="15.75">
      <c r="I47277" s="192"/>
      <c r="J47277" s="192"/>
    </row>
    <row r="47278" spans="9:10" ht="15.75">
      <c r="I47278" s="192"/>
      <c r="J47278" s="192"/>
    </row>
    <row r="47279" spans="9:10" ht="15.75">
      <c r="I47279" s="192"/>
      <c r="J47279" s="192"/>
    </row>
    <row r="47280" spans="9:10" ht="15.75">
      <c r="I47280" s="192"/>
      <c r="J47280" s="192"/>
    </row>
    <row r="47281" spans="9:10" ht="15.75">
      <c r="I47281" s="192"/>
      <c r="J47281" s="192"/>
    </row>
    <row r="47282" spans="9:10" ht="15.75">
      <c r="I47282" s="192"/>
      <c r="J47282" s="192"/>
    </row>
    <row r="47283" spans="9:10" ht="15.75">
      <c r="I47283" s="192"/>
      <c r="J47283" s="192"/>
    </row>
    <row r="47284" spans="9:10" ht="15.75">
      <c r="I47284" s="192"/>
      <c r="J47284" s="192"/>
    </row>
    <row r="47285" spans="9:10" ht="15.75">
      <c r="I47285" s="192"/>
      <c r="J47285" s="192"/>
    </row>
    <row r="47286" spans="9:10" ht="15.75">
      <c r="I47286" s="192"/>
      <c r="J47286" s="192"/>
    </row>
    <row r="47287" spans="9:10" ht="15.75">
      <c r="I47287" s="192"/>
      <c r="J47287" s="192"/>
    </row>
    <row r="47288" spans="9:10" ht="15.75">
      <c r="I47288" s="192"/>
      <c r="J47288" s="192"/>
    </row>
    <row r="47289" spans="9:10" ht="15.75">
      <c r="I47289" s="192"/>
      <c r="J47289" s="192"/>
    </row>
    <row r="47290" spans="9:10" ht="15.75">
      <c r="I47290" s="192"/>
      <c r="J47290" s="192"/>
    </row>
    <row r="47291" spans="9:10" ht="15.75">
      <c r="I47291" s="192"/>
      <c r="J47291" s="192"/>
    </row>
    <row r="47292" spans="9:10" ht="15.75">
      <c r="I47292" s="192"/>
      <c r="J47292" s="192"/>
    </row>
    <row r="47293" spans="9:10" ht="15.75">
      <c r="I47293" s="192"/>
      <c r="J47293" s="192"/>
    </row>
    <row r="47294" spans="9:10" ht="15.75">
      <c r="I47294" s="192"/>
      <c r="J47294" s="192"/>
    </row>
    <row r="47295" spans="9:10" ht="15.75">
      <c r="I47295" s="192"/>
      <c r="J47295" s="192"/>
    </row>
    <row r="47296" spans="9:10" ht="15.75">
      <c r="I47296" s="192"/>
      <c r="J47296" s="192"/>
    </row>
    <row r="47297" spans="9:10" ht="15.75">
      <c r="I47297" s="192"/>
      <c r="J47297" s="192"/>
    </row>
    <row r="47298" spans="9:10" ht="15.75">
      <c r="I47298" s="192"/>
      <c r="J47298" s="192"/>
    </row>
    <row r="47299" spans="9:10" ht="15.75">
      <c r="I47299" s="192"/>
      <c r="J47299" s="192"/>
    </row>
    <row r="47300" spans="9:10" ht="15.75">
      <c r="I47300" s="192"/>
      <c r="J47300" s="192"/>
    </row>
    <row r="47301" spans="9:10" ht="15.75">
      <c r="I47301" s="192"/>
      <c r="J47301" s="192"/>
    </row>
    <row r="47302" spans="9:10" ht="15.75">
      <c r="I47302" s="192"/>
      <c r="J47302" s="192"/>
    </row>
    <row r="47303" spans="9:10" ht="15.75">
      <c r="I47303" s="192"/>
      <c r="J47303" s="192"/>
    </row>
    <row r="47304" spans="9:10" ht="15.75">
      <c r="I47304" s="192"/>
      <c r="J47304" s="192"/>
    </row>
    <row r="47305" spans="9:10" ht="15.75">
      <c r="I47305" s="192"/>
      <c r="J47305" s="192"/>
    </row>
    <row r="47306" spans="9:10" ht="15.75">
      <c r="I47306" s="192"/>
      <c r="J47306" s="192"/>
    </row>
    <row r="47307" spans="9:10" ht="15.75">
      <c r="I47307" s="192"/>
      <c r="J47307" s="192"/>
    </row>
    <row r="47308" spans="9:10" ht="15.75">
      <c r="I47308" s="192"/>
      <c r="J47308" s="192"/>
    </row>
    <row r="47309" spans="9:10" ht="15.75">
      <c r="I47309" s="192"/>
      <c r="J47309" s="192"/>
    </row>
    <row r="47310" spans="9:10" ht="15.75">
      <c r="I47310" s="192"/>
      <c r="J47310" s="192"/>
    </row>
    <row r="47311" spans="9:10" ht="15.75">
      <c r="I47311" s="192"/>
      <c r="J47311" s="192"/>
    </row>
    <row r="47312" spans="9:10" ht="15.75">
      <c r="I47312" s="192"/>
      <c r="J47312" s="192"/>
    </row>
    <row r="47313" spans="9:10" ht="15.75">
      <c r="I47313" s="192"/>
      <c r="J47313" s="192"/>
    </row>
    <row r="47314" spans="9:10" ht="15.75">
      <c r="I47314" s="192"/>
      <c r="J47314" s="192"/>
    </row>
    <row r="47315" spans="9:10" ht="15.75">
      <c r="I47315" s="192"/>
      <c r="J47315" s="192"/>
    </row>
    <row r="47316" spans="9:10" ht="15.75">
      <c r="I47316" s="192"/>
      <c r="J47316" s="192"/>
    </row>
    <row r="47317" spans="9:10" ht="15.75">
      <c r="I47317" s="192"/>
      <c r="J47317" s="192"/>
    </row>
    <row r="47318" spans="9:10" ht="15.75">
      <c r="I47318" s="192"/>
      <c r="J47318" s="192"/>
    </row>
    <row r="47319" spans="9:10" ht="15.75">
      <c r="I47319" s="192"/>
      <c r="J47319" s="192"/>
    </row>
    <row r="47320" spans="9:10" ht="15.75">
      <c r="I47320" s="192"/>
      <c r="J47320" s="192"/>
    </row>
    <row r="47321" spans="9:10" ht="15.75">
      <c r="I47321" s="192"/>
      <c r="J47321" s="192"/>
    </row>
    <row r="47322" spans="9:10" ht="15.75">
      <c r="I47322" s="192"/>
      <c r="J47322" s="192"/>
    </row>
    <row r="47323" spans="9:10" ht="15.75">
      <c r="I47323" s="192"/>
      <c r="J47323" s="192"/>
    </row>
    <row r="47324" spans="9:10" ht="15.75">
      <c r="I47324" s="192"/>
      <c r="J47324" s="192"/>
    </row>
    <row r="47325" spans="9:10" ht="15.75">
      <c r="I47325" s="192"/>
      <c r="J47325" s="192"/>
    </row>
    <row r="47326" spans="9:10" ht="15.75">
      <c r="I47326" s="192"/>
      <c r="J47326" s="192"/>
    </row>
    <row r="47327" spans="9:10" ht="15.75">
      <c r="I47327" s="192"/>
      <c r="J47327" s="192"/>
    </row>
    <row r="47328" spans="9:10" ht="15.75">
      <c r="I47328" s="192"/>
      <c r="J47328" s="192"/>
    </row>
    <row r="47329" spans="9:10" ht="15.75">
      <c r="I47329" s="192"/>
      <c r="J47329" s="192"/>
    </row>
    <row r="47330" spans="9:10" ht="15.75">
      <c r="I47330" s="192"/>
      <c r="J47330" s="192"/>
    </row>
    <row r="47331" spans="9:10" ht="15.75">
      <c r="I47331" s="192"/>
      <c r="J47331" s="192"/>
    </row>
    <row r="47332" spans="9:10" ht="15.75">
      <c r="I47332" s="192"/>
      <c r="J47332" s="192"/>
    </row>
    <row r="47333" spans="9:10" ht="15.75">
      <c r="I47333" s="192"/>
      <c r="J47333" s="192"/>
    </row>
    <row r="47334" spans="9:10" ht="15.75">
      <c r="I47334" s="192"/>
      <c r="J47334" s="192"/>
    </row>
    <row r="47335" spans="9:10" ht="15.75">
      <c r="I47335" s="192"/>
      <c r="J47335" s="192"/>
    </row>
    <row r="47336" spans="9:10" ht="15.75">
      <c r="I47336" s="192"/>
      <c r="J47336" s="192"/>
    </row>
    <row r="47337" spans="9:10" ht="15.75">
      <c r="I47337" s="192"/>
      <c r="J47337" s="192"/>
    </row>
    <row r="47338" spans="9:10" ht="15.75">
      <c r="I47338" s="192"/>
      <c r="J47338" s="192"/>
    </row>
    <row r="47339" spans="9:10" ht="15.75">
      <c r="I47339" s="192"/>
      <c r="J47339" s="192"/>
    </row>
    <row r="47340" spans="9:10" ht="15.75">
      <c r="I47340" s="192"/>
      <c r="J47340" s="192"/>
    </row>
    <row r="47341" spans="9:10" ht="15.75">
      <c r="I47341" s="192"/>
      <c r="J47341" s="192"/>
    </row>
    <row r="47342" spans="9:10" ht="15.75">
      <c r="I47342" s="192"/>
      <c r="J47342" s="192"/>
    </row>
    <row r="47343" spans="9:10" ht="15.75">
      <c r="I47343" s="192"/>
      <c r="J47343" s="192"/>
    </row>
    <row r="47344" spans="9:10" ht="15.75">
      <c r="I47344" s="192"/>
      <c r="J47344" s="192"/>
    </row>
    <row r="47345" spans="9:10" ht="15.75">
      <c r="I47345" s="192"/>
      <c r="J47345" s="192"/>
    </row>
    <row r="47346" spans="9:10" ht="15.75">
      <c r="I47346" s="192"/>
      <c r="J47346" s="192"/>
    </row>
    <row r="47347" spans="9:10" ht="15.75">
      <c r="I47347" s="192"/>
      <c r="J47347" s="192"/>
    </row>
    <row r="47348" spans="9:10" ht="15.75">
      <c r="I47348" s="192"/>
      <c r="J47348" s="192"/>
    </row>
    <row r="47349" spans="9:10" ht="15.75">
      <c r="I47349" s="192"/>
      <c r="J47349" s="192"/>
    </row>
    <row r="47350" spans="9:10" ht="15.75">
      <c r="I47350" s="192"/>
      <c r="J47350" s="192"/>
    </row>
    <row r="47351" spans="9:10" ht="15.75">
      <c r="I47351" s="192"/>
      <c r="J47351" s="192"/>
    </row>
    <row r="47352" spans="9:10" ht="15.75">
      <c r="I47352" s="192"/>
      <c r="J47352" s="192"/>
    </row>
    <row r="47353" spans="9:10" ht="15.75">
      <c r="I47353" s="192"/>
      <c r="J47353" s="192"/>
    </row>
    <row r="47354" spans="9:10" ht="15.75">
      <c r="I47354" s="192"/>
      <c r="J47354" s="192"/>
    </row>
    <row r="47355" spans="9:10" ht="15.75">
      <c r="I47355" s="192"/>
      <c r="J47355" s="192"/>
    </row>
    <row r="47356" spans="9:10" ht="15.75">
      <c r="I47356" s="192"/>
      <c r="J47356" s="192"/>
    </row>
    <row r="47357" spans="9:10" ht="15.75">
      <c r="I47357" s="192"/>
      <c r="J47357" s="192"/>
    </row>
    <row r="47358" spans="9:10" ht="15.75">
      <c r="I47358" s="192"/>
      <c r="J47358" s="192"/>
    </row>
    <row r="47359" spans="9:10" ht="15.75">
      <c r="I47359" s="192"/>
      <c r="J47359" s="192"/>
    </row>
    <row r="47360" spans="9:10" ht="15.75">
      <c r="I47360" s="192"/>
      <c r="J47360" s="192"/>
    </row>
    <row r="47361" spans="9:10" ht="15.75">
      <c r="I47361" s="192"/>
      <c r="J47361" s="192"/>
    </row>
    <row r="47362" spans="9:10" ht="15.75">
      <c r="I47362" s="192"/>
      <c r="J47362" s="192"/>
    </row>
    <row r="47363" spans="9:10" ht="15.75">
      <c r="I47363" s="192"/>
      <c r="J47363" s="192"/>
    </row>
    <row r="47364" spans="9:10" ht="15.75">
      <c r="I47364" s="192"/>
      <c r="J47364" s="192"/>
    </row>
    <row r="47365" spans="9:10" ht="15.75">
      <c r="I47365" s="192"/>
      <c r="J47365" s="192"/>
    </row>
    <row r="47366" spans="9:10" ht="15.75">
      <c r="I47366" s="192"/>
      <c r="J47366" s="192"/>
    </row>
    <row r="47367" spans="9:10" ht="15.75">
      <c r="I47367" s="192"/>
      <c r="J47367" s="192"/>
    </row>
    <row r="47368" spans="9:10" ht="15.75">
      <c r="I47368" s="192"/>
      <c r="J47368" s="192"/>
    </row>
    <row r="47369" spans="9:10" ht="15.75">
      <c r="I47369" s="192"/>
      <c r="J47369" s="192"/>
    </row>
    <row r="47370" spans="9:10" ht="15.75">
      <c r="I47370" s="192"/>
      <c r="J47370" s="192"/>
    </row>
    <row r="47371" spans="9:10" ht="15.75">
      <c r="I47371" s="192"/>
      <c r="J47371" s="192"/>
    </row>
    <row r="47372" spans="9:10" ht="15.75">
      <c r="I47372" s="192"/>
      <c r="J47372" s="192"/>
    </row>
    <row r="47373" spans="9:10" ht="15.75">
      <c r="I47373" s="192"/>
      <c r="J47373" s="192"/>
    </row>
    <row r="47374" spans="9:10" ht="15.75">
      <c r="I47374" s="192"/>
      <c r="J47374" s="192"/>
    </row>
    <row r="47375" spans="9:10" ht="15.75">
      <c r="I47375" s="192"/>
      <c r="J47375" s="192"/>
    </row>
    <row r="47376" spans="9:10" ht="15.75">
      <c r="I47376" s="192"/>
      <c r="J47376" s="192"/>
    </row>
    <row r="47377" spans="9:10" ht="15.75">
      <c r="I47377" s="192"/>
      <c r="J47377" s="192"/>
    </row>
    <row r="47378" spans="9:10" ht="15.75">
      <c r="I47378" s="192"/>
      <c r="J47378" s="192"/>
    </row>
    <row r="47379" spans="9:10" ht="15.75">
      <c r="I47379" s="192"/>
      <c r="J47379" s="192"/>
    </row>
    <row r="47380" spans="9:10" ht="15.75">
      <c r="I47380" s="192"/>
      <c r="J47380" s="192"/>
    </row>
    <row r="47381" spans="9:10" ht="15.75">
      <c r="I47381" s="192"/>
      <c r="J47381" s="192"/>
    </row>
    <row r="47382" spans="9:10" ht="15.75">
      <c r="I47382" s="192"/>
      <c r="J47382" s="192"/>
    </row>
    <row r="47383" spans="9:10" ht="15.75">
      <c r="I47383" s="192"/>
      <c r="J47383" s="192"/>
    </row>
    <row r="47384" spans="9:10" ht="15.75">
      <c r="I47384" s="192"/>
      <c r="J47384" s="192"/>
    </row>
    <row r="47385" spans="9:10" ht="15.75">
      <c r="I47385" s="192"/>
      <c r="J47385" s="192"/>
    </row>
    <row r="47386" spans="9:10" ht="15.75">
      <c r="I47386" s="192"/>
      <c r="J47386" s="192"/>
    </row>
    <row r="47387" spans="9:10" ht="15.75">
      <c r="I47387" s="192"/>
      <c r="J47387" s="192"/>
    </row>
    <row r="47388" spans="9:10" ht="15.75">
      <c r="I47388" s="192"/>
      <c r="J47388" s="192"/>
    </row>
    <row r="47389" spans="9:10" ht="15.75">
      <c r="I47389" s="192"/>
      <c r="J47389" s="192"/>
    </row>
    <row r="47390" spans="9:10" ht="15.75">
      <c r="I47390" s="192"/>
      <c r="J47390" s="192"/>
    </row>
    <row r="47391" spans="9:10" ht="15.75">
      <c r="I47391" s="192"/>
      <c r="J47391" s="192"/>
    </row>
    <row r="47392" spans="9:10" ht="15.75">
      <c r="I47392" s="192"/>
      <c r="J47392" s="192"/>
    </row>
    <row r="47393" spans="9:10" ht="15.75">
      <c r="I47393" s="192"/>
      <c r="J47393" s="192"/>
    </row>
    <row r="47394" spans="9:10" ht="15.75">
      <c r="I47394" s="192"/>
      <c r="J47394" s="192"/>
    </row>
    <row r="47395" spans="9:10" ht="15.75">
      <c r="I47395" s="192"/>
      <c r="J47395" s="192"/>
    </row>
    <row r="47396" spans="9:10" ht="15.75">
      <c r="I47396" s="192"/>
      <c r="J47396" s="192"/>
    </row>
    <row r="47397" spans="9:10" ht="15.75">
      <c r="I47397" s="192"/>
      <c r="J47397" s="192"/>
    </row>
    <row r="47398" spans="9:10" ht="15.75">
      <c r="I47398" s="192"/>
      <c r="J47398" s="192"/>
    </row>
    <row r="47399" spans="9:10" ht="15.75">
      <c r="I47399" s="192"/>
      <c r="J47399" s="192"/>
    </row>
    <row r="47400" spans="9:10" ht="15.75">
      <c r="I47400" s="192"/>
      <c r="J47400" s="192"/>
    </row>
    <row r="47401" spans="9:10" ht="15.75">
      <c r="I47401" s="192"/>
      <c r="J47401" s="192"/>
    </row>
    <row r="47402" spans="9:10" ht="15.75">
      <c r="I47402" s="192"/>
      <c r="J47402" s="192"/>
    </row>
    <row r="47403" spans="9:10" ht="15.75">
      <c r="I47403" s="192"/>
      <c r="J47403" s="192"/>
    </row>
    <row r="47404" spans="9:10" ht="15.75">
      <c r="I47404" s="192"/>
      <c r="J47404" s="192"/>
    </row>
    <row r="47405" spans="9:10" ht="15.75">
      <c r="I47405" s="192"/>
      <c r="J47405" s="192"/>
    </row>
    <row r="47406" spans="9:10" ht="15.75">
      <c r="I47406" s="192"/>
      <c r="J47406" s="192"/>
    </row>
    <row r="47407" spans="9:10" ht="15.75">
      <c r="I47407" s="192"/>
      <c r="J47407" s="192"/>
    </row>
    <row r="47408" spans="9:10" ht="15.75">
      <c r="I47408" s="192"/>
      <c r="J47408" s="192"/>
    </row>
    <row r="47409" spans="9:10" ht="15.75">
      <c r="I47409" s="192"/>
      <c r="J47409" s="192"/>
    </row>
    <row r="47410" spans="9:10" ht="15.75">
      <c r="I47410" s="192"/>
      <c r="J47410" s="192"/>
    </row>
    <row r="47411" spans="9:10" ht="15.75">
      <c r="I47411" s="192"/>
      <c r="J47411" s="192"/>
    </row>
    <row r="47412" spans="9:10" ht="15.75">
      <c r="I47412" s="192"/>
      <c r="J47412" s="192"/>
    </row>
    <row r="47413" spans="9:10" ht="15.75">
      <c r="I47413" s="192"/>
      <c r="J47413" s="192"/>
    </row>
    <row r="47414" spans="9:10" ht="15.75">
      <c r="I47414" s="192"/>
      <c r="J47414" s="192"/>
    </row>
    <row r="47415" spans="9:10" ht="15.75">
      <c r="I47415" s="192"/>
      <c r="J47415" s="192"/>
    </row>
    <row r="47416" spans="9:10" ht="15.75">
      <c r="I47416" s="192"/>
      <c r="J47416" s="192"/>
    </row>
    <row r="47417" spans="9:10" ht="15.75">
      <c r="I47417" s="192"/>
      <c r="J47417" s="192"/>
    </row>
    <row r="47418" spans="9:10" ht="15.75">
      <c r="I47418" s="192"/>
      <c r="J47418" s="192"/>
    </row>
    <row r="47419" spans="9:10" ht="15.75">
      <c r="I47419" s="192"/>
      <c r="J47419" s="192"/>
    </row>
    <row r="47420" spans="9:10" ht="15.75">
      <c r="I47420" s="192"/>
      <c r="J47420" s="192"/>
    </row>
    <row r="47421" spans="9:10" ht="15.75">
      <c r="I47421" s="192"/>
      <c r="J47421" s="192"/>
    </row>
    <row r="47422" spans="9:10" ht="15.75">
      <c r="I47422" s="192"/>
      <c r="J47422" s="192"/>
    </row>
    <row r="47423" spans="9:10" ht="15.75">
      <c r="I47423" s="192"/>
      <c r="J47423" s="192"/>
    </row>
    <row r="47424" spans="9:10" ht="15.75">
      <c r="I47424" s="192"/>
      <c r="J47424" s="192"/>
    </row>
    <row r="47425" spans="9:10" ht="15.75">
      <c r="I47425" s="192"/>
      <c r="J47425" s="192"/>
    </row>
    <row r="47426" spans="9:10" ht="15.75">
      <c r="I47426" s="192"/>
      <c r="J47426" s="192"/>
    </row>
    <row r="47427" spans="9:10" ht="15.75">
      <c r="I47427" s="192"/>
      <c r="J47427" s="192"/>
    </row>
    <row r="47428" spans="9:10" ht="15.75">
      <c r="I47428" s="192"/>
      <c r="J47428" s="192"/>
    </row>
    <row r="47429" spans="9:10" ht="15.75">
      <c r="I47429" s="192"/>
      <c r="J47429" s="192"/>
    </row>
    <row r="47430" spans="9:10" ht="15.75">
      <c r="I47430" s="192"/>
      <c r="J47430" s="192"/>
    </row>
    <row r="47431" spans="9:10" ht="15.75">
      <c r="I47431" s="192"/>
      <c r="J47431" s="192"/>
    </row>
    <row r="47432" spans="9:10" ht="15.75">
      <c r="I47432" s="192"/>
      <c r="J47432" s="192"/>
    </row>
    <row r="47433" spans="9:10" ht="15.75">
      <c r="I47433" s="192"/>
      <c r="J47433" s="192"/>
    </row>
    <row r="47434" spans="9:10" ht="15.75">
      <c r="I47434" s="192"/>
      <c r="J47434" s="192"/>
    </row>
    <row r="47435" spans="9:10" ht="15.75">
      <c r="I47435" s="192"/>
      <c r="J47435" s="192"/>
    </row>
    <row r="47436" spans="9:10" ht="15.75">
      <c r="I47436" s="192"/>
      <c r="J47436" s="192"/>
    </row>
    <row r="47437" spans="9:10" ht="15.75">
      <c r="I47437" s="192"/>
      <c r="J47437" s="192"/>
    </row>
    <row r="47438" spans="9:10" ht="15.75">
      <c r="I47438" s="192"/>
      <c r="J47438" s="192"/>
    </row>
    <row r="47439" spans="9:10" ht="15.75">
      <c r="I47439" s="192"/>
      <c r="J47439" s="192"/>
    </row>
    <row r="47440" spans="9:10" ht="15.75">
      <c r="I47440" s="192"/>
      <c r="J47440" s="192"/>
    </row>
    <row r="47441" spans="9:10" ht="15.75">
      <c r="I47441" s="192"/>
      <c r="J47441" s="192"/>
    </row>
    <row r="47442" spans="9:10" ht="15.75">
      <c r="I47442" s="192"/>
      <c r="J47442" s="192"/>
    </row>
    <row r="47443" spans="9:10" ht="15.75">
      <c r="I47443" s="192"/>
      <c r="J47443" s="192"/>
    </row>
    <row r="47444" spans="9:10" ht="15.75">
      <c r="I47444" s="192"/>
      <c r="J47444" s="192"/>
    </row>
    <row r="47445" spans="9:10" ht="15.75">
      <c r="I47445" s="192"/>
      <c r="J47445" s="192"/>
    </row>
    <row r="47446" spans="9:10" ht="15.75">
      <c r="I47446" s="192"/>
      <c r="J47446" s="192"/>
    </row>
    <row r="47447" spans="9:10" ht="15.75">
      <c r="I47447" s="192"/>
      <c r="J47447" s="192"/>
    </row>
    <row r="47448" spans="9:10" ht="15.75">
      <c r="I47448" s="192"/>
      <c r="J47448" s="192"/>
    </row>
    <row r="47449" spans="9:10" ht="15.75">
      <c r="I47449" s="192"/>
      <c r="J47449" s="192"/>
    </row>
    <row r="47450" spans="9:10" ht="15.75">
      <c r="I47450" s="192"/>
      <c r="J47450" s="192"/>
    </row>
    <row r="47451" spans="9:10" ht="15.75">
      <c r="I47451" s="192"/>
      <c r="J47451" s="192"/>
    </row>
    <row r="47452" spans="9:10" ht="15.75">
      <c r="I47452" s="192"/>
      <c r="J47452" s="192"/>
    </row>
    <row r="47453" spans="9:10" ht="15.75">
      <c r="I47453" s="192"/>
      <c r="J47453" s="192"/>
    </row>
    <row r="47454" spans="9:10" ht="15.75">
      <c r="I47454" s="192"/>
      <c r="J47454" s="192"/>
    </row>
    <row r="47455" spans="9:10" ht="15.75">
      <c r="I47455" s="192"/>
      <c r="J47455" s="192"/>
    </row>
    <row r="47456" spans="9:10" ht="15.75">
      <c r="I47456" s="192"/>
      <c r="J47456" s="192"/>
    </row>
    <row r="47457" spans="9:10" ht="15.75">
      <c r="I47457" s="192"/>
      <c r="J47457" s="192"/>
    </row>
    <row r="47458" spans="9:10" ht="15.75">
      <c r="I47458" s="192"/>
      <c r="J47458" s="192"/>
    </row>
    <row r="47459" spans="9:10" ht="15.75">
      <c r="I47459" s="192"/>
      <c r="J47459" s="192"/>
    </row>
    <row r="47460" spans="9:10" ht="15.75">
      <c r="I47460" s="192"/>
      <c r="J47460" s="192"/>
    </row>
    <row r="47461" spans="9:10" ht="15.75">
      <c r="I47461" s="192"/>
      <c r="J47461" s="192"/>
    </row>
    <row r="47462" spans="9:10" ht="15.75">
      <c r="I47462" s="192"/>
      <c r="J47462" s="192"/>
    </row>
    <row r="47463" spans="9:10" ht="15.75">
      <c r="I47463" s="192"/>
      <c r="J47463" s="192"/>
    </row>
    <row r="47464" spans="9:10" ht="15.75">
      <c r="I47464" s="192"/>
      <c r="J47464" s="192"/>
    </row>
    <row r="47465" spans="9:10" ht="15.75">
      <c r="I47465" s="192"/>
      <c r="J47465" s="192"/>
    </row>
    <row r="47466" spans="9:10" ht="15.75">
      <c r="I47466" s="192"/>
      <c r="J47466" s="192"/>
    </row>
    <row r="47467" spans="9:10" ht="15.75">
      <c r="I47467" s="192"/>
      <c r="J47467" s="192"/>
    </row>
    <row r="47468" spans="9:10" ht="15.75">
      <c r="I47468" s="192"/>
      <c r="J47468" s="192"/>
    </row>
    <row r="47469" spans="9:10" ht="15.75">
      <c r="I47469" s="192"/>
      <c r="J47469" s="192"/>
    </row>
    <row r="47470" spans="9:10" ht="15.75">
      <c r="I47470" s="192"/>
      <c r="J47470" s="192"/>
    </row>
    <row r="47471" spans="9:10" ht="15.75">
      <c r="I47471" s="192"/>
      <c r="J47471" s="192"/>
    </row>
    <row r="47472" spans="9:10" ht="15.75">
      <c r="I47472" s="192"/>
      <c r="J47472" s="192"/>
    </row>
    <row r="47473" spans="9:10" ht="15.75">
      <c r="I47473" s="192"/>
      <c r="J47473" s="192"/>
    </row>
    <row r="47474" spans="9:10" ht="15.75">
      <c r="I47474" s="192"/>
      <c r="J47474" s="192"/>
    </row>
    <row r="47475" spans="9:10" ht="15.75">
      <c r="I47475" s="192"/>
      <c r="J47475" s="192"/>
    </row>
    <row r="47476" spans="9:10" ht="15.75">
      <c r="I47476" s="192"/>
      <c r="J47476" s="192"/>
    </row>
    <row r="47477" spans="9:10" ht="15.75">
      <c r="I47477" s="192"/>
      <c r="J47477" s="192"/>
    </row>
    <row r="47478" spans="9:10" ht="15.75">
      <c r="I47478" s="192"/>
      <c r="J47478" s="192"/>
    </row>
    <row r="47479" spans="9:10" ht="15.75">
      <c r="I47479" s="192"/>
      <c r="J47479" s="192"/>
    </row>
    <row r="47480" spans="9:10" ht="15.75">
      <c r="I47480" s="192"/>
      <c r="J47480" s="192"/>
    </row>
    <row r="47481" spans="9:10" ht="15.75">
      <c r="I47481" s="192"/>
      <c r="J47481" s="192"/>
    </row>
    <row r="47482" spans="9:10" ht="15.75">
      <c r="I47482" s="192"/>
      <c r="J47482" s="192"/>
    </row>
    <row r="47483" spans="9:10" ht="15.75">
      <c r="I47483" s="192"/>
      <c r="J47483" s="192"/>
    </row>
    <row r="47484" spans="9:10" ht="15.75">
      <c r="I47484" s="192"/>
      <c r="J47484" s="192"/>
    </row>
    <row r="47485" spans="9:10" ht="15.75">
      <c r="I47485" s="192"/>
      <c r="J47485" s="192"/>
    </row>
    <row r="47486" spans="9:10" ht="15.75">
      <c r="I47486" s="192"/>
      <c r="J47486" s="192"/>
    </row>
    <row r="47487" spans="9:10" ht="15.75">
      <c r="I47487" s="192"/>
      <c r="J47487" s="192"/>
    </row>
    <row r="47488" spans="9:10" ht="15.75">
      <c r="I47488" s="192"/>
      <c r="J47488" s="192"/>
    </row>
    <row r="47489" spans="9:10" ht="15.75">
      <c r="I47489" s="192"/>
      <c r="J47489" s="192"/>
    </row>
    <row r="47490" spans="9:10" ht="15.75">
      <c r="I47490" s="192"/>
      <c r="J47490" s="192"/>
    </row>
    <row r="47491" spans="9:10" ht="15.75">
      <c r="I47491" s="192"/>
      <c r="J47491" s="192"/>
    </row>
    <row r="47492" spans="9:10" ht="15.75">
      <c r="I47492" s="192"/>
      <c r="J47492" s="192"/>
    </row>
    <row r="47493" spans="9:10" ht="15.75">
      <c r="I47493" s="192"/>
      <c r="J47493" s="192"/>
    </row>
    <row r="47494" spans="9:10" ht="15.75">
      <c r="I47494" s="192"/>
      <c r="J47494" s="192"/>
    </row>
    <row r="47495" spans="9:10" ht="15.75">
      <c r="I47495" s="192"/>
      <c r="J47495" s="192"/>
    </row>
    <row r="47496" spans="9:10" ht="15.75">
      <c r="I47496" s="192"/>
      <c r="J47496" s="192"/>
    </row>
    <row r="47497" spans="9:10" ht="15.75">
      <c r="I47497" s="192"/>
      <c r="J47497" s="192"/>
    </row>
    <row r="47498" spans="9:10" ht="15.75">
      <c r="I47498" s="192"/>
      <c r="J47498" s="192"/>
    </row>
    <row r="47499" spans="9:10" ht="15.75">
      <c r="I47499" s="192"/>
      <c r="J47499" s="192"/>
    </row>
    <row r="47500" spans="9:10" ht="15.75">
      <c r="I47500" s="192"/>
      <c r="J47500" s="192"/>
    </row>
    <row r="47501" spans="9:10" ht="15.75">
      <c r="I47501" s="192"/>
      <c r="J47501" s="192"/>
    </row>
    <row r="47502" spans="9:10" ht="15.75">
      <c r="I47502" s="192"/>
      <c r="J47502" s="192"/>
    </row>
    <row r="47503" spans="9:10" ht="15.75">
      <c r="I47503" s="192"/>
      <c r="J47503" s="192"/>
    </row>
    <row r="47504" spans="9:10" ht="15.75">
      <c r="I47504" s="192"/>
      <c r="J47504" s="192"/>
    </row>
    <row r="47505" spans="9:10" ht="15.75">
      <c r="I47505" s="192"/>
      <c r="J47505" s="192"/>
    </row>
    <row r="47506" spans="9:10" ht="15.75">
      <c r="I47506" s="192"/>
      <c r="J47506" s="192"/>
    </row>
    <row r="47507" spans="9:10" ht="15.75">
      <c r="I47507" s="192"/>
      <c r="J47507" s="192"/>
    </row>
    <row r="47508" spans="9:10" ht="15.75">
      <c r="I47508" s="192"/>
      <c r="J47508" s="192"/>
    </row>
    <row r="47509" spans="9:10" ht="15.75">
      <c r="I47509" s="192"/>
      <c r="J47509" s="192"/>
    </row>
    <row r="47510" spans="9:10" ht="15.75">
      <c r="I47510" s="192"/>
      <c r="J47510" s="192"/>
    </row>
    <row r="47511" spans="9:10" ht="15.75">
      <c r="I47511" s="192"/>
      <c r="J47511" s="192"/>
    </row>
    <row r="47512" spans="9:10" ht="15.75">
      <c r="I47512" s="192"/>
      <c r="J47512" s="192"/>
    </row>
    <row r="47513" spans="9:10" ht="15.75">
      <c r="I47513" s="192"/>
      <c r="J47513" s="192"/>
    </row>
    <row r="47514" spans="9:10" ht="15.75">
      <c r="I47514" s="192"/>
      <c r="J47514" s="192"/>
    </row>
    <row r="47515" spans="9:10" ht="15.75">
      <c r="I47515" s="192"/>
      <c r="J47515" s="192"/>
    </row>
    <row r="47516" spans="9:10" ht="15.75">
      <c r="I47516" s="192"/>
      <c r="J47516" s="192"/>
    </row>
    <row r="47517" spans="9:10" ht="15.75">
      <c r="I47517" s="192"/>
      <c r="J47517" s="192"/>
    </row>
    <row r="47518" spans="9:10" ht="15.75">
      <c r="I47518" s="192"/>
      <c r="J47518" s="192"/>
    </row>
    <row r="47519" spans="9:10" ht="15.75">
      <c r="I47519" s="192"/>
      <c r="J47519" s="192"/>
    </row>
    <row r="47520" spans="9:10" ht="15.75">
      <c r="I47520" s="192"/>
      <c r="J47520" s="192"/>
    </row>
    <row r="47521" spans="9:10" ht="15.75">
      <c r="I47521" s="192"/>
      <c r="J47521" s="192"/>
    </row>
    <row r="47522" spans="9:10" ht="15.75">
      <c r="I47522" s="192"/>
      <c r="J47522" s="192"/>
    </row>
    <row r="47523" spans="9:10" ht="15.75">
      <c r="I47523" s="192"/>
      <c r="J47523" s="192"/>
    </row>
    <row r="47524" spans="9:10" ht="15.75">
      <c r="I47524" s="192"/>
      <c r="J47524" s="192"/>
    </row>
    <row r="47525" spans="9:10" ht="15.75">
      <c r="I47525" s="192"/>
      <c r="J47525" s="192"/>
    </row>
    <row r="47526" spans="9:10" ht="15.75">
      <c r="I47526" s="192"/>
      <c r="J47526" s="192"/>
    </row>
    <row r="47527" spans="9:10" ht="15.75">
      <c r="I47527" s="192"/>
      <c r="J47527" s="192"/>
    </row>
    <row r="47528" spans="9:10" ht="15.75">
      <c r="I47528" s="192"/>
      <c r="J47528" s="192"/>
    </row>
    <row r="47529" spans="9:10" ht="15.75">
      <c r="I47529" s="192"/>
      <c r="J47529" s="192"/>
    </row>
    <row r="47530" spans="9:10" ht="15.75">
      <c r="I47530" s="192"/>
      <c r="J47530" s="192"/>
    </row>
    <row r="47531" spans="9:10" ht="15.75">
      <c r="I47531" s="192"/>
      <c r="J47531" s="192"/>
    </row>
    <row r="47532" spans="9:10" ht="15.75">
      <c r="I47532" s="192"/>
      <c r="J47532" s="192"/>
    </row>
    <row r="47533" spans="9:10" ht="15.75">
      <c r="I47533" s="192"/>
      <c r="J47533" s="192"/>
    </row>
    <row r="47534" spans="9:10" ht="15.75">
      <c r="I47534" s="192"/>
      <c r="J47534" s="192"/>
    </row>
    <row r="47535" spans="9:10" ht="15.75">
      <c r="I47535" s="192"/>
      <c r="J47535" s="192"/>
    </row>
    <row r="47536" spans="9:10" ht="15.75">
      <c r="I47536" s="192"/>
      <c r="J47536" s="192"/>
    </row>
    <row r="47537" spans="9:10" ht="15.75">
      <c r="I47537" s="192"/>
      <c r="J47537" s="192"/>
    </row>
    <row r="47538" spans="9:10" ht="15.75">
      <c r="I47538" s="192"/>
      <c r="J47538" s="192"/>
    </row>
    <row r="47539" spans="9:10" ht="15.75">
      <c r="I47539" s="192"/>
      <c r="J47539" s="192"/>
    </row>
    <row r="47540" spans="9:10" ht="15.75">
      <c r="I47540" s="192"/>
      <c r="J47540" s="192"/>
    </row>
    <row r="47541" spans="9:10" ht="15.75">
      <c r="I47541" s="192"/>
      <c r="J47541" s="192"/>
    </row>
    <row r="47542" spans="9:10" ht="15.75">
      <c r="I47542" s="192"/>
      <c r="J47542" s="192"/>
    </row>
    <row r="47543" spans="9:10" ht="15.75">
      <c r="I47543" s="192"/>
      <c r="J47543" s="192"/>
    </row>
    <row r="47544" spans="9:10" ht="15.75">
      <c r="I47544" s="192"/>
      <c r="J47544" s="192"/>
    </row>
    <row r="47545" spans="9:10" ht="15.75">
      <c r="I47545" s="192"/>
      <c r="J47545" s="192"/>
    </row>
    <row r="47546" spans="9:10" ht="15.75">
      <c r="I47546" s="192"/>
      <c r="J47546" s="192"/>
    </row>
    <row r="47547" spans="9:10" ht="15.75">
      <c r="I47547" s="192"/>
      <c r="J47547" s="192"/>
    </row>
    <row r="47548" spans="9:10" ht="15.75">
      <c r="I47548" s="192"/>
      <c r="J47548" s="192"/>
    </row>
    <row r="47549" spans="9:10" ht="15.75">
      <c r="I47549" s="192"/>
      <c r="J47549" s="192"/>
    </row>
    <row r="47550" spans="9:10" ht="15.75">
      <c r="I47550" s="192"/>
      <c r="J47550" s="192"/>
    </row>
    <row r="47551" spans="9:10" ht="15.75">
      <c r="I47551" s="192"/>
      <c r="J47551" s="192"/>
    </row>
    <row r="47552" spans="9:10" ht="15.75">
      <c r="I47552" s="192"/>
      <c r="J47552" s="192"/>
    </row>
    <row r="47553" spans="9:10" ht="15.75">
      <c r="I47553" s="192"/>
      <c r="J47553" s="192"/>
    </row>
    <row r="47554" spans="9:10" ht="15.75">
      <c r="I47554" s="192"/>
      <c r="J47554" s="192"/>
    </row>
    <row r="47555" spans="9:10" ht="15.75">
      <c r="I47555" s="192"/>
      <c r="J47555" s="192"/>
    </row>
    <row r="47556" spans="9:10" ht="15.75">
      <c r="I47556" s="192"/>
      <c r="J47556" s="192"/>
    </row>
    <row r="47557" spans="9:10" ht="15.75">
      <c r="I47557" s="192"/>
      <c r="J47557" s="192"/>
    </row>
    <row r="47558" spans="9:10" ht="15.75">
      <c r="I47558" s="192"/>
      <c r="J47558" s="192"/>
    </row>
    <row r="47559" spans="9:10" ht="15.75">
      <c r="I47559" s="192"/>
      <c r="J47559" s="192"/>
    </row>
    <row r="47560" spans="9:10" ht="15.75">
      <c r="I47560" s="192"/>
      <c r="J47560" s="192"/>
    </row>
    <row r="47561" spans="9:10" ht="15.75">
      <c r="I47561" s="192"/>
      <c r="J47561" s="192"/>
    </row>
    <row r="47562" spans="9:10" ht="15.75">
      <c r="I47562" s="192"/>
      <c r="J47562" s="192"/>
    </row>
    <row r="47563" spans="9:10" ht="15.75">
      <c r="I47563" s="192"/>
      <c r="J47563" s="192"/>
    </row>
    <row r="47564" spans="9:10" ht="15.75">
      <c r="I47564" s="192"/>
      <c r="J47564" s="192"/>
    </row>
    <row r="47565" spans="9:10" ht="15.75">
      <c r="I47565" s="192"/>
      <c r="J47565" s="192"/>
    </row>
    <row r="47566" spans="9:10" ht="15.75">
      <c r="I47566" s="192"/>
      <c r="J47566" s="192"/>
    </row>
    <row r="47567" spans="9:10" ht="15.75">
      <c r="I47567" s="192"/>
      <c r="J47567" s="192"/>
    </row>
    <row r="47568" spans="9:10" ht="15.75">
      <c r="I47568" s="192"/>
      <c r="J47568" s="192"/>
    </row>
    <row r="47569" spans="9:10" ht="15.75">
      <c r="I47569" s="192"/>
      <c r="J47569" s="192"/>
    </row>
    <row r="47570" spans="9:10" ht="15.75">
      <c r="I47570" s="192"/>
      <c r="J47570" s="192"/>
    </row>
    <row r="47571" spans="9:10" ht="15.75">
      <c r="I47571" s="192"/>
      <c r="J47571" s="192"/>
    </row>
    <row r="47572" spans="9:10" ht="15.75">
      <c r="I47572" s="192"/>
      <c r="J47572" s="192"/>
    </row>
    <row r="47573" spans="9:10" ht="15.75">
      <c r="I47573" s="192"/>
      <c r="J47573" s="192"/>
    </row>
    <row r="47574" spans="9:10" ht="15.75">
      <c r="I47574" s="192"/>
      <c r="J47574" s="192"/>
    </row>
    <row r="47575" spans="9:10" ht="15.75">
      <c r="I47575" s="192"/>
      <c r="J47575" s="192"/>
    </row>
    <row r="47576" spans="9:10" ht="15.75">
      <c r="I47576" s="192"/>
      <c r="J47576" s="192"/>
    </row>
    <row r="47577" spans="9:10" ht="15.75">
      <c r="I47577" s="192"/>
      <c r="J47577" s="192"/>
    </row>
    <row r="47578" spans="9:10" ht="15.75">
      <c r="I47578" s="192"/>
      <c r="J47578" s="192"/>
    </row>
    <row r="47579" spans="9:10" ht="15.75">
      <c r="I47579" s="192"/>
      <c r="J47579" s="192"/>
    </row>
    <row r="47580" spans="9:10" ht="15.75">
      <c r="I47580" s="192"/>
      <c r="J47580" s="192"/>
    </row>
    <row r="47581" spans="9:10" ht="15.75">
      <c r="I47581" s="192"/>
      <c r="J47581" s="192"/>
    </row>
    <row r="47582" spans="9:10" ht="15.75">
      <c r="I47582" s="192"/>
      <c r="J47582" s="192"/>
    </row>
    <row r="47583" spans="9:10" ht="15.75">
      <c r="I47583" s="192"/>
      <c r="J47583" s="192"/>
    </row>
    <row r="47584" spans="9:10" ht="15.75">
      <c r="I47584" s="192"/>
      <c r="J47584" s="192"/>
    </row>
    <row r="47585" spans="9:10" ht="15.75">
      <c r="I47585" s="192"/>
      <c r="J47585" s="192"/>
    </row>
    <row r="47586" spans="9:10" ht="15.75">
      <c r="I47586" s="192"/>
      <c r="J47586" s="192"/>
    </row>
    <row r="47587" spans="9:10" ht="15.75">
      <c r="I47587" s="192"/>
      <c r="J47587" s="192"/>
    </row>
    <row r="47588" spans="9:10" ht="15.75">
      <c r="I47588" s="192"/>
      <c r="J47588" s="192"/>
    </row>
    <row r="47589" spans="9:10" ht="15.75">
      <c r="I47589" s="192"/>
      <c r="J47589" s="192"/>
    </row>
    <row r="47590" spans="9:10" ht="15.75">
      <c r="I47590" s="192"/>
      <c r="J47590" s="192"/>
    </row>
    <row r="47591" spans="9:10" ht="15.75">
      <c r="I47591" s="192"/>
      <c r="J47591" s="192"/>
    </row>
    <row r="47592" spans="9:10" ht="15.75">
      <c r="I47592" s="192"/>
      <c r="J47592" s="192"/>
    </row>
    <row r="47593" spans="9:10" ht="15.75">
      <c r="I47593" s="192"/>
      <c r="J47593" s="192"/>
    </row>
    <row r="47594" spans="9:10" ht="15.75">
      <c r="I47594" s="192"/>
      <c r="J47594" s="192"/>
    </row>
    <row r="47595" spans="9:10" ht="15.75">
      <c r="I47595" s="192"/>
      <c r="J47595" s="192"/>
    </row>
    <row r="47596" spans="9:10" ht="15.75">
      <c r="I47596" s="192"/>
      <c r="J47596" s="192"/>
    </row>
    <row r="47597" spans="9:10" ht="15.75">
      <c r="I47597" s="192"/>
      <c r="J47597" s="192"/>
    </row>
    <row r="47598" spans="9:10" ht="15.75">
      <c r="I47598" s="192"/>
      <c r="J47598" s="192"/>
    </row>
    <row r="47599" spans="9:10" ht="15.75">
      <c r="I47599" s="192"/>
      <c r="J47599" s="192"/>
    </row>
    <row r="47600" spans="9:10" ht="15.75">
      <c r="I47600" s="192"/>
      <c r="J47600" s="192"/>
    </row>
    <row r="47601" spans="9:10" ht="15.75">
      <c r="I47601" s="192"/>
      <c r="J47601" s="192"/>
    </row>
    <row r="47602" spans="9:10" ht="15.75">
      <c r="I47602" s="192"/>
      <c r="J47602" s="192"/>
    </row>
    <row r="47603" spans="9:10" ht="15.75">
      <c r="I47603" s="192"/>
      <c r="J47603" s="192"/>
    </row>
    <row r="47604" spans="9:10" ht="15.75">
      <c r="I47604" s="192"/>
      <c r="J47604" s="192"/>
    </row>
    <row r="47605" spans="9:10" ht="15.75">
      <c r="I47605" s="192"/>
      <c r="J47605" s="192"/>
    </row>
    <row r="47606" spans="9:10" ht="15.75">
      <c r="I47606" s="192"/>
      <c r="J47606" s="192"/>
    </row>
    <row r="47607" spans="9:10" ht="15.75">
      <c r="I47607" s="192"/>
      <c r="J47607" s="192"/>
    </row>
    <row r="47608" spans="9:10" ht="15.75">
      <c r="I47608" s="192"/>
      <c r="J47608" s="192"/>
    </row>
    <row r="47609" spans="9:10" ht="15.75">
      <c r="I47609" s="192"/>
      <c r="J47609" s="192"/>
    </row>
    <row r="47610" spans="9:10" ht="15.75">
      <c r="I47610" s="192"/>
      <c r="J47610" s="192"/>
    </row>
    <row r="47611" spans="9:10" ht="15.75">
      <c r="I47611" s="192"/>
      <c r="J47611" s="192"/>
    </row>
    <row r="47612" spans="9:10" ht="15.75">
      <c r="I47612" s="192"/>
      <c r="J47612" s="192"/>
    </row>
    <row r="47613" spans="9:10" ht="15.75">
      <c r="I47613" s="192"/>
      <c r="J47613" s="192"/>
    </row>
    <row r="47614" spans="9:10" ht="15.75">
      <c r="I47614" s="192"/>
      <c r="J47614" s="192"/>
    </row>
    <row r="47615" spans="9:10" ht="15.75">
      <c r="I47615" s="192"/>
      <c r="J47615" s="192"/>
    </row>
    <row r="47616" spans="9:10" ht="15.75">
      <c r="I47616" s="192"/>
      <c r="J47616" s="192"/>
    </row>
    <row r="47617" spans="9:10" ht="15.75">
      <c r="I47617" s="192"/>
      <c r="J47617" s="192"/>
    </row>
    <row r="47618" spans="9:10" ht="15.75">
      <c r="I47618" s="192"/>
      <c r="J47618" s="192"/>
    </row>
    <row r="47619" spans="9:10" ht="15.75">
      <c r="I47619" s="192"/>
      <c r="J47619" s="192"/>
    </row>
    <row r="47620" spans="9:10" ht="15.75">
      <c r="I47620" s="192"/>
      <c r="J47620" s="192"/>
    </row>
    <row r="47621" spans="9:10" ht="15.75">
      <c r="I47621" s="192"/>
      <c r="J47621" s="192"/>
    </row>
    <row r="47622" spans="9:10" ht="15.75">
      <c r="I47622" s="192"/>
      <c r="J47622" s="192"/>
    </row>
    <row r="47623" spans="9:10" ht="15.75">
      <c r="I47623" s="192"/>
      <c r="J47623" s="192"/>
    </row>
    <row r="47624" spans="9:10" ht="15.75">
      <c r="I47624" s="192"/>
      <c r="J47624" s="192"/>
    </row>
    <row r="47625" spans="9:10" ht="15.75">
      <c r="I47625" s="192"/>
      <c r="J47625" s="192"/>
    </row>
    <row r="47626" spans="9:10" ht="15.75">
      <c r="I47626" s="192"/>
      <c r="J47626" s="192"/>
    </row>
    <row r="47627" spans="9:10" ht="15.75">
      <c r="I47627" s="192"/>
      <c r="J47627" s="192"/>
    </row>
    <row r="47628" spans="9:10" ht="15.75">
      <c r="I47628" s="192"/>
      <c r="J47628" s="192"/>
    </row>
    <row r="47629" spans="9:10" ht="15.75">
      <c r="I47629" s="192"/>
      <c r="J47629" s="192"/>
    </row>
    <row r="47630" spans="9:10" ht="15.75">
      <c r="I47630" s="192"/>
      <c r="J47630" s="192"/>
    </row>
    <row r="47631" spans="9:10" ht="15.75">
      <c r="I47631" s="192"/>
      <c r="J47631" s="192"/>
    </row>
    <row r="47632" spans="9:10" ht="15.75">
      <c r="I47632" s="192"/>
      <c r="J47632" s="192"/>
    </row>
    <row r="47633" spans="9:10" ht="15.75">
      <c r="I47633" s="192"/>
      <c r="J47633" s="192"/>
    </row>
    <row r="47634" spans="9:10" ht="15.75">
      <c r="I47634" s="192"/>
      <c r="J47634" s="192"/>
    </row>
    <row r="47635" spans="9:10" ht="15.75">
      <c r="I47635" s="192"/>
      <c r="J47635" s="192"/>
    </row>
    <row r="47636" spans="9:10" ht="15.75">
      <c r="I47636" s="192"/>
      <c r="J47636" s="192"/>
    </row>
    <row r="47637" spans="9:10" ht="15.75">
      <c r="I47637" s="192"/>
      <c r="J47637" s="192"/>
    </row>
    <row r="47638" spans="9:10" ht="15.75">
      <c r="I47638" s="192"/>
      <c r="J47638" s="192"/>
    </row>
    <row r="47639" spans="9:10" ht="15.75">
      <c r="I47639" s="192"/>
      <c r="J47639" s="192"/>
    </row>
    <row r="47640" spans="9:10" ht="15.75">
      <c r="I47640" s="192"/>
      <c r="J47640" s="192"/>
    </row>
    <row r="47641" spans="9:10" ht="15.75">
      <c r="I47641" s="192"/>
      <c r="J47641" s="192"/>
    </row>
    <row r="47642" spans="9:10" ht="15.75">
      <c r="I47642" s="192"/>
      <c r="J47642" s="192"/>
    </row>
    <row r="47643" spans="9:10" ht="15.75">
      <c r="I47643" s="192"/>
      <c r="J47643" s="192"/>
    </row>
    <row r="47644" spans="9:10" ht="15.75">
      <c r="I47644" s="192"/>
      <c r="J47644" s="192"/>
    </row>
    <row r="47645" spans="9:10" ht="15.75">
      <c r="I47645" s="192"/>
      <c r="J47645" s="192"/>
    </row>
    <row r="47646" spans="9:10" ht="15.75">
      <c r="I47646" s="192"/>
      <c r="J47646" s="192"/>
    </row>
    <row r="47647" spans="9:10" ht="15.75">
      <c r="I47647" s="192"/>
      <c r="J47647" s="192"/>
    </row>
    <row r="47648" spans="9:10" ht="15.75">
      <c r="I47648" s="192"/>
      <c r="J47648" s="192"/>
    </row>
    <row r="47649" spans="9:10" ht="15.75">
      <c r="I47649" s="192"/>
      <c r="J47649" s="192"/>
    </row>
    <row r="47650" spans="9:10" ht="15.75">
      <c r="I47650" s="192"/>
      <c r="J47650" s="192"/>
    </row>
    <row r="47651" spans="9:10" ht="15.75">
      <c r="I47651" s="192"/>
      <c r="J47651" s="192"/>
    </row>
    <row r="47652" spans="9:10" ht="15.75">
      <c r="I47652" s="192"/>
      <c r="J47652" s="192"/>
    </row>
    <row r="47653" spans="9:10" ht="15.75">
      <c r="I47653" s="192"/>
      <c r="J47653" s="192"/>
    </row>
    <row r="47654" spans="9:10" ht="15.75">
      <c r="I47654" s="192"/>
      <c r="J47654" s="192"/>
    </row>
    <row r="47655" spans="9:10" ht="15.75">
      <c r="I47655" s="192"/>
      <c r="J47655" s="192"/>
    </row>
    <row r="47656" spans="9:10" ht="15.75">
      <c r="I47656" s="192"/>
      <c r="J47656" s="192"/>
    </row>
    <row r="47657" spans="9:10" ht="15.75">
      <c r="I47657" s="192"/>
      <c r="J47657" s="192"/>
    </row>
    <row r="47658" spans="9:10" ht="15.75">
      <c r="I47658" s="192"/>
      <c r="J47658" s="192"/>
    </row>
    <row r="47659" spans="9:10" ht="15.75">
      <c r="I47659" s="192"/>
      <c r="J47659" s="192"/>
    </row>
    <row r="47660" spans="9:10" ht="15.75">
      <c r="I47660" s="192"/>
      <c r="J47660" s="192"/>
    </row>
    <row r="47661" spans="9:10" ht="15.75">
      <c r="I47661" s="192"/>
      <c r="J47661" s="192"/>
    </row>
    <row r="47662" spans="9:10" ht="15.75">
      <c r="I47662" s="192"/>
      <c r="J47662" s="192"/>
    </row>
    <row r="47663" spans="9:10" ht="15.75">
      <c r="I47663" s="192"/>
      <c r="J47663" s="192"/>
    </row>
    <row r="47664" spans="9:10" ht="15.75">
      <c r="I47664" s="192"/>
      <c r="J47664" s="192"/>
    </row>
    <row r="47665" spans="9:10" ht="15.75">
      <c r="I47665" s="192"/>
      <c r="J47665" s="192"/>
    </row>
    <row r="47666" spans="9:10" ht="15.75">
      <c r="I47666" s="192"/>
      <c r="J47666" s="192"/>
    </row>
    <row r="47667" spans="9:10" ht="15.75">
      <c r="I47667" s="192"/>
      <c r="J47667" s="192"/>
    </row>
    <row r="47668" spans="9:10" ht="15.75">
      <c r="I47668" s="192"/>
      <c r="J47668" s="192"/>
    </row>
    <row r="47669" spans="9:10" ht="15.75">
      <c r="I47669" s="192"/>
      <c r="J47669" s="192"/>
    </row>
    <row r="47670" spans="9:10" ht="15.75">
      <c r="I47670" s="192"/>
      <c r="J47670" s="192"/>
    </row>
    <row r="47671" spans="9:10" ht="15.75">
      <c r="I47671" s="192"/>
      <c r="J47671" s="192"/>
    </row>
    <row r="47672" spans="9:10" ht="15.75">
      <c r="I47672" s="192"/>
      <c r="J47672" s="192"/>
    </row>
    <row r="47673" spans="9:10" ht="15.75">
      <c r="I47673" s="192"/>
      <c r="J47673" s="192"/>
    </row>
    <row r="47674" spans="9:10" ht="15.75">
      <c r="I47674" s="192"/>
      <c r="J47674" s="192"/>
    </row>
    <row r="47675" spans="9:10" ht="15.75">
      <c r="I47675" s="192"/>
      <c r="J47675" s="192"/>
    </row>
    <row r="47676" spans="9:10" ht="15.75">
      <c r="I47676" s="192"/>
      <c r="J47676" s="192"/>
    </row>
    <row r="47677" spans="9:10" ht="15.75">
      <c r="I47677" s="192"/>
      <c r="J47677" s="192"/>
    </row>
    <row r="47678" spans="9:10" ht="15.75">
      <c r="I47678" s="192"/>
      <c r="J47678" s="192"/>
    </row>
    <row r="47679" spans="9:10" ht="15.75">
      <c r="I47679" s="192"/>
      <c r="J47679" s="192"/>
    </row>
    <row r="47680" spans="9:10" ht="15.75">
      <c r="I47680" s="192"/>
      <c r="J47680" s="192"/>
    </row>
    <row r="47681" spans="9:10" ht="15.75">
      <c r="I47681" s="192"/>
      <c r="J47681" s="192"/>
    </row>
    <row r="47682" spans="9:10" ht="15.75">
      <c r="I47682" s="192"/>
      <c r="J47682" s="192"/>
    </row>
    <row r="47683" spans="9:10" ht="15.75">
      <c r="I47683" s="192"/>
      <c r="J47683" s="192"/>
    </row>
    <row r="47684" spans="9:10" ht="15.75">
      <c r="I47684" s="192"/>
      <c r="J47684" s="192"/>
    </row>
    <row r="47685" spans="9:10" ht="15.75">
      <c r="I47685" s="192"/>
      <c r="J47685" s="192"/>
    </row>
    <row r="47686" spans="9:10" ht="15.75">
      <c r="I47686" s="192"/>
      <c r="J47686" s="192"/>
    </row>
    <row r="47687" spans="9:10" ht="15.75">
      <c r="I47687" s="192"/>
      <c r="J47687" s="192"/>
    </row>
    <row r="47688" spans="9:10" ht="15.75">
      <c r="I47688" s="192"/>
      <c r="J47688" s="192"/>
    </row>
    <row r="47689" spans="9:10" ht="15.75">
      <c r="I47689" s="192"/>
      <c r="J47689" s="192"/>
    </row>
    <row r="47690" spans="9:10" ht="15.75">
      <c r="I47690" s="192"/>
      <c r="J47690" s="192"/>
    </row>
    <row r="47691" spans="9:10" ht="15.75">
      <c r="I47691" s="192"/>
      <c r="J47691" s="192"/>
    </row>
    <row r="47692" spans="9:10" ht="15.75">
      <c r="I47692" s="192"/>
      <c r="J47692" s="192"/>
    </row>
    <row r="47693" spans="9:10" ht="15.75">
      <c r="I47693" s="192"/>
      <c r="J47693" s="192"/>
    </row>
    <row r="47694" spans="9:10" ht="15.75">
      <c r="I47694" s="192"/>
      <c r="J47694" s="192"/>
    </row>
    <row r="47695" spans="9:10" ht="15.75">
      <c r="I47695" s="192"/>
      <c r="J47695" s="192"/>
    </row>
    <row r="47696" spans="9:10" ht="15.75">
      <c r="I47696" s="192"/>
      <c r="J47696" s="192"/>
    </row>
    <row r="47697" spans="9:10" ht="15.75">
      <c r="I47697" s="192"/>
      <c r="J47697" s="192"/>
    </row>
    <row r="47698" spans="9:10" ht="15.75">
      <c r="I47698" s="192"/>
      <c r="J47698" s="192"/>
    </row>
    <row r="47699" spans="9:10" ht="15.75">
      <c r="I47699" s="192"/>
      <c r="J47699" s="192"/>
    </row>
    <row r="47700" spans="9:10" ht="15.75">
      <c r="I47700" s="192"/>
      <c r="J47700" s="192"/>
    </row>
    <row r="47701" spans="9:10" ht="15.75">
      <c r="I47701" s="192"/>
      <c r="J47701" s="192"/>
    </row>
    <row r="47702" spans="9:10" ht="15.75">
      <c r="I47702" s="192"/>
      <c r="J47702" s="192"/>
    </row>
    <row r="47703" spans="9:10" ht="15.75">
      <c r="I47703" s="192"/>
      <c r="J47703" s="192"/>
    </row>
    <row r="47704" spans="9:10" ht="15.75">
      <c r="I47704" s="192"/>
      <c r="J47704" s="192"/>
    </row>
    <row r="47705" spans="9:10" ht="15.75">
      <c r="I47705" s="192"/>
      <c r="J47705" s="192"/>
    </row>
    <row r="47706" spans="9:10" ht="15.75">
      <c r="I47706" s="192"/>
      <c r="J47706" s="192"/>
    </row>
    <row r="47707" spans="9:10" ht="15.75">
      <c r="I47707" s="192"/>
      <c r="J47707" s="192"/>
    </row>
    <row r="47708" spans="9:10" ht="15.75">
      <c r="I47708" s="192"/>
      <c r="J47708" s="192"/>
    </row>
    <row r="47709" spans="9:10" ht="15.75">
      <c r="I47709" s="192"/>
      <c r="J47709" s="192"/>
    </row>
    <row r="47710" spans="9:10" ht="15.75">
      <c r="I47710" s="192"/>
      <c r="J47710" s="192"/>
    </row>
    <row r="47711" spans="9:10" ht="15.75">
      <c r="I47711" s="192"/>
      <c r="J47711" s="192"/>
    </row>
    <row r="47712" spans="9:10" ht="15.75">
      <c r="I47712" s="192"/>
      <c r="J47712" s="192"/>
    </row>
    <row r="47713" spans="9:10" ht="15.75">
      <c r="I47713" s="192"/>
      <c r="J47713" s="192"/>
    </row>
    <row r="47714" spans="9:10" ht="15.75">
      <c r="I47714" s="192"/>
      <c r="J47714" s="192"/>
    </row>
    <row r="47715" spans="9:10" ht="15.75">
      <c r="I47715" s="192"/>
      <c r="J47715" s="192"/>
    </row>
    <row r="47716" spans="9:10" ht="15.75">
      <c r="I47716" s="192"/>
      <c r="J47716" s="192"/>
    </row>
    <row r="47717" spans="9:10" ht="15.75">
      <c r="I47717" s="192"/>
      <c r="J47717" s="192"/>
    </row>
    <row r="47718" spans="9:10" ht="15.75">
      <c r="I47718" s="192"/>
      <c r="J47718" s="192"/>
    </row>
    <row r="47719" spans="9:10" ht="15.75">
      <c r="I47719" s="192"/>
      <c r="J47719" s="192"/>
    </row>
    <row r="47720" spans="9:10" ht="15.75">
      <c r="I47720" s="192"/>
      <c r="J47720" s="192"/>
    </row>
    <row r="47721" spans="9:10" ht="15.75">
      <c r="I47721" s="192"/>
      <c r="J47721" s="192"/>
    </row>
    <row r="47722" spans="9:10" ht="15.75">
      <c r="I47722" s="192"/>
      <c r="J47722" s="192"/>
    </row>
    <row r="47723" spans="9:10" ht="15.75">
      <c r="I47723" s="192"/>
      <c r="J47723" s="192"/>
    </row>
    <row r="47724" spans="9:10" ht="15.75">
      <c r="I47724" s="192"/>
      <c r="J47724" s="192"/>
    </row>
    <row r="47725" spans="9:10" ht="15.75">
      <c r="I47725" s="192"/>
      <c r="J47725" s="192"/>
    </row>
    <row r="47726" spans="9:10" ht="15.75">
      <c r="I47726" s="192"/>
      <c r="J47726" s="192"/>
    </row>
    <row r="47727" spans="9:10" ht="15.75">
      <c r="I47727" s="192"/>
      <c r="J47727" s="192"/>
    </row>
    <row r="47728" spans="9:10" ht="15.75">
      <c r="I47728" s="192"/>
      <c r="J47728" s="192"/>
    </row>
    <row r="47729" spans="9:10" ht="15.75">
      <c r="I47729" s="192"/>
      <c r="J47729" s="192"/>
    </row>
    <row r="47730" spans="9:10" ht="15.75">
      <c r="I47730" s="192"/>
      <c r="J47730" s="192"/>
    </row>
    <row r="47731" spans="9:10" ht="15.75">
      <c r="I47731" s="192"/>
      <c r="J47731" s="192"/>
    </row>
    <row r="47732" spans="9:10" ht="15.75">
      <c r="I47732" s="192"/>
      <c r="J47732" s="192"/>
    </row>
    <row r="47733" spans="9:10" ht="15.75">
      <c r="I47733" s="192"/>
      <c r="J47733" s="192"/>
    </row>
    <row r="47734" spans="9:10" ht="15.75">
      <c r="I47734" s="192"/>
      <c r="J47734" s="192"/>
    </row>
    <row r="47735" spans="9:10" ht="15.75">
      <c r="I47735" s="192"/>
      <c r="J47735" s="192"/>
    </row>
    <row r="47736" spans="9:10" ht="15.75">
      <c r="I47736" s="192"/>
      <c r="J47736" s="192"/>
    </row>
    <row r="47737" spans="9:10" ht="15.75">
      <c r="I47737" s="192"/>
      <c r="J47737" s="192"/>
    </row>
    <row r="47738" spans="9:10" ht="15.75">
      <c r="I47738" s="192"/>
      <c r="J47738" s="192"/>
    </row>
    <row r="47739" spans="9:10" ht="15.75">
      <c r="I47739" s="192"/>
      <c r="J47739" s="192"/>
    </row>
    <row r="47740" spans="9:10" ht="15.75">
      <c r="I47740" s="192"/>
      <c r="J47740" s="192"/>
    </row>
    <row r="47741" spans="9:10" ht="15.75">
      <c r="I47741" s="192"/>
      <c r="J47741" s="192"/>
    </row>
    <row r="47742" spans="9:10" ht="15.75">
      <c r="I47742" s="192"/>
      <c r="J47742" s="192"/>
    </row>
    <row r="47743" spans="9:10" ht="15.75">
      <c r="I47743" s="192"/>
      <c r="J47743" s="192"/>
    </row>
    <row r="47744" spans="9:10" ht="15.75">
      <c r="I47744" s="192"/>
      <c r="J47744" s="192"/>
    </row>
    <row r="47745" spans="9:10" ht="15.75">
      <c r="I47745" s="192"/>
      <c r="J47745" s="192"/>
    </row>
    <row r="47746" spans="9:10" ht="15.75">
      <c r="I47746" s="192"/>
      <c r="J47746" s="192"/>
    </row>
    <row r="47747" spans="9:10" ht="15.75">
      <c r="I47747" s="192"/>
      <c r="J47747" s="192"/>
    </row>
    <row r="47748" spans="9:10" ht="15.75">
      <c r="I47748" s="192"/>
      <c r="J47748" s="192"/>
    </row>
    <row r="47749" spans="9:10" ht="15.75">
      <c r="I47749" s="192"/>
      <c r="J47749" s="192"/>
    </row>
    <row r="47750" spans="9:10" ht="15.75">
      <c r="I47750" s="192"/>
      <c r="J47750" s="192"/>
    </row>
    <row r="47751" spans="9:10" ht="15.75">
      <c r="I47751" s="192"/>
      <c r="J47751" s="192"/>
    </row>
    <row r="47752" spans="9:10" ht="15.75">
      <c r="I47752" s="192"/>
      <c r="J47752" s="192"/>
    </row>
    <row r="47753" spans="9:10" ht="15.75">
      <c r="I47753" s="192"/>
      <c r="J47753" s="192"/>
    </row>
    <row r="47754" spans="9:10" ht="15.75">
      <c r="I47754" s="192"/>
      <c r="J47754" s="192"/>
    </row>
    <row r="47755" spans="9:10" ht="15.75">
      <c r="I47755" s="192"/>
      <c r="J47755" s="192"/>
    </row>
    <row r="47756" spans="9:10" ht="15.75">
      <c r="I47756" s="192"/>
      <c r="J47756" s="192"/>
    </row>
    <row r="47757" spans="9:10" ht="15.75">
      <c r="I47757" s="192"/>
      <c r="J47757" s="192"/>
    </row>
    <row r="47758" spans="9:10" ht="15.75">
      <c r="I47758" s="192"/>
      <c r="J47758" s="192"/>
    </row>
    <row r="47759" spans="9:10" ht="15.75">
      <c r="I47759" s="192"/>
      <c r="J47759" s="192"/>
    </row>
    <row r="47760" spans="9:10" ht="15.75">
      <c r="I47760" s="192"/>
      <c r="J47760" s="192"/>
    </row>
    <row r="47761" spans="9:10" ht="15.75">
      <c r="I47761" s="192"/>
      <c r="J47761" s="192"/>
    </row>
    <row r="47762" spans="9:10" ht="15.75">
      <c r="I47762" s="192"/>
      <c r="J47762" s="192"/>
    </row>
    <row r="47763" spans="9:10" ht="15.75">
      <c r="I47763" s="192"/>
      <c r="J47763" s="192"/>
    </row>
    <row r="47764" spans="9:10" ht="15.75">
      <c r="I47764" s="192"/>
      <c r="J47764" s="192"/>
    </row>
    <row r="47765" spans="9:10" ht="15.75">
      <c r="I47765" s="192"/>
      <c r="J47765" s="192"/>
    </row>
    <row r="47766" spans="9:10" ht="15.75">
      <c r="I47766" s="192"/>
      <c r="J47766" s="192"/>
    </row>
    <row r="47767" spans="9:10" ht="15.75">
      <c r="I47767" s="192"/>
      <c r="J47767" s="192"/>
    </row>
    <row r="47768" spans="9:10" ht="15.75">
      <c r="I47768" s="192"/>
      <c r="J47768" s="192"/>
    </row>
    <row r="47769" spans="9:10" ht="15.75">
      <c r="I47769" s="192"/>
      <c r="J47769" s="192"/>
    </row>
    <row r="47770" spans="9:10" ht="15.75">
      <c r="I47770" s="192"/>
      <c r="J47770" s="192"/>
    </row>
    <row r="47771" spans="9:10" ht="15.75">
      <c r="I47771" s="192"/>
      <c r="J47771" s="192"/>
    </row>
    <row r="47772" spans="9:10" ht="15.75">
      <c r="I47772" s="192"/>
      <c r="J47772" s="192"/>
    </row>
    <row r="47773" spans="9:10" ht="15.75">
      <c r="I47773" s="192"/>
      <c r="J47773" s="192"/>
    </row>
    <row r="47774" spans="9:10" ht="15.75">
      <c r="I47774" s="192"/>
      <c r="J47774" s="192"/>
    </row>
    <row r="47775" spans="9:10" ht="15.75">
      <c r="I47775" s="192"/>
      <c r="J47775" s="192"/>
    </row>
    <row r="47776" spans="9:10" ht="15.75">
      <c r="I47776" s="192"/>
      <c r="J47776" s="192"/>
    </row>
    <row r="47777" spans="9:10" ht="15.75">
      <c r="I47777" s="192"/>
      <c r="J47777" s="192"/>
    </row>
    <row r="47778" spans="9:10" ht="15.75">
      <c r="I47778" s="192"/>
      <c r="J47778" s="192"/>
    </row>
    <row r="47779" spans="9:10" ht="15.75">
      <c r="I47779" s="192"/>
      <c r="J47779" s="192"/>
    </row>
    <row r="47780" spans="9:10" ht="15.75">
      <c r="I47780" s="192"/>
      <c r="J47780" s="192"/>
    </row>
    <row r="47781" spans="9:10" ht="15.75">
      <c r="I47781" s="192"/>
      <c r="J47781" s="192"/>
    </row>
    <row r="47782" spans="9:10" ht="15.75">
      <c r="I47782" s="192"/>
      <c r="J47782" s="192"/>
    </row>
    <row r="47783" spans="9:10" ht="15.75">
      <c r="I47783" s="192"/>
      <c r="J47783" s="192"/>
    </row>
    <row r="47784" spans="9:10" ht="15.75">
      <c r="I47784" s="192"/>
      <c r="J47784" s="192"/>
    </row>
    <row r="47785" spans="9:10" ht="15.75">
      <c r="I47785" s="192"/>
      <c r="J47785" s="192"/>
    </row>
    <row r="47786" spans="9:10" ht="15.75">
      <c r="I47786" s="192"/>
      <c r="J47786" s="192"/>
    </row>
    <row r="47787" spans="9:10" ht="15.75">
      <c r="I47787" s="192"/>
      <c r="J47787" s="192"/>
    </row>
    <row r="47788" spans="9:10" ht="15.75">
      <c r="I47788" s="192"/>
      <c r="J47788" s="192"/>
    </row>
    <row r="47789" spans="9:10" ht="15.75">
      <c r="I47789" s="192"/>
      <c r="J47789" s="192"/>
    </row>
    <row r="47790" spans="9:10" ht="15.75">
      <c r="I47790" s="192"/>
      <c r="J47790" s="192"/>
    </row>
    <row r="47791" spans="9:10" ht="15.75">
      <c r="I47791" s="192"/>
      <c r="J47791" s="192"/>
    </row>
    <row r="47792" spans="9:10" ht="15.75">
      <c r="I47792" s="192"/>
      <c r="J47792" s="192"/>
    </row>
    <row r="47793" spans="9:10" ht="15.75">
      <c r="I47793" s="192"/>
      <c r="J47793" s="192"/>
    </row>
    <row r="47794" spans="9:10" ht="15.75">
      <c r="I47794" s="192"/>
      <c r="J47794" s="192"/>
    </row>
    <row r="47795" spans="9:10" ht="15.75">
      <c r="I47795" s="192"/>
      <c r="J47795" s="192"/>
    </row>
    <row r="47796" spans="9:10" ht="15.75">
      <c r="I47796" s="192"/>
      <c r="J47796" s="192"/>
    </row>
    <row r="47797" spans="9:10" ht="15.75">
      <c r="I47797" s="192"/>
      <c r="J47797" s="192"/>
    </row>
    <row r="47798" spans="9:10" ht="15.75">
      <c r="I47798" s="192"/>
      <c r="J47798" s="192"/>
    </row>
    <row r="47799" spans="9:10" ht="15.75">
      <c r="I47799" s="192"/>
      <c r="J47799" s="192"/>
    </row>
    <row r="47800" spans="9:10" ht="15.75">
      <c r="I47800" s="192"/>
      <c r="J47800" s="192"/>
    </row>
    <row r="47801" spans="9:10" ht="15.75">
      <c r="I47801" s="192"/>
      <c r="J47801" s="192"/>
    </row>
    <row r="47802" spans="9:10" ht="15.75">
      <c r="I47802" s="192"/>
      <c r="J47802" s="192"/>
    </row>
    <row r="47803" spans="9:10" ht="15.75">
      <c r="I47803" s="192"/>
      <c r="J47803" s="192"/>
    </row>
    <row r="47804" spans="9:10" ht="15.75">
      <c r="I47804" s="192"/>
      <c r="J47804" s="192"/>
    </row>
    <row r="47805" spans="9:10" ht="15.75">
      <c r="I47805" s="192"/>
      <c r="J47805" s="192"/>
    </row>
    <row r="47806" spans="9:10" ht="15.75">
      <c r="I47806" s="192"/>
      <c r="J47806" s="192"/>
    </row>
    <row r="47807" spans="9:10" ht="15.75">
      <c r="I47807" s="192"/>
      <c r="J47807" s="192"/>
    </row>
    <row r="47808" spans="9:10" ht="15.75">
      <c r="I47808" s="192"/>
      <c r="J47808" s="192"/>
    </row>
    <row r="47809" spans="9:10" ht="15.75">
      <c r="I47809" s="192"/>
      <c r="J47809" s="192"/>
    </row>
    <row r="47810" spans="9:10" ht="15.75">
      <c r="I47810" s="192"/>
      <c r="J47810" s="192"/>
    </row>
    <row r="47811" spans="9:10" ht="15.75">
      <c r="I47811" s="192"/>
      <c r="J47811" s="192"/>
    </row>
    <row r="47812" spans="9:10" ht="15.75">
      <c r="I47812" s="192"/>
      <c r="J47812" s="192"/>
    </row>
    <row r="47813" spans="9:10" ht="15.75">
      <c r="I47813" s="192"/>
      <c r="J47813" s="192"/>
    </row>
    <row r="47814" spans="9:10" ht="15.75">
      <c r="I47814" s="192"/>
      <c r="J47814" s="192"/>
    </row>
    <row r="47815" spans="9:10" ht="15.75">
      <c r="I47815" s="192"/>
      <c r="J47815" s="192"/>
    </row>
    <row r="47816" spans="9:10" ht="15.75">
      <c r="I47816" s="192"/>
      <c r="J47816" s="192"/>
    </row>
    <row r="47817" spans="9:10" ht="15.75">
      <c r="I47817" s="192"/>
      <c r="J47817" s="192"/>
    </row>
    <row r="47818" spans="9:10" ht="15.75">
      <c r="I47818" s="192"/>
      <c r="J47818" s="192"/>
    </row>
    <row r="47819" spans="9:10" ht="15.75">
      <c r="I47819" s="192"/>
      <c r="J47819" s="192"/>
    </row>
    <row r="47820" spans="9:10" ht="15.75">
      <c r="I47820" s="192"/>
      <c r="J47820" s="192"/>
    </row>
    <row r="47821" spans="9:10" ht="15.75">
      <c r="I47821" s="192"/>
      <c r="J47821" s="192"/>
    </row>
    <row r="47822" spans="9:10" ht="15.75">
      <c r="I47822" s="192"/>
      <c r="J47822" s="192"/>
    </row>
    <row r="47823" spans="9:10" ht="15.75">
      <c r="I47823" s="192"/>
      <c r="J47823" s="192"/>
    </row>
    <row r="47824" spans="9:10" ht="15.75">
      <c r="I47824" s="192"/>
      <c r="J47824" s="192"/>
    </row>
    <row r="47825" spans="9:10" ht="15.75">
      <c r="I47825" s="192"/>
      <c r="J47825" s="192"/>
    </row>
    <row r="47826" spans="9:10" ht="15.75">
      <c r="I47826" s="192"/>
      <c r="J47826" s="192"/>
    </row>
    <row r="47827" spans="9:10" ht="15.75">
      <c r="I47827" s="192"/>
      <c r="J47827" s="192"/>
    </row>
    <row r="47828" spans="9:10" ht="15.75">
      <c r="I47828" s="192"/>
      <c r="J47828" s="192"/>
    </row>
    <row r="47829" spans="9:10" ht="15.75">
      <c r="I47829" s="192"/>
      <c r="J47829" s="192"/>
    </row>
    <row r="47830" spans="9:10" ht="15.75">
      <c r="I47830" s="192"/>
      <c r="J47830" s="192"/>
    </row>
    <row r="47831" spans="9:10" ht="15.75">
      <c r="I47831" s="192"/>
      <c r="J47831" s="192"/>
    </row>
    <row r="47832" spans="9:10" ht="15.75">
      <c r="I47832" s="192"/>
      <c r="J47832" s="192"/>
    </row>
    <row r="47833" spans="9:10" ht="15.75">
      <c r="I47833" s="192"/>
      <c r="J47833" s="192"/>
    </row>
    <row r="47834" spans="9:10" ht="15.75">
      <c r="I47834" s="192"/>
      <c r="J47834" s="192"/>
    </row>
    <row r="47835" spans="9:10" ht="15.75">
      <c r="I47835" s="192"/>
      <c r="J47835" s="192"/>
    </row>
    <row r="47836" spans="9:10" ht="15.75">
      <c r="I47836" s="192"/>
      <c r="J47836" s="192"/>
    </row>
    <row r="47837" spans="9:10" ht="15.75">
      <c r="I47837" s="192"/>
      <c r="J47837" s="192"/>
    </row>
    <row r="47838" spans="9:10" ht="15.75">
      <c r="I47838" s="192"/>
      <c r="J47838" s="192"/>
    </row>
    <row r="47839" spans="9:10" ht="15.75">
      <c r="I47839" s="192"/>
      <c r="J47839" s="192"/>
    </row>
    <row r="47840" spans="9:10" ht="15.75">
      <c r="I47840" s="192"/>
      <c r="J47840" s="192"/>
    </row>
    <row r="47841" spans="9:10" ht="15.75">
      <c r="I47841" s="192"/>
      <c r="J47841" s="192"/>
    </row>
    <row r="47842" spans="9:10" ht="15.75">
      <c r="I47842" s="192"/>
      <c r="J47842" s="192"/>
    </row>
    <row r="47843" spans="9:10" ht="15.75">
      <c r="I47843" s="192"/>
      <c r="J47843" s="192"/>
    </row>
    <row r="47844" spans="9:10" ht="15.75">
      <c r="I47844" s="192"/>
      <c r="J47844" s="192"/>
    </row>
    <row r="47845" spans="9:10" ht="15.75">
      <c r="I47845" s="192"/>
      <c r="J47845" s="192"/>
    </row>
    <row r="47846" spans="9:10" ht="15.75">
      <c r="I47846" s="192"/>
      <c r="J47846" s="192"/>
    </row>
    <row r="47847" spans="9:10" ht="15.75">
      <c r="I47847" s="192"/>
      <c r="J47847" s="192"/>
    </row>
    <row r="47848" spans="9:10" ht="15.75">
      <c r="I47848" s="192"/>
      <c r="J47848" s="192"/>
    </row>
    <row r="47849" spans="9:10" ht="15.75">
      <c r="I47849" s="192"/>
      <c r="J47849" s="192"/>
    </row>
    <row r="47850" spans="9:10" ht="15.75">
      <c r="I47850" s="192"/>
      <c r="J47850" s="192"/>
    </row>
    <row r="47851" spans="9:10" ht="15.75">
      <c r="I47851" s="192"/>
      <c r="J47851" s="192"/>
    </row>
    <row r="47852" spans="9:10" ht="15.75">
      <c r="I47852" s="192"/>
      <c r="J47852" s="192"/>
    </row>
    <row r="47853" spans="9:10" ht="15.75">
      <c r="I47853" s="192"/>
      <c r="J47853" s="192"/>
    </row>
    <row r="47854" spans="9:10" ht="15.75">
      <c r="I47854" s="192"/>
      <c r="J47854" s="192"/>
    </row>
    <row r="47855" spans="9:10" ht="15.75">
      <c r="I47855" s="192"/>
      <c r="J47855" s="192"/>
    </row>
    <row r="47856" spans="9:10" ht="15.75">
      <c r="I47856" s="192"/>
      <c r="J47856" s="192"/>
    </row>
    <row r="47857" spans="9:10" ht="15.75">
      <c r="I47857" s="192"/>
      <c r="J47857" s="192"/>
    </row>
    <row r="47858" spans="9:10" ht="15.75">
      <c r="I47858" s="192"/>
      <c r="J47858" s="192"/>
    </row>
    <row r="47859" spans="9:10" ht="15.75">
      <c r="I47859" s="192"/>
      <c r="J47859" s="192"/>
    </row>
    <row r="47860" spans="9:10" ht="15.75">
      <c r="I47860" s="192"/>
      <c r="J47860" s="192"/>
    </row>
    <row r="47861" spans="9:10" ht="15.75">
      <c r="I47861" s="192"/>
      <c r="J47861" s="192"/>
    </row>
    <row r="47862" spans="9:10" ht="15.75">
      <c r="I47862" s="192"/>
      <c r="J47862" s="192"/>
    </row>
    <row r="47863" spans="9:10" ht="15.75">
      <c r="I47863" s="192"/>
      <c r="J47863" s="192"/>
    </row>
    <row r="47864" spans="9:10" ht="15.75">
      <c r="I47864" s="192"/>
      <c r="J47864" s="192"/>
    </row>
    <row r="47865" spans="9:10" ht="15.75">
      <c r="I47865" s="192"/>
      <c r="J47865" s="192"/>
    </row>
    <row r="47866" spans="9:10" ht="15.75">
      <c r="I47866" s="192"/>
      <c r="J47866" s="192"/>
    </row>
    <row r="47867" spans="9:10" ht="15.75">
      <c r="I47867" s="192"/>
      <c r="J47867" s="192"/>
    </row>
    <row r="47868" spans="9:10" ht="15.75">
      <c r="I47868" s="192"/>
      <c r="J47868" s="192"/>
    </row>
    <row r="47869" spans="9:10" ht="15.75">
      <c r="I47869" s="192"/>
      <c r="J47869" s="192"/>
    </row>
    <row r="47870" spans="9:10" ht="15.75">
      <c r="I47870" s="192"/>
      <c r="J47870" s="192"/>
    </row>
    <row r="47871" spans="9:10" ht="15.75">
      <c r="I47871" s="192"/>
      <c r="J47871" s="192"/>
    </row>
    <row r="47872" spans="9:10" ht="15.75">
      <c r="I47872" s="192"/>
      <c r="J47872" s="192"/>
    </row>
    <row r="47873" spans="9:10" ht="15.75">
      <c r="I47873" s="192"/>
      <c r="J47873" s="192"/>
    </row>
    <row r="47874" spans="9:10" ht="15.75">
      <c r="I47874" s="192"/>
      <c r="J47874" s="192"/>
    </row>
    <row r="47875" spans="9:10" ht="15.75">
      <c r="I47875" s="192"/>
      <c r="J47875" s="192"/>
    </row>
    <row r="47876" spans="9:10" ht="15.75">
      <c r="I47876" s="192"/>
      <c r="J47876" s="192"/>
    </row>
    <row r="47877" spans="9:10" ht="15.75">
      <c r="I47877" s="192"/>
      <c r="J47877" s="192"/>
    </row>
    <row r="47878" spans="9:10" ht="15.75">
      <c r="I47878" s="192"/>
      <c r="J47878" s="192"/>
    </row>
    <row r="47879" spans="9:10" ht="15.75">
      <c r="I47879" s="192"/>
      <c r="J47879" s="192"/>
    </row>
    <row r="47880" spans="9:10" ht="15.75">
      <c r="I47880" s="192"/>
      <c r="J47880" s="192"/>
    </row>
    <row r="47881" spans="9:10" ht="15.75">
      <c r="I47881" s="192"/>
      <c r="J47881" s="192"/>
    </row>
    <row r="47882" spans="9:10" ht="15.75">
      <c r="I47882" s="192"/>
      <c r="J47882" s="192"/>
    </row>
    <row r="47883" spans="9:10" ht="15.75">
      <c r="I47883" s="192"/>
      <c r="J47883" s="192"/>
    </row>
    <row r="47884" spans="9:10" ht="15.75">
      <c r="I47884" s="192"/>
      <c r="J47884" s="192"/>
    </row>
    <row r="47885" spans="9:10" ht="15.75">
      <c r="I47885" s="192"/>
      <c r="J47885" s="192"/>
    </row>
    <row r="47886" spans="9:10" ht="15.75">
      <c r="I47886" s="192"/>
      <c r="J47886" s="192"/>
    </row>
    <row r="47887" spans="9:10" ht="15.75">
      <c r="I47887" s="192"/>
      <c r="J47887" s="192"/>
    </row>
    <row r="47888" spans="9:10" ht="15.75">
      <c r="I47888" s="192"/>
      <c r="J47888" s="192"/>
    </row>
    <row r="47889" spans="9:10" ht="15.75">
      <c r="I47889" s="192"/>
      <c r="J47889" s="192"/>
    </row>
    <row r="47890" spans="9:10" ht="15.75">
      <c r="I47890" s="192"/>
      <c r="J47890" s="192"/>
    </row>
    <row r="47891" spans="9:10" ht="15.75">
      <c r="I47891" s="192"/>
      <c r="J47891" s="192"/>
    </row>
    <row r="47892" spans="9:10" ht="15.75">
      <c r="I47892" s="192"/>
      <c r="J47892" s="192"/>
    </row>
    <row r="47893" spans="9:10" ht="15.75">
      <c r="I47893" s="192"/>
      <c r="J47893" s="192"/>
    </row>
    <row r="47894" spans="9:10" ht="15.75">
      <c r="I47894" s="192"/>
      <c r="J47894" s="192"/>
    </row>
    <row r="47895" spans="9:10" ht="15.75">
      <c r="I47895" s="192"/>
      <c r="J47895" s="192"/>
    </row>
    <row r="47896" spans="9:10" ht="15.75">
      <c r="I47896" s="192"/>
      <c r="J47896" s="192"/>
    </row>
    <row r="47897" spans="9:10" ht="15.75">
      <c r="I47897" s="192"/>
      <c r="J47897" s="192"/>
    </row>
    <row r="47898" spans="9:10" ht="15.75">
      <c r="I47898" s="192"/>
      <c r="J47898" s="192"/>
    </row>
    <row r="47899" spans="9:10" ht="15.75">
      <c r="I47899" s="192"/>
      <c r="J47899" s="192"/>
    </row>
    <row r="47900" spans="9:10" ht="15.75">
      <c r="I47900" s="192"/>
      <c r="J47900" s="192"/>
    </row>
    <row r="47901" spans="9:10" ht="15.75">
      <c r="I47901" s="192"/>
      <c r="J47901" s="192"/>
    </row>
    <row r="47902" spans="9:10" ht="15.75">
      <c r="I47902" s="192"/>
      <c r="J47902" s="192"/>
    </row>
    <row r="47903" spans="9:10" ht="15.75">
      <c r="I47903" s="192"/>
      <c r="J47903" s="192"/>
    </row>
    <row r="47904" spans="9:10" ht="15.75">
      <c r="I47904" s="192"/>
      <c r="J47904" s="192"/>
    </row>
    <row r="47905" spans="9:10" ht="15.75">
      <c r="I47905" s="192"/>
      <c r="J47905" s="192"/>
    </row>
    <row r="47906" spans="9:10" ht="15.75">
      <c r="I47906" s="192"/>
      <c r="J47906" s="192"/>
    </row>
    <row r="47907" spans="9:10" ht="15.75">
      <c r="I47907" s="192"/>
      <c r="J47907" s="192"/>
    </row>
    <row r="47908" spans="9:10" ht="15.75">
      <c r="I47908" s="192"/>
      <c r="J47908" s="192"/>
    </row>
    <row r="47909" spans="9:10" ht="15.75">
      <c r="I47909" s="192"/>
      <c r="J47909" s="192"/>
    </row>
    <row r="47910" spans="9:10" ht="15.75">
      <c r="I47910" s="192"/>
      <c r="J47910" s="192"/>
    </row>
    <row r="47911" spans="9:10" ht="15.75">
      <c r="I47911" s="192"/>
      <c r="J47911" s="192"/>
    </row>
    <row r="47912" spans="9:10" ht="15.75">
      <c r="I47912" s="192"/>
      <c r="J47912" s="192"/>
    </row>
    <row r="47913" spans="9:10" ht="15.75">
      <c r="I47913" s="192"/>
      <c r="J47913" s="192"/>
    </row>
    <row r="47914" spans="9:10" ht="15.75">
      <c r="I47914" s="192"/>
      <c r="J47914" s="192"/>
    </row>
    <row r="47915" spans="9:10" ht="15.75">
      <c r="I47915" s="192"/>
      <c r="J47915" s="192"/>
    </row>
    <row r="47916" spans="9:10" ht="15.75">
      <c r="I47916" s="192"/>
      <c r="J47916" s="192"/>
    </row>
    <row r="47917" spans="9:10" ht="15.75">
      <c r="I47917" s="192"/>
      <c r="J47917" s="192"/>
    </row>
    <row r="47918" spans="9:10" ht="15.75">
      <c r="I47918" s="192"/>
      <c r="J47918" s="192"/>
    </row>
    <row r="47919" spans="9:10" ht="15.75">
      <c r="I47919" s="192"/>
      <c r="J47919" s="192"/>
    </row>
    <row r="47920" spans="9:10" ht="15.75">
      <c r="I47920" s="192"/>
      <c r="J47920" s="192"/>
    </row>
    <row r="47921" spans="9:10" ht="15.75">
      <c r="I47921" s="192"/>
      <c r="J47921" s="192"/>
    </row>
    <row r="47922" spans="9:10" ht="15.75">
      <c r="I47922" s="192"/>
      <c r="J47922" s="192"/>
    </row>
    <row r="47923" spans="9:10" ht="15.75">
      <c r="I47923" s="192"/>
      <c r="J47923" s="192"/>
    </row>
    <row r="47924" spans="9:10" ht="15.75">
      <c r="I47924" s="192"/>
      <c r="J47924" s="192"/>
    </row>
    <row r="47925" spans="9:10" ht="15.75">
      <c r="I47925" s="192"/>
      <c r="J47925" s="192"/>
    </row>
    <row r="47926" spans="9:10" ht="15.75">
      <c r="I47926" s="192"/>
      <c r="J47926" s="192"/>
    </row>
    <row r="47927" spans="9:10" ht="15.75">
      <c r="I47927" s="192"/>
      <c r="J47927" s="192"/>
    </row>
    <row r="47928" spans="9:10" ht="15.75">
      <c r="I47928" s="192"/>
      <c r="J47928" s="192"/>
    </row>
    <row r="47929" spans="9:10" ht="15.75">
      <c r="I47929" s="192"/>
      <c r="J47929" s="192"/>
    </row>
    <row r="47930" spans="9:10" ht="15.75">
      <c r="I47930" s="192"/>
      <c r="J47930" s="192"/>
    </row>
    <row r="47931" spans="9:10" ht="15.75">
      <c r="I47931" s="192"/>
      <c r="J47931" s="192"/>
    </row>
    <row r="47932" spans="9:10" ht="15.75">
      <c r="I47932" s="192"/>
      <c r="J47932" s="192"/>
    </row>
    <row r="47933" spans="9:10" ht="15.75">
      <c r="I47933" s="192"/>
      <c r="J47933" s="192"/>
    </row>
    <row r="47934" spans="9:10" ht="15.75">
      <c r="I47934" s="192"/>
      <c r="J47934" s="192"/>
    </row>
    <row r="47935" spans="9:10" ht="15.75">
      <c r="I47935" s="192"/>
      <c r="J47935" s="192"/>
    </row>
    <row r="47936" spans="9:10" ht="15.75">
      <c r="I47936" s="192"/>
      <c r="J47936" s="192"/>
    </row>
    <row r="47937" spans="9:10" ht="15.75">
      <c r="I47937" s="192"/>
      <c r="J47937" s="192"/>
    </row>
    <row r="47938" spans="9:10" ht="15.75">
      <c r="I47938" s="192"/>
      <c r="J47938" s="192"/>
    </row>
    <row r="47939" spans="9:10" ht="15.75">
      <c r="I47939" s="192"/>
      <c r="J47939" s="192"/>
    </row>
    <row r="47940" spans="9:10" ht="15.75">
      <c r="I47940" s="192"/>
      <c r="J47940" s="192"/>
    </row>
    <row r="47941" spans="9:10" ht="15.75">
      <c r="I47941" s="192"/>
      <c r="J47941" s="192"/>
    </row>
    <row r="47942" spans="9:10" ht="15.75">
      <c r="I47942" s="192"/>
      <c r="J47942" s="192"/>
    </row>
    <row r="47943" spans="9:10" ht="15.75">
      <c r="I47943" s="192"/>
      <c r="J47943" s="192"/>
    </row>
    <row r="47944" spans="9:10" ht="15.75">
      <c r="I47944" s="192"/>
      <c r="J47944" s="192"/>
    </row>
    <row r="47945" spans="9:10" ht="15.75">
      <c r="I47945" s="192"/>
      <c r="J47945" s="192"/>
    </row>
    <row r="47946" spans="9:10" ht="15.75">
      <c r="I47946" s="192"/>
      <c r="J47946" s="192"/>
    </row>
    <row r="47947" spans="9:10" ht="15.75">
      <c r="I47947" s="192"/>
      <c r="J47947" s="192"/>
    </row>
    <row r="47948" spans="9:10" ht="15.75">
      <c r="I47948" s="192"/>
      <c r="J47948" s="192"/>
    </row>
    <row r="47949" spans="9:10" ht="15.75">
      <c r="I47949" s="192"/>
      <c r="J47949" s="192"/>
    </row>
    <row r="47950" spans="9:10" ht="15.75">
      <c r="I47950" s="192"/>
      <c r="J47950" s="192"/>
    </row>
    <row r="47951" spans="9:10" ht="15.75">
      <c r="I47951" s="192"/>
      <c r="J47951" s="192"/>
    </row>
    <row r="47952" spans="9:10" ht="15.75">
      <c r="I47952" s="192"/>
      <c r="J47952" s="192"/>
    </row>
    <row r="47953" spans="9:10" ht="15.75">
      <c r="I47953" s="192"/>
      <c r="J47953" s="192"/>
    </row>
    <row r="47954" spans="9:10" ht="15.75">
      <c r="I47954" s="192"/>
      <c r="J47954" s="192"/>
    </row>
    <row r="47955" spans="9:10" ht="15.75">
      <c r="I47955" s="192"/>
      <c r="J47955" s="192"/>
    </row>
    <row r="47956" spans="9:10" ht="15.75">
      <c r="I47956" s="192"/>
      <c r="J47956" s="192"/>
    </row>
    <row r="47957" spans="9:10" ht="15.75">
      <c r="I47957" s="192"/>
      <c r="J47957" s="192"/>
    </row>
    <row r="47958" spans="9:10" ht="15.75">
      <c r="I47958" s="192"/>
      <c r="J47958" s="192"/>
    </row>
    <row r="47959" spans="9:10" ht="15.75">
      <c r="I47959" s="192"/>
      <c r="J47959" s="192"/>
    </row>
    <row r="47960" spans="9:10" ht="15.75">
      <c r="I47960" s="192"/>
      <c r="J47960" s="192"/>
    </row>
    <row r="47961" spans="9:10" ht="15.75">
      <c r="I47961" s="192"/>
      <c r="J47961" s="192"/>
    </row>
    <row r="47962" spans="9:10" ht="15.75">
      <c r="I47962" s="192"/>
      <c r="J47962" s="192"/>
    </row>
    <row r="47963" spans="9:10" ht="15.75">
      <c r="I47963" s="192"/>
      <c r="J47963" s="192"/>
    </row>
    <row r="47964" spans="9:10" ht="15.75">
      <c r="I47964" s="192"/>
      <c r="J47964" s="192"/>
    </row>
    <row r="47965" spans="9:10" ht="15.75">
      <c r="I47965" s="192"/>
      <c r="J47965" s="192"/>
    </row>
    <row r="47966" spans="9:10" ht="15.75">
      <c r="I47966" s="192"/>
      <c r="J47966" s="192"/>
    </row>
    <row r="47967" spans="9:10" ht="15.75">
      <c r="I47967" s="192"/>
      <c r="J47967" s="192"/>
    </row>
    <row r="47968" spans="9:10" ht="15.75">
      <c r="I47968" s="192"/>
      <c r="J47968" s="192"/>
    </row>
    <row r="47969" spans="9:10" ht="15.75">
      <c r="I47969" s="192"/>
      <c r="J47969" s="192"/>
    </row>
    <row r="47970" spans="9:10" ht="15.75">
      <c r="I47970" s="192"/>
      <c r="J47970" s="192"/>
    </row>
    <row r="47971" spans="9:10" ht="15.75">
      <c r="I47971" s="192"/>
      <c r="J47971" s="192"/>
    </row>
    <row r="47972" spans="9:10" ht="15.75">
      <c r="I47972" s="192"/>
      <c r="J47972" s="192"/>
    </row>
    <row r="47973" spans="9:10" ht="15.75">
      <c r="I47973" s="192"/>
      <c r="J47973" s="192"/>
    </row>
    <row r="47974" spans="9:10" ht="15.75">
      <c r="I47974" s="192"/>
      <c r="J47974" s="192"/>
    </row>
    <row r="47975" spans="9:10" ht="15.75">
      <c r="I47975" s="192"/>
      <c r="J47975" s="192"/>
    </row>
    <row r="47976" spans="9:10" ht="15.75">
      <c r="I47976" s="192"/>
      <c r="J47976" s="192"/>
    </row>
    <row r="47977" spans="9:10" ht="15.75">
      <c r="I47977" s="192"/>
      <c r="J47977" s="192"/>
    </row>
    <row r="47978" spans="9:10" ht="15.75">
      <c r="I47978" s="192"/>
      <c r="J47978" s="192"/>
    </row>
    <row r="47979" spans="9:10" ht="15.75">
      <c r="I47979" s="192"/>
      <c r="J47979" s="192"/>
    </row>
    <row r="47980" spans="9:10" ht="15.75">
      <c r="I47980" s="192"/>
      <c r="J47980" s="192"/>
    </row>
    <row r="47981" spans="9:10" ht="15.75">
      <c r="I47981" s="192"/>
      <c r="J47981" s="192"/>
    </row>
    <row r="47982" spans="9:10" ht="15.75">
      <c r="I47982" s="192"/>
      <c r="J47982" s="192"/>
    </row>
    <row r="47983" spans="9:10" ht="15.75">
      <c r="I47983" s="192"/>
      <c r="J47983" s="192"/>
    </row>
    <row r="47984" spans="9:10" ht="15.75">
      <c r="I47984" s="192"/>
      <c r="J47984" s="192"/>
    </row>
    <row r="47985" spans="9:10" ht="15.75">
      <c r="I47985" s="192"/>
      <c r="J47985" s="192"/>
    </row>
    <row r="47986" spans="9:10" ht="15.75">
      <c r="I47986" s="192"/>
      <c r="J47986" s="192"/>
    </row>
    <row r="47987" spans="9:10" ht="15.75">
      <c r="I47987" s="192"/>
      <c r="J47987" s="192"/>
    </row>
    <row r="47988" spans="9:10" ht="15.75">
      <c r="I47988" s="192"/>
      <c r="J47988" s="192"/>
    </row>
    <row r="47989" spans="9:10" ht="15.75">
      <c r="I47989" s="192"/>
      <c r="J47989" s="192"/>
    </row>
    <row r="47990" spans="9:10" ht="15.75">
      <c r="I47990" s="192"/>
      <c r="J47990" s="192"/>
    </row>
    <row r="47991" spans="9:10" ht="15.75">
      <c r="I47991" s="192"/>
      <c r="J47991" s="192"/>
    </row>
    <row r="47992" spans="9:10" ht="15.75">
      <c r="I47992" s="192"/>
      <c r="J47992" s="192"/>
    </row>
    <row r="47993" spans="9:10" ht="15.75">
      <c r="I47993" s="192"/>
      <c r="J47993" s="192"/>
    </row>
    <row r="47994" spans="9:10" ht="15.75">
      <c r="I47994" s="192"/>
      <c r="J47994" s="192"/>
    </row>
    <row r="47995" spans="9:10" ht="15.75">
      <c r="I47995" s="192"/>
      <c r="J47995" s="192"/>
    </row>
    <row r="47996" spans="9:10" ht="15.75">
      <c r="I47996" s="192"/>
      <c r="J47996" s="192"/>
    </row>
    <row r="47997" spans="9:10" ht="15.75">
      <c r="I47997" s="192"/>
      <c r="J47997" s="192"/>
    </row>
    <row r="47998" spans="9:10" ht="15.75">
      <c r="I47998" s="192"/>
      <c r="J47998" s="192"/>
    </row>
    <row r="47999" spans="9:10" ht="15.75">
      <c r="I47999" s="192"/>
      <c r="J47999" s="192"/>
    </row>
    <row r="48000" spans="9:10" ht="15.75">
      <c r="I48000" s="192"/>
      <c r="J48000" s="192"/>
    </row>
    <row r="48001" spans="9:10" ht="15.75">
      <c r="I48001" s="192"/>
      <c r="J48001" s="192"/>
    </row>
    <row r="48002" spans="9:10" ht="15.75">
      <c r="I48002" s="192"/>
      <c r="J48002" s="192"/>
    </row>
    <row r="48003" spans="9:10" ht="15.75">
      <c r="I48003" s="192"/>
      <c r="J48003" s="192"/>
    </row>
    <row r="48004" spans="9:10" ht="15.75">
      <c r="I48004" s="192"/>
      <c r="J48004" s="192"/>
    </row>
    <row r="48005" spans="9:10" ht="15.75">
      <c r="I48005" s="192"/>
      <c r="J48005" s="192"/>
    </row>
    <row r="48006" spans="9:10" ht="15.75">
      <c r="I48006" s="192"/>
      <c r="J48006" s="192"/>
    </row>
    <row r="48007" spans="9:10" ht="15.75">
      <c r="I48007" s="192"/>
      <c r="J48007" s="192"/>
    </row>
    <row r="48008" spans="9:10" ht="15.75">
      <c r="I48008" s="192"/>
      <c r="J48008" s="192"/>
    </row>
    <row r="48009" spans="9:10" ht="15.75">
      <c r="I48009" s="192"/>
      <c r="J48009" s="192"/>
    </row>
    <row r="48010" spans="9:10" ht="15.75">
      <c r="I48010" s="192"/>
      <c r="J48010" s="192"/>
    </row>
    <row r="48011" spans="9:10" ht="15.75">
      <c r="I48011" s="192"/>
      <c r="J48011" s="192"/>
    </row>
    <row r="48012" spans="9:10" ht="15.75">
      <c r="I48012" s="192"/>
      <c r="J48012" s="192"/>
    </row>
    <row r="48013" spans="9:10" ht="15.75">
      <c r="I48013" s="192"/>
      <c r="J48013" s="192"/>
    </row>
    <row r="48014" spans="9:10" ht="15.75">
      <c r="I48014" s="192"/>
      <c r="J48014" s="192"/>
    </row>
    <row r="48015" spans="9:10" ht="15.75">
      <c r="I48015" s="192"/>
      <c r="J48015" s="192"/>
    </row>
    <row r="48016" spans="9:10" ht="15.75">
      <c r="I48016" s="192"/>
      <c r="J48016" s="192"/>
    </row>
    <row r="48017" spans="9:10" ht="15.75">
      <c r="I48017" s="192"/>
      <c r="J48017" s="192"/>
    </row>
    <row r="48018" spans="9:10" ht="15.75">
      <c r="I48018" s="192"/>
      <c r="J48018" s="192"/>
    </row>
    <row r="48019" spans="9:10" ht="15.75">
      <c r="I48019" s="192"/>
      <c r="J48019" s="192"/>
    </row>
    <row r="48020" spans="9:10" ht="15.75">
      <c r="I48020" s="192"/>
      <c r="J48020" s="192"/>
    </row>
    <row r="48021" spans="9:10" ht="15.75">
      <c r="I48021" s="192"/>
      <c r="J48021" s="192"/>
    </row>
    <row r="48022" spans="9:10" ht="15.75">
      <c r="I48022" s="192"/>
      <c r="J48022" s="192"/>
    </row>
    <row r="48023" spans="9:10" ht="15.75">
      <c r="I48023" s="192"/>
      <c r="J48023" s="192"/>
    </row>
    <row r="48024" spans="9:10" ht="15.75">
      <c r="I48024" s="192"/>
      <c r="J48024" s="192"/>
    </row>
    <row r="48025" spans="9:10" ht="15.75">
      <c r="I48025" s="192"/>
      <c r="J48025" s="192"/>
    </row>
    <row r="48026" spans="9:10" ht="15.75">
      <c r="I48026" s="192"/>
      <c r="J48026" s="192"/>
    </row>
    <row r="48027" spans="9:10" ht="15.75">
      <c r="I48027" s="192"/>
      <c r="J48027" s="192"/>
    </row>
    <row r="48028" spans="9:10" ht="15.75">
      <c r="I48028" s="192"/>
      <c r="J48028" s="192"/>
    </row>
    <row r="48029" spans="9:10" ht="15.75">
      <c r="I48029" s="192"/>
      <c r="J48029" s="192"/>
    </row>
    <row r="48030" spans="9:10" ht="15.75">
      <c r="I48030" s="192"/>
      <c r="J48030" s="192"/>
    </row>
    <row r="48031" spans="9:10" ht="15.75">
      <c r="I48031" s="192"/>
      <c r="J48031" s="192"/>
    </row>
    <row r="48032" spans="9:10" ht="15.75">
      <c r="I48032" s="192"/>
      <c r="J48032" s="192"/>
    </row>
    <row r="48033" spans="9:10" ht="15.75">
      <c r="I48033" s="192"/>
      <c r="J48033" s="192"/>
    </row>
    <row r="48034" spans="9:10" ht="15.75">
      <c r="I48034" s="192"/>
      <c r="J48034" s="192"/>
    </row>
    <row r="48035" spans="9:10" ht="15.75">
      <c r="I48035" s="192"/>
      <c r="J48035" s="192"/>
    </row>
    <row r="48036" spans="9:10" ht="15.75">
      <c r="I48036" s="192"/>
      <c r="J48036" s="192"/>
    </row>
    <row r="48037" spans="9:10" ht="15.75">
      <c r="I48037" s="192"/>
      <c r="J48037" s="192"/>
    </row>
    <row r="48038" spans="9:10" ht="15.75">
      <c r="I48038" s="192"/>
      <c r="J48038" s="192"/>
    </row>
    <row r="48039" spans="9:10" ht="15.75">
      <c r="I48039" s="192"/>
      <c r="J48039" s="192"/>
    </row>
    <row r="48040" spans="9:10" ht="15.75">
      <c r="I48040" s="192"/>
      <c r="J48040" s="192"/>
    </row>
    <row r="48041" spans="9:10" ht="15.75">
      <c r="I48041" s="192"/>
      <c r="J48041" s="192"/>
    </row>
    <row r="48042" spans="9:10" ht="15.75">
      <c r="I48042" s="192"/>
      <c r="J48042" s="192"/>
    </row>
    <row r="48043" spans="9:10" ht="15.75">
      <c r="I48043" s="192"/>
      <c r="J48043" s="192"/>
    </row>
    <row r="48044" spans="9:10" ht="15.75">
      <c r="I48044" s="192"/>
      <c r="J48044" s="192"/>
    </row>
    <row r="48045" spans="9:10" ht="15.75">
      <c r="I48045" s="192"/>
      <c r="J48045" s="192"/>
    </row>
    <row r="48046" spans="9:10" ht="15.75">
      <c r="I48046" s="192"/>
      <c r="J48046" s="192"/>
    </row>
    <row r="48047" spans="9:10" ht="15.75">
      <c r="I48047" s="192"/>
      <c r="J48047" s="192"/>
    </row>
    <row r="48048" spans="9:10" ht="15.75">
      <c r="I48048" s="192"/>
      <c r="J48048" s="192"/>
    </row>
    <row r="48049" spans="9:10" ht="15.75">
      <c r="I48049" s="192"/>
      <c r="J48049" s="192"/>
    </row>
    <row r="48050" spans="9:10" ht="15.75">
      <c r="I48050" s="192"/>
      <c r="J48050" s="192"/>
    </row>
    <row r="48051" spans="9:10" ht="15.75">
      <c r="I48051" s="192"/>
      <c r="J48051" s="192"/>
    </row>
    <row r="48052" spans="9:10" ht="15.75">
      <c r="I48052" s="192"/>
      <c r="J48052" s="192"/>
    </row>
    <row r="48053" spans="9:10" ht="15.75">
      <c r="I48053" s="192"/>
      <c r="J48053" s="192"/>
    </row>
    <row r="48054" spans="9:10" ht="15.75">
      <c r="I48054" s="192"/>
      <c r="J48054" s="192"/>
    </row>
    <row r="48055" spans="9:10" ht="15.75">
      <c r="I48055" s="192"/>
      <c r="J48055" s="192"/>
    </row>
    <row r="48056" spans="9:10" ht="15.75">
      <c r="I48056" s="192"/>
      <c r="J48056" s="192"/>
    </row>
    <row r="48057" spans="9:10" ht="15.75">
      <c r="I48057" s="192"/>
      <c r="J48057" s="192"/>
    </row>
    <row r="48058" spans="9:10" ht="15.75">
      <c r="I48058" s="192"/>
      <c r="J48058" s="192"/>
    </row>
    <row r="48059" spans="9:10" ht="15.75">
      <c r="I48059" s="192"/>
      <c r="J48059" s="192"/>
    </row>
    <row r="48060" spans="9:10" ht="15.75">
      <c r="I48060" s="192"/>
      <c r="J48060" s="192"/>
    </row>
    <row r="48061" spans="9:10" ht="15.75">
      <c r="I48061" s="192"/>
      <c r="J48061" s="192"/>
    </row>
    <row r="48062" spans="9:10" ht="15.75">
      <c r="I48062" s="192"/>
      <c r="J48062" s="192"/>
    </row>
    <row r="48063" spans="9:10" ht="15.75">
      <c r="I48063" s="192"/>
      <c r="J48063" s="192"/>
    </row>
    <row r="48064" spans="9:10" ht="15.75">
      <c r="I48064" s="192"/>
      <c r="J48064" s="192"/>
    </row>
    <row r="48065" spans="9:10" ht="15.75">
      <c r="I48065" s="192"/>
      <c r="J48065" s="192"/>
    </row>
    <row r="48066" spans="9:10" ht="15.75">
      <c r="I48066" s="192"/>
      <c r="J48066" s="192"/>
    </row>
    <row r="48067" spans="9:10" ht="15.75">
      <c r="I48067" s="192"/>
      <c r="J48067" s="192"/>
    </row>
    <row r="48068" spans="9:10" ht="15.75">
      <c r="I48068" s="192"/>
      <c r="J48068" s="192"/>
    </row>
    <row r="48069" spans="9:10" ht="15.75">
      <c r="I48069" s="192"/>
      <c r="J48069" s="192"/>
    </row>
    <row r="48070" spans="9:10" ht="15.75">
      <c r="I48070" s="192"/>
      <c r="J48070" s="192"/>
    </row>
    <row r="48071" spans="9:10" ht="15.75">
      <c r="I48071" s="192"/>
      <c r="J48071" s="192"/>
    </row>
    <row r="48072" spans="9:10" ht="15.75">
      <c r="I48072" s="192"/>
      <c r="J48072" s="192"/>
    </row>
    <row r="48073" spans="9:10" ht="15.75">
      <c r="I48073" s="192"/>
      <c r="J48073" s="192"/>
    </row>
    <row r="48074" spans="9:10" ht="15.75">
      <c r="I48074" s="192"/>
      <c r="J48074" s="192"/>
    </row>
    <row r="48075" spans="9:10" ht="15.75">
      <c r="I48075" s="192"/>
      <c r="J48075" s="192"/>
    </row>
    <row r="48076" spans="9:10" ht="15.75">
      <c r="I48076" s="192"/>
      <c r="J48076" s="192"/>
    </row>
    <row r="48077" spans="9:10" ht="15.75">
      <c r="I48077" s="192"/>
      <c r="J48077" s="192"/>
    </row>
    <row r="48078" spans="9:10" ht="15.75">
      <c r="I48078" s="192"/>
      <c r="J48078" s="192"/>
    </row>
    <row r="48079" spans="9:10" ht="15.75">
      <c r="I48079" s="192"/>
      <c r="J48079" s="192"/>
    </row>
    <row r="48080" spans="9:10" ht="15.75">
      <c r="I48080" s="192"/>
      <c r="J48080" s="192"/>
    </row>
    <row r="48081" spans="9:10" ht="15.75">
      <c r="I48081" s="192"/>
      <c r="J48081" s="192"/>
    </row>
    <row r="48082" spans="9:10" ht="15.75">
      <c r="I48082" s="192"/>
      <c r="J48082" s="192"/>
    </row>
    <row r="48083" spans="9:10" ht="15.75">
      <c r="I48083" s="192"/>
      <c r="J48083" s="192"/>
    </row>
    <row r="48084" spans="9:10" ht="15.75">
      <c r="I48084" s="192"/>
      <c r="J48084" s="192"/>
    </row>
    <row r="48085" spans="9:10" ht="15.75">
      <c r="I48085" s="192"/>
      <c r="J48085" s="192"/>
    </row>
    <row r="48086" spans="9:10" ht="15.75">
      <c r="I48086" s="192"/>
      <c r="J48086" s="192"/>
    </row>
    <row r="48087" spans="9:10" ht="15.75">
      <c r="I48087" s="192"/>
      <c r="J48087" s="192"/>
    </row>
    <row r="48088" spans="9:10" ht="15.75">
      <c r="I48088" s="192"/>
      <c r="J48088" s="192"/>
    </row>
    <row r="48089" spans="9:10" ht="15.75">
      <c r="I48089" s="192"/>
      <c r="J48089" s="192"/>
    </row>
    <row r="48090" spans="9:10" ht="15.75">
      <c r="I48090" s="192"/>
      <c r="J48090" s="192"/>
    </row>
    <row r="48091" spans="9:10" ht="15.75">
      <c r="I48091" s="192"/>
      <c r="J48091" s="192"/>
    </row>
    <row r="48092" spans="9:10" ht="15.75">
      <c r="I48092" s="192"/>
      <c r="J48092" s="192"/>
    </row>
    <row r="48093" spans="9:10" ht="15.75">
      <c r="I48093" s="192"/>
      <c r="J48093" s="192"/>
    </row>
    <row r="48094" spans="9:10" ht="15.75">
      <c r="I48094" s="192"/>
      <c r="J48094" s="192"/>
    </row>
    <row r="48095" spans="9:10" ht="15.75">
      <c r="I48095" s="192"/>
      <c r="J48095" s="192"/>
    </row>
    <row r="48096" spans="9:10" ht="15.75">
      <c r="I48096" s="192"/>
      <c r="J48096" s="192"/>
    </row>
    <row r="48097" spans="9:10" ht="15.75">
      <c r="I48097" s="192"/>
      <c r="J48097" s="192"/>
    </row>
    <row r="48098" spans="9:10" ht="15.75">
      <c r="I48098" s="192"/>
      <c r="J48098" s="192"/>
    </row>
    <row r="48099" spans="9:10" ht="15.75">
      <c r="I48099" s="192"/>
      <c r="J48099" s="192"/>
    </row>
    <row r="48100" spans="9:10" ht="15.75">
      <c r="I48100" s="192"/>
      <c r="J48100" s="192"/>
    </row>
    <row r="48101" spans="9:10" ht="15.75">
      <c r="I48101" s="192"/>
      <c r="J48101" s="192"/>
    </row>
    <row r="48102" spans="9:10" ht="15.75">
      <c r="I48102" s="192"/>
      <c r="J48102" s="192"/>
    </row>
    <row r="48103" spans="9:10" ht="15.75">
      <c r="I48103" s="192"/>
      <c r="J48103" s="192"/>
    </row>
    <row r="48104" spans="9:10" ht="15.75">
      <c r="I48104" s="192"/>
      <c r="J48104" s="192"/>
    </row>
    <row r="48105" spans="9:10" ht="15.75">
      <c r="I48105" s="192"/>
      <c r="J48105" s="192"/>
    </row>
    <row r="48106" spans="9:10" ht="15.75">
      <c r="I48106" s="192"/>
      <c r="J48106" s="192"/>
    </row>
    <row r="48107" spans="9:10" ht="15.75">
      <c r="I48107" s="192"/>
      <c r="J48107" s="192"/>
    </row>
    <row r="48108" spans="9:10" ht="15.75">
      <c r="I48108" s="192"/>
      <c r="J48108" s="192"/>
    </row>
    <row r="48109" spans="9:10" ht="15.75">
      <c r="I48109" s="192"/>
      <c r="J48109" s="192"/>
    </row>
    <row r="48110" spans="9:10" ht="15.75">
      <c r="I48110" s="192"/>
      <c r="J48110" s="192"/>
    </row>
    <row r="48111" spans="9:10" ht="15.75">
      <c r="I48111" s="192"/>
      <c r="J48111" s="192"/>
    </row>
    <row r="48112" spans="9:10" ht="15.75">
      <c r="I48112" s="192"/>
      <c r="J48112" s="192"/>
    </row>
    <row r="48113" spans="9:10" ht="15.75">
      <c r="I48113" s="192"/>
      <c r="J48113" s="192"/>
    </row>
    <row r="48114" spans="9:10" ht="15.75">
      <c r="I48114" s="192"/>
      <c r="J48114" s="192"/>
    </row>
    <row r="48115" spans="9:10" ht="15.75">
      <c r="I48115" s="192"/>
      <c r="J48115" s="192"/>
    </row>
    <row r="48116" spans="9:10" ht="15.75">
      <c r="I48116" s="192"/>
      <c r="J48116" s="192"/>
    </row>
    <row r="48117" spans="9:10" ht="15.75">
      <c r="I48117" s="192"/>
      <c r="J48117" s="192"/>
    </row>
    <row r="48118" spans="9:10" ht="15.75">
      <c r="I48118" s="192"/>
      <c r="J48118" s="192"/>
    </row>
    <row r="48119" spans="9:10" ht="15.75">
      <c r="I48119" s="192"/>
      <c r="J48119" s="192"/>
    </row>
    <row r="48120" spans="9:10" ht="15.75">
      <c r="I48120" s="192"/>
      <c r="J48120" s="192"/>
    </row>
    <row r="48121" spans="9:10" ht="15.75">
      <c r="I48121" s="192"/>
      <c r="J48121" s="192"/>
    </row>
    <row r="48122" spans="9:10" ht="15.75">
      <c r="I48122" s="192"/>
      <c r="J48122" s="192"/>
    </row>
    <row r="48123" spans="9:10" ht="15.75">
      <c r="I48123" s="192"/>
      <c r="J48123" s="192"/>
    </row>
    <row r="48124" spans="9:10" ht="15.75">
      <c r="I48124" s="192"/>
      <c r="J48124" s="192"/>
    </row>
    <row r="48125" spans="9:10" ht="15.75">
      <c r="I48125" s="192"/>
      <c r="J48125" s="192"/>
    </row>
    <row r="48126" spans="9:10" ht="15.75">
      <c r="I48126" s="192"/>
      <c r="J48126" s="192"/>
    </row>
    <row r="48127" spans="9:10" ht="15.75">
      <c r="I48127" s="192"/>
      <c r="J48127" s="192"/>
    </row>
    <row r="48128" spans="9:10" ht="15.75">
      <c r="I48128" s="192"/>
      <c r="J48128" s="192"/>
    </row>
    <row r="48129" spans="9:10" ht="15.75">
      <c r="I48129" s="192"/>
      <c r="J48129" s="192"/>
    </row>
    <row r="48130" spans="9:10" ht="15.75">
      <c r="I48130" s="192"/>
      <c r="J48130" s="192"/>
    </row>
    <row r="48131" spans="9:10" ht="15.75">
      <c r="I48131" s="192"/>
      <c r="J48131" s="192"/>
    </row>
    <row r="48132" spans="9:10" ht="15.75">
      <c r="I48132" s="192"/>
      <c r="J48132" s="192"/>
    </row>
    <row r="48133" spans="9:10" ht="15.75">
      <c r="I48133" s="192"/>
      <c r="J48133" s="192"/>
    </row>
    <row r="48134" spans="9:10" ht="15.75">
      <c r="I48134" s="192"/>
      <c r="J48134" s="192"/>
    </row>
    <row r="48135" spans="9:10" ht="15.75">
      <c r="I48135" s="192"/>
      <c r="J48135" s="192"/>
    </row>
    <row r="48136" spans="9:10" ht="15.75">
      <c r="I48136" s="192"/>
      <c r="J48136" s="192"/>
    </row>
    <row r="48137" spans="9:10" ht="15.75">
      <c r="I48137" s="192"/>
      <c r="J48137" s="192"/>
    </row>
    <row r="48138" spans="9:10" ht="15.75">
      <c r="I48138" s="192"/>
      <c r="J48138" s="192"/>
    </row>
    <row r="48139" spans="9:10" ht="15.75">
      <c r="I48139" s="192"/>
      <c r="J48139" s="192"/>
    </row>
    <row r="48140" spans="9:10" ht="15.75">
      <c r="I48140" s="192"/>
      <c r="J48140" s="192"/>
    </row>
    <row r="48141" spans="9:10" ht="15.75">
      <c r="I48141" s="192"/>
      <c r="J48141" s="192"/>
    </row>
    <row r="48142" spans="9:10" ht="15.75">
      <c r="I48142" s="192"/>
      <c r="J48142" s="192"/>
    </row>
    <row r="48143" spans="9:10" ht="15.75">
      <c r="I48143" s="192"/>
      <c r="J48143" s="192"/>
    </row>
    <row r="48144" spans="9:10" ht="15.75">
      <c r="I48144" s="192"/>
      <c r="J48144" s="192"/>
    </row>
    <row r="48145" spans="9:10" ht="15.75">
      <c r="I48145" s="192"/>
      <c r="J48145" s="192"/>
    </row>
    <row r="48146" spans="9:10" ht="15.75">
      <c r="I48146" s="192"/>
      <c r="J48146" s="192"/>
    </row>
    <row r="48147" spans="9:10" ht="15.75">
      <c r="I48147" s="192"/>
      <c r="J48147" s="192"/>
    </row>
    <row r="48148" spans="9:10" ht="15.75">
      <c r="I48148" s="192"/>
      <c r="J48148" s="192"/>
    </row>
    <row r="48149" spans="9:10" ht="15.75">
      <c r="I48149" s="192"/>
      <c r="J48149" s="192"/>
    </row>
    <row r="48150" spans="9:10" ht="15.75">
      <c r="I48150" s="192"/>
      <c r="J48150" s="192"/>
    </row>
    <row r="48151" spans="9:10" ht="15.75">
      <c r="I48151" s="192"/>
      <c r="J48151" s="192"/>
    </row>
    <row r="48152" spans="9:10" ht="15.75">
      <c r="I48152" s="192"/>
      <c r="J48152" s="192"/>
    </row>
    <row r="48153" spans="9:10" ht="15.75">
      <c r="I48153" s="192"/>
      <c r="J48153" s="192"/>
    </row>
    <row r="48154" spans="9:10" ht="15.75">
      <c r="I48154" s="192"/>
      <c r="J48154" s="192"/>
    </row>
    <row r="48155" spans="9:10" ht="15.75">
      <c r="I48155" s="192"/>
      <c r="J48155" s="192"/>
    </row>
    <row r="48156" spans="9:10" ht="15.75">
      <c r="I48156" s="192"/>
      <c r="J48156" s="192"/>
    </row>
    <row r="48157" spans="9:10" ht="15.75">
      <c r="I48157" s="192"/>
      <c r="J48157" s="192"/>
    </row>
    <row r="48158" spans="9:10" ht="15.75">
      <c r="I48158" s="192"/>
      <c r="J48158" s="192"/>
    </row>
    <row r="48159" spans="9:10" ht="15.75">
      <c r="I48159" s="192"/>
      <c r="J48159" s="192"/>
    </row>
    <row r="48160" spans="9:10" ht="15.75">
      <c r="I48160" s="192"/>
      <c r="J48160" s="192"/>
    </row>
    <row r="48161" spans="9:10" ht="15.75">
      <c r="I48161" s="192"/>
      <c r="J48161" s="192"/>
    </row>
    <row r="48162" spans="9:10" ht="15.75">
      <c r="I48162" s="192"/>
      <c r="J48162" s="192"/>
    </row>
    <row r="48163" spans="9:10" ht="15.75">
      <c r="I48163" s="192"/>
      <c r="J48163" s="192"/>
    </row>
    <row r="48164" spans="9:10" ht="15.75">
      <c r="I48164" s="192"/>
      <c r="J48164" s="192"/>
    </row>
    <row r="48165" spans="9:10" ht="15.75">
      <c r="I48165" s="192"/>
      <c r="J48165" s="192"/>
    </row>
    <row r="48166" spans="9:10" ht="15.75">
      <c r="I48166" s="192"/>
      <c r="J48166" s="192"/>
    </row>
    <row r="48167" spans="9:10" ht="15.75">
      <c r="I48167" s="192"/>
      <c r="J48167" s="192"/>
    </row>
    <row r="48168" spans="9:10" ht="15.75">
      <c r="I48168" s="192"/>
      <c r="J48168" s="192"/>
    </row>
    <row r="48169" spans="9:10" ht="15.75">
      <c r="I48169" s="192"/>
      <c r="J48169" s="192"/>
    </row>
    <row r="48170" spans="9:10" ht="15.75">
      <c r="I48170" s="192"/>
      <c r="J48170" s="192"/>
    </row>
    <row r="48171" spans="9:10" ht="15.75">
      <c r="I48171" s="192"/>
      <c r="J48171" s="192"/>
    </row>
    <row r="48172" spans="9:10" ht="15.75">
      <c r="I48172" s="192"/>
      <c r="J48172" s="192"/>
    </row>
    <row r="48173" spans="9:10" ht="15.75">
      <c r="I48173" s="192"/>
      <c r="J48173" s="192"/>
    </row>
    <row r="48174" spans="9:10" ht="15.75">
      <c r="I48174" s="192"/>
      <c r="J48174" s="192"/>
    </row>
    <row r="48175" spans="9:10" ht="15.75">
      <c r="I48175" s="192"/>
      <c r="J48175" s="192"/>
    </row>
    <row r="48176" spans="9:10" ht="15.75">
      <c r="I48176" s="192"/>
      <c r="J48176" s="192"/>
    </row>
    <row r="48177" spans="9:10" ht="15.75">
      <c r="I48177" s="192"/>
      <c r="J48177" s="192"/>
    </row>
    <row r="48178" spans="9:10" ht="15.75">
      <c r="I48178" s="192"/>
      <c r="J48178" s="192"/>
    </row>
    <row r="48179" spans="9:10" ht="15.75">
      <c r="I48179" s="192"/>
      <c r="J48179" s="192"/>
    </row>
    <row r="48180" spans="9:10" ht="15.75">
      <c r="I48180" s="192"/>
      <c r="J48180" s="192"/>
    </row>
    <row r="48181" spans="9:10" ht="15.75">
      <c r="I48181" s="192"/>
      <c r="J48181" s="192"/>
    </row>
    <row r="48182" spans="9:10" ht="15.75">
      <c r="I48182" s="192"/>
      <c r="J48182" s="192"/>
    </row>
    <row r="48183" spans="9:10" ht="15.75">
      <c r="I48183" s="192"/>
      <c r="J48183" s="192"/>
    </row>
    <row r="48184" spans="9:10" ht="15.75">
      <c r="I48184" s="192"/>
      <c r="J48184" s="192"/>
    </row>
    <row r="48185" spans="9:10" ht="15.75">
      <c r="I48185" s="192"/>
      <c r="J48185" s="192"/>
    </row>
    <row r="48186" spans="9:10" ht="15.75">
      <c r="I48186" s="192"/>
      <c r="J48186" s="192"/>
    </row>
    <row r="48187" spans="9:10" ht="15.75">
      <c r="I48187" s="192"/>
      <c r="J48187" s="192"/>
    </row>
    <row r="48188" spans="9:10" ht="15.75">
      <c r="I48188" s="192"/>
      <c r="J48188" s="192"/>
    </row>
    <row r="48189" spans="9:10" ht="15.75">
      <c r="I48189" s="192"/>
      <c r="J48189" s="192"/>
    </row>
    <row r="48190" spans="9:10" ht="15.75">
      <c r="I48190" s="192"/>
      <c r="J48190" s="192"/>
    </row>
    <row r="48191" spans="9:10" ht="15.75">
      <c r="I48191" s="192"/>
      <c r="J48191" s="192"/>
    </row>
    <row r="48192" spans="9:10" ht="15.75">
      <c r="I48192" s="192"/>
      <c r="J48192" s="192"/>
    </row>
    <row r="48193" spans="9:10" ht="15.75">
      <c r="I48193" s="192"/>
      <c r="J48193" s="192"/>
    </row>
    <row r="48194" spans="9:10" ht="15.75">
      <c r="I48194" s="192"/>
      <c r="J48194" s="192"/>
    </row>
    <row r="48195" spans="9:10" ht="15.75">
      <c r="I48195" s="192"/>
      <c r="J48195" s="192"/>
    </row>
    <row r="48196" spans="9:10" ht="15.75">
      <c r="I48196" s="192"/>
      <c r="J48196" s="192"/>
    </row>
    <row r="48197" spans="9:10" ht="15.75">
      <c r="I48197" s="192"/>
      <c r="J48197" s="192"/>
    </row>
    <row r="48198" spans="9:10" ht="15.75">
      <c r="I48198" s="192"/>
      <c r="J48198" s="192"/>
    </row>
    <row r="48199" spans="9:10" ht="15.75">
      <c r="I48199" s="192"/>
      <c r="J48199" s="192"/>
    </row>
    <row r="48200" spans="9:10" ht="15.75">
      <c r="I48200" s="192"/>
      <c r="J48200" s="192"/>
    </row>
    <row r="48201" spans="9:10" ht="15.75">
      <c r="I48201" s="192"/>
      <c r="J48201" s="192"/>
    </row>
    <row r="48202" spans="9:10" ht="15.75">
      <c r="I48202" s="192"/>
      <c r="J48202" s="192"/>
    </row>
    <row r="48203" spans="9:10" ht="15.75">
      <c r="I48203" s="192"/>
      <c r="J48203" s="192"/>
    </row>
    <row r="48204" spans="9:10" ht="15.75">
      <c r="I48204" s="192"/>
      <c r="J48204" s="192"/>
    </row>
    <row r="48205" spans="9:10" ht="15.75">
      <c r="I48205" s="192"/>
      <c r="J48205" s="192"/>
    </row>
    <row r="48206" spans="9:10" ht="15.75">
      <c r="I48206" s="192"/>
      <c r="J48206" s="192"/>
    </row>
    <row r="48207" spans="9:10" ht="15.75">
      <c r="I48207" s="192"/>
      <c r="J48207" s="192"/>
    </row>
    <row r="48208" spans="9:10" ht="15.75">
      <c r="I48208" s="192"/>
      <c r="J48208" s="192"/>
    </row>
    <row r="48209" spans="9:10" ht="15.75">
      <c r="I48209" s="192"/>
      <c r="J48209" s="192"/>
    </row>
    <row r="48210" spans="9:10" ht="15.75">
      <c r="I48210" s="192"/>
      <c r="J48210" s="192"/>
    </row>
    <row r="48211" spans="9:10" ht="15.75">
      <c r="I48211" s="192"/>
      <c r="J48211" s="192"/>
    </row>
    <row r="48212" spans="9:10" ht="15.75">
      <c r="I48212" s="192"/>
      <c r="J48212" s="192"/>
    </row>
    <row r="48213" spans="9:10" ht="15.75">
      <c r="I48213" s="192"/>
      <c r="J48213" s="192"/>
    </row>
    <row r="48214" spans="9:10" ht="15.75">
      <c r="I48214" s="192"/>
      <c r="J48214" s="192"/>
    </row>
    <row r="48215" spans="9:10" ht="15.75">
      <c r="I48215" s="192"/>
      <c r="J48215" s="192"/>
    </row>
    <row r="48216" spans="9:10" ht="15.75">
      <c r="I48216" s="192"/>
      <c r="J48216" s="192"/>
    </row>
    <row r="48217" spans="9:10" ht="15.75">
      <c r="I48217" s="192"/>
      <c r="J48217" s="192"/>
    </row>
    <row r="48218" spans="9:10" ht="15.75">
      <c r="I48218" s="192"/>
      <c r="J48218" s="192"/>
    </row>
    <row r="48219" spans="9:10" ht="15.75">
      <c r="I48219" s="192"/>
      <c r="J48219" s="192"/>
    </row>
    <row r="48220" spans="9:10" ht="15.75">
      <c r="I48220" s="192"/>
      <c r="J48220" s="192"/>
    </row>
    <row r="48221" spans="9:10" ht="15.75">
      <c r="I48221" s="192"/>
      <c r="J48221" s="192"/>
    </row>
    <row r="48222" spans="9:10" ht="15.75">
      <c r="I48222" s="192"/>
      <c r="J48222" s="192"/>
    </row>
    <row r="48223" spans="9:10" ht="15.75">
      <c r="I48223" s="192"/>
      <c r="J48223" s="192"/>
    </row>
    <row r="48224" spans="9:10" ht="15.75">
      <c r="I48224" s="192"/>
      <c r="J48224" s="192"/>
    </row>
    <row r="48225" spans="9:10" ht="15.75">
      <c r="I48225" s="192"/>
      <c r="J48225" s="192"/>
    </row>
    <row r="48226" spans="9:10" ht="15.75">
      <c r="I48226" s="192"/>
      <c r="J48226" s="192"/>
    </row>
    <row r="48227" spans="9:10" ht="15.75">
      <c r="I48227" s="192"/>
      <c r="J48227" s="192"/>
    </row>
    <row r="48228" spans="9:10" ht="15.75">
      <c r="I48228" s="192"/>
      <c r="J48228" s="192"/>
    </row>
    <row r="48229" spans="9:10" ht="15.75">
      <c r="I48229" s="192"/>
      <c r="J48229" s="192"/>
    </row>
    <row r="48230" spans="9:10" ht="15.75">
      <c r="I48230" s="192"/>
      <c r="J48230" s="192"/>
    </row>
    <row r="48231" spans="9:10" ht="15.75">
      <c r="I48231" s="192"/>
      <c r="J48231" s="192"/>
    </row>
    <row r="48232" spans="9:10" ht="15.75">
      <c r="I48232" s="192"/>
      <c r="J48232" s="192"/>
    </row>
    <row r="48233" spans="9:10" ht="15.75">
      <c r="I48233" s="192"/>
      <c r="J48233" s="192"/>
    </row>
    <row r="48234" spans="9:10" ht="15.75">
      <c r="I48234" s="192"/>
      <c r="J48234" s="192"/>
    </row>
    <row r="48235" spans="9:10" ht="15.75">
      <c r="I48235" s="192"/>
      <c r="J48235" s="192"/>
    </row>
    <row r="48236" spans="9:10" ht="15.75">
      <c r="I48236" s="192"/>
      <c r="J48236" s="192"/>
    </row>
    <row r="48237" spans="9:10" ht="15.75">
      <c r="I48237" s="192"/>
      <c r="J48237" s="192"/>
    </row>
    <row r="48238" spans="9:10" ht="15.75">
      <c r="I48238" s="192"/>
      <c r="J48238" s="192"/>
    </row>
    <row r="48239" spans="9:10" ht="15.75">
      <c r="I48239" s="192"/>
      <c r="J48239" s="192"/>
    </row>
    <row r="48240" spans="9:10" ht="15.75">
      <c r="I48240" s="192"/>
      <c r="J48240" s="192"/>
    </row>
    <row r="48241" spans="9:10" ht="15.75">
      <c r="I48241" s="192"/>
      <c r="J48241" s="192"/>
    </row>
    <row r="48242" spans="9:10" ht="15.75">
      <c r="I48242" s="192"/>
      <c r="J48242" s="192"/>
    </row>
    <row r="48243" spans="9:10" ht="15.75">
      <c r="I48243" s="192"/>
      <c r="J48243" s="192"/>
    </row>
    <row r="48244" spans="9:10" ht="15.75">
      <c r="I48244" s="192"/>
      <c r="J48244" s="192"/>
    </row>
    <row r="48245" spans="9:10" ht="15.75">
      <c r="I48245" s="192"/>
      <c r="J48245" s="192"/>
    </row>
    <row r="48246" spans="9:10" ht="15.75">
      <c r="I48246" s="192"/>
      <c r="J48246" s="192"/>
    </row>
    <row r="48247" spans="9:10" ht="15.75">
      <c r="I48247" s="192"/>
      <c r="J48247" s="192"/>
    </row>
    <row r="48248" spans="9:10" ht="15.75">
      <c r="I48248" s="192"/>
      <c r="J48248" s="192"/>
    </row>
    <row r="48249" spans="9:10" ht="15.75">
      <c r="I48249" s="192"/>
      <c r="J48249" s="192"/>
    </row>
    <row r="48250" spans="9:10" ht="15.75">
      <c r="I48250" s="192"/>
      <c r="J48250" s="192"/>
    </row>
    <row r="48251" spans="9:10" ht="15.75">
      <c r="I48251" s="192"/>
      <c r="J48251" s="192"/>
    </row>
    <row r="48252" spans="9:10" ht="15.75">
      <c r="I48252" s="192"/>
      <c r="J48252" s="192"/>
    </row>
    <row r="48253" spans="9:10" ht="15.75">
      <c r="I48253" s="192"/>
      <c r="J48253" s="192"/>
    </row>
    <row r="48254" spans="9:10" ht="15.75">
      <c r="I48254" s="192"/>
      <c r="J48254" s="192"/>
    </row>
    <row r="48255" spans="9:10" ht="15.75">
      <c r="I48255" s="192"/>
      <c r="J48255" s="192"/>
    </row>
    <row r="48256" spans="9:10" ht="15.75">
      <c r="I48256" s="192"/>
      <c r="J48256" s="192"/>
    </row>
    <row r="48257" spans="9:10" ht="15.75">
      <c r="I48257" s="192"/>
      <c r="J48257" s="192"/>
    </row>
    <row r="48258" spans="9:10" ht="15.75">
      <c r="I48258" s="192"/>
      <c r="J48258" s="192"/>
    </row>
    <row r="48259" spans="9:10" ht="15.75">
      <c r="I48259" s="192"/>
      <c r="J48259" s="192"/>
    </row>
    <row r="48260" spans="9:10" ht="15.75">
      <c r="I48260" s="192"/>
      <c r="J48260" s="192"/>
    </row>
    <row r="48261" spans="9:10" ht="15.75">
      <c r="I48261" s="192"/>
      <c r="J48261" s="192"/>
    </row>
    <row r="48262" spans="9:10" ht="15.75">
      <c r="I48262" s="192"/>
      <c r="J48262" s="192"/>
    </row>
    <row r="48263" spans="9:10" ht="15.75">
      <c r="I48263" s="192"/>
      <c r="J48263" s="192"/>
    </row>
    <row r="48264" spans="9:10" ht="15.75">
      <c r="I48264" s="192"/>
      <c r="J48264" s="192"/>
    </row>
    <row r="48265" spans="9:10" ht="15.75">
      <c r="I48265" s="192"/>
      <c r="J48265" s="192"/>
    </row>
    <row r="48266" spans="9:10" ht="15.75">
      <c r="I48266" s="192"/>
      <c r="J48266" s="192"/>
    </row>
    <row r="48267" spans="9:10" ht="15.75">
      <c r="I48267" s="192"/>
      <c r="J48267" s="192"/>
    </row>
    <row r="48268" spans="9:10" ht="15.75">
      <c r="I48268" s="192"/>
      <c r="J48268" s="192"/>
    </row>
    <row r="48269" spans="9:10" ht="15.75">
      <c r="I48269" s="192"/>
      <c r="J48269" s="192"/>
    </row>
    <row r="48270" spans="9:10" ht="15.75">
      <c r="I48270" s="192"/>
      <c r="J48270" s="192"/>
    </row>
    <row r="48271" spans="9:10" ht="15.75">
      <c r="I48271" s="192"/>
      <c r="J48271" s="192"/>
    </row>
    <row r="48272" spans="9:10" ht="15.75">
      <c r="I48272" s="192"/>
      <c r="J48272" s="192"/>
    </row>
    <row r="48273" spans="9:10" ht="15.75">
      <c r="I48273" s="192"/>
      <c r="J48273" s="192"/>
    </row>
    <row r="48274" spans="9:10" ht="15.75">
      <c r="I48274" s="192"/>
      <c r="J48274" s="192"/>
    </row>
    <row r="48275" spans="9:10" ht="15.75">
      <c r="I48275" s="192"/>
      <c r="J48275" s="192"/>
    </row>
    <row r="48276" spans="9:10" ht="15.75">
      <c r="I48276" s="192"/>
      <c r="J48276" s="192"/>
    </row>
    <row r="48277" spans="9:10" ht="15.75">
      <c r="I48277" s="192"/>
      <c r="J48277" s="192"/>
    </row>
    <row r="48278" spans="9:10" ht="15.75">
      <c r="I48278" s="192"/>
      <c r="J48278" s="192"/>
    </row>
    <row r="48279" spans="9:10" ht="15.75">
      <c r="I48279" s="192"/>
      <c r="J48279" s="192"/>
    </row>
    <row r="48280" spans="9:10" ht="15.75">
      <c r="I48280" s="192"/>
      <c r="J48280" s="192"/>
    </row>
    <row r="48281" spans="9:10" ht="15.75">
      <c r="I48281" s="192"/>
      <c r="J48281" s="192"/>
    </row>
    <row r="48282" spans="9:10" ht="15.75">
      <c r="I48282" s="192"/>
      <c r="J48282" s="192"/>
    </row>
    <row r="48283" spans="9:10" ht="15.75">
      <c r="I48283" s="192"/>
      <c r="J48283" s="192"/>
    </row>
    <row r="48284" spans="9:10" ht="15.75">
      <c r="I48284" s="192"/>
      <c r="J48284" s="192"/>
    </row>
    <row r="48285" spans="9:10" ht="15.75">
      <c r="I48285" s="192"/>
      <c r="J48285" s="192"/>
    </row>
    <row r="48286" spans="9:10" ht="15.75">
      <c r="I48286" s="192"/>
      <c r="J48286" s="192"/>
    </row>
    <row r="48287" spans="9:10" ht="15.75">
      <c r="I48287" s="192"/>
      <c r="J48287" s="192"/>
    </row>
    <row r="48288" spans="9:10" ht="15.75">
      <c r="I48288" s="192"/>
      <c r="J48288" s="192"/>
    </row>
    <row r="48289" spans="9:10" ht="15.75">
      <c r="I48289" s="192"/>
      <c r="J48289" s="192"/>
    </row>
    <row r="48290" spans="9:10" ht="15.75">
      <c r="I48290" s="192"/>
      <c r="J48290" s="192"/>
    </row>
    <row r="48291" spans="9:10" ht="15.75">
      <c r="I48291" s="192"/>
      <c r="J48291" s="192"/>
    </row>
    <row r="48292" spans="9:10" ht="15.75">
      <c r="I48292" s="192"/>
      <c r="J48292" s="192"/>
    </row>
    <row r="48293" spans="9:10" ht="15.75">
      <c r="I48293" s="192"/>
      <c r="J48293" s="192"/>
    </row>
    <row r="48294" spans="9:10" ht="15.75">
      <c r="I48294" s="192"/>
      <c r="J48294" s="192"/>
    </row>
    <row r="48295" spans="9:10" ht="15.75">
      <c r="I48295" s="192"/>
      <c r="J48295" s="192"/>
    </row>
    <row r="48296" spans="9:10" ht="15.75">
      <c r="I48296" s="192"/>
      <c r="J48296" s="192"/>
    </row>
    <row r="48297" spans="9:10" ht="15.75">
      <c r="I48297" s="192"/>
      <c r="J48297" s="192"/>
    </row>
    <row r="48298" spans="9:10" ht="15.75">
      <c r="I48298" s="192"/>
      <c r="J48298" s="192"/>
    </row>
    <row r="48299" spans="9:10" ht="15.75">
      <c r="I48299" s="192"/>
      <c r="J48299" s="192"/>
    </row>
    <row r="48300" spans="9:10" ht="15.75">
      <c r="I48300" s="192"/>
      <c r="J48300" s="192"/>
    </row>
    <row r="48301" spans="9:10" ht="15.75">
      <c r="I48301" s="192"/>
      <c r="J48301" s="192"/>
    </row>
    <row r="48302" spans="9:10" ht="15.75">
      <c r="I48302" s="192"/>
      <c r="J48302" s="192"/>
    </row>
    <row r="48303" spans="9:10" ht="15.75">
      <c r="I48303" s="192"/>
      <c r="J48303" s="192"/>
    </row>
    <row r="48304" spans="9:10" ht="15.75">
      <c r="I48304" s="192"/>
      <c r="J48304" s="192"/>
    </row>
    <row r="48305" spans="9:10" ht="15.75">
      <c r="I48305" s="192"/>
      <c r="J48305" s="192"/>
    </row>
    <row r="48306" spans="9:10" ht="15.75">
      <c r="I48306" s="192"/>
      <c r="J48306" s="192"/>
    </row>
    <row r="48307" spans="9:10" ht="15.75">
      <c r="I48307" s="192"/>
      <c r="J48307" s="192"/>
    </row>
    <row r="48308" spans="9:10" ht="15.75">
      <c r="I48308" s="192"/>
      <c r="J48308" s="192"/>
    </row>
    <row r="48309" spans="9:10" ht="15.75">
      <c r="I48309" s="192"/>
      <c r="J48309" s="192"/>
    </row>
    <row r="48310" spans="9:10" ht="15.75">
      <c r="I48310" s="192"/>
      <c r="J48310" s="192"/>
    </row>
    <row r="48311" spans="9:10" ht="15.75">
      <c r="I48311" s="192"/>
      <c r="J48311" s="192"/>
    </row>
    <row r="48312" spans="9:10" ht="15.75">
      <c r="I48312" s="192"/>
      <c r="J48312" s="192"/>
    </row>
    <row r="48313" spans="9:10" ht="15.75">
      <c r="I48313" s="192"/>
      <c r="J48313" s="192"/>
    </row>
    <row r="48314" spans="9:10" ht="15.75">
      <c r="I48314" s="192"/>
      <c r="J48314" s="192"/>
    </row>
    <row r="48315" spans="9:10" ht="15.75">
      <c r="I48315" s="192"/>
      <c r="J48315" s="192"/>
    </row>
    <row r="48316" spans="9:10" ht="15.75">
      <c r="I48316" s="192"/>
      <c r="J48316" s="192"/>
    </row>
    <row r="48317" spans="9:10" ht="15.75">
      <c r="I48317" s="192"/>
      <c r="J48317" s="192"/>
    </row>
    <row r="48318" spans="9:10" ht="15.75">
      <c r="I48318" s="192"/>
      <c r="J48318" s="192"/>
    </row>
    <row r="48319" spans="9:10" ht="15.75">
      <c r="I48319" s="192"/>
      <c r="J48319" s="192"/>
    </row>
    <row r="48320" spans="9:10" ht="15.75">
      <c r="I48320" s="192"/>
      <c r="J48320" s="192"/>
    </row>
    <row r="48321" spans="9:10" ht="15.75">
      <c r="I48321" s="192"/>
      <c r="J48321" s="192"/>
    </row>
    <row r="48322" spans="9:10" ht="15.75">
      <c r="I48322" s="192"/>
      <c r="J48322" s="192"/>
    </row>
    <row r="48323" spans="9:10" ht="15.75">
      <c r="I48323" s="192"/>
      <c r="J48323" s="192"/>
    </row>
    <row r="48324" spans="9:10" ht="15.75">
      <c r="I48324" s="192"/>
      <c r="J48324" s="192"/>
    </row>
    <row r="48325" spans="9:10" ht="15.75">
      <c r="I48325" s="192"/>
      <c r="J48325" s="192"/>
    </row>
    <row r="48326" spans="9:10" ht="15.75">
      <c r="I48326" s="192"/>
      <c r="J48326" s="192"/>
    </row>
    <row r="48327" spans="9:10" ht="15.75">
      <c r="I48327" s="192"/>
      <c r="J48327" s="192"/>
    </row>
    <row r="48328" spans="9:10" ht="15.75">
      <c r="I48328" s="192"/>
      <c r="J48328" s="192"/>
    </row>
    <row r="48329" spans="9:10" ht="15.75">
      <c r="I48329" s="192"/>
      <c r="J48329" s="192"/>
    </row>
    <row r="48330" spans="9:10" ht="15.75">
      <c r="I48330" s="192"/>
      <c r="J48330" s="192"/>
    </row>
    <row r="48331" spans="9:10" ht="15.75">
      <c r="I48331" s="192"/>
      <c r="J48331" s="192"/>
    </row>
    <row r="48332" spans="9:10" ht="15.75">
      <c r="I48332" s="192"/>
      <c r="J48332" s="192"/>
    </row>
    <row r="48333" spans="9:10" ht="15.75">
      <c r="I48333" s="192"/>
      <c r="J48333" s="192"/>
    </row>
    <row r="48334" spans="9:10" ht="15.75">
      <c r="I48334" s="192"/>
      <c r="J48334" s="192"/>
    </row>
    <row r="48335" spans="9:10" ht="15.75">
      <c r="I48335" s="192"/>
      <c r="J48335" s="192"/>
    </row>
    <row r="48336" spans="9:10" ht="15.75">
      <c r="I48336" s="192"/>
      <c r="J48336" s="192"/>
    </row>
    <row r="48337" spans="9:10" ht="15.75">
      <c r="I48337" s="192"/>
      <c r="J48337" s="192"/>
    </row>
    <row r="48338" spans="9:10" ht="15.75">
      <c r="I48338" s="192"/>
      <c r="J48338" s="192"/>
    </row>
    <row r="48339" spans="9:10" ht="15.75">
      <c r="I48339" s="192"/>
      <c r="J48339" s="192"/>
    </row>
    <row r="48340" spans="9:10" ht="15.75">
      <c r="I48340" s="192"/>
      <c r="J48340" s="192"/>
    </row>
    <row r="48341" spans="9:10" ht="15.75">
      <c r="I48341" s="192"/>
      <c r="J48341" s="192"/>
    </row>
    <row r="48342" spans="9:10" ht="15.75">
      <c r="I48342" s="192"/>
      <c r="J48342" s="192"/>
    </row>
    <row r="48343" spans="9:10" ht="15.75">
      <c r="I48343" s="192"/>
      <c r="J48343" s="192"/>
    </row>
    <row r="48344" spans="9:10" ht="15.75">
      <c r="I48344" s="192"/>
      <c r="J48344" s="192"/>
    </row>
    <row r="48345" spans="9:10" ht="15.75">
      <c r="I48345" s="192"/>
      <c r="J48345" s="192"/>
    </row>
    <row r="48346" spans="9:10" ht="15.75">
      <c r="I48346" s="192"/>
      <c r="J48346" s="192"/>
    </row>
    <row r="48347" spans="9:10" ht="15.75">
      <c r="I48347" s="192"/>
      <c r="J48347" s="192"/>
    </row>
    <row r="48348" spans="9:10" ht="15.75">
      <c r="I48348" s="192"/>
      <c r="J48348" s="192"/>
    </row>
    <row r="48349" spans="9:10" ht="15.75">
      <c r="I48349" s="192"/>
      <c r="J48349" s="192"/>
    </row>
    <row r="48350" spans="9:10" ht="15.75">
      <c r="I48350" s="192"/>
      <c r="J48350" s="192"/>
    </row>
    <row r="48351" spans="9:10" ht="15.75">
      <c r="I48351" s="192"/>
      <c r="J48351" s="192"/>
    </row>
    <row r="48352" spans="9:10" ht="15.75">
      <c r="I48352" s="192"/>
      <c r="J48352" s="192"/>
    </row>
    <row r="48353" spans="9:10" ht="15.75">
      <c r="I48353" s="192"/>
      <c r="J48353" s="192"/>
    </row>
    <row r="48354" spans="9:10" ht="15.75">
      <c r="I48354" s="192"/>
      <c r="J48354" s="192"/>
    </row>
    <row r="48355" spans="9:10" ht="15.75">
      <c r="I48355" s="192"/>
      <c r="J48355" s="192"/>
    </row>
    <row r="48356" spans="9:10" ht="15.75">
      <c r="I48356" s="192"/>
      <c r="J48356" s="192"/>
    </row>
    <row r="48357" spans="9:10" ht="15.75">
      <c r="I48357" s="192"/>
      <c r="J48357" s="192"/>
    </row>
    <row r="48358" spans="9:10" ht="15.75">
      <c r="I48358" s="192"/>
      <c r="J48358" s="192"/>
    </row>
    <row r="48359" spans="9:10" ht="15.75">
      <c r="I48359" s="192"/>
      <c r="J48359" s="192"/>
    </row>
    <row r="48360" spans="9:10" ht="15.75">
      <c r="I48360" s="192"/>
      <c r="J48360" s="192"/>
    </row>
    <row r="48361" spans="9:10" ht="15.75">
      <c r="I48361" s="192"/>
      <c r="J48361" s="192"/>
    </row>
    <row r="48362" spans="9:10" ht="15.75">
      <c r="I48362" s="192"/>
      <c r="J48362" s="192"/>
    </row>
    <row r="48363" spans="9:10" ht="15.75">
      <c r="I48363" s="192"/>
      <c r="J48363" s="192"/>
    </row>
    <row r="48364" spans="9:10" ht="15.75">
      <c r="I48364" s="192"/>
      <c r="J48364" s="192"/>
    </row>
    <row r="48365" spans="9:10" ht="15.75">
      <c r="I48365" s="192"/>
      <c r="J48365" s="192"/>
    </row>
    <row r="48366" spans="9:10" ht="15.75">
      <c r="I48366" s="192"/>
      <c r="J48366" s="192"/>
    </row>
    <row r="48367" spans="9:10" ht="15.75">
      <c r="I48367" s="192"/>
      <c r="J48367" s="192"/>
    </row>
    <row r="48368" spans="9:10" ht="15.75">
      <c r="I48368" s="192"/>
      <c r="J48368" s="192"/>
    </row>
    <row r="48369" spans="9:10" ht="15.75">
      <c r="I48369" s="192"/>
      <c r="J48369" s="192"/>
    </row>
    <row r="48370" spans="9:10" ht="15.75">
      <c r="I48370" s="192"/>
      <c r="J48370" s="192"/>
    </row>
    <row r="48371" spans="9:10" ht="15.75">
      <c r="I48371" s="192"/>
      <c r="J48371" s="192"/>
    </row>
    <row r="48372" spans="9:10" ht="15.75">
      <c r="I48372" s="192"/>
      <c r="J48372" s="192"/>
    </row>
    <row r="48373" spans="9:10" ht="15.75">
      <c r="I48373" s="192"/>
      <c r="J48373" s="192"/>
    </row>
    <row r="48374" spans="9:10" ht="15.75">
      <c r="I48374" s="192"/>
      <c r="J48374" s="192"/>
    </row>
    <row r="48375" spans="9:10" ht="15.75">
      <c r="I48375" s="192"/>
      <c r="J48375" s="192"/>
    </row>
    <row r="48376" spans="9:10" ht="15.75">
      <c r="I48376" s="192"/>
      <c r="J48376" s="192"/>
    </row>
    <row r="48377" spans="9:10" ht="15.75">
      <c r="I48377" s="192"/>
      <c r="J48377" s="192"/>
    </row>
    <row r="48378" spans="9:10" ht="15.75">
      <c r="I48378" s="192"/>
      <c r="J48378" s="192"/>
    </row>
    <row r="48379" spans="9:10" ht="15.75">
      <c r="I48379" s="192"/>
      <c r="J48379" s="192"/>
    </row>
    <row r="48380" spans="9:10" ht="15.75">
      <c r="I48380" s="192"/>
      <c r="J48380" s="192"/>
    </row>
    <row r="48381" spans="9:10" ht="15.75">
      <c r="I48381" s="192"/>
      <c r="J48381" s="192"/>
    </row>
    <row r="48382" spans="9:10" ht="15.75">
      <c r="I48382" s="192"/>
      <c r="J48382" s="192"/>
    </row>
    <row r="48383" spans="9:10" ht="15.75">
      <c r="I48383" s="192"/>
      <c r="J48383" s="192"/>
    </row>
    <row r="48384" spans="9:10" ht="15.75">
      <c r="I48384" s="192"/>
      <c r="J48384" s="192"/>
    </row>
    <row r="48385" spans="9:10" ht="15.75">
      <c r="I48385" s="192"/>
      <c r="J48385" s="192"/>
    </row>
    <row r="48386" spans="9:10" ht="15.75">
      <c r="I48386" s="192"/>
      <c r="J48386" s="192"/>
    </row>
    <row r="48387" spans="9:10" ht="15.75">
      <c r="I48387" s="192"/>
      <c r="J48387" s="192"/>
    </row>
    <row r="48388" spans="9:10" ht="15.75">
      <c r="I48388" s="192"/>
      <c r="J48388" s="192"/>
    </row>
    <row r="48389" spans="9:10" ht="15.75">
      <c r="I48389" s="192"/>
      <c r="J48389" s="192"/>
    </row>
    <row r="48390" spans="9:10" ht="15.75">
      <c r="I48390" s="192"/>
      <c r="J48390" s="192"/>
    </row>
    <row r="48391" spans="9:10" ht="15.75">
      <c r="I48391" s="192"/>
      <c r="J48391" s="192"/>
    </row>
    <row r="48392" spans="9:10" ht="15.75">
      <c r="I48392" s="192"/>
      <c r="J48392" s="192"/>
    </row>
    <row r="48393" spans="9:10" ht="15.75">
      <c r="I48393" s="192"/>
      <c r="J48393" s="192"/>
    </row>
    <row r="48394" spans="9:10" ht="15.75">
      <c r="I48394" s="192"/>
      <c r="J48394" s="192"/>
    </row>
    <row r="48395" spans="9:10" ht="15.75">
      <c r="I48395" s="192"/>
      <c r="J48395" s="192"/>
    </row>
    <row r="48396" spans="9:10" ht="15.75">
      <c r="I48396" s="192"/>
      <c r="J48396" s="192"/>
    </row>
    <row r="48397" spans="9:10" ht="15.75">
      <c r="I48397" s="192"/>
      <c r="J48397" s="192"/>
    </row>
    <row r="48398" spans="9:10" ht="15.75">
      <c r="I48398" s="192"/>
      <c r="J48398" s="192"/>
    </row>
    <row r="48399" spans="9:10" ht="15.75">
      <c r="I48399" s="192"/>
      <c r="J48399" s="192"/>
    </row>
    <row r="48400" spans="9:10" ht="15.75">
      <c r="I48400" s="192"/>
      <c r="J48400" s="192"/>
    </row>
    <row r="48401" spans="9:10" ht="15.75">
      <c r="I48401" s="192"/>
      <c r="J48401" s="192"/>
    </row>
    <row r="48402" spans="9:10" ht="15.75">
      <c r="I48402" s="192"/>
      <c r="J48402" s="192"/>
    </row>
    <row r="48403" spans="9:10" ht="15.75">
      <c r="I48403" s="192"/>
      <c r="J48403" s="192"/>
    </row>
    <row r="48404" spans="9:10" ht="15.75">
      <c r="I48404" s="192"/>
      <c r="J48404" s="192"/>
    </row>
    <row r="48405" spans="9:10" ht="15.75">
      <c r="I48405" s="192"/>
      <c r="J48405" s="192"/>
    </row>
    <row r="48406" spans="9:10" ht="15.75">
      <c r="I48406" s="192"/>
      <c r="J48406" s="192"/>
    </row>
    <row r="48407" spans="9:10" ht="15.75">
      <c r="I48407" s="192"/>
      <c r="J48407" s="192"/>
    </row>
    <row r="48408" spans="9:10" ht="15.75">
      <c r="I48408" s="192"/>
      <c r="J48408" s="192"/>
    </row>
    <row r="48409" spans="9:10" ht="15.75">
      <c r="I48409" s="192"/>
      <c r="J48409" s="192"/>
    </row>
    <row r="48410" spans="9:10" ht="15.75">
      <c r="I48410" s="192"/>
      <c r="J48410" s="192"/>
    </row>
    <row r="48411" spans="9:10" ht="15.75">
      <c r="I48411" s="192"/>
      <c r="J48411" s="192"/>
    </row>
    <row r="48412" spans="9:10" ht="15.75">
      <c r="I48412" s="192"/>
      <c r="J48412" s="192"/>
    </row>
    <row r="48413" spans="9:10" ht="15.75">
      <c r="I48413" s="192"/>
      <c r="J48413" s="192"/>
    </row>
    <row r="48414" spans="9:10" ht="15.75">
      <c r="I48414" s="192"/>
      <c r="J48414" s="192"/>
    </row>
    <row r="48415" spans="9:10" ht="15.75">
      <c r="I48415" s="192"/>
      <c r="J48415" s="192"/>
    </row>
    <row r="48416" spans="9:10" ht="15.75">
      <c r="I48416" s="192"/>
      <c r="J48416" s="192"/>
    </row>
    <row r="48417" spans="9:10" ht="15.75">
      <c r="I48417" s="192"/>
      <c r="J48417" s="192"/>
    </row>
    <row r="48418" spans="9:10" ht="15.75">
      <c r="I48418" s="192"/>
      <c r="J48418" s="192"/>
    </row>
    <row r="48419" spans="9:10" ht="15.75">
      <c r="I48419" s="192"/>
      <c r="J48419" s="192"/>
    </row>
    <row r="48420" spans="9:10" ht="15.75">
      <c r="I48420" s="192"/>
      <c r="J48420" s="192"/>
    </row>
    <row r="48421" spans="9:10" ht="15.75">
      <c r="I48421" s="192"/>
      <c r="J48421" s="192"/>
    </row>
    <row r="48422" spans="9:10" ht="15.75">
      <c r="I48422" s="192"/>
      <c r="J48422" s="192"/>
    </row>
    <row r="48423" spans="9:10" ht="15.75">
      <c r="I48423" s="192"/>
      <c r="J48423" s="192"/>
    </row>
    <row r="48424" spans="9:10" ht="15.75">
      <c r="I48424" s="192"/>
      <c r="J48424" s="192"/>
    </row>
    <row r="48425" spans="9:10" ht="15.75">
      <c r="I48425" s="192"/>
      <c r="J48425" s="192"/>
    </row>
    <row r="48426" spans="9:10" ht="15.75">
      <c r="I48426" s="192"/>
      <c r="J48426" s="192"/>
    </row>
    <row r="48427" spans="9:10" ht="15.75">
      <c r="I48427" s="192"/>
      <c r="J48427" s="192"/>
    </row>
    <row r="48428" spans="9:10" ht="15.75">
      <c r="I48428" s="192"/>
      <c r="J48428" s="192"/>
    </row>
    <row r="48429" spans="9:10" ht="15.75">
      <c r="I48429" s="192"/>
      <c r="J48429" s="192"/>
    </row>
    <row r="48430" spans="9:10" ht="15.75">
      <c r="I48430" s="192"/>
      <c r="J48430" s="192"/>
    </row>
    <row r="48431" spans="9:10" ht="15.75">
      <c r="I48431" s="192"/>
      <c r="J48431" s="192"/>
    </row>
    <row r="48432" spans="9:10" ht="15.75">
      <c r="I48432" s="192"/>
      <c r="J48432" s="192"/>
    </row>
    <row r="48433" spans="9:10" ht="15.75">
      <c r="I48433" s="192"/>
      <c r="J48433" s="192"/>
    </row>
    <row r="48434" spans="9:10" ht="15.75">
      <c r="I48434" s="192"/>
      <c r="J48434" s="192"/>
    </row>
    <row r="48435" spans="9:10" ht="15.75">
      <c r="I48435" s="192"/>
      <c r="J48435" s="192"/>
    </row>
    <row r="48436" spans="9:10" ht="15.75">
      <c r="I48436" s="192"/>
      <c r="J48436" s="192"/>
    </row>
    <row r="48437" spans="9:10" ht="15.75">
      <c r="I48437" s="192"/>
      <c r="J48437" s="192"/>
    </row>
    <row r="48438" spans="9:10" ht="15.75">
      <c r="I48438" s="192"/>
      <c r="J48438" s="192"/>
    </row>
    <row r="48439" spans="9:10" ht="15.75">
      <c r="I48439" s="192"/>
      <c r="J48439" s="192"/>
    </row>
    <row r="48440" spans="9:10" ht="15.75">
      <c r="I48440" s="192"/>
      <c r="J48440" s="192"/>
    </row>
    <row r="48441" spans="9:10" ht="15.75">
      <c r="I48441" s="192"/>
      <c r="J48441" s="192"/>
    </row>
    <row r="48442" spans="9:10" ht="15.75">
      <c r="I48442" s="192"/>
      <c r="J48442" s="192"/>
    </row>
    <row r="48443" spans="9:10" ht="15.75">
      <c r="I48443" s="192"/>
      <c r="J48443" s="192"/>
    </row>
    <row r="48444" spans="9:10" ht="15.75">
      <c r="I48444" s="192"/>
      <c r="J48444" s="192"/>
    </row>
    <row r="48445" spans="9:10" ht="15.75">
      <c r="I48445" s="192"/>
      <c r="J48445" s="192"/>
    </row>
    <row r="48446" spans="9:10" ht="15.75">
      <c r="I48446" s="192"/>
      <c r="J48446" s="192"/>
    </row>
    <row r="48447" spans="9:10" ht="15.75">
      <c r="I48447" s="192"/>
      <c r="J48447" s="192"/>
    </row>
    <row r="48448" spans="9:10" ht="15.75">
      <c r="I48448" s="192"/>
      <c r="J48448" s="192"/>
    </row>
    <row r="48449" spans="9:10" ht="15.75">
      <c r="I48449" s="192"/>
      <c r="J48449" s="192"/>
    </row>
    <row r="48450" spans="9:10" ht="15.75">
      <c r="I48450" s="192"/>
      <c r="J48450" s="192"/>
    </row>
    <row r="48451" spans="9:10" ht="15.75">
      <c r="I48451" s="192"/>
      <c r="J48451" s="192"/>
    </row>
    <row r="48452" spans="9:10" ht="15.75">
      <c r="I48452" s="192"/>
      <c r="J48452" s="192"/>
    </row>
    <row r="48453" spans="9:10" ht="15.75">
      <c r="I48453" s="192"/>
      <c r="J48453" s="192"/>
    </row>
    <row r="48454" spans="9:10" ht="15.75">
      <c r="I48454" s="192"/>
      <c r="J48454" s="192"/>
    </row>
    <row r="48455" spans="9:10" ht="15.75">
      <c r="I48455" s="192"/>
      <c r="J48455" s="192"/>
    </row>
    <row r="48456" spans="9:10" ht="15.75">
      <c r="I48456" s="192"/>
      <c r="J48456" s="192"/>
    </row>
    <row r="48457" spans="9:10" ht="15.75">
      <c r="I48457" s="192"/>
      <c r="J48457" s="192"/>
    </row>
    <row r="48458" spans="9:10" ht="15.75">
      <c r="I48458" s="192"/>
      <c r="J48458" s="192"/>
    </row>
    <row r="48459" spans="9:10" ht="15.75">
      <c r="I48459" s="192"/>
      <c r="J48459" s="192"/>
    </row>
    <row r="48460" spans="9:10" ht="15.75">
      <c r="I48460" s="192"/>
      <c r="J48460" s="192"/>
    </row>
    <row r="48461" spans="9:10" ht="15.75">
      <c r="I48461" s="192"/>
      <c r="J48461" s="192"/>
    </row>
    <row r="48462" spans="9:10" ht="15.75">
      <c r="I48462" s="192"/>
      <c r="J48462" s="192"/>
    </row>
    <row r="48463" spans="9:10" ht="15.75">
      <c r="I48463" s="192"/>
      <c r="J48463" s="192"/>
    </row>
    <row r="48464" spans="9:10" ht="15.75">
      <c r="I48464" s="192"/>
      <c r="J48464" s="192"/>
    </row>
    <row r="48465" spans="9:10" ht="15.75">
      <c r="I48465" s="192"/>
      <c r="J48465" s="192"/>
    </row>
    <row r="48466" spans="9:10" ht="15.75">
      <c r="I48466" s="192"/>
      <c r="J48466" s="192"/>
    </row>
    <row r="48467" spans="9:10" ht="15.75">
      <c r="I48467" s="192"/>
      <c r="J48467" s="192"/>
    </row>
    <row r="48468" spans="9:10" ht="15.75">
      <c r="I48468" s="192"/>
      <c r="J48468" s="192"/>
    </row>
    <row r="48469" spans="9:10" ht="15.75">
      <c r="I48469" s="192"/>
      <c r="J48469" s="192"/>
    </row>
    <row r="48470" spans="9:10" ht="15.75">
      <c r="I48470" s="192"/>
      <c r="J48470" s="192"/>
    </row>
    <row r="48471" spans="9:10" ht="15.75">
      <c r="I48471" s="192"/>
      <c r="J48471" s="192"/>
    </row>
    <row r="48472" spans="9:10" ht="15.75">
      <c r="I48472" s="192"/>
      <c r="J48472" s="192"/>
    </row>
    <row r="48473" spans="9:10" ht="15.75">
      <c r="I48473" s="192"/>
      <c r="J48473" s="192"/>
    </row>
    <row r="48474" spans="9:10" ht="15.75">
      <c r="I48474" s="192"/>
      <c r="J48474" s="192"/>
    </row>
    <row r="48475" spans="9:10" ht="15.75">
      <c r="I48475" s="192"/>
      <c r="J48475" s="192"/>
    </row>
    <row r="48476" spans="9:10" ht="15.75">
      <c r="I48476" s="192"/>
      <c r="J48476" s="192"/>
    </row>
    <row r="48477" spans="9:10" ht="15.75">
      <c r="I48477" s="192"/>
      <c r="J48477" s="192"/>
    </row>
    <row r="48478" spans="9:10" ht="15.75">
      <c r="I48478" s="192"/>
      <c r="J48478" s="192"/>
    </row>
    <row r="48479" spans="9:10" ht="15.75">
      <c r="I48479" s="192"/>
      <c r="J48479" s="192"/>
    </row>
    <row r="48480" spans="9:10" ht="15.75">
      <c r="I48480" s="192"/>
      <c r="J48480" s="192"/>
    </row>
    <row r="48481" spans="9:10" ht="15.75">
      <c r="I48481" s="192"/>
      <c r="J48481" s="192"/>
    </row>
    <row r="48482" spans="9:10" ht="15.75">
      <c r="I48482" s="192"/>
      <c r="J48482" s="192"/>
    </row>
    <row r="48483" spans="9:10" ht="15.75">
      <c r="I48483" s="192"/>
      <c r="J48483" s="192"/>
    </row>
    <row r="48484" spans="9:10" ht="15.75">
      <c r="I48484" s="192"/>
      <c r="J48484" s="192"/>
    </row>
    <row r="48485" spans="9:10" ht="15.75">
      <c r="I48485" s="192"/>
      <c r="J48485" s="192"/>
    </row>
    <row r="48486" spans="9:10" ht="15.75">
      <c r="I48486" s="192"/>
      <c r="J48486" s="192"/>
    </row>
    <row r="48487" spans="9:10" ht="15.75">
      <c r="I48487" s="192"/>
      <c r="J48487" s="192"/>
    </row>
    <row r="48488" spans="9:10" ht="15.75">
      <c r="I48488" s="192"/>
      <c r="J48488" s="192"/>
    </row>
    <row r="48489" spans="9:10" ht="15.75">
      <c r="I48489" s="192"/>
      <c r="J48489" s="192"/>
    </row>
    <row r="48490" spans="9:10" ht="15.75">
      <c r="I48490" s="192"/>
      <c r="J48490" s="192"/>
    </row>
    <row r="48491" spans="9:10" ht="15.75">
      <c r="I48491" s="192"/>
      <c r="J48491" s="192"/>
    </row>
    <row r="48492" spans="9:10" ht="15.75">
      <c r="I48492" s="192"/>
      <c r="J48492" s="192"/>
    </row>
    <row r="48493" spans="9:10" ht="15.75">
      <c r="I48493" s="192"/>
      <c r="J48493" s="192"/>
    </row>
    <row r="48494" spans="9:10" ht="15.75">
      <c r="I48494" s="192"/>
      <c r="J48494" s="192"/>
    </row>
    <row r="48495" spans="9:10" ht="15.75">
      <c r="I48495" s="192"/>
      <c r="J48495" s="192"/>
    </row>
    <row r="48496" spans="9:10" ht="15.75">
      <c r="I48496" s="192"/>
      <c r="J48496" s="192"/>
    </row>
    <row r="48497" spans="9:10" ht="15.75">
      <c r="I48497" s="192"/>
      <c r="J48497" s="192"/>
    </row>
    <row r="48498" spans="9:10" ht="15.75">
      <c r="I48498" s="192"/>
      <c r="J48498" s="192"/>
    </row>
    <row r="48499" spans="9:10" ht="15.75">
      <c r="I48499" s="192"/>
      <c r="J48499" s="192"/>
    </row>
    <row r="48500" spans="9:10" ht="15.75">
      <c r="I48500" s="192"/>
      <c r="J48500" s="192"/>
    </row>
    <row r="48501" spans="9:10" ht="15.75">
      <c r="I48501" s="192"/>
      <c r="J48501" s="192"/>
    </row>
    <row r="48502" spans="9:10" ht="15.75">
      <c r="I48502" s="192"/>
      <c r="J48502" s="192"/>
    </row>
    <row r="48503" spans="9:10" ht="15.75">
      <c r="I48503" s="192"/>
      <c r="J48503" s="192"/>
    </row>
    <row r="48504" spans="9:10" ht="15.75">
      <c r="I48504" s="192"/>
      <c r="J48504" s="192"/>
    </row>
    <row r="48505" spans="9:10" ht="15.75">
      <c r="I48505" s="192"/>
      <c r="J48505" s="192"/>
    </row>
    <row r="48506" spans="9:10" ht="15.75">
      <c r="I48506" s="192"/>
      <c r="J48506" s="192"/>
    </row>
    <row r="48507" spans="9:10" ht="15.75">
      <c r="I48507" s="192"/>
      <c r="J48507" s="192"/>
    </row>
    <row r="48508" spans="9:10" ht="15.75">
      <c r="I48508" s="192"/>
      <c r="J48508" s="192"/>
    </row>
    <row r="48509" spans="9:10" ht="15.75">
      <c r="I48509" s="192"/>
      <c r="J48509" s="192"/>
    </row>
    <row r="48510" spans="9:10" ht="15.75">
      <c r="I48510" s="192"/>
      <c r="J48510" s="192"/>
    </row>
    <row r="48511" spans="9:10" ht="15.75">
      <c r="I48511" s="192"/>
      <c r="J48511" s="192"/>
    </row>
    <row r="48512" spans="9:10" ht="15.75">
      <c r="I48512" s="192"/>
      <c r="J48512" s="192"/>
    </row>
    <row r="48513" spans="9:10" ht="15.75">
      <c r="I48513" s="192"/>
      <c r="J48513" s="192"/>
    </row>
    <row r="48514" spans="9:10" ht="15.75">
      <c r="I48514" s="192"/>
      <c r="J48514" s="192"/>
    </row>
    <row r="48515" spans="9:10" ht="15.75">
      <c r="I48515" s="192"/>
      <c r="J48515" s="192"/>
    </row>
    <row r="48516" spans="9:10" ht="15.75">
      <c r="I48516" s="192"/>
      <c r="J48516" s="192"/>
    </row>
    <row r="48517" spans="9:10" ht="15.75">
      <c r="I48517" s="192"/>
      <c r="J48517" s="192"/>
    </row>
    <row r="48518" spans="9:10" ht="15.75">
      <c r="I48518" s="192"/>
      <c r="J48518" s="192"/>
    </row>
    <row r="48519" spans="9:10" ht="15.75">
      <c r="I48519" s="192"/>
      <c r="J48519" s="192"/>
    </row>
    <row r="48520" spans="9:10" ht="15.75">
      <c r="I48520" s="192"/>
      <c r="J48520" s="192"/>
    </row>
    <row r="48521" spans="9:10" ht="15.75">
      <c r="I48521" s="192"/>
      <c r="J48521" s="192"/>
    </row>
    <row r="48522" spans="9:10" ht="15.75">
      <c r="I48522" s="192"/>
      <c r="J48522" s="192"/>
    </row>
    <row r="48523" spans="9:10" ht="15.75">
      <c r="I48523" s="192"/>
      <c r="J48523" s="192"/>
    </row>
    <row r="48524" spans="9:10" ht="15.75">
      <c r="I48524" s="192"/>
      <c r="J48524" s="192"/>
    </row>
    <row r="48525" spans="9:10" ht="15.75">
      <c r="I48525" s="192"/>
      <c r="J48525" s="192"/>
    </row>
    <row r="48526" spans="9:10" ht="15.75">
      <c r="I48526" s="192"/>
      <c r="J48526" s="192"/>
    </row>
    <row r="48527" spans="9:10" ht="15.75">
      <c r="I48527" s="192"/>
      <c r="J48527" s="192"/>
    </row>
    <row r="48528" spans="9:10" ht="15.75">
      <c r="I48528" s="192"/>
      <c r="J48528" s="192"/>
    </row>
    <row r="48529" spans="9:10" ht="15.75">
      <c r="I48529" s="192"/>
      <c r="J48529" s="192"/>
    </row>
    <row r="48530" spans="9:10" ht="15.75">
      <c r="I48530" s="192"/>
      <c r="J48530" s="192"/>
    </row>
    <row r="48531" spans="9:10" ht="15.75">
      <c r="I48531" s="192"/>
      <c r="J48531" s="192"/>
    </row>
    <row r="48532" spans="9:10" ht="15.75">
      <c r="I48532" s="192"/>
      <c r="J48532" s="192"/>
    </row>
    <row r="48533" spans="9:10" ht="15.75">
      <c r="I48533" s="192"/>
      <c r="J48533" s="192"/>
    </row>
    <row r="48534" spans="9:10" ht="15.75">
      <c r="I48534" s="192"/>
      <c r="J48534" s="192"/>
    </row>
    <row r="48535" spans="9:10" ht="15.75">
      <c r="I48535" s="192"/>
      <c r="J48535" s="192"/>
    </row>
    <row r="48536" spans="9:10" ht="15.75">
      <c r="I48536" s="192"/>
      <c r="J48536" s="192"/>
    </row>
    <row r="48537" spans="9:10" ht="15.75">
      <c r="I48537" s="192"/>
      <c r="J48537" s="192"/>
    </row>
    <row r="48538" spans="9:10" ht="15.75">
      <c r="I48538" s="192"/>
      <c r="J48538" s="192"/>
    </row>
    <row r="48539" spans="9:10" ht="15.75">
      <c r="I48539" s="192"/>
      <c r="J48539" s="192"/>
    </row>
    <row r="48540" spans="9:10" ht="15.75">
      <c r="I48540" s="192"/>
      <c r="J48540" s="192"/>
    </row>
    <row r="48541" spans="9:10" ht="15.75">
      <c r="I48541" s="192"/>
      <c r="J48541" s="192"/>
    </row>
    <row r="48542" spans="9:10" ht="15.75">
      <c r="I48542" s="192"/>
      <c r="J48542" s="192"/>
    </row>
    <row r="48543" spans="9:10" ht="15.75">
      <c r="I48543" s="192"/>
      <c r="J48543" s="192"/>
    </row>
    <row r="48544" spans="9:10" ht="15.75">
      <c r="I48544" s="192"/>
      <c r="J48544" s="192"/>
    </row>
    <row r="48545" spans="9:10" ht="15.75">
      <c r="I48545" s="192"/>
      <c r="J48545" s="192"/>
    </row>
    <row r="48546" spans="9:10" ht="15.75">
      <c r="I48546" s="192"/>
      <c r="J48546" s="192"/>
    </row>
    <row r="48547" spans="9:10" ht="15.75">
      <c r="I48547" s="192"/>
      <c r="J48547" s="192"/>
    </row>
    <row r="48548" spans="9:10" ht="15.75">
      <c r="I48548" s="192"/>
      <c r="J48548" s="192"/>
    </row>
    <row r="48549" spans="9:10" ht="15.75">
      <c r="I48549" s="192"/>
      <c r="J48549" s="192"/>
    </row>
    <row r="48550" spans="9:10" ht="15.75">
      <c r="I48550" s="192"/>
      <c r="J48550" s="192"/>
    </row>
    <row r="48551" spans="9:10" ht="15.75">
      <c r="I48551" s="192"/>
      <c r="J48551" s="192"/>
    </row>
    <row r="48552" spans="9:10" ht="15.75">
      <c r="I48552" s="192"/>
      <c r="J48552" s="192"/>
    </row>
    <row r="48553" spans="9:10" ht="15.75">
      <c r="I48553" s="192"/>
      <c r="J48553" s="192"/>
    </row>
    <row r="48554" spans="9:10" ht="15.75">
      <c r="I48554" s="192"/>
      <c r="J48554" s="192"/>
    </row>
    <row r="48555" spans="9:10" ht="15.75">
      <c r="I48555" s="192"/>
      <c r="J48555" s="192"/>
    </row>
    <row r="48556" spans="9:10" ht="15.75">
      <c r="I48556" s="192"/>
      <c r="J48556" s="192"/>
    </row>
    <row r="48557" spans="9:10" ht="15.75">
      <c r="I48557" s="192"/>
      <c r="J48557" s="192"/>
    </row>
    <row r="48558" spans="9:10" ht="15.75">
      <c r="I48558" s="192"/>
      <c r="J48558" s="192"/>
    </row>
    <row r="48559" spans="9:10" ht="15.75">
      <c r="I48559" s="192"/>
      <c r="J48559" s="192"/>
    </row>
    <row r="48560" spans="9:10" ht="15.75">
      <c r="I48560" s="192"/>
      <c r="J48560" s="192"/>
    </row>
    <row r="48561" spans="9:10" ht="15.75">
      <c r="I48561" s="192"/>
      <c r="J48561" s="192"/>
    </row>
    <row r="48562" spans="9:10" ht="15.75">
      <c r="I48562" s="192"/>
      <c r="J48562" s="192"/>
    </row>
    <row r="48563" spans="9:10" ht="15.75">
      <c r="I48563" s="192"/>
      <c r="J48563" s="192"/>
    </row>
    <row r="48564" spans="9:10" ht="15.75">
      <c r="I48564" s="192"/>
      <c r="J48564" s="192"/>
    </row>
    <row r="48565" spans="9:10" ht="15.75">
      <c r="I48565" s="192"/>
      <c r="J48565" s="192"/>
    </row>
    <row r="48566" spans="9:10" ht="15.75">
      <c r="I48566" s="192"/>
      <c r="J48566" s="192"/>
    </row>
    <row r="48567" spans="9:10" ht="15.75">
      <c r="I48567" s="192"/>
      <c r="J48567" s="192"/>
    </row>
    <row r="48568" spans="9:10" ht="15.75">
      <c r="I48568" s="192"/>
      <c r="J48568" s="192"/>
    </row>
    <row r="48569" spans="9:10" ht="15.75">
      <c r="I48569" s="192"/>
      <c r="J48569" s="192"/>
    </row>
    <row r="48570" spans="9:10" ht="15.75">
      <c r="I48570" s="192"/>
      <c r="J48570" s="192"/>
    </row>
    <row r="48571" spans="9:10" ht="15.75">
      <c r="I48571" s="192"/>
      <c r="J48571" s="192"/>
    </row>
    <row r="48572" spans="9:10" ht="15.75">
      <c r="I48572" s="192"/>
      <c r="J48572" s="192"/>
    </row>
    <row r="48573" spans="9:10" ht="15.75">
      <c r="I48573" s="192"/>
      <c r="J48573" s="192"/>
    </row>
    <row r="48574" spans="9:10" ht="15.75">
      <c r="I48574" s="192"/>
      <c r="J48574" s="192"/>
    </row>
    <row r="48575" spans="9:10" ht="15.75">
      <c r="I48575" s="192"/>
      <c r="J48575" s="192"/>
    </row>
    <row r="48576" spans="9:10" ht="15.75">
      <c r="I48576" s="192"/>
      <c r="J48576" s="192"/>
    </row>
    <row r="48577" spans="9:10" ht="15.75">
      <c r="I48577" s="192"/>
      <c r="J48577" s="192"/>
    </row>
    <row r="48578" spans="9:10" ht="15.75">
      <c r="I48578" s="192"/>
      <c r="J48578" s="192"/>
    </row>
    <row r="48579" spans="9:10" ht="15.75">
      <c r="I48579" s="192"/>
      <c r="J48579" s="192"/>
    </row>
    <row r="48580" spans="9:10" ht="15.75">
      <c r="I48580" s="192"/>
      <c r="J48580" s="192"/>
    </row>
    <row r="48581" spans="9:10" ht="15.75">
      <c r="I48581" s="192"/>
      <c r="J48581" s="192"/>
    </row>
    <row r="48582" spans="9:10" ht="15.75">
      <c r="I48582" s="192"/>
      <c r="J48582" s="192"/>
    </row>
    <row r="48583" spans="9:10" ht="15.75">
      <c r="I48583" s="192"/>
      <c r="J48583" s="192"/>
    </row>
    <row r="48584" spans="9:10" ht="15.75">
      <c r="I48584" s="192"/>
      <c r="J48584" s="192"/>
    </row>
    <row r="48585" spans="9:10" ht="15.75">
      <c r="I48585" s="192"/>
      <c r="J48585" s="192"/>
    </row>
    <row r="48586" spans="9:10" ht="15.75">
      <c r="I48586" s="192"/>
      <c r="J48586" s="192"/>
    </row>
    <row r="48587" spans="9:10" ht="15.75">
      <c r="I48587" s="192"/>
      <c r="J48587" s="192"/>
    </row>
    <row r="48588" spans="9:10" ht="15.75">
      <c r="I48588" s="192"/>
      <c r="J48588" s="192"/>
    </row>
    <row r="48589" spans="9:10" ht="15.75">
      <c r="I48589" s="192"/>
      <c r="J48589" s="192"/>
    </row>
    <row r="48590" spans="9:10" ht="15.75">
      <c r="I48590" s="192"/>
      <c r="J48590" s="192"/>
    </row>
    <row r="48591" spans="9:10" ht="15.75">
      <c r="I48591" s="192"/>
      <c r="J48591" s="192"/>
    </row>
    <row r="48592" spans="9:10" ht="15.75">
      <c r="I48592" s="192"/>
      <c r="J48592" s="192"/>
    </row>
    <row r="48593" spans="9:10" ht="15.75">
      <c r="I48593" s="192"/>
      <c r="J48593" s="192"/>
    </row>
    <row r="48594" spans="9:10" ht="15.75">
      <c r="I48594" s="192"/>
      <c r="J48594" s="192"/>
    </row>
    <row r="48595" spans="9:10" ht="15.75">
      <c r="I48595" s="192"/>
      <c r="J48595" s="192"/>
    </row>
    <row r="48596" spans="9:10" ht="15.75">
      <c r="I48596" s="192"/>
      <c r="J48596" s="192"/>
    </row>
    <row r="48597" spans="9:10" ht="15.75">
      <c r="I48597" s="192"/>
      <c r="J48597" s="192"/>
    </row>
    <row r="48598" spans="9:10" ht="15.75">
      <c r="I48598" s="192"/>
      <c r="J48598" s="192"/>
    </row>
    <row r="48599" spans="9:10" ht="15.75">
      <c r="I48599" s="192"/>
      <c r="J48599" s="192"/>
    </row>
    <row r="48600" spans="9:10" ht="15.75">
      <c r="I48600" s="192"/>
      <c r="J48600" s="192"/>
    </row>
    <row r="48601" spans="9:10" ht="15.75">
      <c r="I48601" s="192"/>
      <c r="J48601" s="192"/>
    </row>
    <row r="48602" spans="9:10" ht="15.75">
      <c r="I48602" s="192"/>
      <c r="J48602" s="192"/>
    </row>
    <row r="48603" spans="9:10" ht="15.75">
      <c r="I48603" s="192"/>
      <c r="J48603" s="192"/>
    </row>
    <row r="48604" spans="9:10" ht="15.75">
      <c r="I48604" s="192"/>
      <c r="J48604" s="192"/>
    </row>
    <row r="48605" spans="9:10" ht="15.75">
      <c r="I48605" s="192"/>
      <c r="J48605" s="192"/>
    </row>
    <row r="48606" spans="9:10" ht="15.75">
      <c r="I48606" s="192"/>
      <c r="J48606" s="192"/>
    </row>
    <row r="48607" spans="9:10" ht="15.75">
      <c r="I48607" s="192"/>
      <c r="J48607" s="192"/>
    </row>
    <row r="48608" spans="9:10" ht="15.75">
      <c r="I48608" s="192"/>
      <c r="J48608" s="192"/>
    </row>
    <row r="48609" spans="9:10" ht="15.75">
      <c r="I48609" s="192"/>
      <c r="J48609" s="192"/>
    </row>
    <row r="48610" spans="9:10" ht="15.75">
      <c r="I48610" s="192"/>
      <c r="J48610" s="192"/>
    </row>
    <row r="48611" spans="9:10" ht="15.75">
      <c r="I48611" s="192"/>
      <c r="J48611" s="192"/>
    </row>
    <row r="48612" spans="9:10" ht="15.75">
      <c r="I48612" s="192"/>
      <c r="J48612" s="192"/>
    </row>
    <row r="48613" spans="9:10" ht="15.75">
      <c r="I48613" s="192"/>
      <c r="J48613" s="192"/>
    </row>
    <row r="48614" spans="9:10" ht="15.75">
      <c r="I48614" s="192"/>
      <c r="J48614" s="192"/>
    </row>
    <row r="48615" spans="9:10" ht="15.75">
      <c r="I48615" s="192"/>
      <c r="J48615" s="192"/>
    </row>
    <row r="48616" spans="9:10" ht="15.75">
      <c r="I48616" s="192"/>
      <c r="J48616" s="192"/>
    </row>
    <row r="48617" spans="9:10" ht="15.75">
      <c r="I48617" s="192"/>
      <c r="J48617" s="192"/>
    </row>
    <row r="48618" spans="9:10" ht="15.75">
      <c r="I48618" s="192"/>
      <c r="J48618" s="192"/>
    </row>
    <row r="48619" spans="9:10" ht="15.75">
      <c r="I48619" s="192"/>
      <c r="J48619" s="192"/>
    </row>
    <row r="48620" spans="9:10" ht="15.75">
      <c r="I48620" s="192"/>
      <c r="J48620" s="192"/>
    </row>
    <row r="48621" spans="9:10" ht="15.75">
      <c r="I48621" s="192"/>
      <c r="J48621" s="192"/>
    </row>
    <row r="48622" spans="9:10" ht="15.75">
      <c r="I48622" s="192"/>
      <c r="J48622" s="192"/>
    </row>
    <row r="48623" spans="9:10" ht="15.75">
      <c r="I48623" s="192"/>
      <c r="J48623" s="192"/>
    </row>
    <row r="48624" spans="9:10" ht="15.75">
      <c r="I48624" s="192"/>
      <c r="J48624" s="192"/>
    </row>
    <row r="48625" spans="9:10" ht="15.75">
      <c r="I48625" s="192"/>
      <c r="J48625" s="192"/>
    </row>
    <row r="48626" spans="9:10" ht="15.75">
      <c r="I48626" s="192"/>
      <c r="J48626" s="192"/>
    </row>
    <row r="48627" spans="9:10" ht="15.75">
      <c r="I48627" s="192"/>
      <c r="J48627" s="192"/>
    </row>
    <row r="48628" spans="9:10" ht="15.75">
      <c r="I48628" s="192"/>
      <c r="J48628" s="192"/>
    </row>
    <row r="48629" spans="9:10" ht="15.75">
      <c r="I48629" s="192"/>
      <c r="J48629" s="192"/>
    </row>
    <row r="48630" spans="9:10" ht="15.75">
      <c r="I48630" s="192"/>
      <c r="J48630" s="192"/>
    </row>
    <row r="48631" spans="9:10" ht="15.75">
      <c r="I48631" s="192"/>
      <c r="J48631" s="192"/>
    </row>
    <row r="48632" spans="9:10" ht="15.75">
      <c r="I48632" s="192"/>
      <c r="J48632" s="192"/>
    </row>
    <row r="48633" spans="9:10" ht="15.75">
      <c r="I48633" s="192"/>
      <c r="J48633" s="192"/>
    </row>
    <row r="48634" spans="9:10" ht="15.75">
      <c r="I48634" s="192"/>
      <c r="J48634" s="192"/>
    </row>
    <row r="48635" spans="9:10" ht="15.75">
      <c r="I48635" s="192"/>
      <c r="J48635" s="192"/>
    </row>
    <row r="48636" spans="9:10" ht="15.75">
      <c r="I48636" s="192"/>
      <c r="J48636" s="192"/>
    </row>
    <row r="48637" spans="9:10" ht="15.75">
      <c r="I48637" s="192"/>
      <c r="J48637" s="192"/>
    </row>
    <row r="48638" spans="9:10" ht="15.75">
      <c r="I48638" s="192"/>
      <c r="J48638" s="192"/>
    </row>
    <row r="48639" spans="9:10" ht="15.75">
      <c r="I48639" s="192"/>
      <c r="J48639" s="192"/>
    </row>
    <row r="48640" spans="9:10" ht="15.75">
      <c r="I48640" s="192"/>
      <c r="J48640" s="192"/>
    </row>
    <row r="48641" spans="9:10" ht="15.75">
      <c r="I48641" s="192"/>
      <c r="J48641" s="192"/>
    </row>
    <row r="48642" spans="9:10" ht="15.75">
      <c r="I48642" s="192"/>
      <c r="J48642" s="192"/>
    </row>
    <row r="48643" spans="9:10" ht="15.75">
      <c r="I48643" s="192"/>
      <c r="J48643" s="192"/>
    </row>
    <row r="48644" spans="9:10" ht="15.75">
      <c r="I48644" s="192"/>
      <c r="J48644" s="192"/>
    </row>
    <row r="48645" spans="9:10" ht="15.75">
      <c r="I48645" s="192"/>
      <c r="J48645" s="192"/>
    </row>
    <row r="48646" spans="9:10" ht="15.75">
      <c r="I48646" s="192"/>
      <c r="J48646" s="192"/>
    </row>
    <row r="48647" spans="9:10" ht="15.75">
      <c r="I48647" s="192"/>
      <c r="J48647" s="192"/>
    </row>
    <row r="48648" spans="9:10" ht="15.75">
      <c r="I48648" s="192"/>
      <c r="J48648" s="192"/>
    </row>
    <row r="48649" spans="9:10" ht="15.75">
      <c r="I48649" s="192"/>
      <c r="J48649" s="192"/>
    </row>
    <row r="48650" spans="9:10" ht="15.75">
      <c r="I48650" s="192"/>
      <c r="J48650" s="192"/>
    </row>
    <row r="48651" spans="9:10" ht="15.75">
      <c r="I48651" s="192"/>
      <c r="J48651" s="192"/>
    </row>
    <row r="48652" spans="9:10" ht="15.75">
      <c r="I48652" s="192"/>
      <c r="J48652" s="192"/>
    </row>
    <row r="48653" spans="9:10" ht="15.75">
      <c r="I48653" s="192"/>
      <c r="J48653" s="192"/>
    </row>
    <row r="48654" spans="9:10" ht="15.75">
      <c r="I48654" s="192"/>
      <c r="J48654" s="192"/>
    </row>
    <row r="48655" spans="9:10" ht="15.75">
      <c r="I48655" s="192"/>
      <c r="J48655" s="192"/>
    </row>
    <row r="48656" spans="9:10" ht="15.75">
      <c r="I48656" s="192"/>
      <c r="J48656" s="192"/>
    </row>
    <row r="48657" spans="9:10" ht="15.75">
      <c r="I48657" s="192"/>
      <c r="J48657" s="192"/>
    </row>
    <row r="48658" spans="9:10" ht="15.75">
      <c r="I48658" s="192"/>
      <c r="J48658" s="192"/>
    </row>
    <row r="48659" spans="9:10" ht="15.75">
      <c r="I48659" s="192"/>
      <c r="J48659" s="192"/>
    </row>
    <row r="48660" spans="9:10" ht="15.75">
      <c r="I48660" s="192"/>
      <c r="J48660" s="192"/>
    </row>
    <row r="48661" spans="9:10" ht="15.75">
      <c r="I48661" s="192"/>
      <c r="J48661" s="192"/>
    </row>
    <row r="48662" spans="9:10" ht="15.75">
      <c r="I48662" s="192"/>
      <c r="J48662" s="192"/>
    </row>
    <row r="48663" spans="9:10" ht="15.75">
      <c r="I48663" s="192"/>
      <c r="J48663" s="192"/>
    </row>
    <row r="48664" spans="9:10" ht="15.75">
      <c r="I48664" s="192"/>
      <c r="J48664" s="192"/>
    </row>
    <row r="48665" spans="9:10" ht="15.75">
      <c r="I48665" s="192"/>
      <c r="J48665" s="192"/>
    </row>
    <row r="48666" spans="9:10" ht="15.75">
      <c r="I48666" s="192"/>
      <c r="J48666" s="192"/>
    </row>
    <row r="48667" spans="9:10" ht="15.75">
      <c r="I48667" s="192"/>
      <c r="J48667" s="192"/>
    </row>
    <row r="48668" spans="9:10" ht="15.75">
      <c r="I48668" s="192"/>
      <c r="J48668" s="192"/>
    </row>
    <row r="48669" spans="9:10" ht="15.75">
      <c r="I48669" s="192"/>
      <c r="J48669" s="192"/>
    </row>
    <row r="48670" spans="9:10" ht="15.75">
      <c r="I48670" s="192"/>
      <c r="J48670" s="192"/>
    </row>
    <row r="48671" spans="9:10" ht="15.75">
      <c r="I48671" s="192"/>
      <c r="J48671" s="192"/>
    </row>
    <row r="48672" spans="9:10" ht="15.75">
      <c r="I48672" s="192"/>
      <c r="J48672" s="192"/>
    </row>
    <row r="48673" spans="9:10" ht="15.75">
      <c r="I48673" s="192"/>
      <c r="J48673" s="192"/>
    </row>
    <row r="48674" spans="9:10" ht="15.75">
      <c r="I48674" s="192"/>
      <c r="J48674" s="192"/>
    </row>
    <row r="48675" spans="9:10" ht="15.75">
      <c r="I48675" s="192"/>
      <c r="J48675" s="192"/>
    </row>
    <row r="48676" spans="9:10" ht="15.75">
      <c r="I48676" s="192"/>
      <c r="J48676" s="192"/>
    </row>
    <row r="48677" spans="9:10" ht="15.75">
      <c r="I48677" s="192"/>
      <c r="J48677" s="192"/>
    </row>
    <row r="48678" spans="9:10" ht="15.75">
      <c r="I48678" s="192"/>
      <c r="J48678" s="192"/>
    </row>
    <row r="48679" spans="9:10" ht="15.75">
      <c r="I48679" s="192"/>
      <c r="J48679" s="192"/>
    </row>
    <row r="48680" spans="9:10" ht="15.75">
      <c r="I48680" s="192"/>
      <c r="J48680" s="192"/>
    </row>
    <row r="48681" spans="9:10" ht="15.75">
      <c r="I48681" s="192"/>
      <c r="J48681" s="192"/>
    </row>
    <row r="48682" spans="9:10" ht="15.75">
      <c r="I48682" s="192"/>
      <c r="J48682" s="192"/>
    </row>
    <row r="48683" spans="9:10" ht="15.75">
      <c r="I48683" s="192"/>
      <c r="J48683" s="192"/>
    </row>
    <row r="48684" spans="9:10" ht="15.75">
      <c r="I48684" s="192"/>
      <c r="J48684" s="192"/>
    </row>
    <row r="48685" spans="9:10" ht="15.75">
      <c r="I48685" s="192"/>
      <c r="J48685" s="192"/>
    </row>
    <row r="48686" spans="9:10" ht="15.75">
      <c r="I48686" s="192"/>
      <c r="J48686" s="192"/>
    </row>
    <row r="48687" spans="9:10" ht="15.75">
      <c r="I48687" s="192"/>
      <c r="J48687" s="192"/>
    </row>
    <row r="48688" spans="9:10" ht="15.75">
      <c r="I48688" s="192"/>
      <c r="J48688" s="192"/>
    </row>
    <row r="48689" spans="9:10" ht="15.75">
      <c r="I48689" s="192"/>
      <c r="J48689" s="192"/>
    </row>
    <row r="48690" spans="9:10" ht="15.75">
      <c r="I48690" s="192"/>
      <c r="J48690" s="192"/>
    </row>
    <row r="48691" spans="9:10" ht="15.75">
      <c r="I48691" s="192"/>
      <c r="J48691" s="192"/>
    </row>
    <row r="48692" spans="9:10" ht="15.75">
      <c r="I48692" s="192"/>
      <c r="J48692" s="192"/>
    </row>
    <row r="48693" spans="9:10" ht="15.75">
      <c r="I48693" s="192"/>
      <c r="J48693" s="192"/>
    </row>
    <row r="48694" spans="9:10" ht="15.75">
      <c r="I48694" s="192"/>
      <c r="J48694" s="192"/>
    </row>
    <row r="48695" spans="9:10" ht="15.75">
      <c r="I48695" s="192"/>
      <c r="J48695" s="192"/>
    </row>
    <row r="48696" spans="9:10" ht="15.75">
      <c r="I48696" s="192"/>
      <c r="J48696" s="192"/>
    </row>
    <row r="48697" spans="9:10" ht="15.75">
      <c r="I48697" s="192"/>
      <c r="J48697" s="192"/>
    </row>
    <row r="48698" spans="9:10" ht="15.75">
      <c r="I48698" s="192"/>
      <c r="J48698" s="192"/>
    </row>
    <row r="48699" spans="9:10" ht="15.75">
      <c r="I48699" s="192"/>
      <c r="J48699" s="192"/>
    </row>
    <row r="48700" spans="9:10" ht="15.75">
      <c r="I48700" s="192"/>
      <c r="J48700" s="192"/>
    </row>
    <row r="48701" spans="9:10" ht="15.75">
      <c r="I48701" s="192"/>
      <c r="J48701" s="192"/>
    </row>
    <row r="48702" spans="9:10" ht="15.75">
      <c r="I48702" s="192"/>
      <c r="J48702" s="192"/>
    </row>
    <row r="48703" spans="9:10" ht="15.75">
      <c r="I48703" s="192"/>
      <c r="J48703" s="192"/>
    </row>
    <row r="48704" spans="9:10" ht="15.75">
      <c r="I48704" s="192"/>
      <c r="J48704" s="192"/>
    </row>
    <row r="48705" spans="9:10" ht="15.75">
      <c r="I48705" s="192"/>
      <c r="J48705" s="192"/>
    </row>
    <row r="48706" spans="9:10" ht="15.75">
      <c r="I48706" s="192"/>
      <c r="J48706" s="192"/>
    </row>
    <row r="48707" spans="9:10" ht="15.75">
      <c r="I48707" s="192"/>
      <c r="J48707" s="192"/>
    </row>
    <row r="48708" spans="9:10" ht="15.75">
      <c r="I48708" s="192"/>
      <c r="J48708" s="192"/>
    </row>
    <row r="48709" spans="9:10" ht="15.75">
      <c r="I48709" s="192"/>
      <c r="J48709" s="192"/>
    </row>
    <row r="48710" spans="9:10" ht="15.75">
      <c r="I48710" s="192"/>
      <c r="J48710" s="192"/>
    </row>
    <row r="48711" spans="9:10" ht="15.75">
      <c r="I48711" s="192"/>
      <c r="J48711" s="192"/>
    </row>
    <row r="48712" spans="9:10" ht="15.75">
      <c r="I48712" s="192"/>
      <c r="J48712" s="192"/>
    </row>
    <row r="48713" spans="9:10" ht="15.75">
      <c r="I48713" s="192"/>
      <c r="J48713" s="192"/>
    </row>
    <row r="48714" spans="9:10" ht="15.75">
      <c r="I48714" s="192"/>
      <c r="J48714" s="192"/>
    </row>
    <row r="48715" spans="9:10" ht="15.75">
      <c r="I48715" s="192"/>
      <c r="J48715" s="192"/>
    </row>
    <row r="48716" spans="9:10" ht="15.75">
      <c r="I48716" s="192"/>
      <c r="J48716" s="192"/>
    </row>
    <row r="48717" spans="9:10" ht="15.75">
      <c r="I48717" s="192"/>
      <c r="J48717" s="192"/>
    </row>
    <row r="48718" spans="9:10" ht="15.75">
      <c r="I48718" s="192"/>
      <c r="J48718" s="192"/>
    </row>
    <row r="48719" spans="9:10" ht="15.75">
      <c r="I48719" s="192"/>
      <c r="J48719" s="192"/>
    </row>
    <row r="48720" spans="9:10" ht="15.75">
      <c r="I48720" s="192"/>
      <c r="J48720" s="192"/>
    </row>
    <row r="48721" spans="9:10" ht="15.75">
      <c r="I48721" s="192"/>
      <c r="J48721" s="192"/>
    </row>
    <row r="48722" spans="9:10" ht="15.75">
      <c r="I48722" s="192"/>
      <c r="J48722" s="192"/>
    </row>
    <row r="48723" spans="9:10" ht="15.75">
      <c r="I48723" s="192"/>
      <c r="J48723" s="192"/>
    </row>
    <row r="48724" spans="9:10" ht="15.75">
      <c r="I48724" s="192"/>
      <c r="J48724" s="192"/>
    </row>
    <row r="48725" spans="9:10" ht="15.75">
      <c r="I48725" s="192"/>
      <c r="J48725" s="192"/>
    </row>
    <row r="48726" spans="9:10" ht="15.75">
      <c r="I48726" s="192"/>
      <c r="J48726" s="192"/>
    </row>
    <row r="48727" spans="9:10" ht="15.75">
      <c r="I48727" s="192"/>
      <c r="J48727" s="192"/>
    </row>
    <row r="48728" spans="9:10" ht="15.75">
      <c r="I48728" s="192"/>
      <c r="J48728" s="192"/>
    </row>
    <row r="48729" spans="9:10" ht="15.75">
      <c r="I48729" s="192"/>
      <c r="J48729" s="192"/>
    </row>
    <row r="48730" spans="9:10" ht="15.75">
      <c r="I48730" s="192"/>
      <c r="J48730" s="192"/>
    </row>
    <row r="48731" spans="9:10" ht="15.75">
      <c r="I48731" s="192"/>
      <c r="J48731" s="192"/>
    </row>
    <row r="48732" spans="9:10" ht="15.75">
      <c r="I48732" s="192"/>
      <c r="J48732" s="192"/>
    </row>
    <row r="48733" spans="9:10" ht="15.75">
      <c r="I48733" s="192"/>
      <c r="J48733" s="192"/>
    </row>
    <row r="48734" spans="9:10" ht="15.75">
      <c r="I48734" s="192"/>
      <c r="J48734" s="192"/>
    </row>
    <row r="48735" spans="9:10" ht="15.75">
      <c r="I48735" s="192"/>
      <c r="J48735" s="192"/>
    </row>
    <row r="48736" spans="9:10" ht="15.75">
      <c r="I48736" s="192"/>
      <c r="J48736" s="192"/>
    </row>
    <row r="48737" spans="9:10" ht="15.75">
      <c r="I48737" s="192"/>
      <c r="J48737" s="192"/>
    </row>
    <row r="48738" spans="9:10" ht="15.75">
      <c r="I48738" s="192"/>
      <c r="J48738" s="192"/>
    </row>
    <row r="48739" spans="9:10" ht="15.75">
      <c r="I48739" s="192"/>
      <c r="J48739" s="192"/>
    </row>
    <row r="48740" spans="9:10" ht="15.75">
      <c r="I48740" s="192"/>
      <c r="J48740" s="192"/>
    </row>
    <row r="48741" spans="9:10" ht="15.75">
      <c r="I48741" s="192"/>
      <c r="J48741" s="192"/>
    </row>
    <row r="48742" spans="9:10" ht="15.75">
      <c r="I48742" s="192"/>
      <c r="J48742" s="192"/>
    </row>
    <row r="48743" spans="9:10" ht="15.75">
      <c r="I48743" s="192"/>
      <c r="J48743" s="192"/>
    </row>
    <row r="48744" spans="9:10" ht="15.75">
      <c r="I48744" s="192"/>
      <c r="J48744" s="192"/>
    </row>
    <row r="48745" spans="9:10" ht="15.75">
      <c r="I48745" s="192"/>
      <c r="J48745" s="192"/>
    </row>
    <row r="48746" spans="9:10" ht="15.75">
      <c r="I48746" s="192"/>
      <c r="J48746" s="192"/>
    </row>
    <row r="48747" spans="9:10" ht="15.75">
      <c r="I48747" s="192"/>
      <c r="J48747" s="192"/>
    </row>
    <row r="48748" spans="9:10" ht="15.75">
      <c r="I48748" s="192"/>
      <c r="J48748" s="192"/>
    </row>
    <row r="48749" spans="9:10" ht="15.75">
      <c r="I48749" s="192"/>
      <c r="J48749" s="192"/>
    </row>
    <row r="48750" spans="9:10" ht="15.75">
      <c r="I48750" s="192"/>
      <c r="J48750" s="192"/>
    </row>
    <row r="48751" spans="9:10" ht="15.75">
      <c r="I48751" s="192"/>
      <c r="J48751" s="192"/>
    </row>
    <row r="48752" spans="9:10" ht="15.75">
      <c r="I48752" s="192"/>
      <c r="J48752" s="192"/>
    </row>
    <row r="48753" spans="9:10" ht="15.75">
      <c r="I48753" s="192"/>
      <c r="J48753" s="192"/>
    </row>
    <row r="48754" spans="9:10" ht="15.75">
      <c r="I48754" s="192"/>
      <c r="J48754" s="192"/>
    </row>
    <row r="48755" spans="9:10" ht="15.75">
      <c r="I48755" s="192"/>
      <c r="J48755" s="192"/>
    </row>
    <row r="48756" spans="9:10" ht="15.75">
      <c r="I48756" s="192"/>
      <c r="J48756" s="192"/>
    </row>
    <row r="48757" spans="9:10" ht="15.75">
      <c r="I48757" s="192"/>
      <c r="J48757" s="192"/>
    </row>
    <row r="48758" spans="9:10" ht="15.75">
      <c r="I48758" s="192"/>
      <c r="J48758" s="192"/>
    </row>
    <row r="48759" spans="9:10" ht="15.75">
      <c r="I48759" s="192"/>
      <c r="J48759" s="192"/>
    </row>
    <row r="48760" spans="9:10" ht="15.75">
      <c r="I48760" s="192"/>
      <c r="J48760" s="192"/>
    </row>
    <row r="48761" spans="9:10" ht="15.75">
      <c r="I48761" s="192"/>
      <c r="J48761" s="192"/>
    </row>
    <row r="48762" spans="9:10" ht="15.75">
      <c r="I48762" s="192"/>
      <c r="J48762" s="192"/>
    </row>
    <row r="48763" spans="9:10" ht="15.75">
      <c r="I48763" s="192"/>
      <c r="J48763" s="192"/>
    </row>
    <row r="48764" spans="9:10" ht="15.75">
      <c r="I48764" s="192"/>
      <c r="J48764" s="192"/>
    </row>
    <row r="48765" spans="9:10" ht="15.75">
      <c r="I48765" s="192"/>
      <c r="J48765" s="192"/>
    </row>
    <row r="48766" spans="9:10" ht="15.75">
      <c r="I48766" s="192"/>
      <c r="J48766" s="192"/>
    </row>
    <row r="48767" spans="9:10" ht="15.75">
      <c r="I48767" s="192"/>
      <c r="J48767" s="192"/>
    </row>
    <row r="48768" spans="9:10" ht="15.75">
      <c r="I48768" s="192"/>
      <c r="J48768" s="192"/>
    </row>
    <row r="48769" spans="9:10" ht="15.75">
      <c r="I48769" s="192"/>
      <c r="J48769" s="192"/>
    </row>
    <row r="48770" spans="9:10" ht="15.75">
      <c r="I48770" s="192"/>
      <c r="J48770" s="192"/>
    </row>
    <row r="48771" spans="9:10" ht="15.75">
      <c r="I48771" s="192"/>
      <c r="J48771" s="192"/>
    </row>
    <row r="48772" spans="9:10" ht="15.75">
      <c r="I48772" s="192"/>
      <c r="J48772" s="192"/>
    </row>
    <row r="48773" spans="9:10" ht="15.75">
      <c r="I48773" s="192"/>
      <c r="J48773" s="192"/>
    </row>
    <row r="48774" spans="9:10" ht="15.75">
      <c r="I48774" s="192"/>
      <c r="J48774" s="192"/>
    </row>
    <row r="48775" spans="9:10" ht="15.75">
      <c r="I48775" s="192"/>
      <c r="J48775" s="192"/>
    </row>
    <row r="48776" spans="9:10" ht="15.75">
      <c r="I48776" s="192"/>
      <c r="J48776" s="192"/>
    </row>
    <row r="48777" spans="9:10" ht="15.75">
      <c r="I48777" s="192"/>
      <c r="J48777" s="192"/>
    </row>
    <row r="48778" spans="9:10" ht="15.75">
      <c r="I48778" s="192"/>
      <c r="J48778" s="192"/>
    </row>
    <row r="48779" spans="9:10" ht="15.75">
      <c r="I48779" s="192"/>
      <c r="J48779" s="192"/>
    </row>
    <row r="48780" spans="9:10" ht="15.75">
      <c r="I48780" s="192"/>
      <c r="J48780" s="192"/>
    </row>
    <row r="48781" spans="9:10" ht="15.75">
      <c r="I48781" s="192"/>
      <c r="J48781" s="192"/>
    </row>
    <row r="48782" spans="9:10" ht="15.75">
      <c r="I48782" s="192"/>
      <c r="J48782" s="192"/>
    </row>
    <row r="48783" spans="9:10" ht="15.75">
      <c r="I48783" s="192"/>
      <c r="J48783" s="192"/>
    </row>
    <row r="48784" spans="9:10" ht="15.75">
      <c r="I48784" s="192"/>
      <c r="J48784" s="192"/>
    </row>
    <row r="48785" spans="9:10" ht="15.75">
      <c r="I48785" s="192"/>
      <c r="J48785" s="192"/>
    </row>
    <row r="48786" spans="9:10" ht="15.75">
      <c r="I48786" s="192"/>
      <c r="J48786" s="192"/>
    </row>
    <row r="48787" spans="9:10" ht="15.75">
      <c r="I48787" s="192"/>
      <c r="J48787" s="192"/>
    </row>
    <row r="48788" spans="9:10" ht="15.75">
      <c r="I48788" s="192"/>
      <c r="J48788" s="192"/>
    </row>
    <row r="48789" spans="9:10" ht="15.75">
      <c r="I48789" s="192"/>
      <c r="J48789" s="192"/>
    </row>
    <row r="48790" spans="9:10" ht="15.75">
      <c r="I48790" s="192"/>
      <c r="J48790" s="192"/>
    </row>
    <row r="48791" spans="9:10" ht="15.75">
      <c r="I48791" s="192"/>
      <c r="J48791" s="192"/>
    </row>
    <row r="48792" spans="9:10" ht="15.75">
      <c r="I48792" s="192"/>
      <c r="J48792" s="192"/>
    </row>
    <row r="48793" spans="9:10" ht="15.75">
      <c r="I48793" s="192"/>
      <c r="J48793" s="192"/>
    </row>
    <row r="48794" spans="9:10" ht="15.75">
      <c r="I48794" s="192"/>
      <c r="J48794" s="192"/>
    </row>
    <row r="48795" spans="9:10" ht="15.75">
      <c r="I48795" s="192"/>
      <c r="J48795" s="192"/>
    </row>
    <row r="48796" spans="9:10" ht="15.75">
      <c r="I48796" s="192"/>
      <c r="J48796" s="192"/>
    </row>
    <row r="48797" spans="9:10" ht="15.75">
      <c r="I48797" s="192"/>
      <c r="J48797" s="192"/>
    </row>
    <row r="48798" spans="9:10" ht="15.75">
      <c r="I48798" s="192"/>
      <c r="J48798" s="192"/>
    </row>
    <row r="48799" spans="9:10" ht="15.75">
      <c r="I48799" s="192"/>
      <c r="J48799" s="192"/>
    </row>
    <row r="48800" spans="9:10" ht="15.75">
      <c r="I48800" s="192"/>
      <c r="J48800" s="192"/>
    </row>
    <row r="48801" spans="9:10" ht="15.75">
      <c r="I48801" s="192"/>
      <c r="J48801" s="192"/>
    </row>
    <row r="48802" spans="9:10" ht="15.75">
      <c r="I48802" s="192"/>
      <c r="J48802" s="192"/>
    </row>
    <row r="48803" spans="9:10" ht="15.75">
      <c r="I48803" s="192"/>
      <c r="J48803" s="192"/>
    </row>
    <row r="48804" spans="9:10" ht="15.75">
      <c r="I48804" s="192"/>
      <c r="J48804" s="192"/>
    </row>
    <row r="48805" spans="9:10" ht="15.75">
      <c r="I48805" s="192"/>
      <c r="J48805" s="192"/>
    </row>
    <row r="48806" spans="9:10" ht="15.75">
      <c r="I48806" s="192"/>
      <c r="J48806" s="192"/>
    </row>
    <row r="48807" spans="9:10" ht="15.75">
      <c r="I48807" s="192"/>
      <c r="J48807" s="192"/>
    </row>
    <row r="48808" spans="9:10" ht="15.75">
      <c r="I48808" s="192"/>
      <c r="J48808" s="192"/>
    </row>
    <row r="48809" spans="9:10" ht="15.75">
      <c r="I48809" s="192"/>
      <c r="J48809" s="192"/>
    </row>
    <row r="48810" spans="9:10" ht="15.75">
      <c r="I48810" s="192"/>
      <c r="J48810" s="192"/>
    </row>
    <row r="48811" spans="9:10" ht="15.75">
      <c r="I48811" s="192"/>
      <c r="J48811" s="192"/>
    </row>
    <row r="48812" spans="9:10" ht="15.75">
      <c r="I48812" s="192"/>
      <c r="J48812" s="192"/>
    </row>
    <row r="48813" spans="9:10" ht="15.75">
      <c r="I48813" s="192"/>
      <c r="J48813" s="192"/>
    </row>
    <row r="48814" spans="9:10" ht="15.75">
      <c r="I48814" s="192"/>
      <c r="J48814" s="192"/>
    </row>
    <row r="48815" spans="9:10" ht="15.75">
      <c r="I48815" s="192"/>
      <c r="J48815" s="192"/>
    </row>
    <row r="48816" spans="9:10" ht="15.75">
      <c r="I48816" s="192"/>
      <c r="J48816" s="192"/>
    </row>
    <row r="48817" spans="9:10" ht="15.75">
      <c r="I48817" s="192"/>
      <c r="J48817" s="192"/>
    </row>
    <row r="48818" spans="9:10" ht="15.75">
      <c r="I48818" s="192"/>
      <c r="J48818" s="192"/>
    </row>
    <row r="48819" spans="9:10" ht="15.75">
      <c r="I48819" s="192"/>
      <c r="J48819" s="192"/>
    </row>
    <row r="48820" spans="9:10" ht="15.75">
      <c r="I48820" s="192"/>
      <c r="J48820" s="192"/>
    </row>
    <row r="48821" spans="9:10" ht="15.75">
      <c r="I48821" s="192"/>
      <c r="J48821" s="192"/>
    </row>
    <row r="48822" spans="9:10" ht="15.75">
      <c r="I48822" s="192"/>
      <c r="J48822" s="192"/>
    </row>
    <row r="48823" spans="9:10" ht="15.75">
      <c r="I48823" s="192"/>
      <c r="J48823" s="192"/>
    </row>
    <row r="48824" spans="9:10" ht="15.75">
      <c r="I48824" s="192"/>
      <c r="J48824" s="192"/>
    </row>
    <row r="48825" spans="9:10" ht="15.75">
      <c r="I48825" s="192"/>
      <c r="J48825" s="192"/>
    </row>
    <row r="48826" spans="9:10" ht="15.75">
      <c r="I48826" s="192"/>
      <c r="J48826" s="192"/>
    </row>
    <row r="48827" spans="9:10" ht="15.75">
      <c r="I48827" s="192"/>
      <c r="J48827" s="192"/>
    </row>
    <row r="48828" spans="9:10" ht="15.75">
      <c r="I48828" s="192"/>
      <c r="J48828" s="192"/>
    </row>
    <row r="48829" spans="9:10" ht="15.75">
      <c r="I48829" s="192"/>
      <c r="J48829" s="192"/>
    </row>
    <row r="48830" spans="9:10" ht="15.75">
      <c r="I48830" s="192"/>
      <c r="J48830" s="192"/>
    </row>
    <row r="48831" spans="9:10" ht="15.75">
      <c r="I48831" s="192"/>
      <c r="J48831" s="192"/>
    </row>
    <row r="48832" spans="9:10" ht="15.75">
      <c r="I48832" s="192"/>
      <c r="J48832" s="192"/>
    </row>
    <row r="48833" spans="9:10" ht="15.75">
      <c r="I48833" s="192"/>
      <c r="J48833" s="192"/>
    </row>
    <row r="48834" spans="9:10" ht="15.75">
      <c r="I48834" s="192"/>
      <c r="J48834" s="192"/>
    </row>
    <row r="48835" spans="9:10" ht="15.75">
      <c r="I48835" s="192"/>
      <c r="J48835" s="192"/>
    </row>
    <row r="48836" spans="9:10" ht="15.75">
      <c r="I48836" s="192"/>
      <c r="J48836" s="192"/>
    </row>
    <row r="48837" spans="9:10" ht="15.75">
      <c r="I48837" s="192"/>
      <c r="J48837" s="192"/>
    </row>
    <row r="48838" spans="9:10" ht="15.75">
      <c r="I48838" s="192"/>
      <c r="J48838" s="192"/>
    </row>
    <row r="48839" spans="9:10" ht="15.75">
      <c r="I48839" s="192"/>
      <c r="J48839" s="192"/>
    </row>
    <row r="48840" spans="9:10" ht="15.75">
      <c r="I48840" s="192"/>
      <c r="J48840" s="192"/>
    </row>
    <row r="48841" spans="9:10" ht="15.75">
      <c r="I48841" s="192"/>
      <c r="J48841" s="192"/>
    </row>
    <row r="48842" spans="9:10" ht="15.75">
      <c r="I48842" s="192"/>
      <c r="J48842" s="192"/>
    </row>
    <row r="48843" spans="9:10" ht="15.75">
      <c r="I48843" s="192"/>
      <c r="J48843" s="192"/>
    </row>
    <row r="48844" spans="9:10" ht="15.75">
      <c r="I48844" s="192"/>
      <c r="J48844" s="192"/>
    </row>
    <row r="48845" spans="9:10" ht="15.75">
      <c r="I48845" s="192"/>
      <c r="J48845" s="192"/>
    </row>
    <row r="48846" spans="9:10" ht="15.75">
      <c r="I48846" s="192"/>
      <c r="J48846" s="192"/>
    </row>
    <row r="48847" spans="9:10" ht="15.75">
      <c r="I48847" s="192"/>
      <c r="J48847" s="192"/>
    </row>
    <row r="48848" spans="9:10" ht="15.75">
      <c r="I48848" s="192"/>
      <c r="J48848" s="192"/>
    </row>
    <row r="48849" spans="9:10" ht="15.75">
      <c r="I48849" s="192"/>
      <c r="J48849" s="192"/>
    </row>
    <row r="48850" spans="9:10" ht="15.75">
      <c r="I48850" s="192"/>
      <c r="J48850" s="192"/>
    </row>
    <row r="48851" spans="9:10" ht="15.75">
      <c r="I48851" s="192"/>
      <c r="J48851" s="192"/>
    </row>
    <row r="48852" spans="9:10" ht="15.75">
      <c r="I48852" s="192"/>
      <c r="J48852" s="192"/>
    </row>
    <row r="48853" spans="9:10" ht="15.75">
      <c r="I48853" s="192"/>
      <c r="J48853" s="192"/>
    </row>
    <row r="48854" spans="9:10" ht="15.75">
      <c r="I48854" s="192"/>
      <c r="J48854" s="192"/>
    </row>
    <row r="48855" spans="9:10" ht="15.75">
      <c r="I48855" s="192"/>
      <c r="J48855" s="192"/>
    </row>
    <row r="48856" spans="9:10" ht="15.75">
      <c r="I48856" s="192"/>
      <c r="J48856" s="192"/>
    </row>
    <row r="48857" spans="9:10" ht="15.75">
      <c r="I48857" s="192"/>
      <c r="J48857" s="192"/>
    </row>
    <row r="48858" spans="9:10" ht="15.75">
      <c r="I48858" s="192"/>
      <c r="J48858" s="192"/>
    </row>
    <row r="48859" spans="9:10" ht="15.75">
      <c r="I48859" s="192"/>
      <c r="J48859" s="192"/>
    </row>
    <row r="48860" spans="9:10" ht="15.75">
      <c r="I48860" s="192"/>
      <c r="J48860" s="192"/>
    </row>
    <row r="48861" spans="9:10" ht="15.75">
      <c r="I48861" s="192"/>
      <c r="J48861" s="192"/>
    </row>
    <row r="48862" spans="9:10" ht="15.75">
      <c r="I48862" s="192"/>
      <c r="J48862" s="192"/>
    </row>
    <row r="48863" spans="9:10" ht="15.75">
      <c r="I48863" s="192"/>
      <c r="J48863" s="192"/>
    </row>
    <row r="48864" spans="9:10" ht="15.75">
      <c r="I48864" s="192"/>
      <c r="J48864" s="192"/>
    </row>
    <row r="48865" spans="9:10" ht="15.75">
      <c r="I48865" s="192"/>
      <c r="J48865" s="192"/>
    </row>
    <row r="48866" spans="9:10" ht="15.75">
      <c r="I48866" s="192"/>
      <c r="J48866" s="192"/>
    </row>
    <row r="48867" spans="9:10" ht="15.75">
      <c r="I48867" s="192"/>
      <c r="J48867" s="192"/>
    </row>
    <row r="48868" spans="9:10" ht="15.75">
      <c r="I48868" s="192"/>
      <c r="J48868" s="192"/>
    </row>
    <row r="48869" spans="9:10" ht="15.75">
      <c r="I48869" s="192"/>
      <c r="J48869" s="192"/>
    </row>
    <row r="48870" spans="9:10" ht="15.75">
      <c r="I48870" s="192"/>
      <c r="J48870" s="192"/>
    </row>
    <row r="48871" spans="9:10" ht="15.75">
      <c r="I48871" s="192"/>
      <c r="J48871" s="192"/>
    </row>
    <row r="48872" spans="9:10" ht="15.75">
      <c r="I48872" s="192"/>
      <c r="J48872" s="192"/>
    </row>
    <row r="48873" spans="9:10" ht="15.75">
      <c r="I48873" s="192"/>
      <c r="J48873" s="192"/>
    </row>
    <row r="48874" spans="9:10" ht="15.75">
      <c r="I48874" s="192"/>
      <c r="J48874" s="192"/>
    </row>
    <row r="48875" spans="9:10" ht="15.75">
      <c r="I48875" s="192"/>
      <c r="J48875" s="192"/>
    </row>
    <row r="48876" spans="9:10" ht="15.75">
      <c r="I48876" s="192"/>
      <c r="J48876" s="192"/>
    </row>
    <row r="48877" spans="9:10" ht="15.75">
      <c r="I48877" s="192"/>
      <c r="J48877" s="192"/>
    </row>
    <row r="48878" spans="9:10" ht="15.75">
      <c r="I48878" s="192"/>
      <c r="J48878" s="192"/>
    </row>
    <row r="48879" spans="9:10" ht="15.75">
      <c r="I48879" s="192"/>
      <c r="J48879" s="192"/>
    </row>
    <row r="48880" spans="9:10" ht="15.75">
      <c r="I48880" s="192"/>
      <c r="J48880" s="192"/>
    </row>
    <row r="48881" spans="9:10" ht="15.75">
      <c r="I48881" s="192"/>
      <c r="J48881" s="192"/>
    </row>
    <row r="48882" spans="9:10" ht="15.75">
      <c r="I48882" s="192"/>
      <c r="J48882" s="192"/>
    </row>
    <row r="48883" spans="9:10" ht="15.75">
      <c r="I48883" s="192"/>
      <c r="J48883" s="192"/>
    </row>
    <row r="48884" spans="9:10" ht="15.75">
      <c r="I48884" s="192"/>
      <c r="J48884" s="192"/>
    </row>
    <row r="48885" spans="9:10" ht="15.75">
      <c r="I48885" s="192"/>
      <c r="J48885" s="192"/>
    </row>
    <row r="48886" spans="9:10" ht="15.75">
      <c r="I48886" s="192"/>
      <c r="J48886" s="192"/>
    </row>
    <row r="48887" spans="9:10" ht="15.75">
      <c r="I48887" s="192"/>
      <c r="J48887" s="192"/>
    </row>
    <row r="48888" spans="9:10" ht="15.75">
      <c r="I48888" s="192"/>
      <c r="J48888" s="192"/>
    </row>
    <row r="48889" spans="9:10" ht="15.75">
      <c r="I48889" s="192"/>
      <c r="J48889" s="192"/>
    </row>
    <row r="48890" spans="9:10" ht="15.75">
      <c r="I48890" s="192"/>
      <c r="J48890" s="192"/>
    </row>
    <row r="48891" spans="9:10" ht="15.75">
      <c r="I48891" s="192"/>
      <c r="J48891" s="192"/>
    </row>
    <row r="48892" spans="9:10" ht="15.75">
      <c r="I48892" s="192"/>
      <c r="J48892" s="192"/>
    </row>
    <row r="48893" spans="9:10" ht="15.75">
      <c r="I48893" s="192"/>
      <c r="J48893" s="192"/>
    </row>
    <row r="48894" spans="9:10" ht="15.75">
      <c r="I48894" s="192"/>
      <c r="J48894" s="192"/>
    </row>
    <row r="48895" spans="9:10" ht="15.75">
      <c r="I48895" s="192"/>
      <c r="J48895" s="192"/>
    </row>
    <row r="48896" spans="9:10" ht="15.75">
      <c r="I48896" s="192"/>
      <c r="J48896" s="192"/>
    </row>
    <row r="48897" spans="9:10" ht="15.75">
      <c r="I48897" s="192"/>
      <c r="J48897" s="192"/>
    </row>
    <row r="48898" spans="9:10" ht="15.75">
      <c r="I48898" s="192"/>
      <c r="J48898" s="192"/>
    </row>
    <row r="48899" spans="9:10" ht="15.75">
      <c r="I48899" s="192"/>
      <c r="J48899" s="192"/>
    </row>
    <row r="48900" spans="9:10" ht="15.75">
      <c r="I48900" s="192"/>
      <c r="J48900" s="192"/>
    </row>
    <row r="48901" spans="9:10" ht="15.75">
      <c r="I48901" s="192"/>
      <c r="J48901" s="192"/>
    </row>
    <row r="48902" spans="9:10" ht="15.75">
      <c r="I48902" s="192"/>
      <c r="J48902" s="192"/>
    </row>
    <row r="48903" spans="9:10" ht="15.75">
      <c r="I48903" s="192"/>
      <c r="J48903" s="192"/>
    </row>
    <row r="48904" spans="9:10" ht="15.75">
      <c r="I48904" s="192"/>
      <c r="J48904" s="192"/>
    </row>
    <row r="48905" spans="9:10" ht="15.75">
      <c r="I48905" s="192"/>
      <c r="J48905" s="192"/>
    </row>
    <row r="48906" spans="9:10" ht="15.75">
      <c r="I48906" s="192"/>
      <c r="J48906" s="192"/>
    </row>
    <row r="48907" spans="9:10" ht="15.75">
      <c r="I48907" s="192"/>
      <c r="J48907" s="192"/>
    </row>
    <row r="48908" spans="9:10" ht="15.75">
      <c r="I48908" s="192"/>
      <c r="J48908" s="192"/>
    </row>
    <row r="48909" spans="9:10" ht="15.75">
      <c r="I48909" s="192"/>
      <c r="J48909" s="192"/>
    </row>
    <row r="48910" spans="9:10" ht="15.75">
      <c r="I48910" s="192"/>
      <c r="J48910" s="192"/>
    </row>
    <row r="48911" spans="9:10" ht="15.75">
      <c r="I48911" s="192"/>
      <c r="J48911" s="192"/>
    </row>
    <row r="48912" spans="9:10" ht="15.75">
      <c r="I48912" s="192"/>
      <c r="J48912" s="192"/>
    </row>
    <row r="48913" spans="9:10" ht="15.75">
      <c r="I48913" s="192"/>
      <c r="J48913" s="192"/>
    </row>
    <row r="48914" spans="9:10" ht="15.75">
      <c r="I48914" s="192"/>
      <c r="J48914" s="192"/>
    </row>
    <row r="48915" spans="9:10" ht="15.75">
      <c r="I48915" s="192"/>
      <c r="J48915" s="192"/>
    </row>
    <row r="48916" spans="9:10" ht="15.75">
      <c r="I48916" s="192"/>
      <c r="J48916" s="192"/>
    </row>
    <row r="48917" spans="9:10" ht="15.75">
      <c r="I48917" s="192"/>
      <c r="J48917" s="192"/>
    </row>
    <row r="48918" spans="9:10" ht="15.75">
      <c r="I48918" s="192"/>
      <c r="J48918" s="192"/>
    </row>
    <row r="48919" spans="9:10" ht="15.75">
      <c r="I48919" s="192"/>
      <c r="J48919" s="192"/>
    </row>
    <row r="48920" spans="9:10" ht="15.75">
      <c r="I48920" s="192"/>
      <c r="J48920" s="192"/>
    </row>
    <row r="48921" spans="9:10" ht="15.75">
      <c r="I48921" s="192"/>
      <c r="J48921" s="192"/>
    </row>
    <row r="48922" spans="9:10" ht="15.75">
      <c r="I48922" s="192"/>
      <c r="J48922" s="192"/>
    </row>
    <row r="48923" spans="9:10" ht="15.75">
      <c r="I48923" s="192"/>
      <c r="J48923" s="192"/>
    </row>
    <row r="48924" spans="9:10" ht="15.75">
      <c r="I48924" s="192"/>
      <c r="J48924" s="192"/>
    </row>
    <row r="48925" spans="9:10" ht="15.75">
      <c r="I48925" s="192"/>
      <c r="J48925" s="192"/>
    </row>
    <row r="48926" spans="9:10" ht="15.75">
      <c r="I48926" s="192"/>
      <c r="J48926" s="192"/>
    </row>
    <row r="48927" spans="9:10" ht="15.75">
      <c r="I48927" s="192"/>
      <c r="J48927" s="192"/>
    </row>
    <row r="48928" spans="9:10" ht="15.75">
      <c r="I48928" s="192"/>
      <c r="J48928" s="192"/>
    </row>
    <row r="48929" spans="9:10" ht="15.75">
      <c r="I48929" s="192"/>
      <c r="J48929" s="192"/>
    </row>
    <row r="48930" spans="9:10" ht="15.75">
      <c r="I48930" s="192"/>
      <c r="J48930" s="192"/>
    </row>
    <row r="48931" spans="9:10" ht="15.75">
      <c r="I48931" s="192"/>
      <c r="J48931" s="192"/>
    </row>
    <row r="48932" spans="9:10" ht="15.75">
      <c r="I48932" s="192"/>
      <c r="J48932" s="192"/>
    </row>
    <row r="48933" spans="9:10" ht="15.75">
      <c r="I48933" s="192"/>
      <c r="J48933" s="192"/>
    </row>
    <row r="48934" spans="9:10" ht="15.75">
      <c r="I48934" s="192"/>
      <c r="J48934" s="192"/>
    </row>
    <row r="48935" spans="9:10" ht="15.75">
      <c r="I48935" s="192"/>
      <c r="J48935" s="192"/>
    </row>
    <row r="48936" spans="9:10" ht="15.75">
      <c r="I48936" s="192"/>
      <c r="J48936" s="192"/>
    </row>
    <row r="48937" spans="9:10" ht="15.75">
      <c r="I48937" s="192"/>
      <c r="J48937" s="192"/>
    </row>
    <row r="48938" spans="9:10" ht="15.75">
      <c r="I48938" s="192"/>
      <c r="J48938" s="192"/>
    </row>
    <row r="48939" spans="9:10" ht="15.75">
      <c r="I48939" s="192"/>
      <c r="J48939" s="192"/>
    </row>
    <row r="48940" spans="9:10" ht="15.75">
      <c r="I48940" s="192"/>
      <c r="J48940" s="192"/>
    </row>
    <row r="48941" spans="9:10" ht="15.75">
      <c r="I48941" s="192"/>
      <c r="J48941" s="192"/>
    </row>
    <row r="48942" spans="9:10" ht="15.75">
      <c r="I48942" s="192"/>
      <c r="J48942" s="192"/>
    </row>
    <row r="48943" spans="9:10" ht="15.75">
      <c r="I48943" s="192"/>
      <c r="J48943" s="192"/>
    </row>
    <row r="48944" spans="9:10" ht="15.75">
      <c r="I48944" s="192"/>
      <c r="J48944" s="192"/>
    </row>
    <row r="48945" spans="9:10" ht="15.75">
      <c r="I48945" s="192"/>
      <c r="J48945" s="192"/>
    </row>
    <row r="48946" spans="9:10" ht="15.75">
      <c r="I48946" s="192"/>
      <c r="J48946" s="192"/>
    </row>
    <row r="48947" spans="9:10" ht="15.75">
      <c r="I48947" s="192"/>
      <c r="J48947" s="192"/>
    </row>
    <row r="48948" spans="9:10" ht="15.75">
      <c r="I48948" s="192"/>
      <c r="J48948" s="192"/>
    </row>
    <row r="48949" spans="9:10" ht="15.75">
      <c r="I48949" s="192"/>
      <c r="J48949" s="192"/>
    </row>
    <row r="48950" spans="9:10" ht="15.75">
      <c r="I48950" s="192"/>
      <c r="J48950" s="192"/>
    </row>
    <row r="48951" spans="9:10" ht="15.75">
      <c r="I48951" s="192"/>
      <c r="J48951" s="192"/>
    </row>
    <row r="48952" spans="9:10" ht="15.75">
      <c r="I48952" s="192"/>
      <c r="J48952" s="192"/>
    </row>
    <row r="48953" spans="9:10" ht="15.75">
      <c r="I48953" s="192"/>
      <c r="J48953" s="192"/>
    </row>
    <row r="48954" spans="9:10" ht="15.75">
      <c r="I48954" s="192"/>
      <c r="J48954" s="192"/>
    </row>
    <row r="48955" spans="9:10" ht="15.75">
      <c r="I48955" s="192"/>
      <c r="J48955" s="192"/>
    </row>
    <row r="48956" spans="9:10" ht="15.75">
      <c r="I48956" s="192"/>
      <c r="J48956" s="192"/>
    </row>
    <row r="48957" spans="9:10" ht="15.75">
      <c r="I48957" s="192"/>
      <c r="J48957" s="192"/>
    </row>
    <row r="48958" spans="9:10" ht="15.75">
      <c r="I48958" s="192"/>
      <c r="J48958" s="192"/>
    </row>
    <row r="48959" spans="9:10" ht="15.75">
      <c r="I48959" s="192"/>
      <c r="J48959" s="192"/>
    </row>
    <row r="48960" spans="9:10" ht="15.75">
      <c r="I48960" s="192"/>
      <c r="J48960" s="192"/>
    </row>
    <row r="48961" spans="9:10" ht="15.75">
      <c r="I48961" s="192"/>
      <c r="J48961" s="192"/>
    </row>
    <row r="48962" spans="9:10" ht="15.75">
      <c r="I48962" s="192"/>
      <c r="J48962" s="192"/>
    </row>
    <row r="48963" spans="9:10" ht="15.75">
      <c r="I48963" s="192"/>
      <c r="J48963" s="192"/>
    </row>
    <row r="48964" spans="9:10" ht="15.75">
      <c r="I48964" s="192"/>
      <c r="J48964" s="192"/>
    </row>
    <row r="48965" spans="9:10" ht="15.75">
      <c r="I48965" s="192"/>
      <c r="J48965" s="192"/>
    </row>
    <row r="48966" spans="9:10" ht="15.75">
      <c r="I48966" s="192"/>
      <c r="J48966" s="192"/>
    </row>
    <row r="48967" spans="9:10" ht="15.75">
      <c r="I48967" s="192"/>
      <c r="J48967" s="192"/>
    </row>
    <row r="48968" spans="9:10" ht="15.75">
      <c r="I48968" s="192"/>
      <c r="J48968" s="192"/>
    </row>
    <row r="48969" spans="9:10" ht="15.75">
      <c r="I48969" s="192"/>
      <c r="J48969" s="192"/>
    </row>
    <row r="48970" spans="9:10" ht="15.75">
      <c r="I48970" s="192"/>
      <c r="J48970" s="192"/>
    </row>
    <row r="48971" spans="9:10" ht="15.75">
      <c r="I48971" s="192"/>
      <c r="J48971" s="192"/>
    </row>
    <row r="48972" spans="9:10" ht="15.75">
      <c r="I48972" s="192"/>
      <c r="J48972" s="192"/>
    </row>
    <row r="48973" spans="9:10" ht="15.75">
      <c r="I48973" s="192"/>
      <c r="J48973" s="192"/>
    </row>
    <row r="48974" spans="9:10" ht="15.75">
      <c r="I48974" s="192"/>
      <c r="J48974" s="192"/>
    </row>
    <row r="48975" spans="9:10" ht="15.75">
      <c r="I48975" s="192"/>
      <c r="J48975" s="192"/>
    </row>
    <row r="48976" spans="9:10" ht="15.75">
      <c r="I48976" s="192"/>
      <c r="J48976" s="192"/>
    </row>
    <row r="48977" spans="9:10" ht="15.75">
      <c r="I48977" s="192"/>
      <c r="J48977" s="192"/>
    </row>
    <row r="48978" spans="9:10" ht="15.75">
      <c r="I48978" s="192"/>
      <c r="J48978" s="192"/>
    </row>
    <row r="48979" spans="9:10" ht="15.75">
      <c r="I48979" s="192"/>
      <c r="J48979" s="192"/>
    </row>
    <row r="48980" spans="9:10" ht="15.75">
      <c r="I48980" s="192"/>
      <c r="J48980" s="192"/>
    </row>
    <row r="48981" spans="9:10" ht="15.75">
      <c r="I48981" s="192"/>
      <c r="J48981" s="192"/>
    </row>
    <row r="48982" spans="9:10" ht="15.75">
      <c r="I48982" s="192"/>
      <c r="J48982" s="192"/>
    </row>
    <row r="48983" spans="9:10" ht="15.75">
      <c r="I48983" s="192"/>
      <c r="J48983" s="192"/>
    </row>
    <row r="48984" spans="9:10" ht="15.75">
      <c r="I48984" s="192"/>
      <c r="J48984" s="192"/>
    </row>
    <row r="48985" spans="9:10" ht="15.75">
      <c r="I48985" s="192"/>
      <c r="J48985" s="192"/>
    </row>
    <row r="48986" spans="9:10" ht="15.75">
      <c r="I48986" s="192"/>
      <c r="J48986" s="192"/>
    </row>
    <row r="48987" spans="9:10" ht="15.75">
      <c r="I48987" s="192"/>
      <c r="J48987" s="192"/>
    </row>
    <row r="48988" spans="9:10" ht="15.75">
      <c r="I48988" s="192"/>
      <c r="J48988" s="192"/>
    </row>
    <row r="48989" spans="9:10" ht="15.75">
      <c r="I48989" s="192"/>
      <c r="J48989" s="192"/>
    </row>
    <row r="48990" spans="9:10" ht="15.75">
      <c r="I48990" s="192"/>
      <c r="J48990" s="192"/>
    </row>
    <row r="48991" spans="9:10" ht="15.75">
      <c r="I48991" s="192"/>
      <c r="J48991" s="192"/>
    </row>
    <row r="48992" spans="9:10" ht="15.75">
      <c r="I48992" s="192"/>
      <c r="J48992" s="192"/>
    </row>
    <row r="48993" spans="9:10" ht="15.75">
      <c r="I48993" s="192"/>
      <c r="J48993" s="192"/>
    </row>
    <row r="48994" spans="9:10" ht="15.75">
      <c r="I48994" s="192"/>
      <c r="J48994" s="192"/>
    </row>
    <row r="48995" spans="9:10" ht="15.75">
      <c r="I48995" s="192"/>
      <c r="J48995" s="192"/>
    </row>
    <row r="48996" spans="9:10" ht="15.75">
      <c r="I48996" s="192"/>
      <c r="J48996" s="192"/>
    </row>
    <row r="48997" spans="9:10" ht="15.75">
      <c r="I48997" s="192"/>
      <c r="J48997" s="192"/>
    </row>
    <row r="48998" spans="9:10" ht="15.75">
      <c r="I48998" s="192"/>
      <c r="J48998" s="192"/>
    </row>
    <row r="48999" spans="9:10" ht="15.75">
      <c r="I48999" s="192"/>
      <c r="J48999" s="192"/>
    </row>
    <row r="49000" spans="9:10" ht="15.75">
      <c r="I49000" s="192"/>
      <c r="J49000" s="192"/>
    </row>
    <row r="49001" spans="9:10" ht="15.75">
      <c r="I49001" s="192"/>
      <c r="J49001" s="192"/>
    </row>
    <row r="49002" spans="9:10" ht="15.75">
      <c r="I49002" s="192"/>
      <c r="J49002" s="192"/>
    </row>
    <row r="49003" spans="9:10" ht="15.75">
      <c r="I49003" s="192"/>
      <c r="J49003" s="192"/>
    </row>
    <row r="49004" spans="9:10" ht="15.75">
      <c r="I49004" s="192"/>
      <c r="J49004" s="192"/>
    </row>
    <row r="49005" spans="9:10" ht="15.75">
      <c r="I49005" s="192"/>
      <c r="J49005" s="192"/>
    </row>
    <row r="49006" spans="9:10" ht="15.75">
      <c r="I49006" s="192"/>
      <c r="J49006" s="192"/>
    </row>
    <row r="49007" spans="9:10" ht="15.75">
      <c r="I49007" s="192"/>
      <c r="J49007" s="192"/>
    </row>
    <row r="49008" spans="9:10" ht="15.75">
      <c r="I49008" s="192"/>
      <c r="J49008" s="192"/>
    </row>
    <row r="49009" spans="9:10" ht="15.75">
      <c r="I49009" s="192"/>
      <c r="J49009" s="192"/>
    </row>
    <row r="49010" spans="9:10" ht="15.75">
      <c r="I49010" s="192"/>
      <c r="J49010" s="192"/>
    </row>
    <row r="49011" spans="9:10" ht="15.75">
      <c r="I49011" s="192"/>
      <c r="J49011" s="192"/>
    </row>
    <row r="49012" spans="9:10" ht="15.75">
      <c r="I49012" s="192"/>
      <c r="J49012" s="192"/>
    </row>
    <row r="49013" spans="9:10" ht="15.75">
      <c r="I49013" s="192"/>
      <c r="J49013" s="192"/>
    </row>
    <row r="49014" spans="9:10" ht="15.75">
      <c r="I49014" s="192"/>
      <c r="J49014" s="192"/>
    </row>
    <row r="49015" spans="9:10" ht="15.75">
      <c r="I49015" s="192"/>
      <c r="J49015" s="192"/>
    </row>
    <row r="49016" spans="9:10" ht="15.75">
      <c r="I49016" s="192"/>
      <c r="J49016" s="192"/>
    </row>
    <row r="49017" spans="9:10" ht="15.75">
      <c r="I49017" s="192"/>
      <c r="J49017" s="192"/>
    </row>
    <row r="49018" spans="9:10" ht="15.75">
      <c r="I49018" s="192"/>
      <c r="J49018" s="192"/>
    </row>
    <row r="49019" spans="9:10" ht="15.75">
      <c r="I49019" s="192"/>
      <c r="J49019" s="192"/>
    </row>
    <row r="49020" spans="9:10" ht="15.75">
      <c r="I49020" s="192"/>
      <c r="J49020" s="192"/>
    </row>
    <row r="49021" spans="9:10" ht="15.75">
      <c r="I49021" s="192"/>
      <c r="J49021" s="192"/>
    </row>
    <row r="49022" spans="9:10" ht="15.75">
      <c r="I49022" s="192"/>
      <c r="J49022" s="192"/>
    </row>
    <row r="49023" spans="9:10" ht="15.75">
      <c r="I49023" s="192"/>
      <c r="J49023" s="192"/>
    </row>
    <row r="49024" spans="9:10" ht="15.75">
      <c r="I49024" s="192"/>
      <c r="J49024" s="192"/>
    </row>
    <row r="49025" spans="9:10" ht="15.75">
      <c r="I49025" s="192"/>
      <c r="J49025" s="192"/>
    </row>
    <row r="49026" spans="9:10" ht="15.75">
      <c r="I49026" s="192"/>
      <c r="J49026" s="192"/>
    </row>
    <row r="49027" spans="9:10" ht="15.75">
      <c r="I49027" s="192"/>
      <c r="J49027" s="192"/>
    </row>
    <row r="49028" spans="9:10" ht="15.75">
      <c r="I49028" s="192"/>
      <c r="J49028" s="192"/>
    </row>
    <row r="49029" spans="9:10" ht="15.75">
      <c r="I49029" s="192"/>
      <c r="J49029" s="192"/>
    </row>
    <row r="49030" spans="9:10" ht="15.75">
      <c r="I49030" s="192"/>
      <c r="J49030" s="192"/>
    </row>
    <row r="49031" spans="9:10" ht="15.75">
      <c r="I49031" s="192"/>
      <c r="J49031" s="192"/>
    </row>
    <row r="49032" spans="9:10" ht="15.75">
      <c r="I49032" s="192"/>
      <c r="J49032" s="192"/>
    </row>
    <row r="49033" spans="9:10" ht="15.75">
      <c r="I49033" s="192"/>
      <c r="J49033" s="192"/>
    </row>
    <row r="49034" spans="9:10" ht="15.75">
      <c r="I49034" s="192"/>
      <c r="J49034" s="192"/>
    </row>
    <row r="49035" spans="9:10" ht="15.75">
      <c r="I49035" s="192"/>
      <c r="J49035" s="192"/>
    </row>
    <row r="49036" spans="9:10" ht="15.75">
      <c r="I49036" s="192"/>
      <c r="J49036" s="192"/>
    </row>
    <row r="49037" spans="9:10" ht="15.75">
      <c r="I49037" s="192"/>
      <c r="J49037" s="192"/>
    </row>
    <row r="49038" spans="9:10" ht="15.75">
      <c r="I49038" s="192"/>
      <c r="J49038" s="192"/>
    </row>
    <row r="49039" spans="9:10" ht="15.75">
      <c r="I49039" s="192"/>
      <c r="J49039" s="192"/>
    </row>
    <row r="49040" spans="9:10" ht="15.75">
      <c r="I49040" s="192"/>
      <c r="J49040" s="192"/>
    </row>
    <row r="49041" spans="9:10" ht="15.75">
      <c r="I49041" s="192"/>
      <c r="J49041" s="192"/>
    </row>
    <row r="49042" spans="9:10" ht="15.75">
      <c r="I49042" s="192"/>
      <c r="J49042" s="192"/>
    </row>
    <row r="49043" spans="9:10" ht="15.75">
      <c r="I49043" s="192"/>
      <c r="J49043" s="192"/>
    </row>
    <row r="49044" spans="9:10" ht="15.75">
      <c r="I49044" s="192"/>
      <c r="J49044" s="192"/>
    </row>
    <row r="49045" spans="9:10" ht="15.75">
      <c r="I49045" s="192"/>
      <c r="J49045" s="192"/>
    </row>
    <row r="49046" spans="9:10" ht="15.75">
      <c r="I49046" s="192"/>
      <c r="J49046" s="192"/>
    </row>
    <row r="49047" spans="9:10" ht="15.75">
      <c r="I49047" s="192"/>
      <c r="J49047" s="192"/>
    </row>
    <row r="49048" spans="9:10" ht="15.75">
      <c r="I49048" s="192"/>
      <c r="J49048" s="192"/>
    </row>
    <row r="49049" spans="9:10" ht="15.75">
      <c r="I49049" s="192"/>
      <c r="J49049" s="192"/>
    </row>
    <row r="49050" spans="9:10" ht="15.75">
      <c r="I49050" s="192"/>
      <c r="J49050" s="192"/>
    </row>
    <row r="49051" spans="9:10" ht="15.75">
      <c r="I49051" s="192"/>
      <c r="J49051" s="192"/>
    </row>
    <row r="49052" spans="9:10" ht="15.75">
      <c r="I49052" s="192"/>
      <c r="J49052" s="192"/>
    </row>
    <row r="49053" spans="9:10" ht="15.75">
      <c r="I49053" s="192"/>
      <c r="J49053" s="192"/>
    </row>
    <row r="49054" spans="9:10" ht="15.75">
      <c r="I49054" s="192"/>
      <c r="J49054" s="192"/>
    </row>
    <row r="49055" spans="9:10" ht="15.75">
      <c r="I49055" s="192"/>
      <c r="J49055" s="192"/>
    </row>
    <row r="49056" spans="9:10" ht="15.75">
      <c r="I49056" s="192"/>
      <c r="J49056" s="192"/>
    </row>
    <row r="49057" spans="9:10" ht="15.75">
      <c r="I49057" s="192"/>
      <c r="J49057" s="192"/>
    </row>
    <row r="49058" spans="9:10" ht="15.75">
      <c r="I49058" s="192"/>
      <c r="J49058" s="192"/>
    </row>
    <row r="49059" spans="9:10" ht="15.75">
      <c r="I49059" s="192"/>
      <c r="J49059" s="192"/>
    </row>
    <row r="49060" spans="9:10" ht="15.75">
      <c r="I49060" s="192"/>
      <c r="J49060" s="192"/>
    </row>
    <row r="49061" spans="9:10" ht="15.75">
      <c r="I49061" s="192"/>
      <c r="J49061" s="192"/>
    </row>
    <row r="49062" spans="9:10" ht="15.75">
      <c r="I49062" s="192"/>
      <c r="J49062" s="192"/>
    </row>
    <row r="49063" spans="9:10" ht="15.75">
      <c r="I49063" s="192"/>
      <c r="J49063" s="192"/>
    </row>
    <row r="49064" spans="9:10" ht="15.75">
      <c r="I49064" s="192"/>
      <c r="J49064" s="192"/>
    </row>
    <row r="49065" spans="9:10" ht="15.75">
      <c r="I49065" s="192"/>
      <c r="J49065" s="192"/>
    </row>
    <row r="49066" spans="9:10" ht="15.75">
      <c r="I49066" s="192"/>
      <c r="J49066" s="192"/>
    </row>
    <row r="49067" spans="9:10" ht="15.75">
      <c r="I49067" s="192"/>
      <c r="J49067" s="192"/>
    </row>
    <row r="49068" spans="9:10" ht="15.75">
      <c r="I49068" s="192"/>
      <c r="J49068" s="192"/>
    </row>
    <row r="49069" spans="9:10" ht="15.75">
      <c r="I49069" s="192"/>
      <c r="J49069" s="192"/>
    </row>
    <row r="49070" spans="9:10" ht="15.75">
      <c r="I49070" s="192"/>
      <c r="J49070" s="192"/>
    </row>
    <row r="49071" spans="9:10" ht="15.75">
      <c r="I49071" s="192"/>
      <c r="J49071" s="192"/>
    </row>
    <row r="49072" spans="9:10" ht="15.75">
      <c r="I49072" s="192"/>
      <c r="J49072" s="192"/>
    </row>
    <row r="49073" spans="9:10" ht="15.75">
      <c r="I49073" s="192"/>
      <c r="J49073" s="192"/>
    </row>
    <row r="49074" spans="9:10" ht="15.75">
      <c r="I49074" s="192"/>
      <c r="J49074" s="192"/>
    </row>
    <row r="49075" spans="9:10" ht="15.75">
      <c r="I49075" s="192"/>
      <c r="J49075" s="192"/>
    </row>
    <row r="49076" spans="9:10" ht="15.75">
      <c r="I49076" s="192"/>
      <c r="J49076" s="192"/>
    </row>
    <row r="49077" spans="9:10" ht="15.75">
      <c r="I49077" s="192"/>
      <c r="J49077" s="192"/>
    </row>
    <row r="49078" spans="9:10" ht="15.75">
      <c r="I49078" s="192"/>
      <c r="J49078" s="192"/>
    </row>
    <row r="49079" spans="9:10" ht="15.75">
      <c r="I49079" s="192"/>
      <c r="J49079" s="192"/>
    </row>
    <row r="49080" spans="9:10" ht="15.75">
      <c r="I49080" s="192"/>
      <c r="J49080" s="192"/>
    </row>
    <row r="49081" spans="9:10" ht="15.75">
      <c r="I49081" s="192"/>
      <c r="J49081" s="192"/>
    </row>
    <row r="49082" spans="9:10" ht="15.75">
      <c r="I49082" s="192"/>
      <c r="J49082" s="192"/>
    </row>
    <row r="49083" spans="9:10" ht="15.75">
      <c r="I49083" s="192"/>
      <c r="J49083" s="192"/>
    </row>
    <row r="49084" spans="9:10" ht="15.75">
      <c r="I49084" s="192"/>
      <c r="J49084" s="192"/>
    </row>
    <row r="49085" spans="9:10" ht="15.75">
      <c r="I49085" s="192"/>
      <c r="J49085" s="192"/>
    </row>
    <row r="49086" spans="9:10" ht="15.75">
      <c r="I49086" s="192"/>
      <c r="J49086" s="192"/>
    </row>
    <row r="49087" spans="9:10" ht="15.75">
      <c r="I49087" s="192"/>
      <c r="J49087" s="192"/>
    </row>
    <row r="49088" spans="9:10" ht="15.75">
      <c r="I49088" s="192"/>
      <c r="J49088" s="192"/>
    </row>
    <row r="49089" spans="9:10" ht="15.75">
      <c r="I49089" s="192"/>
      <c r="J49089" s="192"/>
    </row>
    <row r="49090" spans="9:10" ht="15.75">
      <c r="I49090" s="192"/>
      <c r="J49090" s="192"/>
    </row>
    <row r="49091" spans="9:10" ht="15.75">
      <c r="I49091" s="192"/>
      <c r="J49091" s="192"/>
    </row>
    <row r="49092" spans="9:10" ht="15.75">
      <c r="I49092" s="192"/>
      <c r="J49092" s="192"/>
    </row>
    <row r="49093" spans="9:10" ht="15.75">
      <c r="I49093" s="192"/>
      <c r="J49093" s="192"/>
    </row>
    <row r="49094" spans="9:10" ht="15.75">
      <c r="I49094" s="192"/>
      <c r="J49094" s="192"/>
    </row>
    <row r="49095" spans="9:10" ht="15.75">
      <c r="I49095" s="192"/>
      <c r="J49095" s="192"/>
    </row>
    <row r="49096" spans="9:10" ht="15.75">
      <c r="I49096" s="192"/>
      <c r="J49096" s="192"/>
    </row>
    <row r="49097" spans="9:10" ht="15.75">
      <c r="I49097" s="192"/>
      <c r="J49097" s="192"/>
    </row>
    <row r="49098" spans="9:10" ht="15.75">
      <c r="I49098" s="192"/>
      <c r="J49098" s="192"/>
    </row>
    <row r="49099" spans="9:10" ht="15.75">
      <c r="I49099" s="192"/>
      <c r="J49099" s="192"/>
    </row>
    <row r="49100" spans="9:10" ht="15.75">
      <c r="I49100" s="192"/>
      <c r="J49100" s="192"/>
    </row>
    <row r="49101" spans="9:10" ht="15.75">
      <c r="I49101" s="192"/>
      <c r="J49101" s="192"/>
    </row>
    <row r="49102" spans="9:10" ht="15.75">
      <c r="I49102" s="192"/>
      <c r="J49102" s="192"/>
    </row>
    <row r="49103" spans="9:10" ht="15.75">
      <c r="I49103" s="192"/>
      <c r="J49103" s="192"/>
    </row>
    <row r="49104" spans="9:10" ht="15.75">
      <c r="I49104" s="192"/>
      <c r="J49104" s="192"/>
    </row>
    <row r="49105" spans="9:10" ht="15.75">
      <c r="I49105" s="192"/>
      <c r="J49105" s="192"/>
    </row>
    <row r="49106" spans="9:10" ht="15.75">
      <c r="I49106" s="192"/>
      <c r="J49106" s="192"/>
    </row>
    <row r="49107" spans="9:10" ht="15.75">
      <c r="I49107" s="192"/>
      <c r="J49107" s="192"/>
    </row>
    <row r="49108" spans="9:10" ht="15.75">
      <c r="I49108" s="192"/>
      <c r="J49108" s="192"/>
    </row>
    <row r="49109" spans="9:10" ht="15.75">
      <c r="I49109" s="192"/>
      <c r="J49109" s="192"/>
    </row>
    <row r="49110" spans="9:10" ht="15.75">
      <c r="I49110" s="192"/>
      <c r="J49110" s="192"/>
    </row>
    <row r="49111" spans="9:10" ht="15.75">
      <c r="I49111" s="192"/>
      <c r="J49111" s="192"/>
    </row>
    <row r="49112" spans="9:10" ht="15.75">
      <c r="I49112" s="192"/>
      <c r="J49112" s="192"/>
    </row>
    <row r="49113" spans="9:10" ht="15.75">
      <c r="I49113" s="192"/>
      <c r="J49113" s="192"/>
    </row>
    <row r="49114" spans="9:10" ht="15.75">
      <c r="I49114" s="192"/>
      <c r="J49114" s="192"/>
    </row>
    <row r="49115" spans="9:10" ht="15.75">
      <c r="I49115" s="192"/>
      <c r="J49115" s="192"/>
    </row>
    <row r="49116" spans="9:10" ht="15.75">
      <c r="I49116" s="192"/>
      <c r="J49116" s="192"/>
    </row>
    <row r="49117" spans="9:10" ht="15.75">
      <c r="I49117" s="192"/>
      <c r="J49117" s="192"/>
    </row>
    <row r="49118" spans="9:10" ht="15.75">
      <c r="I49118" s="192"/>
      <c r="J49118" s="192"/>
    </row>
    <row r="49119" spans="9:10" ht="15.75">
      <c r="I49119" s="192"/>
      <c r="J49119" s="192"/>
    </row>
    <row r="49120" spans="9:10" ht="15.75">
      <c r="I49120" s="192"/>
      <c r="J49120" s="192"/>
    </row>
    <row r="49121" spans="9:10" ht="15.75">
      <c r="I49121" s="192"/>
      <c r="J49121" s="192"/>
    </row>
    <row r="49122" spans="9:10" ht="15.75">
      <c r="I49122" s="192"/>
      <c r="J49122" s="192"/>
    </row>
    <row r="49123" spans="9:10" ht="15.75">
      <c r="I49123" s="192"/>
      <c r="J49123" s="192"/>
    </row>
    <row r="49124" spans="9:10" ht="15.75">
      <c r="I49124" s="192"/>
      <c r="J49124" s="192"/>
    </row>
    <row r="49125" spans="9:10" ht="15.75">
      <c r="I49125" s="192"/>
      <c r="J49125" s="192"/>
    </row>
    <row r="49126" spans="9:10" ht="15.75">
      <c r="I49126" s="192"/>
      <c r="J49126" s="192"/>
    </row>
    <row r="49127" spans="9:10" ht="15.75">
      <c r="I49127" s="192"/>
      <c r="J49127" s="192"/>
    </row>
    <row r="49128" spans="9:10" ht="15.75">
      <c r="I49128" s="192"/>
      <c r="J49128" s="192"/>
    </row>
    <row r="49129" spans="9:10" ht="15.75">
      <c r="I49129" s="192"/>
      <c r="J49129" s="192"/>
    </row>
    <row r="49130" spans="9:10" ht="15.75">
      <c r="I49130" s="192"/>
      <c r="J49130" s="192"/>
    </row>
    <row r="49131" spans="9:10" ht="15.75">
      <c r="I49131" s="192"/>
      <c r="J49131" s="192"/>
    </row>
    <row r="49132" spans="9:10" ht="15.75">
      <c r="I49132" s="192"/>
      <c r="J49132" s="192"/>
    </row>
    <row r="49133" spans="9:10" ht="15.75">
      <c r="I49133" s="192"/>
      <c r="J49133" s="192"/>
    </row>
    <row r="49134" spans="9:10" ht="15.75">
      <c r="I49134" s="192"/>
      <c r="J49134" s="192"/>
    </row>
    <row r="49135" spans="9:10" ht="15.75">
      <c r="I49135" s="192"/>
      <c r="J49135" s="192"/>
    </row>
    <row r="49136" spans="9:10" ht="15.75">
      <c r="I49136" s="192"/>
      <c r="J49136" s="192"/>
    </row>
    <row r="49137" spans="9:10" ht="15.75">
      <c r="I49137" s="192"/>
      <c r="J49137" s="192"/>
    </row>
    <row r="49138" spans="9:10" ht="15.75">
      <c r="I49138" s="192"/>
      <c r="J49138" s="192"/>
    </row>
    <row r="49139" spans="9:10" ht="15.75">
      <c r="I49139" s="192"/>
      <c r="J49139" s="192"/>
    </row>
    <row r="49140" spans="9:10" ht="15.75">
      <c r="I49140" s="192"/>
      <c r="J49140" s="192"/>
    </row>
    <row r="49141" spans="9:10" ht="15.75">
      <c r="I49141" s="192"/>
      <c r="J49141" s="192"/>
    </row>
    <row r="49142" spans="9:10" ht="15.75">
      <c r="I49142" s="192"/>
      <c r="J49142" s="192"/>
    </row>
    <row r="49143" spans="9:10" ht="15.75">
      <c r="I49143" s="192"/>
      <c r="J49143" s="192"/>
    </row>
    <row r="49144" spans="9:10" ht="15.75">
      <c r="I49144" s="192"/>
      <c r="J49144" s="192"/>
    </row>
    <row r="49145" spans="9:10" ht="15.75">
      <c r="I49145" s="192"/>
      <c r="J49145" s="192"/>
    </row>
    <row r="49146" spans="9:10" ht="15.75">
      <c r="I49146" s="192"/>
      <c r="J49146" s="192"/>
    </row>
    <row r="49147" spans="9:10" ht="15.75">
      <c r="I49147" s="192"/>
      <c r="J49147" s="192"/>
    </row>
    <row r="49148" spans="9:10" ht="15.75">
      <c r="I49148" s="192"/>
      <c r="J49148" s="192"/>
    </row>
    <row r="49149" spans="9:10" ht="15.75">
      <c r="I49149" s="192"/>
      <c r="J49149" s="192"/>
    </row>
    <row r="49150" spans="9:10" ht="15.75">
      <c r="I49150" s="192"/>
      <c r="J49150" s="192"/>
    </row>
    <row r="49151" spans="9:10" ht="15.75">
      <c r="I49151" s="192"/>
      <c r="J49151" s="192"/>
    </row>
    <row r="49152" spans="9:10" ht="15.75">
      <c r="I49152" s="192"/>
      <c r="J49152" s="192"/>
    </row>
    <row r="49153" spans="9:10" ht="15.75">
      <c r="I49153" s="192"/>
      <c r="J49153" s="192"/>
    </row>
    <row r="49154" spans="9:10" ht="15.75">
      <c r="I49154" s="192"/>
      <c r="J49154" s="192"/>
    </row>
    <row r="49155" spans="9:10" ht="15.75">
      <c r="I49155" s="192"/>
      <c r="J49155" s="192"/>
    </row>
    <row r="49156" spans="9:10" ht="15.75">
      <c r="I49156" s="192"/>
      <c r="J49156" s="192"/>
    </row>
    <row r="49157" spans="9:10" ht="15.75">
      <c r="I49157" s="192"/>
      <c r="J49157" s="192"/>
    </row>
    <row r="49158" spans="9:10" ht="15.75">
      <c r="I49158" s="192"/>
      <c r="J49158" s="192"/>
    </row>
    <row r="49159" spans="9:10" ht="15.75">
      <c r="I49159" s="192"/>
      <c r="J49159" s="192"/>
    </row>
    <row r="49160" spans="9:10" ht="15.75">
      <c r="I49160" s="192"/>
      <c r="J49160" s="192"/>
    </row>
    <row r="49161" spans="9:10" ht="15.75">
      <c r="I49161" s="192"/>
      <c r="J49161" s="192"/>
    </row>
    <row r="49162" spans="9:10" ht="15.75">
      <c r="I49162" s="192"/>
      <c r="J49162" s="192"/>
    </row>
    <row r="49163" spans="9:10" ht="15.75">
      <c r="I49163" s="192"/>
      <c r="J49163" s="192"/>
    </row>
    <row r="49164" spans="9:10" ht="15.75">
      <c r="I49164" s="192"/>
      <c r="J49164" s="192"/>
    </row>
    <row r="49165" spans="9:10" ht="15.75">
      <c r="I49165" s="192"/>
      <c r="J49165" s="192"/>
    </row>
    <row r="49166" spans="9:10" ht="15.75">
      <c r="I49166" s="192"/>
      <c r="J49166" s="192"/>
    </row>
    <row r="49167" spans="9:10" ht="15.75">
      <c r="I49167" s="192"/>
      <c r="J49167" s="192"/>
    </row>
    <row r="49168" spans="9:10" ht="15.75">
      <c r="I49168" s="192"/>
      <c r="J49168" s="192"/>
    </row>
    <row r="49169" spans="9:10" ht="15.75">
      <c r="I49169" s="192"/>
      <c r="J49169" s="192"/>
    </row>
    <row r="49170" spans="9:10" ht="15.75">
      <c r="I49170" s="192"/>
      <c r="J49170" s="192"/>
    </row>
    <row r="49171" spans="9:10" ht="15.75">
      <c r="I49171" s="192"/>
      <c r="J49171" s="192"/>
    </row>
    <row r="49172" spans="9:10" ht="15.75">
      <c r="I49172" s="192"/>
      <c r="J49172" s="192"/>
    </row>
    <row r="49173" spans="9:10" ht="15.75">
      <c r="I49173" s="192"/>
      <c r="J49173" s="192"/>
    </row>
    <row r="49174" spans="9:10" ht="15.75">
      <c r="I49174" s="192"/>
      <c r="J49174" s="192"/>
    </row>
    <row r="49175" spans="9:10" ht="15.75">
      <c r="I49175" s="192"/>
      <c r="J49175" s="192"/>
    </row>
    <row r="49176" spans="9:10" ht="15.75">
      <c r="I49176" s="192"/>
      <c r="J49176" s="192"/>
    </row>
    <row r="49177" spans="9:10" ht="15.75">
      <c r="I49177" s="192"/>
      <c r="J49177" s="192"/>
    </row>
    <row r="49178" spans="9:10" ht="15.75">
      <c r="I49178" s="192"/>
      <c r="J49178" s="192"/>
    </row>
    <row r="49179" spans="9:10" ht="15.75">
      <c r="I49179" s="192"/>
      <c r="J49179" s="192"/>
    </row>
    <row r="49180" spans="9:10" ht="15.75">
      <c r="I49180" s="192"/>
      <c r="J49180" s="192"/>
    </row>
    <row r="49181" spans="9:10" ht="15.75">
      <c r="I49181" s="192"/>
      <c r="J49181" s="192"/>
    </row>
    <row r="49182" spans="9:10" ht="15.75">
      <c r="I49182" s="192"/>
      <c r="J49182" s="192"/>
    </row>
    <row r="49183" spans="9:10" ht="15.75">
      <c r="I49183" s="192"/>
      <c r="J49183" s="192"/>
    </row>
    <row r="49184" spans="9:10" ht="15.75">
      <c r="I49184" s="192"/>
      <c r="J49184" s="192"/>
    </row>
    <row r="49185" spans="9:10" ht="15.75">
      <c r="I49185" s="192"/>
      <c r="J49185" s="192"/>
    </row>
    <row r="49186" spans="9:10" ht="15.75">
      <c r="I49186" s="192"/>
      <c r="J49186" s="192"/>
    </row>
    <row r="49187" spans="9:10" ht="15.75">
      <c r="I49187" s="192"/>
      <c r="J49187" s="192"/>
    </row>
    <row r="49188" spans="9:10" ht="15.75">
      <c r="I49188" s="192"/>
      <c r="J49188" s="192"/>
    </row>
    <row r="49189" spans="9:10" ht="15.75">
      <c r="I49189" s="192"/>
      <c r="J49189" s="192"/>
    </row>
    <row r="49190" spans="9:10" ht="15.75">
      <c r="I49190" s="192"/>
      <c r="J49190" s="192"/>
    </row>
    <row r="49191" spans="9:10" ht="15.75">
      <c r="I49191" s="192"/>
      <c r="J49191" s="192"/>
    </row>
    <row r="49192" spans="9:10" ht="15.75">
      <c r="I49192" s="192"/>
      <c r="J49192" s="192"/>
    </row>
    <row r="49193" spans="9:10" ht="15.75">
      <c r="I49193" s="192"/>
      <c r="J49193" s="192"/>
    </row>
    <row r="49194" spans="9:10" ht="15.75">
      <c r="I49194" s="192"/>
      <c r="J49194" s="192"/>
    </row>
    <row r="49195" spans="9:10" ht="15.75">
      <c r="I49195" s="192"/>
      <c r="J49195" s="192"/>
    </row>
    <row r="49196" spans="9:10" ht="15.75">
      <c r="I49196" s="192"/>
      <c r="J49196" s="192"/>
    </row>
    <row r="49197" spans="9:10" ht="15.75">
      <c r="I49197" s="192"/>
      <c r="J49197" s="192"/>
    </row>
    <row r="49198" spans="9:10" ht="15.75">
      <c r="I49198" s="192"/>
      <c r="J49198" s="192"/>
    </row>
    <row r="49199" spans="9:10" ht="15.75">
      <c r="I49199" s="192"/>
      <c r="J49199" s="192"/>
    </row>
    <row r="49200" spans="9:10" ht="15.75">
      <c r="I49200" s="192"/>
      <c r="J49200" s="192"/>
    </row>
    <row r="49201" spans="9:10" ht="15.75">
      <c r="I49201" s="192"/>
      <c r="J49201" s="192"/>
    </row>
    <row r="49202" spans="9:10" ht="15.75">
      <c r="I49202" s="192"/>
      <c r="J49202" s="192"/>
    </row>
    <row r="49203" spans="9:10" ht="15.75">
      <c r="I49203" s="192"/>
      <c r="J49203" s="192"/>
    </row>
    <row r="49204" spans="9:10" ht="15.75">
      <c r="I49204" s="192"/>
      <c r="J49204" s="192"/>
    </row>
    <row r="49205" spans="9:10" ht="15.75">
      <c r="I49205" s="192"/>
      <c r="J49205" s="192"/>
    </row>
    <row r="49206" spans="9:10" ht="15.75">
      <c r="I49206" s="192"/>
      <c r="J49206" s="192"/>
    </row>
    <row r="49207" spans="9:10" ht="15.75">
      <c r="I49207" s="192"/>
      <c r="J49207" s="192"/>
    </row>
    <row r="49208" spans="9:10" ht="15.75">
      <c r="I49208" s="192"/>
      <c r="J49208" s="192"/>
    </row>
    <row r="49209" spans="9:10" ht="15.75">
      <c r="I49209" s="192"/>
      <c r="J49209" s="192"/>
    </row>
    <row r="49210" spans="9:10" ht="15.75">
      <c r="I49210" s="192"/>
      <c r="J49210" s="192"/>
    </row>
    <row r="49211" spans="9:10" ht="15.75">
      <c r="I49211" s="192"/>
      <c r="J49211" s="192"/>
    </row>
    <row r="49212" spans="9:10" ht="15.75">
      <c r="I49212" s="192"/>
      <c r="J49212" s="192"/>
    </row>
    <row r="49213" spans="9:10" ht="15.75">
      <c r="I49213" s="192"/>
      <c r="J49213" s="192"/>
    </row>
    <row r="49214" spans="9:10" ht="15.75">
      <c r="I49214" s="192"/>
      <c r="J49214" s="192"/>
    </row>
    <row r="49215" spans="9:10" ht="15.75">
      <c r="I49215" s="192"/>
      <c r="J49215" s="192"/>
    </row>
    <row r="49216" spans="9:10" ht="15.75">
      <c r="I49216" s="192"/>
      <c r="J49216" s="192"/>
    </row>
    <row r="49217" spans="9:10" ht="15.75">
      <c r="I49217" s="192"/>
      <c r="J49217" s="192"/>
    </row>
    <row r="49218" spans="9:10" ht="15.75">
      <c r="I49218" s="192"/>
      <c r="J49218" s="192"/>
    </row>
    <row r="49219" spans="9:10" ht="15.75">
      <c r="I49219" s="192"/>
      <c r="J49219" s="192"/>
    </row>
    <row r="49220" spans="9:10" ht="15.75">
      <c r="I49220" s="192"/>
      <c r="J49220" s="192"/>
    </row>
    <row r="49221" spans="9:10" ht="15.75">
      <c r="I49221" s="192"/>
      <c r="J49221" s="192"/>
    </row>
    <row r="49222" spans="9:10" ht="15.75">
      <c r="I49222" s="192"/>
      <c r="J49222" s="192"/>
    </row>
    <row r="49223" spans="9:10" ht="15.75">
      <c r="I49223" s="192"/>
      <c r="J49223" s="192"/>
    </row>
    <row r="49224" spans="9:10" ht="15.75">
      <c r="I49224" s="192"/>
      <c r="J49224" s="192"/>
    </row>
    <row r="49225" spans="9:10" ht="15.75">
      <c r="I49225" s="192"/>
      <c r="J49225" s="192"/>
    </row>
    <row r="49226" spans="9:10" ht="15.75">
      <c r="I49226" s="192"/>
      <c r="J49226" s="192"/>
    </row>
    <row r="49227" spans="9:10" ht="15.75">
      <c r="I49227" s="192"/>
      <c r="J49227" s="192"/>
    </row>
    <row r="49228" spans="9:10" ht="15.75">
      <c r="I49228" s="192"/>
      <c r="J49228" s="192"/>
    </row>
    <row r="49229" spans="9:10" ht="15.75">
      <c r="I49229" s="192"/>
      <c r="J49229" s="192"/>
    </row>
    <row r="49230" spans="9:10" ht="15.75">
      <c r="I49230" s="192"/>
      <c r="J49230" s="192"/>
    </row>
    <row r="49231" spans="9:10" ht="15.75">
      <c r="I49231" s="192"/>
      <c r="J49231" s="192"/>
    </row>
    <row r="49232" spans="9:10" ht="15.75">
      <c r="I49232" s="192"/>
      <c r="J49232" s="192"/>
    </row>
    <row r="49233" spans="9:10" ht="15.75">
      <c r="I49233" s="192"/>
      <c r="J49233" s="192"/>
    </row>
    <row r="49234" spans="9:10" ht="15.75">
      <c r="I49234" s="192"/>
      <c r="J49234" s="192"/>
    </row>
    <row r="49235" spans="9:10" ht="15.75">
      <c r="I49235" s="192"/>
      <c r="J49235" s="192"/>
    </row>
    <row r="49236" spans="9:10" ht="15.75">
      <c r="I49236" s="192"/>
      <c r="J49236" s="192"/>
    </row>
    <row r="49237" spans="9:10" ht="15.75">
      <c r="I49237" s="192"/>
      <c r="J49237" s="192"/>
    </row>
    <row r="49238" spans="9:10" ht="15.75">
      <c r="I49238" s="192"/>
      <c r="J49238" s="192"/>
    </row>
    <row r="49239" spans="9:10" ht="15.75">
      <c r="I49239" s="192"/>
      <c r="J49239" s="192"/>
    </row>
    <row r="49240" spans="9:10" ht="15.75">
      <c r="I49240" s="192"/>
      <c r="J49240" s="192"/>
    </row>
    <row r="49241" spans="9:10" ht="15.75">
      <c r="I49241" s="192"/>
      <c r="J49241" s="192"/>
    </row>
    <row r="49242" spans="9:10" ht="15.75">
      <c r="I49242" s="192"/>
      <c r="J49242" s="192"/>
    </row>
    <row r="49243" spans="9:10" ht="15.75">
      <c r="I49243" s="192"/>
      <c r="J49243" s="192"/>
    </row>
    <row r="49244" spans="9:10" ht="15.75">
      <c r="I49244" s="192"/>
      <c r="J49244" s="192"/>
    </row>
    <row r="49245" spans="9:10" ht="15.75">
      <c r="I49245" s="192"/>
      <c r="J49245" s="192"/>
    </row>
    <row r="49246" spans="9:10" ht="15.75">
      <c r="I49246" s="192"/>
      <c r="J49246" s="192"/>
    </row>
    <row r="49247" spans="9:10" ht="15.75">
      <c r="I49247" s="192"/>
      <c r="J49247" s="192"/>
    </row>
    <row r="49248" spans="9:10" ht="15.75">
      <c r="I49248" s="192"/>
      <c r="J49248" s="192"/>
    </row>
    <row r="49249" spans="9:10" ht="15.75">
      <c r="I49249" s="192"/>
      <c r="J49249" s="192"/>
    </row>
    <row r="49250" spans="9:10" ht="15.75">
      <c r="I49250" s="192"/>
      <c r="J49250" s="192"/>
    </row>
    <row r="49251" spans="9:10" ht="15.75">
      <c r="I49251" s="192"/>
      <c r="J49251" s="192"/>
    </row>
    <row r="49252" spans="9:10" ht="15.75">
      <c r="I49252" s="192"/>
      <c r="J49252" s="192"/>
    </row>
    <row r="49253" spans="9:10" ht="15.75">
      <c r="I49253" s="192"/>
      <c r="J49253" s="192"/>
    </row>
    <row r="49254" spans="9:10" ht="15.75">
      <c r="I49254" s="192"/>
      <c r="J49254" s="192"/>
    </row>
    <row r="49255" spans="9:10" ht="15.75">
      <c r="I49255" s="192"/>
      <c r="J49255" s="192"/>
    </row>
    <row r="49256" spans="9:10" ht="15.75">
      <c r="I49256" s="192"/>
      <c r="J49256" s="192"/>
    </row>
    <row r="49257" spans="9:10" ht="15.75">
      <c r="I49257" s="192"/>
      <c r="J49257" s="192"/>
    </row>
    <row r="49258" spans="9:10" ht="15.75">
      <c r="I49258" s="192"/>
      <c r="J49258" s="192"/>
    </row>
    <row r="49259" spans="9:10" ht="15.75">
      <c r="I49259" s="192"/>
      <c r="J49259" s="192"/>
    </row>
    <row r="49260" spans="9:10" ht="15.75">
      <c r="I49260" s="192"/>
      <c r="J49260" s="192"/>
    </row>
    <row r="49261" spans="9:10" ht="15.75">
      <c r="I49261" s="192"/>
      <c r="J49261" s="192"/>
    </row>
    <row r="49262" spans="9:10" ht="15.75">
      <c r="I49262" s="192"/>
      <c r="J49262" s="192"/>
    </row>
    <row r="49263" spans="9:10" ht="15.75">
      <c r="I49263" s="192"/>
      <c r="J49263" s="192"/>
    </row>
    <row r="49264" spans="9:10" ht="15.75">
      <c r="I49264" s="192"/>
      <c r="J49264" s="192"/>
    </row>
    <row r="49265" spans="9:10" ht="15.75">
      <c r="I49265" s="192"/>
      <c r="J49265" s="192"/>
    </row>
    <row r="49266" spans="9:10" ht="15.75">
      <c r="I49266" s="192"/>
      <c r="J49266" s="192"/>
    </row>
    <row r="49267" spans="9:10" ht="15.75">
      <c r="I49267" s="192"/>
      <c r="J49267" s="192"/>
    </row>
    <row r="49268" spans="9:10" ht="15.75">
      <c r="I49268" s="192"/>
      <c r="J49268" s="192"/>
    </row>
    <row r="49269" spans="9:10" ht="15.75">
      <c r="I49269" s="192"/>
      <c r="J49269" s="192"/>
    </row>
    <row r="49270" spans="9:10" ht="15.75">
      <c r="I49270" s="192"/>
      <c r="J49270" s="192"/>
    </row>
    <row r="49271" spans="9:10" ht="15.75">
      <c r="I49271" s="192"/>
      <c r="J49271" s="192"/>
    </row>
    <row r="49272" spans="9:10" ht="15.75">
      <c r="I49272" s="192"/>
      <c r="J49272" s="192"/>
    </row>
    <row r="49273" spans="9:10" ht="15.75">
      <c r="I49273" s="192"/>
      <c r="J49273" s="192"/>
    </row>
    <row r="49274" spans="9:10" ht="15.75">
      <c r="I49274" s="192"/>
      <c r="J49274" s="192"/>
    </row>
    <row r="49275" spans="9:10" ht="15.75">
      <c r="I49275" s="192"/>
      <c r="J49275" s="192"/>
    </row>
    <row r="49276" spans="9:10" ht="15.75">
      <c r="I49276" s="192"/>
      <c r="J49276" s="192"/>
    </row>
    <row r="49277" spans="9:10" ht="15.75">
      <c r="I49277" s="192"/>
      <c r="J49277" s="192"/>
    </row>
    <row r="49278" spans="9:10" ht="15.75">
      <c r="I49278" s="192"/>
      <c r="J49278" s="192"/>
    </row>
    <row r="49279" spans="9:10" ht="15.75">
      <c r="I49279" s="192"/>
      <c r="J49279" s="192"/>
    </row>
    <row r="49280" spans="9:10" ht="15.75">
      <c r="I49280" s="192"/>
      <c r="J49280" s="192"/>
    </row>
    <row r="49281" spans="9:10" ht="15.75">
      <c r="I49281" s="192"/>
      <c r="J49281" s="192"/>
    </row>
    <row r="49282" spans="9:10" ht="15.75">
      <c r="I49282" s="192"/>
      <c r="J49282" s="192"/>
    </row>
    <row r="49283" spans="9:10" ht="15.75">
      <c r="I49283" s="192"/>
      <c r="J49283" s="192"/>
    </row>
    <row r="49284" spans="9:10" ht="15.75">
      <c r="I49284" s="192"/>
      <c r="J49284" s="192"/>
    </row>
    <row r="49285" spans="9:10" ht="15.75">
      <c r="I49285" s="192"/>
      <c r="J49285" s="192"/>
    </row>
    <row r="49286" spans="9:10" ht="15.75">
      <c r="I49286" s="192"/>
      <c r="J49286" s="192"/>
    </row>
    <row r="49287" spans="9:10" ht="15.75">
      <c r="I49287" s="192"/>
      <c r="J49287" s="192"/>
    </row>
    <row r="49288" spans="9:10" ht="15.75">
      <c r="I49288" s="192"/>
      <c r="J49288" s="192"/>
    </row>
    <row r="49289" spans="9:10" ht="15.75">
      <c r="I49289" s="192"/>
      <c r="J49289" s="192"/>
    </row>
    <row r="49290" spans="9:10" ht="15.75">
      <c r="I49290" s="192"/>
      <c r="J49290" s="192"/>
    </row>
    <row r="49291" spans="9:10" ht="15.75">
      <c r="I49291" s="192"/>
      <c r="J49291" s="192"/>
    </row>
    <row r="49292" spans="9:10" ht="15.75">
      <c r="I49292" s="192"/>
      <c r="J49292" s="192"/>
    </row>
    <row r="49293" spans="9:10" ht="15.75">
      <c r="I49293" s="192"/>
      <c r="J49293" s="192"/>
    </row>
    <row r="49294" spans="9:10" ht="15.75">
      <c r="I49294" s="192"/>
      <c r="J49294" s="192"/>
    </row>
    <row r="49295" spans="9:10" ht="15.75">
      <c r="I49295" s="192"/>
      <c r="J49295" s="192"/>
    </row>
    <row r="49296" spans="9:10" ht="15.75">
      <c r="I49296" s="192"/>
      <c r="J49296" s="192"/>
    </row>
    <row r="49297" spans="9:10" ht="15.75">
      <c r="I49297" s="192"/>
      <c r="J49297" s="192"/>
    </row>
    <row r="49298" spans="9:10" ht="15.75">
      <c r="I49298" s="192"/>
      <c r="J49298" s="192"/>
    </row>
    <row r="49299" spans="9:10" ht="15.75">
      <c r="I49299" s="192"/>
      <c r="J49299" s="192"/>
    </row>
    <row r="49300" spans="9:10" ht="15.75">
      <c r="I49300" s="192"/>
      <c r="J49300" s="192"/>
    </row>
    <row r="49301" spans="9:10" ht="15.75">
      <c r="I49301" s="192"/>
      <c r="J49301" s="192"/>
    </row>
    <row r="49302" spans="9:10" ht="15.75">
      <c r="I49302" s="192"/>
      <c r="J49302" s="192"/>
    </row>
    <row r="49303" spans="9:10" ht="15.75">
      <c r="I49303" s="192"/>
      <c r="J49303" s="192"/>
    </row>
    <row r="49304" spans="9:10" ht="15.75">
      <c r="I49304" s="192"/>
      <c r="J49304" s="192"/>
    </row>
    <row r="49305" spans="9:10" ht="15.75">
      <c r="I49305" s="192"/>
      <c r="J49305" s="192"/>
    </row>
    <row r="49306" spans="9:10" ht="15.75">
      <c r="I49306" s="192"/>
      <c r="J49306" s="192"/>
    </row>
    <row r="49307" spans="9:10" ht="15.75">
      <c r="I49307" s="192"/>
      <c r="J49307" s="192"/>
    </row>
    <row r="49308" spans="9:10" ht="15.75">
      <c r="I49308" s="192"/>
      <c r="J49308" s="192"/>
    </row>
    <row r="49309" spans="9:10" ht="15.75">
      <c r="I49309" s="192"/>
      <c r="J49309" s="192"/>
    </row>
    <row r="49310" spans="9:10" ht="15.75">
      <c r="I49310" s="192"/>
      <c r="J49310" s="192"/>
    </row>
    <row r="49311" spans="9:10" ht="15.75">
      <c r="I49311" s="192"/>
      <c r="J49311" s="192"/>
    </row>
    <row r="49312" spans="9:10" ht="15.75">
      <c r="I49312" s="192"/>
      <c r="J49312" s="192"/>
    </row>
    <row r="49313" spans="9:10" ht="15.75">
      <c r="I49313" s="192"/>
      <c r="J49313" s="192"/>
    </row>
    <row r="49314" spans="9:10" ht="15.75">
      <c r="I49314" s="192"/>
      <c r="J49314" s="192"/>
    </row>
    <row r="49315" spans="9:10" ht="15.75">
      <c r="I49315" s="192"/>
      <c r="J49315" s="192"/>
    </row>
    <row r="49316" spans="9:10" ht="15.75">
      <c r="I49316" s="192"/>
      <c r="J49316" s="192"/>
    </row>
    <row r="49317" spans="9:10" ht="15.75">
      <c r="I49317" s="192"/>
      <c r="J49317" s="192"/>
    </row>
    <row r="49318" spans="9:10" ht="15.75">
      <c r="I49318" s="192"/>
      <c r="J49318" s="192"/>
    </row>
    <row r="49319" spans="9:10" ht="15.75">
      <c r="I49319" s="192"/>
      <c r="J49319" s="192"/>
    </row>
    <row r="49320" spans="9:10" ht="15.75">
      <c r="I49320" s="192"/>
      <c r="J49320" s="192"/>
    </row>
    <row r="49321" spans="9:10" ht="15.75">
      <c r="I49321" s="192"/>
      <c r="J49321" s="192"/>
    </row>
    <row r="49322" spans="9:10" ht="15.75">
      <c r="I49322" s="192"/>
      <c r="J49322" s="192"/>
    </row>
    <row r="49323" spans="9:10" ht="15.75">
      <c r="I49323" s="192"/>
      <c r="J49323" s="192"/>
    </row>
    <row r="49324" spans="9:10" ht="15.75">
      <c r="I49324" s="192"/>
      <c r="J49324" s="192"/>
    </row>
    <row r="49325" spans="9:10" ht="15.75">
      <c r="I49325" s="192"/>
      <c r="J49325" s="192"/>
    </row>
    <row r="49326" spans="9:10" ht="15.75">
      <c r="I49326" s="192"/>
      <c r="J49326" s="192"/>
    </row>
    <row r="49327" spans="9:10" ht="15.75">
      <c r="I49327" s="192"/>
      <c r="J49327" s="192"/>
    </row>
    <row r="49328" spans="9:10" ht="15.75">
      <c r="I49328" s="192"/>
      <c r="J49328" s="192"/>
    </row>
    <row r="49329" spans="9:10" ht="15.75">
      <c r="I49329" s="192"/>
      <c r="J49329" s="192"/>
    </row>
    <row r="49330" spans="9:10" ht="15.75">
      <c r="I49330" s="192"/>
      <c r="J49330" s="192"/>
    </row>
    <row r="49331" spans="9:10" ht="15.75">
      <c r="I49331" s="192"/>
      <c r="J49331" s="192"/>
    </row>
    <row r="49332" spans="9:10" ht="15.75">
      <c r="I49332" s="192"/>
      <c r="J49332" s="192"/>
    </row>
    <row r="49333" spans="9:10" ht="15.75">
      <c r="I49333" s="192"/>
      <c r="J49333" s="192"/>
    </row>
    <row r="49334" spans="9:10" ht="15.75">
      <c r="I49334" s="192"/>
      <c r="J49334" s="192"/>
    </row>
    <row r="49335" spans="9:10" ht="15.75">
      <c r="I49335" s="192"/>
      <c r="J49335" s="192"/>
    </row>
    <row r="49336" spans="9:10" ht="15.75">
      <c r="I49336" s="192"/>
      <c r="J49336" s="192"/>
    </row>
    <row r="49337" spans="9:10" ht="15.75">
      <c r="I49337" s="192"/>
      <c r="J49337" s="192"/>
    </row>
    <row r="49338" spans="9:10" ht="15.75">
      <c r="I49338" s="192"/>
      <c r="J49338" s="192"/>
    </row>
    <row r="49339" spans="9:10" ht="15.75">
      <c r="I49339" s="192"/>
      <c r="J49339" s="192"/>
    </row>
    <row r="49340" spans="9:10" ht="15.75">
      <c r="I49340" s="192"/>
      <c r="J49340" s="192"/>
    </row>
    <row r="49341" spans="9:10" ht="15.75">
      <c r="I49341" s="192"/>
      <c r="J49341" s="192"/>
    </row>
    <row r="49342" spans="9:10" ht="15.75">
      <c r="I49342" s="192"/>
      <c r="J49342" s="192"/>
    </row>
    <row r="49343" spans="9:10" ht="15.75">
      <c r="I49343" s="192"/>
      <c r="J49343" s="192"/>
    </row>
    <row r="49344" spans="9:10" ht="15.75">
      <c r="I49344" s="192"/>
      <c r="J49344" s="192"/>
    </row>
    <row r="49345" spans="9:10" ht="15.75">
      <c r="I49345" s="192"/>
      <c r="J49345" s="192"/>
    </row>
    <row r="49346" spans="9:10" ht="15.75">
      <c r="I49346" s="192"/>
      <c r="J49346" s="192"/>
    </row>
    <row r="49347" spans="9:10" ht="15.75">
      <c r="I49347" s="192"/>
      <c r="J49347" s="192"/>
    </row>
    <row r="49348" spans="9:10" ht="15.75">
      <c r="I49348" s="192"/>
      <c r="J49348" s="192"/>
    </row>
    <row r="49349" spans="9:10" ht="15.75">
      <c r="I49349" s="192"/>
      <c r="J49349" s="192"/>
    </row>
    <row r="49350" spans="9:10" ht="15.75">
      <c r="I49350" s="192"/>
      <c r="J49350" s="192"/>
    </row>
    <row r="49351" spans="9:10" ht="15.75">
      <c r="I49351" s="192"/>
      <c r="J49351" s="192"/>
    </row>
    <row r="49352" spans="9:10" ht="15.75">
      <c r="I49352" s="192"/>
      <c r="J49352" s="192"/>
    </row>
    <row r="49353" spans="9:10" ht="15.75">
      <c r="I49353" s="192"/>
      <c r="J49353" s="192"/>
    </row>
    <row r="49354" spans="9:10" ht="15.75">
      <c r="I49354" s="192"/>
      <c r="J49354" s="192"/>
    </row>
    <row r="49355" spans="9:10" ht="15.75">
      <c r="I49355" s="192"/>
      <c r="J49355" s="192"/>
    </row>
    <row r="49356" spans="9:10" ht="15.75">
      <c r="I49356" s="192"/>
      <c r="J49356" s="192"/>
    </row>
    <row r="49357" spans="9:10" ht="15.75">
      <c r="I49357" s="192"/>
      <c r="J49357" s="192"/>
    </row>
    <row r="49358" spans="9:10" ht="15.75">
      <c r="I49358" s="192"/>
      <c r="J49358" s="192"/>
    </row>
    <row r="49359" spans="9:10" ht="15.75">
      <c r="I49359" s="192"/>
      <c r="J49359" s="192"/>
    </row>
    <row r="49360" spans="9:10" ht="15.75">
      <c r="I49360" s="192"/>
      <c r="J49360" s="192"/>
    </row>
    <row r="49361" spans="9:10" ht="15.75">
      <c r="I49361" s="192"/>
      <c r="J49361" s="192"/>
    </row>
    <row r="49362" spans="9:10" ht="15.75">
      <c r="I49362" s="192"/>
      <c r="J49362" s="192"/>
    </row>
    <row r="49363" spans="9:10" ht="15.75">
      <c r="I49363" s="192"/>
      <c r="J49363" s="192"/>
    </row>
    <row r="49364" spans="9:10" ht="15.75">
      <c r="I49364" s="192"/>
      <c r="J49364" s="192"/>
    </row>
    <row r="49365" spans="9:10" ht="15.75">
      <c r="I49365" s="192"/>
      <c r="J49365" s="192"/>
    </row>
    <row r="49366" spans="9:10" ht="15.75">
      <c r="I49366" s="192"/>
      <c r="J49366" s="192"/>
    </row>
    <row r="49367" spans="9:10" ht="15.75">
      <c r="I49367" s="192"/>
      <c r="J49367" s="192"/>
    </row>
    <row r="49368" spans="9:10" ht="15.75">
      <c r="I49368" s="192"/>
      <c r="J49368" s="192"/>
    </row>
    <row r="49369" spans="9:10" ht="15.75">
      <c r="I49369" s="192"/>
      <c r="J49369" s="192"/>
    </row>
    <row r="49370" spans="9:10" ht="15.75">
      <c r="I49370" s="192"/>
      <c r="J49370" s="192"/>
    </row>
    <row r="49371" spans="9:10" ht="15.75">
      <c r="I49371" s="192"/>
      <c r="J49371" s="192"/>
    </row>
    <row r="49372" spans="9:10" ht="15.75">
      <c r="I49372" s="192"/>
      <c r="J49372" s="192"/>
    </row>
    <row r="49373" spans="9:10" ht="15.75">
      <c r="I49373" s="192"/>
      <c r="J49373" s="192"/>
    </row>
    <row r="49374" spans="9:10" ht="15.75">
      <c r="I49374" s="192"/>
      <c r="J49374" s="192"/>
    </row>
    <row r="49375" spans="9:10" ht="15.75">
      <c r="I49375" s="192"/>
      <c r="J49375" s="192"/>
    </row>
    <row r="49376" spans="9:10" ht="15.75">
      <c r="I49376" s="192"/>
      <c r="J49376" s="192"/>
    </row>
    <row r="49377" spans="9:10" ht="15.75">
      <c r="I49377" s="192"/>
      <c r="J49377" s="192"/>
    </row>
    <row r="49378" spans="9:10" ht="15.75">
      <c r="I49378" s="192"/>
      <c r="J49378" s="192"/>
    </row>
    <row r="49379" spans="9:10" ht="15.75">
      <c r="I49379" s="192"/>
      <c r="J49379" s="192"/>
    </row>
    <row r="49380" spans="9:10" ht="15.75">
      <c r="I49380" s="192"/>
      <c r="J49380" s="192"/>
    </row>
    <row r="49381" spans="9:10" ht="15.75">
      <c r="I49381" s="192"/>
      <c r="J49381" s="192"/>
    </row>
    <row r="49382" spans="9:10" ht="15.75">
      <c r="I49382" s="192"/>
      <c r="J49382" s="192"/>
    </row>
    <row r="49383" spans="9:10" ht="15.75">
      <c r="I49383" s="192"/>
      <c r="J49383" s="192"/>
    </row>
    <row r="49384" spans="9:10" ht="15.75">
      <c r="I49384" s="192"/>
      <c r="J49384" s="192"/>
    </row>
    <row r="49385" spans="9:10" ht="15.75">
      <c r="I49385" s="192"/>
      <c r="J49385" s="192"/>
    </row>
    <row r="49386" spans="9:10" ht="15.75">
      <c r="I49386" s="192"/>
      <c r="J49386" s="192"/>
    </row>
    <row r="49387" spans="9:10" ht="15.75">
      <c r="I49387" s="192"/>
      <c r="J49387" s="192"/>
    </row>
    <row r="49388" spans="9:10" ht="15.75">
      <c r="I49388" s="192"/>
      <c r="J49388" s="192"/>
    </row>
    <row r="49389" spans="9:10" ht="15.75">
      <c r="I49389" s="192"/>
      <c r="J49389" s="192"/>
    </row>
    <row r="49390" spans="9:10" ht="15.75">
      <c r="I49390" s="192"/>
      <c r="J49390" s="192"/>
    </row>
    <row r="49391" spans="9:10" ht="15.75">
      <c r="I49391" s="192"/>
      <c r="J49391" s="192"/>
    </row>
    <row r="49392" spans="9:10" ht="15.75">
      <c r="I49392" s="192"/>
      <c r="J49392" s="192"/>
    </row>
    <row r="49393" spans="9:10" ht="15.75">
      <c r="I49393" s="192"/>
      <c r="J49393" s="192"/>
    </row>
    <row r="49394" spans="9:10" ht="15.75">
      <c r="I49394" s="192"/>
      <c r="J49394" s="192"/>
    </row>
    <row r="49395" spans="9:10" ht="15.75">
      <c r="I49395" s="192"/>
      <c r="J49395" s="192"/>
    </row>
    <row r="49396" spans="9:10" ht="15.75">
      <c r="I49396" s="192"/>
      <c r="J49396" s="192"/>
    </row>
    <row r="49397" spans="9:10" ht="15.75">
      <c r="I49397" s="192"/>
      <c r="J49397" s="192"/>
    </row>
    <row r="49398" spans="9:10" ht="15.75">
      <c r="I49398" s="192"/>
      <c r="J49398" s="192"/>
    </row>
    <row r="49399" spans="9:10" ht="15.75">
      <c r="I49399" s="192"/>
      <c r="J49399" s="192"/>
    </row>
    <row r="49400" spans="9:10" ht="15.75">
      <c r="I49400" s="192"/>
      <c r="J49400" s="192"/>
    </row>
    <row r="49401" spans="9:10" ht="15.75">
      <c r="I49401" s="192"/>
      <c r="J49401" s="192"/>
    </row>
    <row r="49402" spans="9:10" ht="15.75">
      <c r="I49402" s="192"/>
      <c r="J49402" s="192"/>
    </row>
    <row r="49403" spans="9:10" ht="15.75">
      <c r="I49403" s="192"/>
      <c r="J49403" s="192"/>
    </row>
    <row r="49404" spans="9:10" ht="15.75">
      <c r="I49404" s="192"/>
      <c r="J49404" s="192"/>
    </row>
    <row r="49405" spans="9:10" ht="15.75">
      <c r="I49405" s="192"/>
      <c r="J49405" s="192"/>
    </row>
    <row r="49406" spans="9:10" ht="15.75">
      <c r="I49406" s="192"/>
      <c r="J49406" s="192"/>
    </row>
    <row r="49407" spans="9:10" ht="15.75">
      <c r="I49407" s="192"/>
      <c r="J49407" s="192"/>
    </row>
    <row r="49408" spans="9:10" ht="15.75">
      <c r="I49408" s="192"/>
      <c r="J49408" s="192"/>
    </row>
    <row r="49409" spans="9:10" ht="15.75">
      <c r="I49409" s="192"/>
      <c r="J49409" s="192"/>
    </row>
    <row r="49410" spans="9:10" ht="15.75">
      <c r="I49410" s="192"/>
      <c r="J49410" s="192"/>
    </row>
    <row r="49411" spans="9:10" ht="15.75">
      <c r="I49411" s="192"/>
      <c r="J49411" s="192"/>
    </row>
    <row r="49412" spans="9:10" ht="15.75">
      <c r="I49412" s="192"/>
      <c r="J49412" s="192"/>
    </row>
    <row r="49413" spans="9:10" ht="15.75">
      <c r="I49413" s="192"/>
      <c r="J49413" s="192"/>
    </row>
    <row r="49414" spans="9:10" ht="15.75">
      <c r="I49414" s="192"/>
      <c r="J49414" s="192"/>
    </row>
    <row r="49415" spans="9:10" ht="15.75">
      <c r="I49415" s="192"/>
      <c r="J49415" s="192"/>
    </row>
    <row r="49416" spans="9:10" ht="15.75">
      <c r="I49416" s="192"/>
      <c r="J49416" s="192"/>
    </row>
    <row r="49417" spans="9:10" ht="15.75">
      <c r="I49417" s="192"/>
      <c r="J49417" s="192"/>
    </row>
    <row r="49418" spans="9:10" ht="15.75">
      <c r="I49418" s="192"/>
      <c r="J49418" s="192"/>
    </row>
    <row r="49419" spans="9:10" ht="15.75">
      <c r="I49419" s="192"/>
      <c r="J49419" s="192"/>
    </row>
    <row r="49420" spans="9:10" ht="15.75">
      <c r="I49420" s="192"/>
      <c r="J49420" s="192"/>
    </row>
    <row r="49421" spans="9:10" ht="15.75">
      <c r="I49421" s="192"/>
      <c r="J49421" s="192"/>
    </row>
    <row r="49422" spans="9:10" ht="15.75">
      <c r="I49422" s="192"/>
      <c r="J49422" s="192"/>
    </row>
    <row r="49423" spans="9:10" ht="15.75">
      <c r="I49423" s="192"/>
      <c r="J49423" s="192"/>
    </row>
    <row r="49424" spans="9:10" ht="15.75">
      <c r="I49424" s="192"/>
      <c r="J49424" s="192"/>
    </row>
    <row r="49425" spans="9:10" ht="15.75">
      <c r="I49425" s="192"/>
      <c r="J49425" s="192"/>
    </row>
    <row r="49426" spans="9:10" ht="15.75">
      <c r="I49426" s="192"/>
      <c r="J49426" s="192"/>
    </row>
    <row r="49427" spans="9:10" ht="15.75">
      <c r="I49427" s="192"/>
      <c r="J49427" s="192"/>
    </row>
    <row r="49428" spans="9:10" ht="15.75">
      <c r="I49428" s="192"/>
      <c r="J49428" s="192"/>
    </row>
    <row r="49429" spans="9:10" ht="15.75">
      <c r="I49429" s="192"/>
      <c r="J49429" s="192"/>
    </row>
    <row r="49430" spans="9:10" ht="15.75">
      <c r="I49430" s="192"/>
      <c r="J49430" s="192"/>
    </row>
    <row r="49431" spans="9:10" ht="15.75">
      <c r="I49431" s="192"/>
      <c r="J49431" s="192"/>
    </row>
    <row r="49432" spans="9:10" ht="15.75">
      <c r="I49432" s="192"/>
      <c r="J49432" s="192"/>
    </row>
    <row r="49433" spans="9:10" ht="15.75">
      <c r="I49433" s="192"/>
      <c r="J49433" s="192"/>
    </row>
    <row r="49434" spans="9:10" ht="15.75">
      <c r="I49434" s="192"/>
      <c r="J49434" s="192"/>
    </row>
    <row r="49435" spans="9:10" ht="15.75">
      <c r="I49435" s="192"/>
      <c r="J49435" s="192"/>
    </row>
    <row r="49436" spans="9:10" ht="15.75">
      <c r="I49436" s="192"/>
      <c r="J49436" s="192"/>
    </row>
    <row r="49437" spans="9:10" ht="15.75">
      <c r="I49437" s="192"/>
      <c r="J49437" s="192"/>
    </row>
    <row r="49438" spans="9:10" ht="15.75">
      <c r="I49438" s="192"/>
      <c r="J49438" s="192"/>
    </row>
    <row r="49439" spans="9:10" ht="15.75">
      <c r="I49439" s="192"/>
      <c r="J49439" s="192"/>
    </row>
    <row r="49440" spans="9:10" ht="15.75">
      <c r="I49440" s="192"/>
      <c r="J49440" s="192"/>
    </row>
    <row r="49441" spans="9:10" ht="15.75">
      <c r="I49441" s="192"/>
      <c r="J49441" s="192"/>
    </row>
    <row r="49442" spans="9:10" ht="15.75">
      <c r="I49442" s="192"/>
      <c r="J49442" s="192"/>
    </row>
    <row r="49443" spans="9:10" ht="15.75">
      <c r="I49443" s="192"/>
      <c r="J49443" s="192"/>
    </row>
    <row r="49444" spans="9:10" ht="15.75">
      <c r="I49444" s="192"/>
      <c r="J49444" s="192"/>
    </row>
    <row r="49445" spans="9:10" ht="15.75">
      <c r="I49445" s="192"/>
      <c r="J49445" s="192"/>
    </row>
    <row r="49446" spans="9:10" ht="15.75">
      <c r="I49446" s="192"/>
      <c r="J49446" s="192"/>
    </row>
    <row r="49447" spans="9:10" ht="15.75">
      <c r="I49447" s="192"/>
      <c r="J49447" s="192"/>
    </row>
    <row r="49448" spans="9:10" ht="15.75">
      <c r="I49448" s="192"/>
      <c r="J49448" s="192"/>
    </row>
    <row r="49449" spans="9:10" ht="15.75">
      <c r="I49449" s="192"/>
      <c r="J49449" s="192"/>
    </row>
    <row r="49450" spans="9:10" ht="15.75">
      <c r="I49450" s="192"/>
      <c r="J49450" s="192"/>
    </row>
    <row r="49451" spans="9:10" ht="15.75">
      <c r="I49451" s="192"/>
      <c r="J49451" s="192"/>
    </row>
    <row r="49452" spans="9:10" ht="15.75">
      <c r="I49452" s="192"/>
      <c r="J49452" s="192"/>
    </row>
    <row r="49453" spans="9:10" ht="15.75">
      <c r="I49453" s="192"/>
      <c r="J49453" s="192"/>
    </row>
    <row r="49454" spans="9:10" ht="15.75">
      <c r="I49454" s="192"/>
      <c r="J49454" s="192"/>
    </row>
    <row r="49455" spans="9:10" ht="15.75">
      <c r="I49455" s="192"/>
      <c r="J49455" s="192"/>
    </row>
    <row r="49456" spans="9:10" ht="15.75">
      <c r="I49456" s="192"/>
      <c r="J49456" s="192"/>
    </row>
    <row r="49457" spans="9:10" ht="15.75">
      <c r="I49457" s="192"/>
      <c r="J49457" s="192"/>
    </row>
    <row r="49458" spans="9:10" ht="15.75">
      <c r="I49458" s="192"/>
      <c r="J49458" s="192"/>
    </row>
    <row r="49459" spans="9:10" ht="15.75">
      <c r="I49459" s="192"/>
      <c r="J49459" s="192"/>
    </row>
    <row r="49460" spans="9:10" ht="15.75">
      <c r="I49460" s="192"/>
      <c r="J49460" s="192"/>
    </row>
    <row r="49461" spans="9:10" ht="15.75">
      <c r="I49461" s="192"/>
      <c r="J49461" s="192"/>
    </row>
    <row r="49462" spans="9:10" ht="15.75">
      <c r="I49462" s="192"/>
      <c r="J49462" s="192"/>
    </row>
    <row r="49463" spans="9:10" ht="15.75">
      <c r="I49463" s="192"/>
      <c r="J49463" s="192"/>
    </row>
    <row r="49464" spans="9:10" ht="15.75">
      <c r="I49464" s="192"/>
      <c r="J49464" s="192"/>
    </row>
    <row r="49465" spans="9:10" ht="15.75">
      <c r="I49465" s="192"/>
      <c r="J49465" s="192"/>
    </row>
    <row r="49466" spans="9:10" ht="15.75">
      <c r="I49466" s="192"/>
      <c r="J49466" s="192"/>
    </row>
    <row r="49467" spans="9:10" ht="15.75">
      <c r="I49467" s="192"/>
      <c r="J49467" s="192"/>
    </row>
    <row r="49468" spans="9:10" ht="15.75">
      <c r="I49468" s="192"/>
      <c r="J49468" s="192"/>
    </row>
    <row r="49469" spans="9:10" ht="15.75">
      <c r="I49469" s="192"/>
      <c r="J49469" s="192"/>
    </row>
    <row r="49470" spans="9:10" ht="15.75">
      <c r="I49470" s="192"/>
      <c r="J49470" s="192"/>
    </row>
    <row r="49471" spans="9:10" ht="15.75">
      <c r="I49471" s="192"/>
      <c r="J49471" s="192"/>
    </row>
    <row r="49472" spans="9:10" ht="15.75">
      <c r="I49472" s="192"/>
      <c r="J49472" s="192"/>
    </row>
    <row r="49473" spans="9:10" ht="15.75">
      <c r="I49473" s="192"/>
      <c r="J49473" s="192"/>
    </row>
    <row r="49474" spans="9:10" ht="15.75">
      <c r="I49474" s="192"/>
      <c r="J49474" s="192"/>
    </row>
    <row r="49475" spans="9:10" ht="15.75">
      <c r="I49475" s="192"/>
      <c r="J49475" s="192"/>
    </row>
    <row r="49476" spans="9:10" ht="15.75">
      <c r="I49476" s="192"/>
      <c r="J49476" s="192"/>
    </row>
    <row r="49477" spans="9:10" ht="15.75">
      <c r="I49477" s="192"/>
      <c r="J49477" s="192"/>
    </row>
    <row r="49478" spans="9:10" ht="15.75">
      <c r="I49478" s="192"/>
      <c r="J49478" s="192"/>
    </row>
    <row r="49479" spans="9:10" ht="15.75">
      <c r="I49479" s="192"/>
      <c r="J49479" s="192"/>
    </row>
    <row r="49480" spans="9:10" ht="15.75">
      <c r="I49480" s="192"/>
      <c r="J49480" s="192"/>
    </row>
    <row r="49481" spans="9:10" ht="15.75">
      <c r="I49481" s="192"/>
      <c r="J49481" s="192"/>
    </row>
    <row r="49482" spans="9:10" ht="15.75">
      <c r="I49482" s="192"/>
      <c r="J49482" s="192"/>
    </row>
    <row r="49483" spans="9:10" ht="15.75">
      <c r="I49483" s="192"/>
      <c r="J49483" s="192"/>
    </row>
    <row r="49484" spans="9:10" ht="15.75">
      <c r="I49484" s="192"/>
      <c r="J49484" s="192"/>
    </row>
    <row r="49485" spans="9:10" ht="15.75">
      <c r="I49485" s="192"/>
      <c r="J49485" s="192"/>
    </row>
    <row r="49486" spans="9:10" ht="15.75">
      <c r="I49486" s="192"/>
      <c r="J49486" s="192"/>
    </row>
    <row r="49487" spans="9:10" ht="15.75">
      <c r="I49487" s="192"/>
      <c r="J49487" s="192"/>
    </row>
    <row r="49488" spans="9:10" ht="15.75">
      <c r="I49488" s="192"/>
      <c r="J49488" s="192"/>
    </row>
    <row r="49489" spans="9:10" ht="15.75">
      <c r="I49489" s="192"/>
      <c r="J49489" s="192"/>
    </row>
    <row r="49490" spans="9:10" ht="15.75">
      <c r="I49490" s="192"/>
      <c r="J49490" s="192"/>
    </row>
    <row r="49491" spans="9:10" ht="15.75">
      <c r="I49491" s="192"/>
      <c r="J49491" s="192"/>
    </row>
    <row r="49492" spans="9:10" ht="15.75">
      <c r="I49492" s="192"/>
      <c r="J49492" s="192"/>
    </row>
    <row r="49493" spans="9:10" ht="15.75">
      <c r="I49493" s="192"/>
      <c r="J49493" s="192"/>
    </row>
    <row r="49494" spans="9:10" ht="15.75">
      <c r="I49494" s="192"/>
      <c r="J49494" s="192"/>
    </row>
    <row r="49495" spans="9:10" ht="15.75">
      <c r="I49495" s="192"/>
      <c r="J49495" s="192"/>
    </row>
    <row r="49496" spans="9:10" ht="15.75">
      <c r="I49496" s="192"/>
      <c r="J49496" s="192"/>
    </row>
    <row r="49497" spans="9:10" ht="15.75">
      <c r="I49497" s="192"/>
      <c r="J49497" s="192"/>
    </row>
    <row r="49498" spans="9:10" ht="15.75">
      <c r="I49498" s="192"/>
      <c r="J49498" s="192"/>
    </row>
    <row r="49499" spans="9:10" ht="15.75">
      <c r="I49499" s="192"/>
      <c r="J49499" s="192"/>
    </row>
    <row r="49500" spans="9:10" ht="15.75">
      <c r="I49500" s="192"/>
      <c r="J49500" s="192"/>
    </row>
    <row r="49501" spans="9:10" ht="15.75">
      <c r="I49501" s="192"/>
      <c r="J49501" s="192"/>
    </row>
    <row r="49502" spans="9:10" ht="15.75">
      <c r="I49502" s="192"/>
      <c r="J49502" s="192"/>
    </row>
    <row r="49503" spans="9:10" ht="15.75">
      <c r="I49503" s="192"/>
      <c r="J49503" s="192"/>
    </row>
    <row r="49504" spans="9:10" ht="15.75">
      <c r="I49504" s="192"/>
      <c r="J49504" s="192"/>
    </row>
    <row r="49505" spans="9:10" ht="15.75">
      <c r="I49505" s="192"/>
      <c r="J49505" s="192"/>
    </row>
    <row r="49506" spans="9:10" ht="15.75">
      <c r="I49506" s="192"/>
      <c r="J49506" s="192"/>
    </row>
    <row r="49507" spans="9:10" ht="15.75">
      <c r="I49507" s="192"/>
      <c r="J49507" s="192"/>
    </row>
    <row r="49508" spans="9:10" ht="15.75">
      <c r="I49508" s="192"/>
      <c r="J49508" s="192"/>
    </row>
    <row r="49509" spans="9:10" ht="15.75">
      <c r="I49509" s="192"/>
      <c r="J49509" s="192"/>
    </row>
    <row r="49510" spans="9:10" ht="15.75">
      <c r="I49510" s="192"/>
      <c r="J49510" s="192"/>
    </row>
    <row r="49511" spans="9:10" ht="15.75">
      <c r="I49511" s="192"/>
      <c r="J49511" s="192"/>
    </row>
    <row r="49512" spans="9:10" ht="15.75">
      <c r="I49512" s="192"/>
      <c r="J49512" s="192"/>
    </row>
    <row r="49513" spans="9:10" ht="15.75">
      <c r="I49513" s="192"/>
      <c r="J49513" s="192"/>
    </row>
    <row r="49514" spans="9:10" ht="15.75">
      <c r="I49514" s="192"/>
      <c r="J49514" s="192"/>
    </row>
    <row r="49515" spans="9:10" ht="15.75">
      <c r="I49515" s="192"/>
      <c r="J49515" s="192"/>
    </row>
    <row r="49516" spans="9:10" ht="15.75">
      <c r="I49516" s="192"/>
      <c r="J49516" s="192"/>
    </row>
    <row r="49517" spans="9:10" ht="15.75">
      <c r="I49517" s="192"/>
      <c r="J49517" s="192"/>
    </row>
    <row r="49518" spans="9:10" ht="15.75">
      <c r="I49518" s="192"/>
      <c r="J49518" s="192"/>
    </row>
    <row r="49519" spans="9:10" ht="15.75">
      <c r="I49519" s="192"/>
      <c r="J49519" s="192"/>
    </row>
    <row r="49520" spans="9:10" ht="15.75">
      <c r="I49520" s="192"/>
      <c r="J49520" s="192"/>
    </row>
    <row r="49521" spans="9:10" ht="15.75">
      <c r="I49521" s="192"/>
      <c r="J49521" s="192"/>
    </row>
    <row r="49522" spans="9:10" ht="15.75">
      <c r="I49522" s="192"/>
      <c r="J49522" s="192"/>
    </row>
    <row r="49523" spans="9:10" ht="15.75">
      <c r="I49523" s="192"/>
      <c r="J49523" s="192"/>
    </row>
    <row r="49524" spans="9:10" ht="15.75">
      <c r="I49524" s="192"/>
      <c r="J49524" s="192"/>
    </row>
    <row r="49525" spans="9:10" ht="15.75">
      <c r="I49525" s="192"/>
      <c r="J49525" s="192"/>
    </row>
    <row r="49526" spans="9:10" ht="15.75">
      <c r="I49526" s="192"/>
      <c r="J49526" s="192"/>
    </row>
    <row r="49527" spans="9:10" ht="15.75">
      <c r="I49527" s="192"/>
      <c r="J49527" s="192"/>
    </row>
    <row r="49528" spans="9:10" ht="15.75">
      <c r="I49528" s="192"/>
      <c r="J49528" s="192"/>
    </row>
    <row r="49529" spans="9:10" ht="15.75">
      <c r="I49529" s="192"/>
      <c r="J49529" s="192"/>
    </row>
    <row r="49530" spans="9:10" ht="15.75">
      <c r="I49530" s="192"/>
      <c r="J49530" s="192"/>
    </row>
    <row r="49531" spans="9:10" ht="15.75">
      <c r="I49531" s="192"/>
      <c r="J49531" s="192"/>
    </row>
    <row r="49532" spans="9:10" ht="15.75">
      <c r="I49532" s="192"/>
      <c r="J49532" s="192"/>
    </row>
    <row r="49533" spans="9:10" ht="15.75">
      <c r="I49533" s="192"/>
      <c r="J49533" s="192"/>
    </row>
    <row r="49534" spans="9:10" ht="15.75">
      <c r="I49534" s="192"/>
      <c r="J49534" s="192"/>
    </row>
    <row r="49535" spans="9:10" ht="15.75">
      <c r="I49535" s="192"/>
      <c r="J49535" s="192"/>
    </row>
    <row r="49536" spans="9:10" ht="15.75">
      <c r="I49536" s="192"/>
      <c r="J49536" s="192"/>
    </row>
    <row r="49537" spans="9:10" ht="15.75">
      <c r="I49537" s="192"/>
      <c r="J49537" s="192"/>
    </row>
    <row r="49538" spans="9:10" ht="15.75">
      <c r="I49538" s="192"/>
      <c r="J49538" s="192"/>
    </row>
    <row r="49539" spans="9:10" ht="15.75">
      <c r="I49539" s="192"/>
      <c r="J49539" s="192"/>
    </row>
    <row r="49540" spans="9:10" ht="15.75">
      <c r="I49540" s="192"/>
      <c r="J49540" s="192"/>
    </row>
    <row r="49541" spans="9:10" ht="15.75">
      <c r="I49541" s="192"/>
      <c r="J49541" s="192"/>
    </row>
    <row r="49542" spans="9:10" ht="15.75">
      <c r="I49542" s="192"/>
      <c r="J49542" s="192"/>
    </row>
    <row r="49543" spans="9:10" ht="15.75">
      <c r="I49543" s="192"/>
      <c r="J49543" s="192"/>
    </row>
    <row r="49544" spans="9:10" ht="15.75">
      <c r="I49544" s="192"/>
      <c r="J49544" s="192"/>
    </row>
    <row r="49545" spans="9:10" ht="15.75">
      <c r="I49545" s="192"/>
      <c r="J49545" s="192"/>
    </row>
    <row r="49546" spans="9:10" ht="15.75">
      <c r="I49546" s="192"/>
      <c r="J49546" s="192"/>
    </row>
    <row r="49547" spans="9:10" ht="15.75">
      <c r="I49547" s="192"/>
      <c r="J49547" s="192"/>
    </row>
    <row r="49548" spans="9:10" ht="15.75">
      <c r="I49548" s="192"/>
      <c r="J49548" s="192"/>
    </row>
    <row r="49549" spans="9:10" ht="15.75">
      <c r="I49549" s="192"/>
      <c r="J49549" s="192"/>
    </row>
    <row r="49550" spans="9:10" ht="15.75">
      <c r="I49550" s="192"/>
      <c r="J49550" s="192"/>
    </row>
    <row r="49551" spans="9:10" ht="15.75">
      <c r="I49551" s="192"/>
      <c r="J49551" s="192"/>
    </row>
    <row r="49552" spans="9:10" ht="15.75">
      <c r="I49552" s="192"/>
      <c r="J49552" s="192"/>
    </row>
    <row r="49553" spans="9:10" ht="15.75">
      <c r="I49553" s="192"/>
      <c r="J49553" s="192"/>
    </row>
    <row r="49554" spans="9:10" ht="15.75">
      <c r="I49554" s="192"/>
      <c r="J49554" s="192"/>
    </row>
    <row r="49555" spans="9:10" ht="15.75">
      <c r="I49555" s="192"/>
      <c r="J49555" s="192"/>
    </row>
    <row r="49556" spans="9:10" ht="15.75">
      <c r="I49556" s="192"/>
      <c r="J49556" s="192"/>
    </row>
    <row r="49557" spans="9:10" ht="15.75">
      <c r="I49557" s="192"/>
      <c r="J49557" s="192"/>
    </row>
    <row r="49558" spans="9:10" ht="15.75">
      <c r="I49558" s="192"/>
      <c r="J49558" s="192"/>
    </row>
    <row r="49559" spans="9:10" ht="15.75">
      <c r="I49559" s="192"/>
      <c r="J49559" s="192"/>
    </row>
    <row r="49560" spans="9:10" ht="15.75">
      <c r="I49560" s="192"/>
      <c r="J49560" s="192"/>
    </row>
    <row r="49561" spans="9:10" ht="15.75">
      <c r="I49561" s="192"/>
      <c r="J49561" s="192"/>
    </row>
    <row r="49562" spans="9:10" ht="15.75">
      <c r="I49562" s="192"/>
      <c r="J49562" s="192"/>
    </row>
    <row r="49563" spans="9:10" ht="15.75">
      <c r="I49563" s="192"/>
      <c r="J49563" s="192"/>
    </row>
    <row r="49564" spans="9:10" ht="15.75">
      <c r="I49564" s="192"/>
      <c r="J49564" s="192"/>
    </row>
    <row r="49565" spans="9:10" ht="15.75">
      <c r="I49565" s="192"/>
      <c r="J49565" s="192"/>
    </row>
    <row r="49566" spans="9:10" ht="15.75">
      <c r="I49566" s="192"/>
      <c r="J49566" s="192"/>
    </row>
    <row r="49567" spans="9:10" ht="15.75">
      <c r="I49567" s="192"/>
      <c r="J49567" s="192"/>
    </row>
    <row r="49568" spans="9:10" ht="15.75">
      <c r="I49568" s="192"/>
      <c r="J49568" s="192"/>
    </row>
    <row r="49569" spans="9:10" ht="15.75">
      <c r="I49569" s="192"/>
      <c r="J49569" s="192"/>
    </row>
    <row r="49570" spans="9:10" ht="15.75">
      <c r="I49570" s="192"/>
      <c r="J49570" s="192"/>
    </row>
    <row r="49571" spans="9:10" ht="15.75">
      <c r="I49571" s="192"/>
      <c r="J49571" s="192"/>
    </row>
    <row r="49572" spans="9:10" ht="15.75">
      <c r="I49572" s="192"/>
      <c r="J49572" s="192"/>
    </row>
    <row r="49573" spans="9:10" ht="15.75">
      <c r="I49573" s="192"/>
      <c r="J49573" s="192"/>
    </row>
    <row r="49574" spans="9:10" ht="15.75">
      <c r="I49574" s="192"/>
      <c r="J49574" s="192"/>
    </row>
    <row r="49575" spans="9:10" ht="15.75">
      <c r="I49575" s="192"/>
      <c r="J49575" s="192"/>
    </row>
    <row r="49576" spans="9:10" ht="15.75">
      <c r="I49576" s="192"/>
      <c r="J49576" s="192"/>
    </row>
    <row r="49577" spans="9:10" ht="15.75">
      <c r="I49577" s="192"/>
      <c r="J49577" s="192"/>
    </row>
    <row r="49578" spans="9:10" ht="15.75">
      <c r="I49578" s="192"/>
      <c r="J49578" s="192"/>
    </row>
    <row r="49579" spans="9:10" ht="15.75">
      <c r="I49579" s="192"/>
      <c r="J49579" s="192"/>
    </row>
    <row r="49580" spans="9:10" ht="15.75">
      <c r="I49580" s="192"/>
      <c r="J49580" s="192"/>
    </row>
    <row r="49581" spans="9:10" ht="15.75">
      <c r="I49581" s="192"/>
      <c r="J49581" s="192"/>
    </row>
    <row r="49582" spans="9:10" ht="15.75">
      <c r="I49582" s="192"/>
      <c r="J49582" s="192"/>
    </row>
    <row r="49583" spans="9:10" ht="15.75">
      <c r="I49583" s="192"/>
      <c r="J49583" s="192"/>
    </row>
    <row r="49584" spans="9:10" ht="15.75">
      <c r="I49584" s="192"/>
      <c r="J49584" s="192"/>
    </row>
    <row r="49585" spans="9:10" ht="15.75">
      <c r="I49585" s="192"/>
      <c r="J49585" s="192"/>
    </row>
    <row r="49586" spans="9:10" ht="15.75">
      <c r="I49586" s="192"/>
      <c r="J49586" s="192"/>
    </row>
    <row r="49587" spans="9:10" ht="15.75">
      <c r="I49587" s="192"/>
      <c r="J49587" s="192"/>
    </row>
    <row r="49588" spans="9:10" ht="15.75">
      <c r="I49588" s="192"/>
      <c r="J49588" s="192"/>
    </row>
    <row r="49589" spans="9:10" ht="15.75">
      <c r="I49589" s="192"/>
      <c r="J49589" s="192"/>
    </row>
    <row r="49590" spans="9:10" ht="15.75">
      <c r="I49590" s="192"/>
      <c r="J49590" s="192"/>
    </row>
    <row r="49591" spans="9:10" ht="15.75">
      <c r="I49591" s="192"/>
      <c r="J49591" s="192"/>
    </row>
    <row r="49592" spans="9:10" ht="15.75">
      <c r="I49592" s="192"/>
      <c r="J49592" s="192"/>
    </row>
    <row r="49593" spans="9:10" ht="15.75">
      <c r="I49593" s="192"/>
      <c r="J49593" s="192"/>
    </row>
    <row r="49594" spans="9:10" ht="15.75">
      <c r="I49594" s="192"/>
      <c r="J49594" s="192"/>
    </row>
    <row r="49595" spans="9:10" ht="15.75">
      <c r="I49595" s="192"/>
      <c r="J49595" s="192"/>
    </row>
    <row r="49596" spans="9:10" ht="15.75">
      <c r="I49596" s="192"/>
      <c r="J49596" s="192"/>
    </row>
    <row r="49597" spans="9:10" ht="15.75">
      <c r="I49597" s="192"/>
      <c r="J49597" s="192"/>
    </row>
    <row r="49598" spans="9:10" ht="15.75">
      <c r="I49598" s="192"/>
      <c r="J49598" s="192"/>
    </row>
    <row r="49599" spans="9:10" ht="15.75">
      <c r="I49599" s="192"/>
      <c r="J49599" s="192"/>
    </row>
    <row r="49600" spans="9:10" ht="15.75">
      <c r="I49600" s="192"/>
      <c r="J49600" s="192"/>
    </row>
    <row r="49601" spans="9:10" ht="15.75">
      <c r="I49601" s="192"/>
      <c r="J49601" s="192"/>
    </row>
    <row r="49602" spans="9:10" ht="15.75">
      <c r="I49602" s="192"/>
      <c r="J49602" s="192"/>
    </row>
    <row r="49603" spans="9:10" ht="15.75">
      <c r="I49603" s="192"/>
      <c r="J49603" s="192"/>
    </row>
    <row r="49604" spans="9:10" ht="15.75">
      <c r="I49604" s="192"/>
      <c r="J49604" s="192"/>
    </row>
    <row r="49605" spans="9:10" ht="15.75">
      <c r="I49605" s="192"/>
      <c r="J49605" s="192"/>
    </row>
    <row r="49606" spans="9:10" ht="15.75">
      <c r="I49606" s="192"/>
      <c r="J49606" s="192"/>
    </row>
    <row r="49607" spans="9:10" ht="15.75">
      <c r="I49607" s="192"/>
      <c r="J49607" s="192"/>
    </row>
    <row r="49608" spans="9:10" ht="15.75">
      <c r="I49608" s="192"/>
      <c r="J49608" s="192"/>
    </row>
    <row r="49609" spans="9:10" ht="15.75">
      <c r="I49609" s="192"/>
      <c r="J49609" s="192"/>
    </row>
    <row r="49610" spans="9:10" ht="15.75">
      <c r="I49610" s="192"/>
      <c r="J49610" s="192"/>
    </row>
    <row r="49611" spans="9:10" ht="15.75">
      <c r="I49611" s="192"/>
      <c r="J49611" s="192"/>
    </row>
    <row r="49612" spans="9:10" ht="15.75">
      <c r="I49612" s="192"/>
      <c r="J49612" s="192"/>
    </row>
    <row r="49613" spans="9:10" ht="15.75">
      <c r="I49613" s="192"/>
      <c r="J49613" s="192"/>
    </row>
    <row r="49614" spans="9:10" ht="15.75">
      <c r="I49614" s="192"/>
      <c r="J49614" s="192"/>
    </row>
    <row r="49615" spans="9:10" ht="15.75">
      <c r="I49615" s="192"/>
      <c r="J49615" s="192"/>
    </row>
    <row r="49616" spans="9:10" ht="15.75">
      <c r="I49616" s="192"/>
      <c r="J49616" s="192"/>
    </row>
    <row r="49617" spans="9:10" ht="15.75">
      <c r="I49617" s="192"/>
      <c r="J49617" s="192"/>
    </row>
    <row r="49618" spans="9:10" ht="15.75">
      <c r="I49618" s="192"/>
      <c r="J49618" s="192"/>
    </row>
    <row r="49619" spans="9:10" ht="15.75">
      <c r="I49619" s="192"/>
      <c r="J49619" s="192"/>
    </row>
    <row r="49620" spans="9:10" ht="15.75">
      <c r="I49620" s="192"/>
      <c r="J49620" s="192"/>
    </row>
    <row r="49621" spans="9:10" ht="15.75">
      <c r="I49621" s="192"/>
      <c r="J49621" s="192"/>
    </row>
    <row r="49622" spans="9:10" ht="15.75">
      <c r="I49622" s="192"/>
      <c r="J49622" s="192"/>
    </row>
    <row r="49623" spans="9:10" ht="15.75">
      <c r="I49623" s="192"/>
      <c r="J49623" s="192"/>
    </row>
    <row r="49624" spans="9:10" ht="15.75">
      <c r="I49624" s="192"/>
      <c r="J49624" s="192"/>
    </row>
    <row r="49625" spans="9:10" ht="15.75">
      <c r="I49625" s="192"/>
      <c r="J49625" s="192"/>
    </row>
    <row r="49626" spans="9:10" ht="15.75">
      <c r="I49626" s="192"/>
      <c r="J49626" s="192"/>
    </row>
    <row r="49627" spans="9:10" ht="15.75">
      <c r="I49627" s="192"/>
      <c r="J49627" s="192"/>
    </row>
    <row r="49628" spans="9:10" ht="15.75">
      <c r="I49628" s="192"/>
      <c r="J49628" s="192"/>
    </row>
    <row r="49629" spans="9:10" ht="15.75">
      <c r="I49629" s="192"/>
      <c r="J49629" s="192"/>
    </row>
    <row r="49630" spans="9:10" ht="15.75">
      <c r="I49630" s="192"/>
      <c r="J49630" s="192"/>
    </row>
    <row r="49631" spans="9:10" ht="15.75">
      <c r="I49631" s="192"/>
      <c r="J49631" s="192"/>
    </row>
    <row r="49632" spans="9:10" ht="15.75">
      <c r="I49632" s="192"/>
      <c r="J49632" s="192"/>
    </row>
    <row r="49633" spans="9:10" ht="15.75">
      <c r="I49633" s="192"/>
      <c r="J49633" s="192"/>
    </row>
    <row r="49634" spans="9:10" ht="15.75">
      <c r="I49634" s="192"/>
      <c r="J49634" s="192"/>
    </row>
    <row r="49635" spans="9:10" ht="15.75">
      <c r="I49635" s="192"/>
      <c r="J49635" s="192"/>
    </row>
    <row r="49636" spans="9:10" ht="15.75">
      <c r="I49636" s="192"/>
      <c r="J49636" s="192"/>
    </row>
    <row r="49637" spans="9:10" ht="15.75">
      <c r="I49637" s="192"/>
      <c r="J49637" s="192"/>
    </row>
    <row r="49638" spans="9:10" ht="15.75">
      <c r="I49638" s="192"/>
      <c r="J49638" s="192"/>
    </row>
    <row r="49639" spans="9:10" ht="15.75">
      <c r="I49639" s="192"/>
      <c r="J49639" s="192"/>
    </row>
    <row r="49640" spans="9:10" ht="15.75">
      <c r="I49640" s="192"/>
      <c r="J49640" s="192"/>
    </row>
    <row r="49641" spans="9:10" ht="15.75">
      <c r="I49641" s="192"/>
      <c r="J49641" s="192"/>
    </row>
    <row r="49642" spans="9:10" ht="15.75">
      <c r="I49642" s="192"/>
      <c r="J49642" s="192"/>
    </row>
    <row r="49643" spans="9:10" ht="15.75">
      <c r="I49643" s="192"/>
      <c r="J49643" s="192"/>
    </row>
    <row r="49644" spans="9:10" ht="15.75">
      <c r="I49644" s="192"/>
      <c r="J49644" s="192"/>
    </row>
    <row r="49645" spans="9:10" ht="15.75">
      <c r="I49645" s="192"/>
      <c r="J49645" s="192"/>
    </row>
    <row r="49646" spans="9:10" ht="15.75">
      <c r="I49646" s="192"/>
      <c r="J49646" s="192"/>
    </row>
    <row r="49647" spans="9:10" ht="15.75">
      <c r="I49647" s="192"/>
      <c r="J49647" s="192"/>
    </row>
    <row r="49648" spans="9:10" ht="15.75">
      <c r="I49648" s="192"/>
      <c r="J49648" s="192"/>
    </row>
    <row r="49649" spans="9:10" ht="15.75">
      <c r="I49649" s="192"/>
      <c r="J49649" s="192"/>
    </row>
    <row r="49650" spans="9:10" ht="15.75">
      <c r="I49650" s="192"/>
      <c r="J49650" s="192"/>
    </row>
    <row r="49651" spans="9:10" ht="15.75">
      <c r="I49651" s="192"/>
      <c r="J49651" s="192"/>
    </row>
    <row r="49652" spans="9:10" ht="15.75">
      <c r="I49652" s="192"/>
      <c r="J49652" s="192"/>
    </row>
    <row r="49653" spans="9:10" ht="15.75">
      <c r="I49653" s="192"/>
      <c r="J49653" s="192"/>
    </row>
    <row r="49654" spans="9:10" ht="15.75">
      <c r="I49654" s="192"/>
      <c r="J49654" s="192"/>
    </row>
    <row r="49655" spans="9:10" ht="15.75">
      <c r="I49655" s="192"/>
      <c r="J49655" s="192"/>
    </row>
    <row r="49656" spans="9:10" ht="15.75">
      <c r="I49656" s="192"/>
      <c r="J49656" s="192"/>
    </row>
    <row r="49657" spans="9:10" ht="15.75">
      <c r="I49657" s="192"/>
      <c r="J49657" s="192"/>
    </row>
    <row r="49658" spans="9:10" ht="15.75">
      <c r="I49658" s="192"/>
      <c r="J49658" s="192"/>
    </row>
    <row r="49659" spans="9:10" ht="15.75">
      <c r="I49659" s="192"/>
      <c r="J49659" s="192"/>
    </row>
    <row r="49660" spans="9:10" ht="15.75">
      <c r="I49660" s="192"/>
      <c r="J49660" s="192"/>
    </row>
    <row r="49661" spans="9:10" ht="15.75">
      <c r="I49661" s="192"/>
      <c r="J49661" s="192"/>
    </row>
    <row r="49662" spans="9:10" ht="15.75">
      <c r="I49662" s="192"/>
      <c r="J49662" s="192"/>
    </row>
    <row r="49663" spans="9:10" ht="15.75">
      <c r="I49663" s="192"/>
      <c r="J49663" s="192"/>
    </row>
    <row r="49664" spans="9:10" ht="15.75">
      <c r="I49664" s="192"/>
      <c r="J49664" s="192"/>
    </row>
    <row r="49665" spans="9:10" ht="15.75">
      <c r="I49665" s="192"/>
      <c r="J49665" s="192"/>
    </row>
    <row r="49666" spans="9:10" ht="15.75">
      <c r="I49666" s="192"/>
      <c r="J49666" s="192"/>
    </row>
    <row r="49667" spans="9:10" ht="15.75">
      <c r="I49667" s="192"/>
      <c r="J49667" s="192"/>
    </row>
    <row r="49668" spans="9:10" ht="15.75">
      <c r="I49668" s="192"/>
      <c r="J49668" s="192"/>
    </row>
    <row r="49669" spans="9:10" ht="15.75">
      <c r="I49669" s="192"/>
      <c r="J49669" s="192"/>
    </row>
    <row r="49670" spans="9:10" ht="15.75">
      <c r="I49670" s="192"/>
      <c r="J49670" s="192"/>
    </row>
    <row r="49671" spans="9:10" ht="15.75">
      <c r="I49671" s="192"/>
      <c r="J49671" s="192"/>
    </row>
    <row r="49672" spans="9:10" ht="15.75">
      <c r="I49672" s="192"/>
      <c r="J49672" s="192"/>
    </row>
    <row r="49673" spans="9:10" ht="15.75">
      <c r="I49673" s="192"/>
      <c r="J49673" s="192"/>
    </row>
    <row r="49674" spans="9:10" ht="15.75">
      <c r="I49674" s="192"/>
      <c r="J49674" s="192"/>
    </row>
    <row r="49675" spans="9:10" ht="15.75">
      <c r="I49675" s="192"/>
      <c r="J49675" s="192"/>
    </row>
    <row r="49676" spans="9:10" ht="15.75">
      <c r="I49676" s="192"/>
      <c r="J49676" s="192"/>
    </row>
    <row r="49677" spans="9:10" ht="15.75">
      <c r="I49677" s="192"/>
      <c r="J49677" s="192"/>
    </row>
    <row r="49678" spans="9:10" ht="15.75">
      <c r="I49678" s="192"/>
      <c r="J49678" s="192"/>
    </row>
    <row r="49679" spans="9:10" ht="15.75">
      <c r="I49679" s="192"/>
      <c r="J49679" s="192"/>
    </row>
    <row r="49680" spans="9:10" ht="15.75">
      <c r="I49680" s="192"/>
      <c r="J49680" s="192"/>
    </row>
    <row r="49681" spans="9:10" ht="15.75">
      <c r="I49681" s="192"/>
      <c r="J49681" s="192"/>
    </row>
    <row r="49682" spans="9:10" ht="15.75">
      <c r="I49682" s="192"/>
      <c r="J49682" s="192"/>
    </row>
    <row r="49683" spans="9:10" ht="15.75">
      <c r="I49683" s="192"/>
      <c r="J49683" s="192"/>
    </row>
    <row r="49684" spans="9:10" ht="15.75">
      <c r="I49684" s="192"/>
      <c r="J49684" s="192"/>
    </row>
    <row r="49685" spans="9:10" ht="15.75">
      <c r="I49685" s="192"/>
      <c r="J49685" s="192"/>
    </row>
    <row r="49686" spans="9:10" ht="15.75">
      <c r="I49686" s="192"/>
      <c r="J49686" s="192"/>
    </row>
    <row r="49687" spans="9:10" ht="15.75">
      <c r="I49687" s="192"/>
      <c r="J49687" s="192"/>
    </row>
    <row r="49688" spans="9:10" ht="15.75">
      <c r="I49688" s="192"/>
      <c r="J49688" s="192"/>
    </row>
    <row r="49689" spans="9:10" ht="15.75">
      <c r="I49689" s="192"/>
      <c r="J49689" s="192"/>
    </row>
    <row r="49690" spans="9:10" ht="15.75">
      <c r="I49690" s="192"/>
      <c r="J49690" s="192"/>
    </row>
    <row r="49691" spans="9:10" ht="15.75">
      <c r="I49691" s="192"/>
      <c r="J49691" s="192"/>
    </row>
    <row r="49692" spans="9:10" ht="15.75">
      <c r="I49692" s="192"/>
      <c r="J49692" s="192"/>
    </row>
    <row r="49693" spans="9:10" ht="15.75">
      <c r="I49693" s="192"/>
      <c r="J49693" s="192"/>
    </row>
    <row r="49694" spans="9:10" ht="15.75">
      <c r="I49694" s="192"/>
      <c r="J49694" s="192"/>
    </row>
    <row r="49695" spans="9:10" ht="15.75">
      <c r="I49695" s="192"/>
      <c r="J49695" s="192"/>
    </row>
    <row r="49696" spans="9:10" ht="15.75">
      <c r="I49696" s="192"/>
      <c r="J49696" s="192"/>
    </row>
    <row r="49697" spans="9:10" ht="15.75">
      <c r="I49697" s="192"/>
      <c r="J49697" s="192"/>
    </row>
    <row r="49698" spans="9:10" ht="15.75">
      <c r="I49698" s="192"/>
      <c r="J49698" s="192"/>
    </row>
    <row r="49699" spans="9:10" ht="15.75">
      <c r="I49699" s="192"/>
      <c r="J49699" s="192"/>
    </row>
    <row r="49700" spans="9:10" ht="15.75">
      <c r="I49700" s="192"/>
      <c r="J49700" s="192"/>
    </row>
    <row r="49701" spans="9:10" ht="15.75">
      <c r="I49701" s="192"/>
      <c r="J49701" s="192"/>
    </row>
    <row r="49702" spans="9:10" ht="15.75">
      <c r="I49702" s="192"/>
      <c r="J49702" s="192"/>
    </row>
    <row r="49703" spans="9:10" ht="15.75">
      <c r="I49703" s="192"/>
      <c r="J49703" s="192"/>
    </row>
    <row r="49704" spans="9:10" ht="15.75">
      <c r="I49704" s="192"/>
      <c r="J49704" s="192"/>
    </row>
    <row r="49705" spans="9:10" ht="15.75">
      <c r="I49705" s="192"/>
      <c r="J49705" s="192"/>
    </row>
    <row r="49706" spans="9:10" ht="15.75">
      <c r="I49706" s="192"/>
      <c r="J49706" s="192"/>
    </row>
    <row r="49707" spans="9:10" ht="15.75">
      <c r="I49707" s="192"/>
      <c r="J49707" s="192"/>
    </row>
    <row r="49708" spans="9:10" ht="15.75">
      <c r="I49708" s="192"/>
      <c r="J49708" s="192"/>
    </row>
    <row r="49709" spans="9:10" ht="15.75">
      <c r="I49709" s="192"/>
      <c r="J49709" s="192"/>
    </row>
    <row r="49710" spans="9:10" ht="15.75">
      <c r="I49710" s="192"/>
      <c r="J49710" s="192"/>
    </row>
    <row r="49711" spans="9:10" ht="15.75">
      <c r="I49711" s="192"/>
      <c r="J49711" s="192"/>
    </row>
    <row r="49712" spans="9:10" ht="15.75">
      <c r="I49712" s="192"/>
      <c r="J49712" s="192"/>
    </row>
    <row r="49713" spans="9:10" ht="15.75">
      <c r="I49713" s="192"/>
      <c r="J49713" s="192"/>
    </row>
    <row r="49714" spans="9:10" ht="15.75">
      <c r="I49714" s="192"/>
      <c r="J49714" s="192"/>
    </row>
    <row r="49715" spans="9:10" ht="15.75">
      <c r="I49715" s="192"/>
      <c r="J49715" s="192"/>
    </row>
    <row r="49716" spans="9:10" ht="15.75">
      <c r="I49716" s="192"/>
      <c r="J49716" s="192"/>
    </row>
    <row r="49717" spans="9:10" ht="15.75">
      <c r="I49717" s="192"/>
      <c r="J49717" s="192"/>
    </row>
    <row r="49718" spans="9:10" ht="15.75">
      <c r="I49718" s="192"/>
      <c r="J49718" s="192"/>
    </row>
    <row r="49719" spans="9:10" ht="15.75">
      <c r="I49719" s="192"/>
      <c r="J49719" s="192"/>
    </row>
    <row r="49720" spans="9:10" ht="15.75">
      <c r="I49720" s="192"/>
      <c r="J49720" s="192"/>
    </row>
    <row r="49721" spans="9:10" ht="15.75">
      <c r="I49721" s="192"/>
      <c r="J49721" s="192"/>
    </row>
    <row r="49722" spans="9:10" ht="15.75">
      <c r="I49722" s="192"/>
      <c r="J49722" s="192"/>
    </row>
    <row r="49723" spans="9:10" ht="15.75">
      <c r="I49723" s="192"/>
      <c r="J49723" s="192"/>
    </row>
    <row r="49724" spans="9:10" ht="15.75">
      <c r="I49724" s="192"/>
      <c r="J49724" s="192"/>
    </row>
    <row r="49725" spans="9:10" ht="15.75">
      <c r="I49725" s="192"/>
      <c r="J49725" s="192"/>
    </row>
    <row r="49726" spans="9:10" ht="15.75">
      <c r="I49726" s="192"/>
      <c r="J49726" s="192"/>
    </row>
    <row r="49727" spans="9:10" ht="15.75">
      <c r="I49727" s="192"/>
      <c r="J49727" s="192"/>
    </row>
    <row r="49728" spans="9:10" ht="15.75">
      <c r="I49728" s="192"/>
      <c r="J49728" s="192"/>
    </row>
    <row r="49729" spans="9:10" ht="15.75">
      <c r="I49729" s="192"/>
      <c r="J49729" s="192"/>
    </row>
    <row r="49730" spans="9:10" ht="15.75">
      <c r="I49730" s="192"/>
      <c r="J49730" s="192"/>
    </row>
    <row r="49731" spans="9:10" ht="15.75">
      <c r="I49731" s="192"/>
      <c r="J49731" s="192"/>
    </row>
    <row r="49732" spans="9:10" ht="15.75">
      <c r="I49732" s="192"/>
      <c r="J49732" s="192"/>
    </row>
    <row r="49733" spans="9:10" ht="15.75">
      <c r="I49733" s="192"/>
      <c r="J49733" s="192"/>
    </row>
    <row r="49734" spans="9:10" ht="15.75">
      <c r="I49734" s="192"/>
      <c r="J49734" s="192"/>
    </row>
    <row r="49735" spans="9:10" ht="15.75">
      <c r="I49735" s="192"/>
      <c r="J49735" s="192"/>
    </row>
    <row r="49736" spans="9:10" ht="15.75">
      <c r="I49736" s="192"/>
      <c r="J49736" s="192"/>
    </row>
    <row r="49737" spans="9:10" ht="15.75">
      <c r="I49737" s="192"/>
      <c r="J49737" s="192"/>
    </row>
    <row r="49738" spans="9:10" ht="15.75">
      <c r="I49738" s="192"/>
      <c r="J49738" s="192"/>
    </row>
    <row r="49739" spans="9:10" ht="15.75">
      <c r="I49739" s="192"/>
      <c r="J49739" s="192"/>
    </row>
    <row r="49740" spans="9:10" ht="15.75">
      <c r="I49740" s="192"/>
      <c r="J49740" s="192"/>
    </row>
    <row r="49741" spans="9:10" ht="15.75">
      <c r="I49741" s="192"/>
      <c r="J49741" s="192"/>
    </row>
    <row r="49742" spans="9:10" ht="15.75">
      <c r="I49742" s="192"/>
      <c r="J49742" s="192"/>
    </row>
    <row r="49743" spans="9:10" ht="15.75">
      <c r="I49743" s="192"/>
      <c r="J49743" s="192"/>
    </row>
    <row r="49744" spans="9:10" ht="15.75">
      <c r="I49744" s="192"/>
      <c r="J49744" s="192"/>
    </row>
    <row r="49745" spans="9:10" ht="15.75">
      <c r="I49745" s="192"/>
      <c r="J49745" s="192"/>
    </row>
    <row r="49746" spans="9:10" ht="15.75">
      <c r="I49746" s="192"/>
      <c r="J49746" s="192"/>
    </row>
    <row r="49747" spans="9:10" ht="15.75">
      <c r="I49747" s="192"/>
      <c r="J49747" s="192"/>
    </row>
    <row r="49748" spans="9:10" ht="15.75">
      <c r="I49748" s="192"/>
      <c r="J49748" s="192"/>
    </row>
    <row r="49749" spans="9:10" ht="15.75">
      <c r="I49749" s="192"/>
      <c r="J49749" s="192"/>
    </row>
    <row r="49750" spans="9:10" ht="15.75">
      <c r="I49750" s="192"/>
      <c r="J49750" s="192"/>
    </row>
    <row r="49751" spans="9:10" ht="15.75">
      <c r="I49751" s="192"/>
      <c r="J49751" s="192"/>
    </row>
    <row r="49752" spans="9:10" ht="15.75">
      <c r="I49752" s="192"/>
      <c r="J49752" s="192"/>
    </row>
    <row r="49753" spans="9:10" ht="15.75">
      <c r="I49753" s="192"/>
      <c r="J49753" s="192"/>
    </row>
    <row r="49754" spans="9:10" ht="15.75">
      <c r="I49754" s="192"/>
      <c r="J49754" s="192"/>
    </row>
    <row r="49755" spans="9:10" ht="15.75">
      <c r="I49755" s="192"/>
      <c r="J49755" s="192"/>
    </row>
    <row r="49756" spans="9:10" ht="15.75">
      <c r="I49756" s="192"/>
      <c r="J49756" s="192"/>
    </row>
    <row r="49757" spans="9:10" ht="15.75">
      <c r="I49757" s="192"/>
      <c r="J49757" s="192"/>
    </row>
    <row r="49758" spans="9:10" ht="15.75">
      <c r="I49758" s="192"/>
      <c r="J49758" s="192"/>
    </row>
    <row r="49759" spans="9:10" ht="15.75">
      <c r="I49759" s="192"/>
      <c r="J49759" s="192"/>
    </row>
    <row r="49760" spans="9:10" ht="15.75">
      <c r="I49760" s="192"/>
      <c r="J49760" s="192"/>
    </row>
    <row r="49761" spans="9:10" ht="15.75">
      <c r="I49761" s="192"/>
      <c r="J49761" s="192"/>
    </row>
    <row r="49762" spans="9:10" ht="15.75">
      <c r="I49762" s="192"/>
      <c r="J49762" s="192"/>
    </row>
    <row r="49763" spans="9:10" ht="15.75">
      <c r="I49763" s="192"/>
      <c r="J49763" s="192"/>
    </row>
    <row r="49764" spans="9:10" ht="15.75">
      <c r="I49764" s="192"/>
      <c r="J49764" s="192"/>
    </row>
    <row r="49765" spans="9:10" ht="15.75">
      <c r="I49765" s="192"/>
      <c r="J49765" s="192"/>
    </row>
    <row r="49766" spans="9:10" ht="15.75">
      <c r="I49766" s="192"/>
      <c r="J49766" s="192"/>
    </row>
    <row r="49767" spans="9:10" ht="15.75">
      <c r="I49767" s="192"/>
      <c r="J49767" s="192"/>
    </row>
    <row r="49768" spans="9:10" ht="15.75">
      <c r="I49768" s="192"/>
      <c r="J49768" s="192"/>
    </row>
    <row r="49769" spans="9:10" ht="15.75">
      <c r="I49769" s="192"/>
      <c r="J49769" s="192"/>
    </row>
    <row r="49770" spans="9:10" ht="15.75">
      <c r="I49770" s="192"/>
      <c r="J49770" s="192"/>
    </row>
    <row r="49771" spans="9:10" ht="15.75">
      <c r="I49771" s="192"/>
      <c r="J49771" s="192"/>
    </row>
    <row r="49772" spans="9:10" ht="15.75">
      <c r="I49772" s="192"/>
      <c r="J49772" s="192"/>
    </row>
    <row r="49773" spans="9:10" ht="15.75">
      <c r="I49773" s="192"/>
      <c r="J49773" s="192"/>
    </row>
    <row r="49774" spans="9:10" ht="15.75">
      <c r="I49774" s="192"/>
      <c r="J49774" s="192"/>
    </row>
    <row r="49775" spans="9:10" ht="15.75">
      <c r="I49775" s="192"/>
      <c r="J49775" s="192"/>
    </row>
    <row r="49776" spans="9:10" ht="15.75">
      <c r="I49776" s="192"/>
      <c r="J49776" s="192"/>
    </row>
    <row r="49777" spans="9:10" ht="15.75">
      <c r="I49777" s="192"/>
      <c r="J49777" s="192"/>
    </row>
    <row r="49778" spans="9:10" ht="15.75">
      <c r="I49778" s="192"/>
      <c r="J49778" s="192"/>
    </row>
    <row r="49779" spans="9:10" ht="15.75">
      <c r="I49779" s="192"/>
      <c r="J49779" s="192"/>
    </row>
    <row r="49780" spans="9:10" ht="15.75">
      <c r="I49780" s="192"/>
      <c r="J49780" s="192"/>
    </row>
    <row r="49781" spans="9:10" ht="15.75">
      <c r="I49781" s="192"/>
      <c r="J49781" s="192"/>
    </row>
    <row r="49782" spans="9:10" ht="15.75">
      <c r="I49782" s="192"/>
      <c r="J49782" s="192"/>
    </row>
    <row r="49783" spans="9:10" ht="15.75">
      <c r="I49783" s="192"/>
      <c r="J49783" s="192"/>
    </row>
    <row r="49784" spans="9:10" ht="15.75">
      <c r="I49784" s="192"/>
      <c r="J49784" s="192"/>
    </row>
    <row r="49785" spans="9:10" ht="15.75">
      <c r="I49785" s="192"/>
      <c r="J49785" s="192"/>
    </row>
    <row r="49786" spans="9:10" ht="15.75">
      <c r="I49786" s="192"/>
      <c r="J49786" s="192"/>
    </row>
    <row r="49787" spans="9:10" ht="15.75">
      <c r="I49787" s="192"/>
      <c r="J49787" s="192"/>
    </row>
    <row r="49788" spans="9:10" ht="15.75">
      <c r="I49788" s="192"/>
      <c r="J49788" s="192"/>
    </row>
    <row r="49789" spans="9:10" ht="15.75">
      <c r="I49789" s="192"/>
      <c r="J49789" s="192"/>
    </row>
    <row r="49790" spans="9:10" ht="15.75">
      <c r="I49790" s="192"/>
      <c r="J49790" s="192"/>
    </row>
    <row r="49791" spans="9:10" ht="15.75">
      <c r="I49791" s="192"/>
      <c r="J49791" s="192"/>
    </row>
    <row r="49792" spans="9:10" ht="15.75">
      <c r="I49792" s="192"/>
      <c r="J49792" s="192"/>
    </row>
    <row r="49793" spans="9:10" ht="15.75">
      <c r="I49793" s="192"/>
      <c r="J49793" s="192"/>
    </row>
    <row r="49794" spans="9:10" ht="15.75">
      <c r="I49794" s="192"/>
      <c r="J49794" s="192"/>
    </row>
    <row r="49795" spans="9:10" ht="15.75">
      <c r="I49795" s="192"/>
      <c r="J49795" s="192"/>
    </row>
    <row r="49796" spans="9:10" ht="15.75">
      <c r="I49796" s="192"/>
      <c r="J49796" s="192"/>
    </row>
    <row r="49797" spans="9:10" ht="15.75">
      <c r="I49797" s="192"/>
      <c r="J49797" s="192"/>
    </row>
    <row r="49798" spans="9:10" ht="15.75">
      <c r="I49798" s="192"/>
      <c r="J49798" s="192"/>
    </row>
    <row r="49799" spans="9:10" ht="15.75">
      <c r="I49799" s="192"/>
      <c r="J49799" s="192"/>
    </row>
    <row r="49800" spans="9:10" ht="15.75">
      <c r="I49800" s="192"/>
      <c r="J49800" s="192"/>
    </row>
    <row r="49801" spans="9:10" ht="15.75">
      <c r="I49801" s="192"/>
      <c r="J49801" s="192"/>
    </row>
    <row r="49802" spans="9:10" ht="15.75">
      <c r="I49802" s="192"/>
      <c r="J49802" s="192"/>
    </row>
    <row r="49803" spans="9:10" ht="15.75">
      <c r="I49803" s="192"/>
      <c r="J49803" s="192"/>
    </row>
    <row r="49804" spans="9:10" ht="15.75">
      <c r="I49804" s="192"/>
      <c r="J49804" s="192"/>
    </row>
    <row r="49805" spans="9:10" ht="15.75">
      <c r="I49805" s="192"/>
      <c r="J49805" s="192"/>
    </row>
    <row r="49806" spans="9:10" ht="15.75">
      <c r="I49806" s="192"/>
      <c r="J49806" s="192"/>
    </row>
    <row r="49807" spans="9:10" ht="15.75">
      <c r="I49807" s="192"/>
      <c r="J49807" s="192"/>
    </row>
    <row r="49808" spans="9:10" ht="15.75">
      <c r="I49808" s="192"/>
      <c r="J49808" s="192"/>
    </row>
    <row r="49809" spans="9:10" ht="15.75">
      <c r="I49809" s="192"/>
      <c r="J49809" s="192"/>
    </row>
    <row r="49810" spans="9:10" ht="15.75">
      <c r="I49810" s="192"/>
      <c r="J49810" s="192"/>
    </row>
    <row r="49811" spans="9:10" ht="15.75">
      <c r="I49811" s="192"/>
      <c r="J49811" s="192"/>
    </row>
    <row r="49812" spans="9:10" ht="15.75">
      <c r="I49812" s="192"/>
      <c r="J49812" s="192"/>
    </row>
    <row r="49813" spans="9:10" ht="15.75">
      <c r="I49813" s="192"/>
      <c r="J49813" s="192"/>
    </row>
    <row r="49814" spans="9:10" ht="15.75">
      <c r="I49814" s="192"/>
      <c r="J49814" s="192"/>
    </row>
    <row r="49815" spans="9:10" ht="15.75">
      <c r="I49815" s="192"/>
      <c r="J49815" s="192"/>
    </row>
    <row r="49816" spans="9:10" ht="15.75">
      <c r="I49816" s="192"/>
      <c r="J49816" s="192"/>
    </row>
    <row r="49817" spans="9:10" ht="15.75">
      <c r="I49817" s="192"/>
      <c r="J49817" s="192"/>
    </row>
    <row r="49818" spans="9:10" ht="15.75">
      <c r="I49818" s="192"/>
      <c r="J49818" s="192"/>
    </row>
    <row r="49819" spans="9:10" ht="15.75">
      <c r="I49819" s="192"/>
      <c r="J49819" s="192"/>
    </row>
    <row r="49820" spans="9:10" ht="15.75">
      <c r="I49820" s="192"/>
      <c r="J49820" s="192"/>
    </row>
    <row r="49821" spans="9:10" ht="15.75">
      <c r="I49821" s="192"/>
      <c r="J49821" s="192"/>
    </row>
    <row r="49822" spans="9:10" ht="15.75">
      <c r="I49822" s="192"/>
      <c r="J49822" s="192"/>
    </row>
    <row r="49823" spans="9:10" ht="15.75">
      <c r="I49823" s="192"/>
      <c r="J49823" s="192"/>
    </row>
    <row r="49824" spans="9:10" ht="15.75">
      <c r="I49824" s="192"/>
      <c r="J49824" s="192"/>
    </row>
    <row r="49825" spans="9:10" ht="15.75">
      <c r="I49825" s="192"/>
      <c r="J49825" s="192"/>
    </row>
    <row r="49826" spans="9:10" ht="15.75">
      <c r="I49826" s="192"/>
      <c r="J49826" s="192"/>
    </row>
    <row r="49827" spans="9:10" ht="15.75">
      <c r="I49827" s="192"/>
      <c r="J49827" s="192"/>
    </row>
    <row r="49828" spans="9:10" ht="15.75">
      <c r="I49828" s="192"/>
      <c r="J49828" s="192"/>
    </row>
    <row r="49829" spans="9:10" ht="15.75">
      <c r="I49829" s="192"/>
      <c r="J49829" s="192"/>
    </row>
    <row r="49830" spans="9:10" ht="15.75">
      <c r="I49830" s="192"/>
      <c r="J49830" s="192"/>
    </row>
    <row r="49831" spans="9:10" ht="15.75">
      <c r="I49831" s="192"/>
      <c r="J49831" s="192"/>
    </row>
    <row r="49832" spans="9:10" ht="15.75">
      <c r="I49832" s="192"/>
      <c r="J49832" s="192"/>
    </row>
    <row r="49833" spans="9:10" ht="15.75">
      <c r="I49833" s="192"/>
      <c r="J49833" s="192"/>
    </row>
    <row r="49834" spans="9:10" ht="15.75">
      <c r="I49834" s="192"/>
      <c r="J49834" s="192"/>
    </row>
    <row r="49835" spans="9:10" ht="15.75">
      <c r="I49835" s="192"/>
      <c r="J49835" s="192"/>
    </row>
    <row r="49836" spans="9:10" ht="15.75">
      <c r="I49836" s="192"/>
      <c r="J49836" s="192"/>
    </row>
    <row r="49837" spans="9:10" ht="15.75">
      <c r="I49837" s="192"/>
      <c r="J49837" s="192"/>
    </row>
    <row r="49838" spans="9:10" ht="15.75">
      <c r="I49838" s="192"/>
      <c r="J49838" s="192"/>
    </row>
    <row r="49839" spans="9:10" ht="15.75">
      <c r="I49839" s="192"/>
      <c r="J49839" s="192"/>
    </row>
    <row r="49840" spans="9:10" ht="15.75">
      <c r="I49840" s="192"/>
      <c r="J49840" s="192"/>
    </row>
    <row r="49841" spans="9:10" ht="15.75">
      <c r="I49841" s="192"/>
      <c r="J49841" s="192"/>
    </row>
    <row r="49842" spans="9:10" ht="15.75">
      <c r="I49842" s="192"/>
      <c r="J49842" s="192"/>
    </row>
    <row r="49843" spans="9:10" ht="15.75">
      <c r="I49843" s="192"/>
      <c r="J49843" s="192"/>
    </row>
    <row r="49844" spans="9:10" ht="15.75">
      <c r="I49844" s="192"/>
      <c r="J49844" s="192"/>
    </row>
    <row r="49845" spans="9:10" ht="15.75">
      <c r="I49845" s="192"/>
      <c r="J49845" s="192"/>
    </row>
    <row r="49846" spans="9:10" ht="15.75">
      <c r="I49846" s="192"/>
      <c r="J49846" s="192"/>
    </row>
    <row r="49847" spans="9:10" ht="15.75">
      <c r="I49847" s="192"/>
      <c r="J49847" s="192"/>
    </row>
    <row r="49848" spans="9:10" ht="15.75">
      <c r="I49848" s="192"/>
      <c r="J49848" s="192"/>
    </row>
    <row r="49849" spans="9:10" ht="15.75">
      <c r="I49849" s="192"/>
      <c r="J49849" s="192"/>
    </row>
    <row r="49850" spans="9:10" ht="15.75">
      <c r="I49850" s="192"/>
      <c r="J49850" s="192"/>
    </row>
    <row r="49851" spans="9:10" ht="15.75">
      <c r="I49851" s="192"/>
      <c r="J49851" s="192"/>
    </row>
    <row r="49852" spans="9:10" ht="15.75">
      <c r="I49852" s="192"/>
      <c r="J49852" s="192"/>
    </row>
    <row r="49853" spans="9:10" ht="15.75">
      <c r="I49853" s="192"/>
      <c r="J49853" s="192"/>
    </row>
    <row r="49854" spans="9:10" ht="15.75">
      <c r="I49854" s="192"/>
      <c r="J49854" s="192"/>
    </row>
    <row r="49855" spans="9:10" ht="15.75">
      <c r="I49855" s="192"/>
      <c r="J49855" s="192"/>
    </row>
    <row r="49856" spans="9:10" ht="15.75">
      <c r="I49856" s="192"/>
      <c r="J49856" s="192"/>
    </row>
    <row r="49857" spans="9:10" ht="15.75">
      <c r="I49857" s="192"/>
      <c r="J49857" s="192"/>
    </row>
    <row r="49858" spans="9:10" ht="15.75">
      <c r="I49858" s="192"/>
      <c r="J49858" s="192"/>
    </row>
    <row r="49859" spans="9:10" ht="15.75">
      <c r="I49859" s="192"/>
      <c r="J49859" s="192"/>
    </row>
    <row r="49860" spans="9:10" ht="15.75">
      <c r="I49860" s="192"/>
      <c r="J49860" s="192"/>
    </row>
    <row r="49861" spans="9:10" ht="15.75">
      <c r="I49861" s="192"/>
      <c r="J49861" s="192"/>
    </row>
    <row r="49862" spans="9:10" ht="15.75">
      <c r="I49862" s="192"/>
      <c r="J49862" s="192"/>
    </row>
    <row r="49863" spans="9:10" ht="15.75">
      <c r="I49863" s="192"/>
      <c r="J49863" s="192"/>
    </row>
    <row r="49864" spans="9:10" ht="15.75">
      <c r="I49864" s="192"/>
      <c r="J49864" s="192"/>
    </row>
    <row r="49865" spans="9:10" ht="15.75">
      <c r="I49865" s="192"/>
      <c r="J49865" s="192"/>
    </row>
    <row r="49866" spans="9:10" ht="15.75">
      <c r="I49866" s="192"/>
      <c r="J49866" s="192"/>
    </row>
    <row r="49867" spans="9:10" ht="15.75">
      <c r="I49867" s="192"/>
      <c r="J49867" s="192"/>
    </row>
    <row r="49868" spans="9:10" ht="15.75">
      <c r="I49868" s="192"/>
      <c r="J49868" s="192"/>
    </row>
    <row r="49869" spans="9:10" ht="15.75">
      <c r="I49869" s="192"/>
      <c r="J49869" s="192"/>
    </row>
    <row r="49870" spans="9:10" ht="15.75">
      <c r="I49870" s="192"/>
      <c r="J49870" s="192"/>
    </row>
    <row r="49871" spans="9:10" ht="15.75">
      <c r="I49871" s="192"/>
      <c r="J49871" s="192"/>
    </row>
    <row r="49872" spans="9:10" ht="15.75">
      <c r="I49872" s="192"/>
      <c r="J49872" s="192"/>
    </row>
    <row r="49873" spans="9:10" ht="15.75">
      <c r="I49873" s="192"/>
      <c r="J49873" s="192"/>
    </row>
    <row r="49874" spans="9:10" ht="15.75">
      <c r="I49874" s="192"/>
      <c r="J49874" s="192"/>
    </row>
    <row r="49875" spans="9:10" ht="15.75">
      <c r="I49875" s="192"/>
      <c r="J49875" s="192"/>
    </row>
    <row r="49876" spans="9:10" ht="15.75">
      <c r="I49876" s="192"/>
      <c r="J49876" s="192"/>
    </row>
    <row r="49877" spans="9:10" ht="15.75">
      <c r="I49877" s="192"/>
      <c r="J49877" s="192"/>
    </row>
    <row r="49878" spans="9:10" ht="15.75">
      <c r="I49878" s="192"/>
      <c r="J49878" s="192"/>
    </row>
    <row r="49879" spans="9:10" ht="15.75">
      <c r="I49879" s="192"/>
      <c r="J49879" s="192"/>
    </row>
    <row r="49880" spans="9:10" ht="15.75">
      <c r="I49880" s="192"/>
      <c r="J49880" s="192"/>
    </row>
    <row r="49881" spans="9:10" ht="15.75">
      <c r="I49881" s="192"/>
      <c r="J49881" s="192"/>
    </row>
    <row r="49882" spans="9:10" ht="15.75">
      <c r="I49882" s="192"/>
      <c r="J49882" s="192"/>
    </row>
    <row r="49883" spans="9:10" ht="15.75">
      <c r="I49883" s="192"/>
      <c r="J49883" s="192"/>
    </row>
    <row r="49884" spans="9:10" ht="15.75">
      <c r="I49884" s="192"/>
      <c r="J49884" s="192"/>
    </row>
    <row r="49885" spans="9:10" ht="15.75">
      <c r="I49885" s="192"/>
      <c r="J49885" s="192"/>
    </row>
    <row r="49886" spans="9:10" ht="15.75">
      <c r="I49886" s="192"/>
      <c r="J49886" s="192"/>
    </row>
    <row r="49887" spans="9:10" ht="15.75">
      <c r="I49887" s="192"/>
      <c r="J49887" s="192"/>
    </row>
    <row r="49888" spans="9:10" ht="15.75">
      <c r="I49888" s="192"/>
      <c r="J49888" s="192"/>
    </row>
    <row r="49889" spans="9:10" ht="15.75">
      <c r="I49889" s="192"/>
      <c r="J49889" s="192"/>
    </row>
    <row r="49890" spans="9:10" ht="15.75">
      <c r="I49890" s="192"/>
      <c r="J49890" s="192"/>
    </row>
    <row r="49891" spans="9:10" ht="15.75">
      <c r="I49891" s="192"/>
      <c r="J49891" s="192"/>
    </row>
    <row r="49892" spans="9:10" ht="15.75">
      <c r="I49892" s="192"/>
      <c r="J49892" s="192"/>
    </row>
    <row r="49893" spans="9:10" ht="15.75">
      <c r="I49893" s="192"/>
      <c r="J49893" s="192"/>
    </row>
    <row r="49894" spans="9:10" ht="15.75">
      <c r="I49894" s="192"/>
      <c r="J49894" s="192"/>
    </row>
    <row r="49895" spans="9:10" ht="15.75">
      <c r="I49895" s="192"/>
      <c r="J49895" s="192"/>
    </row>
    <row r="49896" spans="9:10" ht="15.75">
      <c r="I49896" s="192"/>
      <c r="J49896" s="192"/>
    </row>
    <row r="49897" spans="9:10" ht="15.75">
      <c r="I49897" s="192"/>
      <c r="J49897" s="192"/>
    </row>
    <row r="49898" spans="9:10" ht="15.75">
      <c r="I49898" s="192"/>
      <c r="J49898" s="192"/>
    </row>
    <row r="49899" spans="9:10" ht="15.75">
      <c r="I49899" s="192"/>
      <c r="J49899" s="192"/>
    </row>
    <row r="49900" spans="9:10" ht="15.75">
      <c r="I49900" s="192"/>
      <c r="J49900" s="192"/>
    </row>
    <row r="49901" spans="9:10" ht="15.75">
      <c r="I49901" s="192"/>
      <c r="J49901" s="192"/>
    </row>
    <row r="49902" spans="9:10" ht="15.75">
      <c r="I49902" s="192"/>
      <c r="J49902" s="192"/>
    </row>
    <row r="49903" spans="9:10" ht="15.75">
      <c r="I49903" s="192"/>
      <c r="J49903" s="192"/>
    </row>
    <row r="49904" spans="9:10" ht="15.75">
      <c r="I49904" s="192"/>
      <c r="J49904" s="192"/>
    </row>
    <row r="49905" spans="9:10" ht="15.75">
      <c r="I49905" s="192"/>
      <c r="J49905" s="192"/>
    </row>
    <row r="49906" spans="9:10" ht="15.75">
      <c r="I49906" s="192"/>
      <c r="J49906" s="192"/>
    </row>
    <row r="49907" spans="9:10" ht="15.75">
      <c r="I49907" s="192"/>
      <c r="J49907" s="192"/>
    </row>
    <row r="49908" spans="9:10" ht="15.75">
      <c r="I49908" s="192"/>
      <c r="J49908" s="192"/>
    </row>
    <row r="49909" spans="9:10" ht="15.75">
      <c r="I49909" s="192"/>
      <c r="J49909" s="192"/>
    </row>
    <row r="49910" spans="9:10" ht="15.75">
      <c r="I49910" s="192"/>
      <c r="J49910" s="192"/>
    </row>
    <row r="49911" spans="9:10" ht="15.75">
      <c r="I49911" s="192"/>
      <c r="J49911" s="192"/>
    </row>
    <row r="49912" spans="9:10" ht="15.75">
      <c r="I49912" s="192"/>
      <c r="J49912" s="192"/>
    </row>
    <row r="49913" spans="9:10" ht="15.75">
      <c r="I49913" s="192"/>
      <c r="J49913" s="192"/>
    </row>
    <row r="49914" spans="9:10" ht="15.75">
      <c r="I49914" s="192"/>
      <c r="J49914" s="192"/>
    </row>
    <row r="49915" spans="9:10" ht="15.75">
      <c r="I49915" s="192"/>
      <c r="J49915" s="192"/>
    </row>
    <row r="49916" spans="9:10" ht="15.75">
      <c r="I49916" s="192"/>
      <c r="J49916" s="192"/>
    </row>
    <row r="49917" spans="9:10" ht="15.75">
      <c r="I49917" s="192"/>
      <c r="J49917" s="192"/>
    </row>
    <row r="49918" spans="9:10" ht="15.75">
      <c r="I49918" s="192"/>
      <c r="J49918" s="192"/>
    </row>
    <row r="49919" spans="9:10" ht="15.75">
      <c r="I49919" s="192"/>
      <c r="J49919" s="192"/>
    </row>
    <row r="49920" spans="9:10" ht="15.75">
      <c r="I49920" s="192"/>
      <c r="J49920" s="192"/>
    </row>
    <row r="49921" spans="9:10" ht="15.75">
      <c r="I49921" s="192"/>
      <c r="J49921" s="192"/>
    </row>
    <row r="49922" spans="9:10" ht="15.75">
      <c r="I49922" s="192"/>
      <c r="J49922" s="192"/>
    </row>
    <row r="49923" spans="9:10" ht="15.75">
      <c r="I49923" s="192"/>
      <c r="J49923" s="192"/>
    </row>
    <row r="49924" spans="9:10" ht="15.75">
      <c r="I49924" s="192"/>
      <c r="J49924" s="192"/>
    </row>
    <row r="49925" spans="9:10" ht="15.75">
      <c r="I49925" s="192"/>
      <c r="J49925" s="192"/>
    </row>
    <row r="49926" spans="9:10" ht="15.75">
      <c r="I49926" s="192"/>
      <c r="J49926" s="192"/>
    </row>
    <row r="49927" spans="9:10" ht="15.75">
      <c r="I49927" s="192"/>
      <c r="J49927" s="192"/>
    </row>
    <row r="49928" spans="9:10" ht="15.75">
      <c r="I49928" s="192"/>
      <c r="J49928" s="192"/>
    </row>
    <row r="49929" spans="9:10" ht="15.75">
      <c r="I49929" s="192"/>
      <c r="J49929" s="192"/>
    </row>
    <row r="49930" spans="9:10" ht="15.75">
      <c r="I49930" s="192"/>
      <c r="J49930" s="192"/>
    </row>
    <row r="49931" spans="9:10" ht="15.75">
      <c r="I49931" s="192"/>
      <c r="J49931" s="192"/>
    </row>
    <row r="49932" spans="9:10" ht="15.75">
      <c r="I49932" s="192"/>
      <c r="J49932" s="192"/>
    </row>
    <row r="49933" spans="9:10" ht="15.75">
      <c r="I49933" s="192"/>
      <c r="J49933" s="192"/>
    </row>
    <row r="49934" spans="9:10" ht="15.75">
      <c r="I49934" s="192"/>
      <c r="J49934" s="192"/>
    </row>
    <row r="49935" spans="9:10" ht="15.75">
      <c r="I49935" s="192"/>
      <c r="J49935" s="192"/>
    </row>
    <row r="49936" spans="9:10" ht="15.75">
      <c r="I49936" s="192"/>
      <c r="J49936" s="192"/>
    </row>
    <row r="49937" spans="9:10" ht="15.75">
      <c r="I49937" s="192"/>
      <c r="J49937" s="192"/>
    </row>
    <row r="49938" spans="9:10" ht="15.75">
      <c r="I49938" s="192"/>
      <c r="J49938" s="192"/>
    </row>
    <row r="49939" spans="9:10" ht="15.75">
      <c r="I49939" s="192"/>
      <c r="J49939" s="192"/>
    </row>
    <row r="49940" spans="9:10" ht="15.75">
      <c r="I49940" s="192"/>
      <c r="J49940" s="192"/>
    </row>
    <row r="49941" spans="9:10" ht="15.75">
      <c r="I49941" s="192"/>
      <c r="J49941" s="192"/>
    </row>
    <row r="49942" spans="9:10" ht="15.75">
      <c r="I49942" s="192"/>
      <c r="J49942" s="192"/>
    </row>
    <row r="49943" spans="9:10" ht="15.75">
      <c r="I49943" s="192"/>
      <c r="J49943" s="192"/>
    </row>
    <row r="49944" spans="9:10" ht="15.75">
      <c r="I49944" s="192"/>
      <c r="J49944" s="192"/>
    </row>
    <row r="49945" spans="9:10" ht="15.75">
      <c r="I49945" s="192"/>
      <c r="J49945" s="192"/>
    </row>
    <row r="49946" spans="9:10" ht="15.75">
      <c r="I49946" s="192"/>
      <c r="J49946" s="192"/>
    </row>
    <row r="49947" spans="9:10" ht="15.75">
      <c r="I49947" s="192"/>
      <c r="J49947" s="192"/>
    </row>
    <row r="49948" spans="9:10" ht="15.75">
      <c r="I49948" s="192"/>
      <c r="J49948" s="192"/>
    </row>
    <row r="49949" spans="9:10" ht="15.75">
      <c r="I49949" s="192"/>
      <c r="J49949" s="192"/>
    </row>
    <row r="49950" spans="9:10" ht="15.75">
      <c r="I49950" s="192"/>
      <c r="J49950" s="192"/>
    </row>
    <row r="49951" spans="9:10" ht="15.75">
      <c r="I49951" s="192"/>
      <c r="J49951" s="192"/>
    </row>
    <row r="49952" spans="9:10" ht="15.75">
      <c r="I49952" s="192"/>
      <c r="J49952" s="192"/>
    </row>
    <row r="49953" spans="9:10" ht="15.75">
      <c r="I49953" s="192"/>
      <c r="J49953" s="192"/>
    </row>
    <row r="49954" spans="9:10" ht="15.75">
      <c r="I49954" s="192"/>
      <c r="J49954" s="192"/>
    </row>
    <row r="49955" spans="9:10" ht="15.75">
      <c r="I49955" s="192"/>
      <c r="J49955" s="192"/>
    </row>
    <row r="49956" spans="9:10" ht="15.75">
      <c r="I49956" s="192"/>
      <c r="J49956" s="192"/>
    </row>
    <row r="49957" spans="9:10" ht="15.75">
      <c r="I49957" s="192"/>
      <c r="J49957" s="192"/>
    </row>
    <row r="49958" spans="9:10" ht="15.75">
      <c r="I49958" s="192"/>
      <c r="J49958" s="192"/>
    </row>
    <row r="49959" spans="9:10" ht="15.75">
      <c r="I49959" s="192"/>
      <c r="J49959" s="192"/>
    </row>
    <row r="49960" spans="9:10" ht="15.75">
      <c r="I49960" s="192"/>
      <c r="J49960" s="192"/>
    </row>
    <row r="49961" spans="9:10" ht="15.75">
      <c r="I49961" s="192"/>
      <c r="J49961" s="192"/>
    </row>
    <row r="49962" spans="9:10" ht="15.75">
      <c r="I49962" s="192"/>
      <c r="J49962" s="192"/>
    </row>
    <row r="49963" spans="9:10" ht="15.75">
      <c r="I49963" s="192"/>
      <c r="J49963" s="192"/>
    </row>
    <row r="49964" spans="9:10" ht="15.75">
      <c r="I49964" s="192"/>
      <c r="J49964" s="192"/>
    </row>
    <row r="49965" spans="9:10" ht="15.75">
      <c r="I49965" s="192"/>
      <c r="J49965" s="192"/>
    </row>
    <row r="49966" spans="9:10" ht="15.75">
      <c r="I49966" s="192"/>
      <c r="J49966" s="192"/>
    </row>
    <row r="49967" spans="9:10" ht="15.75">
      <c r="I49967" s="192"/>
      <c r="J49967" s="192"/>
    </row>
    <row r="49968" spans="9:10" ht="15.75">
      <c r="I49968" s="192"/>
      <c r="J49968" s="192"/>
    </row>
    <row r="49969" spans="9:10" ht="15.75">
      <c r="I49969" s="192"/>
      <c r="J49969" s="192"/>
    </row>
    <row r="49970" spans="9:10" ht="15.75">
      <c r="I49970" s="192"/>
      <c r="J49970" s="192"/>
    </row>
    <row r="49971" spans="9:10" ht="15.75">
      <c r="I49971" s="192"/>
      <c r="J49971" s="192"/>
    </row>
    <row r="49972" spans="9:10" ht="15.75">
      <c r="I49972" s="192"/>
      <c r="J49972" s="192"/>
    </row>
    <row r="49973" spans="9:10" ht="15.75">
      <c r="I49973" s="192"/>
      <c r="J49973" s="192"/>
    </row>
    <row r="49974" spans="9:10" ht="15.75">
      <c r="I49974" s="192"/>
      <c r="J49974" s="192"/>
    </row>
    <row r="49975" spans="9:10" ht="15.75">
      <c r="I49975" s="192"/>
      <c r="J49975" s="192"/>
    </row>
    <row r="49976" spans="9:10" ht="15.75">
      <c r="I49976" s="192"/>
      <c r="J49976" s="192"/>
    </row>
    <row r="49977" spans="9:10" ht="15.75">
      <c r="I49977" s="192"/>
      <c r="J49977" s="192"/>
    </row>
    <row r="49978" spans="9:10" ht="15.75">
      <c r="I49978" s="192"/>
      <c r="J49978" s="192"/>
    </row>
    <row r="49979" spans="9:10" ht="15.75">
      <c r="I49979" s="192"/>
      <c r="J49979" s="192"/>
    </row>
    <row r="49980" spans="9:10" ht="15.75">
      <c r="I49980" s="192"/>
      <c r="J49980" s="192"/>
    </row>
    <row r="49981" spans="9:10" ht="15.75">
      <c r="I49981" s="192"/>
      <c r="J49981" s="192"/>
    </row>
    <row r="49982" spans="9:10" ht="15.75">
      <c r="I49982" s="192"/>
      <c r="J49982" s="192"/>
    </row>
    <row r="49983" spans="9:10" ht="15.75">
      <c r="I49983" s="192"/>
      <c r="J49983" s="192"/>
    </row>
    <row r="49984" spans="9:10" ht="15.75">
      <c r="I49984" s="192"/>
      <c r="J49984" s="192"/>
    </row>
    <row r="49985" spans="9:10" ht="15.75">
      <c r="I49985" s="192"/>
      <c r="J49985" s="192"/>
    </row>
    <row r="49986" spans="9:10" ht="15.75">
      <c r="I49986" s="192"/>
      <c r="J49986" s="192"/>
    </row>
    <row r="49987" spans="9:10" ht="15.75">
      <c r="I49987" s="192"/>
      <c r="J49987" s="192"/>
    </row>
    <row r="49988" spans="9:10" ht="15.75">
      <c r="I49988" s="192"/>
      <c r="J49988" s="192"/>
    </row>
    <row r="49989" spans="9:10" ht="15.75">
      <c r="I49989" s="192"/>
      <c r="J49989" s="192"/>
    </row>
    <row r="49990" spans="9:10" ht="15.75">
      <c r="I49990" s="192"/>
      <c r="J49990" s="192"/>
    </row>
    <row r="49991" spans="9:10" ht="15.75">
      <c r="I49991" s="192"/>
      <c r="J49991" s="192"/>
    </row>
    <row r="49992" spans="9:10" ht="15.75">
      <c r="I49992" s="192"/>
      <c r="J49992" s="192"/>
    </row>
    <row r="49993" spans="9:10" ht="15.75">
      <c r="I49993" s="192"/>
      <c r="J49993" s="192"/>
    </row>
    <row r="49994" spans="9:10" ht="15.75">
      <c r="I49994" s="192"/>
      <c r="J49994" s="192"/>
    </row>
    <row r="49995" spans="9:10" ht="15.75">
      <c r="I49995" s="192"/>
      <c r="J49995" s="192"/>
    </row>
    <row r="49996" spans="9:10" ht="15.75">
      <c r="I49996" s="192"/>
      <c r="J49996" s="192"/>
    </row>
    <row r="49997" spans="9:10" ht="15.75">
      <c r="I49997" s="192"/>
      <c r="J49997" s="192"/>
    </row>
    <row r="49998" spans="9:10" ht="15.75">
      <c r="I49998" s="192"/>
      <c r="J49998" s="192"/>
    </row>
    <row r="49999" spans="9:10" ht="15.75">
      <c r="I49999" s="192"/>
      <c r="J49999" s="192"/>
    </row>
    <row r="50000" spans="9:10" ht="15.75">
      <c r="I50000" s="192"/>
      <c r="J50000" s="192"/>
    </row>
    <row r="50001" spans="9:10" ht="15.75">
      <c r="I50001" s="192"/>
      <c r="J50001" s="192"/>
    </row>
    <row r="50002" spans="9:10" ht="15.75">
      <c r="I50002" s="192"/>
      <c r="J50002" s="192"/>
    </row>
    <row r="50003" spans="9:10" ht="15.75">
      <c r="I50003" s="192"/>
      <c r="J50003" s="192"/>
    </row>
    <row r="50004" spans="9:10" ht="15.75">
      <c r="I50004" s="192"/>
      <c r="J50004" s="192"/>
    </row>
    <row r="50005" spans="9:10" ht="15.75">
      <c r="I50005" s="192"/>
      <c r="J50005" s="192"/>
    </row>
    <row r="50006" spans="9:10" ht="15.75">
      <c r="I50006" s="192"/>
      <c r="J50006" s="192"/>
    </row>
    <row r="50007" spans="9:10" ht="15.75">
      <c r="I50007" s="192"/>
      <c r="J50007" s="192"/>
    </row>
    <row r="50008" spans="9:10" ht="15.75">
      <c r="I50008" s="192"/>
      <c r="J50008" s="192"/>
    </row>
    <row r="50009" spans="9:10" ht="15.75">
      <c r="I50009" s="192"/>
      <c r="J50009" s="192"/>
    </row>
    <row r="50010" spans="9:10" ht="15.75">
      <c r="I50010" s="192"/>
      <c r="J50010" s="192"/>
    </row>
    <row r="50011" spans="9:10" ht="15.75">
      <c r="I50011" s="192"/>
      <c r="J50011" s="192"/>
    </row>
    <row r="50012" spans="9:10" ht="15.75">
      <c r="I50012" s="192"/>
      <c r="J50012" s="192"/>
    </row>
    <row r="50013" spans="9:10" ht="15.75">
      <c r="I50013" s="192"/>
      <c r="J50013" s="192"/>
    </row>
    <row r="50014" spans="9:10" ht="15.75">
      <c r="I50014" s="192"/>
      <c r="J50014" s="192"/>
    </row>
    <row r="50015" spans="9:10" ht="15.75">
      <c r="I50015" s="192"/>
      <c r="J50015" s="192"/>
    </row>
    <row r="50016" spans="9:10" ht="15.75">
      <c r="I50016" s="192"/>
      <c r="J50016" s="192"/>
    </row>
    <row r="50017" spans="9:10" ht="15.75">
      <c r="I50017" s="192"/>
      <c r="J50017" s="192"/>
    </row>
    <row r="50018" spans="9:10" ht="15.75">
      <c r="I50018" s="192"/>
      <c r="J50018" s="192"/>
    </row>
    <row r="50019" spans="9:10" ht="15.75">
      <c r="I50019" s="192"/>
      <c r="J50019" s="192"/>
    </row>
    <row r="50020" spans="9:10" ht="15.75">
      <c r="I50020" s="192"/>
      <c r="J50020" s="192"/>
    </row>
    <row r="50021" spans="9:10" ht="15.75">
      <c r="I50021" s="192"/>
      <c r="J50021" s="192"/>
    </row>
    <row r="50022" spans="9:10" ht="15.75">
      <c r="I50022" s="192"/>
      <c r="J50022" s="192"/>
    </row>
    <row r="50023" spans="9:10" ht="15.75">
      <c r="I50023" s="192"/>
      <c r="J50023" s="192"/>
    </row>
    <row r="50024" spans="9:10" ht="15.75">
      <c r="I50024" s="192"/>
      <c r="J50024" s="192"/>
    </row>
    <row r="50025" spans="9:10" ht="15.75">
      <c r="I50025" s="192"/>
      <c r="J50025" s="192"/>
    </row>
    <row r="50026" spans="9:10" ht="15.75">
      <c r="I50026" s="192"/>
      <c r="J50026" s="192"/>
    </row>
    <row r="50027" spans="9:10" ht="15.75">
      <c r="I50027" s="192"/>
      <c r="J50027" s="192"/>
    </row>
    <row r="50028" spans="9:10" ht="15.75">
      <c r="I50028" s="192"/>
      <c r="J50028" s="192"/>
    </row>
    <row r="50029" spans="9:10" ht="15.75">
      <c r="I50029" s="192"/>
      <c r="J50029" s="192"/>
    </row>
    <row r="50030" spans="9:10" ht="15.75">
      <c r="I50030" s="192"/>
      <c r="J50030" s="192"/>
    </row>
    <row r="50031" spans="9:10" ht="15.75">
      <c r="I50031" s="192"/>
      <c r="J50031" s="192"/>
    </row>
    <row r="50032" spans="9:10" ht="15.75">
      <c r="I50032" s="192"/>
      <c r="J50032" s="192"/>
    </row>
    <row r="50033" spans="9:10" ht="15.75">
      <c r="I50033" s="192"/>
      <c r="J50033" s="192"/>
    </row>
    <row r="50034" spans="9:10" ht="15.75">
      <c r="I50034" s="192"/>
      <c r="J50034" s="192"/>
    </row>
    <row r="50035" spans="9:10" ht="15.75">
      <c r="I50035" s="192"/>
      <c r="J50035" s="192"/>
    </row>
    <row r="50036" spans="9:10" ht="15.75">
      <c r="I50036" s="192"/>
      <c r="J50036" s="192"/>
    </row>
    <row r="50037" spans="9:10" ht="15.75">
      <c r="I50037" s="192"/>
      <c r="J50037" s="192"/>
    </row>
    <row r="50038" spans="9:10" ht="15.75">
      <c r="I50038" s="192"/>
      <c r="J50038" s="192"/>
    </row>
    <row r="50039" spans="9:10" ht="15.75">
      <c r="I50039" s="192"/>
      <c r="J50039" s="192"/>
    </row>
    <row r="50040" spans="9:10" ht="15.75">
      <c r="I50040" s="192"/>
      <c r="J50040" s="192"/>
    </row>
    <row r="50041" spans="9:10" ht="15.75">
      <c r="I50041" s="192"/>
      <c r="J50041" s="192"/>
    </row>
    <row r="50042" spans="9:10" ht="15.75">
      <c r="I50042" s="192"/>
      <c r="J50042" s="192"/>
    </row>
    <row r="50043" spans="9:10" ht="15.75">
      <c r="I50043" s="192"/>
      <c r="J50043" s="192"/>
    </row>
    <row r="50044" spans="9:10" ht="15.75">
      <c r="I50044" s="192"/>
      <c r="J50044" s="192"/>
    </row>
    <row r="50045" spans="9:10" ht="15.75">
      <c r="I50045" s="192"/>
      <c r="J50045" s="192"/>
    </row>
    <row r="50046" spans="9:10" ht="15.75">
      <c r="I50046" s="192"/>
      <c r="J50046" s="192"/>
    </row>
    <row r="50047" spans="9:10" ht="15.75">
      <c r="I50047" s="192"/>
      <c r="J50047" s="192"/>
    </row>
    <row r="50048" spans="9:10" ht="15.75">
      <c r="I50048" s="192"/>
      <c r="J50048" s="192"/>
    </row>
    <row r="50049" spans="9:10" ht="15.75">
      <c r="I50049" s="192"/>
      <c r="J50049" s="192"/>
    </row>
    <row r="50050" spans="9:10" ht="15.75">
      <c r="I50050" s="192"/>
      <c r="J50050" s="192"/>
    </row>
    <row r="50051" spans="9:10" ht="15.75">
      <c r="I50051" s="192"/>
      <c r="J50051" s="192"/>
    </row>
    <row r="50052" spans="9:10" ht="15.75">
      <c r="I50052" s="192"/>
      <c r="J50052" s="192"/>
    </row>
    <row r="50053" spans="9:10" ht="15.75">
      <c r="I50053" s="192"/>
      <c r="J50053" s="192"/>
    </row>
    <row r="50054" spans="9:10" ht="15.75">
      <c r="I50054" s="192"/>
      <c r="J50054" s="192"/>
    </row>
    <row r="50055" spans="9:10" ht="15.75">
      <c r="I50055" s="192"/>
      <c r="J50055" s="192"/>
    </row>
    <row r="50056" spans="9:10" ht="15.75">
      <c r="I50056" s="192"/>
      <c r="J50056" s="192"/>
    </row>
    <row r="50057" spans="9:10" ht="15.75">
      <c r="I50057" s="192"/>
      <c r="J50057" s="192"/>
    </row>
    <row r="50058" spans="9:10" ht="15.75">
      <c r="I50058" s="192"/>
      <c r="J50058" s="192"/>
    </row>
    <row r="50059" spans="9:10" ht="15.75">
      <c r="I50059" s="192"/>
      <c r="J50059" s="192"/>
    </row>
    <row r="50060" spans="9:10" ht="15.75">
      <c r="I50060" s="192"/>
      <c r="J50060" s="192"/>
    </row>
    <row r="50061" spans="9:10" ht="15.75">
      <c r="I50061" s="192"/>
      <c r="J50061" s="192"/>
    </row>
    <row r="50062" spans="9:10" ht="15.75">
      <c r="I50062" s="192"/>
      <c r="J50062" s="192"/>
    </row>
    <row r="50063" spans="9:10" ht="15.75">
      <c r="I50063" s="192"/>
      <c r="J50063" s="192"/>
    </row>
    <row r="50064" spans="9:10" ht="15.75">
      <c r="I50064" s="192"/>
      <c r="J50064" s="192"/>
    </row>
    <row r="50065" spans="9:10" ht="15.75">
      <c r="I50065" s="192"/>
      <c r="J50065" s="192"/>
    </row>
    <row r="50066" spans="9:10" ht="15.75">
      <c r="I50066" s="192"/>
      <c r="J50066" s="192"/>
    </row>
    <row r="50067" spans="9:10" ht="15.75">
      <c r="I50067" s="192"/>
      <c r="J50067" s="192"/>
    </row>
    <row r="50068" spans="9:10" ht="15.75">
      <c r="I50068" s="192"/>
      <c r="J50068" s="192"/>
    </row>
    <row r="50069" spans="9:10" ht="15.75">
      <c r="I50069" s="192"/>
      <c r="J50069" s="192"/>
    </row>
    <row r="50070" spans="9:10" ht="15.75">
      <c r="I50070" s="192"/>
      <c r="J50070" s="192"/>
    </row>
    <row r="50071" spans="9:10" ht="15.75">
      <c r="I50071" s="192"/>
      <c r="J50071" s="192"/>
    </row>
    <row r="50072" spans="9:10" ht="15.75">
      <c r="I50072" s="192"/>
      <c r="J50072" s="192"/>
    </row>
    <row r="50073" spans="9:10" ht="15.75">
      <c r="I50073" s="192"/>
      <c r="J50073" s="192"/>
    </row>
    <row r="50074" spans="9:10" ht="15.75">
      <c r="I50074" s="192"/>
      <c r="J50074" s="192"/>
    </row>
    <row r="50075" spans="9:10" ht="15.75">
      <c r="I50075" s="192"/>
      <c r="J50075" s="192"/>
    </row>
    <row r="50076" spans="9:10" ht="15.75">
      <c r="I50076" s="192"/>
      <c r="J50076" s="192"/>
    </row>
    <row r="50077" spans="9:10" ht="15.75">
      <c r="I50077" s="192"/>
      <c r="J50077" s="192"/>
    </row>
    <row r="50078" spans="9:10" ht="15.75">
      <c r="I50078" s="192"/>
      <c r="J50078" s="192"/>
    </row>
    <row r="50079" spans="9:10" ht="15.75">
      <c r="I50079" s="192"/>
      <c r="J50079" s="192"/>
    </row>
    <row r="50080" spans="9:10" ht="15.75">
      <c r="I50080" s="192"/>
      <c r="J50080" s="192"/>
    </row>
    <row r="50081" spans="9:10" ht="15.75">
      <c r="I50081" s="192"/>
      <c r="J50081" s="192"/>
    </row>
    <row r="50082" spans="9:10" ht="15.75">
      <c r="I50082" s="192"/>
      <c r="J50082" s="192"/>
    </row>
    <row r="50083" spans="9:10" ht="15.75">
      <c r="I50083" s="192"/>
      <c r="J50083" s="192"/>
    </row>
    <row r="50084" spans="9:10" ht="15.75">
      <c r="I50084" s="192"/>
      <c r="J50084" s="192"/>
    </row>
    <row r="50085" spans="9:10" ht="15.75">
      <c r="I50085" s="192"/>
      <c r="J50085" s="192"/>
    </row>
    <row r="50086" spans="9:10" ht="15.75">
      <c r="I50086" s="192"/>
      <c r="J50086" s="192"/>
    </row>
    <row r="50087" spans="9:10" ht="15.75">
      <c r="I50087" s="192"/>
      <c r="J50087" s="192"/>
    </row>
    <row r="50088" spans="9:10" ht="15.75">
      <c r="I50088" s="192"/>
      <c r="J50088" s="192"/>
    </row>
    <row r="50089" spans="9:10" ht="15.75">
      <c r="I50089" s="192"/>
      <c r="J50089" s="192"/>
    </row>
    <row r="50090" spans="9:10" ht="15.75">
      <c r="I50090" s="192"/>
      <c r="J50090" s="192"/>
    </row>
    <row r="50091" spans="9:10" ht="15.75">
      <c r="I50091" s="192"/>
      <c r="J50091" s="192"/>
    </row>
    <row r="50092" spans="9:10" ht="15.75">
      <c r="I50092" s="192"/>
      <c r="J50092" s="192"/>
    </row>
    <row r="50093" spans="9:10" ht="15.75">
      <c r="I50093" s="192"/>
      <c r="J50093" s="192"/>
    </row>
    <row r="50094" spans="9:10" ht="15.75">
      <c r="I50094" s="192"/>
      <c r="J50094" s="192"/>
    </row>
    <row r="50095" spans="9:10" ht="15.75">
      <c r="I50095" s="192"/>
      <c r="J50095" s="192"/>
    </row>
    <row r="50096" spans="9:10" ht="15.75">
      <c r="I50096" s="192"/>
      <c r="J50096" s="192"/>
    </row>
    <row r="50097" spans="9:10" ht="15.75">
      <c r="I50097" s="192"/>
      <c r="J50097" s="192"/>
    </row>
    <row r="50098" spans="9:10" ht="15.75">
      <c r="I50098" s="192"/>
      <c r="J50098" s="192"/>
    </row>
    <row r="50099" spans="9:10" ht="15.75">
      <c r="I50099" s="192"/>
      <c r="J50099" s="192"/>
    </row>
    <row r="50100" spans="9:10" ht="15.75">
      <c r="I50100" s="192"/>
      <c r="J50100" s="192"/>
    </row>
    <row r="50101" spans="9:10" ht="15.75">
      <c r="I50101" s="192"/>
      <c r="J50101" s="192"/>
    </row>
    <row r="50102" spans="9:10" ht="15.75">
      <c r="I50102" s="192"/>
      <c r="J50102" s="192"/>
    </row>
    <row r="50103" spans="9:10" ht="15.75">
      <c r="I50103" s="192"/>
      <c r="J50103" s="192"/>
    </row>
    <row r="50104" spans="9:10" ht="15.75">
      <c r="I50104" s="192"/>
      <c r="J50104" s="192"/>
    </row>
    <row r="50105" spans="9:10" ht="15.75">
      <c r="I50105" s="192"/>
      <c r="J50105" s="192"/>
    </row>
    <row r="50106" spans="9:10" ht="15.75">
      <c r="I50106" s="192"/>
      <c r="J50106" s="192"/>
    </row>
    <row r="50107" spans="9:10" ht="15.75">
      <c r="I50107" s="192"/>
      <c r="J50107" s="192"/>
    </row>
    <row r="50108" spans="9:10" ht="15.75">
      <c r="I50108" s="192"/>
      <c r="J50108" s="192"/>
    </row>
    <row r="50109" spans="9:10" ht="15.75">
      <c r="I50109" s="192"/>
      <c r="J50109" s="192"/>
    </row>
    <row r="50110" spans="9:10" ht="15.75">
      <c r="I50110" s="192"/>
      <c r="J50110" s="192"/>
    </row>
    <row r="50111" spans="9:10" ht="15.75">
      <c r="I50111" s="192"/>
      <c r="J50111" s="192"/>
    </row>
    <row r="50112" spans="9:10" ht="15.75">
      <c r="I50112" s="192"/>
      <c r="J50112" s="192"/>
    </row>
    <row r="50113" spans="9:10" ht="15.75">
      <c r="I50113" s="192"/>
      <c r="J50113" s="192"/>
    </row>
    <row r="50114" spans="9:10" ht="15.75">
      <c r="I50114" s="192"/>
      <c r="J50114" s="192"/>
    </row>
    <row r="50115" spans="9:10" ht="15.75">
      <c r="I50115" s="192"/>
      <c r="J50115" s="192"/>
    </row>
    <row r="50116" spans="9:10" ht="15.75">
      <c r="I50116" s="192"/>
      <c r="J50116" s="192"/>
    </row>
    <row r="50117" spans="9:10" ht="15.75">
      <c r="I50117" s="192"/>
      <c r="J50117" s="192"/>
    </row>
    <row r="50118" spans="9:10" ht="15.75">
      <c r="I50118" s="192"/>
      <c r="J50118" s="192"/>
    </row>
    <row r="50119" spans="9:10" ht="15.75">
      <c r="I50119" s="192"/>
      <c r="J50119" s="192"/>
    </row>
    <row r="50120" spans="9:10" ht="15.75">
      <c r="I50120" s="192"/>
      <c r="J50120" s="192"/>
    </row>
    <row r="50121" spans="9:10" ht="15.75">
      <c r="I50121" s="192"/>
      <c r="J50121" s="192"/>
    </row>
    <row r="50122" spans="9:10" ht="15.75">
      <c r="I50122" s="192"/>
      <c r="J50122" s="192"/>
    </row>
    <row r="50123" spans="9:10" ht="15.75">
      <c r="I50123" s="192"/>
      <c r="J50123" s="192"/>
    </row>
    <row r="50124" spans="9:10" ht="15.75">
      <c r="I50124" s="192"/>
      <c r="J50124" s="192"/>
    </row>
    <row r="50125" spans="9:10" ht="15.75">
      <c r="I50125" s="192"/>
      <c r="J50125" s="192"/>
    </row>
    <row r="50126" spans="9:10" ht="15.75">
      <c r="I50126" s="192"/>
      <c r="J50126" s="192"/>
    </row>
    <row r="50127" spans="9:10" ht="15.75">
      <c r="I50127" s="192"/>
      <c r="J50127" s="192"/>
    </row>
    <row r="50128" spans="9:10" ht="15.75">
      <c r="I50128" s="192"/>
      <c r="J50128" s="192"/>
    </row>
    <row r="50129" spans="9:10" ht="15.75">
      <c r="I50129" s="192"/>
      <c r="J50129" s="192"/>
    </row>
    <row r="50130" spans="9:10" ht="15.75">
      <c r="I50130" s="192"/>
      <c r="J50130" s="192"/>
    </row>
    <row r="50131" spans="9:10" ht="15.75">
      <c r="I50131" s="192"/>
      <c r="J50131" s="192"/>
    </row>
    <row r="50132" spans="9:10" ht="15.75">
      <c r="I50132" s="192"/>
      <c r="J50132" s="192"/>
    </row>
    <row r="50133" spans="9:10" ht="15.75">
      <c r="I50133" s="192"/>
      <c r="J50133" s="192"/>
    </row>
    <row r="50134" spans="9:10" ht="15.75">
      <c r="I50134" s="192"/>
      <c r="J50134" s="192"/>
    </row>
    <row r="50135" spans="9:10" ht="15.75">
      <c r="I50135" s="192"/>
      <c r="J50135" s="192"/>
    </row>
    <row r="50136" spans="9:10" ht="15.75">
      <c r="I50136" s="192"/>
      <c r="J50136" s="192"/>
    </row>
    <row r="50137" spans="9:10" ht="15.75">
      <c r="I50137" s="192"/>
      <c r="J50137" s="192"/>
    </row>
    <row r="50138" spans="9:10" ht="15.75">
      <c r="I50138" s="192"/>
      <c r="J50138" s="192"/>
    </row>
    <row r="50139" spans="9:10" ht="15.75">
      <c r="I50139" s="192"/>
      <c r="J50139" s="192"/>
    </row>
    <row r="50140" spans="9:10" ht="15.75">
      <c r="I50140" s="192"/>
      <c r="J50140" s="192"/>
    </row>
    <row r="50141" spans="9:10" ht="15.75">
      <c r="I50141" s="192"/>
      <c r="J50141" s="192"/>
    </row>
    <row r="50142" spans="9:10" ht="15.75">
      <c r="I50142" s="192"/>
      <c r="J50142" s="192"/>
    </row>
    <row r="50143" spans="9:10" ht="15.75">
      <c r="I50143" s="192"/>
      <c r="J50143" s="192"/>
    </row>
    <row r="50144" spans="9:10" ht="15.75">
      <c r="I50144" s="192"/>
      <c r="J50144" s="192"/>
    </row>
    <row r="50145" spans="9:10" ht="15.75">
      <c r="I50145" s="192"/>
      <c r="J50145" s="192"/>
    </row>
    <row r="50146" spans="9:10" ht="15.75">
      <c r="I50146" s="192"/>
      <c r="J50146" s="192"/>
    </row>
    <row r="50147" spans="9:10" ht="15.75">
      <c r="I50147" s="192"/>
      <c r="J50147" s="192"/>
    </row>
    <row r="50148" spans="9:10" ht="15.75">
      <c r="I50148" s="192"/>
      <c r="J50148" s="192"/>
    </row>
    <row r="50149" spans="9:10" ht="15.75">
      <c r="I50149" s="192"/>
      <c r="J50149" s="192"/>
    </row>
    <row r="50150" spans="9:10" ht="15.75">
      <c r="I50150" s="192"/>
      <c r="J50150" s="192"/>
    </row>
    <row r="50151" spans="9:10" ht="15.75">
      <c r="I50151" s="192"/>
      <c r="J50151" s="192"/>
    </row>
    <row r="50152" spans="9:10" ht="15.75">
      <c r="I50152" s="192"/>
      <c r="J50152" s="192"/>
    </row>
    <row r="50153" spans="9:10" ht="15.75">
      <c r="I50153" s="192"/>
      <c r="J50153" s="192"/>
    </row>
    <row r="50154" spans="9:10" ht="15.75">
      <c r="I50154" s="192"/>
      <c r="J50154" s="192"/>
    </row>
    <row r="50155" spans="9:10" ht="15.75">
      <c r="I50155" s="192"/>
      <c r="J50155" s="192"/>
    </row>
    <row r="50156" spans="9:10" ht="15.75">
      <c r="I50156" s="192"/>
      <c r="J50156" s="192"/>
    </row>
    <row r="50157" spans="9:10" ht="15.75">
      <c r="I50157" s="192"/>
      <c r="J50157" s="192"/>
    </row>
    <row r="50158" spans="9:10" ht="15.75">
      <c r="I50158" s="192"/>
      <c r="J50158" s="192"/>
    </row>
    <row r="50159" spans="9:10" ht="15.75">
      <c r="I50159" s="192"/>
      <c r="J50159" s="192"/>
    </row>
    <row r="50160" spans="9:10" ht="15.75">
      <c r="I50160" s="192"/>
      <c r="J50160" s="192"/>
    </row>
    <row r="50161" spans="9:10" ht="15.75">
      <c r="I50161" s="192"/>
      <c r="J50161" s="192"/>
    </row>
    <row r="50162" spans="9:10" ht="15.75">
      <c r="I50162" s="192"/>
      <c r="J50162" s="192"/>
    </row>
    <row r="50163" spans="9:10" ht="15.75">
      <c r="I50163" s="192"/>
      <c r="J50163" s="192"/>
    </row>
    <row r="50164" spans="9:10" ht="15.75">
      <c r="I50164" s="192"/>
      <c r="J50164" s="192"/>
    </row>
    <row r="50165" spans="9:10" ht="15.75">
      <c r="I50165" s="192"/>
      <c r="J50165" s="192"/>
    </row>
    <row r="50166" spans="9:10" ht="15.75">
      <c r="I50166" s="192"/>
      <c r="J50166" s="192"/>
    </row>
    <row r="50167" spans="9:10" ht="15.75">
      <c r="I50167" s="192"/>
      <c r="J50167" s="192"/>
    </row>
    <row r="50168" spans="9:10" ht="15.75">
      <c r="I50168" s="192"/>
      <c r="J50168" s="192"/>
    </row>
    <row r="50169" spans="9:10" ht="15.75">
      <c r="I50169" s="192"/>
      <c r="J50169" s="192"/>
    </row>
    <row r="50170" spans="9:10" ht="15.75">
      <c r="I50170" s="192"/>
      <c r="J50170" s="192"/>
    </row>
    <row r="50171" spans="9:10" ht="15.75">
      <c r="I50171" s="192"/>
      <c r="J50171" s="192"/>
    </row>
    <row r="50172" spans="9:10" ht="15.75">
      <c r="I50172" s="192"/>
      <c r="J50172" s="192"/>
    </row>
    <row r="50173" spans="9:10" ht="15.75">
      <c r="I50173" s="192"/>
      <c r="J50173" s="192"/>
    </row>
    <row r="50174" spans="9:10" ht="15.75">
      <c r="I50174" s="192"/>
      <c r="J50174" s="192"/>
    </row>
    <row r="50175" spans="9:10" ht="15.75">
      <c r="I50175" s="192"/>
      <c r="J50175" s="192"/>
    </row>
    <row r="50176" spans="9:10" ht="15.75">
      <c r="I50176" s="192"/>
      <c r="J50176" s="192"/>
    </row>
    <row r="50177" spans="9:10" ht="15.75">
      <c r="I50177" s="192"/>
      <c r="J50177" s="192"/>
    </row>
    <row r="50178" spans="9:10" ht="15.75">
      <c r="I50178" s="192"/>
      <c r="J50178" s="192"/>
    </row>
    <row r="50179" spans="9:10" ht="15.75">
      <c r="I50179" s="192"/>
      <c r="J50179" s="192"/>
    </row>
    <row r="50180" spans="9:10" ht="15.75">
      <c r="I50180" s="192"/>
      <c r="J50180" s="192"/>
    </row>
    <row r="50181" spans="9:10" ht="15.75">
      <c r="I50181" s="192"/>
      <c r="J50181" s="192"/>
    </row>
    <row r="50182" spans="9:10" ht="15.75">
      <c r="I50182" s="192"/>
      <c r="J50182" s="192"/>
    </row>
    <row r="50183" spans="9:10" ht="15.75">
      <c r="I50183" s="192"/>
      <c r="J50183" s="192"/>
    </row>
    <row r="50184" spans="9:10" ht="15.75">
      <c r="I50184" s="192"/>
      <c r="J50184" s="192"/>
    </row>
    <row r="50185" spans="9:10" ht="15.75">
      <c r="I50185" s="192"/>
      <c r="J50185" s="192"/>
    </row>
    <row r="50186" spans="9:10" ht="15.75">
      <c r="I50186" s="192"/>
      <c r="J50186" s="192"/>
    </row>
    <row r="50187" spans="9:10" ht="15.75">
      <c r="I50187" s="192"/>
      <c r="J50187" s="192"/>
    </row>
    <row r="50188" spans="9:10" ht="15.75">
      <c r="I50188" s="192"/>
      <c r="J50188" s="192"/>
    </row>
    <row r="50189" spans="9:10" ht="15.75">
      <c r="I50189" s="192"/>
      <c r="J50189" s="192"/>
    </row>
    <row r="50190" spans="9:10" ht="15.75">
      <c r="I50190" s="192"/>
      <c r="J50190" s="192"/>
    </row>
    <row r="50191" spans="9:10" ht="15.75">
      <c r="I50191" s="192"/>
      <c r="J50191" s="192"/>
    </row>
    <row r="50192" spans="9:10" ht="15.75">
      <c r="I50192" s="192"/>
      <c r="J50192" s="192"/>
    </row>
    <row r="50193" spans="9:10" ht="15.75">
      <c r="I50193" s="192"/>
      <c r="J50193" s="192"/>
    </row>
    <row r="50194" spans="9:10" ht="15.75">
      <c r="I50194" s="192"/>
      <c r="J50194" s="192"/>
    </row>
    <row r="50195" spans="9:10" ht="15.75">
      <c r="I50195" s="192"/>
      <c r="J50195" s="192"/>
    </row>
    <row r="50196" spans="9:10" ht="15.75">
      <c r="I50196" s="192"/>
      <c r="J50196" s="192"/>
    </row>
    <row r="50197" spans="9:10" ht="15.75">
      <c r="I50197" s="192"/>
      <c r="J50197" s="192"/>
    </row>
    <row r="50198" spans="9:10" ht="15.75">
      <c r="I50198" s="192"/>
      <c r="J50198" s="192"/>
    </row>
    <row r="50199" spans="9:10" ht="15.75">
      <c r="I50199" s="192"/>
      <c r="J50199" s="192"/>
    </row>
    <row r="50200" spans="9:10" ht="15.75">
      <c r="I50200" s="192"/>
      <c r="J50200" s="192"/>
    </row>
    <row r="50201" spans="9:10" ht="15.75">
      <c r="I50201" s="192"/>
      <c r="J50201" s="192"/>
    </row>
    <row r="50202" spans="9:10" ht="15.75">
      <c r="I50202" s="192"/>
      <c r="J50202" s="192"/>
    </row>
    <row r="50203" spans="9:10" ht="15.75">
      <c r="I50203" s="192"/>
      <c r="J50203" s="192"/>
    </row>
    <row r="50204" spans="9:10" ht="15.75">
      <c r="I50204" s="192"/>
      <c r="J50204" s="192"/>
    </row>
    <row r="50205" spans="9:10" ht="15.75">
      <c r="I50205" s="192"/>
      <c r="J50205" s="192"/>
    </row>
    <row r="50206" spans="9:10" ht="15.75">
      <c r="I50206" s="192"/>
      <c r="J50206" s="192"/>
    </row>
    <row r="50207" spans="9:10" ht="15.75">
      <c r="I50207" s="192"/>
      <c r="J50207" s="192"/>
    </row>
    <row r="50208" spans="9:10" ht="15.75">
      <c r="I50208" s="192"/>
      <c r="J50208" s="192"/>
    </row>
    <row r="50209" spans="9:10" ht="15.75">
      <c r="I50209" s="192"/>
      <c r="J50209" s="192"/>
    </row>
    <row r="50210" spans="9:10" ht="15.75">
      <c r="I50210" s="192"/>
      <c r="J50210" s="192"/>
    </row>
    <row r="50211" spans="9:10" ht="15.75">
      <c r="I50211" s="192"/>
      <c r="J50211" s="192"/>
    </row>
    <row r="50212" spans="9:10" ht="15.75">
      <c r="I50212" s="192"/>
      <c r="J50212" s="192"/>
    </row>
    <row r="50213" spans="9:10" ht="15.75">
      <c r="I50213" s="192"/>
      <c r="J50213" s="192"/>
    </row>
    <row r="50214" spans="9:10" ht="15.75">
      <c r="I50214" s="192"/>
      <c r="J50214" s="192"/>
    </row>
    <row r="50215" spans="9:10" ht="15.75">
      <c r="I50215" s="192"/>
      <c r="J50215" s="192"/>
    </row>
    <row r="50216" spans="9:10" ht="15.75">
      <c r="I50216" s="192"/>
      <c r="J50216" s="192"/>
    </row>
    <row r="50217" spans="9:10" ht="15.75">
      <c r="I50217" s="192"/>
      <c r="J50217" s="192"/>
    </row>
    <row r="50218" spans="9:10" ht="15.75">
      <c r="I50218" s="192"/>
      <c r="J50218" s="192"/>
    </row>
    <row r="50219" spans="9:10" ht="15.75">
      <c r="I50219" s="192"/>
      <c r="J50219" s="192"/>
    </row>
    <row r="50220" spans="9:10" ht="15.75">
      <c r="I50220" s="192"/>
      <c r="J50220" s="192"/>
    </row>
    <row r="50221" spans="9:10" ht="15.75">
      <c r="I50221" s="192"/>
      <c r="J50221" s="192"/>
    </row>
    <row r="50222" spans="9:10" ht="15.75">
      <c r="I50222" s="192"/>
      <c r="J50222" s="192"/>
    </row>
    <row r="50223" spans="9:10" ht="15.75">
      <c r="I50223" s="192"/>
      <c r="J50223" s="192"/>
    </row>
    <row r="50224" spans="9:10" ht="15.75">
      <c r="I50224" s="192"/>
      <c r="J50224" s="192"/>
    </row>
    <row r="50225" spans="9:10" ht="15.75">
      <c r="I50225" s="192"/>
      <c r="J50225" s="192"/>
    </row>
    <row r="50226" spans="9:10" ht="15.75">
      <c r="I50226" s="192"/>
      <c r="J50226" s="192"/>
    </row>
    <row r="50227" spans="9:10" ht="15.75">
      <c r="I50227" s="192"/>
      <c r="J50227" s="192"/>
    </row>
    <row r="50228" spans="9:10" ht="15.75">
      <c r="I50228" s="192"/>
      <c r="J50228" s="192"/>
    </row>
    <row r="50229" spans="9:10" ht="15.75">
      <c r="I50229" s="192"/>
      <c r="J50229" s="192"/>
    </row>
    <row r="50230" spans="9:10" ht="15.75">
      <c r="I50230" s="192"/>
      <c r="J50230" s="192"/>
    </row>
    <row r="50231" spans="9:10" ht="15.75">
      <c r="I50231" s="192"/>
      <c r="J50231" s="192"/>
    </row>
    <row r="50232" spans="9:10" ht="15.75">
      <c r="I50232" s="192"/>
      <c r="J50232" s="192"/>
    </row>
    <row r="50233" spans="9:10" ht="15.75">
      <c r="I50233" s="192"/>
      <c r="J50233" s="192"/>
    </row>
    <row r="50234" spans="9:10" ht="15.75">
      <c r="I50234" s="192"/>
      <c r="J50234" s="192"/>
    </row>
    <row r="50235" spans="9:10" ht="15.75">
      <c r="I50235" s="192"/>
      <c r="J50235" s="192"/>
    </row>
    <row r="50236" spans="9:10" ht="15.75">
      <c r="I50236" s="192"/>
      <c r="J50236" s="192"/>
    </row>
    <row r="50237" spans="9:10" ht="15.75">
      <c r="I50237" s="192"/>
      <c r="J50237" s="192"/>
    </row>
    <row r="50238" spans="9:10" ht="15.75">
      <c r="I50238" s="192"/>
      <c r="J50238" s="192"/>
    </row>
    <row r="50239" spans="9:10" ht="15.75">
      <c r="I50239" s="192"/>
      <c r="J50239" s="192"/>
    </row>
    <row r="50240" spans="9:10" ht="15.75">
      <c r="I50240" s="192"/>
      <c r="J50240" s="192"/>
    </row>
    <row r="50241" spans="9:10" ht="15.75">
      <c r="I50241" s="192"/>
      <c r="J50241" s="192"/>
    </row>
    <row r="50242" spans="9:10" ht="15.75">
      <c r="I50242" s="192"/>
      <c r="J50242" s="192"/>
    </row>
    <row r="50243" spans="9:10" ht="15.75">
      <c r="I50243" s="192"/>
      <c r="J50243" s="192"/>
    </row>
    <row r="50244" spans="9:10" ht="15.75">
      <c r="I50244" s="192"/>
      <c r="J50244" s="192"/>
    </row>
    <row r="50245" spans="9:10" ht="15.75">
      <c r="I50245" s="192"/>
      <c r="J50245" s="192"/>
    </row>
    <row r="50246" spans="9:10" ht="15.75">
      <c r="I50246" s="192"/>
      <c r="J50246" s="192"/>
    </row>
    <row r="50247" spans="9:10" ht="15.75">
      <c r="I50247" s="192"/>
      <c r="J50247" s="192"/>
    </row>
    <row r="50248" spans="9:10" ht="15.75">
      <c r="I50248" s="192"/>
      <c r="J50248" s="192"/>
    </row>
    <row r="50249" spans="9:10" ht="15.75">
      <c r="I50249" s="192"/>
      <c r="J50249" s="192"/>
    </row>
    <row r="50250" spans="9:10" ht="15.75">
      <c r="I50250" s="192"/>
      <c r="J50250" s="192"/>
    </row>
    <row r="50251" spans="9:10" ht="15.75">
      <c r="I50251" s="192"/>
      <c r="J50251" s="192"/>
    </row>
    <row r="50252" spans="9:10" ht="15.75">
      <c r="I50252" s="192"/>
      <c r="J50252" s="192"/>
    </row>
    <row r="50253" spans="9:10" ht="15.75">
      <c r="I50253" s="192"/>
      <c r="J50253" s="192"/>
    </row>
    <row r="50254" spans="9:10" ht="15.75">
      <c r="I50254" s="192"/>
      <c r="J50254" s="192"/>
    </row>
    <row r="50255" spans="9:10" ht="15.75">
      <c r="I50255" s="192"/>
      <c r="J50255" s="192"/>
    </row>
    <row r="50256" spans="9:10" ht="15.75">
      <c r="I50256" s="192"/>
      <c r="J50256" s="192"/>
    </row>
    <row r="50257" spans="9:10" ht="15.75">
      <c r="I50257" s="192"/>
      <c r="J50257" s="192"/>
    </row>
    <row r="50258" spans="9:10" ht="15.75">
      <c r="I50258" s="192"/>
      <c r="J50258" s="192"/>
    </row>
    <row r="50259" spans="9:10" ht="15.75">
      <c r="I50259" s="192"/>
      <c r="J50259" s="192"/>
    </row>
    <row r="50260" spans="9:10" ht="15.75">
      <c r="I50260" s="192"/>
      <c r="J50260" s="192"/>
    </row>
    <row r="50261" spans="9:10" ht="15.75">
      <c r="I50261" s="192"/>
      <c r="J50261" s="192"/>
    </row>
    <row r="50262" spans="9:10" ht="15.75">
      <c r="I50262" s="192"/>
      <c r="J50262" s="192"/>
    </row>
    <row r="50263" spans="9:10" ht="15.75">
      <c r="I50263" s="192"/>
      <c r="J50263" s="192"/>
    </row>
    <row r="50264" spans="9:10" ht="15.75">
      <c r="I50264" s="192"/>
      <c r="J50264" s="192"/>
    </row>
    <row r="50265" spans="9:10" ht="15.75">
      <c r="I50265" s="192"/>
      <c r="J50265" s="192"/>
    </row>
    <row r="50266" spans="9:10" ht="15.75">
      <c r="I50266" s="192"/>
      <c r="J50266" s="192"/>
    </row>
    <row r="50267" spans="9:10" ht="15.75">
      <c r="I50267" s="192"/>
      <c r="J50267" s="192"/>
    </row>
    <row r="50268" spans="9:10" ht="15.75">
      <c r="I50268" s="192"/>
      <c r="J50268" s="192"/>
    </row>
    <row r="50269" spans="9:10" ht="15.75">
      <c r="I50269" s="192"/>
      <c r="J50269" s="192"/>
    </row>
    <row r="50270" spans="9:10" ht="15.75">
      <c r="I50270" s="192"/>
      <c r="J50270" s="192"/>
    </row>
    <row r="50271" spans="9:10" ht="15.75">
      <c r="I50271" s="192"/>
      <c r="J50271" s="192"/>
    </row>
    <row r="50272" spans="9:10" ht="15.75">
      <c r="I50272" s="192"/>
      <c r="J50272" s="192"/>
    </row>
    <row r="50273" spans="9:10" ht="15.75">
      <c r="I50273" s="192"/>
      <c r="J50273" s="192"/>
    </row>
    <row r="50274" spans="9:10" ht="15.75">
      <c r="I50274" s="192"/>
      <c r="J50274" s="192"/>
    </row>
    <row r="50275" spans="9:10" ht="15.75">
      <c r="I50275" s="192"/>
      <c r="J50275" s="192"/>
    </row>
    <row r="50276" spans="9:10" ht="15.75">
      <c r="I50276" s="192"/>
      <c r="J50276" s="192"/>
    </row>
    <row r="50277" spans="9:10" ht="15.75">
      <c r="I50277" s="192"/>
      <c r="J50277" s="192"/>
    </row>
    <row r="50278" spans="9:10" ht="15.75">
      <c r="I50278" s="192"/>
      <c r="J50278" s="192"/>
    </row>
    <row r="50279" spans="9:10" ht="15.75">
      <c r="I50279" s="192"/>
      <c r="J50279" s="192"/>
    </row>
    <row r="50280" spans="9:10" ht="15.75">
      <c r="I50280" s="192"/>
      <c r="J50280" s="192"/>
    </row>
    <row r="50281" spans="9:10" ht="15.75">
      <c r="I50281" s="192"/>
      <c r="J50281" s="192"/>
    </row>
    <row r="50282" spans="9:10" ht="15.75">
      <c r="I50282" s="192"/>
      <c r="J50282" s="192"/>
    </row>
    <row r="50283" spans="9:10" ht="15.75">
      <c r="I50283" s="192"/>
      <c r="J50283" s="192"/>
    </row>
    <row r="50284" spans="9:10" ht="15.75">
      <c r="I50284" s="192"/>
      <c r="J50284" s="192"/>
    </row>
    <row r="50285" spans="9:10" ht="15.75">
      <c r="I50285" s="192"/>
      <c r="J50285" s="192"/>
    </row>
    <row r="50286" spans="9:10" ht="15.75">
      <c r="I50286" s="192"/>
      <c r="J50286" s="192"/>
    </row>
    <row r="50287" spans="9:10" ht="15.75">
      <c r="I50287" s="192"/>
      <c r="J50287" s="192"/>
    </row>
    <row r="50288" spans="9:10" ht="15.75">
      <c r="I50288" s="192"/>
      <c r="J50288" s="192"/>
    </row>
    <row r="50289" spans="9:10" ht="15.75">
      <c r="I50289" s="192"/>
      <c r="J50289" s="192"/>
    </row>
    <row r="50290" spans="9:10" ht="15.75">
      <c r="I50290" s="192"/>
      <c r="J50290" s="192"/>
    </row>
    <row r="50291" spans="9:10" ht="15.75">
      <c r="I50291" s="192"/>
      <c r="J50291" s="192"/>
    </row>
    <row r="50292" spans="9:10" ht="15.75">
      <c r="I50292" s="192"/>
      <c r="J50292" s="192"/>
    </row>
    <row r="50293" spans="9:10" ht="15.75">
      <c r="I50293" s="192"/>
      <c r="J50293" s="192"/>
    </row>
    <row r="50294" spans="9:10" ht="15.75">
      <c r="I50294" s="192"/>
      <c r="J50294" s="192"/>
    </row>
    <row r="50295" spans="9:10" ht="15.75">
      <c r="I50295" s="192"/>
      <c r="J50295" s="192"/>
    </row>
    <row r="50296" spans="9:10" ht="15.75">
      <c r="I50296" s="192"/>
      <c r="J50296" s="192"/>
    </row>
    <row r="50297" spans="9:10" ht="15.75">
      <c r="I50297" s="192"/>
      <c r="J50297" s="192"/>
    </row>
    <row r="50298" spans="9:10" ht="15.75">
      <c r="I50298" s="192"/>
      <c r="J50298" s="192"/>
    </row>
    <row r="50299" spans="9:10" ht="15.75">
      <c r="I50299" s="192"/>
      <c r="J50299" s="192"/>
    </row>
    <row r="50300" spans="9:10" ht="15.75">
      <c r="I50300" s="192"/>
      <c r="J50300" s="192"/>
    </row>
    <row r="50301" spans="9:10" ht="15.75">
      <c r="I50301" s="192"/>
      <c r="J50301" s="192"/>
    </row>
    <row r="50302" spans="9:10" ht="15.75">
      <c r="I50302" s="192"/>
      <c r="J50302" s="192"/>
    </row>
    <row r="50303" spans="9:10" ht="15.75">
      <c r="I50303" s="192"/>
      <c r="J50303" s="192"/>
    </row>
    <row r="50304" spans="9:10" ht="15.75">
      <c r="I50304" s="192"/>
      <c r="J50304" s="192"/>
    </row>
    <row r="50305" spans="9:10" ht="15.75">
      <c r="I50305" s="192"/>
      <c r="J50305" s="192"/>
    </row>
    <row r="50306" spans="9:10" ht="15.75">
      <c r="I50306" s="192"/>
      <c r="J50306" s="192"/>
    </row>
    <row r="50307" spans="9:10" ht="15.75">
      <c r="I50307" s="192"/>
      <c r="J50307" s="192"/>
    </row>
    <row r="50308" spans="9:10" ht="15.75">
      <c r="I50308" s="192"/>
      <c r="J50308" s="192"/>
    </row>
    <row r="50309" spans="9:10" ht="15.75">
      <c r="I50309" s="192"/>
      <c r="J50309" s="192"/>
    </row>
    <row r="50310" spans="9:10" ht="15.75">
      <c r="I50310" s="192"/>
      <c r="J50310" s="192"/>
    </row>
    <row r="50311" spans="9:10" ht="15.75">
      <c r="I50311" s="192"/>
      <c r="J50311" s="192"/>
    </row>
    <row r="50312" spans="9:10" ht="15.75">
      <c r="I50312" s="192"/>
      <c r="J50312" s="192"/>
    </row>
    <row r="50313" spans="9:10" ht="15.75">
      <c r="I50313" s="192"/>
      <c r="J50313" s="192"/>
    </row>
    <row r="50314" spans="9:10" ht="15.75">
      <c r="I50314" s="192"/>
      <c r="J50314" s="192"/>
    </row>
    <row r="50315" spans="9:10" ht="15.75">
      <c r="I50315" s="192"/>
      <c r="J50315" s="192"/>
    </row>
    <row r="50316" spans="9:10" ht="15.75">
      <c r="I50316" s="192"/>
      <c r="J50316" s="192"/>
    </row>
    <row r="50317" spans="9:10" ht="15.75">
      <c r="I50317" s="192"/>
      <c r="J50317" s="192"/>
    </row>
    <row r="50318" spans="9:10" ht="15.75">
      <c r="I50318" s="192"/>
      <c r="J50318" s="192"/>
    </row>
    <row r="50319" spans="9:10" ht="15.75">
      <c r="I50319" s="192"/>
      <c r="J50319" s="192"/>
    </row>
    <row r="50320" spans="9:10" ht="15.75">
      <c r="I50320" s="192"/>
      <c r="J50320" s="192"/>
    </row>
    <row r="50321" spans="9:10" ht="15.75">
      <c r="I50321" s="192"/>
      <c r="J50321" s="192"/>
    </row>
    <row r="50322" spans="9:10" ht="15.75">
      <c r="I50322" s="192"/>
      <c r="J50322" s="192"/>
    </row>
    <row r="50323" spans="9:10" ht="15.75">
      <c r="I50323" s="192"/>
      <c r="J50323" s="192"/>
    </row>
    <row r="50324" spans="9:10" ht="15.75">
      <c r="I50324" s="192"/>
      <c r="J50324" s="192"/>
    </row>
    <row r="50325" spans="9:10" ht="15.75">
      <c r="I50325" s="192"/>
      <c r="J50325" s="192"/>
    </row>
    <row r="50326" spans="9:10" ht="15.75">
      <c r="I50326" s="192"/>
      <c r="J50326" s="192"/>
    </row>
    <row r="50327" spans="9:10" ht="15.75">
      <c r="I50327" s="192"/>
      <c r="J50327" s="192"/>
    </row>
    <row r="50328" spans="9:10" ht="15.75">
      <c r="I50328" s="192"/>
      <c r="J50328" s="192"/>
    </row>
    <row r="50329" spans="9:10" ht="15.75">
      <c r="I50329" s="192"/>
      <c r="J50329" s="192"/>
    </row>
    <row r="50330" spans="9:10" ht="15.75">
      <c r="I50330" s="192"/>
      <c r="J50330" s="192"/>
    </row>
    <row r="50331" spans="9:10" ht="15.75">
      <c r="I50331" s="192"/>
      <c r="J50331" s="192"/>
    </row>
    <row r="50332" spans="9:10" ht="15.75">
      <c r="I50332" s="192"/>
      <c r="J50332" s="192"/>
    </row>
    <row r="50333" spans="9:10" ht="15.75">
      <c r="I50333" s="192"/>
      <c r="J50333" s="192"/>
    </row>
    <row r="50334" spans="9:10" ht="15.75">
      <c r="I50334" s="192"/>
      <c r="J50334" s="192"/>
    </row>
    <row r="50335" spans="9:10" ht="15.75">
      <c r="I50335" s="192"/>
      <c r="J50335" s="192"/>
    </row>
    <row r="50336" spans="9:10" ht="15.75">
      <c r="I50336" s="192"/>
      <c r="J50336" s="192"/>
    </row>
    <row r="50337" spans="9:10" ht="15.75">
      <c r="I50337" s="192"/>
      <c r="J50337" s="192"/>
    </row>
    <row r="50338" spans="9:10" ht="15.75">
      <c r="I50338" s="192"/>
      <c r="J50338" s="192"/>
    </row>
    <row r="50339" spans="9:10" ht="15.75">
      <c r="I50339" s="192"/>
      <c r="J50339" s="192"/>
    </row>
    <row r="50340" spans="9:10" ht="15.75">
      <c r="I50340" s="192"/>
      <c r="J50340" s="192"/>
    </row>
    <row r="50341" spans="9:10" ht="15.75">
      <c r="I50341" s="192"/>
      <c r="J50341" s="192"/>
    </row>
    <row r="50342" spans="9:10" ht="15.75">
      <c r="I50342" s="192"/>
      <c r="J50342" s="192"/>
    </row>
    <row r="50343" spans="9:10" ht="15.75">
      <c r="I50343" s="192"/>
      <c r="J50343" s="192"/>
    </row>
    <row r="50344" spans="9:10" ht="15.75">
      <c r="I50344" s="192"/>
      <c r="J50344" s="192"/>
    </row>
    <row r="50345" spans="9:10" ht="15.75">
      <c r="I50345" s="192"/>
      <c r="J50345" s="192"/>
    </row>
    <row r="50346" spans="9:10" ht="15.75">
      <c r="I50346" s="192"/>
      <c r="J50346" s="192"/>
    </row>
    <row r="50347" spans="9:10" ht="15.75">
      <c r="I50347" s="192"/>
      <c r="J50347" s="192"/>
    </row>
    <row r="50348" spans="9:10" ht="15.75">
      <c r="I50348" s="192"/>
      <c r="J50348" s="192"/>
    </row>
    <row r="50349" spans="9:10" ht="15.75">
      <c r="I50349" s="192"/>
      <c r="J50349" s="192"/>
    </row>
    <row r="50350" spans="9:10" ht="15.75">
      <c r="I50350" s="192"/>
      <c r="J50350" s="192"/>
    </row>
    <row r="50351" spans="9:10" ht="15.75">
      <c r="I50351" s="192"/>
      <c r="J50351" s="192"/>
    </row>
    <row r="50352" spans="9:10" ht="15.75">
      <c r="I50352" s="192"/>
      <c r="J50352" s="192"/>
    </row>
    <row r="50353" spans="9:10" ht="15.75">
      <c r="I50353" s="192"/>
      <c r="J50353" s="192"/>
    </row>
    <row r="50354" spans="9:10" ht="15.75">
      <c r="I50354" s="192"/>
      <c r="J50354" s="192"/>
    </row>
    <row r="50355" spans="9:10" ht="15.75">
      <c r="I50355" s="192"/>
      <c r="J50355" s="192"/>
    </row>
    <row r="50356" spans="9:10" ht="15.75">
      <c r="I50356" s="192"/>
      <c r="J50356" s="192"/>
    </row>
    <row r="50357" spans="9:10" ht="15.75">
      <c r="I50357" s="192"/>
      <c r="J50357" s="192"/>
    </row>
    <row r="50358" spans="9:10" ht="15.75">
      <c r="I50358" s="192"/>
      <c r="J50358" s="192"/>
    </row>
    <row r="50359" spans="9:10" ht="15.75">
      <c r="I50359" s="192"/>
      <c r="J50359" s="192"/>
    </row>
    <row r="50360" spans="9:10" ht="15.75">
      <c r="I50360" s="192"/>
      <c r="J50360" s="192"/>
    </row>
    <row r="50361" spans="9:10" ht="15.75">
      <c r="I50361" s="192"/>
      <c r="J50361" s="192"/>
    </row>
    <row r="50362" spans="9:10" ht="15.75">
      <c r="I50362" s="192"/>
      <c r="J50362" s="192"/>
    </row>
    <row r="50363" spans="9:10" ht="15.75">
      <c r="I50363" s="192"/>
      <c r="J50363" s="192"/>
    </row>
    <row r="50364" spans="9:10" ht="15.75">
      <c r="I50364" s="192"/>
      <c r="J50364" s="192"/>
    </row>
    <row r="50365" spans="9:10" ht="15.75">
      <c r="I50365" s="192"/>
      <c r="J50365" s="192"/>
    </row>
    <row r="50366" spans="9:10" ht="15.75">
      <c r="I50366" s="192"/>
      <c r="J50366" s="192"/>
    </row>
    <row r="50367" spans="9:10" ht="15.75">
      <c r="I50367" s="192"/>
      <c r="J50367" s="192"/>
    </row>
    <row r="50368" spans="9:10" ht="15.75">
      <c r="I50368" s="192"/>
      <c r="J50368" s="192"/>
    </row>
    <row r="50369" spans="9:10" ht="15.75">
      <c r="I50369" s="192"/>
      <c r="J50369" s="192"/>
    </row>
    <row r="50370" spans="9:10" ht="15.75">
      <c r="I50370" s="192"/>
      <c r="J50370" s="192"/>
    </row>
    <row r="50371" spans="9:10" ht="15.75">
      <c r="I50371" s="192"/>
      <c r="J50371" s="192"/>
    </row>
    <row r="50372" spans="9:10" ht="15.75">
      <c r="I50372" s="192"/>
      <c r="J50372" s="192"/>
    </row>
    <row r="50373" spans="9:10" ht="15.75">
      <c r="I50373" s="192"/>
      <c r="J50373" s="192"/>
    </row>
    <row r="50374" spans="9:10" ht="15.75">
      <c r="I50374" s="192"/>
      <c r="J50374" s="192"/>
    </row>
    <row r="50375" spans="9:10" ht="15.75">
      <c r="I50375" s="192"/>
      <c r="J50375" s="192"/>
    </row>
    <row r="50376" spans="9:10" ht="15.75">
      <c r="I50376" s="192"/>
      <c r="J50376" s="192"/>
    </row>
    <row r="50377" spans="9:10" ht="15.75">
      <c r="I50377" s="192"/>
      <c r="J50377" s="192"/>
    </row>
    <row r="50378" spans="9:10" ht="15.75">
      <c r="I50378" s="192"/>
      <c r="J50378" s="192"/>
    </row>
    <row r="50379" spans="9:10" ht="15.75">
      <c r="I50379" s="192"/>
      <c r="J50379" s="192"/>
    </row>
    <row r="50380" spans="9:10" ht="15.75">
      <c r="I50380" s="192"/>
      <c r="J50380" s="192"/>
    </row>
    <row r="50381" spans="9:10" ht="15.75">
      <c r="I50381" s="192"/>
      <c r="J50381" s="192"/>
    </row>
    <row r="50382" spans="9:10" ht="15.75">
      <c r="I50382" s="192"/>
      <c r="J50382" s="192"/>
    </row>
    <row r="50383" spans="9:10" ht="15.75">
      <c r="I50383" s="192"/>
      <c r="J50383" s="192"/>
    </row>
    <row r="50384" spans="9:10" ht="15.75">
      <c r="I50384" s="192"/>
      <c r="J50384" s="192"/>
    </row>
    <row r="50385" spans="9:10" ht="15.75">
      <c r="I50385" s="192"/>
      <c r="J50385" s="192"/>
    </row>
    <row r="50386" spans="9:10" ht="15.75">
      <c r="I50386" s="192"/>
      <c r="J50386" s="192"/>
    </row>
    <row r="50387" spans="9:10" ht="15.75">
      <c r="I50387" s="192"/>
      <c r="J50387" s="192"/>
    </row>
    <row r="50388" spans="9:10" ht="15.75">
      <c r="I50388" s="192"/>
      <c r="J50388" s="192"/>
    </row>
    <row r="50389" spans="9:10" ht="15.75">
      <c r="I50389" s="192"/>
      <c r="J50389" s="192"/>
    </row>
    <row r="50390" spans="9:10" ht="15.75">
      <c r="I50390" s="192"/>
      <c r="J50390" s="192"/>
    </row>
    <row r="50391" spans="9:10" ht="15.75">
      <c r="I50391" s="192"/>
      <c r="J50391" s="192"/>
    </row>
    <row r="50392" spans="9:10" ht="15.75">
      <c r="I50392" s="192"/>
      <c r="J50392" s="192"/>
    </row>
    <row r="50393" spans="9:10" ht="15.75">
      <c r="I50393" s="192"/>
      <c r="J50393" s="192"/>
    </row>
    <row r="50394" spans="9:10" ht="15.75">
      <c r="I50394" s="192"/>
      <c r="J50394" s="192"/>
    </row>
    <row r="50395" spans="9:10" ht="15.75">
      <c r="I50395" s="192"/>
      <c r="J50395" s="192"/>
    </row>
    <row r="50396" spans="9:10" ht="15.75">
      <c r="I50396" s="192"/>
      <c r="J50396" s="192"/>
    </row>
    <row r="50397" spans="9:10" ht="15.75">
      <c r="I50397" s="192"/>
      <c r="J50397" s="192"/>
    </row>
    <row r="50398" spans="9:10" ht="15.75">
      <c r="I50398" s="192"/>
      <c r="J50398" s="192"/>
    </row>
    <row r="50399" spans="9:10" ht="15.75">
      <c r="I50399" s="192"/>
      <c r="J50399" s="192"/>
    </row>
    <row r="50400" spans="9:10" ht="15.75">
      <c r="I50400" s="192"/>
      <c r="J50400" s="192"/>
    </row>
    <row r="50401" spans="9:10" ht="15.75">
      <c r="I50401" s="192"/>
      <c r="J50401" s="192"/>
    </row>
    <row r="50402" spans="9:10" ht="15.75">
      <c r="I50402" s="192"/>
      <c r="J50402" s="192"/>
    </row>
    <row r="50403" spans="9:10" ht="15.75">
      <c r="I50403" s="192"/>
      <c r="J50403" s="192"/>
    </row>
    <row r="50404" spans="9:10" ht="15.75">
      <c r="I50404" s="192"/>
      <c r="J50404" s="192"/>
    </row>
    <row r="50405" spans="9:10" ht="15.75">
      <c r="I50405" s="192"/>
      <c r="J50405" s="192"/>
    </row>
    <row r="50406" spans="9:10" ht="15.75">
      <c r="I50406" s="192"/>
      <c r="J50406" s="192"/>
    </row>
    <row r="50407" spans="9:10" ht="15.75">
      <c r="I50407" s="192"/>
      <c r="J50407" s="192"/>
    </row>
    <row r="50408" spans="9:10" ht="15.75">
      <c r="I50408" s="192"/>
      <c r="J50408" s="192"/>
    </row>
    <row r="50409" spans="9:10" ht="15.75">
      <c r="I50409" s="192"/>
      <c r="J50409" s="192"/>
    </row>
    <row r="50410" spans="9:10" ht="15.75">
      <c r="I50410" s="192"/>
      <c r="J50410" s="192"/>
    </row>
    <row r="50411" spans="9:10" ht="15.75">
      <c r="I50411" s="192"/>
      <c r="J50411" s="192"/>
    </row>
    <row r="50412" spans="9:10" ht="15.75">
      <c r="I50412" s="192"/>
      <c r="J50412" s="192"/>
    </row>
    <row r="50413" spans="9:10" ht="15.75">
      <c r="I50413" s="192"/>
      <c r="J50413" s="192"/>
    </row>
    <row r="50414" spans="9:10" ht="15.75">
      <c r="I50414" s="192"/>
      <c r="J50414" s="192"/>
    </row>
    <row r="50415" spans="9:10" ht="15.75">
      <c r="I50415" s="192"/>
      <c r="J50415" s="192"/>
    </row>
    <row r="50416" spans="9:10" ht="15.75">
      <c r="I50416" s="192"/>
      <c r="J50416" s="192"/>
    </row>
    <row r="50417" spans="9:10" ht="15.75">
      <c r="I50417" s="192"/>
      <c r="J50417" s="192"/>
    </row>
    <row r="50418" spans="9:10" ht="15.75">
      <c r="I50418" s="192"/>
      <c r="J50418" s="192"/>
    </row>
    <row r="50419" spans="9:10" ht="15.75">
      <c r="I50419" s="192"/>
      <c r="J50419" s="192"/>
    </row>
    <row r="50420" spans="9:10" ht="15.75">
      <c r="I50420" s="192"/>
      <c r="J50420" s="192"/>
    </row>
    <row r="50421" spans="9:10" ht="15.75">
      <c r="I50421" s="192"/>
      <c r="J50421" s="192"/>
    </row>
    <row r="50422" spans="9:10" ht="15.75">
      <c r="I50422" s="192"/>
      <c r="J50422" s="192"/>
    </row>
    <row r="50423" spans="9:10" ht="15.75">
      <c r="I50423" s="192"/>
      <c r="J50423" s="192"/>
    </row>
    <row r="50424" spans="9:10" ht="15.75">
      <c r="I50424" s="192"/>
      <c r="J50424" s="192"/>
    </row>
    <row r="50425" spans="9:10" ht="15.75">
      <c r="I50425" s="192"/>
      <c r="J50425" s="192"/>
    </row>
    <row r="50426" spans="9:10" ht="15.75">
      <c r="I50426" s="192"/>
      <c r="J50426" s="192"/>
    </row>
    <row r="50427" spans="9:10" ht="15.75">
      <c r="I50427" s="192"/>
      <c r="J50427" s="192"/>
    </row>
    <row r="50428" spans="9:10" ht="15.75">
      <c r="I50428" s="192"/>
      <c r="J50428" s="192"/>
    </row>
    <row r="50429" spans="9:10" ht="15.75">
      <c r="I50429" s="192"/>
      <c r="J50429" s="192"/>
    </row>
    <row r="50430" spans="9:10" ht="15.75">
      <c r="I50430" s="192"/>
      <c r="J50430" s="192"/>
    </row>
    <row r="50431" spans="9:10" ht="15.75">
      <c r="I50431" s="192"/>
      <c r="J50431" s="192"/>
    </row>
    <row r="50432" spans="9:10" ht="15.75">
      <c r="I50432" s="192"/>
      <c r="J50432" s="192"/>
    </row>
    <row r="50433" spans="9:10" ht="15.75">
      <c r="I50433" s="192"/>
      <c r="J50433" s="192"/>
    </row>
    <row r="50434" spans="9:10" ht="15.75">
      <c r="I50434" s="192"/>
      <c r="J50434" s="192"/>
    </row>
    <row r="50435" spans="9:10" ht="15.75">
      <c r="I50435" s="192"/>
      <c r="J50435" s="192"/>
    </row>
    <row r="50436" spans="9:10" ht="15.75">
      <c r="I50436" s="192"/>
      <c r="J50436" s="192"/>
    </row>
    <row r="50437" spans="9:10" ht="15.75">
      <c r="I50437" s="192"/>
      <c r="J50437" s="192"/>
    </row>
    <row r="50438" spans="9:10" ht="15.75">
      <c r="I50438" s="192"/>
      <c r="J50438" s="192"/>
    </row>
    <row r="50439" spans="9:10" ht="15.75">
      <c r="I50439" s="192"/>
      <c r="J50439" s="192"/>
    </row>
    <row r="50440" spans="9:10" ht="15.75">
      <c r="I50440" s="192"/>
      <c r="J50440" s="192"/>
    </row>
    <row r="50441" spans="9:10" ht="15.75">
      <c r="I50441" s="192"/>
      <c r="J50441" s="192"/>
    </row>
    <row r="50442" spans="9:10" ht="15.75">
      <c r="I50442" s="192"/>
      <c r="J50442" s="192"/>
    </row>
    <row r="50443" spans="9:10" ht="15.75">
      <c r="I50443" s="192"/>
      <c r="J50443" s="192"/>
    </row>
    <row r="50444" spans="9:10" ht="15.75">
      <c r="I50444" s="192"/>
      <c r="J50444" s="192"/>
    </row>
    <row r="50445" spans="9:10" ht="15.75">
      <c r="I50445" s="192"/>
      <c r="J50445" s="192"/>
    </row>
    <row r="50446" spans="9:10" ht="15.75">
      <c r="I50446" s="192"/>
      <c r="J50446" s="192"/>
    </row>
    <row r="50447" spans="9:10" ht="15.75">
      <c r="I50447" s="192"/>
      <c r="J50447" s="192"/>
    </row>
    <row r="50448" spans="9:10" ht="15.75">
      <c r="I50448" s="192"/>
      <c r="J50448" s="192"/>
    </row>
    <row r="50449" spans="9:10" ht="15.75">
      <c r="I50449" s="192"/>
      <c r="J50449" s="192"/>
    </row>
    <row r="50450" spans="9:10" ht="15.75">
      <c r="I50450" s="192"/>
      <c r="J50450" s="192"/>
    </row>
    <row r="50451" spans="9:10" ht="15.75">
      <c r="I50451" s="192"/>
      <c r="J50451" s="192"/>
    </row>
    <row r="50452" spans="9:10" ht="15.75">
      <c r="I50452" s="192"/>
      <c r="J50452" s="192"/>
    </row>
    <row r="50453" spans="9:10" ht="15.75">
      <c r="I50453" s="192"/>
      <c r="J50453" s="192"/>
    </row>
    <row r="50454" spans="9:10" ht="15.75">
      <c r="I50454" s="192"/>
      <c r="J50454" s="192"/>
    </row>
    <row r="50455" spans="9:10" ht="15.75">
      <c r="I50455" s="192"/>
      <c r="J50455" s="192"/>
    </row>
    <row r="50456" spans="9:10" ht="15.75">
      <c r="I50456" s="192"/>
      <c r="J50456" s="192"/>
    </row>
    <row r="50457" spans="9:10" ht="15.75">
      <c r="I50457" s="192"/>
      <c r="J50457" s="192"/>
    </row>
    <row r="50458" spans="9:10" ht="15.75">
      <c r="I50458" s="192"/>
      <c r="J50458" s="192"/>
    </row>
    <row r="50459" spans="9:10" ht="15.75">
      <c r="I50459" s="192"/>
      <c r="J50459" s="192"/>
    </row>
    <row r="50460" spans="9:10" ht="15.75">
      <c r="I50460" s="192"/>
      <c r="J50460" s="192"/>
    </row>
    <row r="50461" spans="9:10" ht="15.75">
      <c r="I50461" s="192"/>
      <c r="J50461" s="192"/>
    </row>
    <row r="50462" spans="9:10" ht="15.75">
      <c r="I50462" s="192"/>
      <c r="J50462" s="192"/>
    </row>
    <row r="50463" spans="9:10" ht="15.75">
      <c r="I50463" s="192"/>
      <c r="J50463" s="192"/>
    </row>
    <row r="50464" spans="9:10" ht="15.75">
      <c r="I50464" s="192"/>
      <c r="J50464" s="192"/>
    </row>
    <row r="50465" spans="9:10" ht="15.75">
      <c r="I50465" s="192"/>
      <c r="J50465" s="192"/>
    </row>
    <row r="50466" spans="9:10" ht="15.75">
      <c r="I50466" s="192"/>
      <c r="J50466" s="192"/>
    </row>
    <row r="50467" spans="9:10" ht="15.75">
      <c r="I50467" s="192"/>
      <c r="J50467" s="192"/>
    </row>
    <row r="50468" spans="9:10" ht="15.75">
      <c r="I50468" s="192"/>
      <c r="J50468" s="192"/>
    </row>
    <row r="50469" spans="9:10" ht="15.75">
      <c r="I50469" s="192"/>
      <c r="J50469" s="192"/>
    </row>
    <row r="50470" spans="9:10" ht="15.75">
      <c r="I50470" s="192"/>
      <c r="J50470" s="192"/>
    </row>
    <row r="50471" spans="9:10" ht="15.75">
      <c r="I50471" s="192"/>
      <c r="J50471" s="192"/>
    </row>
    <row r="50472" spans="9:10" ht="15.75">
      <c r="I50472" s="192"/>
      <c r="J50472" s="192"/>
    </row>
    <row r="50473" spans="9:10" ht="15.75">
      <c r="I50473" s="192"/>
      <c r="J50473" s="192"/>
    </row>
    <row r="50474" spans="9:10" ht="15.75">
      <c r="I50474" s="192"/>
      <c r="J50474" s="192"/>
    </row>
    <row r="50475" spans="9:10" ht="15.75">
      <c r="I50475" s="192"/>
      <c r="J50475" s="192"/>
    </row>
    <row r="50476" spans="9:10" ht="15.75">
      <c r="I50476" s="192"/>
      <c r="J50476" s="192"/>
    </row>
    <row r="50477" spans="9:10" ht="15.75">
      <c r="I50477" s="192"/>
      <c r="J50477" s="192"/>
    </row>
    <row r="50478" spans="9:10" ht="15.75">
      <c r="I50478" s="192"/>
      <c r="J50478" s="192"/>
    </row>
    <row r="50479" spans="9:10" ht="15.75">
      <c r="I50479" s="192"/>
      <c r="J50479" s="192"/>
    </row>
    <row r="50480" spans="9:10" ht="15.75">
      <c r="I50480" s="192"/>
      <c r="J50480" s="192"/>
    </row>
    <row r="50481" spans="9:10" ht="15.75">
      <c r="I50481" s="192"/>
      <c r="J50481" s="192"/>
    </row>
    <row r="50482" spans="9:10" ht="15.75">
      <c r="I50482" s="192"/>
      <c r="J50482" s="192"/>
    </row>
    <row r="50483" spans="9:10" ht="15.75">
      <c r="I50483" s="192"/>
      <c r="J50483" s="192"/>
    </row>
    <row r="50484" spans="9:10" ht="15.75">
      <c r="I50484" s="192"/>
      <c r="J50484" s="192"/>
    </row>
    <row r="50485" spans="9:10" ht="15.75">
      <c r="I50485" s="192"/>
      <c r="J50485" s="192"/>
    </row>
    <row r="50486" spans="9:10" ht="15.75">
      <c r="I50486" s="192"/>
      <c r="J50486" s="192"/>
    </row>
    <row r="50487" spans="9:10" ht="15.75">
      <c r="I50487" s="192"/>
      <c r="J50487" s="192"/>
    </row>
    <row r="50488" spans="9:10" ht="15.75">
      <c r="I50488" s="192"/>
      <c r="J50488" s="192"/>
    </row>
    <row r="50489" spans="9:10" ht="15.75">
      <c r="I50489" s="192"/>
      <c r="J50489" s="192"/>
    </row>
    <row r="50490" spans="9:10" ht="15.75">
      <c r="I50490" s="192"/>
      <c r="J50490" s="192"/>
    </row>
    <row r="50491" spans="9:10" ht="15.75">
      <c r="I50491" s="192"/>
      <c r="J50491" s="192"/>
    </row>
    <row r="50492" spans="9:10" ht="15.75">
      <c r="I50492" s="192"/>
      <c r="J50492" s="192"/>
    </row>
    <row r="50493" spans="9:10" ht="15.75">
      <c r="I50493" s="192"/>
      <c r="J50493" s="192"/>
    </row>
    <row r="50494" spans="9:10" ht="15.75">
      <c r="I50494" s="192"/>
      <c r="J50494" s="192"/>
    </row>
    <row r="50495" spans="9:10" ht="15.75">
      <c r="I50495" s="192"/>
      <c r="J50495" s="192"/>
    </row>
    <row r="50496" spans="9:10" ht="15.75">
      <c r="I50496" s="192"/>
      <c r="J50496" s="192"/>
    </row>
    <row r="50497" spans="9:10" ht="15.75">
      <c r="I50497" s="192"/>
      <c r="J50497" s="192"/>
    </row>
    <row r="50498" spans="9:10" ht="15.75">
      <c r="I50498" s="192"/>
      <c r="J50498" s="192"/>
    </row>
    <row r="50499" spans="9:10" ht="15.75">
      <c r="I50499" s="192"/>
      <c r="J50499" s="192"/>
    </row>
    <row r="50500" spans="9:10" ht="15.75">
      <c r="I50500" s="192"/>
      <c r="J50500" s="192"/>
    </row>
    <row r="50501" spans="9:10" ht="15.75">
      <c r="I50501" s="192"/>
      <c r="J50501" s="192"/>
    </row>
    <row r="50502" spans="9:10" ht="15.75">
      <c r="I50502" s="192"/>
      <c r="J50502" s="192"/>
    </row>
    <row r="50503" spans="9:10" ht="15.75">
      <c r="I50503" s="192"/>
      <c r="J50503" s="192"/>
    </row>
    <row r="50504" spans="9:10" ht="15.75">
      <c r="I50504" s="192"/>
      <c r="J50504" s="192"/>
    </row>
    <row r="50505" spans="9:10" ht="15.75">
      <c r="I50505" s="192"/>
      <c r="J50505" s="192"/>
    </row>
    <row r="50506" spans="9:10" ht="15.75">
      <c r="I50506" s="192"/>
      <c r="J50506" s="192"/>
    </row>
    <row r="50507" spans="9:10" ht="15.75">
      <c r="I50507" s="192"/>
      <c r="J50507" s="192"/>
    </row>
    <row r="50508" spans="9:10" ht="15.75">
      <c r="I50508" s="192"/>
      <c r="J50508" s="192"/>
    </row>
    <row r="50509" spans="9:10" ht="15.75">
      <c r="I50509" s="192"/>
      <c r="J50509" s="192"/>
    </row>
    <row r="50510" spans="9:10" ht="15.75">
      <c r="I50510" s="192"/>
      <c r="J50510" s="192"/>
    </row>
    <row r="50511" spans="9:10" ht="15.75">
      <c r="I50511" s="192"/>
      <c r="J50511" s="192"/>
    </row>
    <row r="50512" spans="9:10" ht="15.75">
      <c r="I50512" s="192"/>
      <c r="J50512" s="192"/>
    </row>
    <row r="50513" spans="9:10" ht="15.75">
      <c r="I50513" s="192"/>
      <c r="J50513" s="192"/>
    </row>
    <row r="50514" spans="9:10" ht="15.75">
      <c r="I50514" s="192"/>
      <c r="J50514" s="192"/>
    </row>
    <row r="50515" spans="9:10" ht="15.75">
      <c r="I50515" s="192"/>
      <c r="J50515" s="192"/>
    </row>
    <row r="50516" spans="9:10" ht="15.75">
      <c r="I50516" s="192"/>
      <c r="J50516" s="192"/>
    </row>
    <row r="50517" spans="9:10" ht="15.75">
      <c r="I50517" s="192"/>
      <c r="J50517" s="192"/>
    </row>
    <row r="50518" spans="9:10" ht="15.75">
      <c r="I50518" s="192"/>
      <c r="J50518" s="192"/>
    </row>
    <row r="50519" spans="9:10" ht="15.75">
      <c r="I50519" s="192"/>
      <c r="J50519" s="192"/>
    </row>
    <row r="50520" spans="9:10" ht="15.75">
      <c r="I50520" s="192"/>
      <c r="J50520" s="192"/>
    </row>
    <row r="50521" spans="9:10" ht="15.75">
      <c r="I50521" s="192"/>
      <c r="J50521" s="192"/>
    </row>
    <row r="50522" spans="9:10" ht="15.75">
      <c r="I50522" s="192"/>
      <c r="J50522" s="192"/>
    </row>
    <row r="50523" spans="9:10" ht="15.75">
      <c r="I50523" s="192"/>
      <c r="J50523" s="192"/>
    </row>
    <row r="50524" spans="9:10" ht="15.75">
      <c r="I50524" s="192"/>
      <c r="J50524" s="192"/>
    </row>
    <row r="50525" spans="9:10" ht="15.75">
      <c r="I50525" s="192"/>
      <c r="J50525" s="192"/>
    </row>
    <row r="50526" spans="9:10" ht="15.75">
      <c r="I50526" s="192"/>
      <c r="J50526" s="192"/>
    </row>
    <row r="50527" spans="9:10" ht="15.75">
      <c r="I50527" s="192"/>
      <c r="J50527" s="192"/>
    </row>
    <row r="50528" spans="9:10" ht="15.75">
      <c r="I50528" s="192"/>
      <c r="J50528" s="192"/>
    </row>
    <row r="50529" spans="9:10" ht="15.75">
      <c r="I50529" s="192"/>
      <c r="J50529" s="192"/>
    </row>
    <row r="50530" spans="9:10" ht="15.75">
      <c r="I50530" s="192"/>
      <c r="J50530" s="192"/>
    </row>
    <row r="50531" spans="9:10" ht="15.75">
      <c r="I50531" s="192"/>
      <c r="J50531" s="192"/>
    </row>
    <row r="50532" spans="9:10" ht="15.75">
      <c r="I50532" s="192"/>
      <c r="J50532" s="192"/>
    </row>
    <row r="50533" spans="9:10" ht="15.75">
      <c r="I50533" s="192"/>
      <c r="J50533" s="192"/>
    </row>
    <row r="50534" spans="9:10" ht="15.75">
      <c r="I50534" s="192"/>
      <c r="J50534" s="192"/>
    </row>
    <row r="50535" spans="9:10" ht="15.75">
      <c r="I50535" s="192"/>
      <c r="J50535" s="192"/>
    </row>
    <row r="50536" spans="9:10" ht="15.75">
      <c r="I50536" s="192"/>
      <c r="J50536" s="192"/>
    </row>
    <row r="50537" spans="9:10" ht="15.75">
      <c r="I50537" s="192"/>
      <c r="J50537" s="192"/>
    </row>
    <row r="50538" spans="9:10" ht="15.75">
      <c r="I50538" s="192"/>
      <c r="J50538" s="192"/>
    </row>
    <row r="50539" spans="9:10" ht="15.75">
      <c r="I50539" s="192"/>
      <c r="J50539" s="192"/>
    </row>
    <row r="50540" spans="9:10" ht="15.75">
      <c r="I50540" s="192"/>
      <c r="J50540" s="192"/>
    </row>
    <row r="50541" spans="9:10" ht="15.75">
      <c r="I50541" s="192"/>
      <c r="J50541" s="192"/>
    </row>
    <row r="50542" spans="9:10" ht="15.75">
      <c r="I50542" s="192"/>
      <c r="J50542" s="192"/>
    </row>
    <row r="50543" spans="9:10" ht="15.75">
      <c r="I50543" s="192"/>
      <c r="J50543" s="192"/>
    </row>
    <row r="50544" spans="9:10" ht="15.75">
      <c r="I50544" s="192"/>
      <c r="J50544" s="192"/>
    </row>
    <row r="50545" spans="9:10" ht="15.75">
      <c r="I50545" s="192"/>
      <c r="J50545" s="192"/>
    </row>
    <row r="50546" spans="9:10" ht="15.75">
      <c r="I50546" s="192"/>
      <c r="J50546" s="192"/>
    </row>
    <row r="50547" spans="9:10" ht="15.75">
      <c r="I50547" s="192"/>
      <c r="J50547" s="192"/>
    </row>
    <row r="50548" spans="9:10" ht="15.75">
      <c r="I50548" s="192"/>
      <c r="J50548" s="192"/>
    </row>
    <row r="50549" spans="9:10" ht="15.75">
      <c r="I50549" s="192"/>
      <c r="J50549" s="192"/>
    </row>
    <row r="50550" spans="9:10" ht="15.75">
      <c r="I50550" s="192"/>
      <c r="J50550" s="192"/>
    </row>
    <row r="50551" spans="9:10" ht="15.75">
      <c r="I50551" s="192"/>
      <c r="J50551" s="192"/>
    </row>
    <row r="50552" spans="9:10" ht="15.75">
      <c r="I50552" s="192"/>
      <c r="J50552" s="192"/>
    </row>
    <row r="50553" spans="9:10" ht="15.75">
      <c r="I50553" s="192"/>
      <c r="J50553" s="192"/>
    </row>
    <row r="50554" spans="9:10" ht="15.75">
      <c r="I50554" s="192"/>
      <c r="J50554" s="192"/>
    </row>
    <row r="50555" spans="9:10" ht="15.75">
      <c r="I50555" s="192"/>
      <c r="J50555" s="192"/>
    </row>
    <row r="50556" spans="9:10" ht="15.75">
      <c r="I50556" s="192"/>
      <c r="J50556" s="192"/>
    </row>
    <row r="50557" spans="9:10" ht="15.75">
      <c r="I50557" s="192"/>
      <c r="J50557" s="192"/>
    </row>
    <row r="50558" spans="9:10" ht="15.75">
      <c r="I50558" s="192"/>
      <c r="J50558" s="192"/>
    </row>
    <row r="50559" spans="9:10" ht="15.75">
      <c r="I50559" s="192"/>
      <c r="J50559" s="192"/>
    </row>
    <row r="50560" spans="9:10" ht="15.75">
      <c r="I50560" s="192"/>
      <c r="J50560" s="192"/>
    </row>
    <row r="50561" spans="9:10" ht="15.75">
      <c r="I50561" s="192"/>
      <c r="J50561" s="192"/>
    </row>
    <row r="50562" spans="9:10" ht="15.75">
      <c r="I50562" s="192"/>
      <c r="J50562" s="192"/>
    </row>
    <row r="50563" spans="9:10" ht="15.75">
      <c r="I50563" s="192"/>
      <c r="J50563" s="192"/>
    </row>
    <row r="50564" spans="9:10" ht="15.75">
      <c r="I50564" s="192"/>
      <c r="J50564" s="192"/>
    </row>
    <row r="50565" spans="9:10" ht="15.75">
      <c r="I50565" s="192"/>
      <c r="J50565" s="192"/>
    </row>
    <row r="50566" spans="9:10" ht="15.75">
      <c r="I50566" s="192"/>
      <c r="J50566" s="192"/>
    </row>
    <row r="50567" spans="9:10" ht="15.75">
      <c r="I50567" s="192"/>
      <c r="J50567" s="192"/>
    </row>
    <row r="50568" spans="9:10" ht="15.75">
      <c r="I50568" s="192"/>
      <c r="J50568" s="192"/>
    </row>
    <row r="50569" spans="9:10" ht="15.75">
      <c r="I50569" s="192"/>
      <c r="J50569" s="192"/>
    </row>
    <row r="50570" spans="9:10" ht="15.75">
      <c r="I50570" s="192"/>
      <c r="J50570" s="192"/>
    </row>
    <row r="50571" spans="9:10" ht="15.75">
      <c r="I50571" s="192"/>
      <c r="J50571" s="192"/>
    </row>
    <row r="50572" spans="9:10" ht="15.75">
      <c r="I50572" s="192"/>
      <c r="J50572" s="192"/>
    </row>
    <row r="50573" spans="9:10" ht="15.75">
      <c r="I50573" s="192"/>
      <c r="J50573" s="192"/>
    </row>
    <row r="50574" spans="9:10" ht="15.75">
      <c r="I50574" s="192"/>
      <c r="J50574" s="192"/>
    </row>
    <row r="50575" spans="9:10" ht="15.75">
      <c r="I50575" s="192"/>
      <c r="J50575" s="192"/>
    </row>
    <row r="50576" spans="9:10" ht="15.75">
      <c r="I50576" s="192"/>
      <c r="J50576" s="192"/>
    </row>
    <row r="50577" spans="9:10" ht="15.75">
      <c r="I50577" s="192"/>
      <c r="J50577" s="192"/>
    </row>
    <row r="50578" spans="9:10" ht="15.75">
      <c r="I50578" s="192"/>
      <c r="J50578" s="192"/>
    </row>
    <row r="50579" spans="9:10" ht="15.75">
      <c r="I50579" s="192"/>
      <c r="J50579" s="192"/>
    </row>
    <row r="50580" spans="9:10" ht="15.75">
      <c r="I50580" s="192"/>
      <c r="J50580" s="192"/>
    </row>
    <row r="50581" spans="9:10" ht="15.75">
      <c r="I50581" s="192"/>
      <c r="J50581" s="192"/>
    </row>
    <row r="50582" spans="9:10" ht="15.75">
      <c r="I50582" s="192"/>
      <c r="J50582" s="192"/>
    </row>
    <row r="50583" spans="9:10" ht="15.75">
      <c r="I50583" s="192"/>
      <c r="J50583" s="192"/>
    </row>
    <row r="50584" spans="9:10" ht="15.75">
      <c r="I50584" s="192"/>
      <c r="J50584" s="192"/>
    </row>
    <row r="50585" spans="9:10" ht="15.75">
      <c r="I50585" s="192"/>
      <c r="J50585" s="192"/>
    </row>
    <row r="50586" spans="9:10" ht="15.75">
      <c r="I50586" s="192"/>
      <c r="J50586" s="192"/>
    </row>
    <row r="50587" spans="9:10" ht="15.75">
      <c r="I50587" s="192"/>
      <c r="J50587" s="192"/>
    </row>
    <row r="50588" spans="9:10" ht="15.75">
      <c r="I50588" s="192"/>
      <c r="J50588" s="192"/>
    </row>
    <row r="50589" spans="9:10" ht="15.75">
      <c r="I50589" s="192"/>
      <c r="J50589" s="192"/>
    </row>
    <row r="50590" spans="9:10" ht="15.75">
      <c r="I50590" s="192"/>
      <c r="J50590" s="192"/>
    </row>
    <row r="50591" spans="9:10" ht="15.75">
      <c r="I50591" s="192"/>
      <c r="J50591" s="192"/>
    </row>
    <row r="50592" spans="9:10" ht="15.75">
      <c r="I50592" s="192"/>
      <c r="J50592" s="192"/>
    </row>
    <row r="50593" spans="9:10" ht="15.75">
      <c r="I50593" s="192"/>
      <c r="J50593" s="192"/>
    </row>
    <row r="50594" spans="9:10" ht="15.75">
      <c r="I50594" s="192"/>
      <c r="J50594" s="192"/>
    </row>
    <row r="50595" spans="9:10" ht="15.75">
      <c r="I50595" s="192"/>
      <c r="J50595" s="192"/>
    </row>
    <row r="50596" spans="9:10" ht="15.75">
      <c r="I50596" s="192"/>
      <c r="J50596" s="192"/>
    </row>
    <row r="50597" spans="9:10" ht="15.75">
      <c r="I50597" s="192"/>
      <c r="J50597" s="192"/>
    </row>
    <row r="50598" spans="9:10" ht="15.75">
      <c r="I50598" s="192"/>
      <c r="J50598" s="192"/>
    </row>
    <row r="50599" spans="9:10" ht="15.75">
      <c r="I50599" s="192"/>
      <c r="J50599" s="192"/>
    </row>
    <row r="50600" spans="9:10" ht="15.75">
      <c r="I50600" s="192"/>
      <c r="J50600" s="192"/>
    </row>
    <row r="50601" spans="9:10" ht="15.75">
      <c r="I50601" s="192"/>
      <c r="J50601" s="192"/>
    </row>
    <row r="50602" spans="9:10" ht="15.75">
      <c r="I50602" s="192"/>
      <c r="J50602" s="192"/>
    </row>
    <row r="50603" spans="9:10" ht="15.75">
      <c r="I50603" s="192"/>
      <c r="J50603" s="192"/>
    </row>
    <row r="50604" spans="9:10" ht="15.75">
      <c r="I50604" s="192"/>
      <c r="J50604" s="192"/>
    </row>
    <row r="50605" spans="9:10" ht="15.75">
      <c r="I50605" s="192"/>
      <c r="J50605" s="192"/>
    </row>
    <row r="50606" spans="9:10" ht="15.75">
      <c r="I50606" s="192"/>
      <c r="J50606" s="192"/>
    </row>
    <row r="50607" spans="9:10" ht="15.75">
      <c r="I50607" s="192"/>
      <c r="J50607" s="192"/>
    </row>
    <row r="50608" spans="9:10" ht="15.75">
      <c r="I50608" s="192"/>
      <c r="J50608" s="192"/>
    </row>
    <row r="50609" spans="9:10" ht="15.75">
      <c r="I50609" s="192"/>
      <c r="J50609" s="192"/>
    </row>
    <row r="50610" spans="9:10" ht="15.75">
      <c r="I50610" s="192"/>
      <c r="J50610" s="192"/>
    </row>
    <row r="50611" spans="9:10" ht="15.75">
      <c r="I50611" s="192"/>
      <c r="J50611" s="192"/>
    </row>
    <row r="50612" spans="9:10" ht="15.75">
      <c r="I50612" s="192"/>
      <c r="J50612" s="192"/>
    </row>
    <row r="50613" spans="9:10" ht="15.75">
      <c r="I50613" s="192"/>
      <c r="J50613" s="192"/>
    </row>
    <row r="50614" spans="9:10" ht="15.75">
      <c r="I50614" s="192"/>
      <c r="J50614" s="192"/>
    </row>
    <row r="50615" spans="9:10" ht="15.75">
      <c r="I50615" s="192"/>
      <c r="J50615" s="192"/>
    </row>
    <row r="50616" spans="9:10" ht="15.75">
      <c r="I50616" s="192"/>
      <c r="J50616" s="192"/>
    </row>
    <row r="50617" spans="9:10" ht="15.75">
      <c r="I50617" s="192"/>
      <c r="J50617" s="192"/>
    </row>
    <row r="50618" spans="9:10" ht="15.75">
      <c r="I50618" s="192"/>
      <c r="J50618" s="192"/>
    </row>
    <row r="50619" spans="9:10" ht="15.75">
      <c r="I50619" s="192"/>
      <c r="J50619" s="192"/>
    </row>
    <row r="50620" spans="9:10" ht="15.75">
      <c r="I50620" s="192"/>
      <c r="J50620" s="192"/>
    </row>
    <row r="50621" spans="9:10" ht="15.75">
      <c r="I50621" s="192"/>
      <c r="J50621" s="192"/>
    </row>
    <row r="50622" spans="9:10" ht="15.75">
      <c r="I50622" s="192"/>
      <c r="J50622" s="192"/>
    </row>
    <row r="50623" spans="9:10" ht="15.75">
      <c r="I50623" s="192"/>
      <c r="J50623" s="192"/>
    </row>
    <row r="50624" spans="9:10" ht="15.75">
      <c r="I50624" s="192"/>
      <c r="J50624" s="192"/>
    </row>
    <row r="50625" spans="9:10" ht="15.75">
      <c r="I50625" s="192"/>
      <c r="J50625" s="192"/>
    </row>
    <row r="50626" spans="9:10" ht="15.75">
      <c r="I50626" s="192"/>
      <c r="J50626" s="192"/>
    </row>
    <row r="50627" spans="9:10" ht="15.75">
      <c r="I50627" s="192"/>
      <c r="J50627" s="192"/>
    </row>
    <row r="50628" spans="9:10" ht="15.75">
      <c r="I50628" s="192"/>
      <c r="J50628" s="192"/>
    </row>
    <row r="50629" spans="9:10" ht="15.75">
      <c r="I50629" s="192"/>
      <c r="J50629" s="192"/>
    </row>
    <row r="50630" spans="9:10" ht="15.75">
      <c r="I50630" s="192"/>
      <c r="J50630" s="192"/>
    </row>
    <row r="50631" spans="9:10" ht="15.75">
      <c r="I50631" s="192"/>
      <c r="J50631" s="192"/>
    </row>
    <row r="50632" spans="9:10" ht="15.75">
      <c r="I50632" s="192"/>
      <c r="J50632" s="192"/>
    </row>
    <row r="50633" spans="9:10" ht="15.75">
      <c r="I50633" s="192"/>
      <c r="J50633" s="192"/>
    </row>
    <row r="50634" spans="9:10" ht="15.75">
      <c r="I50634" s="192"/>
      <c r="J50634" s="192"/>
    </row>
    <row r="50635" spans="9:10" ht="15.75">
      <c r="I50635" s="192"/>
      <c r="J50635" s="192"/>
    </row>
    <row r="50636" spans="9:10" ht="15.75">
      <c r="I50636" s="192"/>
      <c r="J50636" s="192"/>
    </row>
    <row r="50637" spans="9:10" ht="15.75">
      <c r="I50637" s="192"/>
      <c r="J50637" s="192"/>
    </row>
    <row r="50638" spans="9:10" ht="15.75">
      <c r="I50638" s="192"/>
      <c r="J50638" s="192"/>
    </row>
    <row r="50639" spans="9:10" ht="15.75">
      <c r="I50639" s="192"/>
      <c r="J50639" s="192"/>
    </row>
    <row r="50640" spans="9:10" ht="15.75">
      <c r="I50640" s="192"/>
      <c r="J50640" s="192"/>
    </row>
    <row r="50641" spans="9:10" ht="15.75">
      <c r="I50641" s="192"/>
      <c r="J50641" s="192"/>
    </row>
    <row r="50642" spans="9:10" ht="15.75">
      <c r="I50642" s="192"/>
      <c r="J50642" s="192"/>
    </row>
    <row r="50643" spans="9:10" ht="15.75">
      <c r="I50643" s="192"/>
      <c r="J50643" s="192"/>
    </row>
    <row r="50644" spans="9:10" ht="15.75">
      <c r="I50644" s="192"/>
      <c r="J50644" s="192"/>
    </row>
    <row r="50645" spans="9:10" ht="15.75">
      <c r="I50645" s="192"/>
      <c r="J50645" s="192"/>
    </row>
    <row r="50646" spans="9:10" ht="15.75">
      <c r="I50646" s="192"/>
      <c r="J50646" s="192"/>
    </row>
    <row r="50647" spans="9:10" ht="15.75">
      <c r="I50647" s="192"/>
      <c r="J50647" s="192"/>
    </row>
    <row r="50648" spans="9:10" ht="15.75">
      <c r="I50648" s="192"/>
      <c r="J50648" s="192"/>
    </row>
    <row r="50649" spans="9:10" ht="15.75">
      <c r="I50649" s="192"/>
      <c r="J50649" s="192"/>
    </row>
    <row r="50650" spans="9:10" ht="15.75">
      <c r="I50650" s="192"/>
      <c r="J50650" s="192"/>
    </row>
    <row r="50651" spans="9:10" ht="15.75">
      <c r="I50651" s="192"/>
      <c r="J50651" s="192"/>
    </row>
    <row r="50652" spans="9:10" ht="15.75">
      <c r="I50652" s="192"/>
      <c r="J50652" s="192"/>
    </row>
    <row r="50653" spans="9:10" ht="15.75">
      <c r="I50653" s="192"/>
      <c r="J50653" s="192"/>
    </row>
    <row r="50654" spans="9:10" ht="15.75">
      <c r="I50654" s="192"/>
      <c r="J50654" s="192"/>
    </row>
    <row r="50655" spans="9:10" ht="15.75">
      <c r="I50655" s="192"/>
      <c r="J50655" s="192"/>
    </row>
    <row r="50656" spans="9:10" ht="15.75">
      <c r="I50656" s="192"/>
      <c r="J50656" s="192"/>
    </row>
    <row r="50657" spans="9:10" ht="15.75">
      <c r="I50657" s="192"/>
      <c r="J50657" s="192"/>
    </row>
    <row r="50658" spans="9:10" ht="15.75">
      <c r="I50658" s="192"/>
      <c r="J50658" s="192"/>
    </row>
    <row r="50659" spans="9:10" ht="15.75">
      <c r="I50659" s="192"/>
      <c r="J50659" s="192"/>
    </row>
    <row r="50660" spans="9:10" ht="15.75">
      <c r="I50660" s="192"/>
      <c r="J50660" s="192"/>
    </row>
    <row r="50661" spans="9:10" ht="15.75">
      <c r="I50661" s="192"/>
      <c r="J50661" s="192"/>
    </row>
    <row r="50662" spans="9:10" ht="15.75">
      <c r="I50662" s="192"/>
      <c r="J50662" s="192"/>
    </row>
    <row r="50663" spans="9:10" ht="15.75">
      <c r="I50663" s="192"/>
      <c r="J50663" s="192"/>
    </row>
    <row r="50664" spans="9:10" ht="15.75">
      <c r="I50664" s="192"/>
      <c r="J50664" s="192"/>
    </row>
    <row r="50665" spans="9:10" ht="15.75">
      <c r="I50665" s="192"/>
      <c r="J50665" s="192"/>
    </row>
    <row r="50666" spans="9:10" ht="15.75">
      <c r="I50666" s="192"/>
      <c r="J50666" s="192"/>
    </row>
    <row r="50667" spans="9:10" ht="15.75">
      <c r="I50667" s="192"/>
      <c r="J50667" s="192"/>
    </row>
    <row r="50668" spans="9:10" ht="15.75">
      <c r="I50668" s="192"/>
      <c r="J50668" s="192"/>
    </row>
    <row r="50669" spans="9:10" ht="15.75">
      <c r="I50669" s="192"/>
      <c r="J50669" s="192"/>
    </row>
    <row r="50670" spans="9:10" ht="15.75">
      <c r="I50670" s="192"/>
      <c r="J50670" s="192"/>
    </row>
    <row r="50671" spans="9:10" ht="15.75">
      <c r="I50671" s="192"/>
      <c r="J50671" s="192"/>
    </row>
    <row r="50672" spans="9:10" ht="15.75">
      <c r="I50672" s="192"/>
      <c r="J50672" s="192"/>
    </row>
    <row r="50673" spans="9:10" ht="15.75">
      <c r="I50673" s="192"/>
      <c r="J50673" s="192"/>
    </row>
    <row r="50674" spans="9:10" ht="15.75">
      <c r="I50674" s="192"/>
      <c r="J50674" s="192"/>
    </row>
    <row r="50675" spans="9:10" ht="15.75">
      <c r="I50675" s="192"/>
      <c r="J50675" s="192"/>
    </row>
    <row r="50676" spans="9:10" ht="15.75">
      <c r="I50676" s="192"/>
      <c r="J50676" s="192"/>
    </row>
    <row r="50677" spans="9:10" ht="15.75">
      <c r="I50677" s="192"/>
      <c r="J50677" s="192"/>
    </row>
    <row r="50678" spans="9:10" ht="15.75">
      <c r="I50678" s="192"/>
      <c r="J50678" s="192"/>
    </row>
    <row r="50679" spans="9:10" ht="15.75">
      <c r="I50679" s="192"/>
      <c r="J50679" s="192"/>
    </row>
    <row r="50680" spans="9:10" ht="15.75">
      <c r="I50680" s="192"/>
      <c r="J50680" s="192"/>
    </row>
    <row r="50681" spans="9:10" ht="15.75">
      <c r="I50681" s="192"/>
      <c r="J50681" s="192"/>
    </row>
    <row r="50682" spans="9:10" ht="15.75">
      <c r="I50682" s="192"/>
      <c r="J50682" s="192"/>
    </row>
    <row r="50683" spans="9:10" ht="15.75">
      <c r="I50683" s="192"/>
      <c r="J50683" s="192"/>
    </row>
    <row r="50684" spans="9:10" ht="15.75">
      <c r="I50684" s="192"/>
      <c r="J50684" s="192"/>
    </row>
    <row r="50685" spans="9:10" ht="15.75">
      <c r="I50685" s="192"/>
      <c r="J50685" s="192"/>
    </row>
    <row r="50686" spans="9:10" ht="15.75">
      <c r="I50686" s="192"/>
      <c r="J50686" s="192"/>
    </row>
    <row r="50687" spans="9:10" ht="15.75">
      <c r="I50687" s="192"/>
      <c r="J50687" s="192"/>
    </row>
    <row r="50688" spans="9:10" ht="15.75">
      <c r="I50688" s="192"/>
      <c r="J50688" s="192"/>
    </row>
    <row r="50689" spans="9:10" ht="15.75">
      <c r="I50689" s="192"/>
      <c r="J50689" s="192"/>
    </row>
    <row r="50690" spans="9:10" ht="15.75">
      <c r="I50690" s="192"/>
      <c r="J50690" s="192"/>
    </row>
    <row r="50691" spans="9:10" ht="15.75">
      <c r="I50691" s="192"/>
      <c r="J50691" s="192"/>
    </row>
    <row r="50692" spans="9:10" ht="15.75">
      <c r="I50692" s="192"/>
      <c r="J50692" s="192"/>
    </row>
    <row r="50693" spans="9:10" ht="15.75">
      <c r="I50693" s="192"/>
      <c r="J50693" s="192"/>
    </row>
    <row r="50694" spans="9:10" ht="15.75">
      <c r="I50694" s="192"/>
      <c r="J50694" s="192"/>
    </row>
    <row r="50695" spans="9:10" ht="15.75">
      <c r="I50695" s="192"/>
      <c r="J50695" s="192"/>
    </row>
    <row r="50696" spans="9:10" ht="15.75">
      <c r="I50696" s="192"/>
      <c r="J50696" s="192"/>
    </row>
    <row r="50697" spans="9:10" ht="15.75">
      <c r="I50697" s="192"/>
      <c r="J50697" s="192"/>
    </row>
    <row r="50698" spans="9:10" ht="15.75">
      <c r="I50698" s="192"/>
      <c r="J50698" s="192"/>
    </row>
    <row r="50699" spans="9:10" ht="15.75">
      <c r="I50699" s="192"/>
      <c r="J50699" s="192"/>
    </row>
    <row r="50700" spans="9:10" ht="15.75">
      <c r="I50700" s="192"/>
      <c r="J50700" s="192"/>
    </row>
    <row r="50701" spans="9:10" ht="15.75">
      <c r="I50701" s="192"/>
      <c r="J50701" s="192"/>
    </row>
    <row r="50702" spans="9:10" ht="15.75">
      <c r="I50702" s="192"/>
      <c r="J50702" s="192"/>
    </row>
    <row r="50703" spans="9:10" ht="15.75">
      <c r="I50703" s="192"/>
      <c r="J50703" s="192"/>
    </row>
    <row r="50704" spans="9:10" ht="15.75">
      <c r="I50704" s="192"/>
      <c r="J50704" s="192"/>
    </row>
    <row r="50705" spans="9:10" ht="15.75">
      <c r="I50705" s="192"/>
      <c r="J50705" s="192"/>
    </row>
    <row r="50706" spans="9:10" ht="15.75">
      <c r="I50706" s="192"/>
      <c r="J50706" s="192"/>
    </row>
    <row r="50707" spans="9:10" ht="15.75">
      <c r="I50707" s="192"/>
      <c r="J50707" s="192"/>
    </row>
    <row r="50708" spans="9:10" ht="15.75">
      <c r="I50708" s="192"/>
      <c r="J50708" s="192"/>
    </row>
    <row r="50709" spans="9:10" ht="15.75">
      <c r="I50709" s="192"/>
      <c r="J50709" s="192"/>
    </row>
    <row r="50710" spans="9:10" ht="15.75">
      <c r="I50710" s="192"/>
      <c r="J50710" s="192"/>
    </row>
    <row r="50711" spans="9:10" ht="15.75">
      <c r="I50711" s="192"/>
      <c r="J50711" s="192"/>
    </row>
    <row r="50712" spans="9:10" ht="15.75">
      <c r="I50712" s="192"/>
      <c r="J50712" s="192"/>
    </row>
    <row r="50713" spans="9:10" ht="15.75">
      <c r="I50713" s="192"/>
      <c r="J50713" s="192"/>
    </row>
    <row r="50714" spans="9:10" ht="15.75">
      <c r="I50714" s="192"/>
      <c r="J50714" s="192"/>
    </row>
    <row r="50715" spans="9:10" ht="15.75">
      <c r="I50715" s="192"/>
      <c r="J50715" s="192"/>
    </row>
    <row r="50716" spans="9:10" ht="15.75">
      <c r="I50716" s="192"/>
      <c r="J50716" s="192"/>
    </row>
    <row r="50717" spans="9:10" ht="15.75">
      <c r="I50717" s="192"/>
      <c r="J50717" s="192"/>
    </row>
    <row r="50718" spans="9:10" ht="15.75">
      <c r="I50718" s="192"/>
      <c r="J50718" s="192"/>
    </row>
    <row r="50719" spans="9:10" ht="15.75">
      <c r="I50719" s="192"/>
      <c r="J50719" s="192"/>
    </row>
    <row r="50720" spans="9:10" ht="15.75">
      <c r="I50720" s="192"/>
      <c r="J50720" s="192"/>
    </row>
    <row r="50721" spans="9:10" ht="15.75">
      <c r="I50721" s="192"/>
      <c r="J50721" s="192"/>
    </row>
    <row r="50722" spans="9:10" ht="15.75">
      <c r="I50722" s="192"/>
      <c r="J50722" s="192"/>
    </row>
    <row r="50723" spans="9:10" ht="15.75">
      <c r="I50723" s="192"/>
      <c r="J50723" s="192"/>
    </row>
    <row r="50724" spans="9:10" ht="15.75">
      <c r="I50724" s="192"/>
      <c r="J50724" s="192"/>
    </row>
    <row r="50725" spans="9:10" ht="15.75">
      <c r="I50725" s="192"/>
      <c r="J50725" s="192"/>
    </row>
    <row r="50726" spans="9:10" ht="15.75">
      <c r="I50726" s="192"/>
      <c r="J50726" s="192"/>
    </row>
    <row r="50727" spans="9:10" ht="15.75">
      <c r="I50727" s="192"/>
      <c r="J50727" s="192"/>
    </row>
    <row r="50728" spans="9:10" ht="15.75">
      <c r="I50728" s="192"/>
      <c r="J50728" s="192"/>
    </row>
    <row r="50729" spans="9:10" ht="15.75">
      <c r="I50729" s="192"/>
      <c r="J50729" s="192"/>
    </row>
    <row r="50730" spans="9:10" ht="15.75">
      <c r="I50730" s="192"/>
      <c r="J50730" s="192"/>
    </row>
    <row r="50731" spans="9:10" ht="15.75">
      <c r="I50731" s="192"/>
      <c r="J50731" s="192"/>
    </row>
    <row r="50732" spans="9:10" ht="15.75">
      <c r="I50732" s="192"/>
      <c r="J50732" s="192"/>
    </row>
    <row r="50733" spans="9:10" ht="15.75">
      <c r="I50733" s="192"/>
      <c r="J50733" s="192"/>
    </row>
    <row r="50734" spans="9:10" ht="15.75">
      <c r="I50734" s="192"/>
      <c r="J50734" s="192"/>
    </row>
    <row r="50735" spans="9:10" ht="15.75">
      <c r="I50735" s="192"/>
      <c r="J50735" s="192"/>
    </row>
    <row r="50736" spans="9:10" ht="15.75">
      <c r="I50736" s="192"/>
      <c r="J50736" s="192"/>
    </row>
    <row r="50737" spans="9:10" ht="15.75">
      <c r="I50737" s="192"/>
      <c r="J50737" s="192"/>
    </row>
    <row r="50738" spans="9:10" ht="15.75">
      <c r="I50738" s="192"/>
      <c r="J50738" s="192"/>
    </row>
    <row r="50739" spans="9:10" ht="15.75">
      <c r="I50739" s="192"/>
      <c r="J50739" s="192"/>
    </row>
    <row r="50740" spans="9:10" ht="15.75">
      <c r="I50740" s="192"/>
      <c r="J50740" s="192"/>
    </row>
    <row r="50741" spans="9:10" ht="15.75">
      <c r="I50741" s="192"/>
      <c r="J50741" s="192"/>
    </row>
    <row r="50742" spans="9:10" ht="15.75">
      <c r="I50742" s="192"/>
      <c r="J50742" s="192"/>
    </row>
    <row r="50743" spans="9:10" ht="15.75">
      <c r="I50743" s="192"/>
      <c r="J50743" s="192"/>
    </row>
    <row r="50744" spans="9:10" ht="15.75">
      <c r="I50744" s="192"/>
      <c r="J50744" s="192"/>
    </row>
    <row r="50745" spans="9:10" ht="15.75">
      <c r="I50745" s="192"/>
      <c r="J50745" s="192"/>
    </row>
    <row r="50746" spans="9:10" ht="15.75">
      <c r="I50746" s="192"/>
      <c r="J50746" s="192"/>
    </row>
    <row r="50747" spans="9:10" ht="15.75">
      <c r="I50747" s="192"/>
      <c r="J50747" s="192"/>
    </row>
    <row r="50748" spans="9:10" ht="15.75">
      <c r="I50748" s="192"/>
      <c r="J50748" s="192"/>
    </row>
    <row r="50749" spans="9:10" ht="15.75">
      <c r="I50749" s="192"/>
      <c r="J50749" s="192"/>
    </row>
    <row r="50750" spans="9:10" ht="15.75">
      <c r="I50750" s="192"/>
      <c r="J50750" s="192"/>
    </row>
    <row r="50751" spans="9:10" ht="15.75">
      <c r="I50751" s="192"/>
      <c r="J50751" s="192"/>
    </row>
    <row r="50752" spans="9:10" ht="15.75">
      <c r="I50752" s="192"/>
      <c r="J50752" s="192"/>
    </row>
    <row r="50753" spans="9:10" ht="15.75">
      <c r="I50753" s="192"/>
      <c r="J50753" s="192"/>
    </row>
    <row r="50754" spans="9:10" ht="15.75">
      <c r="I50754" s="192"/>
      <c r="J50754" s="192"/>
    </row>
    <row r="50755" spans="9:10" ht="15.75">
      <c r="I50755" s="192"/>
      <c r="J50755" s="192"/>
    </row>
    <row r="50756" spans="9:10" ht="15.75">
      <c r="I50756" s="192"/>
      <c r="J50756" s="192"/>
    </row>
    <row r="50757" spans="9:10" ht="15.75">
      <c r="I50757" s="192"/>
      <c r="J50757" s="192"/>
    </row>
    <row r="50758" spans="9:10" ht="15.75">
      <c r="I50758" s="192"/>
      <c r="J50758" s="192"/>
    </row>
    <row r="50759" spans="9:10" ht="15.75">
      <c r="I50759" s="192"/>
      <c r="J50759" s="192"/>
    </row>
    <row r="50760" spans="9:10" ht="15.75">
      <c r="I50760" s="192"/>
      <c r="J50760" s="192"/>
    </row>
    <row r="50761" spans="9:10" ht="15.75">
      <c r="I50761" s="192"/>
      <c r="J50761" s="192"/>
    </row>
    <row r="50762" spans="9:10" ht="15.75">
      <c r="I50762" s="192"/>
      <c r="J50762" s="192"/>
    </row>
    <row r="50763" spans="9:10" ht="15.75">
      <c r="I50763" s="192"/>
      <c r="J50763" s="192"/>
    </row>
    <row r="50764" spans="9:10" ht="15.75">
      <c r="I50764" s="192"/>
      <c r="J50764" s="192"/>
    </row>
    <row r="50765" spans="9:10" ht="15.75">
      <c r="I50765" s="192"/>
      <c r="J50765" s="192"/>
    </row>
    <row r="50766" spans="9:10" ht="15.75">
      <c r="I50766" s="192"/>
      <c r="J50766" s="192"/>
    </row>
    <row r="50767" spans="9:10" ht="15.75">
      <c r="I50767" s="192"/>
      <c r="J50767" s="192"/>
    </row>
    <row r="50768" spans="9:10" ht="15.75">
      <c r="I50768" s="192"/>
      <c r="J50768" s="192"/>
    </row>
    <row r="50769" spans="9:10" ht="15.75">
      <c r="I50769" s="192"/>
      <c r="J50769" s="192"/>
    </row>
    <row r="50770" spans="9:10" ht="15.75">
      <c r="I50770" s="192"/>
      <c r="J50770" s="192"/>
    </row>
    <row r="50771" spans="9:10" ht="15.75">
      <c r="I50771" s="192"/>
      <c r="J50771" s="192"/>
    </row>
    <row r="50772" spans="9:10" ht="15.75">
      <c r="I50772" s="192"/>
      <c r="J50772" s="192"/>
    </row>
    <row r="50773" spans="9:10" ht="15.75">
      <c r="I50773" s="192"/>
      <c r="J50773" s="192"/>
    </row>
    <row r="50774" spans="9:10" ht="15.75">
      <c r="I50774" s="192"/>
      <c r="J50774" s="192"/>
    </row>
    <row r="50775" spans="9:10" ht="15.75">
      <c r="I50775" s="192"/>
      <c r="J50775" s="192"/>
    </row>
    <row r="50776" spans="9:10" ht="15.75">
      <c r="I50776" s="192"/>
      <c r="J50776" s="192"/>
    </row>
    <row r="50777" spans="9:10" ht="15.75">
      <c r="I50777" s="192"/>
      <c r="J50777" s="192"/>
    </row>
    <row r="50778" spans="9:10" ht="15.75">
      <c r="I50778" s="192"/>
      <c r="J50778" s="192"/>
    </row>
    <row r="50779" spans="9:10" ht="15.75">
      <c r="I50779" s="192"/>
      <c r="J50779" s="192"/>
    </row>
    <row r="50780" spans="9:10" ht="15.75">
      <c r="I50780" s="192"/>
      <c r="J50780" s="192"/>
    </row>
    <row r="50781" spans="9:10" ht="15.75">
      <c r="I50781" s="192"/>
      <c r="J50781" s="192"/>
    </row>
    <row r="50782" spans="9:10" ht="15.75">
      <c r="I50782" s="192"/>
      <c r="J50782" s="192"/>
    </row>
    <row r="50783" spans="9:10" ht="15.75">
      <c r="I50783" s="192"/>
      <c r="J50783" s="192"/>
    </row>
    <row r="50784" spans="9:10" ht="15.75">
      <c r="I50784" s="192"/>
      <c r="J50784" s="192"/>
    </row>
    <row r="50785" spans="9:10" ht="15.75">
      <c r="I50785" s="192"/>
      <c r="J50785" s="192"/>
    </row>
    <row r="50786" spans="9:10" ht="15.75">
      <c r="I50786" s="192"/>
      <c r="J50786" s="192"/>
    </row>
    <row r="50787" spans="9:10" ht="15.75">
      <c r="I50787" s="192"/>
      <c r="J50787" s="192"/>
    </row>
    <row r="50788" spans="9:10" ht="15.75">
      <c r="I50788" s="192"/>
      <c r="J50788" s="192"/>
    </row>
    <row r="50789" spans="9:10" ht="15.75">
      <c r="I50789" s="192"/>
      <c r="J50789" s="192"/>
    </row>
    <row r="50790" spans="9:10" ht="15.75">
      <c r="I50790" s="192"/>
      <c r="J50790" s="192"/>
    </row>
    <row r="50791" spans="9:10" ht="15.75">
      <c r="I50791" s="192"/>
      <c r="J50791" s="192"/>
    </row>
    <row r="50792" spans="9:10" ht="15.75">
      <c r="I50792" s="192"/>
      <c r="J50792" s="192"/>
    </row>
    <row r="50793" spans="9:10" ht="15.75">
      <c r="I50793" s="192"/>
      <c r="J50793" s="192"/>
    </row>
    <row r="50794" spans="9:10" ht="15.75">
      <c r="I50794" s="192"/>
      <c r="J50794" s="192"/>
    </row>
    <row r="50795" spans="9:10" ht="15.75">
      <c r="I50795" s="192"/>
      <c r="J50795" s="192"/>
    </row>
    <row r="50796" spans="9:10" ht="15.75">
      <c r="I50796" s="192"/>
      <c r="J50796" s="192"/>
    </row>
    <row r="50797" spans="9:10" ht="15.75">
      <c r="I50797" s="192"/>
      <c r="J50797" s="192"/>
    </row>
    <row r="50798" spans="9:10" ht="15.75">
      <c r="I50798" s="192"/>
      <c r="J50798" s="192"/>
    </row>
    <row r="50799" spans="9:10" ht="15.75">
      <c r="I50799" s="192"/>
      <c r="J50799" s="192"/>
    </row>
    <row r="50800" spans="9:10" ht="15.75">
      <c r="I50800" s="192"/>
      <c r="J50800" s="192"/>
    </row>
    <row r="50801" spans="9:10" ht="15.75">
      <c r="I50801" s="192"/>
      <c r="J50801" s="192"/>
    </row>
    <row r="50802" spans="9:10" ht="15.75">
      <c r="I50802" s="192"/>
      <c r="J50802" s="192"/>
    </row>
    <row r="50803" spans="9:10" ht="15.75">
      <c r="I50803" s="192"/>
      <c r="J50803" s="192"/>
    </row>
    <row r="50804" spans="9:10" ht="15.75">
      <c r="I50804" s="192"/>
      <c r="J50804" s="192"/>
    </row>
    <row r="50805" spans="9:10" ht="15.75">
      <c r="I50805" s="192"/>
      <c r="J50805" s="192"/>
    </row>
    <row r="50806" spans="9:10" ht="15.75">
      <c r="I50806" s="192"/>
      <c r="J50806" s="192"/>
    </row>
    <row r="50807" spans="9:10" ht="15.75">
      <c r="I50807" s="192"/>
      <c r="J50807" s="192"/>
    </row>
    <row r="50808" spans="9:10" ht="15.75">
      <c r="I50808" s="192"/>
      <c r="J50808" s="192"/>
    </row>
    <row r="50809" spans="9:10" ht="15.75">
      <c r="I50809" s="192"/>
      <c r="J50809" s="192"/>
    </row>
    <row r="50810" spans="9:10" ht="15.75">
      <c r="I50810" s="192"/>
      <c r="J50810" s="192"/>
    </row>
    <row r="50811" spans="9:10" ht="15.75">
      <c r="I50811" s="192"/>
      <c r="J50811" s="192"/>
    </row>
    <row r="50812" spans="9:10" ht="15.75">
      <c r="I50812" s="192"/>
      <c r="J50812" s="192"/>
    </row>
    <row r="50813" spans="9:10" ht="15.75">
      <c r="I50813" s="192"/>
      <c r="J50813" s="192"/>
    </row>
    <row r="50814" spans="9:10" ht="15.75">
      <c r="I50814" s="192"/>
      <c r="J50814" s="192"/>
    </row>
    <row r="50815" spans="9:10" ht="15.75">
      <c r="I50815" s="192"/>
      <c r="J50815" s="192"/>
    </row>
    <row r="50816" spans="9:10" ht="15.75">
      <c r="I50816" s="192"/>
      <c r="J50816" s="192"/>
    </row>
    <row r="50817" spans="9:10" ht="15.75">
      <c r="I50817" s="192"/>
      <c r="J50817" s="192"/>
    </row>
    <row r="50818" spans="9:10" ht="15.75">
      <c r="I50818" s="192"/>
      <c r="J50818" s="192"/>
    </row>
    <row r="50819" spans="9:10" ht="15.75">
      <c r="I50819" s="192"/>
      <c r="J50819" s="192"/>
    </row>
    <row r="50820" spans="9:10" ht="15.75">
      <c r="I50820" s="192"/>
      <c r="J50820" s="192"/>
    </row>
    <row r="50821" spans="9:10" ht="15.75">
      <c r="I50821" s="192"/>
      <c r="J50821" s="192"/>
    </row>
    <row r="50822" spans="9:10" ht="15.75">
      <c r="I50822" s="192"/>
      <c r="J50822" s="192"/>
    </row>
    <row r="50823" spans="9:10" ht="15.75">
      <c r="I50823" s="192"/>
      <c r="J50823" s="192"/>
    </row>
    <row r="50824" spans="9:10" ht="15.75">
      <c r="I50824" s="192"/>
      <c r="J50824" s="192"/>
    </row>
    <row r="50825" spans="9:10" ht="15.75">
      <c r="I50825" s="192"/>
      <c r="J50825" s="192"/>
    </row>
    <row r="50826" spans="9:10" ht="15.75">
      <c r="I50826" s="192"/>
      <c r="J50826" s="192"/>
    </row>
    <row r="50827" spans="9:10" ht="15.75">
      <c r="I50827" s="192"/>
      <c r="J50827" s="192"/>
    </row>
    <row r="50828" spans="9:10" ht="15.75">
      <c r="I50828" s="192"/>
      <c r="J50828" s="192"/>
    </row>
    <row r="50829" spans="9:10" ht="15.75">
      <c r="I50829" s="192"/>
      <c r="J50829" s="192"/>
    </row>
    <row r="50830" spans="9:10" ht="15.75">
      <c r="I50830" s="192"/>
      <c r="J50830" s="192"/>
    </row>
    <row r="50831" spans="9:10" ht="15.75">
      <c r="I50831" s="192"/>
      <c r="J50831" s="192"/>
    </row>
    <row r="50832" spans="9:10" ht="15.75">
      <c r="I50832" s="192"/>
      <c r="J50832" s="192"/>
    </row>
    <row r="50833" spans="9:10" ht="15.75">
      <c r="I50833" s="192"/>
      <c r="J50833" s="192"/>
    </row>
    <row r="50834" spans="9:10" ht="15.75">
      <c r="I50834" s="192"/>
      <c r="J50834" s="192"/>
    </row>
    <row r="50835" spans="9:10" ht="15.75">
      <c r="I50835" s="192"/>
      <c r="J50835" s="192"/>
    </row>
    <row r="50836" spans="9:10" ht="15.75">
      <c r="I50836" s="192"/>
      <c r="J50836" s="192"/>
    </row>
    <row r="50837" spans="9:10" ht="15.75">
      <c r="I50837" s="192"/>
      <c r="J50837" s="192"/>
    </row>
    <row r="50838" spans="9:10" ht="15.75">
      <c r="I50838" s="192"/>
      <c r="J50838" s="192"/>
    </row>
    <row r="50839" spans="9:10" ht="15.75">
      <c r="I50839" s="192"/>
      <c r="J50839" s="192"/>
    </row>
    <row r="50840" spans="9:10" ht="15.75">
      <c r="I50840" s="192"/>
      <c r="J50840" s="192"/>
    </row>
    <row r="50841" spans="9:10" ht="15.75">
      <c r="I50841" s="192"/>
      <c r="J50841" s="192"/>
    </row>
    <row r="50842" spans="9:10" ht="15.75">
      <c r="I50842" s="192"/>
      <c r="J50842" s="192"/>
    </row>
    <row r="50843" spans="9:10" ht="15.75">
      <c r="I50843" s="192"/>
      <c r="J50843" s="192"/>
    </row>
    <row r="50844" spans="9:10" ht="15.75">
      <c r="I50844" s="192"/>
      <c r="J50844" s="192"/>
    </row>
    <row r="50845" spans="9:10" ht="15.75">
      <c r="I50845" s="192"/>
      <c r="J50845" s="192"/>
    </row>
    <row r="50846" spans="9:10" ht="15.75">
      <c r="I50846" s="192"/>
      <c r="J50846" s="192"/>
    </row>
    <row r="50847" spans="9:10" ht="15.75">
      <c r="I50847" s="192"/>
      <c r="J50847" s="192"/>
    </row>
    <row r="50848" spans="9:10" ht="15.75">
      <c r="I50848" s="192"/>
      <c r="J50848" s="192"/>
    </row>
    <row r="50849" spans="9:10" ht="15.75">
      <c r="I50849" s="192"/>
      <c r="J50849" s="192"/>
    </row>
    <row r="50850" spans="9:10" ht="15.75">
      <c r="I50850" s="192"/>
      <c r="J50850" s="192"/>
    </row>
    <row r="50851" spans="9:10" ht="15.75">
      <c r="I50851" s="192"/>
      <c r="J50851" s="192"/>
    </row>
    <row r="50852" spans="9:10" ht="15.75">
      <c r="I50852" s="192"/>
      <c r="J50852" s="192"/>
    </row>
    <row r="50853" spans="9:10" ht="15.75">
      <c r="I50853" s="192"/>
      <c r="J50853" s="192"/>
    </row>
    <row r="50854" spans="9:10" ht="15.75">
      <c r="I50854" s="192"/>
      <c r="J50854" s="192"/>
    </row>
    <row r="50855" spans="9:10" ht="15.75">
      <c r="I50855" s="192"/>
      <c r="J50855" s="192"/>
    </row>
    <row r="50856" spans="9:10" ht="15.75">
      <c r="I50856" s="192"/>
      <c r="J50856" s="192"/>
    </row>
    <row r="50857" spans="9:10" ht="15.75">
      <c r="I50857" s="192"/>
      <c r="J50857" s="192"/>
    </row>
    <row r="50858" spans="9:10" ht="15.75">
      <c r="I50858" s="192"/>
      <c r="J50858" s="192"/>
    </row>
    <row r="50859" spans="9:10" ht="15.75">
      <c r="I50859" s="192"/>
      <c r="J50859" s="192"/>
    </row>
    <row r="50860" spans="9:10" ht="15.75">
      <c r="I50860" s="192"/>
      <c r="J50860" s="192"/>
    </row>
    <row r="50861" spans="9:10" ht="15.75">
      <c r="I50861" s="192"/>
      <c r="J50861" s="192"/>
    </row>
    <row r="50862" spans="9:10" ht="15.75">
      <c r="I50862" s="192"/>
      <c r="J50862" s="192"/>
    </row>
    <row r="50863" spans="9:10" ht="15.75">
      <c r="I50863" s="192"/>
      <c r="J50863" s="192"/>
    </row>
    <row r="50864" spans="9:10" ht="15.75">
      <c r="I50864" s="192"/>
      <c r="J50864" s="192"/>
    </row>
    <row r="50865" spans="9:10" ht="15.75">
      <c r="I50865" s="192"/>
      <c r="J50865" s="192"/>
    </row>
    <row r="50866" spans="9:10" ht="15.75">
      <c r="I50866" s="192"/>
      <c r="J50866" s="192"/>
    </row>
    <row r="50867" spans="9:10" ht="15.75">
      <c r="I50867" s="192"/>
      <c r="J50867" s="192"/>
    </row>
    <row r="50868" spans="9:10" ht="15.75">
      <c r="I50868" s="192"/>
      <c r="J50868" s="192"/>
    </row>
    <row r="50869" spans="9:10" ht="15.75">
      <c r="I50869" s="192"/>
      <c r="J50869" s="192"/>
    </row>
    <row r="50870" spans="9:10" ht="15.75">
      <c r="I50870" s="192"/>
      <c r="J50870" s="192"/>
    </row>
    <row r="50871" spans="9:10" ht="15.75">
      <c r="I50871" s="192"/>
      <c r="J50871" s="192"/>
    </row>
    <row r="50872" spans="9:10" ht="15.75">
      <c r="I50872" s="192"/>
      <c r="J50872" s="192"/>
    </row>
    <row r="50873" spans="9:10" ht="15.75">
      <c r="I50873" s="192"/>
      <c r="J50873" s="192"/>
    </row>
    <row r="50874" spans="9:10" ht="15.75">
      <c r="I50874" s="192"/>
      <c r="J50874" s="192"/>
    </row>
    <row r="50875" spans="9:10" ht="15.75">
      <c r="I50875" s="192"/>
      <c r="J50875" s="192"/>
    </row>
    <row r="50876" spans="9:10" ht="15.75">
      <c r="I50876" s="192"/>
      <c r="J50876" s="192"/>
    </row>
    <row r="50877" spans="9:10" ht="15.75">
      <c r="I50877" s="192"/>
      <c r="J50877" s="192"/>
    </row>
    <row r="50878" spans="9:10" ht="15.75">
      <c r="I50878" s="192"/>
      <c r="J50878" s="192"/>
    </row>
    <row r="50879" spans="9:10" ht="15.75">
      <c r="I50879" s="192"/>
      <c r="J50879" s="192"/>
    </row>
    <row r="50880" spans="9:10" ht="15.75">
      <c r="I50880" s="192"/>
      <c r="J50880" s="192"/>
    </row>
    <row r="50881" spans="9:10" ht="15.75">
      <c r="I50881" s="192"/>
      <c r="J50881" s="192"/>
    </row>
    <row r="50882" spans="9:10" ht="15.75">
      <c r="I50882" s="192"/>
      <c r="J50882" s="192"/>
    </row>
    <row r="50883" spans="9:10" ht="15.75">
      <c r="I50883" s="192"/>
      <c r="J50883" s="192"/>
    </row>
    <row r="50884" spans="9:10" ht="15.75">
      <c r="I50884" s="192"/>
      <c r="J50884" s="192"/>
    </row>
    <row r="50885" spans="9:10" ht="15.75">
      <c r="I50885" s="192"/>
      <c r="J50885" s="192"/>
    </row>
    <row r="50886" spans="9:10" ht="15.75">
      <c r="I50886" s="192"/>
      <c r="J50886" s="192"/>
    </row>
    <row r="50887" spans="9:10" ht="15.75">
      <c r="I50887" s="192"/>
      <c r="J50887" s="192"/>
    </row>
    <row r="50888" spans="9:10" ht="15.75">
      <c r="I50888" s="192"/>
      <c r="J50888" s="192"/>
    </row>
    <row r="50889" spans="9:10" ht="15.75">
      <c r="I50889" s="192"/>
      <c r="J50889" s="192"/>
    </row>
    <row r="50890" spans="9:10" ht="15.75">
      <c r="I50890" s="192"/>
      <c r="J50890" s="192"/>
    </row>
    <row r="50891" spans="9:10" ht="15.75">
      <c r="I50891" s="192"/>
      <c r="J50891" s="192"/>
    </row>
    <row r="50892" spans="9:10" ht="15.75">
      <c r="I50892" s="192"/>
      <c r="J50892" s="192"/>
    </row>
    <row r="50893" spans="9:10" ht="15.75">
      <c r="I50893" s="192"/>
      <c r="J50893" s="192"/>
    </row>
    <row r="50894" spans="9:10" ht="15.75">
      <c r="I50894" s="192"/>
      <c r="J50894" s="192"/>
    </row>
    <row r="50895" spans="9:10" ht="15.75">
      <c r="I50895" s="192"/>
      <c r="J50895" s="192"/>
    </row>
    <row r="50896" spans="9:10" ht="15.75">
      <c r="I50896" s="192"/>
      <c r="J50896" s="192"/>
    </row>
    <row r="50897" spans="9:10" ht="15.75">
      <c r="I50897" s="192"/>
      <c r="J50897" s="192"/>
    </row>
    <row r="50898" spans="9:10" ht="15.75">
      <c r="I50898" s="192"/>
      <c r="J50898" s="192"/>
    </row>
    <row r="50899" spans="9:10" ht="15.75">
      <c r="I50899" s="192"/>
      <c r="J50899" s="192"/>
    </row>
    <row r="50900" spans="9:10" ht="15.75">
      <c r="I50900" s="192"/>
      <c r="J50900" s="192"/>
    </row>
    <row r="50901" spans="9:10" ht="15.75">
      <c r="I50901" s="192"/>
      <c r="J50901" s="192"/>
    </row>
    <row r="50902" spans="9:10" ht="15.75">
      <c r="I50902" s="192"/>
      <c r="J50902" s="192"/>
    </row>
    <row r="50903" spans="9:10" ht="15.75">
      <c r="I50903" s="192"/>
      <c r="J50903" s="192"/>
    </row>
    <row r="50904" spans="9:10" ht="15.75">
      <c r="I50904" s="192"/>
      <c r="J50904" s="192"/>
    </row>
    <row r="50905" spans="9:10" ht="15.75">
      <c r="I50905" s="192"/>
      <c r="J50905" s="192"/>
    </row>
    <row r="50906" spans="9:10" ht="15.75">
      <c r="I50906" s="192"/>
      <c r="J50906" s="192"/>
    </row>
    <row r="50907" spans="9:10" ht="15.75">
      <c r="I50907" s="192"/>
      <c r="J50907" s="192"/>
    </row>
    <row r="50908" spans="9:10" ht="15.75">
      <c r="I50908" s="192"/>
      <c r="J50908" s="192"/>
    </row>
    <row r="50909" spans="9:10" ht="15.75">
      <c r="I50909" s="192"/>
      <c r="J50909" s="192"/>
    </row>
    <row r="50910" spans="9:10" ht="15.75">
      <c r="I50910" s="192"/>
      <c r="J50910" s="192"/>
    </row>
    <row r="50911" spans="9:10" ht="15.75">
      <c r="I50911" s="192"/>
      <c r="J50911" s="192"/>
    </row>
    <row r="50912" spans="9:10" ht="15.75">
      <c r="I50912" s="192"/>
      <c r="J50912" s="192"/>
    </row>
    <row r="50913" spans="9:10" ht="15.75">
      <c r="I50913" s="192"/>
      <c r="J50913" s="192"/>
    </row>
    <row r="50914" spans="9:10" ht="15.75">
      <c r="I50914" s="192"/>
      <c r="J50914" s="192"/>
    </row>
    <row r="50915" spans="9:10" ht="15.75">
      <c r="I50915" s="192"/>
      <c r="J50915" s="192"/>
    </row>
    <row r="50916" spans="9:10" ht="15.75">
      <c r="I50916" s="192"/>
      <c r="J50916" s="192"/>
    </row>
    <row r="50917" spans="9:10" ht="15.75">
      <c r="I50917" s="192"/>
      <c r="J50917" s="192"/>
    </row>
    <row r="50918" spans="9:10" ht="15.75">
      <c r="I50918" s="192"/>
      <c r="J50918" s="192"/>
    </row>
    <row r="50919" spans="9:10" ht="15.75">
      <c r="I50919" s="192"/>
      <c r="J50919" s="192"/>
    </row>
    <row r="50920" spans="9:10" ht="15.75">
      <c r="I50920" s="192"/>
      <c r="J50920" s="192"/>
    </row>
    <row r="50921" spans="9:10" ht="15.75">
      <c r="I50921" s="192"/>
      <c r="J50921" s="192"/>
    </row>
    <row r="50922" spans="9:10" ht="15.75">
      <c r="I50922" s="192"/>
      <c r="J50922" s="192"/>
    </row>
    <row r="50923" spans="9:10" ht="15.75">
      <c r="I50923" s="192"/>
      <c r="J50923" s="192"/>
    </row>
    <row r="50924" spans="9:10" ht="15.75">
      <c r="I50924" s="192"/>
      <c r="J50924" s="192"/>
    </row>
    <row r="50925" spans="9:10" ht="15.75">
      <c r="I50925" s="192"/>
      <c r="J50925" s="192"/>
    </row>
    <row r="50926" spans="9:10" ht="15.75">
      <c r="I50926" s="192"/>
      <c r="J50926" s="192"/>
    </row>
    <row r="50927" spans="9:10" ht="15.75">
      <c r="I50927" s="192"/>
      <c r="J50927" s="192"/>
    </row>
    <row r="50928" spans="9:10" ht="15.75">
      <c r="I50928" s="192"/>
      <c r="J50928" s="192"/>
    </row>
    <row r="50929" spans="9:10" ht="15.75">
      <c r="I50929" s="192"/>
      <c r="J50929" s="192"/>
    </row>
    <row r="50930" spans="9:10" ht="15.75">
      <c r="I50930" s="192"/>
      <c r="J50930" s="192"/>
    </row>
    <row r="50931" spans="9:10" ht="15.75">
      <c r="I50931" s="192"/>
      <c r="J50931" s="192"/>
    </row>
    <row r="50932" spans="9:10" ht="15.75">
      <c r="I50932" s="192"/>
      <c r="J50932" s="192"/>
    </row>
    <row r="50933" spans="9:10" ht="15.75">
      <c r="I50933" s="192"/>
      <c r="J50933" s="192"/>
    </row>
    <row r="50934" spans="9:10" ht="15.75">
      <c r="I50934" s="192"/>
      <c r="J50934" s="192"/>
    </row>
    <row r="50935" spans="9:10" ht="15.75">
      <c r="I50935" s="192"/>
      <c r="J50935" s="192"/>
    </row>
    <row r="50936" spans="9:10" ht="15.75">
      <c r="I50936" s="192"/>
      <c r="J50936" s="192"/>
    </row>
    <row r="50937" spans="9:10" ht="15.75">
      <c r="I50937" s="192"/>
      <c r="J50937" s="192"/>
    </row>
    <row r="50938" spans="9:10" ht="15.75">
      <c r="I50938" s="192"/>
      <c r="J50938" s="192"/>
    </row>
    <row r="50939" spans="9:10" ht="15.75">
      <c r="I50939" s="192"/>
      <c r="J50939" s="192"/>
    </row>
    <row r="50940" spans="9:10" ht="15.75">
      <c r="I50940" s="192"/>
      <c r="J50940" s="192"/>
    </row>
    <row r="50941" spans="9:10" ht="15.75">
      <c r="I50941" s="192"/>
      <c r="J50941" s="192"/>
    </row>
    <row r="50942" spans="9:10" ht="15.75">
      <c r="I50942" s="192"/>
      <c r="J50942" s="192"/>
    </row>
    <row r="50943" spans="9:10" ht="15.75">
      <c r="I50943" s="192"/>
      <c r="J50943" s="192"/>
    </row>
    <row r="50944" spans="9:10" ht="15.75">
      <c r="I50944" s="192"/>
      <c r="J50944" s="192"/>
    </row>
    <row r="50945" spans="9:10" ht="15.75">
      <c r="I50945" s="192"/>
      <c r="J50945" s="192"/>
    </row>
    <row r="50946" spans="9:10" ht="15.75">
      <c r="I50946" s="192"/>
      <c r="J50946" s="192"/>
    </row>
    <row r="50947" spans="9:10" ht="15.75">
      <c r="I50947" s="192"/>
      <c r="J50947" s="192"/>
    </row>
    <row r="50948" spans="9:10" ht="15.75">
      <c r="I50948" s="192"/>
      <c r="J50948" s="192"/>
    </row>
    <row r="50949" spans="9:10" ht="15.75">
      <c r="I50949" s="192"/>
      <c r="J50949" s="192"/>
    </row>
    <row r="50950" spans="9:10" ht="15.75">
      <c r="I50950" s="192"/>
      <c r="J50950" s="192"/>
    </row>
    <row r="50951" spans="9:10" ht="15.75">
      <c r="I50951" s="192"/>
      <c r="J50951" s="192"/>
    </row>
    <row r="50952" spans="9:10" ht="15.75">
      <c r="I50952" s="192"/>
      <c r="J50952" s="192"/>
    </row>
    <row r="50953" spans="9:10" ht="15.75">
      <c r="I50953" s="192"/>
      <c r="J50953" s="192"/>
    </row>
    <row r="50954" spans="9:10" ht="15.75">
      <c r="I50954" s="192"/>
      <c r="J50954" s="192"/>
    </row>
    <row r="50955" spans="9:10" ht="15.75">
      <c r="I50955" s="192"/>
      <c r="J50955" s="192"/>
    </row>
    <row r="50956" spans="9:10" ht="15.75">
      <c r="I50956" s="192"/>
      <c r="J50956" s="192"/>
    </row>
    <row r="50957" spans="9:10" ht="15.75">
      <c r="I50957" s="192"/>
      <c r="J50957" s="192"/>
    </row>
    <row r="50958" spans="9:10" ht="15.75">
      <c r="I50958" s="192"/>
      <c r="J50958" s="192"/>
    </row>
    <row r="50959" spans="9:10" ht="15.75">
      <c r="I50959" s="192"/>
      <c r="J50959" s="192"/>
    </row>
    <row r="50960" spans="9:10" ht="15.75">
      <c r="I50960" s="192"/>
      <c r="J50960" s="192"/>
    </row>
    <row r="50961" spans="9:10" ht="15.75">
      <c r="I50961" s="192"/>
      <c r="J50961" s="192"/>
    </row>
    <row r="50962" spans="9:10" ht="15.75">
      <c r="I50962" s="192"/>
      <c r="J50962" s="192"/>
    </row>
    <row r="50963" spans="9:10" ht="15.75">
      <c r="I50963" s="192"/>
      <c r="J50963" s="192"/>
    </row>
    <row r="50964" spans="9:10" ht="15.75">
      <c r="I50964" s="192"/>
      <c r="J50964" s="192"/>
    </row>
    <row r="50965" spans="9:10" ht="15.75">
      <c r="I50965" s="192"/>
      <c r="J50965" s="192"/>
    </row>
    <row r="50966" spans="9:10" ht="15.75">
      <c r="I50966" s="192"/>
      <c r="J50966" s="192"/>
    </row>
    <row r="50967" spans="9:10" ht="15.75">
      <c r="I50967" s="192"/>
      <c r="J50967" s="192"/>
    </row>
    <row r="50968" spans="9:10" ht="15.75">
      <c r="I50968" s="192"/>
      <c r="J50968" s="192"/>
    </row>
    <row r="50969" spans="9:10" ht="15.75">
      <c r="I50969" s="192"/>
      <c r="J50969" s="192"/>
    </row>
    <row r="50970" spans="9:10" ht="15.75">
      <c r="I50970" s="192"/>
      <c r="J50970" s="192"/>
    </row>
    <row r="50971" spans="9:10" ht="15.75">
      <c r="I50971" s="192"/>
      <c r="J50971" s="192"/>
    </row>
    <row r="50972" spans="9:10" ht="15.75">
      <c r="I50972" s="192"/>
      <c r="J50972" s="192"/>
    </row>
    <row r="50973" spans="9:10" ht="15.75">
      <c r="I50973" s="192"/>
      <c r="J50973" s="192"/>
    </row>
    <row r="50974" spans="9:10" ht="15.75">
      <c r="I50974" s="192"/>
      <c r="J50974" s="192"/>
    </row>
    <row r="50975" spans="9:10" ht="15.75">
      <c r="I50975" s="192"/>
      <c r="J50975" s="192"/>
    </row>
    <row r="50976" spans="9:10" ht="15.75">
      <c r="I50976" s="192"/>
      <c r="J50976" s="192"/>
    </row>
    <row r="50977" spans="9:10" ht="15.75">
      <c r="I50977" s="192"/>
      <c r="J50977" s="192"/>
    </row>
    <row r="50978" spans="9:10" ht="15.75">
      <c r="I50978" s="192"/>
      <c r="J50978" s="192"/>
    </row>
    <row r="50979" spans="9:10" ht="15.75">
      <c r="I50979" s="192"/>
      <c r="J50979" s="192"/>
    </row>
    <row r="50980" spans="9:10" ht="15.75">
      <c r="I50980" s="192"/>
      <c r="J50980" s="192"/>
    </row>
    <row r="50981" spans="9:10" ht="15.75">
      <c r="I50981" s="192"/>
      <c r="J50981" s="192"/>
    </row>
    <row r="50982" spans="9:10" ht="15.75">
      <c r="I50982" s="192"/>
      <c r="J50982" s="192"/>
    </row>
    <row r="50983" spans="9:10" ht="15.75">
      <c r="I50983" s="192"/>
      <c r="J50983" s="192"/>
    </row>
    <row r="50984" spans="9:10" ht="15.75">
      <c r="I50984" s="192"/>
      <c r="J50984" s="192"/>
    </row>
    <row r="50985" spans="9:10" ht="15.75">
      <c r="I50985" s="192"/>
      <c r="J50985" s="192"/>
    </row>
    <row r="50986" spans="9:10" ht="15.75">
      <c r="I50986" s="192"/>
      <c r="J50986" s="192"/>
    </row>
    <row r="50987" spans="9:10" ht="15.75">
      <c r="I50987" s="192"/>
      <c r="J50987" s="192"/>
    </row>
    <row r="50988" spans="9:10" ht="15.75">
      <c r="I50988" s="192"/>
      <c r="J50988" s="192"/>
    </row>
    <row r="50989" spans="9:10" ht="15.75">
      <c r="I50989" s="192"/>
      <c r="J50989" s="192"/>
    </row>
    <row r="50990" spans="9:10" ht="15.75">
      <c r="I50990" s="192"/>
      <c r="J50990" s="192"/>
    </row>
    <row r="50991" spans="9:10" ht="15.75">
      <c r="I50991" s="192"/>
      <c r="J50991" s="192"/>
    </row>
    <row r="50992" spans="9:10" ht="15.75">
      <c r="I50992" s="192"/>
      <c r="J50992" s="192"/>
    </row>
    <row r="50993" spans="9:10" ht="15.75">
      <c r="I50993" s="192"/>
      <c r="J50993" s="192"/>
    </row>
    <row r="50994" spans="9:10" ht="15.75">
      <c r="I50994" s="192"/>
      <c r="J50994" s="192"/>
    </row>
    <row r="50995" spans="9:10" ht="15.75">
      <c r="I50995" s="192"/>
      <c r="J50995" s="192"/>
    </row>
    <row r="50996" spans="9:10" ht="15.75">
      <c r="I50996" s="192"/>
      <c r="J50996" s="192"/>
    </row>
    <row r="50997" spans="9:10" ht="15.75">
      <c r="I50997" s="192"/>
      <c r="J50997" s="192"/>
    </row>
    <row r="50998" spans="9:10" ht="15.75">
      <c r="I50998" s="192"/>
      <c r="J50998" s="192"/>
    </row>
    <row r="50999" spans="9:10" ht="15.75">
      <c r="I50999" s="192"/>
      <c r="J50999" s="192"/>
    </row>
    <row r="51000" spans="9:10" ht="15.75">
      <c r="I51000" s="192"/>
      <c r="J51000" s="192"/>
    </row>
    <row r="51001" spans="9:10" ht="15.75">
      <c r="I51001" s="192"/>
      <c r="J51001" s="192"/>
    </row>
    <row r="51002" spans="9:10" ht="15.75">
      <c r="I51002" s="192"/>
      <c r="J51002" s="192"/>
    </row>
    <row r="51003" spans="9:10" ht="15.75">
      <c r="I51003" s="192"/>
      <c r="J51003" s="192"/>
    </row>
    <row r="51004" spans="9:10" ht="15.75">
      <c r="I51004" s="192"/>
      <c r="J51004" s="192"/>
    </row>
    <row r="51005" spans="9:10" ht="15.75">
      <c r="I51005" s="192"/>
      <c r="J51005" s="192"/>
    </row>
    <row r="51006" spans="9:10" ht="15.75">
      <c r="I51006" s="192"/>
      <c r="J51006" s="192"/>
    </row>
    <row r="51007" spans="9:10" ht="15.75">
      <c r="I51007" s="192"/>
      <c r="J51007" s="192"/>
    </row>
    <row r="51008" spans="9:10" ht="15.75">
      <c r="I51008" s="192"/>
      <c r="J51008" s="192"/>
    </row>
    <row r="51009" spans="9:10" ht="15.75">
      <c r="I51009" s="192"/>
      <c r="J51009" s="192"/>
    </row>
    <row r="51010" spans="9:10" ht="15.75">
      <c r="I51010" s="192"/>
      <c r="J51010" s="192"/>
    </row>
    <row r="51011" spans="9:10" ht="15.75">
      <c r="I51011" s="192"/>
      <c r="J51011" s="192"/>
    </row>
    <row r="51012" spans="9:10" ht="15.75">
      <c r="I51012" s="192"/>
      <c r="J51012" s="192"/>
    </row>
    <row r="51013" spans="9:10" ht="15.75">
      <c r="I51013" s="192"/>
      <c r="J51013" s="192"/>
    </row>
    <row r="51014" spans="9:10" ht="15.75">
      <c r="I51014" s="192"/>
      <c r="J51014" s="192"/>
    </row>
    <row r="51015" spans="9:10" ht="15.75">
      <c r="I51015" s="192"/>
      <c r="J51015" s="192"/>
    </row>
    <row r="51016" spans="9:10" ht="15.75">
      <c r="I51016" s="192"/>
      <c r="J51016" s="192"/>
    </row>
    <row r="51017" spans="9:10" ht="15.75">
      <c r="I51017" s="192"/>
      <c r="J51017" s="192"/>
    </row>
    <row r="51018" spans="9:10" ht="15.75">
      <c r="I51018" s="192"/>
      <c r="J51018" s="192"/>
    </row>
    <row r="51019" spans="9:10" ht="15.75">
      <c r="I51019" s="192"/>
      <c r="J51019" s="192"/>
    </row>
    <row r="51020" spans="9:10" ht="15.75">
      <c r="I51020" s="192"/>
      <c r="J51020" s="192"/>
    </row>
    <row r="51021" spans="9:10" ht="15.75">
      <c r="I51021" s="192"/>
      <c r="J51021" s="192"/>
    </row>
    <row r="51022" spans="9:10" ht="15.75">
      <c r="I51022" s="192"/>
      <c r="J51022" s="192"/>
    </row>
    <row r="51023" spans="9:10" ht="15.75">
      <c r="I51023" s="192"/>
      <c r="J51023" s="192"/>
    </row>
    <row r="51024" spans="9:10" ht="15.75">
      <c r="I51024" s="192"/>
      <c r="J51024" s="192"/>
    </row>
    <row r="51025" spans="9:10" ht="15.75">
      <c r="I51025" s="192"/>
      <c r="J51025" s="192"/>
    </row>
    <row r="51026" spans="9:10" ht="15.75">
      <c r="I51026" s="192"/>
      <c r="J51026" s="192"/>
    </row>
    <row r="51027" spans="9:10" ht="15.75">
      <c r="I51027" s="192"/>
      <c r="J51027" s="192"/>
    </row>
    <row r="51028" spans="9:10" ht="15.75">
      <c r="I51028" s="192"/>
      <c r="J51028" s="192"/>
    </row>
    <row r="51029" spans="9:10" ht="15.75">
      <c r="I51029" s="192"/>
      <c r="J51029" s="192"/>
    </row>
    <row r="51030" spans="9:10" ht="15.75">
      <c r="I51030" s="192"/>
      <c r="J51030" s="192"/>
    </row>
    <row r="51031" spans="9:10" ht="15.75">
      <c r="I51031" s="192"/>
      <c r="J51031" s="192"/>
    </row>
    <row r="51032" spans="9:10" ht="15.75">
      <c r="I51032" s="192"/>
      <c r="J51032" s="192"/>
    </row>
    <row r="51033" spans="9:10" ht="15.75">
      <c r="I51033" s="192"/>
      <c r="J51033" s="192"/>
    </row>
    <row r="51034" spans="9:10" ht="15.75">
      <c r="I51034" s="192"/>
      <c r="J51034" s="192"/>
    </row>
    <row r="51035" spans="9:10" ht="15.75">
      <c r="I51035" s="192"/>
      <c r="J51035" s="192"/>
    </row>
    <row r="51036" spans="9:10" ht="15.75">
      <c r="I51036" s="192"/>
      <c r="J51036" s="192"/>
    </row>
    <row r="51037" spans="9:10" ht="15.75">
      <c r="I51037" s="192"/>
      <c r="J51037" s="192"/>
    </row>
    <row r="51038" spans="9:10" ht="15.75">
      <c r="I51038" s="192"/>
      <c r="J51038" s="192"/>
    </row>
    <row r="51039" spans="9:10" ht="15.75">
      <c r="I51039" s="192"/>
      <c r="J51039" s="192"/>
    </row>
    <row r="51040" spans="9:10" ht="15.75">
      <c r="I51040" s="192"/>
      <c r="J51040" s="192"/>
    </row>
    <row r="51041" spans="9:10" ht="15.75">
      <c r="I51041" s="192"/>
      <c r="J51041" s="192"/>
    </row>
    <row r="51042" spans="9:10" ht="15.75">
      <c r="I51042" s="192"/>
      <c r="J51042" s="192"/>
    </row>
    <row r="51043" spans="9:10" ht="15.75">
      <c r="I51043" s="192"/>
      <c r="J51043" s="192"/>
    </row>
    <row r="51044" spans="9:10" ht="15.75">
      <c r="I51044" s="192"/>
      <c r="J51044" s="192"/>
    </row>
    <row r="51045" spans="9:10" ht="15.75">
      <c r="I51045" s="192"/>
      <c r="J51045" s="192"/>
    </row>
    <row r="51046" spans="9:10" ht="15.75">
      <c r="I51046" s="192"/>
      <c r="J51046" s="192"/>
    </row>
    <row r="51047" spans="9:10" ht="15.75">
      <c r="I51047" s="192"/>
      <c r="J51047" s="192"/>
    </row>
    <row r="51048" spans="9:10" ht="15.75">
      <c r="I51048" s="192"/>
      <c r="J51048" s="192"/>
    </row>
    <row r="51049" spans="9:10" ht="15.75">
      <c r="I51049" s="192"/>
      <c r="J51049" s="192"/>
    </row>
    <row r="51050" spans="9:10" ht="15.75">
      <c r="I51050" s="192"/>
      <c r="J51050" s="192"/>
    </row>
    <row r="51051" spans="9:10" ht="15.75">
      <c r="I51051" s="192"/>
      <c r="J51051" s="192"/>
    </row>
    <row r="51052" spans="9:10" ht="15.75">
      <c r="I51052" s="192"/>
      <c r="J51052" s="192"/>
    </row>
    <row r="51053" spans="9:10" ht="15.75">
      <c r="I51053" s="192"/>
      <c r="J51053" s="192"/>
    </row>
    <row r="51054" spans="9:10" ht="15.75">
      <c r="I51054" s="192"/>
      <c r="J51054" s="192"/>
    </row>
    <row r="51055" spans="9:10" ht="15.75">
      <c r="I51055" s="192"/>
      <c r="J51055" s="192"/>
    </row>
    <row r="51056" spans="9:10" ht="15.75">
      <c r="I51056" s="192"/>
      <c r="J51056" s="192"/>
    </row>
    <row r="51057" spans="9:10" ht="15.75">
      <c r="I51057" s="192"/>
      <c r="J51057" s="192"/>
    </row>
    <row r="51058" spans="9:10" ht="15.75">
      <c r="I51058" s="192"/>
      <c r="J51058" s="192"/>
    </row>
    <row r="51059" spans="9:10" ht="15.75">
      <c r="I51059" s="192"/>
      <c r="J51059" s="192"/>
    </row>
    <row r="51060" spans="9:10" ht="15.75">
      <c r="I51060" s="192"/>
      <c r="J51060" s="192"/>
    </row>
    <row r="51061" spans="9:10" ht="15.75">
      <c r="I51061" s="192"/>
      <c r="J51061" s="192"/>
    </row>
    <row r="51062" spans="9:10" ht="15.75">
      <c r="I51062" s="192"/>
      <c r="J51062" s="192"/>
    </row>
    <row r="51063" spans="9:10" ht="15.75">
      <c r="I51063" s="192"/>
      <c r="J51063" s="192"/>
    </row>
    <row r="51064" spans="9:10" ht="15.75">
      <c r="I51064" s="192"/>
      <c r="J51064" s="192"/>
    </row>
    <row r="51065" spans="9:10" ht="15.75">
      <c r="I51065" s="192"/>
      <c r="J51065" s="192"/>
    </row>
    <row r="51066" spans="9:10" ht="15.75">
      <c r="I51066" s="192"/>
      <c r="J51066" s="192"/>
    </row>
    <row r="51067" spans="9:10" ht="15.75">
      <c r="I51067" s="192"/>
      <c r="J51067" s="192"/>
    </row>
    <row r="51068" spans="9:10" ht="15.75">
      <c r="I51068" s="192"/>
      <c r="J51068" s="192"/>
    </row>
    <row r="51069" spans="9:10" ht="15.75">
      <c r="I51069" s="192"/>
      <c r="J51069" s="192"/>
    </row>
    <row r="51070" spans="9:10" ht="15.75">
      <c r="I51070" s="192"/>
      <c r="J51070" s="192"/>
    </row>
    <row r="51071" spans="9:10" ht="15.75">
      <c r="I51071" s="192"/>
      <c r="J51071" s="192"/>
    </row>
    <row r="51072" spans="9:10" ht="15.75">
      <c r="I51072" s="192"/>
      <c r="J51072" s="192"/>
    </row>
    <row r="51073" spans="9:10" ht="15.75">
      <c r="I51073" s="192"/>
      <c r="J51073" s="192"/>
    </row>
    <row r="51074" spans="9:10" ht="15.75">
      <c r="I51074" s="192"/>
      <c r="J51074" s="192"/>
    </row>
    <row r="51075" spans="9:10" ht="15.75">
      <c r="I51075" s="192"/>
      <c r="J51075" s="192"/>
    </row>
    <row r="51076" spans="9:10" ht="15.75">
      <c r="I51076" s="192"/>
      <c r="J51076" s="192"/>
    </row>
    <row r="51077" spans="9:10" ht="15.75">
      <c r="I51077" s="192"/>
      <c r="J51077" s="192"/>
    </row>
    <row r="51078" spans="9:10" ht="15.75">
      <c r="I51078" s="192"/>
      <c r="J51078" s="192"/>
    </row>
    <row r="51079" spans="9:10" ht="15.75">
      <c r="I51079" s="192"/>
      <c r="J51079" s="192"/>
    </row>
    <row r="51080" spans="9:10" ht="15.75">
      <c r="I51080" s="192"/>
      <c r="J51080" s="192"/>
    </row>
    <row r="51081" spans="9:10" ht="15.75">
      <c r="I51081" s="192"/>
      <c r="J51081" s="192"/>
    </row>
    <row r="51082" spans="9:10" ht="15.75">
      <c r="I51082" s="192"/>
      <c r="J51082" s="192"/>
    </row>
    <row r="51083" spans="9:10" ht="15.75">
      <c r="I51083" s="192"/>
      <c r="J51083" s="192"/>
    </row>
    <row r="51084" spans="9:10" ht="15.75">
      <c r="I51084" s="192"/>
      <c r="J51084" s="192"/>
    </row>
    <row r="51085" spans="9:10" ht="15.75">
      <c r="I51085" s="192"/>
      <c r="J51085" s="192"/>
    </row>
    <row r="51086" spans="9:10" ht="15.75">
      <c r="I51086" s="192"/>
      <c r="J51086" s="192"/>
    </row>
    <row r="51087" spans="9:10" ht="15.75">
      <c r="I51087" s="192"/>
      <c r="J51087" s="192"/>
    </row>
    <row r="51088" spans="9:10" ht="15.75">
      <c r="I51088" s="192"/>
      <c r="J51088" s="192"/>
    </row>
    <row r="51089" spans="9:10" ht="15.75">
      <c r="I51089" s="192"/>
      <c r="J51089" s="192"/>
    </row>
    <row r="51090" spans="9:10" ht="15.75">
      <c r="I51090" s="192"/>
      <c r="J51090" s="192"/>
    </row>
    <row r="51091" spans="9:10" ht="15.75">
      <c r="I51091" s="192"/>
      <c r="J51091" s="192"/>
    </row>
    <row r="51092" spans="9:10" ht="15.75">
      <c r="I51092" s="192"/>
      <c r="J51092" s="192"/>
    </row>
    <row r="51093" spans="9:10" ht="15.75">
      <c r="I51093" s="192"/>
      <c r="J51093" s="192"/>
    </row>
    <row r="51094" spans="9:10" ht="15.75">
      <c r="I51094" s="192"/>
      <c r="J51094" s="192"/>
    </row>
    <row r="51095" spans="9:10" ht="15.75">
      <c r="I51095" s="192"/>
      <c r="J51095" s="192"/>
    </row>
    <row r="51096" spans="9:10" ht="15.75">
      <c r="I51096" s="192"/>
      <c r="J51096" s="192"/>
    </row>
    <row r="51097" spans="9:10" ht="15.75">
      <c r="I51097" s="192"/>
      <c r="J51097" s="192"/>
    </row>
    <row r="51098" spans="9:10" ht="15.75">
      <c r="I51098" s="192"/>
      <c r="J51098" s="192"/>
    </row>
    <row r="51099" spans="9:10" ht="15.75">
      <c r="I51099" s="192"/>
      <c r="J51099" s="192"/>
    </row>
    <row r="51100" spans="9:10" ht="15.75">
      <c r="I51100" s="192"/>
      <c r="J51100" s="192"/>
    </row>
    <row r="51101" spans="9:10" ht="15.75">
      <c r="I51101" s="192"/>
      <c r="J51101" s="192"/>
    </row>
    <row r="51102" spans="9:10" ht="15.75">
      <c r="I51102" s="192"/>
      <c r="J51102" s="192"/>
    </row>
    <row r="51103" spans="9:10" ht="15.75">
      <c r="I51103" s="192"/>
      <c r="J51103" s="192"/>
    </row>
    <row r="51104" spans="9:10" ht="15.75">
      <c r="I51104" s="192"/>
      <c r="J51104" s="192"/>
    </row>
    <row r="51105" spans="9:10" ht="15.75">
      <c r="I51105" s="192"/>
      <c r="J51105" s="192"/>
    </row>
    <row r="51106" spans="9:10" ht="15.75">
      <c r="I51106" s="192"/>
      <c r="J51106" s="192"/>
    </row>
    <row r="51107" spans="9:10" ht="15.75">
      <c r="I51107" s="192"/>
      <c r="J51107" s="192"/>
    </row>
    <row r="51108" spans="9:10" ht="15.75">
      <c r="I51108" s="192"/>
      <c r="J51108" s="192"/>
    </row>
    <row r="51109" spans="9:10" ht="15.75">
      <c r="I51109" s="192"/>
      <c r="J51109" s="192"/>
    </row>
    <row r="51110" spans="9:10" ht="15.75">
      <c r="I51110" s="192"/>
      <c r="J51110" s="192"/>
    </row>
    <row r="51111" spans="9:10" ht="15.75">
      <c r="I51111" s="192"/>
      <c r="J51111" s="192"/>
    </row>
    <row r="51112" spans="9:10" ht="15.75">
      <c r="I51112" s="192"/>
      <c r="J51112" s="192"/>
    </row>
    <row r="51113" spans="9:10" ht="15.75">
      <c r="I51113" s="192"/>
      <c r="J51113" s="192"/>
    </row>
    <row r="51114" spans="9:10" ht="15.75">
      <c r="I51114" s="192"/>
      <c r="J51114" s="192"/>
    </row>
    <row r="51115" spans="9:10" ht="15.75">
      <c r="I51115" s="192"/>
      <c r="J51115" s="192"/>
    </row>
    <row r="51116" spans="9:10" ht="15.75">
      <c r="I51116" s="192"/>
      <c r="J51116" s="192"/>
    </row>
    <row r="51117" spans="9:10" ht="15.75">
      <c r="I51117" s="192"/>
      <c r="J51117" s="192"/>
    </row>
    <row r="51118" spans="9:10" ht="15.75">
      <c r="I51118" s="192"/>
      <c r="J51118" s="192"/>
    </row>
    <row r="51119" spans="9:10" ht="15.75">
      <c r="I51119" s="192"/>
      <c r="J51119" s="192"/>
    </row>
    <row r="51120" spans="9:10" ht="15.75">
      <c r="I51120" s="192"/>
      <c r="J51120" s="192"/>
    </row>
    <row r="51121" spans="9:10" ht="15.75">
      <c r="I51121" s="192"/>
      <c r="J51121" s="192"/>
    </row>
    <row r="51122" spans="9:10" ht="15.75">
      <c r="I51122" s="192"/>
      <c r="J51122" s="192"/>
    </row>
    <row r="51123" spans="9:10" ht="15.75">
      <c r="I51123" s="192"/>
      <c r="J51123" s="192"/>
    </row>
    <row r="51124" spans="9:10" ht="15.75">
      <c r="I51124" s="192"/>
      <c r="J51124" s="192"/>
    </row>
    <row r="51125" spans="9:10" ht="15.75">
      <c r="I51125" s="192"/>
      <c r="J51125" s="192"/>
    </row>
    <row r="51126" spans="9:10" ht="15.75">
      <c r="I51126" s="192"/>
      <c r="J51126" s="192"/>
    </row>
    <row r="51127" spans="9:10" ht="15.75">
      <c r="I51127" s="192"/>
      <c r="J51127" s="192"/>
    </row>
    <row r="51128" spans="9:10" ht="15.75">
      <c r="I51128" s="192"/>
      <c r="J51128" s="192"/>
    </row>
    <row r="51129" spans="9:10" ht="15.75">
      <c r="I51129" s="192"/>
      <c r="J51129" s="192"/>
    </row>
    <row r="51130" spans="9:10" ht="15.75">
      <c r="I51130" s="192"/>
      <c r="J51130" s="192"/>
    </row>
    <row r="51131" spans="9:10" ht="15.75">
      <c r="I51131" s="192"/>
      <c r="J51131" s="192"/>
    </row>
    <row r="51132" spans="9:10" ht="15.75">
      <c r="I51132" s="192"/>
      <c r="J51132" s="192"/>
    </row>
    <row r="51133" spans="9:10" ht="15.75">
      <c r="I51133" s="192"/>
      <c r="J51133" s="192"/>
    </row>
    <row r="51134" spans="9:10" ht="15.75">
      <c r="I51134" s="192"/>
      <c r="J51134" s="192"/>
    </row>
    <row r="51135" spans="9:10" ht="15.75">
      <c r="I51135" s="192"/>
      <c r="J51135" s="192"/>
    </row>
    <row r="51136" spans="9:10" ht="15.75">
      <c r="I51136" s="192"/>
      <c r="J51136" s="192"/>
    </row>
    <row r="51137" spans="9:10" ht="15.75">
      <c r="I51137" s="192"/>
      <c r="J51137" s="192"/>
    </row>
    <row r="51138" spans="9:10" ht="15.75">
      <c r="I51138" s="192"/>
      <c r="J51138" s="192"/>
    </row>
    <row r="51139" spans="9:10" ht="15.75">
      <c r="I51139" s="192"/>
      <c r="J51139" s="192"/>
    </row>
    <row r="51140" spans="9:10" ht="15.75">
      <c r="I51140" s="192"/>
      <c r="J51140" s="192"/>
    </row>
    <row r="51141" spans="9:10" ht="15.75">
      <c r="I51141" s="192"/>
      <c r="J51141" s="192"/>
    </row>
    <row r="51142" spans="9:10" ht="15.75">
      <c r="I51142" s="192"/>
      <c r="J51142" s="192"/>
    </row>
    <row r="51143" spans="9:10" ht="15.75">
      <c r="I51143" s="192"/>
      <c r="J51143" s="192"/>
    </row>
    <row r="51144" spans="9:10" ht="15.75">
      <c r="I51144" s="192"/>
      <c r="J51144" s="192"/>
    </row>
    <row r="51145" spans="9:10" ht="15.75">
      <c r="I51145" s="192"/>
      <c r="J51145" s="192"/>
    </row>
    <row r="51146" spans="9:10" ht="15.75">
      <c r="I51146" s="192"/>
      <c r="J51146" s="192"/>
    </row>
    <row r="51147" spans="9:10" ht="15.75">
      <c r="I51147" s="192"/>
      <c r="J51147" s="192"/>
    </row>
    <row r="51148" spans="9:10" ht="15.75">
      <c r="I51148" s="192"/>
      <c r="J51148" s="192"/>
    </row>
    <row r="51149" spans="9:10" ht="15.75">
      <c r="I51149" s="192"/>
      <c r="J51149" s="192"/>
    </row>
    <row r="51150" spans="9:10" ht="15.75">
      <c r="I51150" s="192"/>
      <c r="J51150" s="192"/>
    </row>
    <row r="51151" spans="9:10" ht="15.75">
      <c r="I51151" s="192"/>
      <c r="J51151" s="192"/>
    </row>
    <row r="51152" spans="9:10" ht="15.75">
      <c r="I51152" s="192"/>
      <c r="J51152" s="192"/>
    </row>
    <row r="51153" spans="9:10" ht="15.75">
      <c r="I51153" s="192"/>
      <c r="J51153" s="192"/>
    </row>
    <row r="51154" spans="9:10" ht="15.75">
      <c r="I51154" s="192"/>
      <c r="J51154" s="192"/>
    </row>
    <row r="51155" spans="9:10" ht="15.75">
      <c r="I51155" s="192"/>
      <c r="J51155" s="192"/>
    </row>
    <row r="51156" spans="9:10" ht="15.75">
      <c r="I51156" s="192"/>
      <c r="J51156" s="192"/>
    </row>
    <row r="51157" spans="9:10" ht="15.75">
      <c r="I51157" s="192"/>
      <c r="J51157" s="192"/>
    </row>
    <row r="51158" spans="9:10" ht="15.75">
      <c r="I51158" s="192"/>
      <c r="J51158" s="192"/>
    </row>
    <row r="51159" spans="9:10" ht="15.75">
      <c r="I51159" s="192"/>
      <c r="J51159" s="192"/>
    </row>
    <row r="51160" spans="9:10" ht="15.75">
      <c r="I51160" s="192"/>
      <c r="J51160" s="192"/>
    </row>
    <row r="51161" spans="9:10" ht="15.75">
      <c r="I51161" s="192"/>
      <c r="J51161" s="192"/>
    </row>
    <row r="51162" spans="9:10" ht="15.75">
      <c r="I51162" s="192"/>
      <c r="J51162" s="192"/>
    </row>
    <row r="51163" spans="9:10" ht="15.75">
      <c r="I51163" s="192"/>
      <c r="J51163" s="192"/>
    </row>
    <row r="51164" spans="9:10" ht="15.75">
      <c r="I51164" s="192"/>
      <c r="J51164" s="192"/>
    </row>
    <row r="51165" spans="9:10" ht="15.75">
      <c r="I51165" s="192"/>
      <c r="J51165" s="192"/>
    </row>
    <row r="51166" spans="9:10" ht="15.75">
      <c r="I51166" s="192"/>
      <c r="J51166" s="192"/>
    </row>
    <row r="51167" spans="9:10" ht="15.75">
      <c r="I51167" s="192"/>
      <c r="J51167" s="192"/>
    </row>
    <row r="51168" spans="9:10" ht="15.75">
      <c r="I51168" s="192"/>
      <c r="J51168" s="192"/>
    </row>
    <row r="51169" spans="9:10" ht="15.75">
      <c r="I51169" s="192"/>
      <c r="J51169" s="192"/>
    </row>
    <row r="51170" spans="9:10" ht="15.75">
      <c r="I51170" s="192"/>
      <c r="J51170" s="192"/>
    </row>
    <row r="51171" spans="9:10" ht="15.75">
      <c r="I51171" s="192"/>
      <c r="J51171" s="192"/>
    </row>
    <row r="51172" spans="9:10" ht="15.75">
      <c r="I51172" s="192"/>
      <c r="J51172" s="192"/>
    </row>
    <row r="51173" spans="9:10" ht="15.75">
      <c r="I51173" s="192"/>
      <c r="J51173" s="192"/>
    </row>
    <row r="51174" spans="9:10" ht="15.75">
      <c r="I51174" s="192"/>
      <c r="J51174" s="192"/>
    </row>
    <row r="51175" spans="9:10" ht="15.75">
      <c r="I51175" s="192"/>
      <c r="J51175" s="192"/>
    </row>
    <row r="51176" spans="9:10" ht="15.75">
      <c r="I51176" s="192"/>
      <c r="J51176" s="192"/>
    </row>
    <row r="51177" spans="9:10" ht="15.75">
      <c r="I51177" s="192"/>
      <c r="J51177" s="192"/>
    </row>
    <row r="51178" spans="9:10" ht="15.75">
      <c r="I51178" s="192"/>
      <c r="J51178" s="192"/>
    </row>
    <row r="51179" spans="9:10" ht="15.75">
      <c r="I51179" s="192"/>
      <c r="J51179" s="192"/>
    </row>
    <row r="51180" spans="9:10" ht="15.75">
      <c r="I51180" s="192"/>
      <c r="J51180" s="192"/>
    </row>
    <row r="51181" spans="9:10" ht="15.75">
      <c r="I51181" s="192"/>
      <c r="J51181" s="192"/>
    </row>
    <row r="51182" spans="9:10" ht="15.75">
      <c r="I51182" s="192"/>
      <c r="J51182" s="192"/>
    </row>
    <row r="51183" spans="9:10" ht="15.75">
      <c r="I51183" s="192"/>
      <c r="J51183" s="192"/>
    </row>
    <row r="51184" spans="9:10" ht="15.75">
      <c r="I51184" s="192"/>
      <c r="J51184" s="192"/>
    </row>
    <row r="51185" spans="9:10" ht="15.75">
      <c r="I51185" s="192"/>
      <c r="J51185" s="192"/>
    </row>
    <row r="51186" spans="9:10" ht="15.75">
      <c r="I51186" s="192"/>
      <c r="J51186" s="192"/>
    </row>
    <row r="51187" spans="9:10" ht="15.75">
      <c r="I51187" s="192"/>
      <c r="J51187" s="192"/>
    </row>
    <row r="51188" spans="9:10" ht="15.75">
      <c r="I51188" s="192"/>
      <c r="J51188" s="192"/>
    </row>
    <row r="51189" spans="9:10" ht="15.75">
      <c r="I51189" s="192"/>
      <c r="J51189" s="192"/>
    </row>
    <row r="51190" spans="9:10" ht="15.75">
      <c r="I51190" s="192"/>
      <c r="J51190" s="192"/>
    </row>
    <row r="51191" spans="9:10" ht="15.75">
      <c r="I51191" s="192"/>
      <c r="J51191" s="192"/>
    </row>
    <row r="51192" spans="9:10" ht="15.75">
      <c r="I51192" s="192"/>
      <c r="J51192" s="192"/>
    </row>
    <row r="51193" spans="9:10" ht="15.75">
      <c r="I51193" s="192"/>
      <c r="J51193" s="192"/>
    </row>
    <row r="51194" spans="9:10" ht="15.75">
      <c r="I51194" s="192"/>
      <c r="J51194" s="192"/>
    </row>
    <row r="51195" spans="9:10" ht="15.75">
      <c r="I51195" s="192"/>
      <c r="J51195" s="192"/>
    </row>
    <row r="51196" spans="9:10" ht="15.75">
      <c r="I51196" s="192"/>
      <c r="J51196" s="192"/>
    </row>
    <row r="51197" spans="9:10" ht="15.75">
      <c r="I51197" s="192"/>
      <c r="J51197" s="192"/>
    </row>
    <row r="51198" spans="9:10" ht="15.75">
      <c r="I51198" s="192"/>
      <c r="J51198" s="192"/>
    </row>
    <row r="51199" spans="9:10" ht="15.75">
      <c r="I51199" s="192"/>
      <c r="J51199" s="192"/>
    </row>
    <row r="51200" spans="9:10" ht="15.75">
      <c r="I51200" s="192"/>
      <c r="J51200" s="192"/>
    </row>
    <row r="51201" spans="9:10" ht="15.75">
      <c r="I51201" s="192"/>
      <c r="J51201" s="192"/>
    </row>
    <row r="51202" spans="9:10" ht="15.75">
      <c r="I51202" s="192"/>
      <c r="J51202" s="192"/>
    </row>
    <row r="51203" spans="9:10" ht="15.75">
      <c r="I51203" s="192"/>
      <c r="J51203" s="192"/>
    </row>
    <row r="51204" spans="9:10" ht="15.75">
      <c r="I51204" s="192"/>
      <c r="J51204" s="192"/>
    </row>
    <row r="51205" spans="9:10" ht="15.75">
      <c r="I51205" s="192"/>
      <c r="J51205" s="192"/>
    </row>
    <row r="51206" spans="9:10" ht="15.75">
      <c r="I51206" s="192"/>
      <c r="J51206" s="192"/>
    </row>
    <row r="51207" spans="9:10" ht="15.75">
      <c r="I51207" s="192"/>
      <c r="J51207" s="192"/>
    </row>
    <row r="51208" spans="9:10" ht="15.75">
      <c r="I51208" s="192"/>
      <c r="J51208" s="192"/>
    </row>
    <row r="51209" spans="9:10" ht="15.75">
      <c r="I51209" s="192"/>
      <c r="J51209" s="192"/>
    </row>
    <row r="51210" spans="9:10" ht="15.75">
      <c r="I51210" s="192"/>
      <c r="J51210" s="192"/>
    </row>
    <row r="51211" spans="9:10" ht="15.75">
      <c r="I51211" s="192"/>
      <c r="J51211" s="192"/>
    </row>
    <row r="51212" spans="9:10" ht="15.75">
      <c r="I51212" s="192"/>
      <c r="J51212" s="192"/>
    </row>
    <row r="51213" spans="9:10" ht="15.75">
      <c r="I51213" s="192"/>
      <c r="J51213" s="192"/>
    </row>
    <row r="51214" spans="9:10" ht="15.75">
      <c r="I51214" s="192"/>
      <c r="J51214" s="192"/>
    </row>
    <row r="51215" spans="9:10" ht="15.75">
      <c r="I51215" s="192"/>
      <c r="J51215" s="192"/>
    </row>
    <row r="51216" spans="9:10" ht="15.75">
      <c r="I51216" s="192"/>
      <c r="J51216" s="192"/>
    </row>
    <row r="51217" spans="9:10" ht="15.75">
      <c r="I51217" s="192"/>
      <c r="J51217" s="192"/>
    </row>
    <row r="51218" spans="9:10" ht="15.75">
      <c r="I51218" s="192"/>
      <c r="J51218" s="192"/>
    </row>
    <row r="51219" spans="9:10" ht="15.75">
      <c r="I51219" s="192"/>
      <c r="J51219" s="192"/>
    </row>
    <row r="51220" spans="9:10" ht="15.75">
      <c r="I51220" s="192"/>
      <c r="J51220" s="192"/>
    </row>
    <row r="51221" spans="9:10" ht="15.75">
      <c r="I51221" s="192"/>
      <c r="J51221" s="192"/>
    </row>
    <row r="51222" spans="9:10" ht="15.75">
      <c r="I51222" s="192"/>
      <c r="J51222" s="192"/>
    </row>
    <row r="51223" spans="9:10" ht="15.75">
      <c r="I51223" s="192"/>
      <c r="J51223" s="192"/>
    </row>
    <row r="51224" spans="9:10" ht="15.75">
      <c r="I51224" s="192"/>
      <c r="J51224" s="192"/>
    </row>
    <row r="51225" spans="9:10" ht="15.75">
      <c r="I51225" s="192"/>
      <c r="J51225" s="192"/>
    </row>
    <row r="51226" spans="9:10" ht="15.75">
      <c r="I51226" s="192"/>
      <c r="J51226" s="192"/>
    </row>
    <row r="51227" spans="9:10" ht="15.75">
      <c r="I51227" s="192"/>
      <c r="J51227" s="192"/>
    </row>
    <row r="51228" spans="9:10" ht="15.75">
      <c r="I51228" s="192"/>
      <c r="J51228" s="192"/>
    </row>
    <row r="51229" spans="9:10" ht="15.75">
      <c r="I51229" s="192"/>
      <c r="J51229" s="192"/>
    </row>
    <row r="51230" spans="9:10" ht="15.75">
      <c r="I51230" s="192"/>
      <c r="J51230" s="192"/>
    </row>
    <row r="51231" spans="9:10" ht="15.75">
      <c r="I51231" s="192"/>
      <c r="J51231" s="192"/>
    </row>
    <row r="51232" spans="9:10" ht="15.75">
      <c r="I51232" s="192"/>
      <c r="J51232" s="192"/>
    </row>
    <row r="51233" spans="9:10" ht="15.75">
      <c r="I51233" s="192"/>
      <c r="J51233" s="192"/>
    </row>
    <row r="51234" spans="9:10" ht="15.75">
      <c r="I51234" s="192"/>
      <c r="J51234" s="192"/>
    </row>
    <row r="51235" spans="9:10" ht="15.75">
      <c r="I51235" s="192"/>
      <c r="J51235" s="192"/>
    </row>
    <row r="51236" spans="9:10" ht="15.75">
      <c r="I51236" s="192"/>
      <c r="J51236" s="192"/>
    </row>
    <row r="51237" spans="9:10" ht="15.75">
      <c r="I51237" s="192"/>
      <c r="J51237" s="192"/>
    </row>
    <row r="51238" spans="9:10" ht="15.75">
      <c r="I51238" s="192"/>
      <c r="J51238" s="192"/>
    </row>
    <row r="51239" spans="9:10" ht="15.75">
      <c r="I51239" s="192"/>
      <c r="J51239" s="192"/>
    </row>
    <row r="51240" spans="9:10" ht="15.75">
      <c r="I51240" s="192"/>
      <c r="J51240" s="192"/>
    </row>
    <row r="51241" spans="9:10" ht="15.75">
      <c r="I51241" s="192"/>
      <c r="J51241" s="192"/>
    </row>
    <row r="51242" spans="9:10" ht="15.75">
      <c r="I51242" s="192"/>
      <c r="J51242" s="192"/>
    </row>
    <row r="51243" spans="9:10" ht="15.75">
      <c r="I51243" s="192"/>
      <c r="J51243" s="192"/>
    </row>
    <row r="51244" spans="9:10" ht="15.75">
      <c r="I51244" s="192"/>
      <c r="J51244" s="192"/>
    </row>
    <row r="51245" spans="9:10" ht="15.75">
      <c r="I51245" s="192"/>
      <c r="J51245" s="192"/>
    </row>
    <row r="51246" spans="9:10" ht="15.75">
      <c r="I51246" s="192"/>
      <c r="J51246" s="192"/>
    </row>
    <row r="51247" spans="9:10" ht="15.75">
      <c r="I51247" s="192"/>
      <c r="J51247" s="192"/>
    </row>
    <row r="51248" spans="9:10" ht="15.75">
      <c r="I51248" s="192"/>
      <c r="J51248" s="192"/>
    </row>
    <row r="51249" spans="9:10" ht="15.75">
      <c r="I51249" s="192"/>
      <c r="J51249" s="192"/>
    </row>
    <row r="51250" spans="9:10" ht="15.75">
      <c r="I51250" s="192"/>
      <c r="J51250" s="192"/>
    </row>
    <row r="51251" spans="9:10" ht="15.75">
      <c r="I51251" s="192"/>
      <c r="J51251" s="192"/>
    </row>
    <row r="51252" spans="9:10" ht="15.75">
      <c r="I51252" s="192"/>
      <c r="J51252" s="192"/>
    </row>
    <row r="51253" spans="9:10" ht="15.75">
      <c r="I51253" s="192"/>
      <c r="J51253" s="192"/>
    </row>
    <row r="51254" spans="9:10" ht="15.75">
      <c r="I51254" s="192"/>
      <c r="J51254" s="192"/>
    </row>
    <row r="51255" spans="9:10" ht="15.75">
      <c r="I51255" s="192"/>
      <c r="J51255" s="192"/>
    </row>
    <row r="51256" spans="9:10" ht="15.75">
      <c r="I51256" s="192"/>
      <c r="J51256" s="192"/>
    </row>
    <row r="51257" spans="9:10" ht="15.75">
      <c r="I51257" s="192"/>
      <c r="J51257" s="192"/>
    </row>
    <row r="51258" spans="9:10" ht="15.75">
      <c r="I51258" s="192"/>
      <c r="J51258" s="192"/>
    </row>
    <row r="51259" spans="9:10" ht="15.75">
      <c r="I51259" s="192"/>
      <c r="J51259" s="192"/>
    </row>
    <row r="51260" spans="9:10" ht="15.75">
      <c r="I51260" s="192"/>
      <c r="J51260" s="192"/>
    </row>
    <row r="51261" spans="9:10" ht="15.75">
      <c r="I51261" s="192"/>
      <c r="J51261" s="192"/>
    </row>
    <row r="51262" spans="9:10" ht="15.75">
      <c r="I51262" s="192"/>
      <c r="J51262" s="192"/>
    </row>
    <row r="51263" spans="9:10" ht="15.75">
      <c r="I51263" s="192"/>
      <c r="J51263" s="192"/>
    </row>
    <row r="51264" spans="9:10" ht="15.75">
      <c r="I51264" s="192"/>
      <c r="J51264" s="192"/>
    </row>
    <row r="51265" spans="9:10" ht="15.75">
      <c r="I51265" s="192"/>
      <c r="J51265" s="192"/>
    </row>
    <row r="51266" spans="9:10" ht="15.75">
      <c r="I51266" s="192"/>
      <c r="J51266" s="192"/>
    </row>
    <row r="51267" spans="9:10" ht="15.75">
      <c r="I51267" s="192"/>
      <c r="J51267" s="192"/>
    </row>
    <row r="51268" spans="9:10" ht="15.75">
      <c r="I51268" s="192"/>
      <c r="J51268" s="192"/>
    </row>
    <row r="51269" spans="9:10" ht="15.75">
      <c r="I51269" s="192"/>
      <c r="J51269" s="192"/>
    </row>
    <row r="51270" spans="9:10" ht="15.75">
      <c r="I51270" s="192"/>
      <c r="J51270" s="192"/>
    </row>
    <row r="51271" spans="9:10" ht="15.75">
      <c r="I51271" s="192"/>
      <c r="J51271" s="192"/>
    </row>
    <row r="51272" spans="9:10" ht="15.75">
      <c r="I51272" s="192"/>
      <c r="J51272" s="192"/>
    </row>
    <row r="51273" spans="9:10" ht="15.75">
      <c r="I51273" s="192"/>
      <c r="J51273" s="192"/>
    </row>
    <row r="51274" spans="9:10" ht="15.75">
      <c r="I51274" s="192"/>
      <c r="J51274" s="192"/>
    </row>
    <row r="51275" spans="9:10" ht="15.75">
      <c r="I51275" s="192"/>
      <c r="J51275" s="192"/>
    </row>
    <row r="51276" spans="9:10" ht="15.75">
      <c r="I51276" s="192"/>
      <c r="J51276" s="192"/>
    </row>
    <row r="51277" spans="9:10" ht="15.75">
      <c r="I51277" s="192"/>
      <c r="J51277" s="192"/>
    </row>
    <row r="51278" spans="9:10" ht="15.75">
      <c r="I51278" s="192"/>
      <c r="J51278" s="192"/>
    </row>
    <row r="51279" spans="9:10" ht="15.75">
      <c r="I51279" s="192"/>
      <c r="J51279" s="192"/>
    </row>
    <row r="51280" spans="9:10" ht="15.75">
      <c r="I51280" s="192"/>
      <c r="J51280" s="192"/>
    </row>
    <row r="51281" spans="9:10" ht="15.75">
      <c r="I51281" s="192"/>
      <c r="J51281" s="192"/>
    </row>
    <row r="51282" spans="9:10" ht="15.75">
      <c r="I51282" s="192"/>
      <c r="J51282" s="192"/>
    </row>
    <row r="51283" spans="9:10" ht="15.75">
      <c r="I51283" s="192"/>
      <c r="J51283" s="192"/>
    </row>
    <row r="51284" spans="9:10" ht="15.75">
      <c r="I51284" s="192"/>
      <c r="J51284" s="192"/>
    </row>
    <row r="51285" spans="9:10" ht="15.75">
      <c r="I51285" s="192"/>
      <c r="J51285" s="192"/>
    </row>
    <row r="51286" spans="9:10" ht="15.75">
      <c r="I51286" s="192"/>
      <c r="J51286" s="192"/>
    </row>
    <row r="51287" spans="9:10" ht="15.75">
      <c r="I51287" s="192"/>
      <c r="J51287" s="192"/>
    </row>
    <row r="51288" spans="9:10" ht="15.75">
      <c r="I51288" s="192"/>
      <c r="J51288" s="192"/>
    </row>
    <row r="51289" spans="9:10" ht="15.75">
      <c r="I51289" s="192"/>
      <c r="J51289" s="192"/>
    </row>
    <row r="51290" spans="9:10" ht="15.75">
      <c r="I51290" s="192"/>
      <c r="J51290" s="192"/>
    </row>
    <row r="51291" spans="9:10" ht="15.75">
      <c r="I51291" s="192"/>
      <c r="J51291" s="192"/>
    </row>
    <row r="51292" spans="9:10" ht="15.75">
      <c r="I51292" s="192"/>
      <c r="J51292" s="192"/>
    </row>
    <row r="51293" spans="9:10" ht="15.75">
      <c r="I51293" s="192"/>
      <c r="J51293" s="192"/>
    </row>
    <row r="51294" spans="9:10" ht="15.75">
      <c r="I51294" s="192"/>
      <c r="J51294" s="192"/>
    </row>
    <row r="51295" spans="9:10" ht="15.75">
      <c r="I51295" s="192"/>
      <c r="J51295" s="192"/>
    </row>
    <row r="51296" spans="9:10" ht="15.75">
      <c r="I51296" s="192"/>
      <c r="J51296" s="192"/>
    </row>
    <row r="51297" spans="9:10" ht="15.75">
      <c r="I51297" s="192"/>
      <c r="J51297" s="192"/>
    </row>
    <row r="51298" spans="9:10" ht="15.75">
      <c r="I51298" s="192"/>
      <c r="J51298" s="192"/>
    </row>
    <row r="51299" spans="9:10" ht="15.75">
      <c r="I51299" s="192"/>
      <c r="J51299" s="192"/>
    </row>
    <row r="51300" spans="9:10" ht="15.75">
      <c r="I51300" s="192"/>
      <c r="J51300" s="192"/>
    </row>
    <row r="51301" spans="9:10" ht="15.75">
      <c r="I51301" s="192"/>
      <c r="J51301" s="192"/>
    </row>
    <row r="51302" spans="9:10" ht="15.75">
      <c r="I51302" s="192"/>
      <c r="J51302" s="192"/>
    </row>
    <row r="51303" spans="9:10" ht="15.75">
      <c r="I51303" s="192"/>
      <c r="J51303" s="192"/>
    </row>
    <row r="51304" spans="9:10" ht="15.75">
      <c r="I51304" s="192"/>
      <c r="J51304" s="192"/>
    </row>
    <row r="51305" spans="9:10" ht="15.75">
      <c r="I51305" s="192"/>
      <c r="J51305" s="192"/>
    </row>
    <row r="51306" spans="9:10" ht="15.75">
      <c r="I51306" s="192"/>
      <c r="J51306" s="192"/>
    </row>
    <row r="51307" spans="9:10" ht="15.75">
      <c r="I51307" s="192"/>
      <c r="J51307" s="192"/>
    </row>
    <row r="51308" spans="9:10" ht="15.75">
      <c r="I51308" s="192"/>
      <c r="J51308" s="192"/>
    </row>
    <row r="51309" spans="9:10" ht="15.75">
      <c r="I51309" s="192"/>
      <c r="J51309" s="192"/>
    </row>
    <row r="51310" spans="9:10" ht="15.75">
      <c r="I51310" s="192"/>
      <c r="J51310" s="192"/>
    </row>
    <row r="51311" spans="9:10" ht="15.75">
      <c r="I51311" s="192"/>
      <c r="J51311" s="192"/>
    </row>
    <row r="51312" spans="9:10" ht="15.75">
      <c r="I51312" s="192"/>
      <c r="J51312" s="192"/>
    </row>
    <row r="51313" spans="9:10" ht="15.75">
      <c r="I51313" s="192"/>
      <c r="J51313" s="192"/>
    </row>
    <row r="51314" spans="9:10" ht="15.75">
      <c r="I51314" s="192"/>
      <c r="J51314" s="192"/>
    </row>
    <row r="51315" spans="9:10" ht="15.75">
      <c r="I51315" s="192"/>
      <c r="J51315" s="192"/>
    </row>
    <row r="51316" spans="9:10" ht="15.75">
      <c r="I51316" s="192"/>
      <c r="J51316" s="192"/>
    </row>
    <row r="51317" spans="9:10" ht="15.75">
      <c r="I51317" s="192"/>
      <c r="J51317" s="192"/>
    </row>
    <row r="51318" spans="9:10" ht="15.75">
      <c r="I51318" s="192"/>
      <c r="J51318" s="192"/>
    </row>
    <row r="51319" spans="9:10" ht="15.75">
      <c r="I51319" s="192"/>
      <c r="J51319" s="192"/>
    </row>
    <row r="51320" spans="9:10" ht="15.75">
      <c r="I51320" s="192"/>
      <c r="J51320" s="192"/>
    </row>
    <row r="51321" spans="9:10" ht="15.75">
      <c r="I51321" s="192"/>
      <c r="J51321" s="192"/>
    </row>
    <row r="51322" spans="9:10" ht="15.75">
      <c r="I51322" s="192"/>
      <c r="J51322" s="192"/>
    </row>
    <row r="51323" spans="9:10" ht="15.75">
      <c r="I51323" s="192"/>
      <c r="J51323" s="192"/>
    </row>
    <row r="51324" spans="9:10" ht="15.75">
      <c r="I51324" s="192"/>
      <c r="J51324" s="192"/>
    </row>
    <row r="51325" spans="9:10" ht="15.75">
      <c r="I51325" s="192"/>
      <c r="J51325" s="192"/>
    </row>
    <row r="51326" spans="9:10" ht="15.75">
      <c r="I51326" s="192"/>
      <c r="J51326" s="192"/>
    </row>
    <row r="51327" spans="9:10" ht="15.75">
      <c r="I51327" s="192"/>
      <c r="J51327" s="192"/>
    </row>
    <row r="51328" spans="9:10" ht="15.75">
      <c r="I51328" s="192"/>
      <c r="J51328" s="192"/>
    </row>
    <row r="51329" spans="9:10" ht="15.75">
      <c r="I51329" s="192"/>
      <c r="J51329" s="192"/>
    </row>
    <row r="51330" spans="9:10" ht="15.75">
      <c r="I51330" s="192"/>
      <c r="J51330" s="192"/>
    </row>
    <row r="51331" spans="9:10" ht="15.75">
      <c r="I51331" s="192"/>
      <c r="J51331" s="192"/>
    </row>
    <row r="51332" spans="9:10" ht="15.75">
      <c r="I51332" s="192"/>
      <c r="J51332" s="192"/>
    </row>
    <row r="51333" spans="9:10" ht="15.75">
      <c r="I51333" s="192"/>
      <c r="J51333" s="192"/>
    </row>
    <row r="51334" spans="9:10" ht="15.75">
      <c r="I51334" s="192"/>
      <c r="J51334" s="192"/>
    </row>
    <row r="51335" spans="9:10" ht="15.75">
      <c r="I51335" s="192"/>
      <c r="J51335" s="192"/>
    </row>
    <row r="51336" spans="9:10" ht="15.75">
      <c r="I51336" s="192"/>
      <c r="J51336" s="192"/>
    </row>
    <row r="51337" spans="9:10" ht="15.75">
      <c r="I51337" s="192"/>
      <c r="J51337" s="192"/>
    </row>
    <row r="51338" spans="9:10" ht="15.75">
      <c r="I51338" s="192"/>
      <c r="J51338" s="192"/>
    </row>
    <row r="51339" spans="9:10" ht="15.75">
      <c r="I51339" s="192"/>
      <c r="J51339" s="192"/>
    </row>
    <row r="51340" spans="9:10" ht="15.75">
      <c r="I51340" s="192"/>
      <c r="J51340" s="192"/>
    </row>
    <row r="51341" spans="9:10" ht="15.75">
      <c r="I51341" s="192"/>
      <c r="J51341" s="192"/>
    </row>
    <row r="51342" spans="9:10" ht="15.75">
      <c r="I51342" s="192"/>
      <c r="J51342" s="192"/>
    </row>
    <row r="51343" spans="9:10" ht="15.75">
      <c r="I51343" s="192"/>
      <c r="J51343" s="192"/>
    </row>
    <row r="51344" spans="9:10" ht="15.75">
      <c r="I51344" s="192"/>
      <c r="J51344" s="192"/>
    </row>
    <row r="51345" spans="9:10" ht="15.75">
      <c r="I51345" s="192"/>
      <c r="J51345" s="192"/>
    </row>
    <row r="51346" spans="9:10" ht="15.75">
      <c r="I51346" s="192"/>
      <c r="J51346" s="192"/>
    </row>
    <row r="51347" spans="9:10" ht="15.75">
      <c r="I51347" s="192"/>
      <c r="J51347" s="192"/>
    </row>
    <row r="51348" spans="9:10" ht="15.75">
      <c r="I51348" s="192"/>
      <c r="J51348" s="192"/>
    </row>
    <row r="51349" spans="9:10" ht="15.75">
      <c r="I51349" s="192"/>
      <c r="J51349" s="192"/>
    </row>
    <row r="51350" spans="9:10" ht="15.75">
      <c r="I51350" s="192"/>
      <c r="J51350" s="192"/>
    </row>
    <row r="51351" spans="9:10" ht="15.75">
      <c r="I51351" s="192"/>
      <c r="J51351" s="192"/>
    </row>
    <row r="51352" spans="9:10" ht="15.75">
      <c r="I51352" s="192"/>
      <c r="J51352" s="192"/>
    </row>
    <row r="51353" spans="9:10" ht="15.75">
      <c r="I51353" s="192"/>
      <c r="J51353" s="192"/>
    </row>
    <row r="51354" spans="9:10" ht="15.75">
      <c r="I51354" s="192"/>
      <c r="J51354" s="192"/>
    </row>
    <row r="51355" spans="9:10" ht="15.75">
      <c r="I51355" s="192"/>
      <c r="J51355" s="192"/>
    </row>
    <row r="51356" spans="9:10" ht="15.75">
      <c r="I51356" s="192"/>
      <c r="J51356" s="192"/>
    </row>
    <row r="51357" spans="9:10" ht="15.75">
      <c r="I51357" s="192"/>
      <c r="J51357" s="192"/>
    </row>
    <row r="51358" spans="9:10" ht="15.75">
      <c r="I51358" s="192"/>
      <c r="J51358" s="192"/>
    </row>
    <row r="51359" spans="9:10" ht="15.75">
      <c r="I51359" s="192"/>
      <c r="J51359" s="192"/>
    </row>
    <row r="51360" spans="9:10" ht="15.75">
      <c r="I51360" s="192"/>
      <c r="J51360" s="192"/>
    </row>
    <row r="51361" spans="9:10" ht="15.75">
      <c r="I51361" s="192"/>
      <c r="J51361" s="192"/>
    </row>
    <row r="51362" spans="9:10" ht="15.75">
      <c r="I51362" s="192"/>
      <c r="J51362" s="192"/>
    </row>
    <row r="51363" spans="9:10" ht="15.75">
      <c r="I51363" s="192"/>
      <c r="J51363" s="192"/>
    </row>
    <row r="51364" spans="9:10" ht="15.75">
      <c r="I51364" s="192"/>
      <c r="J51364" s="192"/>
    </row>
    <row r="51365" spans="9:10" ht="15.75">
      <c r="I51365" s="192"/>
      <c r="J51365" s="192"/>
    </row>
    <row r="51366" spans="9:10" ht="15.75">
      <c r="I51366" s="192"/>
      <c r="J51366" s="192"/>
    </row>
    <row r="51367" spans="9:10" ht="15.75">
      <c r="I51367" s="192"/>
      <c r="J51367" s="192"/>
    </row>
    <row r="51368" spans="9:10" ht="15.75">
      <c r="I51368" s="192"/>
      <c r="J51368" s="192"/>
    </row>
    <row r="51369" spans="9:10" ht="15.75">
      <c r="I51369" s="192"/>
      <c r="J51369" s="192"/>
    </row>
    <row r="51370" spans="9:10" ht="15.75">
      <c r="I51370" s="192"/>
      <c r="J51370" s="192"/>
    </row>
    <row r="51371" spans="9:10" ht="15.75">
      <c r="I51371" s="192"/>
      <c r="J51371" s="192"/>
    </row>
    <row r="51372" spans="9:10" ht="15.75">
      <c r="I51372" s="192"/>
      <c r="J51372" s="192"/>
    </row>
    <row r="51373" spans="9:10" ht="15.75">
      <c r="I51373" s="192"/>
      <c r="J51373" s="192"/>
    </row>
    <row r="51374" spans="9:10" ht="15.75">
      <c r="I51374" s="192"/>
      <c r="J51374" s="192"/>
    </row>
    <row r="51375" spans="9:10" ht="15.75">
      <c r="I51375" s="192"/>
      <c r="J51375" s="192"/>
    </row>
    <row r="51376" spans="9:10" ht="15.75">
      <c r="I51376" s="192"/>
      <c r="J51376" s="192"/>
    </row>
    <row r="51377" spans="9:10" ht="15.75">
      <c r="I51377" s="192"/>
      <c r="J51377" s="192"/>
    </row>
    <row r="51378" spans="9:10" ht="15.75">
      <c r="I51378" s="192"/>
      <c r="J51378" s="192"/>
    </row>
    <row r="51379" spans="9:10" ht="15.75">
      <c r="I51379" s="192"/>
      <c r="J51379" s="192"/>
    </row>
    <row r="51380" spans="9:10" ht="15.75">
      <c r="I51380" s="192"/>
      <c r="J51380" s="192"/>
    </row>
    <row r="51381" spans="9:10" ht="15.75">
      <c r="I51381" s="192"/>
      <c r="J51381" s="192"/>
    </row>
    <row r="51382" spans="9:10" ht="15.75">
      <c r="I51382" s="192"/>
      <c r="J51382" s="192"/>
    </row>
    <row r="51383" spans="9:10" ht="15.75">
      <c r="I51383" s="192"/>
      <c r="J51383" s="192"/>
    </row>
    <row r="51384" spans="9:10" ht="15.75">
      <c r="I51384" s="192"/>
      <c r="J51384" s="192"/>
    </row>
    <row r="51385" spans="9:10" ht="15.75">
      <c r="I51385" s="192"/>
      <c r="J51385" s="192"/>
    </row>
    <row r="51386" spans="9:10" ht="15.75">
      <c r="I51386" s="192"/>
      <c r="J51386" s="192"/>
    </row>
    <row r="51387" spans="9:10" ht="15.75">
      <c r="I51387" s="192"/>
      <c r="J51387" s="192"/>
    </row>
    <row r="51388" spans="9:10" ht="15.75">
      <c r="I51388" s="192"/>
      <c r="J51388" s="192"/>
    </row>
    <row r="51389" spans="9:10" ht="15.75">
      <c r="I51389" s="192"/>
      <c r="J51389" s="192"/>
    </row>
    <row r="51390" spans="9:10" ht="15.75">
      <c r="I51390" s="192"/>
      <c r="J51390" s="192"/>
    </row>
    <row r="51391" spans="9:10" ht="15.75">
      <c r="I51391" s="192"/>
      <c r="J51391" s="192"/>
    </row>
    <row r="51392" spans="9:10" ht="15.75">
      <c r="I51392" s="192"/>
      <c r="J51392" s="192"/>
    </row>
    <row r="51393" spans="9:10" ht="15.75">
      <c r="I51393" s="192"/>
      <c r="J51393" s="192"/>
    </row>
    <row r="51394" spans="9:10" ht="15.75">
      <c r="I51394" s="192"/>
      <c r="J51394" s="192"/>
    </row>
    <row r="51395" spans="9:10" ht="15.75">
      <c r="I51395" s="192"/>
      <c r="J51395" s="192"/>
    </row>
    <row r="51396" spans="9:10" ht="15.75">
      <c r="I51396" s="192"/>
      <c r="J51396" s="192"/>
    </row>
    <row r="51397" spans="9:10" ht="15.75">
      <c r="I51397" s="192"/>
      <c r="J51397" s="192"/>
    </row>
    <row r="51398" spans="9:10" ht="15.75">
      <c r="I51398" s="192"/>
      <c r="J51398" s="192"/>
    </row>
    <row r="51399" spans="9:10" ht="15.75">
      <c r="I51399" s="192"/>
      <c r="J51399" s="192"/>
    </row>
    <row r="51400" spans="9:10" ht="15.75">
      <c r="I51400" s="192"/>
      <c r="J51400" s="192"/>
    </row>
    <row r="51401" spans="9:10" ht="15.75">
      <c r="I51401" s="192"/>
      <c r="J51401" s="192"/>
    </row>
    <row r="51402" spans="9:10" ht="15.75">
      <c r="I51402" s="192"/>
      <c r="J51402" s="192"/>
    </row>
    <row r="51403" spans="9:10" ht="15.75">
      <c r="I51403" s="192"/>
      <c r="J51403" s="192"/>
    </row>
    <row r="51404" spans="9:10" ht="15.75">
      <c r="I51404" s="192"/>
      <c r="J51404" s="192"/>
    </row>
    <row r="51405" spans="9:10" ht="15.75">
      <c r="I51405" s="192"/>
      <c r="J51405" s="192"/>
    </row>
    <row r="51406" spans="9:10" ht="15.75">
      <c r="I51406" s="192"/>
      <c r="J51406" s="192"/>
    </row>
    <row r="51407" spans="9:10" ht="15.75">
      <c r="I51407" s="192"/>
      <c r="J51407" s="192"/>
    </row>
    <row r="51408" spans="9:10" ht="15.75">
      <c r="I51408" s="192"/>
      <c r="J51408" s="192"/>
    </row>
    <row r="51409" spans="9:10" ht="15.75">
      <c r="I51409" s="192"/>
      <c r="J51409" s="192"/>
    </row>
    <row r="51410" spans="9:10" ht="15.75">
      <c r="I51410" s="192"/>
      <c r="J51410" s="192"/>
    </row>
    <row r="51411" spans="9:10" ht="15.75">
      <c r="I51411" s="192"/>
      <c r="J51411" s="192"/>
    </row>
    <row r="51412" spans="9:10" ht="15.75">
      <c r="I51412" s="192"/>
      <c r="J51412" s="192"/>
    </row>
    <row r="51413" spans="9:10" ht="15.75">
      <c r="I51413" s="192"/>
      <c r="J51413" s="192"/>
    </row>
    <row r="51414" spans="9:10" ht="15.75">
      <c r="I51414" s="192"/>
      <c r="J51414" s="192"/>
    </row>
    <row r="51415" spans="9:10" ht="15.75">
      <c r="I51415" s="192"/>
      <c r="J51415" s="192"/>
    </row>
    <row r="51416" spans="9:10" ht="15.75">
      <c r="I51416" s="192"/>
      <c r="J51416" s="192"/>
    </row>
    <row r="51417" spans="9:10" ht="15.75">
      <c r="I51417" s="192"/>
      <c r="J51417" s="192"/>
    </row>
    <row r="51418" spans="9:10" ht="15.75">
      <c r="I51418" s="192"/>
      <c r="J51418" s="192"/>
    </row>
    <row r="51419" spans="9:10" ht="15.75">
      <c r="I51419" s="192"/>
      <c r="J51419" s="192"/>
    </row>
    <row r="51420" spans="9:10" ht="15.75">
      <c r="I51420" s="192"/>
      <c r="J51420" s="192"/>
    </row>
    <row r="51421" spans="9:10" ht="15.75">
      <c r="I51421" s="192"/>
      <c r="J51421" s="192"/>
    </row>
    <row r="51422" spans="9:10" ht="15.75">
      <c r="I51422" s="192"/>
      <c r="J51422" s="192"/>
    </row>
    <row r="51423" spans="9:10" ht="15.75">
      <c r="I51423" s="192"/>
      <c r="J51423" s="192"/>
    </row>
    <row r="51424" spans="9:10" ht="15.75">
      <c r="I51424" s="192"/>
      <c r="J51424" s="192"/>
    </row>
    <row r="51425" spans="9:10" ht="15.75">
      <c r="I51425" s="192"/>
      <c r="J51425" s="192"/>
    </row>
    <row r="51426" spans="9:10" ht="15.75">
      <c r="I51426" s="192"/>
      <c r="J51426" s="192"/>
    </row>
    <row r="51427" spans="9:10" ht="15.75">
      <c r="I51427" s="192"/>
      <c r="J51427" s="192"/>
    </row>
    <row r="51428" spans="9:10" ht="15.75">
      <c r="I51428" s="192"/>
      <c r="J51428" s="192"/>
    </row>
    <row r="51429" spans="9:10" ht="15.75">
      <c r="I51429" s="192"/>
      <c r="J51429" s="192"/>
    </row>
    <row r="51430" spans="9:10" ht="15.75">
      <c r="I51430" s="192"/>
      <c r="J51430" s="192"/>
    </row>
    <row r="51431" spans="9:10" ht="15.75">
      <c r="I51431" s="192"/>
      <c r="J51431" s="192"/>
    </row>
    <row r="51432" spans="9:10" ht="15.75">
      <c r="I51432" s="192"/>
      <c r="J51432" s="192"/>
    </row>
    <row r="51433" spans="9:10" ht="15.75">
      <c r="I51433" s="192"/>
      <c r="J51433" s="192"/>
    </row>
    <row r="51434" spans="9:10" ht="15.75">
      <c r="I51434" s="192"/>
      <c r="J51434" s="192"/>
    </row>
    <row r="51435" spans="9:10" ht="15.75">
      <c r="I51435" s="192"/>
      <c r="J51435" s="192"/>
    </row>
    <row r="51436" spans="9:10" ht="15.75">
      <c r="I51436" s="192"/>
      <c r="J51436" s="192"/>
    </row>
    <row r="51437" spans="9:10" ht="15.75">
      <c r="I51437" s="192"/>
      <c r="J51437" s="192"/>
    </row>
    <row r="51438" spans="9:10" ht="15.75">
      <c r="I51438" s="192"/>
      <c r="J51438" s="192"/>
    </row>
    <row r="51439" spans="9:10" ht="15.75">
      <c r="I51439" s="192"/>
      <c r="J51439" s="192"/>
    </row>
    <row r="51440" spans="9:10" ht="15.75">
      <c r="I51440" s="192"/>
      <c r="J51440" s="192"/>
    </row>
    <row r="51441" spans="9:10" ht="15.75">
      <c r="I51441" s="192"/>
      <c r="J51441" s="192"/>
    </row>
    <row r="51442" spans="9:10" ht="15.75">
      <c r="I51442" s="192"/>
      <c r="J51442" s="192"/>
    </row>
    <row r="51443" spans="9:10" ht="15.75">
      <c r="I51443" s="192"/>
      <c r="J51443" s="192"/>
    </row>
    <row r="51444" spans="9:10" ht="15.75">
      <c r="I51444" s="192"/>
      <c r="J51444" s="192"/>
    </row>
    <row r="51445" spans="9:10" ht="15.75">
      <c r="I51445" s="192"/>
      <c r="J51445" s="192"/>
    </row>
    <row r="51446" spans="9:10" ht="15.75">
      <c r="I51446" s="192"/>
      <c r="J51446" s="192"/>
    </row>
    <row r="51447" spans="9:10" ht="15.75">
      <c r="I51447" s="192"/>
      <c r="J51447" s="192"/>
    </row>
    <row r="51448" spans="9:10" ht="15.75">
      <c r="I51448" s="192"/>
      <c r="J51448" s="192"/>
    </row>
    <row r="51449" spans="9:10" ht="15.75">
      <c r="I51449" s="192"/>
      <c r="J51449" s="192"/>
    </row>
    <row r="51450" spans="9:10" ht="15.75">
      <c r="I51450" s="192"/>
      <c r="J51450" s="192"/>
    </row>
    <row r="51451" spans="9:10" ht="15.75">
      <c r="I51451" s="192"/>
      <c r="J51451" s="192"/>
    </row>
    <row r="51452" spans="9:10" ht="15.75">
      <c r="I51452" s="192"/>
      <c r="J51452" s="192"/>
    </row>
    <row r="51453" spans="9:10" ht="15.75">
      <c r="I51453" s="192"/>
      <c r="J51453" s="192"/>
    </row>
    <row r="51454" spans="9:10" ht="15.75">
      <c r="I51454" s="192"/>
      <c r="J51454" s="192"/>
    </row>
    <row r="51455" spans="9:10" ht="15.75">
      <c r="I51455" s="192"/>
      <c r="J51455" s="192"/>
    </row>
    <row r="51456" spans="9:10" ht="15.75">
      <c r="I51456" s="192"/>
      <c r="J51456" s="192"/>
    </row>
    <row r="51457" spans="9:10" ht="15.75">
      <c r="I51457" s="192"/>
      <c r="J51457" s="192"/>
    </row>
    <row r="51458" spans="9:10" ht="15.75">
      <c r="I51458" s="192"/>
      <c r="J51458" s="192"/>
    </row>
    <row r="51459" spans="9:10" ht="15.75">
      <c r="I51459" s="192"/>
      <c r="J51459" s="192"/>
    </row>
    <row r="51460" spans="9:10" ht="15.75">
      <c r="I51460" s="192"/>
      <c r="J51460" s="192"/>
    </row>
    <row r="51461" spans="9:10" ht="15.75">
      <c r="I51461" s="192"/>
      <c r="J51461" s="192"/>
    </row>
    <row r="51462" spans="9:10" ht="15.75">
      <c r="I51462" s="192"/>
      <c r="J51462" s="192"/>
    </row>
    <row r="51463" spans="9:10" ht="15.75">
      <c r="I51463" s="192"/>
      <c r="J51463" s="192"/>
    </row>
    <row r="51464" spans="9:10" ht="15.75">
      <c r="I51464" s="192"/>
      <c r="J51464" s="192"/>
    </row>
    <row r="51465" spans="9:10" ht="15.75">
      <c r="I51465" s="192"/>
      <c r="J51465" s="192"/>
    </row>
    <row r="51466" spans="9:10" ht="15.75">
      <c r="I51466" s="192"/>
      <c r="J51466" s="192"/>
    </row>
    <row r="51467" spans="9:10" ht="15.75">
      <c r="I51467" s="192"/>
      <c r="J51467" s="192"/>
    </row>
    <row r="51468" spans="9:10" ht="15.75">
      <c r="I51468" s="192"/>
      <c r="J51468" s="192"/>
    </row>
    <row r="51469" spans="9:10" ht="15.75">
      <c r="I51469" s="192"/>
      <c r="J51469" s="192"/>
    </row>
    <row r="51470" spans="9:10" ht="15.75">
      <c r="I51470" s="192"/>
      <c r="J51470" s="192"/>
    </row>
    <row r="51471" spans="9:10" ht="15.75">
      <c r="I51471" s="192"/>
      <c r="J51471" s="192"/>
    </row>
    <row r="51472" spans="9:10" ht="15.75">
      <c r="I51472" s="192"/>
      <c r="J51472" s="192"/>
    </row>
    <row r="51473" spans="9:10" ht="15.75">
      <c r="I51473" s="192"/>
      <c r="J51473" s="192"/>
    </row>
    <row r="51474" spans="9:10" ht="15.75">
      <c r="I51474" s="192"/>
      <c r="J51474" s="192"/>
    </row>
    <row r="51475" spans="9:10" ht="15.75">
      <c r="I51475" s="192"/>
      <c r="J51475" s="192"/>
    </row>
    <row r="51476" spans="9:10" ht="15.75">
      <c r="I51476" s="192"/>
      <c r="J51476" s="192"/>
    </row>
    <row r="51477" spans="9:10" ht="15.75">
      <c r="I51477" s="192"/>
      <c r="J51477" s="192"/>
    </row>
    <row r="51478" spans="9:10" ht="15.75">
      <c r="I51478" s="192"/>
      <c r="J51478" s="192"/>
    </row>
    <row r="51479" spans="9:10" ht="15.75">
      <c r="I51479" s="192"/>
      <c r="J51479" s="192"/>
    </row>
    <row r="51480" spans="9:10" ht="15.75">
      <c r="I51480" s="192"/>
      <c r="J51480" s="192"/>
    </row>
    <row r="51481" spans="9:10" ht="15.75">
      <c r="I51481" s="192"/>
      <c r="J51481" s="192"/>
    </row>
    <row r="51482" spans="9:10" ht="15.75">
      <c r="I51482" s="192"/>
      <c r="J51482" s="192"/>
    </row>
    <row r="51483" spans="9:10" ht="15.75">
      <c r="I51483" s="192"/>
      <c r="J51483" s="192"/>
    </row>
    <row r="51484" spans="9:10" ht="15.75">
      <c r="I51484" s="192"/>
      <c r="J51484" s="192"/>
    </row>
    <row r="51485" spans="9:10" ht="15.75">
      <c r="I51485" s="192"/>
      <c r="J51485" s="192"/>
    </row>
    <row r="51486" spans="9:10" ht="15.75">
      <c r="I51486" s="192"/>
      <c r="J51486" s="192"/>
    </row>
    <row r="51487" spans="9:10" ht="15.75">
      <c r="I51487" s="192"/>
      <c r="J51487" s="192"/>
    </row>
    <row r="51488" spans="9:10" ht="15.75">
      <c r="I51488" s="192"/>
      <c r="J51488" s="192"/>
    </row>
    <row r="51489" spans="9:10" ht="15.75">
      <c r="I51489" s="192"/>
      <c r="J51489" s="192"/>
    </row>
    <row r="51490" spans="9:10" ht="15.75">
      <c r="I51490" s="192"/>
      <c r="J51490" s="192"/>
    </row>
    <row r="51491" spans="9:10" ht="15.75">
      <c r="I51491" s="192"/>
      <c r="J51491" s="192"/>
    </row>
    <row r="51492" spans="9:10" ht="15.75">
      <c r="I51492" s="192"/>
      <c r="J51492" s="192"/>
    </row>
    <row r="51493" spans="9:10" ht="15.75">
      <c r="I51493" s="192"/>
      <c r="J51493" s="192"/>
    </row>
    <row r="51494" spans="9:10" ht="15.75">
      <c r="I51494" s="192"/>
      <c r="J51494" s="192"/>
    </row>
    <row r="51495" spans="9:10" ht="15.75">
      <c r="I51495" s="192"/>
      <c r="J51495" s="192"/>
    </row>
    <row r="51496" spans="9:10" ht="15.75">
      <c r="I51496" s="192"/>
      <c r="J51496" s="192"/>
    </row>
    <row r="51497" spans="9:10" ht="15.75">
      <c r="I51497" s="192"/>
      <c r="J51497" s="192"/>
    </row>
    <row r="51498" spans="9:10" ht="15.75">
      <c r="I51498" s="192"/>
      <c r="J51498" s="192"/>
    </row>
    <row r="51499" spans="9:10" ht="15.75">
      <c r="I51499" s="192"/>
      <c r="J51499" s="192"/>
    </row>
    <row r="51500" spans="9:10" ht="15.75">
      <c r="I51500" s="192"/>
      <c r="J51500" s="192"/>
    </row>
    <row r="51501" spans="9:10" ht="15.75">
      <c r="I51501" s="192"/>
      <c r="J51501" s="192"/>
    </row>
    <row r="51502" spans="9:10" ht="15.75">
      <c r="I51502" s="192"/>
      <c r="J51502" s="192"/>
    </row>
    <row r="51503" spans="9:10" ht="15.75">
      <c r="I51503" s="192"/>
      <c r="J51503" s="192"/>
    </row>
    <row r="51504" spans="9:10" ht="15.75">
      <c r="I51504" s="192"/>
      <c r="J51504" s="192"/>
    </row>
    <row r="51505" spans="9:10" ht="15.75">
      <c r="I51505" s="192"/>
      <c r="J51505" s="192"/>
    </row>
    <row r="51506" spans="9:10" ht="15.75">
      <c r="I51506" s="192"/>
      <c r="J51506" s="192"/>
    </row>
    <row r="51507" spans="9:10" ht="15.75">
      <c r="I51507" s="192"/>
      <c r="J51507" s="192"/>
    </row>
    <row r="51508" spans="9:10" ht="15.75">
      <c r="I51508" s="192"/>
      <c r="J51508" s="192"/>
    </row>
    <row r="51509" spans="9:10" ht="15.75">
      <c r="I51509" s="192"/>
      <c r="J51509" s="192"/>
    </row>
    <row r="51510" spans="9:10" ht="15.75">
      <c r="I51510" s="192"/>
      <c r="J51510" s="192"/>
    </row>
    <row r="51511" spans="9:10" ht="15.75">
      <c r="I51511" s="192"/>
      <c r="J51511" s="192"/>
    </row>
    <row r="51512" spans="9:10" ht="15.75">
      <c r="I51512" s="192"/>
      <c r="J51512" s="192"/>
    </row>
    <row r="51513" spans="9:10" ht="15.75">
      <c r="I51513" s="192"/>
      <c r="J51513" s="192"/>
    </row>
    <row r="51514" spans="9:10" ht="15.75">
      <c r="I51514" s="192"/>
      <c r="J51514" s="192"/>
    </row>
    <row r="51515" spans="9:10" ht="15.75">
      <c r="I51515" s="192"/>
      <c r="J51515" s="192"/>
    </row>
    <row r="51516" spans="9:10" ht="15.75">
      <c r="I51516" s="192"/>
      <c r="J51516" s="192"/>
    </row>
    <row r="51517" spans="9:10" ht="15.75">
      <c r="I51517" s="192"/>
      <c r="J51517" s="192"/>
    </row>
    <row r="51518" spans="9:10" ht="15.75">
      <c r="I51518" s="192"/>
      <c r="J51518" s="192"/>
    </row>
    <row r="51519" spans="9:10" ht="15.75">
      <c r="I51519" s="192"/>
      <c r="J51519" s="192"/>
    </row>
    <row r="51520" spans="9:10" ht="15.75">
      <c r="I51520" s="192"/>
      <c r="J51520" s="192"/>
    </row>
    <row r="51521" spans="9:10" ht="15.75">
      <c r="I51521" s="192"/>
      <c r="J51521" s="192"/>
    </row>
    <row r="51522" spans="9:10" ht="15.75">
      <c r="I51522" s="192"/>
      <c r="J51522" s="192"/>
    </row>
    <row r="51523" spans="9:10" ht="15.75">
      <c r="I51523" s="192"/>
      <c r="J51523" s="192"/>
    </row>
    <row r="51524" spans="9:10" ht="15.75">
      <c r="I51524" s="192"/>
      <c r="J51524" s="192"/>
    </row>
    <row r="51525" spans="9:10" ht="15.75">
      <c r="I51525" s="192"/>
      <c r="J51525" s="192"/>
    </row>
    <row r="51526" spans="9:10" ht="15.75">
      <c r="I51526" s="192"/>
      <c r="J51526" s="192"/>
    </row>
    <row r="51527" spans="9:10" ht="15.75">
      <c r="I51527" s="192"/>
      <c r="J51527" s="192"/>
    </row>
    <row r="51528" spans="9:10" ht="15.75">
      <c r="I51528" s="192"/>
      <c r="J51528" s="192"/>
    </row>
    <row r="51529" spans="9:10" ht="15.75">
      <c r="I51529" s="192"/>
      <c r="J51529" s="192"/>
    </row>
    <row r="51530" spans="9:10" ht="15.75">
      <c r="I51530" s="192"/>
      <c r="J51530" s="192"/>
    </row>
    <row r="51531" spans="9:10" ht="15.75">
      <c r="I51531" s="192"/>
      <c r="J51531" s="192"/>
    </row>
    <row r="51532" spans="9:10" ht="15.75">
      <c r="I51532" s="192"/>
      <c r="J51532" s="192"/>
    </row>
    <row r="51533" spans="9:10" ht="15.75">
      <c r="I51533" s="192"/>
      <c r="J51533" s="192"/>
    </row>
    <row r="51534" spans="9:10" ht="15.75">
      <c r="I51534" s="192"/>
      <c r="J51534" s="192"/>
    </row>
    <row r="51535" spans="9:10" ht="15.75">
      <c r="I51535" s="192"/>
      <c r="J51535" s="192"/>
    </row>
    <row r="51536" spans="9:10" ht="15.75">
      <c r="I51536" s="192"/>
      <c r="J51536" s="192"/>
    </row>
    <row r="51537" spans="9:10" ht="15.75">
      <c r="I51537" s="192"/>
      <c r="J51537" s="192"/>
    </row>
    <row r="51538" spans="9:10" ht="15.75">
      <c r="I51538" s="192"/>
      <c r="J51538" s="192"/>
    </row>
    <row r="51539" spans="9:10" ht="15.75">
      <c r="I51539" s="192"/>
      <c r="J51539" s="192"/>
    </row>
    <row r="51540" spans="9:10" ht="15.75">
      <c r="I51540" s="192"/>
      <c r="J51540" s="192"/>
    </row>
    <row r="51541" spans="9:10" ht="15.75">
      <c r="I51541" s="192"/>
      <c r="J51541" s="192"/>
    </row>
    <row r="51542" spans="9:10" ht="15.75">
      <c r="I51542" s="192"/>
      <c r="J51542" s="192"/>
    </row>
    <row r="51543" spans="9:10" ht="15.75">
      <c r="I51543" s="192"/>
      <c r="J51543" s="192"/>
    </row>
    <row r="51544" spans="9:10" ht="15.75">
      <c r="I51544" s="192"/>
      <c r="J51544" s="192"/>
    </row>
    <row r="51545" spans="9:10" ht="15.75">
      <c r="I51545" s="192"/>
      <c r="J51545" s="192"/>
    </row>
    <row r="51546" spans="9:10" ht="15.75">
      <c r="I51546" s="192"/>
      <c r="J51546" s="192"/>
    </row>
    <row r="51547" spans="9:10" ht="15.75">
      <c r="I51547" s="192"/>
      <c r="J51547" s="192"/>
    </row>
    <row r="51548" spans="9:10" ht="15.75">
      <c r="I51548" s="192"/>
      <c r="J51548" s="192"/>
    </row>
    <row r="51549" spans="9:10" ht="15.75">
      <c r="I51549" s="192"/>
      <c r="J51549" s="192"/>
    </row>
    <row r="51550" spans="9:10" ht="15.75">
      <c r="I51550" s="192"/>
      <c r="J51550" s="192"/>
    </row>
    <row r="51551" spans="9:10" ht="15.75">
      <c r="I51551" s="192"/>
      <c r="J51551" s="192"/>
    </row>
    <row r="51552" spans="9:10" ht="15.75">
      <c r="I51552" s="192"/>
      <c r="J51552" s="192"/>
    </row>
    <row r="51553" spans="9:10" ht="15.75">
      <c r="I51553" s="192"/>
      <c r="J51553" s="192"/>
    </row>
    <row r="51554" spans="9:10" ht="15.75">
      <c r="I51554" s="192"/>
      <c r="J51554" s="192"/>
    </row>
    <row r="51555" spans="9:10" ht="15.75">
      <c r="I51555" s="192"/>
      <c r="J51555" s="192"/>
    </row>
    <row r="51556" spans="9:10" ht="15.75">
      <c r="I51556" s="192"/>
      <c r="J51556" s="192"/>
    </row>
    <row r="51557" spans="9:10" ht="15.75">
      <c r="I51557" s="192"/>
      <c r="J51557" s="192"/>
    </row>
    <row r="51558" spans="9:10" ht="15.75">
      <c r="I51558" s="192"/>
      <c r="J51558" s="192"/>
    </row>
    <row r="51559" spans="9:10" ht="15.75">
      <c r="I51559" s="192"/>
      <c r="J51559" s="192"/>
    </row>
    <row r="51560" spans="9:10" ht="15.75">
      <c r="I51560" s="192"/>
      <c r="J51560" s="192"/>
    </row>
    <row r="51561" spans="9:10" ht="15.75">
      <c r="I51561" s="192"/>
      <c r="J51561" s="192"/>
    </row>
    <row r="51562" spans="9:10" ht="15.75">
      <c r="I51562" s="192"/>
      <c r="J51562" s="192"/>
    </row>
    <row r="51563" spans="9:10" ht="15.75">
      <c r="I51563" s="192"/>
      <c r="J51563" s="192"/>
    </row>
    <row r="51564" spans="9:10" ht="15.75">
      <c r="I51564" s="192"/>
      <c r="J51564" s="192"/>
    </row>
    <row r="51565" spans="9:10" ht="15.75">
      <c r="I51565" s="192"/>
      <c r="J51565" s="192"/>
    </row>
    <row r="51566" spans="9:10" ht="15.75">
      <c r="I51566" s="192"/>
      <c r="J51566" s="192"/>
    </row>
    <row r="51567" spans="9:10" ht="15.75">
      <c r="I51567" s="192"/>
      <c r="J51567" s="192"/>
    </row>
    <row r="51568" spans="9:10" ht="15.75">
      <c r="I51568" s="192"/>
      <c r="J51568" s="192"/>
    </row>
    <row r="51569" spans="9:10" ht="15.75">
      <c r="I51569" s="192"/>
      <c r="J51569" s="192"/>
    </row>
    <row r="51570" spans="9:10" ht="15.75">
      <c r="I51570" s="192"/>
      <c r="J51570" s="192"/>
    </row>
    <row r="51571" spans="9:10" ht="15.75">
      <c r="I51571" s="192"/>
      <c r="J51571" s="192"/>
    </row>
    <row r="51572" spans="9:10" ht="15.75">
      <c r="I51572" s="192"/>
      <c r="J51572" s="192"/>
    </row>
    <row r="51573" spans="9:10" ht="15.75">
      <c r="I51573" s="192"/>
      <c r="J51573" s="192"/>
    </row>
    <row r="51574" spans="9:10" ht="15.75">
      <c r="I51574" s="192"/>
      <c r="J51574" s="192"/>
    </row>
    <row r="51575" spans="9:10" ht="15.75">
      <c r="I51575" s="192"/>
      <c r="J51575" s="192"/>
    </row>
    <row r="51576" spans="9:10" ht="15.75">
      <c r="I51576" s="192"/>
      <c r="J51576" s="192"/>
    </row>
    <row r="51577" spans="9:10" ht="15.75">
      <c r="I51577" s="192"/>
      <c r="J51577" s="192"/>
    </row>
    <row r="51578" spans="9:10" ht="15.75">
      <c r="I51578" s="192"/>
      <c r="J51578" s="192"/>
    </row>
    <row r="51579" spans="9:10" ht="15.75">
      <c r="I51579" s="192"/>
      <c r="J51579" s="192"/>
    </row>
    <row r="51580" spans="9:10" ht="15.75">
      <c r="I51580" s="192"/>
      <c r="J51580" s="192"/>
    </row>
    <row r="51581" spans="9:10" ht="15.75">
      <c r="I51581" s="192"/>
      <c r="J51581" s="192"/>
    </row>
    <row r="51582" spans="9:10" ht="15.75">
      <c r="I51582" s="192"/>
      <c r="J51582" s="192"/>
    </row>
    <row r="51583" spans="9:10" ht="15.75">
      <c r="I51583" s="192"/>
      <c r="J51583" s="192"/>
    </row>
    <row r="51584" spans="9:10" ht="15.75">
      <c r="I51584" s="192"/>
      <c r="J51584" s="192"/>
    </row>
    <row r="51585" spans="9:10" ht="15.75">
      <c r="I51585" s="192"/>
      <c r="J51585" s="192"/>
    </row>
    <row r="51586" spans="9:10" ht="15.75">
      <c r="I51586" s="192"/>
      <c r="J51586" s="192"/>
    </row>
    <row r="51587" spans="9:10" ht="15.75">
      <c r="I51587" s="192"/>
      <c r="J51587" s="192"/>
    </row>
    <row r="51588" spans="9:10" ht="15.75">
      <c r="I51588" s="192"/>
      <c r="J51588" s="192"/>
    </row>
    <row r="51589" spans="9:10" ht="15.75">
      <c r="I51589" s="192"/>
      <c r="J51589" s="192"/>
    </row>
    <row r="51590" spans="9:10" ht="15.75">
      <c r="I51590" s="192"/>
      <c r="J51590" s="192"/>
    </row>
    <row r="51591" spans="9:10" ht="15.75">
      <c r="I51591" s="192"/>
      <c r="J51591" s="192"/>
    </row>
    <row r="51592" spans="9:10" ht="15.75">
      <c r="I51592" s="192"/>
      <c r="J51592" s="192"/>
    </row>
    <row r="51593" spans="9:10" ht="15.75">
      <c r="I51593" s="192"/>
      <c r="J51593" s="192"/>
    </row>
    <row r="51594" spans="9:10" ht="15.75">
      <c r="I51594" s="192"/>
      <c r="J51594" s="192"/>
    </row>
    <row r="51595" spans="9:10" ht="15.75">
      <c r="I51595" s="192"/>
      <c r="J51595" s="192"/>
    </row>
    <row r="51596" spans="9:10" ht="15.75">
      <c r="I51596" s="192"/>
      <c r="J51596" s="192"/>
    </row>
    <row r="51597" spans="9:10" ht="15.75">
      <c r="I51597" s="192"/>
      <c r="J51597" s="192"/>
    </row>
    <row r="51598" spans="9:10" ht="15.75">
      <c r="I51598" s="192"/>
      <c r="J51598" s="192"/>
    </row>
    <row r="51599" spans="9:10" ht="15.75">
      <c r="I51599" s="192"/>
      <c r="J51599" s="192"/>
    </row>
    <row r="51600" spans="9:10" ht="15.75">
      <c r="I51600" s="192"/>
      <c r="J51600" s="192"/>
    </row>
    <row r="51601" spans="9:10" ht="15.75">
      <c r="I51601" s="192"/>
      <c r="J51601" s="192"/>
    </row>
    <row r="51602" spans="9:10" ht="15.75">
      <c r="I51602" s="192"/>
      <c r="J51602" s="192"/>
    </row>
    <row r="51603" spans="9:10" ht="15.75">
      <c r="I51603" s="192"/>
      <c r="J51603" s="192"/>
    </row>
    <row r="51604" spans="9:10" ht="15.75">
      <c r="I51604" s="192"/>
      <c r="J51604" s="192"/>
    </row>
    <row r="51605" spans="9:10" ht="15.75">
      <c r="I51605" s="192"/>
      <c r="J51605" s="192"/>
    </row>
    <row r="51606" spans="9:10" ht="15.75">
      <c r="I51606" s="192"/>
      <c r="J51606" s="192"/>
    </row>
    <row r="51607" spans="9:10" ht="15.75">
      <c r="I51607" s="192"/>
      <c r="J51607" s="192"/>
    </row>
    <row r="51608" spans="9:10" ht="15.75">
      <c r="I51608" s="192"/>
      <c r="J51608" s="192"/>
    </row>
    <row r="51609" spans="9:10" ht="15.75">
      <c r="I51609" s="192"/>
      <c r="J51609" s="192"/>
    </row>
    <row r="51610" spans="9:10" ht="15.75">
      <c r="I51610" s="192"/>
      <c r="J51610" s="192"/>
    </row>
    <row r="51611" spans="9:10" ht="15.75">
      <c r="I51611" s="192"/>
      <c r="J51611" s="192"/>
    </row>
    <row r="51612" spans="9:10" ht="15.75">
      <c r="I51612" s="192"/>
      <c r="J51612" s="192"/>
    </row>
    <row r="51613" spans="9:10" ht="15.75">
      <c r="I51613" s="192"/>
      <c r="J51613" s="192"/>
    </row>
    <row r="51614" spans="9:10" ht="15.75">
      <c r="I51614" s="192"/>
      <c r="J51614" s="192"/>
    </row>
    <row r="51615" spans="9:10" ht="15.75">
      <c r="I51615" s="192"/>
      <c r="J51615" s="192"/>
    </row>
    <row r="51616" spans="9:10" ht="15.75">
      <c r="I51616" s="192"/>
      <c r="J51616" s="192"/>
    </row>
    <row r="51617" spans="9:10" ht="15.75">
      <c r="I51617" s="192"/>
      <c r="J51617" s="192"/>
    </row>
    <row r="51618" spans="9:10" ht="15.75">
      <c r="I51618" s="192"/>
      <c r="J51618" s="192"/>
    </row>
    <row r="51619" spans="9:10" ht="15.75">
      <c r="I51619" s="192"/>
      <c r="J51619" s="192"/>
    </row>
    <row r="51620" spans="9:10" ht="15.75">
      <c r="I51620" s="192"/>
      <c r="J51620" s="192"/>
    </row>
    <row r="51621" spans="9:10" ht="15.75">
      <c r="I51621" s="192"/>
      <c r="J51621" s="192"/>
    </row>
    <row r="51622" spans="9:10" ht="15.75">
      <c r="I51622" s="192"/>
      <c r="J51622" s="192"/>
    </row>
    <row r="51623" spans="9:10" ht="15.75">
      <c r="I51623" s="192"/>
      <c r="J51623" s="192"/>
    </row>
    <row r="51624" spans="9:10" ht="15.75">
      <c r="I51624" s="192"/>
      <c r="J51624" s="192"/>
    </row>
    <row r="51625" spans="9:10" ht="15.75">
      <c r="I51625" s="192"/>
      <c r="J51625" s="192"/>
    </row>
    <row r="51626" spans="9:10" ht="15.75">
      <c r="I51626" s="192"/>
      <c r="J51626" s="192"/>
    </row>
    <row r="51627" spans="9:10" ht="15.75">
      <c r="I51627" s="192"/>
      <c r="J51627" s="192"/>
    </row>
    <row r="51628" spans="9:10" ht="15.75">
      <c r="I51628" s="192"/>
      <c r="J51628" s="192"/>
    </row>
    <row r="51629" spans="9:10" ht="15.75">
      <c r="I51629" s="192"/>
      <c r="J51629" s="192"/>
    </row>
    <row r="51630" spans="9:10" ht="15.75">
      <c r="I51630" s="192"/>
      <c r="J51630" s="192"/>
    </row>
    <row r="51631" spans="9:10" ht="15.75">
      <c r="I51631" s="192"/>
      <c r="J51631" s="192"/>
    </row>
    <row r="51632" spans="9:10" ht="15.75">
      <c r="I51632" s="192"/>
      <c r="J51632" s="192"/>
    </row>
    <row r="51633" spans="9:10" ht="15.75">
      <c r="I51633" s="192"/>
      <c r="J51633" s="192"/>
    </row>
    <row r="51634" spans="9:10" ht="15.75">
      <c r="I51634" s="192"/>
      <c r="J51634" s="192"/>
    </row>
    <row r="51635" spans="9:10" ht="15.75">
      <c r="I51635" s="192"/>
      <c r="J51635" s="192"/>
    </row>
    <row r="51636" spans="9:10" ht="15.75">
      <c r="I51636" s="192"/>
      <c r="J51636" s="192"/>
    </row>
    <row r="51637" spans="9:10" ht="15.75">
      <c r="I51637" s="192"/>
      <c r="J51637" s="192"/>
    </row>
    <row r="51638" spans="9:10" ht="15.75">
      <c r="I51638" s="192"/>
      <c r="J51638" s="192"/>
    </row>
    <row r="51639" spans="9:10" ht="15.75">
      <c r="I51639" s="192"/>
      <c r="J51639" s="192"/>
    </row>
    <row r="51640" spans="9:10" ht="15.75">
      <c r="I51640" s="192"/>
      <c r="J51640" s="192"/>
    </row>
    <row r="51641" spans="9:10" ht="15.75">
      <c r="I51641" s="192"/>
      <c r="J51641" s="192"/>
    </row>
    <row r="51642" spans="9:10" ht="15.75">
      <c r="I51642" s="192"/>
      <c r="J51642" s="192"/>
    </row>
    <row r="51643" spans="9:10" ht="15.75">
      <c r="I51643" s="192"/>
      <c r="J51643" s="192"/>
    </row>
    <row r="51644" spans="9:10" ht="15.75">
      <c r="I51644" s="192"/>
      <c r="J51644" s="192"/>
    </row>
    <row r="51645" spans="9:10" ht="15.75">
      <c r="I51645" s="192"/>
      <c r="J51645" s="192"/>
    </row>
    <row r="51646" spans="9:10" ht="15.75">
      <c r="I51646" s="192"/>
      <c r="J51646" s="192"/>
    </row>
    <row r="51647" spans="9:10" ht="15.75">
      <c r="I51647" s="192"/>
      <c r="J51647" s="192"/>
    </row>
    <row r="51648" spans="9:10" ht="15.75">
      <c r="I51648" s="192"/>
      <c r="J51648" s="192"/>
    </row>
    <row r="51649" spans="9:10" ht="15.75">
      <c r="I51649" s="192"/>
      <c r="J51649" s="192"/>
    </row>
    <row r="51650" spans="9:10" ht="15.75">
      <c r="I51650" s="192"/>
      <c r="J51650" s="192"/>
    </row>
    <row r="51651" spans="9:10" ht="15.75">
      <c r="I51651" s="192"/>
      <c r="J51651" s="192"/>
    </row>
    <row r="51652" spans="9:10" ht="15.75">
      <c r="I51652" s="192"/>
      <c r="J51652" s="192"/>
    </row>
    <row r="51653" spans="9:10" ht="15.75">
      <c r="I51653" s="192"/>
      <c r="J51653" s="192"/>
    </row>
    <row r="51654" spans="9:10" ht="15.75">
      <c r="I51654" s="192"/>
      <c r="J51654" s="192"/>
    </row>
    <row r="51655" spans="9:10" ht="15.75">
      <c r="I51655" s="192"/>
      <c r="J51655" s="192"/>
    </row>
    <row r="51656" spans="9:10" ht="15.75">
      <c r="I51656" s="192"/>
      <c r="J51656" s="192"/>
    </row>
    <row r="51657" spans="9:10" ht="15.75">
      <c r="I51657" s="192"/>
      <c r="J51657" s="192"/>
    </row>
    <row r="51658" spans="9:10" ht="15.75">
      <c r="I51658" s="192"/>
      <c r="J51658" s="192"/>
    </row>
    <row r="51659" spans="9:10" ht="15.75">
      <c r="I51659" s="192"/>
      <c r="J51659" s="192"/>
    </row>
    <row r="51660" spans="9:10" ht="15.75">
      <c r="I51660" s="192"/>
      <c r="J51660" s="192"/>
    </row>
    <row r="51661" spans="9:10" ht="15.75">
      <c r="I51661" s="192"/>
      <c r="J51661" s="192"/>
    </row>
    <row r="51662" spans="9:10" ht="15.75">
      <c r="I51662" s="192"/>
      <c r="J51662" s="192"/>
    </row>
    <row r="51663" spans="9:10" ht="15.75">
      <c r="I51663" s="192"/>
      <c r="J51663" s="192"/>
    </row>
    <row r="51664" spans="9:10" ht="15.75">
      <c r="I51664" s="192"/>
      <c r="J51664" s="192"/>
    </row>
    <row r="51665" spans="9:10" ht="15.75">
      <c r="I51665" s="192"/>
      <c r="J51665" s="192"/>
    </row>
    <row r="51666" spans="9:10" ht="15.75">
      <c r="I51666" s="192"/>
      <c r="J51666" s="192"/>
    </row>
    <row r="51667" spans="9:10" ht="15.75">
      <c r="I51667" s="192"/>
      <c r="J51667" s="192"/>
    </row>
    <row r="51668" spans="9:10" ht="15.75">
      <c r="I51668" s="192"/>
      <c r="J51668" s="192"/>
    </row>
    <row r="51669" spans="9:10" ht="15.75">
      <c r="I51669" s="192"/>
      <c r="J51669" s="192"/>
    </row>
    <row r="51670" spans="9:10" ht="15.75">
      <c r="I51670" s="192"/>
      <c r="J51670" s="192"/>
    </row>
    <row r="51671" spans="9:10" ht="15.75">
      <c r="I51671" s="192"/>
      <c r="J51671" s="192"/>
    </row>
    <row r="51672" spans="9:10" ht="15.75">
      <c r="I51672" s="192"/>
      <c r="J51672" s="192"/>
    </row>
    <row r="51673" spans="9:10" ht="15.75">
      <c r="I51673" s="192"/>
      <c r="J51673" s="192"/>
    </row>
    <row r="51674" spans="9:10" ht="15.75">
      <c r="I51674" s="192"/>
      <c r="J51674" s="192"/>
    </row>
    <row r="51675" spans="9:10" ht="15.75">
      <c r="I51675" s="192"/>
      <c r="J51675" s="192"/>
    </row>
    <row r="51676" spans="9:10" ht="15.75">
      <c r="I51676" s="192"/>
      <c r="J51676" s="192"/>
    </row>
    <row r="51677" spans="9:10" ht="15.75">
      <c r="I51677" s="192"/>
      <c r="J51677" s="192"/>
    </row>
    <row r="51678" spans="9:10" ht="15.75">
      <c r="I51678" s="192"/>
      <c r="J51678" s="192"/>
    </row>
    <row r="51679" spans="9:10" ht="15.75">
      <c r="I51679" s="192"/>
      <c r="J51679" s="192"/>
    </row>
    <row r="51680" spans="9:10" ht="15.75">
      <c r="I51680" s="192"/>
      <c r="J51680" s="192"/>
    </row>
    <row r="51681" spans="9:10" ht="15.75">
      <c r="I51681" s="192"/>
      <c r="J51681" s="192"/>
    </row>
    <row r="51682" spans="9:10" ht="15.75">
      <c r="I51682" s="192"/>
      <c r="J51682" s="192"/>
    </row>
    <row r="51683" spans="9:10" ht="15.75">
      <c r="I51683" s="192"/>
      <c r="J51683" s="192"/>
    </row>
    <row r="51684" spans="9:10" ht="15.75">
      <c r="I51684" s="192"/>
      <c r="J51684" s="192"/>
    </row>
    <row r="51685" spans="9:10" ht="15.75">
      <c r="I51685" s="192"/>
      <c r="J51685" s="192"/>
    </row>
    <row r="51686" spans="9:10" ht="15.75">
      <c r="I51686" s="192"/>
      <c r="J51686" s="192"/>
    </row>
    <row r="51687" spans="9:10" ht="15.75">
      <c r="I51687" s="192"/>
      <c r="J51687" s="192"/>
    </row>
    <row r="51688" spans="9:10" ht="15.75">
      <c r="I51688" s="192"/>
      <c r="J51688" s="192"/>
    </row>
    <row r="51689" spans="9:10" ht="15.75">
      <c r="I51689" s="192"/>
      <c r="J51689" s="192"/>
    </row>
    <row r="51690" spans="9:10" ht="15.75">
      <c r="I51690" s="192"/>
      <c r="J51690" s="192"/>
    </row>
    <row r="51691" spans="9:10" ht="15.75">
      <c r="I51691" s="192"/>
      <c r="J51691" s="192"/>
    </row>
    <row r="51692" spans="9:10" ht="15.75">
      <c r="I51692" s="192"/>
      <c r="J51692" s="192"/>
    </row>
    <row r="51693" spans="9:10" ht="15.75">
      <c r="I51693" s="192"/>
      <c r="J51693" s="192"/>
    </row>
    <row r="51694" spans="9:10" ht="15.75">
      <c r="I51694" s="192"/>
      <c r="J51694" s="192"/>
    </row>
    <row r="51695" spans="9:10" ht="15.75">
      <c r="I51695" s="192"/>
      <c r="J51695" s="192"/>
    </row>
    <row r="51696" spans="9:10" ht="15.75">
      <c r="I51696" s="192"/>
      <c r="J51696" s="192"/>
    </row>
    <row r="51697" spans="9:10" ht="15.75">
      <c r="I51697" s="192"/>
      <c r="J51697" s="192"/>
    </row>
    <row r="51698" spans="9:10" ht="15.75">
      <c r="I51698" s="192"/>
      <c r="J51698" s="192"/>
    </row>
    <row r="51699" spans="9:10" ht="15.75">
      <c r="I51699" s="192"/>
      <c r="J51699" s="192"/>
    </row>
    <row r="51700" spans="9:10" ht="15.75">
      <c r="I51700" s="192"/>
      <c r="J51700" s="192"/>
    </row>
    <row r="51701" spans="9:10" ht="15.75">
      <c r="I51701" s="192"/>
      <c r="J51701" s="192"/>
    </row>
    <row r="51702" spans="9:10" ht="15.75">
      <c r="I51702" s="192"/>
      <c r="J51702" s="192"/>
    </row>
    <row r="51703" spans="9:10" ht="15.75">
      <c r="I51703" s="192"/>
      <c r="J51703" s="192"/>
    </row>
    <row r="51704" spans="9:10" ht="15.75">
      <c r="I51704" s="192"/>
      <c r="J51704" s="192"/>
    </row>
    <row r="51705" spans="9:10" ht="15.75">
      <c r="I51705" s="192"/>
      <c r="J51705" s="192"/>
    </row>
    <row r="51706" spans="9:10" ht="15.75">
      <c r="I51706" s="192"/>
      <c r="J51706" s="192"/>
    </row>
    <row r="51707" spans="9:10" ht="15.75">
      <c r="I51707" s="192"/>
      <c r="J51707" s="192"/>
    </row>
    <row r="51708" spans="9:10" ht="15.75">
      <c r="I51708" s="192"/>
      <c r="J51708" s="192"/>
    </row>
    <row r="51709" spans="9:10" ht="15.75">
      <c r="I51709" s="192"/>
      <c r="J51709" s="192"/>
    </row>
    <row r="51710" spans="9:10" ht="15.75">
      <c r="I51710" s="192"/>
      <c r="J51710" s="192"/>
    </row>
    <row r="51711" spans="9:10" ht="15.75">
      <c r="I51711" s="192"/>
      <c r="J51711" s="192"/>
    </row>
    <row r="51712" spans="9:10" ht="15.75">
      <c r="I51712" s="192"/>
      <c r="J51712" s="192"/>
    </row>
    <row r="51713" spans="9:10" ht="15.75">
      <c r="I51713" s="192"/>
      <c r="J51713" s="192"/>
    </row>
    <row r="51714" spans="9:10" ht="15.75">
      <c r="I51714" s="192"/>
      <c r="J51714" s="192"/>
    </row>
    <row r="51715" spans="9:10" ht="15.75">
      <c r="I51715" s="192"/>
      <c r="J51715" s="192"/>
    </row>
    <row r="51716" spans="9:10" ht="15.75">
      <c r="I51716" s="192"/>
      <c r="J51716" s="192"/>
    </row>
    <row r="51717" spans="9:10" ht="15.75">
      <c r="I51717" s="192"/>
      <c r="J51717" s="192"/>
    </row>
    <row r="51718" spans="9:10" ht="15.75">
      <c r="I51718" s="192"/>
      <c r="J51718" s="192"/>
    </row>
    <row r="51719" spans="9:10" ht="15.75">
      <c r="I51719" s="192"/>
      <c r="J51719" s="192"/>
    </row>
    <row r="51720" spans="9:10" ht="15.75">
      <c r="I51720" s="192"/>
      <c r="J51720" s="192"/>
    </row>
    <row r="51721" spans="9:10" ht="15.75">
      <c r="I51721" s="192"/>
      <c r="J51721" s="192"/>
    </row>
    <row r="51722" spans="9:10" ht="15.75">
      <c r="I51722" s="192"/>
      <c r="J51722" s="192"/>
    </row>
    <row r="51723" spans="9:10" ht="15.75">
      <c r="I51723" s="192"/>
      <c r="J51723" s="192"/>
    </row>
    <row r="51724" spans="9:10" ht="15.75">
      <c r="I51724" s="192"/>
      <c r="J51724" s="192"/>
    </row>
    <row r="51725" spans="9:10" ht="15.75">
      <c r="I51725" s="192"/>
      <c r="J51725" s="192"/>
    </row>
    <row r="51726" spans="9:10" ht="15.75">
      <c r="I51726" s="192"/>
      <c r="J51726" s="192"/>
    </row>
    <row r="51727" spans="9:10" ht="15.75">
      <c r="I51727" s="192"/>
      <c r="J51727" s="192"/>
    </row>
    <row r="51728" spans="9:10" ht="15.75">
      <c r="I51728" s="192"/>
      <c r="J51728" s="192"/>
    </row>
    <row r="51729" spans="9:10" ht="15.75">
      <c r="I51729" s="192"/>
      <c r="J51729" s="192"/>
    </row>
    <row r="51730" spans="9:10" ht="15.75">
      <c r="I51730" s="192"/>
      <c r="J51730" s="192"/>
    </row>
    <row r="51731" spans="9:10" ht="15.75">
      <c r="I51731" s="192"/>
      <c r="J51731" s="192"/>
    </row>
    <row r="51732" spans="9:10" ht="15.75">
      <c r="I51732" s="192"/>
      <c r="J51732" s="192"/>
    </row>
    <row r="51733" spans="9:10" ht="15.75">
      <c r="I51733" s="192"/>
      <c r="J51733" s="192"/>
    </row>
    <row r="51734" spans="9:10" ht="15.75">
      <c r="I51734" s="192"/>
      <c r="J51734" s="192"/>
    </row>
    <row r="51735" spans="9:10" ht="15.75">
      <c r="I51735" s="192"/>
      <c r="J51735" s="192"/>
    </row>
    <row r="51736" spans="9:10" ht="15.75">
      <c r="I51736" s="192"/>
      <c r="J51736" s="192"/>
    </row>
    <row r="51737" spans="9:10" ht="15.75">
      <c r="I51737" s="192"/>
      <c r="J51737" s="192"/>
    </row>
    <row r="51738" spans="9:10" ht="15.75">
      <c r="I51738" s="192"/>
      <c r="J51738" s="192"/>
    </row>
    <row r="51739" spans="9:10" ht="15.75">
      <c r="I51739" s="192"/>
      <c r="J51739" s="192"/>
    </row>
    <row r="51740" spans="9:10" ht="15.75">
      <c r="I51740" s="192"/>
      <c r="J51740" s="192"/>
    </row>
    <row r="51741" spans="9:10" ht="15.75">
      <c r="I51741" s="192"/>
      <c r="J51741" s="192"/>
    </row>
    <row r="51742" spans="9:10" ht="15.75">
      <c r="I51742" s="192"/>
      <c r="J51742" s="192"/>
    </row>
    <row r="51743" spans="9:10" ht="15.75">
      <c r="I51743" s="192"/>
      <c r="J51743" s="192"/>
    </row>
    <row r="51744" spans="9:10" ht="15.75">
      <c r="I51744" s="192"/>
      <c r="J51744" s="192"/>
    </row>
    <row r="51745" spans="9:10" ht="15.75">
      <c r="I51745" s="192"/>
      <c r="J51745" s="192"/>
    </row>
    <row r="51746" spans="9:10" ht="15.75">
      <c r="I51746" s="192"/>
      <c r="J51746" s="192"/>
    </row>
    <row r="51747" spans="9:10" ht="15.75">
      <c r="I51747" s="192"/>
      <c r="J51747" s="192"/>
    </row>
    <row r="51748" spans="9:10" ht="15.75">
      <c r="I51748" s="192"/>
      <c r="J51748" s="192"/>
    </row>
    <row r="51749" spans="9:10" ht="15.75">
      <c r="I51749" s="192"/>
      <c r="J51749" s="192"/>
    </row>
    <row r="51750" spans="9:10" ht="15.75">
      <c r="I51750" s="192"/>
      <c r="J51750" s="192"/>
    </row>
    <row r="51751" spans="9:10" ht="15.75">
      <c r="I51751" s="192"/>
      <c r="J51751" s="192"/>
    </row>
    <row r="51752" spans="9:10" ht="15.75">
      <c r="I51752" s="192"/>
      <c r="J51752" s="192"/>
    </row>
    <row r="51753" spans="9:10" ht="15.75">
      <c r="I51753" s="192"/>
      <c r="J51753" s="192"/>
    </row>
    <row r="51754" spans="9:10" ht="15.75">
      <c r="I51754" s="192"/>
      <c r="J51754" s="192"/>
    </row>
    <row r="51755" spans="9:10" ht="15.75">
      <c r="I51755" s="192"/>
      <c r="J51755" s="192"/>
    </row>
    <row r="51756" spans="9:10" ht="15.75">
      <c r="I51756" s="192"/>
      <c r="J51756" s="192"/>
    </row>
    <row r="51757" spans="9:10" ht="15.75">
      <c r="I51757" s="192"/>
      <c r="J51757" s="192"/>
    </row>
    <row r="51758" spans="9:10" ht="15.75">
      <c r="I51758" s="192"/>
      <c r="J51758" s="192"/>
    </row>
    <row r="51759" spans="9:10" ht="15.75">
      <c r="I51759" s="192"/>
      <c r="J51759" s="192"/>
    </row>
    <row r="51760" spans="9:10" ht="15.75">
      <c r="I51760" s="192"/>
      <c r="J51760" s="192"/>
    </row>
    <row r="51761" spans="9:10" ht="15.75">
      <c r="I51761" s="192"/>
      <c r="J51761" s="192"/>
    </row>
    <row r="51762" spans="9:10" ht="15.75">
      <c r="I51762" s="192"/>
      <c r="J51762" s="192"/>
    </row>
    <row r="51763" spans="9:10" ht="15.75">
      <c r="I51763" s="192"/>
      <c r="J51763" s="192"/>
    </row>
    <row r="51764" spans="9:10" ht="15.75">
      <c r="I51764" s="192"/>
      <c r="J51764" s="192"/>
    </row>
    <row r="51765" spans="9:10" ht="15.75">
      <c r="I51765" s="192"/>
      <c r="J51765" s="192"/>
    </row>
    <row r="51766" spans="9:10" ht="15.75">
      <c r="I51766" s="192"/>
      <c r="J51766" s="192"/>
    </row>
    <row r="51767" spans="9:10" ht="15.75">
      <c r="I51767" s="192"/>
      <c r="J51767" s="192"/>
    </row>
    <row r="51768" spans="9:10" ht="15.75">
      <c r="I51768" s="192"/>
      <c r="J51768" s="192"/>
    </row>
    <row r="51769" spans="9:10" ht="15.75">
      <c r="I51769" s="192"/>
      <c r="J51769" s="192"/>
    </row>
    <row r="51770" spans="9:10" ht="15.75">
      <c r="I51770" s="192"/>
      <c r="J51770" s="192"/>
    </row>
    <row r="51771" spans="9:10" ht="15.75">
      <c r="I51771" s="192"/>
      <c r="J51771" s="192"/>
    </row>
    <row r="51772" spans="9:10" ht="15.75">
      <c r="I51772" s="192"/>
      <c r="J51772" s="192"/>
    </row>
    <row r="51773" spans="9:10" ht="15.75">
      <c r="I51773" s="192"/>
      <c r="J51773" s="192"/>
    </row>
    <row r="51774" spans="9:10" ht="15.75">
      <c r="I51774" s="192"/>
      <c r="J51774" s="192"/>
    </row>
    <row r="51775" spans="9:10" ht="15.75">
      <c r="I51775" s="192"/>
      <c r="J51775" s="192"/>
    </row>
    <row r="51776" spans="9:10" ht="15.75">
      <c r="I51776" s="192"/>
      <c r="J51776" s="192"/>
    </row>
    <row r="51777" spans="9:10" ht="15.75">
      <c r="I51777" s="192"/>
      <c r="J51777" s="192"/>
    </row>
    <row r="51778" spans="9:10" ht="15.75">
      <c r="I51778" s="192"/>
      <c r="J51778" s="192"/>
    </row>
    <row r="51779" spans="9:10" ht="15.75">
      <c r="I51779" s="192"/>
      <c r="J51779" s="192"/>
    </row>
    <row r="51780" spans="9:10" ht="15.75">
      <c r="I51780" s="192"/>
      <c r="J51780" s="192"/>
    </row>
    <row r="51781" spans="9:10" ht="15.75">
      <c r="I51781" s="192"/>
      <c r="J51781" s="192"/>
    </row>
    <row r="51782" spans="9:10" ht="15.75">
      <c r="I51782" s="192"/>
      <c r="J51782" s="192"/>
    </row>
    <row r="51783" spans="9:10" ht="15.75">
      <c r="I51783" s="192"/>
      <c r="J51783" s="192"/>
    </row>
    <row r="51784" spans="9:10" ht="15.75">
      <c r="I51784" s="192"/>
      <c r="J51784" s="192"/>
    </row>
    <row r="51785" spans="9:10" ht="15.75">
      <c r="I51785" s="192"/>
      <c r="J51785" s="192"/>
    </row>
    <row r="51786" spans="9:10" ht="15.75">
      <c r="I51786" s="192"/>
      <c r="J51786" s="192"/>
    </row>
    <row r="51787" spans="9:10" ht="15.75">
      <c r="I51787" s="192"/>
      <c r="J51787" s="192"/>
    </row>
    <row r="51788" spans="9:10" ht="15.75">
      <c r="I51788" s="192"/>
      <c r="J51788" s="192"/>
    </row>
    <row r="51789" spans="9:10" ht="15.75">
      <c r="I51789" s="192"/>
      <c r="J51789" s="192"/>
    </row>
    <row r="51790" spans="9:10" ht="15.75">
      <c r="I51790" s="192"/>
      <c r="J51790" s="192"/>
    </row>
    <row r="51791" spans="9:10" ht="15.75">
      <c r="I51791" s="192"/>
      <c r="J51791" s="192"/>
    </row>
    <row r="51792" spans="9:10" ht="15.75">
      <c r="I51792" s="192"/>
      <c r="J51792" s="192"/>
    </row>
    <row r="51793" spans="9:10" ht="15.75">
      <c r="I51793" s="192"/>
      <c r="J51793" s="192"/>
    </row>
    <row r="51794" spans="9:10" ht="15.75">
      <c r="I51794" s="192"/>
      <c r="J51794" s="192"/>
    </row>
    <row r="51795" spans="9:10" ht="15.75">
      <c r="I51795" s="192"/>
      <c r="J51795" s="192"/>
    </row>
    <row r="51796" spans="9:10" ht="15.75">
      <c r="I51796" s="192"/>
      <c r="J51796" s="192"/>
    </row>
    <row r="51797" spans="9:10" ht="15.75">
      <c r="I51797" s="192"/>
      <c r="J51797" s="192"/>
    </row>
    <row r="51798" spans="9:10" ht="15.75">
      <c r="I51798" s="192"/>
      <c r="J51798" s="192"/>
    </row>
    <row r="51799" spans="9:10" ht="15.75">
      <c r="I51799" s="192"/>
      <c r="J51799" s="192"/>
    </row>
    <row r="51800" spans="9:10" ht="15.75">
      <c r="I51800" s="192"/>
      <c r="J51800" s="192"/>
    </row>
    <row r="51801" spans="9:10" ht="15.75">
      <c r="I51801" s="192"/>
      <c r="J51801" s="192"/>
    </row>
    <row r="51802" spans="9:10" ht="15.75">
      <c r="I51802" s="192"/>
      <c r="J51802" s="192"/>
    </row>
    <row r="51803" spans="9:10" ht="15.75">
      <c r="I51803" s="192"/>
      <c r="J51803" s="192"/>
    </row>
    <row r="51804" spans="9:10" ht="15.75">
      <c r="I51804" s="192"/>
      <c r="J51804" s="192"/>
    </row>
    <row r="51805" spans="9:10" ht="15.75">
      <c r="I51805" s="192"/>
      <c r="J51805" s="192"/>
    </row>
    <row r="51806" spans="9:10" ht="15.75">
      <c r="I51806" s="192"/>
      <c r="J51806" s="192"/>
    </row>
    <row r="51807" spans="9:10" ht="15.75">
      <c r="I51807" s="192"/>
      <c r="J51807" s="192"/>
    </row>
    <row r="51808" spans="9:10" ht="15.75">
      <c r="I51808" s="192"/>
      <c r="J51808" s="192"/>
    </row>
    <row r="51809" spans="9:10" ht="15.75">
      <c r="I51809" s="192"/>
      <c r="J51809" s="192"/>
    </row>
    <row r="51810" spans="9:10" ht="15.75">
      <c r="I51810" s="192"/>
      <c r="J51810" s="192"/>
    </row>
    <row r="51811" spans="9:10" ht="15.75">
      <c r="I51811" s="192"/>
      <c r="J51811" s="192"/>
    </row>
    <row r="51812" spans="9:10" ht="15.75">
      <c r="I51812" s="192"/>
      <c r="J51812" s="192"/>
    </row>
    <row r="51813" spans="9:10" ht="15.75">
      <c r="I51813" s="192"/>
      <c r="J51813" s="192"/>
    </row>
    <row r="51814" spans="9:10" ht="15.75">
      <c r="I51814" s="192"/>
      <c r="J51814" s="192"/>
    </row>
    <row r="51815" spans="9:10" ht="15.75">
      <c r="I51815" s="192"/>
      <c r="J51815" s="192"/>
    </row>
    <row r="51816" spans="9:10" ht="15.75">
      <c r="I51816" s="192"/>
      <c r="J51816" s="192"/>
    </row>
    <row r="51817" spans="9:10" ht="15.75">
      <c r="I51817" s="192"/>
      <c r="J51817" s="192"/>
    </row>
    <row r="51818" spans="9:10" ht="15.75">
      <c r="I51818" s="192"/>
      <c r="J51818" s="192"/>
    </row>
    <row r="51819" spans="9:10" ht="15.75">
      <c r="I51819" s="192"/>
      <c r="J51819" s="192"/>
    </row>
    <row r="51820" spans="9:10" ht="15.75">
      <c r="I51820" s="192"/>
      <c r="J51820" s="192"/>
    </row>
    <row r="51821" spans="9:10" ht="15.75">
      <c r="I51821" s="192"/>
      <c r="J51821" s="192"/>
    </row>
    <row r="51822" spans="9:10" ht="15.75">
      <c r="I51822" s="192"/>
      <c r="J51822" s="192"/>
    </row>
    <row r="51823" spans="9:10" ht="15.75">
      <c r="I51823" s="192"/>
      <c r="J51823" s="192"/>
    </row>
    <row r="51824" spans="9:10" ht="15.75">
      <c r="I51824" s="192"/>
      <c r="J51824" s="192"/>
    </row>
    <row r="51825" spans="9:10" ht="15.75">
      <c r="I51825" s="192"/>
      <c r="J51825" s="192"/>
    </row>
    <row r="51826" spans="9:10" ht="15.75">
      <c r="I51826" s="192"/>
      <c r="J51826" s="192"/>
    </row>
    <row r="51827" spans="9:10" ht="15.75">
      <c r="I51827" s="192"/>
      <c r="J51827" s="192"/>
    </row>
    <row r="51828" spans="9:10" ht="15.75">
      <c r="I51828" s="192"/>
      <c r="J51828" s="192"/>
    </row>
    <row r="51829" spans="9:10" ht="15.75">
      <c r="I51829" s="192"/>
      <c r="J51829" s="192"/>
    </row>
    <row r="51830" spans="9:10" ht="15.75">
      <c r="I51830" s="192"/>
      <c r="J51830" s="192"/>
    </row>
    <row r="51831" spans="9:10" ht="15.75">
      <c r="I51831" s="192"/>
      <c r="J51831" s="192"/>
    </row>
    <row r="51832" spans="9:10" ht="15.75">
      <c r="I51832" s="192"/>
      <c r="J51832" s="192"/>
    </row>
    <row r="51833" spans="9:10" ht="15.75">
      <c r="I51833" s="192"/>
      <c r="J51833" s="192"/>
    </row>
    <row r="51834" spans="9:10" ht="15.75">
      <c r="I51834" s="192"/>
      <c r="J51834" s="192"/>
    </row>
    <row r="51835" spans="9:10" ht="15.75">
      <c r="I51835" s="192"/>
      <c r="J51835" s="192"/>
    </row>
    <row r="51836" spans="9:10" ht="15.75">
      <c r="I51836" s="192"/>
      <c r="J51836" s="192"/>
    </row>
    <row r="51837" spans="9:10" ht="15.75">
      <c r="I51837" s="192"/>
      <c r="J51837" s="192"/>
    </row>
    <row r="51838" spans="9:10" ht="15.75">
      <c r="I51838" s="192"/>
      <c r="J51838" s="192"/>
    </row>
    <row r="51839" spans="9:10" ht="15.75">
      <c r="I51839" s="192"/>
      <c r="J51839" s="192"/>
    </row>
    <row r="51840" spans="9:10" ht="15.75">
      <c r="I51840" s="192"/>
      <c r="J51840" s="192"/>
    </row>
    <row r="51841" spans="9:10" ht="15.75">
      <c r="I51841" s="192"/>
      <c r="J51841" s="192"/>
    </row>
    <row r="51842" spans="9:10" ht="15.75">
      <c r="I51842" s="192"/>
      <c r="J51842" s="192"/>
    </row>
    <row r="51843" spans="9:10" ht="15.75">
      <c r="I51843" s="192"/>
      <c r="J51843" s="192"/>
    </row>
    <row r="51844" spans="9:10" ht="15.75">
      <c r="I51844" s="192"/>
      <c r="J51844" s="192"/>
    </row>
    <row r="51845" spans="9:10" ht="15.75">
      <c r="I51845" s="192"/>
      <c r="J51845" s="192"/>
    </row>
    <row r="51846" spans="9:10" ht="15.75">
      <c r="I51846" s="192"/>
      <c r="J51846" s="192"/>
    </row>
    <row r="51847" spans="9:10" ht="15.75">
      <c r="I51847" s="192"/>
      <c r="J51847" s="192"/>
    </row>
    <row r="51848" spans="9:10" ht="15.75">
      <c r="I51848" s="192"/>
      <c r="J51848" s="192"/>
    </row>
    <row r="51849" spans="9:10" ht="15.75">
      <c r="I51849" s="192"/>
      <c r="J51849" s="192"/>
    </row>
    <row r="51850" spans="9:10" ht="15.75">
      <c r="I51850" s="192"/>
      <c r="J51850" s="192"/>
    </row>
    <row r="51851" spans="9:10" ht="15.75">
      <c r="I51851" s="192"/>
      <c r="J51851" s="192"/>
    </row>
    <row r="51852" spans="9:10" ht="15.75">
      <c r="I51852" s="192"/>
      <c r="J51852" s="192"/>
    </row>
    <row r="51853" spans="9:10" ht="15.75">
      <c r="I51853" s="192"/>
      <c r="J51853" s="192"/>
    </row>
    <row r="51854" spans="9:10" ht="15.75">
      <c r="I51854" s="192"/>
      <c r="J51854" s="192"/>
    </row>
    <row r="51855" spans="9:10" ht="15.75">
      <c r="I51855" s="192"/>
      <c r="J51855" s="192"/>
    </row>
    <row r="51856" spans="9:10" ht="15.75">
      <c r="I51856" s="192"/>
      <c r="J51856" s="192"/>
    </row>
    <row r="51857" spans="9:10" ht="15.75">
      <c r="I51857" s="192"/>
      <c r="J51857" s="192"/>
    </row>
    <row r="51858" spans="9:10" ht="15.75">
      <c r="I51858" s="192"/>
      <c r="J51858" s="192"/>
    </row>
    <row r="51859" spans="9:10" ht="15.75">
      <c r="I51859" s="192"/>
      <c r="J51859" s="192"/>
    </row>
    <row r="51860" spans="9:10" ht="15.75">
      <c r="I51860" s="192"/>
      <c r="J51860" s="192"/>
    </row>
    <row r="51861" spans="9:10" ht="15.75">
      <c r="I51861" s="192"/>
      <c r="J51861" s="192"/>
    </row>
    <row r="51862" spans="9:10" ht="15.75">
      <c r="I51862" s="192"/>
      <c r="J51862" s="192"/>
    </row>
    <row r="51863" spans="9:10" ht="15.75">
      <c r="I51863" s="192"/>
      <c r="J51863" s="192"/>
    </row>
    <row r="51864" spans="9:10" ht="15.75">
      <c r="I51864" s="192"/>
      <c r="J51864" s="192"/>
    </row>
    <row r="51865" spans="9:10" ht="15.75">
      <c r="I51865" s="192"/>
      <c r="J51865" s="192"/>
    </row>
    <row r="51866" spans="9:10" ht="15.75">
      <c r="I51866" s="192"/>
      <c r="J51866" s="192"/>
    </row>
    <row r="51867" spans="9:10" ht="15.75">
      <c r="I51867" s="192"/>
      <c r="J51867" s="192"/>
    </row>
    <row r="51868" spans="9:10" ht="15.75">
      <c r="I51868" s="192"/>
      <c r="J51868" s="192"/>
    </row>
    <row r="51869" spans="9:10" ht="15.75">
      <c r="I51869" s="192"/>
      <c r="J51869" s="192"/>
    </row>
    <row r="51870" spans="9:10" ht="15.75">
      <c r="I51870" s="192"/>
      <c r="J51870" s="192"/>
    </row>
    <row r="51871" spans="9:10" ht="15.75">
      <c r="I51871" s="192"/>
      <c r="J51871" s="192"/>
    </row>
    <row r="51872" spans="9:10" ht="15.75">
      <c r="I51872" s="192"/>
      <c r="J51872" s="192"/>
    </row>
    <row r="51873" spans="9:10" ht="15.75">
      <c r="I51873" s="192"/>
      <c r="J51873" s="192"/>
    </row>
    <row r="51874" spans="9:10" ht="15.75">
      <c r="I51874" s="192"/>
      <c r="J51874" s="192"/>
    </row>
    <row r="51875" spans="9:10" ht="15.75">
      <c r="I51875" s="192"/>
      <c r="J51875" s="192"/>
    </row>
    <row r="51876" spans="9:10" ht="15.75">
      <c r="I51876" s="192"/>
      <c r="J51876" s="192"/>
    </row>
    <row r="51877" spans="9:10" ht="15.75">
      <c r="I51877" s="192"/>
      <c r="J51877" s="192"/>
    </row>
    <row r="51878" spans="9:10" ht="15.75">
      <c r="I51878" s="192"/>
      <c r="J51878" s="192"/>
    </row>
    <row r="51879" spans="9:10" ht="15.75">
      <c r="I51879" s="192"/>
      <c r="J51879" s="192"/>
    </row>
    <row r="51880" spans="9:10" ht="15.75">
      <c r="I51880" s="192"/>
      <c r="J51880" s="192"/>
    </row>
    <row r="51881" spans="9:10" ht="15.75">
      <c r="I51881" s="192"/>
      <c r="J51881" s="192"/>
    </row>
    <row r="51882" spans="9:10" ht="15.75">
      <c r="I51882" s="192"/>
      <c r="J51882" s="192"/>
    </row>
    <row r="51883" spans="9:10" ht="15.75">
      <c r="I51883" s="192"/>
      <c r="J51883" s="192"/>
    </row>
    <row r="51884" spans="9:10" ht="15.75">
      <c r="I51884" s="192"/>
      <c r="J51884" s="192"/>
    </row>
    <row r="51885" spans="9:10" ht="15.75">
      <c r="I51885" s="192"/>
      <c r="J51885" s="192"/>
    </row>
    <row r="51886" spans="9:10" ht="15.75">
      <c r="I51886" s="192"/>
      <c r="J51886" s="192"/>
    </row>
    <row r="51887" spans="9:10" ht="15.75">
      <c r="I51887" s="192"/>
      <c r="J51887" s="192"/>
    </row>
    <row r="51888" spans="9:10" ht="15.75">
      <c r="I51888" s="192"/>
      <c r="J51888" s="192"/>
    </row>
    <row r="51889" spans="9:10" ht="15.75">
      <c r="I51889" s="192"/>
      <c r="J51889" s="192"/>
    </row>
    <row r="51890" spans="9:10" ht="15.75">
      <c r="I51890" s="192"/>
      <c r="J51890" s="192"/>
    </row>
    <row r="51891" spans="9:10" ht="15.75">
      <c r="I51891" s="192"/>
      <c r="J51891" s="192"/>
    </row>
    <row r="51892" spans="9:10" ht="15.75">
      <c r="I51892" s="192"/>
      <c r="J51892" s="192"/>
    </row>
    <row r="51893" spans="9:10" ht="15.75">
      <c r="I51893" s="192"/>
      <c r="J51893" s="192"/>
    </row>
    <row r="51894" spans="9:10" ht="15.75">
      <c r="I51894" s="192"/>
      <c r="J51894" s="192"/>
    </row>
    <row r="51895" spans="9:10" ht="15.75">
      <c r="I51895" s="192"/>
      <c r="J51895" s="192"/>
    </row>
    <row r="51896" spans="9:10" ht="15.75">
      <c r="I51896" s="192"/>
      <c r="J51896" s="192"/>
    </row>
    <row r="51897" spans="9:10" ht="15.75">
      <c r="I51897" s="192"/>
      <c r="J51897" s="192"/>
    </row>
    <row r="51898" spans="9:10" ht="15.75">
      <c r="I51898" s="192"/>
      <c r="J51898" s="192"/>
    </row>
    <row r="51899" spans="9:10" ht="15.75">
      <c r="I51899" s="192"/>
      <c r="J51899" s="192"/>
    </row>
    <row r="51900" spans="9:10" ht="15.75">
      <c r="I51900" s="192"/>
      <c r="J51900" s="192"/>
    </row>
    <row r="51901" spans="9:10" ht="15.75">
      <c r="I51901" s="192"/>
      <c r="J51901" s="192"/>
    </row>
    <row r="51902" spans="9:10" ht="15.75">
      <c r="I51902" s="192"/>
      <c r="J51902" s="192"/>
    </row>
    <row r="51903" spans="9:10" ht="15.75">
      <c r="I51903" s="192"/>
      <c r="J51903" s="192"/>
    </row>
    <row r="51904" spans="9:10" ht="15.75">
      <c r="I51904" s="192"/>
      <c r="J51904" s="192"/>
    </row>
    <row r="51905" spans="9:10" ht="15.75">
      <c r="I51905" s="192"/>
      <c r="J51905" s="192"/>
    </row>
    <row r="51906" spans="9:10" ht="15.75">
      <c r="I51906" s="192"/>
      <c r="J51906" s="192"/>
    </row>
    <row r="51907" spans="9:10" ht="15.75">
      <c r="I51907" s="192"/>
      <c r="J51907" s="192"/>
    </row>
    <row r="51908" spans="9:10" ht="15.75">
      <c r="I51908" s="192"/>
      <c r="J51908" s="192"/>
    </row>
    <row r="51909" spans="9:10" ht="15.75">
      <c r="I51909" s="192"/>
      <c r="J51909" s="192"/>
    </row>
    <row r="51910" spans="9:10" ht="15.75">
      <c r="I51910" s="192"/>
      <c r="J51910" s="192"/>
    </row>
    <row r="51911" spans="9:10" ht="15.75">
      <c r="I51911" s="192"/>
      <c r="J51911" s="192"/>
    </row>
    <row r="51912" spans="9:10" ht="15.75">
      <c r="I51912" s="192"/>
      <c r="J51912" s="192"/>
    </row>
    <row r="51913" spans="9:10" ht="15.75">
      <c r="I51913" s="192"/>
      <c r="J51913" s="192"/>
    </row>
    <row r="51914" spans="9:10" ht="15.75">
      <c r="I51914" s="192"/>
      <c r="J51914" s="192"/>
    </row>
    <row r="51915" spans="9:10" ht="15.75">
      <c r="I51915" s="192"/>
      <c r="J51915" s="192"/>
    </row>
    <row r="51916" spans="9:10" ht="15.75">
      <c r="I51916" s="192"/>
      <c r="J51916" s="192"/>
    </row>
    <row r="51917" spans="9:10" ht="15.75">
      <c r="I51917" s="192"/>
      <c r="J51917" s="192"/>
    </row>
    <row r="51918" spans="9:10" ht="15.75">
      <c r="I51918" s="192"/>
      <c r="J51918" s="192"/>
    </row>
    <row r="51919" spans="9:10" ht="15.75">
      <c r="I51919" s="192"/>
      <c r="J51919" s="192"/>
    </row>
    <row r="51920" spans="9:10" ht="15.75">
      <c r="I51920" s="192"/>
      <c r="J51920" s="192"/>
    </row>
    <row r="51921" spans="9:10" ht="15.75">
      <c r="I51921" s="192"/>
      <c r="J51921" s="192"/>
    </row>
    <row r="51922" spans="9:10" ht="15.75">
      <c r="I51922" s="192"/>
      <c r="J51922" s="192"/>
    </row>
    <row r="51923" spans="9:10" ht="15.75">
      <c r="I51923" s="192"/>
      <c r="J51923" s="192"/>
    </row>
    <row r="51924" spans="9:10" ht="15.75">
      <c r="I51924" s="192"/>
      <c r="J51924" s="192"/>
    </row>
    <row r="51925" spans="9:10" ht="15.75">
      <c r="I51925" s="192"/>
      <c r="J51925" s="192"/>
    </row>
    <row r="51926" spans="9:10" ht="15.75">
      <c r="I51926" s="192"/>
      <c r="J51926" s="192"/>
    </row>
    <row r="51927" spans="9:10" ht="15.75">
      <c r="I51927" s="192"/>
      <c r="J51927" s="192"/>
    </row>
    <row r="51928" spans="9:10" ht="15.75">
      <c r="I51928" s="192"/>
      <c r="J51928" s="192"/>
    </row>
    <row r="51929" spans="9:10" ht="15.75">
      <c r="I51929" s="192"/>
      <c r="J51929" s="192"/>
    </row>
    <row r="51930" spans="9:10" ht="15.75">
      <c r="I51930" s="192"/>
      <c r="J51930" s="192"/>
    </row>
    <row r="51931" spans="9:10" ht="15.75">
      <c r="I51931" s="192"/>
      <c r="J51931" s="192"/>
    </row>
    <row r="51932" spans="9:10" ht="15.75">
      <c r="I51932" s="192"/>
      <c r="J51932" s="192"/>
    </row>
    <row r="51933" spans="9:10" ht="15.75">
      <c r="I51933" s="192"/>
      <c r="J51933" s="192"/>
    </row>
    <row r="51934" spans="9:10" ht="15.75">
      <c r="I51934" s="192"/>
      <c r="J51934" s="192"/>
    </row>
    <row r="51935" spans="9:10" ht="15.75">
      <c r="I51935" s="192"/>
      <c r="J51935" s="192"/>
    </row>
    <row r="51936" spans="9:10" ht="15.75">
      <c r="I51936" s="192"/>
      <c r="J51936" s="192"/>
    </row>
    <row r="51937" spans="9:10" ht="15.75">
      <c r="I51937" s="192"/>
      <c r="J51937" s="192"/>
    </row>
    <row r="51938" spans="9:10" ht="15.75">
      <c r="I51938" s="192"/>
      <c r="J51938" s="192"/>
    </row>
    <row r="51939" spans="9:10" ht="15.75">
      <c r="I51939" s="192"/>
      <c r="J51939" s="192"/>
    </row>
    <row r="51940" spans="9:10" ht="15.75">
      <c r="I51940" s="192"/>
      <c r="J51940" s="192"/>
    </row>
    <row r="51941" spans="9:10" ht="15.75">
      <c r="I51941" s="192"/>
      <c r="J51941" s="192"/>
    </row>
    <row r="51942" spans="9:10" ht="15.75">
      <c r="I51942" s="192"/>
      <c r="J51942" s="192"/>
    </row>
    <row r="51943" spans="9:10" ht="15.75">
      <c r="I51943" s="192"/>
      <c r="J51943" s="192"/>
    </row>
    <row r="51944" spans="9:10" ht="15.75">
      <c r="I51944" s="192"/>
      <c r="J51944" s="192"/>
    </row>
    <row r="51945" spans="9:10" ht="15.75">
      <c r="I51945" s="192"/>
      <c r="J51945" s="192"/>
    </row>
    <row r="51946" spans="9:10" ht="15.75">
      <c r="I51946" s="192"/>
      <c r="J51946" s="192"/>
    </row>
    <row r="51947" spans="9:10" ht="15.75">
      <c r="I51947" s="192"/>
      <c r="J51947" s="192"/>
    </row>
    <row r="51948" spans="9:10" ht="15.75">
      <c r="I51948" s="192"/>
      <c r="J51948" s="192"/>
    </row>
    <row r="51949" spans="9:10" ht="15.75">
      <c r="I51949" s="192"/>
      <c r="J51949" s="192"/>
    </row>
    <row r="51950" spans="9:10" ht="15.75">
      <c r="I51950" s="192"/>
      <c r="J51950" s="192"/>
    </row>
    <row r="51951" spans="9:10" ht="15.75">
      <c r="I51951" s="192"/>
      <c r="J51951" s="192"/>
    </row>
    <row r="51952" spans="9:10" ht="15.75">
      <c r="I51952" s="192"/>
      <c r="J51952" s="192"/>
    </row>
    <row r="51953" spans="9:10" ht="15.75">
      <c r="I51953" s="192"/>
      <c r="J51953" s="192"/>
    </row>
    <row r="51954" spans="9:10" ht="15.75">
      <c r="I51954" s="192"/>
      <c r="J51954" s="192"/>
    </row>
    <row r="51955" spans="9:10" ht="15.75">
      <c r="I51955" s="192"/>
      <c r="J51955" s="192"/>
    </row>
    <row r="51956" spans="9:10" ht="15.75">
      <c r="I51956" s="192"/>
      <c r="J51956" s="192"/>
    </row>
    <row r="51957" spans="9:10" ht="15.75">
      <c r="I51957" s="192"/>
      <c r="J51957" s="192"/>
    </row>
    <row r="51958" spans="9:10" ht="15.75">
      <c r="I51958" s="192"/>
      <c r="J51958" s="192"/>
    </row>
    <row r="51959" spans="9:10" ht="15.75">
      <c r="I51959" s="192"/>
      <c r="J51959" s="192"/>
    </row>
    <row r="51960" spans="9:10" ht="15.75">
      <c r="I51960" s="192"/>
      <c r="J51960" s="192"/>
    </row>
    <row r="51961" spans="9:10" ht="15.75">
      <c r="I51961" s="192"/>
      <c r="J51961" s="192"/>
    </row>
    <row r="51962" spans="9:10" ht="15.75">
      <c r="I51962" s="192"/>
      <c r="J51962" s="192"/>
    </row>
    <row r="51963" spans="9:10" ht="15.75">
      <c r="I51963" s="192"/>
      <c r="J51963" s="192"/>
    </row>
    <row r="51964" spans="9:10" ht="15.75">
      <c r="I51964" s="192"/>
      <c r="J51964" s="192"/>
    </row>
    <row r="51965" spans="9:10" ht="15.75">
      <c r="I51965" s="192"/>
      <c r="J51965" s="192"/>
    </row>
    <row r="51966" spans="9:10" ht="15.75">
      <c r="I51966" s="192"/>
      <c r="J51966" s="192"/>
    </row>
    <row r="51967" spans="9:10" ht="15.75">
      <c r="I51967" s="192"/>
      <c r="J51967" s="192"/>
    </row>
    <row r="51968" spans="9:10" ht="15.75">
      <c r="I51968" s="192"/>
      <c r="J51968" s="192"/>
    </row>
    <row r="51969" spans="9:10" ht="15.75">
      <c r="I51969" s="192"/>
      <c r="J51969" s="192"/>
    </row>
    <row r="51970" spans="9:10" ht="15.75">
      <c r="I51970" s="192"/>
      <c r="J51970" s="192"/>
    </row>
    <row r="51971" spans="9:10" ht="15.75">
      <c r="I51971" s="192"/>
      <c r="J51971" s="192"/>
    </row>
    <row r="51972" spans="9:10" ht="15.75">
      <c r="I51972" s="192"/>
      <c r="J51972" s="192"/>
    </row>
    <row r="51973" spans="9:10" ht="15.75">
      <c r="I51973" s="192"/>
      <c r="J51973" s="192"/>
    </row>
    <row r="51974" spans="9:10" ht="15.75">
      <c r="I51974" s="192"/>
      <c r="J51974" s="192"/>
    </row>
    <row r="51975" spans="9:10" ht="15.75">
      <c r="I51975" s="192"/>
      <c r="J51975" s="192"/>
    </row>
    <row r="51976" spans="9:10" ht="15.75">
      <c r="I51976" s="192"/>
      <c r="J51976" s="192"/>
    </row>
    <row r="51977" spans="9:10" ht="15.75">
      <c r="I51977" s="192"/>
      <c r="J51977" s="192"/>
    </row>
    <row r="51978" spans="9:10" ht="15.75">
      <c r="I51978" s="192"/>
      <c r="J51978" s="192"/>
    </row>
    <row r="51979" spans="9:10" ht="15.75">
      <c r="I51979" s="192"/>
      <c r="J51979" s="192"/>
    </row>
    <row r="51980" spans="9:10" ht="15.75">
      <c r="I51980" s="192"/>
      <c r="J51980" s="192"/>
    </row>
    <row r="51981" spans="9:10" ht="15.75">
      <c r="I51981" s="192"/>
      <c r="J51981" s="192"/>
    </row>
    <row r="51982" spans="9:10" ht="15.75">
      <c r="I51982" s="192"/>
      <c r="J51982" s="192"/>
    </row>
    <row r="51983" spans="9:10" ht="15.75">
      <c r="I51983" s="192"/>
      <c r="J51983" s="192"/>
    </row>
    <row r="51984" spans="9:10" ht="15.75">
      <c r="I51984" s="192"/>
      <c r="J51984" s="192"/>
    </row>
    <row r="51985" spans="9:10" ht="15.75">
      <c r="I51985" s="192"/>
      <c r="J51985" s="192"/>
    </row>
    <row r="51986" spans="9:10" ht="15.75">
      <c r="I51986" s="192"/>
      <c r="J51986" s="192"/>
    </row>
    <row r="51987" spans="9:10" ht="15.75">
      <c r="I51987" s="192"/>
      <c r="J51987" s="192"/>
    </row>
    <row r="51988" spans="9:10" ht="15.75">
      <c r="I51988" s="192"/>
      <c r="J51988" s="192"/>
    </row>
    <row r="51989" spans="9:10" ht="15.75">
      <c r="I51989" s="192"/>
      <c r="J51989" s="192"/>
    </row>
    <row r="51990" spans="9:10" ht="15.75">
      <c r="I51990" s="192"/>
      <c r="J51990" s="192"/>
    </row>
    <row r="51991" spans="9:10" ht="15.75">
      <c r="I51991" s="192"/>
      <c r="J51991" s="192"/>
    </row>
    <row r="51992" spans="9:10" ht="15.75">
      <c r="I51992" s="192"/>
      <c r="J51992" s="192"/>
    </row>
    <row r="51993" spans="9:10" ht="15.75">
      <c r="I51993" s="192"/>
      <c r="J51993" s="192"/>
    </row>
    <row r="51994" spans="9:10" ht="15.75">
      <c r="I51994" s="192"/>
      <c r="J51994" s="192"/>
    </row>
    <row r="51995" spans="9:10" ht="15.75">
      <c r="I51995" s="192"/>
      <c r="J51995" s="192"/>
    </row>
    <row r="51996" spans="9:10" ht="15.75">
      <c r="I51996" s="192"/>
      <c r="J51996" s="192"/>
    </row>
    <row r="51997" spans="9:10" ht="15.75">
      <c r="I51997" s="192"/>
      <c r="J51997" s="192"/>
    </row>
    <row r="51998" spans="9:10" ht="15.75">
      <c r="I51998" s="192"/>
      <c r="J51998" s="192"/>
    </row>
    <row r="51999" spans="9:10" ht="15.75">
      <c r="I51999" s="192"/>
      <c r="J51999" s="192"/>
    </row>
    <row r="52000" spans="9:10" ht="15.75">
      <c r="I52000" s="192"/>
      <c r="J52000" s="192"/>
    </row>
    <row r="52001" spans="9:10" ht="15.75">
      <c r="I52001" s="192"/>
      <c r="J52001" s="192"/>
    </row>
    <row r="52002" spans="9:10" ht="15.75">
      <c r="I52002" s="192"/>
      <c r="J52002" s="192"/>
    </row>
    <row r="52003" spans="9:10" ht="15.75">
      <c r="I52003" s="192"/>
      <c r="J52003" s="192"/>
    </row>
    <row r="52004" spans="9:10" ht="15.75">
      <c r="I52004" s="192"/>
      <c r="J52004" s="192"/>
    </row>
    <row r="52005" spans="9:10" ht="15.75">
      <c r="I52005" s="192"/>
      <c r="J52005" s="192"/>
    </row>
    <row r="52006" spans="9:10" ht="15.75">
      <c r="I52006" s="192"/>
      <c r="J52006" s="192"/>
    </row>
    <row r="52007" spans="9:10" ht="15.75">
      <c r="I52007" s="192"/>
      <c r="J52007" s="192"/>
    </row>
    <row r="52008" spans="9:10" ht="15.75">
      <c r="I52008" s="192"/>
      <c r="J52008" s="192"/>
    </row>
    <row r="52009" spans="9:10" ht="15.75">
      <c r="I52009" s="192"/>
      <c r="J52009" s="192"/>
    </row>
    <row r="52010" spans="9:10" ht="15.75">
      <c r="I52010" s="192"/>
      <c r="J52010" s="192"/>
    </row>
    <row r="52011" spans="9:10" ht="15.75">
      <c r="I52011" s="192"/>
      <c r="J52011" s="192"/>
    </row>
    <row r="52012" spans="9:10" ht="15.75">
      <c r="I52012" s="192"/>
      <c r="J52012" s="192"/>
    </row>
    <row r="52013" spans="9:10" ht="15.75">
      <c r="I52013" s="192"/>
      <c r="J52013" s="192"/>
    </row>
    <row r="52014" spans="9:10" ht="15.75">
      <c r="I52014" s="192"/>
      <c r="J52014" s="192"/>
    </row>
    <row r="52015" spans="9:10" ht="15.75">
      <c r="I52015" s="192"/>
      <c r="J52015" s="192"/>
    </row>
    <row r="52016" spans="9:10" ht="15.75">
      <c r="I52016" s="192"/>
      <c r="J52016" s="192"/>
    </row>
    <row r="52017" spans="9:10" ht="15.75">
      <c r="I52017" s="192"/>
      <c r="J52017" s="192"/>
    </row>
    <row r="52018" spans="9:10" ht="15.75">
      <c r="I52018" s="192"/>
      <c r="J52018" s="192"/>
    </row>
    <row r="52019" spans="9:10" ht="15.75">
      <c r="I52019" s="192"/>
      <c r="J52019" s="192"/>
    </row>
    <row r="52020" spans="9:10" ht="15.75">
      <c r="I52020" s="192"/>
      <c r="J52020" s="192"/>
    </row>
    <row r="52021" spans="9:10" ht="15.75">
      <c r="I52021" s="192"/>
      <c r="J52021" s="192"/>
    </row>
    <row r="52022" spans="9:10" ht="15.75">
      <c r="I52022" s="192"/>
      <c r="J52022" s="192"/>
    </row>
    <row r="52023" spans="9:10" ht="15.75">
      <c r="I52023" s="192"/>
      <c r="J52023" s="192"/>
    </row>
    <row r="52024" spans="9:10" ht="15.75">
      <c r="I52024" s="192"/>
      <c r="J52024" s="192"/>
    </row>
    <row r="52025" spans="9:10" ht="15.75">
      <c r="I52025" s="192"/>
      <c r="J52025" s="192"/>
    </row>
    <row r="52026" spans="9:10" ht="15.75">
      <c r="I52026" s="192"/>
      <c r="J52026" s="192"/>
    </row>
    <row r="52027" spans="9:10" ht="15.75">
      <c r="I52027" s="192"/>
      <c r="J52027" s="192"/>
    </row>
    <row r="52028" spans="9:10" ht="15.75">
      <c r="I52028" s="192"/>
      <c r="J52028" s="192"/>
    </row>
    <row r="52029" spans="9:10" ht="15.75">
      <c r="I52029" s="192"/>
      <c r="J52029" s="192"/>
    </row>
    <row r="52030" spans="9:10" ht="15.75">
      <c r="I52030" s="192"/>
      <c r="J52030" s="192"/>
    </row>
    <row r="52031" spans="9:10" ht="15.75">
      <c r="I52031" s="192"/>
      <c r="J52031" s="192"/>
    </row>
    <row r="52032" spans="9:10" ht="15.75">
      <c r="I52032" s="192"/>
      <c r="J52032" s="192"/>
    </row>
    <row r="52033" spans="9:10" ht="15.75">
      <c r="I52033" s="192"/>
      <c r="J52033" s="192"/>
    </row>
    <row r="52034" spans="9:10" ht="15.75">
      <c r="I52034" s="192"/>
      <c r="J52034" s="192"/>
    </row>
    <row r="52035" spans="9:10" ht="15.75">
      <c r="I52035" s="192"/>
      <c r="J52035" s="192"/>
    </row>
    <row r="52036" spans="9:10" ht="15.75">
      <c r="I52036" s="192"/>
      <c r="J52036" s="192"/>
    </row>
    <row r="52037" spans="9:10" ht="15.75">
      <c r="I52037" s="192"/>
      <c r="J52037" s="192"/>
    </row>
    <row r="52038" spans="9:10" ht="15.75">
      <c r="I52038" s="192"/>
      <c r="J52038" s="192"/>
    </row>
    <row r="52039" spans="9:10" ht="15.75">
      <c r="I52039" s="192"/>
      <c r="J52039" s="192"/>
    </row>
    <row r="52040" spans="9:10" ht="15.75">
      <c r="I52040" s="192"/>
      <c r="J52040" s="192"/>
    </row>
    <row r="52041" spans="9:10" ht="15.75">
      <c r="I52041" s="192"/>
      <c r="J52041" s="192"/>
    </row>
    <row r="52042" spans="9:10" ht="15.75">
      <c r="I52042" s="192"/>
      <c r="J52042" s="192"/>
    </row>
    <row r="52043" spans="9:10" ht="15.75">
      <c r="I52043" s="192"/>
      <c r="J52043" s="192"/>
    </row>
    <row r="52044" spans="9:10" ht="15.75">
      <c r="I52044" s="192"/>
      <c r="J52044" s="192"/>
    </row>
    <row r="52045" spans="9:10" ht="15.75">
      <c r="I52045" s="192"/>
      <c r="J52045" s="192"/>
    </row>
    <row r="52046" spans="9:10" ht="15.75">
      <c r="I52046" s="192"/>
      <c r="J52046" s="192"/>
    </row>
    <row r="52047" spans="9:10" ht="15.75">
      <c r="I52047" s="192"/>
      <c r="J52047" s="192"/>
    </row>
    <row r="52048" spans="9:10" ht="15.75">
      <c r="I52048" s="192"/>
      <c r="J52048" s="192"/>
    </row>
    <row r="52049" spans="9:10" ht="15.75">
      <c r="I52049" s="192"/>
      <c r="J52049" s="192"/>
    </row>
    <row r="52050" spans="9:10" ht="15.75">
      <c r="I52050" s="192"/>
      <c r="J52050" s="192"/>
    </row>
    <row r="52051" spans="9:10" ht="15.75">
      <c r="I52051" s="192"/>
      <c r="J52051" s="192"/>
    </row>
    <row r="52052" spans="9:10" ht="15.75">
      <c r="I52052" s="192"/>
      <c r="J52052" s="192"/>
    </row>
    <row r="52053" spans="9:10" ht="15.75">
      <c r="I52053" s="192"/>
      <c r="J52053" s="192"/>
    </row>
    <row r="52054" spans="9:10" ht="15.75">
      <c r="I52054" s="192"/>
      <c r="J52054" s="192"/>
    </row>
    <row r="52055" spans="9:10" ht="15.75">
      <c r="I52055" s="192"/>
      <c r="J52055" s="192"/>
    </row>
    <row r="52056" spans="9:10" ht="15.75">
      <c r="I52056" s="192"/>
      <c r="J52056" s="192"/>
    </row>
    <row r="52057" spans="9:10" ht="15.75">
      <c r="I52057" s="192"/>
      <c r="J52057" s="192"/>
    </row>
    <row r="52058" spans="9:10" ht="15.75">
      <c r="I52058" s="192"/>
      <c r="J52058" s="192"/>
    </row>
    <row r="52059" spans="9:10" ht="15.75">
      <c r="I52059" s="192"/>
      <c r="J52059" s="192"/>
    </row>
    <row r="52060" spans="9:10" ht="15.75">
      <c r="I52060" s="192"/>
      <c r="J52060" s="192"/>
    </row>
    <row r="52061" spans="9:10" ht="15.75">
      <c r="I52061" s="192"/>
      <c r="J52061" s="192"/>
    </row>
    <row r="52062" spans="9:10" ht="15.75">
      <c r="I52062" s="192"/>
      <c r="J52062" s="192"/>
    </row>
    <row r="52063" spans="9:10" ht="15.75">
      <c r="I52063" s="192"/>
      <c r="J52063" s="192"/>
    </row>
    <row r="52064" spans="9:10" ht="15.75">
      <c r="I52064" s="192"/>
      <c r="J52064" s="192"/>
    </row>
    <row r="52065" spans="9:10" ht="15.75">
      <c r="I52065" s="192"/>
      <c r="J52065" s="192"/>
    </row>
    <row r="52066" spans="9:10" ht="15.75">
      <c r="I52066" s="192"/>
      <c r="J52066" s="192"/>
    </row>
    <row r="52067" spans="9:10" ht="15.75">
      <c r="I52067" s="192"/>
      <c r="J52067" s="192"/>
    </row>
    <row r="52068" spans="9:10" ht="15.75">
      <c r="I52068" s="192"/>
      <c r="J52068" s="192"/>
    </row>
    <row r="52069" spans="9:10" ht="15.75">
      <c r="I52069" s="192"/>
      <c r="J52069" s="192"/>
    </row>
    <row r="52070" spans="9:10" ht="15.75">
      <c r="I52070" s="192"/>
      <c r="J52070" s="192"/>
    </row>
    <row r="52071" spans="9:10" ht="15.75">
      <c r="I52071" s="192"/>
      <c r="J52071" s="192"/>
    </row>
    <row r="52072" spans="9:10" ht="15.75">
      <c r="I52072" s="192"/>
      <c r="J52072" s="192"/>
    </row>
    <row r="52073" spans="9:10" ht="15.75">
      <c r="I52073" s="192"/>
      <c r="J52073" s="192"/>
    </row>
    <row r="52074" spans="9:10" ht="15.75">
      <c r="I52074" s="192"/>
      <c r="J52074" s="192"/>
    </row>
    <row r="52075" spans="9:10" ht="15.75">
      <c r="I52075" s="192"/>
      <c r="J52075" s="192"/>
    </row>
    <row r="52076" spans="9:10" ht="15.75">
      <c r="I52076" s="192"/>
      <c r="J52076" s="192"/>
    </row>
    <row r="52077" spans="9:10" ht="15.75">
      <c r="I52077" s="192"/>
      <c r="J52077" s="192"/>
    </row>
    <row r="52078" spans="9:10" ht="15.75">
      <c r="I52078" s="192"/>
      <c r="J52078" s="192"/>
    </row>
    <row r="52079" spans="9:10" ht="15.75">
      <c r="I52079" s="192"/>
      <c r="J52079" s="192"/>
    </row>
    <row r="52080" spans="9:10" ht="15.75">
      <c r="I52080" s="192"/>
      <c r="J52080" s="192"/>
    </row>
    <row r="52081" spans="9:10" ht="15.75">
      <c r="I52081" s="192"/>
      <c r="J52081" s="192"/>
    </row>
    <row r="52082" spans="9:10" ht="15.75">
      <c r="I52082" s="192"/>
      <c r="J52082" s="192"/>
    </row>
    <row r="52083" spans="9:10" ht="15.75">
      <c r="I52083" s="192"/>
      <c r="J52083" s="192"/>
    </row>
    <row r="52084" spans="9:10" ht="15.75">
      <c r="I52084" s="192"/>
      <c r="J52084" s="192"/>
    </row>
    <row r="52085" spans="9:10" ht="15.75">
      <c r="I52085" s="192"/>
      <c r="J52085" s="192"/>
    </row>
    <row r="52086" spans="9:10" ht="15.75">
      <c r="I52086" s="192"/>
      <c r="J52086" s="192"/>
    </row>
    <row r="52087" spans="9:10" ht="15.75">
      <c r="I52087" s="192"/>
      <c r="J52087" s="192"/>
    </row>
    <row r="52088" spans="9:10" ht="15.75">
      <c r="I52088" s="192"/>
      <c r="J52088" s="192"/>
    </row>
    <row r="52089" spans="9:10" ht="15.75">
      <c r="I52089" s="192"/>
      <c r="J52089" s="192"/>
    </row>
    <row r="52090" spans="9:10" ht="15.75">
      <c r="I52090" s="192"/>
      <c r="J52090" s="192"/>
    </row>
    <row r="52091" spans="9:10" ht="15.75">
      <c r="I52091" s="192"/>
      <c r="J52091" s="192"/>
    </row>
    <row r="52092" spans="9:10" ht="15.75">
      <c r="I52092" s="192"/>
      <c r="J52092" s="192"/>
    </row>
    <row r="52093" spans="9:10" ht="15.75">
      <c r="I52093" s="192"/>
      <c r="J52093" s="192"/>
    </row>
    <row r="52094" spans="9:10" ht="15.75">
      <c r="I52094" s="192"/>
      <c r="J52094" s="192"/>
    </row>
    <row r="52095" spans="9:10" ht="15.75">
      <c r="I52095" s="192"/>
      <c r="J52095" s="192"/>
    </row>
    <row r="52096" spans="9:10" ht="15.75">
      <c r="I52096" s="192"/>
      <c r="J52096" s="192"/>
    </row>
    <row r="52097" spans="9:10" ht="15.75">
      <c r="I52097" s="192"/>
      <c r="J52097" s="192"/>
    </row>
    <row r="52098" spans="9:10" ht="15.75">
      <c r="I52098" s="192"/>
      <c r="J52098" s="192"/>
    </row>
    <row r="52099" spans="9:10" ht="15.75">
      <c r="I52099" s="192"/>
      <c r="J52099" s="192"/>
    </row>
    <row r="52100" spans="9:10" ht="15.75">
      <c r="I52100" s="192"/>
      <c r="J52100" s="192"/>
    </row>
    <row r="52101" spans="9:10" ht="15.75">
      <c r="I52101" s="192"/>
      <c r="J52101" s="192"/>
    </row>
    <row r="52102" spans="9:10" ht="15.75">
      <c r="I52102" s="192"/>
      <c r="J52102" s="192"/>
    </row>
    <row r="52103" spans="9:10" ht="15.75">
      <c r="I52103" s="192"/>
      <c r="J52103" s="192"/>
    </row>
    <row r="52104" spans="9:10" ht="15.75">
      <c r="I52104" s="192"/>
      <c r="J52104" s="192"/>
    </row>
    <row r="52105" spans="9:10" ht="15.75">
      <c r="I52105" s="192"/>
      <c r="J52105" s="192"/>
    </row>
    <row r="52106" spans="9:10" ht="15.75">
      <c r="I52106" s="192"/>
      <c r="J52106" s="192"/>
    </row>
    <row r="52107" spans="9:10" ht="15.75">
      <c r="I52107" s="192"/>
      <c r="J52107" s="192"/>
    </row>
    <row r="52108" spans="9:10" ht="15.75">
      <c r="I52108" s="192"/>
      <c r="J52108" s="192"/>
    </row>
    <row r="52109" spans="9:10" ht="15.75">
      <c r="I52109" s="192"/>
      <c r="J52109" s="192"/>
    </row>
    <row r="52110" spans="9:10" ht="15.75">
      <c r="I52110" s="192"/>
      <c r="J52110" s="192"/>
    </row>
    <row r="52111" spans="9:10" ht="15.75">
      <c r="I52111" s="192"/>
      <c r="J52111" s="192"/>
    </row>
    <row r="52112" spans="9:10" ht="15.75">
      <c r="I52112" s="192"/>
      <c r="J52112" s="192"/>
    </row>
    <row r="52113" spans="9:10" ht="15.75">
      <c r="I52113" s="192"/>
      <c r="J52113" s="192"/>
    </row>
    <row r="52114" spans="9:10" ht="15.75">
      <c r="I52114" s="192"/>
      <c r="J52114" s="192"/>
    </row>
    <row r="52115" spans="9:10" ht="15.75">
      <c r="I52115" s="192"/>
      <c r="J52115" s="192"/>
    </row>
    <row r="52116" spans="9:10" ht="15.75">
      <c r="I52116" s="192"/>
      <c r="J52116" s="192"/>
    </row>
    <row r="52117" spans="9:10" ht="15.75">
      <c r="I52117" s="192"/>
      <c r="J52117" s="192"/>
    </row>
    <row r="52118" spans="9:10" ht="15.75">
      <c r="I52118" s="192"/>
      <c r="J52118" s="192"/>
    </row>
    <row r="52119" spans="9:10" ht="15.75">
      <c r="I52119" s="192"/>
      <c r="J52119" s="192"/>
    </row>
    <row r="52120" spans="9:10" ht="15.75">
      <c r="I52120" s="192"/>
      <c r="J52120" s="192"/>
    </row>
    <row r="52121" spans="9:10" ht="15.75">
      <c r="I52121" s="192"/>
      <c r="J52121" s="192"/>
    </row>
    <row r="52122" spans="9:10" ht="15.75">
      <c r="I52122" s="192"/>
      <c r="J52122" s="192"/>
    </row>
    <row r="52123" spans="9:10" ht="15.75">
      <c r="I52123" s="192"/>
      <c r="J52123" s="192"/>
    </row>
    <row r="52124" spans="9:10" ht="15.75">
      <c r="I52124" s="192"/>
      <c r="J52124" s="192"/>
    </row>
    <row r="52125" spans="9:10" ht="15.75">
      <c r="I52125" s="192"/>
      <c r="J52125" s="192"/>
    </row>
    <row r="52126" spans="9:10" ht="15.75">
      <c r="I52126" s="192"/>
      <c r="J52126" s="192"/>
    </row>
    <row r="52127" spans="9:10" ht="15.75">
      <c r="I52127" s="192"/>
      <c r="J52127" s="192"/>
    </row>
    <row r="52128" spans="9:10" ht="15.75">
      <c r="I52128" s="192"/>
      <c r="J52128" s="192"/>
    </row>
    <row r="52129" spans="9:10" ht="15.75">
      <c r="I52129" s="192"/>
      <c r="J52129" s="192"/>
    </row>
    <row r="52130" spans="9:10" ht="15.75">
      <c r="I52130" s="192"/>
      <c r="J52130" s="192"/>
    </row>
    <row r="52131" spans="9:10" ht="15.75">
      <c r="I52131" s="192"/>
      <c r="J52131" s="192"/>
    </row>
    <row r="52132" spans="9:10" ht="15.75">
      <c r="I52132" s="192"/>
      <c r="J52132" s="192"/>
    </row>
    <row r="52133" spans="9:10" ht="15.75">
      <c r="I52133" s="192"/>
      <c r="J52133" s="192"/>
    </row>
    <row r="52134" spans="9:10" ht="15.75">
      <c r="I52134" s="192"/>
      <c r="J52134" s="192"/>
    </row>
    <row r="52135" spans="9:10" ht="15.75">
      <c r="I52135" s="192"/>
      <c r="J52135" s="192"/>
    </row>
    <row r="52136" spans="9:10" ht="15.75">
      <c r="I52136" s="192"/>
      <c r="J52136" s="192"/>
    </row>
    <row r="52137" spans="9:10" ht="15.75">
      <c r="I52137" s="192"/>
      <c r="J52137" s="192"/>
    </row>
    <row r="52138" spans="9:10" ht="15.75">
      <c r="I52138" s="192"/>
      <c r="J52138" s="192"/>
    </row>
    <row r="52139" spans="9:10" ht="15.75">
      <c r="I52139" s="192"/>
      <c r="J52139" s="192"/>
    </row>
    <row r="52140" spans="9:10" ht="15.75">
      <c r="I52140" s="192"/>
      <c r="J52140" s="192"/>
    </row>
    <row r="52141" spans="9:10" ht="15.75">
      <c r="I52141" s="192"/>
      <c r="J52141" s="192"/>
    </row>
    <row r="52142" spans="9:10" ht="15.75">
      <c r="I52142" s="192"/>
      <c r="J52142" s="192"/>
    </row>
    <row r="52143" spans="9:10" ht="15.75">
      <c r="I52143" s="192"/>
      <c r="J52143" s="192"/>
    </row>
    <row r="52144" spans="9:10" ht="15.75">
      <c r="I52144" s="192"/>
      <c r="J52144" s="192"/>
    </row>
    <row r="52145" spans="9:10" ht="15.75">
      <c r="I52145" s="192"/>
      <c r="J52145" s="192"/>
    </row>
    <row r="52146" spans="9:10" ht="15.75">
      <c r="I52146" s="192"/>
      <c r="J52146" s="192"/>
    </row>
    <row r="52147" spans="9:10" ht="15.75">
      <c r="I52147" s="192"/>
      <c r="J52147" s="192"/>
    </row>
    <row r="52148" spans="9:10" ht="15.75">
      <c r="I52148" s="192"/>
      <c r="J52148" s="192"/>
    </row>
    <row r="52149" spans="9:10" ht="15.75">
      <c r="I52149" s="192"/>
      <c r="J52149" s="192"/>
    </row>
    <row r="52150" spans="9:10" ht="15.75">
      <c r="I52150" s="192"/>
      <c r="J52150" s="192"/>
    </row>
    <row r="52151" spans="9:10" ht="15.75">
      <c r="I52151" s="192"/>
      <c r="J52151" s="192"/>
    </row>
    <row r="52152" spans="9:10" ht="15.75">
      <c r="I52152" s="192"/>
      <c r="J52152" s="192"/>
    </row>
    <row r="52153" spans="9:10" ht="15.75">
      <c r="I52153" s="192"/>
      <c r="J52153" s="192"/>
    </row>
    <row r="52154" spans="9:10" ht="15.75">
      <c r="I52154" s="192"/>
      <c r="J52154" s="192"/>
    </row>
    <row r="52155" spans="9:10" ht="15.75">
      <c r="I52155" s="192"/>
      <c r="J52155" s="192"/>
    </row>
    <row r="52156" spans="9:10" ht="15.75">
      <c r="I52156" s="192"/>
      <c r="J52156" s="192"/>
    </row>
    <row r="52157" spans="9:10" ht="15.75">
      <c r="I52157" s="192"/>
      <c r="J52157" s="192"/>
    </row>
    <row r="52158" spans="9:10" ht="15.75">
      <c r="I52158" s="192"/>
      <c r="J52158" s="192"/>
    </row>
    <row r="52159" spans="9:10" ht="15.75">
      <c r="I52159" s="192"/>
      <c r="J52159" s="192"/>
    </row>
    <row r="52160" spans="9:10" ht="15.75">
      <c r="I52160" s="192"/>
      <c r="J52160" s="192"/>
    </row>
    <row r="52161" spans="9:10" ht="15.75">
      <c r="I52161" s="192"/>
      <c r="J52161" s="192"/>
    </row>
    <row r="52162" spans="9:10" ht="15.75">
      <c r="I52162" s="192"/>
      <c r="J52162" s="192"/>
    </row>
    <row r="52163" spans="9:10" ht="15.75">
      <c r="I52163" s="192"/>
      <c r="J52163" s="192"/>
    </row>
    <row r="52164" spans="9:10" ht="15.75">
      <c r="I52164" s="192"/>
      <c r="J52164" s="192"/>
    </row>
    <row r="52165" spans="9:10" ht="15.75">
      <c r="I52165" s="192"/>
      <c r="J52165" s="192"/>
    </row>
    <row r="52166" spans="9:10" ht="15.75">
      <c r="I52166" s="192"/>
      <c r="J52166" s="192"/>
    </row>
    <row r="52167" spans="9:10" ht="15.75">
      <c r="I52167" s="192"/>
      <c r="J52167" s="192"/>
    </row>
    <row r="52168" spans="9:10" ht="15.75">
      <c r="I52168" s="192"/>
      <c r="J52168" s="192"/>
    </row>
    <row r="52169" spans="9:10" ht="15.75">
      <c r="I52169" s="192"/>
      <c r="J52169" s="192"/>
    </row>
    <row r="52170" spans="9:10" ht="15.75">
      <c r="I52170" s="192"/>
      <c r="J52170" s="192"/>
    </row>
    <row r="52171" spans="9:10" ht="15.75">
      <c r="I52171" s="192"/>
      <c r="J52171" s="192"/>
    </row>
    <row r="52172" spans="9:10" ht="15.75">
      <c r="I52172" s="192"/>
      <c r="J52172" s="192"/>
    </row>
    <row r="52173" spans="9:10" ht="15.75">
      <c r="I52173" s="192"/>
      <c r="J52173" s="192"/>
    </row>
    <row r="52174" spans="9:10" ht="15.75">
      <c r="I52174" s="192"/>
      <c r="J52174" s="192"/>
    </row>
    <row r="52175" spans="9:10" ht="15.75">
      <c r="I52175" s="192"/>
      <c r="J52175" s="192"/>
    </row>
    <row r="52176" spans="9:10" ht="15.75">
      <c r="I52176" s="192"/>
      <c r="J52176" s="192"/>
    </row>
    <row r="52177" spans="9:10" ht="15.75">
      <c r="I52177" s="192"/>
      <c r="J52177" s="192"/>
    </row>
    <row r="52178" spans="9:10" ht="15.75">
      <c r="I52178" s="192"/>
      <c r="J52178" s="192"/>
    </row>
    <row r="52179" spans="9:10" ht="15.75">
      <c r="I52179" s="192"/>
      <c r="J52179" s="192"/>
    </row>
    <row r="52180" spans="9:10" ht="15.75">
      <c r="I52180" s="192"/>
      <c r="J52180" s="192"/>
    </row>
    <row r="52181" spans="9:10" ht="15.75">
      <c r="I52181" s="192"/>
      <c r="J52181" s="192"/>
    </row>
    <row r="52182" spans="9:10" ht="15.75">
      <c r="I52182" s="192"/>
      <c r="J52182" s="192"/>
    </row>
    <row r="52183" spans="9:10" ht="15.75">
      <c r="I52183" s="192"/>
      <c r="J52183" s="192"/>
    </row>
    <row r="52184" spans="9:10" ht="15.75">
      <c r="I52184" s="192"/>
      <c r="J52184" s="192"/>
    </row>
    <row r="52185" spans="9:10" ht="15.75">
      <c r="I52185" s="192"/>
      <c r="J52185" s="192"/>
    </row>
    <row r="52186" spans="9:10" ht="15.75">
      <c r="I52186" s="192"/>
      <c r="J52186" s="192"/>
    </row>
    <row r="52187" spans="9:10" ht="15.75">
      <c r="I52187" s="192"/>
      <c r="J52187" s="192"/>
    </row>
    <row r="52188" spans="9:10" ht="15.75">
      <c r="I52188" s="192"/>
      <c r="J52188" s="192"/>
    </row>
    <row r="52189" spans="9:10" ht="15.75">
      <c r="I52189" s="192"/>
      <c r="J52189" s="192"/>
    </row>
    <row r="52190" spans="9:10" ht="15.75">
      <c r="I52190" s="192"/>
      <c r="J52190" s="192"/>
    </row>
    <row r="52191" spans="9:10" ht="15.75">
      <c r="I52191" s="192"/>
      <c r="J52191" s="192"/>
    </row>
    <row r="52192" spans="9:10" ht="15.75">
      <c r="I52192" s="192"/>
      <c r="J52192" s="192"/>
    </row>
    <row r="52193" spans="9:10" ht="15.75">
      <c r="I52193" s="192"/>
      <c r="J52193" s="192"/>
    </row>
    <row r="52194" spans="9:10" ht="15.75">
      <c r="I52194" s="192"/>
      <c r="J52194" s="192"/>
    </row>
    <row r="52195" spans="9:10" ht="15.75">
      <c r="I52195" s="192"/>
      <c r="J52195" s="192"/>
    </row>
    <row r="52196" spans="9:10" ht="15.75">
      <c r="I52196" s="192"/>
      <c r="J52196" s="192"/>
    </row>
    <row r="52197" spans="9:10" ht="15.75">
      <c r="I52197" s="192"/>
      <c r="J52197" s="192"/>
    </row>
    <row r="52198" spans="9:10" ht="15.75">
      <c r="I52198" s="192"/>
      <c r="J52198" s="192"/>
    </row>
    <row r="52199" spans="9:10" ht="15.75">
      <c r="I52199" s="192"/>
      <c r="J52199" s="192"/>
    </row>
    <row r="52200" spans="9:10" ht="15.75">
      <c r="I52200" s="192"/>
      <c r="J52200" s="192"/>
    </row>
    <row r="52201" spans="9:10" ht="15.75">
      <c r="I52201" s="192"/>
      <c r="J52201" s="192"/>
    </row>
    <row r="52202" spans="9:10" ht="15.75">
      <c r="I52202" s="192"/>
      <c r="J52202" s="192"/>
    </row>
    <row r="52203" spans="9:10" ht="15.75">
      <c r="I52203" s="192"/>
      <c r="J52203" s="192"/>
    </row>
    <row r="52204" spans="9:10" ht="15.75">
      <c r="I52204" s="192"/>
      <c r="J52204" s="192"/>
    </row>
    <row r="52205" spans="9:10" ht="15.75">
      <c r="I52205" s="192"/>
      <c r="J52205" s="192"/>
    </row>
    <row r="52206" spans="9:10" ht="15.75">
      <c r="I52206" s="192"/>
      <c r="J52206" s="192"/>
    </row>
    <row r="52207" spans="9:10" ht="15.75">
      <c r="I52207" s="192"/>
      <c r="J52207" s="192"/>
    </row>
    <row r="52208" spans="9:10" ht="15.75">
      <c r="I52208" s="192"/>
      <c r="J52208" s="192"/>
    </row>
    <row r="52209" spans="9:10" ht="15.75">
      <c r="I52209" s="192"/>
      <c r="J52209" s="192"/>
    </row>
    <row r="52210" spans="9:10" ht="15.75">
      <c r="I52210" s="192"/>
      <c r="J52210" s="192"/>
    </row>
    <row r="52211" spans="9:10" ht="15.75">
      <c r="I52211" s="192"/>
      <c r="J52211" s="192"/>
    </row>
    <row r="52212" spans="9:10" ht="15.75">
      <c r="I52212" s="192"/>
      <c r="J52212" s="192"/>
    </row>
    <row r="52213" spans="9:10" ht="15.75">
      <c r="I52213" s="192"/>
      <c r="J52213" s="192"/>
    </row>
    <row r="52214" spans="9:10" ht="15.75">
      <c r="I52214" s="192"/>
      <c r="J52214" s="192"/>
    </row>
    <row r="52215" spans="9:10" ht="15.75">
      <c r="I52215" s="192"/>
      <c r="J52215" s="192"/>
    </row>
    <row r="52216" spans="9:10" ht="15.75">
      <c r="I52216" s="192"/>
      <c r="J52216" s="192"/>
    </row>
    <row r="52217" spans="9:10" ht="15.75">
      <c r="I52217" s="192"/>
      <c r="J52217" s="192"/>
    </row>
    <row r="52218" spans="9:10" ht="15.75">
      <c r="I52218" s="192"/>
      <c r="J52218" s="192"/>
    </row>
    <row r="52219" spans="9:10" ht="15.75">
      <c r="I52219" s="192"/>
      <c r="J52219" s="192"/>
    </row>
    <row r="52220" spans="9:10" ht="15.75">
      <c r="I52220" s="192"/>
      <c r="J52220" s="192"/>
    </row>
    <row r="52221" spans="9:10" ht="15.75">
      <c r="I52221" s="192"/>
      <c r="J52221" s="192"/>
    </row>
    <row r="52222" spans="9:10" ht="15.75">
      <c r="I52222" s="192"/>
      <c r="J52222" s="192"/>
    </row>
    <row r="52223" spans="9:10" ht="15.75">
      <c r="I52223" s="192"/>
      <c r="J52223" s="192"/>
    </row>
    <row r="52224" spans="9:10" ht="15.75">
      <c r="I52224" s="192"/>
      <c r="J52224" s="192"/>
    </row>
    <row r="52225" spans="9:10" ht="15.75">
      <c r="I52225" s="192"/>
      <c r="J52225" s="192"/>
    </row>
    <row r="52226" spans="9:10" ht="15.75">
      <c r="I52226" s="192"/>
      <c r="J52226" s="192"/>
    </row>
    <row r="52227" spans="9:10" ht="15.75">
      <c r="I52227" s="192"/>
      <c r="J52227" s="192"/>
    </row>
    <row r="52228" spans="9:10" ht="15.75">
      <c r="I52228" s="192"/>
      <c r="J52228" s="192"/>
    </row>
    <row r="52229" spans="9:10" ht="15.75">
      <c r="I52229" s="192"/>
      <c r="J52229" s="192"/>
    </row>
    <row r="52230" spans="9:10" ht="15.75">
      <c r="I52230" s="192"/>
      <c r="J52230" s="192"/>
    </row>
    <row r="52231" spans="9:10" ht="15.75">
      <c r="I52231" s="192"/>
      <c r="J52231" s="192"/>
    </row>
    <row r="52232" spans="9:10" ht="15.75">
      <c r="I52232" s="192"/>
      <c r="J52232" s="192"/>
    </row>
    <row r="52233" spans="9:10" ht="15.75">
      <c r="I52233" s="192"/>
      <c r="J52233" s="192"/>
    </row>
    <row r="52234" spans="9:10" ht="15.75">
      <c r="I52234" s="192"/>
      <c r="J52234" s="192"/>
    </row>
    <row r="52235" spans="9:10" ht="15.75">
      <c r="I52235" s="192"/>
      <c r="J52235" s="192"/>
    </row>
    <row r="52236" spans="9:10" ht="15.75">
      <c r="I52236" s="192"/>
      <c r="J52236" s="192"/>
    </row>
    <row r="52237" spans="9:10" ht="15.75">
      <c r="I52237" s="192"/>
      <c r="J52237" s="192"/>
    </row>
    <row r="52238" spans="9:10" ht="15.75">
      <c r="I52238" s="192"/>
      <c r="J52238" s="192"/>
    </row>
    <row r="52239" spans="9:10" ht="15.75">
      <c r="I52239" s="192"/>
      <c r="J52239" s="192"/>
    </row>
    <row r="52240" spans="9:10" ht="15.75">
      <c r="I52240" s="192"/>
      <c r="J52240" s="192"/>
    </row>
    <row r="52241" spans="9:10" ht="15.75">
      <c r="I52241" s="192"/>
      <c r="J52241" s="192"/>
    </row>
    <row r="52242" spans="9:10" ht="15.75">
      <c r="I52242" s="192"/>
      <c r="J52242" s="192"/>
    </row>
    <row r="52243" spans="9:10" ht="15.75">
      <c r="I52243" s="192"/>
      <c r="J52243" s="192"/>
    </row>
    <row r="52244" spans="9:10" ht="15.75">
      <c r="I52244" s="192"/>
      <c r="J52244" s="192"/>
    </row>
    <row r="52245" spans="9:10" ht="15.75">
      <c r="I52245" s="192"/>
      <c r="J52245" s="192"/>
    </row>
    <row r="52246" spans="9:10" ht="15.75">
      <c r="I52246" s="192"/>
      <c r="J52246" s="192"/>
    </row>
    <row r="52247" spans="9:10" ht="15.75">
      <c r="I52247" s="192"/>
      <c r="J52247" s="192"/>
    </row>
    <row r="52248" spans="9:10" ht="15.75">
      <c r="I52248" s="192"/>
      <c r="J52248" s="192"/>
    </row>
    <row r="52249" spans="9:10" ht="15.75">
      <c r="I52249" s="192"/>
      <c r="J52249" s="192"/>
    </row>
    <row r="52250" spans="9:10" ht="15.75">
      <c r="I52250" s="192"/>
      <c r="J52250" s="192"/>
    </row>
    <row r="52251" spans="9:10" ht="15.75">
      <c r="I52251" s="192"/>
      <c r="J52251" s="192"/>
    </row>
    <row r="52252" spans="9:10" ht="15.75">
      <c r="I52252" s="192"/>
      <c r="J52252" s="192"/>
    </row>
    <row r="52253" spans="9:10" ht="15.75">
      <c r="I52253" s="192"/>
      <c r="J52253" s="192"/>
    </row>
    <row r="52254" spans="9:10" ht="15.75">
      <c r="I52254" s="192"/>
      <c r="J52254" s="192"/>
    </row>
    <row r="52255" spans="9:10" ht="15.75">
      <c r="I52255" s="192"/>
      <c r="J52255" s="192"/>
    </row>
    <row r="52256" spans="9:10" ht="15.75">
      <c r="I52256" s="192"/>
      <c r="J52256" s="192"/>
    </row>
    <row r="52257" spans="9:10" ht="15.75">
      <c r="I52257" s="192"/>
      <c r="J52257" s="192"/>
    </row>
    <row r="52258" spans="9:10" ht="15.75">
      <c r="I52258" s="192"/>
      <c r="J52258" s="192"/>
    </row>
    <row r="52259" spans="9:10" ht="15.75">
      <c r="I52259" s="192"/>
      <c r="J52259" s="192"/>
    </row>
    <row r="52260" spans="9:10" ht="15.75">
      <c r="I52260" s="192"/>
      <c r="J52260" s="192"/>
    </row>
    <row r="52261" spans="9:10" ht="15.75">
      <c r="I52261" s="192"/>
      <c r="J52261" s="192"/>
    </row>
    <row r="52262" spans="9:10" ht="15.75">
      <c r="I52262" s="192"/>
      <c r="J52262" s="192"/>
    </row>
    <row r="52263" spans="9:10" ht="15.75">
      <c r="I52263" s="192"/>
      <c r="J52263" s="192"/>
    </row>
    <row r="52264" spans="9:10" ht="15.75">
      <c r="I52264" s="192"/>
      <c r="J52264" s="192"/>
    </row>
    <row r="52265" spans="9:10" ht="15.75">
      <c r="I52265" s="192"/>
      <c r="J52265" s="192"/>
    </row>
    <row r="52266" spans="9:10" ht="15.75">
      <c r="I52266" s="192"/>
      <c r="J52266" s="192"/>
    </row>
    <row r="52267" spans="9:10" ht="15.75">
      <c r="I52267" s="192"/>
      <c r="J52267" s="192"/>
    </row>
    <row r="52268" spans="9:10" ht="15.75">
      <c r="I52268" s="192"/>
      <c r="J52268" s="192"/>
    </row>
    <row r="52269" spans="9:10" ht="15.75">
      <c r="I52269" s="192"/>
      <c r="J52269" s="192"/>
    </row>
    <row r="52270" spans="9:10" ht="15.75">
      <c r="I52270" s="192"/>
      <c r="J52270" s="192"/>
    </row>
    <row r="52271" spans="9:10" ht="15.75">
      <c r="I52271" s="192"/>
      <c r="J52271" s="192"/>
    </row>
    <row r="52272" spans="9:10" ht="15.75">
      <c r="I52272" s="192"/>
      <c r="J52272" s="192"/>
    </row>
    <row r="52273" spans="9:10" ht="15.75">
      <c r="I52273" s="192"/>
      <c r="J52273" s="192"/>
    </row>
    <row r="52274" spans="9:10" ht="15.75">
      <c r="I52274" s="192"/>
      <c r="J52274" s="192"/>
    </row>
    <row r="52275" spans="9:10" ht="15.75">
      <c r="I52275" s="192"/>
      <c r="J52275" s="192"/>
    </row>
    <row r="52276" spans="9:10" ht="15.75">
      <c r="I52276" s="192"/>
      <c r="J52276" s="192"/>
    </row>
    <row r="52277" spans="9:10" ht="15.75">
      <c r="I52277" s="192"/>
      <c r="J52277" s="192"/>
    </row>
    <row r="52278" spans="9:10" ht="15.75">
      <c r="I52278" s="192"/>
      <c r="J52278" s="192"/>
    </row>
    <row r="52279" spans="9:10" ht="15.75">
      <c r="I52279" s="192"/>
      <c r="J52279" s="192"/>
    </row>
    <row r="52280" spans="9:10" ht="15.75">
      <c r="I52280" s="192"/>
      <c r="J52280" s="192"/>
    </row>
    <row r="52281" spans="9:10" ht="15.75">
      <c r="I52281" s="192"/>
      <c r="J52281" s="192"/>
    </row>
    <row r="52282" spans="9:10" ht="15.75">
      <c r="I52282" s="192"/>
      <c r="J52282" s="192"/>
    </row>
    <row r="52283" spans="9:10" ht="15.75">
      <c r="I52283" s="192"/>
      <c r="J52283" s="192"/>
    </row>
    <row r="52284" spans="9:10" ht="15.75">
      <c r="I52284" s="192"/>
      <c r="J52284" s="192"/>
    </row>
    <row r="52285" spans="9:10" ht="15.75">
      <c r="I52285" s="192"/>
      <c r="J52285" s="192"/>
    </row>
    <row r="52286" spans="9:10" ht="15.75">
      <c r="I52286" s="192"/>
      <c r="J52286" s="192"/>
    </row>
    <row r="52287" spans="9:10" ht="15.75">
      <c r="I52287" s="192"/>
      <c r="J52287" s="192"/>
    </row>
    <row r="52288" spans="9:10" ht="15.75">
      <c r="I52288" s="192"/>
      <c r="J52288" s="192"/>
    </row>
    <row r="52289" spans="9:10" ht="15.75">
      <c r="I52289" s="192"/>
      <c r="J52289" s="192"/>
    </row>
    <row r="52290" spans="9:10" ht="15.75">
      <c r="I52290" s="192"/>
      <c r="J52290" s="192"/>
    </row>
    <row r="52291" spans="9:10" ht="15.75">
      <c r="I52291" s="192"/>
      <c r="J52291" s="192"/>
    </row>
    <row r="52292" spans="9:10" ht="15.75">
      <c r="I52292" s="192"/>
      <c r="J52292" s="192"/>
    </row>
    <row r="52293" spans="9:10" ht="15.75">
      <c r="I52293" s="192"/>
      <c r="J52293" s="192"/>
    </row>
    <row r="52294" spans="9:10" ht="15.75">
      <c r="I52294" s="192"/>
      <c r="J52294" s="192"/>
    </row>
    <row r="52295" spans="9:10" ht="15.75">
      <c r="I52295" s="192"/>
      <c r="J52295" s="192"/>
    </row>
    <row r="52296" spans="9:10" ht="15.75">
      <c r="I52296" s="192"/>
      <c r="J52296" s="192"/>
    </row>
    <row r="52297" spans="9:10" ht="15.75">
      <c r="I52297" s="192"/>
      <c r="J52297" s="192"/>
    </row>
    <row r="52298" spans="9:10" ht="15.75">
      <c r="I52298" s="192"/>
      <c r="J52298" s="192"/>
    </row>
    <row r="52299" spans="9:10" ht="15.75">
      <c r="I52299" s="192"/>
      <c r="J52299" s="192"/>
    </row>
    <row r="52300" spans="9:10" ht="15.75">
      <c r="I52300" s="192"/>
      <c r="J52300" s="192"/>
    </row>
    <row r="52301" spans="9:10" ht="15.75">
      <c r="I52301" s="192"/>
      <c r="J52301" s="192"/>
    </row>
    <row r="52302" spans="9:10" ht="15.75">
      <c r="I52302" s="192"/>
      <c r="J52302" s="192"/>
    </row>
    <row r="52303" spans="9:10" ht="15.75">
      <c r="I52303" s="192"/>
      <c r="J52303" s="192"/>
    </row>
    <row r="52304" spans="9:10" ht="15.75">
      <c r="I52304" s="192"/>
      <c r="J52304" s="192"/>
    </row>
    <row r="52305" spans="9:10" ht="15.75">
      <c r="I52305" s="192"/>
      <c r="J52305" s="192"/>
    </row>
    <row r="52306" spans="9:10" ht="15.75">
      <c r="I52306" s="192"/>
      <c r="J52306" s="192"/>
    </row>
    <row r="52307" spans="9:10" ht="15.75">
      <c r="I52307" s="192"/>
      <c r="J52307" s="192"/>
    </row>
    <row r="52308" spans="9:10" ht="15.75">
      <c r="I52308" s="192"/>
      <c r="J52308" s="192"/>
    </row>
    <row r="52309" spans="9:10" ht="15.75">
      <c r="I52309" s="192"/>
      <c r="J52309" s="192"/>
    </row>
    <row r="52310" spans="9:10" ht="15.75">
      <c r="I52310" s="192"/>
      <c r="J52310" s="192"/>
    </row>
    <row r="52311" spans="9:10" ht="15.75">
      <c r="I52311" s="192"/>
      <c r="J52311" s="192"/>
    </row>
    <row r="52312" spans="9:10" ht="15.75">
      <c r="I52312" s="192"/>
      <c r="J52312" s="192"/>
    </row>
    <row r="52313" spans="9:10" ht="15.75">
      <c r="I52313" s="192"/>
      <c r="J52313" s="192"/>
    </row>
    <row r="52314" spans="9:10" ht="15.75">
      <c r="I52314" s="192"/>
      <c r="J52314" s="192"/>
    </row>
    <row r="52315" spans="9:10" ht="15.75">
      <c r="I52315" s="192"/>
      <c r="J52315" s="192"/>
    </row>
    <row r="52316" spans="9:10" ht="15.75">
      <c r="I52316" s="192"/>
      <c r="J52316" s="192"/>
    </row>
    <row r="52317" spans="9:10" ht="15.75">
      <c r="I52317" s="192"/>
      <c r="J52317" s="192"/>
    </row>
    <row r="52318" spans="9:10" ht="15.75">
      <c r="I52318" s="192"/>
      <c r="J52318" s="192"/>
    </row>
    <row r="52319" spans="9:10" ht="15.75">
      <c r="I52319" s="192"/>
      <c r="J52319" s="192"/>
    </row>
    <row r="52320" spans="9:10" ht="15.75">
      <c r="I52320" s="192"/>
      <c r="J52320" s="192"/>
    </row>
    <row r="52321" spans="9:10" ht="15.75">
      <c r="I52321" s="192"/>
      <c r="J52321" s="192"/>
    </row>
    <row r="52322" spans="9:10" ht="15.75">
      <c r="I52322" s="192"/>
      <c r="J52322" s="192"/>
    </row>
    <row r="52323" spans="9:10" ht="15.75">
      <c r="I52323" s="192"/>
      <c r="J52323" s="192"/>
    </row>
    <row r="52324" spans="9:10" ht="15.75">
      <c r="I52324" s="192"/>
      <c r="J52324" s="192"/>
    </row>
    <row r="52325" spans="9:10" ht="15.75">
      <c r="I52325" s="192"/>
      <c r="J52325" s="192"/>
    </row>
    <row r="52326" spans="9:10" ht="15.75">
      <c r="I52326" s="192"/>
      <c r="J52326" s="192"/>
    </row>
    <row r="52327" spans="9:10" ht="15.75">
      <c r="I52327" s="192"/>
      <c r="J52327" s="192"/>
    </row>
    <row r="52328" spans="9:10" ht="15.75">
      <c r="I52328" s="192"/>
      <c r="J52328" s="192"/>
    </row>
    <row r="52329" spans="9:10" ht="15.75">
      <c r="I52329" s="192"/>
      <c r="J52329" s="192"/>
    </row>
    <row r="52330" spans="9:10" ht="15.75">
      <c r="I52330" s="192"/>
      <c r="J52330" s="192"/>
    </row>
    <row r="52331" spans="9:10" ht="15.75">
      <c r="I52331" s="192"/>
      <c r="J52331" s="192"/>
    </row>
    <row r="52332" spans="9:10" ht="15.75">
      <c r="I52332" s="192"/>
      <c r="J52332" s="192"/>
    </row>
    <row r="52333" spans="9:10" ht="15.75">
      <c r="I52333" s="192"/>
      <c r="J52333" s="192"/>
    </row>
    <row r="52334" spans="9:10" ht="15.75">
      <c r="I52334" s="192"/>
      <c r="J52334" s="192"/>
    </row>
    <row r="52335" spans="9:10" ht="15.75">
      <c r="I52335" s="192"/>
      <c r="J52335" s="192"/>
    </row>
    <row r="52336" spans="9:10" ht="15.75">
      <c r="I52336" s="192"/>
      <c r="J52336" s="192"/>
    </row>
    <row r="52337" spans="9:10" ht="15.75">
      <c r="I52337" s="192"/>
      <c r="J52337" s="192"/>
    </row>
    <row r="52338" spans="9:10" ht="15.75">
      <c r="I52338" s="192"/>
      <c r="J52338" s="192"/>
    </row>
    <row r="52339" spans="9:10" ht="15.75">
      <c r="I52339" s="192"/>
      <c r="J52339" s="192"/>
    </row>
    <row r="52340" spans="9:10" ht="15.75">
      <c r="I52340" s="192"/>
      <c r="J52340" s="192"/>
    </row>
    <row r="52341" spans="9:10" ht="15.75">
      <c r="I52341" s="192"/>
      <c r="J52341" s="192"/>
    </row>
    <row r="52342" spans="9:10" ht="15.75">
      <c r="I52342" s="192"/>
      <c r="J52342" s="192"/>
    </row>
    <row r="52343" spans="9:10" ht="15.75">
      <c r="I52343" s="192"/>
      <c r="J52343" s="192"/>
    </row>
    <row r="52344" spans="9:10" ht="15.75">
      <c r="I52344" s="192"/>
      <c r="J52344" s="192"/>
    </row>
    <row r="52345" spans="9:10" ht="15.75">
      <c r="I52345" s="192"/>
      <c r="J52345" s="192"/>
    </row>
    <row r="52346" spans="9:10" ht="15.75">
      <c r="I52346" s="192"/>
      <c r="J52346" s="192"/>
    </row>
    <row r="52347" spans="9:10" ht="15.75">
      <c r="I52347" s="192"/>
      <c r="J52347" s="192"/>
    </row>
    <row r="52348" spans="9:10" ht="15.75">
      <c r="I52348" s="192"/>
      <c r="J52348" s="192"/>
    </row>
    <row r="52349" spans="9:10" ht="15.75">
      <c r="I52349" s="192"/>
      <c r="J52349" s="192"/>
    </row>
    <row r="52350" spans="9:10" ht="15.75">
      <c r="I52350" s="192"/>
      <c r="J52350" s="192"/>
    </row>
    <row r="52351" spans="9:10" ht="15.75">
      <c r="I52351" s="192"/>
      <c r="J52351" s="192"/>
    </row>
    <row r="52352" spans="9:10" ht="15.75">
      <c r="I52352" s="192"/>
      <c r="J52352" s="192"/>
    </row>
    <row r="52353" spans="9:10" ht="15.75">
      <c r="I52353" s="192"/>
      <c r="J52353" s="192"/>
    </row>
    <row r="52354" spans="9:10" ht="15.75">
      <c r="I52354" s="192"/>
      <c r="J52354" s="192"/>
    </row>
    <row r="52355" spans="9:10" ht="15.75">
      <c r="I52355" s="192"/>
      <c r="J52355" s="192"/>
    </row>
    <row r="52356" spans="9:10" ht="15.75">
      <c r="I52356" s="192"/>
      <c r="J52356" s="192"/>
    </row>
    <row r="52357" spans="9:10" ht="15.75">
      <c r="I52357" s="192"/>
      <c r="J52357" s="192"/>
    </row>
    <row r="52358" spans="9:10" ht="15.75">
      <c r="I52358" s="192"/>
      <c r="J52358" s="192"/>
    </row>
    <row r="52359" spans="9:10" ht="15.75">
      <c r="I52359" s="192"/>
      <c r="J52359" s="192"/>
    </row>
    <row r="52360" spans="9:10" ht="15.75">
      <c r="I52360" s="192"/>
      <c r="J52360" s="192"/>
    </row>
    <row r="52361" spans="9:10" ht="15.75">
      <c r="I52361" s="192"/>
      <c r="J52361" s="192"/>
    </row>
    <row r="52362" spans="9:10" ht="15.75">
      <c r="I52362" s="192"/>
      <c r="J52362" s="192"/>
    </row>
    <row r="52363" spans="9:10" ht="15.75">
      <c r="I52363" s="192"/>
      <c r="J52363" s="192"/>
    </row>
    <row r="52364" spans="9:10" ht="15.75">
      <c r="I52364" s="192"/>
      <c r="J52364" s="192"/>
    </row>
    <row r="52365" spans="9:10" ht="15.75">
      <c r="I52365" s="192"/>
      <c r="J52365" s="192"/>
    </row>
    <row r="52366" spans="9:10" ht="15.75">
      <c r="I52366" s="192"/>
      <c r="J52366" s="192"/>
    </row>
    <row r="52367" spans="9:10" ht="15.75">
      <c r="I52367" s="192"/>
      <c r="J52367" s="192"/>
    </row>
    <row r="52368" spans="9:10" ht="15.75">
      <c r="I52368" s="192"/>
      <c r="J52368" s="192"/>
    </row>
    <row r="52369" spans="9:10" ht="15.75">
      <c r="I52369" s="192"/>
      <c r="J52369" s="192"/>
    </row>
    <row r="52370" spans="9:10" ht="15.75">
      <c r="I52370" s="192"/>
      <c r="J52370" s="192"/>
    </row>
    <row r="52371" spans="9:10" ht="15.75">
      <c r="I52371" s="192"/>
      <c r="J52371" s="192"/>
    </row>
    <row r="52372" spans="9:10" ht="15.75">
      <c r="I52372" s="192"/>
      <c r="J52372" s="192"/>
    </row>
    <row r="52373" spans="9:10" ht="15.75">
      <c r="I52373" s="192"/>
      <c r="J52373" s="192"/>
    </row>
    <row r="52374" spans="9:10" ht="15.75">
      <c r="I52374" s="192"/>
      <c r="J52374" s="192"/>
    </row>
    <row r="52375" spans="9:10" ht="15.75">
      <c r="I52375" s="192"/>
      <c r="J52375" s="192"/>
    </row>
    <row r="52376" spans="9:10" ht="15.75">
      <c r="I52376" s="192"/>
      <c r="J52376" s="192"/>
    </row>
    <row r="52377" spans="9:10" ht="15.75">
      <c r="I52377" s="192"/>
      <c r="J52377" s="192"/>
    </row>
    <row r="52378" spans="9:10" ht="15.75">
      <c r="I52378" s="192"/>
      <c r="J52378" s="192"/>
    </row>
    <row r="52379" spans="9:10" ht="15.75">
      <c r="I52379" s="192"/>
      <c r="J52379" s="192"/>
    </row>
    <row r="52380" spans="9:10" ht="15.75">
      <c r="I52380" s="192"/>
      <c r="J52380" s="192"/>
    </row>
    <row r="52381" spans="9:10" ht="15.75">
      <c r="I52381" s="192"/>
      <c r="J52381" s="192"/>
    </row>
    <row r="52382" spans="9:10" ht="15.75">
      <c r="I52382" s="192"/>
      <c r="J52382" s="192"/>
    </row>
    <row r="52383" spans="9:10" ht="15.75">
      <c r="I52383" s="192"/>
      <c r="J52383" s="192"/>
    </row>
    <row r="52384" spans="9:10" ht="15.75">
      <c r="I52384" s="192"/>
      <c r="J52384" s="192"/>
    </row>
    <row r="52385" spans="9:10" ht="15.75">
      <c r="I52385" s="192"/>
      <c r="J52385" s="192"/>
    </row>
    <row r="52386" spans="9:10" ht="15.75">
      <c r="I52386" s="192"/>
      <c r="J52386" s="192"/>
    </row>
    <row r="52387" spans="9:10" ht="15.75">
      <c r="I52387" s="192"/>
      <c r="J52387" s="192"/>
    </row>
    <row r="52388" spans="9:10" ht="15.75">
      <c r="I52388" s="192"/>
      <c r="J52388" s="192"/>
    </row>
    <row r="52389" spans="9:10" ht="15.75">
      <c r="I52389" s="192"/>
      <c r="J52389" s="192"/>
    </row>
    <row r="52390" spans="9:10" ht="15.75">
      <c r="I52390" s="192"/>
      <c r="J52390" s="192"/>
    </row>
    <row r="52391" spans="9:10" ht="15.75">
      <c r="I52391" s="192"/>
      <c r="J52391" s="192"/>
    </row>
    <row r="52392" spans="9:10" ht="15.75">
      <c r="I52392" s="192"/>
      <c r="J52392" s="192"/>
    </row>
    <row r="52393" spans="9:10" ht="15.75">
      <c r="I52393" s="192"/>
      <c r="J52393" s="192"/>
    </row>
    <row r="52394" spans="9:10" ht="15.75">
      <c r="I52394" s="192"/>
      <c r="J52394" s="192"/>
    </row>
    <row r="52395" spans="9:10" ht="15.75">
      <c r="I52395" s="192"/>
      <c r="J52395" s="192"/>
    </row>
    <row r="52396" spans="9:10" ht="15.75">
      <c r="I52396" s="192"/>
      <c r="J52396" s="192"/>
    </row>
    <row r="52397" spans="9:10" ht="15.75">
      <c r="I52397" s="192"/>
      <c r="J52397" s="192"/>
    </row>
    <row r="52398" spans="9:10" ht="15.75">
      <c r="I52398" s="192"/>
      <c r="J52398" s="192"/>
    </row>
    <row r="52399" spans="9:10" ht="15.75">
      <c r="I52399" s="192"/>
      <c r="J52399" s="192"/>
    </row>
    <row r="52400" spans="9:10" ht="15.75">
      <c r="I52400" s="192"/>
      <c r="J52400" s="192"/>
    </row>
    <row r="52401" spans="9:10" ht="15.75">
      <c r="I52401" s="192"/>
      <c r="J52401" s="192"/>
    </row>
    <row r="52402" spans="9:10" ht="15.75">
      <c r="I52402" s="192"/>
      <c r="J52402" s="192"/>
    </row>
    <row r="52403" spans="9:10" ht="15.75">
      <c r="I52403" s="192"/>
      <c r="J52403" s="192"/>
    </row>
    <row r="52404" spans="9:10" ht="15.75">
      <c r="I52404" s="192"/>
      <c r="J52404" s="192"/>
    </row>
    <row r="52405" spans="9:10" ht="15.75">
      <c r="I52405" s="192"/>
      <c r="J52405" s="192"/>
    </row>
    <row r="52406" spans="9:10" ht="15.75">
      <c r="I52406" s="192"/>
      <c r="J52406" s="192"/>
    </row>
    <row r="52407" spans="9:10" ht="15.75">
      <c r="I52407" s="192"/>
      <c r="J52407" s="192"/>
    </row>
    <row r="52408" spans="9:10" ht="15.75">
      <c r="I52408" s="192"/>
      <c r="J52408" s="192"/>
    </row>
    <row r="52409" spans="9:10" ht="15.75">
      <c r="I52409" s="192"/>
      <c r="J52409" s="192"/>
    </row>
    <row r="52410" spans="9:10" ht="15.75">
      <c r="I52410" s="192"/>
      <c r="J52410" s="192"/>
    </row>
    <row r="52411" spans="9:10" ht="15.75">
      <c r="I52411" s="192"/>
      <c r="J52411" s="192"/>
    </row>
    <row r="52412" spans="9:10" ht="15.75">
      <c r="I52412" s="192"/>
      <c r="J52412" s="192"/>
    </row>
    <row r="52413" spans="9:10" ht="15.75">
      <c r="I52413" s="192"/>
      <c r="J52413" s="192"/>
    </row>
    <row r="52414" spans="9:10" ht="15.75">
      <c r="I52414" s="192"/>
      <c r="J52414" s="192"/>
    </row>
    <row r="52415" spans="9:10" ht="15.75">
      <c r="I52415" s="192"/>
      <c r="J52415" s="192"/>
    </row>
    <row r="52416" spans="9:10" ht="15.75">
      <c r="I52416" s="192"/>
      <c r="J52416" s="192"/>
    </row>
    <row r="52417" spans="9:10" ht="15.75">
      <c r="I52417" s="192"/>
      <c r="J52417" s="192"/>
    </row>
    <row r="52418" spans="9:10" ht="15.75">
      <c r="I52418" s="192"/>
      <c r="J52418" s="192"/>
    </row>
    <row r="52419" spans="9:10" ht="15.75">
      <c r="I52419" s="192"/>
      <c r="J52419" s="192"/>
    </row>
    <row r="52420" spans="9:10" ht="15.75">
      <c r="I52420" s="192"/>
      <c r="J52420" s="192"/>
    </row>
    <row r="52421" spans="9:10" ht="15.75">
      <c r="I52421" s="192"/>
      <c r="J52421" s="192"/>
    </row>
    <row r="52422" spans="9:10" ht="15.75">
      <c r="I52422" s="192"/>
      <c r="J52422" s="192"/>
    </row>
    <row r="52423" spans="9:10" ht="15.75">
      <c r="I52423" s="192"/>
      <c r="J52423" s="192"/>
    </row>
    <row r="52424" spans="9:10" ht="15.75">
      <c r="I52424" s="192"/>
      <c r="J52424" s="192"/>
    </row>
    <row r="52425" spans="9:10" ht="15.75">
      <c r="I52425" s="192"/>
      <c r="J52425" s="192"/>
    </row>
    <row r="52426" spans="9:10" ht="15.75">
      <c r="I52426" s="192"/>
      <c r="J52426" s="192"/>
    </row>
    <row r="52427" spans="9:10" ht="15.75">
      <c r="I52427" s="192"/>
      <c r="J52427" s="192"/>
    </row>
    <row r="52428" spans="9:10" ht="15.75">
      <c r="I52428" s="192"/>
      <c r="J52428" s="192"/>
    </row>
    <row r="52429" spans="9:10" ht="15.75">
      <c r="I52429" s="192"/>
      <c r="J52429" s="192"/>
    </row>
    <row r="52430" spans="9:10" ht="15.75">
      <c r="I52430" s="192"/>
      <c r="J52430" s="192"/>
    </row>
    <row r="52431" spans="9:10" ht="15.75">
      <c r="I52431" s="192"/>
      <c r="J52431" s="192"/>
    </row>
    <row r="52432" spans="9:10" ht="15.75">
      <c r="I52432" s="192"/>
      <c r="J52432" s="192"/>
    </row>
    <row r="52433" spans="9:10" ht="15.75">
      <c r="I52433" s="192"/>
      <c r="J52433" s="192"/>
    </row>
    <row r="52434" spans="9:10" ht="15.75">
      <c r="I52434" s="192"/>
      <c r="J52434" s="192"/>
    </row>
    <row r="52435" spans="9:10" ht="15.75">
      <c r="I52435" s="192"/>
      <c r="J52435" s="192"/>
    </row>
    <row r="52436" spans="9:10" ht="15.75">
      <c r="I52436" s="192"/>
      <c r="J52436" s="192"/>
    </row>
    <row r="52437" spans="9:10" ht="15.75">
      <c r="I52437" s="192"/>
      <c r="J52437" s="192"/>
    </row>
    <row r="52438" spans="9:10" ht="15.75">
      <c r="I52438" s="192"/>
      <c r="J52438" s="192"/>
    </row>
    <row r="52439" spans="9:10" ht="15.75">
      <c r="I52439" s="192"/>
      <c r="J52439" s="192"/>
    </row>
    <row r="52440" spans="9:10" ht="15.75">
      <c r="I52440" s="192"/>
      <c r="J52440" s="192"/>
    </row>
    <row r="52441" spans="9:10" ht="15.75">
      <c r="I52441" s="192"/>
      <c r="J52441" s="192"/>
    </row>
    <row r="52442" spans="9:10" ht="15.75">
      <c r="I52442" s="192"/>
      <c r="J52442" s="192"/>
    </row>
    <row r="52443" spans="9:10" ht="15.75">
      <c r="I52443" s="192"/>
      <c r="J52443" s="192"/>
    </row>
    <row r="52444" spans="9:10" ht="15.75">
      <c r="I52444" s="192"/>
      <c r="J52444" s="192"/>
    </row>
    <row r="52445" spans="9:10" ht="15.75">
      <c r="I52445" s="192"/>
      <c r="J52445" s="192"/>
    </row>
    <row r="52446" spans="9:10" ht="15.75">
      <c r="I52446" s="192"/>
      <c r="J52446" s="192"/>
    </row>
    <row r="52447" spans="9:10" ht="15.75">
      <c r="I52447" s="192"/>
      <c r="J52447" s="192"/>
    </row>
    <row r="52448" spans="9:10" ht="15.75">
      <c r="I52448" s="192"/>
      <c r="J52448" s="192"/>
    </row>
    <row r="52449" spans="9:10" ht="15.75">
      <c r="I52449" s="192"/>
      <c r="J52449" s="192"/>
    </row>
    <row r="52450" spans="9:10" ht="15.75">
      <c r="I52450" s="192"/>
      <c r="J52450" s="192"/>
    </row>
    <row r="52451" spans="9:10" ht="15.75">
      <c r="I52451" s="192"/>
      <c r="J52451" s="192"/>
    </row>
    <row r="52452" spans="9:10" ht="15.75">
      <c r="I52452" s="192"/>
      <c r="J52452" s="192"/>
    </row>
    <row r="52453" spans="9:10" ht="15.75">
      <c r="I52453" s="192"/>
      <c r="J52453" s="192"/>
    </row>
    <row r="52454" spans="9:10" ht="15.75">
      <c r="I52454" s="192"/>
      <c r="J52454" s="192"/>
    </row>
    <row r="52455" spans="9:10" ht="15.75">
      <c r="I52455" s="192"/>
      <c r="J52455" s="192"/>
    </row>
    <row r="52456" spans="9:10" ht="15.75">
      <c r="I52456" s="192"/>
      <c r="J52456" s="192"/>
    </row>
    <row r="52457" spans="9:10" ht="15.75">
      <c r="I52457" s="192"/>
      <c r="J52457" s="192"/>
    </row>
    <row r="52458" spans="9:10" ht="15.75">
      <c r="I52458" s="192"/>
      <c r="J52458" s="192"/>
    </row>
    <row r="52459" spans="9:10" ht="15.75">
      <c r="I52459" s="192"/>
      <c r="J52459" s="192"/>
    </row>
    <row r="52460" spans="9:10" ht="15.75">
      <c r="I52460" s="192"/>
      <c r="J52460" s="192"/>
    </row>
    <row r="52461" spans="9:10" ht="15.75">
      <c r="I52461" s="192"/>
      <c r="J52461" s="192"/>
    </row>
    <row r="52462" spans="9:10" ht="15.75">
      <c r="I52462" s="192"/>
      <c r="J52462" s="192"/>
    </row>
    <row r="52463" spans="9:10" ht="15.75">
      <c r="I52463" s="192"/>
      <c r="J52463" s="192"/>
    </row>
    <row r="52464" spans="9:10" ht="15.75">
      <c r="I52464" s="192"/>
      <c r="J52464" s="192"/>
    </row>
    <row r="52465" spans="9:10" ht="15.75">
      <c r="I52465" s="192"/>
      <c r="J52465" s="192"/>
    </row>
    <row r="52466" spans="9:10" ht="15.75">
      <c r="I52466" s="192"/>
      <c r="J52466" s="192"/>
    </row>
    <row r="52467" spans="9:10" ht="15.75">
      <c r="I52467" s="192"/>
      <c r="J52467" s="192"/>
    </row>
    <row r="52468" spans="9:10" ht="15.75">
      <c r="I52468" s="192"/>
      <c r="J52468" s="192"/>
    </row>
    <row r="52469" spans="9:10" ht="15.75">
      <c r="I52469" s="192"/>
      <c r="J52469" s="192"/>
    </row>
    <row r="52470" spans="9:10" ht="15.75">
      <c r="I52470" s="192"/>
      <c r="J52470" s="192"/>
    </row>
    <row r="52471" spans="9:10" ht="15.75">
      <c r="I52471" s="192"/>
      <c r="J52471" s="192"/>
    </row>
    <row r="52472" spans="9:10" ht="15.75">
      <c r="I52472" s="192"/>
      <c r="J52472" s="192"/>
    </row>
    <row r="52473" spans="9:10" ht="15.75">
      <c r="I52473" s="192"/>
      <c r="J52473" s="192"/>
    </row>
    <row r="52474" spans="9:10" ht="15.75">
      <c r="I52474" s="192"/>
      <c r="J52474" s="192"/>
    </row>
    <row r="52475" spans="9:10" ht="15.75">
      <c r="I52475" s="192"/>
      <c r="J52475" s="192"/>
    </row>
    <row r="52476" spans="9:10" ht="15.75">
      <c r="I52476" s="192"/>
      <c r="J52476" s="192"/>
    </row>
    <row r="52477" spans="9:10" ht="15.75">
      <c r="I52477" s="192"/>
      <c r="J52477" s="192"/>
    </row>
    <row r="52478" spans="9:10" ht="15.75">
      <c r="I52478" s="192"/>
      <c r="J52478" s="192"/>
    </row>
    <row r="52479" spans="9:10" ht="15.75">
      <c r="I52479" s="192"/>
      <c r="J52479" s="192"/>
    </row>
    <row r="52480" spans="9:10" ht="15.75">
      <c r="I52480" s="192"/>
      <c r="J52480" s="192"/>
    </row>
    <row r="52481" spans="9:10" ht="15.75">
      <c r="I52481" s="192"/>
      <c r="J52481" s="192"/>
    </row>
    <row r="52482" spans="9:10" ht="15.75">
      <c r="I52482" s="192"/>
      <c r="J52482" s="192"/>
    </row>
    <row r="52483" spans="9:10" ht="15.75">
      <c r="I52483" s="192"/>
      <c r="J52483" s="192"/>
    </row>
    <row r="52484" spans="9:10" ht="15.75">
      <c r="I52484" s="192"/>
      <c r="J52484" s="192"/>
    </row>
    <row r="52485" spans="9:10" ht="15.75">
      <c r="I52485" s="192"/>
      <c r="J52485" s="192"/>
    </row>
    <row r="52486" spans="9:10" ht="15.75">
      <c r="I52486" s="192"/>
      <c r="J52486" s="192"/>
    </row>
    <row r="52487" spans="9:10" ht="15.75">
      <c r="I52487" s="192"/>
      <c r="J52487" s="192"/>
    </row>
    <row r="52488" spans="9:10" ht="15.75">
      <c r="I52488" s="192"/>
      <c r="J52488" s="192"/>
    </row>
    <row r="52489" spans="9:10" ht="15.75">
      <c r="I52489" s="192"/>
      <c r="J52489" s="192"/>
    </row>
    <row r="52490" spans="9:10" ht="15.75">
      <c r="I52490" s="192"/>
      <c r="J52490" s="192"/>
    </row>
    <row r="52491" spans="9:10" ht="15.75">
      <c r="I52491" s="192"/>
      <c r="J52491" s="192"/>
    </row>
    <row r="52492" spans="9:10" ht="15.75">
      <c r="I52492" s="192"/>
      <c r="J52492" s="192"/>
    </row>
    <row r="52493" spans="9:10" ht="15.75">
      <c r="I52493" s="192"/>
      <c r="J52493" s="192"/>
    </row>
    <row r="52494" spans="9:10" ht="15.75">
      <c r="I52494" s="192"/>
      <c r="J52494" s="192"/>
    </row>
    <row r="52495" spans="9:10" ht="15.75">
      <c r="I52495" s="192"/>
      <c r="J52495" s="192"/>
    </row>
    <row r="52496" spans="9:10" ht="15.75">
      <c r="I52496" s="192"/>
      <c r="J52496" s="192"/>
    </row>
    <row r="52497" spans="9:10" ht="15.75">
      <c r="I52497" s="192"/>
      <c r="J52497" s="192"/>
    </row>
    <row r="52498" spans="9:10" ht="15.75">
      <c r="I52498" s="192"/>
      <c r="J52498" s="192"/>
    </row>
    <row r="52499" spans="9:10" ht="15.75">
      <c r="I52499" s="192"/>
      <c r="J52499" s="192"/>
    </row>
    <row r="52500" spans="9:10" ht="15.75">
      <c r="I52500" s="192"/>
      <c r="J52500" s="192"/>
    </row>
    <row r="52501" spans="9:10" ht="15.75">
      <c r="I52501" s="192"/>
      <c r="J52501" s="192"/>
    </row>
    <row r="52502" spans="9:10" ht="15.75">
      <c r="I52502" s="192"/>
      <c r="J52502" s="192"/>
    </row>
    <row r="52503" spans="9:10" ht="15.75">
      <c r="I52503" s="192"/>
      <c r="J52503" s="192"/>
    </row>
    <row r="52504" spans="9:10" ht="15.75">
      <c r="I52504" s="192"/>
      <c r="J52504" s="192"/>
    </row>
    <row r="52505" spans="9:10" ht="15.75">
      <c r="I52505" s="192"/>
      <c r="J52505" s="192"/>
    </row>
    <row r="52506" spans="9:10" ht="15.75">
      <c r="I52506" s="192"/>
      <c r="J52506" s="192"/>
    </row>
    <row r="52507" spans="9:10" ht="15.75">
      <c r="I52507" s="192"/>
      <c r="J52507" s="192"/>
    </row>
    <row r="52508" spans="9:10" ht="15.75">
      <c r="I52508" s="192"/>
      <c r="J52508" s="192"/>
    </row>
    <row r="52509" spans="9:10" ht="15.75">
      <c r="I52509" s="192"/>
      <c r="J52509" s="192"/>
    </row>
    <row r="52510" spans="9:10" ht="15.75">
      <c r="I52510" s="192"/>
      <c r="J52510" s="192"/>
    </row>
    <row r="52511" spans="9:10" ht="15.75">
      <c r="I52511" s="192"/>
      <c r="J52511" s="192"/>
    </row>
    <row r="52512" spans="9:10" ht="15.75">
      <c r="I52512" s="192"/>
      <c r="J52512" s="192"/>
    </row>
    <row r="52513" spans="9:10" ht="15.75">
      <c r="I52513" s="192"/>
      <c r="J52513" s="192"/>
    </row>
    <row r="52514" spans="9:10" ht="15.75">
      <c r="I52514" s="192"/>
      <c r="J52514" s="192"/>
    </row>
    <row r="52515" spans="9:10" ht="15.75">
      <c r="I52515" s="192"/>
      <c r="J52515" s="192"/>
    </row>
    <row r="52516" spans="9:10" ht="15.75">
      <c r="I52516" s="192"/>
      <c r="J52516" s="192"/>
    </row>
    <row r="52517" spans="9:10" ht="15.75">
      <c r="I52517" s="192"/>
      <c r="J52517" s="192"/>
    </row>
    <row r="52518" spans="9:10" ht="15.75">
      <c r="I52518" s="192"/>
      <c r="J52518" s="192"/>
    </row>
    <row r="52519" spans="9:10" ht="15.75">
      <c r="I52519" s="192"/>
      <c r="J52519" s="192"/>
    </row>
    <row r="52520" spans="9:10" ht="15.75">
      <c r="I52520" s="192"/>
      <c r="J52520" s="192"/>
    </row>
    <row r="52521" spans="9:10" ht="15.75">
      <c r="I52521" s="192"/>
      <c r="J52521" s="192"/>
    </row>
    <row r="52522" spans="9:10" ht="15.75">
      <c r="I52522" s="192"/>
      <c r="J52522" s="192"/>
    </row>
    <row r="52523" spans="9:10" ht="15.75">
      <c r="I52523" s="192"/>
      <c r="J52523" s="192"/>
    </row>
    <row r="52524" spans="9:10" ht="15.75">
      <c r="I52524" s="192"/>
      <c r="J52524" s="192"/>
    </row>
    <row r="52525" spans="9:10" ht="15.75">
      <c r="I52525" s="192"/>
      <c r="J52525" s="192"/>
    </row>
    <row r="52526" spans="9:10" ht="15.75">
      <c r="I52526" s="192"/>
      <c r="J52526" s="192"/>
    </row>
    <row r="52527" spans="9:10" ht="15.75">
      <c r="I52527" s="192"/>
      <c r="J52527" s="192"/>
    </row>
    <row r="52528" spans="9:10" ht="15.75">
      <c r="I52528" s="192"/>
      <c r="J52528" s="192"/>
    </row>
    <row r="52529" spans="9:10" ht="15.75">
      <c r="I52529" s="192"/>
      <c r="J52529" s="192"/>
    </row>
    <row r="52530" spans="9:10" ht="15.75">
      <c r="I52530" s="192"/>
      <c r="J52530" s="192"/>
    </row>
    <row r="52531" spans="9:10" ht="15.75">
      <c r="I52531" s="192"/>
      <c r="J52531" s="192"/>
    </row>
    <row r="52532" spans="9:10" ht="15.75">
      <c r="I52532" s="192"/>
      <c r="J52532" s="192"/>
    </row>
    <row r="52533" spans="9:10" ht="15.75">
      <c r="I52533" s="192"/>
      <c r="J52533" s="192"/>
    </row>
    <row r="52534" spans="9:10" ht="15.75">
      <c r="I52534" s="192"/>
      <c r="J52534" s="192"/>
    </row>
    <row r="52535" spans="9:10" ht="15.75">
      <c r="I52535" s="192"/>
      <c r="J52535" s="192"/>
    </row>
    <row r="52536" spans="9:10" ht="15.75">
      <c r="I52536" s="192"/>
      <c r="J52536" s="192"/>
    </row>
    <row r="52537" spans="9:10" ht="15.75">
      <c r="I52537" s="192"/>
      <c r="J52537" s="192"/>
    </row>
    <row r="52538" spans="9:10" ht="15.75">
      <c r="I52538" s="192"/>
      <c r="J52538" s="192"/>
    </row>
    <row r="52539" spans="9:10" ht="15.75">
      <c r="I52539" s="192"/>
      <c r="J52539" s="192"/>
    </row>
    <row r="52540" spans="9:10" ht="15.75">
      <c r="I52540" s="192"/>
      <c r="J52540" s="192"/>
    </row>
    <row r="52541" spans="9:10" ht="15.75">
      <c r="I52541" s="192"/>
      <c r="J52541" s="192"/>
    </row>
    <row r="52542" spans="9:10" ht="15.75">
      <c r="I52542" s="192"/>
      <c r="J52542" s="192"/>
    </row>
    <row r="52543" spans="9:10" ht="15.75">
      <c r="I52543" s="192"/>
      <c r="J52543" s="192"/>
    </row>
    <row r="52544" spans="9:10" ht="15.75">
      <c r="I52544" s="192"/>
      <c r="J52544" s="192"/>
    </row>
    <row r="52545" spans="9:10" ht="15.75">
      <c r="I52545" s="192"/>
      <c r="J52545" s="192"/>
    </row>
    <row r="52546" spans="9:10" ht="15.75">
      <c r="I52546" s="192"/>
      <c r="J52546" s="192"/>
    </row>
    <row r="52547" spans="9:10" ht="15.75">
      <c r="I52547" s="192"/>
      <c r="J52547" s="192"/>
    </row>
    <row r="52548" spans="9:10" ht="15.75">
      <c r="I52548" s="192"/>
      <c r="J52548" s="192"/>
    </row>
    <row r="52549" spans="9:10" ht="15.75">
      <c r="I52549" s="192"/>
      <c r="J52549" s="192"/>
    </row>
    <row r="52550" spans="9:10" ht="15.75">
      <c r="I52550" s="192"/>
      <c r="J52550" s="192"/>
    </row>
    <row r="52551" spans="9:10" ht="15.75">
      <c r="I52551" s="192"/>
      <c r="J52551" s="192"/>
    </row>
    <row r="52552" spans="9:10" ht="15.75">
      <c r="I52552" s="192"/>
      <c r="J52552" s="192"/>
    </row>
    <row r="52553" spans="9:10" ht="15.75">
      <c r="I52553" s="192"/>
      <c r="J52553" s="192"/>
    </row>
    <row r="52554" spans="9:10" ht="15.75">
      <c r="I52554" s="192"/>
      <c r="J52554" s="192"/>
    </row>
    <row r="52555" spans="9:10" ht="15.75">
      <c r="I52555" s="192"/>
      <c r="J52555" s="192"/>
    </row>
    <row r="52556" spans="9:10" ht="15.75">
      <c r="I52556" s="192"/>
      <c r="J52556" s="192"/>
    </row>
    <row r="52557" spans="9:10" ht="15.75">
      <c r="I52557" s="192"/>
      <c r="J52557" s="192"/>
    </row>
    <row r="52558" spans="9:10" ht="15.75">
      <c r="I52558" s="192"/>
      <c r="J52558" s="192"/>
    </row>
    <row r="52559" spans="9:10" ht="15.75">
      <c r="I52559" s="192"/>
      <c r="J52559" s="192"/>
    </row>
    <row r="52560" spans="9:10" ht="15.75">
      <c r="I52560" s="192"/>
      <c r="J52560" s="192"/>
    </row>
    <row r="52561" spans="9:10" ht="15.75">
      <c r="I52561" s="192"/>
      <c r="J52561" s="192"/>
    </row>
    <row r="52562" spans="9:10" ht="15.75">
      <c r="I52562" s="192"/>
      <c r="J52562" s="192"/>
    </row>
    <row r="52563" spans="9:10" ht="15.75">
      <c r="I52563" s="192"/>
      <c r="J52563" s="192"/>
    </row>
    <row r="52564" spans="9:10" ht="15.75">
      <c r="I52564" s="192"/>
      <c r="J52564" s="192"/>
    </row>
    <row r="52565" spans="9:10" ht="15.75">
      <c r="I52565" s="192"/>
      <c r="J52565" s="192"/>
    </row>
    <row r="52566" spans="9:10" ht="15.75">
      <c r="I52566" s="192"/>
      <c r="J52566" s="192"/>
    </row>
    <row r="52567" spans="9:10" ht="15.75">
      <c r="I52567" s="192"/>
      <c r="J52567" s="192"/>
    </row>
    <row r="52568" spans="9:10" ht="15.75">
      <c r="I52568" s="192"/>
      <c r="J52568" s="192"/>
    </row>
    <row r="52569" spans="9:10" ht="15.75">
      <c r="I52569" s="192"/>
      <c r="J52569" s="192"/>
    </row>
    <row r="52570" spans="9:10" ht="15.75">
      <c r="I52570" s="192"/>
      <c r="J52570" s="192"/>
    </row>
    <row r="52571" spans="9:10" ht="15.75">
      <c r="I52571" s="192"/>
      <c r="J52571" s="192"/>
    </row>
    <row r="52572" spans="9:10" ht="15.75">
      <c r="I52572" s="192"/>
      <c r="J52572" s="192"/>
    </row>
    <row r="52573" spans="9:10" ht="15.75">
      <c r="I52573" s="192"/>
      <c r="J52573" s="192"/>
    </row>
    <row r="52574" spans="9:10" ht="15.75">
      <c r="I52574" s="192"/>
      <c r="J52574" s="192"/>
    </row>
    <row r="52575" spans="9:10" ht="15.75">
      <c r="I52575" s="192"/>
      <c r="J52575" s="192"/>
    </row>
    <row r="52576" spans="9:10" ht="15.75">
      <c r="I52576" s="192"/>
      <c r="J52576" s="192"/>
    </row>
    <row r="52577" spans="9:10" ht="15.75">
      <c r="I52577" s="192"/>
      <c r="J52577" s="192"/>
    </row>
    <row r="52578" spans="9:10" ht="15.75">
      <c r="I52578" s="192"/>
      <c r="J52578" s="192"/>
    </row>
    <row r="52579" spans="9:10" ht="15.75">
      <c r="I52579" s="192"/>
      <c r="J52579" s="192"/>
    </row>
    <row r="52580" spans="9:10" ht="15.75">
      <c r="I52580" s="192"/>
      <c r="J52580" s="192"/>
    </row>
    <row r="52581" spans="9:10" ht="15.75">
      <c r="I52581" s="192"/>
      <c r="J52581" s="192"/>
    </row>
    <row r="52582" spans="9:10" ht="15.75">
      <c r="I52582" s="192"/>
      <c r="J52582" s="192"/>
    </row>
    <row r="52583" spans="9:10" ht="15.75">
      <c r="I52583" s="192"/>
      <c r="J52583" s="192"/>
    </row>
    <row r="52584" spans="9:10" ht="15.75">
      <c r="I52584" s="192"/>
      <c r="J52584" s="192"/>
    </row>
    <row r="52585" spans="9:10" ht="15.75">
      <c r="I52585" s="192"/>
      <c r="J52585" s="192"/>
    </row>
    <row r="52586" spans="9:10" ht="15.75">
      <c r="I52586" s="192"/>
      <c r="J52586" s="192"/>
    </row>
    <row r="52587" spans="9:10" ht="15.75">
      <c r="I52587" s="192"/>
      <c r="J52587" s="192"/>
    </row>
    <row r="52588" spans="9:10" ht="15.75">
      <c r="I52588" s="192"/>
      <c r="J52588" s="192"/>
    </row>
    <row r="52589" spans="9:10" ht="15.75">
      <c r="I52589" s="192"/>
      <c r="J52589" s="192"/>
    </row>
    <row r="52590" spans="9:10" ht="15.75">
      <c r="I52590" s="192"/>
      <c r="J52590" s="192"/>
    </row>
    <row r="52591" spans="9:10" ht="15.75">
      <c r="I52591" s="192"/>
      <c r="J52591" s="192"/>
    </row>
    <row r="52592" spans="9:10" ht="15.75">
      <c r="I52592" s="192"/>
      <c r="J52592" s="192"/>
    </row>
    <row r="52593" spans="9:10" ht="15.75">
      <c r="I52593" s="192"/>
      <c r="J52593" s="192"/>
    </row>
    <row r="52594" spans="9:10" ht="15.75">
      <c r="I52594" s="192"/>
      <c r="J52594" s="192"/>
    </row>
    <row r="52595" spans="9:10" ht="15.75">
      <c r="I52595" s="192"/>
      <c r="J52595" s="192"/>
    </row>
    <row r="52596" spans="9:10" ht="15.75">
      <c r="I52596" s="192"/>
      <c r="J52596" s="192"/>
    </row>
    <row r="52597" spans="9:10" ht="15.75">
      <c r="I52597" s="192"/>
      <c r="J52597" s="192"/>
    </row>
    <row r="52598" spans="9:10" ht="15.75">
      <c r="I52598" s="192"/>
      <c r="J52598" s="192"/>
    </row>
    <row r="52599" spans="9:10" ht="15.75">
      <c r="I52599" s="192"/>
      <c r="J52599" s="192"/>
    </row>
    <row r="52600" spans="9:10" ht="15.75">
      <c r="I52600" s="192"/>
      <c r="J52600" s="192"/>
    </row>
    <row r="52601" spans="9:10" ht="15.75">
      <c r="I52601" s="192"/>
      <c r="J52601" s="192"/>
    </row>
    <row r="52602" spans="9:10" ht="15.75">
      <c r="I52602" s="192"/>
      <c r="J52602" s="192"/>
    </row>
    <row r="52603" spans="9:10" ht="15.75">
      <c r="I52603" s="192"/>
      <c r="J52603" s="192"/>
    </row>
    <row r="52604" spans="9:10" ht="15.75">
      <c r="I52604" s="192"/>
      <c r="J52604" s="192"/>
    </row>
    <row r="52605" spans="9:10" ht="15.75">
      <c r="I52605" s="192"/>
      <c r="J52605" s="192"/>
    </row>
    <row r="52606" spans="9:10" ht="15.75">
      <c r="I52606" s="192"/>
      <c r="J52606" s="192"/>
    </row>
    <row r="52607" spans="9:10" ht="15.75">
      <c r="I52607" s="192"/>
      <c r="J52607" s="192"/>
    </row>
    <row r="52608" spans="9:10" ht="15.75">
      <c r="I52608" s="192"/>
      <c r="J52608" s="192"/>
    </row>
    <row r="52609" spans="9:10" ht="15.75">
      <c r="I52609" s="192"/>
      <c r="J52609" s="192"/>
    </row>
    <row r="52610" spans="9:10" ht="15.75">
      <c r="I52610" s="192"/>
      <c r="J52610" s="192"/>
    </row>
    <row r="52611" spans="9:10" ht="15.75">
      <c r="I52611" s="192"/>
      <c r="J52611" s="192"/>
    </row>
    <row r="52612" spans="9:10" ht="15.75">
      <c r="I52612" s="192"/>
      <c r="J52612" s="192"/>
    </row>
    <row r="52613" spans="9:10" ht="15.75">
      <c r="I52613" s="192"/>
      <c r="J52613" s="192"/>
    </row>
    <row r="52614" spans="9:10" ht="15.75">
      <c r="I52614" s="192"/>
      <c r="J52614" s="192"/>
    </row>
    <row r="52615" spans="9:10" ht="15.75">
      <c r="I52615" s="192"/>
      <c r="J52615" s="192"/>
    </row>
    <row r="52616" spans="9:10" ht="15.75">
      <c r="I52616" s="192"/>
      <c r="J52616" s="192"/>
    </row>
    <row r="52617" spans="9:10" ht="15.75">
      <c r="I52617" s="192"/>
      <c r="J52617" s="192"/>
    </row>
    <row r="52618" spans="9:10" ht="15.75">
      <c r="I52618" s="192"/>
      <c r="J52618" s="192"/>
    </row>
    <row r="52619" spans="9:10" ht="15.75">
      <c r="I52619" s="192"/>
      <c r="J52619" s="192"/>
    </row>
    <row r="52620" spans="9:10" ht="15.75">
      <c r="I52620" s="192"/>
      <c r="J52620" s="192"/>
    </row>
    <row r="52621" spans="9:10" ht="15.75">
      <c r="I52621" s="192"/>
      <c r="J52621" s="192"/>
    </row>
    <row r="52622" spans="9:10" ht="15.75">
      <c r="I52622" s="192"/>
      <c r="J52622" s="192"/>
    </row>
    <row r="52623" spans="9:10" ht="15.75">
      <c r="I52623" s="192"/>
      <c r="J52623" s="192"/>
    </row>
    <row r="52624" spans="9:10" ht="15.75">
      <c r="I52624" s="192"/>
      <c r="J52624" s="192"/>
    </row>
    <row r="52625" spans="9:10" ht="15.75">
      <c r="I52625" s="192"/>
      <c r="J52625" s="192"/>
    </row>
    <row r="52626" spans="9:10" ht="15.75">
      <c r="I52626" s="192"/>
      <c r="J52626" s="192"/>
    </row>
    <row r="52627" spans="9:10" ht="15.75">
      <c r="I52627" s="192"/>
      <c r="J52627" s="192"/>
    </row>
    <row r="52628" spans="9:10" ht="15.75">
      <c r="I52628" s="192"/>
      <c r="J52628" s="192"/>
    </row>
    <row r="52629" spans="9:10" ht="15.75">
      <c r="I52629" s="192"/>
      <c r="J52629" s="192"/>
    </row>
    <row r="52630" spans="9:10" ht="15.75">
      <c r="I52630" s="192"/>
      <c r="J52630" s="192"/>
    </row>
    <row r="52631" spans="9:10" ht="15.75">
      <c r="I52631" s="192"/>
      <c r="J52631" s="192"/>
    </row>
    <row r="52632" spans="9:10" ht="15.75">
      <c r="I52632" s="192"/>
      <c r="J52632" s="192"/>
    </row>
    <row r="52633" spans="9:10" ht="15.75">
      <c r="I52633" s="192"/>
      <c r="J52633" s="192"/>
    </row>
    <row r="52634" spans="9:10" ht="15.75">
      <c r="I52634" s="192"/>
      <c r="J52634" s="192"/>
    </row>
    <row r="52635" spans="9:10" ht="15.75">
      <c r="I52635" s="192"/>
      <c r="J52635" s="192"/>
    </row>
    <row r="52636" spans="9:10" ht="15.75">
      <c r="I52636" s="192"/>
      <c r="J52636" s="192"/>
    </row>
    <row r="52637" spans="9:10" ht="15.75">
      <c r="I52637" s="192"/>
      <c r="J52637" s="192"/>
    </row>
    <row r="52638" spans="9:10" ht="15.75">
      <c r="I52638" s="192"/>
      <c r="J52638" s="192"/>
    </row>
    <row r="52639" spans="9:10" ht="15.75">
      <c r="I52639" s="192"/>
      <c r="J52639" s="192"/>
    </row>
    <row r="52640" spans="9:10" ht="15.75">
      <c r="I52640" s="192"/>
      <c r="J52640" s="192"/>
    </row>
    <row r="52641" spans="9:10" ht="15.75">
      <c r="I52641" s="192"/>
      <c r="J52641" s="192"/>
    </row>
    <row r="52642" spans="9:10" ht="15.75">
      <c r="I52642" s="192"/>
      <c r="J52642" s="192"/>
    </row>
    <row r="52643" spans="9:10" ht="15.75">
      <c r="I52643" s="192"/>
      <c r="J52643" s="192"/>
    </row>
    <row r="52644" spans="9:10" ht="15.75">
      <c r="I52644" s="192"/>
      <c r="J52644" s="192"/>
    </row>
    <row r="52645" spans="9:10" ht="15.75">
      <c r="I52645" s="192"/>
      <c r="J52645" s="192"/>
    </row>
    <row r="52646" spans="9:10" ht="15.75">
      <c r="I52646" s="192"/>
      <c r="J52646" s="192"/>
    </row>
    <row r="52647" spans="9:10" ht="15.75">
      <c r="I52647" s="192"/>
      <c r="J52647" s="192"/>
    </row>
    <row r="52648" spans="9:10" ht="15.75">
      <c r="I52648" s="192"/>
      <c r="J52648" s="192"/>
    </row>
    <row r="52649" spans="9:10" ht="15.75">
      <c r="I52649" s="192"/>
      <c r="J52649" s="192"/>
    </row>
    <row r="52650" spans="9:10" ht="15.75">
      <c r="I52650" s="192"/>
      <c r="J52650" s="192"/>
    </row>
    <row r="52651" spans="9:10" ht="15.75">
      <c r="I52651" s="192"/>
      <c r="J52651" s="192"/>
    </row>
    <row r="52652" spans="9:10" ht="15.75">
      <c r="I52652" s="192"/>
      <c r="J52652" s="192"/>
    </row>
    <row r="52653" spans="9:10" ht="15.75">
      <c r="I52653" s="192"/>
      <c r="J52653" s="192"/>
    </row>
    <row r="52654" spans="9:10" ht="15.75">
      <c r="I52654" s="192"/>
      <c r="J52654" s="192"/>
    </row>
    <row r="52655" spans="9:10" ht="15.75">
      <c r="I52655" s="192"/>
      <c r="J52655" s="192"/>
    </row>
    <row r="52656" spans="9:10" ht="15.75">
      <c r="I52656" s="192"/>
      <c r="J52656" s="192"/>
    </row>
    <row r="52657" spans="9:10" ht="15.75">
      <c r="I52657" s="192"/>
      <c r="J52657" s="192"/>
    </row>
    <row r="52658" spans="9:10" ht="15.75">
      <c r="I52658" s="192"/>
      <c r="J52658" s="192"/>
    </row>
    <row r="52659" spans="9:10" ht="15.75">
      <c r="I52659" s="192"/>
      <c r="J52659" s="192"/>
    </row>
    <row r="52660" spans="9:10" ht="15.75">
      <c r="I52660" s="192"/>
      <c r="J52660" s="192"/>
    </row>
    <row r="52661" spans="9:10" ht="15.75">
      <c r="I52661" s="192"/>
      <c r="J52661" s="192"/>
    </row>
    <row r="52662" spans="9:10" ht="15.75">
      <c r="I52662" s="192"/>
      <c r="J52662" s="192"/>
    </row>
    <row r="52663" spans="9:10" ht="15.75">
      <c r="I52663" s="192"/>
      <c r="J52663" s="192"/>
    </row>
    <row r="52664" spans="9:10" ht="15.75">
      <c r="I52664" s="192"/>
      <c r="J52664" s="192"/>
    </row>
    <row r="52665" spans="9:10" ht="15.75">
      <c r="I52665" s="192"/>
      <c r="J52665" s="192"/>
    </row>
    <row r="52666" spans="9:10" ht="15.75">
      <c r="I52666" s="192"/>
      <c r="J52666" s="192"/>
    </row>
    <row r="52667" spans="9:10" ht="15.75">
      <c r="I52667" s="192"/>
      <c r="J52667" s="192"/>
    </row>
    <row r="52668" spans="9:10" ht="15.75">
      <c r="I52668" s="192"/>
      <c r="J52668" s="192"/>
    </row>
    <row r="52669" spans="9:10" ht="15.75">
      <c r="I52669" s="192"/>
      <c r="J52669" s="192"/>
    </row>
    <row r="52670" spans="9:10" ht="15.75">
      <c r="I52670" s="192"/>
      <c r="J52670" s="192"/>
    </row>
    <row r="52671" spans="9:10" ht="15.75">
      <c r="I52671" s="192"/>
      <c r="J52671" s="192"/>
    </row>
    <row r="52672" spans="9:10" ht="15.75">
      <c r="I52672" s="192"/>
      <c r="J52672" s="192"/>
    </row>
    <row r="52673" spans="9:10" ht="15.75">
      <c r="I52673" s="192"/>
      <c r="J52673" s="192"/>
    </row>
    <row r="52674" spans="9:10" ht="15.75">
      <c r="I52674" s="192"/>
      <c r="J52674" s="192"/>
    </row>
    <row r="52675" spans="9:10" ht="15.75">
      <c r="I52675" s="192"/>
      <c r="J52675" s="192"/>
    </row>
    <row r="52676" spans="9:10" ht="15.75">
      <c r="I52676" s="192"/>
      <c r="J52676" s="192"/>
    </row>
    <row r="52677" spans="9:10" ht="15.75">
      <c r="I52677" s="192"/>
      <c r="J52677" s="192"/>
    </row>
    <row r="52678" spans="9:10" ht="15.75">
      <c r="I52678" s="192"/>
      <c r="J52678" s="192"/>
    </row>
    <row r="52679" spans="9:10" ht="15.75">
      <c r="I52679" s="192"/>
      <c r="J52679" s="192"/>
    </row>
    <row r="52680" spans="9:10" ht="15.75">
      <c r="I52680" s="192"/>
      <c r="J52680" s="192"/>
    </row>
    <row r="52681" spans="9:10" ht="15.75">
      <c r="I52681" s="192"/>
      <c r="J52681" s="192"/>
    </row>
    <row r="52682" spans="9:10" ht="15.75">
      <c r="I52682" s="192"/>
      <c r="J52682" s="192"/>
    </row>
    <row r="52683" spans="9:10" ht="15.75">
      <c r="I52683" s="192"/>
      <c r="J52683" s="192"/>
    </row>
    <row r="52684" spans="9:10" ht="15.75">
      <c r="I52684" s="192"/>
      <c r="J52684" s="192"/>
    </row>
    <row r="52685" spans="9:10" ht="15.75">
      <c r="I52685" s="192"/>
      <c r="J52685" s="192"/>
    </row>
    <row r="52686" spans="9:10" ht="15.75">
      <c r="I52686" s="192"/>
      <c r="J52686" s="192"/>
    </row>
    <row r="52687" spans="9:10" ht="15.75">
      <c r="I52687" s="192"/>
      <c r="J52687" s="192"/>
    </row>
    <row r="52688" spans="9:10" ht="15.75">
      <c r="I52688" s="192"/>
      <c r="J52688" s="192"/>
    </row>
    <row r="52689" spans="9:10" ht="15.75">
      <c r="I52689" s="192"/>
      <c r="J52689" s="192"/>
    </row>
    <row r="52690" spans="9:10" ht="15.75">
      <c r="I52690" s="192"/>
      <c r="J52690" s="192"/>
    </row>
    <row r="52691" spans="9:10" ht="15.75">
      <c r="I52691" s="192"/>
      <c r="J52691" s="192"/>
    </row>
    <row r="52692" spans="9:10" ht="15.75">
      <c r="I52692" s="192"/>
      <c r="J52692" s="192"/>
    </row>
    <row r="52693" spans="9:10" ht="15.75">
      <c r="I52693" s="192"/>
      <c r="J52693" s="192"/>
    </row>
    <row r="52694" spans="9:10" ht="15.75">
      <c r="I52694" s="192"/>
      <c r="J52694" s="192"/>
    </row>
    <row r="52695" spans="9:10" ht="15.75">
      <c r="I52695" s="192"/>
      <c r="J52695" s="192"/>
    </row>
    <row r="52696" spans="9:10" ht="15.75">
      <c r="I52696" s="192"/>
      <c r="J52696" s="192"/>
    </row>
    <row r="52697" spans="9:10" ht="15.75">
      <c r="I52697" s="192"/>
      <c r="J52697" s="192"/>
    </row>
    <row r="52698" spans="9:10" ht="15.75">
      <c r="I52698" s="192"/>
      <c r="J52698" s="192"/>
    </row>
    <row r="52699" spans="9:10" ht="15.75">
      <c r="I52699" s="192"/>
      <c r="J52699" s="192"/>
    </row>
    <row r="52700" spans="9:10" ht="15.75">
      <c r="I52700" s="192"/>
      <c r="J52700" s="192"/>
    </row>
    <row r="52701" spans="9:10" ht="15.75">
      <c r="I52701" s="192"/>
      <c r="J52701" s="192"/>
    </row>
    <row r="52702" spans="9:10" ht="15.75">
      <c r="I52702" s="192"/>
      <c r="J52702" s="192"/>
    </row>
    <row r="52703" spans="9:10" ht="15.75">
      <c r="I52703" s="192"/>
      <c r="J52703" s="192"/>
    </row>
    <row r="52704" spans="9:10" ht="15.75">
      <c r="I52704" s="192"/>
      <c r="J52704" s="192"/>
    </row>
    <row r="52705" spans="9:10" ht="15.75">
      <c r="I52705" s="192"/>
      <c r="J52705" s="192"/>
    </row>
    <row r="52706" spans="9:10" ht="15.75">
      <c r="I52706" s="192"/>
      <c r="J52706" s="192"/>
    </row>
    <row r="52707" spans="9:10" ht="15.75">
      <c r="I52707" s="192"/>
      <c r="J52707" s="192"/>
    </row>
    <row r="52708" spans="9:10" ht="15.75">
      <c r="I52708" s="192"/>
      <c r="J52708" s="192"/>
    </row>
    <row r="52709" spans="9:10" ht="15.75">
      <c r="I52709" s="192"/>
      <c r="J52709" s="192"/>
    </row>
    <row r="52710" spans="9:10" ht="15.75">
      <c r="I52710" s="192"/>
      <c r="J52710" s="192"/>
    </row>
    <row r="52711" spans="9:10" ht="15.75">
      <c r="I52711" s="192"/>
      <c r="J52711" s="192"/>
    </row>
    <row r="52712" spans="9:10" ht="15.75">
      <c r="I52712" s="192"/>
      <c r="J52712" s="192"/>
    </row>
    <row r="52713" spans="9:10" ht="15.75">
      <c r="I52713" s="192"/>
      <c r="J52713" s="192"/>
    </row>
    <row r="52714" spans="9:10" ht="15.75">
      <c r="I52714" s="192"/>
      <c r="J52714" s="192"/>
    </row>
    <row r="52715" spans="9:10" ht="15.75">
      <c r="I52715" s="192"/>
      <c r="J52715" s="192"/>
    </row>
    <row r="52716" spans="9:10" ht="15.75">
      <c r="I52716" s="192"/>
      <c r="J52716" s="192"/>
    </row>
    <row r="52717" spans="9:10" ht="15.75">
      <c r="I52717" s="192"/>
      <c r="J52717" s="192"/>
    </row>
    <row r="52718" spans="9:10" ht="15.75">
      <c r="I52718" s="192"/>
      <c r="J52718" s="192"/>
    </row>
    <row r="52719" spans="9:10" ht="15.75">
      <c r="I52719" s="192"/>
      <c r="J52719" s="192"/>
    </row>
    <row r="52720" spans="9:10" ht="15.75">
      <c r="I52720" s="192"/>
      <c r="J52720" s="192"/>
    </row>
    <row r="52721" spans="9:10" ht="15.75">
      <c r="I52721" s="192"/>
      <c r="J52721" s="192"/>
    </row>
    <row r="52722" spans="9:10" ht="15.75">
      <c r="I52722" s="192"/>
      <c r="J52722" s="192"/>
    </row>
    <row r="52723" spans="9:10" ht="15.75">
      <c r="I52723" s="192"/>
      <c r="J52723" s="192"/>
    </row>
    <row r="52724" spans="9:10" ht="15.75">
      <c r="I52724" s="192"/>
      <c r="J52724" s="192"/>
    </row>
    <row r="52725" spans="9:10" ht="15.75">
      <c r="I52725" s="192"/>
      <c r="J52725" s="192"/>
    </row>
    <row r="52726" spans="9:10" ht="15.75">
      <c r="I52726" s="192"/>
      <c r="J52726" s="192"/>
    </row>
    <row r="52727" spans="9:10" ht="15.75">
      <c r="I52727" s="192"/>
      <c r="J52727" s="192"/>
    </row>
    <row r="52728" spans="9:10" ht="15.75">
      <c r="I52728" s="192"/>
      <c r="J52728" s="192"/>
    </row>
    <row r="52729" spans="9:10" ht="15.75">
      <c r="I52729" s="192"/>
      <c r="J52729" s="192"/>
    </row>
    <row r="52730" spans="9:10" ht="15.75">
      <c r="I52730" s="192"/>
      <c r="J52730" s="192"/>
    </row>
    <row r="52731" spans="9:10" ht="15.75">
      <c r="I52731" s="192"/>
      <c r="J52731" s="192"/>
    </row>
    <row r="52732" spans="9:10" ht="15.75">
      <c r="I52732" s="192"/>
      <c r="J52732" s="192"/>
    </row>
    <row r="52733" spans="9:10" ht="15.75">
      <c r="I52733" s="192"/>
      <c r="J52733" s="192"/>
    </row>
    <row r="52734" spans="9:10" ht="15.75">
      <c r="I52734" s="192"/>
      <c r="J52734" s="192"/>
    </row>
    <row r="52735" spans="9:10" ht="15.75">
      <c r="I52735" s="192"/>
      <c r="J52735" s="192"/>
    </row>
    <row r="52736" spans="9:10" ht="15.75">
      <c r="I52736" s="192"/>
      <c r="J52736" s="192"/>
    </row>
    <row r="52737" spans="9:10" ht="15.75">
      <c r="I52737" s="192"/>
      <c r="J52737" s="192"/>
    </row>
    <row r="52738" spans="9:10" ht="15.75">
      <c r="I52738" s="192"/>
      <c r="J52738" s="192"/>
    </row>
    <row r="52739" spans="9:10" ht="15.75">
      <c r="I52739" s="192"/>
      <c r="J52739" s="192"/>
    </row>
    <row r="52740" spans="9:10" ht="15.75">
      <c r="I52740" s="192"/>
      <c r="J52740" s="192"/>
    </row>
    <row r="52741" spans="9:10" ht="15.75">
      <c r="I52741" s="192"/>
      <c r="J52741" s="192"/>
    </row>
    <row r="52742" spans="9:10" ht="15.75">
      <c r="I52742" s="192"/>
      <c r="J52742" s="192"/>
    </row>
    <row r="52743" spans="9:10" ht="15.75">
      <c r="I52743" s="192"/>
      <c r="J52743" s="192"/>
    </row>
    <row r="52744" spans="9:10" ht="15.75">
      <c r="I52744" s="192"/>
      <c r="J52744" s="192"/>
    </row>
    <row r="52745" spans="9:10" ht="15.75">
      <c r="I52745" s="192"/>
      <c r="J52745" s="192"/>
    </row>
    <row r="52746" spans="9:10" ht="15.75">
      <c r="I52746" s="192"/>
      <c r="J52746" s="192"/>
    </row>
    <row r="52747" spans="9:10" ht="15.75">
      <c r="I52747" s="192"/>
      <c r="J52747" s="192"/>
    </row>
    <row r="52748" spans="9:10" ht="15.75">
      <c r="I52748" s="192"/>
      <c r="J52748" s="192"/>
    </row>
    <row r="52749" spans="9:10" ht="15.75">
      <c r="I52749" s="192"/>
      <c r="J52749" s="192"/>
    </row>
    <row r="52750" spans="9:10" ht="15.75">
      <c r="I52750" s="192"/>
      <c r="J52750" s="192"/>
    </row>
    <row r="52751" spans="9:10" ht="15.75">
      <c r="I52751" s="192"/>
      <c r="J52751" s="192"/>
    </row>
    <row r="52752" spans="9:10" ht="15.75">
      <c r="I52752" s="192"/>
      <c r="J52752" s="192"/>
    </row>
    <row r="52753" spans="9:10" ht="15.75">
      <c r="I52753" s="192"/>
      <c r="J52753" s="192"/>
    </row>
    <row r="52754" spans="9:10" ht="15.75">
      <c r="I52754" s="192"/>
      <c r="J52754" s="192"/>
    </row>
    <row r="52755" spans="9:10" ht="15.75">
      <c r="I52755" s="192"/>
      <c r="J52755" s="192"/>
    </row>
    <row r="52756" spans="9:10" ht="15.75">
      <c r="I52756" s="192"/>
      <c r="J52756" s="192"/>
    </row>
    <row r="52757" spans="9:10" ht="15.75">
      <c r="I52757" s="192"/>
      <c r="J52757" s="192"/>
    </row>
    <row r="52758" spans="9:10" ht="15.75">
      <c r="I52758" s="192"/>
      <c r="J52758" s="192"/>
    </row>
    <row r="52759" spans="9:10" ht="15.75">
      <c r="I52759" s="192"/>
      <c r="J52759" s="192"/>
    </row>
    <row r="52760" spans="9:10" ht="15.75">
      <c r="I52760" s="192"/>
      <c r="J52760" s="192"/>
    </row>
    <row r="52761" spans="9:10" ht="15.75">
      <c r="I52761" s="192"/>
      <c r="J52761" s="192"/>
    </row>
    <row r="52762" spans="9:10" ht="15.75">
      <c r="I52762" s="192"/>
      <c r="J52762" s="192"/>
    </row>
    <row r="52763" spans="9:10" ht="15.75">
      <c r="I52763" s="192"/>
      <c r="J52763" s="192"/>
    </row>
    <row r="52764" spans="9:10" ht="15.75">
      <c r="I52764" s="192"/>
      <c r="J52764" s="192"/>
    </row>
    <row r="52765" spans="9:10" ht="15.75">
      <c r="I52765" s="192"/>
      <c r="J52765" s="192"/>
    </row>
    <row r="52766" spans="9:10" ht="15.75">
      <c r="I52766" s="192"/>
      <c r="J52766" s="192"/>
    </row>
    <row r="52767" spans="9:10" ht="15.75">
      <c r="I52767" s="192"/>
      <c r="J52767" s="192"/>
    </row>
    <row r="52768" spans="9:10" ht="15.75">
      <c r="I52768" s="192"/>
      <c r="J52768" s="192"/>
    </row>
    <row r="52769" spans="9:10" ht="15.75">
      <c r="I52769" s="192"/>
      <c r="J52769" s="192"/>
    </row>
    <row r="52770" spans="9:10" ht="15.75">
      <c r="I52770" s="192"/>
      <c r="J52770" s="192"/>
    </row>
    <row r="52771" spans="9:10" ht="15.75">
      <c r="I52771" s="192"/>
      <c r="J52771" s="192"/>
    </row>
    <row r="52772" spans="9:10" ht="15.75">
      <c r="I52772" s="192"/>
      <c r="J52772" s="192"/>
    </row>
    <row r="52773" spans="9:10" ht="15.75">
      <c r="I52773" s="192"/>
      <c r="J52773" s="192"/>
    </row>
    <row r="52774" spans="9:10" ht="15.75">
      <c r="I52774" s="192"/>
      <c r="J52774" s="192"/>
    </row>
    <row r="52775" spans="9:10" ht="15.75">
      <c r="I52775" s="192"/>
      <c r="J52775" s="192"/>
    </row>
    <row r="52776" spans="9:10" ht="15.75">
      <c r="I52776" s="192"/>
      <c r="J52776" s="192"/>
    </row>
    <row r="52777" spans="9:10" ht="15.75">
      <c r="I52777" s="192"/>
      <c r="J52777" s="192"/>
    </row>
    <row r="52778" spans="9:10" ht="15.75">
      <c r="I52778" s="192"/>
      <c r="J52778" s="192"/>
    </row>
    <row r="52779" spans="9:10" ht="15.75">
      <c r="I52779" s="192"/>
      <c r="J52779" s="192"/>
    </row>
    <row r="52780" spans="9:10" ht="15.75">
      <c r="I52780" s="192"/>
      <c r="J52780" s="192"/>
    </row>
    <row r="52781" spans="9:10" ht="15.75">
      <c r="I52781" s="192"/>
      <c r="J52781" s="192"/>
    </row>
    <row r="52782" spans="9:10" ht="15.75">
      <c r="I52782" s="192"/>
      <c r="J52782" s="192"/>
    </row>
    <row r="52783" spans="9:10" ht="15.75">
      <c r="I52783" s="192"/>
      <c r="J52783" s="192"/>
    </row>
    <row r="52784" spans="9:10" ht="15.75">
      <c r="I52784" s="192"/>
      <c r="J52784" s="192"/>
    </row>
    <row r="52785" spans="9:10" ht="15.75">
      <c r="I52785" s="192"/>
      <c r="J52785" s="192"/>
    </row>
    <row r="52786" spans="9:10" ht="15.75">
      <c r="I52786" s="192"/>
      <c r="J52786" s="192"/>
    </row>
    <row r="52787" spans="9:10" ht="15.75">
      <c r="I52787" s="192"/>
      <c r="J52787" s="192"/>
    </row>
    <row r="52788" spans="9:10" ht="15.75">
      <c r="I52788" s="192"/>
      <c r="J52788" s="192"/>
    </row>
    <row r="52789" spans="9:10" ht="15.75">
      <c r="I52789" s="192"/>
      <c r="J52789" s="192"/>
    </row>
    <row r="52790" spans="9:10" ht="15.75">
      <c r="I52790" s="192"/>
      <c r="J52790" s="192"/>
    </row>
    <row r="52791" spans="9:10" ht="15.75">
      <c r="I52791" s="192"/>
      <c r="J52791" s="192"/>
    </row>
    <row r="52792" spans="9:10" ht="15.75">
      <c r="I52792" s="192"/>
      <c r="J52792" s="192"/>
    </row>
    <row r="52793" spans="9:10" ht="15.75">
      <c r="I52793" s="192"/>
      <c r="J52793" s="192"/>
    </row>
    <row r="52794" spans="9:10" ht="15.75">
      <c r="I52794" s="192"/>
      <c r="J52794" s="192"/>
    </row>
    <row r="52795" spans="9:10" ht="15.75">
      <c r="I52795" s="192"/>
      <c r="J52795" s="192"/>
    </row>
    <row r="52796" spans="9:10" ht="15.75">
      <c r="I52796" s="192"/>
      <c r="J52796" s="192"/>
    </row>
    <row r="52797" spans="9:10" ht="15.75">
      <c r="I52797" s="192"/>
      <c r="J52797" s="192"/>
    </row>
    <row r="52798" spans="9:10" ht="15.75">
      <c r="I52798" s="192"/>
      <c r="J52798" s="192"/>
    </row>
    <row r="52799" spans="9:10" ht="15.75">
      <c r="I52799" s="192"/>
      <c r="J52799" s="192"/>
    </row>
    <row r="52800" spans="9:10" ht="15.75">
      <c r="I52800" s="192"/>
      <c r="J52800" s="192"/>
    </row>
    <row r="52801" spans="9:10" ht="15.75">
      <c r="I52801" s="192"/>
      <c r="J52801" s="192"/>
    </row>
    <row r="52802" spans="9:10" ht="15.75">
      <c r="I52802" s="192"/>
      <c r="J52802" s="192"/>
    </row>
    <row r="52803" spans="9:10" ht="15.75">
      <c r="I52803" s="192"/>
      <c r="J52803" s="192"/>
    </row>
    <row r="52804" spans="9:10" ht="15.75">
      <c r="I52804" s="192"/>
      <c r="J52804" s="192"/>
    </row>
    <row r="52805" spans="9:10" ht="15.75">
      <c r="I52805" s="192"/>
      <c r="J52805" s="192"/>
    </row>
    <row r="52806" spans="9:10" ht="15.75">
      <c r="I52806" s="192"/>
      <c r="J52806" s="192"/>
    </row>
    <row r="52807" spans="9:10" ht="15.75">
      <c r="I52807" s="192"/>
      <c r="J52807" s="192"/>
    </row>
    <row r="52808" spans="9:10" ht="15.75">
      <c r="I52808" s="192"/>
      <c r="J52808" s="192"/>
    </row>
    <row r="52809" spans="9:10" ht="15.75">
      <c r="I52809" s="192"/>
      <c r="J52809" s="192"/>
    </row>
    <row r="52810" spans="9:10" ht="15.75">
      <c r="I52810" s="192"/>
      <c r="J52810" s="192"/>
    </row>
    <row r="52811" spans="9:10" ht="15.75">
      <c r="I52811" s="192"/>
      <c r="J52811" s="192"/>
    </row>
    <row r="52812" spans="9:10" ht="15.75">
      <c r="I52812" s="192"/>
      <c r="J52812" s="192"/>
    </row>
    <row r="52813" spans="9:10" ht="15.75">
      <c r="I52813" s="192"/>
      <c r="J52813" s="192"/>
    </row>
    <row r="52814" spans="9:10" ht="15.75">
      <c r="I52814" s="192"/>
      <c r="J52814" s="192"/>
    </row>
    <row r="52815" spans="9:10" ht="15.75">
      <c r="I52815" s="192"/>
      <c r="J52815" s="192"/>
    </row>
    <row r="52816" spans="9:10" ht="15.75">
      <c r="I52816" s="192"/>
      <c r="J52816" s="192"/>
    </row>
    <row r="52817" spans="9:10" ht="15.75">
      <c r="I52817" s="192"/>
      <c r="J52817" s="192"/>
    </row>
    <row r="52818" spans="9:10" ht="15.75">
      <c r="I52818" s="192"/>
      <c r="J52818" s="192"/>
    </row>
    <row r="52819" spans="9:10" ht="15.75">
      <c r="I52819" s="192"/>
      <c r="J52819" s="192"/>
    </row>
    <row r="52820" spans="9:10" ht="15.75">
      <c r="I52820" s="192"/>
      <c r="J52820" s="192"/>
    </row>
    <row r="52821" spans="9:10" ht="15.75">
      <c r="I52821" s="192"/>
      <c r="J52821" s="192"/>
    </row>
    <row r="52822" spans="9:10" ht="15.75">
      <c r="I52822" s="192"/>
      <c r="J52822" s="192"/>
    </row>
    <row r="52823" spans="9:10" ht="15.75">
      <c r="I52823" s="192"/>
      <c r="J52823" s="192"/>
    </row>
    <row r="52824" spans="9:10" ht="15.75">
      <c r="I52824" s="192"/>
      <c r="J52824" s="192"/>
    </row>
    <row r="52825" spans="9:10" ht="15.75">
      <c r="I52825" s="192"/>
      <c r="J52825" s="192"/>
    </row>
    <row r="52826" spans="9:10" ht="15.75">
      <c r="I52826" s="192"/>
      <c r="J52826" s="192"/>
    </row>
    <row r="52827" spans="9:10" ht="15.75">
      <c r="I52827" s="192"/>
      <c r="J52827" s="192"/>
    </row>
    <row r="52828" spans="9:10" ht="15.75">
      <c r="I52828" s="192"/>
      <c r="J52828" s="192"/>
    </row>
    <row r="52829" spans="9:10" ht="15.75">
      <c r="I52829" s="192"/>
      <c r="J52829" s="192"/>
    </row>
    <row r="52830" spans="9:10" ht="15.75">
      <c r="I52830" s="192"/>
      <c r="J52830" s="192"/>
    </row>
    <row r="52831" spans="9:10" ht="15.75">
      <c r="I52831" s="192"/>
      <c r="J52831" s="192"/>
    </row>
    <row r="52832" spans="9:10" ht="15.75">
      <c r="I52832" s="192"/>
      <c r="J52832" s="192"/>
    </row>
    <row r="52833" spans="9:10" ht="15.75">
      <c r="I52833" s="192"/>
      <c r="J52833" s="192"/>
    </row>
    <row r="52834" spans="9:10" ht="15.75">
      <c r="I52834" s="192"/>
      <c r="J52834" s="192"/>
    </row>
    <row r="52835" spans="9:10" ht="15.75">
      <c r="I52835" s="192"/>
      <c r="J52835" s="192"/>
    </row>
    <row r="52836" spans="9:10" ht="15.75">
      <c r="I52836" s="192"/>
      <c r="J52836" s="192"/>
    </row>
    <row r="52837" spans="9:10" ht="15.75">
      <c r="I52837" s="192"/>
      <c r="J52837" s="192"/>
    </row>
    <row r="52838" spans="9:10" ht="15.75">
      <c r="I52838" s="192"/>
      <c r="J52838" s="192"/>
    </row>
    <row r="52839" spans="9:10" ht="15.75">
      <c r="I52839" s="192"/>
      <c r="J52839" s="192"/>
    </row>
    <row r="52840" spans="9:10" ht="15.75">
      <c r="I52840" s="192"/>
      <c r="J52840" s="192"/>
    </row>
    <row r="52841" spans="9:10" ht="15.75">
      <c r="I52841" s="192"/>
      <c r="J52841" s="192"/>
    </row>
    <row r="52842" spans="9:10" ht="15.75">
      <c r="I52842" s="192"/>
      <c r="J52842" s="192"/>
    </row>
    <row r="52843" spans="9:10" ht="15.75">
      <c r="I52843" s="192"/>
      <c r="J52843" s="192"/>
    </row>
    <row r="52844" spans="9:10" ht="15.75">
      <c r="I52844" s="192"/>
      <c r="J52844" s="192"/>
    </row>
    <row r="52845" spans="9:10" ht="15.75">
      <c r="I52845" s="192"/>
      <c r="J52845" s="192"/>
    </row>
    <row r="52846" spans="9:10" ht="15.75">
      <c r="I52846" s="192"/>
      <c r="J52846" s="192"/>
    </row>
    <row r="52847" spans="9:10" ht="15.75">
      <c r="I52847" s="192"/>
      <c r="J52847" s="192"/>
    </row>
    <row r="52848" spans="9:10" ht="15.75">
      <c r="I52848" s="192"/>
      <c r="J52848" s="192"/>
    </row>
    <row r="52849" spans="9:10" ht="15.75">
      <c r="I52849" s="192"/>
      <c r="J52849" s="192"/>
    </row>
    <row r="52850" spans="9:10" ht="15.75">
      <c r="I52850" s="192"/>
      <c r="J52850" s="192"/>
    </row>
    <row r="52851" spans="9:10" ht="15.75">
      <c r="I52851" s="192"/>
      <c r="J52851" s="192"/>
    </row>
    <row r="52852" spans="9:10" ht="15.75">
      <c r="I52852" s="192"/>
      <c r="J52852" s="192"/>
    </row>
    <row r="52853" spans="9:10" ht="15.75">
      <c r="I52853" s="192"/>
      <c r="J52853" s="192"/>
    </row>
    <row r="52854" spans="9:10" ht="15.75">
      <c r="I52854" s="192"/>
      <c r="J52854" s="192"/>
    </row>
    <row r="52855" spans="9:10" ht="15.75">
      <c r="I52855" s="192"/>
      <c r="J52855" s="192"/>
    </row>
    <row r="52856" spans="9:10" ht="15.75">
      <c r="I52856" s="192"/>
      <c r="J52856" s="192"/>
    </row>
    <row r="52857" spans="9:10" ht="15.75">
      <c r="I52857" s="192"/>
      <c r="J52857" s="192"/>
    </row>
    <row r="52858" spans="9:10" ht="15.75">
      <c r="I52858" s="192"/>
      <c r="J52858" s="192"/>
    </row>
    <row r="52859" spans="9:10" ht="15.75">
      <c r="I52859" s="192"/>
      <c r="J52859" s="192"/>
    </row>
    <row r="52860" spans="9:10" ht="15.75">
      <c r="I52860" s="192"/>
      <c r="J52860" s="192"/>
    </row>
    <row r="52861" spans="9:10" ht="15.75">
      <c r="I52861" s="192"/>
      <c r="J52861" s="192"/>
    </row>
    <row r="52862" spans="9:10" ht="15.75">
      <c r="I52862" s="192"/>
      <c r="J52862" s="192"/>
    </row>
    <row r="52863" spans="9:10" ht="15.75">
      <c r="I52863" s="192"/>
      <c r="J52863" s="192"/>
    </row>
    <row r="52864" spans="9:10" ht="15.75">
      <c r="I52864" s="192"/>
      <c r="J52864" s="192"/>
    </row>
    <row r="52865" spans="9:10" ht="15.75">
      <c r="I52865" s="192"/>
      <c r="J52865" s="192"/>
    </row>
    <row r="52866" spans="9:10" ht="15.75">
      <c r="I52866" s="192"/>
      <c r="J52866" s="192"/>
    </row>
    <row r="52867" spans="9:10" ht="15.75">
      <c r="I52867" s="192"/>
      <c r="J52867" s="192"/>
    </row>
    <row r="52868" spans="9:10" ht="15.75">
      <c r="I52868" s="192"/>
      <c r="J52868" s="192"/>
    </row>
    <row r="52869" spans="9:10" ht="15.75">
      <c r="I52869" s="192"/>
      <c r="J52869" s="192"/>
    </row>
    <row r="52870" spans="9:10" ht="15.75">
      <c r="I52870" s="192"/>
      <c r="J52870" s="192"/>
    </row>
    <row r="52871" spans="9:10" ht="15.75">
      <c r="I52871" s="192"/>
      <c r="J52871" s="192"/>
    </row>
    <row r="52872" spans="9:10" ht="15.75">
      <c r="I52872" s="192"/>
      <c r="J52872" s="192"/>
    </row>
    <row r="52873" spans="9:10" ht="15.75">
      <c r="I52873" s="192"/>
      <c r="J52873" s="192"/>
    </row>
    <row r="52874" spans="9:10" ht="15.75">
      <c r="I52874" s="192"/>
      <c r="J52874" s="192"/>
    </row>
    <row r="52875" spans="9:10" ht="15.75">
      <c r="I52875" s="192"/>
      <c r="J52875" s="192"/>
    </row>
    <row r="52876" spans="9:10" ht="15.75">
      <c r="I52876" s="192"/>
      <c r="J52876" s="192"/>
    </row>
    <row r="52877" spans="9:10" ht="15.75">
      <c r="I52877" s="192"/>
      <c r="J52877" s="192"/>
    </row>
    <row r="52878" spans="9:10" ht="15.75">
      <c r="I52878" s="192"/>
      <c r="J52878" s="192"/>
    </row>
    <row r="52879" spans="9:10" ht="15.75">
      <c r="I52879" s="192"/>
      <c r="J52879" s="192"/>
    </row>
    <row r="52880" spans="9:10" ht="15.75">
      <c r="I52880" s="192"/>
      <c r="J52880" s="192"/>
    </row>
    <row r="52881" spans="9:10" ht="15.75">
      <c r="I52881" s="192"/>
      <c r="J52881" s="192"/>
    </row>
    <row r="52882" spans="9:10" ht="15.75">
      <c r="I52882" s="192"/>
      <c r="J52882" s="192"/>
    </row>
    <row r="52883" spans="9:10" ht="15.75">
      <c r="I52883" s="192"/>
      <c r="J52883" s="192"/>
    </row>
    <row r="52884" spans="9:10" ht="15.75">
      <c r="I52884" s="192"/>
      <c r="J52884" s="192"/>
    </row>
    <row r="52885" spans="9:10" ht="15.75">
      <c r="I52885" s="192"/>
      <c r="J52885" s="192"/>
    </row>
    <row r="52886" spans="9:10" ht="15.75">
      <c r="I52886" s="192"/>
      <c r="J52886" s="192"/>
    </row>
    <row r="52887" spans="9:10" ht="15.75">
      <c r="I52887" s="192"/>
      <c r="J52887" s="192"/>
    </row>
    <row r="52888" spans="9:10" ht="15.75">
      <c r="I52888" s="192"/>
      <c r="J52888" s="192"/>
    </row>
    <row r="52889" spans="9:10" ht="15.75">
      <c r="I52889" s="192"/>
      <c r="J52889" s="192"/>
    </row>
    <row r="52890" spans="9:10" ht="15.75">
      <c r="I52890" s="192"/>
      <c r="J52890" s="192"/>
    </row>
    <row r="52891" spans="9:10" ht="15.75">
      <c r="I52891" s="192"/>
      <c r="J52891" s="192"/>
    </row>
    <row r="52892" spans="9:10" ht="15.75">
      <c r="I52892" s="192"/>
      <c r="J52892" s="192"/>
    </row>
    <row r="52893" spans="9:10" ht="15.75">
      <c r="I52893" s="192"/>
      <c r="J52893" s="192"/>
    </row>
    <row r="52894" spans="9:10" ht="15.75">
      <c r="I52894" s="192"/>
      <c r="J52894" s="192"/>
    </row>
    <row r="52895" spans="9:10" ht="15.75">
      <c r="I52895" s="192"/>
      <c r="J52895" s="192"/>
    </row>
    <row r="52896" spans="9:10" ht="15.75">
      <c r="I52896" s="192"/>
      <c r="J52896" s="192"/>
    </row>
    <row r="52897" spans="9:10" ht="15.75">
      <c r="I52897" s="192"/>
      <c r="J52897" s="192"/>
    </row>
    <row r="52898" spans="9:10" ht="15.75">
      <c r="I52898" s="192"/>
      <c r="J52898" s="192"/>
    </row>
    <row r="52899" spans="9:10" ht="15.75">
      <c r="I52899" s="192"/>
      <c r="J52899" s="192"/>
    </row>
    <row r="52900" spans="9:10" ht="15.75">
      <c r="I52900" s="192"/>
      <c r="J52900" s="192"/>
    </row>
    <row r="52901" spans="9:10" ht="15.75">
      <c r="I52901" s="192"/>
      <c r="J52901" s="192"/>
    </row>
    <row r="52902" spans="9:10" ht="15.75">
      <c r="I52902" s="192"/>
      <c r="J52902" s="192"/>
    </row>
    <row r="52903" spans="9:10" ht="15.75">
      <c r="I52903" s="192"/>
      <c r="J52903" s="192"/>
    </row>
    <row r="52904" spans="9:10" ht="15.75">
      <c r="I52904" s="192"/>
      <c r="J52904" s="192"/>
    </row>
    <row r="52905" spans="9:10" ht="15.75">
      <c r="I52905" s="192"/>
      <c r="J52905" s="192"/>
    </row>
    <row r="52906" spans="9:10" ht="15.75">
      <c r="I52906" s="192"/>
      <c r="J52906" s="192"/>
    </row>
    <row r="52907" spans="9:10" ht="15.75">
      <c r="I52907" s="192"/>
      <c r="J52907" s="192"/>
    </row>
    <row r="52908" spans="9:10" ht="15.75">
      <c r="I52908" s="192"/>
      <c r="J52908" s="192"/>
    </row>
    <row r="52909" spans="9:10" ht="15.75">
      <c r="I52909" s="192"/>
      <c r="J52909" s="192"/>
    </row>
    <row r="52910" spans="9:10" ht="15.75">
      <c r="I52910" s="192"/>
      <c r="J52910" s="192"/>
    </row>
    <row r="52911" spans="9:10" ht="15.75">
      <c r="I52911" s="192"/>
      <c r="J52911" s="192"/>
    </row>
    <row r="52912" spans="9:10" ht="15.75">
      <c r="I52912" s="192"/>
      <c r="J52912" s="192"/>
    </row>
    <row r="52913" spans="9:10" ht="15.75">
      <c r="I52913" s="192"/>
      <c r="J52913" s="192"/>
    </row>
    <row r="52914" spans="9:10" ht="15.75">
      <c r="I52914" s="192"/>
      <c r="J52914" s="192"/>
    </row>
    <row r="52915" spans="9:10" ht="15.75">
      <c r="I52915" s="192"/>
      <c r="J52915" s="192"/>
    </row>
    <row r="52916" spans="9:10" ht="15.75">
      <c r="I52916" s="192"/>
      <c r="J52916" s="192"/>
    </row>
    <row r="52917" spans="9:10" ht="15.75">
      <c r="I52917" s="192"/>
      <c r="J52917" s="192"/>
    </row>
    <row r="52918" spans="9:10" ht="15.75">
      <c r="I52918" s="192"/>
      <c r="J52918" s="192"/>
    </row>
    <row r="52919" spans="9:10" ht="15.75">
      <c r="I52919" s="192"/>
      <c r="J52919" s="192"/>
    </row>
    <row r="52920" spans="9:10" ht="15.75">
      <c r="I52920" s="192"/>
      <c r="J52920" s="192"/>
    </row>
    <row r="52921" spans="9:10" ht="15.75">
      <c r="I52921" s="192"/>
      <c r="J52921" s="192"/>
    </row>
    <row r="52922" spans="9:10" ht="15.75">
      <c r="I52922" s="192"/>
      <c r="J52922" s="192"/>
    </row>
    <row r="52923" spans="9:10" ht="15.75">
      <c r="I52923" s="192"/>
      <c r="J52923" s="192"/>
    </row>
    <row r="52924" spans="9:10" ht="15.75">
      <c r="I52924" s="192"/>
      <c r="J52924" s="192"/>
    </row>
    <row r="52925" spans="9:10" ht="15.75">
      <c r="I52925" s="192"/>
      <c r="J52925" s="192"/>
    </row>
    <row r="52926" spans="9:10" ht="15.75">
      <c r="I52926" s="192"/>
      <c r="J52926" s="192"/>
    </row>
    <row r="52927" spans="9:10" ht="15.75">
      <c r="I52927" s="192"/>
      <c r="J52927" s="192"/>
    </row>
    <row r="52928" spans="9:10" ht="15.75">
      <c r="I52928" s="192"/>
      <c r="J52928" s="192"/>
    </row>
    <row r="52929" spans="9:10" ht="15.75">
      <c r="I52929" s="192"/>
      <c r="J52929" s="192"/>
    </row>
    <row r="52930" spans="9:10" ht="15.75">
      <c r="I52930" s="192"/>
      <c r="J52930" s="192"/>
    </row>
    <row r="52931" spans="9:10" ht="15.75">
      <c r="I52931" s="192"/>
      <c r="J52931" s="192"/>
    </row>
    <row r="52932" spans="9:10" ht="15.75">
      <c r="I52932" s="192"/>
      <c r="J52932" s="192"/>
    </row>
    <row r="52933" spans="9:10" ht="15.75">
      <c r="I52933" s="192"/>
      <c r="J52933" s="192"/>
    </row>
    <row r="52934" spans="9:10" ht="15.75">
      <c r="I52934" s="192"/>
      <c r="J52934" s="192"/>
    </row>
    <row r="52935" spans="9:10" ht="15.75">
      <c r="I52935" s="192"/>
      <c r="J52935" s="192"/>
    </row>
    <row r="52936" spans="9:10" ht="15.75">
      <c r="I52936" s="192"/>
      <c r="J52936" s="192"/>
    </row>
    <row r="52937" spans="9:10" ht="15.75">
      <c r="I52937" s="192"/>
      <c r="J52937" s="192"/>
    </row>
    <row r="52938" spans="9:10" ht="15.75">
      <c r="I52938" s="192"/>
      <c r="J52938" s="192"/>
    </row>
    <row r="52939" spans="9:10" ht="15.75">
      <c r="I52939" s="192"/>
      <c r="J52939" s="192"/>
    </row>
    <row r="52940" spans="9:10" ht="15.75">
      <c r="I52940" s="192"/>
      <c r="J52940" s="192"/>
    </row>
    <row r="52941" spans="9:10" ht="15.75">
      <c r="I52941" s="192"/>
      <c r="J52941" s="192"/>
    </row>
    <row r="52942" spans="9:10" ht="15.75">
      <c r="I52942" s="192"/>
      <c r="J52942" s="192"/>
    </row>
    <row r="52943" spans="9:10" ht="15.75">
      <c r="I52943" s="192"/>
      <c r="J52943" s="192"/>
    </row>
    <row r="52944" spans="9:10" ht="15.75">
      <c r="I52944" s="192"/>
      <c r="J52944" s="192"/>
    </row>
    <row r="52945" spans="9:10" ht="15.75">
      <c r="I52945" s="192"/>
      <c r="J52945" s="192"/>
    </row>
    <row r="52946" spans="9:10" ht="15.75">
      <c r="I52946" s="192"/>
      <c r="J52946" s="192"/>
    </row>
    <row r="52947" spans="9:10" ht="15.75">
      <c r="I52947" s="192"/>
      <c r="J52947" s="192"/>
    </row>
    <row r="52948" spans="9:10" ht="15.75">
      <c r="I52948" s="192"/>
      <c r="J52948" s="192"/>
    </row>
    <row r="52949" spans="9:10" ht="15.75">
      <c r="I52949" s="192"/>
      <c r="J52949" s="192"/>
    </row>
    <row r="52950" spans="9:10" ht="15.75">
      <c r="I52950" s="192"/>
      <c r="J52950" s="192"/>
    </row>
    <row r="52951" spans="9:10" ht="15.75">
      <c r="I52951" s="192"/>
      <c r="J52951" s="192"/>
    </row>
    <row r="52952" spans="9:10" ht="15.75">
      <c r="I52952" s="192"/>
      <c r="J52952" s="192"/>
    </row>
    <row r="52953" spans="9:10" ht="15.75">
      <c r="I52953" s="192"/>
      <c r="J52953" s="192"/>
    </row>
    <row r="52954" spans="9:10" ht="15.75">
      <c r="I52954" s="192"/>
      <c r="J52954" s="192"/>
    </row>
    <row r="52955" spans="9:10" ht="15.75">
      <c r="I52955" s="192"/>
      <c r="J52955" s="192"/>
    </row>
    <row r="52956" spans="9:10" ht="15.75">
      <c r="I52956" s="192"/>
      <c r="J52956" s="192"/>
    </row>
    <row r="52957" spans="9:10" ht="15.75">
      <c r="I52957" s="192"/>
      <c r="J52957" s="192"/>
    </row>
    <row r="52958" spans="9:10" ht="15.75">
      <c r="I52958" s="192"/>
      <c r="J52958" s="192"/>
    </row>
    <row r="52959" spans="9:10" ht="15.75">
      <c r="I52959" s="192"/>
      <c r="J52959" s="192"/>
    </row>
    <row r="52960" spans="9:10" ht="15.75">
      <c r="I52960" s="192"/>
      <c r="J52960" s="192"/>
    </row>
    <row r="52961" spans="9:10" ht="15.75">
      <c r="I52961" s="192"/>
      <c r="J52961" s="192"/>
    </row>
    <row r="52962" spans="9:10" ht="15.75">
      <c r="I52962" s="192"/>
      <c r="J52962" s="192"/>
    </row>
    <row r="52963" spans="9:10" ht="15.75">
      <c r="I52963" s="192"/>
      <c r="J52963" s="192"/>
    </row>
    <row r="52964" spans="9:10" ht="15.75">
      <c r="I52964" s="192"/>
      <c r="J52964" s="192"/>
    </row>
    <row r="52965" spans="9:10" ht="15.75">
      <c r="I52965" s="192"/>
      <c r="J52965" s="192"/>
    </row>
    <row r="52966" spans="9:10" ht="15.75">
      <c r="I52966" s="192"/>
      <c r="J52966" s="192"/>
    </row>
    <row r="52967" spans="9:10" ht="15.75">
      <c r="I52967" s="192"/>
      <c r="J52967" s="192"/>
    </row>
    <row r="52968" spans="9:10" ht="15.75">
      <c r="I52968" s="192"/>
      <c r="J52968" s="192"/>
    </row>
    <row r="52969" spans="9:10" ht="15.75">
      <c r="I52969" s="192"/>
      <c r="J52969" s="192"/>
    </row>
    <row r="52970" spans="9:10" ht="15.75">
      <c r="I52970" s="192"/>
      <c r="J52970" s="192"/>
    </row>
    <row r="52971" spans="9:10" ht="15.75">
      <c r="I52971" s="192"/>
      <c r="J52971" s="192"/>
    </row>
    <row r="52972" spans="9:10" ht="15.75">
      <c r="I52972" s="192"/>
      <c r="J52972" s="192"/>
    </row>
    <row r="52973" spans="9:10" ht="15.75">
      <c r="I52973" s="192"/>
      <c r="J52973" s="192"/>
    </row>
    <row r="52974" spans="9:10" ht="15.75">
      <c r="I52974" s="192"/>
      <c r="J52974" s="192"/>
    </row>
    <row r="52975" spans="9:10" ht="15.75">
      <c r="I52975" s="192"/>
      <c r="J52975" s="192"/>
    </row>
    <row r="52976" spans="9:10" ht="15.75">
      <c r="I52976" s="192"/>
      <c r="J52976" s="192"/>
    </row>
    <row r="52977" spans="9:10" ht="15.75">
      <c r="I52977" s="192"/>
      <c r="J52977" s="192"/>
    </row>
    <row r="52978" spans="9:10" ht="15.75">
      <c r="I52978" s="192"/>
      <c r="J52978" s="192"/>
    </row>
    <row r="52979" spans="9:10" ht="15.75">
      <c r="I52979" s="192"/>
      <c r="J52979" s="192"/>
    </row>
    <row r="52980" spans="9:10" ht="15.75">
      <c r="I52980" s="192"/>
      <c r="J52980" s="192"/>
    </row>
    <row r="52981" spans="9:10" ht="15.75">
      <c r="I52981" s="192"/>
      <c r="J52981" s="192"/>
    </row>
    <row r="52982" spans="9:10" ht="15.75">
      <c r="I52982" s="192"/>
      <c r="J52982" s="192"/>
    </row>
    <row r="52983" spans="9:10" ht="15.75">
      <c r="I52983" s="192"/>
      <c r="J52983" s="192"/>
    </row>
    <row r="52984" spans="9:10" ht="15.75">
      <c r="I52984" s="192"/>
      <c r="J52984" s="192"/>
    </row>
    <row r="52985" spans="9:10" ht="15.75">
      <c r="I52985" s="192"/>
      <c r="J52985" s="192"/>
    </row>
    <row r="52986" spans="9:10" ht="15.75">
      <c r="I52986" s="192"/>
      <c r="J52986" s="192"/>
    </row>
    <row r="52987" spans="9:10" ht="15.75">
      <c r="I52987" s="192"/>
      <c r="J52987" s="192"/>
    </row>
    <row r="52988" spans="9:10" ht="15.75">
      <c r="I52988" s="192"/>
      <c r="J52988" s="192"/>
    </row>
    <row r="52989" spans="9:10" ht="15.75">
      <c r="I52989" s="192"/>
      <c r="J52989" s="192"/>
    </row>
    <row r="52990" spans="9:10" ht="15.75">
      <c r="I52990" s="192"/>
      <c r="J52990" s="192"/>
    </row>
    <row r="52991" spans="9:10" ht="15.75">
      <c r="I52991" s="192"/>
      <c r="J52991" s="192"/>
    </row>
    <row r="52992" spans="9:10" ht="15.75">
      <c r="I52992" s="192"/>
      <c r="J52992" s="192"/>
    </row>
    <row r="52993" spans="9:10" ht="15.75">
      <c r="I52993" s="192"/>
      <c r="J52993" s="192"/>
    </row>
    <row r="52994" spans="9:10" ht="15.75">
      <c r="I52994" s="192"/>
      <c r="J52994" s="192"/>
    </row>
    <row r="52995" spans="9:10" ht="15.75">
      <c r="I52995" s="192"/>
      <c r="J52995" s="192"/>
    </row>
    <row r="52996" spans="9:10" ht="15.75">
      <c r="I52996" s="192"/>
      <c r="J52996" s="192"/>
    </row>
    <row r="52997" spans="9:10" ht="15.75">
      <c r="I52997" s="192"/>
      <c r="J52997" s="192"/>
    </row>
    <row r="52998" spans="9:10" ht="15.75">
      <c r="I52998" s="192"/>
      <c r="J52998" s="192"/>
    </row>
    <row r="52999" spans="9:10" ht="15.75">
      <c r="I52999" s="192"/>
      <c r="J52999" s="192"/>
    </row>
    <row r="53000" spans="9:10" ht="15.75">
      <c r="I53000" s="192"/>
      <c r="J53000" s="192"/>
    </row>
    <row r="53001" spans="9:10" ht="15.75">
      <c r="I53001" s="192"/>
      <c r="J53001" s="192"/>
    </row>
    <row r="53002" spans="9:10" ht="15.75">
      <c r="I53002" s="192"/>
      <c r="J53002" s="192"/>
    </row>
    <row r="53003" spans="9:10" ht="15.75">
      <c r="I53003" s="192"/>
      <c r="J53003" s="192"/>
    </row>
    <row r="53004" spans="9:10" ht="15.75">
      <c r="I53004" s="192"/>
      <c r="J53004" s="192"/>
    </row>
    <row r="53005" spans="9:10" ht="15.75">
      <c r="I53005" s="192"/>
      <c r="J53005" s="192"/>
    </row>
    <row r="53006" spans="9:10" ht="15.75">
      <c r="I53006" s="192"/>
      <c r="J53006" s="192"/>
    </row>
    <row r="53007" spans="9:10" ht="15.75">
      <c r="I53007" s="192"/>
      <c r="J53007" s="192"/>
    </row>
    <row r="53008" spans="9:10" ht="15.75">
      <c r="I53008" s="192"/>
      <c r="J53008" s="192"/>
    </row>
    <row r="53009" spans="9:10" ht="15.75">
      <c r="I53009" s="192"/>
      <c r="J53009" s="192"/>
    </row>
    <row r="53010" spans="9:10" ht="15.75">
      <c r="I53010" s="192"/>
      <c r="J53010" s="192"/>
    </row>
    <row r="53011" spans="9:10" ht="15.75">
      <c r="I53011" s="192"/>
      <c r="J53011" s="192"/>
    </row>
    <row r="53012" spans="9:10" ht="15.75">
      <c r="I53012" s="192"/>
      <c r="J53012" s="192"/>
    </row>
    <row r="53013" spans="9:10" ht="15.75">
      <c r="I53013" s="192"/>
      <c r="J53013" s="192"/>
    </row>
    <row r="53014" spans="9:10" ht="15.75">
      <c r="I53014" s="192"/>
      <c r="J53014" s="192"/>
    </row>
    <row r="53015" spans="9:10" ht="15.75">
      <c r="I53015" s="192"/>
      <c r="J53015" s="192"/>
    </row>
    <row r="53016" spans="9:10" ht="15.75">
      <c r="I53016" s="192"/>
      <c r="J53016" s="192"/>
    </row>
    <row r="53017" spans="9:10" ht="15.75">
      <c r="I53017" s="192"/>
      <c r="J53017" s="192"/>
    </row>
    <row r="53018" spans="9:10" ht="15.75">
      <c r="I53018" s="192"/>
      <c r="J53018" s="192"/>
    </row>
    <row r="53019" spans="9:10" ht="15.75">
      <c r="I53019" s="192"/>
      <c r="J53019" s="192"/>
    </row>
    <row r="53020" spans="9:10" ht="15.75">
      <c r="I53020" s="192"/>
      <c r="J53020" s="192"/>
    </row>
    <row r="53021" spans="9:10" ht="15.75">
      <c r="I53021" s="192"/>
      <c r="J53021" s="192"/>
    </row>
    <row r="53022" spans="9:10" ht="15.75">
      <c r="I53022" s="192"/>
      <c r="J53022" s="192"/>
    </row>
    <row r="53023" spans="9:10" ht="15.75">
      <c r="I53023" s="192"/>
      <c r="J53023" s="192"/>
    </row>
    <row r="53024" spans="9:10" ht="15.75">
      <c r="I53024" s="192"/>
      <c r="J53024" s="192"/>
    </row>
    <row r="53025" spans="9:10" ht="15.75">
      <c r="I53025" s="192"/>
      <c r="J53025" s="192"/>
    </row>
    <row r="53026" spans="9:10" ht="15.75">
      <c r="I53026" s="192"/>
      <c r="J53026" s="192"/>
    </row>
    <row r="53027" spans="9:10" ht="15.75">
      <c r="I53027" s="192"/>
      <c r="J53027" s="192"/>
    </row>
    <row r="53028" spans="9:10" ht="15.75">
      <c r="I53028" s="192"/>
      <c r="J53028" s="192"/>
    </row>
    <row r="53029" spans="9:10" ht="15.75">
      <c r="I53029" s="192"/>
      <c r="J53029" s="192"/>
    </row>
    <row r="53030" spans="9:10" ht="15.75">
      <c r="I53030" s="192"/>
      <c r="J53030" s="192"/>
    </row>
    <row r="53031" spans="9:10" ht="15.75">
      <c r="I53031" s="192"/>
      <c r="J53031" s="192"/>
    </row>
    <row r="53032" spans="9:10" ht="15.75">
      <c r="I53032" s="192"/>
      <c r="J53032" s="192"/>
    </row>
    <row r="53033" spans="9:10" ht="15.75">
      <c r="I53033" s="192"/>
      <c r="J53033" s="192"/>
    </row>
    <row r="53034" spans="9:10" ht="15.75">
      <c r="I53034" s="192"/>
      <c r="J53034" s="192"/>
    </row>
    <row r="53035" spans="9:10" ht="15.75">
      <c r="I53035" s="192"/>
      <c r="J53035" s="192"/>
    </row>
    <row r="53036" spans="9:10" ht="15.75">
      <c r="I53036" s="192"/>
      <c r="J53036" s="192"/>
    </row>
    <row r="53037" spans="9:10" ht="15.75">
      <c r="I53037" s="192"/>
      <c r="J53037" s="192"/>
    </row>
    <row r="53038" spans="9:10" ht="15.75">
      <c r="I53038" s="192"/>
      <c r="J53038" s="192"/>
    </row>
    <row r="53039" spans="9:10" ht="15.75">
      <c r="I53039" s="192"/>
      <c r="J53039" s="192"/>
    </row>
    <row r="53040" spans="9:10" ht="15.75">
      <c r="I53040" s="192"/>
      <c r="J53040" s="192"/>
    </row>
    <row r="53041" spans="9:10" ht="15.75">
      <c r="I53041" s="192"/>
      <c r="J53041" s="192"/>
    </row>
    <row r="53042" spans="9:10" ht="15.75">
      <c r="I53042" s="192"/>
      <c r="J53042" s="192"/>
    </row>
    <row r="53043" spans="9:10" ht="15.75">
      <c r="I53043" s="192"/>
      <c r="J53043" s="192"/>
    </row>
    <row r="53044" spans="9:10" ht="15.75">
      <c r="I53044" s="192"/>
      <c r="J53044" s="192"/>
    </row>
    <row r="53045" spans="9:10" ht="15.75">
      <c r="I53045" s="192"/>
      <c r="J53045" s="192"/>
    </row>
    <row r="53046" spans="9:10" ht="15.75">
      <c r="I53046" s="192"/>
      <c r="J53046" s="192"/>
    </row>
    <row r="53047" spans="9:10" ht="15.75">
      <c r="I53047" s="192"/>
      <c r="J53047" s="192"/>
    </row>
    <row r="53048" spans="9:10" ht="15.75">
      <c r="I53048" s="192"/>
      <c r="J53048" s="192"/>
    </row>
    <row r="53049" spans="9:10" ht="15.75">
      <c r="I53049" s="192"/>
      <c r="J53049" s="192"/>
    </row>
    <row r="53050" spans="9:10" ht="15.75">
      <c r="I53050" s="192"/>
      <c r="J53050" s="192"/>
    </row>
    <row r="53051" spans="9:10" ht="15.75">
      <c r="I53051" s="192"/>
      <c r="J53051" s="192"/>
    </row>
    <row r="53052" spans="9:10" ht="15.75">
      <c r="I53052" s="192"/>
      <c r="J53052" s="192"/>
    </row>
    <row r="53053" spans="9:10" ht="15.75">
      <c r="I53053" s="192"/>
      <c r="J53053" s="192"/>
    </row>
    <row r="53054" spans="9:10" ht="15.75">
      <c r="I53054" s="192"/>
      <c r="J53054" s="192"/>
    </row>
    <row r="53055" spans="9:10" ht="15.75">
      <c r="I53055" s="192"/>
      <c r="J53055" s="192"/>
    </row>
    <row r="53056" spans="9:10" ht="15.75">
      <c r="I53056" s="192"/>
      <c r="J53056" s="192"/>
    </row>
    <row r="53057" spans="9:10" ht="15.75">
      <c r="I53057" s="192"/>
      <c r="J53057" s="192"/>
    </row>
    <row r="53058" spans="9:10" ht="15.75">
      <c r="I53058" s="192"/>
      <c r="J53058" s="192"/>
    </row>
    <row r="53059" spans="9:10" ht="15.75">
      <c r="I53059" s="192"/>
      <c r="J53059" s="192"/>
    </row>
    <row r="53060" spans="9:10" ht="15.75">
      <c r="I53060" s="192"/>
      <c r="J53060" s="192"/>
    </row>
    <row r="53061" spans="9:10" ht="15.75">
      <c r="I53061" s="192"/>
      <c r="J53061" s="192"/>
    </row>
    <row r="53062" spans="9:10" ht="15.75">
      <c r="I53062" s="192"/>
      <c r="J53062" s="192"/>
    </row>
    <row r="53063" spans="9:10" ht="15.75">
      <c r="I53063" s="192"/>
      <c r="J53063" s="192"/>
    </row>
    <row r="53064" spans="9:10" ht="15.75">
      <c r="I53064" s="192"/>
      <c r="J53064" s="192"/>
    </row>
    <row r="53065" spans="9:10" ht="15.75">
      <c r="I53065" s="192"/>
      <c r="J53065" s="192"/>
    </row>
    <row r="53066" spans="9:10" ht="15.75">
      <c r="I53066" s="192"/>
      <c r="J53066" s="192"/>
    </row>
    <row r="53067" spans="9:10" ht="15.75">
      <c r="I53067" s="192"/>
      <c r="J53067" s="192"/>
    </row>
    <row r="53068" spans="9:10" ht="15.75">
      <c r="I53068" s="192"/>
      <c r="J53068" s="192"/>
    </row>
    <row r="53069" spans="9:10" ht="15.75">
      <c r="I53069" s="192"/>
      <c r="J53069" s="192"/>
    </row>
    <row r="53070" spans="9:10" ht="15.75">
      <c r="I53070" s="192"/>
      <c r="J53070" s="192"/>
    </row>
    <row r="53071" spans="9:10" ht="15.75">
      <c r="I53071" s="192"/>
      <c r="J53071" s="192"/>
    </row>
    <row r="53072" spans="9:10" ht="15.75">
      <c r="I53072" s="192"/>
      <c r="J53072" s="192"/>
    </row>
    <row r="53073" spans="9:10" ht="15.75">
      <c r="I53073" s="192"/>
      <c r="J53073" s="192"/>
    </row>
    <row r="53074" spans="9:10" ht="15.75">
      <c r="I53074" s="192"/>
      <c r="J53074" s="192"/>
    </row>
    <row r="53075" spans="9:10" ht="15.75">
      <c r="I53075" s="192"/>
      <c r="J53075" s="192"/>
    </row>
    <row r="53076" spans="9:10" ht="15.75">
      <c r="I53076" s="192"/>
      <c r="J53076" s="192"/>
    </row>
    <row r="53077" spans="9:10" ht="15.75">
      <c r="I53077" s="192"/>
      <c r="J53077" s="192"/>
    </row>
    <row r="53078" spans="9:10" ht="15.75">
      <c r="I53078" s="192"/>
      <c r="J53078" s="192"/>
    </row>
    <row r="53079" spans="9:10" ht="15.75">
      <c r="I53079" s="192"/>
      <c r="J53079" s="192"/>
    </row>
    <row r="53080" spans="9:10" ht="15.75">
      <c r="I53080" s="192"/>
      <c r="J53080" s="192"/>
    </row>
    <row r="53081" spans="9:10" ht="15.75">
      <c r="I53081" s="192"/>
      <c r="J53081" s="192"/>
    </row>
    <row r="53082" spans="9:10" ht="15.75">
      <c r="I53082" s="192"/>
      <c r="J53082" s="192"/>
    </row>
    <row r="53083" spans="9:10" ht="15.75">
      <c r="I53083" s="192"/>
      <c r="J53083" s="192"/>
    </row>
    <row r="53084" spans="9:10" ht="15.75">
      <c r="I53084" s="192"/>
      <c r="J53084" s="192"/>
    </row>
    <row r="53085" spans="9:10" ht="15.75">
      <c r="I53085" s="192"/>
      <c r="J53085" s="192"/>
    </row>
    <row r="53086" spans="9:10" ht="15.75">
      <c r="I53086" s="192"/>
      <c r="J53086" s="192"/>
    </row>
    <row r="53087" spans="9:10" ht="15.75">
      <c r="I53087" s="192"/>
      <c r="J53087" s="192"/>
    </row>
    <row r="53088" spans="9:10" ht="15.75">
      <c r="I53088" s="192"/>
      <c r="J53088" s="192"/>
    </row>
    <row r="53089" spans="9:10" ht="15.75">
      <c r="I53089" s="192"/>
      <c r="J53089" s="192"/>
    </row>
    <row r="53090" spans="9:10" ht="15.75">
      <c r="I53090" s="192"/>
      <c r="J53090" s="192"/>
    </row>
    <row r="53091" spans="9:10" ht="15.75">
      <c r="I53091" s="192"/>
      <c r="J53091" s="192"/>
    </row>
    <row r="53092" spans="9:10" ht="15.75">
      <c r="I53092" s="192"/>
      <c r="J53092" s="192"/>
    </row>
    <row r="53093" spans="9:10" ht="15.75">
      <c r="I53093" s="192"/>
      <c r="J53093" s="192"/>
    </row>
    <row r="53094" spans="9:10" ht="15.75">
      <c r="I53094" s="192"/>
      <c r="J53094" s="192"/>
    </row>
    <row r="53095" spans="9:10" ht="15.75">
      <c r="I53095" s="192"/>
      <c r="J53095" s="192"/>
    </row>
    <row r="53096" spans="9:10" ht="15.75">
      <c r="I53096" s="192"/>
      <c r="J53096" s="192"/>
    </row>
    <row r="53097" spans="9:10" ht="15.75">
      <c r="I53097" s="192"/>
      <c r="J53097" s="192"/>
    </row>
    <row r="53098" spans="9:10" ht="15.75">
      <c r="I53098" s="192"/>
      <c r="J53098" s="192"/>
    </row>
    <row r="53099" spans="9:10" ht="15.75">
      <c r="I53099" s="192"/>
      <c r="J53099" s="192"/>
    </row>
    <row r="53100" spans="9:10" ht="15.75">
      <c r="I53100" s="192"/>
      <c r="J53100" s="192"/>
    </row>
    <row r="53101" spans="9:10" ht="15.75">
      <c r="I53101" s="192"/>
      <c r="J53101" s="192"/>
    </row>
    <row r="53102" spans="9:10" ht="15.75">
      <c r="I53102" s="192"/>
      <c r="J53102" s="192"/>
    </row>
    <row r="53103" spans="9:10" ht="15.75">
      <c r="I53103" s="192"/>
      <c r="J53103" s="192"/>
    </row>
    <row r="53104" spans="9:10" ht="15.75">
      <c r="I53104" s="192"/>
      <c r="J53104" s="192"/>
    </row>
    <row r="53105" spans="9:10" ht="15.75">
      <c r="I53105" s="192"/>
      <c r="J53105" s="192"/>
    </row>
    <row r="53106" spans="9:10" ht="15.75">
      <c r="I53106" s="192"/>
      <c r="J53106" s="192"/>
    </row>
    <row r="53107" spans="9:10" ht="15.75">
      <c r="I53107" s="192"/>
      <c r="J53107" s="192"/>
    </row>
    <row r="53108" spans="9:10" ht="15.75">
      <c r="I53108" s="192"/>
      <c r="J53108" s="192"/>
    </row>
    <row r="53109" spans="9:10" ht="15.75">
      <c r="I53109" s="192"/>
      <c r="J53109" s="192"/>
    </row>
    <row r="53110" spans="9:10" ht="15.75">
      <c r="I53110" s="192"/>
      <c r="J53110" s="192"/>
    </row>
    <row r="53111" spans="9:10" ht="15.75">
      <c r="I53111" s="192"/>
      <c r="J53111" s="192"/>
    </row>
    <row r="53112" spans="9:10" ht="15.75">
      <c r="I53112" s="192"/>
      <c r="J53112" s="192"/>
    </row>
    <row r="53113" spans="9:10" ht="15.75">
      <c r="I53113" s="192"/>
      <c r="J53113" s="192"/>
    </row>
    <row r="53114" spans="9:10" ht="15.75">
      <c r="I53114" s="192"/>
      <c r="J53114" s="192"/>
    </row>
    <row r="53115" spans="9:10" ht="15.75">
      <c r="I53115" s="192"/>
      <c r="J53115" s="192"/>
    </row>
    <row r="53116" spans="9:10" ht="15.75">
      <c r="I53116" s="192"/>
      <c r="J53116" s="192"/>
    </row>
    <row r="53117" spans="9:10" ht="15.75">
      <c r="I53117" s="192"/>
      <c r="J53117" s="192"/>
    </row>
    <row r="53118" spans="9:10" ht="15.75">
      <c r="I53118" s="192"/>
      <c r="J53118" s="192"/>
    </row>
    <row r="53119" spans="9:10" ht="15.75">
      <c r="I53119" s="192"/>
      <c r="J53119" s="192"/>
    </row>
    <row r="53120" spans="9:10" ht="15.75">
      <c r="I53120" s="192"/>
      <c r="J53120" s="192"/>
    </row>
    <row r="53121" spans="9:10" ht="15.75">
      <c r="I53121" s="192"/>
      <c r="J53121" s="192"/>
    </row>
    <row r="53122" spans="9:10" ht="15.75">
      <c r="I53122" s="192"/>
      <c r="J53122" s="192"/>
    </row>
    <row r="53123" spans="9:10" ht="15.75">
      <c r="I53123" s="192"/>
      <c r="J53123" s="192"/>
    </row>
    <row r="53124" spans="9:10" ht="15.75">
      <c r="I53124" s="192"/>
      <c r="J53124" s="192"/>
    </row>
    <row r="53125" spans="9:10" ht="15.75">
      <c r="I53125" s="192"/>
      <c r="J53125" s="192"/>
    </row>
    <row r="53126" spans="9:10" ht="15.75">
      <c r="I53126" s="192"/>
      <c r="J53126" s="192"/>
    </row>
    <row r="53127" spans="9:10" ht="15.75">
      <c r="I53127" s="192"/>
      <c r="J53127" s="192"/>
    </row>
    <row r="53128" spans="9:10" ht="15.75">
      <c r="I53128" s="192"/>
      <c r="J53128" s="192"/>
    </row>
    <row r="53129" spans="9:10" ht="15.75">
      <c r="I53129" s="192"/>
      <c r="J53129" s="192"/>
    </row>
    <row r="53130" spans="9:10" ht="15.75">
      <c r="I53130" s="192"/>
      <c r="J53130" s="192"/>
    </row>
    <row r="53131" spans="9:10" ht="15.75">
      <c r="I53131" s="192"/>
      <c r="J53131" s="192"/>
    </row>
    <row r="53132" spans="9:10" ht="15.75">
      <c r="I53132" s="192"/>
      <c r="J53132" s="192"/>
    </row>
    <row r="53133" spans="9:10" ht="15.75">
      <c r="I53133" s="192"/>
      <c r="J53133" s="192"/>
    </row>
    <row r="53134" spans="9:10" ht="15.75">
      <c r="I53134" s="192"/>
      <c r="J53134" s="192"/>
    </row>
    <row r="53135" spans="9:10" ht="15.75">
      <c r="I53135" s="192"/>
      <c r="J53135" s="192"/>
    </row>
    <row r="53136" spans="9:10" ht="15.75">
      <c r="I53136" s="192"/>
      <c r="J53136" s="192"/>
    </row>
    <row r="53137" spans="9:10" ht="15.75">
      <c r="I53137" s="192"/>
      <c r="J53137" s="192"/>
    </row>
    <row r="53138" spans="9:10" ht="15.75">
      <c r="I53138" s="192"/>
      <c r="J53138" s="192"/>
    </row>
    <row r="53139" spans="9:10" ht="15.75">
      <c r="I53139" s="192"/>
      <c r="J53139" s="192"/>
    </row>
    <row r="53140" spans="9:10" ht="15.75">
      <c r="I53140" s="192"/>
      <c r="J53140" s="192"/>
    </row>
    <row r="53141" spans="9:10" ht="15.75">
      <c r="I53141" s="192"/>
      <c r="J53141" s="192"/>
    </row>
    <row r="53142" spans="9:10" ht="15.75">
      <c r="I53142" s="192"/>
      <c r="J53142" s="192"/>
    </row>
    <row r="53143" spans="9:10" ht="15.75">
      <c r="I53143" s="192"/>
      <c r="J53143" s="192"/>
    </row>
    <row r="53144" spans="9:10" ht="15.75">
      <c r="I53144" s="192"/>
      <c r="J53144" s="192"/>
    </row>
    <row r="53145" spans="9:10" ht="15.75">
      <c r="I53145" s="192"/>
      <c r="J53145" s="192"/>
    </row>
    <row r="53146" spans="9:10" ht="15.75">
      <c r="I53146" s="192"/>
      <c r="J53146" s="192"/>
    </row>
    <row r="53147" spans="9:10" ht="15.75">
      <c r="I53147" s="192"/>
      <c r="J53147" s="192"/>
    </row>
    <row r="53148" spans="9:10" ht="15.75">
      <c r="I53148" s="192"/>
      <c r="J53148" s="192"/>
    </row>
    <row r="53149" spans="9:10" ht="15.75">
      <c r="I53149" s="192"/>
      <c r="J53149" s="192"/>
    </row>
    <row r="53150" spans="9:10" ht="15.75">
      <c r="I53150" s="192"/>
      <c r="J53150" s="192"/>
    </row>
    <row r="53151" spans="9:10" ht="15.75">
      <c r="I53151" s="192"/>
      <c r="J53151" s="192"/>
    </row>
    <row r="53152" spans="9:10" ht="15.75">
      <c r="I53152" s="192"/>
      <c r="J53152" s="192"/>
    </row>
    <row r="53153" spans="9:10" ht="15.75">
      <c r="I53153" s="192"/>
      <c r="J53153" s="192"/>
    </row>
    <row r="53154" spans="9:10" ht="15.75">
      <c r="I53154" s="192"/>
      <c r="J53154" s="192"/>
    </row>
    <row r="53155" spans="9:10" ht="15.75">
      <c r="I53155" s="192"/>
      <c r="J53155" s="192"/>
    </row>
    <row r="53156" spans="9:10" ht="15.75">
      <c r="I53156" s="192"/>
      <c r="J53156" s="192"/>
    </row>
    <row r="53157" spans="9:10" ht="15.75">
      <c r="I53157" s="192"/>
      <c r="J53157" s="192"/>
    </row>
    <row r="53158" spans="9:10" ht="15.75">
      <c r="I53158" s="192"/>
      <c r="J53158" s="192"/>
    </row>
    <row r="53159" spans="9:10" ht="15.75">
      <c r="I53159" s="192"/>
      <c r="J53159" s="192"/>
    </row>
    <row r="53160" spans="9:10" ht="15.75">
      <c r="I53160" s="192"/>
      <c r="J53160" s="192"/>
    </row>
    <row r="53161" spans="9:10" ht="15.75">
      <c r="I53161" s="192"/>
      <c r="J53161" s="192"/>
    </row>
    <row r="53162" spans="9:10" ht="15.75">
      <c r="I53162" s="192"/>
      <c r="J53162" s="192"/>
    </row>
    <row r="53163" spans="9:10" ht="15.75">
      <c r="I53163" s="192"/>
      <c r="J53163" s="192"/>
    </row>
    <row r="53164" spans="9:10" ht="15.75">
      <c r="I53164" s="192"/>
      <c r="J53164" s="192"/>
    </row>
    <row r="53165" spans="9:10" ht="15.75">
      <c r="I53165" s="192"/>
      <c r="J53165" s="192"/>
    </row>
    <row r="53166" spans="9:10" ht="15.75">
      <c r="I53166" s="192"/>
      <c r="J53166" s="192"/>
    </row>
    <row r="53167" spans="9:10" ht="15.75">
      <c r="I53167" s="192"/>
      <c r="J53167" s="192"/>
    </row>
    <row r="53168" spans="9:10" ht="15.75">
      <c r="I53168" s="192"/>
      <c r="J53168" s="192"/>
    </row>
    <row r="53169" spans="9:10" ht="15.75">
      <c r="I53169" s="192"/>
      <c r="J53169" s="192"/>
    </row>
    <row r="53170" spans="9:10" ht="15.75">
      <c r="I53170" s="192"/>
      <c r="J53170" s="192"/>
    </row>
    <row r="53171" spans="9:10" ht="15.75">
      <c r="I53171" s="192"/>
      <c r="J53171" s="192"/>
    </row>
    <row r="53172" spans="9:10" ht="15.75">
      <c r="I53172" s="192"/>
      <c r="J53172" s="192"/>
    </row>
    <row r="53173" spans="9:10" ht="15.75">
      <c r="I53173" s="192"/>
      <c r="J53173" s="192"/>
    </row>
    <row r="53174" spans="9:10" ht="15.75">
      <c r="I53174" s="192"/>
      <c r="J53174" s="192"/>
    </row>
    <row r="53175" spans="9:10" ht="15.75">
      <c r="I53175" s="192"/>
      <c r="J53175" s="192"/>
    </row>
    <row r="53176" spans="9:10" ht="15.75">
      <c r="I53176" s="192"/>
      <c r="J53176" s="192"/>
    </row>
    <row r="53177" spans="9:10" ht="15.75">
      <c r="I53177" s="192"/>
      <c r="J53177" s="192"/>
    </row>
    <row r="53178" spans="9:10" ht="15.75">
      <c r="I53178" s="192"/>
      <c r="J53178" s="192"/>
    </row>
    <row r="53179" spans="9:10" ht="15.75">
      <c r="I53179" s="192"/>
      <c r="J53179" s="192"/>
    </row>
    <row r="53180" spans="9:10" ht="15.75">
      <c r="I53180" s="192"/>
      <c r="J53180" s="192"/>
    </row>
    <row r="53181" spans="9:10" ht="15.75">
      <c r="I53181" s="192"/>
      <c r="J53181" s="192"/>
    </row>
    <row r="53182" spans="9:10" ht="15.75">
      <c r="I53182" s="192"/>
      <c r="J53182" s="192"/>
    </row>
    <row r="53183" spans="9:10" ht="15.75">
      <c r="I53183" s="192"/>
      <c r="J53183" s="192"/>
    </row>
    <row r="53184" spans="9:10" ht="15.75">
      <c r="I53184" s="192"/>
      <c r="J53184" s="192"/>
    </row>
    <row r="53185" spans="9:10" ht="15.75">
      <c r="I53185" s="192"/>
      <c r="J53185" s="192"/>
    </row>
    <row r="53186" spans="9:10" ht="15.75">
      <c r="I53186" s="192"/>
      <c r="J53186" s="192"/>
    </row>
    <row r="53187" spans="9:10" ht="15.75">
      <c r="I53187" s="192"/>
      <c r="J53187" s="192"/>
    </row>
    <row r="53188" spans="9:10" ht="15.75">
      <c r="I53188" s="192"/>
      <c r="J53188" s="192"/>
    </row>
    <row r="53189" spans="9:10" ht="15.75">
      <c r="I53189" s="192"/>
      <c r="J53189" s="192"/>
    </row>
    <row r="53190" spans="9:10" ht="15.75">
      <c r="I53190" s="192"/>
      <c r="J53190" s="192"/>
    </row>
    <row r="53191" spans="9:10" ht="15.75">
      <c r="I53191" s="192"/>
      <c r="J53191" s="192"/>
    </row>
    <row r="53192" spans="9:10" ht="15.75">
      <c r="I53192" s="192"/>
      <c r="J53192" s="192"/>
    </row>
    <row r="53193" spans="9:10" ht="15.75">
      <c r="I53193" s="192"/>
      <c r="J53193" s="192"/>
    </row>
    <row r="53194" spans="9:10" ht="15.75">
      <c r="I53194" s="192"/>
      <c r="J53194" s="192"/>
    </row>
    <row r="53195" spans="9:10" ht="15.75">
      <c r="I53195" s="192"/>
      <c r="J53195" s="192"/>
    </row>
    <row r="53196" spans="9:10" ht="15.75">
      <c r="I53196" s="192"/>
      <c r="J53196" s="192"/>
    </row>
    <row r="53197" spans="9:10" ht="15.75">
      <c r="I53197" s="192"/>
      <c r="J53197" s="192"/>
    </row>
    <row r="53198" spans="9:10" ht="15.75">
      <c r="I53198" s="192"/>
      <c r="J53198" s="192"/>
    </row>
    <row r="53199" spans="9:10" ht="15.75">
      <c r="I53199" s="192"/>
      <c r="J53199" s="192"/>
    </row>
    <row r="53200" spans="9:10" ht="15.75">
      <c r="I53200" s="192"/>
      <c r="J53200" s="192"/>
    </row>
    <row r="53201" spans="9:10" ht="15.75">
      <c r="I53201" s="192"/>
      <c r="J53201" s="192"/>
    </row>
    <row r="53202" spans="9:10" ht="15.75">
      <c r="I53202" s="192"/>
      <c r="J53202" s="192"/>
    </row>
    <row r="53203" spans="9:10" ht="15.75">
      <c r="I53203" s="192"/>
      <c r="J53203" s="192"/>
    </row>
    <row r="53204" spans="9:10" ht="15.75">
      <c r="I53204" s="192"/>
      <c r="J53204" s="192"/>
    </row>
    <row r="53205" spans="9:10" ht="15.75">
      <c r="I53205" s="192"/>
      <c r="J53205" s="192"/>
    </row>
    <row r="53206" spans="9:10" ht="15.75">
      <c r="I53206" s="192"/>
      <c r="J53206" s="192"/>
    </row>
    <row r="53207" spans="9:10" ht="15.75">
      <c r="I53207" s="192"/>
      <c r="J53207" s="192"/>
    </row>
    <row r="53208" spans="9:10" ht="15.75">
      <c r="I53208" s="192"/>
      <c r="J53208" s="192"/>
    </row>
    <row r="53209" spans="9:10" ht="15.75">
      <c r="I53209" s="192"/>
      <c r="J53209" s="192"/>
    </row>
    <row r="53210" spans="9:10" ht="15.75">
      <c r="I53210" s="192"/>
      <c r="J53210" s="192"/>
    </row>
    <row r="53211" spans="9:10" ht="15.75">
      <c r="I53211" s="192"/>
      <c r="J53211" s="192"/>
    </row>
    <row r="53212" spans="9:10" ht="15.75">
      <c r="I53212" s="192"/>
      <c r="J53212" s="192"/>
    </row>
    <row r="53213" spans="9:10" ht="15.75">
      <c r="I53213" s="192"/>
      <c r="J53213" s="192"/>
    </row>
    <row r="53214" spans="9:10" ht="15.75">
      <c r="I53214" s="192"/>
      <c r="J53214" s="192"/>
    </row>
    <row r="53215" spans="9:10" ht="15.75">
      <c r="I53215" s="192"/>
      <c r="J53215" s="192"/>
    </row>
    <row r="53216" spans="9:10" ht="15.75">
      <c r="I53216" s="192"/>
      <c r="J53216" s="192"/>
    </row>
    <row r="53217" spans="9:10" ht="15.75">
      <c r="I53217" s="192"/>
      <c r="J53217" s="192"/>
    </row>
    <row r="53218" spans="9:10" ht="15.75">
      <c r="I53218" s="192"/>
      <c r="J53218" s="192"/>
    </row>
    <row r="53219" spans="9:10" ht="15.75">
      <c r="I53219" s="192"/>
      <c r="J53219" s="192"/>
    </row>
    <row r="53220" spans="9:10" ht="15.75">
      <c r="I53220" s="192"/>
      <c r="J53220" s="192"/>
    </row>
    <row r="53221" spans="9:10" ht="15.75">
      <c r="I53221" s="192"/>
      <c r="J53221" s="192"/>
    </row>
    <row r="53222" spans="9:10" ht="15.75">
      <c r="I53222" s="192"/>
      <c r="J53222" s="192"/>
    </row>
    <row r="53223" spans="9:10" ht="15.75">
      <c r="I53223" s="192"/>
      <c r="J53223" s="192"/>
    </row>
    <row r="53224" spans="9:10" ht="15.75">
      <c r="I53224" s="192"/>
      <c r="J53224" s="192"/>
    </row>
    <row r="53225" spans="9:10" ht="15.75">
      <c r="I53225" s="192"/>
      <c r="J53225" s="192"/>
    </row>
    <row r="53226" spans="9:10" ht="15.75">
      <c r="I53226" s="192"/>
      <c r="J53226" s="192"/>
    </row>
    <row r="53227" spans="9:10" ht="15.75">
      <c r="I53227" s="192"/>
      <c r="J53227" s="192"/>
    </row>
    <row r="53228" spans="9:10" ht="15.75">
      <c r="I53228" s="192"/>
      <c r="J53228" s="192"/>
    </row>
    <row r="53229" spans="9:10" ht="15.75">
      <c r="I53229" s="192"/>
      <c r="J53229" s="192"/>
    </row>
    <row r="53230" spans="9:10" ht="15.75">
      <c r="I53230" s="192"/>
      <c r="J53230" s="192"/>
    </row>
    <row r="53231" spans="9:10" ht="15.75">
      <c r="I53231" s="192"/>
      <c r="J53231" s="192"/>
    </row>
    <row r="53232" spans="9:10" ht="15.75">
      <c r="I53232" s="192"/>
      <c r="J53232" s="192"/>
    </row>
    <row r="53233" spans="9:10" ht="15.75">
      <c r="I53233" s="192"/>
      <c r="J53233" s="192"/>
    </row>
    <row r="53234" spans="9:10" ht="15.75">
      <c r="I53234" s="192"/>
      <c r="J53234" s="192"/>
    </row>
    <row r="53235" spans="9:10" ht="15.75">
      <c r="I53235" s="192"/>
      <c r="J53235" s="192"/>
    </row>
    <row r="53236" spans="9:10" ht="15.75">
      <c r="I53236" s="192"/>
      <c r="J53236" s="192"/>
    </row>
    <row r="53237" spans="9:10" ht="15.75">
      <c r="I53237" s="192"/>
      <c r="J53237" s="192"/>
    </row>
    <row r="53238" spans="9:10" ht="15.75">
      <c r="I53238" s="192"/>
      <c r="J53238" s="192"/>
    </row>
    <row r="53239" spans="9:10" ht="15.75">
      <c r="I53239" s="192"/>
      <c r="J53239" s="192"/>
    </row>
    <row r="53240" spans="9:10" ht="15.75">
      <c r="I53240" s="192"/>
      <c r="J53240" s="192"/>
    </row>
    <row r="53241" spans="9:10" ht="15.75">
      <c r="I53241" s="192"/>
      <c r="J53241" s="192"/>
    </row>
    <row r="53242" spans="9:10" ht="15.75">
      <c r="I53242" s="192"/>
      <c r="J53242" s="192"/>
    </row>
    <row r="53243" spans="9:10" ht="15.75">
      <c r="I53243" s="192"/>
      <c r="J53243" s="192"/>
    </row>
    <row r="53244" spans="9:10" ht="15.75">
      <c r="I53244" s="192"/>
      <c r="J53244" s="192"/>
    </row>
    <row r="53245" spans="9:10" ht="15.75">
      <c r="I53245" s="192"/>
      <c r="J53245" s="192"/>
    </row>
    <row r="53246" spans="9:10" ht="15.75">
      <c r="I53246" s="192"/>
      <c r="J53246" s="192"/>
    </row>
    <row r="53247" spans="9:10" ht="15.75">
      <c r="I53247" s="192"/>
      <c r="J53247" s="192"/>
    </row>
    <row r="53248" spans="9:10" ht="15.75">
      <c r="I53248" s="192"/>
      <c r="J53248" s="192"/>
    </row>
    <row r="53249" spans="9:10" ht="15.75">
      <c r="I53249" s="192"/>
      <c r="J53249" s="192"/>
    </row>
    <row r="53250" spans="9:10" ht="15.75">
      <c r="I53250" s="192"/>
      <c r="J53250" s="192"/>
    </row>
    <row r="53251" spans="9:10" ht="15.75">
      <c r="I53251" s="192"/>
      <c r="J53251" s="192"/>
    </row>
    <row r="53252" spans="9:10" ht="15.75">
      <c r="I53252" s="192"/>
      <c r="J53252" s="192"/>
    </row>
    <row r="53253" spans="9:10" ht="15.75">
      <c r="I53253" s="192"/>
      <c r="J53253" s="192"/>
    </row>
    <row r="53254" spans="9:10" ht="15.75">
      <c r="I53254" s="192"/>
      <c r="J53254" s="192"/>
    </row>
    <row r="53255" spans="9:10" ht="15.75">
      <c r="I53255" s="192"/>
      <c r="J53255" s="192"/>
    </row>
    <row r="53256" spans="9:10" ht="15.75">
      <c r="I53256" s="192"/>
      <c r="J53256" s="192"/>
    </row>
    <row r="53257" spans="9:10" ht="15.75">
      <c r="I53257" s="192"/>
      <c r="J53257" s="192"/>
    </row>
    <row r="53258" spans="9:10" ht="15.75">
      <c r="I53258" s="192"/>
      <c r="J53258" s="192"/>
    </row>
    <row r="53259" spans="9:10" ht="15.75">
      <c r="I53259" s="192"/>
      <c r="J53259" s="192"/>
    </row>
    <row r="53260" spans="9:10" ht="15.75">
      <c r="I53260" s="192"/>
      <c r="J53260" s="192"/>
    </row>
    <row r="53261" spans="9:10" ht="15.75">
      <c r="I53261" s="192"/>
      <c r="J53261" s="192"/>
    </row>
    <row r="53262" spans="9:10" ht="15.75">
      <c r="I53262" s="192"/>
      <c r="J53262" s="192"/>
    </row>
    <row r="53263" spans="9:10" ht="15.75">
      <c r="I53263" s="192"/>
      <c r="J53263" s="192"/>
    </row>
    <row r="53264" spans="9:10" ht="15.75">
      <c r="I53264" s="192"/>
      <c r="J53264" s="192"/>
    </row>
    <row r="53265" spans="9:10" ht="15.75">
      <c r="I53265" s="192"/>
      <c r="J53265" s="192"/>
    </row>
    <row r="53266" spans="9:10" ht="15.75">
      <c r="I53266" s="192"/>
      <c r="J53266" s="192"/>
    </row>
    <row r="53267" spans="9:10" ht="15.75">
      <c r="I53267" s="192"/>
      <c r="J53267" s="192"/>
    </row>
    <row r="53268" spans="9:10" ht="15.75">
      <c r="I53268" s="192"/>
      <c r="J53268" s="192"/>
    </row>
    <row r="53269" spans="9:10" ht="15.75">
      <c r="I53269" s="192"/>
      <c r="J53269" s="192"/>
    </row>
    <row r="53270" spans="9:10" ht="15.75">
      <c r="I53270" s="192"/>
      <c r="J53270" s="192"/>
    </row>
    <row r="53271" spans="9:10" ht="15.75">
      <c r="I53271" s="192"/>
      <c r="J53271" s="192"/>
    </row>
    <row r="53272" spans="9:10" ht="15.75">
      <c r="I53272" s="192"/>
      <c r="J53272" s="192"/>
    </row>
    <row r="53273" spans="9:10" ht="15.75">
      <c r="I53273" s="192"/>
      <c r="J53273" s="192"/>
    </row>
    <row r="53274" spans="9:10" ht="15.75">
      <c r="I53274" s="192"/>
      <c r="J53274" s="192"/>
    </row>
    <row r="53275" spans="9:10" ht="15.75">
      <c r="I53275" s="192"/>
      <c r="J53275" s="192"/>
    </row>
    <row r="53276" spans="9:10" ht="15.75">
      <c r="I53276" s="192"/>
      <c r="J53276" s="192"/>
    </row>
    <row r="53277" spans="9:10" ht="15.75">
      <c r="I53277" s="192"/>
      <c r="J53277" s="192"/>
    </row>
    <row r="53278" spans="9:10" ht="15.75">
      <c r="I53278" s="192"/>
      <c r="J53278" s="192"/>
    </row>
    <row r="53279" spans="9:10" ht="15.75">
      <c r="I53279" s="192"/>
      <c r="J53279" s="192"/>
    </row>
    <row r="53280" spans="9:10" ht="15.75">
      <c r="I53280" s="192"/>
      <c r="J53280" s="192"/>
    </row>
    <row r="53281" spans="9:10" ht="15.75">
      <c r="I53281" s="192"/>
      <c r="J53281" s="192"/>
    </row>
    <row r="53282" spans="9:10" ht="15.75">
      <c r="I53282" s="192"/>
      <c r="J53282" s="192"/>
    </row>
    <row r="53283" spans="9:10" ht="15.75">
      <c r="I53283" s="192"/>
      <c r="J53283" s="192"/>
    </row>
    <row r="53284" spans="9:10" ht="15.75">
      <c r="I53284" s="192"/>
      <c r="J53284" s="192"/>
    </row>
    <row r="53285" spans="9:10" ht="15.75">
      <c r="I53285" s="192"/>
      <c r="J53285" s="192"/>
    </row>
    <row r="53286" spans="9:10" ht="15.75">
      <c r="I53286" s="192"/>
      <c r="J53286" s="192"/>
    </row>
    <row r="53287" spans="9:10" ht="15.75">
      <c r="I53287" s="192"/>
      <c r="J53287" s="192"/>
    </row>
    <row r="53288" spans="9:10" ht="15.75">
      <c r="I53288" s="192"/>
      <c r="J53288" s="192"/>
    </row>
    <row r="53289" spans="9:10" ht="15.75">
      <c r="I53289" s="192"/>
      <c r="J53289" s="192"/>
    </row>
    <row r="53290" spans="9:10" ht="15.75">
      <c r="I53290" s="192"/>
      <c r="J53290" s="192"/>
    </row>
    <row r="53291" spans="9:10" ht="15.75">
      <c r="I53291" s="192"/>
      <c r="J53291" s="192"/>
    </row>
    <row r="53292" spans="9:10" ht="15.75">
      <c r="I53292" s="192"/>
      <c r="J53292" s="192"/>
    </row>
    <row r="53293" spans="9:10" ht="15.75">
      <c r="I53293" s="192"/>
      <c r="J53293" s="192"/>
    </row>
    <row r="53294" spans="9:10" ht="15.75">
      <c r="I53294" s="192"/>
      <c r="J53294" s="192"/>
    </row>
    <row r="53295" spans="9:10" ht="15.75">
      <c r="I53295" s="192"/>
      <c r="J53295" s="192"/>
    </row>
    <row r="53296" spans="9:10" ht="15.75">
      <c r="I53296" s="192"/>
      <c r="J53296" s="192"/>
    </row>
    <row r="53297" spans="9:10" ht="15.75">
      <c r="I53297" s="192"/>
      <c r="J53297" s="192"/>
    </row>
    <row r="53298" spans="9:10" ht="15.75">
      <c r="I53298" s="192"/>
      <c r="J53298" s="192"/>
    </row>
    <row r="53299" spans="9:10" ht="15.75">
      <c r="I53299" s="192"/>
      <c r="J53299" s="192"/>
    </row>
    <row r="53300" spans="9:10" ht="15.75">
      <c r="I53300" s="192"/>
      <c r="J53300" s="192"/>
    </row>
    <row r="53301" spans="9:10" ht="15.75">
      <c r="I53301" s="192"/>
      <c r="J53301" s="192"/>
    </row>
    <row r="53302" spans="9:10" ht="15.75">
      <c r="I53302" s="192"/>
      <c r="J53302" s="192"/>
    </row>
    <row r="53303" spans="9:10" ht="15.75">
      <c r="I53303" s="192"/>
      <c r="J53303" s="192"/>
    </row>
    <row r="53304" spans="9:10" ht="15.75">
      <c r="I53304" s="192"/>
      <c r="J53304" s="192"/>
    </row>
    <row r="53305" spans="9:10" ht="15.75">
      <c r="I53305" s="192"/>
      <c r="J53305" s="192"/>
    </row>
    <row r="53306" spans="9:10" ht="15.75">
      <c r="I53306" s="192"/>
      <c r="J53306" s="192"/>
    </row>
    <row r="53307" spans="9:10" ht="15.75">
      <c r="I53307" s="192"/>
      <c r="J53307" s="192"/>
    </row>
    <row r="53308" spans="9:10" ht="15.75">
      <c r="I53308" s="192"/>
      <c r="J53308" s="192"/>
    </row>
    <row r="53309" spans="9:10" ht="15.75">
      <c r="I53309" s="192"/>
      <c r="J53309" s="192"/>
    </row>
    <row r="53310" spans="9:10" ht="15.75">
      <c r="I53310" s="192"/>
      <c r="J53310" s="192"/>
    </row>
    <row r="53311" spans="9:10" ht="15.75">
      <c r="I53311" s="192"/>
      <c r="J53311" s="192"/>
    </row>
    <row r="53312" spans="9:10" ht="15.75">
      <c r="I53312" s="192"/>
      <c r="J53312" s="192"/>
    </row>
    <row r="53313" spans="9:10" ht="15.75">
      <c r="I53313" s="192"/>
      <c r="J53313" s="192"/>
    </row>
    <row r="53314" spans="9:10" ht="15.75">
      <c r="I53314" s="192"/>
      <c r="J53314" s="192"/>
    </row>
    <row r="53315" spans="9:10" ht="15.75">
      <c r="I53315" s="192"/>
      <c r="J53315" s="192"/>
    </row>
    <row r="53316" spans="9:10" ht="15.75">
      <c r="I53316" s="192"/>
      <c r="J53316" s="192"/>
    </row>
    <row r="53317" spans="9:10" ht="15.75">
      <c r="I53317" s="192"/>
      <c r="J53317" s="192"/>
    </row>
    <row r="53318" spans="9:10" ht="15.75">
      <c r="I53318" s="192"/>
      <c r="J53318" s="192"/>
    </row>
    <row r="53319" spans="9:10" ht="15.75">
      <c r="I53319" s="192"/>
      <c r="J53319" s="192"/>
    </row>
    <row r="53320" spans="9:10" ht="15.75">
      <c r="I53320" s="192"/>
      <c r="J53320" s="192"/>
    </row>
    <row r="53321" spans="9:10" ht="15.75">
      <c r="I53321" s="192"/>
      <c r="J53321" s="192"/>
    </row>
    <row r="53322" spans="9:10" ht="15.75">
      <c r="I53322" s="192"/>
      <c r="J53322" s="192"/>
    </row>
    <row r="53323" spans="9:10" ht="15.75">
      <c r="I53323" s="192"/>
      <c r="J53323" s="192"/>
    </row>
    <row r="53324" spans="9:10" ht="15.75">
      <c r="I53324" s="192"/>
      <c r="J53324" s="192"/>
    </row>
    <row r="53325" spans="9:10" ht="15.75">
      <c r="I53325" s="192"/>
      <c r="J53325" s="192"/>
    </row>
    <row r="53326" spans="9:10" ht="15.75">
      <c r="I53326" s="192"/>
      <c r="J53326" s="192"/>
    </row>
    <row r="53327" spans="9:10" ht="15.75">
      <c r="I53327" s="192"/>
      <c r="J53327" s="192"/>
    </row>
    <row r="53328" spans="9:10" ht="15.75">
      <c r="I53328" s="192"/>
      <c r="J53328" s="192"/>
    </row>
    <row r="53329" spans="9:10" ht="15.75">
      <c r="I53329" s="192"/>
      <c r="J53329" s="192"/>
    </row>
    <row r="53330" spans="9:10" ht="15.75">
      <c r="I53330" s="192"/>
      <c r="J53330" s="192"/>
    </row>
    <row r="53331" spans="9:10" ht="15.75">
      <c r="I53331" s="192"/>
      <c r="J53331" s="192"/>
    </row>
    <row r="53332" spans="9:10" ht="15.75">
      <c r="I53332" s="192"/>
      <c r="J53332" s="192"/>
    </row>
    <row r="53333" spans="9:10" ht="15.75">
      <c r="I53333" s="192"/>
      <c r="J53333" s="192"/>
    </row>
    <row r="53334" spans="9:10" ht="15.75">
      <c r="I53334" s="192"/>
      <c r="J53334" s="192"/>
    </row>
    <row r="53335" spans="9:10" ht="15.75">
      <c r="I53335" s="192"/>
      <c r="J53335" s="192"/>
    </row>
    <row r="53336" spans="9:10" ht="15.75">
      <c r="I53336" s="192"/>
      <c r="J53336" s="192"/>
    </row>
    <row r="53337" spans="9:10" ht="15.75">
      <c r="I53337" s="192"/>
      <c r="J53337" s="192"/>
    </row>
    <row r="53338" spans="9:10" ht="15.75">
      <c r="I53338" s="192"/>
      <c r="J53338" s="192"/>
    </row>
    <row r="53339" spans="9:10" ht="15.75">
      <c r="I53339" s="192"/>
      <c r="J53339" s="192"/>
    </row>
    <row r="53340" spans="9:10" ht="15.75">
      <c r="I53340" s="192"/>
      <c r="J53340" s="192"/>
    </row>
    <row r="53341" spans="9:10" ht="15.75">
      <c r="I53341" s="192"/>
      <c r="J53341" s="192"/>
    </row>
    <row r="53342" spans="9:10" ht="15.75">
      <c r="I53342" s="192"/>
      <c r="J53342" s="192"/>
    </row>
    <row r="53343" spans="9:10" ht="15.75">
      <c r="I53343" s="192"/>
      <c r="J53343" s="192"/>
    </row>
    <row r="53344" spans="9:10" ht="15.75">
      <c r="I53344" s="192"/>
      <c r="J53344" s="192"/>
    </row>
    <row r="53345" spans="9:10" ht="15.75">
      <c r="I53345" s="192"/>
      <c r="J53345" s="192"/>
    </row>
    <row r="53346" spans="9:10" ht="15.75">
      <c r="I53346" s="192"/>
      <c r="J53346" s="192"/>
    </row>
    <row r="53347" spans="9:10" ht="15.75">
      <c r="I53347" s="192"/>
      <c r="J53347" s="192"/>
    </row>
    <row r="53348" spans="9:10" ht="15.75">
      <c r="I53348" s="192"/>
      <c r="J53348" s="192"/>
    </row>
    <row r="53349" spans="9:10" ht="15.75">
      <c r="I53349" s="192"/>
      <c r="J53349" s="192"/>
    </row>
    <row r="53350" spans="9:10" ht="15.75">
      <c r="I53350" s="192"/>
      <c r="J53350" s="192"/>
    </row>
    <row r="53351" spans="9:10" ht="15.75">
      <c r="I53351" s="192"/>
      <c r="J53351" s="192"/>
    </row>
    <row r="53352" spans="9:10" ht="15.75">
      <c r="I53352" s="192"/>
      <c r="J53352" s="192"/>
    </row>
    <row r="53353" spans="9:10" ht="15.75">
      <c r="I53353" s="192"/>
      <c r="J53353" s="192"/>
    </row>
    <row r="53354" spans="9:10" ht="15.75">
      <c r="I53354" s="192"/>
      <c r="J53354" s="192"/>
    </row>
    <row r="53355" spans="9:10" ht="15.75">
      <c r="I53355" s="192"/>
      <c r="J53355" s="192"/>
    </row>
    <row r="53356" spans="9:10" ht="15.75">
      <c r="I53356" s="192"/>
      <c r="J53356" s="192"/>
    </row>
    <row r="53357" spans="9:10" ht="15.75">
      <c r="I53357" s="192"/>
      <c r="J53357" s="192"/>
    </row>
    <row r="53358" spans="9:10" ht="15.75">
      <c r="I53358" s="192"/>
      <c r="J53358" s="192"/>
    </row>
    <row r="53359" spans="9:10" ht="15.75">
      <c r="I53359" s="192"/>
      <c r="J53359" s="192"/>
    </row>
    <row r="53360" spans="9:10" ht="15.75">
      <c r="I53360" s="192"/>
      <c r="J53360" s="192"/>
    </row>
    <row r="53361" spans="9:10" ht="15.75">
      <c r="I53361" s="192"/>
      <c r="J53361" s="192"/>
    </row>
    <row r="53362" spans="9:10" ht="15.75">
      <c r="I53362" s="192"/>
      <c r="J53362" s="192"/>
    </row>
    <row r="53363" spans="9:10" ht="15.75">
      <c r="I53363" s="192"/>
      <c r="J53363" s="192"/>
    </row>
    <row r="53364" spans="9:10" ht="15.75">
      <c r="I53364" s="192"/>
      <c r="J53364" s="192"/>
    </row>
    <row r="53365" spans="9:10" ht="15.75">
      <c r="I53365" s="192"/>
      <c r="J53365" s="192"/>
    </row>
    <row r="53366" spans="9:10" ht="15.75">
      <c r="I53366" s="192"/>
      <c r="J53366" s="192"/>
    </row>
    <row r="53367" spans="9:10" ht="15.75">
      <c r="I53367" s="192"/>
      <c r="J53367" s="192"/>
    </row>
    <row r="53368" spans="9:10" ht="15.75">
      <c r="I53368" s="192"/>
      <c r="J53368" s="192"/>
    </row>
    <row r="53369" spans="9:10" ht="15.75">
      <c r="I53369" s="192"/>
      <c r="J53369" s="192"/>
    </row>
    <row r="53370" spans="9:10" ht="15.75">
      <c r="I53370" s="192"/>
      <c r="J53370" s="192"/>
    </row>
    <row r="53371" spans="9:10" ht="15.75">
      <c r="I53371" s="192"/>
      <c r="J53371" s="192"/>
    </row>
    <row r="53372" spans="9:10" ht="15.75">
      <c r="I53372" s="192"/>
      <c r="J53372" s="192"/>
    </row>
    <row r="53373" spans="9:10" ht="15.75">
      <c r="I53373" s="192"/>
      <c r="J53373" s="192"/>
    </row>
    <row r="53374" spans="9:10" ht="15.75">
      <c r="I53374" s="192"/>
      <c r="J53374" s="192"/>
    </row>
    <row r="53375" spans="9:10" ht="15.75">
      <c r="I53375" s="192"/>
      <c r="J53375" s="192"/>
    </row>
    <row r="53376" spans="9:10" ht="15.75">
      <c r="I53376" s="192"/>
      <c r="J53376" s="192"/>
    </row>
    <row r="53377" spans="9:10" ht="15.75">
      <c r="I53377" s="192"/>
      <c r="J53377" s="192"/>
    </row>
    <row r="53378" spans="9:10" ht="15.75">
      <c r="I53378" s="192"/>
      <c r="J53378" s="192"/>
    </row>
    <row r="53379" spans="9:10" ht="15.75">
      <c r="I53379" s="192"/>
      <c r="J53379" s="192"/>
    </row>
    <row r="53380" spans="9:10" ht="15.75">
      <c r="I53380" s="192"/>
      <c r="J53380" s="192"/>
    </row>
    <row r="53381" spans="9:10" ht="15.75">
      <c r="I53381" s="192"/>
      <c r="J53381" s="192"/>
    </row>
    <row r="53382" spans="9:10" ht="15.75">
      <c r="I53382" s="192"/>
      <c r="J53382" s="192"/>
    </row>
    <row r="53383" spans="9:10" ht="15.75">
      <c r="I53383" s="192"/>
      <c r="J53383" s="192"/>
    </row>
    <row r="53384" spans="9:10" ht="15.75">
      <c r="I53384" s="192"/>
      <c r="J53384" s="192"/>
    </row>
    <row r="53385" spans="9:10" ht="15.75">
      <c r="I53385" s="192"/>
      <c r="J53385" s="192"/>
    </row>
    <row r="53386" spans="9:10" ht="15.75">
      <c r="I53386" s="192"/>
      <c r="J53386" s="192"/>
    </row>
    <row r="53387" spans="9:10" ht="15.75">
      <c r="I53387" s="192"/>
      <c r="J53387" s="192"/>
    </row>
    <row r="53388" spans="9:10" ht="15.75">
      <c r="I53388" s="192"/>
      <c r="J53388" s="192"/>
    </row>
    <row r="53389" spans="9:10" ht="15.75">
      <c r="I53389" s="192"/>
      <c r="J53389" s="192"/>
    </row>
    <row r="53390" spans="9:10" ht="15.75">
      <c r="I53390" s="192"/>
      <c r="J53390" s="192"/>
    </row>
    <row r="53391" spans="9:10" ht="15.75">
      <c r="I53391" s="192"/>
      <c r="J53391" s="192"/>
    </row>
    <row r="53392" spans="9:10" ht="15.75">
      <c r="I53392" s="192"/>
      <c r="J53392" s="192"/>
    </row>
    <row r="53393" spans="9:10" ht="15.75">
      <c r="I53393" s="192"/>
      <c r="J53393" s="192"/>
    </row>
    <row r="53394" spans="9:10" ht="15.75">
      <c r="I53394" s="192"/>
      <c r="J53394" s="192"/>
    </row>
    <row r="53395" spans="9:10" ht="15.75">
      <c r="I53395" s="192"/>
      <c r="J53395" s="192"/>
    </row>
    <row r="53396" spans="9:10" ht="15.75">
      <c r="I53396" s="192"/>
      <c r="J53396" s="192"/>
    </row>
    <row r="53397" spans="9:10" ht="15.75">
      <c r="I53397" s="192"/>
      <c r="J53397" s="192"/>
    </row>
    <row r="53398" spans="9:10" ht="15.75">
      <c r="I53398" s="192"/>
      <c r="J53398" s="192"/>
    </row>
    <row r="53399" spans="9:10" ht="15.75">
      <c r="I53399" s="192"/>
      <c r="J53399" s="192"/>
    </row>
    <row r="53400" spans="9:10" ht="15.75">
      <c r="I53400" s="192"/>
      <c r="J53400" s="192"/>
    </row>
    <row r="53401" spans="9:10" ht="15.75">
      <c r="I53401" s="192"/>
      <c r="J53401" s="192"/>
    </row>
    <row r="53402" spans="9:10" ht="15.75">
      <c r="I53402" s="192"/>
      <c r="J53402" s="192"/>
    </row>
    <row r="53403" spans="9:10" ht="15.75">
      <c r="I53403" s="192"/>
      <c r="J53403" s="192"/>
    </row>
    <row r="53404" spans="9:10" ht="15.75">
      <c r="I53404" s="192"/>
      <c r="J53404" s="192"/>
    </row>
    <row r="53405" spans="9:10" ht="15.75">
      <c r="I53405" s="192"/>
      <c r="J53405" s="192"/>
    </row>
    <row r="53406" spans="9:10" ht="15.75">
      <c r="I53406" s="192"/>
      <c r="J53406" s="192"/>
    </row>
    <row r="53407" spans="9:10" ht="15.75">
      <c r="I53407" s="192"/>
      <c r="J53407" s="192"/>
    </row>
    <row r="53408" spans="9:10" ht="15.75">
      <c r="I53408" s="192"/>
      <c r="J53408" s="192"/>
    </row>
    <row r="53409" spans="9:10" ht="15.75">
      <c r="I53409" s="192"/>
      <c r="J53409" s="192"/>
    </row>
    <row r="53410" spans="9:10" ht="15.75">
      <c r="I53410" s="192"/>
      <c r="J53410" s="192"/>
    </row>
    <row r="53411" spans="9:10" ht="15.75">
      <c r="I53411" s="192"/>
      <c r="J53411" s="192"/>
    </row>
    <row r="53412" spans="9:10" ht="15.75">
      <c r="I53412" s="192"/>
      <c r="J53412" s="192"/>
    </row>
    <row r="53413" spans="9:10" ht="15.75">
      <c r="I53413" s="192"/>
      <c r="J53413" s="192"/>
    </row>
    <row r="53414" spans="9:10" ht="15.75">
      <c r="I53414" s="192"/>
      <c r="J53414" s="192"/>
    </row>
    <row r="53415" spans="9:10" ht="15.75">
      <c r="I53415" s="192"/>
      <c r="J53415" s="192"/>
    </row>
    <row r="53416" spans="9:10" ht="15.75">
      <c r="I53416" s="192"/>
      <c r="J53416" s="192"/>
    </row>
    <row r="53417" spans="9:10" ht="15.75">
      <c r="I53417" s="192"/>
      <c r="J53417" s="192"/>
    </row>
    <row r="53418" spans="9:10" ht="15.75">
      <c r="I53418" s="192"/>
      <c r="J53418" s="192"/>
    </row>
    <row r="53419" spans="9:10" ht="15.75">
      <c r="I53419" s="192"/>
      <c r="J53419" s="192"/>
    </row>
    <row r="53420" spans="9:10" ht="15.75">
      <c r="I53420" s="192"/>
      <c r="J53420" s="192"/>
    </row>
    <row r="53421" spans="9:10" ht="15.75">
      <c r="I53421" s="192"/>
      <c r="J53421" s="192"/>
    </row>
    <row r="53422" spans="9:10" ht="15.75">
      <c r="I53422" s="192"/>
      <c r="J53422" s="192"/>
    </row>
    <row r="53423" spans="9:10" ht="15.75">
      <c r="I53423" s="192"/>
      <c r="J53423" s="192"/>
    </row>
    <row r="53424" spans="9:10" ht="15.75">
      <c r="I53424" s="192"/>
      <c r="J53424" s="192"/>
    </row>
    <row r="53425" spans="9:10" ht="15.75">
      <c r="I53425" s="192"/>
      <c r="J53425" s="192"/>
    </row>
    <row r="53426" spans="9:10" ht="15.75">
      <c r="I53426" s="192"/>
      <c r="J53426" s="192"/>
    </row>
    <row r="53427" spans="9:10" ht="15.75">
      <c r="I53427" s="192"/>
      <c r="J53427" s="192"/>
    </row>
    <row r="53428" spans="9:10" ht="15.75">
      <c r="I53428" s="192"/>
      <c r="J53428" s="192"/>
    </row>
    <row r="53429" spans="9:10" ht="15.75">
      <c r="I53429" s="192"/>
      <c r="J53429" s="192"/>
    </row>
    <row r="53430" spans="9:10" ht="15.75">
      <c r="I53430" s="192"/>
      <c r="J53430" s="192"/>
    </row>
    <row r="53431" spans="9:10" ht="15.75">
      <c r="I53431" s="192"/>
      <c r="J53431" s="192"/>
    </row>
    <row r="53432" spans="9:10" ht="15.75">
      <c r="I53432" s="192"/>
      <c r="J53432" s="192"/>
    </row>
    <row r="53433" spans="9:10" ht="15.75">
      <c r="I53433" s="192"/>
      <c r="J53433" s="192"/>
    </row>
    <row r="53434" spans="9:10" ht="15.75">
      <c r="I53434" s="192"/>
      <c r="J53434" s="192"/>
    </row>
    <row r="53435" spans="9:10" ht="15.75">
      <c r="I53435" s="192"/>
      <c r="J53435" s="192"/>
    </row>
    <row r="53436" spans="9:10" ht="15.75">
      <c r="I53436" s="192"/>
      <c r="J53436" s="192"/>
    </row>
    <row r="53437" spans="9:10" ht="15.75">
      <c r="I53437" s="192"/>
      <c r="J53437" s="192"/>
    </row>
    <row r="53438" spans="9:10" ht="15.75">
      <c r="I53438" s="192"/>
      <c r="J53438" s="192"/>
    </row>
    <row r="53439" spans="9:10" ht="15.75">
      <c r="I53439" s="192"/>
      <c r="J53439" s="192"/>
    </row>
    <row r="53440" spans="9:10" ht="15.75">
      <c r="I53440" s="192"/>
      <c r="J53440" s="192"/>
    </row>
    <row r="53441" spans="9:10" ht="15.75">
      <c r="I53441" s="192"/>
      <c r="J53441" s="192"/>
    </row>
    <row r="53442" spans="9:10" ht="15.75">
      <c r="I53442" s="192"/>
      <c r="J53442" s="192"/>
    </row>
    <row r="53443" spans="9:10" ht="15.75">
      <c r="I53443" s="192"/>
      <c r="J53443" s="192"/>
    </row>
    <row r="53444" spans="9:10" ht="15.75">
      <c r="I53444" s="192"/>
      <c r="J53444" s="192"/>
    </row>
    <row r="53445" spans="9:10" ht="15.75">
      <c r="I53445" s="192"/>
      <c r="J53445" s="192"/>
    </row>
    <row r="53446" spans="9:10" ht="15.75">
      <c r="I53446" s="192"/>
      <c r="J53446" s="192"/>
    </row>
    <row r="53447" spans="9:10" ht="15.75">
      <c r="I53447" s="192"/>
      <c r="J53447" s="192"/>
    </row>
    <row r="53448" spans="9:10" ht="15.75">
      <c r="I53448" s="192"/>
      <c r="J53448" s="192"/>
    </row>
    <row r="53449" spans="9:10" ht="15.75">
      <c r="I53449" s="192"/>
      <c r="J53449" s="192"/>
    </row>
    <row r="53450" spans="9:10" ht="15.75">
      <c r="I53450" s="192"/>
      <c r="J53450" s="192"/>
    </row>
    <row r="53451" spans="9:10" ht="15.75">
      <c r="I53451" s="192"/>
      <c r="J53451" s="192"/>
    </row>
    <row r="53452" spans="9:10" ht="15.75">
      <c r="I53452" s="192"/>
      <c r="J53452" s="192"/>
    </row>
    <row r="53453" spans="9:10" ht="15.75">
      <c r="I53453" s="192"/>
      <c r="J53453" s="192"/>
    </row>
    <row r="53454" spans="9:10" ht="15.75">
      <c r="I53454" s="192"/>
      <c r="J53454" s="192"/>
    </row>
    <row r="53455" spans="9:10" ht="15.75">
      <c r="I53455" s="192"/>
      <c r="J53455" s="192"/>
    </row>
    <row r="53456" spans="9:10" ht="15.75">
      <c r="I53456" s="192"/>
      <c r="J53456" s="192"/>
    </row>
    <row r="53457" spans="9:10" ht="15.75">
      <c r="I53457" s="192"/>
      <c r="J53457" s="192"/>
    </row>
    <row r="53458" spans="9:10" ht="15.75">
      <c r="I53458" s="192"/>
      <c r="J53458" s="192"/>
    </row>
    <row r="53459" spans="9:10" ht="15.75">
      <c r="I53459" s="192"/>
      <c r="J53459" s="192"/>
    </row>
    <row r="53460" spans="9:10" ht="15.75">
      <c r="I53460" s="192"/>
      <c r="J53460" s="192"/>
    </row>
    <row r="53461" spans="9:10" ht="15.75">
      <c r="I53461" s="192"/>
      <c r="J53461" s="192"/>
    </row>
    <row r="53462" spans="9:10" ht="15.75">
      <c r="I53462" s="192"/>
      <c r="J53462" s="192"/>
    </row>
    <row r="53463" spans="9:10" ht="15.75">
      <c r="I53463" s="192"/>
      <c r="J53463" s="192"/>
    </row>
    <row r="53464" spans="9:10" ht="15.75">
      <c r="I53464" s="192"/>
      <c r="J53464" s="192"/>
    </row>
    <row r="53465" spans="9:10" ht="15.75">
      <c r="I53465" s="192"/>
      <c r="J53465" s="192"/>
    </row>
    <row r="53466" spans="9:10" ht="15.75">
      <c r="I53466" s="192"/>
      <c r="J53466" s="192"/>
    </row>
    <row r="53467" spans="9:10" ht="15.75">
      <c r="I53467" s="192"/>
      <c r="J53467" s="192"/>
    </row>
    <row r="53468" spans="9:10" ht="15.75">
      <c r="I53468" s="192"/>
      <c r="J53468" s="192"/>
    </row>
    <row r="53469" spans="9:10" ht="15.75">
      <c r="I53469" s="192"/>
      <c r="J53469" s="192"/>
    </row>
    <row r="53470" spans="9:10" ht="15.75">
      <c r="I53470" s="192"/>
      <c r="J53470" s="192"/>
    </row>
    <row r="53471" spans="9:10" ht="15.75">
      <c r="I53471" s="192"/>
      <c r="J53471" s="192"/>
    </row>
    <row r="53472" spans="9:10" ht="15.75">
      <c r="I53472" s="192"/>
      <c r="J53472" s="192"/>
    </row>
    <row r="53473" spans="9:10" ht="15.75">
      <c r="I53473" s="192"/>
      <c r="J53473" s="192"/>
    </row>
    <row r="53474" spans="9:10" ht="15.75">
      <c r="I53474" s="192"/>
      <c r="J53474" s="192"/>
    </row>
    <row r="53475" spans="9:10" ht="15.75">
      <c r="I53475" s="192"/>
      <c r="J53475" s="192"/>
    </row>
    <row r="53476" spans="9:10" ht="15.75">
      <c r="I53476" s="192"/>
      <c r="J53476" s="192"/>
    </row>
    <row r="53477" spans="9:10" ht="15.75">
      <c r="I53477" s="192"/>
      <c r="J53477" s="192"/>
    </row>
    <row r="53478" spans="9:10" ht="15.75">
      <c r="I53478" s="192"/>
      <c r="J53478" s="192"/>
    </row>
    <row r="53479" spans="9:10" ht="15.75">
      <c r="I53479" s="192"/>
      <c r="J53479" s="192"/>
    </row>
    <row r="53480" spans="9:10" ht="15.75">
      <c r="I53480" s="192"/>
      <c r="J53480" s="192"/>
    </row>
    <row r="53481" spans="9:10" ht="15.75">
      <c r="I53481" s="192"/>
      <c r="J53481" s="192"/>
    </row>
    <row r="53482" spans="9:10" ht="15.75">
      <c r="I53482" s="192"/>
      <c r="J53482" s="192"/>
    </row>
    <row r="53483" spans="9:10" ht="15.75">
      <c r="I53483" s="192"/>
      <c r="J53483" s="192"/>
    </row>
    <row r="53484" spans="9:10" ht="15.75">
      <c r="I53484" s="192"/>
      <c r="J53484" s="192"/>
    </row>
    <row r="53485" spans="9:10" ht="15.75">
      <c r="I53485" s="192"/>
      <c r="J53485" s="192"/>
    </row>
    <row r="53486" spans="9:10" ht="15.75">
      <c r="I53486" s="192"/>
      <c r="J53486" s="192"/>
    </row>
    <row r="53487" spans="9:10" ht="15.75">
      <c r="I53487" s="192"/>
      <c r="J53487" s="192"/>
    </row>
    <row r="53488" spans="9:10" ht="15.75">
      <c r="I53488" s="192"/>
      <c r="J53488" s="192"/>
    </row>
    <row r="53489" spans="9:10" ht="15.75">
      <c r="I53489" s="192"/>
      <c r="J53489" s="192"/>
    </row>
    <row r="53490" spans="9:10" ht="15.75">
      <c r="I53490" s="192"/>
      <c r="J53490" s="192"/>
    </row>
    <row r="53491" spans="9:10" ht="15.75">
      <c r="I53491" s="192"/>
      <c r="J53491" s="192"/>
    </row>
    <row r="53492" spans="9:10" ht="15.75">
      <c r="I53492" s="192"/>
      <c r="J53492" s="192"/>
    </row>
    <row r="53493" spans="9:10" ht="15.75">
      <c r="I53493" s="192"/>
      <c r="J53493" s="192"/>
    </row>
    <row r="53494" spans="9:10" ht="15.75">
      <c r="I53494" s="192"/>
      <c r="J53494" s="192"/>
    </row>
    <row r="53495" spans="9:10" ht="15.75">
      <c r="I53495" s="192"/>
      <c r="J53495" s="192"/>
    </row>
    <row r="53496" spans="9:10" ht="15.75">
      <c r="I53496" s="192"/>
      <c r="J53496" s="192"/>
    </row>
    <row r="53497" spans="9:10" ht="15.75">
      <c r="I53497" s="192"/>
      <c r="J53497" s="192"/>
    </row>
    <row r="53498" spans="9:10" ht="15.75">
      <c r="I53498" s="192"/>
      <c r="J53498" s="192"/>
    </row>
    <row r="53499" spans="9:10" ht="15.75">
      <c r="I53499" s="192"/>
      <c r="J53499" s="192"/>
    </row>
    <row r="53500" spans="9:10" ht="15.75">
      <c r="I53500" s="192"/>
      <c r="J53500" s="192"/>
    </row>
    <row r="53501" spans="9:10" ht="15.75">
      <c r="I53501" s="192"/>
      <c r="J53501" s="192"/>
    </row>
    <row r="53502" spans="9:10" ht="15.75">
      <c r="I53502" s="192"/>
      <c r="J53502" s="192"/>
    </row>
    <row r="53503" spans="9:10" ht="15.75">
      <c r="I53503" s="192"/>
      <c r="J53503" s="192"/>
    </row>
    <row r="53504" spans="9:10" ht="15.75">
      <c r="I53504" s="192"/>
      <c r="J53504" s="192"/>
    </row>
    <row r="53505" spans="9:10" ht="15.75">
      <c r="I53505" s="192"/>
      <c r="J53505" s="192"/>
    </row>
    <row r="53506" spans="9:10" ht="15.75">
      <c r="I53506" s="192"/>
      <c r="J53506" s="192"/>
    </row>
    <row r="53507" spans="9:10" ht="15.75">
      <c r="I53507" s="192"/>
      <c r="J53507" s="192"/>
    </row>
    <row r="53508" spans="9:10" ht="15.75">
      <c r="I53508" s="192"/>
      <c r="J53508" s="192"/>
    </row>
    <row r="53509" spans="9:10" ht="15.75">
      <c r="I53509" s="192"/>
      <c r="J53509" s="192"/>
    </row>
    <row r="53510" spans="9:10" ht="15.75">
      <c r="I53510" s="192"/>
      <c r="J53510" s="192"/>
    </row>
    <row r="53511" spans="9:10" ht="15.75">
      <c r="I53511" s="192"/>
      <c r="J53511" s="192"/>
    </row>
    <row r="53512" spans="9:10" ht="15.75">
      <c r="I53512" s="192"/>
      <c r="J53512" s="192"/>
    </row>
    <row r="53513" spans="9:10" ht="15.75">
      <c r="I53513" s="192"/>
      <c r="J53513" s="192"/>
    </row>
    <row r="53514" spans="9:10" ht="15.75">
      <c r="I53514" s="192"/>
      <c r="J53514" s="192"/>
    </row>
    <row r="53515" spans="9:10" ht="15.75">
      <c r="I53515" s="192"/>
      <c r="J53515" s="192"/>
    </row>
    <row r="53516" spans="9:10" ht="15.75">
      <c r="I53516" s="192"/>
      <c r="J53516" s="192"/>
    </row>
    <row r="53517" spans="9:10" ht="15.75">
      <c r="I53517" s="192"/>
      <c r="J53517" s="192"/>
    </row>
    <row r="53518" spans="9:10" ht="15.75">
      <c r="I53518" s="192"/>
      <c r="J53518" s="192"/>
    </row>
    <row r="53519" spans="9:10" ht="15.75">
      <c r="I53519" s="192"/>
      <c r="J53519" s="192"/>
    </row>
    <row r="53520" spans="9:10" ht="15.75">
      <c r="I53520" s="192"/>
      <c r="J53520" s="192"/>
    </row>
    <row r="53521" spans="9:10" ht="15.75">
      <c r="I53521" s="192"/>
      <c r="J53521" s="192"/>
    </row>
    <row r="53522" spans="9:10" ht="15.75">
      <c r="I53522" s="192"/>
      <c r="J53522" s="192"/>
    </row>
    <row r="53523" spans="9:10" ht="15.75">
      <c r="I53523" s="192"/>
      <c r="J53523" s="192"/>
    </row>
    <row r="53524" spans="9:10" ht="15.75">
      <c r="I53524" s="192"/>
      <c r="J53524" s="192"/>
    </row>
    <row r="53525" spans="9:10" ht="15.75">
      <c r="I53525" s="192"/>
      <c r="J53525" s="192"/>
    </row>
    <row r="53526" spans="9:10" ht="15.75">
      <c r="I53526" s="192"/>
      <c r="J53526" s="192"/>
    </row>
    <row r="53527" spans="9:10" ht="15.75">
      <c r="I53527" s="192"/>
      <c r="J53527" s="192"/>
    </row>
    <row r="53528" spans="9:10" ht="15.75">
      <c r="I53528" s="192"/>
      <c r="J53528" s="192"/>
    </row>
    <row r="53529" spans="9:10" ht="15.75">
      <c r="I53529" s="192"/>
      <c r="J53529" s="192"/>
    </row>
    <row r="53530" spans="9:10" ht="15.75">
      <c r="I53530" s="192"/>
      <c r="J53530" s="192"/>
    </row>
    <row r="53531" spans="9:10" ht="15.75">
      <c r="I53531" s="192"/>
      <c r="J53531" s="192"/>
    </row>
    <row r="53532" spans="9:10" ht="15.75">
      <c r="I53532" s="192"/>
      <c r="J53532" s="192"/>
    </row>
    <row r="53533" spans="9:10" ht="15.75">
      <c r="I53533" s="192"/>
      <c r="J53533" s="192"/>
    </row>
    <row r="53534" spans="9:10" ht="15.75">
      <c r="I53534" s="192"/>
      <c r="J53534" s="192"/>
    </row>
    <row r="53535" spans="9:10" ht="15.75">
      <c r="I53535" s="192"/>
      <c r="J53535" s="192"/>
    </row>
    <row r="53536" spans="9:10" ht="15.75">
      <c r="I53536" s="192"/>
      <c r="J53536" s="192"/>
    </row>
    <row r="53537" spans="9:10" ht="15.75">
      <c r="I53537" s="192"/>
      <c r="J53537" s="192"/>
    </row>
    <row r="53538" spans="9:10" ht="15.75">
      <c r="I53538" s="192"/>
      <c r="J53538" s="192"/>
    </row>
    <row r="53539" spans="9:10" ht="15.75">
      <c r="I53539" s="192"/>
      <c r="J53539" s="192"/>
    </row>
    <row r="53540" spans="9:10" ht="15.75">
      <c r="I53540" s="192"/>
      <c r="J53540" s="192"/>
    </row>
    <row r="53541" spans="9:10" ht="15.75">
      <c r="I53541" s="192"/>
      <c r="J53541" s="192"/>
    </row>
    <row r="53542" spans="9:10" ht="15.75">
      <c r="I53542" s="192"/>
      <c r="J53542" s="192"/>
    </row>
    <row r="53543" spans="9:10" ht="15.75">
      <c r="I53543" s="192"/>
      <c r="J53543" s="192"/>
    </row>
    <row r="53544" spans="9:10" ht="15.75">
      <c r="I53544" s="192"/>
      <c r="J53544" s="192"/>
    </row>
    <row r="53545" spans="9:10" ht="15.75">
      <c r="I53545" s="192"/>
      <c r="J53545" s="192"/>
    </row>
    <row r="53546" spans="9:10" ht="15.75">
      <c r="I53546" s="192"/>
      <c r="J53546" s="192"/>
    </row>
    <row r="53547" spans="9:10" ht="15.75">
      <c r="I53547" s="192"/>
      <c r="J53547" s="192"/>
    </row>
    <row r="53548" spans="9:10" ht="15.75">
      <c r="I53548" s="192"/>
      <c r="J53548" s="192"/>
    </row>
    <row r="53549" spans="9:10" ht="15.75">
      <c r="I53549" s="192"/>
      <c r="J53549" s="192"/>
    </row>
    <row r="53550" spans="9:10" ht="15.75">
      <c r="I53550" s="192"/>
      <c r="J53550" s="192"/>
    </row>
    <row r="53551" spans="9:10" ht="15.75">
      <c r="I53551" s="192"/>
      <c r="J53551" s="192"/>
    </row>
    <row r="53552" spans="9:10" ht="15.75">
      <c r="I53552" s="192"/>
      <c r="J53552" s="192"/>
    </row>
    <row r="53553" spans="9:10" ht="15.75">
      <c r="I53553" s="192"/>
      <c r="J53553" s="192"/>
    </row>
    <row r="53554" spans="9:10" ht="15.75">
      <c r="I53554" s="192"/>
      <c r="J53554" s="192"/>
    </row>
    <row r="53555" spans="9:10" ht="15.75">
      <c r="I53555" s="192"/>
      <c r="J53555" s="192"/>
    </row>
    <row r="53556" spans="9:10" ht="15.75">
      <c r="I53556" s="192"/>
      <c r="J53556" s="192"/>
    </row>
    <row r="53557" spans="9:10" ht="15.75">
      <c r="I53557" s="192"/>
      <c r="J53557" s="192"/>
    </row>
    <row r="53558" spans="9:10" ht="15.75">
      <c r="I53558" s="192"/>
      <c r="J53558" s="192"/>
    </row>
    <row r="53559" spans="9:10" ht="15.75">
      <c r="I53559" s="192"/>
      <c r="J53559" s="192"/>
    </row>
    <row r="53560" spans="9:10" ht="15.75">
      <c r="I53560" s="192"/>
      <c r="J53560" s="192"/>
    </row>
    <row r="53561" spans="9:10" ht="15.75">
      <c r="I53561" s="192"/>
      <c r="J53561" s="192"/>
    </row>
    <row r="53562" spans="9:10" ht="15.75">
      <c r="I53562" s="192"/>
      <c r="J53562" s="192"/>
    </row>
    <row r="53563" spans="9:10" ht="15.75">
      <c r="I53563" s="192"/>
      <c r="J53563" s="192"/>
    </row>
    <row r="53564" spans="9:10" ht="15.75">
      <c r="I53564" s="192"/>
      <c r="J53564" s="192"/>
    </row>
    <row r="53565" spans="9:10" ht="15.75">
      <c r="I53565" s="192"/>
      <c r="J53565" s="192"/>
    </row>
    <row r="53566" spans="9:10" ht="15.75">
      <c r="I53566" s="192"/>
      <c r="J53566" s="192"/>
    </row>
    <row r="53567" spans="9:10" ht="15.75">
      <c r="I53567" s="192"/>
      <c r="J53567" s="192"/>
    </row>
    <row r="53568" spans="9:10" ht="15.75">
      <c r="I53568" s="192"/>
      <c r="J53568" s="192"/>
    </row>
    <row r="53569" spans="9:10" ht="15.75">
      <c r="I53569" s="192"/>
      <c r="J53569" s="192"/>
    </row>
    <row r="53570" spans="9:10" ht="15.75">
      <c r="I53570" s="192"/>
      <c r="J53570" s="192"/>
    </row>
    <row r="53571" spans="9:10" ht="15.75">
      <c r="I53571" s="192"/>
      <c r="J53571" s="192"/>
    </row>
    <row r="53572" spans="9:10" ht="15.75">
      <c r="I53572" s="192"/>
      <c r="J53572" s="192"/>
    </row>
    <row r="53573" spans="9:10" ht="15.75">
      <c r="I53573" s="192"/>
      <c r="J53573" s="192"/>
    </row>
    <row r="53574" spans="9:10" ht="15.75">
      <c r="I53574" s="192"/>
      <c r="J53574" s="192"/>
    </row>
    <row r="53575" spans="9:10" ht="15.75">
      <c r="I53575" s="192"/>
      <c r="J53575" s="192"/>
    </row>
    <row r="53576" spans="9:10" ht="15.75">
      <c r="I53576" s="192"/>
      <c r="J53576" s="192"/>
    </row>
    <row r="53577" spans="9:10" ht="15.75">
      <c r="I53577" s="192"/>
      <c r="J53577" s="192"/>
    </row>
    <row r="53578" spans="9:10" ht="15.75">
      <c r="I53578" s="192"/>
      <c r="J53578" s="192"/>
    </row>
    <row r="53579" spans="9:10" ht="15.75">
      <c r="I53579" s="192"/>
      <c r="J53579" s="192"/>
    </row>
    <row r="53580" spans="9:10" ht="15.75">
      <c r="I53580" s="192"/>
      <c r="J53580" s="192"/>
    </row>
    <row r="53581" spans="9:10" ht="15.75">
      <c r="I53581" s="192"/>
      <c r="J53581" s="192"/>
    </row>
    <row r="53582" spans="9:10" ht="15.75">
      <c r="I53582" s="192"/>
      <c r="J53582" s="192"/>
    </row>
    <row r="53583" spans="9:10" ht="15.75">
      <c r="I53583" s="192"/>
      <c r="J53583" s="192"/>
    </row>
    <row r="53584" spans="9:10" ht="15.75">
      <c r="I53584" s="192"/>
      <c r="J53584" s="192"/>
    </row>
    <row r="53585" spans="9:10" ht="15.75">
      <c r="I53585" s="192"/>
      <c r="J53585" s="192"/>
    </row>
    <row r="53586" spans="9:10" ht="15.75">
      <c r="I53586" s="192"/>
      <c r="J53586" s="192"/>
    </row>
    <row r="53587" spans="9:10" ht="15.75">
      <c r="I53587" s="192"/>
      <c r="J53587" s="192"/>
    </row>
    <row r="53588" spans="9:10" ht="15.75">
      <c r="I53588" s="192"/>
      <c r="J53588" s="192"/>
    </row>
    <row r="53589" spans="9:10" ht="15.75">
      <c r="I53589" s="192"/>
      <c r="J53589" s="192"/>
    </row>
    <row r="53590" spans="9:10" ht="15.75">
      <c r="I53590" s="192"/>
      <c r="J53590" s="192"/>
    </row>
    <row r="53591" spans="9:10" ht="15.75">
      <c r="I53591" s="192"/>
      <c r="J53591" s="192"/>
    </row>
    <row r="53592" spans="9:10" ht="15.75">
      <c r="I53592" s="192"/>
      <c r="J53592" s="192"/>
    </row>
    <row r="53593" spans="9:10" ht="15.75">
      <c r="I53593" s="192"/>
      <c r="J53593" s="192"/>
    </row>
    <row r="53594" spans="9:10" ht="15.75">
      <c r="I53594" s="192"/>
      <c r="J53594" s="192"/>
    </row>
    <row r="53595" spans="9:10" ht="15.75">
      <c r="I53595" s="192"/>
      <c r="J53595" s="192"/>
    </row>
    <row r="53596" spans="9:10" ht="15.75">
      <c r="I53596" s="192"/>
      <c r="J53596" s="192"/>
    </row>
    <row r="53597" spans="9:10" ht="15.75">
      <c r="I53597" s="192"/>
      <c r="J53597" s="192"/>
    </row>
    <row r="53598" spans="9:10" ht="15.75">
      <c r="I53598" s="192"/>
      <c r="J53598" s="192"/>
    </row>
    <row r="53599" spans="9:10" ht="15.75">
      <c r="I53599" s="192"/>
      <c r="J53599" s="192"/>
    </row>
    <row r="53600" spans="9:10" ht="15.75">
      <c r="I53600" s="192"/>
      <c r="J53600" s="192"/>
    </row>
    <row r="53601" spans="9:10" ht="15.75">
      <c r="I53601" s="192"/>
      <c r="J53601" s="192"/>
    </row>
    <row r="53602" spans="9:10" ht="15.75">
      <c r="I53602" s="192"/>
      <c r="J53602" s="192"/>
    </row>
    <row r="53603" spans="9:10" ht="15.75">
      <c r="I53603" s="192"/>
      <c r="J53603" s="192"/>
    </row>
    <row r="53604" spans="9:10" ht="15.75">
      <c r="I53604" s="192"/>
      <c r="J53604" s="192"/>
    </row>
    <row r="53605" spans="9:10" ht="15.75">
      <c r="I53605" s="192"/>
      <c r="J53605" s="192"/>
    </row>
    <row r="53606" spans="9:10" ht="15.75">
      <c r="I53606" s="192"/>
      <c r="J53606" s="192"/>
    </row>
    <row r="53607" spans="9:10" ht="15.75">
      <c r="I53607" s="192"/>
      <c r="J53607" s="192"/>
    </row>
    <row r="53608" spans="9:10" ht="15.75">
      <c r="I53608" s="192"/>
      <c r="J53608" s="192"/>
    </row>
    <row r="53609" spans="9:10" ht="15.75">
      <c r="I53609" s="192"/>
      <c r="J53609" s="192"/>
    </row>
    <row r="53610" spans="9:10" ht="15.75">
      <c r="I53610" s="192"/>
      <c r="J53610" s="192"/>
    </row>
    <row r="53611" spans="9:10" ht="15.75">
      <c r="I53611" s="192"/>
      <c r="J53611" s="192"/>
    </row>
    <row r="53612" spans="9:10" ht="15.75">
      <c r="I53612" s="192"/>
      <c r="J53612" s="192"/>
    </row>
    <row r="53613" spans="9:10" ht="15.75">
      <c r="I53613" s="192"/>
      <c r="J53613" s="192"/>
    </row>
    <row r="53614" spans="9:10" ht="15.75">
      <c r="I53614" s="192"/>
      <c r="J53614" s="192"/>
    </row>
    <row r="53615" spans="9:10" ht="15.75">
      <c r="I53615" s="192"/>
      <c r="J53615" s="192"/>
    </row>
    <row r="53616" spans="9:10" ht="15.75">
      <c r="I53616" s="192"/>
      <c r="J53616" s="192"/>
    </row>
    <row r="53617" spans="9:10" ht="15.75">
      <c r="I53617" s="192"/>
      <c r="J53617" s="192"/>
    </row>
    <row r="53618" spans="9:10" ht="15.75">
      <c r="I53618" s="192"/>
      <c r="J53618" s="192"/>
    </row>
    <row r="53619" spans="9:10" ht="15.75">
      <c r="I53619" s="192"/>
      <c r="J53619" s="192"/>
    </row>
    <row r="53620" spans="9:10" ht="15.75">
      <c r="I53620" s="192"/>
      <c r="J53620" s="192"/>
    </row>
    <row r="53621" spans="9:10" ht="15.75">
      <c r="I53621" s="192"/>
      <c r="J53621" s="192"/>
    </row>
    <row r="53622" spans="9:10" ht="15.75">
      <c r="I53622" s="192"/>
      <c r="J53622" s="192"/>
    </row>
    <row r="53623" spans="9:10" ht="15.75">
      <c r="I53623" s="192"/>
      <c r="J53623" s="192"/>
    </row>
    <row r="53624" spans="9:10" ht="15.75">
      <c r="I53624" s="192"/>
      <c r="J53624" s="192"/>
    </row>
    <row r="53625" spans="9:10" ht="15.75">
      <c r="I53625" s="192"/>
      <c r="J53625" s="192"/>
    </row>
    <row r="53626" spans="9:10" ht="15.75">
      <c r="I53626" s="192"/>
      <c r="J53626" s="192"/>
    </row>
    <row r="53627" spans="9:10" ht="15.75">
      <c r="I53627" s="192"/>
      <c r="J53627" s="192"/>
    </row>
    <row r="53628" spans="9:10" ht="15.75">
      <c r="I53628" s="192"/>
      <c r="J53628" s="192"/>
    </row>
    <row r="53629" spans="9:10" ht="15.75">
      <c r="I53629" s="192"/>
      <c r="J53629" s="192"/>
    </row>
    <row r="53630" spans="9:10" ht="15.75">
      <c r="I53630" s="192"/>
      <c r="J53630" s="192"/>
    </row>
    <row r="53631" spans="9:10" ht="15.75">
      <c r="I53631" s="192"/>
      <c r="J53631" s="192"/>
    </row>
    <row r="53632" spans="9:10" ht="15.75">
      <c r="I53632" s="192"/>
      <c r="J53632" s="192"/>
    </row>
    <row r="53633" spans="9:10" ht="15.75">
      <c r="I53633" s="192"/>
      <c r="J53633" s="192"/>
    </row>
    <row r="53634" spans="9:10" ht="15.75">
      <c r="I53634" s="192"/>
      <c r="J53634" s="192"/>
    </row>
    <row r="53635" spans="9:10" ht="15.75">
      <c r="I53635" s="192"/>
      <c r="J53635" s="192"/>
    </row>
    <row r="53636" spans="9:10" ht="15.75">
      <c r="I53636" s="192"/>
      <c r="J53636" s="192"/>
    </row>
    <row r="53637" spans="9:10" ht="15.75">
      <c r="I53637" s="192"/>
      <c r="J53637" s="192"/>
    </row>
    <row r="53638" spans="9:10" ht="15.75">
      <c r="I53638" s="192"/>
      <c r="J53638" s="192"/>
    </row>
    <row r="53639" spans="9:10" ht="15.75">
      <c r="I53639" s="192"/>
      <c r="J53639" s="192"/>
    </row>
    <row r="53640" spans="9:10" ht="15.75">
      <c r="I53640" s="192"/>
      <c r="J53640" s="192"/>
    </row>
    <row r="53641" spans="9:10" ht="15.75">
      <c r="I53641" s="192"/>
      <c r="J53641" s="192"/>
    </row>
    <row r="53642" spans="9:10" ht="15.75">
      <c r="I53642" s="192"/>
      <c r="J53642" s="192"/>
    </row>
    <row r="53643" spans="9:10" ht="15.75">
      <c r="I53643" s="192"/>
      <c r="J53643" s="192"/>
    </row>
    <row r="53644" spans="9:10" ht="15.75">
      <c r="I53644" s="192"/>
      <c r="J53644" s="192"/>
    </row>
    <row r="53645" spans="9:10" ht="15.75">
      <c r="I53645" s="192"/>
      <c r="J53645" s="192"/>
    </row>
    <row r="53646" spans="9:10" ht="15.75">
      <c r="I53646" s="192"/>
      <c r="J53646" s="192"/>
    </row>
    <row r="53647" spans="9:10" ht="15.75">
      <c r="I53647" s="192"/>
      <c r="J53647" s="192"/>
    </row>
    <row r="53648" spans="9:10" ht="15.75">
      <c r="I53648" s="192"/>
      <c r="J53648" s="192"/>
    </row>
    <row r="53649" spans="9:10" ht="15.75">
      <c r="I53649" s="192"/>
      <c r="J53649" s="192"/>
    </row>
    <row r="53650" spans="9:10" ht="15.75">
      <c r="I53650" s="192"/>
      <c r="J53650" s="192"/>
    </row>
    <row r="53651" spans="9:10" ht="15.75">
      <c r="I53651" s="192"/>
      <c r="J53651" s="192"/>
    </row>
    <row r="53652" spans="9:10" ht="15.75">
      <c r="I53652" s="192"/>
      <c r="J53652" s="192"/>
    </row>
    <row r="53653" spans="9:10" ht="15.75">
      <c r="I53653" s="192"/>
      <c r="J53653" s="192"/>
    </row>
    <row r="53654" spans="9:10" ht="15.75">
      <c r="I53654" s="192"/>
      <c r="J53654" s="192"/>
    </row>
    <row r="53655" spans="9:10" ht="15.75">
      <c r="I53655" s="192"/>
      <c r="J53655" s="192"/>
    </row>
    <row r="53656" spans="9:10" ht="15.75">
      <c r="I53656" s="192"/>
      <c r="J53656" s="192"/>
    </row>
    <row r="53657" spans="9:10" ht="15.75">
      <c r="I53657" s="192"/>
      <c r="J53657" s="192"/>
    </row>
    <row r="53658" spans="9:10" ht="15.75">
      <c r="I53658" s="192"/>
      <c r="J53658" s="192"/>
    </row>
    <row r="53659" spans="9:10" ht="15.75">
      <c r="I53659" s="192"/>
      <c r="J53659" s="192"/>
    </row>
    <row r="53660" spans="9:10" ht="15.75">
      <c r="I53660" s="192"/>
      <c r="J53660" s="192"/>
    </row>
    <row r="53661" spans="9:10" ht="15.75">
      <c r="I53661" s="192"/>
      <c r="J53661" s="192"/>
    </row>
    <row r="53662" spans="9:10" ht="15.75">
      <c r="I53662" s="192"/>
      <c r="J53662" s="192"/>
    </row>
    <row r="53663" spans="9:10" ht="15.75">
      <c r="I53663" s="192"/>
      <c r="J53663" s="192"/>
    </row>
    <row r="53664" spans="9:10" ht="15.75">
      <c r="I53664" s="192"/>
      <c r="J53664" s="192"/>
    </row>
    <row r="53665" spans="9:10" ht="15.75">
      <c r="I53665" s="192"/>
      <c r="J53665" s="192"/>
    </row>
    <row r="53666" spans="9:10" ht="15.75">
      <c r="I53666" s="192"/>
      <c r="J53666" s="192"/>
    </row>
    <row r="53667" spans="9:10" ht="15.75">
      <c r="I53667" s="192"/>
      <c r="J53667" s="192"/>
    </row>
    <row r="53668" spans="9:10" ht="15.75">
      <c r="I53668" s="192"/>
      <c r="J53668" s="192"/>
    </row>
    <row r="53669" spans="9:10" ht="15.75">
      <c r="I53669" s="192"/>
      <c r="J53669" s="192"/>
    </row>
    <row r="53670" spans="9:10" ht="15.75">
      <c r="I53670" s="192"/>
      <c r="J53670" s="192"/>
    </row>
    <row r="53671" spans="9:10" ht="15.75">
      <c r="I53671" s="192"/>
      <c r="J53671" s="192"/>
    </row>
    <row r="53672" spans="9:10" ht="15.75">
      <c r="I53672" s="192"/>
      <c r="J53672" s="192"/>
    </row>
    <row r="53673" spans="9:10" ht="15.75">
      <c r="I53673" s="192"/>
      <c r="J53673" s="192"/>
    </row>
    <row r="53674" spans="9:10" ht="15.75">
      <c r="I53674" s="192"/>
      <c r="J53674" s="192"/>
    </row>
    <row r="53675" spans="9:10" ht="15.75">
      <c r="I53675" s="192"/>
      <c r="J53675" s="192"/>
    </row>
    <row r="53676" spans="9:10" ht="15.75">
      <c r="I53676" s="192"/>
      <c r="J53676" s="192"/>
    </row>
    <row r="53677" spans="9:10" ht="15.75">
      <c r="I53677" s="192"/>
      <c r="J53677" s="192"/>
    </row>
    <row r="53678" spans="9:10" ht="15.75">
      <c r="I53678" s="192"/>
      <c r="J53678" s="192"/>
    </row>
    <row r="53679" spans="9:10" ht="15.75">
      <c r="I53679" s="192"/>
      <c r="J53679" s="192"/>
    </row>
    <row r="53680" spans="9:10" ht="15.75">
      <c r="I53680" s="192"/>
      <c r="J53680" s="192"/>
    </row>
    <row r="53681" spans="9:10" ht="15.75">
      <c r="I53681" s="192"/>
      <c r="J53681" s="192"/>
    </row>
    <row r="53682" spans="9:10" ht="15.75">
      <c r="I53682" s="192"/>
      <c r="J53682" s="192"/>
    </row>
    <row r="53683" spans="9:10" ht="15.75">
      <c r="I53683" s="192"/>
      <c r="J53683" s="192"/>
    </row>
    <row r="53684" spans="9:10" ht="15.75">
      <c r="I53684" s="192"/>
      <c r="J53684" s="192"/>
    </row>
    <row r="53685" spans="9:10" ht="15.75">
      <c r="I53685" s="192"/>
      <c r="J53685" s="192"/>
    </row>
    <row r="53686" spans="9:10" ht="15.75">
      <c r="I53686" s="192"/>
      <c r="J53686" s="192"/>
    </row>
    <row r="53687" spans="9:10" ht="15.75">
      <c r="I53687" s="192"/>
      <c r="J53687" s="192"/>
    </row>
    <row r="53688" spans="9:10" ht="15.75">
      <c r="I53688" s="192"/>
      <c r="J53688" s="192"/>
    </row>
    <row r="53689" spans="9:10" ht="15.75">
      <c r="I53689" s="192"/>
      <c r="J53689" s="192"/>
    </row>
    <row r="53690" spans="9:10" ht="15.75">
      <c r="I53690" s="192"/>
      <c r="J53690" s="192"/>
    </row>
    <row r="53691" spans="9:10" ht="15.75">
      <c r="I53691" s="192"/>
      <c r="J53691" s="192"/>
    </row>
    <row r="53692" spans="9:10" ht="15.75">
      <c r="I53692" s="192"/>
      <c r="J53692" s="192"/>
    </row>
    <row r="53693" spans="9:10" ht="15.75">
      <c r="I53693" s="192"/>
      <c r="J53693" s="192"/>
    </row>
    <row r="53694" spans="9:10" ht="15.75">
      <c r="I53694" s="192"/>
      <c r="J53694" s="192"/>
    </row>
    <row r="53695" spans="9:10" ht="15.75">
      <c r="I53695" s="192"/>
      <c r="J53695" s="192"/>
    </row>
    <row r="53696" spans="9:10" ht="15.75">
      <c r="I53696" s="192"/>
      <c r="J53696" s="192"/>
    </row>
    <row r="53697" spans="9:10" ht="15.75">
      <c r="I53697" s="192"/>
      <c r="J53697" s="192"/>
    </row>
    <row r="53698" spans="9:10" ht="15.75">
      <c r="I53698" s="192"/>
      <c r="J53698" s="192"/>
    </row>
    <row r="53699" spans="9:10" ht="15.75">
      <c r="I53699" s="192"/>
      <c r="J53699" s="192"/>
    </row>
    <row r="53700" spans="9:10" ht="15.75">
      <c r="I53700" s="192"/>
      <c r="J53700" s="192"/>
    </row>
    <row r="53701" spans="9:10" ht="15.75">
      <c r="I53701" s="192"/>
      <c r="J53701" s="192"/>
    </row>
    <row r="53702" spans="9:10" ht="15.75">
      <c r="I53702" s="192"/>
      <c r="J53702" s="192"/>
    </row>
    <row r="53703" spans="9:10" ht="15.75">
      <c r="I53703" s="192"/>
      <c r="J53703" s="192"/>
    </row>
    <row r="53704" spans="9:10" ht="15.75">
      <c r="I53704" s="192"/>
      <c r="J53704" s="192"/>
    </row>
    <row r="53705" spans="9:10" ht="15.75">
      <c r="I53705" s="192"/>
      <c r="J53705" s="192"/>
    </row>
    <row r="53706" spans="9:10" ht="15.75">
      <c r="I53706" s="192"/>
      <c r="J53706" s="192"/>
    </row>
    <row r="53707" spans="9:10" ht="15.75">
      <c r="I53707" s="192"/>
      <c r="J53707" s="192"/>
    </row>
    <row r="53708" spans="9:10" ht="15.75">
      <c r="I53708" s="192"/>
      <c r="J53708" s="192"/>
    </row>
    <row r="53709" spans="9:10" ht="15.75">
      <c r="I53709" s="192"/>
      <c r="J53709" s="192"/>
    </row>
    <row r="53710" spans="9:10" ht="15.75">
      <c r="I53710" s="192"/>
      <c r="J53710" s="192"/>
    </row>
    <row r="53711" spans="9:10" ht="15.75">
      <c r="I53711" s="192"/>
      <c r="J53711" s="192"/>
    </row>
    <row r="53712" spans="9:10" ht="15.75">
      <c r="I53712" s="192"/>
      <c r="J53712" s="192"/>
    </row>
    <row r="53713" spans="9:10" ht="15.75">
      <c r="I53713" s="192"/>
      <c r="J53713" s="192"/>
    </row>
    <row r="53714" spans="9:10" ht="15.75">
      <c r="I53714" s="192"/>
      <c r="J53714" s="192"/>
    </row>
    <row r="53715" spans="9:10" ht="15.75">
      <c r="I53715" s="192"/>
      <c r="J53715" s="192"/>
    </row>
    <row r="53716" spans="9:10" ht="15.75">
      <c r="I53716" s="192"/>
      <c r="J53716" s="192"/>
    </row>
    <row r="53717" spans="9:10" ht="15.75">
      <c r="I53717" s="192"/>
      <c r="J53717" s="192"/>
    </row>
    <row r="53718" spans="9:10" ht="15.75">
      <c r="I53718" s="192"/>
      <c r="J53718" s="192"/>
    </row>
    <row r="53719" spans="9:10" ht="15.75">
      <c r="I53719" s="192"/>
      <c r="J53719" s="192"/>
    </row>
    <row r="53720" spans="9:10" ht="15.75">
      <c r="I53720" s="192"/>
      <c r="J53720" s="192"/>
    </row>
    <row r="53721" spans="9:10" ht="15.75">
      <c r="I53721" s="192"/>
      <c r="J53721" s="192"/>
    </row>
    <row r="53722" spans="9:10" ht="15.75">
      <c r="I53722" s="192"/>
      <c r="J53722" s="192"/>
    </row>
    <row r="53723" spans="9:10" ht="15.75">
      <c r="I53723" s="192"/>
      <c r="J53723" s="192"/>
    </row>
    <row r="53724" spans="9:10" ht="15.75">
      <c r="I53724" s="192"/>
      <c r="J53724" s="192"/>
    </row>
    <row r="53725" spans="9:10" ht="15.75">
      <c r="I53725" s="192"/>
      <c r="J53725" s="192"/>
    </row>
    <row r="53726" spans="9:10" ht="15.75">
      <c r="I53726" s="192"/>
      <c r="J53726" s="192"/>
    </row>
    <row r="53727" spans="9:10" ht="15.75">
      <c r="I53727" s="192"/>
      <c r="J53727" s="192"/>
    </row>
    <row r="53728" spans="9:10" ht="15.75">
      <c r="I53728" s="192"/>
      <c r="J53728" s="192"/>
    </row>
    <row r="53729" spans="9:10" ht="15.75">
      <c r="I53729" s="192"/>
      <c r="J53729" s="192"/>
    </row>
    <row r="53730" spans="9:10" ht="15.75">
      <c r="I53730" s="192"/>
      <c r="J53730" s="192"/>
    </row>
    <row r="53731" spans="9:10" ht="15.75">
      <c r="I53731" s="192"/>
      <c r="J53731" s="192"/>
    </row>
    <row r="53732" spans="9:10" ht="15.75">
      <c r="I53732" s="192"/>
      <c r="J53732" s="192"/>
    </row>
    <row r="53733" spans="9:10" ht="15.75">
      <c r="I53733" s="192"/>
      <c r="J53733" s="192"/>
    </row>
    <row r="53734" spans="9:10" ht="15.75">
      <c r="I53734" s="192"/>
      <c r="J53734" s="192"/>
    </row>
    <row r="53735" spans="9:10" ht="15.75">
      <c r="I53735" s="192"/>
      <c r="J53735" s="192"/>
    </row>
    <row r="53736" spans="9:10" ht="15.75">
      <c r="I53736" s="192"/>
      <c r="J53736" s="192"/>
    </row>
    <row r="53737" spans="9:10" ht="15.75">
      <c r="I53737" s="192"/>
      <c r="J53737" s="192"/>
    </row>
    <row r="53738" spans="9:10" ht="15.75">
      <c r="I53738" s="192"/>
      <c r="J53738" s="192"/>
    </row>
    <row r="53739" spans="9:10" ht="15.75">
      <c r="I53739" s="192"/>
      <c r="J53739" s="192"/>
    </row>
    <row r="53740" spans="9:10" ht="15.75">
      <c r="I53740" s="192"/>
      <c r="J53740" s="192"/>
    </row>
    <row r="53741" spans="9:10" ht="15.75">
      <c r="I53741" s="192"/>
      <c r="J53741" s="192"/>
    </row>
    <row r="53742" spans="9:10" ht="15.75">
      <c r="I53742" s="192"/>
      <c r="J53742" s="192"/>
    </row>
    <row r="53743" spans="9:10" ht="15.75">
      <c r="I53743" s="192"/>
      <c r="J53743" s="192"/>
    </row>
    <row r="53744" spans="9:10" ht="15.75">
      <c r="I53744" s="192"/>
      <c r="J53744" s="192"/>
    </row>
    <row r="53745" spans="9:10" ht="15.75">
      <c r="I53745" s="192"/>
      <c r="J53745" s="192"/>
    </row>
    <row r="53746" spans="9:10" ht="15.75">
      <c r="I53746" s="192"/>
      <c r="J53746" s="192"/>
    </row>
    <row r="53747" spans="9:10" ht="15.75">
      <c r="I53747" s="192"/>
      <c r="J53747" s="192"/>
    </row>
    <row r="53748" spans="9:10" ht="15.75">
      <c r="I53748" s="192"/>
      <c r="J53748" s="192"/>
    </row>
    <row r="53749" spans="9:10" ht="15.75">
      <c r="I53749" s="192"/>
      <c r="J53749" s="192"/>
    </row>
    <row r="53750" spans="9:10" ht="15.75">
      <c r="I53750" s="192"/>
      <c r="J53750" s="192"/>
    </row>
    <row r="53751" spans="9:10" ht="15.75">
      <c r="I53751" s="192"/>
      <c r="J53751" s="192"/>
    </row>
    <row r="53752" spans="9:10" ht="15.75">
      <c r="I53752" s="192"/>
      <c r="J53752" s="192"/>
    </row>
    <row r="53753" spans="9:10" ht="15.75">
      <c r="I53753" s="192"/>
      <c r="J53753" s="192"/>
    </row>
    <row r="53754" spans="9:10" ht="15.75">
      <c r="I53754" s="192"/>
      <c r="J53754" s="192"/>
    </row>
    <row r="53755" spans="9:10" ht="15.75">
      <c r="I53755" s="192"/>
      <c r="J53755" s="192"/>
    </row>
    <row r="53756" spans="9:10" ht="15.75">
      <c r="I53756" s="192"/>
      <c r="J53756" s="192"/>
    </row>
    <row r="53757" spans="9:10" ht="15.75">
      <c r="I53757" s="192"/>
      <c r="J53757" s="192"/>
    </row>
    <row r="53758" spans="9:10" ht="15.75">
      <c r="I53758" s="192"/>
      <c r="J53758" s="192"/>
    </row>
    <row r="53759" spans="9:10" ht="15.75">
      <c r="I53759" s="192"/>
      <c r="J53759" s="192"/>
    </row>
    <row r="53760" spans="9:10" ht="15.75">
      <c r="I53760" s="192"/>
      <c r="J53760" s="192"/>
    </row>
    <row r="53761" spans="9:10" ht="15.75">
      <c r="I53761" s="192"/>
      <c r="J53761" s="192"/>
    </row>
    <row r="53762" spans="9:10" ht="15.75">
      <c r="I53762" s="192"/>
      <c r="J53762" s="192"/>
    </row>
    <row r="53763" spans="9:10" ht="15.75">
      <c r="I53763" s="192"/>
      <c r="J53763" s="192"/>
    </row>
    <row r="53764" spans="9:10" ht="15.75">
      <c r="I53764" s="192"/>
      <c r="J53764" s="192"/>
    </row>
    <row r="53765" spans="9:10" ht="15.75">
      <c r="I53765" s="192"/>
      <c r="J53765" s="192"/>
    </row>
    <row r="53766" spans="9:10" ht="15.75">
      <c r="I53766" s="192"/>
      <c r="J53766" s="192"/>
    </row>
    <row r="53767" spans="9:10" ht="15.75">
      <c r="I53767" s="192"/>
      <c r="J53767" s="192"/>
    </row>
    <row r="53768" spans="9:10" ht="15.75">
      <c r="I53768" s="192"/>
      <c r="J53768" s="192"/>
    </row>
    <row r="53769" spans="9:10" ht="15.75">
      <c r="I53769" s="192"/>
      <c r="J53769" s="192"/>
    </row>
    <row r="53770" spans="9:10" ht="15.75">
      <c r="I53770" s="192"/>
      <c r="J53770" s="192"/>
    </row>
    <row r="53771" spans="9:10" ht="15.75">
      <c r="I53771" s="192"/>
      <c r="J53771" s="192"/>
    </row>
    <row r="53772" spans="9:10" ht="15.75">
      <c r="I53772" s="192"/>
      <c r="J53772" s="192"/>
    </row>
    <row r="53773" spans="9:10" ht="15.75">
      <c r="I53773" s="192"/>
      <c r="J53773" s="192"/>
    </row>
    <row r="53774" spans="9:10" ht="15.75">
      <c r="I53774" s="192"/>
      <c r="J53774" s="192"/>
    </row>
    <row r="53775" spans="9:10" ht="15.75">
      <c r="I53775" s="192"/>
      <c r="J53775" s="192"/>
    </row>
    <row r="53776" spans="9:10" ht="15.75">
      <c r="I53776" s="192"/>
      <c r="J53776" s="192"/>
    </row>
    <row r="53777" spans="9:10" ht="15.75">
      <c r="I53777" s="192"/>
      <c r="J53777" s="192"/>
    </row>
    <row r="53778" spans="9:10" ht="15.75">
      <c r="I53778" s="192"/>
      <c r="J53778" s="192"/>
    </row>
    <row r="53779" spans="9:10" ht="15.75">
      <c r="I53779" s="192"/>
      <c r="J53779" s="192"/>
    </row>
    <row r="53780" spans="9:10" ht="15.75">
      <c r="I53780" s="192"/>
      <c r="J53780" s="192"/>
    </row>
    <row r="53781" spans="9:10" ht="15.75">
      <c r="I53781" s="192"/>
      <c r="J53781" s="192"/>
    </row>
    <row r="53782" spans="9:10" ht="15.75">
      <c r="I53782" s="192"/>
      <c r="J53782" s="192"/>
    </row>
    <row r="53783" spans="9:10" ht="15.75">
      <c r="I53783" s="192"/>
      <c r="J53783" s="192"/>
    </row>
    <row r="53784" spans="9:10" ht="15.75">
      <c r="I53784" s="192"/>
      <c r="J53784" s="192"/>
    </row>
    <row r="53785" spans="9:10" ht="15.75">
      <c r="I53785" s="192"/>
      <c r="J53785" s="192"/>
    </row>
    <row r="53786" spans="9:10" ht="15.75">
      <c r="I53786" s="192"/>
      <c r="J53786" s="192"/>
    </row>
    <row r="53787" spans="9:10" ht="15.75">
      <c r="I53787" s="192"/>
      <c r="J53787" s="192"/>
    </row>
    <row r="53788" spans="9:10" ht="15.75">
      <c r="I53788" s="192"/>
      <c r="J53788" s="192"/>
    </row>
    <row r="53789" spans="9:10" ht="15.75">
      <c r="I53789" s="192"/>
      <c r="J53789" s="192"/>
    </row>
    <row r="53790" spans="9:10" ht="15.75">
      <c r="I53790" s="192"/>
      <c r="J53790" s="192"/>
    </row>
    <row r="53791" spans="9:10" ht="15.75">
      <c r="I53791" s="192"/>
      <c r="J53791" s="192"/>
    </row>
    <row r="53792" spans="9:10" ht="15.75">
      <c r="I53792" s="192"/>
      <c r="J53792" s="192"/>
    </row>
    <row r="53793" spans="9:10" ht="15.75">
      <c r="I53793" s="192"/>
      <c r="J53793" s="192"/>
    </row>
    <row r="53794" spans="9:10" ht="15.75">
      <c r="I53794" s="192"/>
      <c r="J53794" s="192"/>
    </row>
    <row r="53795" spans="9:10" ht="15.75">
      <c r="I53795" s="192"/>
      <c r="J53795" s="192"/>
    </row>
    <row r="53796" spans="9:10" ht="15.75">
      <c r="I53796" s="192"/>
      <c r="J53796" s="192"/>
    </row>
    <row r="53797" spans="9:10" ht="15.75">
      <c r="I53797" s="192"/>
      <c r="J53797" s="192"/>
    </row>
    <row r="53798" spans="9:10" ht="15.75">
      <c r="I53798" s="192"/>
      <c r="J53798" s="192"/>
    </row>
    <row r="53799" spans="9:10" ht="15.75">
      <c r="I53799" s="192"/>
      <c r="J53799" s="192"/>
    </row>
    <row r="53800" spans="9:10" ht="15.75">
      <c r="I53800" s="192"/>
      <c r="J53800" s="192"/>
    </row>
    <row r="53801" spans="9:10" ht="15.75">
      <c r="I53801" s="192"/>
      <c r="J53801" s="192"/>
    </row>
    <row r="53802" spans="9:10" ht="15.75">
      <c r="I53802" s="192"/>
      <c r="J53802" s="192"/>
    </row>
    <row r="53803" spans="9:10" ht="15.75">
      <c r="I53803" s="192"/>
      <c r="J53803" s="192"/>
    </row>
    <row r="53804" spans="9:10" ht="15.75">
      <c r="I53804" s="192"/>
      <c r="J53804" s="192"/>
    </row>
    <row r="53805" spans="9:10" ht="15.75">
      <c r="I53805" s="192"/>
      <c r="J53805" s="192"/>
    </row>
    <row r="53806" spans="9:10" ht="15.75">
      <c r="I53806" s="192"/>
      <c r="J53806" s="192"/>
    </row>
    <row r="53807" spans="9:10" ht="15.75">
      <c r="I53807" s="192"/>
      <c r="J53807" s="192"/>
    </row>
    <row r="53808" spans="9:10" ht="15.75">
      <c r="I53808" s="192"/>
      <c r="J53808" s="192"/>
    </row>
    <row r="53809" spans="9:10" ht="15.75">
      <c r="I53809" s="192"/>
      <c r="J53809" s="192"/>
    </row>
    <row r="53810" spans="9:10" ht="15.75">
      <c r="I53810" s="192"/>
      <c r="J53810" s="192"/>
    </row>
    <row r="53811" spans="9:10" ht="15.75">
      <c r="I53811" s="192"/>
      <c r="J53811" s="192"/>
    </row>
    <row r="53812" spans="9:10" ht="15.75">
      <c r="I53812" s="192"/>
      <c r="J53812" s="192"/>
    </row>
    <row r="53813" spans="9:10" ht="15.75">
      <c r="I53813" s="192"/>
      <c r="J53813" s="192"/>
    </row>
    <row r="53814" spans="9:10" ht="15.75">
      <c r="I53814" s="192"/>
      <c r="J53814" s="192"/>
    </row>
    <row r="53815" spans="9:10" ht="15.75">
      <c r="I53815" s="192"/>
      <c r="J53815" s="192"/>
    </row>
    <row r="53816" spans="9:10" ht="15.75">
      <c r="I53816" s="192"/>
      <c r="J53816" s="192"/>
    </row>
    <row r="53817" spans="9:10" ht="15.75">
      <c r="I53817" s="192"/>
      <c r="J53817" s="192"/>
    </row>
    <row r="53818" spans="9:10" ht="15.75">
      <c r="I53818" s="192"/>
      <c r="J53818" s="192"/>
    </row>
    <row r="53819" spans="9:10" ht="15.75">
      <c r="I53819" s="192"/>
      <c r="J53819" s="192"/>
    </row>
    <row r="53820" spans="9:10" ht="15.75">
      <c r="I53820" s="192"/>
      <c r="J53820" s="192"/>
    </row>
    <row r="53821" spans="9:10" ht="15.75">
      <c r="I53821" s="192"/>
      <c r="J53821" s="192"/>
    </row>
    <row r="53822" spans="9:10" ht="15.75">
      <c r="I53822" s="192"/>
      <c r="J53822" s="192"/>
    </row>
    <row r="53823" spans="9:10" ht="15.75">
      <c r="I53823" s="192"/>
      <c r="J53823" s="192"/>
    </row>
    <row r="53824" spans="9:10" ht="15.75">
      <c r="I53824" s="192"/>
      <c r="J53824" s="192"/>
    </row>
    <row r="53825" spans="9:10" ht="15.75">
      <c r="I53825" s="192"/>
      <c r="J53825" s="192"/>
    </row>
    <row r="53826" spans="9:10" ht="15.75">
      <c r="I53826" s="192"/>
      <c r="J53826" s="192"/>
    </row>
    <row r="53827" spans="9:10" ht="15.75">
      <c r="I53827" s="192"/>
      <c r="J53827" s="192"/>
    </row>
    <row r="53828" spans="9:10" ht="15.75">
      <c r="I53828" s="192"/>
      <c r="J53828" s="192"/>
    </row>
    <row r="53829" spans="9:10" ht="15.75">
      <c r="I53829" s="192"/>
      <c r="J53829" s="192"/>
    </row>
    <row r="53830" spans="9:10" ht="15.75">
      <c r="I53830" s="192"/>
      <c r="J53830" s="192"/>
    </row>
    <row r="53831" spans="9:10" ht="15.75">
      <c r="I53831" s="192"/>
      <c r="J53831" s="192"/>
    </row>
    <row r="53832" spans="9:10" ht="15.75">
      <c r="I53832" s="192"/>
      <c r="J53832" s="192"/>
    </row>
    <row r="53833" spans="9:10" ht="15.75">
      <c r="I53833" s="192"/>
      <c r="J53833" s="192"/>
    </row>
    <row r="53834" spans="9:10" ht="15.75">
      <c r="I53834" s="192"/>
      <c r="J53834" s="192"/>
    </row>
    <row r="53835" spans="9:10" ht="15.75">
      <c r="I53835" s="192"/>
      <c r="J53835" s="192"/>
    </row>
    <row r="53836" spans="9:10" ht="15.75">
      <c r="I53836" s="192"/>
      <c r="J53836" s="192"/>
    </row>
    <row r="53837" spans="9:10" ht="15.75">
      <c r="I53837" s="192"/>
      <c r="J53837" s="192"/>
    </row>
    <row r="53838" spans="9:10" ht="15.75">
      <c r="I53838" s="192"/>
      <c r="J53838" s="192"/>
    </row>
    <row r="53839" spans="9:10" ht="15.75">
      <c r="I53839" s="192"/>
      <c r="J53839" s="192"/>
    </row>
    <row r="53840" spans="9:10" ht="15.75">
      <c r="I53840" s="192"/>
      <c r="J53840" s="192"/>
    </row>
    <row r="53841" spans="9:10" ht="15.75">
      <c r="I53841" s="192"/>
      <c r="J53841" s="192"/>
    </row>
    <row r="53842" spans="9:10" ht="15.75">
      <c r="I53842" s="192"/>
      <c r="J53842" s="192"/>
    </row>
    <row r="53843" spans="9:10" ht="15.75">
      <c r="I53843" s="192"/>
      <c r="J53843" s="192"/>
    </row>
    <row r="53844" spans="9:10" ht="15.75">
      <c r="I53844" s="192"/>
      <c r="J53844" s="192"/>
    </row>
    <row r="53845" spans="9:10" ht="15.75">
      <c r="I53845" s="192"/>
      <c r="J53845" s="192"/>
    </row>
    <row r="53846" spans="9:10" ht="15.75">
      <c r="I53846" s="192"/>
      <c r="J53846" s="192"/>
    </row>
    <row r="53847" spans="9:10" ht="15.75">
      <c r="I53847" s="192"/>
      <c r="J53847" s="192"/>
    </row>
    <row r="53848" spans="9:10" ht="15.75">
      <c r="I53848" s="192"/>
      <c r="J53848" s="192"/>
    </row>
    <row r="53849" spans="9:10" ht="15.75">
      <c r="I53849" s="192"/>
      <c r="J53849" s="192"/>
    </row>
    <row r="53850" spans="9:10" ht="15.75">
      <c r="I53850" s="192"/>
      <c r="J53850" s="192"/>
    </row>
    <row r="53851" spans="9:10" ht="15.75">
      <c r="I53851" s="192"/>
      <c r="J53851" s="192"/>
    </row>
    <row r="53852" spans="9:10" ht="15.75">
      <c r="I53852" s="192"/>
      <c r="J53852" s="192"/>
    </row>
    <row r="53853" spans="9:10" ht="15.75">
      <c r="I53853" s="192"/>
      <c r="J53853" s="192"/>
    </row>
    <row r="53854" spans="9:10" ht="15.75">
      <c r="I53854" s="192"/>
      <c r="J53854" s="192"/>
    </row>
    <row r="53855" spans="9:10" ht="15.75">
      <c r="I53855" s="192"/>
      <c r="J53855" s="192"/>
    </row>
    <row r="53856" spans="9:10" ht="15.75">
      <c r="I53856" s="192"/>
      <c r="J53856" s="192"/>
    </row>
    <row r="53857" spans="9:10" ht="15.75">
      <c r="I53857" s="192"/>
      <c r="J53857" s="192"/>
    </row>
    <row r="53858" spans="9:10" ht="15.75">
      <c r="I53858" s="192"/>
      <c r="J53858" s="192"/>
    </row>
    <row r="53859" spans="9:10" ht="15.75">
      <c r="I53859" s="192"/>
      <c r="J53859" s="192"/>
    </row>
    <row r="53860" spans="9:10" ht="15.75">
      <c r="I53860" s="192"/>
      <c r="J53860" s="192"/>
    </row>
    <row r="53861" spans="9:10" ht="15.75">
      <c r="I53861" s="192"/>
      <c r="J53861" s="192"/>
    </row>
    <row r="53862" spans="9:10" ht="15.75">
      <c r="I53862" s="192"/>
      <c r="J53862" s="192"/>
    </row>
    <row r="53863" spans="9:10" ht="15.75">
      <c r="I53863" s="192"/>
      <c r="J53863" s="192"/>
    </row>
    <row r="53864" spans="9:10" ht="15.75">
      <c r="I53864" s="192"/>
      <c r="J53864" s="192"/>
    </row>
    <row r="53865" spans="9:10" ht="15.75">
      <c r="I53865" s="192"/>
      <c r="J53865" s="192"/>
    </row>
    <row r="53866" spans="9:10" ht="15.75">
      <c r="I53866" s="192"/>
      <c r="J53866" s="192"/>
    </row>
    <row r="53867" spans="9:10" ht="15.75">
      <c r="I53867" s="192"/>
      <c r="J53867" s="192"/>
    </row>
    <row r="53868" spans="9:10" ht="15.75">
      <c r="I53868" s="192"/>
      <c r="J53868" s="192"/>
    </row>
    <row r="53869" spans="9:10" ht="15.75">
      <c r="I53869" s="192"/>
      <c r="J53869" s="192"/>
    </row>
    <row r="53870" spans="9:10" ht="15.75">
      <c r="I53870" s="192"/>
      <c r="J53870" s="192"/>
    </row>
    <row r="53871" spans="9:10" ht="15.75">
      <c r="I53871" s="192"/>
      <c r="J53871" s="192"/>
    </row>
    <row r="53872" spans="9:10" ht="15.75">
      <c r="I53872" s="192"/>
      <c r="J53872" s="192"/>
    </row>
    <row r="53873" spans="9:10" ht="15.75">
      <c r="I53873" s="192"/>
      <c r="J53873" s="192"/>
    </row>
    <row r="53874" spans="9:10" ht="15.75">
      <c r="I53874" s="192"/>
      <c r="J53874" s="192"/>
    </row>
    <row r="53875" spans="9:10" ht="15.75">
      <c r="I53875" s="192"/>
      <c r="J53875" s="192"/>
    </row>
    <row r="53876" spans="9:10" ht="15.75">
      <c r="I53876" s="192"/>
      <c r="J53876" s="192"/>
    </row>
    <row r="53877" spans="9:10" ht="15.75">
      <c r="I53877" s="192"/>
      <c r="J53877" s="192"/>
    </row>
    <row r="53878" spans="9:10" ht="15.75">
      <c r="I53878" s="192"/>
      <c r="J53878" s="192"/>
    </row>
    <row r="53879" spans="9:10" ht="15.75">
      <c r="I53879" s="192"/>
      <c r="J53879" s="192"/>
    </row>
    <row r="53880" spans="9:10" ht="15.75">
      <c r="I53880" s="192"/>
      <c r="J53880" s="192"/>
    </row>
    <row r="53881" spans="9:10" ht="15.75">
      <c r="I53881" s="192"/>
      <c r="J53881" s="192"/>
    </row>
    <row r="53882" spans="9:10" ht="15.75">
      <c r="I53882" s="192"/>
      <c r="J53882" s="192"/>
    </row>
    <row r="53883" spans="9:10" ht="15.75">
      <c r="I53883" s="192"/>
      <c r="J53883" s="192"/>
    </row>
    <row r="53884" spans="9:10" ht="15.75">
      <c r="I53884" s="192"/>
      <c r="J53884" s="192"/>
    </row>
    <row r="53885" spans="9:10" ht="15.75">
      <c r="I53885" s="192"/>
      <c r="J53885" s="192"/>
    </row>
    <row r="53886" spans="9:10" ht="15.75">
      <c r="I53886" s="192"/>
      <c r="J53886" s="192"/>
    </row>
    <row r="53887" spans="9:10" ht="15.75">
      <c r="I53887" s="192"/>
      <c r="J53887" s="192"/>
    </row>
    <row r="53888" spans="9:10" ht="15.75">
      <c r="I53888" s="192"/>
      <c r="J53888" s="192"/>
    </row>
    <row r="53889" spans="9:10" ht="15.75">
      <c r="I53889" s="192"/>
      <c r="J53889" s="192"/>
    </row>
    <row r="53890" spans="9:10" ht="15.75">
      <c r="I53890" s="192"/>
      <c r="J53890" s="192"/>
    </row>
    <row r="53891" spans="9:10" ht="15.75">
      <c r="I53891" s="192"/>
      <c r="J53891" s="192"/>
    </row>
    <row r="53892" spans="9:10" ht="15.75">
      <c r="I53892" s="192"/>
      <c r="J53892" s="192"/>
    </row>
    <row r="53893" spans="9:10" ht="15.75">
      <c r="I53893" s="192"/>
      <c r="J53893" s="192"/>
    </row>
    <row r="53894" spans="9:10" ht="15.75">
      <c r="I53894" s="192"/>
      <c r="J53894" s="192"/>
    </row>
    <row r="53895" spans="9:10" ht="15.75">
      <c r="I53895" s="192"/>
      <c r="J53895" s="192"/>
    </row>
    <row r="53896" spans="9:10" ht="15.75">
      <c r="I53896" s="192"/>
      <c r="J53896" s="192"/>
    </row>
    <row r="53897" spans="9:10" ht="15.75">
      <c r="I53897" s="192"/>
      <c r="J53897" s="192"/>
    </row>
    <row r="53898" spans="9:10" ht="15.75">
      <c r="I53898" s="192"/>
      <c r="J53898" s="192"/>
    </row>
    <row r="53899" spans="9:10" ht="15.75">
      <c r="I53899" s="192"/>
      <c r="J53899" s="192"/>
    </row>
    <row r="53900" spans="9:10" ht="15.75">
      <c r="I53900" s="192"/>
      <c r="J53900" s="192"/>
    </row>
    <row r="53901" spans="9:10" ht="15.75">
      <c r="I53901" s="192"/>
      <c r="J53901" s="192"/>
    </row>
    <row r="53902" spans="9:10" ht="15.75">
      <c r="I53902" s="192"/>
      <c r="J53902" s="192"/>
    </row>
    <row r="53903" spans="9:10" ht="15.75">
      <c r="I53903" s="192"/>
      <c r="J53903" s="192"/>
    </row>
    <row r="53904" spans="9:10" ht="15.75">
      <c r="I53904" s="192"/>
      <c r="J53904" s="192"/>
    </row>
    <row r="53905" spans="9:10" ht="15.75">
      <c r="I53905" s="192"/>
      <c r="J53905" s="192"/>
    </row>
    <row r="53906" spans="9:10" ht="15.75">
      <c r="I53906" s="192"/>
      <c r="J53906" s="192"/>
    </row>
    <row r="53907" spans="9:10" ht="15.75">
      <c r="I53907" s="192"/>
      <c r="J53907" s="192"/>
    </row>
    <row r="53908" spans="9:10" ht="15.75">
      <c r="I53908" s="192"/>
      <c r="J53908" s="192"/>
    </row>
    <row r="53909" spans="9:10" ht="15.75">
      <c r="I53909" s="192"/>
      <c r="J53909" s="192"/>
    </row>
    <row r="53910" spans="9:10" ht="15.75">
      <c r="I53910" s="192"/>
      <c r="J53910" s="192"/>
    </row>
    <row r="53911" spans="9:10" ht="15.75">
      <c r="I53911" s="192"/>
      <c r="J53911" s="192"/>
    </row>
    <row r="53912" spans="9:10" ht="15.75">
      <c r="I53912" s="192"/>
      <c r="J53912" s="192"/>
    </row>
    <row r="53913" spans="9:10" ht="15.75">
      <c r="I53913" s="192"/>
      <c r="J53913" s="192"/>
    </row>
    <row r="53914" spans="9:10" ht="15.75">
      <c r="I53914" s="192"/>
      <c r="J53914" s="192"/>
    </row>
    <row r="53915" spans="9:10" ht="15.75">
      <c r="I53915" s="192"/>
      <c r="J53915" s="192"/>
    </row>
    <row r="53916" spans="9:10" ht="15.75">
      <c r="I53916" s="192"/>
      <c r="J53916" s="192"/>
    </row>
    <row r="53917" spans="9:10" ht="15.75">
      <c r="I53917" s="192"/>
      <c r="J53917" s="192"/>
    </row>
    <row r="53918" spans="9:10" ht="15.75">
      <c r="I53918" s="192"/>
      <c r="J53918" s="192"/>
    </row>
    <row r="53919" spans="9:10" ht="15.75">
      <c r="I53919" s="192"/>
      <c r="J53919" s="192"/>
    </row>
    <row r="53920" spans="9:10" ht="15.75">
      <c r="I53920" s="192"/>
      <c r="J53920" s="192"/>
    </row>
    <row r="53921" spans="9:10" ht="15.75">
      <c r="I53921" s="192"/>
      <c r="J53921" s="192"/>
    </row>
    <row r="53922" spans="9:10" ht="15.75">
      <c r="I53922" s="192"/>
      <c r="J53922" s="192"/>
    </row>
    <row r="53923" spans="9:10" ht="15.75">
      <c r="I53923" s="192"/>
      <c r="J53923" s="192"/>
    </row>
    <row r="53924" spans="9:10" ht="15.75">
      <c r="I53924" s="192"/>
      <c r="J53924" s="192"/>
    </row>
    <row r="53925" spans="9:10" ht="15.75">
      <c r="I53925" s="192"/>
      <c r="J53925" s="192"/>
    </row>
    <row r="53926" spans="9:10" ht="15.75">
      <c r="I53926" s="192"/>
      <c r="J53926" s="192"/>
    </row>
    <row r="53927" spans="9:10" ht="15.75">
      <c r="I53927" s="192"/>
      <c r="J53927" s="192"/>
    </row>
    <row r="53928" spans="9:10" ht="15.75">
      <c r="I53928" s="192"/>
      <c r="J53928" s="192"/>
    </row>
    <row r="53929" spans="9:10" ht="15.75">
      <c r="I53929" s="192"/>
      <c r="J53929" s="192"/>
    </row>
    <row r="53930" spans="9:10" ht="15.75">
      <c r="I53930" s="192"/>
      <c r="J53930" s="192"/>
    </row>
    <row r="53931" spans="9:10" ht="15.75">
      <c r="I53931" s="192"/>
      <c r="J53931" s="192"/>
    </row>
    <row r="53932" spans="9:10" ht="15.75">
      <c r="I53932" s="192"/>
      <c r="J53932" s="192"/>
    </row>
    <row r="53933" spans="9:10" ht="15.75">
      <c r="I53933" s="192"/>
      <c r="J53933" s="192"/>
    </row>
    <row r="53934" spans="9:10" ht="15.75">
      <c r="I53934" s="192"/>
      <c r="J53934" s="192"/>
    </row>
    <row r="53935" spans="9:10" ht="15.75">
      <c r="I53935" s="192"/>
      <c r="J53935" s="192"/>
    </row>
    <row r="53936" spans="9:10" ht="15.75">
      <c r="I53936" s="192"/>
      <c r="J53936" s="192"/>
    </row>
    <row r="53937" spans="9:10" ht="15.75">
      <c r="I53937" s="192"/>
      <c r="J53937" s="192"/>
    </row>
    <row r="53938" spans="9:10" ht="15.75">
      <c r="I53938" s="192"/>
      <c r="J53938" s="192"/>
    </row>
    <row r="53939" spans="9:10" ht="15.75">
      <c r="I53939" s="192"/>
      <c r="J53939" s="192"/>
    </row>
    <row r="53940" spans="9:10" ht="15.75">
      <c r="I53940" s="192"/>
      <c r="J53940" s="192"/>
    </row>
    <row r="53941" spans="9:10" ht="15.75">
      <c r="I53941" s="192"/>
      <c r="J53941" s="192"/>
    </row>
    <row r="53942" spans="9:10" ht="15.75">
      <c r="I53942" s="192"/>
      <c r="J53942" s="192"/>
    </row>
    <row r="53943" spans="9:10" ht="15.75">
      <c r="I53943" s="192"/>
      <c r="J53943" s="192"/>
    </row>
    <row r="53944" spans="9:10" ht="15.75">
      <c r="I53944" s="192"/>
      <c r="J53944" s="192"/>
    </row>
    <row r="53945" spans="9:10" ht="15.75">
      <c r="I53945" s="192"/>
      <c r="J53945" s="192"/>
    </row>
    <row r="53946" spans="9:10" ht="15.75">
      <c r="I53946" s="192"/>
      <c r="J53946" s="192"/>
    </row>
    <row r="53947" spans="9:10" ht="15.75">
      <c r="I53947" s="192"/>
      <c r="J53947" s="192"/>
    </row>
    <row r="53948" spans="9:10" ht="15.75">
      <c r="I53948" s="192"/>
      <c r="J53948" s="192"/>
    </row>
    <row r="53949" spans="9:10" ht="15.75">
      <c r="I53949" s="192"/>
      <c r="J53949" s="192"/>
    </row>
    <row r="53950" spans="9:10" ht="15.75">
      <c r="I53950" s="192"/>
      <c r="J53950" s="192"/>
    </row>
    <row r="53951" spans="9:10" ht="15.75">
      <c r="I53951" s="192"/>
      <c r="J53951" s="192"/>
    </row>
    <row r="53952" spans="9:10" ht="15.75">
      <c r="I53952" s="192"/>
      <c r="J53952" s="192"/>
    </row>
    <row r="53953" spans="9:10" ht="15.75">
      <c r="I53953" s="192"/>
      <c r="J53953" s="192"/>
    </row>
    <row r="53954" spans="9:10" ht="15.75">
      <c r="I53954" s="192"/>
      <c r="J53954" s="192"/>
    </row>
    <row r="53955" spans="9:10" ht="15.75">
      <c r="I53955" s="192"/>
      <c r="J53955" s="192"/>
    </row>
    <row r="53956" spans="9:10" ht="15.75">
      <c r="I53956" s="192"/>
      <c r="J53956" s="192"/>
    </row>
    <row r="53957" spans="9:10" ht="15.75">
      <c r="I53957" s="192"/>
      <c r="J53957" s="192"/>
    </row>
    <row r="53958" spans="9:10" ht="15.75">
      <c r="I53958" s="192"/>
      <c r="J53958" s="192"/>
    </row>
    <row r="53959" spans="9:10" ht="15.75">
      <c r="I53959" s="192"/>
      <c r="J53959" s="192"/>
    </row>
    <row r="53960" spans="9:10" ht="15.75">
      <c r="I53960" s="192"/>
      <c r="J53960" s="192"/>
    </row>
    <row r="53961" spans="9:10" ht="15.75">
      <c r="I53961" s="192"/>
      <c r="J53961" s="192"/>
    </row>
    <row r="53962" spans="9:10" ht="15.75">
      <c r="I53962" s="192"/>
      <c r="J53962" s="192"/>
    </row>
    <row r="53963" spans="9:10" ht="15.75">
      <c r="I53963" s="192"/>
      <c r="J53963" s="192"/>
    </row>
    <row r="53964" spans="9:10" ht="15.75">
      <c r="I53964" s="192"/>
      <c r="J53964" s="192"/>
    </row>
    <row r="53965" spans="9:10" ht="15.75">
      <c r="I53965" s="192"/>
      <c r="J53965" s="192"/>
    </row>
    <row r="53966" spans="9:10" ht="15.75">
      <c r="I53966" s="192"/>
      <c r="J53966" s="192"/>
    </row>
    <row r="53967" spans="9:10" ht="15.75">
      <c r="I53967" s="192"/>
      <c r="J53967" s="192"/>
    </row>
    <row r="53968" spans="9:10" ht="15.75">
      <c r="I53968" s="192"/>
      <c r="J53968" s="192"/>
    </row>
    <row r="53969" spans="9:10" ht="15.75">
      <c r="I53969" s="192"/>
      <c r="J53969" s="192"/>
    </row>
    <row r="53970" spans="9:10" ht="15.75">
      <c r="I53970" s="192"/>
      <c r="J53970" s="192"/>
    </row>
    <row r="53971" spans="9:10" ht="15.75">
      <c r="I53971" s="192"/>
      <c r="J53971" s="192"/>
    </row>
    <row r="53972" spans="9:10" ht="15.75">
      <c r="I53972" s="192"/>
      <c r="J53972" s="192"/>
    </row>
    <row r="53973" spans="9:10" ht="15.75">
      <c r="I53973" s="192"/>
      <c r="J53973" s="192"/>
    </row>
    <row r="53974" spans="9:10" ht="15.75">
      <c r="I53974" s="192"/>
      <c r="J53974" s="192"/>
    </row>
    <row r="53975" spans="9:10" ht="15.75">
      <c r="I53975" s="192"/>
      <c r="J53975" s="192"/>
    </row>
    <row r="53976" spans="9:10" ht="15.75">
      <c r="I53976" s="192"/>
      <c r="J53976" s="192"/>
    </row>
    <row r="53977" spans="9:10" ht="15.75">
      <c r="I53977" s="192"/>
      <c r="J53977" s="192"/>
    </row>
    <row r="53978" spans="9:10" ht="15.75">
      <c r="I53978" s="192"/>
      <c r="J53978" s="192"/>
    </row>
    <row r="53979" spans="9:10" ht="15.75">
      <c r="I53979" s="192"/>
      <c r="J53979" s="192"/>
    </row>
    <row r="53980" spans="9:10" ht="15.75">
      <c r="I53980" s="192"/>
      <c r="J53980" s="192"/>
    </row>
    <row r="53981" spans="9:10" ht="15.75">
      <c r="I53981" s="192"/>
      <c r="J53981" s="192"/>
    </row>
    <row r="53982" spans="9:10" ht="15.75">
      <c r="I53982" s="192"/>
      <c r="J53982" s="192"/>
    </row>
    <row r="53983" spans="9:10" ht="15.75">
      <c r="I53983" s="192"/>
      <c r="J53983" s="192"/>
    </row>
    <row r="53984" spans="9:10" ht="15.75">
      <c r="I53984" s="192"/>
      <c r="J53984" s="192"/>
    </row>
    <row r="53985" spans="9:10" ht="15.75">
      <c r="I53985" s="192"/>
      <c r="J53985" s="192"/>
    </row>
    <row r="53986" spans="9:10" ht="15.75">
      <c r="I53986" s="192"/>
      <c r="J53986" s="192"/>
    </row>
    <row r="53987" spans="9:10" ht="15.75">
      <c r="I53987" s="192"/>
      <c r="J53987" s="192"/>
    </row>
    <row r="53988" spans="9:10" ht="15.75">
      <c r="I53988" s="192"/>
      <c r="J53988" s="192"/>
    </row>
    <row r="53989" spans="9:10" ht="15.75">
      <c r="I53989" s="192"/>
      <c r="J53989" s="192"/>
    </row>
    <row r="53990" spans="9:10" ht="15.75">
      <c r="I53990" s="192"/>
      <c r="J53990" s="192"/>
    </row>
    <row r="53991" spans="9:10" ht="15.75">
      <c r="I53991" s="192"/>
      <c r="J53991" s="192"/>
    </row>
    <row r="53992" spans="9:10" ht="15.75">
      <c r="I53992" s="192"/>
      <c r="J53992" s="192"/>
    </row>
    <row r="53993" spans="9:10" ht="15.75">
      <c r="I53993" s="192"/>
      <c r="J53993" s="192"/>
    </row>
    <row r="53994" spans="9:10" ht="15.75">
      <c r="I53994" s="192"/>
      <c r="J53994" s="192"/>
    </row>
    <row r="53995" spans="9:10" ht="15.75">
      <c r="I53995" s="192"/>
      <c r="J53995" s="192"/>
    </row>
    <row r="53996" spans="9:10" ht="15.75">
      <c r="I53996" s="192"/>
      <c r="J53996" s="192"/>
    </row>
    <row r="53997" spans="9:10" ht="15.75">
      <c r="I53997" s="192"/>
      <c r="J53997" s="192"/>
    </row>
    <row r="53998" spans="9:10" ht="15.75">
      <c r="I53998" s="192"/>
      <c r="J53998" s="192"/>
    </row>
    <row r="53999" spans="9:10" ht="15.75">
      <c r="I53999" s="192"/>
      <c r="J53999" s="192"/>
    </row>
    <row r="54000" spans="9:10" ht="15.75">
      <c r="I54000" s="192"/>
      <c r="J54000" s="192"/>
    </row>
    <row r="54001" spans="9:10" ht="15.75">
      <c r="I54001" s="192"/>
      <c r="J54001" s="192"/>
    </row>
    <row r="54002" spans="9:10" ht="15.75">
      <c r="I54002" s="192"/>
      <c r="J54002" s="192"/>
    </row>
    <row r="54003" spans="9:10" ht="15.75">
      <c r="I54003" s="192"/>
      <c r="J54003" s="192"/>
    </row>
    <row r="54004" spans="9:10" ht="15.75">
      <c r="I54004" s="192"/>
      <c r="J54004" s="192"/>
    </row>
    <row r="54005" spans="9:10" ht="15.75">
      <c r="I54005" s="192"/>
      <c r="J54005" s="192"/>
    </row>
    <row r="54006" spans="9:10" ht="15.75">
      <c r="I54006" s="192"/>
      <c r="J54006" s="192"/>
    </row>
    <row r="54007" spans="9:10" ht="15.75">
      <c r="I54007" s="192"/>
      <c r="J54007" s="192"/>
    </row>
    <row r="54008" spans="9:10" ht="15.75">
      <c r="I54008" s="192"/>
      <c r="J54008" s="192"/>
    </row>
    <row r="54009" spans="9:10" ht="15.75">
      <c r="I54009" s="192"/>
      <c r="J54009" s="192"/>
    </row>
    <row r="54010" spans="9:10" ht="15.75">
      <c r="I54010" s="192"/>
      <c r="J54010" s="192"/>
    </row>
    <row r="54011" spans="9:10" ht="15.75">
      <c r="I54011" s="192"/>
      <c r="J54011" s="192"/>
    </row>
    <row r="54012" spans="9:10" ht="15.75">
      <c r="I54012" s="192"/>
      <c r="J54012" s="192"/>
    </row>
    <row r="54013" spans="9:10" ht="15.75">
      <c r="I54013" s="192"/>
      <c r="J54013" s="192"/>
    </row>
    <row r="54014" spans="9:10" ht="15.75">
      <c r="I54014" s="192"/>
      <c r="J54014" s="192"/>
    </row>
    <row r="54015" spans="9:10" ht="15.75">
      <c r="I54015" s="192"/>
      <c r="J54015" s="192"/>
    </row>
    <row r="54016" spans="9:10" ht="15.75">
      <c r="I54016" s="192"/>
      <c r="J54016" s="192"/>
    </row>
    <row r="54017" spans="9:10" ht="15.75">
      <c r="I54017" s="192"/>
      <c r="J54017" s="192"/>
    </row>
    <row r="54018" spans="9:10" ht="15.75">
      <c r="I54018" s="192"/>
      <c r="J54018" s="192"/>
    </row>
    <row r="54019" spans="9:10" ht="15.75">
      <c r="I54019" s="192"/>
      <c r="J54019" s="192"/>
    </row>
    <row r="54020" spans="9:10" ht="15.75">
      <c r="I54020" s="192"/>
      <c r="J54020" s="192"/>
    </row>
    <row r="54021" spans="9:10" ht="15.75">
      <c r="I54021" s="192"/>
      <c r="J54021" s="192"/>
    </row>
    <row r="54022" spans="9:10" ht="15.75">
      <c r="I54022" s="192"/>
      <c r="J54022" s="192"/>
    </row>
    <row r="54023" spans="9:10" ht="15.75">
      <c r="I54023" s="192"/>
      <c r="J54023" s="192"/>
    </row>
    <row r="54024" spans="9:10" ht="15.75">
      <c r="I54024" s="192"/>
      <c r="J54024" s="192"/>
    </row>
    <row r="54025" spans="9:10" ht="15.75">
      <c r="I54025" s="192"/>
      <c r="J54025" s="192"/>
    </row>
    <row r="54026" spans="9:10" ht="15.75">
      <c r="I54026" s="192"/>
      <c r="J54026" s="192"/>
    </row>
    <row r="54027" spans="9:10" ht="15.75">
      <c r="I54027" s="192"/>
      <c r="J54027" s="192"/>
    </row>
    <row r="54028" spans="9:10" ht="15.75">
      <c r="I54028" s="192"/>
      <c r="J54028" s="192"/>
    </row>
    <row r="54029" spans="9:10" ht="15.75">
      <c r="I54029" s="192"/>
      <c r="J54029" s="192"/>
    </row>
    <row r="54030" spans="9:10" ht="15.75">
      <c r="I54030" s="192"/>
      <c r="J54030" s="192"/>
    </row>
    <row r="54031" spans="9:10" ht="15.75">
      <c r="I54031" s="192"/>
      <c r="J54031" s="192"/>
    </row>
    <row r="54032" spans="9:10" ht="15.75">
      <c r="I54032" s="192"/>
      <c r="J54032" s="192"/>
    </row>
    <row r="54033" spans="9:10" ht="15.75">
      <c r="I54033" s="192"/>
      <c r="J54033" s="192"/>
    </row>
    <row r="54034" spans="9:10" ht="15.75">
      <c r="I54034" s="192"/>
      <c r="J54034" s="192"/>
    </row>
    <row r="54035" spans="9:10" ht="15.75">
      <c r="I54035" s="192"/>
      <c r="J54035" s="192"/>
    </row>
    <row r="54036" spans="9:10" ht="15.75">
      <c r="I54036" s="192"/>
      <c r="J54036" s="192"/>
    </row>
    <row r="54037" spans="9:10" ht="15.75">
      <c r="I54037" s="192"/>
      <c r="J54037" s="192"/>
    </row>
    <row r="54038" spans="9:10" ht="15.75">
      <c r="I54038" s="192"/>
      <c r="J54038" s="192"/>
    </row>
    <row r="54039" spans="9:10" ht="15.75">
      <c r="I54039" s="192"/>
      <c r="J54039" s="192"/>
    </row>
    <row r="54040" spans="9:10" ht="15.75">
      <c r="I54040" s="192"/>
      <c r="J54040" s="192"/>
    </row>
    <row r="54041" spans="9:10" ht="15.75">
      <c r="I54041" s="192"/>
      <c r="J54041" s="192"/>
    </row>
    <row r="54042" spans="9:10" ht="15.75">
      <c r="I54042" s="192"/>
      <c r="J54042" s="192"/>
    </row>
    <row r="54043" spans="9:10" ht="15.75">
      <c r="I54043" s="192"/>
      <c r="J54043" s="192"/>
    </row>
    <row r="54044" spans="9:10" ht="15.75">
      <c r="I54044" s="192"/>
      <c r="J54044" s="192"/>
    </row>
    <row r="54045" spans="9:10" ht="15.75">
      <c r="I54045" s="192"/>
      <c r="J54045" s="192"/>
    </row>
    <row r="54046" spans="9:10" ht="15.75">
      <c r="I54046" s="192"/>
      <c r="J54046" s="192"/>
    </row>
    <row r="54047" spans="9:10" ht="15.75">
      <c r="I54047" s="192"/>
      <c r="J54047" s="192"/>
    </row>
    <row r="54048" spans="9:10" ht="15.75">
      <c r="I54048" s="192"/>
      <c r="J54048" s="192"/>
    </row>
    <row r="54049" spans="9:10" ht="15.75">
      <c r="I54049" s="192"/>
      <c r="J54049" s="192"/>
    </row>
    <row r="54050" spans="9:10" ht="15.75">
      <c r="I54050" s="192"/>
      <c r="J54050" s="192"/>
    </row>
    <row r="54051" spans="9:10" ht="15.75">
      <c r="I54051" s="192"/>
      <c r="J54051" s="192"/>
    </row>
    <row r="54052" spans="9:10" ht="15.75">
      <c r="I54052" s="192"/>
      <c r="J54052" s="192"/>
    </row>
    <row r="54053" spans="9:10" ht="15.75">
      <c r="I54053" s="192"/>
      <c r="J54053" s="192"/>
    </row>
    <row r="54054" spans="9:10" ht="15.75">
      <c r="I54054" s="192"/>
      <c r="J54054" s="192"/>
    </row>
    <row r="54055" spans="9:10" ht="15.75">
      <c r="I54055" s="192"/>
      <c r="J54055" s="192"/>
    </row>
    <row r="54056" spans="9:10" ht="15.75">
      <c r="I54056" s="192"/>
      <c r="J54056" s="192"/>
    </row>
    <row r="54057" spans="9:10" ht="15.75">
      <c r="I54057" s="192"/>
      <c r="J54057" s="192"/>
    </row>
    <row r="54058" spans="9:10" ht="15.75">
      <c r="I54058" s="192"/>
      <c r="J54058" s="192"/>
    </row>
    <row r="54059" spans="9:10" ht="15.75">
      <c r="I54059" s="192"/>
      <c r="J54059" s="192"/>
    </row>
    <row r="54060" spans="9:10" ht="15.75">
      <c r="I54060" s="192"/>
      <c r="J54060" s="192"/>
    </row>
    <row r="54061" spans="9:10" ht="15.75">
      <c r="I54061" s="192"/>
      <c r="J54061" s="192"/>
    </row>
    <row r="54062" spans="9:10" ht="15.75">
      <c r="I54062" s="192"/>
      <c r="J54062" s="192"/>
    </row>
    <row r="54063" spans="9:10" ht="15.75">
      <c r="I54063" s="192"/>
      <c r="J54063" s="192"/>
    </row>
    <row r="54064" spans="9:10" ht="15.75">
      <c r="I54064" s="192"/>
      <c r="J54064" s="192"/>
    </row>
    <row r="54065" spans="9:10" ht="15.75">
      <c r="I54065" s="192"/>
      <c r="J54065" s="192"/>
    </row>
    <row r="54066" spans="9:10" ht="15.75">
      <c r="I54066" s="192"/>
      <c r="J54066" s="192"/>
    </row>
    <row r="54067" spans="9:10" ht="15.75">
      <c r="I54067" s="192"/>
      <c r="J54067" s="192"/>
    </row>
    <row r="54068" spans="9:10" ht="15.75">
      <c r="I54068" s="192"/>
      <c r="J54068" s="192"/>
    </row>
    <row r="54069" spans="9:10" ht="15.75">
      <c r="I54069" s="192"/>
      <c r="J54069" s="192"/>
    </row>
    <row r="54070" spans="9:10" ht="15.75">
      <c r="I54070" s="192"/>
      <c r="J54070" s="192"/>
    </row>
    <row r="54071" spans="9:10" ht="15.75">
      <c r="I54071" s="192"/>
      <c r="J54071" s="192"/>
    </row>
    <row r="54072" spans="9:10" ht="15.75">
      <c r="I54072" s="192"/>
      <c r="J54072" s="192"/>
    </row>
    <row r="54073" spans="9:10" ht="15.75">
      <c r="I54073" s="192"/>
      <c r="J54073" s="192"/>
    </row>
    <row r="54074" spans="9:10" ht="15.75">
      <c r="I54074" s="192"/>
      <c r="J54074" s="192"/>
    </row>
    <row r="54075" spans="9:10" ht="15.75">
      <c r="I54075" s="192"/>
      <c r="J54075" s="192"/>
    </row>
    <row r="54076" spans="9:10" ht="15.75">
      <c r="I54076" s="192"/>
      <c r="J54076" s="192"/>
    </row>
    <row r="54077" spans="9:10" ht="15.75">
      <c r="I54077" s="192"/>
      <c r="J54077" s="192"/>
    </row>
    <row r="54078" spans="9:10" ht="15.75">
      <c r="I54078" s="192"/>
      <c r="J54078" s="192"/>
    </row>
    <row r="54079" spans="9:10" ht="15.75">
      <c r="I54079" s="192"/>
      <c r="J54079" s="192"/>
    </row>
    <row r="54080" spans="9:10" ht="15.75">
      <c r="I54080" s="192"/>
      <c r="J54080" s="192"/>
    </row>
    <row r="54081" spans="9:10" ht="15.75">
      <c r="I54081" s="192"/>
      <c r="J54081" s="192"/>
    </row>
    <row r="54082" spans="9:10" ht="15.75">
      <c r="I54082" s="192"/>
      <c r="J54082" s="192"/>
    </row>
    <row r="54083" spans="9:10" ht="15.75">
      <c r="I54083" s="192"/>
      <c r="J54083" s="192"/>
    </row>
    <row r="54084" spans="9:10" ht="15.75">
      <c r="I54084" s="192"/>
      <c r="J54084" s="192"/>
    </row>
    <row r="54085" spans="9:10" ht="15.75">
      <c r="I54085" s="192"/>
      <c r="J54085" s="192"/>
    </row>
    <row r="54086" spans="9:10" ht="15.75">
      <c r="I54086" s="192"/>
      <c r="J54086" s="192"/>
    </row>
    <row r="54087" spans="9:10" ht="15.75">
      <c r="I54087" s="192"/>
      <c r="J54087" s="192"/>
    </row>
    <row r="54088" spans="9:10" ht="15.75">
      <c r="I54088" s="192"/>
      <c r="J54088" s="192"/>
    </row>
    <row r="54089" spans="9:10" ht="15.75">
      <c r="I54089" s="192"/>
      <c r="J54089" s="192"/>
    </row>
    <row r="54090" spans="9:10" ht="15.75">
      <c r="I54090" s="192"/>
      <c r="J54090" s="192"/>
    </row>
    <row r="54091" spans="9:10" ht="15.75">
      <c r="I54091" s="192"/>
      <c r="J54091" s="192"/>
    </row>
    <row r="54092" spans="9:10" ht="15.75">
      <c r="I54092" s="192"/>
      <c r="J54092" s="192"/>
    </row>
    <row r="54093" spans="9:10" ht="15.75">
      <c r="I54093" s="192"/>
      <c r="J54093" s="192"/>
    </row>
    <row r="54094" spans="9:10" ht="15.75">
      <c r="I54094" s="192"/>
      <c r="J54094" s="192"/>
    </row>
    <row r="54095" spans="9:10" ht="15.75">
      <c r="I54095" s="192"/>
      <c r="J54095" s="192"/>
    </row>
    <row r="54096" spans="9:10" ht="15.75">
      <c r="I54096" s="192"/>
      <c r="J54096" s="192"/>
    </row>
    <row r="54097" spans="9:10" ht="15.75">
      <c r="I54097" s="192"/>
      <c r="J54097" s="192"/>
    </row>
    <row r="54098" spans="9:10" ht="15.75">
      <c r="I54098" s="192"/>
      <c r="J54098" s="192"/>
    </row>
    <row r="54099" spans="9:10" ht="15.75">
      <c r="I54099" s="192"/>
      <c r="J54099" s="192"/>
    </row>
    <row r="54100" spans="9:10" ht="15.75">
      <c r="I54100" s="192"/>
      <c r="J54100" s="192"/>
    </row>
    <row r="54101" spans="9:10" ht="15.75">
      <c r="I54101" s="192"/>
      <c r="J54101" s="192"/>
    </row>
    <row r="54102" spans="9:10" ht="15.75">
      <c r="I54102" s="192"/>
      <c r="J54102" s="192"/>
    </row>
    <row r="54103" spans="9:10" ht="15.75">
      <c r="I54103" s="192"/>
      <c r="J54103" s="192"/>
    </row>
    <row r="54104" spans="9:10" ht="15.75">
      <c r="I54104" s="192"/>
      <c r="J54104" s="192"/>
    </row>
    <row r="54105" spans="9:10" ht="15.75">
      <c r="I54105" s="192"/>
      <c r="J54105" s="192"/>
    </row>
    <row r="54106" spans="9:10" ht="15.75">
      <c r="I54106" s="192"/>
      <c r="J54106" s="192"/>
    </row>
    <row r="54107" spans="9:10" ht="15.75">
      <c r="I54107" s="192"/>
      <c r="J54107" s="192"/>
    </row>
    <row r="54108" spans="9:10" ht="15.75">
      <c r="I54108" s="192"/>
      <c r="J54108" s="192"/>
    </row>
    <row r="54109" spans="9:10" ht="15.75">
      <c r="I54109" s="192"/>
      <c r="J54109" s="192"/>
    </row>
    <row r="54110" spans="9:10" ht="15.75">
      <c r="I54110" s="192"/>
      <c r="J54110" s="192"/>
    </row>
    <row r="54111" spans="9:10" ht="15.75">
      <c r="I54111" s="192"/>
      <c r="J54111" s="192"/>
    </row>
    <row r="54112" spans="9:10" ht="15.75">
      <c r="I54112" s="192"/>
      <c r="J54112" s="192"/>
    </row>
    <row r="54113" spans="9:10" ht="15.75">
      <c r="I54113" s="192"/>
      <c r="J54113" s="192"/>
    </row>
    <row r="54114" spans="9:10" ht="15.75">
      <c r="I54114" s="192"/>
      <c r="J54114" s="192"/>
    </row>
    <row r="54115" spans="9:10" ht="15.75">
      <c r="I54115" s="192"/>
      <c r="J54115" s="192"/>
    </row>
    <row r="54116" spans="9:10" ht="15.75">
      <c r="I54116" s="192"/>
      <c r="J54116" s="192"/>
    </row>
    <row r="54117" spans="9:10" ht="15.75">
      <c r="I54117" s="192"/>
      <c r="J54117" s="192"/>
    </row>
    <row r="54118" spans="9:10" ht="15.75">
      <c r="I54118" s="192"/>
      <c r="J54118" s="192"/>
    </row>
    <row r="54119" spans="9:10" ht="15.75">
      <c r="I54119" s="192"/>
      <c r="J54119" s="192"/>
    </row>
    <row r="54120" spans="9:10" ht="15.75">
      <c r="I54120" s="192"/>
      <c r="J54120" s="192"/>
    </row>
    <row r="54121" spans="9:10" ht="15.75">
      <c r="I54121" s="192"/>
      <c r="J54121" s="192"/>
    </row>
    <row r="54122" spans="9:10" ht="15.75">
      <c r="I54122" s="192"/>
      <c r="J54122" s="192"/>
    </row>
    <row r="54123" spans="9:10" ht="15.75">
      <c r="I54123" s="192"/>
      <c r="J54123" s="192"/>
    </row>
    <row r="54124" spans="9:10" ht="15.75">
      <c r="I54124" s="192"/>
      <c r="J54124" s="192"/>
    </row>
    <row r="54125" spans="9:10" ht="15.75">
      <c r="I54125" s="192"/>
      <c r="J54125" s="192"/>
    </row>
    <row r="54126" spans="9:10" ht="15.75">
      <c r="I54126" s="192"/>
      <c r="J54126" s="192"/>
    </row>
    <row r="54127" spans="9:10" ht="15.75">
      <c r="I54127" s="192"/>
      <c r="J54127" s="192"/>
    </row>
    <row r="54128" spans="9:10" ht="15.75">
      <c r="I54128" s="192"/>
      <c r="J54128" s="192"/>
    </row>
    <row r="54129" spans="9:10" ht="15.75">
      <c r="I54129" s="192"/>
      <c r="J54129" s="192"/>
    </row>
    <row r="54130" spans="9:10" ht="15.75">
      <c r="I54130" s="192"/>
      <c r="J54130" s="192"/>
    </row>
    <row r="54131" spans="9:10" ht="15.75">
      <c r="I54131" s="192"/>
      <c r="J54131" s="192"/>
    </row>
    <row r="54132" spans="9:10" ht="15.75">
      <c r="I54132" s="192"/>
      <c r="J54132" s="192"/>
    </row>
    <row r="54133" spans="9:10" ht="15.75">
      <c r="I54133" s="192"/>
      <c r="J54133" s="192"/>
    </row>
    <row r="54134" spans="9:10" ht="15.75">
      <c r="I54134" s="192"/>
      <c r="J54134" s="192"/>
    </row>
    <row r="54135" spans="9:10" ht="15.75">
      <c r="I54135" s="192"/>
      <c r="J54135" s="192"/>
    </row>
    <row r="54136" spans="9:10" ht="15.75">
      <c r="I54136" s="192"/>
      <c r="J54136" s="192"/>
    </row>
    <row r="54137" spans="9:10" ht="15.75">
      <c r="I54137" s="192"/>
      <c r="J54137" s="192"/>
    </row>
    <row r="54138" spans="9:10" ht="15.75">
      <c r="I54138" s="192"/>
      <c r="J54138" s="192"/>
    </row>
    <row r="54139" spans="9:10" ht="15.75">
      <c r="I54139" s="192"/>
      <c r="J54139" s="192"/>
    </row>
    <row r="54140" spans="9:10" ht="15.75">
      <c r="I54140" s="192"/>
      <c r="J54140" s="192"/>
    </row>
    <row r="54141" spans="9:10" ht="15.75">
      <c r="I54141" s="192"/>
      <c r="J54141" s="192"/>
    </row>
    <row r="54142" spans="9:10" ht="15.75">
      <c r="I54142" s="192"/>
      <c r="J54142" s="192"/>
    </row>
    <row r="54143" spans="9:10" ht="15.75">
      <c r="I54143" s="192"/>
      <c r="J54143" s="192"/>
    </row>
    <row r="54144" spans="9:10" ht="15.75">
      <c r="I54144" s="192"/>
      <c r="J54144" s="192"/>
    </row>
    <row r="54145" spans="9:10" ht="15.75">
      <c r="I54145" s="192"/>
      <c r="J54145" s="192"/>
    </row>
    <row r="54146" spans="9:10" ht="15.75">
      <c r="I54146" s="192"/>
      <c r="J54146" s="192"/>
    </row>
    <row r="54147" spans="9:10" ht="15.75">
      <c r="I54147" s="192"/>
      <c r="J54147" s="192"/>
    </row>
    <row r="54148" spans="9:10" ht="15.75">
      <c r="I54148" s="192"/>
      <c r="J54148" s="192"/>
    </row>
    <row r="54149" spans="9:10" ht="15.75">
      <c r="I54149" s="192"/>
      <c r="J54149" s="192"/>
    </row>
    <row r="54150" spans="9:10" ht="15.75">
      <c r="I54150" s="192"/>
      <c r="J54150" s="192"/>
    </row>
    <row r="54151" spans="9:10" ht="15.75">
      <c r="I54151" s="192"/>
      <c r="J54151" s="192"/>
    </row>
    <row r="54152" spans="9:10" ht="15.75">
      <c r="I54152" s="192"/>
      <c r="J54152" s="192"/>
    </row>
    <row r="54153" spans="9:10" ht="15.75">
      <c r="I54153" s="192"/>
      <c r="J54153" s="192"/>
    </row>
    <row r="54154" spans="9:10" ht="15.75">
      <c r="I54154" s="192"/>
      <c r="J54154" s="192"/>
    </row>
    <row r="54155" spans="9:10" ht="15.75">
      <c r="I54155" s="192"/>
      <c r="J54155" s="192"/>
    </row>
    <row r="54156" spans="9:10" ht="15.75">
      <c r="I54156" s="192"/>
      <c r="J54156" s="192"/>
    </row>
    <row r="54157" spans="9:10" ht="15.75">
      <c r="I54157" s="192"/>
      <c r="J54157" s="192"/>
    </row>
    <row r="54158" spans="9:10" ht="15.75">
      <c r="I54158" s="192"/>
      <c r="J54158" s="192"/>
    </row>
    <row r="54159" spans="9:10" ht="15.75">
      <c r="I54159" s="192"/>
      <c r="J54159" s="192"/>
    </row>
    <row r="54160" spans="9:10" ht="15.75">
      <c r="I54160" s="192"/>
      <c r="J54160" s="192"/>
    </row>
    <row r="54161" spans="9:10" ht="15.75">
      <c r="I54161" s="192"/>
      <c r="J54161" s="192"/>
    </row>
    <row r="54162" spans="9:10" ht="15.75">
      <c r="I54162" s="192"/>
      <c r="J54162" s="192"/>
    </row>
    <row r="54163" spans="9:10" ht="15.75">
      <c r="I54163" s="192"/>
      <c r="J54163" s="192"/>
    </row>
    <row r="54164" spans="9:10" ht="15.75">
      <c r="I54164" s="192"/>
      <c r="J54164" s="192"/>
    </row>
    <row r="54165" spans="9:10" ht="15.75">
      <c r="I54165" s="192"/>
      <c r="J54165" s="192"/>
    </row>
    <row r="54166" spans="9:10" ht="15.75">
      <c r="I54166" s="192"/>
      <c r="J54166" s="192"/>
    </row>
    <row r="54167" spans="9:10" ht="15.75">
      <c r="I54167" s="192"/>
      <c r="J54167" s="192"/>
    </row>
    <row r="54168" spans="9:10" ht="15.75">
      <c r="I54168" s="192"/>
      <c r="J54168" s="192"/>
    </row>
    <row r="54169" spans="9:10" ht="15.75">
      <c r="I54169" s="192"/>
      <c r="J54169" s="192"/>
    </row>
    <row r="54170" spans="9:10" ht="15.75">
      <c r="I54170" s="192"/>
      <c r="J54170" s="192"/>
    </row>
    <row r="54171" spans="9:10" ht="15.75">
      <c r="I54171" s="192"/>
      <c r="J54171" s="192"/>
    </row>
    <row r="54172" spans="9:10" ht="15.75">
      <c r="I54172" s="192"/>
      <c r="J54172" s="192"/>
    </row>
    <row r="54173" spans="9:10" ht="15.75">
      <c r="I54173" s="192"/>
      <c r="J54173" s="192"/>
    </row>
    <row r="54174" spans="9:10" ht="15.75">
      <c r="I54174" s="192"/>
      <c r="J54174" s="192"/>
    </row>
    <row r="54175" spans="9:10" ht="15.75">
      <c r="I54175" s="192"/>
      <c r="J54175" s="192"/>
    </row>
    <row r="54176" spans="9:10" ht="15.75">
      <c r="I54176" s="192"/>
      <c r="J54176" s="192"/>
    </row>
    <row r="54177" spans="9:10" ht="15.75">
      <c r="I54177" s="192"/>
      <c r="J54177" s="192"/>
    </row>
    <row r="54178" spans="9:10" ht="15.75">
      <c r="I54178" s="192"/>
      <c r="J54178" s="192"/>
    </row>
    <row r="54179" spans="9:10" ht="15.75">
      <c r="I54179" s="192"/>
      <c r="J54179" s="192"/>
    </row>
    <row r="54180" spans="9:10" ht="15.75">
      <c r="I54180" s="192"/>
      <c r="J54180" s="192"/>
    </row>
    <row r="54181" spans="9:10" ht="15.75">
      <c r="I54181" s="192"/>
      <c r="J54181" s="192"/>
    </row>
    <row r="54182" spans="9:10" ht="15.75">
      <c r="I54182" s="192"/>
      <c r="J54182" s="192"/>
    </row>
    <row r="54183" spans="9:10" ht="15.75">
      <c r="I54183" s="192"/>
      <c r="J54183" s="192"/>
    </row>
    <row r="54184" spans="9:10" ht="15.75">
      <c r="I54184" s="192"/>
      <c r="J54184" s="192"/>
    </row>
    <row r="54185" spans="9:10" ht="15.75">
      <c r="I54185" s="192"/>
      <c r="J54185" s="192"/>
    </row>
    <row r="54186" spans="9:10" ht="15.75">
      <c r="I54186" s="192"/>
      <c r="J54186" s="192"/>
    </row>
    <row r="54187" spans="9:10" ht="15.75">
      <c r="I54187" s="192"/>
      <c r="J54187" s="192"/>
    </row>
    <row r="54188" spans="9:10" ht="15.75">
      <c r="I54188" s="192"/>
      <c r="J54188" s="192"/>
    </row>
    <row r="54189" spans="9:10" ht="15.75">
      <c r="I54189" s="192"/>
      <c r="J54189" s="192"/>
    </row>
    <row r="54190" spans="9:10" ht="15.75">
      <c r="I54190" s="192"/>
      <c r="J54190" s="192"/>
    </row>
    <row r="54191" spans="9:10" ht="15.75">
      <c r="I54191" s="192"/>
      <c r="J54191" s="192"/>
    </row>
    <row r="54192" spans="9:10" ht="15.75">
      <c r="I54192" s="192"/>
      <c r="J54192" s="192"/>
    </row>
    <row r="54193" spans="9:10" ht="15.75">
      <c r="I54193" s="192"/>
      <c r="J54193" s="192"/>
    </row>
    <row r="54194" spans="9:10" ht="15.75">
      <c r="I54194" s="192"/>
      <c r="J54194" s="192"/>
    </row>
    <row r="54195" spans="9:10" ht="15.75">
      <c r="I54195" s="192"/>
      <c r="J54195" s="192"/>
    </row>
    <row r="54196" spans="9:10" ht="15.75">
      <c r="I54196" s="192"/>
      <c r="J54196" s="192"/>
    </row>
    <row r="54197" spans="9:10" ht="15.75">
      <c r="I54197" s="192"/>
      <c r="J54197" s="192"/>
    </row>
    <row r="54198" spans="9:10" ht="15.75">
      <c r="I54198" s="192"/>
      <c r="J54198" s="192"/>
    </row>
    <row r="54199" spans="9:10" ht="15.75">
      <c r="I54199" s="192"/>
      <c r="J54199" s="192"/>
    </row>
    <row r="54200" spans="9:10" ht="15.75">
      <c r="I54200" s="192"/>
      <c r="J54200" s="192"/>
    </row>
    <row r="54201" spans="9:10" ht="15.75">
      <c r="I54201" s="192"/>
      <c r="J54201" s="192"/>
    </row>
    <row r="54202" spans="9:10" ht="15.75">
      <c r="I54202" s="192"/>
      <c r="J54202" s="192"/>
    </row>
    <row r="54203" spans="9:10" ht="15.75">
      <c r="I54203" s="192"/>
      <c r="J54203" s="192"/>
    </row>
    <row r="54204" spans="9:10" ht="15.75">
      <c r="I54204" s="192"/>
      <c r="J54204" s="192"/>
    </row>
    <row r="54205" spans="9:10" ht="15.75">
      <c r="I54205" s="192"/>
      <c r="J54205" s="192"/>
    </row>
    <row r="54206" spans="9:10" ht="15.75">
      <c r="I54206" s="192"/>
      <c r="J54206" s="192"/>
    </row>
    <row r="54207" spans="9:10" ht="15.75">
      <c r="I54207" s="192"/>
      <c r="J54207" s="192"/>
    </row>
    <row r="54208" spans="9:10" ht="15.75">
      <c r="I54208" s="192"/>
      <c r="J54208" s="192"/>
    </row>
    <row r="54209" spans="9:10" ht="15.75">
      <c r="I54209" s="192"/>
      <c r="J54209" s="192"/>
    </row>
    <row r="54210" spans="9:10" ht="15.75">
      <c r="I54210" s="192"/>
      <c r="J54210" s="192"/>
    </row>
    <row r="54211" spans="9:10" ht="15.75">
      <c r="I54211" s="192"/>
      <c r="J54211" s="192"/>
    </row>
    <row r="54212" spans="9:10" ht="15.75">
      <c r="I54212" s="192"/>
      <c r="J54212" s="192"/>
    </row>
    <row r="54213" spans="9:10" ht="15.75">
      <c r="I54213" s="192"/>
      <c r="J54213" s="192"/>
    </row>
    <row r="54214" spans="9:10" ht="15.75">
      <c r="I54214" s="192"/>
      <c r="J54214" s="192"/>
    </row>
    <row r="54215" spans="9:10" ht="15.75">
      <c r="I54215" s="192"/>
      <c r="J54215" s="192"/>
    </row>
    <row r="54216" spans="9:10" ht="15.75">
      <c r="I54216" s="192"/>
      <c r="J54216" s="192"/>
    </row>
    <row r="54217" spans="9:10" ht="15.75">
      <c r="I54217" s="192"/>
      <c r="J54217" s="192"/>
    </row>
    <row r="54218" spans="9:10" ht="15.75">
      <c r="I54218" s="192"/>
      <c r="J54218" s="192"/>
    </row>
    <row r="54219" spans="9:10" ht="15.75">
      <c r="I54219" s="192"/>
      <c r="J54219" s="192"/>
    </row>
    <row r="54220" spans="9:10" ht="15.75">
      <c r="I54220" s="192"/>
      <c r="J54220" s="192"/>
    </row>
    <row r="54221" spans="9:10" ht="15.75">
      <c r="I54221" s="192"/>
      <c r="J54221" s="192"/>
    </row>
    <row r="54222" spans="9:10" ht="15.75">
      <c r="I54222" s="192"/>
      <c r="J54222" s="192"/>
    </row>
    <row r="54223" spans="9:10" ht="15.75">
      <c r="I54223" s="192"/>
      <c r="J54223" s="192"/>
    </row>
    <row r="54224" spans="9:10" ht="15.75">
      <c r="I54224" s="192"/>
      <c r="J54224" s="192"/>
    </row>
    <row r="54225" spans="9:10" ht="15.75">
      <c r="I54225" s="192"/>
      <c r="J54225" s="192"/>
    </row>
    <row r="54226" spans="9:10" ht="15.75">
      <c r="I54226" s="192"/>
      <c r="J54226" s="192"/>
    </row>
    <row r="54227" spans="9:10" ht="15.75">
      <c r="I54227" s="192"/>
      <c r="J54227" s="192"/>
    </row>
    <row r="54228" spans="9:10" ht="15.75">
      <c r="I54228" s="192"/>
      <c r="J54228" s="192"/>
    </row>
    <row r="54229" spans="9:10" ht="15.75">
      <c r="I54229" s="192"/>
      <c r="J54229" s="192"/>
    </row>
    <row r="54230" spans="9:10" ht="15.75">
      <c r="I54230" s="192"/>
      <c r="J54230" s="192"/>
    </row>
    <row r="54231" spans="9:10" ht="15.75">
      <c r="I54231" s="192"/>
      <c r="J54231" s="192"/>
    </row>
    <row r="54232" spans="9:10" ht="15.75">
      <c r="I54232" s="192"/>
      <c r="J54232" s="192"/>
    </row>
    <row r="54233" spans="9:10" ht="15.75">
      <c r="I54233" s="192"/>
      <c r="J54233" s="192"/>
    </row>
    <row r="54234" spans="9:10" ht="15.75">
      <c r="I54234" s="192"/>
      <c r="J54234" s="192"/>
    </row>
    <row r="54235" spans="9:10" ht="15.75">
      <c r="I54235" s="192"/>
      <c r="J54235" s="192"/>
    </row>
    <row r="54236" spans="9:10" ht="15.75">
      <c r="I54236" s="192"/>
      <c r="J54236" s="192"/>
    </row>
    <row r="54237" spans="9:10" ht="15.75">
      <c r="I54237" s="192"/>
      <c r="J54237" s="192"/>
    </row>
    <row r="54238" spans="9:10" ht="15.75">
      <c r="I54238" s="192"/>
      <c r="J54238" s="192"/>
    </row>
    <row r="54239" spans="9:10" ht="15.75">
      <c r="I54239" s="192"/>
      <c r="J54239" s="192"/>
    </row>
    <row r="54240" spans="9:10" ht="15.75">
      <c r="I54240" s="192"/>
      <c r="J54240" s="192"/>
    </row>
    <row r="54241" spans="9:10" ht="15.75">
      <c r="I54241" s="192"/>
      <c r="J54241" s="192"/>
    </row>
    <row r="54242" spans="9:10" ht="15.75">
      <c r="I54242" s="192"/>
      <c r="J54242" s="192"/>
    </row>
    <row r="54243" spans="9:10" ht="15.75">
      <c r="I54243" s="192"/>
      <c r="J54243" s="192"/>
    </row>
    <row r="54244" spans="9:10" ht="15.75">
      <c r="I54244" s="192"/>
      <c r="J54244" s="192"/>
    </row>
    <row r="54245" spans="9:10" ht="15.75">
      <c r="I54245" s="192"/>
      <c r="J54245" s="192"/>
    </row>
    <row r="54246" spans="9:10" ht="15.75">
      <c r="I54246" s="192"/>
      <c r="J54246" s="192"/>
    </row>
    <row r="54247" spans="9:10" ht="15.75">
      <c r="I54247" s="192"/>
      <c r="J54247" s="192"/>
    </row>
    <row r="54248" spans="9:10" ht="15.75">
      <c r="I54248" s="192"/>
      <c r="J54248" s="192"/>
    </row>
    <row r="54249" spans="9:10" ht="15.75">
      <c r="I54249" s="192"/>
      <c r="J54249" s="192"/>
    </row>
    <row r="54250" spans="9:10" ht="15.75">
      <c r="I54250" s="192"/>
      <c r="J54250" s="192"/>
    </row>
    <row r="54251" spans="9:10" ht="15.75">
      <c r="I54251" s="192"/>
      <c r="J54251" s="192"/>
    </row>
    <row r="54252" spans="9:10" ht="15.75">
      <c r="I54252" s="192"/>
      <c r="J54252" s="192"/>
    </row>
    <row r="54253" spans="9:10" ht="15.75">
      <c r="I54253" s="192"/>
      <c r="J54253" s="192"/>
    </row>
    <row r="54254" spans="9:10" ht="15.75">
      <c r="I54254" s="192"/>
      <c r="J54254" s="192"/>
    </row>
    <row r="54255" spans="9:10" ht="15.75">
      <c r="I54255" s="192"/>
      <c r="J54255" s="192"/>
    </row>
    <row r="54256" spans="9:10" ht="15.75">
      <c r="I54256" s="192"/>
      <c r="J54256" s="192"/>
    </row>
    <row r="54257" spans="9:10" ht="15.75">
      <c r="I54257" s="192"/>
      <c r="J54257" s="192"/>
    </row>
    <row r="54258" spans="9:10" ht="15.75">
      <c r="I54258" s="192"/>
      <c r="J54258" s="192"/>
    </row>
    <row r="54259" spans="9:10" ht="15.75">
      <c r="I54259" s="192"/>
      <c r="J54259" s="192"/>
    </row>
    <row r="54260" spans="9:10" ht="15.75">
      <c r="I54260" s="192"/>
      <c r="J54260" s="192"/>
    </row>
    <row r="54261" spans="9:10" ht="15.75">
      <c r="I54261" s="192"/>
      <c r="J54261" s="192"/>
    </row>
    <row r="54262" spans="9:10" ht="15.75">
      <c r="I54262" s="192"/>
      <c r="J54262" s="192"/>
    </row>
    <row r="54263" spans="9:10" ht="15.75">
      <c r="I54263" s="192"/>
      <c r="J54263" s="192"/>
    </row>
    <row r="54264" spans="9:10" ht="15.75">
      <c r="I54264" s="192"/>
      <c r="J54264" s="192"/>
    </row>
    <row r="54265" spans="9:10" ht="15.75">
      <c r="I54265" s="192"/>
      <c r="J54265" s="192"/>
    </row>
    <row r="54266" spans="9:10" ht="15.75">
      <c r="I54266" s="192"/>
      <c r="J54266" s="192"/>
    </row>
    <row r="54267" spans="9:10" ht="15.75">
      <c r="I54267" s="192"/>
      <c r="J54267" s="192"/>
    </row>
    <row r="54268" spans="9:10" ht="15.75">
      <c r="I54268" s="192"/>
      <c r="J54268" s="192"/>
    </row>
    <row r="54269" spans="9:10" ht="15.75">
      <c r="I54269" s="192"/>
      <c r="J54269" s="192"/>
    </row>
    <row r="54270" spans="9:10" ht="15.75">
      <c r="I54270" s="192"/>
      <c r="J54270" s="192"/>
    </row>
    <row r="54271" spans="9:10" ht="15.75">
      <c r="I54271" s="192"/>
      <c r="J54271" s="192"/>
    </row>
    <row r="54272" spans="9:10" ht="15.75">
      <c r="I54272" s="192"/>
      <c r="J54272" s="192"/>
    </row>
    <row r="54273" spans="9:10" ht="15.75">
      <c r="I54273" s="192"/>
      <c r="J54273" s="192"/>
    </row>
    <row r="54274" spans="9:10" ht="15.75">
      <c r="I54274" s="192"/>
      <c r="J54274" s="192"/>
    </row>
    <row r="54275" spans="9:10" ht="15.75">
      <c r="I54275" s="192"/>
      <c r="J54275" s="192"/>
    </row>
    <row r="54276" spans="9:10" ht="15.75">
      <c r="I54276" s="192"/>
      <c r="J54276" s="192"/>
    </row>
    <row r="54277" spans="9:10" ht="15.75">
      <c r="I54277" s="192"/>
      <c r="J54277" s="192"/>
    </row>
    <row r="54278" spans="9:10" ht="15.75">
      <c r="I54278" s="192"/>
      <c r="J54278" s="192"/>
    </row>
    <row r="54279" spans="9:10" ht="15.75">
      <c r="I54279" s="192"/>
      <c r="J54279" s="192"/>
    </row>
    <row r="54280" spans="9:10" ht="15.75">
      <c r="I54280" s="192"/>
      <c r="J54280" s="192"/>
    </row>
    <row r="54281" spans="9:10" ht="15.75">
      <c r="I54281" s="192"/>
      <c r="J54281" s="192"/>
    </row>
    <row r="54282" spans="9:10" ht="15.75">
      <c r="I54282" s="192"/>
      <c r="J54282" s="192"/>
    </row>
    <row r="54283" spans="9:10" ht="15.75">
      <c r="I54283" s="192"/>
      <c r="J54283" s="192"/>
    </row>
    <row r="54284" spans="9:10" ht="15.75">
      <c r="I54284" s="192"/>
      <c r="J54284" s="192"/>
    </row>
    <row r="54285" spans="9:10" ht="15.75">
      <c r="I54285" s="192"/>
      <c r="J54285" s="192"/>
    </row>
    <row r="54286" spans="9:10" ht="15.75">
      <c r="I54286" s="192"/>
      <c r="J54286" s="192"/>
    </row>
    <row r="54287" spans="9:10" ht="15.75">
      <c r="I54287" s="192"/>
      <c r="J54287" s="192"/>
    </row>
    <row r="54288" spans="9:10" ht="15.75">
      <c r="I54288" s="192"/>
      <c r="J54288" s="192"/>
    </row>
    <row r="54289" spans="9:10" ht="15.75">
      <c r="I54289" s="192"/>
      <c r="J54289" s="192"/>
    </row>
    <row r="54290" spans="9:10" ht="15.75">
      <c r="I54290" s="192"/>
      <c r="J54290" s="192"/>
    </row>
    <row r="54291" spans="9:10" ht="15.75">
      <c r="I54291" s="192"/>
      <c r="J54291" s="192"/>
    </row>
    <row r="54292" spans="9:10" ht="15.75">
      <c r="I54292" s="192"/>
      <c r="J54292" s="192"/>
    </row>
    <row r="54293" spans="9:10" ht="15.75">
      <c r="I54293" s="192"/>
      <c r="J54293" s="192"/>
    </row>
    <row r="54294" spans="9:10" ht="15.75">
      <c r="I54294" s="192"/>
      <c r="J54294" s="192"/>
    </row>
    <row r="54295" spans="9:10" ht="15.75">
      <c r="I54295" s="192"/>
      <c r="J54295" s="192"/>
    </row>
    <row r="54296" spans="9:10" ht="15.75">
      <c r="I54296" s="192"/>
      <c r="J54296" s="192"/>
    </row>
    <row r="54297" spans="9:10" ht="15.75">
      <c r="I54297" s="192"/>
      <c r="J54297" s="192"/>
    </row>
    <row r="54298" spans="9:10" ht="15.75">
      <c r="I54298" s="192"/>
      <c r="J54298" s="192"/>
    </row>
    <row r="54299" spans="9:10" ht="15.75">
      <c r="I54299" s="192"/>
      <c r="J54299" s="192"/>
    </row>
    <row r="54300" spans="9:10" ht="15.75">
      <c r="I54300" s="192"/>
      <c r="J54300" s="192"/>
    </row>
    <row r="54301" spans="9:10" ht="15.75">
      <c r="I54301" s="192"/>
      <c r="J54301" s="192"/>
    </row>
    <row r="54302" spans="9:10" ht="15.75">
      <c r="I54302" s="192"/>
      <c r="J54302" s="192"/>
    </row>
    <row r="54303" spans="9:10" ht="15.75">
      <c r="I54303" s="192"/>
      <c r="J54303" s="192"/>
    </row>
    <row r="54304" spans="9:10" ht="15.75">
      <c r="I54304" s="192"/>
      <c r="J54304" s="192"/>
    </row>
    <row r="54305" spans="9:10" ht="15.75">
      <c r="I54305" s="192"/>
      <c r="J54305" s="192"/>
    </row>
    <row r="54306" spans="9:10" ht="15.75">
      <c r="I54306" s="192"/>
      <c r="J54306" s="192"/>
    </row>
    <row r="54307" spans="9:10" ht="15.75">
      <c r="I54307" s="192"/>
      <c r="J54307" s="192"/>
    </row>
    <row r="54308" spans="9:10" ht="15.75">
      <c r="I54308" s="192"/>
      <c r="J54308" s="192"/>
    </row>
    <row r="54309" spans="9:10" ht="15.75">
      <c r="I54309" s="192"/>
      <c r="J54309" s="192"/>
    </row>
    <row r="54310" spans="9:10" ht="15.75">
      <c r="I54310" s="192"/>
      <c r="J54310" s="192"/>
    </row>
    <row r="54311" spans="9:10" ht="15.75">
      <c r="I54311" s="192"/>
      <c r="J54311" s="192"/>
    </row>
    <row r="54312" spans="9:10" ht="15.75">
      <c r="I54312" s="192"/>
      <c r="J54312" s="192"/>
    </row>
    <row r="54313" spans="9:10" ht="15.75">
      <c r="I54313" s="192"/>
      <c r="J54313" s="192"/>
    </row>
    <row r="54314" spans="9:10" ht="15.75">
      <c r="I54314" s="192"/>
      <c r="J54314" s="192"/>
    </row>
    <row r="54315" spans="9:10" ht="15.75">
      <c r="I54315" s="192"/>
      <c r="J54315" s="192"/>
    </row>
    <row r="54316" spans="9:10" ht="15.75">
      <c r="I54316" s="192"/>
      <c r="J54316" s="192"/>
    </row>
    <row r="54317" spans="9:10" ht="15.75">
      <c r="I54317" s="192"/>
      <c r="J54317" s="192"/>
    </row>
    <row r="54318" spans="9:10" ht="15.75">
      <c r="I54318" s="192"/>
      <c r="J54318" s="192"/>
    </row>
    <row r="54319" spans="9:10" ht="15.75">
      <c r="I54319" s="192"/>
      <c r="J54319" s="192"/>
    </row>
    <row r="54320" spans="9:10" ht="15.75">
      <c r="I54320" s="192"/>
      <c r="J54320" s="192"/>
    </row>
    <row r="54321" spans="9:10" ht="15.75">
      <c r="I54321" s="192"/>
      <c r="J54321" s="192"/>
    </row>
    <row r="54322" spans="9:10" ht="15.75">
      <c r="I54322" s="192"/>
      <c r="J54322" s="192"/>
    </row>
    <row r="54323" spans="9:10" ht="15.75">
      <c r="I54323" s="192"/>
      <c r="J54323" s="192"/>
    </row>
    <row r="54324" spans="9:10" ht="15.75">
      <c r="I54324" s="192"/>
      <c r="J54324" s="192"/>
    </row>
    <row r="54325" spans="9:10" ht="15.75">
      <c r="I54325" s="192"/>
      <c r="J54325" s="192"/>
    </row>
    <row r="54326" spans="9:10" ht="15.75">
      <c r="I54326" s="192"/>
      <c r="J54326" s="192"/>
    </row>
    <row r="54327" spans="9:10" ht="15.75">
      <c r="I54327" s="192"/>
      <c r="J54327" s="192"/>
    </row>
    <row r="54328" spans="9:10" ht="15.75">
      <c r="I54328" s="192"/>
      <c r="J54328" s="192"/>
    </row>
    <row r="54329" spans="9:10" ht="15.75">
      <c r="I54329" s="192"/>
      <c r="J54329" s="192"/>
    </row>
    <row r="54330" spans="9:10" ht="15.75">
      <c r="I54330" s="192"/>
      <c r="J54330" s="192"/>
    </row>
    <row r="54331" spans="9:10" ht="15.75">
      <c r="I54331" s="192"/>
      <c r="J54331" s="192"/>
    </row>
    <row r="54332" spans="9:10" ht="15.75">
      <c r="I54332" s="192"/>
      <c r="J54332" s="192"/>
    </row>
    <row r="54333" spans="9:10" ht="15.75">
      <c r="I54333" s="192"/>
      <c r="J54333" s="192"/>
    </row>
    <row r="54334" spans="9:10" ht="15.75">
      <c r="I54334" s="192"/>
      <c r="J54334" s="192"/>
    </row>
    <row r="54335" spans="9:10" ht="15.75">
      <c r="I54335" s="192"/>
      <c r="J54335" s="192"/>
    </row>
    <row r="54336" spans="9:10" ht="15.75">
      <c r="I54336" s="192"/>
      <c r="J54336" s="192"/>
    </row>
    <row r="54337" spans="9:10" ht="15.75">
      <c r="I54337" s="192"/>
      <c r="J54337" s="192"/>
    </row>
    <row r="54338" spans="9:10" ht="15.75">
      <c r="I54338" s="192"/>
      <c r="J54338" s="192"/>
    </row>
    <row r="54339" spans="9:10" ht="15.75">
      <c r="I54339" s="192"/>
      <c r="J54339" s="192"/>
    </row>
    <row r="54340" spans="9:10" ht="15.75">
      <c r="I54340" s="192"/>
      <c r="J54340" s="192"/>
    </row>
    <row r="54341" spans="9:10" ht="15.75">
      <c r="I54341" s="192"/>
      <c r="J54341" s="192"/>
    </row>
    <row r="54342" spans="9:10" ht="15.75">
      <c r="I54342" s="192"/>
      <c r="J54342" s="192"/>
    </row>
    <row r="54343" spans="9:10" ht="15.75">
      <c r="I54343" s="192"/>
      <c r="J54343" s="192"/>
    </row>
    <row r="54344" spans="9:10" ht="15.75">
      <c r="I54344" s="192"/>
      <c r="J54344" s="192"/>
    </row>
    <row r="54345" spans="9:10" ht="15.75">
      <c r="I54345" s="192"/>
      <c r="J54345" s="192"/>
    </row>
    <row r="54346" spans="9:10" ht="15.75">
      <c r="I54346" s="192"/>
      <c r="J54346" s="192"/>
    </row>
    <row r="54347" spans="9:10" ht="15.75">
      <c r="I54347" s="192"/>
      <c r="J54347" s="192"/>
    </row>
    <row r="54348" spans="9:10" ht="15.75">
      <c r="I54348" s="192"/>
      <c r="J54348" s="192"/>
    </row>
    <row r="54349" spans="9:10" ht="15.75">
      <c r="I54349" s="192"/>
      <c r="J54349" s="192"/>
    </row>
    <row r="54350" spans="9:10" ht="15.75">
      <c r="I54350" s="192"/>
      <c r="J54350" s="192"/>
    </row>
    <row r="54351" spans="9:10" ht="15.75">
      <c r="I54351" s="192"/>
      <c r="J54351" s="192"/>
    </row>
    <row r="54352" spans="9:10" ht="15.75">
      <c r="I54352" s="192"/>
      <c r="J54352" s="192"/>
    </row>
    <row r="54353" spans="9:10" ht="15.75">
      <c r="I54353" s="192"/>
      <c r="J54353" s="192"/>
    </row>
    <row r="54354" spans="9:10" ht="15.75">
      <c r="I54354" s="192"/>
      <c r="J54354" s="192"/>
    </row>
    <row r="54355" spans="9:10" ht="15.75">
      <c r="I54355" s="192"/>
      <c r="J54355" s="192"/>
    </row>
    <row r="54356" spans="9:10" ht="15.75">
      <c r="I54356" s="192"/>
      <c r="J54356" s="192"/>
    </row>
    <row r="54357" spans="9:10" ht="15.75">
      <c r="I54357" s="192"/>
      <c r="J54357" s="192"/>
    </row>
    <row r="54358" spans="9:10" ht="15.75">
      <c r="I54358" s="192"/>
      <c r="J54358" s="192"/>
    </row>
    <row r="54359" spans="9:10" ht="15.75">
      <c r="I54359" s="192"/>
      <c r="J54359" s="192"/>
    </row>
    <row r="54360" spans="9:10" ht="15.75">
      <c r="I54360" s="192"/>
      <c r="J54360" s="192"/>
    </row>
    <row r="54361" spans="9:10" ht="15.75">
      <c r="I54361" s="192"/>
      <c r="J54361" s="192"/>
    </row>
    <row r="54362" spans="9:10" ht="15.75">
      <c r="I54362" s="192"/>
      <c r="J54362" s="192"/>
    </row>
    <row r="54363" spans="9:10" ht="15.75">
      <c r="I54363" s="192"/>
      <c r="J54363" s="192"/>
    </row>
    <row r="54364" spans="9:10" ht="15.75">
      <c r="I54364" s="192"/>
      <c r="J54364" s="192"/>
    </row>
    <row r="54365" spans="9:10" ht="15.75">
      <c r="I54365" s="192"/>
      <c r="J54365" s="192"/>
    </row>
    <row r="54366" spans="9:10" ht="15.75">
      <c r="I54366" s="192"/>
      <c r="J54366" s="192"/>
    </row>
    <row r="54367" spans="9:10" ht="15.75">
      <c r="I54367" s="192"/>
      <c r="J54367" s="192"/>
    </row>
    <row r="54368" spans="9:10" ht="15.75">
      <c r="I54368" s="192"/>
      <c r="J54368" s="192"/>
    </row>
    <row r="54369" spans="9:10" ht="15.75">
      <c r="I54369" s="192"/>
      <c r="J54369" s="192"/>
    </row>
    <row r="54370" spans="9:10" ht="15.75">
      <c r="I54370" s="192"/>
      <c r="J54370" s="192"/>
    </row>
    <row r="54371" spans="9:10" ht="15.75">
      <c r="I54371" s="192"/>
      <c r="J54371" s="192"/>
    </row>
    <row r="54372" spans="9:10" ht="15.75">
      <c r="I54372" s="192"/>
      <c r="J54372" s="192"/>
    </row>
    <row r="54373" spans="9:10" ht="15.75">
      <c r="I54373" s="192"/>
      <c r="J54373" s="192"/>
    </row>
    <row r="54374" spans="9:10" ht="15.75">
      <c r="I54374" s="192"/>
      <c r="J54374" s="192"/>
    </row>
    <row r="54375" spans="9:10" ht="15.75">
      <c r="I54375" s="192"/>
      <c r="J54375" s="192"/>
    </row>
    <row r="54376" spans="9:10" ht="15.75">
      <c r="I54376" s="192"/>
      <c r="J54376" s="192"/>
    </row>
    <row r="54377" spans="9:10" ht="15.75">
      <c r="I54377" s="192"/>
      <c r="J54377" s="192"/>
    </row>
    <row r="54378" spans="9:10" ht="15.75">
      <c r="I54378" s="192"/>
      <c r="J54378" s="192"/>
    </row>
    <row r="54379" spans="9:10" ht="15.75">
      <c r="I54379" s="192"/>
      <c r="J54379" s="192"/>
    </row>
    <row r="54380" spans="9:10" ht="15.75">
      <c r="I54380" s="192"/>
      <c r="J54380" s="192"/>
    </row>
    <row r="54381" spans="9:10" ht="15.75">
      <c r="I54381" s="192"/>
      <c r="J54381" s="192"/>
    </row>
    <row r="54382" spans="9:10" ht="15.75">
      <c r="I54382" s="192"/>
      <c r="J54382" s="192"/>
    </row>
    <row r="54383" spans="9:10" ht="15.75">
      <c r="I54383" s="192"/>
      <c r="J54383" s="192"/>
    </row>
    <row r="54384" spans="9:10" ht="15.75">
      <c r="I54384" s="192"/>
      <c r="J54384" s="192"/>
    </row>
    <row r="54385" spans="9:10" ht="15.75">
      <c r="I54385" s="192"/>
      <c r="J54385" s="192"/>
    </row>
    <row r="54386" spans="9:10" ht="15.75">
      <c r="I54386" s="192"/>
      <c r="J54386" s="192"/>
    </row>
    <row r="54387" spans="9:10" ht="15.75">
      <c r="I54387" s="192"/>
      <c r="J54387" s="192"/>
    </row>
    <row r="54388" spans="9:10" ht="15.75">
      <c r="I54388" s="192"/>
      <c r="J54388" s="192"/>
    </row>
    <row r="54389" spans="9:10" ht="15.75">
      <c r="I54389" s="192"/>
      <c r="J54389" s="192"/>
    </row>
    <row r="54390" spans="9:10" ht="15.75">
      <c r="I54390" s="192"/>
      <c r="J54390" s="192"/>
    </row>
    <row r="54391" spans="9:10" ht="15.75">
      <c r="I54391" s="192"/>
      <c r="J54391" s="192"/>
    </row>
    <row r="54392" spans="9:10" ht="15.75">
      <c r="I54392" s="192"/>
      <c r="J54392" s="192"/>
    </row>
    <row r="54393" spans="9:10" ht="15.75">
      <c r="I54393" s="192"/>
      <c r="J54393" s="192"/>
    </row>
    <row r="54394" spans="9:10" ht="15.75">
      <c r="I54394" s="192"/>
      <c r="J54394" s="192"/>
    </row>
    <row r="54395" spans="9:10" ht="15.75">
      <c r="I54395" s="192"/>
      <c r="J54395" s="192"/>
    </row>
    <row r="54396" spans="9:10" ht="15.75">
      <c r="I54396" s="192"/>
      <c r="J54396" s="192"/>
    </row>
    <row r="54397" spans="9:10" ht="15.75">
      <c r="I54397" s="192"/>
      <c r="J54397" s="192"/>
    </row>
    <row r="54398" spans="9:10" ht="15.75">
      <c r="I54398" s="192"/>
      <c r="J54398" s="192"/>
    </row>
    <row r="54399" spans="9:10" ht="15.75">
      <c r="I54399" s="192"/>
      <c r="J54399" s="192"/>
    </row>
    <row r="54400" spans="9:10" ht="15.75">
      <c r="I54400" s="192"/>
      <c r="J54400" s="192"/>
    </row>
    <row r="54401" spans="9:10" ht="15.75">
      <c r="I54401" s="192"/>
      <c r="J54401" s="192"/>
    </row>
    <row r="54402" spans="9:10" ht="15.75">
      <c r="I54402" s="192"/>
      <c r="J54402" s="192"/>
    </row>
    <row r="54403" spans="9:10" ht="15.75">
      <c r="I54403" s="192"/>
      <c r="J54403" s="192"/>
    </row>
    <row r="54404" spans="9:10" ht="15.75">
      <c r="I54404" s="192"/>
      <c r="J54404" s="192"/>
    </row>
    <row r="54405" spans="9:10" ht="15.75">
      <c r="I54405" s="192"/>
      <c r="J54405" s="192"/>
    </row>
    <row r="54406" spans="9:10" ht="15.75">
      <c r="I54406" s="192"/>
      <c r="J54406" s="192"/>
    </row>
    <row r="54407" spans="9:10" ht="15.75">
      <c r="I54407" s="192"/>
      <c r="J54407" s="192"/>
    </row>
    <row r="54408" spans="9:10" ht="15.75">
      <c r="I54408" s="192"/>
      <c r="J54408" s="192"/>
    </row>
    <row r="54409" spans="9:10" ht="15.75">
      <c r="I54409" s="192"/>
      <c r="J54409" s="192"/>
    </row>
    <row r="54410" spans="9:10" ht="15.75">
      <c r="I54410" s="192"/>
      <c r="J54410" s="192"/>
    </row>
    <row r="54411" spans="9:10" ht="15.75">
      <c r="I54411" s="192"/>
      <c r="J54411" s="192"/>
    </row>
    <row r="54412" spans="9:10" ht="15.75">
      <c r="I54412" s="192"/>
      <c r="J54412" s="192"/>
    </row>
    <row r="54413" spans="9:10" ht="15.75">
      <c r="I54413" s="192"/>
      <c r="J54413" s="192"/>
    </row>
    <row r="54414" spans="9:10" ht="15.75">
      <c r="I54414" s="192"/>
      <c r="J54414" s="192"/>
    </row>
    <row r="54415" spans="9:10" ht="15.75">
      <c r="I54415" s="192"/>
      <c r="J54415" s="192"/>
    </row>
    <row r="54416" spans="9:10" ht="15.75">
      <c r="I54416" s="192"/>
      <c r="J54416" s="192"/>
    </row>
    <row r="54417" spans="9:10" ht="15.75">
      <c r="I54417" s="192"/>
      <c r="J54417" s="192"/>
    </row>
    <row r="54418" spans="9:10" ht="15.75">
      <c r="I54418" s="192"/>
      <c r="J54418" s="192"/>
    </row>
    <row r="54419" spans="9:10" ht="15.75">
      <c r="I54419" s="192"/>
      <c r="J54419" s="192"/>
    </row>
    <row r="54420" spans="9:10" ht="15.75">
      <c r="I54420" s="192"/>
      <c r="J54420" s="192"/>
    </row>
    <row r="54421" spans="9:10" ht="15.75">
      <c r="I54421" s="192"/>
      <c r="J54421" s="192"/>
    </row>
    <row r="54422" spans="9:10" ht="15.75">
      <c r="I54422" s="192"/>
      <c r="J54422" s="192"/>
    </row>
    <row r="54423" spans="9:10" ht="15.75">
      <c r="I54423" s="192"/>
      <c r="J54423" s="192"/>
    </row>
    <row r="54424" spans="9:10" ht="15.75">
      <c r="I54424" s="192"/>
      <c r="J54424" s="192"/>
    </row>
    <row r="54425" spans="9:10" ht="15.75">
      <c r="I54425" s="192"/>
      <c r="J54425" s="192"/>
    </row>
    <row r="54426" spans="9:10" ht="15.75">
      <c r="I54426" s="192"/>
      <c r="J54426" s="192"/>
    </row>
    <row r="54427" spans="9:10" ht="15.75">
      <c r="I54427" s="192"/>
      <c r="J54427" s="192"/>
    </row>
    <row r="54428" spans="9:10" ht="15.75">
      <c r="I54428" s="192"/>
      <c r="J54428" s="192"/>
    </row>
    <row r="54429" spans="9:10" ht="15.75">
      <c r="I54429" s="192"/>
      <c r="J54429" s="192"/>
    </row>
    <row r="54430" spans="9:10" ht="15.75">
      <c r="I54430" s="192"/>
      <c r="J54430" s="192"/>
    </row>
    <row r="54431" spans="9:10" ht="15.75">
      <c r="I54431" s="192"/>
      <c r="J54431" s="192"/>
    </row>
    <row r="54432" spans="9:10" ht="15.75">
      <c r="I54432" s="192"/>
      <c r="J54432" s="192"/>
    </row>
    <row r="54433" spans="9:10" ht="15.75">
      <c r="I54433" s="192"/>
      <c r="J54433" s="192"/>
    </row>
    <row r="54434" spans="9:10" ht="15.75">
      <c r="I54434" s="192"/>
      <c r="J54434" s="192"/>
    </row>
    <row r="54435" spans="9:10" ht="15.75">
      <c r="I54435" s="192"/>
      <c r="J54435" s="192"/>
    </row>
    <row r="54436" spans="9:10" ht="15.75">
      <c r="I54436" s="192"/>
      <c r="J54436" s="192"/>
    </row>
    <row r="54437" spans="9:10" ht="15.75">
      <c r="I54437" s="192"/>
      <c r="J54437" s="192"/>
    </row>
    <row r="54438" spans="9:10" ht="15.75">
      <c r="I54438" s="192"/>
      <c r="J54438" s="192"/>
    </row>
    <row r="54439" spans="9:10" ht="15.75">
      <c r="I54439" s="192"/>
      <c r="J54439" s="192"/>
    </row>
    <row r="54440" spans="9:10" ht="15.75">
      <c r="I54440" s="192"/>
      <c r="J54440" s="192"/>
    </row>
    <row r="54441" spans="9:10" ht="15.75">
      <c r="I54441" s="192"/>
      <c r="J54441" s="192"/>
    </row>
    <row r="54442" spans="9:10" ht="15.75">
      <c r="I54442" s="192"/>
      <c r="J54442" s="192"/>
    </row>
    <row r="54443" spans="9:10" ht="15.75">
      <c r="I54443" s="192"/>
      <c r="J54443" s="192"/>
    </row>
    <row r="54444" spans="9:10" ht="15.75">
      <c r="I54444" s="192"/>
      <c r="J54444" s="192"/>
    </row>
    <row r="54445" spans="9:10" ht="15.75">
      <c r="I54445" s="192"/>
      <c r="J54445" s="192"/>
    </row>
    <row r="54446" spans="9:10" ht="15.75">
      <c r="I54446" s="192"/>
      <c r="J54446" s="192"/>
    </row>
    <row r="54447" spans="9:10" ht="15.75">
      <c r="I54447" s="192"/>
      <c r="J54447" s="192"/>
    </row>
    <row r="54448" spans="9:10" ht="15.75">
      <c r="I54448" s="192"/>
      <c r="J54448" s="192"/>
    </row>
    <row r="54449" spans="9:10" ht="15.75">
      <c r="I54449" s="192"/>
      <c r="J54449" s="192"/>
    </row>
    <row r="54450" spans="9:10" ht="15.75">
      <c r="I54450" s="192"/>
      <c r="J54450" s="192"/>
    </row>
    <row r="54451" spans="9:10" ht="15.75">
      <c r="I54451" s="192"/>
      <c r="J54451" s="192"/>
    </row>
    <row r="54452" spans="9:10" ht="15.75">
      <c r="I54452" s="192"/>
      <c r="J54452" s="192"/>
    </row>
    <row r="54453" spans="9:10" ht="15.75">
      <c r="I54453" s="192"/>
      <c r="J54453" s="192"/>
    </row>
    <row r="54454" spans="9:10" ht="15.75">
      <c r="I54454" s="192"/>
      <c r="J54454" s="192"/>
    </row>
    <row r="54455" spans="9:10" ht="15.75">
      <c r="I54455" s="192"/>
      <c r="J54455" s="192"/>
    </row>
    <row r="54456" spans="9:10" ht="15.75">
      <c r="I54456" s="192"/>
      <c r="J54456" s="192"/>
    </row>
    <row r="54457" spans="9:10" ht="15.75">
      <c r="I54457" s="192"/>
      <c r="J54457" s="192"/>
    </row>
    <row r="54458" spans="9:10" ht="15.75">
      <c r="I54458" s="192"/>
      <c r="J54458" s="192"/>
    </row>
    <row r="54459" spans="9:10" ht="15.75">
      <c r="I54459" s="192"/>
      <c r="J54459" s="192"/>
    </row>
    <row r="54460" spans="9:10" ht="15.75">
      <c r="I54460" s="192"/>
      <c r="J54460" s="192"/>
    </row>
    <row r="54461" spans="9:10" ht="15.75">
      <c r="I54461" s="192"/>
      <c r="J54461" s="192"/>
    </row>
    <row r="54462" spans="9:10" ht="15.75">
      <c r="I54462" s="192"/>
      <c r="J54462" s="192"/>
    </row>
    <row r="54463" spans="9:10" ht="15.75">
      <c r="I54463" s="192"/>
      <c r="J54463" s="192"/>
    </row>
    <row r="54464" spans="9:10" ht="15.75">
      <c r="I54464" s="192"/>
      <c r="J54464" s="192"/>
    </row>
    <row r="54465" spans="9:10" ht="15.75">
      <c r="I54465" s="192"/>
      <c r="J54465" s="192"/>
    </row>
    <row r="54466" spans="9:10" ht="15.75">
      <c r="I54466" s="192"/>
      <c r="J54466" s="192"/>
    </row>
    <row r="54467" spans="9:10" ht="15.75">
      <c r="I54467" s="192"/>
      <c r="J54467" s="192"/>
    </row>
    <row r="54468" spans="9:10" ht="15.75">
      <c r="I54468" s="192"/>
      <c r="J54468" s="192"/>
    </row>
    <row r="54469" spans="9:10" ht="15.75">
      <c r="I54469" s="192"/>
      <c r="J54469" s="192"/>
    </row>
    <row r="54470" spans="9:10" ht="15.75">
      <c r="I54470" s="192"/>
      <c r="J54470" s="192"/>
    </row>
    <row r="54471" spans="9:10" ht="15.75">
      <c r="I54471" s="192"/>
      <c r="J54471" s="192"/>
    </row>
    <row r="54472" spans="9:10" ht="15.75">
      <c r="I54472" s="192"/>
      <c r="J54472" s="192"/>
    </row>
    <row r="54473" spans="9:10" ht="15.75">
      <c r="I54473" s="192"/>
      <c r="J54473" s="192"/>
    </row>
    <row r="54474" spans="9:10" ht="15.75">
      <c r="I54474" s="192"/>
      <c r="J54474" s="192"/>
    </row>
    <row r="54475" spans="9:10" ht="15.75">
      <c r="I54475" s="192"/>
      <c r="J54475" s="192"/>
    </row>
    <row r="54476" spans="9:10" ht="15.75">
      <c r="I54476" s="192"/>
      <c r="J54476" s="192"/>
    </row>
    <row r="54477" spans="9:10" ht="15.75">
      <c r="I54477" s="192"/>
      <c r="J54477" s="192"/>
    </row>
    <row r="54478" spans="9:10" ht="15.75">
      <c r="I54478" s="192"/>
      <c r="J54478" s="192"/>
    </row>
    <row r="54479" spans="9:10" ht="15.75">
      <c r="I54479" s="192"/>
      <c r="J54479" s="192"/>
    </row>
    <row r="54480" spans="9:10" ht="15.75">
      <c r="I54480" s="192"/>
      <c r="J54480" s="192"/>
    </row>
    <row r="54481" spans="9:10" ht="15.75">
      <c r="I54481" s="192"/>
      <c r="J54481" s="192"/>
    </row>
    <row r="54482" spans="9:10" ht="15.75">
      <c r="I54482" s="192"/>
      <c r="J54482" s="192"/>
    </row>
    <row r="54483" spans="9:10" ht="15.75">
      <c r="I54483" s="192"/>
      <c r="J54483" s="192"/>
    </row>
    <row r="54484" spans="9:10" ht="15.75">
      <c r="I54484" s="192"/>
      <c r="J54484" s="192"/>
    </row>
    <row r="54485" spans="9:10" ht="15.75">
      <c r="I54485" s="192"/>
      <c r="J54485" s="192"/>
    </row>
    <row r="54486" spans="9:10" ht="15.75">
      <c r="I54486" s="192"/>
      <c r="J54486" s="192"/>
    </row>
    <row r="54487" spans="9:10" ht="15.75">
      <c r="I54487" s="192"/>
      <c r="J54487" s="192"/>
    </row>
    <row r="54488" spans="9:10" ht="15.75">
      <c r="I54488" s="192"/>
      <c r="J54488" s="192"/>
    </row>
    <row r="54489" spans="9:10" ht="15.75">
      <c r="I54489" s="192"/>
      <c r="J54489" s="192"/>
    </row>
    <row r="54490" spans="9:10" ht="15.75">
      <c r="I54490" s="192"/>
      <c r="J54490" s="192"/>
    </row>
    <row r="54491" spans="9:10" ht="15.75">
      <c r="I54491" s="192"/>
      <c r="J54491" s="192"/>
    </row>
    <row r="54492" spans="9:10" ht="15.75">
      <c r="I54492" s="192"/>
      <c r="J54492" s="192"/>
    </row>
    <row r="54493" spans="9:10" ht="15.75">
      <c r="I54493" s="192"/>
      <c r="J54493" s="192"/>
    </row>
    <row r="54494" spans="9:10" ht="15.75">
      <c r="I54494" s="192"/>
      <c r="J54494" s="192"/>
    </row>
    <row r="54495" spans="9:10" ht="15.75">
      <c r="I54495" s="192"/>
      <c r="J54495" s="192"/>
    </row>
    <row r="54496" spans="9:10" ht="15.75">
      <c r="I54496" s="192"/>
      <c r="J54496" s="192"/>
    </row>
    <row r="54497" spans="9:10" ht="15.75">
      <c r="I54497" s="192"/>
      <c r="J54497" s="192"/>
    </row>
    <row r="54498" spans="9:10" ht="15.75">
      <c r="I54498" s="192"/>
      <c r="J54498" s="192"/>
    </row>
    <row r="54499" spans="9:10" ht="15.75">
      <c r="I54499" s="192"/>
      <c r="J54499" s="192"/>
    </row>
    <row r="54500" spans="9:10" ht="15.75">
      <c r="I54500" s="192"/>
      <c r="J54500" s="192"/>
    </row>
    <row r="54501" spans="9:10" ht="15.75">
      <c r="I54501" s="192"/>
      <c r="J54501" s="192"/>
    </row>
    <row r="54502" spans="9:10" ht="15.75">
      <c r="I54502" s="192"/>
      <c r="J54502" s="192"/>
    </row>
    <row r="54503" spans="9:10" ht="15.75">
      <c r="I54503" s="192"/>
      <c r="J54503" s="192"/>
    </row>
    <row r="54504" spans="9:10" ht="15.75">
      <c r="I54504" s="192"/>
      <c r="J54504" s="192"/>
    </row>
    <row r="54505" spans="9:10" ht="15.75">
      <c r="I54505" s="192"/>
      <c r="J54505" s="192"/>
    </row>
    <row r="54506" spans="9:10" ht="15.75">
      <c r="I54506" s="192"/>
      <c r="J54506" s="192"/>
    </row>
    <row r="54507" spans="9:10" ht="15.75">
      <c r="I54507" s="192"/>
      <c r="J54507" s="192"/>
    </row>
    <row r="54508" spans="9:10" ht="15.75">
      <c r="I54508" s="192"/>
      <c r="J54508" s="192"/>
    </row>
    <row r="54509" spans="9:10" ht="15.75">
      <c r="I54509" s="192"/>
      <c r="J54509" s="192"/>
    </row>
    <row r="54510" spans="9:10" ht="15.75">
      <c r="I54510" s="192"/>
      <c r="J54510" s="192"/>
    </row>
    <row r="54511" spans="9:10" ht="15.75">
      <c r="I54511" s="192"/>
      <c r="J54511" s="192"/>
    </row>
    <row r="54512" spans="9:10" ht="15.75">
      <c r="I54512" s="192"/>
      <c r="J54512" s="192"/>
    </row>
    <row r="54513" spans="9:10" ht="15.75">
      <c r="I54513" s="192"/>
      <c r="J54513" s="192"/>
    </row>
    <row r="54514" spans="9:10" ht="15.75">
      <c r="I54514" s="192"/>
      <c r="J54514" s="192"/>
    </row>
    <row r="54515" spans="9:10" ht="15.75">
      <c r="I54515" s="192"/>
      <c r="J54515" s="192"/>
    </row>
    <row r="54516" spans="9:10" ht="15.75">
      <c r="I54516" s="192"/>
      <c r="J54516" s="192"/>
    </row>
    <row r="54517" spans="9:10" ht="15.75">
      <c r="I54517" s="192"/>
      <c r="J54517" s="192"/>
    </row>
    <row r="54518" spans="9:10" ht="15.75">
      <c r="I54518" s="192"/>
      <c r="J54518" s="192"/>
    </row>
    <row r="54519" spans="9:10" ht="15.75">
      <c r="I54519" s="192"/>
      <c r="J54519" s="192"/>
    </row>
    <row r="54520" spans="9:10" ht="15.75">
      <c r="I54520" s="192"/>
      <c r="J54520" s="192"/>
    </row>
    <row r="54521" spans="9:10" ht="15.75">
      <c r="I54521" s="192"/>
      <c r="J54521" s="192"/>
    </row>
    <row r="54522" spans="9:10" ht="15.75">
      <c r="I54522" s="192"/>
      <c r="J54522" s="192"/>
    </row>
    <row r="54523" spans="9:10" ht="15.75">
      <c r="I54523" s="192"/>
      <c r="J54523" s="192"/>
    </row>
    <row r="54524" spans="9:10" ht="15.75">
      <c r="I54524" s="192"/>
      <c r="J54524" s="192"/>
    </row>
    <row r="54525" spans="9:10" ht="15.75">
      <c r="I54525" s="192"/>
      <c r="J54525" s="192"/>
    </row>
    <row r="54526" spans="9:10" ht="15.75">
      <c r="I54526" s="192"/>
      <c r="J54526" s="192"/>
    </row>
    <row r="54527" spans="9:10" ht="15.75">
      <c r="I54527" s="192"/>
      <c r="J54527" s="192"/>
    </row>
    <row r="54528" spans="9:10" ht="15.75">
      <c r="I54528" s="192"/>
      <c r="J54528" s="192"/>
    </row>
    <row r="54529" spans="9:10" ht="15.75">
      <c r="I54529" s="192"/>
      <c r="J54529" s="192"/>
    </row>
    <row r="54530" spans="9:10" ht="15.75">
      <c r="I54530" s="192"/>
      <c r="J54530" s="192"/>
    </row>
    <row r="54531" spans="9:10" ht="15.75">
      <c r="I54531" s="192"/>
      <c r="J54531" s="192"/>
    </row>
    <row r="54532" spans="9:10" ht="15.75">
      <c r="I54532" s="192"/>
      <c r="J54532" s="192"/>
    </row>
    <row r="54533" spans="9:10" ht="15.75">
      <c r="I54533" s="192"/>
      <c r="J54533" s="192"/>
    </row>
    <row r="54534" spans="9:10" ht="15.75">
      <c r="I54534" s="192"/>
      <c r="J54534" s="192"/>
    </row>
    <row r="54535" spans="9:10" ht="15.75">
      <c r="I54535" s="192"/>
      <c r="J54535" s="192"/>
    </row>
    <row r="54536" spans="9:10" ht="15.75">
      <c r="I54536" s="192"/>
      <c r="J54536" s="192"/>
    </row>
    <row r="54537" spans="9:10" ht="15.75">
      <c r="I54537" s="192"/>
      <c r="J54537" s="192"/>
    </row>
    <row r="54538" spans="9:10" ht="15.75">
      <c r="I54538" s="192"/>
      <c r="J54538" s="192"/>
    </row>
    <row r="54539" spans="9:10" ht="15.75">
      <c r="I54539" s="192"/>
      <c r="J54539" s="192"/>
    </row>
    <row r="54540" spans="9:10" ht="15.75">
      <c r="I54540" s="192"/>
      <c r="J54540" s="192"/>
    </row>
    <row r="54541" spans="9:10" ht="15.75">
      <c r="I54541" s="192"/>
      <c r="J54541" s="192"/>
    </row>
    <row r="54542" spans="9:10" ht="15.75">
      <c r="I54542" s="192"/>
      <c r="J54542" s="192"/>
    </row>
    <row r="54543" spans="9:10" ht="15.75">
      <c r="I54543" s="192"/>
      <c r="J54543" s="192"/>
    </row>
    <row r="54544" spans="9:10" ht="15.75">
      <c r="I54544" s="192"/>
      <c r="J54544" s="192"/>
    </row>
    <row r="54545" spans="9:10" ht="15.75">
      <c r="I54545" s="192"/>
      <c r="J54545" s="192"/>
    </row>
    <row r="54546" spans="9:10" ht="15.75">
      <c r="I54546" s="192"/>
      <c r="J54546" s="192"/>
    </row>
    <row r="54547" spans="9:10" ht="15.75">
      <c r="I54547" s="192"/>
      <c r="J54547" s="192"/>
    </row>
    <row r="54548" spans="9:10" ht="15.75">
      <c r="I54548" s="192"/>
      <c r="J54548" s="192"/>
    </row>
    <row r="54549" spans="9:10" ht="15.75">
      <c r="I54549" s="192"/>
      <c r="J54549" s="192"/>
    </row>
    <row r="54550" spans="9:10" ht="15.75">
      <c r="I54550" s="192"/>
      <c r="J54550" s="192"/>
    </row>
    <row r="54551" spans="9:10" ht="15.75">
      <c r="I54551" s="192"/>
      <c r="J54551" s="192"/>
    </row>
    <row r="54552" spans="9:10" ht="15.75">
      <c r="I54552" s="192"/>
      <c r="J54552" s="192"/>
    </row>
    <row r="54553" spans="9:10" ht="15.75">
      <c r="I54553" s="192"/>
      <c r="J54553" s="192"/>
    </row>
    <row r="54554" spans="9:10" ht="15.75">
      <c r="I54554" s="192"/>
      <c r="J54554" s="192"/>
    </row>
    <row r="54555" spans="9:10" ht="15.75">
      <c r="I54555" s="192"/>
      <c r="J54555" s="192"/>
    </row>
    <row r="54556" spans="9:10" ht="15.75">
      <c r="I54556" s="192"/>
      <c r="J54556" s="192"/>
    </row>
    <row r="54557" spans="9:10" ht="15.75">
      <c r="I54557" s="192"/>
      <c r="J54557" s="192"/>
    </row>
    <row r="54558" spans="9:10" ht="15.75">
      <c r="I54558" s="192"/>
      <c r="J54558" s="192"/>
    </row>
    <row r="54559" spans="9:10" ht="15.75">
      <c r="I54559" s="192"/>
      <c r="J54559" s="192"/>
    </row>
    <row r="54560" spans="9:10" ht="15.75">
      <c r="I54560" s="192"/>
      <c r="J54560" s="192"/>
    </row>
    <row r="54561" spans="9:10" ht="15.75">
      <c r="I54561" s="192"/>
      <c r="J54561" s="192"/>
    </row>
    <row r="54562" spans="9:10" ht="15.75">
      <c r="I54562" s="192"/>
      <c r="J54562" s="192"/>
    </row>
    <row r="54563" spans="9:10" ht="15.75">
      <c r="I54563" s="192"/>
      <c r="J54563" s="192"/>
    </row>
    <row r="54564" spans="9:10" ht="15.75">
      <c r="I54564" s="192"/>
      <c r="J54564" s="192"/>
    </row>
    <row r="54565" spans="9:10" ht="15.75">
      <c r="I54565" s="192"/>
      <c r="J54565" s="192"/>
    </row>
    <row r="54566" spans="9:10" ht="15.75">
      <c r="I54566" s="192"/>
      <c r="J54566" s="192"/>
    </row>
    <row r="54567" spans="9:10" ht="15.75">
      <c r="I54567" s="192"/>
      <c r="J54567" s="192"/>
    </row>
    <row r="54568" spans="9:10" ht="15.75">
      <c r="I54568" s="192"/>
      <c r="J54568" s="192"/>
    </row>
    <row r="54569" spans="9:10" ht="15.75">
      <c r="I54569" s="192"/>
      <c r="J54569" s="192"/>
    </row>
    <row r="54570" spans="9:10" ht="15.75">
      <c r="I54570" s="192"/>
      <c r="J54570" s="192"/>
    </row>
    <row r="54571" spans="9:10" ht="15.75">
      <c r="I54571" s="192"/>
      <c r="J54571" s="192"/>
    </row>
    <row r="54572" spans="9:10" ht="15.75">
      <c r="I54572" s="192"/>
      <c r="J54572" s="192"/>
    </row>
    <row r="54573" spans="9:10" ht="15.75">
      <c r="I54573" s="192"/>
      <c r="J54573" s="192"/>
    </row>
    <row r="54574" spans="9:10" ht="15.75">
      <c r="I54574" s="192"/>
      <c r="J54574" s="192"/>
    </row>
    <row r="54575" spans="9:10" ht="15.75">
      <c r="I54575" s="192"/>
      <c r="J54575" s="192"/>
    </row>
    <row r="54576" spans="9:10" ht="15.75">
      <c r="I54576" s="192"/>
      <c r="J54576" s="192"/>
    </row>
    <row r="54577" spans="9:10" ht="15.75">
      <c r="I54577" s="192"/>
      <c r="J54577" s="192"/>
    </row>
    <row r="54578" spans="9:10" ht="15.75">
      <c r="I54578" s="192"/>
      <c r="J54578" s="192"/>
    </row>
    <row r="54579" spans="9:10" ht="15.75">
      <c r="I54579" s="192"/>
      <c r="J54579" s="192"/>
    </row>
    <row r="54580" spans="9:10" ht="15.75">
      <c r="I54580" s="192"/>
      <c r="J54580" s="192"/>
    </row>
    <row r="54581" spans="9:10" ht="15.75">
      <c r="I54581" s="192"/>
      <c r="J54581" s="192"/>
    </row>
    <row r="54582" spans="9:10" ht="15.75">
      <c r="I54582" s="192"/>
      <c r="J54582" s="192"/>
    </row>
    <row r="54583" spans="9:10" ht="15.75">
      <c r="I54583" s="192"/>
      <c r="J54583" s="192"/>
    </row>
    <row r="54584" spans="9:10" ht="15.75">
      <c r="I54584" s="192"/>
      <c r="J54584" s="192"/>
    </row>
    <row r="54585" spans="9:10" ht="15.75">
      <c r="I54585" s="192"/>
      <c r="J54585" s="192"/>
    </row>
    <row r="54586" spans="9:10" ht="15.75">
      <c r="I54586" s="192"/>
      <c r="J54586" s="192"/>
    </row>
    <row r="54587" spans="9:10" ht="15.75">
      <c r="I54587" s="192"/>
      <c r="J54587" s="192"/>
    </row>
    <row r="54588" spans="9:10" ht="15.75">
      <c r="I54588" s="192"/>
      <c r="J54588" s="192"/>
    </row>
    <row r="54589" spans="9:10" ht="15.75">
      <c r="I54589" s="192"/>
      <c r="J54589" s="192"/>
    </row>
    <row r="54590" spans="9:10" ht="15.75">
      <c r="I54590" s="192"/>
      <c r="J54590" s="192"/>
    </row>
    <row r="54591" spans="9:10" ht="15.75">
      <c r="I54591" s="192"/>
      <c r="J54591" s="192"/>
    </row>
    <row r="54592" spans="9:10" ht="15.75">
      <c r="I54592" s="192"/>
      <c r="J54592" s="192"/>
    </row>
    <row r="54593" spans="9:10" ht="15.75">
      <c r="I54593" s="192"/>
      <c r="J54593" s="192"/>
    </row>
    <row r="54594" spans="9:10" ht="15.75">
      <c r="I54594" s="192"/>
      <c r="J54594" s="192"/>
    </row>
    <row r="54595" spans="9:10" ht="15.75">
      <c r="I54595" s="192"/>
      <c r="J54595" s="192"/>
    </row>
    <row r="54596" spans="9:10" ht="15.75">
      <c r="I54596" s="192"/>
      <c r="J54596" s="192"/>
    </row>
    <row r="54597" spans="9:10" ht="15.75">
      <c r="I54597" s="192"/>
      <c r="J54597" s="192"/>
    </row>
    <row r="54598" spans="9:10" ht="15.75">
      <c r="I54598" s="192"/>
      <c r="J54598" s="192"/>
    </row>
    <row r="54599" spans="9:10" ht="15.75">
      <c r="I54599" s="192"/>
      <c r="J54599" s="192"/>
    </row>
    <row r="54600" spans="9:10" ht="15.75">
      <c r="I54600" s="192"/>
      <c r="J54600" s="192"/>
    </row>
    <row r="54601" spans="9:10" ht="15.75">
      <c r="I54601" s="192"/>
      <c r="J54601" s="192"/>
    </row>
    <row r="54602" spans="9:10" ht="15.75">
      <c r="I54602" s="192"/>
      <c r="J54602" s="192"/>
    </row>
    <row r="54603" spans="9:10" ht="15.75">
      <c r="I54603" s="192"/>
      <c r="J54603" s="192"/>
    </row>
    <row r="54604" spans="9:10" ht="15.75">
      <c r="I54604" s="192"/>
      <c r="J54604" s="192"/>
    </row>
    <row r="54605" spans="9:10" ht="15.75">
      <c r="I54605" s="192"/>
      <c r="J54605" s="192"/>
    </row>
    <row r="54606" spans="9:10" ht="15.75">
      <c r="I54606" s="192"/>
      <c r="J54606" s="192"/>
    </row>
    <row r="54607" spans="9:10" ht="15.75">
      <c r="I54607" s="192"/>
      <c r="J54607" s="192"/>
    </row>
    <row r="54608" spans="9:10" ht="15.75">
      <c r="I54608" s="192"/>
      <c r="J54608" s="192"/>
    </row>
    <row r="54609" spans="9:10" ht="15.75">
      <c r="I54609" s="192"/>
      <c r="J54609" s="192"/>
    </row>
    <row r="54610" spans="9:10" ht="15.75">
      <c r="I54610" s="192"/>
      <c r="J54610" s="192"/>
    </row>
    <row r="54611" spans="9:10" ht="15.75">
      <c r="I54611" s="192"/>
      <c r="J54611" s="192"/>
    </row>
    <row r="54612" spans="9:10" ht="15.75">
      <c r="I54612" s="192"/>
      <c r="J54612" s="192"/>
    </row>
    <row r="54613" spans="9:10" ht="15.75">
      <c r="I54613" s="192"/>
      <c r="J54613" s="192"/>
    </row>
    <row r="54614" spans="9:10" ht="15.75">
      <c r="I54614" s="192"/>
      <c r="J54614" s="192"/>
    </row>
    <row r="54615" spans="9:10" ht="15.75">
      <c r="I54615" s="192"/>
      <c r="J54615" s="192"/>
    </row>
    <row r="54616" spans="9:10" ht="15.75">
      <c r="I54616" s="192"/>
      <c r="J54616" s="192"/>
    </row>
    <row r="54617" spans="9:10" ht="15.75">
      <c r="I54617" s="192"/>
      <c r="J54617" s="192"/>
    </row>
    <row r="54618" spans="9:10" ht="15.75">
      <c r="I54618" s="192"/>
      <c r="J54618" s="192"/>
    </row>
    <row r="54619" spans="9:10" ht="15.75">
      <c r="I54619" s="192"/>
      <c r="J54619" s="192"/>
    </row>
    <row r="54620" spans="9:10" ht="15.75">
      <c r="I54620" s="192"/>
      <c r="J54620" s="192"/>
    </row>
    <row r="54621" spans="9:10" ht="15.75">
      <c r="I54621" s="192"/>
      <c r="J54621" s="192"/>
    </row>
    <row r="54622" spans="9:10" ht="15.75">
      <c r="I54622" s="192"/>
      <c r="J54622" s="192"/>
    </row>
    <row r="54623" spans="9:10" ht="15.75">
      <c r="I54623" s="192"/>
      <c r="J54623" s="192"/>
    </row>
    <row r="54624" spans="9:10" ht="15.75">
      <c r="I54624" s="192"/>
      <c r="J54624" s="192"/>
    </row>
    <row r="54625" spans="9:10" ht="15.75">
      <c r="I54625" s="192"/>
      <c r="J54625" s="192"/>
    </row>
    <row r="54626" spans="9:10" ht="15.75">
      <c r="I54626" s="192"/>
      <c r="J54626" s="192"/>
    </row>
    <row r="54627" spans="9:10" ht="15.75">
      <c r="I54627" s="192"/>
      <c r="J54627" s="192"/>
    </row>
    <row r="54628" spans="9:10" ht="15.75">
      <c r="I54628" s="192"/>
      <c r="J54628" s="192"/>
    </row>
    <row r="54629" spans="9:10" ht="15.75">
      <c r="I54629" s="192"/>
      <c r="J54629" s="192"/>
    </row>
    <row r="54630" spans="9:10" ht="15.75">
      <c r="I54630" s="192"/>
      <c r="J54630" s="192"/>
    </row>
    <row r="54631" spans="9:10" ht="15.75">
      <c r="I54631" s="192"/>
      <c r="J54631" s="192"/>
    </row>
    <row r="54632" spans="9:10" ht="15.75">
      <c r="I54632" s="192"/>
      <c r="J54632" s="192"/>
    </row>
    <row r="54633" spans="9:10" ht="15.75">
      <c r="I54633" s="192"/>
      <c r="J54633" s="192"/>
    </row>
    <row r="54634" spans="9:10" ht="15.75">
      <c r="I54634" s="192"/>
      <c r="J54634" s="192"/>
    </row>
    <row r="54635" spans="9:10" ht="15.75">
      <c r="I54635" s="192"/>
      <c r="J54635" s="192"/>
    </row>
    <row r="54636" spans="9:10" ht="15.75">
      <c r="I54636" s="192"/>
      <c r="J54636" s="192"/>
    </row>
    <row r="54637" spans="9:10" ht="15.75">
      <c r="I54637" s="192"/>
      <c r="J54637" s="192"/>
    </row>
    <row r="54638" spans="9:10" ht="15.75">
      <c r="I54638" s="192"/>
      <c r="J54638" s="192"/>
    </row>
    <row r="54639" spans="9:10" ht="15.75">
      <c r="I54639" s="192"/>
      <c r="J54639" s="192"/>
    </row>
    <row r="54640" spans="9:10" ht="15.75">
      <c r="I54640" s="192"/>
      <c r="J54640" s="192"/>
    </row>
    <row r="54641" spans="9:10" ht="15.75">
      <c r="I54641" s="192"/>
      <c r="J54641" s="192"/>
    </row>
    <row r="54642" spans="9:10" ht="15.75">
      <c r="I54642" s="192"/>
      <c r="J54642" s="192"/>
    </row>
    <row r="54643" spans="9:10" ht="15.75">
      <c r="I54643" s="192"/>
      <c r="J54643" s="192"/>
    </row>
    <row r="54644" spans="9:10" ht="15.75">
      <c r="I54644" s="192"/>
      <c r="J54644" s="192"/>
    </row>
    <row r="54645" spans="9:10" ht="15.75">
      <c r="I54645" s="192"/>
      <c r="J54645" s="192"/>
    </row>
    <row r="54646" spans="9:10" ht="15.75">
      <c r="I54646" s="192"/>
      <c r="J54646" s="192"/>
    </row>
    <row r="54647" spans="9:10" ht="15.75">
      <c r="I54647" s="192"/>
      <c r="J54647" s="192"/>
    </row>
    <row r="54648" spans="9:10" ht="15.75">
      <c r="I54648" s="192"/>
      <c r="J54648" s="192"/>
    </row>
    <row r="54649" spans="9:10" ht="15.75">
      <c r="I54649" s="192"/>
      <c r="J54649" s="192"/>
    </row>
    <row r="54650" spans="9:10" ht="15.75">
      <c r="I54650" s="192"/>
      <c r="J54650" s="192"/>
    </row>
    <row r="54651" spans="9:10" ht="15.75">
      <c r="I54651" s="192"/>
      <c r="J54651" s="192"/>
    </row>
    <row r="54652" spans="9:10" ht="15.75">
      <c r="I54652" s="192"/>
      <c r="J54652" s="192"/>
    </row>
    <row r="54653" spans="9:10" ht="15.75">
      <c r="I54653" s="192"/>
      <c r="J54653" s="192"/>
    </row>
    <row r="54654" spans="9:10" ht="15.75">
      <c r="I54654" s="192"/>
      <c r="J54654" s="192"/>
    </row>
    <row r="54655" spans="9:10" ht="15.75">
      <c r="I54655" s="192"/>
      <c r="J54655" s="192"/>
    </row>
    <row r="54656" spans="9:10" ht="15.75">
      <c r="I54656" s="192"/>
      <c r="J54656" s="192"/>
    </row>
    <row r="54657" spans="9:10" ht="15.75">
      <c r="I54657" s="192"/>
      <c r="J54657" s="192"/>
    </row>
    <row r="54658" spans="9:10" ht="15.75">
      <c r="I54658" s="192"/>
      <c r="J54658" s="192"/>
    </row>
    <row r="54659" spans="9:10" ht="15.75">
      <c r="I54659" s="192"/>
      <c r="J54659" s="192"/>
    </row>
    <row r="54660" spans="9:10" ht="15.75">
      <c r="I54660" s="192"/>
      <c r="J54660" s="192"/>
    </row>
    <row r="54661" spans="9:10" ht="15.75">
      <c r="I54661" s="192"/>
      <c r="J54661" s="192"/>
    </row>
    <row r="54662" spans="9:10" ht="15.75">
      <c r="I54662" s="192"/>
      <c r="J54662" s="192"/>
    </row>
    <row r="54663" spans="9:10" ht="15.75">
      <c r="I54663" s="192"/>
      <c r="J54663" s="192"/>
    </row>
    <row r="54664" spans="9:10" ht="15.75">
      <c r="I54664" s="192"/>
      <c r="J54664" s="192"/>
    </row>
    <row r="54665" spans="9:10" ht="15.75">
      <c r="I54665" s="192"/>
      <c r="J54665" s="192"/>
    </row>
    <row r="54666" spans="9:10" ht="15.75">
      <c r="I54666" s="192"/>
      <c r="J54666" s="192"/>
    </row>
    <row r="54667" spans="9:10" ht="15.75">
      <c r="I54667" s="192"/>
      <c r="J54667" s="192"/>
    </row>
    <row r="54668" spans="9:10" ht="15.75">
      <c r="I54668" s="192"/>
      <c r="J54668" s="192"/>
    </row>
    <row r="54669" spans="9:10" ht="15.75">
      <c r="I54669" s="192"/>
      <c r="J54669" s="192"/>
    </row>
    <row r="54670" spans="9:10" ht="15.75">
      <c r="I54670" s="192"/>
      <c r="J54670" s="192"/>
    </row>
    <row r="54671" spans="9:10" ht="15.75">
      <c r="I54671" s="192"/>
      <c r="J54671" s="192"/>
    </row>
    <row r="54672" spans="9:10" ht="15.75">
      <c r="I54672" s="192"/>
      <c r="J54672" s="192"/>
    </row>
    <row r="54673" spans="9:10" ht="15.75">
      <c r="I54673" s="192"/>
      <c r="J54673" s="192"/>
    </row>
    <row r="54674" spans="9:10" ht="15.75">
      <c r="I54674" s="192"/>
      <c r="J54674" s="192"/>
    </row>
    <row r="54675" spans="9:10" ht="15.75">
      <c r="I54675" s="192"/>
      <c r="J54675" s="192"/>
    </row>
    <row r="54676" spans="9:10" ht="15.75">
      <c r="I54676" s="192"/>
      <c r="J54676" s="192"/>
    </row>
    <row r="54677" spans="9:10" ht="15.75">
      <c r="I54677" s="192"/>
      <c r="J54677" s="192"/>
    </row>
    <row r="54678" spans="9:10" ht="15.75">
      <c r="I54678" s="192"/>
      <c r="J54678" s="192"/>
    </row>
    <row r="54679" spans="9:10" ht="15.75">
      <c r="I54679" s="192"/>
      <c r="J54679" s="192"/>
    </row>
    <row r="54680" spans="9:10" ht="15.75">
      <c r="I54680" s="192"/>
      <c r="J54680" s="192"/>
    </row>
    <row r="54681" spans="9:10" ht="15.75">
      <c r="I54681" s="192"/>
      <c r="J54681" s="192"/>
    </row>
    <row r="54682" spans="9:10" ht="15.75">
      <c r="I54682" s="192"/>
      <c r="J54682" s="192"/>
    </row>
    <row r="54683" spans="9:10" ht="15.75">
      <c r="I54683" s="192"/>
      <c r="J54683" s="192"/>
    </row>
    <row r="54684" spans="9:10" ht="15.75">
      <c r="I54684" s="192"/>
      <c r="J54684" s="192"/>
    </row>
    <row r="54685" spans="9:10" ht="15.75">
      <c r="I54685" s="192"/>
      <c r="J54685" s="192"/>
    </row>
    <row r="54686" spans="9:10" ht="15.75">
      <c r="I54686" s="192"/>
      <c r="J54686" s="192"/>
    </row>
    <row r="54687" spans="9:10" ht="15.75">
      <c r="I54687" s="192"/>
      <c r="J54687" s="192"/>
    </row>
    <row r="54688" spans="9:10" ht="15.75">
      <c r="I54688" s="192"/>
      <c r="J54688" s="192"/>
    </row>
    <row r="54689" spans="9:10" ht="15.75">
      <c r="I54689" s="192"/>
      <c r="J54689" s="192"/>
    </row>
    <row r="54690" spans="9:10" ht="15.75">
      <c r="I54690" s="192"/>
      <c r="J54690" s="192"/>
    </row>
    <row r="54691" spans="9:10" ht="15.75">
      <c r="I54691" s="192"/>
      <c r="J54691" s="192"/>
    </row>
    <row r="54692" spans="9:10" ht="15.75">
      <c r="I54692" s="192"/>
      <c r="J54692" s="192"/>
    </row>
    <row r="54693" spans="9:10" ht="15.75">
      <c r="I54693" s="192"/>
      <c r="J54693" s="192"/>
    </row>
    <row r="54694" spans="9:10" ht="15.75">
      <c r="I54694" s="192"/>
      <c r="J54694" s="192"/>
    </row>
    <row r="54695" spans="9:10" ht="15.75">
      <c r="I54695" s="192"/>
      <c r="J54695" s="192"/>
    </row>
    <row r="54696" spans="9:10" ht="15.75">
      <c r="I54696" s="192"/>
      <c r="J54696" s="192"/>
    </row>
    <row r="54697" spans="9:10" ht="15.75">
      <c r="I54697" s="192"/>
      <c r="J54697" s="192"/>
    </row>
    <row r="54698" spans="9:10" ht="15.75">
      <c r="I54698" s="192"/>
      <c r="J54698" s="192"/>
    </row>
    <row r="54699" spans="9:10" ht="15.75">
      <c r="I54699" s="192"/>
      <c r="J54699" s="192"/>
    </row>
    <row r="54700" spans="9:10" ht="15.75">
      <c r="I54700" s="192"/>
      <c r="J54700" s="192"/>
    </row>
    <row r="54701" spans="9:10" ht="15.75">
      <c r="I54701" s="192"/>
      <c r="J54701" s="192"/>
    </row>
    <row r="54702" spans="9:10" ht="15.75">
      <c r="I54702" s="192"/>
      <c r="J54702" s="192"/>
    </row>
    <row r="54703" spans="9:10" ht="15.75">
      <c r="I54703" s="192"/>
      <c r="J54703" s="192"/>
    </row>
    <row r="54704" spans="9:10" ht="15.75">
      <c r="I54704" s="192"/>
      <c r="J54704" s="192"/>
    </row>
    <row r="54705" spans="9:10" ht="15.75">
      <c r="I54705" s="192"/>
      <c r="J54705" s="192"/>
    </row>
    <row r="54706" spans="9:10" ht="15.75">
      <c r="I54706" s="192"/>
      <c r="J54706" s="192"/>
    </row>
    <row r="54707" spans="9:10" ht="15.75">
      <c r="I54707" s="192"/>
      <c r="J54707" s="192"/>
    </row>
    <row r="54708" spans="9:10" ht="15.75">
      <c r="I54708" s="192"/>
      <c r="J54708" s="192"/>
    </row>
    <row r="54709" spans="9:10" ht="15.75">
      <c r="I54709" s="192"/>
      <c r="J54709" s="192"/>
    </row>
    <row r="54710" spans="9:10" ht="15.75">
      <c r="I54710" s="192"/>
      <c r="J54710" s="192"/>
    </row>
    <row r="54711" spans="9:10" ht="15.75">
      <c r="I54711" s="192"/>
      <c r="J54711" s="192"/>
    </row>
    <row r="54712" spans="9:10" ht="15.75">
      <c r="I54712" s="192"/>
      <c r="J54712" s="192"/>
    </row>
    <row r="54713" spans="9:10" ht="15.75">
      <c r="I54713" s="192"/>
      <c r="J54713" s="192"/>
    </row>
    <row r="54714" spans="9:10" ht="15.75">
      <c r="I54714" s="192"/>
      <c r="J54714" s="192"/>
    </row>
    <row r="54715" spans="9:10" ht="15.75">
      <c r="I54715" s="192"/>
      <c r="J54715" s="192"/>
    </row>
    <row r="54716" spans="9:10" ht="15.75">
      <c r="I54716" s="192"/>
      <c r="J54716" s="192"/>
    </row>
    <row r="54717" spans="9:10" ht="15.75">
      <c r="I54717" s="192"/>
      <c r="J54717" s="192"/>
    </row>
    <row r="54718" spans="9:10" ht="15.75">
      <c r="I54718" s="192"/>
      <c r="J54718" s="192"/>
    </row>
    <row r="54719" spans="9:10" ht="15.75">
      <c r="I54719" s="192"/>
      <c r="J54719" s="192"/>
    </row>
    <row r="54720" spans="9:10" ht="15.75">
      <c r="I54720" s="192"/>
      <c r="J54720" s="192"/>
    </row>
    <row r="54721" spans="9:10" ht="15.75">
      <c r="I54721" s="192"/>
      <c r="J54721" s="192"/>
    </row>
    <row r="54722" spans="9:10" ht="15.75">
      <c r="I54722" s="192"/>
      <c r="J54722" s="192"/>
    </row>
    <row r="54723" spans="9:10" ht="15.75">
      <c r="I54723" s="192"/>
      <c r="J54723" s="192"/>
    </row>
    <row r="54724" spans="9:10" ht="15.75">
      <c r="I54724" s="192"/>
      <c r="J54724" s="192"/>
    </row>
    <row r="54725" spans="9:10" ht="15.75">
      <c r="I54725" s="192"/>
      <c r="J54725" s="192"/>
    </row>
    <row r="54726" spans="9:10" ht="15.75">
      <c r="I54726" s="192"/>
      <c r="J54726" s="192"/>
    </row>
    <row r="54727" spans="9:10" ht="15.75">
      <c r="I54727" s="192"/>
      <c r="J54727" s="192"/>
    </row>
    <row r="54728" spans="9:10" ht="15.75">
      <c r="I54728" s="192"/>
      <c r="J54728" s="192"/>
    </row>
    <row r="54729" spans="9:10" ht="15.75">
      <c r="I54729" s="192"/>
      <c r="J54729" s="192"/>
    </row>
    <row r="54730" spans="9:10" ht="15.75">
      <c r="I54730" s="192"/>
      <c r="J54730" s="192"/>
    </row>
    <row r="54731" spans="9:10" ht="15.75">
      <c r="I54731" s="192"/>
      <c r="J54731" s="192"/>
    </row>
    <row r="54732" spans="9:10" ht="15.75">
      <c r="I54732" s="192"/>
      <c r="J54732" s="192"/>
    </row>
    <row r="54733" spans="9:10" ht="15.75">
      <c r="I54733" s="192"/>
      <c r="J54733" s="192"/>
    </row>
    <row r="54734" spans="9:10" ht="15.75">
      <c r="I54734" s="192"/>
      <c r="J54734" s="192"/>
    </row>
    <row r="54735" spans="9:10" ht="15.75">
      <c r="I54735" s="192"/>
      <c r="J54735" s="192"/>
    </row>
    <row r="54736" spans="9:10" ht="15.75">
      <c r="I54736" s="192"/>
      <c r="J54736" s="192"/>
    </row>
    <row r="54737" spans="9:10" ht="15.75">
      <c r="I54737" s="192"/>
      <c r="J54737" s="192"/>
    </row>
    <row r="54738" spans="9:10" ht="15.75">
      <c r="I54738" s="192"/>
      <c r="J54738" s="192"/>
    </row>
    <row r="54739" spans="9:10" ht="15.75">
      <c r="I54739" s="192"/>
      <c r="J54739" s="192"/>
    </row>
    <row r="54740" spans="9:10" ht="15.75">
      <c r="I54740" s="192"/>
      <c r="J54740" s="192"/>
    </row>
    <row r="54741" spans="9:10" ht="15.75">
      <c r="I54741" s="192"/>
      <c r="J54741" s="192"/>
    </row>
    <row r="54742" spans="9:10" ht="15.75">
      <c r="I54742" s="192"/>
      <c r="J54742" s="192"/>
    </row>
    <row r="54743" spans="9:10" ht="15.75">
      <c r="I54743" s="192"/>
      <c r="J54743" s="192"/>
    </row>
    <row r="54744" spans="9:10" ht="15.75">
      <c r="I54744" s="192"/>
      <c r="J54744" s="192"/>
    </row>
    <row r="54745" spans="9:10" ht="15.75">
      <c r="I54745" s="192"/>
      <c r="J54745" s="192"/>
    </row>
    <row r="54746" spans="9:10" ht="15.75">
      <c r="I54746" s="192"/>
      <c r="J54746" s="192"/>
    </row>
    <row r="54747" spans="9:10" ht="15.75">
      <c r="I54747" s="192"/>
      <c r="J54747" s="192"/>
    </row>
    <row r="54748" spans="9:10" ht="15.75">
      <c r="I54748" s="192"/>
      <c r="J54748" s="192"/>
    </row>
    <row r="54749" spans="9:10" ht="15.75">
      <c r="I54749" s="192"/>
      <c r="J54749" s="192"/>
    </row>
    <row r="54750" spans="9:10" ht="15.75">
      <c r="I54750" s="192"/>
      <c r="J54750" s="192"/>
    </row>
    <row r="54751" spans="9:10" ht="15.75">
      <c r="I54751" s="192"/>
      <c r="J54751" s="192"/>
    </row>
    <row r="54752" spans="9:10" ht="15.75">
      <c r="I54752" s="192"/>
      <c r="J54752" s="192"/>
    </row>
    <row r="54753" spans="9:10" ht="15.75">
      <c r="I54753" s="192"/>
      <c r="J54753" s="192"/>
    </row>
    <row r="54754" spans="9:10" ht="15.75">
      <c r="I54754" s="192"/>
      <c r="J54754" s="192"/>
    </row>
    <row r="54755" spans="9:10" ht="15.75">
      <c r="I54755" s="192"/>
      <c r="J54755" s="192"/>
    </row>
    <row r="54756" spans="9:10" ht="15.75">
      <c r="I54756" s="192"/>
      <c r="J54756" s="192"/>
    </row>
    <row r="54757" spans="9:10" ht="15.75">
      <c r="I54757" s="192"/>
      <c r="J54757" s="192"/>
    </row>
    <row r="54758" spans="9:10" ht="15.75">
      <c r="I54758" s="192"/>
      <c r="J54758" s="192"/>
    </row>
    <row r="54759" spans="9:10" ht="15.75">
      <c r="I54759" s="192"/>
      <c r="J54759" s="192"/>
    </row>
    <row r="54760" spans="9:10" ht="15.75">
      <c r="I54760" s="192"/>
      <c r="J54760" s="192"/>
    </row>
    <row r="54761" spans="9:10" ht="15.75">
      <c r="I54761" s="192"/>
      <c r="J54761" s="192"/>
    </row>
    <row r="54762" spans="9:10" ht="15.75">
      <c r="I54762" s="192"/>
      <c r="J54762" s="192"/>
    </row>
    <row r="54763" spans="9:10" ht="15.75">
      <c r="I54763" s="192"/>
      <c r="J54763" s="192"/>
    </row>
    <row r="54764" spans="9:10" ht="15.75">
      <c r="I54764" s="192"/>
      <c r="J54764" s="192"/>
    </row>
    <row r="54765" spans="9:10" ht="15.75">
      <c r="I54765" s="192"/>
      <c r="J54765" s="192"/>
    </row>
    <row r="54766" spans="9:10" ht="15.75">
      <c r="I54766" s="192"/>
      <c r="J54766" s="192"/>
    </row>
    <row r="54767" spans="9:10" ht="15.75">
      <c r="I54767" s="192"/>
      <c r="J54767" s="192"/>
    </row>
    <row r="54768" spans="9:10" ht="15.75">
      <c r="I54768" s="192"/>
      <c r="J54768" s="192"/>
    </row>
    <row r="54769" spans="9:10" ht="15.75">
      <c r="I54769" s="192"/>
      <c r="J54769" s="192"/>
    </row>
    <row r="54770" spans="9:10" ht="15.75">
      <c r="I54770" s="192"/>
      <c r="J54770" s="192"/>
    </row>
    <row r="54771" spans="9:10" ht="15.75">
      <c r="I54771" s="192"/>
      <c r="J54771" s="192"/>
    </row>
    <row r="54772" spans="9:10" ht="15.75">
      <c r="I54772" s="192"/>
      <c r="J54772" s="192"/>
    </row>
    <row r="54773" spans="9:10" ht="15.75">
      <c r="I54773" s="192"/>
      <c r="J54773" s="192"/>
    </row>
    <row r="54774" spans="9:10" ht="15.75">
      <c r="I54774" s="192"/>
      <c r="J54774" s="192"/>
    </row>
    <row r="54775" spans="9:10" ht="15.75">
      <c r="I54775" s="192"/>
      <c r="J54775" s="192"/>
    </row>
    <row r="54776" spans="9:10" ht="15.75">
      <c r="I54776" s="192"/>
      <c r="J54776" s="192"/>
    </row>
    <row r="54777" spans="9:10" ht="15.75">
      <c r="I54777" s="192"/>
      <c r="J54777" s="192"/>
    </row>
    <row r="54778" spans="9:10" ht="15.75">
      <c r="I54778" s="192"/>
      <c r="J54778" s="192"/>
    </row>
    <row r="54779" spans="9:10" ht="15.75">
      <c r="I54779" s="192"/>
      <c r="J54779" s="192"/>
    </row>
    <row r="54780" spans="9:10" ht="15.75">
      <c r="I54780" s="192"/>
      <c r="J54780" s="192"/>
    </row>
    <row r="54781" spans="9:10" ht="15.75">
      <c r="I54781" s="192"/>
      <c r="J54781" s="192"/>
    </row>
    <row r="54782" spans="9:10" ht="15.75">
      <c r="I54782" s="192"/>
      <c r="J54782" s="192"/>
    </row>
    <row r="54783" spans="9:10" ht="15.75">
      <c r="I54783" s="192"/>
      <c r="J54783" s="192"/>
    </row>
    <row r="54784" spans="9:10" ht="15.75">
      <c r="I54784" s="192"/>
      <c r="J54784" s="192"/>
    </row>
    <row r="54785" spans="9:10" ht="15.75">
      <c r="I54785" s="192"/>
      <c r="J54785" s="192"/>
    </row>
    <row r="54786" spans="9:10" ht="15.75">
      <c r="I54786" s="192"/>
      <c r="J54786" s="192"/>
    </row>
    <row r="54787" spans="9:10" ht="15.75">
      <c r="I54787" s="192"/>
      <c r="J54787" s="192"/>
    </row>
    <row r="54788" spans="9:10" ht="15.75">
      <c r="I54788" s="192"/>
      <c r="J54788" s="192"/>
    </row>
    <row r="54789" spans="9:10" ht="15.75">
      <c r="I54789" s="192"/>
      <c r="J54789" s="192"/>
    </row>
    <row r="54790" spans="9:10" ht="15.75">
      <c r="I54790" s="192"/>
      <c r="J54790" s="192"/>
    </row>
    <row r="54791" spans="9:10" ht="15.75">
      <c r="I54791" s="192"/>
      <c r="J54791" s="192"/>
    </row>
    <row r="54792" spans="9:10" ht="15.75">
      <c r="I54792" s="192"/>
      <c r="J54792" s="192"/>
    </row>
    <row r="54793" spans="9:10" ht="15.75">
      <c r="I54793" s="192"/>
      <c r="J54793" s="192"/>
    </row>
    <row r="54794" spans="9:10" ht="15.75">
      <c r="I54794" s="192"/>
      <c r="J54794" s="192"/>
    </row>
    <row r="54795" spans="9:10" ht="15.75">
      <c r="I54795" s="192"/>
      <c r="J54795" s="192"/>
    </row>
    <row r="54796" spans="9:10" ht="15.75">
      <c r="I54796" s="192"/>
      <c r="J54796" s="192"/>
    </row>
    <row r="54797" spans="9:10" ht="15.75">
      <c r="I54797" s="192"/>
      <c r="J54797" s="192"/>
    </row>
    <row r="54798" spans="9:10" ht="15.75">
      <c r="I54798" s="192"/>
      <c r="J54798" s="192"/>
    </row>
    <row r="54799" spans="9:10" ht="15.75">
      <c r="I54799" s="192"/>
      <c r="J54799" s="192"/>
    </row>
    <row r="54800" spans="9:10" ht="15.75">
      <c r="I54800" s="192"/>
      <c r="J54800" s="192"/>
    </row>
    <row r="54801" spans="9:10" ht="15.75">
      <c r="I54801" s="192"/>
      <c r="J54801" s="192"/>
    </row>
    <row r="54802" spans="9:10" ht="15.75">
      <c r="I54802" s="192"/>
      <c r="J54802" s="192"/>
    </row>
    <row r="54803" spans="9:10" ht="15.75">
      <c r="I54803" s="192"/>
      <c r="J54803" s="192"/>
    </row>
    <row r="54804" spans="9:10" ht="15.75">
      <c r="I54804" s="192"/>
      <c r="J54804" s="192"/>
    </row>
    <row r="54805" spans="9:10" ht="15.75">
      <c r="I54805" s="192"/>
      <c r="J54805" s="192"/>
    </row>
    <row r="54806" spans="9:10" ht="15.75">
      <c r="I54806" s="192"/>
      <c r="J54806" s="192"/>
    </row>
    <row r="54807" spans="9:10" ht="15.75">
      <c r="I54807" s="192"/>
      <c r="J54807" s="192"/>
    </row>
    <row r="54808" spans="9:10" ht="15.75">
      <c r="I54808" s="192"/>
      <c r="J54808" s="192"/>
    </row>
    <row r="54809" spans="9:10" ht="15.75">
      <c r="I54809" s="192"/>
      <c r="J54809" s="192"/>
    </row>
    <row r="54810" spans="9:10" ht="15.75">
      <c r="I54810" s="192"/>
      <c r="J54810" s="192"/>
    </row>
    <row r="54811" spans="9:10" ht="15.75">
      <c r="I54811" s="192"/>
      <c r="J54811" s="192"/>
    </row>
    <row r="54812" spans="9:10" ht="15.75">
      <c r="I54812" s="192"/>
      <c r="J54812" s="192"/>
    </row>
    <row r="54813" spans="9:10" ht="15.75">
      <c r="I54813" s="192"/>
      <c r="J54813" s="192"/>
    </row>
    <row r="54814" spans="9:10" ht="15.75">
      <c r="I54814" s="192"/>
      <c r="J54814" s="192"/>
    </row>
    <row r="54815" spans="9:10" ht="15.75">
      <c r="I54815" s="192"/>
      <c r="J54815" s="192"/>
    </row>
    <row r="54816" spans="9:10" ht="15.75">
      <c r="I54816" s="192"/>
      <c r="J54816" s="192"/>
    </row>
    <row r="54817" spans="9:10" ht="15.75">
      <c r="I54817" s="192"/>
      <c r="J54817" s="192"/>
    </row>
    <row r="54818" spans="9:10" ht="15.75">
      <c r="I54818" s="192"/>
      <c r="J54818" s="192"/>
    </row>
    <row r="54819" spans="9:10" ht="15.75">
      <c r="I54819" s="192"/>
      <c r="J54819" s="192"/>
    </row>
    <row r="54820" spans="9:10" ht="15.75">
      <c r="I54820" s="192"/>
      <c r="J54820" s="192"/>
    </row>
    <row r="54821" spans="9:10" ht="15.75">
      <c r="I54821" s="192"/>
      <c r="J54821" s="192"/>
    </row>
    <row r="54822" spans="9:10" ht="15.75">
      <c r="I54822" s="192"/>
      <c r="J54822" s="192"/>
    </row>
    <row r="54823" spans="9:10" ht="15.75">
      <c r="I54823" s="192"/>
      <c r="J54823" s="192"/>
    </row>
    <row r="54824" spans="9:10" ht="15.75">
      <c r="I54824" s="192"/>
      <c r="J54824" s="192"/>
    </row>
    <row r="54825" spans="9:10" ht="15.75">
      <c r="I54825" s="192"/>
      <c r="J54825" s="192"/>
    </row>
    <row r="54826" spans="9:10" ht="15.75">
      <c r="I54826" s="192"/>
      <c r="J54826" s="192"/>
    </row>
    <row r="54827" spans="9:10" ht="15.75">
      <c r="I54827" s="192"/>
      <c r="J54827" s="192"/>
    </row>
    <row r="54828" spans="9:10" ht="15.75">
      <c r="I54828" s="192"/>
      <c r="J54828" s="192"/>
    </row>
    <row r="54829" spans="9:10" ht="15.75">
      <c r="I54829" s="192"/>
      <c r="J54829" s="192"/>
    </row>
    <row r="54830" spans="9:10" ht="15.75">
      <c r="I54830" s="192"/>
      <c r="J54830" s="192"/>
    </row>
    <row r="54831" spans="9:10" ht="15.75">
      <c r="I54831" s="192"/>
      <c r="J54831" s="192"/>
    </row>
    <row r="54832" spans="9:10" ht="15.75">
      <c r="I54832" s="192"/>
      <c r="J54832" s="192"/>
    </row>
    <row r="54833" spans="9:10" ht="15.75">
      <c r="I54833" s="192"/>
      <c r="J54833" s="192"/>
    </row>
    <row r="54834" spans="9:10" ht="15.75">
      <c r="I54834" s="192"/>
      <c r="J54834" s="192"/>
    </row>
    <row r="54835" spans="9:10" ht="15.75">
      <c r="I54835" s="192"/>
      <c r="J54835" s="192"/>
    </row>
    <row r="54836" spans="9:10" ht="15.75">
      <c r="I54836" s="192"/>
      <c r="J54836" s="192"/>
    </row>
    <row r="54837" spans="9:10" ht="15.75">
      <c r="I54837" s="192"/>
      <c r="J54837" s="192"/>
    </row>
    <row r="54838" spans="9:10" ht="15.75">
      <c r="I54838" s="192"/>
      <c r="J54838" s="192"/>
    </row>
    <row r="54839" spans="9:10" ht="15.75">
      <c r="I54839" s="192"/>
      <c r="J54839" s="192"/>
    </row>
    <row r="54840" spans="9:10" ht="15.75">
      <c r="I54840" s="192"/>
      <c r="J54840" s="192"/>
    </row>
    <row r="54841" spans="9:10" ht="15.75">
      <c r="I54841" s="192"/>
      <c r="J54841" s="192"/>
    </row>
    <row r="54842" spans="9:10" ht="15.75">
      <c r="I54842" s="192"/>
      <c r="J54842" s="192"/>
    </row>
    <row r="54843" spans="9:10" ht="15.75">
      <c r="I54843" s="192"/>
      <c r="J54843" s="192"/>
    </row>
    <row r="54844" spans="9:10" ht="15.75">
      <c r="I54844" s="192"/>
      <c r="J54844" s="192"/>
    </row>
    <row r="54845" spans="9:10" ht="15.75">
      <c r="I54845" s="192"/>
      <c r="J54845" s="192"/>
    </row>
    <row r="54846" spans="9:10" ht="15.75">
      <c r="I54846" s="192"/>
      <c r="J54846" s="192"/>
    </row>
    <row r="54847" spans="9:10" ht="15.75">
      <c r="I54847" s="192"/>
      <c r="J54847" s="192"/>
    </row>
    <row r="54848" spans="9:10" ht="15.75">
      <c r="I54848" s="192"/>
      <c r="J54848" s="192"/>
    </row>
    <row r="54849" spans="9:10" ht="15.75">
      <c r="I54849" s="192"/>
      <c r="J54849" s="192"/>
    </row>
    <row r="54850" spans="9:10" ht="15.75">
      <c r="I54850" s="192"/>
      <c r="J54850" s="192"/>
    </row>
    <row r="54851" spans="9:10" ht="15.75">
      <c r="I54851" s="192"/>
      <c r="J54851" s="192"/>
    </row>
    <row r="54852" spans="9:10" ht="15.75">
      <c r="I54852" s="192"/>
      <c r="J54852" s="192"/>
    </row>
    <row r="54853" spans="9:10" ht="15.75">
      <c r="I54853" s="192"/>
      <c r="J54853" s="192"/>
    </row>
    <row r="54854" spans="9:10" ht="15.75">
      <c r="I54854" s="192"/>
      <c r="J54854" s="192"/>
    </row>
    <row r="54855" spans="9:10" ht="15.75">
      <c r="I54855" s="192"/>
      <c r="J54855" s="192"/>
    </row>
    <row r="54856" spans="9:10" ht="15.75">
      <c r="I54856" s="192"/>
      <c r="J54856" s="192"/>
    </row>
    <row r="54857" spans="9:10" ht="15.75">
      <c r="I54857" s="192"/>
      <c r="J54857" s="192"/>
    </row>
    <row r="54858" spans="9:10" ht="15.75">
      <c r="I54858" s="192"/>
      <c r="J54858" s="192"/>
    </row>
    <row r="54859" spans="9:10" ht="15.75">
      <c r="I54859" s="192"/>
      <c r="J54859" s="192"/>
    </row>
    <row r="54860" spans="9:10" ht="15.75">
      <c r="I54860" s="192"/>
      <c r="J54860" s="192"/>
    </row>
    <row r="54861" spans="9:10" ht="15.75">
      <c r="I54861" s="192"/>
      <c r="J54861" s="192"/>
    </row>
    <row r="54862" spans="9:10" ht="15.75">
      <c r="I54862" s="192"/>
      <c r="J54862" s="192"/>
    </row>
    <row r="54863" spans="9:10" ht="15.75">
      <c r="I54863" s="192"/>
      <c r="J54863" s="192"/>
    </row>
    <row r="54864" spans="9:10" ht="15.75">
      <c r="I54864" s="192"/>
      <c r="J54864" s="192"/>
    </row>
    <row r="54865" spans="9:10" ht="15.75">
      <c r="I54865" s="192"/>
      <c r="J54865" s="192"/>
    </row>
    <row r="54866" spans="9:10" ht="15.75">
      <c r="I54866" s="192"/>
      <c r="J54866" s="192"/>
    </row>
    <row r="54867" spans="9:10" ht="15.75">
      <c r="I54867" s="192"/>
      <c r="J54867" s="192"/>
    </row>
    <row r="54868" spans="9:10" ht="15.75">
      <c r="I54868" s="192"/>
      <c r="J54868" s="192"/>
    </row>
    <row r="54869" spans="9:10" ht="15.75">
      <c r="I54869" s="192"/>
      <c r="J54869" s="192"/>
    </row>
    <row r="54870" spans="9:10" ht="15.75">
      <c r="I54870" s="192"/>
      <c r="J54870" s="192"/>
    </row>
    <row r="54871" spans="9:10" ht="15.75">
      <c r="I54871" s="192"/>
      <c r="J54871" s="192"/>
    </row>
    <row r="54872" spans="9:10" ht="15.75">
      <c r="I54872" s="192"/>
      <c r="J54872" s="192"/>
    </row>
    <row r="54873" spans="9:10" ht="15.75">
      <c r="I54873" s="192"/>
      <c r="J54873" s="192"/>
    </row>
    <row r="54874" spans="9:10" ht="15.75">
      <c r="I54874" s="192"/>
      <c r="J54874" s="192"/>
    </row>
    <row r="54875" spans="9:10" ht="15.75">
      <c r="I54875" s="192"/>
      <c r="J54875" s="192"/>
    </row>
    <row r="54876" spans="9:10" ht="15.75">
      <c r="I54876" s="192"/>
      <c r="J54876" s="192"/>
    </row>
    <row r="54877" spans="9:10" ht="15.75">
      <c r="I54877" s="192"/>
      <c r="J54877" s="192"/>
    </row>
    <row r="54878" spans="9:10" ht="15.75">
      <c r="I54878" s="192"/>
      <c r="J54878" s="192"/>
    </row>
    <row r="54879" spans="9:10" ht="15.75">
      <c r="I54879" s="192"/>
      <c r="J54879" s="192"/>
    </row>
    <row r="54880" spans="9:10" ht="15.75">
      <c r="I54880" s="192"/>
      <c r="J54880" s="192"/>
    </row>
    <row r="54881" spans="9:10" ht="15.75">
      <c r="I54881" s="192"/>
      <c r="J54881" s="192"/>
    </row>
    <row r="54882" spans="9:10" ht="15.75">
      <c r="I54882" s="192"/>
      <c r="J54882" s="192"/>
    </row>
    <row r="54883" spans="9:10" ht="15.75">
      <c r="I54883" s="192"/>
      <c r="J54883" s="192"/>
    </row>
    <row r="54884" spans="9:10" ht="15.75">
      <c r="I54884" s="192"/>
      <c r="J54884" s="192"/>
    </row>
    <row r="54885" spans="9:10" ht="15.75">
      <c r="I54885" s="192"/>
      <c r="J54885" s="192"/>
    </row>
    <row r="54886" spans="9:10" ht="15.75">
      <c r="I54886" s="192"/>
      <c r="J54886" s="192"/>
    </row>
    <row r="54887" spans="9:10" ht="15.75">
      <c r="I54887" s="192"/>
      <c r="J54887" s="192"/>
    </row>
    <row r="54888" spans="9:10" ht="15.75">
      <c r="I54888" s="192"/>
      <c r="J54888" s="192"/>
    </row>
    <row r="54889" spans="9:10" ht="15.75">
      <c r="I54889" s="192"/>
      <c r="J54889" s="192"/>
    </row>
    <row r="54890" spans="9:10" ht="15.75">
      <c r="I54890" s="192"/>
      <c r="J54890" s="192"/>
    </row>
    <row r="54891" spans="9:10" ht="15.75">
      <c r="I54891" s="192"/>
      <c r="J54891" s="192"/>
    </row>
    <row r="54892" spans="9:10" ht="15.75">
      <c r="I54892" s="192"/>
      <c r="J54892" s="192"/>
    </row>
    <row r="54893" spans="9:10" ht="15.75">
      <c r="I54893" s="192"/>
      <c r="J54893" s="192"/>
    </row>
    <row r="54894" spans="9:10" ht="15.75">
      <c r="I54894" s="192"/>
      <c r="J54894" s="192"/>
    </row>
    <row r="54895" spans="9:10" ht="15.75">
      <c r="I54895" s="192"/>
      <c r="J54895" s="192"/>
    </row>
    <row r="54896" spans="9:10" ht="15.75">
      <c r="I54896" s="192"/>
      <c r="J54896" s="192"/>
    </row>
    <row r="54897" spans="9:10" ht="15.75">
      <c r="I54897" s="192"/>
      <c r="J54897" s="192"/>
    </row>
    <row r="54898" spans="9:10" ht="15.75">
      <c r="I54898" s="192"/>
      <c r="J54898" s="192"/>
    </row>
    <row r="54899" spans="9:10" ht="15.75">
      <c r="I54899" s="192"/>
      <c r="J54899" s="192"/>
    </row>
    <row r="54900" spans="9:10" ht="15.75">
      <c r="I54900" s="192"/>
      <c r="J54900" s="192"/>
    </row>
    <row r="54901" spans="9:10" ht="15.75">
      <c r="I54901" s="192"/>
      <c r="J54901" s="192"/>
    </row>
    <row r="54902" spans="9:10" ht="15.75">
      <c r="I54902" s="192"/>
      <c r="J54902" s="192"/>
    </row>
    <row r="54903" spans="9:10" ht="15.75">
      <c r="I54903" s="192"/>
      <c r="J54903" s="192"/>
    </row>
    <row r="54904" spans="9:10" ht="15.75">
      <c r="I54904" s="192"/>
      <c r="J54904" s="192"/>
    </row>
    <row r="54905" spans="9:10" ht="15.75">
      <c r="I54905" s="192"/>
      <c r="J54905" s="192"/>
    </row>
    <row r="54906" spans="9:10" ht="15.75">
      <c r="I54906" s="192"/>
      <c r="J54906" s="192"/>
    </row>
    <row r="54907" spans="9:10" ht="15.75">
      <c r="I54907" s="192"/>
      <c r="J54907" s="192"/>
    </row>
    <row r="54908" spans="9:10" ht="15.75">
      <c r="I54908" s="192"/>
      <c r="J54908" s="192"/>
    </row>
    <row r="54909" spans="9:10" ht="15.75">
      <c r="I54909" s="192"/>
      <c r="J54909" s="192"/>
    </row>
    <row r="54910" spans="9:10" ht="15.75">
      <c r="I54910" s="192"/>
      <c r="J54910" s="192"/>
    </row>
    <row r="54911" spans="9:10" ht="15.75">
      <c r="I54911" s="192"/>
      <c r="J54911" s="192"/>
    </row>
    <row r="54912" spans="9:10" ht="15.75">
      <c r="I54912" s="192"/>
      <c r="J54912" s="192"/>
    </row>
    <row r="54913" spans="9:10" ht="15.75">
      <c r="I54913" s="192"/>
      <c r="J54913" s="192"/>
    </row>
    <row r="54914" spans="9:10" ht="15.75">
      <c r="I54914" s="192"/>
      <c r="J54914" s="192"/>
    </row>
    <row r="54915" spans="9:10" ht="15.75">
      <c r="I54915" s="192"/>
      <c r="J54915" s="192"/>
    </row>
    <row r="54916" spans="9:10" ht="15.75">
      <c r="I54916" s="192"/>
      <c r="J54916" s="192"/>
    </row>
    <row r="54917" spans="9:10" ht="15.75">
      <c r="I54917" s="192"/>
      <c r="J54917" s="192"/>
    </row>
    <row r="54918" spans="9:10" ht="15.75">
      <c r="I54918" s="192"/>
      <c r="J54918" s="192"/>
    </row>
    <row r="54919" spans="9:10" ht="15.75">
      <c r="I54919" s="192"/>
      <c r="J54919" s="192"/>
    </row>
    <row r="54920" spans="9:10" ht="15.75">
      <c r="I54920" s="192"/>
      <c r="J54920" s="192"/>
    </row>
    <row r="54921" spans="9:10" ht="15.75">
      <c r="I54921" s="192"/>
      <c r="J54921" s="192"/>
    </row>
    <row r="54922" spans="9:10" ht="15.75">
      <c r="I54922" s="192"/>
      <c r="J54922" s="192"/>
    </row>
    <row r="54923" spans="9:10" ht="15.75">
      <c r="I54923" s="192"/>
      <c r="J54923" s="192"/>
    </row>
    <row r="54924" spans="9:10" ht="15.75">
      <c r="I54924" s="192"/>
      <c r="J54924" s="192"/>
    </row>
    <row r="54925" spans="9:10" ht="15.75">
      <c r="I54925" s="192"/>
      <c r="J54925" s="192"/>
    </row>
    <row r="54926" spans="9:10" ht="15.75">
      <c r="I54926" s="192"/>
      <c r="J54926" s="192"/>
    </row>
    <row r="54927" spans="9:10" ht="15.75">
      <c r="I54927" s="192"/>
      <c r="J54927" s="192"/>
    </row>
    <row r="54928" spans="9:10" ht="15.75">
      <c r="I54928" s="192"/>
      <c r="J54928" s="192"/>
    </row>
    <row r="54929" spans="9:10" ht="15.75">
      <c r="I54929" s="192"/>
      <c r="J54929" s="192"/>
    </row>
    <row r="54930" spans="9:10" ht="15.75">
      <c r="I54930" s="192"/>
      <c r="J54930" s="192"/>
    </row>
    <row r="54931" spans="9:10" ht="15.75">
      <c r="I54931" s="192"/>
      <c r="J54931" s="192"/>
    </row>
    <row r="54932" spans="9:10" ht="15.75">
      <c r="I54932" s="192"/>
      <c r="J54932" s="192"/>
    </row>
    <row r="54933" spans="9:10" ht="15.75">
      <c r="I54933" s="192"/>
      <c r="J54933" s="192"/>
    </row>
    <row r="54934" spans="9:10" ht="15.75">
      <c r="I54934" s="192"/>
      <c r="J54934" s="192"/>
    </row>
    <row r="54935" spans="9:10" ht="15.75">
      <c r="I54935" s="192"/>
      <c r="J54935" s="192"/>
    </row>
    <row r="54936" spans="9:10" ht="15.75">
      <c r="I54936" s="192"/>
      <c r="J54936" s="192"/>
    </row>
    <row r="54937" spans="9:10" ht="15.75">
      <c r="I54937" s="192"/>
      <c r="J54937" s="192"/>
    </row>
    <row r="54938" spans="9:10" ht="15.75">
      <c r="I54938" s="192"/>
      <c r="J54938" s="192"/>
    </row>
    <row r="54939" spans="9:10" ht="15.75">
      <c r="I54939" s="192"/>
      <c r="J54939" s="192"/>
    </row>
    <row r="54940" spans="9:10" ht="15.75">
      <c r="I54940" s="192"/>
      <c r="J54940" s="192"/>
    </row>
    <row r="54941" spans="9:10" ht="15.75">
      <c r="I54941" s="192"/>
      <c r="J54941" s="192"/>
    </row>
    <row r="54942" spans="9:10" ht="15.75">
      <c r="I54942" s="192"/>
      <c r="J54942" s="192"/>
    </row>
    <row r="54943" spans="9:10" ht="15.75">
      <c r="I54943" s="192"/>
      <c r="J54943" s="192"/>
    </row>
    <row r="54944" spans="9:10" ht="15.75">
      <c r="I54944" s="192"/>
      <c r="J54944" s="192"/>
    </row>
    <row r="54945" spans="9:10" ht="15.75">
      <c r="I54945" s="192"/>
      <c r="J54945" s="192"/>
    </row>
    <row r="54946" spans="9:10" ht="15.75">
      <c r="I54946" s="192"/>
      <c r="J54946" s="192"/>
    </row>
    <row r="54947" spans="9:10" ht="15.75">
      <c r="I54947" s="192"/>
      <c r="J54947" s="192"/>
    </row>
    <row r="54948" spans="9:10" ht="15.75">
      <c r="I54948" s="192"/>
      <c r="J54948" s="192"/>
    </row>
    <row r="54949" spans="9:10" ht="15.75">
      <c r="I54949" s="192"/>
      <c r="J54949" s="192"/>
    </row>
    <row r="54950" spans="9:10" ht="15.75">
      <c r="I54950" s="192"/>
      <c r="J54950" s="192"/>
    </row>
    <row r="54951" spans="9:10" ht="15.75">
      <c r="I54951" s="192"/>
      <c r="J54951" s="192"/>
    </row>
    <row r="54952" spans="9:10" ht="15.75">
      <c r="I54952" s="192"/>
      <c r="J54952" s="192"/>
    </row>
    <row r="54953" spans="9:10" ht="15.75">
      <c r="I54953" s="192"/>
      <c r="J54953" s="192"/>
    </row>
    <row r="54954" spans="9:10" ht="15.75">
      <c r="I54954" s="192"/>
      <c r="J54954" s="192"/>
    </row>
    <row r="54955" spans="9:10" ht="15.75">
      <c r="I54955" s="192"/>
      <c r="J54955" s="192"/>
    </row>
    <row r="54956" spans="9:10" ht="15.75">
      <c r="I54956" s="192"/>
      <c r="J54956" s="192"/>
    </row>
    <row r="54957" spans="9:10" ht="15.75">
      <c r="I54957" s="192"/>
      <c r="J54957" s="192"/>
    </row>
    <row r="54958" spans="9:10" ht="15.75">
      <c r="I54958" s="192"/>
      <c r="J54958" s="192"/>
    </row>
    <row r="54959" spans="9:10" ht="15.75">
      <c r="I54959" s="192"/>
      <c r="J54959" s="192"/>
    </row>
    <row r="54960" spans="9:10" ht="15.75">
      <c r="I54960" s="192"/>
      <c r="J54960" s="192"/>
    </row>
    <row r="54961" spans="9:10" ht="15.75">
      <c r="I54961" s="192"/>
      <c r="J54961" s="192"/>
    </row>
    <row r="54962" spans="9:10" ht="15.75">
      <c r="I54962" s="192"/>
      <c r="J54962" s="192"/>
    </row>
    <row r="54963" spans="9:10" ht="15.75">
      <c r="I54963" s="192"/>
      <c r="J54963" s="192"/>
    </row>
    <row r="54964" spans="9:10" ht="15.75">
      <c r="I54964" s="192"/>
      <c r="J54964" s="192"/>
    </row>
    <row r="54965" spans="9:10" ht="15.75">
      <c r="I54965" s="192"/>
      <c r="J54965" s="192"/>
    </row>
    <row r="54966" spans="9:10" ht="15.75">
      <c r="I54966" s="192"/>
      <c r="J54966" s="192"/>
    </row>
    <row r="54967" spans="9:10" ht="15.75">
      <c r="I54967" s="192"/>
      <c r="J54967" s="192"/>
    </row>
    <row r="54968" spans="9:10" ht="15.75">
      <c r="I54968" s="192"/>
      <c r="J54968" s="192"/>
    </row>
    <row r="54969" spans="9:10" ht="15.75">
      <c r="I54969" s="192"/>
      <c r="J54969" s="192"/>
    </row>
    <row r="54970" spans="9:10" ht="15.75">
      <c r="I54970" s="192"/>
      <c r="J54970" s="192"/>
    </row>
    <row r="54971" spans="9:10" ht="15.75">
      <c r="I54971" s="192"/>
      <c r="J54971" s="192"/>
    </row>
    <row r="54972" spans="9:10" ht="15.75">
      <c r="I54972" s="192"/>
      <c r="J54972" s="192"/>
    </row>
    <row r="54973" spans="9:10" ht="15.75">
      <c r="I54973" s="192"/>
      <c r="J54973" s="192"/>
    </row>
    <row r="54974" spans="9:10" ht="15.75">
      <c r="I54974" s="192"/>
      <c r="J54974" s="192"/>
    </row>
    <row r="54975" spans="9:10" ht="15.75">
      <c r="I54975" s="192"/>
      <c r="J54975" s="192"/>
    </row>
    <row r="54976" spans="9:10" ht="15.75">
      <c r="I54976" s="192"/>
      <c r="J54976" s="192"/>
    </row>
    <row r="54977" spans="9:10" ht="15.75">
      <c r="I54977" s="192"/>
      <c r="J54977" s="192"/>
    </row>
    <row r="54978" spans="9:10" ht="15.75">
      <c r="I54978" s="192"/>
      <c r="J54978" s="192"/>
    </row>
    <row r="54979" spans="9:10" ht="15.75">
      <c r="I54979" s="192"/>
      <c r="J54979" s="192"/>
    </row>
    <row r="54980" spans="9:10" ht="15.75">
      <c r="I54980" s="192"/>
      <c r="J54980" s="192"/>
    </row>
    <row r="54981" spans="9:10" ht="15.75">
      <c r="I54981" s="192"/>
      <c r="J54981" s="192"/>
    </row>
    <row r="54982" spans="9:10" ht="15.75">
      <c r="I54982" s="192"/>
      <c r="J54982" s="192"/>
    </row>
    <row r="54983" spans="9:10" ht="15.75">
      <c r="I54983" s="192"/>
      <c r="J54983" s="192"/>
    </row>
    <row r="54984" spans="9:10" ht="15.75">
      <c r="I54984" s="192"/>
      <c r="J54984" s="192"/>
    </row>
    <row r="54985" spans="9:10" ht="15.75">
      <c r="I54985" s="192"/>
      <c r="J54985" s="192"/>
    </row>
    <row r="54986" spans="9:10" ht="15.75">
      <c r="I54986" s="192"/>
      <c r="J54986" s="192"/>
    </row>
    <row r="54987" spans="9:10" ht="15.75">
      <c r="I54987" s="192"/>
      <c r="J54987" s="192"/>
    </row>
    <row r="54988" spans="9:10" ht="15.75">
      <c r="I54988" s="192"/>
      <c r="J54988" s="192"/>
    </row>
    <row r="54989" spans="9:10" ht="15.75">
      <c r="I54989" s="192"/>
      <c r="J54989" s="192"/>
    </row>
    <row r="54990" spans="9:10" ht="15.75">
      <c r="I54990" s="192"/>
      <c r="J54990" s="192"/>
    </row>
    <row r="54991" spans="9:10" ht="15.75">
      <c r="I54991" s="192"/>
      <c r="J54991" s="192"/>
    </row>
    <row r="54992" spans="9:10" ht="15.75">
      <c r="I54992" s="192"/>
      <c r="J54992" s="192"/>
    </row>
    <row r="54993" spans="9:10" ht="15.75">
      <c r="I54993" s="192"/>
      <c r="J54993" s="192"/>
    </row>
    <row r="54994" spans="9:10" ht="15.75">
      <c r="I54994" s="192"/>
      <c r="J54994" s="192"/>
    </row>
    <row r="54995" spans="9:10" ht="15.75">
      <c r="I54995" s="192"/>
      <c r="J54995" s="192"/>
    </row>
    <row r="54996" spans="9:10" ht="15.75">
      <c r="I54996" s="192"/>
      <c r="J54996" s="192"/>
    </row>
    <row r="54997" spans="9:10" ht="15.75">
      <c r="I54997" s="192"/>
      <c r="J54997" s="192"/>
    </row>
    <row r="54998" spans="9:10" ht="15.75">
      <c r="I54998" s="192"/>
      <c r="J54998" s="192"/>
    </row>
    <row r="54999" spans="9:10" ht="15.75">
      <c r="I54999" s="192"/>
      <c r="J54999" s="192"/>
    </row>
    <row r="55000" spans="9:10" ht="15.75">
      <c r="I55000" s="192"/>
      <c r="J55000" s="192"/>
    </row>
    <row r="55001" spans="9:10" ht="15.75">
      <c r="I55001" s="192"/>
      <c r="J55001" s="192"/>
    </row>
    <row r="55002" spans="9:10" ht="15.75">
      <c r="I55002" s="192"/>
      <c r="J55002" s="192"/>
    </row>
    <row r="55003" spans="9:10" ht="15.75">
      <c r="I55003" s="192"/>
      <c r="J55003" s="192"/>
    </row>
    <row r="55004" spans="9:10" ht="15.75">
      <c r="I55004" s="192"/>
      <c r="J55004" s="192"/>
    </row>
    <row r="55005" spans="9:10" ht="15.75">
      <c r="I55005" s="192"/>
      <c r="J55005" s="192"/>
    </row>
    <row r="55006" spans="9:10" ht="15.75">
      <c r="I55006" s="192"/>
      <c r="J55006" s="192"/>
    </row>
    <row r="55007" spans="9:10" ht="15.75">
      <c r="I55007" s="192"/>
      <c r="J55007" s="192"/>
    </row>
    <row r="55008" spans="9:10" ht="15.75">
      <c r="I55008" s="192"/>
      <c r="J55008" s="192"/>
    </row>
    <row r="55009" spans="9:10" ht="15.75">
      <c r="I55009" s="192"/>
      <c r="J55009" s="192"/>
    </row>
    <row r="55010" spans="9:10" ht="15.75">
      <c r="I55010" s="192"/>
      <c r="J55010" s="192"/>
    </row>
    <row r="55011" spans="9:10" ht="15.75">
      <c r="I55011" s="192"/>
      <c r="J55011" s="192"/>
    </row>
    <row r="55012" spans="9:10" ht="15.75">
      <c r="I55012" s="192"/>
      <c r="J55012" s="192"/>
    </row>
    <row r="55013" spans="9:10" ht="15.75">
      <c r="I55013" s="192"/>
      <c r="J55013" s="192"/>
    </row>
    <row r="55014" spans="9:10" ht="15.75">
      <c r="I55014" s="192"/>
      <c r="J55014" s="192"/>
    </row>
    <row r="55015" spans="9:10" ht="15.75">
      <c r="I55015" s="192"/>
      <c r="J55015" s="192"/>
    </row>
    <row r="55016" spans="9:10" ht="15.75">
      <c r="I55016" s="192"/>
      <c r="J55016" s="192"/>
    </row>
    <row r="55017" spans="9:10" ht="15.75">
      <c r="I55017" s="192"/>
      <c r="J55017" s="192"/>
    </row>
    <row r="55018" spans="9:10" ht="15.75">
      <c r="I55018" s="192"/>
      <c r="J55018" s="192"/>
    </row>
    <row r="55019" spans="9:10" ht="15.75">
      <c r="I55019" s="192"/>
      <c r="J55019" s="192"/>
    </row>
    <row r="55020" spans="9:10" ht="15.75">
      <c r="I55020" s="192"/>
      <c r="J55020" s="192"/>
    </row>
    <row r="55021" spans="9:10" ht="15.75">
      <c r="I55021" s="192"/>
      <c r="J55021" s="192"/>
    </row>
    <row r="55022" spans="9:10" ht="15.75">
      <c r="I55022" s="192"/>
      <c r="J55022" s="192"/>
    </row>
    <row r="55023" spans="9:10" ht="15.75">
      <c r="I55023" s="192"/>
      <c r="J55023" s="192"/>
    </row>
    <row r="55024" spans="9:10" ht="15.75">
      <c r="I55024" s="192"/>
      <c r="J55024" s="192"/>
    </row>
    <row r="55025" spans="9:10" ht="15.75">
      <c r="I55025" s="192"/>
      <c r="J55025" s="192"/>
    </row>
    <row r="55026" spans="9:10" ht="15.75">
      <c r="I55026" s="192"/>
      <c r="J55026" s="192"/>
    </row>
    <row r="55027" spans="9:10" ht="15.75">
      <c r="I55027" s="192"/>
      <c r="J55027" s="192"/>
    </row>
    <row r="55028" spans="9:10" ht="15.75">
      <c r="I55028" s="192"/>
      <c r="J55028" s="192"/>
    </row>
    <row r="55029" spans="9:10" ht="15.75">
      <c r="I55029" s="192"/>
      <c r="J55029" s="192"/>
    </row>
    <row r="55030" spans="9:10" ht="15.75">
      <c r="I55030" s="192"/>
      <c r="J55030" s="192"/>
    </row>
    <row r="55031" spans="9:10" ht="15.75">
      <c r="I55031" s="192"/>
      <c r="J55031" s="192"/>
    </row>
    <row r="55032" spans="9:10" ht="15.75">
      <c r="I55032" s="192"/>
      <c r="J55032" s="192"/>
    </row>
    <row r="55033" spans="9:10" ht="15.75">
      <c r="I55033" s="192"/>
      <c r="J55033" s="192"/>
    </row>
    <row r="55034" spans="9:10" ht="15.75">
      <c r="I55034" s="192"/>
      <c r="J55034" s="192"/>
    </row>
    <row r="55035" spans="9:10" ht="15.75">
      <c r="I55035" s="192"/>
      <c r="J55035" s="192"/>
    </row>
    <row r="55036" spans="9:10" ht="15.75">
      <c r="I55036" s="192"/>
      <c r="J55036" s="192"/>
    </row>
    <row r="55037" spans="9:10" ht="15.75">
      <c r="I55037" s="192"/>
      <c r="J55037" s="192"/>
    </row>
    <row r="55038" spans="9:10" ht="15.75">
      <c r="I55038" s="192"/>
      <c r="J55038" s="192"/>
    </row>
    <row r="55039" spans="9:10" ht="15.75">
      <c r="I55039" s="192"/>
      <c r="J55039" s="192"/>
    </row>
    <row r="55040" spans="9:10" ht="15.75">
      <c r="I55040" s="192"/>
      <c r="J55040" s="192"/>
    </row>
    <row r="55041" spans="9:10" ht="15.75">
      <c r="I55041" s="192"/>
      <c r="J55041" s="192"/>
    </row>
    <row r="55042" spans="9:10" ht="15.75">
      <c r="I55042" s="192"/>
      <c r="J55042" s="192"/>
    </row>
    <row r="55043" spans="9:10" ht="15.75">
      <c r="I55043" s="192"/>
      <c r="J55043" s="192"/>
    </row>
    <row r="55044" spans="9:10" ht="15.75">
      <c r="I55044" s="192"/>
      <c r="J55044" s="192"/>
    </row>
    <row r="55045" spans="9:10" ht="15.75">
      <c r="I55045" s="192"/>
      <c r="J55045" s="192"/>
    </row>
    <row r="55046" spans="9:10" ht="15.75">
      <c r="I55046" s="192"/>
      <c r="J55046" s="192"/>
    </row>
    <row r="55047" spans="9:10" ht="15.75">
      <c r="I55047" s="192"/>
      <c r="J55047" s="192"/>
    </row>
    <row r="55048" spans="9:10" ht="15.75">
      <c r="I55048" s="192"/>
      <c r="J55048" s="192"/>
    </row>
    <row r="55049" spans="9:10" ht="15.75">
      <c r="I55049" s="192"/>
      <c r="J55049" s="192"/>
    </row>
    <row r="55050" spans="9:10" ht="15.75">
      <c r="I55050" s="192"/>
      <c r="J55050" s="192"/>
    </row>
    <row r="55051" spans="9:10" ht="15.75">
      <c r="I55051" s="192"/>
      <c r="J55051" s="192"/>
    </row>
    <row r="55052" spans="9:10" ht="15.75">
      <c r="I55052" s="192"/>
      <c r="J55052" s="192"/>
    </row>
    <row r="55053" spans="9:10" ht="15.75">
      <c r="I55053" s="192"/>
      <c r="J55053" s="192"/>
    </row>
    <row r="55054" spans="9:10" ht="15.75">
      <c r="I55054" s="192"/>
      <c r="J55054" s="192"/>
    </row>
    <row r="55055" spans="9:10" ht="15.75">
      <c r="I55055" s="192"/>
      <c r="J55055" s="192"/>
    </row>
    <row r="55056" spans="9:10" ht="15.75">
      <c r="I55056" s="192"/>
      <c r="J55056" s="192"/>
    </row>
    <row r="55057" spans="9:10" ht="15.75">
      <c r="I55057" s="192"/>
      <c r="J55057" s="192"/>
    </row>
    <row r="55058" spans="9:10" ht="15.75">
      <c r="I55058" s="192"/>
      <c r="J55058" s="192"/>
    </row>
    <row r="55059" spans="9:10" ht="15.75">
      <c r="I55059" s="192"/>
      <c r="J55059" s="192"/>
    </row>
    <row r="55060" spans="9:10" ht="15.75">
      <c r="I55060" s="192"/>
      <c r="J55060" s="192"/>
    </row>
    <row r="55061" spans="9:10" ht="15.75">
      <c r="I55061" s="192"/>
      <c r="J55061" s="192"/>
    </row>
    <row r="55062" spans="9:10" ht="15.75">
      <c r="I55062" s="192"/>
      <c r="J55062" s="192"/>
    </row>
    <row r="55063" spans="9:10" ht="15.75">
      <c r="I55063" s="192"/>
      <c r="J55063" s="192"/>
    </row>
    <row r="55064" spans="9:10" ht="15.75">
      <c r="I55064" s="192"/>
      <c r="J55064" s="192"/>
    </row>
    <row r="55065" spans="9:10" ht="15.75">
      <c r="I55065" s="192"/>
      <c r="J55065" s="192"/>
    </row>
    <row r="55066" spans="9:10" ht="15.75">
      <c r="I55066" s="192"/>
      <c r="J55066" s="192"/>
    </row>
    <row r="55067" spans="9:10" ht="15.75">
      <c r="I55067" s="192"/>
      <c r="J55067" s="192"/>
    </row>
    <row r="55068" spans="9:10" ht="15.75">
      <c r="I55068" s="192"/>
      <c r="J55068" s="192"/>
    </row>
    <row r="55069" spans="9:10" ht="15.75">
      <c r="I55069" s="192"/>
      <c r="J55069" s="192"/>
    </row>
    <row r="55070" spans="9:10" ht="15.75">
      <c r="I55070" s="192"/>
      <c r="J55070" s="192"/>
    </row>
    <row r="55071" spans="9:10" ht="15.75">
      <c r="I55071" s="192"/>
      <c r="J55071" s="192"/>
    </row>
    <row r="55072" spans="9:10" ht="15.75">
      <c r="I55072" s="192"/>
      <c r="J55072" s="192"/>
    </row>
    <row r="55073" spans="9:10" ht="15.75">
      <c r="I55073" s="192"/>
      <c r="J55073" s="192"/>
    </row>
    <row r="55074" spans="9:10" ht="15.75">
      <c r="I55074" s="192"/>
      <c r="J55074" s="192"/>
    </row>
    <row r="55075" spans="9:10" ht="15.75">
      <c r="I55075" s="192"/>
      <c r="J55075" s="192"/>
    </row>
    <row r="55076" spans="9:10" ht="15.75">
      <c r="I55076" s="192"/>
      <c r="J55076" s="192"/>
    </row>
    <row r="55077" spans="9:10" ht="15.75">
      <c r="I55077" s="192"/>
      <c r="J55077" s="192"/>
    </row>
    <row r="55078" spans="9:10" ht="15.75">
      <c r="I55078" s="192"/>
      <c r="J55078" s="192"/>
    </row>
    <row r="55079" spans="9:10" ht="15.75">
      <c r="I55079" s="192"/>
      <c r="J55079" s="192"/>
    </row>
    <row r="55080" spans="9:10" ht="15.75">
      <c r="I55080" s="192"/>
      <c r="J55080" s="192"/>
    </row>
    <row r="55081" spans="9:10" ht="15.75">
      <c r="I55081" s="192"/>
      <c r="J55081" s="192"/>
    </row>
    <row r="55082" spans="9:10" ht="15.75">
      <c r="I55082" s="192"/>
      <c r="J55082" s="192"/>
    </row>
    <row r="55083" spans="9:10" ht="15.75">
      <c r="I55083" s="192"/>
      <c r="J55083" s="192"/>
    </row>
    <row r="55084" spans="9:10" ht="15.75">
      <c r="I55084" s="192"/>
      <c r="J55084" s="192"/>
    </row>
    <row r="55085" spans="9:10" ht="15.75">
      <c r="I55085" s="192"/>
      <c r="J55085" s="192"/>
    </row>
    <row r="55086" spans="9:10" ht="15.75">
      <c r="I55086" s="192"/>
      <c r="J55086" s="192"/>
    </row>
    <row r="55087" spans="9:10" ht="15.75">
      <c r="I55087" s="192"/>
      <c r="J55087" s="192"/>
    </row>
    <row r="55088" spans="9:10" ht="15.75">
      <c r="I55088" s="192"/>
      <c r="J55088" s="192"/>
    </row>
    <row r="55089" spans="9:10" ht="15.75">
      <c r="I55089" s="192"/>
      <c r="J55089" s="192"/>
    </row>
    <row r="55090" spans="9:10" ht="15.75">
      <c r="I55090" s="192"/>
      <c r="J55090" s="192"/>
    </row>
    <row r="55091" spans="9:10" ht="15.75">
      <c r="I55091" s="192"/>
      <c r="J55091" s="192"/>
    </row>
    <row r="55092" spans="9:10" ht="15.75">
      <c r="I55092" s="192"/>
      <c r="J55092" s="192"/>
    </row>
    <row r="55093" spans="9:10" ht="15.75">
      <c r="I55093" s="192"/>
      <c r="J55093" s="192"/>
    </row>
    <row r="55094" spans="9:10" ht="15.75">
      <c r="I55094" s="192"/>
      <c r="J55094" s="192"/>
    </row>
    <row r="55095" spans="9:10" ht="15.75">
      <c r="I55095" s="192"/>
      <c r="J55095" s="192"/>
    </row>
    <row r="55096" spans="9:10" ht="15.75">
      <c r="I55096" s="192"/>
      <c r="J55096" s="192"/>
    </row>
    <row r="55097" spans="9:10" ht="15.75">
      <c r="I55097" s="192"/>
      <c r="J55097" s="192"/>
    </row>
    <row r="55098" spans="9:10" ht="15.75">
      <c r="I55098" s="192"/>
      <c r="J55098" s="192"/>
    </row>
    <row r="55099" spans="9:10" ht="15.75">
      <c r="I55099" s="192"/>
      <c r="J55099" s="192"/>
    </row>
    <row r="55100" spans="9:10" ht="15.75">
      <c r="I55100" s="192"/>
      <c r="J55100" s="192"/>
    </row>
    <row r="55101" spans="9:10" ht="15.75">
      <c r="I55101" s="192"/>
      <c r="J55101" s="192"/>
    </row>
    <row r="55102" spans="9:10" ht="15.75">
      <c r="I55102" s="192"/>
      <c r="J55102" s="192"/>
    </row>
    <row r="55103" spans="9:10" ht="15.75">
      <c r="I55103" s="192"/>
      <c r="J55103" s="192"/>
    </row>
    <row r="55104" spans="9:10" ht="15.75">
      <c r="I55104" s="192"/>
      <c r="J55104" s="192"/>
    </row>
    <row r="55105" spans="9:10" ht="15.75">
      <c r="I55105" s="192"/>
      <c r="J55105" s="192"/>
    </row>
    <row r="55106" spans="9:10" ht="15.75">
      <c r="I55106" s="192"/>
      <c r="J55106" s="192"/>
    </row>
    <row r="55107" spans="9:10" ht="15.75">
      <c r="I55107" s="192"/>
      <c r="J55107" s="192"/>
    </row>
    <row r="55108" spans="9:10" ht="15.75">
      <c r="I55108" s="192"/>
      <c r="J55108" s="192"/>
    </row>
    <row r="55109" spans="9:10" ht="15.75">
      <c r="I55109" s="192"/>
      <c r="J55109" s="192"/>
    </row>
    <row r="55110" spans="9:10" ht="15.75">
      <c r="I55110" s="192"/>
      <c r="J55110" s="192"/>
    </row>
    <row r="55111" spans="9:10" ht="15.75">
      <c r="I55111" s="192"/>
      <c r="J55111" s="192"/>
    </row>
    <row r="55112" spans="9:10" ht="15.75">
      <c r="I55112" s="192"/>
      <c r="J55112" s="192"/>
    </row>
    <row r="55113" spans="9:10" ht="15.75">
      <c r="I55113" s="192"/>
      <c r="J55113" s="192"/>
    </row>
    <row r="55114" spans="9:10" ht="15.75">
      <c r="I55114" s="192"/>
      <c r="J55114" s="192"/>
    </row>
    <row r="55115" spans="9:10" ht="15.75">
      <c r="I55115" s="192"/>
      <c r="J55115" s="192"/>
    </row>
    <row r="55116" spans="9:10" ht="15.75">
      <c r="I55116" s="192"/>
      <c r="J55116" s="192"/>
    </row>
    <row r="55117" spans="9:10" ht="15.75">
      <c r="I55117" s="192"/>
      <c r="J55117" s="192"/>
    </row>
    <row r="55118" spans="9:10" ht="15.75">
      <c r="I55118" s="192"/>
      <c r="J55118" s="192"/>
    </row>
    <row r="55119" spans="9:10" ht="15.75">
      <c r="I55119" s="192"/>
      <c r="J55119" s="192"/>
    </row>
    <row r="55120" spans="9:10" ht="15.75">
      <c r="I55120" s="192"/>
      <c r="J55120" s="192"/>
    </row>
    <row r="55121" spans="9:10" ht="15.75">
      <c r="I55121" s="192"/>
      <c r="J55121" s="192"/>
    </row>
    <row r="55122" spans="9:10" ht="15.75">
      <c r="I55122" s="192"/>
      <c r="J55122" s="192"/>
    </row>
    <row r="55123" spans="9:10" ht="15.75">
      <c r="I55123" s="192"/>
      <c r="J55123" s="192"/>
    </row>
    <row r="55124" spans="9:10" ht="15.75">
      <c r="I55124" s="192"/>
      <c r="J55124" s="192"/>
    </row>
    <row r="55125" spans="9:10" ht="15.75">
      <c r="I55125" s="192"/>
      <c r="J55125" s="192"/>
    </row>
    <row r="55126" spans="9:10" ht="15.75">
      <c r="I55126" s="192"/>
      <c r="J55126" s="192"/>
    </row>
    <row r="55127" spans="9:10" ht="15.75">
      <c r="I55127" s="192"/>
      <c r="J55127" s="192"/>
    </row>
    <row r="55128" spans="9:10" ht="15.75">
      <c r="I55128" s="192"/>
      <c r="J55128" s="192"/>
    </row>
    <row r="55129" spans="9:10" ht="15.75">
      <c r="I55129" s="192"/>
      <c r="J55129" s="192"/>
    </row>
    <row r="55130" spans="9:10" ht="15.75">
      <c r="I55130" s="192"/>
      <c r="J55130" s="192"/>
    </row>
    <row r="55131" spans="9:10" ht="15.75">
      <c r="I55131" s="192"/>
      <c r="J55131" s="192"/>
    </row>
    <row r="55132" spans="9:10" ht="15.75">
      <c r="I55132" s="192"/>
      <c r="J55132" s="192"/>
    </row>
    <row r="55133" spans="9:10" ht="15.75">
      <c r="I55133" s="192"/>
      <c r="J55133" s="192"/>
    </row>
    <row r="55134" spans="9:10" ht="15.75">
      <c r="I55134" s="192"/>
      <c r="J55134" s="192"/>
    </row>
    <row r="55135" spans="9:10" ht="15.75">
      <c r="I55135" s="192"/>
      <c r="J55135" s="192"/>
    </row>
    <row r="55136" spans="9:10" ht="15.75">
      <c r="I55136" s="192"/>
      <c r="J55136" s="192"/>
    </row>
    <row r="55137" spans="9:10" ht="15.75">
      <c r="I55137" s="192"/>
      <c r="J55137" s="192"/>
    </row>
    <row r="55138" spans="9:10" ht="15.75">
      <c r="I55138" s="192"/>
      <c r="J55138" s="192"/>
    </row>
    <row r="55139" spans="9:10" ht="15.75">
      <c r="I55139" s="192"/>
      <c r="J55139" s="192"/>
    </row>
    <row r="55140" spans="9:10" ht="15.75">
      <c r="I55140" s="192"/>
      <c r="J55140" s="192"/>
    </row>
    <row r="55141" spans="9:10" ht="15.75">
      <c r="I55141" s="192"/>
      <c r="J55141" s="192"/>
    </row>
    <row r="55142" spans="9:10" ht="15.75">
      <c r="I55142" s="192"/>
      <c r="J55142" s="192"/>
    </row>
    <row r="55143" spans="9:10" ht="15.75">
      <c r="I55143" s="192"/>
      <c r="J55143" s="192"/>
    </row>
    <row r="55144" spans="9:10" ht="15.75">
      <c r="I55144" s="192"/>
      <c r="J55144" s="192"/>
    </row>
    <row r="55145" spans="9:10" ht="15.75">
      <c r="I55145" s="192"/>
      <c r="J55145" s="192"/>
    </row>
    <row r="55146" spans="9:10" ht="15.75">
      <c r="I55146" s="192"/>
      <c r="J55146" s="192"/>
    </row>
    <row r="55147" spans="9:10" ht="15.75">
      <c r="I55147" s="192"/>
      <c r="J55147" s="192"/>
    </row>
    <row r="55148" spans="9:10" ht="15.75">
      <c r="I55148" s="192"/>
      <c r="J55148" s="192"/>
    </row>
    <row r="55149" spans="9:10" ht="15.75">
      <c r="I55149" s="192"/>
      <c r="J55149" s="192"/>
    </row>
    <row r="55150" spans="9:10" ht="15.75">
      <c r="I55150" s="192"/>
      <c r="J55150" s="192"/>
    </row>
    <row r="55151" spans="9:10" ht="15.75">
      <c r="I55151" s="192"/>
      <c r="J55151" s="192"/>
    </row>
    <row r="55152" spans="9:10" ht="15.75">
      <c r="I55152" s="192"/>
      <c r="J55152" s="192"/>
    </row>
    <row r="55153" spans="9:10" ht="15.75">
      <c r="I55153" s="192"/>
      <c r="J55153" s="192"/>
    </row>
    <row r="55154" spans="9:10" ht="15.75">
      <c r="I55154" s="192"/>
      <c r="J55154" s="192"/>
    </row>
    <row r="55155" spans="9:10" ht="15.75">
      <c r="I55155" s="192"/>
      <c r="J55155" s="192"/>
    </row>
    <row r="55156" spans="9:10" ht="15.75">
      <c r="I55156" s="192"/>
      <c r="J55156" s="192"/>
    </row>
    <row r="55157" spans="9:10" ht="15.75">
      <c r="I55157" s="192"/>
      <c r="J55157" s="192"/>
    </row>
    <row r="55158" spans="9:10" ht="15.75">
      <c r="I55158" s="192"/>
      <c r="J55158" s="192"/>
    </row>
    <row r="55159" spans="9:10" ht="15.75">
      <c r="I55159" s="192"/>
      <c r="J55159" s="192"/>
    </row>
    <row r="55160" spans="9:10" ht="15.75">
      <c r="I55160" s="192"/>
      <c r="J55160" s="192"/>
    </row>
    <row r="55161" spans="9:10" ht="15.75">
      <c r="I55161" s="192"/>
      <c r="J55161" s="192"/>
    </row>
    <row r="55162" spans="9:10" ht="15.75">
      <c r="I55162" s="192"/>
      <c r="J55162" s="192"/>
    </row>
    <row r="55163" spans="9:10" ht="15.75">
      <c r="I55163" s="192"/>
      <c r="J55163" s="192"/>
    </row>
    <row r="55164" spans="9:10" ht="15.75">
      <c r="I55164" s="192"/>
      <c r="J55164" s="192"/>
    </row>
    <row r="55165" spans="9:10" ht="15.75">
      <c r="I55165" s="192"/>
      <c r="J55165" s="192"/>
    </row>
    <row r="55166" spans="9:10" ht="15.75">
      <c r="I55166" s="192"/>
      <c r="J55166" s="192"/>
    </row>
    <row r="55167" spans="9:10" ht="15.75">
      <c r="I55167" s="192"/>
      <c r="J55167" s="192"/>
    </row>
    <row r="55168" spans="9:10" ht="15.75">
      <c r="I55168" s="192"/>
      <c r="J55168" s="192"/>
    </row>
    <row r="55169" spans="9:10" ht="15.75">
      <c r="I55169" s="192"/>
      <c r="J55169" s="192"/>
    </row>
    <row r="55170" spans="9:10" ht="15.75">
      <c r="I55170" s="192"/>
      <c r="J55170" s="192"/>
    </row>
    <row r="55171" spans="9:10" ht="15.75">
      <c r="I55171" s="192"/>
      <c r="J55171" s="192"/>
    </row>
    <row r="55172" spans="9:10" ht="15.75">
      <c r="I55172" s="192"/>
      <c r="J55172" s="192"/>
    </row>
    <row r="55173" spans="9:10" ht="15.75">
      <c r="I55173" s="192"/>
      <c r="J55173" s="192"/>
    </row>
    <row r="55174" spans="9:10" ht="15.75">
      <c r="I55174" s="192"/>
      <c r="J55174" s="192"/>
    </row>
    <row r="55175" spans="9:10" ht="15.75">
      <c r="I55175" s="192"/>
      <c r="J55175" s="192"/>
    </row>
    <row r="55176" spans="9:10" ht="15.75">
      <c r="I55176" s="192"/>
      <c r="J55176" s="192"/>
    </row>
    <row r="55177" spans="9:10" ht="15.75">
      <c r="I55177" s="192"/>
      <c r="J55177" s="192"/>
    </row>
    <row r="55178" spans="9:10" ht="15.75">
      <c r="I55178" s="192"/>
      <c r="J55178" s="192"/>
    </row>
    <row r="55179" spans="9:10" ht="15.75">
      <c r="I55179" s="192"/>
      <c r="J55179" s="192"/>
    </row>
    <row r="55180" spans="9:10" ht="15.75">
      <c r="I55180" s="192"/>
      <c r="J55180" s="192"/>
    </row>
    <row r="55181" spans="9:10" ht="15.75">
      <c r="I55181" s="192"/>
      <c r="J55181" s="192"/>
    </row>
    <row r="55182" spans="9:10" ht="15.75">
      <c r="I55182" s="192"/>
      <c r="J55182" s="192"/>
    </row>
    <row r="55183" spans="9:10" ht="15.75">
      <c r="I55183" s="192"/>
      <c r="J55183" s="192"/>
    </row>
    <row r="55184" spans="9:10" ht="15.75">
      <c r="I55184" s="192"/>
      <c r="J55184" s="192"/>
    </row>
    <row r="55185" spans="9:10" ht="15.75">
      <c r="I55185" s="192"/>
      <c r="J55185" s="192"/>
    </row>
    <row r="55186" spans="9:10" ht="15.75">
      <c r="I55186" s="192"/>
      <c r="J55186" s="192"/>
    </row>
    <row r="55187" spans="9:10" ht="15.75">
      <c r="I55187" s="192"/>
      <c r="J55187" s="192"/>
    </row>
    <row r="55188" spans="9:10" ht="15.75">
      <c r="I55188" s="192"/>
      <c r="J55188" s="192"/>
    </row>
    <row r="55189" spans="9:10" ht="15.75">
      <c r="I55189" s="192"/>
      <c r="J55189" s="192"/>
    </row>
    <row r="55190" spans="9:10" ht="15.75">
      <c r="I55190" s="192"/>
      <c r="J55190" s="192"/>
    </row>
    <row r="55191" spans="9:10" ht="15.75">
      <c r="I55191" s="192"/>
      <c r="J55191" s="192"/>
    </row>
    <row r="55192" spans="9:10" ht="15.75">
      <c r="I55192" s="192"/>
      <c r="J55192" s="192"/>
    </row>
    <row r="55193" spans="9:10" ht="15.75">
      <c r="I55193" s="192"/>
      <c r="J55193" s="192"/>
    </row>
    <row r="55194" spans="9:10" ht="15.75">
      <c r="I55194" s="192"/>
      <c r="J55194" s="192"/>
    </row>
    <row r="55195" spans="9:10" ht="15.75">
      <c r="I55195" s="192"/>
      <c r="J55195" s="192"/>
    </row>
    <row r="55196" spans="9:10" ht="15.75">
      <c r="I55196" s="192"/>
      <c r="J55196" s="192"/>
    </row>
    <row r="55197" spans="9:10" ht="15.75">
      <c r="I55197" s="192"/>
      <c r="J55197" s="192"/>
    </row>
    <row r="55198" spans="9:10" ht="15.75">
      <c r="I55198" s="192"/>
      <c r="J55198" s="192"/>
    </row>
    <row r="55199" spans="9:10" ht="15.75">
      <c r="I55199" s="192"/>
      <c r="J55199" s="192"/>
    </row>
    <row r="55200" spans="9:10" ht="15.75">
      <c r="I55200" s="192"/>
      <c r="J55200" s="192"/>
    </row>
    <row r="55201" spans="9:10" ht="15.75">
      <c r="I55201" s="192"/>
      <c r="J55201" s="192"/>
    </row>
    <row r="55202" spans="9:10" ht="15.75">
      <c r="I55202" s="192"/>
      <c r="J55202" s="192"/>
    </row>
    <row r="55203" spans="9:10" ht="15.75">
      <c r="I55203" s="192"/>
      <c r="J55203" s="192"/>
    </row>
    <row r="55204" spans="9:10" ht="15.75">
      <c r="I55204" s="192"/>
      <c r="J55204" s="192"/>
    </row>
    <row r="55205" spans="9:10" ht="15.75">
      <c r="I55205" s="192"/>
      <c r="J55205" s="192"/>
    </row>
    <row r="55206" spans="9:10" ht="15.75">
      <c r="I55206" s="192"/>
      <c r="J55206" s="192"/>
    </row>
    <row r="55207" spans="9:10" ht="15.75">
      <c r="I55207" s="192"/>
      <c r="J55207" s="192"/>
    </row>
    <row r="55208" spans="9:10" ht="15.75">
      <c r="I55208" s="192"/>
      <c r="J55208" s="192"/>
    </row>
    <row r="55209" spans="9:10" ht="15.75">
      <c r="I55209" s="192"/>
      <c r="J55209" s="192"/>
    </row>
    <row r="55210" spans="9:10" ht="15.75">
      <c r="I55210" s="192"/>
      <c r="J55210" s="192"/>
    </row>
    <row r="55211" spans="9:10" ht="15.75">
      <c r="I55211" s="192"/>
      <c r="J55211" s="192"/>
    </row>
    <row r="55212" spans="9:10" ht="15.75">
      <c r="I55212" s="192"/>
      <c r="J55212" s="192"/>
    </row>
    <row r="55213" spans="9:10" ht="15.75">
      <c r="I55213" s="192"/>
      <c r="J55213" s="192"/>
    </row>
    <row r="55214" spans="9:10" ht="15.75">
      <c r="I55214" s="192"/>
      <c r="J55214" s="192"/>
    </row>
    <row r="55215" spans="9:10" ht="15.75">
      <c r="I55215" s="192"/>
      <c r="J55215" s="192"/>
    </row>
    <row r="55216" spans="9:10" ht="15.75">
      <c r="I55216" s="192"/>
      <c r="J55216" s="192"/>
    </row>
    <row r="55217" spans="9:10" ht="15.75">
      <c r="I55217" s="192"/>
      <c r="J55217" s="192"/>
    </row>
    <row r="55218" spans="9:10" ht="15.75">
      <c r="I55218" s="192"/>
      <c r="J55218" s="192"/>
    </row>
    <row r="55219" spans="9:10" ht="15.75">
      <c r="I55219" s="192"/>
      <c r="J55219" s="192"/>
    </row>
    <row r="55220" spans="9:10" ht="15.75">
      <c r="I55220" s="192"/>
      <c r="J55220" s="192"/>
    </row>
    <row r="55221" spans="9:10" ht="15.75">
      <c r="I55221" s="192"/>
      <c r="J55221" s="192"/>
    </row>
    <row r="55222" spans="9:10" ht="15.75">
      <c r="I55222" s="192"/>
      <c r="J55222" s="192"/>
    </row>
    <row r="55223" spans="9:10" ht="15.75">
      <c r="I55223" s="192"/>
      <c r="J55223" s="192"/>
    </row>
    <row r="55224" spans="9:10" ht="15.75">
      <c r="I55224" s="192"/>
      <c r="J55224" s="192"/>
    </row>
    <row r="55225" spans="9:10" ht="15.75">
      <c r="I55225" s="192"/>
      <c r="J55225" s="192"/>
    </row>
    <row r="55226" spans="9:10" ht="15.75">
      <c r="I55226" s="192"/>
      <c r="J55226" s="192"/>
    </row>
    <row r="55227" spans="9:10" ht="15.75">
      <c r="I55227" s="192"/>
      <c r="J55227" s="192"/>
    </row>
    <row r="55228" spans="9:10" ht="15.75">
      <c r="I55228" s="192"/>
      <c r="J55228" s="192"/>
    </row>
    <row r="55229" spans="9:10" ht="15.75">
      <c r="I55229" s="192"/>
      <c r="J55229" s="192"/>
    </row>
    <row r="55230" spans="9:10" ht="15.75">
      <c r="I55230" s="192"/>
      <c r="J55230" s="192"/>
    </row>
    <row r="55231" spans="9:10" ht="15.75">
      <c r="I55231" s="192"/>
      <c r="J55231" s="192"/>
    </row>
    <row r="55232" spans="9:10" ht="15.75">
      <c r="I55232" s="192"/>
      <c r="J55232" s="192"/>
    </row>
    <row r="55233" spans="9:10" ht="15.75">
      <c r="I55233" s="192"/>
      <c r="J55233" s="192"/>
    </row>
    <row r="55234" spans="9:10" ht="15.75">
      <c r="I55234" s="192"/>
      <c r="J55234" s="192"/>
    </row>
    <row r="55235" spans="9:10" ht="15.75">
      <c r="I55235" s="192"/>
      <c r="J55235" s="192"/>
    </row>
    <row r="55236" spans="9:10" ht="15.75">
      <c r="I55236" s="192"/>
      <c r="J55236" s="192"/>
    </row>
    <row r="55237" spans="9:10" ht="15.75">
      <c r="I55237" s="192"/>
      <c r="J55237" s="192"/>
    </row>
    <row r="55238" spans="9:10" ht="15.75">
      <c r="I55238" s="192"/>
      <c r="J55238" s="192"/>
    </row>
    <row r="55239" spans="9:10" ht="15.75">
      <c r="I55239" s="192"/>
      <c r="J55239" s="192"/>
    </row>
    <row r="55240" spans="9:10" ht="15.75">
      <c r="I55240" s="192"/>
      <c r="J55240" s="192"/>
    </row>
    <row r="55241" spans="9:10" ht="15.75">
      <c r="I55241" s="192"/>
      <c r="J55241" s="192"/>
    </row>
    <row r="55242" spans="9:10" ht="15.75">
      <c r="I55242" s="192"/>
      <c r="J55242" s="192"/>
    </row>
    <row r="55243" spans="9:10" ht="15.75">
      <c r="I55243" s="192"/>
      <c r="J55243" s="192"/>
    </row>
    <row r="55244" spans="9:10" ht="15.75">
      <c r="I55244" s="192"/>
      <c r="J55244" s="192"/>
    </row>
    <row r="55245" spans="9:10" ht="15.75">
      <c r="I55245" s="192"/>
      <c r="J55245" s="192"/>
    </row>
    <row r="55246" spans="9:10" ht="15.75">
      <c r="I55246" s="192"/>
      <c r="J55246" s="192"/>
    </row>
    <row r="55247" spans="9:10" ht="15.75">
      <c r="I55247" s="192"/>
      <c r="J55247" s="192"/>
    </row>
    <row r="55248" spans="9:10" ht="15.75">
      <c r="I55248" s="192"/>
      <c r="J55248" s="192"/>
    </row>
    <row r="55249" spans="9:10" ht="15.75">
      <c r="I55249" s="192"/>
      <c r="J55249" s="192"/>
    </row>
    <row r="55250" spans="9:10" ht="15.75">
      <c r="I55250" s="192"/>
      <c r="J55250" s="192"/>
    </row>
    <row r="55251" spans="9:10" ht="15.75">
      <c r="I55251" s="192"/>
      <c r="J55251" s="192"/>
    </row>
    <row r="55252" spans="9:10" ht="15.75">
      <c r="I55252" s="192"/>
      <c r="J55252" s="192"/>
    </row>
    <row r="55253" spans="9:10" ht="15.75">
      <c r="I55253" s="192"/>
      <c r="J55253" s="192"/>
    </row>
    <row r="55254" spans="9:10" ht="15.75">
      <c r="I55254" s="192"/>
      <c r="J55254" s="192"/>
    </row>
    <row r="55255" spans="9:10" ht="15.75">
      <c r="I55255" s="192"/>
      <c r="J55255" s="192"/>
    </row>
    <row r="55256" spans="9:10" ht="15.75">
      <c r="I55256" s="192"/>
      <c r="J55256" s="192"/>
    </row>
    <row r="55257" spans="9:10" ht="15.75">
      <c r="I55257" s="192"/>
      <c r="J55257" s="192"/>
    </row>
    <row r="55258" spans="9:10" ht="15.75">
      <c r="I55258" s="192"/>
      <c r="J55258" s="192"/>
    </row>
    <row r="55259" spans="9:10" ht="15.75">
      <c r="I55259" s="192"/>
      <c r="J55259" s="192"/>
    </row>
    <row r="55260" spans="9:10" ht="15.75">
      <c r="I55260" s="192"/>
      <c r="J55260" s="192"/>
    </row>
    <row r="55261" spans="9:10" ht="15.75">
      <c r="I55261" s="192"/>
      <c r="J55261" s="192"/>
    </row>
    <row r="55262" spans="9:10" ht="15.75">
      <c r="I55262" s="192"/>
      <c r="J55262" s="192"/>
    </row>
    <row r="55263" spans="9:10" ht="15.75">
      <c r="I55263" s="192"/>
      <c r="J55263" s="192"/>
    </row>
    <row r="55264" spans="9:10" ht="15.75">
      <c r="I55264" s="192"/>
      <c r="J55264" s="192"/>
    </row>
    <row r="55265" spans="9:10" ht="15.75">
      <c r="I55265" s="192"/>
      <c r="J55265" s="192"/>
    </row>
    <row r="55266" spans="9:10" ht="15.75">
      <c r="I55266" s="192"/>
      <c r="J55266" s="192"/>
    </row>
    <row r="55267" spans="9:10" ht="15.75">
      <c r="I55267" s="192"/>
      <c r="J55267" s="192"/>
    </row>
    <row r="55268" spans="9:10" ht="15.75">
      <c r="I55268" s="192"/>
      <c r="J55268" s="192"/>
    </row>
    <row r="55269" spans="9:10" ht="15.75">
      <c r="I55269" s="192"/>
      <c r="J55269" s="192"/>
    </row>
    <row r="55270" spans="9:10" ht="15.75">
      <c r="I55270" s="192"/>
      <c r="J55270" s="192"/>
    </row>
    <row r="55271" spans="9:10" ht="15.75">
      <c r="I55271" s="192"/>
      <c r="J55271" s="192"/>
    </row>
    <row r="55272" spans="9:10" ht="15.75">
      <c r="I55272" s="192"/>
      <c r="J55272" s="192"/>
    </row>
    <row r="55273" spans="9:10" ht="15.75">
      <c r="I55273" s="192"/>
      <c r="J55273" s="192"/>
    </row>
    <row r="55274" spans="9:10" ht="15.75">
      <c r="I55274" s="192"/>
      <c r="J55274" s="192"/>
    </row>
    <row r="55275" spans="9:10" ht="15.75">
      <c r="I55275" s="192"/>
      <c r="J55275" s="192"/>
    </row>
    <row r="55276" spans="9:10" ht="15.75">
      <c r="I55276" s="192"/>
      <c r="J55276" s="192"/>
    </row>
    <row r="55277" spans="9:10" ht="15.75">
      <c r="I55277" s="192"/>
      <c r="J55277" s="192"/>
    </row>
    <row r="55278" spans="9:10" ht="15.75">
      <c r="I55278" s="192"/>
      <c r="J55278" s="192"/>
    </row>
    <row r="55279" spans="9:10" ht="15.75">
      <c r="I55279" s="192"/>
      <c r="J55279" s="192"/>
    </row>
    <row r="55280" spans="9:10" ht="15.75">
      <c r="I55280" s="192"/>
      <c r="J55280" s="192"/>
    </row>
    <row r="55281" spans="9:10" ht="15.75">
      <c r="I55281" s="192"/>
      <c r="J55281" s="192"/>
    </row>
    <row r="55282" spans="9:10" ht="15.75">
      <c r="I55282" s="192"/>
      <c r="J55282" s="192"/>
    </row>
    <row r="55283" spans="9:10" ht="15.75">
      <c r="I55283" s="192"/>
      <c r="J55283" s="192"/>
    </row>
    <row r="55284" spans="9:10" ht="15.75">
      <c r="I55284" s="192"/>
      <c r="J55284" s="192"/>
    </row>
    <row r="55285" spans="9:10" ht="15.75">
      <c r="I55285" s="192"/>
      <c r="J55285" s="192"/>
    </row>
    <row r="55286" spans="9:10" ht="15.75">
      <c r="I55286" s="192"/>
      <c r="J55286" s="192"/>
    </row>
    <row r="55287" spans="9:10" ht="15.75">
      <c r="I55287" s="192"/>
      <c r="J55287" s="192"/>
    </row>
    <row r="55288" spans="9:10" ht="15.75">
      <c r="I55288" s="192"/>
      <c r="J55288" s="192"/>
    </row>
    <row r="55289" spans="9:10" ht="15.75">
      <c r="I55289" s="192"/>
      <c r="J55289" s="192"/>
    </row>
    <row r="55290" spans="9:10" ht="15.75">
      <c r="I55290" s="192"/>
      <c r="J55290" s="192"/>
    </row>
    <row r="55291" spans="9:10" ht="15.75">
      <c r="I55291" s="192"/>
      <c r="J55291" s="192"/>
    </row>
    <row r="55292" spans="9:10" ht="15.75">
      <c r="I55292" s="192"/>
      <c r="J55292" s="192"/>
    </row>
    <row r="55293" spans="9:10" ht="15.75">
      <c r="I55293" s="192"/>
      <c r="J55293" s="192"/>
    </row>
    <row r="55294" spans="9:10" ht="15.75">
      <c r="I55294" s="192"/>
      <c r="J55294" s="192"/>
    </row>
    <row r="55295" spans="9:10" ht="15.75">
      <c r="I55295" s="192"/>
      <c r="J55295" s="192"/>
    </row>
    <row r="55296" spans="9:10" ht="15.75">
      <c r="I55296" s="192"/>
      <c r="J55296" s="192"/>
    </row>
    <row r="55297" spans="9:10" ht="15.75">
      <c r="I55297" s="192"/>
      <c r="J55297" s="192"/>
    </row>
    <row r="55298" spans="9:10" ht="15.75">
      <c r="I55298" s="192"/>
      <c r="J55298" s="192"/>
    </row>
    <row r="55299" spans="9:10" ht="15.75">
      <c r="I55299" s="192"/>
      <c r="J55299" s="192"/>
    </row>
    <row r="55300" spans="9:10" ht="15.75">
      <c r="I55300" s="192"/>
      <c r="J55300" s="192"/>
    </row>
    <row r="55301" spans="9:10" ht="15.75">
      <c r="I55301" s="192"/>
      <c r="J55301" s="192"/>
    </row>
    <row r="55302" spans="9:10" ht="15.75">
      <c r="I55302" s="192"/>
      <c r="J55302" s="192"/>
    </row>
    <row r="55303" spans="9:10" ht="15.75">
      <c r="I55303" s="192"/>
      <c r="J55303" s="192"/>
    </row>
    <row r="55304" spans="9:10" ht="15.75">
      <c r="I55304" s="192"/>
      <c r="J55304" s="192"/>
    </row>
    <row r="55305" spans="9:10" ht="15.75">
      <c r="I55305" s="192"/>
      <c r="J55305" s="192"/>
    </row>
    <row r="55306" spans="9:10" ht="15.75">
      <c r="I55306" s="192"/>
      <c r="J55306" s="192"/>
    </row>
    <row r="55307" spans="9:10" ht="15.75">
      <c r="I55307" s="192"/>
      <c r="J55307" s="192"/>
    </row>
    <row r="55308" spans="9:10" ht="15.75">
      <c r="I55308" s="192"/>
      <c r="J55308" s="192"/>
    </row>
    <row r="55309" spans="9:10" ht="15.75">
      <c r="I55309" s="192"/>
      <c r="J55309" s="192"/>
    </row>
    <row r="55310" spans="9:10" ht="15.75">
      <c r="I55310" s="192"/>
      <c r="J55310" s="192"/>
    </row>
    <row r="55311" spans="9:10" ht="15.75">
      <c r="I55311" s="192"/>
      <c r="J55311" s="192"/>
    </row>
    <row r="55312" spans="9:10" ht="15.75">
      <c r="I55312" s="192"/>
      <c r="J55312" s="192"/>
    </row>
    <row r="55313" spans="9:10" ht="15.75">
      <c r="I55313" s="192"/>
      <c r="J55313" s="192"/>
    </row>
    <row r="55314" spans="9:10" ht="15.75">
      <c r="I55314" s="192"/>
      <c r="J55314" s="192"/>
    </row>
    <row r="55315" spans="9:10" ht="15.75">
      <c r="I55315" s="192"/>
      <c r="J55315" s="192"/>
    </row>
    <row r="55316" spans="9:10" ht="15.75">
      <c r="I55316" s="192"/>
      <c r="J55316" s="192"/>
    </row>
    <row r="55317" spans="9:10" ht="15.75">
      <c r="I55317" s="192"/>
      <c r="J55317" s="192"/>
    </row>
    <row r="55318" spans="9:10" ht="15.75">
      <c r="I55318" s="192"/>
      <c r="J55318" s="192"/>
    </row>
    <row r="55319" spans="9:10" ht="15.75">
      <c r="I55319" s="192"/>
      <c r="J55319" s="192"/>
    </row>
    <row r="55320" spans="9:10" ht="15.75">
      <c r="I55320" s="192"/>
      <c r="J55320" s="192"/>
    </row>
    <row r="55321" spans="9:10" ht="15.75">
      <c r="I55321" s="192"/>
      <c r="J55321" s="192"/>
    </row>
    <row r="55322" spans="9:10" ht="15.75">
      <c r="I55322" s="192"/>
      <c r="J55322" s="192"/>
    </row>
    <row r="55323" spans="9:10" ht="15.75">
      <c r="I55323" s="192"/>
      <c r="J55323" s="192"/>
    </row>
    <row r="55324" spans="9:10" ht="15.75">
      <c r="I55324" s="192"/>
      <c r="J55324" s="192"/>
    </row>
    <row r="55325" spans="9:10" ht="15.75">
      <c r="I55325" s="192"/>
      <c r="J55325" s="192"/>
    </row>
    <row r="55326" spans="9:10" ht="15.75">
      <c r="I55326" s="192"/>
      <c r="J55326" s="192"/>
    </row>
    <row r="55327" spans="9:10" ht="15.75">
      <c r="I55327" s="192"/>
      <c r="J55327" s="192"/>
    </row>
    <row r="55328" spans="9:10" ht="15.75">
      <c r="I55328" s="192"/>
      <c r="J55328" s="192"/>
    </row>
    <row r="55329" spans="9:10" ht="15.75">
      <c r="I55329" s="192"/>
      <c r="J55329" s="192"/>
    </row>
    <row r="55330" spans="9:10" ht="15.75">
      <c r="I55330" s="192"/>
      <c r="J55330" s="192"/>
    </row>
    <row r="55331" spans="9:10" ht="15.75">
      <c r="I55331" s="192"/>
      <c r="J55331" s="192"/>
    </row>
    <row r="55332" spans="9:10" ht="15.75">
      <c r="I55332" s="192"/>
      <c r="J55332" s="192"/>
    </row>
    <row r="55333" spans="9:10" ht="15.75">
      <c r="I55333" s="192"/>
      <c r="J55333" s="192"/>
    </row>
    <row r="55334" spans="9:10" ht="15.75">
      <c r="I55334" s="192"/>
      <c r="J55334" s="192"/>
    </row>
    <row r="55335" spans="9:10" ht="15.75">
      <c r="I55335" s="192"/>
      <c r="J55335" s="192"/>
    </row>
    <row r="55336" spans="9:10" ht="15.75">
      <c r="I55336" s="192"/>
      <c r="J55336" s="192"/>
    </row>
    <row r="55337" spans="9:10" ht="15.75">
      <c r="I55337" s="192"/>
      <c r="J55337" s="192"/>
    </row>
    <row r="55338" spans="9:10" ht="15.75">
      <c r="I55338" s="192"/>
      <c r="J55338" s="192"/>
    </row>
    <row r="55339" spans="9:10" ht="15.75">
      <c r="I55339" s="192"/>
      <c r="J55339" s="192"/>
    </row>
    <row r="55340" spans="9:10" ht="15.75">
      <c r="I55340" s="192"/>
      <c r="J55340" s="192"/>
    </row>
    <row r="55341" spans="9:10" ht="15.75">
      <c r="I55341" s="192"/>
      <c r="J55341" s="192"/>
    </row>
    <row r="55342" spans="9:10" ht="15.75">
      <c r="I55342" s="192"/>
      <c r="J55342" s="192"/>
    </row>
    <row r="55343" spans="9:10" ht="15.75">
      <c r="I55343" s="192"/>
      <c r="J55343" s="192"/>
    </row>
    <row r="55344" spans="9:10" ht="15.75">
      <c r="I55344" s="192"/>
      <c r="J55344" s="192"/>
    </row>
    <row r="55345" spans="9:10" ht="15.75">
      <c r="I55345" s="192"/>
      <c r="J55345" s="192"/>
    </row>
    <row r="55346" spans="9:10" ht="15.75">
      <c r="I55346" s="192"/>
      <c r="J55346" s="192"/>
    </row>
    <row r="55347" spans="9:10" ht="15.75">
      <c r="I55347" s="192"/>
      <c r="J55347" s="192"/>
    </row>
    <row r="55348" spans="9:10" ht="15.75">
      <c r="I55348" s="192"/>
      <c r="J55348" s="192"/>
    </row>
    <row r="55349" spans="9:10" ht="15.75">
      <c r="I55349" s="192"/>
      <c r="J55349" s="192"/>
    </row>
    <row r="55350" spans="9:10" ht="15.75">
      <c r="I55350" s="192"/>
      <c r="J55350" s="192"/>
    </row>
    <row r="55351" spans="9:10" ht="15.75">
      <c r="I55351" s="192"/>
      <c r="J55351" s="192"/>
    </row>
    <row r="55352" spans="9:10" ht="15.75">
      <c r="I55352" s="192"/>
      <c r="J55352" s="192"/>
    </row>
    <row r="55353" spans="9:10" ht="15.75">
      <c r="I55353" s="192"/>
      <c r="J55353" s="192"/>
    </row>
    <row r="55354" spans="9:10" ht="15.75">
      <c r="I55354" s="192"/>
      <c r="J55354" s="192"/>
    </row>
    <row r="55355" spans="9:10" ht="15.75">
      <c r="I55355" s="192"/>
      <c r="J55355" s="192"/>
    </row>
    <row r="55356" spans="9:10" ht="15.75">
      <c r="I55356" s="192"/>
      <c r="J55356" s="192"/>
    </row>
    <row r="55357" spans="9:10" ht="15.75">
      <c r="I55357" s="192"/>
      <c r="J55357" s="192"/>
    </row>
    <row r="55358" spans="9:10" ht="15.75">
      <c r="I55358" s="192"/>
      <c r="J55358" s="192"/>
    </row>
    <row r="55359" spans="9:10" ht="15.75">
      <c r="I55359" s="192"/>
      <c r="J55359" s="192"/>
    </row>
    <row r="55360" spans="9:10" ht="15.75">
      <c r="I55360" s="192"/>
      <c r="J55360" s="192"/>
    </row>
    <row r="55361" spans="9:10" ht="15.75">
      <c r="I55361" s="192"/>
      <c r="J55361" s="192"/>
    </row>
    <row r="55362" spans="9:10" ht="15.75">
      <c r="I55362" s="192"/>
      <c r="J55362" s="192"/>
    </row>
    <row r="55363" spans="9:10" ht="15.75">
      <c r="I55363" s="192"/>
      <c r="J55363" s="192"/>
    </row>
    <row r="55364" spans="9:10" ht="15.75">
      <c r="I55364" s="192"/>
      <c r="J55364" s="192"/>
    </row>
    <row r="55365" spans="9:10" ht="15.75">
      <c r="I55365" s="192"/>
      <c r="J55365" s="192"/>
    </row>
    <row r="55366" spans="9:10" ht="15.75">
      <c r="I55366" s="192"/>
      <c r="J55366" s="192"/>
    </row>
    <row r="55367" spans="9:10" ht="15.75">
      <c r="I55367" s="192"/>
      <c r="J55367" s="192"/>
    </row>
    <row r="55368" spans="9:10" ht="15.75">
      <c r="I55368" s="192"/>
      <c r="J55368" s="192"/>
    </row>
    <row r="55369" spans="9:10" ht="15.75">
      <c r="I55369" s="192"/>
      <c r="J55369" s="192"/>
    </row>
    <row r="55370" spans="9:10" ht="15.75">
      <c r="I55370" s="192"/>
      <c r="J55370" s="192"/>
    </row>
    <row r="55371" spans="9:10" ht="15.75">
      <c r="I55371" s="192"/>
      <c r="J55371" s="192"/>
    </row>
    <row r="55372" spans="9:10" ht="15.75">
      <c r="I55372" s="192"/>
      <c r="J55372" s="192"/>
    </row>
    <row r="55373" spans="9:10" ht="15.75">
      <c r="I55373" s="192"/>
      <c r="J55373" s="192"/>
    </row>
    <row r="55374" spans="9:10" ht="15.75">
      <c r="I55374" s="192"/>
      <c r="J55374" s="192"/>
    </row>
    <row r="55375" spans="9:10" ht="15.75">
      <c r="I55375" s="192"/>
      <c r="J55375" s="192"/>
    </row>
    <row r="55376" spans="9:10" ht="15.75">
      <c r="I55376" s="192"/>
      <c r="J55376" s="192"/>
    </row>
    <row r="55377" spans="9:10" ht="15.75">
      <c r="I55377" s="192"/>
      <c r="J55377" s="192"/>
    </row>
    <row r="55378" spans="9:10" ht="15.75">
      <c r="I55378" s="192"/>
      <c r="J55378" s="192"/>
    </row>
    <row r="55379" spans="9:10" ht="15.75">
      <c r="I55379" s="192"/>
      <c r="J55379" s="192"/>
    </row>
    <row r="55380" spans="9:10" ht="15.75">
      <c r="I55380" s="192"/>
      <c r="J55380" s="192"/>
    </row>
    <row r="55381" spans="9:10" ht="15.75">
      <c r="I55381" s="192"/>
      <c r="J55381" s="192"/>
    </row>
    <row r="55382" spans="9:10" ht="15.75">
      <c r="I55382" s="192"/>
      <c r="J55382" s="192"/>
    </row>
    <row r="55383" spans="9:10" ht="15.75">
      <c r="I55383" s="192"/>
      <c r="J55383" s="192"/>
    </row>
    <row r="55384" spans="9:10" ht="15.75">
      <c r="I55384" s="192"/>
      <c r="J55384" s="192"/>
    </row>
    <row r="55385" spans="9:10" ht="15.75">
      <c r="I55385" s="192"/>
      <c r="J55385" s="192"/>
    </row>
    <row r="55386" spans="9:10" ht="15.75">
      <c r="I55386" s="192"/>
      <c r="J55386" s="192"/>
    </row>
    <row r="55387" spans="9:10" ht="15.75">
      <c r="I55387" s="192"/>
      <c r="J55387" s="192"/>
    </row>
    <row r="55388" spans="9:10" ht="15.75">
      <c r="I55388" s="192"/>
      <c r="J55388" s="192"/>
    </row>
    <row r="55389" spans="9:10" ht="15.75">
      <c r="I55389" s="192"/>
      <c r="J55389" s="192"/>
    </row>
    <row r="55390" spans="9:10" ht="15.75">
      <c r="I55390" s="192"/>
      <c r="J55390" s="192"/>
    </row>
    <row r="55391" spans="9:10" ht="15.75">
      <c r="I55391" s="192"/>
      <c r="J55391" s="192"/>
    </row>
    <row r="55392" spans="9:10" ht="15.75">
      <c r="I55392" s="192"/>
      <c r="J55392" s="192"/>
    </row>
    <row r="55393" spans="9:10" ht="15.75">
      <c r="I55393" s="192"/>
      <c r="J55393" s="192"/>
    </row>
    <row r="55394" spans="9:10" ht="15.75">
      <c r="I55394" s="192"/>
      <c r="J55394" s="192"/>
    </row>
    <row r="55395" spans="9:10" ht="15.75">
      <c r="I55395" s="192"/>
      <c r="J55395" s="192"/>
    </row>
    <row r="55396" spans="9:10" ht="15.75">
      <c r="I55396" s="192"/>
      <c r="J55396" s="192"/>
    </row>
    <row r="55397" spans="9:10" ht="15.75">
      <c r="I55397" s="192"/>
      <c r="J55397" s="192"/>
    </row>
    <row r="55398" spans="9:10" ht="15.75">
      <c r="I55398" s="192"/>
      <c r="J55398" s="192"/>
    </row>
    <row r="55399" spans="9:10" ht="15.75">
      <c r="I55399" s="192"/>
      <c r="J55399" s="192"/>
    </row>
    <row r="55400" spans="9:10" ht="15.75">
      <c r="I55400" s="192"/>
      <c r="J55400" s="192"/>
    </row>
    <row r="55401" spans="9:10" ht="15.75">
      <c r="I55401" s="192"/>
      <c r="J55401" s="192"/>
    </row>
    <row r="55402" spans="9:10" ht="15.75">
      <c r="I55402" s="192"/>
      <c r="J55402" s="192"/>
    </row>
    <row r="55403" spans="9:10" ht="15.75">
      <c r="I55403" s="192"/>
      <c r="J55403" s="192"/>
    </row>
    <row r="55404" spans="9:10" ht="15.75">
      <c r="I55404" s="192"/>
      <c r="J55404" s="192"/>
    </row>
    <row r="55405" spans="9:10" ht="15.75">
      <c r="I55405" s="192"/>
      <c r="J55405" s="192"/>
    </row>
    <row r="55406" spans="9:10" ht="15.75">
      <c r="I55406" s="192"/>
      <c r="J55406" s="192"/>
    </row>
    <row r="55407" spans="9:10" ht="15.75">
      <c r="I55407" s="192"/>
      <c r="J55407" s="192"/>
    </row>
    <row r="55408" spans="9:10" ht="15.75">
      <c r="I55408" s="192"/>
      <c r="J55408" s="192"/>
    </row>
    <row r="55409" spans="9:10" ht="15.75">
      <c r="I55409" s="192"/>
      <c r="J55409" s="192"/>
    </row>
    <row r="55410" spans="9:10" ht="15.75">
      <c r="I55410" s="192"/>
      <c r="J55410" s="192"/>
    </row>
    <row r="55411" spans="9:10" ht="15.75">
      <c r="I55411" s="192"/>
      <c r="J55411" s="192"/>
    </row>
    <row r="55412" spans="9:10" ht="15.75">
      <c r="I55412" s="192"/>
      <c r="J55412" s="192"/>
    </row>
    <row r="55413" spans="9:10" ht="15.75">
      <c r="I55413" s="192"/>
      <c r="J55413" s="192"/>
    </row>
    <row r="55414" spans="9:10" ht="15.75">
      <c r="I55414" s="192"/>
      <c r="J55414" s="192"/>
    </row>
    <row r="55415" spans="9:10" ht="15.75">
      <c r="I55415" s="192"/>
      <c r="J55415" s="192"/>
    </row>
    <row r="55416" spans="9:10" ht="15.75">
      <c r="I55416" s="192"/>
      <c r="J55416" s="192"/>
    </row>
    <row r="55417" spans="9:10" ht="15.75">
      <c r="I55417" s="192"/>
      <c r="J55417" s="192"/>
    </row>
    <row r="55418" spans="9:10" ht="15.75">
      <c r="I55418" s="192"/>
      <c r="J55418" s="192"/>
    </row>
    <row r="55419" spans="9:10" ht="15.75">
      <c r="I55419" s="192"/>
      <c r="J55419" s="192"/>
    </row>
    <row r="55420" spans="9:10" ht="15.75">
      <c r="I55420" s="192"/>
      <c r="J55420" s="192"/>
    </row>
    <row r="55421" spans="9:10" ht="15.75">
      <c r="I55421" s="192"/>
      <c r="J55421" s="192"/>
    </row>
    <row r="55422" spans="9:10" ht="15.75">
      <c r="I55422" s="192"/>
      <c r="J55422" s="192"/>
    </row>
    <row r="55423" spans="9:10" ht="15.75">
      <c r="I55423" s="192"/>
      <c r="J55423" s="192"/>
    </row>
    <row r="55424" spans="9:10" ht="15.75">
      <c r="I55424" s="192"/>
      <c r="J55424" s="192"/>
    </row>
    <row r="55425" spans="9:10" ht="15.75">
      <c r="I55425" s="192"/>
      <c r="J55425" s="192"/>
    </row>
    <row r="55426" spans="9:10" ht="15.75">
      <c r="I55426" s="192"/>
      <c r="J55426" s="192"/>
    </row>
    <row r="55427" spans="9:10" ht="15.75">
      <c r="I55427" s="192"/>
      <c r="J55427" s="192"/>
    </row>
    <row r="55428" spans="9:10" ht="15.75">
      <c r="I55428" s="192"/>
      <c r="J55428" s="192"/>
    </row>
    <row r="55429" spans="9:10" ht="15.75">
      <c r="I55429" s="192"/>
      <c r="J55429" s="192"/>
    </row>
    <row r="55430" spans="9:10" ht="15.75">
      <c r="I55430" s="192"/>
      <c r="J55430" s="192"/>
    </row>
    <row r="55431" spans="9:10" ht="15.75">
      <c r="I55431" s="192"/>
      <c r="J55431" s="192"/>
    </row>
    <row r="55432" spans="9:10" ht="15.75">
      <c r="I55432" s="192"/>
      <c r="J55432" s="192"/>
    </row>
    <row r="55433" spans="9:10" ht="15.75">
      <c r="I55433" s="192"/>
      <c r="J55433" s="192"/>
    </row>
    <row r="55434" spans="9:10" ht="15.75">
      <c r="I55434" s="192"/>
      <c r="J55434" s="192"/>
    </row>
    <row r="55435" spans="9:10" ht="15.75">
      <c r="I55435" s="192"/>
      <c r="J55435" s="192"/>
    </row>
    <row r="55436" spans="9:10" ht="15.75">
      <c r="I55436" s="192"/>
      <c r="J55436" s="192"/>
    </row>
    <row r="55437" spans="9:10" ht="15.75">
      <c r="I55437" s="192"/>
      <c r="J55437" s="192"/>
    </row>
    <row r="55438" spans="9:10" ht="15.75">
      <c r="I55438" s="192"/>
      <c r="J55438" s="192"/>
    </row>
    <row r="55439" spans="9:10" ht="15.75">
      <c r="I55439" s="192"/>
      <c r="J55439" s="192"/>
    </row>
    <row r="55440" spans="9:10" ht="15.75">
      <c r="I55440" s="192"/>
      <c r="J55440" s="192"/>
    </row>
    <row r="55441" spans="9:10" ht="15.75">
      <c r="I55441" s="192"/>
      <c r="J55441" s="192"/>
    </row>
    <row r="55442" spans="9:10" ht="15.75">
      <c r="I55442" s="192"/>
      <c r="J55442" s="192"/>
    </row>
    <row r="55443" spans="9:10" ht="15.75">
      <c r="I55443" s="192"/>
      <c r="J55443" s="192"/>
    </row>
    <row r="55444" spans="9:10" ht="15.75">
      <c r="I55444" s="192"/>
      <c r="J55444" s="192"/>
    </row>
    <row r="55445" spans="9:10" ht="15.75">
      <c r="I55445" s="192"/>
      <c r="J55445" s="192"/>
    </row>
    <row r="55446" spans="9:10" ht="15.75">
      <c r="I55446" s="192"/>
      <c r="J55446" s="192"/>
    </row>
    <row r="55447" spans="9:10" ht="15.75">
      <c r="I55447" s="192"/>
      <c r="J55447" s="192"/>
    </row>
    <row r="55448" spans="9:10" ht="15.75">
      <c r="I55448" s="192"/>
      <c r="J55448" s="192"/>
    </row>
    <row r="55449" spans="9:10" ht="15.75">
      <c r="I55449" s="192"/>
      <c r="J55449" s="192"/>
    </row>
    <row r="55450" spans="9:10" ht="15.75">
      <c r="I55450" s="192"/>
      <c r="J55450" s="192"/>
    </row>
    <row r="55451" spans="9:10" ht="15.75">
      <c r="I55451" s="192"/>
      <c r="J55451" s="192"/>
    </row>
    <row r="55452" spans="9:10" ht="15.75">
      <c r="I55452" s="192"/>
      <c r="J55452" s="192"/>
    </row>
    <row r="55453" spans="9:10" ht="15.75">
      <c r="I55453" s="192"/>
      <c r="J55453" s="192"/>
    </row>
    <row r="55454" spans="9:10" ht="15.75">
      <c r="I55454" s="192"/>
      <c r="J55454" s="192"/>
    </row>
    <row r="55455" spans="9:10" ht="15.75">
      <c r="I55455" s="192"/>
      <c r="J55455" s="192"/>
    </row>
    <row r="55456" spans="9:10" ht="15.75">
      <c r="I55456" s="192"/>
      <c r="J55456" s="192"/>
    </row>
    <row r="55457" spans="9:10" ht="15.75">
      <c r="I55457" s="192"/>
      <c r="J55457" s="192"/>
    </row>
    <row r="55458" spans="9:10" ht="15.75">
      <c r="I55458" s="192"/>
      <c r="J55458" s="192"/>
    </row>
    <row r="55459" spans="9:10" ht="15.75">
      <c r="I55459" s="192"/>
      <c r="J55459" s="192"/>
    </row>
    <row r="55460" spans="9:10" ht="15.75">
      <c r="I55460" s="192"/>
      <c r="J55460" s="192"/>
    </row>
    <row r="55461" spans="9:10" ht="15.75">
      <c r="I55461" s="192"/>
      <c r="J55461" s="192"/>
    </row>
    <row r="55462" spans="9:10" ht="15.75">
      <c r="I55462" s="192"/>
      <c r="J55462" s="192"/>
    </row>
    <row r="55463" spans="9:10" ht="15.75">
      <c r="I55463" s="192"/>
      <c r="J55463" s="192"/>
    </row>
    <row r="55464" spans="9:10" ht="15.75">
      <c r="I55464" s="192"/>
      <c r="J55464" s="192"/>
    </row>
    <row r="55465" spans="9:10" ht="15.75">
      <c r="I55465" s="192"/>
      <c r="J55465" s="192"/>
    </row>
    <row r="55466" spans="9:10" ht="15.75">
      <c r="I55466" s="192"/>
      <c r="J55466" s="192"/>
    </row>
    <row r="55467" spans="9:10" ht="15.75">
      <c r="I55467" s="192"/>
      <c r="J55467" s="192"/>
    </row>
    <row r="55468" spans="9:10" ht="15.75">
      <c r="I55468" s="192"/>
      <c r="J55468" s="192"/>
    </row>
    <row r="55469" spans="9:10" ht="15.75">
      <c r="I55469" s="192"/>
      <c r="J55469" s="192"/>
    </row>
    <row r="55470" spans="9:10" ht="15.75">
      <c r="I55470" s="192"/>
      <c r="J55470" s="192"/>
    </row>
    <row r="55471" spans="9:10" ht="15.75">
      <c r="I55471" s="192"/>
      <c r="J55471" s="192"/>
    </row>
    <row r="55472" spans="9:10" ht="15.75">
      <c r="I55472" s="192"/>
      <c r="J55472" s="192"/>
    </row>
    <row r="55473" spans="9:10" ht="15.75">
      <c r="I55473" s="192"/>
      <c r="J55473" s="192"/>
    </row>
    <row r="55474" spans="9:10" ht="15.75">
      <c r="I55474" s="192"/>
      <c r="J55474" s="192"/>
    </row>
    <row r="55475" spans="9:10" ht="15.75">
      <c r="I55475" s="192"/>
      <c r="J55475" s="192"/>
    </row>
    <row r="55476" spans="9:10" ht="15.75">
      <c r="I55476" s="192"/>
      <c r="J55476" s="192"/>
    </row>
    <row r="55477" spans="9:10" ht="15.75">
      <c r="I55477" s="192"/>
      <c r="J55477" s="192"/>
    </row>
    <row r="55478" spans="9:10" ht="15.75">
      <c r="I55478" s="192"/>
      <c r="J55478" s="192"/>
    </row>
    <row r="55479" spans="9:10" ht="15.75">
      <c r="I55479" s="192"/>
      <c r="J55479" s="192"/>
    </row>
    <row r="55480" spans="9:10" ht="15.75">
      <c r="I55480" s="192"/>
      <c r="J55480" s="192"/>
    </row>
    <row r="55481" spans="9:10" ht="15.75">
      <c r="I55481" s="192"/>
      <c r="J55481" s="192"/>
    </row>
    <row r="55482" spans="9:10" ht="15.75">
      <c r="I55482" s="192"/>
      <c r="J55482" s="192"/>
    </row>
    <row r="55483" spans="9:10" ht="15.75">
      <c r="I55483" s="192"/>
      <c r="J55483" s="192"/>
    </row>
    <row r="55484" spans="9:10" ht="15.75">
      <c r="I55484" s="192"/>
      <c r="J55484" s="192"/>
    </row>
    <row r="55485" spans="9:10" ht="15.75">
      <c r="I55485" s="192"/>
      <c r="J55485" s="192"/>
    </row>
    <row r="55486" spans="9:10" ht="15.75">
      <c r="I55486" s="192"/>
      <c r="J55486" s="192"/>
    </row>
    <row r="55487" spans="9:10" ht="15.75">
      <c r="I55487" s="192"/>
      <c r="J55487" s="192"/>
    </row>
    <row r="55488" spans="9:10" ht="15.75">
      <c r="I55488" s="192"/>
      <c r="J55488" s="192"/>
    </row>
    <row r="55489" spans="9:10" ht="15.75">
      <c r="I55489" s="192"/>
      <c r="J55489" s="192"/>
    </row>
    <row r="55490" spans="9:10" ht="15.75">
      <c r="I55490" s="192"/>
      <c r="J55490" s="192"/>
    </row>
    <row r="55491" spans="9:10" ht="15.75">
      <c r="I55491" s="192"/>
      <c r="J55491" s="192"/>
    </row>
    <row r="55492" spans="9:10" ht="15.75">
      <c r="I55492" s="192"/>
      <c r="J55492" s="192"/>
    </row>
    <row r="55493" spans="9:10" ht="15.75">
      <c r="I55493" s="192"/>
      <c r="J55493" s="192"/>
    </row>
    <row r="55494" spans="9:10" ht="15.75">
      <c r="I55494" s="192"/>
      <c r="J55494" s="192"/>
    </row>
    <row r="55495" spans="9:10" ht="15.75">
      <c r="I55495" s="192"/>
      <c r="J55495" s="192"/>
    </row>
    <row r="55496" spans="9:10" ht="15.75">
      <c r="I55496" s="192"/>
      <c r="J55496" s="192"/>
    </row>
    <row r="55497" spans="9:10" ht="15.75">
      <c r="I55497" s="192"/>
      <c r="J55497" s="192"/>
    </row>
    <row r="55498" spans="9:10" ht="15.75">
      <c r="I55498" s="192"/>
      <c r="J55498" s="192"/>
    </row>
    <row r="55499" spans="9:10" ht="15.75">
      <c r="I55499" s="192"/>
      <c r="J55499" s="192"/>
    </row>
    <row r="55500" spans="9:10" ht="15.75">
      <c r="I55500" s="192"/>
      <c r="J55500" s="192"/>
    </row>
    <row r="55501" spans="9:10" ht="15.75">
      <c r="I55501" s="192"/>
      <c r="J55501" s="192"/>
    </row>
    <row r="55502" spans="9:10" ht="15.75">
      <c r="I55502" s="192"/>
      <c r="J55502" s="192"/>
    </row>
    <row r="55503" spans="9:10" ht="15.75">
      <c r="I55503" s="192"/>
      <c r="J55503" s="192"/>
    </row>
    <row r="55504" spans="9:10" ht="15.75">
      <c r="I55504" s="192"/>
      <c r="J55504" s="192"/>
    </row>
    <row r="55505" spans="9:10" ht="15.75">
      <c r="I55505" s="192"/>
      <c r="J55505" s="192"/>
    </row>
    <row r="55506" spans="9:10" ht="15.75">
      <c r="I55506" s="192"/>
      <c r="J55506" s="192"/>
    </row>
    <row r="55507" spans="9:10" ht="15.75">
      <c r="I55507" s="192"/>
      <c r="J55507" s="192"/>
    </row>
    <row r="55508" spans="9:10" ht="15.75">
      <c r="I55508" s="192"/>
      <c r="J55508" s="192"/>
    </row>
    <row r="55509" spans="9:10" ht="15.75">
      <c r="I55509" s="192"/>
      <c r="J55509" s="192"/>
    </row>
    <row r="55510" spans="9:10" ht="15.75">
      <c r="I55510" s="192"/>
      <c r="J55510" s="192"/>
    </row>
    <row r="55511" spans="9:10" ht="15.75">
      <c r="I55511" s="192"/>
      <c r="J55511" s="192"/>
    </row>
    <row r="55512" spans="9:10" ht="15.75">
      <c r="I55512" s="192"/>
      <c r="J55512" s="192"/>
    </row>
    <row r="55513" spans="9:10" ht="15.75">
      <c r="I55513" s="192"/>
      <c r="J55513" s="192"/>
    </row>
    <row r="55514" spans="9:10" ht="15.75">
      <c r="I55514" s="192"/>
      <c r="J55514" s="192"/>
    </row>
    <row r="55515" spans="9:10" ht="15.75">
      <c r="I55515" s="192"/>
      <c r="J55515" s="192"/>
    </row>
    <row r="55516" spans="9:10" ht="15.75">
      <c r="I55516" s="192"/>
      <c r="J55516" s="192"/>
    </row>
    <row r="55517" spans="9:10" ht="15.75">
      <c r="I55517" s="192"/>
      <c r="J55517" s="192"/>
    </row>
    <row r="55518" spans="9:10" ht="15.75">
      <c r="I55518" s="192"/>
      <c r="J55518" s="192"/>
    </row>
    <row r="55519" spans="9:10" ht="15.75">
      <c r="I55519" s="192"/>
      <c r="J55519" s="192"/>
    </row>
    <row r="55520" spans="9:10" ht="15.75">
      <c r="I55520" s="192"/>
      <c r="J55520" s="192"/>
    </row>
    <row r="55521" spans="9:10" ht="15.75">
      <c r="I55521" s="192"/>
      <c r="J55521" s="192"/>
    </row>
    <row r="55522" spans="9:10" ht="15.75">
      <c r="I55522" s="192"/>
      <c r="J55522" s="192"/>
    </row>
    <row r="55523" spans="9:10" ht="15.75">
      <c r="I55523" s="192"/>
      <c r="J55523" s="192"/>
    </row>
    <row r="55524" spans="9:10" ht="15.75">
      <c r="I55524" s="192"/>
      <c r="J55524" s="192"/>
    </row>
    <row r="55525" spans="9:10" ht="15.75">
      <c r="I55525" s="192"/>
      <c r="J55525" s="192"/>
    </row>
    <row r="55526" spans="9:10" ht="15.75">
      <c r="I55526" s="192"/>
      <c r="J55526" s="192"/>
    </row>
    <row r="55527" spans="9:10" ht="15.75">
      <c r="I55527" s="192"/>
      <c r="J55527" s="192"/>
    </row>
    <row r="55528" spans="9:10" ht="15.75">
      <c r="I55528" s="192"/>
      <c r="J55528" s="192"/>
    </row>
    <row r="55529" spans="9:10" ht="15.75">
      <c r="I55529" s="192"/>
      <c r="J55529" s="192"/>
    </row>
    <row r="55530" spans="9:10" ht="15.75">
      <c r="I55530" s="192"/>
      <c r="J55530" s="192"/>
    </row>
    <row r="55531" spans="9:10" ht="15.75">
      <c r="I55531" s="192"/>
      <c r="J55531" s="192"/>
    </row>
    <row r="55532" spans="9:10" ht="15.75">
      <c r="I55532" s="192"/>
      <c r="J55532" s="192"/>
    </row>
    <row r="55533" spans="9:10" ht="15.75">
      <c r="I55533" s="192"/>
      <c r="J55533" s="192"/>
    </row>
    <row r="55534" spans="9:10" ht="15.75">
      <c r="I55534" s="192"/>
      <c r="J55534" s="192"/>
    </row>
    <row r="55535" spans="9:10" ht="15.75">
      <c r="I55535" s="192"/>
      <c r="J55535" s="192"/>
    </row>
    <row r="55536" spans="9:10" ht="15.75">
      <c r="I55536" s="192"/>
      <c r="J55536" s="192"/>
    </row>
    <row r="55537" spans="9:10" ht="15.75">
      <c r="I55537" s="192"/>
      <c r="J55537" s="192"/>
    </row>
    <row r="55538" spans="9:10" ht="15.75">
      <c r="I55538" s="192"/>
      <c r="J55538" s="192"/>
    </row>
    <row r="55539" spans="9:10" ht="15.75">
      <c r="I55539" s="192"/>
      <c r="J55539" s="192"/>
    </row>
    <row r="55540" spans="9:10" ht="15.75">
      <c r="I55540" s="192"/>
      <c r="J55540" s="192"/>
    </row>
    <row r="55541" spans="9:10" ht="15.75">
      <c r="I55541" s="192"/>
      <c r="J55541" s="192"/>
    </row>
    <row r="55542" spans="9:10" ht="15.75">
      <c r="I55542" s="192"/>
      <c r="J55542" s="192"/>
    </row>
    <row r="55543" spans="9:10" ht="15.75">
      <c r="I55543" s="192"/>
      <c r="J55543" s="192"/>
    </row>
    <row r="55544" spans="9:10" ht="15.75">
      <c r="I55544" s="192"/>
      <c r="J55544" s="192"/>
    </row>
    <row r="55545" spans="9:10" ht="15.75">
      <c r="I55545" s="192"/>
      <c r="J55545" s="192"/>
    </row>
    <row r="55546" spans="9:10" ht="15.75">
      <c r="I55546" s="192"/>
      <c r="J55546" s="192"/>
    </row>
    <row r="55547" spans="9:10" ht="15.75">
      <c r="I55547" s="192"/>
      <c r="J55547" s="192"/>
    </row>
    <row r="55548" spans="9:10" ht="15.75">
      <c r="I55548" s="192"/>
      <c r="J55548" s="192"/>
    </row>
    <row r="55549" spans="9:10" ht="15.75">
      <c r="I55549" s="192"/>
      <c r="J55549" s="192"/>
    </row>
    <row r="55550" spans="9:10" ht="15.75">
      <c r="I55550" s="192"/>
      <c r="J55550" s="192"/>
    </row>
    <row r="55551" spans="9:10" ht="15.75">
      <c r="I55551" s="192"/>
      <c r="J55551" s="192"/>
    </row>
    <row r="55552" spans="9:10" ht="15.75">
      <c r="I55552" s="192"/>
      <c r="J55552" s="192"/>
    </row>
    <row r="55553" spans="9:10" ht="15.75">
      <c r="I55553" s="192"/>
      <c r="J55553" s="192"/>
    </row>
    <row r="55554" spans="9:10" ht="15.75">
      <c r="I55554" s="192"/>
      <c r="J55554" s="192"/>
    </row>
    <row r="55555" spans="9:10" ht="15.75">
      <c r="I55555" s="192"/>
      <c r="J55555" s="192"/>
    </row>
    <row r="55556" spans="9:10" ht="15.75">
      <c r="I55556" s="192"/>
      <c r="J55556" s="192"/>
    </row>
    <row r="55557" spans="9:10" ht="15.75">
      <c r="I55557" s="192"/>
      <c r="J55557" s="192"/>
    </row>
    <row r="55558" spans="9:10" ht="15.75">
      <c r="I55558" s="192"/>
      <c r="J55558" s="192"/>
    </row>
    <row r="55559" spans="9:10" ht="15.75">
      <c r="I55559" s="192"/>
      <c r="J55559" s="192"/>
    </row>
    <row r="55560" spans="9:10" ht="15.75">
      <c r="I55560" s="192"/>
      <c r="J55560" s="192"/>
    </row>
    <row r="55561" spans="9:10" ht="15.75">
      <c r="I55561" s="192"/>
      <c r="J55561" s="192"/>
    </row>
    <row r="55562" spans="9:10" ht="15.75">
      <c r="I55562" s="192"/>
      <c r="J55562" s="192"/>
    </row>
    <row r="55563" spans="9:10" ht="15.75">
      <c r="I55563" s="192"/>
      <c r="J55563" s="192"/>
    </row>
    <row r="55564" spans="9:10" ht="15.75">
      <c r="I55564" s="192"/>
      <c r="J55564" s="192"/>
    </row>
    <row r="55565" spans="9:10" ht="15.75">
      <c r="I55565" s="192"/>
      <c r="J55565" s="192"/>
    </row>
    <row r="55566" spans="9:10" ht="15.75">
      <c r="I55566" s="192"/>
      <c r="J55566" s="192"/>
    </row>
    <row r="55567" spans="9:10" ht="15.75">
      <c r="I55567" s="192"/>
      <c r="J55567" s="192"/>
    </row>
    <row r="55568" spans="9:10" ht="15.75">
      <c r="I55568" s="192"/>
      <c r="J55568" s="192"/>
    </row>
    <row r="55569" spans="9:10" ht="15.75">
      <c r="I55569" s="192"/>
      <c r="J55569" s="192"/>
    </row>
    <row r="55570" spans="9:10" ht="15.75">
      <c r="I55570" s="192"/>
      <c r="J55570" s="192"/>
    </row>
    <row r="55571" spans="9:10" ht="15.75">
      <c r="I55571" s="192"/>
      <c r="J55571" s="192"/>
    </row>
    <row r="55572" spans="9:10" ht="15.75">
      <c r="I55572" s="192"/>
      <c r="J55572" s="192"/>
    </row>
    <row r="55573" spans="9:10" ht="15.75">
      <c r="I55573" s="192"/>
      <c r="J55573" s="192"/>
    </row>
    <row r="55574" spans="9:10" ht="15.75">
      <c r="I55574" s="192"/>
      <c r="J55574" s="192"/>
    </row>
    <row r="55575" spans="9:10" ht="15.75">
      <c r="I55575" s="192"/>
      <c r="J55575" s="192"/>
    </row>
    <row r="55576" spans="9:10" ht="15.75">
      <c r="I55576" s="192"/>
      <c r="J55576" s="192"/>
    </row>
    <row r="55577" spans="9:10" ht="15.75">
      <c r="I55577" s="192"/>
      <c r="J55577" s="192"/>
    </row>
    <row r="55578" spans="9:10" ht="15.75">
      <c r="I55578" s="192"/>
      <c r="J55578" s="192"/>
    </row>
    <row r="55579" spans="9:10" ht="15.75">
      <c r="I55579" s="192"/>
      <c r="J55579" s="192"/>
    </row>
    <row r="55580" spans="9:10" ht="15.75">
      <c r="I55580" s="192"/>
      <c r="J55580" s="192"/>
    </row>
    <row r="55581" spans="9:10" ht="15.75">
      <c r="I55581" s="192"/>
      <c r="J55581" s="192"/>
    </row>
    <row r="55582" spans="9:10" ht="15.75">
      <c r="I55582" s="192"/>
      <c r="J55582" s="192"/>
    </row>
    <row r="55583" spans="9:10" ht="15.75">
      <c r="I55583" s="192"/>
      <c r="J55583" s="192"/>
    </row>
    <row r="55584" spans="9:10" ht="15.75">
      <c r="I55584" s="192"/>
      <c r="J55584" s="192"/>
    </row>
    <row r="55585" spans="9:10" ht="15.75">
      <c r="I55585" s="192"/>
      <c r="J55585" s="192"/>
    </row>
    <row r="55586" spans="9:10" ht="15.75">
      <c r="I55586" s="192"/>
      <c r="J55586" s="192"/>
    </row>
    <row r="55587" spans="9:10" ht="15.75">
      <c r="I55587" s="192"/>
      <c r="J55587" s="192"/>
    </row>
    <row r="55588" spans="9:10" ht="15.75">
      <c r="I55588" s="192"/>
      <c r="J55588" s="192"/>
    </row>
    <row r="55589" spans="9:10" ht="15.75">
      <c r="I55589" s="192"/>
      <c r="J55589" s="192"/>
    </row>
    <row r="55590" spans="9:10" ht="15.75">
      <c r="I55590" s="192"/>
      <c r="J55590" s="192"/>
    </row>
    <row r="55591" spans="9:10" ht="15.75">
      <c r="I55591" s="192"/>
      <c r="J55591" s="192"/>
    </row>
    <row r="55592" spans="9:10" ht="15.75">
      <c r="I55592" s="192"/>
      <c r="J55592" s="192"/>
    </row>
    <row r="55593" spans="9:10" ht="15.75">
      <c r="I55593" s="192"/>
      <c r="J55593" s="192"/>
    </row>
    <row r="55594" spans="9:10" ht="15.75">
      <c r="I55594" s="192"/>
      <c r="J55594" s="192"/>
    </row>
    <row r="55595" spans="9:10" ht="15.75">
      <c r="I55595" s="192"/>
      <c r="J55595" s="192"/>
    </row>
    <row r="55596" spans="9:10" ht="15.75">
      <c r="I55596" s="192"/>
      <c r="J55596" s="192"/>
    </row>
    <row r="55597" spans="9:10" ht="15.75">
      <c r="I55597" s="192"/>
      <c r="J55597" s="192"/>
    </row>
    <row r="55598" spans="9:10" ht="15.75">
      <c r="I55598" s="192"/>
      <c r="J55598" s="192"/>
    </row>
    <row r="55599" spans="9:10" ht="15.75">
      <c r="I55599" s="192"/>
      <c r="J55599" s="192"/>
    </row>
    <row r="55600" spans="9:10" ht="15.75">
      <c r="I55600" s="192"/>
      <c r="J55600" s="192"/>
    </row>
    <row r="55601" spans="9:10" ht="15.75">
      <c r="I55601" s="192"/>
      <c r="J55601" s="192"/>
    </row>
    <row r="55602" spans="9:10" ht="15.75">
      <c r="I55602" s="192"/>
      <c r="J55602" s="192"/>
    </row>
    <row r="55603" spans="9:10" ht="15.75">
      <c r="I55603" s="192"/>
      <c r="J55603" s="192"/>
    </row>
    <row r="55604" spans="9:10" ht="15.75">
      <c r="I55604" s="192"/>
      <c r="J55604" s="192"/>
    </row>
    <row r="55605" spans="9:10" ht="15.75">
      <c r="I55605" s="192"/>
      <c r="J55605" s="192"/>
    </row>
    <row r="55606" spans="9:10" ht="15.75">
      <c r="I55606" s="192"/>
      <c r="J55606" s="192"/>
    </row>
    <row r="55607" spans="9:10" ht="15.75">
      <c r="I55607" s="192"/>
      <c r="J55607" s="192"/>
    </row>
    <row r="55608" spans="9:10" ht="15.75">
      <c r="I55608" s="192"/>
      <c r="J55608" s="192"/>
    </row>
    <row r="55609" spans="9:10" ht="15.75">
      <c r="I55609" s="192"/>
      <c r="J55609" s="192"/>
    </row>
    <row r="55610" spans="9:10" ht="15.75">
      <c r="I55610" s="192"/>
      <c r="J55610" s="192"/>
    </row>
    <row r="55611" spans="9:10" ht="15.75">
      <c r="I55611" s="192"/>
      <c r="J55611" s="192"/>
    </row>
    <row r="55612" spans="9:10" ht="15.75">
      <c r="I55612" s="192"/>
      <c r="J55612" s="192"/>
    </row>
    <row r="55613" spans="9:10" ht="15.75">
      <c r="I55613" s="192"/>
      <c r="J55613" s="192"/>
    </row>
    <row r="55614" spans="9:10" ht="15.75">
      <c r="I55614" s="192"/>
      <c r="J55614" s="192"/>
    </row>
    <row r="55615" spans="9:10" ht="15.75">
      <c r="I55615" s="192"/>
      <c r="J55615" s="192"/>
    </row>
    <row r="55616" spans="9:10" ht="15.75">
      <c r="I55616" s="192"/>
      <c r="J55616" s="192"/>
    </row>
    <row r="55617" spans="9:10" ht="15.75">
      <c r="I55617" s="192"/>
      <c r="J55617" s="192"/>
    </row>
    <row r="55618" spans="9:10" ht="15.75">
      <c r="I55618" s="192"/>
      <c r="J55618" s="192"/>
    </row>
    <row r="55619" spans="9:10" ht="15.75">
      <c r="I55619" s="192"/>
      <c r="J55619" s="192"/>
    </row>
    <row r="55620" spans="9:10" ht="15.75">
      <c r="I55620" s="192"/>
      <c r="J55620" s="192"/>
    </row>
    <row r="55621" spans="9:10" ht="15.75">
      <c r="I55621" s="192"/>
      <c r="J55621" s="192"/>
    </row>
    <row r="55622" spans="9:10" ht="15.75">
      <c r="I55622" s="192"/>
      <c r="J55622" s="192"/>
    </row>
    <row r="55623" spans="9:10" ht="15.75">
      <c r="I55623" s="192"/>
      <c r="J55623" s="192"/>
    </row>
    <row r="55624" spans="9:10" ht="15.75">
      <c r="I55624" s="192"/>
      <c r="J55624" s="192"/>
    </row>
    <row r="55625" spans="9:10" ht="15.75">
      <c r="I55625" s="192"/>
      <c r="J55625" s="192"/>
    </row>
    <row r="55626" spans="9:10" ht="15.75">
      <c r="I55626" s="192"/>
      <c r="J55626" s="192"/>
    </row>
    <row r="55627" spans="9:10" ht="15.75">
      <c r="I55627" s="192"/>
      <c r="J55627" s="192"/>
    </row>
    <row r="55628" spans="9:10" ht="15.75">
      <c r="I55628" s="192"/>
      <c r="J55628" s="192"/>
    </row>
    <row r="55629" spans="9:10" ht="15.75">
      <c r="I55629" s="192"/>
      <c r="J55629" s="192"/>
    </row>
    <row r="55630" spans="9:10" ht="15.75">
      <c r="I55630" s="192"/>
      <c r="J55630" s="192"/>
    </row>
    <row r="55631" spans="9:10" ht="15.75">
      <c r="I55631" s="192"/>
      <c r="J55631" s="192"/>
    </row>
    <row r="55632" spans="9:10" ht="15.75">
      <c r="I55632" s="192"/>
      <c r="J55632" s="192"/>
    </row>
    <row r="55633" spans="9:10" ht="15.75">
      <c r="I55633" s="192"/>
      <c r="J55633" s="192"/>
    </row>
    <row r="55634" spans="9:10" ht="15.75">
      <c r="I55634" s="192"/>
      <c r="J55634" s="192"/>
    </row>
    <row r="55635" spans="9:10" ht="15.75">
      <c r="I55635" s="192"/>
      <c r="J55635" s="192"/>
    </row>
    <row r="55636" spans="9:10" ht="15.75">
      <c r="I55636" s="192"/>
      <c r="J55636" s="192"/>
    </row>
    <row r="55637" spans="9:10" ht="15.75">
      <c r="I55637" s="192"/>
      <c r="J55637" s="192"/>
    </row>
    <row r="55638" spans="9:10" ht="15.75">
      <c r="I55638" s="192"/>
      <c r="J55638" s="192"/>
    </row>
    <row r="55639" spans="9:10" ht="15.75">
      <c r="I55639" s="192"/>
      <c r="J55639" s="192"/>
    </row>
    <row r="55640" spans="9:10" ht="15.75">
      <c r="I55640" s="192"/>
      <c r="J55640" s="192"/>
    </row>
    <row r="55641" spans="9:10" ht="15.75">
      <c r="I55641" s="192"/>
      <c r="J55641" s="192"/>
    </row>
    <row r="55642" spans="9:10" ht="15.75">
      <c r="I55642" s="192"/>
      <c r="J55642" s="192"/>
    </row>
    <row r="55643" spans="9:10" ht="15.75">
      <c r="I55643" s="192"/>
      <c r="J55643" s="192"/>
    </row>
    <row r="55644" spans="9:10" ht="15.75">
      <c r="I55644" s="192"/>
      <c r="J55644" s="192"/>
    </row>
    <row r="55645" spans="9:10" ht="15.75">
      <c r="I55645" s="192"/>
      <c r="J55645" s="192"/>
    </row>
    <row r="55646" spans="9:10" ht="15.75">
      <c r="I55646" s="192"/>
      <c r="J55646" s="192"/>
    </row>
    <row r="55647" spans="9:10" ht="15.75">
      <c r="I55647" s="192"/>
      <c r="J55647" s="192"/>
    </row>
    <row r="55648" spans="9:10" ht="15.75">
      <c r="I55648" s="192"/>
      <c r="J55648" s="192"/>
    </row>
    <row r="55649" spans="9:10" ht="15.75">
      <c r="I55649" s="192"/>
      <c r="J55649" s="192"/>
    </row>
    <row r="55650" spans="9:10" ht="15.75">
      <c r="I55650" s="192"/>
      <c r="J55650" s="192"/>
    </row>
    <row r="55651" spans="9:10" ht="15.75">
      <c r="I55651" s="192"/>
      <c r="J55651" s="192"/>
    </row>
    <row r="55652" spans="9:10" ht="15.75">
      <c r="I55652" s="192"/>
      <c r="J55652" s="192"/>
    </row>
    <row r="55653" spans="9:10" ht="15.75">
      <c r="I55653" s="192"/>
      <c r="J55653" s="192"/>
    </row>
    <row r="55654" spans="9:10" ht="15.75">
      <c r="I55654" s="192"/>
      <c r="J55654" s="192"/>
    </row>
    <row r="55655" spans="9:10" ht="15.75">
      <c r="I55655" s="192"/>
      <c r="J55655" s="192"/>
    </row>
    <row r="55656" spans="9:10" ht="15.75">
      <c r="I55656" s="192"/>
      <c r="J55656" s="192"/>
    </row>
    <row r="55657" spans="9:10" ht="15.75">
      <c r="I55657" s="192"/>
      <c r="J55657" s="192"/>
    </row>
    <row r="55658" spans="9:10" ht="15.75">
      <c r="I55658" s="192"/>
      <c r="J55658" s="192"/>
    </row>
    <row r="55659" spans="9:10" ht="15.75">
      <c r="I55659" s="192"/>
      <c r="J55659" s="192"/>
    </row>
    <row r="55660" spans="9:10" ht="15.75">
      <c r="I55660" s="192"/>
      <c r="J55660" s="192"/>
    </row>
    <row r="55661" spans="9:10" ht="15.75">
      <c r="I55661" s="192"/>
      <c r="J55661" s="192"/>
    </row>
    <row r="55662" spans="9:10" ht="15.75">
      <c r="I55662" s="192"/>
      <c r="J55662" s="192"/>
    </row>
    <row r="55663" spans="9:10" ht="15.75">
      <c r="I55663" s="192"/>
      <c r="J55663" s="192"/>
    </row>
    <row r="55664" spans="9:10" ht="15.75">
      <c r="I55664" s="192"/>
      <c r="J55664" s="192"/>
    </row>
    <row r="55665" spans="9:10" ht="15.75">
      <c r="I55665" s="192"/>
      <c r="J55665" s="192"/>
    </row>
    <row r="55666" spans="9:10" ht="15.75">
      <c r="I55666" s="192"/>
      <c r="J55666" s="192"/>
    </row>
    <row r="55667" spans="9:10" ht="15.75">
      <c r="I55667" s="192"/>
      <c r="J55667" s="192"/>
    </row>
    <row r="55668" spans="9:10" ht="15.75">
      <c r="I55668" s="192"/>
      <c r="J55668" s="192"/>
    </row>
    <row r="55669" spans="9:10" ht="15.75">
      <c r="I55669" s="192"/>
      <c r="J55669" s="192"/>
    </row>
    <row r="55670" spans="9:10" ht="15.75">
      <c r="I55670" s="192"/>
      <c r="J55670" s="192"/>
    </row>
    <row r="55671" spans="9:10" ht="15.75">
      <c r="I55671" s="192"/>
      <c r="J55671" s="192"/>
    </row>
    <row r="55672" spans="9:10" ht="15.75">
      <c r="I55672" s="192"/>
      <c r="J55672" s="192"/>
    </row>
    <row r="55673" spans="9:10" ht="15.75">
      <c r="I55673" s="192"/>
      <c r="J55673" s="192"/>
    </row>
    <row r="55674" spans="9:10" ht="15.75">
      <c r="I55674" s="192"/>
      <c r="J55674" s="192"/>
    </row>
    <row r="55675" spans="9:10" ht="15.75">
      <c r="I55675" s="192"/>
      <c r="J55675" s="192"/>
    </row>
    <row r="55676" spans="9:10" ht="15.75">
      <c r="I55676" s="192"/>
      <c r="J55676" s="192"/>
    </row>
    <row r="55677" spans="9:10" ht="15.75">
      <c r="I55677" s="192"/>
      <c r="J55677" s="192"/>
    </row>
    <row r="55678" spans="9:10" ht="15.75">
      <c r="I55678" s="192"/>
      <c r="J55678" s="192"/>
    </row>
    <row r="55679" spans="9:10" ht="15.75">
      <c r="I55679" s="192"/>
      <c r="J55679" s="192"/>
    </row>
    <row r="55680" spans="9:10" ht="15.75">
      <c r="I55680" s="192"/>
      <c r="J55680" s="192"/>
    </row>
    <row r="55681" spans="9:10" ht="15.75">
      <c r="I55681" s="192"/>
      <c r="J55681" s="192"/>
    </row>
    <row r="55682" spans="9:10" ht="15.75">
      <c r="I55682" s="192"/>
      <c r="J55682" s="192"/>
    </row>
    <row r="55683" spans="9:10" ht="15.75">
      <c r="I55683" s="192"/>
      <c r="J55683" s="192"/>
    </row>
    <row r="55684" spans="9:10" ht="15.75">
      <c r="I55684" s="192"/>
      <c r="J55684" s="192"/>
    </row>
    <row r="55685" spans="9:10" ht="15.75">
      <c r="I55685" s="192"/>
      <c r="J55685" s="192"/>
    </row>
    <row r="55686" spans="9:10" ht="15.75">
      <c r="I55686" s="192"/>
      <c r="J55686" s="192"/>
    </row>
    <row r="55687" spans="9:10" ht="15.75">
      <c r="I55687" s="192"/>
      <c r="J55687" s="192"/>
    </row>
    <row r="55688" spans="9:10" ht="15.75">
      <c r="I55688" s="192"/>
      <c r="J55688" s="192"/>
    </row>
    <row r="55689" spans="9:10" ht="15.75">
      <c r="I55689" s="192"/>
      <c r="J55689" s="192"/>
    </row>
    <row r="55690" spans="9:10" ht="15.75">
      <c r="I55690" s="192"/>
      <c r="J55690" s="192"/>
    </row>
    <row r="55691" spans="9:10" ht="15.75">
      <c r="I55691" s="192"/>
      <c r="J55691" s="192"/>
    </row>
    <row r="55692" spans="9:10" ht="15.75">
      <c r="I55692" s="192"/>
      <c r="J55692" s="192"/>
    </row>
    <row r="55693" spans="9:10" ht="15.75">
      <c r="I55693" s="192"/>
      <c r="J55693" s="192"/>
    </row>
    <row r="55694" spans="9:10" ht="15.75">
      <c r="I55694" s="192"/>
      <c r="J55694" s="192"/>
    </row>
    <row r="55695" spans="9:10" ht="15.75">
      <c r="I55695" s="192"/>
      <c r="J55695" s="192"/>
    </row>
    <row r="55696" spans="9:10" ht="15.75">
      <c r="I55696" s="192"/>
      <c r="J55696" s="192"/>
    </row>
    <row r="55697" spans="9:10" ht="15.75">
      <c r="I55697" s="192"/>
      <c r="J55697" s="192"/>
    </row>
    <row r="55698" spans="9:10" ht="15.75">
      <c r="I55698" s="192"/>
      <c r="J55698" s="192"/>
    </row>
    <row r="55699" spans="9:10" ht="15.75">
      <c r="I55699" s="192"/>
      <c r="J55699" s="192"/>
    </row>
    <row r="55700" spans="9:10" ht="15.75">
      <c r="I55700" s="192"/>
      <c r="J55700" s="192"/>
    </row>
    <row r="55701" spans="9:10" ht="15.75">
      <c r="I55701" s="192"/>
      <c r="J55701" s="192"/>
    </row>
    <row r="55702" spans="9:10" ht="15.75">
      <c r="I55702" s="192"/>
      <c r="J55702" s="192"/>
    </row>
    <row r="55703" spans="9:10" ht="15.75">
      <c r="I55703" s="192"/>
      <c r="J55703" s="192"/>
    </row>
    <row r="55704" spans="9:10" ht="15.75">
      <c r="I55704" s="192"/>
      <c r="J55704" s="192"/>
    </row>
    <row r="55705" spans="9:10" ht="15.75">
      <c r="I55705" s="192"/>
      <c r="J55705" s="192"/>
    </row>
    <row r="55706" spans="9:10" ht="15.75">
      <c r="I55706" s="192"/>
      <c r="J55706" s="192"/>
    </row>
    <row r="55707" spans="9:10" ht="15.75">
      <c r="I55707" s="192"/>
      <c r="J55707" s="192"/>
    </row>
    <row r="55708" spans="9:10" ht="15.75">
      <c r="I55708" s="192"/>
      <c r="J55708" s="192"/>
    </row>
    <row r="55709" spans="9:10" ht="15.75">
      <c r="I55709" s="192"/>
      <c r="J55709" s="192"/>
    </row>
    <row r="55710" spans="9:10" ht="15.75">
      <c r="I55710" s="192"/>
      <c r="J55710" s="192"/>
    </row>
    <row r="55711" spans="9:10" ht="15.75">
      <c r="I55711" s="192"/>
      <c r="J55711" s="192"/>
    </row>
    <row r="55712" spans="9:10" ht="15.75">
      <c r="I55712" s="192"/>
      <c r="J55712" s="192"/>
    </row>
    <row r="55713" spans="9:10" ht="15.75">
      <c r="I55713" s="192"/>
      <c r="J55713" s="192"/>
    </row>
    <row r="55714" spans="9:10" ht="15.75">
      <c r="I55714" s="192"/>
      <c r="J55714" s="192"/>
    </row>
    <row r="55715" spans="9:10" ht="15.75">
      <c r="I55715" s="192"/>
      <c r="J55715" s="192"/>
    </row>
    <row r="55716" spans="9:10" ht="15.75">
      <c r="I55716" s="192"/>
      <c r="J55716" s="192"/>
    </row>
    <row r="55717" spans="9:10" ht="15.75">
      <c r="I55717" s="192"/>
      <c r="J55717" s="192"/>
    </row>
    <row r="55718" spans="9:10" ht="15.75">
      <c r="I55718" s="192"/>
      <c r="J55718" s="192"/>
    </row>
    <row r="55719" spans="9:10" ht="15.75">
      <c r="I55719" s="192"/>
      <c r="J55719" s="192"/>
    </row>
    <row r="55720" spans="9:10" ht="15.75">
      <c r="I55720" s="192"/>
      <c r="J55720" s="192"/>
    </row>
    <row r="55721" spans="9:10" ht="15.75">
      <c r="I55721" s="192"/>
      <c r="J55721" s="192"/>
    </row>
    <row r="55722" spans="9:10" ht="15.75">
      <c r="I55722" s="192"/>
      <c r="J55722" s="192"/>
    </row>
    <row r="55723" spans="9:10" ht="15.75">
      <c r="I55723" s="192"/>
      <c r="J55723" s="192"/>
    </row>
    <row r="55724" spans="9:10" ht="15.75">
      <c r="I55724" s="192"/>
      <c r="J55724" s="192"/>
    </row>
    <row r="55725" spans="9:10" ht="15.75">
      <c r="I55725" s="192"/>
      <c r="J55725" s="192"/>
    </row>
    <row r="55726" spans="9:10" ht="15.75">
      <c r="I55726" s="192"/>
      <c r="J55726" s="192"/>
    </row>
    <row r="55727" spans="9:10" ht="15.75">
      <c r="I55727" s="192"/>
      <c r="J55727" s="192"/>
    </row>
    <row r="55728" spans="9:10" ht="15.75">
      <c r="I55728" s="192"/>
      <c r="J55728" s="192"/>
    </row>
    <row r="55729" spans="9:10" ht="15.75">
      <c r="I55729" s="192"/>
      <c r="J55729" s="192"/>
    </row>
    <row r="55730" spans="9:10" ht="15.75">
      <c r="I55730" s="192"/>
      <c r="J55730" s="192"/>
    </row>
    <row r="55731" spans="9:10" ht="15.75">
      <c r="I55731" s="192"/>
      <c r="J55731" s="192"/>
    </row>
    <row r="55732" spans="9:10" ht="15.75">
      <c r="I55732" s="192"/>
      <c r="J55732" s="192"/>
    </row>
    <row r="55733" spans="9:10" ht="15.75">
      <c r="I55733" s="192"/>
      <c r="J55733" s="192"/>
    </row>
    <row r="55734" spans="9:10" ht="15.75">
      <c r="I55734" s="192"/>
      <c r="J55734" s="192"/>
    </row>
    <row r="55735" spans="9:10" ht="15.75">
      <c r="I55735" s="192"/>
      <c r="J55735" s="192"/>
    </row>
    <row r="55736" spans="9:10" ht="15.75">
      <c r="I55736" s="192"/>
      <c r="J55736" s="192"/>
    </row>
    <row r="55737" spans="9:10" ht="15.75">
      <c r="I55737" s="192"/>
      <c r="J55737" s="192"/>
    </row>
    <row r="55738" spans="9:10" ht="15.75">
      <c r="I55738" s="192"/>
      <c r="J55738" s="192"/>
    </row>
    <row r="55739" spans="9:10" ht="15.75">
      <c r="I55739" s="192"/>
      <c r="J55739" s="192"/>
    </row>
    <row r="55740" spans="9:10" ht="15.75">
      <c r="I55740" s="192"/>
      <c r="J55740" s="192"/>
    </row>
    <row r="55741" spans="9:10" ht="15.75">
      <c r="I55741" s="192"/>
      <c r="J55741" s="192"/>
    </row>
    <row r="55742" spans="9:10" ht="15.75">
      <c r="I55742" s="192"/>
      <c r="J55742" s="192"/>
    </row>
    <row r="55743" spans="9:10" ht="15.75">
      <c r="I55743" s="192"/>
      <c r="J55743" s="192"/>
    </row>
    <row r="55744" spans="9:10" ht="15.75">
      <c r="I55744" s="192"/>
      <c r="J55744" s="192"/>
    </row>
    <row r="55745" spans="9:10" ht="15.75">
      <c r="I55745" s="192"/>
      <c r="J55745" s="192"/>
    </row>
    <row r="55746" spans="9:10" ht="15.75">
      <c r="I55746" s="192"/>
      <c r="J55746" s="192"/>
    </row>
    <row r="55747" spans="9:10" ht="15.75">
      <c r="I55747" s="192"/>
      <c r="J55747" s="192"/>
    </row>
    <row r="55748" spans="9:10" ht="15.75">
      <c r="I55748" s="192"/>
      <c r="J55748" s="192"/>
    </row>
    <row r="55749" spans="9:10" ht="15.75">
      <c r="I55749" s="192"/>
      <c r="J55749" s="192"/>
    </row>
    <row r="55750" spans="9:10" ht="15.75">
      <c r="I55750" s="192"/>
      <c r="J55750" s="192"/>
    </row>
    <row r="55751" spans="9:10" ht="15.75">
      <c r="I55751" s="192"/>
      <c r="J55751" s="192"/>
    </row>
    <row r="55752" spans="9:10" ht="15.75">
      <c r="I55752" s="192"/>
      <c r="J55752" s="192"/>
    </row>
    <row r="55753" spans="9:10" ht="15.75">
      <c r="I55753" s="192"/>
      <c r="J55753" s="192"/>
    </row>
    <row r="55754" spans="9:10" ht="15.75">
      <c r="I55754" s="192"/>
      <c r="J55754" s="192"/>
    </row>
    <row r="55755" spans="9:10" ht="15.75">
      <c r="I55755" s="192"/>
      <c r="J55755" s="192"/>
    </row>
    <row r="55756" spans="9:10" ht="15.75">
      <c r="I55756" s="192"/>
      <c r="J55756" s="192"/>
    </row>
    <row r="55757" spans="9:10" ht="15.75">
      <c r="I55757" s="192"/>
      <c r="J55757" s="192"/>
    </row>
    <row r="55758" spans="9:10" ht="15.75">
      <c r="I55758" s="192"/>
      <c r="J55758" s="192"/>
    </row>
    <row r="55759" spans="9:10" ht="15.75">
      <c r="I55759" s="192"/>
      <c r="J55759" s="192"/>
    </row>
    <row r="55760" spans="9:10" ht="15.75">
      <c r="I55760" s="192"/>
      <c r="J55760" s="192"/>
    </row>
    <row r="55761" spans="9:10" ht="15.75">
      <c r="I55761" s="192"/>
      <c r="J55761" s="192"/>
    </row>
    <row r="55762" spans="9:10" ht="15.75">
      <c r="I55762" s="192"/>
      <c r="J55762" s="192"/>
    </row>
    <row r="55763" spans="9:10" ht="15.75">
      <c r="I55763" s="192"/>
      <c r="J55763" s="192"/>
    </row>
    <row r="55764" spans="9:10" ht="15.75">
      <c r="I55764" s="192"/>
      <c r="J55764" s="192"/>
    </row>
    <row r="55765" spans="9:10" ht="15.75">
      <c r="I55765" s="192"/>
      <c r="J55765" s="192"/>
    </row>
    <row r="55766" spans="9:10" ht="15.75">
      <c r="I55766" s="192"/>
      <c r="J55766" s="192"/>
    </row>
    <row r="55767" spans="9:10" ht="15.75">
      <c r="I55767" s="192"/>
      <c r="J55767" s="192"/>
    </row>
    <row r="55768" spans="9:10" ht="15.75">
      <c r="I55768" s="192"/>
      <c r="J55768" s="192"/>
    </row>
    <row r="55769" spans="9:10" ht="15.75">
      <c r="I55769" s="192"/>
      <c r="J55769" s="192"/>
    </row>
    <row r="55770" spans="9:10" ht="15.75">
      <c r="I55770" s="192"/>
      <c r="J55770" s="192"/>
    </row>
    <row r="55771" spans="9:10" ht="15.75">
      <c r="I55771" s="192"/>
      <c r="J55771" s="192"/>
    </row>
    <row r="55772" spans="9:10" ht="15.75">
      <c r="I55772" s="192"/>
      <c r="J55772" s="192"/>
    </row>
    <row r="55773" spans="9:10" ht="15.75">
      <c r="I55773" s="192"/>
      <c r="J55773" s="192"/>
    </row>
    <row r="55774" spans="9:10" ht="15.75">
      <c r="I55774" s="192"/>
      <c r="J55774" s="192"/>
    </row>
    <row r="55775" spans="9:10" ht="15.75">
      <c r="I55775" s="192"/>
      <c r="J55775" s="192"/>
    </row>
    <row r="55776" spans="9:10" ht="15.75">
      <c r="I55776" s="192"/>
      <c r="J55776" s="192"/>
    </row>
    <row r="55777" spans="9:10" ht="15.75">
      <c r="I55777" s="192"/>
      <c r="J55777" s="192"/>
    </row>
    <row r="55778" spans="9:10" ht="15.75">
      <c r="I55778" s="192"/>
      <c r="J55778" s="192"/>
    </row>
    <row r="55779" spans="9:10" ht="15.75">
      <c r="I55779" s="192"/>
      <c r="J55779" s="192"/>
    </row>
    <row r="55780" spans="9:10" ht="15.75">
      <c r="I55780" s="192"/>
      <c r="J55780" s="192"/>
    </row>
    <row r="55781" spans="9:10" ht="15.75">
      <c r="I55781" s="192"/>
      <c r="J55781" s="192"/>
    </row>
    <row r="55782" spans="9:10" ht="15.75">
      <c r="I55782" s="192"/>
      <c r="J55782" s="192"/>
    </row>
    <row r="55783" spans="9:10" ht="15.75">
      <c r="I55783" s="192"/>
      <c r="J55783" s="192"/>
    </row>
    <row r="55784" spans="9:10" ht="15.75">
      <c r="I55784" s="192"/>
      <c r="J55784" s="192"/>
    </row>
    <row r="55785" spans="9:10" ht="15.75">
      <c r="I55785" s="192"/>
      <c r="J55785" s="192"/>
    </row>
    <row r="55786" spans="9:10" ht="15.75">
      <c r="I55786" s="192"/>
      <c r="J55786" s="192"/>
    </row>
    <row r="55787" spans="9:10" ht="15.75">
      <c r="I55787" s="192"/>
      <c r="J55787" s="192"/>
    </row>
    <row r="55788" spans="9:10" ht="15.75">
      <c r="I55788" s="192"/>
      <c r="J55788" s="192"/>
    </row>
    <row r="55789" spans="9:10" ht="15.75">
      <c r="I55789" s="192"/>
      <c r="J55789" s="192"/>
    </row>
    <row r="55790" spans="9:10" ht="15.75">
      <c r="I55790" s="192"/>
      <c r="J55790" s="192"/>
    </row>
    <row r="55791" spans="9:10" ht="15.75">
      <c r="I55791" s="192"/>
      <c r="J55791" s="192"/>
    </row>
    <row r="55792" spans="9:10" ht="15.75">
      <c r="I55792" s="192"/>
      <c r="J55792" s="192"/>
    </row>
    <row r="55793" spans="9:10" ht="15.75">
      <c r="I55793" s="192"/>
      <c r="J55793" s="192"/>
    </row>
    <row r="55794" spans="9:10" ht="15.75">
      <c r="I55794" s="192"/>
      <c r="J55794" s="192"/>
    </row>
    <row r="55795" spans="9:10" ht="15.75">
      <c r="I55795" s="192"/>
      <c r="J55795" s="192"/>
    </row>
    <row r="55796" spans="9:10" ht="15.75">
      <c r="I55796" s="192"/>
      <c r="J55796" s="192"/>
    </row>
    <row r="55797" spans="9:10" ht="15.75">
      <c r="I55797" s="192"/>
      <c r="J55797" s="192"/>
    </row>
    <row r="55798" spans="9:10" ht="15.75">
      <c r="I55798" s="192"/>
      <c r="J55798" s="192"/>
    </row>
    <row r="55799" spans="9:10" ht="15.75">
      <c r="I55799" s="192"/>
      <c r="J55799" s="192"/>
    </row>
    <row r="55800" spans="9:10" ht="15.75">
      <c r="I55800" s="192"/>
      <c r="J55800" s="192"/>
    </row>
    <row r="55801" spans="9:10" ht="15.75">
      <c r="I55801" s="192"/>
      <c r="J55801" s="192"/>
    </row>
    <row r="55802" spans="9:10" ht="15.75">
      <c r="I55802" s="192"/>
      <c r="J55802" s="192"/>
    </row>
    <row r="55803" spans="9:10" ht="15.75">
      <c r="I55803" s="192"/>
      <c r="J55803" s="192"/>
    </row>
    <row r="55804" spans="9:10" ht="15.75">
      <c r="I55804" s="192"/>
      <c r="J55804" s="192"/>
    </row>
    <row r="55805" spans="9:10" ht="15.75">
      <c r="I55805" s="192"/>
      <c r="J55805" s="192"/>
    </row>
    <row r="55806" spans="9:10" ht="15.75">
      <c r="I55806" s="192"/>
      <c r="J55806" s="192"/>
    </row>
    <row r="55807" spans="9:10" ht="15.75">
      <c r="I55807" s="192"/>
      <c r="J55807" s="192"/>
    </row>
    <row r="55808" spans="9:10" ht="15.75">
      <c r="I55808" s="192"/>
      <c r="J55808" s="192"/>
    </row>
    <row r="55809" spans="9:10" ht="15.75">
      <c r="I55809" s="192"/>
      <c r="J55809" s="192"/>
    </row>
    <row r="55810" spans="9:10" ht="15.75">
      <c r="I55810" s="192"/>
      <c r="J55810" s="192"/>
    </row>
    <row r="55811" spans="9:10" ht="15.75">
      <c r="I55811" s="192"/>
      <c r="J55811" s="192"/>
    </row>
    <row r="55812" spans="9:10" ht="15.75">
      <c r="I55812" s="192"/>
      <c r="J55812" s="192"/>
    </row>
    <row r="55813" spans="9:10" ht="15.75">
      <c r="I55813" s="192"/>
      <c r="J55813" s="192"/>
    </row>
    <row r="55814" spans="9:10" ht="15.75">
      <c r="I55814" s="192"/>
      <c r="J55814" s="192"/>
    </row>
    <row r="55815" spans="9:10" ht="15.75">
      <c r="I55815" s="192"/>
      <c r="J55815" s="192"/>
    </row>
    <row r="55816" spans="9:10" ht="15.75">
      <c r="I55816" s="192"/>
      <c r="J55816" s="192"/>
    </row>
    <row r="55817" spans="9:10" ht="15.75">
      <c r="I55817" s="192"/>
      <c r="J55817" s="192"/>
    </row>
    <row r="55818" spans="9:10" ht="15.75">
      <c r="I55818" s="192"/>
      <c r="J55818" s="192"/>
    </row>
    <row r="55819" spans="9:10" ht="15.75">
      <c r="I55819" s="192"/>
      <c r="J55819" s="192"/>
    </row>
    <row r="55820" spans="9:10" ht="15.75">
      <c r="I55820" s="192"/>
      <c r="J55820" s="192"/>
    </row>
    <row r="55821" spans="9:10" ht="15.75">
      <c r="I55821" s="192"/>
      <c r="J55821" s="192"/>
    </row>
    <row r="55822" spans="9:10" ht="15.75">
      <c r="I55822" s="192"/>
      <c r="J55822" s="192"/>
    </row>
    <row r="55823" spans="9:10" ht="15.75">
      <c r="I55823" s="192"/>
      <c r="J55823" s="192"/>
    </row>
    <row r="55824" spans="9:10" ht="15.75">
      <c r="I55824" s="192"/>
      <c r="J55824" s="192"/>
    </row>
    <row r="55825" spans="9:10" ht="15.75">
      <c r="I55825" s="192"/>
      <c r="J55825" s="192"/>
    </row>
    <row r="55826" spans="9:10" ht="15.75">
      <c r="I55826" s="192"/>
      <c r="J55826" s="192"/>
    </row>
    <row r="55827" spans="9:10" ht="15.75">
      <c r="I55827" s="192"/>
      <c r="J55827" s="192"/>
    </row>
    <row r="55828" spans="9:10" ht="15.75">
      <c r="I55828" s="192"/>
      <c r="J55828" s="192"/>
    </row>
    <row r="55829" spans="9:10" ht="15.75">
      <c r="I55829" s="192"/>
      <c r="J55829" s="192"/>
    </row>
    <row r="55830" spans="9:10" ht="15.75">
      <c r="I55830" s="192"/>
      <c r="J55830" s="192"/>
    </row>
    <row r="55831" spans="9:10" ht="15.75">
      <c r="I55831" s="192"/>
      <c r="J55831" s="192"/>
    </row>
    <row r="55832" spans="9:10" ht="15.75">
      <c r="I55832" s="192"/>
      <c r="J55832" s="192"/>
    </row>
    <row r="55833" spans="9:10" ht="15.75">
      <c r="I55833" s="192"/>
      <c r="J55833" s="192"/>
    </row>
    <row r="55834" spans="9:10" ht="15.75">
      <c r="I55834" s="192"/>
      <c r="J55834" s="192"/>
    </row>
    <row r="55835" spans="9:10" ht="15.75">
      <c r="I55835" s="192"/>
      <c r="J55835" s="192"/>
    </row>
    <row r="55836" spans="9:10" ht="15.75">
      <c r="I55836" s="192"/>
      <c r="J55836" s="192"/>
    </row>
    <row r="55837" spans="9:10" ht="15.75">
      <c r="I55837" s="192"/>
      <c r="J55837" s="192"/>
    </row>
    <row r="55838" spans="9:10" ht="15.75">
      <c r="I55838" s="192"/>
      <c r="J55838" s="192"/>
    </row>
    <row r="55839" spans="9:10" ht="15.75">
      <c r="I55839" s="192"/>
      <c r="J55839" s="192"/>
    </row>
    <row r="55840" spans="9:10" ht="15.75">
      <c r="I55840" s="192"/>
      <c r="J55840" s="192"/>
    </row>
    <row r="55841" spans="9:10" ht="15.75">
      <c r="I55841" s="192"/>
      <c r="J55841" s="192"/>
    </row>
    <row r="55842" spans="9:10" ht="15.75">
      <c r="I55842" s="192"/>
      <c r="J55842" s="192"/>
    </row>
    <row r="55843" spans="9:10" ht="15.75">
      <c r="I55843" s="192"/>
      <c r="J55843" s="192"/>
    </row>
    <row r="55844" spans="9:10" ht="15.75">
      <c r="I55844" s="192"/>
      <c r="J55844" s="192"/>
    </row>
    <row r="55845" spans="9:10" ht="15.75">
      <c r="I55845" s="192"/>
      <c r="J55845" s="192"/>
    </row>
    <row r="55846" spans="9:10" ht="15.75">
      <c r="I55846" s="192"/>
      <c r="J55846" s="192"/>
    </row>
    <row r="55847" spans="9:10" ht="15.75">
      <c r="I55847" s="192"/>
      <c r="J55847" s="192"/>
    </row>
    <row r="55848" spans="9:10" ht="15.75">
      <c r="I55848" s="192"/>
      <c r="J55848" s="192"/>
    </row>
    <row r="55849" spans="9:10" ht="15.75">
      <c r="I55849" s="192"/>
      <c r="J55849" s="192"/>
    </row>
    <row r="55850" spans="9:10" ht="15.75">
      <c r="I55850" s="192"/>
      <c r="J55850" s="192"/>
    </row>
    <row r="55851" spans="9:10" ht="15.75">
      <c r="I55851" s="192"/>
      <c r="J55851" s="192"/>
    </row>
    <row r="55852" spans="9:10" ht="15.75">
      <c r="I55852" s="192"/>
      <c r="J55852" s="192"/>
    </row>
    <row r="55853" spans="9:10" ht="15.75">
      <c r="I55853" s="192"/>
      <c r="J55853" s="192"/>
    </row>
    <row r="55854" spans="9:10" ht="15.75">
      <c r="I55854" s="192"/>
      <c r="J55854" s="192"/>
    </row>
    <row r="55855" spans="9:10" ht="15.75">
      <c r="I55855" s="192"/>
      <c r="J55855" s="192"/>
    </row>
    <row r="55856" spans="9:10" ht="15.75">
      <c r="I55856" s="192"/>
      <c r="J55856" s="192"/>
    </row>
    <row r="55857" spans="9:10" ht="15.75">
      <c r="I55857" s="192"/>
      <c r="J55857" s="192"/>
    </row>
    <row r="55858" spans="9:10" ht="15.75">
      <c r="I55858" s="192"/>
      <c r="J55858" s="192"/>
    </row>
    <row r="55859" spans="9:10" ht="15.75">
      <c r="I55859" s="192"/>
      <c r="J55859" s="192"/>
    </row>
    <row r="55860" spans="9:10" ht="15.75">
      <c r="I55860" s="192"/>
      <c r="J55860" s="192"/>
    </row>
    <row r="55861" spans="9:10" ht="15.75">
      <c r="I55861" s="192"/>
      <c r="J55861" s="192"/>
    </row>
    <row r="55862" spans="9:10" ht="15.75">
      <c r="I55862" s="192"/>
      <c r="J55862" s="192"/>
    </row>
    <row r="55863" spans="9:10" ht="15.75">
      <c r="I55863" s="192"/>
      <c r="J55863" s="192"/>
    </row>
    <row r="55864" spans="9:10" ht="15.75">
      <c r="I55864" s="192"/>
      <c r="J55864" s="192"/>
    </row>
    <row r="55865" spans="9:10" ht="15.75">
      <c r="I55865" s="192"/>
      <c r="J55865" s="192"/>
    </row>
    <row r="55866" spans="9:10" ht="15.75">
      <c r="I55866" s="192"/>
      <c r="J55866" s="192"/>
    </row>
    <row r="55867" spans="9:10" ht="15.75">
      <c r="I55867" s="192"/>
      <c r="J55867" s="192"/>
    </row>
    <row r="55868" spans="9:10" ht="15.75">
      <c r="I55868" s="192"/>
      <c r="J55868" s="192"/>
    </row>
    <row r="55869" spans="9:10" ht="15.75">
      <c r="I55869" s="192"/>
      <c r="J55869" s="192"/>
    </row>
    <row r="55870" spans="9:10" ht="15.75">
      <c r="I55870" s="192"/>
      <c r="J55870" s="192"/>
    </row>
    <row r="55871" spans="9:10" ht="15.75">
      <c r="I55871" s="192"/>
      <c r="J55871" s="192"/>
    </row>
    <row r="55872" spans="9:10" ht="15.75">
      <c r="I55872" s="192"/>
      <c r="J55872" s="192"/>
    </row>
    <row r="55873" spans="9:10" ht="15.75">
      <c r="I55873" s="192"/>
      <c r="J55873" s="192"/>
    </row>
    <row r="55874" spans="9:10" ht="15.75">
      <c r="I55874" s="192"/>
      <c r="J55874" s="192"/>
    </row>
    <row r="55875" spans="9:10" ht="15.75">
      <c r="I55875" s="192"/>
      <c r="J55875" s="192"/>
    </row>
    <row r="55876" spans="9:10" ht="15.75">
      <c r="I55876" s="192"/>
      <c r="J55876" s="192"/>
    </row>
    <row r="55877" spans="9:10" ht="15.75">
      <c r="I55877" s="192"/>
      <c r="J55877" s="192"/>
    </row>
    <row r="55878" spans="9:10" ht="15.75">
      <c r="I55878" s="192"/>
      <c r="J55878" s="192"/>
    </row>
    <row r="55879" spans="9:10" ht="15.75">
      <c r="I55879" s="192"/>
      <c r="J55879" s="192"/>
    </row>
    <row r="55880" spans="9:10" ht="15.75">
      <c r="I55880" s="192"/>
      <c r="J55880" s="192"/>
    </row>
    <row r="55881" spans="9:10" ht="15.75">
      <c r="I55881" s="192"/>
      <c r="J55881" s="192"/>
    </row>
    <row r="55882" spans="9:10" ht="15.75">
      <c r="I55882" s="192"/>
      <c r="J55882" s="192"/>
    </row>
    <row r="55883" spans="9:10" ht="15.75">
      <c r="I55883" s="192"/>
      <c r="J55883" s="192"/>
    </row>
    <row r="55884" spans="9:10" ht="15.75">
      <c r="I55884" s="192"/>
      <c r="J55884" s="192"/>
    </row>
    <row r="55885" spans="9:10" ht="15.75">
      <c r="I55885" s="192"/>
      <c r="J55885" s="192"/>
    </row>
    <row r="55886" spans="9:10" ht="15.75">
      <c r="I55886" s="192"/>
      <c r="J55886" s="192"/>
    </row>
    <row r="55887" spans="9:10" ht="15.75">
      <c r="I55887" s="192"/>
      <c r="J55887" s="192"/>
    </row>
    <row r="55888" spans="9:10" ht="15.75">
      <c r="I55888" s="192"/>
      <c r="J55888" s="192"/>
    </row>
    <row r="55889" spans="9:10" ht="15.75">
      <c r="I55889" s="192"/>
      <c r="J55889" s="192"/>
    </row>
    <row r="55890" spans="9:10" ht="15.75">
      <c r="I55890" s="192"/>
      <c r="J55890" s="192"/>
    </row>
    <row r="55891" spans="9:10" ht="15.75">
      <c r="I55891" s="192"/>
      <c r="J55891" s="192"/>
    </row>
    <row r="55892" spans="9:10" ht="15.75">
      <c r="I55892" s="192"/>
      <c r="J55892" s="192"/>
    </row>
    <row r="55893" spans="9:10" ht="15.75">
      <c r="I55893" s="192"/>
      <c r="J55893" s="192"/>
    </row>
    <row r="55894" spans="9:10" ht="15.75">
      <c r="I55894" s="192"/>
      <c r="J55894" s="192"/>
    </row>
    <row r="55895" spans="9:10" ht="15.75">
      <c r="I55895" s="192"/>
      <c r="J55895" s="192"/>
    </row>
    <row r="55896" spans="9:10" ht="15.75">
      <c r="I55896" s="192"/>
      <c r="J55896" s="192"/>
    </row>
    <row r="55897" spans="9:10" ht="15.75">
      <c r="I55897" s="192"/>
      <c r="J55897" s="192"/>
    </row>
    <row r="55898" spans="9:10" ht="15.75">
      <c r="I55898" s="192"/>
      <c r="J55898" s="192"/>
    </row>
    <row r="55899" spans="9:10" ht="15.75">
      <c r="I55899" s="192"/>
      <c r="J55899" s="192"/>
    </row>
    <row r="55900" spans="9:10" ht="15.75">
      <c r="I55900" s="192"/>
      <c r="J55900" s="192"/>
    </row>
    <row r="55901" spans="9:10" ht="15.75">
      <c r="I55901" s="192"/>
      <c r="J55901" s="192"/>
    </row>
    <row r="55902" spans="9:10" ht="15.75">
      <c r="I55902" s="192"/>
      <c r="J55902" s="192"/>
    </row>
    <row r="55903" spans="9:10" ht="15.75">
      <c r="I55903" s="192"/>
      <c r="J55903" s="192"/>
    </row>
    <row r="55904" spans="9:10" ht="15.75">
      <c r="I55904" s="192"/>
      <c r="J55904" s="192"/>
    </row>
    <row r="55905" spans="9:10" ht="15.75">
      <c r="I55905" s="192"/>
      <c r="J55905" s="192"/>
    </row>
    <row r="55906" spans="9:10" ht="15.75">
      <c r="I55906" s="192"/>
      <c r="J55906" s="192"/>
    </row>
    <row r="55907" spans="9:10" ht="15.75">
      <c r="I55907" s="192"/>
      <c r="J55907" s="192"/>
    </row>
    <row r="55908" spans="9:10" ht="15.75">
      <c r="I55908" s="192"/>
      <c r="J55908" s="192"/>
    </row>
    <row r="55909" spans="9:10" ht="15.75">
      <c r="I55909" s="192"/>
      <c r="J55909" s="192"/>
    </row>
    <row r="55910" spans="9:10" ht="15.75">
      <c r="I55910" s="192"/>
      <c r="J55910" s="192"/>
    </row>
    <row r="55911" spans="9:10" ht="15.75">
      <c r="I55911" s="192"/>
      <c r="J55911" s="192"/>
    </row>
    <row r="55912" spans="9:10" ht="15.75">
      <c r="I55912" s="192"/>
      <c r="J55912" s="192"/>
    </row>
    <row r="55913" spans="9:10" ht="15.75">
      <c r="I55913" s="192"/>
      <c r="J55913" s="192"/>
    </row>
    <row r="55914" spans="9:10" ht="15.75">
      <c r="I55914" s="192"/>
      <c r="J55914" s="192"/>
    </row>
    <row r="55915" spans="9:10" ht="15.75">
      <c r="I55915" s="192"/>
      <c r="J55915" s="192"/>
    </row>
    <row r="55916" spans="9:10" ht="15.75">
      <c r="I55916" s="192"/>
      <c r="J55916" s="192"/>
    </row>
    <row r="55917" spans="9:10" ht="15.75">
      <c r="I55917" s="192"/>
      <c r="J55917" s="192"/>
    </row>
    <row r="55918" spans="9:10" ht="15.75">
      <c r="I55918" s="192"/>
      <c r="J55918" s="192"/>
    </row>
    <row r="55919" spans="9:10" ht="15.75">
      <c r="I55919" s="192"/>
      <c r="J55919" s="192"/>
    </row>
    <row r="55920" spans="9:10" ht="15.75">
      <c r="I55920" s="192"/>
      <c r="J55920" s="192"/>
    </row>
    <row r="55921" spans="9:10" ht="15.75">
      <c r="I55921" s="192"/>
      <c r="J55921" s="192"/>
    </row>
    <row r="55922" spans="9:10" ht="15.75">
      <c r="I55922" s="192"/>
      <c r="J55922" s="192"/>
    </row>
    <row r="55923" spans="9:10" ht="15.75">
      <c r="I55923" s="192"/>
      <c r="J55923" s="192"/>
    </row>
    <row r="55924" spans="9:10" ht="15.75">
      <c r="I55924" s="192"/>
      <c r="J55924" s="192"/>
    </row>
    <row r="55925" spans="9:10" ht="15.75">
      <c r="I55925" s="192"/>
      <c r="J55925" s="192"/>
    </row>
    <row r="55926" spans="9:10" ht="15.75">
      <c r="I55926" s="192"/>
      <c r="J55926" s="192"/>
    </row>
    <row r="55927" spans="9:10" ht="15.75">
      <c r="I55927" s="192"/>
      <c r="J55927" s="192"/>
    </row>
    <row r="55928" spans="9:10" ht="15.75">
      <c r="I55928" s="192"/>
      <c r="J55928" s="192"/>
    </row>
    <row r="55929" spans="9:10" ht="15.75">
      <c r="I55929" s="192"/>
      <c r="J55929" s="192"/>
    </row>
    <row r="55930" spans="9:10" ht="15.75">
      <c r="I55930" s="192"/>
      <c r="J55930" s="192"/>
    </row>
    <row r="55931" spans="9:10" ht="15.75">
      <c r="I55931" s="192"/>
      <c r="J55931" s="192"/>
    </row>
    <row r="55932" spans="9:10" ht="15.75">
      <c r="I55932" s="192"/>
      <c r="J55932" s="192"/>
    </row>
    <row r="55933" spans="9:10" ht="15.75">
      <c r="I55933" s="192"/>
      <c r="J55933" s="192"/>
    </row>
    <row r="55934" spans="9:10" ht="15.75">
      <c r="I55934" s="192"/>
      <c r="J55934" s="192"/>
    </row>
    <row r="55935" spans="9:10" ht="15.75">
      <c r="I55935" s="192"/>
      <c r="J55935" s="192"/>
    </row>
    <row r="55936" spans="9:10" ht="15.75">
      <c r="I55936" s="192"/>
      <c r="J55936" s="192"/>
    </row>
    <row r="55937" spans="9:10" ht="15.75">
      <c r="I55937" s="192"/>
      <c r="J55937" s="192"/>
    </row>
    <row r="55938" spans="9:10" ht="15.75">
      <c r="I55938" s="192"/>
      <c r="J55938" s="192"/>
    </row>
    <row r="55939" spans="9:10" ht="15.75">
      <c r="I55939" s="192"/>
      <c r="J55939" s="192"/>
    </row>
    <row r="55940" spans="9:10" ht="15.75">
      <c r="I55940" s="192"/>
      <c r="J55940" s="192"/>
    </row>
    <row r="55941" spans="9:10" ht="15.75">
      <c r="I55941" s="192"/>
      <c r="J55941" s="192"/>
    </row>
    <row r="55942" spans="9:10" ht="15.75">
      <c r="I55942" s="192"/>
      <c r="J55942" s="192"/>
    </row>
    <row r="55943" spans="9:10" ht="15.75">
      <c r="I55943" s="192"/>
      <c r="J55943" s="192"/>
    </row>
    <row r="55944" spans="9:10" ht="15.75">
      <c r="I55944" s="192"/>
      <c r="J55944" s="192"/>
    </row>
    <row r="55945" spans="9:10" ht="15.75">
      <c r="I55945" s="192"/>
      <c r="J55945" s="192"/>
    </row>
    <row r="55946" spans="9:10" ht="15.75">
      <c r="I55946" s="192"/>
      <c r="J55946" s="192"/>
    </row>
    <row r="55947" spans="9:10" ht="15.75">
      <c r="I55947" s="192"/>
      <c r="J55947" s="192"/>
    </row>
    <row r="55948" spans="9:10" ht="15.75">
      <c r="I55948" s="192"/>
      <c r="J55948" s="192"/>
    </row>
    <row r="55949" spans="9:10" ht="15.75">
      <c r="I55949" s="192"/>
      <c r="J55949" s="192"/>
    </row>
    <row r="55950" spans="9:10" ht="15.75">
      <c r="I55950" s="192"/>
      <c r="J55950" s="192"/>
    </row>
    <row r="55951" spans="9:10" ht="15.75">
      <c r="I55951" s="192"/>
      <c r="J55951" s="192"/>
    </row>
    <row r="55952" spans="9:10" ht="15.75">
      <c r="I55952" s="192"/>
      <c r="J55952" s="192"/>
    </row>
    <row r="55953" spans="9:10" ht="15.75">
      <c r="I55953" s="192"/>
      <c r="J55953" s="192"/>
    </row>
    <row r="55954" spans="9:10" ht="15.75">
      <c r="I55954" s="192"/>
      <c r="J55954" s="192"/>
    </row>
    <row r="55955" spans="9:10" ht="15.75">
      <c r="I55955" s="192"/>
      <c r="J55955" s="192"/>
    </row>
    <row r="55956" spans="9:10" ht="15.75">
      <c r="I55956" s="192"/>
      <c r="J55956" s="192"/>
    </row>
    <row r="55957" spans="9:10" ht="15.75">
      <c r="I55957" s="192"/>
      <c r="J55957" s="192"/>
    </row>
    <row r="55958" spans="9:10" ht="15.75">
      <c r="I55958" s="192"/>
      <c r="J55958" s="192"/>
    </row>
    <row r="55959" spans="9:10" ht="15.75">
      <c r="I55959" s="192"/>
      <c r="J55959" s="192"/>
    </row>
    <row r="55960" spans="9:10" ht="15.75">
      <c r="I55960" s="192"/>
      <c r="J55960" s="192"/>
    </row>
    <row r="55961" spans="9:10" ht="15.75">
      <c r="I55961" s="192"/>
      <c r="J55961" s="192"/>
    </row>
    <row r="55962" spans="9:10" ht="15.75">
      <c r="I55962" s="192"/>
      <c r="J55962" s="192"/>
    </row>
    <row r="55963" spans="9:10" ht="15.75">
      <c r="I55963" s="192"/>
      <c r="J55963" s="192"/>
    </row>
    <row r="55964" spans="9:10" ht="15.75">
      <c r="I55964" s="192"/>
      <c r="J55964" s="192"/>
    </row>
    <row r="55965" spans="9:10" ht="15.75">
      <c r="I55965" s="192"/>
      <c r="J55965" s="192"/>
    </row>
    <row r="55966" spans="9:10" ht="15.75">
      <c r="I55966" s="192"/>
      <c r="J55966" s="192"/>
    </row>
    <row r="55967" spans="9:10" ht="15.75">
      <c r="I55967" s="192"/>
      <c r="J55967" s="192"/>
    </row>
    <row r="55968" spans="9:10" ht="15.75">
      <c r="I55968" s="192"/>
      <c r="J55968" s="192"/>
    </row>
    <row r="55969" spans="9:10" ht="15.75">
      <c r="I55969" s="192"/>
      <c r="J55969" s="192"/>
    </row>
    <row r="55970" spans="9:10" ht="15.75">
      <c r="I55970" s="192"/>
      <c r="J55970" s="192"/>
    </row>
    <row r="55971" spans="9:10" ht="15.75">
      <c r="I55971" s="192"/>
      <c r="J55971" s="192"/>
    </row>
    <row r="55972" spans="9:10" ht="15.75">
      <c r="I55972" s="192"/>
      <c r="J55972" s="192"/>
    </row>
    <row r="55973" spans="9:10" ht="15.75">
      <c r="I55973" s="192"/>
      <c r="J55973" s="192"/>
    </row>
    <row r="55974" spans="9:10" ht="15.75">
      <c r="I55974" s="192"/>
      <c r="J55974" s="192"/>
    </row>
    <row r="55975" spans="9:10" ht="15.75">
      <c r="I55975" s="192"/>
      <c r="J55975" s="192"/>
    </row>
    <row r="55976" spans="9:10" ht="15.75">
      <c r="I55976" s="192"/>
      <c r="J55976" s="192"/>
    </row>
    <row r="55977" spans="9:10" ht="15.75">
      <c r="I55977" s="192"/>
      <c r="J55977" s="192"/>
    </row>
    <row r="55978" spans="9:10" ht="15.75">
      <c r="I55978" s="192"/>
      <c r="J55978" s="192"/>
    </row>
    <row r="55979" spans="9:10" ht="15.75">
      <c r="I55979" s="192"/>
      <c r="J55979" s="192"/>
    </row>
    <row r="55980" spans="9:10" ht="15.75">
      <c r="I55980" s="192"/>
      <c r="J55980" s="192"/>
    </row>
    <row r="55981" spans="9:10" ht="15.75">
      <c r="I55981" s="192"/>
      <c r="J55981" s="192"/>
    </row>
    <row r="55982" spans="9:10" ht="15.75">
      <c r="I55982" s="192"/>
      <c r="J55982" s="192"/>
    </row>
    <row r="55983" spans="9:10" ht="15.75">
      <c r="I55983" s="192"/>
      <c r="J55983" s="192"/>
    </row>
    <row r="55984" spans="9:10" ht="15.75">
      <c r="I55984" s="192"/>
      <c r="J55984" s="192"/>
    </row>
    <row r="55985" spans="9:10" ht="15.75">
      <c r="I55985" s="192"/>
      <c r="J55985" s="192"/>
    </row>
    <row r="55986" spans="9:10" ht="15.75">
      <c r="I55986" s="192"/>
      <c r="J55986" s="192"/>
    </row>
    <row r="55987" spans="9:10" ht="15.75">
      <c r="I55987" s="192"/>
      <c r="J55987" s="192"/>
    </row>
    <row r="55988" spans="9:10" ht="15.75">
      <c r="I55988" s="192"/>
      <c r="J55988" s="192"/>
    </row>
    <row r="55989" spans="9:10" ht="15.75">
      <c r="I55989" s="192"/>
      <c r="J55989" s="192"/>
    </row>
    <row r="55990" spans="9:10" ht="15.75">
      <c r="I55990" s="192"/>
      <c r="J55990" s="192"/>
    </row>
    <row r="55991" spans="9:10" ht="15.75">
      <c r="I55991" s="192"/>
      <c r="J55991" s="192"/>
    </row>
    <row r="55992" spans="9:10" ht="15.75">
      <c r="I55992" s="192"/>
      <c r="J55992" s="192"/>
    </row>
    <row r="55993" spans="9:10" ht="15.75">
      <c r="I55993" s="192"/>
      <c r="J55993" s="192"/>
    </row>
    <row r="55994" spans="9:10" ht="15.75">
      <c r="I55994" s="192"/>
      <c r="J55994" s="192"/>
    </row>
    <row r="55995" spans="9:10" ht="15.75">
      <c r="I55995" s="192"/>
      <c r="J55995" s="192"/>
    </row>
    <row r="55996" spans="9:10" ht="15.75">
      <c r="I55996" s="192"/>
      <c r="J55996" s="192"/>
    </row>
    <row r="55997" spans="9:10" ht="15.75">
      <c r="I55997" s="192"/>
      <c r="J55997" s="192"/>
    </row>
    <row r="55998" spans="9:10" ht="15.75">
      <c r="I55998" s="192"/>
      <c r="J55998" s="192"/>
    </row>
    <row r="55999" spans="9:10" ht="15.75">
      <c r="I55999" s="192"/>
      <c r="J55999" s="192"/>
    </row>
    <row r="56000" spans="9:10" ht="15.75">
      <c r="I56000" s="192"/>
      <c r="J56000" s="192"/>
    </row>
    <row r="56001" spans="9:10" ht="15.75">
      <c r="I56001" s="192"/>
      <c r="J56001" s="192"/>
    </row>
    <row r="56002" spans="9:10" ht="15.75">
      <c r="I56002" s="192"/>
      <c r="J56002" s="192"/>
    </row>
    <row r="56003" spans="9:10" ht="15.75">
      <c r="I56003" s="192"/>
      <c r="J56003" s="192"/>
    </row>
    <row r="56004" spans="9:10" ht="15.75">
      <c r="I56004" s="192"/>
      <c r="J56004" s="192"/>
    </row>
    <row r="56005" spans="9:10" ht="15.75">
      <c r="I56005" s="192"/>
      <c r="J56005" s="192"/>
    </row>
    <row r="56006" spans="9:10" ht="15.75">
      <c r="I56006" s="192"/>
      <c r="J56006" s="192"/>
    </row>
    <row r="56007" spans="9:10" ht="15.75">
      <c r="I56007" s="192"/>
      <c r="J56007" s="192"/>
    </row>
    <row r="56008" spans="9:10" ht="15.75">
      <c r="I56008" s="192"/>
      <c r="J56008" s="192"/>
    </row>
    <row r="56009" spans="9:10" ht="15.75">
      <c r="I56009" s="192"/>
      <c r="J56009" s="192"/>
    </row>
    <row r="56010" spans="9:10" ht="15.75">
      <c r="I56010" s="192"/>
      <c r="J56010" s="192"/>
    </row>
    <row r="56011" spans="9:10" ht="15.75">
      <c r="I56011" s="192"/>
      <c r="J56011" s="192"/>
    </row>
    <row r="56012" spans="9:10" ht="15.75">
      <c r="I56012" s="192"/>
      <c r="J56012" s="192"/>
    </row>
    <row r="56013" spans="9:10" ht="15.75">
      <c r="I56013" s="192"/>
      <c r="J56013" s="192"/>
    </row>
    <row r="56014" spans="9:10" ht="15.75">
      <c r="I56014" s="192"/>
      <c r="J56014" s="192"/>
    </row>
    <row r="56015" spans="9:10" ht="15.75">
      <c r="I56015" s="192"/>
      <c r="J56015" s="192"/>
    </row>
    <row r="56016" spans="9:10" ht="15.75">
      <c r="I56016" s="192"/>
      <c r="J56016" s="192"/>
    </row>
    <row r="56017" spans="9:10" ht="15.75">
      <c r="I56017" s="192"/>
      <c r="J56017" s="192"/>
    </row>
    <row r="56018" spans="9:10" ht="15.75">
      <c r="I56018" s="192"/>
      <c r="J56018" s="192"/>
    </row>
    <row r="56019" spans="9:10" ht="15.75">
      <c r="I56019" s="192"/>
      <c r="J56019" s="192"/>
    </row>
    <row r="56020" spans="9:10" ht="15.75">
      <c r="I56020" s="192"/>
      <c r="J56020" s="192"/>
    </row>
    <row r="56021" spans="9:10" ht="15.75">
      <c r="I56021" s="192"/>
      <c r="J56021" s="192"/>
    </row>
    <row r="56022" spans="9:10" ht="15.75">
      <c r="I56022" s="192"/>
      <c r="J56022" s="192"/>
    </row>
    <row r="56023" spans="9:10" ht="15.75">
      <c r="I56023" s="192"/>
      <c r="J56023" s="192"/>
    </row>
    <row r="56024" spans="9:10" ht="15.75">
      <c r="I56024" s="192"/>
      <c r="J56024" s="192"/>
    </row>
    <row r="56025" spans="9:10" ht="15.75">
      <c r="I56025" s="192"/>
      <c r="J56025" s="192"/>
    </row>
    <row r="56026" spans="9:10" ht="15.75">
      <c r="I56026" s="192"/>
      <c r="J56026" s="192"/>
    </row>
    <row r="56027" spans="9:10" ht="15.75">
      <c r="I56027" s="192"/>
      <c r="J56027" s="192"/>
    </row>
    <row r="56028" spans="9:10" ht="15.75">
      <c r="I56028" s="192"/>
      <c r="J56028" s="192"/>
    </row>
    <row r="56029" spans="9:10" ht="15.75">
      <c r="I56029" s="192"/>
      <c r="J56029" s="192"/>
    </row>
    <row r="56030" spans="9:10" ht="15.75">
      <c r="I56030" s="192"/>
      <c r="J56030" s="192"/>
    </row>
    <row r="56031" spans="9:10" ht="15.75">
      <c r="I56031" s="192"/>
      <c r="J56031" s="192"/>
    </row>
    <row r="56032" spans="9:10" ht="15.75">
      <c r="I56032" s="192"/>
      <c r="J56032" s="192"/>
    </row>
    <row r="56033" spans="9:10" ht="15.75">
      <c r="I56033" s="192"/>
      <c r="J56033" s="192"/>
    </row>
    <row r="56034" spans="9:10" ht="15.75">
      <c r="I56034" s="192"/>
      <c r="J56034" s="192"/>
    </row>
    <row r="56035" spans="9:10" ht="15.75">
      <c r="I56035" s="192"/>
      <c r="J56035" s="192"/>
    </row>
    <row r="56036" spans="9:10" ht="15.75">
      <c r="I56036" s="192"/>
      <c r="J56036" s="192"/>
    </row>
    <row r="56037" spans="9:10" ht="15.75">
      <c r="I56037" s="192"/>
      <c r="J56037" s="192"/>
    </row>
    <row r="56038" spans="9:10" ht="15.75">
      <c r="I56038" s="192"/>
      <c r="J56038" s="192"/>
    </row>
    <row r="56039" spans="9:10" ht="15.75">
      <c r="I56039" s="192"/>
      <c r="J56039" s="192"/>
    </row>
    <row r="56040" spans="9:10" ht="15.75">
      <c r="I56040" s="192"/>
      <c r="J56040" s="192"/>
    </row>
    <row r="56041" spans="9:10" ht="15.75">
      <c r="I56041" s="192"/>
      <c r="J56041" s="192"/>
    </row>
    <row r="56042" spans="9:10" ht="15.75">
      <c r="I56042" s="192"/>
      <c r="J56042" s="192"/>
    </row>
    <row r="56043" spans="9:10" ht="15.75">
      <c r="I56043" s="192"/>
      <c r="J56043" s="192"/>
    </row>
    <row r="56044" spans="9:10" ht="15.75">
      <c r="I56044" s="192"/>
      <c r="J56044" s="192"/>
    </row>
    <row r="56045" spans="9:10" ht="15.75">
      <c r="I56045" s="192"/>
      <c r="J56045" s="192"/>
    </row>
    <row r="56046" spans="9:10" ht="15.75">
      <c r="I56046" s="192"/>
      <c r="J56046" s="192"/>
    </row>
    <row r="56047" spans="9:10" ht="15.75">
      <c r="I56047" s="192"/>
      <c r="J56047" s="192"/>
    </row>
    <row r="56048" spans="9:10" ht="15.75">
      <c r="I56048" s="192"/>
      <c r="J56048" s="192"/>
    </row>
    <row r="56049" spans="9:10" ht="15.75">
      <c r="I56049" s="192"/>
      <c r="J56049" s="192"/>
    </row>
    <row r="56050" spans="9:10" ht="15.75">
      <c r="I56050" s="192"/>
      <c r="J56050" s="192"/>
    </row>
    <row r="56051" spans="9:10" ht="15.75">
      <c r="I56051" s="192"/>
      <c r="J56051" s="192"/>
    </row>
    <row r="56052" spans="9:10" ht="15.75">
      <c r="I56052" s="192"/>
      <c r="J56052" s="192"/>
    </row>
    <row r="56053" spans="9:10" ht="15.75">
      <c r="I56053" s="192"/>
      <c r="J56053" s="192"/>
    </row>
    <row r="56054" spans="9:10" ht="15.75">
      <c r="I56054" s="192"/>
      <c r="J56054" s="192"/>
    </row>
    <row r="56055" spans="9:10" ht="15.75">
      <c r="I56055" s="192"/>
      <c r="J56055" s="192"/>
    </row>
    <row r="56056" spans="9:10" ht="15.75">
      <c r="I56056" s="192"/>
      <c r="J56056" s="192"/>
    </row>
    <row r="56057" spans="9:10" ht="15.75">
      <c r="I56057" s="192"/>
      <c r="J56057" s="192"/>
    </row>
    <row r="56058" spans="9:10" ht="15.75">
      <c r="I56058" s="192"/>
      <c r="J56058" s="192"/>
    </row>
    <row r="56059" spans="9:10" ht="15.75">
      <c r="I56059" s="192"/>
      <c r="J56059" s="192"/>
    </row>
    <row r="56060" spans="9:10" ht="15.75">
      <c r="I56060" s="192"/>
      <c r="J56060" s="192"/>
    </row>
    <row r="56061" spans="9:10" ht="15.75">
      <c r="I56061" s="192"/>
      <c r="J56061" s="192"/>
    </row>
    <row r="56062" spans="9:10" ht="15.75">
      <c r="I56062" s="192"/>
      <c r="J56062" s="192"/>
    </row>
    <row r="56063" spans="9:10" ht="15.75">
      <c r="I56063" s="192"/>
      <c r="J56063" s="192"/>
    </row>
    <row r="56064" spans="9:10" ht="15.75">
      <c r="I56064" s="192"/>
      <c r="J56064" s="192"/>
    </row>
    <row r="56065" spans="9:10" ht="15.75">
      <c r="I56065" s="192"/>
      <c r="J56065" s="192"/>
    </row>
    <row r="56066" spans="9:10" ht="15.75">
      <c r="I56066" s="192"/>
      <c r="J56066" s="192"/>
    </row>
    <row r="56067" spans="9:10" ht="15.75">
      <c r="I56067" s="192"/>
      <c r="J56067" s="192"/>
    </row>
    <row r="56068" spans="9:10" ht="15.75">
      <c r="I56068" s="192"/>
      <c r="J56068" s="192"/>
    </row>
    <row r="56069" spans="9:10" ht="15.75">
      <c r="I56069" s="192"/>
      <c r="J56069" s="192"/>
    </row>
    <row r="56070" spans="9:10" ht="15.75">
      <c r="I56070" s="192"/>
      <c r="J56070" s="192"/>
    </row>
    <row r="56071" spans="9:10" ht="15.75">
      <c r="I56071" s="192"/>
      <c r="J56071" s="192"/>
    </row>
    <row r="56072" spans="9:10" ht="15.75">
      <c r="I56072" s="192"/>
      <c r="J56072" s="192"/>
    </row>
    <row r="56073" spans="9:10" ht="15.75">
      <c r="I56073" s="192"/>
      <c r="J56073" s="192"/>
    </row>
    <row r="56074" spans="9:10" ht="15.75">
      <c r="I56074" s="192"/>
      <c r="J56074" s="192"/>
    </row>
    <row r="56075" spans="9:10" ht="15.75">
      <c r="I56075" s="192"/>
      <c r="J56075" s="192"/>
    </row>
    <row r="56076" spans="9:10" ht="15.75">
      <c r="I56076" s="192"/>
      <c r="J56076" s="192"/>
    </row>
    <row r="56077" spans="9:10" ht="15.75">
      <c r="I56077" s="192"/>
      <c r="J56077" s="192"/>
    </row>
    <row r="56078" spans="9:10" ht="15.75">
      <c r="I56078" s="192"/>
      <c r="J56078" s="192"/>
    </row>
    <row r="56079" spans="9:10" ht="15.75">
      <c r="I56079" s="192"/>
      <c r="J56079" s="192"/>
    </row>
    <row r="56080" spans="9:10" ht="15.75">
      <c r="I56080" s="192"/>
      <c r="J56080" s="192"/>
    </row>
    <row r="56081" spans="9:10" ht="15.75">
      <c r="I56081" s="192"/>
      <c r="J56081" s="192"/>
    </row>
    <row r="56082" spans="9:10" ht="15.75">
      <c r="I56082" s="192"/>
      <c r="J56082" s="192"/>
    </row>
    <row r="56083" spans="9:10" ht="15.75">
      <c r="I56083" s="192"/>
      <c r="J56083" s="192"/>
    </row>
    <row r="56084" spans="9:10" ht="15.75">
      <c r="I56084" s="192"/>
      <c r="J56084" s="192"/>
    </row>
    <row r="56085" spans="9:10" ht="15.75">
      <c r="I56085" s="192"/>
      <c r="J56085" s="192"/>
    </row>
    <row r="56086" spans="9:10" ht="15.75">
      <c r="I56086" s="192"/>
      <c r="J56086" s="192"/>
    </row>
    <row r="56087" spans="9:10" ht="15.75">
      <c r="I56087" s="192"/>
      <c r="J56087" s="192"/>
    </row>
    <row r="56088" spans="9:10" ht="15.75">
      <c r="I56088" s="192"/>
      <c r="J56088" s="192"/>
    </row>
    <row r="56089" spans="9:10" ht="15.75">
      <c r="I56089" s="192"/>
      <c r="J56089" s="192"/>
    </row>
    <row r="56090" spans="9:10" ht="15.75">
      <c r="I56090" s="192"/>
      <c r="J56090" s="192"/>
    </row>
    <row r="56091" spans="9:10" ht="15.75">
      <c r="I56091" s="192"/>
      <c r="J56091" s="192"/>
    </row>
    <row r="56092" spans="9:10" ht="15.75">
      <c r="I56092" s="192"/>
      <c r="J56092" s="192"/>
    </row>
    <row r="56093" spans="9:10" ht="15.75">
      <c r="I56093" s="192"/>
      <c r="J56093" s="192"/>
    </row>
    <row r="56094" spans="9:10" ht="15.75">
      <c r="I56094" s="192"/>
      <c r="J56094" s="192"/>
    </row>
    <row r="56095" spans="9:10" ht="15.75">
      <c r="I56095" s="192"/>
      <c r="J56095" s="192"/>
    </row>
    <row r="56096" spans="9:10" ht="15.75">
      <c r="I56096" s="192"/>
      <c r="J56096" s="192"/>
    </row>
    <row r="56097" spans="9:10" ht="15.75">
      <c r="I56097" s="192"/>
      <c r="J56097" s="192"/>
    </row>
    <row r="56098" spans="9:10" ht="15.75">
      <c r="I56098" s="192"/>
      <c r="J56098" s="192"/>
    </row>
    <row r="56099" spans="9:10" ht="15.75">
      <c r="I56099" s="192"/>
      <c r="J56099" s="192"/>
    </row>
    <row r="56100" spans="9:10" ht="15.75">
      <c r="I56100" s="192"/>
      <c r="J56100" s="192"/>
    </row>
    <row r="56101" spans="9:10" ht="15.75">
      <c r="I56101" s="192"/>
      <c r="J56101" s="192"/>
    </row>
    <row r="56102" spans="9:10" ht="15.75">
      <c r="I56102" s="192"/>
      <c r="J56102" s="192"/>
    </row>
    <row r="56103" spans="9:10" ht="15.75">
      <c r="I56103" s="192"/>
      <c r="J56103" s="192"/>
    </row>
    <row r="56104" spans="9:10" ht="15.75">
      <c r="I56104" s="192"/>
      <c r="J56104" s="192"/>
    </row>
    <row r="56105" spans="9:10" ht="15.75">
      <c r="I56105" s="192"/>
      <c r="J56105" s="192"/>
    </row>
    <row r="56106" spans="9:10" ht="15.75">
      <c r="I56106" s="192"/>
      <c r="J56106" s="192"/>
    </row>
    <row r="56107" spans="9:10" ht="15.75">
      <c r="I56107" s="192"/>
      <c r="J56107" s="192"/>
    </row>
    <row r="56108" spans="9:10" ht="15.75">
      <c r="I56108" s="192"/>
      <c r="J56108" s="192"/>
    </row>
    <row r="56109" spans="9:10" ht="15.75">
      <c r="I56109" s="192"/>
      <c r="J56109" s="192"/>
    </row>
    <row r="56110" spans="9:10" ht="15.75">
      <c r="I56110" s="192"/>
      <c r="J56110" s="192"/>
    </row>
    <row r="56111" spans="9:10" ht="15.75">
      <c r="I56111" s="192"/>
      <c r="J56111" s="192"/>
    </row>
    <row r="56112" spans="9:10" ht="15.75">
      <c r="I56112" s="192"/>
      <c r="J56112" s="192"/>
    </row>
    <row r="56113" spans="9:10" ht="15.75">
      <c r="I56113" s="192"/>
      <c r="J56113" s="192"/>
    </row>
    <row r="56114" spans="9:10" ht="15.75">
      <c r="I56114" s="192"/>
      <c r="J56114" s="192"/>
    </row>
    <row r="56115" spans="9:10" ht="15.75">
      <c r="I56115" s="192"/>
      <c r="J56115" s="192"/>
    </row>
    <row r="56116" spans="9:10" ht="15.75">
      <c r="I56116" s="192"/>
      <c r="J56116" s="192"/>
    </row>
    <row r="56117" spans="9:10" ht="15.75">
      <c r="I56117" s="192"/>
      <c r="J56117" s="192"/>
    </row>
    <row r="56118" spans="9:10" ht="15.75">
      <c r="I56118" s="192"/>
      <c r="J56118" s="192"/>
    </row>
    <row r="56119" spans="9:10" ht="15.75">
      <c r="I56119" s="192"/>
      <c r="J56119" s="192"/>
    </row>
    <row r="56120" spans="9:10" ht="15.75">
      <c r="I56120" s="192"/>
      <c r="J56120" s="192"/>
    </row>
    <row r="56121" spans="9:10" ht="15.75">
      <c r="I56121" s="192"/>
      <c r="J56121" s="192"/>
    </row>
    <row r="56122" spans="9:10" ht="15.75">
      <c r="I56122" s="192"/>
      <c r="J56122" s="192"/>
    </row>
    <row r="56123" spans="9:10" ht="15.75">
      <c r="I56123" s="192"/>
      <c r="J56123" s="192"/>
    </row>
    <row r="56124" spans="9:10" ht="15.75">
      <c r="I56124" s="192"/>
      <c r="J56124" s="192"/>
    </row>
    <row r="56125" spans="9:10" ht="15.75">
      <c r="I56125" s="192"/>
      <c r="J56125" s="192"/>
    </row>
    <row r="56126" spans="9:10" ht="15.75">
      <c r="I56126" s="192"/>
      <c r="J56126" s="192"/>
    </row>
    <row r="56127" spans="9:10" ht="15.75">
      <c r="I56127" s="192"/>
      <c r="J56127" s="192"/>
    </row>
    <row r="56128" spans="9:10" ht="15.75">
      <c r="I56128" s="192"/>
      <c r="J56128" s="192"/>
    </row>
    <row r="56129" spans="9:10" ht="15.75">
      <c r="I56129" s="192"/>
      <c r="J56129" s="192"/>
    </row>
    <row r="56130" spans="9:10" ht="15.75">
      <c r="I56130" s="192"/>
      <c r="J56130" s="192"/>
    </row>
    <row r="56131" spans="9:10" ht="15.75">
      <c r="I56131" s="192"/>
      <c r="J56131" s="192"/>
    </row>
    <row r="56132" spans="9:10" ht="15.75">
      <c r="I56132" s="192"/>
      <c r="J56132" s="192"/>
    </row>
    <row r="56133" spans="9:10" ht="15.75">
      <c r="I56133" s="192"/>
      <c r="J56133" s="192"/>
    </row>
    <row r="56134" spans="9:10" ht="15.75">
      <c r="I56134" s="192"/>
      <c r="J56134" s="192"/>
    </row>
    <row r="56135" spans="9:10" ht="15.75">
      <c r="I56135" s="192"/>
      <c r="J56135" s="192"/>
    </row>
    <row r="56136" spans="9:10" ht="15.75">
      <c r="I56136" s="192"/>
      <c r="J56136" s="192"/>
    </row>
    <row r="56137" spans="9:10" ht="15.75">
      <c r="I56137" s="192"/>
      <c r="J56137" s="192"/>
    </row>
    <row r="56138" spans="9:10" ht="15.75">
      <c r="I56138" s="192"/>
      <c r="J56138" s="192"/>
    </row>
    <row r="56139" spans="9:10" ht="15.75">
      <c r="I56139" s="192"/>
      <c r="J56139" s="192"/>
    </row>
    <row r="56140" spans="9:10" ht="15.75">
      <c r="I56140" s="192"/>
      <c r="J56140" s="192"/>
    </row>
    <row r="56141" spans="9:10" ht="15.75">
      <c r="I56141" s="192"/>
      <c r="J56141" s="192"/>
    </row>
    <row r="56142" spans="9:10" ht="15.75">
      <c r="I56142" s="192"/>
      <c r="J56142" s="192"/>
    </row>
    <row r="56143" spans="9:10" ht="15.75">
      <c r="I56143" s="192"/>
      <c r="J56143" s="192"/>
    </row>
    <row r="56144" spans="9:10" ht="15.75">
      <c r="I56144" s="192"/>
      <c r="J56144" s="192"/>
    </row>
    <row r="56145" spans="9:10" ht="15.75">
      <c r="I56145" s="192"/>
      <c r="J56145" s="192"/>
    </row>
    <row r="56146" spans="9:10" ht="15.75">
      <c r="I56146" s="192"/>
      <c r="J56146" s="192"/>
    </row>
    <row r="56147" spans="9:10" ht="15.75">
      <c r="I56147" s="192"/>
      <c r="J56147" s="192"/>
    </row>
    <row r="56148" spans="9:10" ht="15.75">
      <c r="I56148" s="192"/>
      <c r="J56148" s="192"/>
    </row>
    <row r="56149" spans="9:10" ht="15.75">
      <c r="I56149" s="192"/>
      <c r="J56149" s="192"/>
    </row>
    <row r="56150" spans="9:10" ht="15.75">
      <c r="I56150" s="192"/>
      <c r="J56150" s="192"/>
    </row>
    <row r="56151" spans="9:10" ht="15.75">
      <c r="I56151" s="192"/>
      <c r="J56151" s="192"/>
    </row>
    <row r="56152" spans="9:10" ht="15.75">
      <c r="I56152" s="192"/>
      <c r="J56152" s="192"/>
    </row>
    <row r="56153" spans="9:10" ht="15.75">
      <c r="I56153" s="192"/>
      <c r="J56153" s="192"/>
    </row>
    <row r="56154" spans="9:10" ht="15.75">
      <c r="I56154" s="192"/>
      <c r="J56154" s="192"/>
    </row>
    <row r="56155" spans="9:10" ht="15.75">
      <c r="I56155" s="192"/>
      <c r="J56155" s="192"/>
    </row>
    <row r="56156" spans="9:10" ht="15.75">
      <c r="I56156" s="192"/>
      <c r="J56156" s="192"/>
    </row>
    <row r="56157" spans="9:10" ht="15.75">
      <c r="I56157" s="192"/>
      <c r="J56157" s="192"/>
    </row>
    <row r="56158" spans="9:10" ht="15.75">
      <c r="I56158" s="192"/>
      <c r="J56158" s="192"/>
    </row>
    <row r="56159" spans="9:10" ht="15.75">
      <c r="I56159" s="192"/>
      <c r="J56159" s="192"/>
    </row>
    <row r="56160" spans="9:10" ht="15.75">
      <c r="I56160" s="192"/>
      <c r="J56160" s="192"/>
    </row>
    <row r="56161" spans="9:10" ht="15.75">
      <c r="I56161" s="192"/>
      <c r="J56161" s="192"/>
    </row>
    <row r="56162" spans="9:10" ht="15.75">
      <c r="I56162" s="192"/>
      <c r="J56162" s="192"/>
    </row>
    <row r="56163" spans="9:10" ht="15.75">
      <c r="I56163" s="192"/>
      <c r="J56163" s="192"/>
    </row>
    <row r="56164" spans="9:10" ht="15.75">
      <c r="I56164" s="192"/>
      <c r="J56164" s="192"/>
    </row>
    <row r="56165" spans="9:10" ht="15.75">
      <c r="I56165" s="192"/>
      <c r="J56165" s="192"/>
    </row>
    <row r="56166" spans="9:10" ht="15.75">
      <c r="I56166" s="192"/>
      <c r="J56166" s="192"/>
    </row>
    <row r="56167" spans="9:10" ht="15.75">
      <c r="I56167" s="192"/>
      <c r="J56167" s="192"/>
    </row>
    <row r="56168" spans="9:10" ht="15.75">
      <c r="I56168" s="192"/>
      <c r="J56168" s="192"/>
    </row>
    <row r="56169" spans="9:10" ht="15.75">
      <c r="I56169" s="192"/>
      <c r="J56169" s="192"/>
    </row>
    <row r="56170" spans="9:10" ht="15.75">
      <c r="I56170" s="192"/>
      <c r="J56170" s="192"/>
    </row>
    <row r="56171" spans="9:10" ht="15.75">
      <c r="I56171" s="192"/>
      <c r="J56171" s="192"/>
    </row>
    <row r="56172" spans="9:10" ht="15.75">
      <c r="I56172" s="192"/>
      <c r="J56172" s="192"/>
    </row>
    <row r="56173" spans="9:10" ht="15.75">
      <c r="I56173" s="192"/>
      <c r="J56173" s="192"/>
    </row>
    <row r="56174" spans="9:10" ht="15.75">
      <c r="I56174" s="192"/>
      <c r="J56174" s="192"/>
    </row>
    <row r="56175" spans="9:10" ht="15.75">
      <c r="I56175" s="192"/>
      <c r="J56175" s="192"/>
    </row>
    <row r="56176" spans="9:10" ht="15.75">
      <c r="I56176" s="192"/>
      <c r="J56176" s="192"/>
    </row>
    <row r="56177" spans="9:10" ht="15.75">
      <c r="I56177" s="192"/>
      <c r="J56177" s="192"/>
    </row>
    <row r="56178" spans="9:10" ht="15.75">
      <c r="I56178" s="192"/>
      <c r="J56178" s="192"/>
    </row>
    <row r="56179" spans="9:10" ht="15.75">
      <c r="I56179" s="192"/>
      <c r="J56179" s="192"/>
    </row>
    <row r="56180" spans="9:10" ht="15.75">
      <c r="I56180" s="192"/>
      <c r="J56180" s="192"/>
    </row>
    <row r="56181" spans="9:10" ht="15.75">
      <c r="I56181" s="192"/>
      <c r="J56181" s="192"/>
    </row>
    <row r="56182" spans="9:10" ht="15.75">
      <c r="I56182" s="192"/>
      <c r="J56182" s="192"/>
    </row>
    <row r="56183" spans="9:10" ht="15.75">
      <c r="I56183" s="192"/>
      <c r="J56183" s="192"/>
    </row>
    <row r="56184" spans="9:10" ht="15.75">
      <c r="I56184" s="192"/>
      <c r="J56184" s="192"/>
    </row>
    <row r="56185" spans="9:10" ht="15.75">
      <c r="I56185" s="192"/>
      <c r="J56185" s="192"/>
    </row>
    <row r="56186" spans="9:10" ht="15.75">
      <c r="I56186" s="192"/>
      <c r="J56186" s="192"/>
    </row>
    <row r="56187" spans="9:10" ht="15.75">
      <c r="I56187" s="192"/>
      <c r="J56187" s="192"/>
    </row>
    <row r="56188" spans="9:10" ht="15.75">
      <c r="I56188" s="192"/>
      <c r="J56188" s="192"/>
    </row>
    <row r="56189" spans="9:10" ht="15.75">
      <c r="I56189" s="192"/>
      <c r="J56189" s="192"/>
    </row>
    <row r="56190" spans="9:10" ht="15.75">
      <c r="I56190" s="192"/>
      <c r="J56190" s="192"/>
    </row>
    <row r="56191" spans="9:10" ht="15.75">
      <c r="I56191" s="192"/>
      <c r="J56191" s="192"/>
    </row>
    <row r="56192" spans="9:10" ht="15.75">
      <c r="I56192" s="192"/>
      <c r="J56192" s="192"/>
    </row>
    <row r="56193" spans="9:10" ht="15.75">
      <c r="I56193" s="192"/>
      <c r="J56193" s="192"/>
    </row>
    <row r="56194" spans="9:10" ht="15.75">
      <c r="I56194" s="192"/>
      <c r="J56194" s="192"/>
    </row>
    <row r="56195" spans="9:10" ht="15.75">
      <c r="I56195" s="192"/>
      <c r="J56195" s="192"/>
    </row>
    <row r="56196" spans="9:10" ht="15.75">
      <c r="I56196" s="192"/>
      <c r="J56196" s="192"/>
    </row>
    <row r="56197" spans="9:10" ht="15.75">
      <c r="I56197" s="192"/>
      <c r="J56197" s="192"/>
    </row>
    <row r="56198" spans="9:10" ht="15.75">
      <c r="I56198" s="192"/>
      <c r="J56198" s="192"/>
    </row>
    <row r="56199" spans="9:10" ht="15.75">
      <c r="I56199" s="192"/>
      <c r="J56199" s="192"/>
    </row>
    <row r="56200" spans="9:10" ht="15.75">
      <c r="I56200" s="192"/>
      <c r="J56200" s="192"/>
    </row>
    <row r="56201" spans="9:10" ht="15.75">
      <c r="I56201" s="192"/>
      <c r="J56201" s="192"/>
    </row>
    <row r="56202" spans="9:10" ht="15.75">
      <c r="I56202" s="192"/>
      <c r="J56202" s="192"/>
    </row>
    <row r="56203" spans="9:10" ht="15.75">
      <c r="I56203" s="192"/>
      <c r="J56203" s="192"/>
    </row>
    <row r="56204" spans="9:10" ht="15.75">
      <c r="I56204" s="192"/>
      <c r="J56204" s="192"/>
    </row>
    <row r="56205" spans="9:10" ht="15.75">
      <c r="I56205" s="192"/>
      <c r="J56205" s="192"/>
    </row>
    <row r="56206" spans="9:10" ht="15.75">
      <c r="I56206" s="192"/>
      <c r="J56206" s="192"/>
    </row>
    <row r="56207" spans="9:10" ht="15.75">
      <c r="I56207" s="192"/>
      <c r="J56207" s="192"/>
    </row>
    <row r="56208" spans="9:10" ht="15.75">
      <c r="I56208" s="192"/>
      <c r="J56208" s="192"/>
    </row>
    <row r="56209" spans="9:10" ht="15.75">
      <c r="I56209" s="192"/>
      <c r="J56209" s="192"/>
    </row>
    <row r="56210" spans="9:10" ht="15.75">
      <c r="I56210" s="192"/>
      <c r="J56210" s="192"/>
    </row>
    <row r="56211" spans="9:10" ht="15.75">
      <c r="I56211" s="192"/>
      <c r="J56211" s="192"/>
    </row>
    <row r="56212" spans="9:10" ht="15.75">
      <c r="I56212" s="192"/>
      <c r="J56212" s="192"/>
    </row>
    <row r="56213" spans="9:10" ht="15.75">
      <c r="I56213" s="192"/>
      <c r="J56213" s="192"/>
    </row>
    <row r="56214" spans="9:10" ht="15.75">
      <c r="I56214" s="192"/>
      <c r="J56214" s="192"/>
    </row>
    <row r="56215" spans="9:10" ht="15.75">
      <c r="I56215" s="192"/>
      <c r="J56215" s="192"/>
    </row>
    <row r="56216" spans="9:10" ht="15.75">
      <c r="I56216" s="192"/>
      <c r="J56216" s="192"/>
    </row>
    <row r="56217" spans="9:10" ht="15.75">
      <c r="I56217" s="192"/>
      <c r="J56217" s="192"/>
    </row>
    <row r="56218" spans="9:10" ht="15.75">
      <c r="I56218" s="192"/>
      <c r="J56218" s="192"/>
    </row>
    <row r="56219" spans="9:10" ht="15.75">
      <c r="I56219" s="192"/>
      <c r="J56219" s="192"/>
    </row>
    <row r="56220" spans="9:10" ht="15.75">
      <c r="I56220" s="192"/>
      <c r="J56220" s="192"/>
    </row>
    <row r="56221" spans="9:10" ht="15.75">
      <c r="I56221" s="192"/>
      <c r="J56221" s="192"/>
    </row>
    <row r="56222" spans="9:10" ht="15.75">
      <c r="I56222" s="192"/>
      <c r="J56222" s="192"/>
    </row>
    <row r="56223" spans="9:10" ht="15.75">
      <c r="I56223" s="192"/>
      <c r="J56223" s="192"/>
    </row>
    <row r="56224" spans="9:10" ht="15.75">
      <c r="I56224" s="192"/>
      <c r="J56224" s="192"/>
    </row>
    <row r="56225" spans="9:10" ht="15.75">
      <c r="I56225" s="192"/>
      <c r="J56225" s="192"/>
    </row>
    <row r="56226" spans="9:10" ht="15.75">
      <c r="I56226" s="192"/>
      <c r="J56226" s="192"/>
    </row>
    <row r="56227" spans="9:10" ht="15.75">
      <c r="I56227" s="192"/>
      <c r="J56227" s="192"/>
    </row>
    <row r="56228" spans="9:10" ht="15.75">
      <c r="I56228" s="192"/>
      <c r="J56228" s="192"/>
    </row>
    <row r="56229" spans="9:10" ht="15.75">
      <c r="I56229" s="192"/>
      <c r="J56229" s="192"/>
    </row>
    <row r="56230" spans="9:10" ht="15.75">
      <c r="I56230" s="192"/>
      <c r="J56230" s="192"/>
    </row>
    <row r="56231" spans="9:10" ht="15.75">
      <c r="I56231" s="192"/>
      <c r="J56231" s="192"/>
    </row>
    <row r="56232" spans="9:10" ht="15.75">
      <c r="I56232" s="192"/>
      <c r="J56232" s="192"/>
    </row>
    <row r="56233" spans="9:10" ht="15.75">
      <c r="I56233" s="192"/>
      <c r="J56233" s="192"/>
    </row>
    <row r="56234" spans="9:10" ht="15.75">
      <c r="I56234" s="192"/>
      <c r="J56234" s="192"/>
    </row>
    <row r="56235" spans="9:10" ht="15.75">
      <c r="I56235" s="192"/>
      <c r="J56235" s="192"/>
    </row>
    <row r="56236" spans="9:10" ht="15.75">
      <c r="I56236" s="192"/>
      <c r="J56236" s="192"/>
    </row>
    <row r="56237" spans="9:10" ht="15.75">
      <c r="I56237" s="192"/>
      <c r="J56237" s="192"/>
    </row>
    <row r="56238" spans="9:10" ht="15.75">
      <c r="I56238" s="192"/>
      <c r="J56238" s="192"/>
    </row>
    <row r="56239" spans="9:10" ht="15.75">
      <c r="I56239" s="192"/>
      <c r="J56239" s="192"/>
    </row>
    <row r="56240" spans="9:10" ht="15.75">
      <c r="I56240" s="192"/>
      <c r="J56240" s="192"/>
    </row>
    <row r="56241" spans="9:10" ht="15.75">
      <c r="I56241" s="192"/>
      <c r="J56241" s="192"/>
    </row>
    <row r="56242" spans="9:10" ht="15.75">
      <c r="I56242" s="192"/>
      <c r="J56242" s="192"/>
    </row>
    <row r="56243" spans="9:10" ht="15.75">
      <c r="I56243" s="192"/>
      <c r="J56243" s="192"/>
    </row>
    <row r="56244" spans="9:10" ht="15.75">
      <c r="I56244" s="192"/>
      <c r="J56244" s="192"/>
    </row>
    <row r="56245" spans="9:10" ht="15.75">
      <c r="I56245" s="192"/>
      <c r="J56245" s="192"/>
    </row>
    <row r="56246" spans="9:10" ht="15.75">
      <c r="I56246" s="192"/>
      <c r="J56246" s="192"/>
    </row>
    <row r="56247" spans="9:10" ht="15.75">
      <c r="I56247" s="192"/>
      <c r="J56247" s="192"/>
    </row>
    <row r="56248" spans="9:10" ht="15.75">
      <c r="I56248" s="192"/>
      <c r="J56248" s="192"/>
    </row>
    <row r="56249" spans="9:10" ht="15.75">
      <c r="I56249" s="192"/>
      <c r="J56249" s="192"/>
    </row>
    <row r="56250" spans="9:10" ht="15.75">
      <c r="I56250" s="192"/>
      <c r="J56250" s="192"/>
    </row>
    <row r="56251" spans="9:10" ht="15.75">
      <c r="I56251" s="192"/>
      <c r="J56251" s="192"/>
    </row>
    <row r="56252" spans="9:10" ht="15.75">
      <c r="I56252" s="192"/>
      <c r="J56252" s="192"/>
    </row>
    <row r="56253" spans="9:10" ht="15.75">
      <c r="I56253" s="192"/>
      <c r="J56253" s="192"/>
    </row>
    <row r="56254" spans="9:10" ht="15.75">
      <c r="I56254" s="192"/>
      <c r="J56254" s="192"/>
    </row>
    <row r="56255" spans="9:10" ht="15.75">
      <c r="I56255" s="192"/>
      <c r="J56255" s="192"/>
    </row>
    <row r="56256" spans="9:10" ht="15.75">
      <c r="I56256" s="192"/>
      <c r="J56256" s="192"/>
    </row>
    <row r="56257" spans="9:10" ht="15.75">
      <c r="I56257" s="192"/>
      <c r="J56257" s="192"/>
    </row>
    <row r="56258" spans="9:10" ht="15.75">
      <c r="I56258" s="192"/>
      <c r="J56258" s="192"/>
    </row>
    <row r="56259" spans="9:10" ht="15.75">
      <c r="I56259" s="192"/>
      <c r="J56259" s="192"/>
    </row>
    <row r="56260" spans="9:10" ht="15.75">
      <c r="I56260" s="192"/>
      <c r="J56260" s="192"/>
    </row>
    <row r="56261" spans="9:10" ht="15.75">
      <c r="I56261" s="192"/>
      <c r="J56261" s="192"/>
    </row>
    <row r="56262" spans="9:10" ht="15.75">
      <c r="I56262" s="192"/>
      <c r="J56262" s="192"/>
    </row>
    <row r="56263" spans="9:10" ht="15.75">
      <c r="I56263" s="192"/>
      <c r="J56263" s="192"/>
    </row>
    <row r="56264" spans="9:10" ht="15.75">
      <c r="I56264" s="192"/>
      <c r="J56264" s="192"/>
    </row>
    <row r="56265" spans="9:10" ht="15.75">
      <c r="I56265" s="192"/>
      <c r="J56265" s="192"/>
    </row>
    <row r="56266" spans="9:10" ht="15.75">
      <c r="I56266" s="192"/>
      <c r="J56266" s="192"/>
    </row>
    <row r="56267" spans="9:10" ht="15.75">
      <c r="I56267" s="192"/>
      <c r="J56267" s="192"/>
    </row>
    <row r="56268" spans="9:10" ht="15.75">
      <c r="I56268" s="192"/>
      <c r="J56268" s="192"/>
    </row>
    <row r="56269" spans="9:10" ht="15.75">
      <c r="I56269" s="192"/>
      <c r="J56269" s="192"/>
    </row>
    <row r="56270" spans="9:10" ht="15.75">
      <c r="I56270" s="192"/>
      <c r="J56270" s="192"/>
    </row>
    <row r="56271" spans="9:10" ht="15.75">
      <c r="I56271" s="192"/>
      <c r="J56271" s="192"/>
    </row>
    <row r="56272" spans="9:10" ht="15.75">
      <c r="I56272" s="192"/>
      <c r="J56272" s="192"/>
    </row>
    <row r="56273" spans="9:10" ht="15.75">
      <c r="I56273" s="192"/>
      <c r="J56273" s="192"/>
    </row>
    <row r="56274" spans="9:10" ht="15.75">
      <c r="I56274" s="192"/>
      <c r="J56274" s="192"/>
    </row>
    <row r="56275" spans="9:10" ht="15.75">
      <c r="I56275" s="192"/>
      <c r="J56275" s="192"/>
    </row>
    <row r="56276" spans="9:10" ht="15.75">
      <c r="I56276" s="192"/>
      <c r="J56276" s="192"/>
    </row>
    <row r="56277" spans="9:10" ht="15.75">
      <c r="I56277" s="192"/>
      <c r="J56277" s="192"/>
    </row>
    <row r="56278" spans="9:10" ht="15.75">
      <c r="I56278" s="192"/>
      <c r="J56278" s="192"/>
    </row>
    <row r="56279" spans="9:10" ht="15.75">
      <c r="I56279" s="192"/>
      <c r="J56279" s="192"/>
    </row>
    <row r="56280" spans="9:10" ht="15.75">
      <c r="I56280" s="192"/>
      <c r="J56280" s="192"/>
    </row>
    <row r="56281" spans="9:10" ht="15.75">
      <c r="I56281" s="192"/>
      <c r="J56281" s="192"/>
    </row>
    <row r="56282" spans="9:10" ht="15.75">
      <c r="I56282" s="192"/>
      <c r="J56282" s="192"/>
    </row>
    <row r="56283" spans="9:10" ht="15.75">
      <c r="I56283" s="192"/>
      <c r="J56283" s="192"/>
    </row>
    <row r="56284" spans="9:10" ht="15.75">
      <c r="I56284" s="192"/>
      <c r="J56284" s="192"/>
    </row>
    <row r="56285" spans="9:10" ht="15.75">
      <c r="I56285" s="192"/>
      <c r="J56285" s="192"/>
    </row>
    <row r="56286" spans="9:10" ht="15.75">
      <c r="I56286" s="192"/>
      <c r="J56286" s="192"/>
    </row>
    <row r="56287" spans="9:10" ht="15.75">
      <c r="I56287" s="192"/>
      <c r="J56287" s="192"/>
    </row>
    <row r="56288" spans="9:10" ht="15.75">
      <c r="I56288" s="192"/>
      <c r="J56288" s="192"/>
    </row>
    <row r="56289" spans="9:10" ht="15.75">
      <c r="I56289" s="192"/>
      <c r="J56289" s="192"/>
    </row>
    <row r="56290" spans="9:10" ht="15.75">
      <c r="I56290" s="192"/>
      <c r="J56290" s="192"/>
    </row>
    <row r="56291" spans="9:10" ht="15.75">
      <c r="I56291" s="192"/>
      <c r="J56291" s="192"/>
    </row>
    <row r="56292" spans="9:10" ht="15.75">
      <c r="I56292" s="192"/>
      <c r="J56292" s="192"/>
    </row>
    <row r="56293" spans="9:10" ht="15.75">
      <c r="I56293" s="192"/>
      <c r="J56293" s="192"/>
    </row>
    <row r="56294" spans="9:10" ht="15.75">
      <c r="I56294" s="192"/>
      <c r="J56294" s="192"/>
    </row>
    <row r="56295" spans="9:10" ht="15.75">
      <c r="I56295" s="192"/>
      <c r="J56295" s="192"/>
    </row>
    <row r="56296" spans="9:10" ht="15.75">
      <c r="I56296" s="192"/>
      <c r="J56296" s="192"/>
    </row>
    <row r="56297" spans="9:10" ht="15.75">
      <c r="I56297" s="192"/>
      <c r="J56297" s="192"/>
    </row>
    <row r="56298" spans="9:10" ht="15.75">
      <c r="I56298" s="192"/>
      <c r="J56298" s="192"/>
    </row>
    <row r="56299" spans="9:10" ht="15.75">
      <c r="I56299" s="192"/>
      <c r="J56299" s="192"/>
    </row>
    <row r="56300" spans="9:10" ht="15.75">
      <c r="I56300" s="192"/>
      <c r="J56300" s="192"/>
    </row>
    <row r="56301" spans="9:10" ht="15.75">
      <c r="I56301" s="192"/>
      <c r="J56301" s="192"/>
    </row>
    <row r="56302" spans="9:10" ht="15.75">
      <c r="I56302" s="192"/>
      <c r="J56302" s="192"/>
    </row>
    <row r="56303" spans="9:10" ht="15.75">
      <c r="I56303" s="192"/>
      <c r="J56303" s="192"/>
    </row>
    <row r="56304" spans="9:10" ht="15.75">
      <c r="I56304" s="192"/>
      <c r="J56304" s="192"/>
    </row>
    <row r="56305" spans="9:10" ht="15.75">
      <c r="I56305" s="192"/>
      <c r="J56305" s="192"/>
    </row>
    <row r="56306" spans="9:10" ht="15.75">
      <c r="I56306" s="192"/>
      <c r="J56306" s="192"/>
    </row>
    <row r="56307" spans="9:10" ht="15.75">
      <c r="I56307" s="192"/>
      <c r="J56307" s="192"/>
    </row>
    <row r="56308" spans="9:10" ht="15.75">
      <c r="I56308" s="192"/>
      <c r="J56308" s="192"/>
    </row>
    <row r="56309" spans="9:10" ht="15.75">
      <c r="I56309" s="192"/>
      <c r="J56309" s="192"/>
    </row>
    <row r="56310" spans="9:10" ht="15.75">
      <c r="I56310" s="192"/>
      <c r="J56310" s="192"/>
    </row>
    <row r="56311" spans="9:10" ht="15.75">
      <c r="I56311" s="192"/>
      <c r="J56311" s="192"/>
    </row>
    <row r="56312" spans="9:10" ht="15.75">
      <c r="I56312" s="192"/>
      <c r="J56312" s="192"/>
    </row>
    <row r="56313" spans="9:10" ht="15.75">
      <c r="I56313" s="192"/>
      <c r="J56313" s="192"/>
    </row>
    <row r="56314" spans="9:10" ht="15.75">
      <c r="I56314" s="192"/>
      <c r="J56314" s="192"/>
    </row>
    <row r="56315" spans="9:10" ht="15.75">
      <c r="I56315" s="192"/>
      <c r="J56315" s="192"/>
    </row>
    <row r="56316" spans="9:10" ht="15.75">
      <c r="I56316" s="192"/>
      <c r="J56316" s="192"/>
    </row>
    <row r="56317" spans="9:10" ht="15.75">
      <c r="I56317" s="192"/>
      <c r="J56317" s="192"/>
    </row>
    <row r="56318" spans="9:10" ht="15.75">
      <c r="I56318" s="192"/>
      <c r="J56318" s="192"/>
    </row>
    <row r="56319" spans="9:10" ht="15.75">
      <c r="I56319" s="192"/>
      <c r="J56319" s="192"/>
    </row>
    <row r="56320" spans="9:10" ht="15.75">
      <c r="I56320" s="192"/>
      <c r="J56320" s="192"/>
    </row>
    <row r="56321" spans="9:10" ht="15.75">
      <c r="I56321" s="192"/>
      <c r="J56321" s="192"/>
    </row>
    <row r="56322" spans="9:10" ht="15.75">
      <c r="I56322" s="192"/>
      <c r="J56322" s="192"/>
    </row>
    <row r="56323" spans="9:10" ht="15.75">
      <c r="I56323" s="192"/>
      <c r="J56323" s="192"/>
    </row>
    <row r="56324" spans="9:10" ht="15.75">
      <c r="I56324" s="192"/>
      <c r="J56324" s="192"/>
    </row>
    <row r="56325" spans="9:10" ht="15.75">
      <c r="I56325" s="192"/>
      <c r="J56325" s="192"/>
    </row>
    <row r="56326" spans="9:10" ht="15.75">
      <c r="I56326" s="192"/>
      <c r="J56326" s="192"/>
    </row>
    <row r="56327" spans="9:10" ht="15.75">
      <c r="I56327" s="192"/>
      <c r="J56327" s="192"/>
    </row>
    <row r="56328" spans="9:10" ht="15.75">
      <c r="I56328" s="192"/>
      <c r="J56328" s="192"/>
    </row>
    <row r="56329" spans="9:10" ht="15.75">
      <c r="I56329" s="192"/>
      <c r="J56329" s="192"/>
    </row>
    <row r="56330" spans="9:10" ht="15.75">
      <c r="I56330" s="192"/>
      <c r="J56330" s="192"/>
    </row>
    <row r="56331" spans="9:10" ht="15.75">
      <c r="I56331" s="192"/>
      <c r="J56331" s="192"/>
    </row>
    <row r="56332" spans="9:10" ht="15.75">
      <c r="I56332" s="192"/>
      <c r="J56332" s="192"/>
    </row>
    <row r="56333" spans="9:10" ht="15.75">
      <c r="I56333" s="192"/>
      <c r="J56333" s="192"/>
    </row>
    <row r="56334" spans="9:10" ht="15.75">
      <c r="I56334" s="192"/>
      <c r="J56334" s="192"/>
    </row>
    <row r="56335" spans="9:10" ht="15.75">
      <c r="I56335" s="192"/>
      <c r="J56335" s="192"/>
    </row>
    <row r="56336" spans="9:10" ht="15.75">
      <c r="I56336" s="192"/>
      <c r="J56336" s="192"/>
    </row>
    <row r="56337" spans="9:10" ht="15.75">
      <c r="I56337" s="192"/>
      <c r="J56337" s="192"/>
    </row>
    <row r="56338" spans="9:10" ht="15.75">
      <c r="I56338" s="192"/>
      <c r="J56338" s="192"/>
    </row>
    <row r="56339" spans="9:10" ht="15.75">
      <c r="I56339" s="192"/>
      <c r="J56339" s="192"/>
    </row>
    <row r="56340" spans="9:10" ht="15.75">
      <c r="I56340" s="192"/>
      <c r="J56340" s="192"/>
    </row>
    <row r="56341" spans="9:10" ht="15.75">
      <c r="I56341" s="192"/>
      <c r="J56341" s="192"/>
    </row>
    <row r="56342" spans="9:10" ht="15.75">
      <c r="I56342" s="192"/>
      <c r="J56342" s="192"/>
    </row>
    <row r="56343" spans="9:10" ht="15.75">
      <c r="I56343" s="192"/>
      <c r="J56343" s="192"/>
    </row>
    <row r="56344" spans="9:10" ht="15.75">
      <c r="I56344" s="192"/>
      <c r="J56344" s="192"/>
    </row>
    <row r="56345" spans="9:10" ht="15.75">
      <c r="I56345" s="192"/>
      <c r="J56345" s="192"/>
    </row>
    <row r="56346" spans="9:10" ht="15.75">
      <c r="I56346" s="192"/>
      <c r="J56346" s="192"/>
    </row>
    <row r="56347" spans="9:10" ht="15.75">
      <c r="I56347" s="192"/>
      <c r="J56347" s="192"/>
    </row>
    <row r="56348" spans="9:10" ht="15.75">
      <c r="I56348" s="192"/>
      <c r="J56348" s="192"/>
    </row>
    <row r="56349" spans="9:10" ht="15.75">
      <c r="I56349" s="192"/>
      <c r="J56349" s="192"/>
    </row>
    <row r="56350" spans="9:10" ht="15.75">
      <c r="I56350" s="192"/>
      <c r="J56350" s="192"/>
    </row>
    <row r="56351" spans="9:10" ht="15.75">
      <c r="I56351" s="192"/>
      <c r="J56351" s="192"/>
    </row>
    <row r="56352" spans="9:10" ht="15.75">
      <c r="I56352" s="192"/>
      <c r="J56352" s="192"/>
    </row>
    <row r="56353" spans="9:10" ht="15.75">
      <c r="I56353" s="192"/>
      <c r="J56353" s="192"/>
    </row>
    <row r="56354" spans="9:10" ht="15.75">
      <c r="I56354" s="192"/>
      <c r="J56354" s="192"/>
    </row>
    <row r="56355" spans="9:10" ht="15.75">
      <c r="I56355" s="192"/>
      <c r="J56355" s="192"/>
    </row>
    <row r="56356" spans="9:10" ht="15.75">
      <c r="I56356" s="192"/>
      <c r="J56356" s="192"/>
    </row>
    <row r="56357" spans="9:10" ht="15.75">
      <c r="I56357" s="192"/>
      <c r="J56357" s="192"/>
    </row>
    <row r="56358" spans="9:10" ht="15.75">
      <c r="I56358" s="192"/>
      <c r="J56358" s="192"/>
    </row>
    <row r="56359" spans="9:10" ht="15.75">
      <c r="I56359" s="192"/>
      <c r="J56359" s="192"/>
    </row>
    <row r="56360" spans="9:10" ht="15.75">
      <c r="I56360" s="192"/>
      <c r="J56360" s="192"/>
    </row>
    <row r="56361" spans="9:10" ht="15.75">
      <c r="I56361" s="192"/>
      <c r="J56361" s="192"/>
    </row>
    <row r="56362" spans="9:10" ht="15.75">
      <c r="I56362" s="192"/>
      <c r="J56362" s="192"/>
    </row>
    <row r="56363" spans="9:10" ht="15.75">
      <c r="I56363" s="192"/>
      <c r="J56363" s="192"/>
    </row>
    <row r="56364" spans="9:10" ht="15.75">
      <c r="I56364" s="192"/>
      <c r="J56364" s="192"/>
    </row>
    <row r="56365" spans="9:10" ht="15.75">
      <c r="I56365" s="192"/>
      <c r="J56365" s="192"/>
    </row>
    <row r="56366" spans="9:10" ht="15.75">
      <c r="I56366" s="192"/>
      <c r="J56366" s="192"/>
    </row>
    <row r="56367" spans="9:10" ht="15.75">
      <c r="I56367" s="192"/>
      <c r="J56367" s="192"/>
    </row>
    <row r="56368" spans="9:10" ht="15.75">
      <c r="I56368" s="192"/>
      <c r="J56368" s="192"/>
    </row>
    <row r="56369" spans="9:10" ht="15.75">
      <c r="I56369" s="192"/>
      <c r="J56369" s="192"/>
    </row>
    <row r="56370" spans="9:10" ht="15.75">
      <c r="I56370" s="192"/>
      <c r="J56370" s="192"/>
    </row>
    <row r="56371" spans="9:10" ht="15.75">
      <c r="I56371" s="192"/>
      <c r="J56371" s="192"/>
    </row>
    <row r="56372" spans="9:10" ht="15.75">
      <c r="I56372" s="192"/>
      <c r="J56372" s="192"/>
    </row>
    <row r="56373" spans="9:10" ht="15.75">
      <c r="I56373" s="192"/>
      <c r="J56373" s="192"/>
    </row>
    <row r="56374" spans="9:10" ht="15.75">
      <c r="I56374" s="192"/>
      <c r="J56374" s="192"/>
    </row>
    <row r="56375" spans="9:10" ht="15.75">
      <c r="I56375" s="192"/>
      <c r="J56375" s="192"/>
    </row>
    <row r="56376" spans="9:10" ht="15.75">
      <c r="I56376" s="192"/>
      <c r="J56376" s="192"/>
    </row>
    <row r="56377" spans="9:10" ht="15.75">
      <c r="I56377" s="192"/>
      <c r="J56377" s="192"/>
    </row>
    <row r="56378" spans="9:10" ht="15.75">
      <c r="I56378" s="192"/>
      <c r="J56378" s="192"/>
    </row>
    <row r="56379" spans="9:10" ht="15.75">
      <c r="I56379" s="192"/>
      <c r="J56379" s="192"/>
    </row>
    <row r="56380" spans="9:10" ht="15.75">
      <c r="I56380" s="192"/>
      <c r="J56380" s="192"/>
    </row>
    <row r="56381" spans="9:10" ht="15.75">
      <c r="I56381" s="192"/>
      <c r="J56381" s="192"/>
    </row>
    <row r="56382" spans="9:10" ht="15.75">
      <c r="I56382" s="192"/>
      <c r="J56382" s="192"/>
    </row>
    <row r="56383" spans="9:10" ht="15.75">
      <c r="I56383" s="192"/>
      <c r="J56383" s="192"/>
    </row>
    <row r="56384" spans="9:10" ht="15.75">
      <c r="I56384" s="192"/>
      <c r="J56384" s="192"/>
    </row>
    <row r="56385" spans="9:10" ht="15.75">
      <c r="I56385" s="192"/>
      <c r="J56385" s="192"/>
    </row>
    <row r="56386" spans="9:10" ht="15.75">
      <c r="I56386" s="192"/>
      <c r="J56386" s="192"/>
    </row>
    <row r="56387" spans="9:10" ht="15.75">
      <c r="I56387" s="192"/>
      <c r="J56387" s="192"/>
    </row>
    <row r="56388" spans="9:10" ht="15.75">
      <c r="I56388" s="192"/>
      <c r="J56388" s="192"/>
    </row>
    <row r="56389" spans="9:10" ht="15.75">
      <c r="I56389" s="192"/>
      <c r="J56389" s="192"/>
    </row>
    <row r="56390" spans="9:10" ht="15.75">
      <c r="I56390" s="192"/>
      <c r="J56390" s="192"/>
    </row>
    <row r="56391" spans="9:10" ht="15.75">
      <c r="I56391" s="192"/>
      <c r="J56391" s="192"/>
    </row>
    <row r="56392" spans="9:10" ht="15.75">
      <c r="I56392" s="192"/>
      <c r="J56392" s="192"/>
    </row>
    <row r="56393" spans="9:10" ht="15.75">
      <c r="I56393" s="192"/>
      <c r="J56393" s="192"/>
    </row>
    <row r="56394" spans="9:10" ht="15.75">
      <c r="I56394" s="192"/>
      <c r="J56394" s="192"/>
    </row>
    <row r="56395" spans="9:10" ht="15.75">
      <c r="I56395" s="192"/>
      <c r="J56395" s="192"/>
    </row>
    <row r="56396" spans="9:10" ht="15.75">
      <c r="I56396" s="192"/>
      <c r="J56396" s="192"/>
    </row>
    <row r="56397" spans="9:10" ht="15.75">
      <c r="I56397" s="192"/>
      <c r="J56397" s="192"/>
    </row>
    <row r="56398" spans="9:10" ht="15.75">
      <c r="I56398" s="192"/>
      <c r="J56398" s="192"/>
    </row>
    <row r="56399" spans="9:10" ht="15.75">
      <c r="I56399" s="192"/>
      <c r="J56399" s="192"/>
    </row>
    <row r="56400" spans="9:10" ht="15.75">
      <c r="I56400" s="192"/>
      <c r="J56400" s="192"/>
    </row>
    <row r="56401" spans="9:10" ht="15.75">
      <c r="I56401" s="192"/>
      <c r="J56401" s="192"/>
    </row>
    <row r="56402" spans="9:10" ht="15.75">
      <c r="I56402" s="192"/>
      <c r="J56402" s="192"/>
    </row>
    <row r="56403" spans="9:10" ht="15.75">
      <c r="I56403" s="192"/>
      <c r="J56403" s="192"/>
    </row>
    <row r="56404" spans="9:10" ht="15.75">
      <c r="I56404" s="192"/>
      <c r="J56404" s="192"/>
    </row>
    <row r="56405" spans="9:10" ht="15.75">
      <c r="I56405" s="192"/>
      <c r="J56405" s="192"/>
    </row>
    <row r="56406" spans="9:10" ht="15.75">
      <c r="I56406" s="192"/>
      <c r="J56406" s="192"/>
    </row>
    <row r="56407" spans="9:10" ht="15.75">
      <c r="I56407" s="192"/>
      <c r="J56407" s="192"/>
    </row>
    <row r="56408" spans="9:10" ht="15.75">
      <c r="I56408" s="192"/>
      <c r="J56408" s="192"/>
    </row>
    <row r="56409" spans="9:10" ht="15.75">
      <c r="I56409" s="192"/>
      <c r="J56409" s="192"/>
    </row>
    <row r="56410" spans="9:10" ht="15.75">
      <c r="I56410" s="192"/>
      <c r="J56410" s="192"/>
    </row>
    <row r="56411" spans="9:10" ht="15.75">
      <c r="I56411" s="192"/>
      <c r="J56411" s="192"/>
    </row>
    <row r="56412" spans="9:10" ht="15.75">
      <c r="I56412" s="192"/>
      <c r="J56412" s="192"/>
    </row>
    <row r="56413" spans="9:10" ht="15.75">
      <c r="I56413" s="192"/>
      <c r="J56413" s="192"/>
    </row>
    <row r="56414" spans="9:10" ht="15.75">
      <c r="I56414" s="192"/>
      <c r="J56414" s="192"/>
    </row>
    <row r="56415" spans="9:10" ht="15.75">
      <c r="I56415" s="192"/>
      <c r="J56415" s="192"/>
    </row>
    <row r="56416" spans="9:10" ht="15.75">
      <c r="I56416" s="192"/>
      <c r="J56416" s="192"/>
    </row>
    <row r="56417" spans="9:10" ht="15.75">
      <c r="I56417" s="192"/>
      <c r="J56417" s="192"/>
    </row>
    <row r="56418" spans="9:10" ht="15.75">
      <c r="I56418" s="192"/>
      <c r="J56418" s="192"/>
    </row>
    <row r="56419" spans="9:10" ht="15.75">
      <c r="I56419" s="192"/>
      <c r="J56419" s="192"/>
    </row>
    <row r="56420" spans="9:10" ht="15.75">
      <c r="I56420" s="192"/>
      <c r="J56420" s="192"/>
    </row>
    <row r="56421" spans="9:10" ht="15.75">
      <c r="I56421" s="192"/>
      <c r="J56421" s="192"/>
    </row>
    <row r="56422" spans="9:10" ht="15.75">
      <c r="I56422" s="192"/>
      <c r="J56422" s="192"/>
    </row>
    <row r="56423" spans="9:10" ht="15.75">
      <c r="I56423" s="192"/>
      <c r="J56423" s="192"/>
    </row>
    <row r="56424" spans="9:10" ht="15.75">
      <c r="I56424" s="192"/>
      <c r="J56424" s="192"/>
    </row>
    <row r="56425" spans="9:10" ht="15.75">
      <c r="I56425" s="192"/>
      <c r="J56425" s="192"/>
    </row>
    <row r="56426" spans="9:10" ht="15.75">
      <c r="I56426" s="192"/>
      <c r="J56426" s="192"/>
    </row>
    <row r="56427" spans="9:10" ht="15.75">
      <c r="I56427" s="192"/>
      <c r="J56427" s="192"/>
    </row>
    <row r="56428" spans="9:10" ht="15.75">
      <c r="I56428" s="192"/>
      <c r="J56428" s="192"/>
    </row>
    <row r="56429" spans="9:10" ht="15.75">
      <c r="I56429" s="192"/>
      <c r="J56429" s="192"/>
    </row>
    <row r="56430" spans="9:10" ht="15.75">
      <c r="I56430" s="192"/>
      <c r="J56430" s="192"/>
    </row>
    <row r="56431" spans="9:10" ht="15.75">
      <c r="I56431" s="192"/>
      <c r="J56431" s="192"/>
    </row>
    <row r="56432" spans="9:10" ht="15.75">
      <c r="I56432" s="192"/>
      <c r="J56432" s="192"/>
    </row>
    <row r="56433" spans="9:10" ht="15.75">
      <c r="I56433" s="192"/>
      <c r="J56433" s="192"/>
    </row>
    <row r="56434" spans="9:10" ht="15.75">
      <c r="I56434" s="192"/>
      <c r="J56434" s="192"/>
    </row>
    <row r="56435" spans="9:10" ht="15.75">
      <c r="I56435" s="192"/>
      <c r="J56435" s="192"/>
    </row>
    <row r="56436" spans="9:10" ht="15.75">
      <c r="I56436" s="192"/>
      <c r="J56436" s="192"/>
    </row>
    <row r="56437" spans="9:10" ht="15.75">
      <c r="I56437" s="192"/>
      <c r="J56437" s="192"/>
    </row>
    <row r="56438" spans="9:10" ht="15.75">
      <c r="I56438" s="192"/>
      <c r="J56438" s="192"/>
    </row>
    <row r="56439" spans="9:10" ht="15.75">
      <c r="I56439" s="192"/>
      <c r="J56439" s="192"/>
    </row>
    <row r="56440" spans="9:10" ht="15.75">
      <c r="I56440" s="192"/>
      <c r="J56440" s="192"/>
    </row>
    <row r="56441" spans="9:10" ht="15.75">
      <c r="I56441" s="192"/>
      <c r="J56441" s="192"/>
    </row>
    <row r="56442" spans="9:10" ht="15.75">
      <c r="I56442" s="192"/>
      <c r="J56442" s="192"/>
    </row>
    <row r="56443" spans="9:10" ht="15.75">
      <c r="I56443" s="192"/>
      <c r="J56443" s="192"/>
    </row>
    <row r="56444" spans="9:10" ht="15.75">
      <c r="I56444" s="192"/>
      <c r="J56444" s="192"/>
    </row>
    <row r="56445" spans="9:10" ht="15.75">
      <c r="I56445" s="192"/>
      <c r="J56445" s="192"/>
    </row>
    <row r="56446" spans="9:10" ht="15.75">
      <c r="I56446" s="192"/>
      <c r="J56446" s="192"/>
    </row>
    <row r="56447" spans="9:10" ht="15.75">
      <c r="I56447" s="192"/>
      <c r="J56447" s="192"/>
    </row>
    <row r="56448" spans="9:10" ht="15.75">
      <c r="I56448" s="192"/>
      <c r="J56448" s="192"/>
    </row>
    <row r="56449" spans="9:10" ht="15.75">
      <c r="I56449" s="192"/>
      <c r="J56449" s="192"/>
    </row>
    <row r="56450" spans="9:10" ht="15.75">
      <c r="I56450" s="192"/>
      <c r="J56450" s="192"/>
    </row>
    <row r="56451" spans="9:10" ht="15.75">
      <c r="I56451" s="192"/>
      <c r="J56451" s="192"/>
    </row>
    <row r="56452" spans="9:10" ht="15.75">
      <c r="I56452" s="192"/>
      <c r="J56452" s="192"/>
    </row>
    <row r="56453" spans="9:10" ht="15.75">
      <c r="I56453" s="192"/>
      <c r="J56453" s="192"/>
    </row>
    <row r="56454" spans="9:10" ht="15.75">
      <c r="I56454" s="192"/>
      <c r="J56454" s="192"/>
    </row>
    <row r="56455" spans="9:10" ht="15.75">
      <c r="I56455" s="192"/>
      <c r="J56455" s="192"/>
    </row>
    <row r="56456" spans="9:10" ht="15.75">
      <c r="I56456" s="192"/>
      <c r="J56456" s="192"/>
    </row>
    <row r="56457" spans="9:10" ht="15.75">
      <c r="I56457" s="192"/>
      <c r="J56457" s="192"/>
    </row>
    <row r="56458" spans="9:10" ht="15.75">
      <c r="I56458" s="192"/>
      <c r="J56458" s="192"/>
    </row>
    <row r="56459" spans="9:10" ht="15.75">
      <c r="I56459" s="192"/>
      <c r="J56459" s="192"/>
    </row>
    <row r="56460" spans="9:10" ht="15.75">
      <c r="I56460" s="192"/>
      <c r="J56460" s="192"/>
    </row>
    <row r="56461" spans="9:10" ht="15.75">
      <c r="I56461" s="192"/>
      <c r="J56461" s="192"/>
    </row>
    <row r="56462" spans="9:10" ht="15.75">
      <c r="I56462" s="192"/>
      <c r="J56462" s="192"/>
    </row>
    <row r="56463" spans="9:10" ht="15.75">
      <c r="I56463" s="192"/>
      <c r="J56463" s="192"/>
    </row>
    <row r="56464" spans="9:10" ht="15.75">
      <c r="I56464" s="192"/>
      <c r="J56464" s="192"/>
    </row>
    <row r="56465" spans="9:10" ht="15.75">
      <c r="I56465" s="192"/>
      <c r="J56465" s="192"/>
    </row>
    <row r="56466" spans="9:10" ht="15.75">
      <c r="I56466" s="192"/>
      <c r="J56466" s="192"/>
    </row>
    <row r="56467" spans="9:10" ht="15.75">
      <c r="I56467" s="192"/>
      <c r="J56467" s="192"/>
    </row>
    <row r="56468" spans="9:10" ht="15.75">
      <c r="I56468" s="192"/>
      <c r="J56468" s="192"/>
    </row>
    <row r="56469" spans="9:10" ht="15.75">
      <c r="I56469" s="192"/>
      <c r="J56469" s="192"/>
    </row>
    <row r="56470" spans="9:10" ht="15.75">
      <c r="I56470" s="192"/>
      <c r="J56470" s="192"/>
    </row>
    <row r="56471" spans="9:10" ht="15.75">
      <c r="I56471" s="192"/>
      <c r="J56471" s="192"/>
    </row>
    <row r="56472" spans="9:10" ht="15.75">
      <c r="I56472" s="192"/>
      <c r="J56472" s="192"/>
    </row>
    <row r="56473" spans="9:10" ht="15.75">
      <c r="I56473" s="192"/>
      <c r="J56473" s="192"/>
    </row>
    <row r="56474" spans="9:10" ht="15.75">
      <c r="I56474" s="192"/>
      <c r="J56474" s="192"/>
    </row>
    <row r="56475" spans="9:10" ht="15.75">
      <c r="I56475" s="192"/>
      <c r="J56475" s="192"/>
    </row>
    <row r="56476" spans="9:10" ht="15.75">
      <c r="I56476" s="192"/>
      <c r="J56476" s="192"/>
    </row>
    <row r="56477" spans="9:10" ht="15.75">
      <c r="I56477" s="192"/>
      <c r="J56477" s="192"/>
    </row>
    <row r="56478" spans="9:10" ht="15.75">
      <c r="I56478" s="192"/>
      <c r="J56478" s="192"/>
    </row>
    <row r="56479" spans="9:10" ht="15.75">
      <c r="I56479" s="192"/>
      <c r="J56479" s="192"/>
    </row>
    <row r="56480" spans="9:10" ht="15.75">
      <c r="I56480" s="192"/>
      <c r="J56480" s="192"/>
    </row>
    <row r="56481" spans="9:10" ht="15.75">
      <c r="I56481" s="192"/>
      <c r="J56481" s="192"/>
    </row>
    <row r="56482" spans="9:10" ht="15.75">
      <c r="I56482" s="192"/>
      <c r="J56482" s="192"/>
    </row>
    <row r="56483" spans="9:10" ht="15.75">
      <c r="I56483" s="192"/>
      <c r="J56483" s="192"/>
    </row>
    <row r="56484" spans="9:10" ht="15.75">
      <c r="I56484" s="192"/>
      <c r="J56484" s="192"/>
    </row>
    <row r="56485" spans="9:10" ht="15.75">
      <c r="I56485" s="192"/>
      <c r="J56485" s="192"/>
    </row>
    <row r="56486" spans="9:10" ht="15.75">
      <c r="I56486" s="192"/>
      <c r="J56486" s="192"/>
    </row>
    <row r="56487" spans="9:10" ht="15.75">
      <c r="I56487" s="192"/>
      <c r="J56487" s="192"/>
    </row>
    <row r="56488" spans="9:10" ht="15.75">
      <c r="I56488" s="192"/>
      <c r="J56488" s="192"/>
    </row>
    <row r="56489" spans="9:10" ht="15.75">
      <c r="I56489" s="192"/>
      <c r="J56489" s="192"/>
    </row>
    <row r="56490" spans="9:10" ht="15.75">
      <c r="I56490" s="192"/>
      <c r="J56490" s="192"/>
    </row>
    <row r="56491" spans="9:10" ht="15.75">
      <c r="I56491" s="192"/>
      <c r="J56491" s="192"/>
    </row>
    <row r="56492" spans="9:10" ht="15.75">
      <c r="I56492" s="192"/>
      <c r="J56492" s="192"/>
    </row>
    <row r="56493" spans="9:10" ht="15.75">
      <c r="I56493" s="192"/>
      <c r="J56493" s="192"/>
    </row>
    <row r="56494" spans="9:10" ht="15.75">
      <c r="I56494" s="192"/>
      <c r="J56494" s="192"/>
    </row>
    <row r="56495" spans="9:10" ht="15.75">
      <c r="I56495" s="192"/>
      <c r="J56495" s="192"/>
    </row>
    <row r="56496" spans="9:10" ht="15.75">
      <c r="I56496" s="192"/>
      <c r="J56496" s="192"/>
    </row>
    <row r="56497" spans="9:10" ht="15.75">
      <c r="I56497" s="192"/>
      <c r="J56497" s="192"/>
    </row>
    <row r="56498" spans="9:10" ht="15.75">
      <c r="I56498" s="192"/>
      <c r="J56498" s="192"/>
    </row>
    <row r="56499" spans="9:10" ht="15.75">
      <c r="I56499" s="192"/>
      <c r="J56499" s="192"/>
    </row>
    <row r="56500" spans="9:10" ht="15.75">
      <c r="I56500" s="192"/>
      <c r="J56500" s="192"/>
    </row>
    <row r="56501" spans="9:10" ht="15.75">
      <c r="I56501" s="192"/>
      <c r="J56501" s="192"/>
    </row>
    <row r="56502" spans="9:10" ht="15.75">
      <c r="I56502" s="192"/>
      <c r="J56502" s="192"/>
    </row>
    <row r="56503" spans="9:10" ht="15.75">
      <c r="I56503" s="192"/>
      <c r="J56503" s="192"/>
    </row>
    <row r="56504" spans="9:10" ht="15.75">
      <c r="I56504" s="192"/>
      <c r="J56504" s="192"/>
    </row>
    <row r="56505" spans="9:10" ht="15.75">
      <c r="I56505" s="192"/>
      <c r="J56505" s="192"/>
    </row>
    <row r="56506" spans="9:10" ht="15.75">
      <c r="I56506" s="192"/>
      <c r="J56506" s="192"/>
    </row>
    <row r="56507" spans="9:10" ht="15.75">
      <c r="I56507" s="192"/>
      <c r="J56507" s="192"/>
    </row>
    <row r="56508" spans="9:10" ht="15.75">
      <c r="I56508" s="192"/>
      <c r="J56508" s="192"/>
    </row>
    <row r="56509" spans="9:10" ht="15.75">
      <c r="I56509" s="192"/>
      <c r="J56509" s="192"/>
    </row>
    <row r="56510" spans="9:10" ht="15.75">
      <c r="I56510" s="192"/>
      <c r="J56510" s="192"/>
    </row>
    <row r="56511" spans="9:10" ht="15.75">
      <c r="I56511" s="192"/>
      <c r="J56511" s="192"/>
    </row>
    <row r="56512" spans="9:10" ht="15.75">
      <c r="I56512" s="192"/>
      <c r="J56512" s="192"/>
    </row>
    <row r="56513" spans="9:10" ht="15.75">
      <c r="I56513" s="192"/>
      <c r="J56513" s="192"/>
    </row>
    <row r="56514" spans="9:10" ht="15.75">
      <c r="I56514" s="192"/>
      <c r="J56514" s="192"/>
    </row>
    <row r="56515" spans="9:10" ht="15.75">
      <c r="I56515" s="192"/>
      <c r="J56515" s="192"/>
    </row>
    <row r="56516" spans="9:10" ht="15.75">
      <c r="I56516" s="192"/>
      <c r="J56516" s="192"/>
    </row>
    <row r="56517" spans="9:10" ht="15.75">
      <c r="I56517" s="192"/>
      <c r="J56517" s="192"/>
    </row>
    <row r="56518" spans="9:10" ht="15.75">
      <c r="I56518" s="192"/>
      <c r="J56518" s="192"/>
    </row>
    <row r="56519" spans="9:10" ht="15.75">
      <c r="I56519" s="192"/>
      <c r="J56519" s="192"/>
    </row>
    <row r="56520" spans="9:10" ht="15.75">
      <c r="I56520" s="192"/>
      <c r="J56520" s="192"/>
    </row>
    <row r="56521" spans="9:10" ht="15.75">
      <c r="I56521" s="192"/>
      <c r="J56521" s="192"/>
    </row>
    <row r="56522" spans="9:10" ht="15.75">
      <c r="I56522" s="192"/>
      <c r="J56522" s="192"/>
    </row>
    <row r="56523" spans="9:10" ht="15.75">
      <c r="I56523" s="192"/>
      <c r="J56523" s="192"/>
    </row>
    <row r="56524" spans="9:10" ht="15.75">
      <c r="I56524" s="192"/>
      <c r="J56524" s="192"/>
    </row>
    <row r="56525" spans="9:10" ht="15.75">
      <c r="I56525" s="192"/>
      <c r="J56525" s="192"/>
    </row>
    <row r="56526" spans="9:10" ht="15.75">
      <c r="I56526" s="192"/>
      <c r="J56526" s="192"/>
    </row>
    <row r="56527" spans="9:10" ht="15.75">
      <c r="I56527" s="192"/>
      <c r="J56527" s="192"/>
    </row>
    <row r="56528" spans="9:10" ht="15.75">
      <c r="I56528" s="192"/>
      <c r="J56528" s="192"/>
    </row>
    <row r="56529" spans="9:10" ht="15.75">
      <c r="I56529" s="192"/>
      <c r="J56529" s="192"/>
    </row>
    <row r="56530" spans="9:10" ht="15.75">
      <c r="I56530" s="192"/>
      <c r="J56530" s="192"/>
    </row>
    <row r="56531" spans="9:10" ht="15.75">
      <c r="I56531" s="192"/>
      <c r="J56531" s="192"/>
    </row>
    <row r="56532" spans="9:10" ht="15.75">
      <c r="I56532" s="192"/>
      <c r="J56532" s="192"/>
    </row>
    <row r="56533" spans="9:10" ht="15.75">
      <c r="I56533" s="192"/>
      <c r="J56533" s="192"/>
    </row>
    <row r="56534" spans="9:10" ht="15.75">
      <c r="I56534" s="192"/>
      <c r="J56534" s="192"/>
    </row>
    <row r="56535" spans="9:10" ht="15.75">
      <c r="I56535" s="192"/>
      <c r="J56535" s="192"/>
    </row>
    <row r="56536" spans="9:10" ht="15.75">
      <c r="I56536" s="192"/>
      <c r="J56536" s="192"/>
    </row>
    <row r="56537" spans="9:10" ht="15.75">
      <c r="I56537" s="192"/>
      <c r="J56537" s="192"/>
    </row>
    <row r="56538" spans="9:10" ht="15.75">
      <c r="I56538" s="192"/>
      <c r="J56538" s="192"/>
    </row>
    <row r="56539" spans="9:10" ht="15.75">
      <c r="I56539" s="192"/>
      <c r="J56539" s="192"/>
    </row>
    <row r="56540" spans="9:10" ht="15.75">
      <c r="I56540" s="192"/>
      <c r="J56540" s="192"/>
    </row>
    <row r="56541" spans="9:10" ht="15.75">
      <c r="I56541" s="192"/>
      <c r="J56541" s="192"/>
    </row>
    <row r="56542" spans="9:10" ht="15.75">
      <c r="I56542" s="192"/>
      <c r="J56542" s="192"/>
    </row>
    <row r="56543" spans="9:10" ht="15.75">
      <c r="I56543" s="192"/>
      <c r="J56543" s="192"/>
    </row>
    <row r="56544" spans="9:10" ht="15.75">
      <c r="I56544" s="192"/>
      <c r="J56544" s="192"/>
    </row>
    <row r="56545" spans="9:10" ht="15.75">
      <c r="I56545" s="192"/>
      <c r="J56545" s="192"/>
    </row>
    <row r="56546" spans="9:10" ht="15.75">
      <c r="I56546" s="192"/>
      <c r="J56546" s="192"/>
    </row>
    <row r="56547" spans="9:10" ht="15.75">
      <c r="I56547" s="192"/>
      <c r="J56547" s="192"/>
    </row>
    <row r="56548" spans="9:10" ht="15.75">
      <c r="I56548" s="192"/>
      <c r="J56548" s="192"/>
    </row>
    <row r="56549" spans="9:10" ht="15.75">
      <c r="I56549" s="192"/>
      <c r="J56549" s="192"/>
    </row>
    <row r="56550" spans="9:10" ht="15.75">
      <c r="I56550" s="192"/>
      <c r="J56550" s="192"/>
    </row>
    <row r="56551" spans="9:10" ht="15.75">
      <c r="I56551" s="192"/>
      <c r="J56551" s="192"/>
    </row>
    <row r="56552" spans="9:10" ht="15.75">
      <c r="I56552" s="192"/>
      <c r="J56552" s="192"/>
    </row>
    <row r="56553" spans="9:10" ht="15.75">
      <c r="I56553" s="192"/>
      <c r="J56553" s="192"/>
    </row>
    <row r="56554" spans="9:10" ht="15.75">
      <c r="I56554" s="192"/>
      <c r="J56554" s="192"/>
    </row>
    <row r="56555" spans="9:10" ht="15.75">
      <c r="I56555" s="192"/>
      <c r="J56555" s="192"/>
    </row>
    <row r="56556" spans="9:10" ht="15.75">
      <c r="I56556" s="192"/>
      <c r="J56556" s="192"/>
    </row>
    <row r="56557" spans="9:10" ht="15.75">
      <c r="I56557" s="192"/>
      <c r="J56557" s="192"/>
    </row>
    <row r="56558" spans="9:10" ht="15.75">
      <c r="I56558" s="192"/>
      <c r="J56558" s="192"/>
    </row>
    <row r="56559" spans="9:10" ht="15.75">
      <c r="I56559" s="192"/>
      <c r="J56559" s="192"/>
    </row>
    <row r="56560" spans="9:10" ht="15.75">
      <c r="I56560" s="192"/>
      <c r="J56560" s="192"/>
    </row>
    <row r="56561" spans="9:10" ht="15.75">
      <c r="I56561" s="192"/>
      <c r="J56561" s="192"/>
    </row>
    <row r="56562" spans="9:10" ht="15.75">
      <c r="I56562" s="192"/>
      <c r="J56562" s="192"/>
    </row>
    <row r="56563" spans="9:10" ht="15.75">
      <c r="I56563" s="192"/>
      <c r="J56563" s="192"/>
    </row>
    <row r="56564" spans="9:10" ht="15.75">
      <c r="I56564" s="192"/>
      <c r="J56564" s="192"/>
    </row>
    <row r="56565" spans="9:10" ht="15.75">
      <c r="I56565" s="192"/>
      <c r="J56565" s="192"/>
    </row>
    <row r="56566" spans="9:10" ht="15.75">
      <c r="I56566" s="192"/>
      <c r="J56566" s="192"/>
    </row>
    <row r="56567" spans="9:10" ht="15.75">
      <c r="I56567" s="192"/>
      <c r="J56567" s="192"/>
    </row>
    <row r="56568" spans="9:10" ht="15.75">
      <c r="I56568" s="192"/>
      <c r="J56568" s="192"/>
    </row>
    <row r="56569" spans="9:10" ht="15.75">
      <c r="I56569" s="192"/>
      <c r="J56569" s="192"/>
    </row>
    <row r="56570" spans="9:10" ht="15.75">
      <c r="I56570" s="192"/>
      <c r="J56570" s="192"/>
    </row>
    <row r="56571" spans="9:10" ht="15.75">
      <c r="I56571" s="192"/>
      <c r="J56571" s="192"/>
    </row>
    <row r="56572" spans="9:10" ht="15.75">
      <c r="I56572" s="192"/>
      <c r="J56572" s="192"/>
    </row>
    <row r="56573" spans="9:10" ht="15.75">
      <c r="I56573" s="192"/>
      <c r="J56573" s="192"/>
    </row>
    <row r="56574" spans="9:10" ht="15.75">
      <c r="I56574" s="192"/>
      <c r="J56574" s="192"/>
    </row>
    <row r="56575" spans="9:10" ht="15.75">
      <c r="I56575" s="192"/>
      <c r="J56575" s="192"/>
    </row>
    <row r="56576" spans="9:10" ht="15.75">
      <c r="I56576" s="192"/>
      <c r="J56576" s="192"/>
    </row>
    <row r="56577" spans="9:10" ht="15.75">
      <c r="I56577" s="192"/>
      <c r="J56577" s="192"/>
    </row>
    <row r="56578" spans="9:10" ht="15.75">
      <c r="I56578" s="192"/>
      <c r="J56578" s="192"/>
    </row>
    <row r="56579" spans="9:10" ht="15.75">
      <c r="I56579" s="192"/>
      <c r="J56579" s="192"/>
    </row>
    <row r="56580" spans="9:10" ht="15.75">
      <c r="I56580" s="192"/>
      <c r="J56580" s="192"/>
    </row>
    <row r="56581" spans="9:10" ht="15.75">
      <c r="I56581" s="192"/>
      <c r="J56581" s="192"/>
    </row>
    <row r="56582" spans="9:10" ht="15.75">
      <c r="I56582" s="192"/>
      <c r="J56582" s="192"/>
    </row>
    <row r="56583" spans="9:10" ht="15.75">
      <c r="I56583" s="192"/>
      <c r="J56583" s="192"/>
    </row>
    <row r="56584" spans="9:10" ht="15.75">
      <c r="I56584" s="192"/>
      <c r="J56584" s="192"/>
    </row>
    <row r="56585" spans="9:10" ht="15.75">
      <c r="I56585" s="192"/>
      <c r="J56585" s="192"/>
    </row>
    <row r="56586" spans="9:10" ht="15.75">
      <c r="I56586" s="192"/>
      <c r="J56586" s="192"/>
    </row>
    <row r="56587" spans="9:10" ht="15.75">
      <c r="I56587" s="192"/>
      <c r="J56587" s="192"/>
    </row>
    <row r="56588" spans="9:10" ht="15.75">
      <c r="I56588" s="192"/>
      <c r="J56588" s="192"/>
    </row>
    <row r="56589" spans="9:10" ht="15.75">
      <c r="I56589" s="192"/>
      <c r="J56589" s="192"/>
    </row>
    <row r="56590" spans="9:10" ht="15.75">
      <c r="I56590" s="192"/>
      <c r="J56590" s="192"/>
    </row>
    <row r="56591" spans="9:10" ht="15.75">
      <c r="I56591" s="192"/>
      <c r="J56591" s="192"/>
    </row>
    <row r="56592" spans="9:10" ht="15.75">
      <c r="I56592" s="192"/>
      <c r="J56592" s="192"/>
    </row>
    <row r="56593" spans="9:10" ht="15.75">
      <c r="I56593" s="192"/>
      <c r="J56593" s="192"/>
    </row>
    <row r="56594" spans="9:10" ht="15.75">
      <c r="I56594" s="192"/>
      <c r="J56594" s="192"/>
    </row>
    <row r="56595" spans="9:10" ht="15.75">
      <c r="I56595" s="192"/>
      <c r="J56595" s="192"/>
    </row>
    <row r="56596" spans="9:10" ht="15.75">
      <c r="I56596" s="192"/>
      <c r="J56596" s="192"/>
    </row>
    <row r="56597" spans="9:10" ht="15.75">
      <c r="I56597" s="192"/>
      <c r="J56597" s="192"/>
    </row>
    <row r="56598" spans="9:10" ht="15.75">
      <c r="I56598" s="192"/>
      <c r="J56598" s="192"/>
    </row>
    <row r="56599" spans="9:10" ht="15.75">
      <c r="I56599" s="192"/>
      <c r="J56599" s="192"/>
    </row>
    <row r="56600" spans="9:10" ht="15.75">
      <c r="I56600" s="192"/>
      <c r="J56600" s="192"/>
    </row>
    <row r="56601" spans="9:10" ht="15.75">
      <c r="I56601" s="192"/>
      <c r="J56601" s="192"/>
    </row>
    <row r="56602" spans="9:10" ht="15.75">
      <c r="I56602" s="192"/>
      <c r="J56602" s="192"/>
    </row>
    <row r="56603" spans="9:10" ht="15.75">
      <c r="I56603" s="192"/>
      <c r="J56603" s="192"/>
    </row>
    <row r="56604" spans="9:10" ht="15.75">
      <c r="I56604" s="192"/>
      <c r="J56604" s="192"/>
    </row>
    <row r="56605" spans="9:10" ht="15.75">
      <c r="I56605" s="192"/>
      <c r="J56605" s="192"/>
    </row>
    <row r="56606" spans="9:10" ht="15.75">
      <c r="I56606" s="192"/>
      <c r="J56606" s="192"/>
    </row>
    <row r="56607" spans="9:10" ht="15.75">
      <c r="I56607" s="192"/>
      <c r="J56607" s="192"/>
    </row>
    <row r="56608" spans="9:10" ht="15.75">
      <c r="I56608" s="192"/>
      <c r="J56608" s="192"/>
    </row>
    <row r="56609" spans="9:10" ht="15.75">
      <c r="I56609" s="192"/>
      <c r="J56609" s="192"/>
    </row>
    <row r="56610" spans="9:10" ht="15.75">
      <c r="I56610" s="192"/>
      <c r="J56610" s="192"/>
    </row>
    <row r="56611" spans="9:10" ht="15.75">
      <c r="I56611" s="192"/>
      <c r="J56611" s="192"/>
    </row>
    <row r="56612" spans="9:10" ht="15.75">
      <c r="I56612" s="192"/>
      <c r="J56612" s="192"/>
    </row>
    <row r="56613" spans="9:10" ht="15.75">
      <c r="I56613" s="192"/>
      <c r="J56613" s="192"/>
    </row>
    <row r="56614" spans="9:10" ht="15.75">
      <c r="I56614" s="192"/>
      <c r="J56614" s="192"/>
    </row>
    <row r="56615" spans="9:10" ht="15.75">
      <c r="I56615" s="192"/>
      <c r="J56615" s="192"/>
    </row>
    <row r="56616" spans="9:10" ht="15.75">
      <c r="I56616" s="192"/>
      <c r="J56616" s="192"/>
    </row>
    <row r="56617" spans="9:10" ht="15.75">
      <c r="I56617" s="192"/>
      <c r="J56617" s="192"/>
    </row>
    <row r="56618" spans="9:10" ht="15.75">
      <c r="I56618" s="192"/>
      <c r="J56618" s="192"/>
    </row>
    <row r="56619" spans="9:10" ht="15.75">
      <c r="I56619" s="192"/>
      <c r="J56619" s="192"/>
    </row>
    <row r="56620" spans="9:10" ht="15.75">
      <c r="I56620" s="192"/>
      <c r="J56620" s="192"/>
    </row>
    <row r="56621" spans="9:10" ht="15.75">
      <c r="I56621" s="192"/>
      <c r="J56621" s="192"/>
    </row>
    <row r="56622" spans="9:10" ht="15.75">
      <c r="I56622" s="192"/>
      <c r="J56622" s="192"/>
    </row>
    <row r="56623" spans="9:10" ht="15.75">
      <c r="I56623" s="192"/>
      <c r="J56623" s="192"/>
    </row>
    <row r="56624" spans="9:10" ht="15.75">
      <c r="I56624" s="192"/>
      <c r="J56624" s="192"/>
    </row>
    <row r="56625" spans="9:10" ht="15.75">
      <c r="I56625" s="192"/>
      <c r="J56625" s="192"/>
    </row>
    <row r="56626" spans="9:10" ht="15.75">
      <c r="I56626" s="192"/>
      <c r="J56626" s="192"/>
    </row>
    <row r="56627" spans="9:10" ht="15.75">
      <c r="I56627" s="192"/>
      <c r="J56627" s="192"/>
    </row>
    <row r="56628" spans="9:10" ht="15.75">
      <c r="I56628" s="192"/>
      <c r="J56628" s="192"/>
    </row>
    <row r="56629" spans="9:10" ht="15.75">
      <c r="I56629" s="192"/>
      <c r="J56629" s="192"/>
    </row>
    <row r="56630" spans="9:10" ht="15.75">
      <c r="I56630" s="192"/>
      <c r="J56630" s="192"/>
    </row>
    <row r="56631" spans="9:10" ht="15.75">
      <c r="I56631" s="192"/>
      <c r="J56631" s="192"/>
    </row>
    <row r="56632" spans="9:10" ht="15.75">
      <c r="I56632" s="192"/>
      <c r="J56632" s="192"/>
    </row>
    <row r="56633" spans="9:10" ht="15.75">
      <c r="I56633" s="192"/>
      <c r="J56633" s="192"/>
    </row>
    <row r="56634" spans="9:10" ht="15.75">
      <c r="I56634" s="192"/>
      <c r="J56634" s="192"/>
    </row>
    <row r="56635" spans="9:10" ht="15.75">
      <c r="I56635" s="192"/>
      <c r="J56635" s="192"/>
    </row>
    <row r="56636" spans="9:10" ht="15.75">
      <c r="I56636" s="192"/>
      <c r="J56636" s="192"/>
    </row>
    <row r="56637" spans="9:10" ht="15.75">
      <c r="I56637" s="192"/>
      <c r="J56637" s="192"/>
    </row>
    <row r="56638" spans="9:10" ht="15.75">
      <c r="I56638" s="192"/>
      <c r="J56638" s="192"/>
    </row>
    <row r="56639" spans="9:10" ht="15.75">
      <c r="I56639" s="192"/>
      <c r="J56639" s="192"/>
    </row>
    <row r="56640" spans="9:10" ht="15.75">
      <c r="I56640" s="192"/>
      <c r="J56640" s="192"/>
    </row>
    <row r="56641" spans="9:10" ht="15.75">
      <c r="I56641" s="192"/>
      <c r="J56641" s="192"/>
    </row>
    <row r="56642" spans="9:10" ht="15.75">
      <c r="I56642" s="192"/>
      <c r="J56642" s="192"/>
    </row>
    <row r="56643" spans="9:10" ht="15.75">
      <c r="I56643" s="192"/>
      <c r="J56643" s="192"/>
    </row>
    <row r="56644" spans="9:10" ht="15.75">
      <c r="I56644" s="192"/>
      <c r="J56644" s="192"/>
    </row>
    <row r="56645" spans="9:10" ht="15.75">
      <c r="I56645" s="192"/>
      <c r="J56645" s="192"/>
    </row>
    <row r="56646" spans="9:10" ht="15.75">
      <c r="I56646" s="192"/>
      <c r="J56646" s="192"/>
    </row>
    <row r="56647" spans="9:10" ht="15.75">
      <c r="I56647" s="192"/>
      <c r="J56647" s="192"/>
    </row>
    <row r="56648" spans="9:10" ht="15.75">
      <c r="I56648" s="192"/>
      <c r="J56648" s="192"/>
    </row>
    <row r="56649" spans="9:10" ht="15.75">
      <c r="I56649" s="192"/>
      <c r="J56649" s="192"/>
    </row>
    <row r="56650" spans="9:10" ht="15.75">
      <c r="I56650" s="192"/>
      <c r="J56650" s="192"/>
    </row>
    <row r="56651" spans="9:10" ht="15.75">
      <c r="I56651" s="192"/>
      <c r="J56651" s="192"/>
    </row>
    <row r="56652" spans="9:10" ht="15.75">
      <c r="I56652" s="192"/>
      <c r="J56652" s="192"/>
    </row>
    <row r="56653" spans="9:10" ht="15.75">
      <c r="I56653" s="192"/>
      <c r="J56653" s="192"/>
    </row>
    <row r="56654" spans="9:10" ht="15.75">
      <c r="I56654" s="192"/>
      <c r="J56654" s="192"/>
    </row>
    <row r="56655" spans="9:10" ht="15.75">
      <c r="I56655" s="192"/>
      <c r="J56655" s="192"/>
    </row>
    <row r="56656" spans="9:10" ht="15.75">
      <c r="I56656" s="192"/>
      <c r="J56656" s="192"/>
    </row>
    <row r="56657" spans="9:10" ht="15.75">
      <c r="I56657" s="192"/>
      <c r="J56657" s="192"/>
    </row>
    <row r="56658" spans="9:10" ht="15.75">
      <c r="I56658" s="192"/>
      <c r="J56658" s="192"/>
    </row>
    <row r="56659" spans="9:10" ht="15.75">
      <c r="I56659" s="192"/>
      <c r="J56659" s="192"/>
    </row>
    <row r="56660" spans="9:10" ht="15.75">
      <c r="I56660" s="192"/>
      <c r="J56660" s="192"/>
    </row>
    <row r="56661" spans="9:10" ht="15.75">
      <c r="I56661" s="192"/>
      <c r="J56661" s="192"/>
    </row>
    <row r="56662" spans="9:10" ht="15.75">
      <c r="I56662" s="192"/>
      <c r="J56662" s="192"/>
    </row>
    <row r="56663" spans="9:10" ht="15.75">
      <c r="I56663" s="192"/>
      <c r="J56663" s="192"/>
    </row>
    <row r="56664" spans="9:10" ht="15.75">
      <c r="I56664" s="192"/>
      <c r="J56664" s="192"/>
    </row>
    <row r="56665" spans="9:10" ht="15.75">
      <c r="I56665" s="192"/>
      <c r="J56665" s="192"/>
    </row>
    <row r="56666" spans="9:10" ht="15.75">
      <c r="I56666" s="192"/>
      <c r="J56666" s="192"/>
    </row>
    <row r="56667" spans="9:10" ht="15.75">
      <c r="I56667" s="192"/>
      <c r="J56667" s="192"/>
    </row>
    <row r="56668" spans="9:10" ht="15.75">
      <c r="I56668" s="192"/>
      <c r="J56668" s="192"/>
    </row>
    <row r="56669" spans="9:10" ht="15.75">
      <c r="I56669" s="192"/>
      <c r="J56669" s="192"/>
    </row>
    <row r="56670" spans="9:10" ht="15.75">
      <c r="I56670" s="192"/>
      <c r="J56670" s="192"/>
    </row>
    <row r="56671" spans="9:10" ht="15.75">
      <c r="I56671" s="192"/>
      <c r="J56671" s="192"/>
    </row>
    <row r="56672" spans="9:10" ht="15.75">
      <c r="I56672" s="192"/>
      <c r="J56672" s="192"/>
    </row>
    <row r="56673" spans="9:10" ht="15.75">
      <c r="I56673" s="192"/>
      <c r="J56673" s="192"/>
    </row>
    <row r="56674" spans="9:10" ht="15.75">
      <c r="I56674" s="192"/>
      <c r="J56674" s="192"/>
    </row>
    <row r="56675" spans="9:10" ht="15.75">
      <c r="I56675" s="192"/>
      <c r="J56675" s="192"/>
    </row>
    <row r="56676" spans="9:10" ht="15.75">
      <c r="I56676" s="192"/>
      <c r="J56676" s="192"/>
    </row>
    <row r="56677" spans="9:10" ht="15.75">
      <c r="I56677" s="192"/>
      <c r="J56677" s="192"/>
    </row>
    <row r="56678" spans="9:10" ht="15.75">
      <c r="I56678" s="192"/>
      <c r="J56678" s="192"/>
    </row>
    <row r="56679" spans="9:10" ht="15.75">
      <c r="I56679" s="192"/>
      <c r="J56679" s="192"/>
    </row>
    <row r="56680" spans="9:10" ht="15.75">
      <c r="I56680" s="192"/>
      <c r="J56680" s="192"/>
    </row>
    <row r="56681" spans="9:10" ht="15.75">
      <c r="I56681" s="192"/>
      <c r="J56681" s="192"/>
    </row>
    <row r="56682" spans="9:10" ht="15.75">
      <c r="I56682" s="192"/>
      <c r="J56682" s="192"/>
    </row>
    <row r="56683" spans="9:10" ht="15.75">
      <c r="I56683" s="192"/>
      <c r="J56683" s="192"/>
    </row>
    <row r="56684" spans="9:10" ht="15.75">
      <c r="I56684" s="192"/>
      <c r="J56684" s="192"/>
    </row>
    <row r="56685" spans="9:10" ht="15.75">
      <c r="I56685" s="192"/>
      <c r="J56685" s="192"/>
    </row>
    <row r="56686" spans="9:10" ht="15.75">
      <c r="I56686" s="192"/>
      <c r="J56686" s="192"/>
    </row>
    <row r="56687" spans="9:10" ht="15.75">
      <c r="I56687" s="192"/>
      <c r="J56687" s="192"/>
    </row>
    <row r="56688" spans="9:10" ht="15.75">
      <c r="I56688" s="192"/>
      <c r="J56688" s="192"/>
    </row>
    <row r="56689" spans="9:10" ht="15.75">
      <c r="I56689" s="192"/>
      <c r="J56689" s="192"/>
    </row>
    <row r="56690" spans="9:10" ht="15.75">
      <c r="I56690" s="192"/>
      <c r="J56690" s="192"/>
    </row>
    <row r="56691" spans="9:10" ht="15.75">
      <c r="I56691" s="192"/>
      <c r="J56691" s="192"/>
    </row>
    <row r="56692" spans="9:10" ht="15.75">
      <c r="I56692" s="192"/>
      <c r="J56692" s="192"/>
    </row>
    <row r="56693" spans="9:10" ht="15.75">
      <c r="I56693" s="192"/>
      <c r="J56693" s="192"/>
    </row>
    <row r="56694" spans="9:10" ht="15.75">
      <c r="I56694" s="192"/>
      <c r="J56694" s="192"/>
    </row>
    <row r="56695" spans="9:10" ht="15.75">
      <c r="I56695" s="192"/>
      <c r="J56695" s="192"/>
    </row>
    <row r="56696" spans="9:10" ht="15.75">
      <c r="I56696" s="192"/>
      <c r="J56696" s="192"/>
    </row>
    <row r="56697" spans="9:10" ht="15.75">
      <c r="I56697" s="192"/>
      <c r="J56697" s="192"/>
    </row>
    <row r="56698" spans="9:10" ht="15.75">
      <c r="I56698" s="192"/>
      <c r="J56698" s="192"/>
    </row>
    <row r="56699" spans="9:10" ht="15.75">
      <c r="I56699" s="192"/>
      <c r="J56699" s="192"/>
    </row>
    <row r="56700" spans="9:10" ht="15.75">
      <c r="I56700" s="192"/>
      <c r="J56700" s="192"/>
    </row>
    <row r="56701" spans="9:10" ht="15.75">
      <c r="I56701" s="192"/>
      <c r="J56701" s="192"/>
    </row>
    <row r="56702" spans="9:10" ht="15.75">
      <c r="I56702" s="192"/>
      <c r="J56702" s="192"/>
    </row>
    <row r="56703" spans="9:10" ht="15.75">
      <c r="I56703" s="192"/>
      <c r="J56703" s="192"/>
    </row>
    <row r="56704" spans="9:10" ht="15.75">
      <c r="I56704" s="192"/>
      <c r="J56704" s="192"/>
    </row>
    <row r="56705" spans="9:10" ht="15.75">
      <c r="I56705" s="192"/>
      <c r="J56705" s="192"/>
    </row>
    <row r="56706" spans="9:10" ht="15.75">
      <c r="I56706" s="192"/>
      <c r="J56706" s="192"/>
    </row>
    <row r="56707" spans="9:10" ht="15.75">
      <c r="I56707" s="192"/>
      <c r="J56707" s="192"/>
    </row>
    <row r="56708" spans="9:10" ht="15.75">
      <c r="I56708" s="192"/>
      <c r="J56708" s="192"/>
    </row>
    <row r="56709" spans="9:10" ht="15.75">
      <c r="I56709" s="192"/>
      <c r="J56709" s="192"/>
    </row>
    <row r="56710" spans="9:10" ht="15.75">
      <c r="I56710" s="192"/>
      <c r="J56710" s="192"/>
    </row>
    <row r="56711" spans="9:10" ht="15.75">
      <c r="I56711" s="192"/>
      <c r="J56711" s="192"/>
    </row>
    <row r="56712" spans="9:10" ht="15.75">
      <c r="I56712" s="192"/>
      <c r="J56712" s="192"/>
    </row>
    <row r="56713" spans="9:10" ht="15.75">
      <c r="I56713" s="192"/>
      <c r="J56713" s="192"/>
    </row>
    <row r="56714" spans="9:10" ht="15.75">
      <c r="I56714" s="192"/>
      <c r="J56714" s="192"/>
    </row>
    <row r="56715" spans="9:10" ht="15.75">
      <c r="I56715" s="192"/>
      <c r="J56715" s="192"/>
    </row>
    <row r="56716" spans="9:10" ht="15.75">
      <c r="I56716" s="192"/>
      <c r="J56716" s="192"/>
    </row>
    <row r="56717" spans="9:10" ht="15.75">
      <c r="I56717" s="192"/>
      <c r="J56717" s="192"/>
    </row>
    <row r="56718" spans="9:10" ht="15.75">
      <c r="I56718" s="192"/>
      <c r="J56718" s="192"/>
    </row>
    <row r="56719" spans="9:10" ht="15.75">
      <c r="I56719" s="192"/>
      <c r="J56719" s="192"/>
    </row>
    <row r="56720" spans="9:10" ht="15.75">
      <c r="I56720" s="192"/>
      <c r="J56720" s="192"/>
    </row>
    <row r="56721" spans="9:10" ht="15.75">
      <c r="I56721" s="192"/>
      <c r="J56721" s="192"/>
    </row>
    <row r="56722" spans="9:10" ht="15.75">
      <c r="I56722" s="192"/>
      <c r="J56722" s="192"/>
    </row>
    <row r="56723" spans="9:10" ht="15.75">
      <c r="I56723" s="192"/>
      <c r="J56723" s="192"/>
    </row>
    <row r="56724" spans="9:10" ht="15.75">
      <c r="I56724" s="192"/>
      <c r="J56724" s="192"/>
    </row>
    <row r="56725" spans="9:10" ht="15.75">
      <c r="I56725" s="192"/>
      <c r="J56725" s="192"/>
    </row>
    <row r="56726" spans="9:10" ht="15.75">
      <c r="I56726" s="192"/>
      <c r="J56726" s="192"/>
    </row>
    <row r="56727" spans="9:10" ht="15.75">
      <c r="I56727" s="192"/>
      <c r="J56727" s="192"/>
    </row>
    <row r="56728" spans="9:10" ht="15.75">
      <c r="I56728" s="192"/>
      <c r="J56728" s="192"/>
    </row>
    <row r="56729" spans="9:10" ht="15.75">
      <c r="I56729" s="192"/>
      <c r="J56729" s="192"/>
    </row>
    <row r="56730" spans="9:10" ht="15.75">
      <c r="I56730" s="192"/>
      <c r="J56730" s="192"/>
    </row>
    <row r="56731" spans="9:10" ht="15.75">
      <c r="I56731" s="192"/>
      <c r="J56731" s="192"/>
    </row>
    <row r="56732" spans="9:10" ht="15.75">
      <c r="I56732" s="192"/>
      <c r="J56732" s="192"/>
    </row>
    <row r="56733" spans="9:10" ht="15.75">
      <c r="I56733" s="192"/>
      <c r="J56733" s="192"/>
    </row>
    <row r="56734" spans="9:10" ht="15.75">
      <c r="I56734" s="192"/>
      <c r="J56734" s="192"/>
    </row>
    <row r="56735" spans="9:10" ht="15.75">
      <c r="I56735" s="192"/>
      <c r="J56735" s="192"/>
    </row>
    <row r="56736" spans="9:10" ht="15.75">
      <c r="I56736" s="192"/>
      <c r="J56736" s="192"/>
    </row>
    <row r="56737" spans="9:10" ht="15.75">
      <c r="I56737" s="192"/>
      <c r="J56737" s="192"/>
    </row>
    <row r="56738" spans="9:10" ht="15.75">
      <c r="I56738" s="192"/>
      <c r="J56738" s="192"/>
    </row>
    <row r="56739" spans="9:10" ht="15.75">
      <c r="I56739" s="192"/>
      <c r="J56739" s="192"/>
    </row>
    <row r="56740" spans="9:10" ht="15.75">
      <c r="I56740" s="192"/>
      <c r="J56740" s="192"/>
    </row>
    <row r="56741" spans="9:10" ht="15.75">
      <c r="I56741" s="192"/>
      <c r="J56741" s="192"/>
    </row>
    <row r="56742" spans="9:10" ht="15.75">
      <c r="I56742" s="192"/>
      <c r="J56742" s="192"/>
    </row>
    <row r="56743" spans="9:10" ht="15.75">
      <c r="I56743" s="192"/>
      <c r="J56743" s="192"/>
    </row>
    <row r="56744" spans="9:10" ht="15.75">
      <c r="I56744" s="192"/>
      <c r="J56744" s="192"/>
    </row>
    <row r="56745" spans="9:10" ht="15.75">
      <c r="I56745" s="192"/>
      <c r="J56745" s="192"/>
    </row>
    <row r="56746" spans="9:10" ht="15.75">
      <c r="I56746" s="192"/>
      <c r="J56746" s="192"/>
    </row>
    <row r="56747" spans="9:10" ht="15.75">
      <c r="I56747" s="192"/>
      <c r="J56747" s="192"/>
    </row>
    <row r="56748" spans="9:10" ht="15.75">
      <c r="I56748" s="192"/>
      <c r="J56748" s="192"/>
    </row>
    <row r="56749" spans="9:10" ht="15.75">
      <c r="I56749" s="192"/>
      <c r="J56749" s="192"/>
    </row>
    <row r="56750" spans="9:10" ht="15.75">
      <c r="I56750" s="192"/>
      <c r="J56750" s="192"/>
    </row>
    <row r="56751" spans="9:10" ht="15.75">
      <c r="I56751" s="192"/>
      <c r="J56751" s="192"/>
    </row>
    <row r="56752" spans="9:10" ht="15.75">
      <c r="I56752" s="192"/>
      <c r="J56752" s="192"/>
    </row>
    <row r="56753" spans="9:10" ht="15.75">
      <c r="I56753" s="192"/>
      <c r="J56753" s="192"/>
    </row>
    <row r="56754" spans="9:10" ht="15.75">
      <c r="I56754" s="192"/>
      <c r="J56754" s="192"/>
    </row>
    <row r="56755" spans="9:10" ht="15.75">
      <c r="I56755" s="192"/>
      <c r="J56755" s="192"/>
    </row>
    <row r="56756" spans="9:10" ht="15.75">
      <c r="I56756" s="192"/>
      <c r="J56756" s="192"/>
    </row>
    <row r="56757" spans="9:10" ht="15.75">
      <c r="I56757" s="192"/>
      <c r="J56757" s="192"/>
    </row>
    <row r="56758" spans="9:10" ht="15.75">
      <c r="I56758" s="192"/>
      <c r="J56758" s="192"/>
    </row>
    <row r="56759" spans="9:10" ht="15.75">
      <c r="I56759" s="192"/>
      <c r="J56759" s="192"/>
    </row>
    <row r="56760" spans="9:10" ht="15.75">
      <c r="I56760" s="192"/>
      <c r="J56760" s="192"/>
    </row>
    <row r="56761" spans="9:10" ht="15.75">
      <c r="I56761" s="192"/>
      <c r="J56761" s="192"/>
    </row>
    <row r="56762" spans="9:10" ht="15.75">
      <c r="I56762" s="192"/>
      <c r="J56762" s="192"/>
    </row>
    <row r="56763" spans="9:10" ht="15.75">
      <c r="I56763" s="192"/>
      <c r="J56763" s="192"/>
    </row>
    <row r="56764" spans="9:10" ht="15.75">
      <c r="I56764" s="192"/>
      <c r="J56764" s="192"/>
    </row>
    <row r="56765" spans="9:10" ht="15.75">
      <c r="I56765" s="192"/>
      <c r="J56765" s="192"/>
    </row>
    <row r="56766" spans="9:10" ht="15.75">
      <c r="I56766" s="192"/>
      <c r="J56766" s="192"/>
    </row>
    <row r="56767" spans="9:10" ht="15.75">
      <c r="I56767" s="192"/>
      <c r="J56767" s="192"/>
    </row>
    <row r="56768" spans="9:10" ht="15.75">
      <c r="I56768" s="192"/>
      <c r="J56768" s="192"/>
    </row>
    <row r="56769" spans="9:10" ht="15.75">
      <c r="I56769" s="192"/>
      <c r="J56769" s="192"/>
    </row>
    <row r="56770" spans="9:10" ht="15.75">
      <c r="I56770" s="192"/>
      <c r="J56770" s="192"/>
    </row>
    <row r="56771" spans="9:10" ht="15.75">
      <c r="I56771" s="192"/>
      <c r="J56771" s="192"/>
    </row>
    <row r="56772" spans="9:10" ht="15.75">
      <c r="I56772" s="192"/>
      <c r="J56772" s="192"/>
    </row>
    <row r="56773" spans="9:10" ht="15.75">
      <c r="I56773" s="192"/>
      <c r="J56773" s="192"/>
    </row>
    <row r="56774" spans="9:10" ht="15.75">
      <c r="I56774" s="192"/>
      <c r="J56774" s="192"/>
    </row>
    <row r="56775" spans="9:10" ht="15.75">
      <c r="I56775" s="192"/>
      <c r="J56775" s="192"/>
    </row>
    <row r="56776" spans="9:10" ht="15.75">
      <c r="I56776" s="192"/>
      <c r="J56776" s="192"/>
    </row>
    <row r="56777" spans="9:10" ht="15.75">
      <c r="I56777" s="192"/>
      <c r="J56777" s="192"/>
    </row>
    <row r="56778" spans="9:10" ht="15.75">
      <c r="I56778" s="192"/>
      <c r="J56778" s="192"/>
    </row>
    <row r="56779" spans="9:10" ht="15.75">
      <c r="I56779" s="192"/>
      <c r="J56779" s="192"/>
    </row>
    <row r="56780" spans="9:10" ht="15.75">
      <c r="I56780" s="192"/>
      <c r="J56780" s="192"/>
    </row>
    <row r="56781" spans="9:10" ht="15.75">
      <c r="I56781" s="192"/>
      <c r="J56781" s="192"/>
    </row>
    <row r="56782" spans="9:10" ht="15.75">
      <c r="I56782" s="192"/>
      <c r="J56782" s="192"/>
    </row>
    <row r="56783" spans="9:10" ht="15.75">
      <c r="I56783" s="192"/>
      <c r="J56783" s="192"/>
    </row>
    <row r="56784" spans="9:10" ht="15.75">
      <c r="I56784" s="192"/>
      <c r="J56784" s="192"/>
    </row>
    <row r="56785" spans="9:10" ht="15.75">
      <c r="I56785" s="192"/>
      <c r="J56785" s="192"/>
    </row>
    <row r="56786" spans="9:10" ht="15.75">
      <c r="I56786" s="192"/>
      <c r="J56786" s="192"/>
    </row>
    <row r="56787" spans="9:10" ht="15.75">
      <c r="I56787" s="192"/>
      <c r="J56787" s="192"/>
    </row>
    <row r="56788" spans="9:10" ht="15.75">
      <c r="I56788" s="192"/>
      <c r="J56788" s="192"/>
    </row>
    <row r="56789" spans="9:10" ht="15.75">
      <c r="I56789" s="192"/>
      <c r="J56789" s="192"/>
    </row>
    <row r="56790" spans="9:10" ht="15.75">
      <c r="I56790" s="192"/>
      <c r="J56790" s="192"/>
    </row>
    <row r="56791" spans="9:10" ht="15.75">
      <c r="I56791" s="192"/>
      <c r="J56791" s="192"/>
    </row>
    <row r="56792" spans="9:10" ht="15.75">
      <c r="I56792" s="192"/>
      <c r="J56792" s="192"/>
    </row>
    <row r="56793" spans="9:10" ht="15.75">
      <c r="I56793" s="192"/>
      <c r="J56793" s="192"/>
    </row>
    <row r="56794" spans="9:10" ht="15.75">
      <c r="I56794" s="192"/>
      <c r="J56794" s="192"/>
    </row>
    <row r="56795" spans="9:10" ht="15.75">
      <c r="I56795" s="192"/>
      <c r="J56795" s="192"/>
    </row>
    <row r="56796" spans="9:10" ht="15.75">
      <c r="I56796" s="192"/>
      <c r="J56796" s="192"/>
    </row>
    <row r="56797" spans="9:10" ht="15.75">
      <c r="I56797" s="192"/>
      <c r="J56797" s="192"/>
    </row>
    <row r="56798" spans="9:10" ht="15.75">
      <c r="I56798" s="192"/>
      <c r="J56798" s="192"/>
    </row>
    <row r="56799" spans="9:10" ht="15.75">
      <c r="I56799" s="192"/>
      <c r="J56799" s="192"/>
    </row>
    <row r="56800" spans="9:10" ht="15.75">
      <c r="I56800" s="192"/>
      <c r="J56800" s="192"/>
    </row>
    <row r="56801" spans="9:10" ht="15.75">
      <c r="I56801" s="192"/>
      <c r="J56801" s="192"/>
    </row>
    <row r="56802" spans="9:10" ht="15.75">
      <c r="I56802" s="192"/>
      <c r="J56802" s="192"/>
    </row>
    <row r="56803" spans="9:10" ht="15.75">
      <c r="I56803" s="192"/>
      <c r="J56803" s="192"/>
    </row>
    <row r="56804" spans="9:10" ht="15.75">
      <c r="I56804" s="192"/>
      <c r="J56804" s="192"/>
    </row>
    <row r="56805" spans="9:10" ht="15.75">
      <c r="I56805" s="192"/>
      <c r="J56805" s="192"/>
    </row>
    <row r="56806" spans="9:10" ht="15.75">
      <c r="I56806" s="192"/>
      <c r="J56806" s="192"/>
    </row>
    <row r="56807" spans="9:10" ht="15.75">
      <c r="I56807" s="192"/>
      <c r="J56807" s="192"/>
    </row>
    <row r="56808" spans="9:10" ht="15.75">
      <c r="I56808" s="192"/>
      <c r="J56808" s="192"/>
    </row>
    <row r="56809" spans="9:10" ht="15.75">
      <c r="I56809" s="192"/>
      <c r="J56809" s="192"/>
    </row>
    <row r="56810" spans="9:10" ht="15.75">
      <c r="I56810" s="192"/>
      <c r="J56810" s="192"/>
    </row>
    <row r="56811" spans="9:10" ht="15.75">
      <c r="I56811" s="192"/>
      <c r="J56811" s="192"/>
    </row>
    <row r="56812" spans="9:10" ht="15.75">
      <c r="I56812" s="192"/>
      <c r="J56812" s="192"/>
    </row>
    <row r="56813" spans="9:10" ht="15.75">
      <c r="I56813" s="192"/>
      <c r="J56813" s="192"/>
    </row>
    <row r="56814" spans="9:10" ht="15.75">
      <c r="I56814" s="192"/>
      <c r="J56814" s="192"/>
    </row>
    <row r="56815" spans="9:10" ht="15.75">
      <c r="I56815" s="192"/>
      <c r="J56815" s="192"/>
    </row>
    <row r="56816" spans="9:10" ht="15.75">
      <c r="I56816" s="192"/>
      <c r="J56816" s="192"/>
    </row>
    <row r="56817" spans="9:10" ht="15.75">
      <c r="I56817" s="192"/>
      <c r="J56817" s="192"/>
    </row>
    <row r="56818" spans="9:10" ht="15.75">
      <c r="I56818" s="192"/>
      <c r="J56818" s="192"/>
    </row>
    <row r="56819" spans="9:10" ht="15.75">
      <c r="I56819" s="192"/>
      <c r="J56819" s="192"/>
    </row>
    <row r="56820" spans="9:10" ht="15.75">
      <c r="I56820" s="192"/>
      <c r="J56820" s="192"/>
    </row>
    <row r="56821" spans="9:10" ht="15.75">
      <c r="I56821" s="192"/>
      <c r="J56821" s="192"/>
    </row>
    <row r="56822" spans="9:10" ht="15.75">
      <c r="I56822" s="192"/>
      <c r="J56822" s="192"/>
    </row>
    <row r="56823" spans="9:10" ht="15.75">
      <c r="I56823" s="192"/>
      <c r="J56823" s="192"/>
    </row>
    <row r="56824" spans="9:10" ht="15.75">
      <c r="I56824" s="192"/>
      <c r="J56824" s="192"/>
    </row>
    <row r="56825" spans="9:10" ht="15.75">
      <c r="I56825" s="192"/>
      <c r="J56825" s="192"/>
    </row>
    <row r="56826" spans="9:10" ht="15.75">
      <c r="I56826" s="192"/>
      <c r="J56826" s="192"/>
    </row>
    <row r="56827" spans="9:10" ht="15.75">
      <c r="I56827" s="192"/>
      <c r="J56827" s="192"/>
    </row>
    <row r="56828" spans="9:10" ht="15.75">
      <c r="I56828" s="192"/>
      <c r="J56828" s="192"/>
    </row>
    <row r="56829" spans="9:10" ht="15.75">
      <c r="I56829" s="192"/>
      <c r="J56829" s="192"/>
    </row>
    <row r="56830" spans="9:10" ht="15.75">
      <c r="I56830" s="192"/>
      <c r="J56830" s="192"/>
    </row>
    <row r="56831" spans="9:10" ht="15.75">
      <c r="I56831" s="192"/>
      <c r="J56831" s="192"/>
    </row>
    <row r="56832" spans="9:10" ht="15.75">
      <c r="I56832" s="192"/>
      <c r="J56832" s="192"/>
    </row>
    <row r="56833" spans="9:10" ht="15.75">
      <c r="I56833" s="192"/>
      <c r="J56833" s="192"/>
    </row>
    <row r="56834" spans="9:10" ht="15.75">
      <c r="I56834" s="192"/>
      <c r="J56834" s="192"/>
    </row>
    <row r="56835" spans="9:10" ht="15.75">
      <c r="I56835" s="192"/>
      <c r="J56835" s="192"/>
    </row>
    <row r="56836" spans="9:10" ht="15.75">
      <c r="I56836" s="192"/>
      <c r="J56836" s="192"/>
    </row>
    <row r="56837" spans="9:10" ht="15.75">
      <c r="I56837" s="192"/>
      <c r="J56837" s="192"/>
    </row>
    <row r="56838" spans="9:10" ht="15.75">
      <c r="I56838" s="192"/>
      <c r="J56838" s="192"/>
    </row>
    <row r="56839" spans="9:10" ht="15.75">
      <c r="I56839" s="192"/>
      <c r="J56839" s="192"/>
    </row>
    <row r="56840" spans="9:10" ht="15.75">
      <c r="I56840" s="192"/>
      <c r="J56840" s="192"/>
    </row>
    <row r="56841" spans="9:10" ht="15.75">
      <c r="I56841" s="192"/>
      <c r="J56841" s="192"/>
    </row>
    <row r="56842" spans="9:10" ht="15.75">
      <c r="I56842" s="192"/>
      <c r="J56842" s="192"/>
    </row>
    <row r="56843" spans="9:10" ht="15.75">
      <c r="I56843" s="192"/>
      <c r="J56843" s="192"/>
    </row>
    <row r="56844" spans="9:10" ht="15.75">
      <c r="I56844" s="192"/>
      <c r="J56844" s="192"/>
    </row>
    <row r="56845" spans="9:10" ht="15.75">
      <c r="I56845" s="192"/>
      <c r="J56845" s="192"/>
    </row>
    <row r="56846" spans="9:10" ht="15.75">
      <c r="I56846" s="192"/>
      <c r="J56846" s="192"/>
    </row>
    <row r="56847" spans="9:10" ht="15.75">
      <c r="I56847" s="192"/>
      <c r="J56847" s="192"/>
    </row>
    <row r="56848" spans="9:10" ht="15.75">
      <c r="I56848" s="192"/>
      <c r="J56848" s="192"/>
    </row>
    <row r="56849" spans="9:10" ht="15.75">
      <c r="I56849" s="192"/>
      <c r="J56849" s="192"/>
    </row>
    <row r="56850" spans="9:10" ht="15.75">
      <c r="I56850" s="192"/>
      <c r="J56850" s="192"/>
    </row>
    <row r="56851" spans="9:10" ht="15.75">
      <c r="I56851" s="192"/>
      <c r="J56851" s="192"/>
    </row>
    <row r="56852" spans="9:10" ht="15.75">
      <c r="I56852" s="192"/>
      <c r="J56852" s="192"/>
    </row>
    <row r="56853" spans="9:10" ht="15.75">
      <c r="I56853" s="192"/>
      <c r="J56853" s="192"/>
    </row>
    <row r="56854" spans="9:10" ht="15.75">
      <c r="I56854" s="192"/>
      <c r="J56854" s="192"/>
    </row>
    <row r="56855" spans="9:10" ht="15.75">
      <c r="I56855" s="192"/>
      <c r="J56855" s="192"/>
    </row>
    <row r="56856" spans="9:10" ht="15.75">
      <c r="I56856" s="192"/>
      <c r="J56856" s="192"/>
    </row>
    <row r="56857" spans="9:10" ht="15.75">
      <c r="I56857" s="192"/>
      <c r="J56857" s="192"/>
    </row>
    <row r="56858" spans="9:10" ht="15.75">
      <c r="I56858" s="192"/>
      <c r="J56858" s="192"/>
    </row>
    <row r="56859" spans="9:10" ht="15.75">
      <c r="I56859" s="192"/>
      <c r="J56859" s="192"/>
    </row>
    <row r="56860" spans="9:10" ht="15.75">
      <c r="I56860" s="192"/>
      <c r="J56860" s="192"/>
    </row>
    <row r="56861" spans="9:10" ht="15.75">
      <c r="I56861" s="192"/>
      <c r="J56861" s="192"/>
    </row>
    <row r="56862" spans="9:10" ht="15.75">
      <c r="I56862" s="192"/>
      <c r="J56862" s="192"/>
    </row>
    <row r="56863" spans="9:10" ht="15.75">
      <c r="I56863" s="192"/>
      <c r="J56863" s="192"/>
    </row>
    <row r="56864" spans="9:10" ht="15.75">
      <c r="I56864" s="192"/>
      <c r="J56864" s="192"/>
    </row>
    <row r="56865" spans="9:10" ht="15.75">
      <c r="I56865" s="192"/>
      <c r="J56865" s="192"/>
    </row>
    <row r="56866" spans="9:10" ht="15.75">
      <c r="I56866" s="192"/>
      <c r="J56866" s="192"/>
    </row>
    <row r="56867" spans="9:10" ht="15.75">
      <c r="I56867" s="192"/>
      <c r="J56867" s="192"/>
    </row>
    <row r="56868" spans="9:10" ht="15.75">
      <c r="I56868" s="192"/>
      <c r="J56868" s="192"/>
    </row>
    <row r="56869" spans="9:10" ht="15.75">
      <c r="I56869" s="192"/>
      <c r="J56869" s="192"/>
    </row>
    <row r="56870" spans="9:10" ht="15.75">
      <c r="I56870" s="192"/>
      <c r="J56870" s="192"/>
    </row>
    <row r="56871" spans="9:10" ht="15.75">
      <c r="I56871" s="192"/>
      <c r="J56871" s="192"/>
    </row>
    <row r="56872" spans="9:10" ht="15.75">
      <c r="I56872" s="192"/>
      <c r="J56872" s="192"/>
    </row>
    <row r="56873" spans="9:10" ht="15.75">
      <c r="I56873" s="192"/>
      <c r="J56873" s="192"/>
    </row>
    <row r="56874" spans="9:10" ht="15.75">
      <c r="I56874" s="192"/>
      <c r="J56874" s="192"/>
    </row>
    <row r="56875" spans="9:10" ht="15.75">
      <c r="I56875" s="192"/>
      <c r="J56875" s="192"/>
    </row>
    <row r="56876" spans="9:10" ht="15.75">
      <c r="I56876" s="192"/>
      <c r="J56876" s="192"/>
    </row>
    <row r="56877" spans="9:10" ht="15.75">
      <c r="I56877" s="192"/>
      <c r="J56877" s="192"/>
    </row>
    <row r="56878" spans="9:10" ht="15.75">
      <c r="I56878" s="192"/>
      <c r="J56878" s="192"/>
    </row>
    <row r="56879" spans="9:10" ht="15.75">
      <c r="I56879" s="192"/>
      <c r="J56879" s="192"/>
    </row>
    <row r="56880" spans="9:10" ht="15.75">
      <c r="I56880" s="192"/>
      <c r="J56880" s="192"/>
    </row>
    <row r="56881" spans="9:10" ht="15.75">
      <c r="I56881" s="192"/>
      <c r="J56881" s="192"/>
    </row>
    <row r="56882" spans="9:10" ht="15.75">
      <c r="I56882" s="192"/>
      <c r="J56882" s="192"/>
    </row>
    <row r="56883" spans="9:10" ht="15.75">
      <c r="I56883" s="192"/>
      <c r="J56883" s="192"/>
    </row>
    <row r="56884" spans="9:10" ht="15.75">
      <c r="I56884" s="192"/>
      <c r="J56884" s="192"/>
    </row>
    <row r="56885" spans="9:10" ht="15.75">
      <c r="I56885" s="192"/>
      <c r="J56885" s="192"/>
    </row>
    <row r="56886" spans="9:10" ht="15.75">
      <c r="I56886" s="192"/>
      <c r="J56886" s="192"/>
    </row>
    <row r="56887" spans="9:10" ht="15.75">
      <c r="I56887" s="192"/>
      <c r="J56887" s="192"/>
    </row>
    <row r="56888" spans="9:10" ht="15.75">
      <c r="I56888" s="192"/>
      <c r="J56888" s="192"/>
    </row>
    <row r="56889" spans="9:10" ht="15.75">
      <c r="I56889" s="192"/>
      <c r="J56889" s="192"/>
    </row>
    <row r="56890" spans="9:10" ht="15.75">
      <c r="I56890" s="192"/>
      <c r="J56890" s="192"/>
    </row>
    <row r="56891" spans="9:10" ht="15.75">
      <c r="I56891" s="192"/>
      <c r="J56891" s="192"/>
    </row>
    <row r="56892" spans="9:10" ht="15.75">
      <c r="I56892" s="192"/>
      <c r="J56892" s="192"/>
    </row>
    <row r="56893" spans="9:10" ht="15.75">
      <c r="I56893" s="192"/>
      <c r="J56893" s="192"/>
    </row>
    <row r="56894" spans="9:10" ht="15.75">
      <c r="I56894" s="192"/>
      <c r="J56894" s="192"/>
    </row>
    <row r="56895" spans="9:10" ht="15.75">
      <c r="I56895" s="192"/>
      <c r="J56895" s="192"/>
    </row>
    <row r="56896" spans="9:10" ht="15.75">
      <c r="I56896" s="192"/>
      <c r="J56896" s="192"/>
    </row>
    <row r="56897" spans="9:10" ht="15.75">
      <c r="I56897" s="192"/>
      <c r="J56897" s="192"/>
    </row>
    <row r="56898" spans="9:10" ht="15.75">
      <c r="I56898" s="192"/>
      <c r="J56898" s="192"/>
    </row>
    <row r="56899" spans="9:10" ht="15.75">
      <c r="I56899" s="192"/>
      <c r="J56899" s="192"/>
    </row>
    <row r="56900" spans="9:10" ht="15.75">
      <c r="I56900" s="192"/>
      <c r="J56900" s="192"/>
    </row>
    <row r="56901" spans="9:10" ht="15.75">
      <c r="I56901" s="192"/>
      <c r="J56901" s="192"/>
    </row>
    <row r="56902" spans="9:10" ht="15.75">
      <c r="I56902" s="192"/>
      <c r="J56902" s="192"/>
    </row>
    <row r="56903" spans="9:10" ht="15.75">
      <c r="I56903" s="192"/>
      <c r="J56903" s="192"/>
    </row>
    <row r="56904" spans="9:10" ht="15.75">
      <c r="I56904" s="192"/>
      <c r="J56904" s="192"/>
    </row>
    <row r="56905" spans="9:10" ht="15.75">
      <c r="I56905" s="192"/>
      <c r="J56905" s="192"/>
    </row>
    <row r="56906" spans="9:10" ht="15.75">
      <c r="I56906" s="192"/>
      <c r="J56906" s="192"/>
    </row>
    <row r="56907" spans="9:10" ht="15.75">
      <c r="I56907" s="192"/>
      <c r="J56907" s="192"/>
    </row>
    <row r="56908" spans="9:10" ht="15.75">
      <c r="I56908" s="192"/>
      <c r="J56908" s="192"/>
    </row>
    <row r="56909" spans="9:10" ht="15.75">
      <c r="I56909" s="192"/>
      <c r="J56909" s="192"/>
    </row>
    <row r="56910" spans="9:10" ht="15.75">
      <c r="I56910" s="192"/>
      <c r="J56910" s="192"/>
    </row>
    <row r="56911" spans="9:10" ht="15.75">
      <c r="I56911" s="192"/>
      <c r="J56911" s="192"/>
    </row>
    <row r="56912" spans="9:10" ht="15.75">
      <c r="I56912" s="192"/>
      <c r="J56912" s="192"/>
    </row>
    <row r="56913" spans="9:10" ht="15.75">
      <c r="I56913" s="192"/>
      <c r="J56913" s="192"/>
    </row>
    <row r="56914" spans="9:10" ht="15.75">
      <c r="I56914" s="192"/>
      <c r="J56914" s="192"/>
    </row>
    <row r="56915" spans="9:10" ht="15.75">
      <c r="I56915" s="192"/>
      <c r="J56915" s="192"/>
    </row>
    <row r="56916" spans="9:10" ht="15.75">
      <c r="I56916" s="192"/>
      <c r="J56916" s="192"/>
    </row>
    <row r="56917" spans="9:10" ht="15.75">
      <c r="I56917" s="192"/>
      <c r="J56917" s="192"/>
    </row>
    <row r="56918" spans="9:10" ht="15.75">
      <c r="I56918" s="192"/>
      <c r="J56918" s="192"/>
    </row>
    <row r="56919" spans="9:10" ht="15.75">
      <c r="I56919" s="192"/>
      <c r="J56919" s="192"/>
    </row>
    <row r="56920" spans="9:10" ht="15.75">
      <c r="I56920" s="192"/>
      <c r="J56920" s="192"/>
    </row>
    <row r="56921" spans="9:10" ht="15.75">
      <c r="I56921" s="192"/>
      <c r="J56921" s="192"/>
    </row>
    <row r="56922" spans="9:10" ht="15.75">
      <c r="I56922" s="192"/>
      <c r="J56922" s="192"/>
    </row>
    <row r="56923" spans="9:10" ht="15.75">
      <c r="I56923" s="192"/>
      <c r="J56923" s="192"/>
    </row>
    <row r="56924" spans="9:10" ht="15.75">
      <c r="I56924" s="192"/>
      <c r="J56924" s="192"/>
    </row>
    <row r="56925" spans="9:10" ht="15.75">
      <c r="I56925" s="192"/>
      <c r="J56925" s="192"/>
    </row>
    <row r="56926" spans="9:10" ht="15.75">
      <c r="I56926" s="192"/>
      <c r="J56926" s="192"/>
    </row>
    <row r="56927" spans="9:10" ht="15.75">
      <c r="I56927" s="192"/>
      <c r="J56927" s="192"/>
    </row>
    <row r="56928" spans="9:10" ht="15.75">
      <c r="I56928" s="192"/>
      <c r="J56928" s="192"/>
    </row>
    <row r="56929" spans="9:10" ht="15.75">
      <c r="I56929" s="192"/>
      <c r="J56929" s="192"/>
    </row>
    <row r="56930" spans="9:10" ht="15.75">
      <c r="I56930" s="192"/>
      <c r="J56930" s="192"/>
    </row>
    <row r="56931" spans="9:10" ht="15.75">
      <c r="I56931" s="192"/>
      <c r="J56931" s="192"/>
    </row>
    <row r="56932" spans="9:10" ht="15.75">
      <c r="I56932" s="192"/>
      <c r="J56932" s="192"/>
    </row>
    <row r="56933" spans="9:10" ht="15.75">
      <c r="I56933" s="192"/>
      <c r="J56933" s="192"/>
    </row>
    <row r="56934" spans="9:10" ht="15.75">
      <c r="I56934" s="192"/>
      <c r="J56934" s="192"/>
    </row>
    <row r="56935" spans="9:10" ht="15.75">
      <c r="I56935" s="192"/>
      <c r="J56935" s="192"/>
    </row>
    <row r="56936" spans="9:10" ht="15.75">
      <c r="I56936" s="192"/>
      <c r="J56936" s="192"/>
    </row>
    <row r="56937" spans="9:10" ht="15.75">
      <c r="I56937" s="192"/>
      <c r="J56937" s="192"/>
    </row>
    <row r="56938" spans="9:10" ht="15.75">
      <c r="I56938" s="192"/>
      <c r="J56938" s="192"/>
    </row>
    <row r="56939" spans="9:10" ht="15.75">
      <c r="I56939" s="192"/>
      <c r="J56939" s="192"/>
    </row>
    <row r="56940" spans="9:10" ht="15.75">
      <c r="I56940" s="192"/>
      <c r="J56940" s="192"/>
    </row>
    <row r="56941" spans="9:10" ht="15.75">
      <c r="I56941" s="192"/>
      <c r="J56941" s="192"/>
    </row>
    <row r="56942" spans="9:10" ht="15.75">
      <c r="I56942" s="192"/>
      <c r="J56942" s="192"/>
    </row>
    <row r="56943" spans="9:10" ht="15.75">
      <c r="I56943" s="192"/>
      <c r="J56943" s="192"/>
    </row>
    <row r="56944" spans="9:10" ht="15.75">
      <c r="I56944" s="192"/>
      <c r="J56944" s="192"/>
    </row>
    <row r="56945" spans="9:10" ht="15.75">
      <c r="I56945" s="192"/>
      <c r="J56945" s="192"/>
    </row>
    <row r="56946" spans="9:10" ht="15.75">
      <c r="I56946" s="192"/>
      <c r="J56946" s="192"/>
    </row>
    <row r="56947" spans="9:10" ht="15.75">
      <c r="I56947" s="192"/>
      <c r="J56947" s="192"/>
    </row>
    <row r="56948" spans="9:10" ht="15.75">
      <c r="I56948" s="192"/>
      <c r="J56948" s="192"/>
    </row>
    <row r="56949" spans="9:10" ht="15.75">
      <c r="I56949" s="192"/>
      <c r="J56949" s="192"/>
    </row>
    <row r="56950" spans="9:10" ht="15.75">
      <c r="I56950" s="192"/>
      <c r="J56950" s="192"/>
    </row>
    <row r="56951" spans="9:10" ht="15.75">
      <c r="I56951" s="192"/>
      <c r="J56951" s="192"/>
    </row>
    <row r="56952" spans="9:10" ht="15.75">
      <c r="I56952" s="192"/>
      <c r="J56952" s="192"/>
    </row>
    <row r="56953" spans="9:10" ht="15.75">
      <c r="I56953" s="192"/>
      <c r="J56953" s="192"/>
    </row>
    <row r="56954" spans="9:10" ht="15.75">
      <c r="I56954" s="192"/>
      <c r="J56954" s="192"/>
    </row>
    <row r="56955" spans="9:10" ht="15.75">
      <c r="I56955" s="192"/>
      <c r="J56955" s="192"/>
    </row>
    <row r="56956" spans="9:10" ht="15.75">
      <c r="I56956" s="192"/>
      <c r="J56956" s="192"/>
    </row>
    <row r="56957" spans="9:10" ht="15.75">
      <c r="I56957" s="192"/>
      <c r="J56957" s="192"/>
    </row>
    <row r="56958" spans="9:10" ht="15.75">
      <c r="I56958" s="192"/>
      <c r="J56958" s="192"/>
    </row>
    <row r="56959" spans="9:10" ht="15.75">
      <c r="I56959" s="192"/>
      <c r="J56959" s="192"/>
    </row>
    <row r="56960" spans="9:10" ht="15.75">
      <c r="I56960" s="192"/>
      <c r="J56960" s="192"/>
    </row>
    <row r="56961" spans="9:10" ht="15.75">
      <c r="I56961" s="192"/>
      <c r="J56961" s="192"/>
    </row>
    <row r="56962" spans="9:10" ht="15.75">
      <c r="I56962" s="192"/>
      <c r="J56962" s="192"/>
    </row>
    <row r="56963" spans="9:10" ht="15.75">
      <c r="I56963" s="192"/>
      <c r="J56963" s="192"/>
    </row>
    <row r="56964" spans="9:10" ht="15.75">
      <c r="I56964" s="192"/>
      <c r="J56964" s="192"/>
    </row>
    <row r="56965" spans="9:10" ht="15.75">
      <c r="I56965" s="192"/>
      <c r="J56965" s="192"/>
    </row>
    <row r="56966" spans="9:10" ht="15.75">
      <c r="I56966" s="192"/>
      <c r="J56966" s="192"/>
    </row>
    <row r="56967" spans="9:10" ht="15.75">
      <c r="I56967" s="192"/>
      <c r="J56967" s="192"/>
    </row>
    <row r="56968" spans="9:10" ht="15.75">
      <c r="I56968" s="192"/>
      <c r="J56968" s="192"/>
    </row>
    <row r="56969" spans="9:10" ht="15.75">
      <c r="I56969" s="192"/>
      <c r="J56969" s="192"/>
    </row>
    <row r="56970" spans="9:10" ht="15.75">
      <c r="I56970" s="192"/>
      <c r="J56970" s="192"/>
    </row>
    <row r="56971" spans="9:10" ht="15.75">
      <c r="I56971" s="192"/>
      <c r="J56971" s="192"/>
    </row>
    <row r="56972" spans="9:10" ht="15.75">
      <c r="I56972" s="192"/>
      <c r="J56972" s="192"/>
    </row>
    <row r="56973" spans="9:10" ht="15.75">
      <c r="I56973" s="192"/>
      <c r="J56973" s="192"/>
    </row>
    <row r="56974" spans="9:10" ht="15.75">
      <c r="I56974" s="192"/>
      <c r="J56974" s="192"/>
    </row>
    <row r="56975" spans="9:10" ht="15.75">
      <c r="I56975" s="192"/>
      <c r="J56975" s="192"/>
    </row>
    <row r="56976" spans="9:10" ht="15.75">
      <c r="I56976" s="192"/>
      <c r="J56976" s="192"/>
    </row>
    <row r="56977" spans="9:10" ht="15.75">
      <c r="I56977" s="192"/>
      <c r="J56977" s="192"/>
    </row>
    <row r="56978" spans="9:10" ht="15.75">
      <c r="I56978" s="192"/>
      <c r="J56978" s="192"/>
    </row>
    <row r="56979" spans="9:10" ht="15.75">
      <c r="I56979" s="192"/>
      <c r="J56979" s="192"/>
    </row>
    <row r="56980" spans="9:10" ht="15.75">
      <c r="I56980" s="192"/>
      <c r="J56980" s="192"/>
    </row>
    <row r="56981" spans="9:10" ht="15.75">
      <c r="I56981" s="192"/>
      <c r="J56981" s="192"/>
    </row>
    <row r="56982" spans="9:10" ht="15.75">
      <c r="I56982" s="192"/>
      <c r="J56982" s="192"/>
    </row>
    <row r="56983" spans="9:10" ht="15.75">
      <c r="I56983" s="192"/>
      <c r="J56983" s="192"/>
    </row>
    <row r="56984" spans="9:10" ht="15.75">
      <c r="I56984" s="192"/>
      <c r="J56984" s="192"/>
    </row>
    <row r="56985" spans="9:10" ht="15.75">
      <c r="I56985" s="192"/>
      <c r="J56985" s="192"/>
    </row>
    <row r="56986" spans="9:10" ht="15.75">
      <c r="I56986" s="192"/>
      <c r="J56986" s="192"/>
    </row>
    <row r="56987" spans="9:10" ht="15.75">
      <c r="I56987" s="192"/>
      <c r="J56987" s="192"/>
    </row>
    <row r="56988" spans="9:10" ht="15.75">
      <c r="I56988" s="192"/>
      <c r="J56988" s="192"/>
    </row>
    <row r="56989" spans="9:10" ht="15.75">
      <c r="I56989" s="192"/>
      <c r="J56989" s="192"/>
    </row>
    <row r="56990" spans="9:10" ht="15.75">
      <c r="I56990" s="192"/>
      <c r="J56990" s="192"/>
    </row>
    <row r="56991" spans="9:10" ht="15.75">
      <c r="I56991" s="192"/>
      <c r="J56991" s="192"/>
    </row>
    <row r="56992" spans="9:10" ht="15.75">
      <c r="I56992" s="192"/>
      <c r="J56992" s="192"/>
    </row>
    <row r="56993" spans="9:10" ht="15.75">
      <c r="I56993" s="192"/>
      <c r="J56993" s="192"/>
    </row>
    <row r="56994" spans="9:10" ht="15.75">
      <c r="I56994" s="192"/>
      <c r="J56994" s="192"/>
    </row>
    <row r="56995" spans="9:10" ht="15.75">
      <c r="I56995" s="192"/>
      <c r="J56995" s="192"/>
    </row>
    <row r="56996" spans="9:10" ht="15.75">
      <c r="I56996" s="192"/>
      <c r="J56996" s="192"/>
    </row>
    <row r="56997" spans="9:10" ht="15.75">
      <c r="I56997" s="192"/>
      <c r="J56997" s="192"/>
    </row>
    <row r="56998" spans="9:10" ht="15.75">
      <c r="I56998" s="192"/>
      <c r="J56998" s="192"/>
    </row>
    <row r="56999" spans="9:10" ht="15.75">
      <c r="I56999" s="192"/>
      <c r="J56999" s="192"/>
    </row>
    <row r="57000" spans="9:10" ht="15.75">
      <c r="I57000" s="192"/>
      <c r="J57000" s="192"/>
    </row>
    <row r="57001" spans="9:10" ht="15.75">
      <c r="I57001" s="192"/>
      <c r="J57001" s="192"/>
    </row>
    <row r="57002" spans="9:10" ht="15.75">
      <c r="I57002" s="192"/>
      <c r="J57002" s="192"/>
    </row>
    <row r="57003" spans="9:10" ht="15.75">
      <c r="I57003" s="192"/>
      <c r="J57003" s="192"/>
    </row>
    <row r="57004" spans="9:10" ht="15.75">
      <c r="I57004" s="192"/>
      <c r="J57004" s="192"/>
    </row>
    <row r="57005" spans="9:10" ht="15.75">
      <c r="I57005" s="192"/>
      <c r="J57005" s="192"/>
    </row>
    <row r="57006" spans="9:10" ht="15.75">
      <c r="I57006" s="192"/>
      <c r="J57006" s="192"/>
    </row>
    <row r="57007" spans="9:10" ht="15.75">
      <c r="I57007" s="192"/>
      <c r="J57007" s="192"/>
    </row>
    <row r="57008" spans="9:10" ht="15.75">
      <c r="I57008" s="192"/>
      <c r="J57008" s="192"/>
    </row>
    <row r="57009" spans="9:10" ht="15.75">
      <c r="I57009" s="192"/>
      <c r="J57009" s="192"/>
    </row>
    <row r="57010" spans="9:10" ht="15.75">
      <c r="I57010" s="192"/>
      <c r="J57010" s="192"/>
    </row>
    <row r="57011" spans="9:10" ht="15.75">
      <c r="I57011" s="192"/>
      <c r="J57011" s="192"/>
    </row>
    <row r="57012" spans="9:10" ht="15.75">
      <c r="I57012" s="192"/>
      <c r="J57012" s="192"/>
    </row>
    <row r="57013" spans="9:10" ht="15.75">
      <c r="I57013" s="192"/>
      <c r="J57013" s="192"/>
    </row>
    <row r="57014" spans="9:10" ht="15.75">
      <c r="I57014" s="192"/>
      <c r="J57014" s="192"/>
    </row>
    <row r="57015" spans="9:10" ht="15.75">
      <c r="I57015" s="192"/>
      <c r="J57015" s="192"/>
    </row>
    <row r="57016" spans="9:10" ht="15.75">
      <c r="I57016" s="192"/>
      <c r="J57016" s="192"/>
    </row>
    <row r="57017" spans="9:10" ht="15.75">
      <c r="I57017" s="192"/>
      <c r="J57017" s="192"/>
    </row>
    <row r="57018" spans="9:10" ht="15.75">
      <c r="I57018" s="192"/>
      <c r="J57018" s="192"/>
    </row>
    <row r="57019" spans="9:10" ht="15.75">
      <c r="I57019" s="192"/>
      <c r="J57019" s="192"/>
    </row>
    <row r="57020" spans="9:10" ht="15.75">
      <c r="I57020" s="192"/>
      <c r="J57020" s="192"/>
    </row>
    <row r="57021" spans="9:10" ht="15.75">
      <c r="I57021" s="192"/>
      <c r="J57021" s="192"/>
    </row>
    <row r="57022" spans="9:10" ht="15.75">
      <c r="I57022" s="192"/>
      <c r="J57022" s="192"/>
    </row>
    <row r="57023" spans="9:10" ht="15.75">
      <c r="I57023" s="192"/>
      <c r="J57023" s="192"/>
    </row>
    <row r="57024" spans="9:10" ht="15.75">
      <c r="I57024" s="192"/>
      <c r="J57024" s="192"/>
    </row>
    <row r="57025" spans="9:10" ht="15.75">
      <c r="I57025" s="192"/>
      <c r="J57025" s="192"/>
    </row>
    <row r="57026" spans="9:10" ht="15.75">
      <c r="I57026" s="192"/>
      <c r="J57026" s="192"/>
    </row>
    <row r="57027" spans="9:10" ht="15.75">
      <c r="I57027" s="192"/>
      <c r="J57027" s="192"/>
    </row>
    <row r="57028" spans="9:10" ht="15.75">
      <c r="I57028" s="192"/>
      <c r="J57028" s="192"/>
    </row>
    <row r="57029" spans="9:10" ht="15.75">
      <c r="I57029" s="192"/>
      <c r="J57029" s="192"/>
    </row>
    <row r="57030" spans="9:10" ht="15.75">
      <c r="I57030" s="192"/>
      <c r="J57030" s="192"/>
    </row>
    <row r="57031" spans="9:10" ht="15.75">
      <c r="I57031" s="192"/>
      <c r="J57031" s="192"/>
    </row>
    <row r="57032" spans="9:10" ht="15.75">
      <c r="I57032" s="192"/>
      <c r="J57032" s="192"/>
    </row>
    <row r="57033" spans="9:10" ht="15.75">
      <c r="I57033" s="192"/>
      <c r="J57033" s="192"/>
    </row>
    <row r="57034" spans="9:10" ht="15.75">
      <c r="I57034" s="192"/>
      <c r="J57034" s="192"/>
    </row>
    <row r="57035" spans="9:10" ht="15.75">
      <c r="I57035" s="192"/>
      <c r="J57035" s="192"/>
    </row>
    <row r="57036" spans="9:10" ht="15.75">
      <c r="I57036" s="192"/>
      <c r="J57036" s="192"/>
    </row>
    <row r="57037" spans="9:10" ht="15.75">
      <c r="I57037" s="192"/>
      <c r="J57037" s="192"/>
    </row>
    <row r="57038" spans="9:10" ht="15.75">
      <c r="I57038" s="192"/>
      <c r="J57038" s="192"/>
    </row>
    <row r="57039" spans="9:10" ht="15.75">
      <c r="I57039" s="192"/>
      <c r="J57039" s="192"/>
    </row>
    <row r="57040" spans="9:10" ht="15.75">
      <c r="I57040" s="192"/>
      <c r="J57040" s="192"/>
    </row>
    <row r="57041" spans="9:10" ht="15.75">
      <c r="I57041" s="192"/>
      <c r="J57041" s="192"/>
    </row>
    <row r="57042" spans="9:10" ht="15.75">
      <c r="I57042" s="192"/>
      <c r="J57042" s="192"/>
    </row>
    <row r="57043" spans="9:10" ht="15.75">
      <c r="I57043" s="192"/>
      <c r="J57043" s="192"/>
    </row>
    <row r="57044" spans="9:10" ht="15.75">
      <c r="I57044" s="192"/>
      <c r="J57044" s="192"/>
    </row>
    <row r="57045" spans="9:10" ht="15.75">
      <c r="I57045" s="192"/>
      <c r="J57045" s="192"/>
    </row>
    <row r="57046" spans="9:10" ht="15.75">
      <c r="I57046" s="192"/>
      <c r="J57046" s="192"/>
    </row>
    <row r="57047" spans="9:10" ht="15.75">
      <c r="I57047" s="192"/>
      <c r="J57047" s="192"/>
    </row>
    <row r="57048" spans="9:10" ht="15.75">
      <c r="I57048" s="192"/>
      <c r="J57048" s="192"/>
    </row>
    <row r="57049" spans="9:10" ht="15.75">
      <c r="I57049" s="192"/>
      <c r="J57049" s="192"/>
    </row>
    <row r="57050" spans="9:10" ht="15.75">
      <c r="I57050" s="192"/>
      <c r="J57050" s="192"/>
    </row>
    <row r="57051" spans="9:10" ht="15.75">
      <c r="I57051" s="192"/>
      <c r="J57051" s="192"/>
    </row>
    <row r="57052" spans="9:10" ht="15.75">
      <c r="I57052" s="192"/>
      <c r="J57052" s="192"/>
    </row>
    <row r="57053" spans="9:10" ht="15.75">
      <c r="I57053" s="192"/>
      <c r="J57053" s="192"/>
    </row>
    <row r="57054" spans="9:10" ht="15.75">
      <c r="I57054" s="192"/>
      <c r="J57054" s="192"/>
    </row>
    <row r="57055" spans="9:10" ht="15.75">
      <c r="I57055" s="192"/>
      <c r="J57055" s="192"/>
    </row>
    <row r="57056" spans="9:10" ht="15.75">
      <c r="I57056" s="192"/>
      <c r="J57056" s="192"/>
    </row>
    <row r="57057" spans="9:10" ht="15.75">
      <c r="I57057" s="192"/>
      <c r="J57057" s="192"/>
    </row>
    <row r="57058" spans="9:10" ht="15.75">
      <c r="I57058" s="192"/>
      <c r="J57058" s="192"/>
    </row>
    <row r="57059" spans="9:10" ht="15.75">
      <c r="I57059" s="192"/>
      <c r="J57059" s="192"/>
    </row>
    <row r="57060" spans="9:10" ht="15.75">
      <c r="I57060" s="192"/>
      <c r="J57060" s="192"/>
    </row>
    <row r="57061" spans="9:10" ht="15.75">
      <c r="I57061" s="192"/>
      <c r="J57061" s="192"/>
    </row>
    <row r="57062" spans="9:10" ht="15.75">
      <c r="I57062" s="192"/>
      <c r="J57062" s="192"/>
    </row>
    <row r="57063" spans="9:10" ht="15.75">
      <c r="I57063" s="192"/>
      <c r="J57063" s="192"/>
    </row>
    <row r="57064" spans="9:10" ht="15.75">
      <c r="I57064" s="192"/>
      <c r="J57064" s="192"/>
    </row>
    <row r="57065" spans="9:10" ht="15.75">
      <c r="I57065" s="192"/>
      <c r="J57065" s="192"/>
    </row>
    <row r="57066" spans="9:10" ht="15.75">
      <c r="I57066" s="192"/>
      <c r="J57066" s="192"/>
    </row>
    <row r="57067" spans="9:10" ht="15.75">
      <c r="I57067" s="192"/>
      <c r="J57067" s="192"/>
    </row>
    <row r="57068" spans="9:10" ht="15.75">
      <c r="I57068" s="192"/>
      <c r="J57068" s="192"/>
    </row>
    <row r="57069" spans="9:10" ht="15.75">
      <c r="I57069" s="192"/>
      <c r="J57069" s="192"/>
    </row>
    <row r="57070" spans="9:10" ht="15.75">
      <c r="I57070" s="192"/>
      <c r="J57070" s="192"/>
    </row>
    <row r="57071" spans="9:10" ht="15.75">
      <c r="I57071" s="192"/>
      <c r="J57071" s="192"/>
    </row>
    <row r="57072" spans="9:10" ht="15.75">
      <c r="I57072" s="192"/>
      <c r="J57072" s="192"/>
    </row>
    <row r="57073" spans="9:10" ht="15.75">
      <c r="I57073" s="192"/>
      <c r="J57073" s="192"/>
    </row>
    <row r="57074" spans="9:10" ht="15.75">
      <c r="I57074" s="192"/>
      <c r="J57074" s="192"/>
    </row>
    <row r="57075" spans="9:10" ht="15.75">
      <c r="I57075" s="192"/>
      <c r="J57075" s="192"/>
    </row>
    <row r="57076" spans="9:10" ht="15.75">
      <c r="I57076" s="192"/>
      <c r="J57076" s="192"/>
    </row>
    <row r="57077" spans="9:10" ht="15.75">
      <c r="I57077" s="192"/>
      <c r="J57077" s="192"/>
    </row>
    <row r="57078" spans="9:10" ht="15.75">
      <c r="I57078" s="192"/>
      <c r="J57078" s="192"/>
    </row>
    <row r="57079" spans="9:10" ht="15.75">
      <c r="I57079" s="192"/>
      <c r="J57079" s="192"/>
    </row>
    <row r="57080" spans="9:10" ht="15.75">
      <c r="I57080" s="192"/>
      <c r="J57080" s="192"/>
    </row>
    <row r="57081" spans="9:10" ht="15.75">
      <c r="I57081" s="192"/>
      <c r="J57081" s="192"/>
    </row>
    <row r="57082" spans="9:10" ht="15.75">
      <c r="I57082" s="192"/>
      <c r="J57082" s="192"/>
    </row>
    <row r="57083" spans="9:10" ht="15.75">
      <c r="I57083" s="192"/>
      <c r="J57083" s="192"/>
    </row>
    <row r="57084" spans="9:10" ht="15.75">
      <c r="I57084" s="192"/>
      <c r="J57084" s="192"/>
    </row>
    <row r="57085" spans="9:10" ht="15.75">
      <c r="I57085" s="192"/>
      <c r="J57085" s="192"/>
    </row>
    <row r="57086" spans="9:10" ht="15.75">
      <c r="I57086" s="192"/>
      <c r="J57086" s="192"/>
    </row>
    <row r="57087" spans="9:10" ht="15.75">
      <c r="I57087" s="192"/>
      <c r="J57087" s="192"/>
    </row>
    <row r="57088" spans="9:10" ht="15.75">
      <c r="I57088" s="192"/>
      <c r="J57088" s="192"/>
    </row>
    <row r="57089" spans="9:10" ht="15.75">
      <c r="I57089" s="192"/>
      <c r="J57089" s="192"/>
    </row>
    <row r="57090" spans="9:10" ht="15.75">
      <c r="I57090" s="192"/>
      <c r="J57090" s="192"/>
    </row>
    <row r="57091" spans="9:10" ht="15.75">
      <c r="I57091" s="192"/>
      <c r="J57091" s="192"/>
    </row>
    <row r="57092" spans="9:10" ht="15.75">
      <c r="I57092" s="192"/>
      <c r="J57092" s="192"/>
    </row>
    <row r="57093" spans="9:10" ht="15.75">
      <c r="I57093" s="192"/>
      <c r="J57093" s="192"/>
    </row>
    <row r="57094" spans="9:10" ht="15.75">
      <c r="I57094" s="192"/>
      <c r="J57094" s="192"/>
    </row>
    <row r="57095" spans="9:10" ht="15.75">
      <c r="I57095" s="192"/>
      <c r="J57095" s="192"/>
    </row>
    <row r="57096" spans="9:10" ht="15.75">
      <c r="I57096" s="192"/>
      <c r="J57096" s="192"/>
    </row>
    <row r="57097" spans="9:10" ht="15.75">
      <c r="I57097" s="192"/>
      <c r="J57097" s="192"/>
    </row>
    <row r="57098" spans="9:10" ht="15.75">
      <c r="I57098" s="192"/>
      <c r="J57098" s="192"/>
    </row>
    <row r="57099" spans="9:10" ht="15.75">
      <c r="I57099" s="192"/>
      <c r="J57099" s="192"/>
    </row>
    <row r="57100" spans="9:10" ht="15.75">
      <c r="I57100" s="192"/>
      <c r="J57100" s="192"/>
    </row>
    <row r="57101" spans="9:10" ht="15.75">
      <c r="I57101" s="192"/>
      <c r="J57101" s="192"/>
    </row>
    <row r="57102" spans="9:10" ht="15.75">
      <c r="I57102" s="192"/>
      <c r="J57102" s="192"/>
    </row>
    <row r="57103" spans="9:10" ht="15.75">
      <c r="I57103" s="192"/>
      <c r="J57103" s="192"/>
    </row>
    <row r="57104" spans="9:10" ht="15.75">
      <c r="I57104" s="192"/>
      <c r="J57104" s="192"/>
    </row>
    <row r="57105" spans="9:10" ht="15.75">
      <c r="I57105" s="192"/>
      <c r="J57105" s="192"/>
    </row>
    <row r="57106" spans="9:10" ht="15.75">
      <c r="I57106" s="192"/>
      <c r="J57106" s="192"/>
    </row>
    <row r="57107" spans="9:10" ht="15.75">
      <c r="I57107" s="192"/>
      <c r="J57107" s="192"/>
    </row>
    <row r="57108" spans="9:10" ht="15.75">
      <c r="I57108" s="192"/>
      <c r="J57108" s="192"/>
    </row>
    <row r="57109" spans="9:10" ht="15.75">
      <c r="I57109" s="192"/>
      <c r="J57109" s="192"/>
    </row>
    <row r="57110" spans="9:10" ht="15.75">
      <c r="I57110" s="192"/>
      <c r="J57110" s="192"/>
    </row>
    <row r="57111" spans="9:10" ht="15.75">
      <c r="I57111" s="192"/>
      <c r="J57111" s="192"/>
    </row>
    <row r="57112" spans="9:10" ht="15.75">
      <c r="I57112" s="192"/>
      <c r="J57112" s="192"/>
    </row>
    <row r="57113" spans="9:10" ht="15.75">
      <c r="I57113" s="192"/>
      <c r="J57113" s="192"/>
    </row>
    <row r="57114" spans="9:10" ht="15.75">
      <c r="I57114" s="192"/>
      <c r="J57114" s="192"/>
    </row>
    <row r="57115" spans="9:10" ht="15.75">
      <c r="I57115" s="192"/>
      <c r="J57115" s="192"/>
    </row>
    <row r="57116" spans="9:10" ht="15.75">
      <c r="I57116" s="192"/>
      <c r="J57116" s="192"/>
    </row>
    <row r="57117" spans="9:10" ht="15.75">
      <c r="I57117" s="192"/>
      <c r="J57117" s="192"/>
    </row>
    <row r="57118" spans="9:10" ht="15.75">
      <c r="I57118" s="192"/>
      <c r="J57118" s="192"/>
    </row>
    <row r="57119" spans="9:10" ht="15.75">
      <c r="I57119" s="192"/>
      <c r="J57119" s="192"/>
    </row>
    <row r="57120" spans="9:10" ht="15.75">
      <c r="I57120" s="192"/>
      <c r="J57120" s="192"/>
    </row>
    <row r="57121" spans="9:10" ht="15.75">
      <c r="I57121" s="192"/>
      <c r="J57121" s="192"/>
    </row>
    <row r="57122" spans="9:10" ht="15.75">
      <c r="I57122" s="192"/>
      <c r="J57122" s="192"/>
    </row>
    <row r="57123" spans="9:10" ht="15.75">
      <c r="I57123" s="192"/>
      <c r="J57123" s="192"/>
    </row>
    <row r="57124" spans="9:10" ht="15.75">
      <c r="I57124" s="192"/>
      <c r="J57124" s="192"/>
    </row>
    <row r="57125" spans="9:10" ht="15.75">
      <c r="I57125" s="192"/>
      <c r="J57125" s="192"/>
    </row>
    <row r="57126" spans="9:10" ht="15.75">
      <c r="I57126" s="192"/>
      <c r="J57126" s="192"/>
    </row>
    <row r="57127" spans="9:10" ht="15.75">
      <c r="I57127" s="192"/>
      <c r="J57127" s="192"/>
    </row>
    <row r="57128" spans="9:10" ht="15.75">
      <c r="I57128" s="192"/>
      <c r="J57128" s="192"/>
    </row>
    <row r="57129" spans="9:10" ht="15.75">
      <c r="I57129" s="192"/>
      <c r="J57129" s="192"/>
    </row>
    <row r="57130" spans="9:10" ht="15.75">
      <c r="I57130" s="192"/>
      <c r="J57130" s="192"/>
    </row>
    <row r="57131" spans="9:10" ht="15.75">
      <c r="I57131" s="192"/>
      <c r="J57131" s="192"/>
    </row>
    <row r="57132" spans="9:10" ht="15.75">
      <c r="I57132" s="192"/>
      <c r="J57132" s="192"/>
    </row>
    <row r="57133" spans="9:10" ht="15.75">
      <c r="I57133" s="192"/>
      <c r="J57133" s="192"/>
    </row>
    <row r="57134" spans="9:10" ht="15.75">
      <c r="I57134" s="192"/>
      <c r="J57134" s="192"/>
    </row>
    <row r="57135" spans="9:10" ht="15.75">
      <c r="I57135" s="192"/>
      <c r="J57135" s="192"/>
    </row>
    <row r="57136" spans="9:10" ht="15.75">
      <c r="I57136" s="192"/>
      <c r="J57136" s="192"/>
    </row>
    <row r="57137" spans="9:10" ht="15.75">
      <c r="I57137" s="192"/>
      <c r="J57137" s="192"/>
    </row>
    <row r="57138" spans="9:10" ht="15.75">
      <c r="I57138" s="192"/>
      <c r="J57138" s="192"/>
    </row>
    <row r="57139" spans="9:10" ht="15.75">
      <c r="I57139" s="192"/>
      <c r="J57139" s="192"/>
    </row>
    <row r="57140" spans="9:10" ht="15.75">
      <c r="I57140" s="192"/>
      <c r="J57140" s="192"/>
    </row>
    <row r="57141" spans="9:10" ht="15.75">
      <c r="I57141" s="192"/>
      <c r="J57141" s="192"/>
    </row>
    <row r="57142" spans="9:10" ht="15.75">
      <c r="I57142" s="192"/>
      <c r="J57142" s="192"/>
    </row>
    <row r="57143" spans="9:10" ht="15.75">
      <c r="I57143" s="192"/>
      <c r="J57143" s="192"/>
    </row>
    <row r="57144" spans="9:10" ht="15.75">
      <c r="I57144" s="192"/>
      <c r="J57144" s="192"/>
    </row>
    <row r="57145" spans="9:10" ht="15.75">
      <c r="I57145" s="192"/>
      <c r="J57145" s="192"/>
    </row>
    <row r="57146" spans="9:10" ht="15.75">
      <c r="I57146" s="192"/>
      <c r="J57146" s="192"/>
    </row>
    <row r="57147" spans="9:10" ht="15.75">
      <c r="I57147" s="192"/>
      <c r="J57147" s="192"/>
    </row>
    <row r="57148" spans="9:10" ht="15.75">
      <c r="I57148" s="192"/>
      <c r="J57148" s="192"/>
    </row>
    <row r="57149" spans="9:10" ht="15.75">
      <c r="I57149" s="192"/>
      <c r="J57149" s="192"/>
    </row>
    <row r="57150" spans="9:10" ht="15.75">
      <c r="I57150" s="192"/>
      <c r="J57150" s="192"/>
    </row>
    <row r="57151" spans="9:10" ht="15.75">
      <c r="I57151" s="192"/>
      <c r="J57151" s="192"/>
    </row>
    <row r="57152" spans="9:10" ht="15.75">
      <c r="I57152" s="192"/>
      <c r="J57152" s="192"/>
    </row>
    <row r="57153" spans="9:10" ht="15.75">
      <c r="I57153" s="192"/>
      <c r="J57153" s="192"/>
    </row>
    <row r="57154" spans="9:10" ht="15.75">
      <c r="I57154" s="192"/>
      <c r="J57154" s="192"/>
    </row>
    <row r="57155" spans="9:10" ht="15.75">
      <c r="I57155" s="192"/>
      <c r="J57155" s="192"/>
    </row>
    <row r="57156" spans="9:10" ht="15.75">
      <c r="I57156" s="192"/>
      <c r="J57156" s="192"/>
    </row>
    <row r="57157" spans="9:10" ht="15.75">
      <c r="I57157" s="192"/>
      <c r="J57157" s="192"/>
    </row>
    <row r="57158" spans="9:10" ht="15.75">
      <c r="I57158" s="192"/>
      <c r="J57158" s="192"/>
    </row>
    <row r="57159" spans="9:10" ht="15.75">
      <c r="I57159" s="192"/>
      <c r="J57159" s="192"/>
    </row>
    <row r="57160" spans="9:10" ht="15.75">
      <c r="I57160" s="192"/>
      <c r="J57160" s="192"/>
    </row>
    <row r="57161" spans="9:10" ht="15.75">
      <c r="I57161" s="192"/>
      <c r="J57161" s="192"/>
    </row>
    <row r="57162" spans="9:10" ht="15.75">
      <c r="I57162" s="192"/>
      <c r="J57162" s="192"/>
    </row>
    <row r="57163" spans="9:10" ht="15.75">
      <c r="I57163" s="192"/>
      <c r="J57163" s="192"/>
    </row>
    <row r="57164" spans="9:10" ht="15.75">
      <c r="I57164" s="192"/>
      <c r="J57164" s="192"/>
    </row>
    <row r="57165" spans="9:10" ht="15.75">
      <c r="I57165" s="192"/>
      <c r="J57165" s="192"/>
    </row>
    <row r="57166" spans="9:10" ht="15.75">
      <c r="I57166" s="192"/>
      <c r="J57166" s="192"/>
    </row>
    <row r="57167" spans="9:10" ht="15.75">
      <c r="I57167" s="192"/>
      <c r="J57167" s="192"/>
    </row>
    <row r="57168" spans="9:10" ht="15.75">
      <c r="I57168" s="192"/>
      <c r="J57168" s="192"/>
    </row>
    <row r="57169" spans="9:10" ht="15.75">
      <c r="I57169" s="192"/>
      <c r="J57169" s="192"/>
    </row>
    <row r="57170" spans="9:10" ht="15.75">
      <c r="I57170" s="192"/>
      <c r="J57170" s="192"/>
    </row>
    <row r="57171" spans="9:10" ht="15.75">
      <c r="I57171" s="192"/>
      <c r="J57171" s="192"/>
    </row>
    <row r="57172" spans="9:10" ht="15.75">
      <c r="I57172" s="192"/>
      <c r="J57172" s="192"/>
    </row>
    <row r="57173" spans="9:10" ht="15.75">
      <c r="I57173" s="192"/>
      <c r="J57173" s="192"/>
    </row>
    <row r="57174" spans="9:10" ht="15.75">
      <c r="I57174" s="192"/>
      <c r="J57174" s="192"/>
    </row>
    <row r="57175" spans="9:10" ht="15.75">
      <c r="I57175" s="192"/>
      <c r="J57175" s="192"/>
    </row>
    <row r="57176" spans="9:10" ht="15.75">
      <c r="I57176" s="192"/>
      <c r="J57176" s="192"/>
    </row>
    <row r="57177" spans="9:10" ht="15.75">
      <c r="I57177" s="192"/>
      <c r="J57177" s="192"/>
    </row>
    <row r="57178" spans="9:10" ht="15.75">
      <c r="I57178" s="192"/>
      <c r="J57178" s="192"/>
    </row>
    <row r="57179" spans="9:10" ht="15.75">
      <c r="I57179" s="192"/>
      <c r="J57179" s="192"/>
    </row>
    <row r="57180" spans="9:10" ht="15.75">
      <c r="I57180" s="192"/>
      <c r="J57180" s="192"/>
    </row>
    <row r="57181" spans="9:10" ht="15.75">
      <c r="I57181" s="192"/>
      <c r="J57181" s="192"/>
    </row>
    <row r="57182" spans="9:10" ht="15.75">
      <c r="I57182" s="192"/>
      <c r="J57182" s="192"/>
    </row>
    <row r="57183" spans="9:10" ht="15.75">
      <c r="I57183" s="192"/>
      <c r="J57183" s="192"/>
    </row>
    <row r="57184" spans="9:10" ht="15.75">
      <c r="I57184" s="192"/>
      <c r="J57184" s="192"/>
    </row>
    <row r="57185" spans="9:10" ht="15.75">
      <c r="I57185" s="192"/>
      <c r="J57185" s="192"/>
    </row>
    <row r="57186" spans="9:10" ht="15.75">
      <c r="I57186" s="192"/>
      <c r="J57186" s="192"/>
    </row>
    <row r="57187" spans="9:10" ht="15.75">
      <c r="I57187" s="192"/>
      <c r="J57187" s="192"/>
    </row>
    <row r="57188" spans="9:10" ht="15.75">
      <c r="I57188" s="192"/>
      <c r="J57188" s="192"/>
    </row>
    <row r="57189" spans="9:10" ht="15.75">
      <c r="I57189" s="192"/>
      <c r="J57189" s="192"/>
    </row>
    <row r="57190" spans="9:10" ht="15.75">
      <c r="I57190" s="192"/>
      <c r="J57190" s="192"/>
    </row>
    <row r="57191" spans="9:10" ht="15.75">
      <c r="I57191" s="192"/>
      <c r="J57191" s="192"/>
    </row>
    <row r="57192" spans="9:10" ht="15.75">
      <c r="I57192" s="192"/>
      <c r="J57192" s="192"/>
    </row>
    <row r="57193" spans="9:10" ht="15.75">
      <c r="I57193" s="192"/>
      <c r="J57193" s="192"/>
    </row>
    <row r="57194" spans="9:10" ht="15.75">
      <c r="I57194" s="192"/>
      <c r="J57194" s="192"/>
    </row>
    <row r="57195" spans="9:10" ht="15.75">
      <c r="I57195" s="192"/>
      <c r="J57195" s="192"/>
    </row>
    <row r="57196" spans="9:10" ht="15.75">
      <c r="I57196" s="192"/>
      <c r="J57196" s="192"/>
    </row>
    <row r="57197" spans="9:10" ht="15.75">
      <c r="I57197" s="192"/>
      <c r="J57197" s="192"/>
    </row>
    <row r="57198" spans="9:10" ht="15.75">
      <c r="I57198" s="192"/>
      <c r="J57198" s="192"/>
    </row>
    <row r="57199" spans="9:10" ht="15.75">
      <c r="I57199" s="192"/>
      <c r="J57199" s="192"/>
    </row>
    <row r="57200" spans="9:10" ht="15.75">
      <c r="I57200" s="192"/>
      <c r="J57200" s="192"/>
    </row>
    <row r="57201" spans="9:10" ht="15.75">
      <c r="I57201" s="192"/>
      <c r="J57201" s="192"/>
    </row>
    <row r="57202" spans="9:10" ht="15.75">
      <c r="I57202" s="192"/>
      <c r="J57202" s="192"/>
    </row>
    <row r="57203" spans="9:10" ht="15.75">
      <c r="I57203" s="192"/>
      <c r="J57203" s="192"/>
    </row>
    <row r="57204" spans="9:10" ht="15.75">
      <c r="I57204" s="192"/>
      <c r="J57204" s="192"/>
    </row>
    <row r="57205" spans="9:10" ht="15.75">
      <c r="I57205" s="192"/>
      <c r="J57205" s="192"/>
    </row>
    <row r="57206" spans="9:10" ht="15.75">
      <c r="I57206" s="192"/>
      <c r="J57206" s="192"/>
    </row>
    <row r="57207" spans="9:10" ht="15.75">
      <c r="I57207" s="192"/>
      <c r="J57207" s="192"/>
    </row>
    <row r="57208" spans="9:10" ht="15.75">
      <c r="I57208" s="192"/>
      <c r="J57208" s="192"/>
    </row>
    <row r="57209" spans="9:10" ht="15.75">
      <c r="I57209" s="192"/>
      <c r="J57209" s="192"/>
    </row>
    <row r="57210" spans="9:10" ht="15.75">
      <c r="I57210" s="192"/>
      <c r="J57210" s="192"/>
    </row>
    <row r="57211" spans="9:10" ht="15.75">
      <c r="I57211" s="192"/>
      <c r="J57211" s="192"/>
    </row>
    <row r="57212" spans="9:10" ht="15.75">
      <c r="I57212" s="192"/>
      <c r="J57212" s="192"/>
    </row>
    <row r="57213" spans="9:10" ht="15.75">
      <c r="I57213" s="192"/>
      <c r="J57213" s="192"/>
    </row>
    <row r="57214" spans="9:10" ht="15.75">
      <c r="I57214" s="192"/>
      <c r="J57214" s="192"/>
    </row>
    <row r="57215" spans="9:10" ht="15.75">
      <c r="I57215" s="192"/>
      <c r="J57215" s="192"/>
    </row>
    <row r="57216" spans="9:10" ht="15.75">
      <c r="I57216" s="192"/>
      <c r="J57216" s="192"/>
    </row>
    <row r="57217" spans="9:10" ht="15.75">
      <c r="I57217" s="192"/>
      <c r="J57217" s="192"/>
    </row>
    <row r="57218" spans="9:10" ht="15.75">
      <c r="I57218" s="192"/>
      <c r="J57218" s="192"/>
    </row>
    <row r="57219" spans="9:10" ht="15.75">
      <c r="I57219" s="192"/>
      <c r="J57219" s="192"/>
    </row>
    <row r="57220" spans="9:10" ht="15.75">
      <c r="I57220" s="192"/>
      <c r="J57220" s="192"/>
    </row>
    <row r="57221" spans="9:10" ht="15.75">
      <c r="I57221" s="192"/>
      <c r="J57221" s="192"/>
    </row>
    <row r="57222" spans="9:10" ht="15.75">
      <c r="I57222" s="192"/>
      <c r="J57222" s="192"/>
    </row>
    <row r="57223" spans="9:10" ht="15.75">
      <c r="I57223" s="192"/>
      <c r="J57223" s="192"/>
    </row>
    <row r="57224" spans="9:10" ht="15.75">
      <c r="I57224" s="192"/>
      <c r="J57224" s="192"/>
    </row>
    <row r="57225" spans="9:10" ht="15.75">
      <c r="I57225" s="192"/>
      <c r="J57225" s="192"/>
    </row>
    <row r="57226" spans="9:10" ht="15.75">
      <c r="I57226" s="192"/>
      <c r="J57226" s="192"/>
    </row>
    <row r="57227" spans="9:10" ht="15.75">
      <c r="I57227" s="192"/>
      <c r="J57227" s="192"/>
    </row>
    <row r="57228" spans="9:10" ht="15.75">
      <c r="I57228" s="192"/>
      <c r="J57228" s="192"/>
    </row>
    <row r="57229" spans="9:10" ht="15.75">
      <c r="I57229" s="192"/>
      <c r="J57229" s="192"/>
    </row>
    <row r="57230" spans="9:10" ht="15.75">
      <c r="I57230" s="192"/>
      <c r="J57230" s="192"/>
    </row>
    <row r="57231" spans="9:10" ht="15.75">
      <c r="I57231" s="192"/>
      <c r="J57231" s="192"/>
    </row>
    <row r="57232" spans="9:10" ht="15.75">
      <c r="I57232" s="192"/>
      <c r="J57232" s="192"/>
    </row>
    <row r="57233" spans="9:10" ht="15.75">
      <c r="I57233" s="192"/>
      <c r="J57233" s="192"/>
    </row>
    <row r="57234" spans="9:10" ht="15.75">
      <c r="I57234" s="192"/>
      <c r="J57234" s="192"/>
    </row>
    <row r="57235" spans="9:10" ht="15.75">
      <c r="I57235" s="192"/>
      <c r="J57235" s="192"/>
    </row>
    <row r="57236" spans="9:10" ht="15.75">
      <c r="I57236" s="192"/>
      <c r="J57236" s="192"/>
    </row>
    <row r="57237" spans="9:10" ht="15.75">
      <c r="I57237" s="192"/>
      <c r="J57237" s="192"/>
    </row>
    <row r="57238" spans="9:10" ht="15.75">
      <c r="I57238" s="192"/>
      <c r="J57238" s="192"/>
    </row>
    <row r="57239" spans="9:10" ht="15.75">
      <c r="I57239" s="192"/>
      <c r="J57239" s="192"/>
    </row>
    <row r="57240" spans="9:10" ht="15.75">
      <c r="I57240" s="192"/>
      <c r="J57240" s="192"/>
    </row>
    <row r="57241" spans="9:10" ht="15.75">
      <c r="I57241" s="192"/>
      <c r="J57241" s="192"/>
    </row>
    <row r="57242" spans="9:10" ht="15.75">
      <c r="I57242" s="192"/>
      <c r="J57242" s="192"/>
    </row>
    <row r="57243" spans="9:10" ht="15.75">
      <c r="I57243" s="192"/>
      <c r="J57243" s="192"/>
    </row>
    <row r="57244" spans="9:10" ht="15.75">
      <c r="I57244" s="192"/>
      <c r="J57244" s="192"/>
    </row>
    <row r="57245" spans="9:10" ht="15.75">
      <c r="I57245" s="192"/>
      <c r="J57245" s="192"/>
    </row>
    <row r="57246" spans="9:10" ht="15.75">
      <c r="I57246" s="192"/>
      <c r="J57246" s="192"/>
    </row>
    <row r="57247" spans="9:10" ht="15.75">
      <c r="I57247" s="192"/>
      <c r="J57247" s="192"/>
    </row>
    <row r="57248" spans="9:10" ht="15.75">
      <c r="I57248" s="192"/>
      <c r="J57248" s="192"/>
    </row>
    <row r="57249" spans="9:10" ht="15.75">
      <c r="I57249" s="192"/>
      <c r="J57249" s="192"/>
    </row>
    <row r="57250" spans="9:10" ht="15.75">
      <c r="I57250" s="192"/>
      <c r="J57250" s="192"/>
    </row>
    <row r="57251" spans="9:10" ht="15.75">
      <c r="I57251" s="192"/>
      <c r="J57251" s="192"/>
    </row>
    <row r="57252" spans="9:10" ht="15.75">
      <c r="I57252" s="192"/>
      <c r="J57252" s="192"/>
    </row>
    <row r="57253" spans="9:10" ht="15.75">
      <c r="I57253" s="192"/>
      <c r="J57253" s="192"/>
    </row>
    <row r="57254" spans="9:10" ht="15.75">
      <c r="I57254" s="192"/>
      <c r="J57254" s="192"/>
    </row>
    <row r="57255" spans="9:10" ht="15.75">
      <c r="I57255" s="192"/>
      <c r="J57255" s="192"/>
    </row>
    <row r="57256" spans="9:10" ht="15.75">
      <c r="I57256" s="192"/>
      <c r="J57256" s="192"/>
    </row>
    <row r="57257" spans="9:10" ht="15.75">
      <c r="I57257" s="192"/>
      <c r="J57257" s="192"/>
    </row>
    <row r="57258" spans="9:10" ht="15.75">
      <c r="I57258" s="192"/>
      <c r="J57258" s="192"/>
    </row>
    <row r="57259" spans="9:10" ht="15.75">
      <c r="I57259" s="192"/>
      <c r="J57259" s="192"/>
    </row>
    <row r="57260" spans="9:10" ht="15.75">
      <c r="I57260" s="192"/>
      <c r="J57260" s="192"/>
    </row>
    <row r="57261" spans="9:10" ht="15.75">
      <c r="I57261" s="192"/>
      <c r="J57261" s="192"/>
    </row>
    <row r="57262" spans="9:10" ht="15.75">
      <c r="I57262" s="192"/>
      <c r="J57262" s="192"/>
    </row>
    <row r="57263" spans="9:10" ht="15.75">
      <c r="I57263" s="192"/>
      <c r="J57263" s="192"/>
    </row>
    <row r="57264" spans="9:10" ht="15.75">
      <c r="I57264" s="192"/>
      <c r="J57264" s="192"/>
    </row>
    <row r="57265" spans="9:10" ht="15.75">
      <c r="I57265" s="192"/>
      <c r="J57265" s="192"/>
    </row>
    <row r="57266" spans="9:10" ht="15.75">
      <c r="I57266" s="192"/>
      <c r="J57266" s="192"/>
    </row>
    <row r="57267" spans="9:10" ht="15.75">
      <c r="I57267" s="192"/>
      <c r="J57267" s="192"/>
    </row>
    <row r="57268" spans="9:10" ht="15.75">
      <c r="I57268" s="192"/>
      <c r="J57268" s="192"/>
    </row>
    <row r="57269" spans="9:10" ht="15.75">
      <c r="I57269" s="192"/>
      <c r="J57269" s="192"/>
    </row>
    <row r="57270" spans="9:10" ht="15.75">
      <c r="I57270" s="192"/>
      <c r="J57270" s="192"/>
    </row>
    <row r="57271" spans="9:10" ht="15.75">
      <c r="I57271" s="192"/>
      <c r="J57271" s="192"/>
    </row>
    <row r="57272" spans="9:10" ht="15.75">
      <c r="I57272" s="192"/>
      <c r="J57272" s="192"/>
    </row>
    <row r="57273" spans="9:10" ht="15.75">
      <c r="I57273" s="192"/>
      <c r="J57273" s="192"/>
    </row>
    <row r="57274" spans="9:10" ht="15.75">
      <c r="I57274" s="192"/>
      <c r="J57274" s="192"/>
    </row>
    <row r="57275" spans="9:10" ht="15.75">
      <c r="I57275" s="192"/>
      <c r="J57275" s="192"/>
    </row>
    <row r="57276" spans="9:10" ht="15.75">
      <c r="I57276" s="192"/>
      <c r="J57276" s="192"/>
    </row>
    <row r="57277" spans="9:10" ht="15.75">
      <c r="I57277" s="192"/>
      <c r="J57277" s="192"/>
    </row>
    <row r="57278" spans="9:10" ht="15.75">
      <c r="I57278" s="192"/>
      <c r="J57278" s="192"/>
    </row>
    <row r="57279" spans="9:10" ht="15.75">
      <c r="I57279" s="192"/>
      <c r="J57279" s="192"/>
    </row>
    <row r="57280" spans="9:10" ht="15.75">
      <c r="I57280" s="192"/>
      <c r="J57280" s="192"/>
    </row>
    <row r="57281" spans="9:10" ht="15.75">
      <c r="I57281" s="192"/>
      <c r="J57281" s="192"/>
    </row>
    <row r="57282" spans="9:10" ht="15.75">
      <c r="I57282" s="192"/>
      <c r="J57282" s="192"/>
    </row>
    <row r="57283" spans="9:10" ht="15.75">
      <c r="I57283" s="192"/>
      <c r="J57283" s="192"/>
    </row>
    <row r="57284" spans="9:10" ht="15.75">
      <c r="I57284" s="192"/>
      <c r="J57284" s="192"/>
    </row>
    <row r="57285" spans="9:10" ht="15.75">
      <c r="I57285" s="192"/>
      <c r="J57285" s="192"/>
    </row>
    <row r="57286" spans="9:10" ht="15.75">
      <c r="I57286" s="192"/>
      <c r="J57286" s="192"/>
    </row>
    <row r="57287" spans="9:10" ht="15.75">
      <c r="I57287" s="192"/>
      <c r="J57287" s="192"/>
    </row>
    <row r="57288" spans="9:10" ht="15.75">
      <c r="I57288" s="192"/>
      <c r="J57288" s="192"/>
    </row>
    <row r="57289" spans="9:10" ht="15.75">
      <c r="I57289" s="192"/>
      <c r="J57289" s="192"/>
    </row>
    <row r="57290" spans="9:10" ht="15.75">
      <c r="I57290" s="192"/>
      <c r="J57290" s="192"/>
    </row>
    <row r="57291" spans="9:10" ht="15.75">
      <c r="I57291" s="192"/>
      <c r="J57291" s="192"/>
    </row>
    <row r="57292" spans="9:10" ht="15.75">
      <c r="I57292" s="192"/>
      <c r="J57292" s="192"/>
    </row>
    <row r="57293" spans="9:10" ht="15.75">
      <c r="I57293" s="192"/>
      <c r="J57293" s="192"/>
    </row>
    <row r="57294" spans="9:10" ht="15.75">
      <c r="I57294" s="192"/>
      <c r="J57294" s="192"/>
    </row>
    <row r="57295" spans="9:10" ht="15.75">
      <c r="I57295" s="192"/>
      <c r="J57295" s="192"/>
    </row>
    <row r="57296" spans="9:10" ht="15.75">
      <c r="I57296" s="192"/>
      <c r="J57296" s="192"/>
    </row>
    <row r="57297" spans="9:10" ht="15.75">
      <c r="I57297" s="192"/>
      <c r="J57297" s="192"/>
    </row>
    <row r="57298" spans="9:10" ht="15.75">
      <c r="I57298" s="192"/>
      <c r="J57298" s="192"/>
    </row>
    <row r="57299" spans="9:10" ht="15.75">
      <c r="I57299" s="192"/>
      <c r="J57299" s="192"/>
    </row>
    <row r="57300" spans="9:10" ht="15.75">
      <c r="I57300" s="192"/>
      <c r="J57300" s="192"/>
    </row>
    <row r="57301" spans="9:10" ht="15.75">
      <c r="I57301" s="192"/>
      <c r="J57301" s="192"/>
    </row>
    <row r="57302" spans="9:10" ht="15.75">
      <c r="I57302" s="192"/>
      <c r="J57302" s="192"/>
    </row>
    <row r="57303" spans="9:10" ht="15.75">
      <c r="I57303" s="192"/>
      <c r="J57303" s="192"/>
    </row>
    <row r="57304" spans="9:10" ht="15.75">
      <c r="I57304" s="192"/>
      <c r="J57304" s="192"/>
    </row>
    <row r="57305" spans="9:10" ht="15.75">
      <c r="I57305" s="192"/>
      <c r="J57305" s="192"/>
    </row>
    <row r="57306" spans="9:10" ht="15.75">
      <c r="I57306" s="192"/>
      <c r="J57306" s="192"/>
    </row>
    <row r="57307" spans="9:10" ht="15.75">
      <c r="I57307" s="192"/>
      <c r="J57307" s="192"/>
    </row>
    <row r="57308" spans="9:10" ht="15.75">
      <c r="I57308" s="192"/>
      <c r="J57308" s="192"/>
    </row>
    <row r="57309" spans="9:10" ht="15.75">
      <c r="I57309" s="192"/>
      <c r="J57309" s="192"/>
    </row>
    <row r="57310" spans="9:10" ht="15.75">
      <c r="I57310" s="192"/>
      <c r="J57310" s="192"/>
    </row>
    <row r="57311" spans="9:10" ht="15.75">
      <c r="I57311" s="192"/>
      <c r="J57311" s="192"/>
    </row>
    <row r="57312" spans="9:10" ht="15.75">
      <c r="I57312" s="192"/>
      <c r="J57312" s="192"/>
    </row>
    <row r="57313" spans="9:10" ht="15.75">
      <c r="I57313" s="192"/>
      <c r="J57313" s="192"/>
    </row>
    <row r="57314" spans="9:10" ht="15.75">
      <c r="I57314" s="192"/>
      <c r="J57314" s="192"/>
    </row>
    <row r="57315" spans="9:10" ht="15.75">
      <c r="I57315" s="192"/>
      <c r="J57315" s="192"/>
    </row>
    <row r="57316" spans="9:10" ht="15.75">
      <c r="I57316" s="192"/>
      <c r="J57316" s="192"/>
    </row>
    <row r="57317" spans="9:10" ht="15.75">
      <c r="I57317" s="192"/>
      <c r="J57317" s="192"/>
    </row>
    <row r="57318" spans="9:10" ht="15.75">
      <c r="I57318" s="192"/>
      <c r="J57318" s="192"/>
    </row>
    <row r="57319" spans="9:10" ht="15.75">
      <c r="I57319" s="192"/>
      <c r="J57319" s="192"/>
    </row>
    <row r="57320" spans="9:10" ht="15.75">
      <c r="I57320" s="192"/>
      <c r="J57320" s="192"/>
    </row>
    <row r="57321" spans="9:10" ht="15.75">
      <c r="I57321" s="192"/>
      <c r="J57321" s="192"/>
    </row>
    <row r="57322" spans="9:10" ht="15.75">
      <c r="I57322" s="192"/>
      <c r="J57322" s="192"/>
    </row>
    <row r="57323" spans="9:10" ht="15.75">
      <c r="I57323" s="192"/>
      <c r="J57323" s="192"/>
    </row>
    <row r="57324" spans="9:10" ht="15.75">
      <c r="I57324" s="192"/>
      <c r="J57324" s="192"/>
    </row>
    <row r="57325" spans="9:10" ht="15.75">
      <c r="I57325" s="192"/>
      <c r="J57325" s="192"/>
    </row>
    <row r="57326" spans="9:10" ht="15.75">
      <c r="I57326" s="192"/>
      <c r="J57326" s="192"/>
    </row>
    <row r="57327" spans="9:10" ht="15.75">
      <c r="I57327" s="192"/>
      <c r="J57327" s="192"/>
    </row>
    <row r="57328" spans="9:10" ht="15.75">
      <c r="I57328" s="192"/>
      <c r="J57328" s="192"/>
    </row>
    <row r="57329" spans="9:10" ht="15.75">
      <c r="I57329" s="192"/>
      <c r="J57329" s="192"/>
    </row>
    <row r="57330" spans="9:10" ht="15.75">
      <c r="I57330" s="192"/>
      <c r="J57330" s="192"/>
    </row>
    <row r="57331" spans="9:10" ht="15.75">
      <c r="I57331" s="192"/>
      <c r="J57331" s="192"/>
    </row>
    <row r="57332" spans="9:10" ht="15.75">
      <c r="I57332" s="192"/>
      <c r="J57332" s="192"/>
    </row>
    <row r="57333" spans="9:10" ht="15.75">
      <c r="I57333" s="192"/>
      <c r="J57333" s="192"/>
    </row>
    <row r="57334" spans="9:10" ht="15.75">
      <c r="I57334" s="192"/>
      <c r="J57334" s="192"/>
    </row>
    <row r="57335" spans="9:10" ht="15.75">
      <c r="I57335" s="192"/>
      <c r="J57335" s="192"/>
    </row>
    <row r="57336" spans="9:10" ht="15.75">
      <c r="I57336" s="192"/>
      <c r="J57336" s="192"/>
    </row>
    <row r="57337" spans="9:10" ht="15.75">
      <c r="I57337" s="192"/>
      <c r="J57337" s="192"/>
    </row>
    <row r="57338" spans="9:10" ht="15.75">
      <c r="I57338" s="192"/>
      <c r="J57338" s="192"/>
    </row>
    <row r="57339" spans="9:10" ht="15.75">
      <c r="I57339" s="192"/>
      <c r="J57339" s="192"/>
    </row>
    <row r="57340" spans="9:10" ht="15.75">
      <c r="I57340" s="192"/>
      <c r="J57340" s="192"/>
    </row>
    <row r="57341" spans="9:10" ht="15.75">
      <c r="I57341" s="192"/>
      <c r="J57341" s="192"/>
    </row>
    <row r="57342" spans="9:10" ht="15.75">
      <c r="I57342" s="192"/>
      <c r="J57342" s="192"/>
    </row>
    <row r="57343" spans="9:10" ht="15.75">
      <c r="I57343" s="192"/>
      <c r="J57343" s="192"/>
    </row>
    <row r="57344" spans="9:10" ht="15.75">
      <c r="I57344" s="192"/>
      <c r="J57344" s="192"/>
    </row>
    <row r="57345" spans="9:10" ht="15.75">
      <c r="I57345" s="192"/>
      <c r="J57345" s="192"/>
    </row>
    <row r="57346" spans="9:10" ht="15.75">
      <c r="I57346" s="192"/>
      <c r="J57346" s="192"/>
    </row>
    <row r="57347" spans="9:10" ht="15.75">
      <c r="I57347" s="192"/>
      <c r="J57347" s="192"/>
    </row>
    <row r="57348" spans="9:10" ht="15.75">
      <c r="I57348" s="192"/>
      <c r="J57348" s="192"/>
    </row>
    <row r="57349" spans="9:10" ht="15.75">
      <c r="I57349" s="192"/>
      <c r="J57349" s="192"/>
    </row>
    <row r="57350" spans="9:10" ht="15.75">
      <c r="I57350" s="192"/>
      <c r="J57350" s="192"/>
    </row>
    <row r="57351" spans="9:10" ht="15.75">
      <c r="I57351" s="192"/>
      <c r="J57351" s="192"/>
    </row>
    <row r="57352" spans="9:10" ht="15.75">
      <c r="I57352" s="192"/>
      <c r="J57352" s="192"/>
    </row>
    <row r="57353" spans="9:10" ht="15.75">
      <c r="I57353" s="192"/>
      <c r="J57353" s="192"/>
    </row>
    <row r="57354" spans="9:10" ht="15.75">
      <c r="I57354" s="192"/>
      <c r="J57354" s="192"/>
    </row>
    <row r="57355" spans="9:10" ht="15.75">
      <c r="I57355" s="192"/>
      <c r="J57355" s="192"/>
    </row>
    <row r="57356" spans="9:10" ht="15.75">
      <c r="I57356" s="192"/>
      <c r="J57356" s="192"/>
    </row>
    <row r="57357" spans="9:10" ht="15.75">
      <c r="I57357" s="192"/>
      <c r="J57357" s="192"/>
    </row>
    <row r="57358" spans="9:10" ht="15.75">
      <c r="I57358" s="192"/>
      <c r="J57358" s="192"/>
    </row>
    <row r="57359" spans="9:10" ht="15.75">
      <c r="I57359" s="192"/>
      <c r="J57359" s="192"/>
    </row>
    <row r="57360" spans="9:10" ht="15.75">
      <c r="I57360" s="192"/>
      <c r="J57360" s="192"/>
    </row>
    <row r="57361" spans="9:10" ht="15.75">
      <c r="I57361" s="192"/>
      <c r="J57361" s="192"/>
    </row>
    <row r="57362" spans="9:10" ht="15.75">
      <c r="I57362" s="192"/>
      <c r="J57362" s="192"/>
    </row>
    <row r="57363" spans="9:10" ht="15.75">
      <c r="I57363" s="192"/>
      <c r="J57363" s="192"/>
    </row>
    <row r="57364" spans="9:10" ht="15.75">
      <c r="I57364" s="192"/>
      <c r="J57364" s="192"/>
    </row>
    <row r="57365" spans="9:10" ht="15.75">
      <c r="I57365" s="192"/>
      <c r="J57365" s="192"/>
    </row>
    <row r="57366" spans="9:10" ht="15.75">
      <c r="I57366" s="192"/>
      <c r="J57366" s="192"/>
    </row>
    <row r="57367" spans="9:10" ht="15.75">
      <c r="I57367" s="192"/>
      <c r="J57367" s="192"/>
    </row>
    <row r="57368" spans="9:10" ht="15.75">
      <c r="I57368" s="192"/>
      <c r="J57368" s="192"/>
    </row>
    <row r="57369" spans="9:10" ht="15.75">
      <c r="I57369" s="192"/>
      <c r="J57369" s="192"/>
    </row>
    <row r="57370" spans="9:10" ht="15.75">
      <c r="I57370" s="192"/>
      <c r="J57370" s="192"/>
    </row>
    <row r="57371" spans="9:10" ht="15.75">
      <c r="I57371" s="192"/>
      <c r="J57371" s="192"/>
    </row>
    <row r="57372" spans="9:10" ht="15.75">
      <c r="I57372" s="192"/>
      <c r="J57372" s="192"/>
    </row>
    <row r="57373" spans="9:10" ht="15.75">
      <c r="I57373" s="192"/>
      <c r="J57373" s="192"/>
    </row>
    <row r="57374" spans="9:10" ht="15.75">
      <c r="I57374" s="192"/>
      <c r="J57374" s="192"/>
    </row>
    <row r="57375" spans="9:10" ht="15.75">
      <c r="I57375" s="192"/>
      <c r="J57375" s="192"/>
    </row>
    <row r="57376" spans="9:10" ht="15.75">
      <c r="I57376" s="192"/>
      <c r="J57376" s="192"/>
    </row>
    <row r="57377" spans="9:10" ht="15.75">
      <c r="I57377" s="192"/>
      <c r="J57377" s="192"/>
    </row>
    <row r="57378" spans="9:10" ht="15.75">
      <c r="I57378" s="192"/>
      <c r="J57378" s="192"/>
    </row>
    <row r="57379" spans="9:10" ht="15.75">
      <c r="I57379" s="192"/>
      <c r="J57379" s="192"/>
    </row>
    <row r="57380" spans="9:10" ht="15.75">
      <c r="I57380" s="192"/>
      <c r="J57380" s="192"/>
    </row>
    <row r="57381" spans="9:10" ht="15.75">
      <c r="I57381" s="192"/>
      <c r="J57381" s="192"/>
    </row>
    <row r="57382" spans="9:10" ht="15.75">
      <c r="I57382" s="192"/>
      <c r="J57382" s="192"/>
    </row>
    <row r="57383" spans="9:10" ht="15.75">
      <c r="I57383" s="192"/>
      <c r="J57383" s="192"/>
    </row>
    <row r="57384" spans="9:10" ht="15.75">
      <c r="I57384" s="192"/>
      <c r="J57384" s="192"/>
    </row>
    <row r="57385" spans="9:10" ht="15.75">
      <c r="I57385" s="192"/>
      <c r="J57385" s="192"/>
    </row>
    <row r="57386" spans="9:10" ht="15.75">
      <c r="I57386" s="192"/>
      <c r="J57386" s="192"/>
    </row>
    <row r="57387" spans="9:10" ht="15.75">
      <c r="I57387" s="192"/>
      <c r="J57387" s="192"/>
    </row>
    <row r="57388" spans="9:10" ht="15.75">
      <c r="I57388" s="192"/>
      <c r="J57388" s="192"/>
    </row>
    <row r="57389" spans="9:10" ht="15.75">
      <c r="I57389" s="192"/>
      <c r="J57389" s="192"/>
    </row>
    <row r="57390" spans="9:10" ht="15.75">
      <c r="I57390" s="192"/>
      <c r="J57390" s="192"/>
    </row>
    <row r="57391" spans="9:10" ht="15.75">
      <c r="I57391" s="192"/>
      <c r="J57391" s="192"/>
    </row>
    <row r="57392" spans="9:10" ht="15.75">
      <c r="I57392" s="192"/>
      <c r="J57392" s="192"/>
    </row>
    <row r="57393" spans="9:10" ht="15.75">
      <c r="I57393" s="192"/>
      <c r="J57393" s="192"/>
    </row>
    <row r="57394" spans="9:10" ht="15.75">
      <c r="I57394" s="192"/>
      <c r="J57394" s="192"/>
    </row>
    <row r="57395" spans="9:10" ht="15.75">
      <c r="I57395" s="192"/>
      <c r="J57395" s="192"/>
    </row>
    <row r="57396" spans="9:10" ht="15.75">
      <c r="I57396" s="192"/>
      <c r="J57396" s="192"/>
    </row>
    <row r="57397" spans="9:10" ht="15.75">
      <c r="I57397" s="192"/>
      <c r="J57397" s="192"/>
    </row>
    <row r="57398" spans="9:10" ht="15.75">
      <c r="I57398" s="192"/>
      <c r="J57398" s="192"/>
    </row>
    <row r="57399" spans="9:10" ht="15.75">
      <c r="I57399" s="192"/>
      <c r="J57399" s="192"/>
    </row>
    <row r="57400" spans="9:10" ht="15.75">
      <c r="I57400" s="192"/>
      <c r="J57400" s="192"/>
    </row>
    <row r="57401" spans="9:10" ht="15.75">
      <c r="I57401" s="192"/>
      <c r="J57401" s="192"/>
    </row>
    <row r="57402" spans="9:10" ht="15.75">
      <c r="I57402" s="192"/>
      <c r="J57402" s="192"/>
    </row>
    <row r="57403" spans="9:10" ht="15.75">
      <c r="I57403" s="192"/>
      <c r="J57403" s="192"/>
    </row>
    <row r="57404" spans="9:10" ht="15.75">
      <c r="I57404" s="192"/>
      <c r="J57404" s="192"/>
    </row>
    <row r="57405" spans="9:10" ht="15.75">
      <c r="I57405" s="192"/>
      <c r="J57405" s="192"/>
    </row>
    <row r="57406" spans="9:10" ht="15.75">
      <c r="I57406" s="192"/>
      <c r="J57406" s="192"/>
    </row>
    <row r="57407" spans="9:10" ht="15.75">
      <c r="I57407" s="192"/>
      <c r="J57407" s="192"/>
    </row>
    <row r="57408" spans="9:10" ht="15.75">
      <c r="I57408" s="192"/>
      <c r="J57408" s="192"/>
    </row>
    <row r="57409" spans="9:10" ht="15.75">
      <c r="I57409" s="192"/>
      <c r="J57409" s="192"/>
    </row>
    <row r="57410" spans="9:10" ht="15.75">
      <c r="I57410" s="192"/>
      <c r="J57410" s="192"/>
    </row>
    <row r="57411" spans="9:10" ht="15.75">
      <c r="I57411" s="192"/>
      <c r="J57411" s="192"/>
    </row>
    <row r="57412" spans="9:10" ht="15.75">
      <c r="I57412" s="192"/>
      <c r="J57412" s="192"/>
    </row>
    <row r="57413" spans="9:10" ht="15.75">
      <c r="I57413" s="192"/>
      <c r="J57413" s="192"/>
    </row>
    <row r="57414" spans="9:10" ht="15.75">
      <c r="I57414" s="192"/>
      <c r="J57414" s="192"/>
    </row>
    <row r="57415" spans="9:10" ht="15.75">
      <c r="I57415" s="192"/>
      <c r="J57415" s="192"/>
    </row>
    <row r="57416" spans="9:10" ht="15.75">
      <c r="I57416" s="192"/>
      <c r="J57416" s="192"/>
    </row>
    <row r="57417" spans="9:10" ht="15.75">
      <c r="I57417" s="192"/>
      <c r="J57417" s="192"/>
    </row>
    <row r="57418" spans="9:10" ht="15.75">
      <c r="I57418" s="192"/>
      <c r="J57418" s="192"/>
    </row>
    <row r="57419" spans="9:10" ht="15.75">
      <c r="I57419" s="192"/>
      <c r="J57419" s="192"/>
    </row>
    <row r="57420" spans="9:10" ht="15.75">
      <c r="I57420" s="192"/>
      <c r="J57420" s="192"/>
    </row>
    <row r="57421" spans="9:10" ht="15.75">
      <c r="I57421" s="192"/>
      <c r="J57421" s="192"/>
    </row>
    <row r="57422" spans="9:10" ht="15.75">
      <c r="I57422" s="192"/>
      <c r="J57422" s="192"/>
    </row>
    <row r="57423" spans="9:10" ht="15.75">
      <c r="I57423" s="192"/>
      <c r="J57423" s="192"/>
    </row>
    <row r="57424" spans="9:10" ht="15.75">
      <c r="I57424" s="192"/>
      <c r="J57424" s="192"/>
    </row>
    <row r="57425" spans="9:10" ht="15.75">
      <c r="I57425" s="192"/>
      <c r="J57425" s="192"/>
    </row>
    <row r="57426" spans="9:10" ht="15.75">
      <c r="I57426" s="192"/>
      <c r="J57426" s="192"/>
    </row>
    <row r="57427" spans="9:10" ht="15.75">
      <c r="I57427" s="192"/>
      <c r="J57427" s="192"/>
    </row>
    <row r="57428" spans="9:10" ht="15.75">
      <c r="I57428" s="192"/>
      <c r="J57428" s="192"/>
    </row>
    <row r="57429" spans="9:10" ht="15.75">
      <c r="I57429" s="192"/>
      <c r="J57429" s="192"/>
    </row>
    <row r="57430" spans="9:10" ht="15.75">
      <c r="I57430" s="192"/>
      <c r="J57430" s="192"/>
    </row>
    <row r="57431" spans="9:10" ht="15.75">
      <c r="I57431" s="192"/>
      <c r="J57431" s="192"/>
    </row>
    <row r="57432" spans="9:10" ht="15.75">
      <c r="I57432" s="192"/>
      <c r="J57432" s="192"/>
    </row>
    <row r="57433" spans="9:10" ht="15.75">
      <c r="I57433" s="192"/>
      <c r="J57433" s="192"/>
    </row>
    <row r="57434" spans="9:10" ht="15.75">
      <c r="I57434" s="192"/>
      <c r="J57434" s="192"/>
    </row>
    <row r="57435" spans="9:10" ht="15.75">
      <c r="I57435" s="192"/>
      <c r="J57435" s="192"/>
    </row>
    <row r="57436" spans="9:10" ht="15.75">
      <c r="I57436" s="192"/>
      <c r="J57436" s="192"/>
    </row>
    <row r="57437" spans="9:10" ht="15.75">
      <c r="I57437" s="192"/>
      <c r="J57437" s="192"/>
    </row>
    <row r="57438" spans="9:10" ht="15.75">
      <c r="I57438" s="192"/>
      <c r="J57438" s="192"/>
    </row>
    <row r="57439" spans="9:10" ht="15.75">
      <c r="I57439" s="192"/>
      <c r="J57439" s="192"/>
    </row>
    <row r="57440" spans="9:10" ht="15.75">
      <c r="I57440" s="192"/>
      <c r="J57440" s="192"/>
    </row>
    <row r="57441" spans="9:10" ht="15.75">
      <c r="I57441" s="192"/>
      <c r="J57441" s="192"/>
    </row>
    <row r="57442" spans="9:10" ht="15.75">
      <c r="I57442" s="192"/>
      <c r="J57442" s="192"/>
    </row>
    <row r="57443" spans="9:10" ht="15.75">
      <c r="I57443" s="192"/>
      <c r="J57443" s="192"/>
    </row>
    <row r="57444" spans="9:10" ht="15.75">
      <c r="I57444" s="192"/>
      <c r="J57444" s="192"/>
    </row>
    <row r="57445" spans="9:10" ht="15.75">
      <c r="I57445" s="192"/>
      <c r="J57445" s="192"/>
    </row>
    <row r="57446" spans="9:10" ht="15.75">
      <c r="I57446" s="192"/>
      <c r="J57446" s="192"/>
    </row>
    <row r="57447" spans="9:10" ht="15.75">
      <c r="I57447" s="192"/>
      <c r="J57447" s="192"/>
    </row>
    <row r="57448" spans="9:10" ht="15.75">
      <c r="I57448" s="192"/>
      <c r="J57448" s="192"/>
    </row>
    <row r="57449" spans="9:10" ht="15.75">
      <c r="I57449" s="192"/>
      <c r="J57449" s="192"/>
    </row>
    <row r="57450" spans="9:10" ht="15.75">
      <c r="I57450" s="192"/>
      <c r="J57450" s="192"/>
    </row>
    <row r="57451" spans="9:10" ht="15.75">
      <c r="I57451" s="192"/>
      <c r="J57451" s="192"/>
    </row>
    <row r="57452" spans="9:10" ht="15.75">
      <c r="I57452" s="192"/>
      <c r="J57452" s="192"/>
    </row>
    <row r="57453" spans="9:10" ht="15.75">
      <c r="I57453" s="192"/>
      <c r="J57453" s="192"/>
    </row>
    <row r="57454" spans="9:10" ht="15.75">
      <c r="I57454" s="192"/>
      <c r="J57454" s="192"/>
    </row>
    <row r="57455" spans="9:10" ht="15.75">
      <c r="I57455" s="192"/>
      <c r="J57455" s="192"/>
    </row>
    <row r="57456" spans="9:10" ht="15.75">
      <c r="I57456" s="192"/>
      <c r="J57456" s="192"/>
    </row>
    <row r="57457" spans="9:10" ht="15.75">
      <c r="I57457" s="192"/>
      <c r="J57457" s="192"/>
    </row>
    <row r="57458" spans="9:10" ht="15.75">
      <c r="I57458" s="192"/>
      <c r="J57458" s="192"/>
    </row>
    <row r="57459" spans="9:10" ht="15.75">
      <c r="I57459" s="192"/>
      <c r="J57459" s="192"/>
    </row>
    <row r="57460" spans="9:10" ht="15.75">
      <c r="I57460" s="192"/>
      <c r="J57460" s="192"/>
    </row>
    <row r="57461" spans="9:10" ht="15.75">
      <c r="I57461" s="192"/>
      <c r="J57461" s="192"/>
    </row>
    <row r="57462" spans="9:10" ht="15.75">
      <c r="I57462" s="192"/>
      <c r="J57462" s="192"/>
    </row>
    <row r="57463" spans="9:10" ht="15.75">
      <c r="I57463" s="192"/>
      <c r="J57463" s="192"/>
    </row>
    <row r="57464" spans="9:10" ht="15.75">
      <c r="I57464" s="192"/>
      <c r="J57464" s="192"/>
    </row>
    <row r="57465" spans="9:10" ht="15.75">
      <c r="I57465" s="192"/>
      <c r="J57465" s="192"/>
    </row>
    <row r="57466" spans="9:10" ht="15.75">
      <c r="I57466" s="192"/>
      <c r="J57466" s="192"/>
    </row>
    <row r="57467" spans="9:10" ht="15.75">
      <c r="I57467" s="192"/>
      <c r="J57467" s="192"/>
    </row>
    <row r="57468" spans="9:10" ht="15.75">
      <c r="I57468" s="192"/>
      <c r="J57468" s="192"/>
    </row>
    <row r="57469" spans="9:10" ht="15.75">
      <c r="I57469" s="192"/>
      <c r="J57469" s="192"/>
    </row>
    <row r="57470" spans="9:10" ht="15.75">
      <c r="I57470" s="192"/>
      <c r="J57470" s="192"/>
    </row>
    <row r="57471" spans="9:10" ht="15.75">
      <c r="I57471" s="192"/>
      <c r="J57471" s="192"/>
    </row>
    <row r="57472" spans="9:10" ht="15.75">
      <c r="I57472" s="192"/>
      <c r="J57472" s="192"/>
    </row>
    <row r="57473" spans="9:10" ht="15.75">
      <c r="I57473" s="192"/>
      <c r="J57473" s="192"/>
    </row>
    <row r="57474" spans="9:10" ht="15.75">
      <c r="I57474" s="192"/>
      <c r="J57474" s="192"/>
    </row>
    <row r="57475" spans="9:10" ht="15.75">
      <c r="I57475" s="192"/>
      <c r="J57475" s="192"/>
    </row>
    <row r="57476" spans="9:10" ht="15.75">
      <c r="I57476" s="192"/>
      <c r="J57476" s="192"/>
    </row>
    <row r="57477" spans="9:10" ht="15.75">
      <c r="I57477" s="192"/>
      <c r="J57477" s="192"/>
    </row>
    <row r="57478" spans="9:10" ht="15.75">
      <c r="I57478" s="192"/>
      <c r="J57478" s="192"/>
    </row>
    <row r="57479" spans="9:10" ht="15.75">
      <c r="I57479" s="192"/>
      <c r="J57479" s="192"/>
    </row>
    <row r="57480" spans="9:10" ht="15.75">
      <c r="I57480" s="192"/>
      <c r="J57480" s="192"/>
    </row>
    <row r="57481" spans="9:10" ht="15.75">
      <c r="I57481" s="192"/>
      <c r="J57481" s="192"/>
    </row>
    <row r="57482" spans="9:10" ht="15.75">
      <c r="I57482" s="192"/>
      <c r="J57482" s="192"/>
    </row>
    <row r="57483" spans="9:10" ht="15.75">
      <c r="I57483" s="192"/>
      <c r="J57483" s="192"/>
    </row>
    <row r="57484" spans="9:10" ht="15.75">
      <c r="I57484" s="192"/>
      <c r="J57484" s="192"/>
    </row>
    <row r="57485" spans="9:10" ht="15.75">
      <c r="I57485" s="192"/>
      <c r="J57485" s="192"/>
    </row>
    <row r="57486" spans="9:10" ht="15.75">
      <c r="I57486" s="192"/>
      <c r="J57486" s="192"/>
    </row>
    <row r="57487" spans="9:10" ht="15.75">
      <c r="I57487" s="192"/>
      <c r="J57487" s="192"/>
    </row>
    <row r="57488" spans="9:10" ht="15.75">
      <c r="I57488" s="192"/>
      <c r="J57488" s="192"/>
    </row>
    <row r="57489" spans="9:10" ht="15.75">
      <c r="I57489" s="192"/>
      <c r="J57489" s="192"/>
    </row>
    <row r="57490" spans="9:10" ht="15.75">
      <c r="I57490" s="192"/>
      <c r="J57490" s="192"/>
    </row>
    <row r="57491" spans="9:10" ht="15.75">
      <c r="I57491" s="192"/>
      <c r="J57491" s="192"/>
    </row>
    <row r="57492" spans="9:10" ht="15.75">
      <c r="I57492" s="192"/>
      <c r="J57492" s="192"/>
    </row>
    <row r="57493" spans="9:10" ht="15.75">
      <c r="I57493" s="192"/>
      <c r="J57493" s="192"/>
    </row>
    <row r="57494" spans="9:10" ht="15.75">
      <c r="I57494" s="192"/>
      <c r="J57494" s="192"/>
    </row>
    <row r="57495" spans="9:10" ht="15.75">
      <c r="I57495" s="192"/>
      <c r="J57495" s="192"/>
    </row>
    <row r="57496" spans="9:10" ht="15.75">
      <c r="I57496" s="192"/>
      <c r="J57496" s="192"/>
    </row>
    <row r="57497" spans="9:10" ht="15.75">
      <c r="I57497" s="192"/>
      <c r="J57497" s="192"/>
    </row>
    <row r="57498" spans="9:10" ht="15.75">
      <c r="I57498" s="192"/>
      <c r="J57498" s="192"/>
    </row>
    <row r="57499" spans="9:10" ht="15.75">
      <c r="I57499" s="192"/>
      <c r="J57499" s="192"/>
    </row>
    <row r="57500" spans="9:10" ht="15.75">
      <c r="I57500" s="192"/>
      <c r="J57500" s="192"/>
    </row>
    <row r="57501" spans="9:10" ht="15.75">
      <c r="I57501" s="192"/>
      <c r="J57501" s="192"/>
    </row>
    <row r="57502" spans="9:10" ht="15.75">
      <c r="I57502" s="192"/>
      <c r="J57502" s="192"/>
    </row>
    <row r="57503" spans="9:10" ht="15.75">
      <c r="I57503" s="192"/>
      <c r="J57503" s="192"/>
    </row>
    <row r="57504" spans="9:10" ht="15.75">
      <c r="I57504" s="192"/>
      <c r="J57504" s="192"/>
    </row>
    <row r="57505" spans="9:10" ht="15.75">
      <c r="I57505" s="192"/>
      <c r="J57505" s="192"/>
    </row>
    <row r="57506" spans="9:10" ht="15.75">
      <c r="I57506" s="192"/>
      <c r="J57506" s="192"/>
    </row>
    <row r="57507" spans="9:10" ht="15.75">
      <c r="I57507" s="192"/>
      <c r="J57507" s="192"/>
    </row>
    <row r="57508" spans="9:10" ht="15.75">
      <c r="I57508" s="192"/>
      <c r="J57508" s="192"/>
    </row>
    <row r="57509" spans="9:10" ht="15.75">
      <c r="I57509" s="192"/>
      <c r="J57509" s="192"/>
    </row>
    <row r="57510" spans="9:10" ht="15.75">
      <c r="I57510" s="192"/>
      <c r="J57510" s="192"/>
    </row>
    <row r="57511" spans="9:10" ht="15.75">
      <c r="I57511" s="192"/>
      <c r="J57511" s="192"/>
    </row>
    <row r="57512" spans="9:10" ht="15.75">
      <c r="I57512" s="192"/>
      <c r="J57512" s="192"/>
    </row>
    <row r="57513" spans="9:10" ht="15.75">
      <c r="I57513" s="192"/>
      <c r="J57513" s="192"/>
    </row>
    <row r="57514" spans="9:10" ht="15.75">
      <c r="I57514" s="192"/>
      <c r="J57514" s="192"/>
    </row>
    <row r="57515" spans="9:10" ht="15.75">
      <c r="I57515" s="192"/>
      <c r="J57515" s="192"/>
    </row>
    <row r="57516" spans="9:10" ht="15.75">
      <c r="I57516" s="192"/>
      <c r="J57516" s="192"/>
    </row>
    <row r="57517" spans="9:10" ht="15.75">
      <c r="I57517" s="192"/>
      <c r="J57517" s="192"/>
    </row>
    <row r="57518" spans="9:10" ht="15.75">
      <c r="I57518" s="192"/>
      <c r="J57518" s="192"/>
    </row>
    <row r="57519" spans="9:10" ht="15.75">
      <c r="I57519" s="192"/>
      <c r="J57519" s="192"/>
    </row>
    <row r="57520" spans="9:10" ht="15.75">
      <c r="I57520" s="192"/>
      <c r="J57520" s="192"/>
    </row>
    <row r="57521" spans="9:10" ht="15.75">
      <c r="I57521" s="192"/>
      <c r="J57521" s="192"/>
    </row>
    <row r="57522" spans="9:10" ht="15.75">
      <c r="I57522" s="192"/>
      <c r="J57522" s="192"/>
    </row>
    <row r="57523" spans="9:10" ht="15.75">
      <c r="I57523" s="192"/>
      <c r="J57523" s="192"/>
    </row>
    <row r="57524" spans="9:10" ht="15.75">
      <c r="I57524" s="192"/>
      <c r="J57524" s="192"/>
    </row>
    <row r="57525" spans="9:10" ht="15.75">
      <c r="I57525" s="192"/>
      <c r="J57525" s="192"/>
    </row>
    <row r="57526" spans="9:10" ht="15.75">
      <c r="I57526" s="192"/>
      <c r="J57526" s="192"/>
    </row>
    <row r="57527" spans="9:10" ht="15.75">
      <c r="I57527" s="192"/>
      <c r="J57527" s="192"/>
    </row>
    <row r="57528" spans="9:10" ht="15.75">
      <c r="I57528" s="192"/>
      <c r="J57528" s="192"/>
    </row>
    <row r="57529" spans="9:10" ht="15.75">
      <c r="I57529" s="192"/>
      <c r="J57529" s="192"/>
    </row>
    <row r="57530" spans="9:10" ht="15.75">
      <c r="I57530" s="192"/>
      <c r="J57530" s="192"/>
    </row>
    <row r="57531" spans="9:10" ht="15.75">
      <c r="I57531" s="192"/>
      <c r="J57531" s="192"/>
    </row>
    <row r="57532" spans="9:10" ht="15.75">
      <c r="I57532" s="192"/>
      <c r="J57532" s="192"/>
    </row>
    <row r="57533" spans="9:10" ht="15.75">
      <c r="I57533" s="192"/>
      <c r="J57533" s="192"/>
    </row>
    <row r="57534" spans="9:10" ht="15.75">
      <c r="I57534" s="192"/>
      <c r="J57534" s="192"/>
    </row>
    <row r="57535" spans="9:10" ht="15.75">
      <c r="I57535" s="192"/>
      <c r="J57535" s="192"/>
    </row>
    <row r="57536" spans="9:10" ht="15.75">
      <c r="I57536" s="192"/>
      <c r="J57536" s="192"/>
    </row>
    <row r="57537" spans="9:10" ht="15.75">
      <c r="I57537" s="192"/>
      <c r="J57537" s="192"/>
    </row>
    <row r="57538" spans="9:10" ht="15.75">
      <c r="I57538" s="192"/>
      <c r="J57538" s="192"/>
    </row>
    <row r="57539" spans="9:10" ht="15.75">
      <c r="I57539" s="192"/>
      <c r="J57539" s="192"/>
    </row>
    <row r="57540" spans="9:10" ht="15.75">
      <c r="I57540" s="192"/>
      <c r="J57540" s="192"/>
    </row>
    <row r="57541" spans="9:10" ht="15.75">
      <c r="I57541" s="192"/>
      <c r="J57541" s="192"/>
    </row>
    <row r="57542" spans="9:10" ht="15.75">
      <c r="I57542" s="192"/>
      <c r="J57542" s="192"/>
    </row>
    <row r="57543" spans="9:10" ht="15.75">
      <c r="I57543" s="192"/>
      <c r="J57543" s="192"/>
    </row>
    <row r="57544" spans="9:10" ht="15.75">
      <c r="I57544" s="192"/>
      <c r="J57544" s="192"/>
    </row>
    <row r="57545" spans="9:10" ht="15.75">
      <c r="I57545" s="192"/>
      <c r="J57545" s="192"/>
    </row>
    <row r="57546" spans="9:10" ht="15.75">
      <c r="I57546" s="192"/>
      <c r="J57546" s="192"/>
    </row>
    <row r="57547" spans="9:10" ht="15.75">
      <c r="I57547" s="192"/>
      <c r="J57547" s="192"/>
    </row>
    <row r="57548" spans="9:10" ht="15.75">
      <c r="I57548" s="192"/>
      <c r="J57548" s="192"/>
    </row>
    <row r="57549" spans="9:10" ht="15.75">
      <c r="I57549" s="192"/>
      <c r="J57549" s="192"/>
    </row>
    <row r="57550" spans="9:10" ht="15.75">
      <c r="I57550" s="192"/>
      <c r="J57550" s="192"/>
    </row>
    <row r="57551" spans="9:10" ht="15.75">
      <c r="I57551" s="192"/>
      <c r="J57551" s="192"/>
    </row>
    <row r="57552" spans="9:10" ht="15.75">
      <c r="I57552" s="192"/>
      <c r="J57552" s="192"/>
    </row>
    <row r="57553" spans="9:10" ht="15.75">
      <c r="I57553" s="192"/>
      <c r="J57553" s="192"/>
    </row>
    <row r="57554" spans="9:10" ht="15.75">
      <c r="I57554" s="192"/>
      <c r="J57554" s="192"/>
    </row>
    <row r="57555" spans="9:10" ht="15.75">
      <c r="I57555" s="192"/>
      <c r="J57555" s="192"/>
    </row>
    <row r="57556" spans="9:10" ht="15.75">
      <c r="I57556" s="192"/>
      <c r="J57556" s="192"/>
    </row>
    <row r="57557" spans="9:10" ht="15.75">
      <c r="I57557" s="192"/>
      <c r="J57557" s="192"/>
    </row>
    <row r="57558" spans="9:10" ht="15.75">
      <c r="I57558" s="192"/>
      <c r="J57558" s="192"/>
    </row>
    <row r="57559" spans="9:10" ht="15.75">
      <c r="I57559" s="192"/>
      <c r="J57559" s="192"/>
    </row>
    <row r="57560" spans="9:10" ht="15.75">
      <c r="I57560" s="192"/>
      <c r="J57560" s="192"/>
    </row>
    <row r="57561" spans="9:10" ht="15.75">
      <c r="I57561" s="192"/>
      <c r="J57561" s="192"/>
    </row>
    <row r="57562" spans="9:10" ht="15.75">
      <c r="I57562" s="192"/>
      <c r="J57562" s="192"/>
    </row>
    <row r="57563" spans="9:10" ht="15.75">
      <c r="I57563" s="192"/>
      <c r="J57563" s="192"/>
    </row>
    <row r="57564" spans="9:10" ht="15.75">
      <c r="I57564" s="192"/>
      <c r="J57564" s="192"/>
    </row>
    <row r="57565" spans="9:10" ht="15.75">
      <c r="I57565" s="192"/>
      <c r="J57565" s="192"/>
    </row>
    <row r="57566" spans="9:10" ht="15.75">
      <c r="I57566" s="192"/>
      <c r="J57566" s="192"/>
    </row>
    <row r="57567" spans="9:10" ht="15.75">
      <c r="I57567" s="192"/>
      <c r="J57567" s="192"/>
    </row>
    <row r="57568" spans="9:10" ht="15.75">
      <c r="I57568" s="192"/>
      <c r="J57568" s="192"/>
    </row>
    <row r="57569" spans="9:10" ht="15.75">
      <c r="I57569" s="192"/>
      <c r="J57569" s="192"/>
    </row>
    <row r="57570" spans="9:10" ht="15.75">
      <c r="I57570" s="192"/>
      <c r="J57570" s="192"/>
    </row>
    <row r="57571" spans="9:10" ht="15.75">
      <c r="I57571" s="192"/>
      <c r="J57571" s="192"/>
    </row>
    <row r="57572" spans="9:10" ht="15.75">
      <c r="I57572" s="192"/>
      <c r="J57572" s="192"/>
    </row>
    <row r="57573" spans="9:10" ht="15.75">
      <c r="I57573" s="192"/>
      <c r="J57573" s="192"/>
    </row>
    <row r="57574" spans="9:10" ht="15.75">
      <c r="I57574" s="192"/>
      <c r="J57574" s="192"/>
    </row>
    <row r="57575" spans="9:10" ht="15.75">
      <c r="I57575" s="192"/>
      <c r="J57575" s="192"/>
    </row>
    <row r="57576" spans="9:10" ht="15.75">
      <c r="I57576" s="192"/>
      <c r="J57576" s="192"/>
    </row>
    <row r="57577" spans="9:10" ht="15.75">
      <c r="I57577" s="192"/>
      <c r="J57577" s="192"/>
    </row>
    <row r="57578" spans="9:10" ht="15.75">
      <c r="I57578" s="192"/>
      <c r="J57578" s="192"/>
    </row>
    <row r="57579" spans="9:10" ht="15.75">
      <c r="I57579" s="192"/>
      <c r="J57579" s="192"/>
    </row>
    <row r="57580" spans="9:10" ht="15.75">
      <c r="I57580" s="192"/>
      <c r="J57580" s="192"/>
    </row>
    <row r="57581" spans="9:10" ht="15.75">
      <c r="I57581" s="192"/>
      <c r="J57581" s="192"/>
    </row>
    <row r="57582" spans="9:10" ht="15.75">
      <c r="I57582" s="192"/>
      <c r="J57582" s="192"/>
    </row>
    <row r="57583" spans="9:10" ht="15.75">
      <c r="I57583" s="192"/>
      <c r="J57583" s="192"/>
    </row>
    <row r="57584" spans="9:10" ht="15.75">
      <c r="I57584" s="192"/>
      <c r="J57584" s="192"/>
    </row>
    <row r="57585" spans="9:10" ht="15.75">
      <c r="I57585" s="192"/>
      <c r="J57585" s="192"/>
    </row>
    <row r="57586" spans="9:10" ht="15.75">
      <c r="I57586" s="192"/>
      <c r="J57586" s="192"/>
    </row>
    <row r="57587" spans="9:10" ht="15.75">
      <c r="I57587" s="192"/>
      <c r="J57587" s="192"/>
    </row>
    <row r="57588" spans="9:10" ht="15.75">
      <c r="I57588" s="192"/>
      <c r="J57588" s="192"/>
    </row>
    <row r="57589" spans="9:10" ht="15.75">
      <c r="I57589" s="192"/>
      <c r="J57589" s="192"/>
    </row>
    <row r="57590" spans="9:10" ht="15.75">
      <c r="I57590" s="192"/>
      <c r="J57590" s="192"/>
    </row>
    <row r="57591" spans="9:10" ht="15.75">
      <c r="I57591" s="192"/>
      <c r="J57591" s="192"/>
    </row>
    <row r="57592" spans="9:10" ht="15.75">
      <c r="I57592" s="192"/>
      <c r="J57592" s="192"/>
    </row>
    <row r="57593" spans="9:10" ht="15.75">
      <c r="I57593" s="192"/>
      <c r="J57593" s="192"/>
    </row>
    <row r="57594" spans="9:10" ht="15.75">
      <c r="I57594" s="192"/>
      <c r="J57594" s="192"/>
    </row>
    <row r="57595" spans="9:10" ht="15.75">
      <c r="I57595" s="192"/>
      <c r="J57595" s="192"/>
    </row>
    <row r="57596" spans="9:10" ht="15.75">
      <c r="I57596" s="192"/>
      <c r="J57596" s="192"/>
    </row>
    <row r="57597" spans="9:10" ht="15.75">
      <c r="I57597" s="192"/>
      <c r="J57597" s="192"/>
    </row>
    <row r="57598" spans="9:10" ht="15.75">
      <c r="I57598" s="192"/>
      <c r="J57598" s="192"/>
    </row>
    <row r="57599" spans="9:10" ht="15.75">
      <c r="I57599" s="192"/>
      <c r="J57599" s="192"/>
    </row>
    <row r="57600" spans="9:10" ht="15.75">
      <c r="I57600" s="192"/>
      <c r="J57600" s="192"/>
    </row>
    <row r="57601" spans="9:10" ht="15.75">
      <c r="I57601" s="192"/>
      <c r="J57601" s="192"/>
    </row>
    <row r="57602" spans="9:10" ht="15.75">
      <c r="I57602" s="192"/>
      <c r="J57602" s="192"/>
    </row>
    <row r="57603" spans="9:10" ht="15.75">
      <c r="I57603" s="192"/>
      <c r="J57603" s="192"/>
    </row>
    <row r="57604" spans="9:10" ht="15.75">
      <c r="I57604" s="192"/>
      <c r="J57604" s="192"/>
    </row>
    <row r="57605" spans="9:10" ht="15.75">
      <c r="I57605" s="192"/>
      <c r="J57605" s="192"/>
    </row>
    <row r="57606" spans="9:10" ht="15.75">
      <c r="I57606" s="192"/>
      <c r="J57606" s="192"/>
    </row>
    <row r="57607" spans="9:10" ht="15.75">
      <c r="I57607" s="192"/>
      <c r="J57607" s="192"/>
    </row>
    <row r="57608" spans="9:10" ht="15.75">
      <c r="I57608" s="192"/>
      <c r="J57608" s="192"/>
    </row>
    <row r="57609" spans="9:10" ht="15.75">
      <c r="I57609" s="192"/>
      <c r="J57609" s="192"/>
    </row>
    <row r="57610" spans="9:10" ht="15.75">
      <c r="I57610" s="192"/>
      <c r="J57610" s="192"/>
    </row>
    <row r="57611" spans="9:10" ht="15.75">
      <c r="I57611" s="192"/>
      <c r="J57611" s="192"/>
    </row>
    <row r="57612" spans="9:10" ht="15.75">
      <c r="I57612" s="192"/>
      <c r="J57612" s="192"/>
    </row>
    <row r="57613" spans="9:10" ht="15.75">
      <c r="I57613" s="192"/>
      <c r="J57613" s="192"/>
    </row>
    <row r="57614" spans="9:10" ht="15.75">
      <c r="I57614" s="192"/>
      <c r="J57614" s="192"/>
    </row>
    <row r="57615" spans="9:10" ht="15.75">
      <c r="I57615" s="192"/>
      <c r="J57615" s="192"/>
    </row>
    <row r="57616" spans="9:10" ht="15.75">
      <c r="I57616" s="192"/>
      <c r="J57616" s="192"/>
    </row>
    <row r="57617" spans="9:10" ht="15.75">
      <c r="I57617" s="192"/>
      <c r="J57617" s="192"/>
    </row>
    <row r="57618" spans="9:10" ht="15.75">
      <c r="I57618" s="192"/>
      <c r="J57618" s="192"/>
    </row>
    <row r="57619" spans="9:10" ht="15.75">
      <c r="I57619" s="192"/>
      <c r="J57619" s="192"/>
    </row>
    <row r="57620" spans="9:10" ht="15.75">
      <c r="I57620" s="192"/>
      <c r="J57620" s="192"/>
    </row>
    <row r="57621" spans="9:10" ht="15.75">
      <c r="I57621" s="192"/>
      <c r="J57621" s="192"/>
    </row>
    <row r="57622" spans="9:10" ht="15.75">
      <c r="I57622" s="192"/>
      <c r="J57622" s="192"/>
    </row>
    <row r="57623" spans="9:10" ht="15.75">
      <c r="I57623" s="192"/>
      <c r="J57623" s="192"/>
    </row>
    <row r="57624" spans="9:10" ht="15.75">
      <c r="I57624" s="192"/>
      <c r="J57624" s="192"/>
    </row>
    <row r="57625" spans="9:10" ht="15.75">
      <c r="I57625" s="192"/>
      <c r="J57625" s="192"/>
    </row>
    <row r="57626" spans="9:10" ht="15.75">
      <c r="I57626" s="192"/>
      <c r="J57626" s="192"/>
    </row>
    <row r="57627" spans="9:10" ht="15.75">
      <c r="I57627" s="192"/>
      <c r="J57627" s="192"/>
    </row>
    <row r="57628" spans="9:10" ht="15.75">
      <c r="I57628" s="192"/>
      <c r="J57628" s="192"/>
    </row>
    <row r="57629" spans="9:10" ht="15.75">
      <c r="I57629" s="192"/>
      <c r="J57629" s="192"/>
    </row>
    <row r="57630" spans="9:10" ht="15.75">
      <c r="I57630" s="192"/>
      <c r="J57630" s="192"/>
    </row>
    <row r="57631" spans="9:10" ht="15.75">
      <c r="I57631" s="192"/>
      <c r="J57631" s="192"/>
    </row>
    <row r="57632" spans="9:10" ht="15.75">
      <c r="I57632" s="192"/>
      <c r="J57632" s="192"/>
    </row>
    <row r="57633" spans="9:10" ht="15.75">
      <c r="I57633" s="192"/>
      <c r="J57633" s="192"/>
    </row>
    <row r="57634" spans="9:10" ht="15.75">
      <c r="I57634" s="192"/>
      <c r="J57634" s="192"/>
    </row>
    <row r="57635" spans="9:10" ht="15.75">
      <c r="I57635" s="192"/>
      <c r="J57635" s="192"/>
    </row>
    <row r="57636" spans="9:10" ht="15.75">
      <c r="I57636" s="192"/>
      <c r="J57636" s="192"/>
    </row>
    <row r="57637" spans="9:10" ht="15.75">
      <c r="I57637" s="192"/>
      <c r="J57637" s="192"/>
    </row>
    <row r="57638" spans="9:10" ht="15.75">
      <c r="I57638" s="192"/>
      <c r="J57638" s="192"/>
    </row>
    <row r="57639" spans="9:10" ht="15.75">
      <c r="I57639" s="192"/>
      <c r="J57639" s="192"/>
    </row>
    <row r="57640" spans="9:10" ht="15.75">
      <c r="I57640" s="192"/>
      <c r="J57640" s="192"/>
    </row>
    <row r="57641" spans="9:10" ht="15.75">
      <c r="I57641" s="192"/>
      <c r="J57641" s="192"/>
    </row>
    <row r="57642" spans="9:10" ht="15.75">
      <c r="I57642" s="192"/>
      <c r="J57642" s="192"/>
    </row>
    <row r="57643" spans="9:10" ht="15.75">
      <c r="I57643" s="192"/>
      <c r="J57643" s="192"/>
    </row>
    <row r="57644" spans="9:10" ht="15.75">
      <c r="I57644" s="192"/>
      <c r="J57644" s="192"/>
    </row>
    <row r="57645" spans="9:10" ht="15.75">
      <c r="I57645" s="192"/>
      <c r="J57645" s="192"/>
    </row>
    <row r="57646" spans="9:10" ht="15.75">
      <c r="I57646" s="192"/>
      <c r="J57646" s="192"/>
    </row>
    <row r="57647" spans="9:10" ht="15.75">
      <c r="I57647" s="192"/>
      <c r="J57647" s="192"/>
    </row>
    <row r="57648" spans="9:10" ht="15.75">
      <c r="I57648" s="192"/>
      <c r="J57648" s="192"/>
    </row>
    <row r="57649" spans="9:10" ht="15.75">
      <c r="I57649" s="192"/>
      <c r="J57649" s="192"/>
    </row>
    <row r="57650" spans="9:10" ht="15.75">
      <c r="I57650" s="192"/>
      <c r="J57650" s="192"/>
    </row>
    <row r="57651" spans="9:10" ht="15.75">
      <c r="I57651" s="192"/>
      <c r="J57651" s="192"/>
    </row>
    <row r="57652" spans="9:10" ht="15.75">
      <c r="I57652" s="192"/>
      <c r="J57652" s="192"/>
    </row>
    <row r="57653" spans="9:10" ht="15.75">
      <c r="I57653" s="192"/>
      <c r="J57653" s="192"/>
    </row>
    <row r="57654" spans="9:10" ht="15.75">
      <c r="I57654" s="192"/>
      <c r="J57654" s="192"/>
    </row>
    <row r="57655" spans="9:10" ht="15.75">
      <c r="I57655" s="192"/>
      <c r="J57655" s="192"/>
    </row>
    <row r="57656" spans="9:10" ht="15.75">
      <c r="I57656" s="192"/>
      <c r="J57656" s="192"/>
    </row>
    <row r="57657" spans="9:10" ht="15.75">
      <c r="I57657" s="192"/>
      <c r="J57657" s="192"/>
    </row>
    <row r="57658" spans="9:10" ht="15.75">
      <c r="I57658" s="192"/>
      <c r="J57658" s="192"/>
    </row>
    <row r="57659" spans="9:10" ht="15.75">
      <c r="I57659" s="192"/>
      <c r="J57659" s="192"/>
    </row>
    <row r="57660" spans="9:10" ht="15.75">
      <c r="I57660" s="192"/>
      <c r="J57660" s="192"/>
    </row>
    <row r="57661" spans="9:10" ht="15.75">
      <c r="I57661" s="192"/>
      <c r="J57661" s="192"/>
    </row>
    <row r="57662" spans="9:10" ht="15.75">
      <c r="I57662" s="192"/>
      <c r="J57662" s="192"/>
    </row>
    <row r="57663" spans="9:10" ht="15.75">
      <c r="I57663" s="192"/>
      <c r="J57663" s="192"/>
    </row>
    <row r="57664" spans="9:10" ht="15.75">
      <c r="I57664" s="192"/>
      <c r="J57664" s="192"/>
    </row>
    <row r="57665" spans="9:10" ht="15.75">
      <c r="I57665" s="192"/>
      <c r="J57665" s="192"/>
    </row>
    <row r="57666" spans="9:10" ht="15.75">
      <c r="I57666" s="192"/>
      <c r="J57666" s="192"/>
    </row>
    <row r="57667" spans="9:10" ht="15.75">
      <c r="I57667" s="192"/>
      <c r="J57667" s="192"/>
    </row>
    <row r="57668" spans="9:10" ht="15.75">
      <c r="I57668" s="192"/>
      <c r="J57668" s="192"/>
    </row>
    <row r="57669" spans="9:10" ht="15.75">
      <c r="I57669" s="192"/>
      <c r="J57669" s="192"/>
    </row>
    <row r="57670" spans="9:10" ht="15.75">
      <c r="I57670" s="192"/>
      <c r="J57670" s="192"/>
    </row>
    <row r="57671" spans="9:10" ht="15.75">
      <c r="I57671" s="192"/>
      <c r="J57671" s="192"/>
    </row>
    <row r="57672" spans="9:10" ht="15.75">
      <c r="I57672" s="192"/>
      <c r="J57672" s="192"/>
    </row>
    <row r="57673" spans="9:10" ht="15.75">
      <c r="I57673" s="192"/>
      <c r="J57673" s="192"/>
    </row>
    <row r="57674" spans="9:10" ht="15.75">
      <c r="I57674" s="192"/>
      <c r="J57674" s="192"/>
    </row>
    <row r="57675" spans="9:10" ht="15.75">
      <c r="I57675" s="192"/>
      <c r="J57675" s="192"/>
    </row>
    <row r="57676" spans="9:10" ht="15.75">
      <c r="I57676" s="192"/>
      <c r="J57676" s="192"/>
    </row>
    <row r="57677" spans="9:10" ht="15.75">
      <c r="I57677" s="192"/>
      <c r="J57677" s="192"/>
    </row>
    <row r="57678" spans="9:10" ht="15.75">
      <c r="I57678" s="192"/>
      <c r="J57678" s="192"/>
    </row>
    <row r="57679" spans="9:10" ht="15.75">
      <c r="I57679" s="192"/>
      <c r="J57679" s="192"/>
    </row>
    <row r="57680" spans="9:10" ht="15.75">
      <c r="I57680" s="192"/>
      <c r="J57680" s="192"/>
    </row>
    <row r="57681" spans="9:10" ht="15.75">
      <c r="I57681" s="192"/>
      <c r="J57681" s="192"/>
    </row>
    <row r="57682" spans="9:10" ht="15.75">
      <c r="I57682" s="192"/>
      <c r="J57682" s="192"/>
    </row>
    <row r="57683" spans="9:10" ht="15.75">
      <c r="I57683" s="192"/>
      <c r="J57683" s="192"/>
    </row>
    <row r="57684" spans="9:10" ht="15.75">
      <c r="I57684" s="192"/>
      <c r="J57684" s="192"/>
    </row>
    <row r="57685" spans="9:10" ht="15.75">
      <c r="I57685" s="192"/>
      <c r="J57685" s="192"/>
    </row>
    <row r="57686" spans="9:10" ht="15.75">
      <c r="I57686" s="192"/>
      <c r="J57686" s="192"/>
    </row>
    <row r="57687" spans="9:10" ht="15.75">
      <c r="I57687" s="192"/>
      <c r="J57687" s="192"/>
    </row>
    <row r="57688" spans="9:10" ht="15.75">
      <c r="I57688" s="192"/>
      <c r="J57688" s="192"/>
    </row>
    <row r="57689" spans="9:10" ht="15.75">
      <c r="I57689" s="192"/>
      <c r="J57689" s="192"/>
    </row>
    <row r="57690" spans="9:10" ht="15.75">
      <c r="I57690" s="192"/>
      <c r="J57690" s="192"/>
    </row>
    <row r="57691" spans="9:10" ht="15.75">
      <c r="I57691" s="192"/>
      <c r="J57691" s="192"/>
    </row>
    <row r="57692" spans="9:10" ht="15.75">
      <c r="I57692" s="192"/>
      <c r="J57692" s="192"/>
    </row>
    <row r="57693" spans="9:10" ht="15.75">
      <c r="I57693" s="192"/>
      <c r="J57693" s="192"/>
    </row>
    <row r="57694" spans="9:10" ht="15.75">
      <c r="I57694" s="192"/>
      <c r="J57694" s="192"/>
    </row>
    <row r="57695" spans="9:10" ht="15.75">
      <c r="I57695" s="192"/>
      <c r="J57695" s="192"/>
    </row>
    <row r="57696" spans="9:10" ht="15.75">
      <c r="I57696" s="192"/>
      <c r="J57696" s="192"/>
    </row>
    <row r="57697" spans="9:10" ht="15.75">
      <c r="I57697" s="192"/>
      <c r="J57697" s="192"/>
    </row>
    <row r="57698" spans="9:10" ht="15.75">
      <c r="I57698" s="192"/>
      <c r="J57698" s="192"/>
    </row>
    <row r="57699" spans="9:10" ht="15.75">
      <c r="I57699" s="192"/>
      <c r="J57699" s="192"/>
    </row>
    <row r="57700" spans="9:10" ht="15.75">
      <c r="I57700" s="192"/>
      <c r="J57700" s="192"/>
    </row>
    <row r="57701" spans="9:10" ht="15.75">
      <c r="I57701" s="192"/>
      <c r="J57701" s="192"/>
    </row>
    <row r="57702" spans="9:10" ht="15.75">
      <c r="I57702" s="192"/>
      <c r="J57702" s="192"/>
    </row>
    <row r="57703" spans="9:10" ht="15.75">
      <c r="I57703" s="192"/>
      <c r="J57703" s="192"/>
    </row>
    <row r="57704" spans="9:10" ht="15.75">
      <c r="I57704" s="192"/>
      <c r="J57704" s="192"/>
    </row>
    <row r="57705" spans="9:10" ht="15.75">
      <c r="I57705" s="192"/>
      <c r="J57705" s="192"/>
    </row>
    <row r="57706" spans="9:10" ht="15.75">
      <c r="I57706" s="192"/>
      <c r="J57706" s="192"/>
    </row>
    <row r="57707" spans="9:10" ht="15.75">
      <c r="I57707" s="192"/>
      <c r="J57707" s="192"/>
    </row>
    <row r="57708" spans="9:10" ht="15.75">
      <c r="I57708" s="192"/>
      <c r="J57708" s="192"/>
    </row>
    <row r="57709" spans="9:10" ht="15.75">
      <c r="I57709" s="192"/>
      <c r="J57709" s="192"/>
    </row>
    <row r="57710" spans="9:10" ht="15.75">
      <c r="I57710" s="192"/>
      <c r="J57710" s="192"/>
    </row>
    <row r="57711" spans="9:10" ht="15.75">
      <c r="I57711" s="192"/>
      <c r="J57711" s="192"/>
    </row>
    <row r="57712" spans="9:10" ht="15.75">
      <c r="I57712" s="192"/>
      <c r="J57712" s="192"/>
    </row>
    <row r="57713" spans="9:10" ht="15.75">
      <c r="I57713" s="192"/>
      <c r="J57713" s="192"/>
    </row>
    <row r="57714" spans="9:10" ht="15.75">
      <c r="I57714" s="192"/>
      <c r="J57714" s="192"/>
    </row>
    <row r="57715" spans="9:10" ht="15.75">
      <c r="I57715" s="192"/>
      <c r="J57715" s="192"/>
    </row>
    <row r="57716" spans="9:10" ht="15.75">
      <c r="I57716" s="192"/>
      <c r="J57716" s="192"/>
    </row>
    <row r="57717" spans="9:10" ht="15.75">
      <c r="I57717" s="192"/>
      <c r="J57717" s="192"/>
    </row>
    <row r="57718" spans="9:10" ht="15.75">
      <c r="I57718" s="192"/>
      <c r="J57718" s="192"/>
    </row>
    <row r="57719" spans="9:10" ht="15.75">
      <c r="I57719" s="192"/>
      <c r="J57719" s="192"/>
    </row>
    <row r="57720" spans="9:10" ht="15.75">
      <c r="I57720" s="192"/>
      <c r="J57720" s="192"/>
    </row>
    <row r="57721" spans="9:10" ht="15.75">
      <c r="I57721" s="192"/>
      <c r="J57721" s="192"/>
    </row>
    <row r="57722" spans="9:10" ht="15.75">
      <c r="I57722" s="192"/>
      <c r="J57722" s="192"/>
    </row>
    <row r="57723" spans="9:10" ht="15.75">
      <c r="I57723" s="192"/>
      <c r="J57723" s="192"/>
    </row>
    <row r="57724" spans="9:10" ht="15.75">
      <c r="I57724" s="192"/>
      <c r="J57724" s="192"/>
    </row>
    <row r="57725" spans="9:10" ht="15.75">
      <c r="I57725" s="192"/>
      <c r="J57725" s="192"/>
    </row>
    <row r="57726" spans="9:10" ht="15.75">
      <c r="I57726" s="192"/>
      <c r="J57726" s="192"/>
    </row>
    <row r="57727" spans="9:10" ht="15.75">
      <c r="I57727" s="192"/>
      <c r="J57727" s="192"/>
    </row>
    <row r="57728" spans="9:10" ht="15.75">
      <c r="I57728" s="192"/>
      <c r="J57728" s="192"/>
    </row>
    <row r="57729" spans="9:10" ht="15.75">
      <c r="I57729" s="192"/>
      <c r="J57729" s="192"/>
    </row>
    <row r="57730" spans="9:10" ht="15.75">
      <c r="I57730" s="192"/>
      <c r="J57730" s="192"/>
    </row>
    <row r="57731" spans="9:10" ht="15.75">
      <c r="I57731" s="192"/>
      <c r="J57731" s="192"/>
    </row>
    <row r="57732" spans="9:10" ht="15.75">
      <c r="I57732" s="192"/>
      <c r="J57732" s="192"/>
    </row>
    <row r="57733" spans="9:10" ht="15.75">
      <c r="I57733" s="192"/>
      <c r="J57733" s="192"/>
    </row>
    <row r="57734" spans="9:10" ht="15.75">
      <c r="I57734" s="192"/>
      <c r="J57734" s="192"/>
    </row>
    <row r="57735" spans="9:10" ht="15.75">
      <c r="I57735" s="192"/>
      <c r="J57735" s="192"/>
    </row>
    <row r="57736" spans="9:10" ht="15.75">
      <c r="I57736" s="192"/>
      <c r="J57736" s="192"/>
    </row>
    <row r="57737" spans="9:10" ht="15.75">
      <c r="I57737" s="192"/>
      <c r="J57737" s="192"/>
    </row>
    <row r="57738" spans="9:10" ht="15.75">
      <c r="I57738" s="192"/>
      <c r="J57738" s="192"/>
    </row>
    <row r="57739" spans="9:10" ht="15.75">
      <c r="I57739" s="192"/>
      <c r="J57739" s="192"/>
    </row>
    <row r="57740" spans="9:10" ht="15.75">
      <c r="I57740" s="192"/>
      <c r="J57740" s="192"/>
    </row>
    <row r="57741" spans="9:10" ht="15.75">
      <c r="I57741" s="192"/>
      <c r="J57741" s="192"/>
    </row>
    <row r="57742" spans="9:10" ht="15.75">
      <c r="I57742" s="192"/>
      <c r="J57742" s="192"/>
    </row>
    <row r="57743" spans="9:10" ht="15.75">
      <c r="I57743" s="192"/>
      <c r="J57743" s="192"/>
    </row>
    <row r="57744" spans="9:10" ht="15.75">
      <c r="I57744" s="192"/>
      <c r="J57744" s="192"/>
    </row>
    <row r="57745" spans="9:10" ht="15.75">
      <c r="I57745" s="192"/>
      <c r="J57745" s="192"/>
    </row>
    <row r="57746" spans="9:10" ht="15.75">
      <c r="I57746" s="192"/>
      <c r="J57746" s="192"/>
    </row>
    <row r="57747" spans="9:10" ht="15.75">
      <c r="I57747" s="192"/>
      <c r="J57747" s="192"/>
    </row>
    <row r="57748" spans="9:10" ht="15.75">
      <c r="I57748" s="192"/>
      <c r="J57748" s="192"/>
    </row>
    <row r="57749" spans="9:10" ht="15.75">
      <c r="I57749" s="192"/>
      <c r="J57749" s="192"/>
    </row>
    <row r="57750" spans="9:10" ht="15.75">
      <c r="I57750" s="192"/>
      <c r="J57750" s="192"/>
    </row>
    <row r="57751" spans="9:10" ht="15.75">
      <c r="I57751" s="192"/>
      <c r="J57751" s="192"/>
    </row>
    <row r="57752" spans="9:10" ht="15.75">
      <c r="I57752" s="192"/>
      <c r="J57752" s="192"/>
    </row>
    <row r="57753" spans="9:10" ht="15.75">
      <c r="I57753" s="192"/>
      <c r="J57753" s="192"/>
    </row>
    <row r="57754" spans="9:10" ht="15.75">
      <c r="I57754" s="192"/>
      <c r="J57754" s="192"/>
    </row>
    <row r="57755" spans="9:10" ht="15.75">
      <c r="I57755" s="192"/>
      <c r="J57755" s="192"/>
    </row>
    <row r="57756" spans="9:10" ht="15.75">
      <c r="I57756" s="192"/>
      <c r="J57756" s="192"/>
    </row>
    <row r="57757" spans="9:10" ht="15.75">
      <c r="I57757" s="192"/>
      <c r="J57757" s="192"/>
    </row>
    <row r="57758" spans="9:10" ht="15.75">
      <c r="I57758" s="192"/>
      <c r="J57758" s="192"/>
    </row>
    <row r="57759" spans="9:10" ht="15.75">
      <c r="I57759" s="192"/>
      <c r="J57759" s="192"/>
    </row>
    <row r="57760" spans="9:10" ht="15.75">
      <c r="I57760" s="192"/>
      <c r="J57760" s="192"/>
    </row>
    <row r="57761" spans="9:10" ht="15.75">
      <c r="I57761" s="192"/>
      <c r="J57761" s="192"/>
    </row>
    <row r="57762" spans="9:10" ht="15.75">
      <c r="I57762" s="192"/>
      <c r="J57762" s="192"/>
    </row>
    <row r="57763" spans="9:10" ht="15.75">
      <c r="I57763" s="192"/>
      <c r="J57763" s="192"/>
    </row>
    <row r="57764" spans="9:10" ht="15.75">
      <c r="I57764" s="192"/>
      <c r="J57764" s="192"/>
    </row>
    <row r="57765" spans="9:10" ht="15.75">
      <c r="I57765" s="192"/>
      <c r="J57765" s="192"/>
    </row>
    <row r="57766" spans="9:10" ht="15.75">
      <c r="I57766" s="192"/>
      <c r="J57766" s="192"/>
    </row>
    <row r="57767" spans="9:10" ht="15.75">
      <c r="I57767" s="192"/>
      <c r="J57767" s="192"/>
    </row>
    <row r="57768" spans="9:10" ht="15.75">
      <c r="I57768" s="192"/>
      <c r="J57768" s="192"/>
    </row>
    <row r="57769" spans="9:10" ht="15.75">
      <c r="I57769" s="192"/>
      <c r="J57769" s="192"/>
    </row>
    <row r="57770" spans="9:10" ht="15.75">
      <c r="I57770" s="192"/>
      <c r="J57770" s="192"/>
    </row>
    <row r="57771" spans="9:10" ht="15.75">
      <c r="I57771" s="192"/>
      <c r="J57771" s="192"/>
    </row>
    <row r="57772" spans="9:10" ht="15.75">
      <c r="I57772" s="192"/>
      <c r="J57772" s="192"/>
    </row>
    <row r="57773" spans="9:10" ht="15.75">
      <c r="I57773" s="192"/>
      <c r="J57773" s="192"/>
    </row>
    <row r="57774" spans="9:10" ht="15.75">
      <c r="I57774" s="192"/>
      <c r="J57774" s="192"/>
    </row>
    <row r="57775" spans="9:10" ht="15.75">
      <c r="I57775" s="192"/>
      <c r="J57775" s="192"/>
    </row>
    <row r="57776" spans="9:10" ht="15.75">
      <c r="I57776" s="192"/>
      <c r="J57776" s="192"/>
    </row>
    <row r="57777" spans="9:10" ht="15.75">
      <c r="I57777" s="192"/>
      <c r="J57777" s="192"/>
    </row>
    <row r="57778" spans="9:10" ht="15.75">
      <c r="I57778" s="192"/>
      <c r="J57778" s="192"/>
    </row>
    <row r="57779" spans="9:10" ht="15.75">
      <c r="I57779" s="192"/>
      <c r="J57779" s="192"/>
    </row>
    <row r="57780" spans="9:10" ht="15.75">
      <c r="I57780" s="192"/>
      <c r="J57780" s="192"/>
    </row>
    <row r="57781" spans="9:10" ht="15.75">
      <c r="I57781" s="192"/>
      <c r="J57781" s="192"/>
    </row>
    <row r="57782" spans="9:10" ht="15.75">
      <c r="I57782" s="192"/>
      <c r="J57782" s="192"/>
    </row>
    <row r="57783" spans="9:10" ht="15.75">
      <c r="I57783" s="192"/>
      <c r="J57783" s="192"/>
    </row>
    <row r="57784" spans="9:10" ht="15.75">
      <c r="I57784" s="192"/>
      <c r="J57784" s="192"/>
    </row>
    <row r="57785" spans="9:10" ht="15.75">
      <c r="I57785" s="192"/>
      <c r="J57785" s="192"/>
    </row>
    <row r="57786" spans="9:10" ht="15.75">
      <c r="I57786" s="192"/>
      <c r="J57786" s="192"/>
    </row>
    <row r="57787" spans="9:10" ht="15.75">
      <c r="I57787" s="192"/>
      <c r="J57787" s="192"/>
    </row>
    <row r="57788" spans="9:10" ht="15.75">
      <c r="I57788" s="192"/>
      <c r="J57788" s="192"/>
    </row>
    <row r="57789" spans="9:10" ht="15.75">
      <c r="I57789" s="192"/>
      <c r="J57789" s="192"/>
    </row>
    <row r="57790" spans="9:10" ht="15.75">
      <c r="I57790" s="192"/>
      <c r="J57790" s="192"/>
    </row>
    <row r="57791" spans="9:10" ht="15.75">
      <c r="I57791" s="192"/>
      <c r="J57791" s="192"/>
    </row>
    <row r="57792" spans="9:10" ht="15.75">
      <c r="I57792" s="192"/>
      <c r="J57792" s="192"/>
    </row>
    <row r="57793" spans="9:10" ht="15.75">
      <c r="I57793" s="192"/>
      <c r="J57793" s="192"/>
    </row>
    <row r="57794" spans="9:10" ht="15.75">
      <c r="I57794" s="192"/>
      <c r="J57794" s="192"/>
    </row>
    <row r="57795" spans="9:10" ht="15.75">
      <c r="I57795" s="192"/>
      <c r="J57795" s="192"/>
    </row>
    <row r="57796" spans="9:10" ht="15.75">
      <c r="I57796" s="192"/>
      <c r="J57796" s="192"/>
    </row>
    <row r="57797" spans="9:10" ht="15.75">
      <c r="I57797" s="192"/>
      <c r="J57797" s="192"/>
    </row>
    <row r="57798" spans="9:10" ht="15.75">
      <c r="I57798" s="192"/>
      <c r="J57798" s="192"/>
    </row>
    <row r="57799" spans="9:10" ht="15.75">
      <c r="I57799" s="192"/>
      <c r="J57799" s="192"/>
    </row>
    <row r="57800" spans="9:10" ht="15.75">
      <c r="I57800" s="192"/>
      <c r="J57800" s="192"/>
    </row>
    <row r="57801" spans="9:10" ht="15.75">
      <c r="I57801" s="192"/>
      <c r="J57801" s="192"/>
    </row>
    <row r="57802" spans="9:10" ht="15.75">
      <c r="I57802" s="192"/>
      <c r="J57802" s="192"/>
    </row>
    <row r="57803" spans="9:10" ht="15.75">
      <c r="I57803" s="192"/>
      <c r="J57803" s="192"/>
    </row>
    <row r="57804" spans="9:10" ht="15.75">
      <c r="I57804" s="192"/>
      <c r="J57804" s="192"/>
    </row>
    <row r="57805" spans="9:10" ht="15.75">
      <c r="I57805" s="192"/>
      <c r="J57805" s="192"/>
    </row>
    <row r="57806" spans="9:10" ht="15.75">
      <c r="I57806" s="192"/>
      <c r="J57806" s="192"/>
    </row>
    <row r="57807" spans="9:10" ht="15.75">
      <c r="I57807" s="192"/>
      <c r="J57807" s="192"/>
    </row>
    <row r="57808" spans="9:10" ht="15.75">
      <c r="I57808" s="192"/>
      <c r="J57808" s="192"/>
    </row>
    <row r="57809" spans="9:10" ht="15.75">
      <c r="I57809" s="192"/>
      <c r="J57809" s="192"/>
    </row>
    <row r="57810" spans="9:10" ht="15.75">
      <c r="I57810" s="192"/>
      <c r="J57810" s="192"/>
    </row>
    <row r="57811" spans="9:10" ht="15.75">
      <c r="I57811" s="192"/>
      <c r="J57811" s="192"/>
    </row>
    <row r="57812" spans="9:10" ht="15.75">
      <c r="I57812" s="192"/>
      <c r="J57812" s="192"/>
    </row>
    <row r="57813" spans="9:10" ht="15.75">
      <c r="I57813" s="192"/>
      <c r="J57813" s="192"/>
    </row>
    <row r="57814" spans="9:10" ht="15.75">
      <c r="I57814" s="192"/>
      <c r="J57814" s="192"/>
    </row>
    <row r="57815" spans="9:10" ht="15.75">
      <c r="I57815" s="192"/>
      <c r="J57815" s="192"/>
    </row>
    <row r="57816" spans="9:10" ht="15.75">
      <c r="I57816" s="192"/>
      <c r="J57816" s="192"/>
    </row>
    <row r="57817" spans="9:10" ht="15.75">
      <c r="I57817" s="192"/>
      <c r="J57817" s="192"/>
    </row>
    <row r="57818" spans="9:10" ht="15.75">
      <c r="I57818" s="192"/>
      <c r="J57818" s="192"/>
    </row>
    <row r="57819" spans="9:10" ht="15.75">
      <c r="I57819" s="192"/>
      <c r="J57819" s="192"/>
    </row>
    <row r="57820" spans="9:10" ht="15.75">
      <c r="I57820" s="192"/>
      <c r="J57820" s="192"/>
    </row>
    <row r="57821" spans="9:10" ht="15.75">
      <c r="I57821" s="192"/>
      <c r="J57821" s="192"/>
    </row>
    <row r="57822" spans="9:10" ht="15.75">
      <c r="I57822" s="192"/>
      <c r="J57822" s="192"/>
    </row>
    <row r="57823" spans="9:10" ht="15.75">
      <c r="I57823" s="192"/>
      <c r="J57823" s="192"/>
    </row>
    <row r="57824" spans="9:10" ht="15.75">
      <c r="I57824" s="192"/>
      <c r="J57824" s="192"/>
    </row>
    <row r="57825" spans="9:10" ht="15.75">
      <c r="I57825" s="192"/>
      <c r="J57825" s="192"/>
    </row>
    <row r="57826" spans="9:10" ht="15.75">
      <c r="I57826" s="192"/>
      <c r="J57826" s="192"/>
    </row>
    <row r="57827" spans="9:10" ht="15.75">
      <c r="I57827" s="192"/>
      <c r="J57827" s="192"/>
    </row>
    <row r="57828" spans="9:10" ht="15.75">
      <c r="I57828" s="192"/>
      <c r="J57828" s="192"/>
    </row>
    <row r="57829" spans="9:10" ht="15.75">
      <c r="I57829" s="192"/>
      <c r="J57829" s="192"/>
    </row>
    <row r="57830" spans="9:10" ht="15.75">
      <c r="I57830" s="192"/>
      <c r="J57830" s="192"/>
    </row>
    <row r="57831" spans="9:10" ht="15.75">
      <c r="I57831" s="192"/>
      <c r="J57831" s="192"/>
    </row>
    <row r="57832" spans="9:10" ht="15.75">
      <c r="I57832" s="192"/>
      <c r="J57832" s="192"/>
    </row>
    <row r="57833" spans="9:10" ht="15.75">
      <c r="I57833" s="192"/>
      <c r="J57833" s="192"/>
    </row>
    <row r="57834" spans="9:10" ht="15.75">
      <c r="I57834" s="192"/>
      <c r="J57834" s="192"/>
    </row>
    <row r="57835" spans="9:10" ht="15.75">
      <c r="I57835" s="192"/>
      <c r="J57835" s="192"/>
    </row>
    <row r="57836" spans="9:10" ht="15.75">
      <c r="I57836" s="192"/>
      <c r="J57836" s="192"/>
    </row>
    <row r="57837" spans="9:10" ht="15.75">
      <c r="I57837" s="192"/>
      <c r="J57837" s="192"/>
    </row>
    <row r="57838" spans="9:10" ht="15.75">
      <c r="I57838" s="192"/>
      <c r="J57838" s="192"/>
    </row>
    <row r="57839" spans="9:10" ht="15.75">
      <c r="I57839" s="192"/>
      <c r="J57839" s="192"/>
    </row>
    <row r="57840" spans="9:10" ht="15.75">
      <c r="I57840" s="192"/>
      <c r="J57840" s="192"/>
    </row>
    <row r="57841" spans="9:10" ht="15.75">
      <c r="I57841" s="192"/>
      <c r="J57841" s="192"/>
    </row>
    <row r="57842" spans="9:10" ht="15.75">
      <c r="I57842" s="192"/>
      <c r="J57842" s="192"/>
    </row>
    <row r="57843" spans="9:10" ht="15.75">
      <c r="I57843" s="192"/>
      <c r="J57843" s="192"/>
    </row>
    <row r="57844" spans="9:10" ht="15.75">
      <c r="I57844" s="192"/>
      <c r="J57844" s="192"/>
    </row>
    <row r="57845" spans="9:10" ht="15.75">
      <c r="I57845" s="192"/>
      <c r="J57845" s="192"/>
    </row>
    <row r="57846" spans="9:10" ht="15.75">
      <c r="I57846" s="192"/>
      <c r="J57846" s="192"/>
    </row>
    <row r="57847" spans="9:10" ht="15.75">
      <c r="I57847" s="192"/>
      <c r="J57847" s="192"/>
    </row>
    <row r="57848" spans="9:10" ht="15.75">
      <c r="I57848" s="192"/>
      <c r="J57848" s="192"/>
    </row>
    <row r="57849" spans="9:10" ht="15.75">
      <c r="I57849" s="192"/>
      <c r="J57849" s="192"/>
    </row>
    <row r="57850" spans="9:10" ht="15.75">
      <c r="I57850" s="192"/>
      <c r="J57850" s="192"/>
    </row>
    <row r="57851" spans="9:10" ht="15.75">
      <c r="I57851" s="192"/>
      <c r="J57851" s="192"/>
    </row>
    <row r="57852" spans="9:10" ht="15.75">
      <c r="I57852" s="192"/>
      <c r="J57852" s="192"/>
    </row>
    <row r="57853" spans="9:10" ht="15.75">
      <c r="I57853" s="192"/>
      <c r="J57853" s="192"/>
    </row>
    <row r="57854" spans="9:10" ht="15.75">
      <c r="I57854" s="192"/>
      <c r="J57854" s="192"/>
    </row>
    <row r="57855" spans="9:10" ht="15.75">
      <c r="I57855" s="192"/>
      <c r="J57855" s="192"/>
    </row>
    <row r="57856" spans="9:10" ht="15.75">
      <c r="I57856" s="192"/>
      <c r="J57856" s="192"/>
    </row>
    <row r="57857" spans="9:10" ht="15.75">
      <c r="I57857" s="192"/>
      <c r="J57857" s="192"/>
    </row>
    <row r="57858" spans="9:10" ht="15.75">
      <c r="I57858" s="192"/>
      <c r="J57858" s="192"/>
    </row>
    <row r="57859" spans="9:10" ht="15.75">
      <c r="I57859" s="192"/>
      <c r="J57859" s="192"/>
    </row>
    <row r="57860" spans="9:10" ht="15.75">
      <c r="I57860" s="192"/>
      <c r="J57860" s="192"/>
    </row>
    <row r="57861" spans="9:10" ht="15.75">
      <c r="I57861" s="192"/>
      <c r="J57861" s="192"/>
    </row>
    <row r="57862" spans="9:10" ht="15.75">
      <c r="I57862" s="192"/>
      <c r="J57862" s="192"/>
    </row>
    <row r="57863" spans="9:10" ht="15.75">
      <c r="I57863" s="192"/>
      <c r="J57863" s="192"/>
    </row>
    <row r="57864" spans="9:10" ht="15.75">
      <c r="I57864" s="192"/>
      <c r="J57864" s="192"/>
    </row>
    <row r="57865" spans="9:10" ht="15.75">
      <c r="I57865" s="192"/>
      <c r="J57865" s="192"/>
    </row>
    <row r="57866" spans="9:10" ht="15.75">
      <c r="I57866" s="192"/>
      <c r="J57866" s="192"/>
    </row>
    <row r="57867" spans="9:10" ht="15.75">
      <c r="I57867" s="192"/>
      <c r="J57867" s="192"/>
    </row>
    <row r="57868" spans="9:10" ht="15.75">
      <c r="I57868" s="192"/>
      <c r="J57868" s="192"/>
    </row>
    <row r="57869" spans="9:10" ht="15.75">
      <c r="I57869" s="192"/>
      <c r="J57869" s="192"/>
    </row>
    <row r="57870" spans="9:10" ht="15.75">
      <c r="I57870" s="192"/>
      <c r="J57870" s="192"/>
    </row>
    <row r="57871" spans="9:10" ht="15.75">
      <c r="I57871" s="192"/>
      <c r="J57871" s="192"/>
    </row>
    <row r="57872" spans="9:10" ht="15.75">
      <c r="I57872" s="192"/>
      <c r="J57872" s="192"/>
    </row>
    <row r="57873" spans="9:10" ht="15.75">
      <c r="I57873" s="192"/>
      <c r="J57873" s="192"/>
    </row>
    <row r="57874" spans="9:10" ht="15.75">
      <c r="I57874" s="192"/>
      <c r="J57874" s="192"/>
    </row>
    <row r="57875" spans="9:10" ht="15.75">
      <c r="I57875" s="192"/>
      <c r="J57875" s="192"/>
    </row>
    <row r="57876" spans="9:10" ht="15.75">
      <c r="I57876" s="192"/>
      <c r="J57876" s="192"/>
    </row>
    <row r="57877" spans="9:10" ht="15.75">
      <c r="I57877" s="192"/>
      <c r="J57877" s="192"/>
    </row>
    <row r="57878" spans="9:10" ht="15.75">
      <c r="I57878" s="192"/>
      <c r="J57878" s="192"/>
    </row>
    <row r="57879" spans="9:10" ht="15.75">
      <c r="I57879" s="192"/>
      <c r="J57879" s="192"/>
    </row>
    <row r="57880" spans="9:10" ht="15.75">
      <c r="I57880" s="192"/>
      <c r="J57880" s="192"/>
    </row>
    <row r="57881" spans="9:10" ht="15.75">
      <c r="I57881" s="192"/>
      <c r="J57881" s="192"/>
    </row>
    <row r="57882" spans="9:10" ht="15.75">
      <c r="I57882" s="192"/>
      <c r="J57882" s="192"/>
    </row>
    <row r="57883" spans="9:10" ht="15.75">
      <c r="I57883" s="192"/>
      <c r="J57883" s="192"/>
    </row>
    <row r="57884" spans="9:10" ht="15.75">
      <c r="I57884" s="192"/>
      <c r="J57884" s="192"/>
    </row>
    <row r="57885" spans="9:10" ht="15.75">
      <c r="I57885" s="192"/>
      <c r="J57885" s="192"/>
    </row>
    <row r="57886" spans="9:10" ht="15.75">
      <c r="I57886" s="192"/>
      <c r="J57886" s="192"/>
    </row>
    <row r="57887" spans="9:10" ht="15.75">
      <c r="I57887" s="192"/>
      <c r="J57887" s="192"/>
    </row>
    <row r="57888" spans="9:10" ht="15.75">
      <c r="I57888" s="192"/>
      <c r="J57888" s="192"/>
    </row>
    <row r="57889" spans="9:10" ht="15.75">
      <c r="I57889" s="192"/>
      <c r="J57889" s="192"/>
    </row>
    <row r="57890" spans="9:10" ht="15.75">
      <c r="I57890" s="192"/>
      <c r="J57890" s="192"/>
    </row>
    <row r="57891" spans="9:10" ht="15.75">
      <c r="I57891" s="192"/>
      <c r="J57891" s="192"/>
    </row>
    <row r="57892" spans="9:10" ht="15.75">
      <c r="I57892" s="192"/>
      <c r="J57892" s="192"/>
    </row>
    <row r="57893" spans="9:10" ht="15.75">
      <c r="I57893" s="192"/>
      <c r="J57893" s="192"/>
    </row>
    <row r="57894" spans="9:10" ht="15.75">
      <c r="I57894" s="192"/>
      <c r="J57894" s="192"/>
    </row>
    <row r="57895" spans="9:10" ht="15.75">
      <c r="I57895" s="192"/>
      <c r="J57895" s="192"/>
    </row>
    <row r="57896" spans="9:10" ht="15.75">
      <c r="I57896" s="192"/>
      <c r="J57896" s="192"/>
    </row>
    <row r="57897" spans="9:10" ht="15.75">
      <c r="I57897" s="192"/>
      <c r="J57897" s="192"/>
    </row>
    <row r="57898" spans="9:10" ht="15.75">
      <c r="I57898" s="192"/>
      <c r="J57898" s="192"/>
    </row>
    <row r="57899" spans="9:10" ht="15.75">
      <c r="I57899" s="192"/>
      <c r="J57899" s="192"/>
    </row>
    <row r="57900" spans="9:10" ht="15.75">
      <c r="I57900" s="192"/>
      <c r="J57900" s="192"/>
    </row>
    <row r="57901" spans="9:10" ht="15.75">
      <c r="I57901" s="192"/>
      <c r="J57901" s="192"/>
    </row>
    <row r="57902" spans="9:10" ht="15.75">
      <c r="I57902" s="192"/>
      <c r="J57902" s="192"/>
    </row>
    <row r="57903" spans="9:10" ht="15.75">
      <c r="I57903" s="192"/>
      <c r="J57903" s="192"/>
    </row>
    <row r="57904" spans="9:10" ht="15.75">
      <c r="I57904" s="192"/>
      <c r="J57904" s="192"/>
    </row>
    <row r="57905" spans="9:10" ht="15.75">
      <c r="I57905" s="192"/>
      <c r="J57905" s="192"/>
    </row>
    <row r="57906" spans="9:10" ht="15.75">
      <c r="I57906" s="192"/>
      <c r="J57906" s="192"/>
    </row>
    <row r="57907" spans="9:10" ht="15.75">
      <c r="I57907" s="192"/>
      <c r="J57907" s="192"/>
    </row>
    <row r="57908" spans="9:10" ht="15.75">
      <c r="I57908" s="192"/>
      <c r="J57908" s="192"/>
    </row>
    <row r="57909" spans="9:10" ht="15.75">
      <c r="I57909" s="192"/>
      <c r="J57909" s="192"/>
    </row>
    <row r="57910" spans="9:10" ht="15.75">
      <c r="I57910" s="192"/>
      <c r="J57910" s="192"/>
    </row>
    <row r="57911" spans="9:10" ht="15.75">
      <c r="I57911" s="192"/>
      <c r="J57911" s="192"/>
    </row>
    <row r="57912" spans="9:10" ht="15.75">
      <c r="I57912" s="192"/>
      <c r="J57912" s="192"/>
    </row>
    <row r="57913" spans="9:10" ht="15.75">
      <c r="I57913" s="192"/>
      <c r="J57913" s="192"/>
    </row>
    <row r="57914" spans="9:10" ht="15.75">
      <c r="I57914" s="192"/>
      <c r="J57914" s="192"/>
    </row>
    <row r="57915" spans="9:10" ht="15.75">
      <c r="I57915" s="192"/>
      <c r="J57915" s="192"/>
    </row>
    <row r="57916" spans="9:10" ht="15.75">
      <c r="I57916" s="192"/>
      <c r="J57916" s="192"/>
    </row>
    <row r="57917" spans="9:10" ht="15.75">
      <c r="I57917" s="192"/>
      <c r="J57917" s="192"/>
    </row>
    <row r="57918" spans="9:10" ht="15.75">
      <c r="I57918" s="192"/>
      <c r="J57918" s="192"/>
    </row>
    <row r="57919" spans="9:10" ht="15.75">
      <c r="I57919" s="192"/>
      <c r="J57919" s="192"/>
    </row>
    <row r="57920" spans="9:10" ht="15.75">
      <c r="I57920" s="192"/>
      <c r="J57920" s="192"/>
    </row>
    <row r="57921" spans="9:10" ht="15.75">
      <c r="I57921" s="192"/>
      <c r="J57921" s="192"/>
    </row>
    <row r="57922" spans="9:10" ht="15.75">
      <c r="I57922" s="192"/>
      <c r="J57922" s="192"/>
    </row>
    <row r="57923" spans="9:10" ht="15.75">
      <c r="I57923" s="192"/>
      <c r="J57923" s="192"/>
    </row>
    <row r="57924" spans="9:10" ht="15.75">
      <c r="I57924" s="192"/>
      <c r="J57924" s="192"/>
    </row>
    <row r="57925" spans="9:10" ht="15.75">
      <c r="I57925" s="192"/>
      <c r="J57925" s="192"/>
    </row>
    <row r="57926" spans="9:10" ht="15.75">
      <c r="I57926" s="192"/>
      <c r="J57926" s="192"/>
    </row>
    <row r="57927" spans="9:10" ht="15.75">
      <c r="I57927" s="192"/>
      <c r="J57927" s="192"/>
    </row>
    <row r="57928" spans="9:10" ht="15.75">
      <c r="I57928" s="192"/>
      <c r="J57928" s="192"/>
    </row>
    <row r="57929" spans="9:10" ht="15.75">
      <c r="I57929" s="192"/>
      <c r="J57929" s="192"/>
    </row>
    <row r="57930" spans="9:10" ht="15.75">
      <c r="I57930" s="192"/>
      <c r="J57930" s="192"/>
    </row>
    <row r="57931" spans="9:10" ht="15.75">
      <c r="I57931" s="192"/>
      <c r="J57931" s="192"/>
    </row>
    <row r="57932" spans="9:10" ht="15.75">
      <c r="I57932" s="192"/>
      <c r="J57932" s="192"/>
    </row>
    <row r="57933" spans="9:10" ht="15.75">
      <c r="I57933" s="192"/>
      <c r="J57933" s="192"/>
    </row>
    <row r="57934" spans="9:10" ht="15.75">
      <c r="I57934" s="192"/>
      <c r="J57934" s="192"/>
    </row>
    <row r="57935" spans="9:10" ht="15.75">
      <c r="I57935" s="192"/>
      <c r="J57935" s="192"/>
    </row>
    <row r="57936" spans="9:10" ht="15.75">
      <c r="I57936" s="192"/>
      <c r="J57936" s="192"/>
    </row>
    <row r="57937" spans="9:10" ht="15.75">
      <c r="I57937" s="192"/>
      <c r="J57937" s="192"/>
    </row>
    <row r="57938" spans="9:10" ht="15.75">
      <c r="I57938" s="192"/>
      <c r="J57938" s="192"/>
    </row>
    <row r="57939" spans="9:10" ht="15.75">
      <c r="I57939" s="192"/>
      <c r="J57939" s="192"/>
    </row>
    <row r="57940" spans="9:10" ht="15.75">
      <c r="I57940" s="192"/>
      <c r="J57940" s="192"/>
    </row>
    <row r="57941" spans="9:10" ht="15.75">
      <c r="I57941" s="192"/>
      <c r="J57941" s="192"/>
    </row>
    <row r="57942" spans="9:10" ht="15.75">
      <c r="I57942" s="192"/>
      <c r="J57942" s="192"/>
    </row>
    <row r="57943" spans="9:10" ht="15.75">
      <c r="I57943" s="192"/>
      <c r="J57943" s="192"/>
    </row>
    <row r="57944" spans="9:10" ht="15.75">
      <c r="I57944" s="192"/>
      <c r="J57944" s="192"/>
    </row>
    <row r="57945" spans="9:10" ht="15.75">
      <c r="I57945" s="192"/>
      <c r="J57945" s="192"/>
    </row>
    <row r="57946" spans="9:10" ht="15.75">
      <c r="I57946" s="192"/>
      <c r="J57946" s="192"/>
    </row>
    <row r="57947" spans="9:10" ht="15.75">
      <c r="I57947" s="192"/>
      <c r="J57947" s="192"/>
    </row>
    <row r="57948" spans="9:10" ht="15.75">
      <c r="I57948" s="192"/>
      <c r="J57948" s="192"/>
    </row>
    <row r="57949" spans="9:10" ht="15.75">
      <c r="I57949" s="192"/>
      <c r="J57949" s="192"/>
    </row>
    <row r="57950" spans="9:10" ht="15.75">
      <c r="I57950" s="192"/>
      <c r="J57950" s="192"/>
    </row>
    <row r="57951" spans="9:10" ht="15.75">
      <c r="I57951" s="192"/>
      <c r="J57951" s="192"/>
    </row>
    <row r="57952" spans="9:10" ht="15.75">
      <c r="I57952" s="192"/>
      <c r="J57952" s="192"/>
    </row>
    <row r="57953" spans="9:10" ht="15.75">
      <c r="I57953" s="192"/>
      <c r="J57953" s="192"/>
    </row>
    <row r="57954" spans="9:10" ht="15.75">
      <c r="I57954" s="192"/>
      <c r="J57954" s="192"/>
    </row>
    <row r="57955" spans="9:10" ht="15.75">
      <c r="I57955" s="192"/>
      <c r="J57955" s="192"/>
    </row>
    <row r="57956" spans="9:10" ht="15.75">
      <c r="I57956" s="192"/>
      <c r="J57956" s="192"/>
    </row>
    <row r="57957" spans="9:10" ht="15.75">
      <c r="I57957" s="192"/>
      <c r="J57957" s="192"/>
    </row>
    <row r="57958" spans="9:10" ht="15.75">
      <c r="I57958" s="192"/>
      <c r="J57958" s="192"/>
    </row>
    <row r="57959" spans="9:10" ht="15.75">
      <c r="I57959" s="192"/>
      <c r="J57959" s="192"/>
    </row>
    <row r="57960" spans="9:10" ht="15.75">
      <c r="I57960" s="192"/>
      <c r="J57960" s="192"/>
    </row>
    <row r="57961" spans="9:10" ht="15.75">
      <c r="I57961" s="192"/>
      <c r="J57961" s="192"/>
    </row>
    <row r="57962" spans="9:10" ht="15.75">
      <c r="I57962" s="192"/>
      <c r="J57962" s="192"/>
    </row>
    <row r="57963" spans="9:10" ht="15.75">
      <c r="I57963" s="192"/>
      <c r="J57963" s="192"/>
    </row>
    <row r="57964" spans="9:10" ht="15.75">
      <c r="I57964" s="192"/>
      <c r="J57964" s="192"/>
    </row>
    <row r="57965" spans="9:10" ht="15.75">
      <c r="I57965" s="192"/>
      <c r="J57965" s="192"/>
    </row>
    <row r="57966" spans="9:10" ht="15.75">
      <c r="I57966" s="192"/>
      <c r="J57966" s="192"/>
    </row>
    <row r="57967" spans="9:10" ht="15.75">
      <c r="I57967" s="192"/>
      <c r="J57967" s="192"/>
    </row>
    <row r="57968" spans="9:10" ht="15.75">
      <c r="I57968" s="192"/>
      <c r="J57968" s="192"/>
    </row>
    <row r="57969" spans="9:10" ht="15.75">
      <c r="I57969" s="192"/>
      <c r="J57969" s="192"/>
    </row>
    <row r="57970" spans="9:10" ht="15.75">
      <c r="I57970" s="192"/>
      <c r="J57970" s="192"/>
    </row>
    <row r="57971" spans="9:10" ht="15.75">
      <c r="I57971" s="192"/>
      <c r="J57971" s="192"/>
    </row>
    <row r="57972" spans="9:10" ht="15.75">
      <c r="I57972" s="192"/>
      <c r="J57972" s="192"/>
    </row>
    <row r="57973" spans="9:10" ht="15.75">
      <c r="I57973" s="192"/>
      <c r="J57973" s="192"/>
    </row>
    <row r="57974" spans="9:10" ht="15.75">
      <c r="I57974" s="192"/>
      <c r="J57974" s="192"/>
    </row>
    <row r="57975" spans="9:10" ht="15.75">
      <c r="I57975" s="192"/>
      <c r="J57975" s="192"/>
    </row>
    <row r="57976" spans="9:10" ht="15.75">
      <c r="I57976" s="192"/>
      <c r="J57976" s="192"/>
    </row>
    <row r="57977" spans="9:10" ht="15.75">
      <c r="I57977" s="192"/>
      <c r="J57977" s="192"/>
    </row>
    <row r="57978" spans="9:10" ht="15.75">
      <c r="I57978" s="192"/>
      <c r="J57978" s="192"/>
    </row>
    <row r="57979" spans="9:10" ht="15.75">
      <c r="I57979" s="192"/>
      <c r="J57979" s="192"/>
    </row>
    <row r="57980" spans="9:10" ht="15.75">
      <c r="I57980" s="192"/>
      <c r="J57980" s="192"/>
    </row>
    <row r="57981" spans="9:10" ht="15.75">
      <c r="I57981" s="192"/>
      <c r="J57981" s="192"/>
    </row>
    <row r="57982" spans="9:10" ht="15.75">
      <c r="I57982" s="192"/>
      <c r="J57982" s="192"/>
    </row>
    <row r="57983" spans="9:10" ht="15.75">
      <c r="I57983" s="192"/>
      <c r="J57983" s="192"/>
    </row>
    <row r="57984" spans="9:10" ht="15.75">
      <c r="I57984" s="192"/>
      <c r="J57984" s="192"/>
    </row>
    <row r="57985" spans="9:10" ht="15.75">
      <c r="I57985" s="192"/>
      <c r="J57985" s="192"/>
    </row>
    <row r="57986" spans="9:10" ht="15.75">
      <c r="I57986" s="192"/>
      <c r="J57986" s="192"/>
    </row>
    <row r="57987" spans="9:10" ht="15.75">
      <c r="I57987" s="192"/>
      <c r="J57987" s="192"/>
    </row>
    <row r="57988" spans="9:10" ht="15.75">
      <c r="I57988" s="192"/>
      <c r="J57988" s="192"/>
    </row>
    <row r="57989" spans="9:10" ht="15.75">
      <c r="I57989" s="192"/>
      <c r="J57989" s="192"/>
    </row>
    <row r="57990" spans="9:10" ht="15.75">
      <c r="I57990" s="192"/>
      <c r="J57990" s="192"/>
    </row>
    <row r="57991" spans="9:10" ht="15.75">
      <c r="I57991" s="192"/>
      <c r="J57991" s="192"/>
    </row>
    <row r="57992" spans="9:10" ht="15.75">
      <c r="I57992" s="192"/>
      <c r="J57992" s="192"/>
    </row>
    <row r="57993" spans="9:10" ht="15.75">
      <c r="I57993" s="192"/>
      <c r="J57993" s="192"/>
    </row>
    <row r="57994" spans="9:10" ht="15.75">
      <c r="I57994" s="192"/>
      <c r="J57994" s="192"/>
    </row>
    <row r="57995" spans="9:10" ht="15.75">
      <c r="I57995" s="192"/>
      <c r="J57995" s="192"/>
    </row>
    <row r="57996" spans="9:10" ht="15.75">
      <c r="I57996" s="192"/>
      <c r="J57996" s="192"/>
    </row>
    <row r="57997" spans="9:10" ht="15.75">
      <c r="I57997" s="192"/>
      <c r="J57997" s="192"/>
    </row>
    <row r="57998" spans="9:10" ht="15.75">
      <c r="I57998" s="192"/>
      <c r="J57998" s="192"/>
    </row>
    <row r="57999" spans="9:10" ht="15.75">
      <c r="I57999" s="192"/>
      <c r="J57999" s="192"/>
    </row>
    <row r="58000" spans="9:10" ht="15.75">
      <c r="I58000" s="192"/>
      <c r="J58000" s="192"/>
    </row>
    <row r="58001" spans="9:10" ht="15.75">
      <c r="I58001" s="192"/>
      <c r="J58001" s="192"/>
    </row>
    <row r="58002" spans="9:10" ht="15.75">
      <c r="I58002" s="192"/>
      <c r="J58002" s="192"/>
    </row>
    <row r="58003" spans="9:10" ht="15.75">
      <c r="I58003" s="192"/>
      <c r="J58003" s="192"/>
    </row>
    <row r="58004" spans="9:10" ht="15.75">
      <c r="I58004" s="192"/>
      <c r="J58004" s="192"/>
    </row>
    <row r="58005" spans="9:10" ht="15.75">
      <c r="I58005" s="192"/>
      <c r="J58005" s="192"/>
    </row>
    <row r="58006" spans="9:10" ht="15.75">
      <c r="I58006" s="192"/>
      <c r="J58006" s="192"/>
    </row>
    <row r="58007" spans="9:10" ht="15.75">
      <c r="I58007" s="192"/>
      <c r="J58007" s="192"/>
    </row>
    <row r="58008" spans="9:10" ht="15.75">
      <c r="I58008" s="192"/>
      <c r="J58008" s="192"/>
    </row>
    <row r="58009" spans="9:10" ht="15.75">
      <c r="I58009" s="192"/>
      <c r="J58009" s="192"/>
    </row>
    <row r="58010" spans="9:10" ht="15.75">
      <c r="I58010" s="192"/>
      <c r="J58010" s="192"/>
    </row>
    <row r="58011" spans="9:10" ht="15.75">
      <c r="I58011" s="192"/>
      <c r="J58011" s="192"/>
    </row>
    <row r="58012" spans="9:10" ht="15.75">
      <c r="I58012" s="192"/>
      <c r="J58012" s="192"/>
    </row>
    <row r="58013" spans="9:10" ht="15.75">
      <c r="I58013" s="192"/>
      <c r="J58013" s="192"/>
    </row>
    <row r="58014" spans="9:10" ht="15.75">
      <c r="I58014" s="192"/>
      <c r="J58014" s="192"/>
    </row>
    <row r="58015" spans="9:10" ht="15.75">
      <c r="I58015" s="192"/>
      <c r="J58015" s="192"/>
    </row>
    <row r="58016" spans="9:10" ht="15.75">
      <c r="I58016" s="192"/>
      <c r="J58016" s="192"/>
    </row>
    <row r="58017" spans="9:10" ht="15.75">
      <c r="I58017" s="192"/>
      <c r="J58017" s="192"/>
    </row>
    <row r="58018" spans="9:10" ht="15.75">
      <c r="I58018" s="192"/>
      <c r="J58018" s="192"/>
    </row>
    <row r="58019" spans="9:10" ht="15.75">
      <c r="I58019" s="192"/>
      <c r="J58019" s="192"/>
    </row>
    <row r="58020" spans="9:10" ht="15.75">
      <c r="I58020" s="192"/>
      <c r="J58020" s="192"/>
    </row>
    <row r="58021" spans="9:10" ht="15.75">
      <c r="I58021" s="192"/>
      <c r="J58021" s="192"/>
    </row>
    <row r="58022" spans="9:10" ht="15.75">
      <c r="I58022" s="192"/>
      <c r="J58022" s="192"/>
    </row>
    <row r="58023" spans="9:10" ht="15.75">
      <c r="I58023" s="192"/>
      <c r="J58023" s="192"/>
    </row>
    <row r="58024" spans="9:10" ht="15.75">
      <c r="I58024" s="192"/>
      <c r="J58024" s="192"/>
    </row>
    <row r="58025" spans="9:10" ht="15.75">
      <c r="I58025" s="192"/>
      <c r="J58025" s="192"/>
    </row>
    <row r="58026" spans="9:10" ht="15.75">
      <c r="I58026" s="192"/>
      <c r="J58026" s="192"/>
    </row>
    <row r="58027" spans="9:10" ht="15.75">
      <c r="I58027" s="192"/>
      <c r="J58027" s="192"/>
    </row>
    <row r="58028" spans="9:10" ht="15.75">
      <c r="I58028" s="192"/>
      <c r="J58028" s="192"/>
    </row>
    <row r="58029" spans="9:10" ht="15.75">
      <c r="I58029" s="192"/>
      <c r="J58029" s="192"/>
    </row>
    <row r="58030" spans="9:10" ht="15.75">
      <c r="I58030" s="192"/>
      <c r="J58030" s="192"/>
    </row>
    <row r="58031" spans="9:10" ht="15.75">
      <c r="I58031" s="192"/>
      <c r="J58031" s="192"/>
    </row>
    <row r="58032" spans="9:10" ht="15.75">
      <c r="I58032" s="192"/>
      <c r="J58032" s="192"/>
    </row>
    <row r="58033" spans="9:10" ht="15.75">
      <c r="I58033" s="192"/>
      <c r="J58033" s="192"/>
    </row>
    <row r="58034" spans="9:10" ht="15.75">
      <c r="I58034" s="192"/>
      <c r="J58034" s="192"/>
    </row>
    <row r="58035" spans="9:10" ht="15.75">
      <c r="I58035" s="192"/>
      <c r="J58035" s="192"/>
    </row>
    <row r="58036" spans="9:10" ht="15.75">
      <c r="I58036" s="192"/>
      <c r="J58036" s="192"/>
    </row>
    <row r="58037" spans="9:10" ht="15.75">
      <c r="I58037" s="192"/>
      <c r="J58037" s="192"/>
    </row>
    <row r="58038" spans="9:10" ht="15.75">
      <c r="I58038" s="192"/>
      <c r="J58038" s="192"/>
    </row>
    <row r="58039" spans="9:10" ht="15.75">
      <c r="I58039" s="192"/>
      <c r="J58039" s="192"/>
    </row>
    <row r="58040" spans="9:10" ht="15.75">
      <c r="I58040" s="192"/>
      <c r="J58040" s="192"/>
    </row>
    <row r="58041" spans="9:10" ht="15.75">
      <c r="I58041" s="192"/>
      <c r="J58041" s="192"/>
    </row>
    <row r="58042" spans="9:10" ht="15.75">
      <c r="I58042" s="192"/>
      <c r="J58042" s="192"/>
    </row>
    <row r="58043" spans="9:10" ht="15.75">
      <c r="I58043" s="192"/>
      <c r="J58043" s="192"/>
    </row>
    <row r="58044" spans="9:10" ht="15.75">
      <c r="I58044" s="192"/>
      <c r="J58044" s="192"/>
    </row>
    <row r="58045" spans="9:10" ht="15.75">
      <c r="I58045" s="192"/>
      <c r="J58045" s="192"/>
    </row>
    <row r="58046" spans="9:10" ht="15.75">
      <c r="I58046" s="192"/>
      <c r="J58046" s="192"/>
    </row>
    <row r="58047" spans="9:10" ht="15.75">
      <c r="I58047" s="192"/>
      <c r="J58047" s="192"/>
    </row>
    <row r="58048" spans="9:10" ht="15.75">
      <c r="I58048" s="192"/>
      <c r="J58048" s="192"/>
    </row>
    <row r="58049" spans="9:10" ht="15.75">
      <c r="I58049" s="192"/>
      <c r="J58049" s="192"/>
    </row>
    <row r="58050" spans="9:10" ht="15.75">
      <c r="I58050" s="192"/>
      <c r="J58050" s="192"/>
    </row>
    <row r="58051" spans="9:10" ht="15.75">
      <c r="I58051" s="192"/>
      <c r="J58051" s="192"/>
    </row>
    <row r="58052" spans="9:10" ht="15.75">
      <c r="I58052" s="192"/>
      <c r="J58052" s="192"/>
    </row>
    <row r="58053" spans="9:10" ht="15.75">
      <c r="I58053" s="192"/>
      <c r="J58053" s="192"/>
    </row>
    <row r="58054" spans="9:10" ht="15.75">
      <c r="I58054" s="192"/>
      <c r="J58054" s="192"/>
    </row>
    <row r="58055" spans="9:10" ht="15.75">
      <c r="I58055" s="192"/>
      <c r="J58055" s="192"/>
    </row>
    <row r="58056" spans="9:10" ht="15.75">
      <c r="I58056" s="192"/>
      <c r="J58056" s="192"/>
    </row>
    <row r="58057" spans="9:10" ht="15.75">
      <c r="I58057" s="192"/>
      <c r="J58057" s="192"/>
    </row>
    <row r="58058" spans="9:10" ht="15.75">
      <c r="I58058" s="192"/>
      <c r="J58058" s="192"/>
    </row>
    <row r="58059" spans="9:10" ht="15.75">
      <c r="I58059" s="192"/>
      <c r="J58059" s="192"/>
    </row>
    <row r="58060" spans="9:10" ht="15.75">
      <c r="I58060" s="192"/>
      <c r="J58060" s="192"/>
    </row>
    <row r="58061" spans="9:10" ht="15.75">
      <c r="I58061" s="192"/>
      <c r="J58061" s="192"/>
    </row>
    <row r="58062" spans="9:10" ht="15.75">
      <c r="I58062" s="192"/>
      <c r="J58062" s="192"/>
    </row>
    <row r="58063" spans="9:10" ht="15.75">
      <c r="I58063" s="192"/>
      <c r="J58063" s="192"/>
    </row>
    <row r="58064" spans="9:10" ht="15.75">
      <c r="I58064" s="192"/>
      <c r="J58064" s="192"/>
    </row>
    <row r="58065" spans="9:10" ht="15.75">
      <c r="I58065" s="192"/>
      <c r="J58065" s="192"/>
    </row>
    <row r="58066" spans="9:10" ht="15.75">
      <c r="I58066" s="192"/>
      <c r="J58066" s="192"/>
    </row>
    <row r="58067" spans="9:10" ht="15.75">
      <c r="I58067" s="192"/>
      <c r="J58067" s="192"/>
    </row>
    <row r="58068" spans="9:10" ht="15.75">
      <c r="I58068" s="192"/>
      <c r="J58068" s="192"/>
    </row>
    <row r="58069" spans="9:10" ht="15.75">
      <c r="I58069" s="192"/>
      <c r="J58069" s="192"/>
    </row>
    <row r="58070" spans="9:10" ht="15.75">
      <c r="I58070" s="192"/>
      <c r="J58070" s="192"/>
    </row>
    <row r="58071" spans="9:10" ht="15.75">
      <c r="I58071" s="192"/>
      <c r="J58071" s="192"/>
    </row>
    <row r="58072" spans="9:10" ht="15.75">
      <c r="I58072" s="192"/>
      <c r="J58072" s="192"/>
    </row>
    <row r="58073" spans="9:10" ht="15.75">
      <c r="I58073" s="192"/>
      <c r="J58073" s="192"/>
    </row>
    <row r="58074" spans="9:10" ht="15.75">
      <c r="I58074" s="192"/>
      <c r="J58074" s="192"/>
    </row>
    <row r="58075" spans="9:10" ht="15.75">
      <c r="I58075" s="192"/>
      <c r="J58075" s="192"/>
    </row>
    <row r="58076" spans="9:10" ht="15.75">
      <c r="I58076" s="192"/>
      <c r="J58076" s="192"/>
    </row>
    <row r="58077" spans="9:10" ht="15.75">
      <c r="I58077" s="192"/>
      <c r="J58077" s="192"/>
    </row>
    <row r="58078" spans="9:10" ht="15.75">
      <c r="I58078" s="192"/>
      <c r="J58078" s="192"/>
    </row>
    <row r="58079" spans="9:10" ht="15.75">
      <c r="I58079" s="192"/>
      <c r="J58079" s="192"/>
    </row>
    <row r="58080" spans="9:10" ht="15.75">
      <c r="I58080" s="192"/>
      <c r="J58080" s="192"/>
    </row>
    <row r="58081" spans="9:10" ht="15.75">
      <c r="I58081" s="192"/>
      <c r="J58081" s="192"/>
    </row>
    <row r="58082" spans="9:10" ht="15.75">
      <c r="I58082" s="192"/>
      <c r="J58082" s="192"/>
    </row>
    <row r="58083" spans="9:10" ht="15.75">
      <c r="I58083" s="192"/>
      <c r="J58083" s="192"/>
    </row>
    <row r="58084" spans="9:10" ht="15.75">
      <c r="I58084" s="192"/>
      <c r="J58084" s="192"/>
    </row>
    <row r="58085" spans="9:10" ht="15.75">
      <c r="I58085" s="192"/>
      <c r="J58085" s="192"/>
    </row>
    <row r="58086" spans="9:10" ht="15.75">
      <c r="I58086" s="192"/>
      <c r="J58086" s="192"/>
    </row>
    <row r="58087" spans="9:10" ht="15.75">
      <c r="I58087" s="192"/>
      <c r="J58087" s="192"/>
    </row>
    <row r="58088" spans="9:10" ht="15.75">
      <c r="I58088" s="192"/>
      <c r="J58088" s="192"/>
    </row>
    <row r="58089" spans="9:10" ht="15.75">
      <c r="I58089" s="192"/>
      <c r="J58089" s="192"/>
    </row>
    <row r="58090" spans="9:10" ht="15.75">
      <c r="I58090" s="192"/>
      <c r="J58090" s="192"/>
    </row>
    <row r="58091" spans="9:10" ht="15.75">
      <c r="I58091" s="192"/>
      <c r="J58091" s="192"/>
    </row>
    <row r="58092" spans="9:10" ht="15.75">
      <c r="I58092" s="192"/>
      <c r="J58092" s="192"/>
    </row>
    <row r="58093" spans="9:10" ht="15.75">
      <c r="I58093" s="192"/>
      <c r="J58093" s="192"/>
    </row>
    <row r="58094" spans="9:10" ht="15.75">
      <c r="I58094" s="192"/>
      <c r="J58094" s="192"/>
    </row>
    <row r="58095" spans="9:10" ht="15.75">
      <c r="I58095" s="192"/>
      <c r="J58095" s="192"/>
    </row>
    <row r="58096" spans="9:10" ht="15.75">
      <c r="I58096" s="192"/>
      <c r="J58096" s="192"/>
    </row>
    <row r="58097" spans="9:10" ht="15.75">
      <c r="I58097" s="192"/>
      <c r="J58097" s="192"/>
    </row>
    <row r="58098" spans="9:10" ht="15.75">
      <c r="I58098" s="192"/>
      <c r="J58098" s="192"/>
    </row>
    <row r="58099" spans="9:10" ht="15.75">
      <c r="I58099" s="192"/>
      <c r="J58099" s="192"/>
    </row>
    <row r="58100" spans="9:10" ht="15.75">
      <c r="I58100" s="192"/>
      <c r="J58100" s="192"/>
    </row>
    <row r="58101" spans="9:10" ht="15.75">
      <c r="I58101" s="192"/>
      <c r="J58101" s="192"/>
    </row>
    <row r="58102" spans="9:10" ht="15.75">
      <c r="I58102" s="192"/>
      <c r="J58102" s="192"/>
    </row>
    <row r="58103" spans="9:10" ht="15.75">
      <c r="I58103" s="192"/>
      <c r="J58103" s="192"/>
    </row>
    <row r="58104" spans="9:10" ht="15.75">
      <c r="I58104" s="192"/>
      <c r="J58104" s="192"/>
    </row>
    <row r="58105" spans="9:10" ht="15.75">
      <c r="I58105" s="192"/>
      <c r="J58105" s="192"/>
    </row>
    <row r="58106" spans="9:10" ht="15.75">
      <c r="I58106" s="192"/>
      <c r="J58106" s="192"/>
    </row>
    <row r="58107" spans="9:10" ht="15.75">
      <c r="I58107" s="192"/>
      <c r="J58107" s="192"/>
    </row>
    <row r="58108" spans="9:10" ht="15.75">
      <c r="I58108" s="192"/>
      <c r="J58108" s="192"/>
    </row>
    <row r="58109" spans="9:10" ht="15.75">
      <c r="I58109" s="192"/>
      <c r="J58109" s="192"/>
    </row>
    <row r="58110" spans="9:10" ht="15.75">
      <c r="I58110" s="192"/>
      <c r="J58110" s="192"/>
    </row>
    <row r="58111" spans="9:10" ht="15.75">
      <c r="I58111" s="192"/>
      <c r="J58111" s="192"/>
    </row>
    <row r="58112" spans="9:10" ht="15.75">
      <c r="I58112" s="192"/>
      <c r="J58112" s="192"/>
    </row>
    <row r="58113" spans="9:10" ht="15.75">
      <c r="I58113" s="192"/>
      <c r="J58113" s="192"/>
    </row>
    <row r="58114" spans="9:10" ht="15.75">
      <c r="I58114" s="192"/>
      <c r="J58114" s="192"/>
    </row>
    <row r="58115" spans="9:10" ht="15.75">
      <c r="I58115" s="192"/>
      <c r="J58115" s="192"/>
    </row>
    <row r="58116" spans="9:10" ht="15.75">
      <c r="I58116" s="192"/>
      <c r="J58116" s="192"/>
    </row>
    <row r="58117" spans="9:10" ht="15.75">
      <c r="I58117" s="192"/>
      <c r="J58117" s="192"/>
    </row>
    <row r="58118" spans="9:10" ht="15.75">
      <c r="I58118" s="192"/>
      <c r="J58118" s="192"/>
    </row>
    <row r="58119" spans="9:10" ht="15.75">
      <c r="I58119" s="192"/>
      <c r="J58119" s="192"/>
    </row>
    <row r="58120" spans="9:10" ht="15.75">
      <c r="I58120" s="192"/>
      <c r="J58120" s="192"/>
    </row>
    <row r="58121" spans="9:10" ht="15.75">
      <c r="I58121" s="192"/>
      <c r="J58121" s="192"/>
    </row>
    <row r="58122" spans="9:10" ht="15.75">
      <c r="I58122" s="192"/>
      <c r="J58122" s="192"/>
    </row>
    <row r="58123" spans="9:10" ht="15.75">
      <c r="I58123" s="192"/>
      <c r="J58123" s="192"/>
    </row>
    <row r="58124" spans="9:10" ht="15.75">
      <c r="I58124" s="192"/>
      <c r="J58124" s="192"/>
    </row>
    <row r="58125" spans="9:10" ht="15.75">
      <c r="I58125" s="192"/>
      <c r="J58125" s="192"/>
    </row>
    <row r="58126" spans="9:10" ht="15.75">
      <c r="I58126" s="192"/>
      <c r="J58126" s="192"/>
    </row>
    <row r="58127" spans="9:10" ht="15.75">
      <c r="I58127" s="192"/>
      <c r="J58127" s="192"/>
    </row>
    <row r="58128" spans="9:10" ht="15.75">
      <c r="I58128" s="192"/>
      <c r="J58128" s="192"/>
    </row>
    <row r="58129" spans="9:10" ht="15.75">
      <c r="I58129" s="192"/>
      <c r="J58129" s="192"/>
    </row>
    <row r="58130" spans="9:10" ht="15.75">
      <c r="I58130" s="192"/>
      <c r="J58130" s="192"/>
    </row>
    <row r="58131" spans="9:10" ht="15.75">
      <c r="I58131" s="192"/>
      <c r="J58131" s="192"/>
    </row>
    <row r="58132" spans="9:10" ht="15.75">
      <c r="I58132" s="192"/>
      <c r="J58132" s="192"/>
    </row>
    <row r="58133" spans="9:10" ht="15.75">
      <c r="I58133" s="192"/>
      <c r="J58133" s="192"/>
    </row>
    <row r="58134" spans="9:10" ht="15.75">
      <c r="I58134" s="192"/>
      <c r="J58134" s="192"/>
    </row>
    <row r="58135" spans="9:10" ht="15.75">
      <c r="I58135" s="192"/>
      <c r="J58135" s="192"/>
    </row>
    <row r="58136" spans="9:10" ht="15.75">
      <c r="I58136" s="192"/>
      <c r="J58136" s="192"/>
    </row>
    <row r="58137" spans="9:10" ht="15.75">
      <c r="I58137" s="192"/>
      <c r="J58137" s="192"/>
    </row>
    <row r="58138" spans="9:10" ht="15.75">
      <c r="I58138" s="192"/>
      <c r="J58138" s="192"/>
    </row>
    <row r="58139" spans="9:10" ht="15.75">
      <c r="I58139" s="192"/>
      <c r="J58139" s="192"/>
    </row>
    <row r="58140" spans="9:10" ht="15.75">
      <c r="I58140" s="192"/>
      <c r="J58140" s="192"/>
    </row>
    <row r="58141" spans="9:10" ht="15.75">
      <c r="I58141" s="192"/>
      <c r="J58141" s="192"/>
    </row>
    <row r="58142" spans="9:10" ht="15.75">
      <c r="I58142" s="192"/>
      <c r="J58142" s="192"/>
    </row>
    <row r="58143" spans="9:10" ht="15.75">
      <c r="I58143" s="192"/>
      <c r="J58143" s="192"/>
    </row>
    <row r="58144" spans="9:10" ht="15.75">
      <c r="I58144" s="192"/>
      <c r="J58144" s="192"/>
    </row>
    <row r="58145" spans="9:10" ht="15.75">
      <c r="I58145" s="192"/>
      <c r="J58145" s="192"/>
    </row>
    <row r="58146" spans="9:10" ht="15.75">
      <c r="I58146" s="192"/>
      <c r="J58146" s="192"/>
    </row>
    <row r="58147" spans="9:10" ht="15.75">
      <c r="I58147" s="192"/>
      <c r="J58147" s="192"/>
    </row>
    <row r="58148" spans="9:10" ht="15.75">
      <c r="I58148" s="192"/>
      <c r="J58148" s="192"/>
    </row>
    <row r="58149" spans="9:10" ht="15.75">
      <c r="I58149" s="192"/>
      <c r="J58149" s="192"/>
    </row>
    <row r="58150" spans="9:10" ht="15.75">
      <c r="I58150" s="192"/>
      <c r="J58150" s="192"/>
    </row>
    <row r="58151" spans="9:10" ht="15.75">
      <c r="I58151" s="192"/>
      <c r="J58151" s="192"/>
    </row>
    <row r="58152" spans="9:10" ht="15.75">
      <c r="I58152" s="192"/>
      <c r="J58152" s="192"/>
    </row>
    <row r="58153" spans="9:10" ht="15.75">
      <c r="I58153" s="192"/>
      <c r="J58153" s="192"/>
    </row>
    <row r="58154" spans="9:10" ht="15.75">
      <c r="I58154" s="192"/>
      <c r="J58154" s="192"/>
    </row>
    <row r="58155" spans="9:10" ht="15.75">
      <c r="I58155" s="192"/>
      <c r="J58155" s="192"/>
    </row>
    <row r="58156" spans="9:10" ht="15.75">
      <c r="I58156" s="192"/>
      <c r="J58156" s="192"/>
    </row>
    <row r="58157" spans="9:10" ht="15.75">
      <c r="I58157" s="192"/>
      <c r="J58157" s="192"/>
    </row>
    <row r="58158" spans="9:10" ht="15.75">
      <c r="I58158" s="192"/>
      <c r="J58158" s="192"/>
    </row>
    <row r="58159" spans="9:10" ht="15.75">
      <c r="I58159" s="192"/>
      <c r="J58159" s="192"/>
    </row>
    <row r="58160" spans="9:10" ht="15.75">
      <c r="I58160" s="192"/>
      <c r="J58160" s="192"/>
    </row>
    <row r="58161" spans="9:10" ht="15.75">
      <c r="I58161" s="192"/>
      <c r="J58161" s="192"/>
    </row>
    <row r="58162" spans="9:10" ht="15.75">
      <c r="I58162" s="192"/>
      <c r="J58162" s="192"/>
    </row>
    <row r="58163" spans="9:10" ht="15.75">
      <c r="I58163" s="192"/>
      <c r="J58163" s="192"/>
    </row>
    <row r="58164" spans="9:10" ht="15.75">
      <c r="I58164" s="192"/>
      <c r="J58164" s="192"/>
    </row>
    <row r="58165" spans="9:10" ht="15.75">
      <c r="I58165" s="192"/>
      <c r="J58165" s="192"/>
    </row>
    <row r="58166" spans="9:10" ht="15.75">
      <c r="I58166" s="192"/>
      <c r="J58166" s="192"/>
    </row>
    <row r="58167" spans="9:10" ht="15.75">
      <c r="I58167" s="192"/>
      <c r="J58167" s="192"/>
    </row>
    <row r="58168" spans="9:10" ht="15.75">
      <c r="I58168" s="192"/>
      <c r="J58168" s="192"/>
    </row>
    <row r="58169" spans="9:10" ht="15.75">
      <c r="I58169" s="192"/>
      <c r="J58169" s="192"/>
    </row>
    <row r="58170" spans="9:10" ht="15.75">
      <c r="I58170" s="192"/>
      <c r="J58170" s="192"/>
    </row>
    <row r="58171" spans="9:10" ht="15.75">
      <c r="I58171" s="192"/>
      <c r="J58171" s="192"/>
    </row>
    <row r="58172" spans="9:10" ht="15.75">
      <c r="I58172" s="192"/>
      <c r="J58172" s="192"/>
    </row>
    <row r="58173" spans="9:10" ht="15.75">
      <c r="I58173" s="192"/>
      <c r="J58173" s="192"/>
    </row>
    <row r="58174" spans="9:10" ht="15.75">
      <c r="I58174" s="192"/>
      <c r="J58174" s="192"/>
    </row>
    <row r="58175" spans="9:10" ht="15.75">
      <c r="I58175" s="192"/>
      <c r="J58175" s="192"/>
    </row>
    <row r="58176" spans="9:10" ht="15.75">
      <c r="I58176" s="192"/>
      <c r="J58176" s="192"/>
    </row>
    <row r="58177" spans="9:10" ht="15.75">
      <c r="I58177" s="192"/>
      <c r="J58177" s="192"/>
    </row>
    <row r="58178" spans="9:10" ht="15.75">
      <c r="I58178" s="192"/>
      <c r="J58178" s="192"/>
    </row>
    <row r="58179" spans="9:10" ht="15.75">
      <c r="I58179" s="192"/>
      <c r="J58179" s="192"/>
    </row>
    <row r="58180" spans="9:10" ht="15.75">
      <c r="I58180" s="192"/>
      <c r="J58180" s="192"/>
    </row>
    <row r="58181" spans="9:10" ht="15.75">
      <c r="I58181" s="192"/>
      <c r="J58181" s="192"/>
    </row>
    <row r="58182" spans="9:10" ht="15.75">
      <c r="I58182" s="192"/>
      <c r="J58182" s="192"/>
    </row>
    <row r="58183" spans="9:10" ht="15.75">
      <c r="I58183" s="192"/>
      <c r="J58183" s="192"/>
    </row>
    <row r="58184" spans="9:10" ht="15.75">
      <c r="I58184" s="192"/>
      <c r="J58184" s="192"/>
    </row>
    <row r="58185" spans="9:10" ht="15.75">
      <c r="I58185" s="192"/>
      <c r="J58185" s="192"/>
    </row>
    <row r="58186" spans="9:10" ht="15.75">
      <c r="I58186" s="192"/>
      <c r="J58186" s="192"/>
    </row>
    <row r="58187" spans="9:10" ht="15.75">
      <c r="I58187" s="192"/>
      <c r="J58187" s="192"/>
    </row>
    <row r="58188" spans="9:10" ht="15.75">
      <c r="I58188" s="192"/>
      <c r="J58188" s="192"/>
    </row>
    <row r="58189" spans="9:10" ht="15.75">
      <c r="I58189" s="192"/>
      <c r="J58189" s="192"/>
    </row>
    <row r="58190" spans="9:10" ht="15.75">
      <c r="I58190" s="192"/>
      <c r="J58190" s="192"/>
    </row>
    <row r="58191" spans="9:10" ht="15.75">
      <c r="I58191" s="192"/>
      <c r="J58191" s="192"/>
    </row>
    <row r="58192" spans="9:10" ht="15.75">
      <c r="I58192" s="192"/>
      <c r="J58192" s="192"/>
    </row>
    <row r="58193" spans="9:10" ht="15.75">
      <c r="I58193" s="192"/>
      <c r="J58193" s="192"/>
    </row>
    <row r="58194" spans="9:10" ht="15.75">
      <c r="I58194" s="192"/>
      <c r="J58194" s="192"/>
    </row>
    <row r="58195" spans="9:10" ht="15.75">
      <c r="I58195" s="192"/>
      <c r="J58195" s="192"/>
    </row>
    <row r="58196" spans="9:10" ht="15.75">
      <c r="I58196" s="192"/>
      <c r="J58196" s="192"/>
    </row>
    <row r="58197" spans="9:10" ht="15.75">
      <c r="I58197" s="192"/>
      <c r="J58197" s="192"/>
    </row>
    <row r="58198" spans="9:10" ht="15.75">
      <c r="I58198" s="192"/>
      <c r="J58198" s="192"/>
    </row>
    <row r="58199" spans="9:10" ht="15.75">
      <c r="I58199" s="192"/>
      <c r="J58199" s="192"/>
    </row>
    <row r="58200" spans="9:10" ht="15.75">
      <c r="I58200" s="192"/>
      <c r="J58200" s="192"/>
    </row>
    <row r="58201" spans="9:10" ht="15.75">
      <c r="I58201" s="192"/>
      <c r="J58201" s="192"/>
    </row>
    <row r="58202" spans="9:10" ht="15.75">
      <c r="I58202" s="192"/>
      <c r="J58202" s="192"/>
    </row>
    <row r="58203" spans="9:10" ht="15.75">
      <c r="I58203" s="192"/>
      <c r="J58203" s="192"/>
    </row>
    <row r="58204" spans="9:10" ht="15.75">
      <c r="I58204" s="192"/>
      <c r="J58204" s="192"/>
    </row>
    <row r="58205" spans="9:10" ht="15.75">
      <c r="I58205" s="192"/>
      <c r="J58205" s="192"/>
    </row>
    <row r="58206" spans="9:10" ht="15.75">
      <c r="I58206" s="192"/>
      <c r="J58206" s="192"/>
    </row>
    <row r="58207" spans="9:10" ht="15.75">
      <c r="I58207" s="192"/>
      <c r="J58207" s="192"/>
    </row>
    <row r="58208" spans="9:10" ht="15.75">
      <c r="I58208" s="192"/>
      <c r="J58208" s="192"/>
    </row>
    <row r="58209" spans="9:10" ht="15.75">
      <c r="I58209" s="192"/>
      <c r="J58209" s="192"/>
    </row>
    <row r="58210" spans="9:10" ht="15.75">
      <c r="I58210" s="192"/>
      <c r="J58210" s="192"/>
    </row>
    <row r="58211" spans="9:10" ht="15.75">
      <c r="I58211" s="192"/>
      <c r="J58211" s="192"/>
    </row>
    <row r="58212" spans="9:10" ht="15.75">
      <c r="I58212" s="192"/>
      <c r="J58212" s="192"/>
    </row>
    <row r="58213" spans="9:10" ht="15.75">
      <c r="I58213" s="192"/>
      <c r="J58213" s="192"/>
    </row>
    <row r="58214" spans="9:10" ht="15.75">
      <c r="I58214" s="192"/>
      <c r="J58214" s="192"/>
    </row>
    <row r="58215" spans="9:10" ht="15.75">
      <c r="I58215" s="192"/>
      <c r="J58215" s="192"/>
    </row>
    <row r="58216" spans="9:10" ht="15.75">
      <c r="I58216" s="192"/>
      <c r="J58216" s="192"/>
    </row>
    <row r="58217" spans="9:10" ht="15.75">
      <c r="I58217" s="192"/>
      <c r="J58217" s="192"/>
    </row>
    <row r="58218" spans="9:10" ht="15.75">
      <c r="I58218" s="192"/>
      <c r="J58218" s="192"/>
    </row>
    <row r="58219" spans="9:10" ht="15.75">
      <c r="I58219" s="192"/>
      <c r="J58219" s="192"/>
    </row>
    <row r="58220" spans="9:10" ht="15.75">
      <c r="I58220" s="192"/>
      <c r="J58220" s="192"/>
    </row>
    <row r="58221" spans="9:10" ht="15.75">
      <c r="I58221" s="192"/>
      <c r="J58221" s="192"/>
    </row>
    <row r="58222" spans="9:10" ht="15.75">
      <c r="I58222" s="192"/>
      <c r="J58222" s="192"/>
    </row>
    <row r="58223" spans="9:10" ht="15.75">
      <c r="I58223" s="192"/>
      <c r="J58223" s="192"/>
    </row>
    <row r="58224" spans="9:10" ht="15.75">
      <c r="I58224" s="192"/>
      <c r="J58224" s="192"/>
    </row>
    <row r="58225" spans="9:10" ht="15.75">
      <c r="I58225" s="192"/>
      <c r="J58225" s="192"/>
    </row>
    <row r="58226" spans="9:10" ht="15.75">
      <c r="I58226" s="192"/>
      <c r="J58226" s="192"/>
    </row>
    <row r="58227" spans="9:10" ht="15.75">
      <c r="I58227" s="192"/>
      <c r="J58227" s="192"/>
    </row>
    <row r="58228" spans="9:10" ht="15.75">
      <c r="I58228" s="192"/>
      <c r="J58228" s="192"/>
    </row>
    <row r="58229" spans="9:10" ht="15.75">
      <c r="I58229" s="192"/>
      <c r="J58229" s="192"/>
    </row>
    <row r="58230" spans="9:10" ht="15.75">
      <c r="I58230" s="192"/>
      <c r="J58230" s="192"/>
    </row>
    <row r="58231" spans="9:10" ht="15.75">
      <c r="I58231" s="192"/>
      <c r="J58231" s="192"/>
    </row>
    <row r="58232" spans="9:10" ht="15.75">
      <c r="I58232" s="192"/>
      <c r="J58232" s="192"/>
    </row>
    <row r="58233" spans="9:10" ht="15.75">
      <c r="I58233" s="192"/>
      <c r="J58233" s="192"/>
    </row>
    <row r="58234" spans="9:10" ht="15.75">
      <c r="I58234" s="192"/>
      <c r="J58234" s="192"/>
    </row>
    <row r="58235" spans="9:10" ht="15.75">
      <c r="I58235" s="192"/>
      <c r="J58235" s="192"/>
    </row>
    <row r="58236" spans="9:10" ht="15.75">
      <c r="I58236" s="192"/>
      <c r="J58236" s="192"/>
    </row>
    <row r="58237" spans="9:10" ht="15.75">
      <c r="I58237" s="192"/>
      <c r="J58237" s="192"/>
    </row>
    <row r="58238" spans="9:10" ht="15.75">
      <c r="I58238" s="192"/>
      <c r="J58238" s="192"/>
    </row>
    <row r="58239" spans="9:10" ht="15.75">
      <c r="I58239" s="192"/>
      <c r="J58239" s="192"/>
    </row>
    <row r="58240" spans="9:10" ht="15.75">
      <c r="I58240" s="192"/>
      <c r="J58240" s="192"/>
    </row>
    <row r="58241" spans="9:10" ht="15.75">
      <c r="I58241" s="192"/>
      <c r="J58241" s="192"/>
    </row>
    <row r="58242" spans="9:10" ht="15.75">
      <c r="I58242" s="192"/>
      <c r="J58242" s="192"/>
    </row>
    <row r="58243" spans="9:10" ht="15.75">
      <c r="I58243" s="192"/>
      <c r="J58243" s="192"/>
    </row>
    <row r="58244" spans="9:10" ht="15.75">
      <c r="I58244" s="192"/>
      <c r="J58244" s="192"/>
    </row>
    <row r="58245" spans="9:10" ht="15.75">
      <c r="I58245" s="192"/>
      <c r="J58245" s="192"/>
    </row>
    <row r="58246" spans="9:10" ht="15.75">
      <c r="I58246" s="192"/>
      <c r="J58246" s="192"/>
    </row>
    <row r="58247" spans="9:10" ht="15.75">
      <c r="I58247" s="192"/>
      <c r="J58247" s="192"/>
    </row>
    <row r="58248" spans="9:10" ht="15.75">
      <c r="I58248" s="192"/>
      <c r="J58248" s="192"/>
    </row>
    <row r="58249" spans="9:10" ht="15.75">
      <c r="I58249" s="192"/>
      <c r="J58249" s="192"/>
    </row>
    <row r="58250" spans="9:10" ht="15.75">
      <c r="I58250" s="192"/>
      <c r="J58250" s="192"/>
    </row>
    <row r="58251" spans="9:10" ht="15.75">
      <c r="I58251" s="192"/>
      <c r="J58251" s="192"/>
    </row>
    <row r="58252" spans="9:10" ht="15.75">
      <c r="I58252" s="192"/>
      <c r="J58252" s="192"/>
    </row>
    <row r="58253" spans="9:10" ht="15.75">
      <c r="I58253" s="192"/>
      <c r="J58253" s="192"/>
    </row>
    <row r="58254" spans="9:10" ht="15.75">
      <c r="I58254" s="192"/>
      <c r="J58254" s="192"/>
    </row>
    <row r="58255" spans="9:10" ht="15.75">
      <c r="I58255" s="192"/>
      <c r="J58255" s="192"/>
    </row>
    <row r="58256" spans="9:10" ht="15.75">
      <c r="I58256" s="192"/>
      <c r="J58256" s="192"/>
    </row>
    <row r="58257" spans="9:10" ht="15.75">
      <c r="I58257" s="192"/>
      <c r="J58257" s="192"/>
    </row>
    <row r="58258" spans="9:10" ht="15.75">
      <c r="I58258" s="192"/>
      <c r="J58258" s="192"/>
    </row>
    <row r="58259" spans="9:10" ht="15.75">
      <c r="I58259" s="192"/>
      <c r="J58259" s="192"/>
    </row>
    <row r="58260" spans="9:10" ht="15.75">
      <c r="I58260" s="192"/>
      <c r="J58260" s="192"/>
    </row>
    <row r="58261" spans="9:10" ht="15.75">
      <c r="I58261" s="192"/>
      <c r="J58261" s="192"/>
    </row>
    <row r="58262" spans="9:10" ht="15.75">
      <c r="I58262" s="192"/>
      <c r="J58262" s="192"/>
    </row>
    <row r="58263" spans="9:10" ht="15.75">
      <c r="I58263" s="192"/>
      <c r="J58263" s="192"/>
    </row>
    <row r="58264" spans="9:10" ht="15.75">
      <c r="I58264" s="192"/>
      <c r="J58264" s="192"/>
    </row>
    <row r="58265" spans="9:10" ht="15.75">
      <c r="I58265" s="192"/>
      <c r="J58265" s="192"/>
    </row>
    <row r="58266" spans="9:10" ht="15.75">
      <c r="I58266" s="192"/>
      <c r="J58266" s="192"/>
    </row>
    <row r="58267" spans="9:10" ht="15.75">
      <c r="I58267" s="192"/>
      <c r="J58267" s="192"/>
    </row>
    <row r="58268" spans="9:10" ht="15.75">
      <c r="I58268" s="192"/>
      <c r="J58268" s="192"/>
    </row>
    <row r="58269" spans="9:10" ht="15.75">
      <c r="I58269" s="192"/>
      <c r="J58269" s="192"/>
    </row>
    <row r="58270" spans="9:10" ht="15.75">
      <c r="I58270" s="192"/>
      <c r="J58270" s="192"/>
    </row>
    <row r="58271" spans="9:10" ht="15.75">
      <c r="I58271" s="192"/>
      <c r="J58271" s="192"/>
    </row>
    <row r="58272" spans="9:10" ht="15.75">
      <c r="I58272" s="192"/>
      <c r="J58272" s="192"/>
    </row>
    <row r="58273" spans="9:10" ht="15.75">
      <c r="I58273" s="192"/>
      <c r="J58273" s="192"/>
    </row>
    <row r="58274" spans="9:10" ht="15.75">
      <c r="I58274" s="192"/>
      <c r="J58274" s="192"/>
    </row>
    <row r="58275" spans="9:10" ht="15.75">
      <c r="I58275" s="192"/>
      <c r="J58275" s="192"/>
    </row>
    <row r="58276" spans="9:10" ht="15.75">
      <c r="I58276" s="192"/>
      <c r="J58276" s="192"/>
    </row>
    <row r="58277" spans="9:10" ht="15.75">
      <c r="I58277" s="192"/>
      <c r="J58277" s="192"/>
    </row>
    <row r="58278" spans="9:10" ht="15.75">
      <c r="I58278" s="192"/>
      <c r="J58278" s="192"/>
    </row>
    <row r="58279" spans="9:10" ht="15.75">
      <c r="I58279" s="192"/>
      <c r="J58279" s="192"/>
    </row>
    <row r="58280" spans="9:10" ht="15.75">
      <c r="I58280" s="192"/>
      <c r="J58280" s="192"/>
    </row>
    <row r="58281" spans="9:10" ht="15.75">
      <c r="I58281" s="192"/>
      <c r="J58281" s="192"/>
    </row>
    <row r="58282" spans="9:10" ht="15.75">
      <c r="I58282" s="192"/>
      <c r="J58282" s="192"/>
    </row>
    <row r="58283" spans="9:10" ht="15.75">
      <c r="I58283" s="192"/>
      <c r="J58283" s="192"/>
    </row>
    <row r="58284" spans="9:10" ht="15.75">
      <c r="I58284" s="192"/>
      <c r="J58284" s="192"/>
    </row>
    <row r="58285" spans="9:10" ht="15.75">
      <c r="I58285" s="192"/>
      <c r="J58285" s="192"/>
    </row>
    <row r="58286" spans="9:10" ht="15.75">
      <c r="I58286" s="192"/>
      <c r="J58286" s="192"/>
    </row>
    <row r="58287" spans="9:10" ht="15.75">
      <c r="I58287" s="192"/>
      <c r="J58287" s="192"/>
    </row>
    <row r="58288" spans="9:10" ht="15.75">
      <c r="I58288" s="192"/>
      <c r="J58288" s="192"/>
    </row>
    <row r="58289" spans="9:10" ht="15.75">
      <c r="I58289" s="192"/>
      <c r="J58289" s="192"/>
    </row>
    <row r="58290" spans="9:10" ht="15.75">
      <c r="I58290" s="192"/>
      <c r="J58290" s="192"/>
    </row>
    <row r="58291" spans="9:10" ht="15.75">
      <c r="I58291" s="192"/>
      <c r="J58291" s="192"/>
    </row>
    <row r="58292" spans="9:10" ht="15.75">
      <c r="I58292" s="192"/>
      <c r="J58292" s="192"/>
    </row>
    <row r="58293" spans="9:10" ht="15.75">
      <c r="I58293" s="192"/>
      <c r="J58293" s="192"/>
    </row>
    <row r="58294" spans="9:10" ht="15.75">
      <c r="I58294" s="192"/>
      <c r="J58294" s="192"/>
    </row>
    <row r="58295" spans="9:10" ht="15.75">
      <c r="I58295" s="192"/>
      <c r="J58295" s="192"/>
    </row>
    <row r="58296" spans="9:10" ht="15.75">
      <c r="I58296" s="192"/>
      <c r="J58296" s="192"/>
    </row>
    <row r="58297" spans="9:10" ht="15.75">
      <c r="I58297" s="192"/>
      <c r="J58297" s="192"/>
    </row>
    <row r="58298" spans="9:10" ht="15.75">
      <c r="I58298" s="192"/>
      <c r="J58298" s="192"/>
    </row>
    <row r="58299" spans="9:10" ht="15.75">
      <c r="I58299" s="192"/>
      <c r="J58299" s="192"/>
    </row>
    <row r="58300" spans="9:10" ht="15.75">
      <c r="I58300" s="192"/>
      <c r="J58300" s="192"/>
    </row>
    <row r="58301" spans="9:10" ht="15.75">
      <c r="I58301" s="192"/>
      <c r="J58301" s="192"/>
    </row>
    <row r="58302" spans="9:10" ht="15.75">
      <c r="I58302" s="192"/>
      <c r="J58302" s="192"/>
    </row>
    <row r="58303" spans="9:10" ht="15.75">
      <c r="I58303" s="192"/>
      <c r="J58303" s="192"/>
    </row>
    <row r="58304" spans="9:10" ht="15.75">
      <c r="I58304" s="192"/>
      <c r="J58304" s="192"/>
    </row>
    <row r="58305" spans="9:10" ht="15.75">
      <c r="I58305" s="192"/>
      <c r="J58305" s="192"/>
    </row>
    <row r="58306" spans="9:10" ht="15.75">
      <c r="I58306" s="192"/>
      <c r="J58306" s="192"/>
    </row>
    <row r="58307" spans="9:10" ht="15.75">
      <c r="I58307" s="192"/>
      <c r="J58307" s="192"/>
    </row>
    <row r="58308" spans="9:10" ht="15.75">
      <c r="I58308" s="192"/>
      <c r="J58308" s="192"/>
    </row>
    <row r="58309" spans="9:10" ht="15.75">
      <c r="I58309" s="192"/>
      <c r="J58309" s="192"/>
    </row>
    <row r="58310" spans="9:10" ht="15.75">
      <c r="I58310" s="192"/>
      <c r="J58310" s="192"/>
    </row>
    <row r="58311" spans="9:10" ht="15.75">
      <c r="I58311" s="192"/>
      <c r="J58311" s="192"/>
    </row>
    <row r="58312" spans="9:10" ht="15.75">
      <c r="I58312" s="192"/>
      <c r="J58312" s="192"/>
    </row>
    <row r="58313" spans="9:10" ht="15.75">
      <c r="I58313" s="192"/>
      <c r="J58313" s="192"/>
    </row>
    <row r="58314" spans="9:10" ht="15.75">
      <c r="I58314" s="192"/>
      <c r="J58314" s="192"/>
    </row>
    <row r="58315" spans="9:10" ht="15.75">
      <c r="I58315" s="192"/>
      <c r="J58315" s="192"/>
    </row>
    <row r="58316" spans="9:10" ht="15.75">
      <c r="I58316" s="192"/>
      <c r="J58316" s="192"/>
    </row>
    <row r="58317" spans="9:10" ht="15.75">
      <c r="I58317" s="192"/>
      <c r="J58317" s="192"/>
    </row>
    <row r="58318" spans="9:10" ht="15.75">
      <c r="I58318" s="192"/>
      <c r="J58318" s="192"/>
    </row>
    <row r="58319" spans="9:10" ht="15.75">
      <c r="I58319" s="192"/>
      <c r="J58319" s="192"/>
    </row>
    <row r="58320" spans="9:10" ht="15.75">
      <c r="I58320" s="192"/>
      <c r="J58320" s="192"/>
    </row>
    <row r="58321" spans="9:10" ht="15.75">
      <c r="I58321" s="192"/>
      <c r="J58321" s="192"/>
    </row>
    <row r="58322" spans="9:10" ht="15.75">
      <c r="I58322" s="192"/>
      <c r="J58322" s="192"/>
    </row>
    <row r="58323" spans="9:10" ht="15.75">
      <c r="I58323" s="192"/>
      <c r="J58323" s="192"/>
    </row>
    <row r="58324" spans="9:10" ht="15.75">
      <c r="I58324" s="192"/>
      <c r="J58324" s="192"/>
    </row>
    <row r="58325" spans="9:10" ht="15.75">
      <c r="I58325" s="192"/>
      <c r="J58325" s="192"/>
    </row>
    <row r="58326" spans="9:10" ht="15.75">
      <c r="I58326" s="192"/>
      <c r="J58326" s="192"/>
    </row>
    <row r="58327" spans="9:10" ht="15.75">
      <c r="I58327" s="192"/>
      <c r="J58327" s="192"/>
    </row>
    <row r="58328" spans="9:10" ht="15.75">
      <c r="I58328" s="192"/>
      <c r="J58328" s="192"/>
    </row>
    <row r="58329" spans="9:10" ht="15.75">
      <c r="I58329" s="192"/>
      <c r="J58329" s="192"/>
    </row>
    <row r="58330" spans="9:10" ht="15.75">
      <c r="I58330" s="192"/>
      <c r="J58330" s="192"/>
    </row>
    <row r="58331" spans="9:10" ht="15.75">
      <c r="I58331" s="192"/>
      <c r="J58331" s="192"/>
    </row>
    <row r="58332" spans="9:10" ht="15.75">
      <c r="I58332" s="192"/>
      <c r="J58332" s="192"/>
    </row>
    <row r="58333" spans="9:10" ht="15.75">
      <c r="I58333" s="192"/>
      <c r="J58333" s="192"/>
    </row>
    <row r="58334" spans="9:10" ht="15.75">
      <c r="I58334" s="192"/>
      <c r="J58334" s="192"/>
    </row>
    <row r="58335" spans="9:10" ht="15.75">
      <c r="I58335" s="192"/>
      <c r="J58335" s="192"/>
    </row>
    <row r="58336" spans="9:10" ht="15.75">
      <c r="I58336" s="192"/>
      <c r="J58336" s="192"/>
    </row>
    <row r="58337" spans="9:10" ht="15.75">
      <c r="I58337" s="192"/>
      <c r="J58337" s="192"/>
    </row>
    <row r="58338" spans="9:10" ht="15.75">
      <c r="I58338" s="192"/>
      <c r="J58338" s="192"/>
    </row>
    <row r="58339" spans="9:10" ht="15.75">
      <c r="I58339" s="192"/>
      <c r="J58339" s="192"/>
    </row>
    <row r="58340" spans="9:10" ht="15.75">
      <c r="I58340" s="192"/>
      <c r="J58340" s="192"/>
    </row>
    <row r="58341" spans="9:10" ht="15.75">
      <c r="I58341" s="192"/>
      <c r="J58341" s="192"/>
    </row>
    <row r="58342" spans="9:10" ht="15.75">
      <c r="I58342" s="192"/>
      <c r="J58342" s="192"/>
    </row>
    <row r="58343" spans="9:10" ht="15.75">
      <c r="I58343" s="192"/>
      <c r="J58343" s="192"/>
    </row>
    <row r="58344" spans="9:10" ht="15.75">
      <c r="I58344" s="192"/>
      <c r="J58344" s="192"/>
    </row>
    <row r="58345" spans="9:10" ht="15.75">
      <c r="I58345" s="192"/>
      <c r="J58345" s="192"/>
    </row>
    <row r="58346" spans="9:10" ht="15.75">
      <c r="I58346" s="192"/>
      <c r="J58346" s="192"/>
    </row>
    <row r="58347" spans="9:10" ht="15.75">
      <c r="I58347" s="192"/>
      <c r="J58347" s="192"/>
    </row>
    <row r="58348" spans="9:10" ht="15.75">
      <c r="I58348" s="192"/>
      <c r="J58348" s="192"/>
    </row>
    <row r="58349" spans="9:10" ht="15.75">
      <c r="I58349" s="192"/>
      <c r="J58349" s="192"/>
    </row>
    <row r="58350" spans="9:10" ht="15.75">
      <c r="I58350" s="192"/>
      <c r="J58350" s="192"/>
    </row>
    <row r="58351" spans="9:10" ht="15.75">
      <c r="I58351" s="192"/>
      <c r="J58351" s="192"/>
    </row>
    <row r="58352" spans="9:10" ht="15.75">
      <c r="I58352" s="192"/>
      <c r="J58352" s="192"/>
    </row>
    <row r="58353" spans="9:10" ht="15.75">
      <c r="I58353" s="192"/>
      <c r="J58353" s="192"/>
    </row>
    <row r="58354" spans="9:10" ht="15.75">
      <c r="I58354" s="192"/>
      <c r="J58354" s="192"/>
    </row>
    <row r="58355" spans="9:10" ht="15.75">
      <c r="I58355" s="192"/>
      <c r="J58355" s="192"/>
    </row>
    <row r="58356" spans="9:10" ht="15.75">
      <c r="I58356" s="192"/>
      <c r="J58356" s="192"/>
    </row>
    <row r="58357" spans="9:10" ht="15.75">
      <c r="I58357" s="192"/>
      <c r="J58357" s="192"/>
    </row>
    <row r="58358" spans="9:10" ht="15.75">
      <c r="I58358" s="192"/>
      <c r="J58358" s="192"/>
    </row>
    <row r="58359" spans="9:10" ht="15.75">
      <c r="I58359" s="192"/>
      <c r="J58359" s="192"/>
    </row>
    <row r="58360" spans="9:10" ht="15.75">
      <c r="I58360" s="192"/>
      <c r="J58360" s="192"/>
    </row>
    <row r="58361" spans="9:10" ht="15.75">
      <c r="I58361" s="192"/>
      <c r="J58361" s="192"/>
    </row>
    <row r="58362" spans="9:10" ht="15.75">
      <c r="I58362" s="192"/>
      <c r="J58362" s="192"/>
    </row>
    <row r="58363" spans="9:10" ht="15.75">
      <c r="I58363" s="192"/>
      <c r="J58363" s="192"/>
    </row>
    <row r="58364" spans="9:10" ht="15.75">
      <c r="I58364" s="192"/>
      <c r="J58364" s="192"/>
    </row>
    <row r="58365" spans="9:10" ht="15.75">
      <c r="I58365" s="192"/>
      <c r="J58365" s="192"/>
    </row>
    <row r="58366" spans="9:10" ht="15.75">
      <c r="I58366" s="192"/>
      <c r="J58366" s="192"/>
    </row>
    <row r="58367" spans="9:10" ht="15.75">
      <c r="I58367" s="192"/>
      <c r="J58367" s="192"/>
    </row>
    <row r="58368" spans="9:10" ht="15.75">
      <c r="I58368" s="192"/>
      <c r="J58368" s="192"/>
    </row>
    <row r="58369" spans="9:10" ht="15.75">
      <c r="I58369" s="192"/>
      <c r="J58369" s="192"/>
    </row>
    <row r="58370" spans="9:10" ht="15.75">
      <c r="I58370" s="192"/>
      <c r="J58370" s="192"/>
    </row>
    <row r="58371" spans="9:10" ht="15.75">
      <c r="I58371" s="192"/>
      <c r="J58371" s="192"/>
    </row>
    <row r="58372" spans="9:10" ht="15.75">
      <c r="I58372" s="192"/>
      <c r="J58372" s="192"/>
    </row>
    <row r="58373" spans="9:10" ht="15.75">
      <c r="I58373" s="192"/>
      <c r="J58373" s="192"/>
    </row>
    <row r="58374" spans="9:10" ht="15.75">
      <c r="I58374" s="192"/>
      <c r="J58374" s="192"/>
    </row>
    <row r="58375" spans="9:10" ht="15.75">
      <c r="I58375" s="192"/>
      <c r="J58375" s="192"/>
    </row>
    <row r="58376" spans="9:10" ht="15.75">
      <c r="I58376" s="192"/>
      <c r="J58376" s="192"/>
    </row>
    <row r="58377" spans="9:10" ht="15.75">
      <c r="I58377" s="192"/>
      <c r="J58377" s="192"/>
    </row>
    <row r="58378" spans="9:10" ht="15.75">
      <c r="I58378" s="192"/>
      <c r="J58378" s="192"/>
    </row>
    <row r="58379" spans="9:10" ht="15.75">
      <c r="I58379" s="192"/>
      <c r="J58379" s="192"/>
    </row>
    <row r="58380" spans="9:10" ht="15.75">
      <c r="I58380" s="192"/>
      <c r="J58380" s="192"/>
    </row>
    <row r="58381" spans="9:10" ht="15.75">
      <c r="I58381" s="192"/>
      <c r="J58381" s="192"/>
    </row>
    <row r="58382" spans="9:10" ht="15.75">
      <c r="I58382" s="192"/>
      <c r="J58382" s="192"/>
    </row>
    <row r="58383" spans="9:10" ht="15.75">
      <c r="I58383" s="192"/>
      <c r="J58383" s="192"/>
    </row>
    <row r="58384" spans="9:10" ht="15.75">
      <c r="I58384" s="192"/>
      <c r="J58384" s="192"/>
    </row>
    <row r="58385" spans="9:10" ht="15.75">
      <c r="I58385" s="192"/>
      <c r="J58385" s="192"/>
    </row>
    <row r="58386" spans="9:10" ht="15.75">
      <c r="I58386" s="192"/>
      <c r="J58386" s="192"/>
    </row>
    <row r="58387" spans="9:10" ht="15.75">
      <c r="I58387" s="192"/>
      <c r="J58387" s="192"/>
    </row>
    <row r="58388" spans="9:10" ht="15.75">
      <c r="I58388" s="192"/>
      <c r="J58388" s="192"/>
    </row>
    <row r="58389" spans="9:10" ht="15.75">
      <c r="I58389" s="192"/>
      <c r="J58389" s="192"/>
    </row>
    <row r="58390" spans="9:10" ht="15.75">
      <c r="I58390" s="192"/>
      <c r="J58390" s="192"/>
    </row>
    <row r="58391" spans="9:10" ht="15.75">
      <c r="I58391" s="192"/>
      <c r="J58391" s="192"/>
    </row>
    <row r="58392" spans="9:10" ht="15.75">
      <c r="I58392" s="192"/>
      <c r="J58392" s="192"/>
    </row>
    <row r="58393" spans="9:10" ht="15.75">
      <c r="I58393" s="192"/>
      <c r="J58393" s="192"/>
    </row>
    <row r="58394" spans="9:10" ht="15.75">
      <c r="I58394" s="192"/>
      <c r="J58394" s="192"/>
    </row>
    <row r="58395" spans="9:10" ht="15.75">
      <c r="I58395" s="192"/>
      <c r="J58395" s="192"/>
    </row>
    <row r="58396" spans="9:10" ht="15.75">
      <c r="I58396" s="192"/>
      <c r="J58396" s="192"/>
    </row>
    <row r="58397" spans="9:10" ht="15.75">
      <c r="I58397" s="192"/>
      <c r="J58397" s="192"/>
    </row>
    <row r="58398" spans="9:10" ht="15.75">
      <c r="I58398" s="192"/>
      <c r="J58398" s="192"/>
    </row>
    <row r="58399" spans="9:10" ht="15.75">
      <c r="I58399" s="192"/>
      <c r="J58399" s="192"/>
    </row>
    <row r="58400" spans="9:10" ht="15.75">
      <c r="I58400" s="192"/>
      <c r="J58400" s="192"/>
    </row>
    <row r="58401" spans="9:10" ht="15.75">
      <c r="I58401" s="192"/>
      <c r="J58401" s="192"/>
    </row>
    <row r="58402" spans="9:10" ht="15.75">
      <c r="I58402" s="192"/>
      <c r="J58402" s="192"/>
    </row>
    <row r="58403" spans="9:10" ht="15.75">
      <c r="I58403" s="192"/>
      <c r="J58403" s="192"/>
    </row>
    <row r="58404" spans="9:10" ht="15.75">
      <c r="I58404" s="192"/>
      <c r="J58404" s="192"/>
    </row>
    <row r="58405" spans="9:10" ht="15.75">
      <c r="I58405" s="192"/>
      <c r="J58405" s="192"/>
    </row>
    <row r="58406" spans="9:10" ht="15.75">
      <c r="I58406" s="192"/>
      <c r="J58406" s="192"/>
    </row>
    <row r="58407" spans="9:10" ht="15.75">
      <c r="I58407" s="192"/>
      <c r="J58407" s="192"/>
    </row>
    <row r="58408" spans="9:10" ht="15.75">
      <c r="I58408" s="192"/>
      <c r="J58408" s="192"/>
    </row>
    <row r="58409" spans="9:10" ht="15.75">
      <c r="I58409" s="192"/>
      <c r="J58409" s="192"/>
    </row>
    <row r="58410" spans="9:10" ht="15.75">
      <c r="I58410" s="192"/>
      <c r="J58410" s="192"/>
    </row>
    <row r="58411" spans="9:10" ht="15.75">
      <c r="I58411" s="192"/>
      <c r="J58411" s="192"/>
    </row>
    <row r="58412" spans="9:10" ht="15.75">
      <c r="I58412" s="192"/>
      <c r="J58412" s="192"/>
    </row>
    <row r="58413" spans="9:10" ht="15.75">
      <c r="I58413" s="192"/>
      <c r="J58413" s="192"/>
    </row>
    <row r="58414" spans="9:10" ht="15.75">
      <c r="I58414" s="192"/>
      <c r="J58414" s="192"/>
    </row>
    <row r="58415" spans="9:10" ht="15.75">
      <c r="I58415" s="192"/>
      <c r="J58415" s="192"/>
    </row>
    <row r="58416" spans="9:10" ht="15.75">
      <c r="I58416" s="192"/>
      <c r="J58416" s="192"/>
    </row>
    <row r="58417" spans="9:10" ht="15.75">
      <c r="I58417" s="192"/>
      <c r="J58417" s="192"/>
    </row>
    <row r="58418" spans="9:10" ht="15.75">
      <c r="I58418" s="192"/>
      <c r="J58418" s="192"/>
    </row>
    <row r="58419" spans="9:10" ht="15.75">
      <c r="I58419" s="192"/>
      <c r="J58419" s="192"/>
    </row>
    <row r="58420" spans="9:10" ht="15.75">
      <c r="I58420" s="192"/>
      <c r="J58420" s="192"/>
    </row>
    <row r="58421" spans="9:10" ht="15.75">
      <c r="I58421" s="192"/>
      <c r="J58421" s="192"/>
    </row>
    <row r="58422" spans="9:10" ht="15.75">
      <c r="I58422" s="192"/>
      <c r="J58422" s="192"/>
    </row>
    <row r="58423" spans="9:10" ht="15.75">
      <c r="I58423" s="192"/>
      <c r="J58423" s="192"/>
    </row>
    <row r="58424" spans="9:10" ht="15.75">
      <c r="I58424" s="192"/>
      <c r="J58424" s="192"/>
    </row>
    <row r="58425" spans="9:10" ht="15.75">
      <c r="I58425" s="192"/>
      <c r="J58425" s="192"/>
    </row>
    <row r="58426" spans="9:10" ht="15.75">
      <c r="I58426" s="192"/>
      <c r="J58426" s="192"/>
    </row>
    <row r="58427" spans="9:10" ht="15.75">
      <c r="I58427" s="192"/>
      <c r="J58427" s="192"/>
    </row>
    <row r="58428" spans="9:10" ht="15.75">
      <c r="I58428" s="192"/>
      <c r="J58428" s="192"/>
    </row>
    <row r="58429" spans="9:10" ht="15.75">
      <c r="I58429" s="192"/>
      <c r="J58429" s="192"/>
    </row>
    <row r="58430" spans="9:10" ht="15.75">
      <c r="I58430" s="192"/>
      <c r="J58430" s="192"/>
    </row>
    <row r="58431" spans="9:10" ht="15.75">
      <c r="I58431" s="192"/>
      <c r="J58431" s="192"/>
    </row>
    <row r="58432" spans="9:10" ht="15.75">
      <c r="I58432" s="192"/>
      <c r="J58432" s="192"/>
    </row>
    <row r="58433" spans="9:10" ht="15.75">
      <c r="I58433" s="192"/>
      <c r="J58433" s="192"/>
    </row>
    <row r="58434" spans="9:10" ht="15.75">
      <c r="I58434" s="192"/>
      <c r="J58434" s="192"/>
    </row>
    <row r="58435" spans="9:10" ht="15.75">
      <c r="I58435" s="192"/>
      <c r="J58435" s="192"/>
    </row>
    <row r="58436" spans="9:10" ht="15.75">
      <c r="I58436" s="192"/>
      <c r="J58436" s="192"/>
    </row>
    <row r="58437" spans="9:10" ht="15.75">
      <c r="I58437" s="192"/>
      <c r="J58437" s="192"/>
    </row>
    <row r="58438" spans="9:10" ht="15.75">
      <c r="I58438" s="192"/>
      <c r="J58438" s="192"/>
    </row>
    <row r="58439" spans="9:10" ht="15.75">
      <c r="I58439" s="192"/>
      <c r="J58439" s="192"/>
    </row>
    <row r="58440" spans="9:10" ht="15.75">
      <c r="I58440" s="192"/>
      <c r="J58440" s="192"/>
    </row>
    <row r="58441" spans="9:10" ht="15.75">
      <c r="I58441" s="192"/>
      <c r="J58441" s="192"/>
    </row>
    <row r="58442" spans="9:10" ht="15.75">
      <c r="I58442" s="192"/>
      <c r="J58442" s="192"/>
    </row>
    <row r="58443" spans="9:10" ht="15.75">
      <c r="I58443" s="192"/>
      <c r="J58443" s="192"/>
    </row>
    <row r="58444" spans="9:10" ht="15.75">
      <c r="I58444" s="192"/>
      <c r="J58444" s="192"/>
    </row>
    <row r="58445" spans="9:10" ht="15.75">
      <c r="I58445" s="192"/>
      <c r="J58445" s="192"/>
    </row>
    <row r="58446" spans="9:10" ht="15.75">
      <c r="I58446" s="192"/>
      <c r="J58446" s="192"/>
    </row>
    <row r="58447" spans="9:10" ht="15.75">
      <c r="I58447" s="192"/>
      <c r="J58447" s="192"/>
    </row>
    <row r="58448" spans="9:10" ht="15.75">
      <c r="I58448" s="192"/>
      <c r="J58448" s="192"/>
    </row>
    <row r="58449" spans="9:10" ht="15.75">
      <c r="I58449" s="192"/>
      <c r="J58449" s="192"/>
    </row>
    <row r="58450" spans="9:10" ht="15.75">
      <c r="I58450" s="192"/>
      <c r="J58450" s="192"/>
    </row>
    <row r="58451" spans="9:10" ht="15.75">
      <c r="I58451" s="192"/>
      <c r="J58451" s="192"/>
    </row>
    <row r="58452" spans="9:10" ht="15.75">
      <c r="I58452" s="192"/>
      <c r="J58452" s="192"/>
    </row>
    <row r="58453" spans="9:10" ht="15.75">
      <c r="I58453" s="192"/>
      <c r="J58453" s="192"/>
    </row>
    <row r="58454" spans="9:10" ht="15.75">
      <c r="I58454" s="192"/>
      <c r="J58454" s="192"/>
    </row>
    <row r="58455" spans="9:10" ht="15.75">
      <c r="I58455" s="192"/>
      <c r="J58455" s="192"/>
    </row>
    <row r="58456" spans="9:10" ht="15.75">
      <c r="I58456" s="192"/>
      <c r="J58456" s="192"/>
    </row>
    <row r="58457" spans="9:10" ht="15.75">
      <c r="I58457" s="192"/>
      <c r="J58457" s="192"/>
    </row>
    <row r="58458" spans="9:10" ht="15.75">
      <c r="I58458" s="192"/>
      <c r="J58458" s="192"/>
    </row>
    <row r="58459" spans="9:10" ht="15.75">
      <c r="I58459" s="192"/>
      <c r="J58459" s="192"/>
    </row>
    <row r="58460" spans="9:10" ht="15.75">
      <c r="I58460" s="192"/>
      <c r="J58460" s="192"/>
    </row>
    <row r="58461" spans="9:10" ht="15.75">
      <c r="I58461" s="192"/>
      <c r="J58461" s="192"/>
    </row>
    <row r="58462" spans="9:10" ht="15.75">
      <c r="I58462" s="192"/>
      <c r="J58462" s="192"/>
    </row>
    <row r="58463" spans="9:10" ht="15.75">
      <c r="I58463" s="192"/>
      <c r="J58463" s="192"/>
    </row>
    <row r="58464" spans="9:10" ht="15.75">
      <c r="I58464" s="192"/>
      <c r="J58464" s="192"/>
    </row>
    <row r="58465" spans="9:10" ht="15.75">
      <c r="I58465" s="192"/>
      <c r="J58465" s="192"/>
    </row>
    <row r="58466" spans="9:10" ht="15.75">
      <c r="I58466" s="192"/>
      <c r="J58466" s="192"/>
    </row>
    <row r="58467" spans="9:10" ht="15.75">
      <c r="I58467" s="192"/>
      <c r="J58467" s="192"/>
    </row>
    <row r="58468" spans="9:10" ht="15.75">
      <c r="I58468" s="192"/>
      <c r="J58468" s="192"/>
    </row>
    <row r="58469" spans="9:10" ht="15.75">
      <c r="I58469" s="192"/>
      <c r="J58469" s="192"/>
    </row>
    <row r="58470" spans="9:10" ht="15.75">
      <c r="I58470" s="192"/>
      <c r="J58470" s="192"/>
    </row>
    <row r="58471" spans="9:10" ht="15.75">
      <c r="I58471" s="192"/>
      <c r="J58471" s="192"/>
    </row>
    <row r="58472" spans="9:10" ht="15.75">
      <c r="I58472" s="192"/>
      <c r="J58472" s="192"/>
    </row>
    <row r="58473" spans="9:10" ht="15.75">
      <c r="I58473" s="192"/>
      <c r="J58473" s="192"/>
    </row>
    <row r="58474" spans="9:10" ht="15.75">
      <c r="I58474" s="192"/>
      <c r="J58474" s="192"/>
    </row>
    <row r="58475" spans="9:10" ht="15.75">
      <c r="I58475" s="192"/>
      <c r="J58475" s="192"/>
    </row>
    <row r="58476" spans="9:10" ht="15.75">
      <c r="I58476" s="192"/>
      <c r="J58476" s="192"/>
    </row>
    <row r="58477" spans="9:10" ht="15.75">
      <c r="I58477" s="192"/>
      <c r="J58477" s="192"/>
    </row>
    <row r="58478" spans="9:10" ht="15.75">
      <c r="I58478" s="192"/>
      <c r="J58478" s="192"/>
    </row>
    <row r="58479" spans="9:10" ht="15.75">
      <c r="I58479" s="192"/>
      <c r="J58479" s="192"/>
    </row>
    <row r="58480" spans="9:10" ht="15.75">
      <c r="I58480" s="192"/>
      <c r="J58480" s="192"/>
    </row>
    <row r="58481" spans="9:10" ht="15.75">
      <c r="I58481" s="192"/>
      <c r="J58481" s="192"/>
    </row>
    <row r="58482" spans="9:10" ht="15.75">
      <c r="I58482" s="192"/>
      <c r="J58482" s="192"/>
    </row>
    <row r="58483" spans="9:10" ht="15.75">
      <c r="I58483" s="192"/>
      <c r="J58483" s="192"/>
    </row>
    <row r="58484" spans="9:10" ht="15.75">
      <c r="I58484" s="192"/>
      <c r="J58484" s="192"/>
    </row>
    <row r="58485" spans="9:10" ht="15.75">
      <c r="I58485" s="192"/>
      <c r="J58485" s="192"/>
    </row>
    <row r="58486" spans="9:10" ht="15.75">
      <c r="I58486" s="192"/>
      <c r="J58486" s="192"/>
    </row>
    <row r="58487" spans="9:10" ht="15.75">
      <c r="I58487" s="192"/>
      <c r="J58487" s="192"/>
    </row>
    <row r="58488" spans="9:10" ht="15.75">
      <c r="I58488" s="192"/>
      <c r="J58488" s="192"/>
    </row>
    <row r="58489" spans="9:10" ht="15.75">
      <c r="I58489" s="192"/>
      <c r="J58489" s="192"/>
    </row>
    <row r="58490" spans="9:10" ht="15.75">
      <c r="I58490" s="192"/>
      <c r="J58490" s="192"/>
    </row>
    <row r="58491" spans="9:10" ht="15.75">
      <c r="I58491" s="192"/>
      <c r="J58491" s="192"/>
    </row>
    <row r="58492" spans="9:10" ht="15.75">
      <c r="I58492" s="192"/>
      <c r="J58492" s="192"/>
    </row>
    <row r="58493" spans="9:10" ht="15.75">
      <c r="I58493" s="192"/>
      <c r="J58493" s="192"/>
    </row>
    <row r="58494" spans="9:10" ht="15.75">
      <c r="I58494" s="192"/>
      <c r="J58494" s="192"/>
    </row>
    <row r="58495" spans="9:10" ht="15.75">
      <c r="I58495" s="192"/>
      <c r="J58495" s="192"/>
    </row>
    <row r="58496" spans="9:10" ht="15.75">
      <c r="I58496" s="192"/>
      <c r="J58496" s="192"/>
    </row>
    <row r="58497" spans="9:10" ht="15.75">
      <c r="I58497" s="192"/>
      <c r="J58497" s="192"/>
    </row>
    <row r="58498" spans="9:10" ht="15.75">
      <c r="I58498" s="192"/>
      <c r="J58498" s="192"/>
    </row>
    <row r="58499" spans="9:10" ht="15.75">
      <c r="I58499" s="192"/>
      <c r="J58499" s="192"/>
    </row>
    <row r="58500" spans="9:10" ht="15.75">
      <c r="I58500" s="192"/>
      <c r="J58500" s="192"/>
    </row>
    <row r="58501" spans="9:10" ht="15.75">
      <c r="I58501" s="192"/>
      <c r="J58501" s="192"/>
    </row>
    <row r="58502" spans="9:10" ht="15.75">
      <c r="I58502" s="192"/>
      <c r="J58502" s="192"/>
    </row>
    <row r="58503" spans="9:10" ht="15.75">
      <c r="I58503" s="192"/>
      <c r="J58503" s="192"/>
    </row>
    <row r="58504" spans="9:10" ht="15.75">
      <c r="I58504" s="192"/>
      <c r="J58504" s="192"/>
    </row>
    <row r="58505" spans="9:10" ht="15.75">
      <c r="I58505" s="192"/>
      <c r="J58505" s="192"/>
    </row>
    <row r="58506" spans="9:10" ht="15.75">
      <c r="I58506" s="192"/>
      <c r="J58506" s="192"/>
    </row>
    <row r="58507" spans="9:10" ht="15.75">
      <c r="I58507" s="192"/>
      <c r="J58507" s="192"/>
    </row>
    <row r="58508" spans="9:10" ht="15.75">
      <c r="I58508" s="192"/>
      <c r="J58508" s="192"/>
    </row>
    <row r="58509" spans="9:10" ht="15.75">
      <c r="I58509" s="192"/>
      <c r="J58509" s="192"/>
    </row>
    <row r="58510" spans="9:10" ht="15.75">
      <c r="I58510" s="192"/>
      <c r="J58510" s="192"/>
    </row>
    <row r="58511" spans="9:10" ht="15.75">
      <c r="I58511" s="192"/>
      <c r="J58511" s="192"/>
    </row>
    <row r="58512" spans="9:10" ht="15.75">
      <c r="I58512" s="192"/>
      <c r="J58512" s="192"/>
    </row>
    <row r="58513" spans="9:10" ht="15.75">
      <c r="I58513" s="192"/>
      <c r="J58513" s="192"/>
    </row>
    <row r="58514" spans="9:10" ht="15.75">
      <c r="I58514" s="192"/>
      <c r="J58514" s="192"/>
    </row>
    <row r="58515" spans="9:10" ht="15.75">
      <c r="I58515" s="192"/>
      <c r="J58515" s="192"/>
    </row>
    <row r="58516" spans="9:10" ht="15.75">
      <c r="I58516" s="192"/>
      <c r="J58516" s="192"/>
    </row>
    <row r="58517" spans="9:10" ht="15.75">
      <c r="I58517" s="192"/>
      <c r="J58517" s="192"/>
    </row>
    <row r="58518" spans="9:10" ht="15.75">
      <c r="I58518" s="192"/>
      <c r="J58518" s="192"/>
    </row>
    <row r="58519" spans="9:10" ht="15.75">
      <c r="I58519" s="192"/>
      <c r="J58519" s="192"/>
    </row>
    <row r="58520" spans="9:10" ht="15.75">
      <c r="I58520" s="192"/>
      <c r="J58520" s="192"/>
    </row>
    <row r="58521" spans="9:10" ht="15.75">
      <c r="I58521" s="192"/>
      <c r="J58521" s="192"/>
    </row>
    <row r="58522" spans="9:10" ht="15.75">
      <c r="I58522" s="192"/>
      <c r="J58522" s="192"/>
    </row>
    <row r="58523" spans="9:10" ht="15.75">
      <c r="I58523" s="192"/>
      <c r="J58523" s="192"/>
    </row>
    <row r="58524" spans="9:10" ht="15.75">
      <c r="I58524" s="192"/>
      <c r="J58524" s="192"/>
    </row>
    <row r="58525" spans="9:10" ht="15.75">
      <c r="I58525" s="192"/>
      <c r="J58525" s="192"/>
    </row>
    <row r="58526" spans="9:10" ht="15.75">
      <c r="I58526" s="192"/>
      <c r="J58526" s="192"/>
    </row>
    <row r="58527" spans="9:10" ht="15.75">
      <c r="I58527" s="192"/>
      <c r="J58527" s="192"/>
    </row>
    <row r="58528" spans="9:10" ht="15.75">
      <c r="I58528" s="192"/>
      <c r="J58528" s="192"/>
    </row>
    <row r="58529" spans="9:10" ht="15.75">
      <c r="I58529" s="192"/>
      <c r="J58529" s="192"/>
    </row>
    <row r="58530" spans="9:10" ht="15.75">
      <c r="I58530" s="192"/>
      <c r="J58530" s="192"/>
    </row>
    <row r="58531" spans="9:10" ht="15.75">
      <c r="I58531" s="192"/>
      <c r="J58531" s="192"/>
    </row>
    <row r="58532" spans="9:10" ht="15.75">
      <c r="I58532" s="192"/>
      <c r="J58532" s="192"/>
    </row>
    <row r="58533" spans="9:10" ht="15.75">
      <c r="I58533" s="192"/>
      <c r="J58533" s="192"/>
    </row>
    <row r="58534" spans="9:10" ht="15.75">
      <c r="I58534" s="192"/>
      <c r="J58534" s="192"/>
    </row>
    <row r="58535" spans="9:10" ht="15.75">
      <c r="I58535" s="192"/>
      <c r="J58535" s="192"/>
    </row>
    <row r="58536" spans="9:10" ht="15.75">
      <c r="I58536" s="192"/>
      <c r="J58536" s="192"/>
    </row>
    <row r="58537" spans="9:10" ht="15.75">
      <c r="I58537" s="192"/>
      <c r="J58537" s="192"/>
    </row>
    <row r="58538" spans="9:10" ht="15.75">
      <c r="I58538" s="192"/>
      <c r="J58538" s="192"/>
    </row>
    <row r="58539" spans="9:10" ht="15.75">
      <c r="I58539" s="192"/>
      <c r="J58539" s="192"/>
    </row>
    <row r="58540" spans="9:10" ht="15.75">
      <c r="I58540" s="192"/>
      <c r="J58540" s="192"/>
    </row>
    <row r="58541" spans="9:10" ht="15.75">
      <c r="I58541" s="192"/>
      <c r="J58541" s="192"/>
    </row>
    <row r="58542" spans="9:10" ht="15.75">
      <c r="I58542" s="192"/>
      <c r="J58542" s="192"/>
    </row>
    <row r="58543" spans="9:10" ht="15.75">
      <c r="I58543" s="192"/>
      <c r="J58543" s="192"/>
    </row>
    <row r="58544" spans="9:10" ht="15.75">
      <c r="I58544" s="192"/>
      <c r="J58544" s="192"/>
    </row>
    <row r="58545" spans="9:10" ht="15.75">
      <c r="I58545" s="192"/>
      <c r="J58545" s="192"/>
    </row>
    <row r="58546" spans="9:10" ht="15.75">
      <c r="I58546" s="192"/>
      <c r="J58546" s="192"/>
    </row>
    <row r="58547" spans="9:10" ht="15.75">
      <c r="I58547" s="192"/>
      <c r="J58547" s="192"/>
    </row>
    <row r="58548" spans="9:10" ht="15.75">
      <c r="I58548" s="192"/>
      <c r="J58548" s="192"/>
    </row>
    <row r="58549" spans="9:10" ht="15.75">
      <c r="I58549" s="192"/>
      <c r="J58549" s="192"/>
    </row>
    <row r="58550" spans="9:10" ht="15.75">
      <c r="I58550" s="192"/>
      <c r="J58550" s="192"/>
    </row>
    <row r="58551" spans="9:10" ht="15.75">
      <c r="I58551" s="192"/>
      <c r="J58551" s="192"/>
    </row>
    <row r="58552" spans="9:10" ht="15.75">
      <c r="I58552" s="192"/>
      <c r="J58552" s="192"/>
    </row>
    <row r="58553" spans="9:10" ht="15.75">
      <c r="I58553" s="192"/>
      <c r="J58553" s="192"/>
    </row>
    <row r="58554" spans="9:10" ht="15.75">
      <c r="I58554" s="192"/>
      <c r="J58554" s="192"/>
    </row>
    <row r="58555" spans="9:10" ht="15.75">
      <c r="I58555" s="192"/>
      <c r="J58555" s="192"/>
    </row>
    <row r="58556" spans="9:10" ht="15.75">
      <c r="I58556" s="192"/>
      <c r="J58556" s="192"/>
    </row>
    <row r="58557" spans="9:10" ht="15.75">
      <c r="I58557" s="192"/>
      <c r="J58557" s="192"/>
    </row>
    <row r="58558" spans="9:10" ht="15.75">
      <c r="I58558" s="192"/>
      <c r="J58558" s="192"/>
    </row>
    <row r="58559" spans="9:10" ht="15.75">
      <c r="I58559" s="192"/>
      <c r="J58559" s="192"/>
    </row>
    <row r="58560" spans="9:10" ht="15.75">
      <c r="I58560" s="192"/>
      <c r="J58560" s="192"/>
    </row>
    <row r="58561" spans="9:10" ht="15.75">
      <c r="I58561" s="192"/>
      <c r="J58561" s="192"/>
    </row>
    <row r="58562" spans="9:10" ht="15.75">
      <c r="I58562" s="192"/>
      <c r="J58562" s="192"/>
    </row>
    <row r="58563" spans="9:10" ht="15.75">
      <c r="I58563" s="192"/>
      <c r="J58563" s="192"/>
    </row>
    <row r="58564" spans="9:10" ht="15.75">
      <c r="I58564" s="192"/>
      <c r="J58564" s="192"/>
    </row>
    <row r="58565" spans="9:10" ht="15.75">
      <c r="I58565" s="192"/>
      <c r="J58565" s="192"/>
    </row>
    <row r="58566" spans="9:10" ht="15.75">
      <c r="I58566" s="192"/>
      <c r="J58566" s="192"/>
    </row>
    <row r="58567" spans="9:10" ht="15.75">
      <c r="I58567" s="192"/>
      <c r="J58567" s="192"/>
    </row>
    <row r="58568" spans="9:10" ht="15.75">
      <c r="I58568" s="192"/>
      <c r="J58568" s="192"/>
    </row>
    <row r="58569" spans="9:10" ht="15.75">
      <c r="I58569" s="192"/>
      <c r="J58569" s="192"/>
    </row>
    <row r="58570" spans="9:10" ht="15.75">
      <c r="I58570" s="192"/>
      <c r="J58570" s="192"/>
    </row>
    <row r="58571" spans="9:10" ht="15.75">
      <c r="I58571" s="192"/>
      <c r="J58571" s="192"/>
    </row>
    <row r="58572" spans="9:10" ht="15.75">
      <c r="I58572" s="192"/>
      <c r="J58572" s="192"/>
    </row>
    <row r="58573" spans="9:10" ht="15.75">
      <c r="I58573" s="192"/>
      <c r="J58573" s="192"/>
    </row>
    <row r="58574" spans="9:10" ht="15.75">
      <c r="I58574" s="192"/>
      <c r="J58574" s="192"/>
    </row>
    <row r="58575" spans="9:10" ht="15.75">
      <c r="I58575" s="192"/>
      <c r="J58575" s="192"/>
    </row>
    <row r="58576" spans="9:10" ht="15.75">
      <c r="I58576" s="192"/>
      <c r="J58576" s="192"/>
    </row>
    <row r="58577" spans="9:10" ht="15.75">
      <c r="I58577" s="192"/>
      <c r="J58577" s="192"/>
    </row>
    <row r="58578" spans="9:10" ht="15.75">
      <c r="I58578" s="192"/>
      <c r="J58578" s="192"/>
    </row>
    <row r="58579" spans="9:10" ht="15.75">
      <c r="I58579" s="192"/>
      <c r="J58579" s="192"/>
    </row>
    <row r="58580" spans="9:10" ht="15.75">
      <c r="I58580" s="192"/>
      <c r="J58580" s="192"/>
    </row>
    <row r="58581" spans="9:10" ht="15.75">
      <c r="I58581" s="192"/>
      <c r="J58581" s="192"/>
    </row>
    <row r="58582" spans="9:10" ht="15.75">
      <c r="I58582" s="192"/>
      <c r="J58582" s="192"/>
    </row>
    <row r="58583" spans="9:10" ht="15.75">
      <c r="I58583" s="192"/>
      <c r="J58583" s="192"/>
    </row>
    <row r="58584" spans="9:10" ht="15.75">
      <c r="I58584" s="192"/>
      <c r="J58584" s="192"/>
    </row>
    <row r="58585" spans="9:10" ht="15.75">
      <c r="I58585" s="192"/>
      <c r="J58585" s="192"/>
    </row>
    <row r="58586" spans="9:10" ht="15.75">
      <c r="I58586" s="192"/>
      <c r="J58586" s="192"/>
    </row>
    <row r="58587" spans="9:10" ht="15.75">
      <c r="I58587" s="192"/>
      <c r="J58587" s="192"/>
    </row>
    <row r="58588" spans="9:10" ht="15.75">
      <c r="I58588" s="192"/>
      <c r="J58588" s="192"/>
    </row>
    <row r="58589" spans="9:10" ht="15.75">
      <c r="I58589" s="192"/>
      <c r="J58589" s="192"/>
    </row>
    <row r="58590" spans="9:10" ht="15.75">
      <c r="I58590" s="192"/>
      <c r="J58590" s="192"/>
    </row>
    <row r="58591" spans="9:10" ht="15.75">
      <c r="I58591" s="192"/>
      <c r="J58591" s="192"/>
    </row>
    <row r="58592" spans="9:10" ht="15.75">
      <c r="I58592" s="192"/>
      <c r="J58592" s="192"/>
    </row>
    <row r="58593" spans="9:10" ht="15.75">
      <c r="I58593" s="192"/>
      <c r="J58593" s="192"/>
    </row>
    <row r="58594" spans="9:10" ht="15.75">
      <c r="I58594" s="192"/>
      <c r="J58594" s="192"/>
    </row>
    <row r="58595" spans="9:10" ht="15.75">
      <c r="I58595" s="192"/>
      <c r="J58595" s="192"/>
    </row>
    <row r="58596" spans="9:10" ht="15.75">
      <c r="I58596" s="192"/>
      <c r="J58596" s="192"/>
    </row>
    <row r="58597" spans="9:10" ht="15.75">
      <c r="I58597" s="192"/>
      <c r="J58597" s="192"/>
    </row>
    <row r="58598" spans="9:10" ht="15.75">
      <c r="I58598" s="192"/>
      <c r="J58598" s="192"/>
    </row>
    <row r="58599" spans="9:10" ht="15.75">
      <c r="I58599" s="192"/>
      <c r="J58599" s="192"/>
    </row>
    <row r="58600" spans="9:10" ht="15.75">
      <c r="I58600" s="192"/>
      <c r="J58600" s="192"/>
    </row>
    <row r="58601" spans="9:10" ht="15.75">
      <c r="I58601" s="192"/>
      <c r="J58601" s="192"/>
    </row>
    <row r="58602" spans="9:10" ht="15.75">
      <c r="I58602" s="192"/>
      <c r="J58602" s="192"/>
    </row>
    <row r="58603" spans="9:10" ht="15.75">
      <c r="I58603" s="192"/>
      <c r="J58603" s="192"/>
    </row>
    <row r="58604" spans="9:10" ht="15.75">
      <c r="I58604" s="192"/>
      <c r="J58604" s="192"/>
    </row>
    <row r="58605" spans="9:10" ht="15.75">
      <c r="I58605" s="192"/>
      <c r="J58605" s="192"/>
    </row>
    <row r="58606" spans="9:10" ht="15.75">
      <c r="I58606" s="192"/>
      <c r="J58606" s="192"/>
    </row>
    <row r="58607" spans="9:10" ht="15.75">
      <c r="I58607" s="192"/>
      <c r="J58607" s="192"/>
    </row>
    <row r="58608" spans="9:10" ht="15.75">
      <c r="I58608" s="192"/>
      <c r="J58608" s="192"/>
    </row>
    <row r="58609" spans="9:10" ht="15.75">
      <c r="I58609" s="192"/>
      <c r="J58609" s="192"/>
    </row>
    <row r="58610" spans="9:10" ht="15.75">
      <c r="I58610" s="192"/>
      <c r="J58610" s="192"/>
    </row>
    <row r="58611" spans="9:10" ht="15.75">
      <c r="I58611" s="192"/>
      <c r="J58611" s="192"/>
    </row>
    <row r="58612" spans="9:10" ht="15.75">
      <c r="I58612" s="192"/>
      <c r="J58612" s="192"/>
    </row>
    <row r="58613" spans="9:10" ht="15.75">
      <c r="I58613" s="192"/>
      <c r="J58613" s="192"/>
    </row>
    <row r="58614" spans="9:10" ht="15.75">
      <c r="I58614" s="192"/>
      <c r="J58614" s="192"/>
    </row>
    <row r="58615" spans="9:10" ht="15.75">
      <c r="I58615" s="192"/>
      <c r="J58615" s="192"/>
    </row>
    <row r="58616" spans="9:10" ht="15.75">
      <c r="I58616" s="192"/>
      <c r="J58616" s="192"/>
    </row>
    <row r="58617" spans="9:10" ht="15.75">
      <c r="I58617" s="192"/>
      <c r="J58617" s="192"/>
    </row>
    <row r="58618" spans="9:10" ht="15.75">
      <c r="I58618" s="192"/>
      <c r="J58618" s="192"/>
    </row>
    <row r="58619" spans="9:10" ht="15.75">
      <c r="I58619" s="192"/>
      <c r="J58619" s="192"/>
    </row>
    <row r="58620" spans="9:10" ht="15.75">
      <c r="I58620" s="192"/>
      <c r="J58620" s="192"/>
    </row>
    <row r="58621" spans="9:10" ht="15.75">
      <c r="I58621" s="192"/>
      <c r="J58621" s="192"/>
    </row>
    <row r="58622" spans="9:10" ht="15.75">
      <c r="I58622" s="192"/>
      <c r="J58622" s="192"/>
    </row>
    <row r="58623" spans="9:10" ht="15.75">
      <c r="I58623" s="192"/>
      <c r="J58623" s="192"/>
    </row>
    <row r="58624" spans="9:10" ht="15.75">
      <c r="I58624" s="192"/>
      <c r="J58624" s="192"/>
    </row>
    <row r="58625" spans="9:10" ht="15.75">
      <c r="I58625" s="192"/>
      <c r="J58625" s="192"/>
    </row>
    <row r="58626" spans="9:10" ht="15.75">
      <c r="I58626" s="192"/>
      <c r="J58626" s="192"/>
    </row>
    <row r="58627" spans="9:10" ht="15.75">
      <c r="I58627" s="192"/>
      <c r="J58627" s="192"/>
    </row>
    <row r="58628" spans="9:10" ht="15.75">
      <c r="I58628" s="192"/>
      <c r="J58628" s="192"/>
    </row>
    <row r="58629" spans="9:10" ht="15.75">
      <c r="I58629" s="192"/>
      <c r="J58629" s="192"/>
    </row>
    <row r="58630" spans="9:10" ht="15.75">
      <c r="I58630" s="192"/>
      <c r="J58630" s="192"/>
    </row>
    <row r="58631" spans="9:10" ht="15.75">
      <c r="I58631" s="192"/>
      <c r="J58631" s="192"/>
    </row>
    <row r="58632" spans="9:10" ht="15.75">
      <c r="I58632" s="192"/>
      <c r="J58632" s="192"/>
    </row>
    <row r="58633" spans="9:10" ht="15.75">
      <c r="I58633" s="192"/>
      <c r="J58633" s="192"/>
    </row>
    <row r="58634" spans="9:10" ht="15.75">
      <c r="I58634" s="192"/>
      <c r="J58634" s="192"/>
    </row>
    <row r="58635" spans="9:10" ht="15.75">
      <c r="I58635" s="192"/>
      <c r="J58635" s="192"/>
    </row>
    <row r="58636" spans="9:10" ht="15.75">
      <c r="I58636" s="192"/>
      <c r="J58636" s="192"/>
    </row>
    <row r="58637" spans="9:10" ht="15.75">
      <c r="I58637" s="192"/>
      <c r="J58637" s="192"/>
    </row>
    <row r="58638" spans="9:10" ht="15.75">
      <c r="I58638" s="192"/>
      <c r="J58638" s="192"/>
    </row>
    <row r="58639" spans="9:10" ht="15.75">
      <c r="I58639" s="192"/>
      <c r="J58639" s="192"/>
    </row>
    <row r="58640" spans="9:10" ht="15.75">
      <c r="I58640" s="192"/>
      <c r="J58640" s="192"/>
    </row>
    <row r="58641" spans="9:10" ht="15.75">
      <c r="I58641" s="192"/>
      <c r="J58641" s="192"/>
    </row>
    <row r="58642" spans="9:10" ht="15.75">
      <c r="I58642" s="192"/>
      <c r="J58642" s="192"/>
    </row>
    <row r="58643" spans="9:10" ht="15.75">
      <c r="I58643" s="192"/>
      <c r="J58643" s="192"/>
    </row>
    <row r="58644" spans="9:10" ht="15.75">
      <c r="I58644" s="192"/>
      <c r="J58644" s="192"/>
    </row>
    <row r="58645" spans="9:10" ht="15.75">
      <c r="I58645" s="192"/>
      <c r="J58645" s="192"/>
    </row>
    <row r="58646" spans="9:10" ht="15.75">
      <c r="I58646" s="192"/>
      <c r="J58646" s="192"/>
    </row>
    <row r="58647" spans="9:10" ht="15.75">
      <c r="I58647" s="192"/>
      <c r="J58647" s="192"/>
    </row>
    <row r="58648" spans="9:10" ht="15.75">
      <c r="I58648" s="192"/>
      <c r="J58648" s="192"/>
    </row>
    <row r="58649" spans="9:10" ht="15.75">
      <c r="I58649" s="192"/>
      <c r="J58649" s="192"/>
    </row>
    <row r="58650" spans="9:10" ht="15.75">
      <c r="I58650" s="192"/>
      <c r="J58650" s="192"/>
    </row>
    <row r="58651" spans="9:10" ht="15.75">
      <c r="I58651" s="192"/>
      <c r="J58651" s="192"/>
    </row>
    <row r="58652" spans="9:10" ht="15.75">
      <c r="I58652" s="192"/>
      <c r="J58652" s="192"/>
    </row>
    <row r="58653" spans="9:10" ht="15.75">
      <c r="I58653" s="192"/>
      <c r="J58653" s="192"/>
    </row>
    <row r="58654" spans="9:10" ht="15.75">
      <c r="I58654" s="192"/>
      <c r="J58654" s="192"/>
    </row>
    <row r="58655" spans="9:10" ht="15.75">
      <c r="I58655" s="192"/>
      <c r="J58655" s="192"/>
    </row>
    <row r="58656" spans="9:10" ht="15.75">
      <c r="I58656" s="192"/>
      <c r="J58656" s="192"/>
    </row>
    <row r="58657" spans="9:10" ht="15.75">
      <c r="I58657" s="192"/>
      <c r="J58657" s="192"/>
    </row>
    <row r="58658" spans="9:10" ht="15.75">
      <c r="I58658" s="192"/>
      <c r="J58658" s="192"/>
    </row>
    <row r="58659" spans="9:10" ht="15.75">
      <c r="I58659" s="192"/>
      <c r="J58659" s="192"/>
    </row>
    <row r="58660" spans="9:10" ht="15.75">
      <c r="I58660" s="192"/>
      <c r="J58660" s="192"/>
    </row>
    <row r="58661" spans="9:10" ht="15.75">
      <c r="I58661" s="192"/>
      <c r="J58661" s="192"/>
    </row>
    <row r="58662" spans="9:10" ht="15.75">
      <c r="I58662" s="192"/>
      <c r="J58662" s="192"/>
    </row>
    <row r="58663" spans="9:10" ht="15.75">
      <c r="I58663" s="192"/>
      <c r="J58663" s="192"/>
    </row>
    <row r="58664" spans="9:10" ht="15.75">
      <c r="I58664" s="192"/>
      <c r="J58664" s="192"/>
    </row>
    <row r="58665" spans="9:10" ht="15.75">
      <c r="I58665" s="192"/>
      <c r="J58665" s="192"/>
    </row>
    <row r="58666" spans="9:10" ht="15.75">
      <c r="I58666" s="192"/>
      <c r="J58666" s="192"/>
    </row>
    <row r="58667" spans="9:10" ht="15.75">
      <c r="I58667" s="192"/>
      <c r="J58667" s="192"/>
    </row>
    <row r="58668" spans="9:10" ht="15.75">
      <c r="I58668" s="192"/>
      <c r="J58668" s="192"/>
    </row>
    <row r="58669" spans="9:10" ht="15.75">
      <c r="I58669" s="192"/>
      <c r="J58669" s="192"/>
    </row>
    <row r="58670" spans="9:10" ht="15.75">
      <c r="I58670" s="192"/>
      <c r="J58670" s="192"/>
    </row>
    <row r="58671" spans="9:10" ht="15.75">
      <c r="I58671" s="192"/>
      <c r="J58671" s="192"/>
    </row>
    <row r="58672" spans="9:10" ht="15.75">
      <c r="I58672" s="192"/>
      <c r="J58672" s="192"/>
    </row>
    <row r="58673" spans="9:10" ht="15.75">
      <c r="I58673" s="192"/>
      <c r="J58673" s="192"/>
    </row>
    <row r="58674" spans="9:10" ht="15.75">
      <c r="I58674" s="192"/>
      <c r="J58674" s="192"/>
    </row>
    <row r="58675" spans="9:10" ht="15.75">
      <c r="I58675" s="192"/>
      <c r="J58675" s="192"/>
    </row>
    <row r="58676" spans="9:10" ht="15.75">
      <c r="I58676" s="192"/>
      <c r="J58676" s="192"/>
    </row>
    <row r="58677" spans="9:10" ht="15.75">
      <c r="I58677" s="192"/>
      <c r="J58677" s="192"/>
    </row>
    <row r="58678" spans="9:10" ht="15.75">
      <c r="I58678" s="192"/>
      <c r="J58678" s="192"/>
    </row>
    <row r="58679" spans="9:10" ht="15.75">
      <c r="I58679" s="192"/>
      <c r="J58679" s="192"/>
    </row>
    <row r="58680" spans="9:10" ht="15.75">
      <c r="I58680" s="192"/>
      <c r="J58680" s="192"/>
    </row>
    <row r="58681" spans="9:10" ht="15.75">
      <c r="I58681" s="192"/>
      <c r="J58681" s="192"/>
    </row>
    <row r="58682" spans="9:10" ht="15.75">
      <c r="I58682" s="192"/>
      <c r="J58682" s="192"/>
    </row>
    <row r="58683" spans="9:10" ht="15.75">
      <c r="I58683" s="192"/>
      <c r="J58683" s="192"/>
    </row>
    <row r="58684" spans="9:10" ht="15.75">
      <c r="I58684" s="192"/>
      <c r="J58684" s="192"/>
    </row>
    <row r="58685" spans="9:10" ht="15.75">
      <c r="I58685" s="192"/>
      <c r="J58685" s="192"/>
    </row>
    <row r="58686" spans="9:10" ht="15.75">
      <c r="I58686" s="192"/>
      <c r="J58686" s="192"/>
    </row>
    <row r="58687" spans="9:10" ht="15.75">
      <c r="I58687" s="192"/>
      <c r="J58687" s="192"/>
    </row>
    <row r="58688" spans="9:10" ht="15.75">
      <c r="I58688" s="192"/>
      <c r="J58688" s="192"/>
    </row>
    <row r="58689" spans="9:10" ht="15.75">
      <c r="I58689" s="192"/>
      <c r="J58689" s="192"/>
    </row>
    <row r="58690" spans="9:10" ht="15.75">
      <c r="I58690" s="192"/>
      <c r="J58690" s="192"/>
    </row>
    <row r="58691" spans="9:10" ht="15.75">
      <c r="I58691" s="192"/>
      <c r="J58691" s="192"/>
    </row>
    <row r="58692" spans="9:10" ht="15.75">
      <c r="I58692" s="192"/>
      <c r="J58692" s="192"/>
    </row>
    <row r="58693" spans="9:10" ht="15.75">
      <c r="I58693" s="192"/>
      <c r="J58693" s="192"/>
    </row>
    <row r="58694" spans="9:10" ht="15.75">
      <c r="I58694" s="192"/>
      <c r="J58694" s="192"/>
    </row>
    <row r="58695" spans="9:10" ht="15.75">
      <c r="I58695" s="192"/>
      <c r="J58695" s="192"/>
    </row>
    <row r="58696" spans="9:10" ht="15.75">
      <c r="I58696" s="192"/>
      <c r="J58696" s="192"/>
    </row>
    <row r="58697" spans="9:10" ht="15.75">
      <c r="I58697" s="192"/>
      <c r="J58697" s="192"/>
    </row>
    <row r="58698" spans="9:10" ht="15.75">
      <c r="I58698" s="192"/>
      <c r="J58698" s="192"/>
    </row>
    <row r="58699" spans="9:10" ht="15.75">
      <c r="I58699" s="192"/>
      <c r="J58699" s="192"/>
    </row>
    <row r="58700" spans="9:10" ht="15.75">
      <c r="I58700" s="192"/>
      <c r="J58700" s="192"/>
    </row>
    <row r="58701" spans="9:10" ht="15.75">
      <c r="I58701" s="192"/>
      <c r="J58701" s="192"/>
    </row>
    <row r="58702" spans="9:10" ht="15.75">
      <c r="I58702" s="192"/>
      <c r="J58702" s="192"/>
    </row>
    <row r="58703" spans="9:10" ht="15.75">
      <c r="I58703" s="192"/>
      <c r="J58703" s="192"/>
    </row>
    <row r="58704" spans="9:10" ht="15.75">
      <c r="I58704" s="192"/>
      <c r="J58704" s="192"/>
    </row>
    <row r="58705" spans="9:10" ht="15.75">
      <c r="I58705" s="192"/>
      <c r="J58705" s="192"/>
    </row>
    <row r="58706" spans="9:10" ht="15.75">
      <c r="I58706" s="192"/>
      <c r="J58706" s="192"/>
    </row>
    <row r="58707" spans="9:10" ht="15.75">
      <c r="I58707" s="192"/>
      <c r="J58707" s="192"/>
    </row>
    <row r="58708" spans="9:10" ht="15.75">
      <c r="I58708" s="192"/>
      <c r="J58708" s="192"/>
    </row>
    <row r="58709" spans="9:10" ht="15.75">
      <c r="I58709" s="192"/>
      <c r="J58709" s="192"/>
    </row>
    <row r="58710" spans="9:10" ht="15.75">
      <c r="I58710" s="192"/>
      <c r="J58710" s="192"/>
    </row>
    <row r="58711" spans="9:10" ht="15.75">
      <c r="I58711" s="192"/>
      <c r="J58711" s="192"/>
    </row>
    <row r="58712" spans="9:10" ht="15.75">
      <c r="I58712" s="192"/>
      <c r="J58712" s="192"/>
    </row>
    <row r="58713" spans="9:10" ht="15.75">
      <c r="I58713" s="192"/>
      <c r="J58713" s="192"/>
    </row>
    <row r="58714" spans="9:10" ht="15.75">
      <c r="I58714" s="192"/>
      <c r="J58714" s="192"/>
    </row>
    <row r="58715" spans="9:10" ht="15.75">
      <c r="I58715" s="192"/>
      <c r="J58715" s="192"/>
    </row>
    <row r="58716" spans="9:10" ht="15.75">
      <c r="I58716" s="192"/>
      <c r="J58716" s="192"/>
    </row>
    <row r="58717" spans="9:10" ht="15.75">
      <c r="I58717" s="192"/>
      <c r="J58717" s="192"/>
    </row>
    <row r="58718" spans="9:10" ht="15.75">
      <c r="I58718" s="192"/>
      <c r="J58718" s="192"/>
    </row>
    <row r="58719" spans="9:10" ht="15.75">
      <c r="I58719" s="192"/>
      <c r="J58719" s="192"/>
    </row>
    <row r="58720" spans="9:10" ht="15.75">
      <c r="I58720" s="192"/>
      <c r="J58720" s="192"/>
    </row>
    <row r="58721" spans="9:10" ht="15.75">
      <c r="I58721" s="192"/>
      <c r="J58721" s="192"/>
    </row>
    <row r="58722" spans="9:10" ht="15.75">
      <c r="I58722" s="192"/>
      <c r="J58722" s="192"/>
    </row>
    <row r="58723" spans="9:10" ht="15.75">
      <c r="I58723" s="192"/>
      <c r="J58723" s="192"/>
    </row>
    <row r="58724" spans="9:10" ht="15.75">
      <c r="I58724" s="192"/>
      <c r="J58724" s="192"/>
    </row>
    <row r="58725" spans="9:10" ht="15.75">
      <c r="I58725" s="192"/>
      <c r="J58725" s="192"/>
    </row>
    <row r="58726" spans="9:10" ht="15.75">
      <c r="I58726" s="192"/>
      <c r="J58726" s="192"/>
    </row>
    <row r="58727" spans="9:10" ht="15.75">
      <c r="I58727" s="192"/>
      <c r="J58727" s="192"/>
    </row>
    <row r="58728" spans="9:10" ht="15.75">
      <c r="I58728" s="192"/>
      <c r="J58728" s="192"/>
    </row>
    <row r="58729" spans="9:10" ht="15.75">
      <c r="I58729" s="192"/>
      <c r="J58729" s="192"/>
    </row>
    <row r="58730" spans="9:10" ht="15.75">
      <c r="I58730" s="192"/>
      <c r="J58730" s="192"/>
    </row>
    <row r="58731" spans="9:10" ht="15.75">
      <c r="I58731" s="192"/>
      <c r="J58731" s="192"/>
    </row>
    <row r="58732" spans="9:10" ht="15.75">
      <c r="I58732" s="192"/>
      <c r="J58732" s="192"/>
    </row>
    <row r="58733" spans="9:10" ht="15.75">
      <c r="I58733" s="192"/>
      <c r="J58733" s="192"/>
    </row>
    <row r="58734" spans="9:10" ht="15.75">
      <c r="I58734" s="192"/>
      <c r="J58734" s="192"/>
    </row>
    <row r="58735" spans="9:10" ht="15.75">
      <c r="I58735" s="192"/>
      <c r="J58735" s="192"/>
    </row>
    <row r="58736" spans="9:10" ht="15.75">
      <c r="I58736" s="192"/>
      <c r="J58736" s="192"/>
    </row>
    <row r="58737" spans="9:10" ht="15.75">
      <c r="I58737" s="192"/>
      <c r="J58737" s="192"/>
    </row>
    <row r="58738" spans="9:10" ht="15.75">
      <c r="I58738" s="192"/>
      <c r="J58738" s="192"/>
    </row>
    <row r="58739" spans="9:10" ht="15.75">
      <c r="I58739" s="192"/>
      <c r="J58739" s="192"/>
    </row>
    <row r="58740" spans="9:10" ht="15.75">
      <c r="I58740" s="192"/>
      <c r="J58740" s="192"/>
    </row>
    <row r="58741" spans="9:10" ht="15.75">
      <c r="I58741" s="192"/>
      <c r="J58741" s="192"/>
    </row>
    <row r="58742" spans="9:10" ht="15.75">
      <c r="I58742" s="192"/>
      <c r="J58742" s="192"/>
    </row>
    <row r="58743" spans="9:10" ht="15.75">
      <c r="I58743" s="192"/>
      <c r="J58743" s="192"/>
    </row>
    <row r="58744" spans="9:10" ht="15.75">
      <c r="I58744" s="192"/>
      <c r="J58744" s="192"/>
    </row>
    <row r="58745" spans="9:10" ht="15.75">
      <c r="I58745" s="192"/>
      <c r="J58745" s="192"/>
    </row>
    <row r="58746" spans="9:10" ht="15.75">
      <c r="I58746" s="192"/>
      <c r="J58746" s="192"/>
    </row>
    <row r="58747" spans="9:10" ht="15.75">
      <c r="I58747" s="192"/>
      <c r="J58747" s="192"/>
    </row>
    <row r="58748" spans="9:10" ht="15.75">
      <c r="I58748" s="192"/>
      <c r="J58748" s="192"/>
    </row>
    <row r="58749" spans="9:10" ht="15.75">
      <c r="I58749" s="192"/>
      <c r="J58749" s="192"/>
    </row>
    <row r="58750" spans="9:10" ht="15.75">
      <c r="I58750" s="192"/>
      <c r="J58750" s="192"/>
    </row>
    <row r="58751" spans="9:10" ht="15.75">
      <c r="I58751" s="192"/>
      <c r="J58751" s="192"/>
    </row>
    <row r="58752" spans="9:10" ht="15.75">
      <c r="I58752" s="192"/>
      <c r="J58752" s="192"/>
    </row>
    <row r="58753" spans="9:10" ht="15.75">
      <c r="I58753" s="192"/>
      <c r="J58753" s="192"/>
    </row>
    <row r="58754" spans="9:10" ht="15.75">
      <c r="I58754" s="192"/>
      <c r="J58754" s="192"/>
    </row>
    <row r="58755" spans="9:10" ht="15.75">
      <c r="I58755" s="192"/>
      <c r="J58755" s="192"/>
    </row>
    <row r="58756" spans="9:10" ht="15.75">
      <c r="I58756" s="192"/>
      <c r="J58756" s="192"/>
    </row>
    <row r="58757" spans="9:10" ht="15.75">
      <c r="I58757" s="192"/>
      <c r="J58757" s="192"/>
    </row>
    <row r="58758" spans="9:10" ht="15.75">
      <c r="I58758" s="192"/>
      <c r="J58758" s="192"/>
    </row>
    <row r="58759" spans="9:10" ht="15.75">
      <c r="I58759" s="192"/>
      <c r="J58759" s="192"/>
    </row>
    <row r="58760" spans="9:10" ht="15.75">
      <c r="I58760" s="192"/>
      <c r="J58760" s="192"/>
    </row>
    <row r="58761" spans="9:10" ht="15.75">
      <c r="I58761" s="192"/>
      <c r="J58761" s="192"/>
    </row>
    <row r="58762" spans="9:10" ht="15.75">
      <c r="I58762" s="192"/>
      <c r="J58762" s="192"/>
    </row>
    <row r="58763" spans="9:10" ht="15.75">
      <c r="I58763" s="192"/>
      <c r="J58763" s="192"/>
    </row>
    <row r="58764" spans="9:10" ht="15.75">
      <c r="I58764" s="192"/>
      <c r="J58764" s="192"/>
    </row>
    <row r="58765" spans="9:10" ht="15.75">
      <c r="I58765" s="192"/>
      <c r="J58765" s="192"/>
    </row>
    <row r="58766" spans="9:10" ht="15.75">
      <c r="I58766" s="192"/>
      <c r="J58766" s="192"/>
    </row>
    <row r="58767" spans="9:10" ht="15.75">
      <c r="I58767" s="192"/>
      <c r="J58767" s="192"/>
    </row>
    <row r="58768" spans="9:10" ht="15.75">
      <c r="I58768" s="192"/>
      <c r="J58768" s="192"/>
    </row>
    <row r="58769" spans="9:10" ht="15.75">
      <c r="I58769" s="192"/>
      <c r="J58769" s="192"/>
    </row>
    <row r="58770" spans="9:10" ht="15.75">
      <c r="I58770" s="192"/>
      <c r="J58770" s="192"/>
    </row>
    <row r="58771" spans="9:10" ht="15.75">
      <c r="I58771" s="192"/>
      <c r="J58771" s="192"/>
    </row>
    <row r="58772" spans="9:10" ht="15.75">
      <c r="I58772" s="192"/>
      <c r="J58772" s="192"/>
    </row>
    <row r="58773" spans="9:10" ht="15.75">
      <c r="I58773" s="192"/>
      <c r="J58773" s="192"/>
    </row>
    <row r="58774" spans="9:10" ht="15.75">
      <c r="I58774" s="192"/>
      <c r="J58774" s="192"/>
    </row>
    <row r="58775" spans="9:10" ht="15.75">
      <c r="I58775" s="192"/>
      <c r="J58775" s="192"/>
    </row>
    <row r="58776" spans="9:10" ht="15.75">
      <c r="I58776" s="192"/>
      <c r="J58776" s="192"/>
    </row>
    <row r="58777" spans="9:10" ht="15.75">
      <c r="I58777" s="192"/>
      <c r="J58777" s="192"/>
    </row>
    <row r="58778" spans="9:10" ht="15.75">
      <c r="I58778" s="192"/>
      <c r="J58778" s="192"/>
    </row>
    <row r="58779" spans="9:10" ht="15.75">
      <c r="I58779" s="192"/>
      <c r="J58779" s="192"/>
    </row>
    <row r="58780" spans="9:10" ht="15.75">
      <c r="I58780" s="192"/>
      <c r="J58780" s="192"/>
    </row>
    <row r="58781" spans="9:10" ht="15.75">
      <c r="I58781" s="192"/>
      <c r="J58781" s="192"/>
    </row>
    <row r="58782" spans="9:10" ht="15.75">
      <c r="I58782" s="192"/>
      <c r="J58782" s="192"/>
    </row>
    <row r="58783" spans="9:10" ht="15.75">
      <c r="I58783" s="192"/>
      <c r="J58783" s="192"/>
    </row>
    <row r="58784" spans="9:10" ht="15.75">
      <c r="I58784" s="192"/>
      <c r="J58784" s="192"/>
    </row>
    <row r="58785" spans="9:10" ht="15.75">
      <c r="I58785" s="192"/>
      <c r="J58785" s="192"/>
    </row>
    <row r="58786" spans="9:10" ht="15.75">
      <c r="I58786" s="192"/>
      <c r="J58786" s="192"/>
    </row>
    <row r="58787" spans="9:10" ht="15.75">
      <c r="I58787" s="192"/>
      <c r="J58787" s="192"/>
    </row>
    <row r="58788" spans="9:10" ht="15.75">
      <c r="I58788" s="192"/>
      <c r="J58788" s="192"/>
    </row>
    <row r="58789" spans="9:10" ht="15.75">
      <c r="I58789" s="192"/>
      <c r="J58789" s="192"/>
    </row>
    <row r="58790" spans="9:10" ht="15.75">
      <c r="I58790" s="192"/>
      <c r="J58790" s="192"/>
    </row>
    <row r="58791" spans="9:10" ht="15.75">
      <c r="I58791" s="192"/>
      <c r="J58791" s="192"/>
    </row>
    <row r="58792" spans="9:10" ht="15.75">
      <c r="I58792" s="192"/>
      <c r="J58792" s="192"/>
    </row>
    <row r="58793" spans="9:10" ht="15.75">
      <c r="I58793" s="192"/>
      <c r="J58793" s="192"/>
    </row>
    <row r="58794" spans="9:10" ht="15.75">
      <c r="I58794" s="192"/>
      <c r="J58794" s="192"/>
    </row>
    <row r="58795" spans="9:10" ht="15.75">
      <c r="I58795" s="192"/>
      <c r="J58795" s="192"/>
    </row>
    <row r="58796" spans="9:10" ht="15.75">
      <c r="I58796" s="192"/>
      <c r="J58796" s="192"/>
    </row>
    <row r="58797" spans="9:10" ht="15.75">
      <c r="I58797" s="192"/>
      <c r="J58797" s="192"/>
    </row>
    <row r="58798" spans="9:10" ht="15.75">
      <c r="I58798" s="192"/>
      <c r="J58798" s="192"/>
    </row>
    <row r="58799" spans="9:10" ht="15.75">
      <c r="I58799" s="192"/>
      <c r="J58799" s="192"/>
    </row>
    <row r="58800" spans="9:10" ht="15.75">
      <c r="I58800" s="192"/>
      <c r="J58800" s="192"/>
    </row>
    <row r="58801" spans="9:10" ht="15.75">
      <c r="I58801" s="192"/>
      <c r="J58801" s="192"/>
    </row>
    <row r="58802" spans="9:10" ht="15.75">
      <c r="I58802" s="192"/>
      <c r="J58802" s="192"/>
    </row>
    <row r="58803" spans="9:10" ht="15.75">
      <c r="I58803" s="192"/>
      <c r="J58803" s="192"/>
    </row>
    <row r="58804" spans="9:10" ht="15.75">
      <c r="I58804" s="192"/>
      <c r="J58804" s="192"/>
    </row>
    <row r="58805" spans="9:10" ht="15.75">
      <c r="I58805" s="192"/>
      <c r="J58805" s="192"/>
    </row>
    <row r="58806" spans="9:10" ht="15.75">
      <c r="I58806" s="192"/>
      <c r="J58806" s="192"/>
    </row>
    <row r="58807" spans="9:10" ht="15.75">
      <c r="I58807" s="192"/>
      <c r="J58807" s="192"/>
    </row>
    <row r="58808" spans="9:10" ht="15.75">
      <c r="I58808" s="192"/>
      <c r="J58808" s="192"/>
    </row>
    <row r="58809" spans="9:10" ht="15.75">
      <c r="I58809" s="192"/>
      <c r="J58809" s="192"/>
    </row>
    <row r="58810" spans="9:10" ht="15.75">
      <c r="I58810" s="192"/>
      <c r="J58810" s="192"/>
    </row>
    <row r="58811" spans="9:10" ht="15.75">
      <c r="I58811" s="192"/>
      <c r="J58811" s="192"/>
    </row>
    <row r="58812" spans="9:10" ht="15.75">
      <c r="I58812" s="192"/>
      <c r="J58812" s="192"/>
    </row>
    <row r="58813" spans="9:10" ht="15.75">
      <c r="I58813" s="192"/>
      <c r="J58813" s="192"/>
    </row>
    <row r="58814" spans="9:10" ht="15.75">
      <c r="I58814" s="192"/>
      <c r="J58814" s="192"/>
    </row>
    <row r="58815" spans="9:10" ht="15.75">
      <c r="I58815" s="192"/>
      <c r="J58815" s="192"/>
    </row>
    <row r="58816" spans="9:10" ht="15.75">
      <c r="I58816" s="192"/>
      <c r="J58816" s="192"/>
    </row>
    <row r="58817" spans="9:10" ht="15.75">
      <c r="I58817" s="192"/>
      <c r="J58817" s="192"/>
    </row>
    <row r="58818" spans="9:10" ht="15.75">
      <c r="I58818" s="192"/>
      <c r="J58818" s="192"/>
    </row>
    <row r="58819" spans="9:10" ht="15.75">
      <c r="I58819" s="192"/>
      <c r="J58819" s="192"/>
    </row>
    <row r="58820" spans="9:10" ht="15.75">
      <c r="I58820" s="192"/>
      <c r="J58820" s="192"/>
    </row>
    <row r="58821" spans="9:10" ht="15.75">
      <c r="I58821" s="192"/>
      <c r="J58821" s="192"/>
    </row>
    <row r="58822" spans="9:10" ht="15.75">
      <c r="I58822" s="192"/>
      <c r="J58822" s="192"/>
    </row>
    <row r="58823" spans="9:10" ht="15.75">
      <c r="I58823" s="192"/>
      <c r="J58823" s="192"/>
    </row>
    <row r="58824" spans="9:10" ht="15.75">
      <c r="I58824" s="192"/>
      <c r="J58824" s="192"/>
    </row>
    <row r="58825" spans="9:10" ht="15.75">
      <c r="I58825" s="192"/>
      <c r="J58825" s="192"/>
    </row>
    <row r="58826" spans="9:10" ht="15.75">
      <c r="I58826" s="192"/>
      <c r="J58826" s="192"/>
    </row>
    <row r="58827" spans="9:10" ht="15.75">
      <c r="I58827" s="192"/>
      <c r="J58827" s="192"/>
    </row>
    <row r="58828" spans="9:10" ht="15.75">
      <c r="I58828" s="192"/>
      <c r="J58828" s="192"/>
    </row>
    <row r="58829" spans="9:10" ht="15.75">
      <c r="I58829" s="192"/>
      <c r="J58829" s="192"/>
    </row>
    <row r="58830" spans="9:10" ht="15.75">
      <c r="I58830" s="192"/>
      <c r="J58830" s="192"/>
    </row>
    <row r="58831" spans="9:10" ht="15.75">
      <c r="I58831" s="192"/>
      <c r="J58831" s="192"/>
    </row>
    <row r="58832" spans="9:10" ht="15.75">
      <c r="I58832" s="192"/>
      <c r="J58832" s="192"/>
    </row>
    <row r="58833" spans="9:10" ht="15.75">
      <c r="I58833" s="192"/>
      <c r="J58833" s="192"/>
    </row>
    <row r="58834" spans="9:10" ht="15.75">
      <c r="I58834" s="192"/>
      <c r="J58834" s="192"/>
    </row>
    <row r="58835" spans="9:10" ht="15.75">
      <c r="I58835" s="192"/>
      <c r="J58835" s="192"/>
    </row>
    <row r="58836" spans="9:10" ht="15.75">
      <c r="I58836" s="192"/>
      <c r="J58836" s="192"/>
    </row>
    <row r="58837" spans="9:10" ht="15.75">
      <c r="I58837" s="192"/>
      <c r="J58837" s="192"/>
    </row>
    <row r="58838" spans="9:10" ht="15.75">
      <c r="I58838" s="192"/>
      <c r="J58838" s="192"/>
    </row>
    <row r="58839" spans="9:10" ht="15.75">
      <c r="I58839" s="192"/>
      <c r="J58839" s="192"/>
    </row>
    <row r="58840" spans="9:10" ht="15.75">
      <c r="I58840" s="192"/>
      <c r="J58840" s="192"/>
    </row>
    <row r="58841" spans="9:10" ht="15.75">
      <c r="I58841" s="192"/>
      <c r="J58841" s="192"/>
    </row>
    <row r="58842" spans="9:10" ht="15.75">
      <c r="I58842" s="192"/>
      <c r="J58842" s="192"/>
    </row>
    <row r="58843" spans="9:10" ht="15.75">
      <c r="I58843" s="192"/>
      <c r="J58843" s="192"/>
    </row>
    <row r="58844" spans="9:10" ht="15.75">
      <c r="I58844" s="192"/>
      <c r="J58844" s="192"/>
    </row>
    <row r="58845" spans="9:10" ht="15.75">
      <c r="I58845" s="192"/>
      <c r="J58845" s="192"/>
    </row>
    <row r="58846" spans="9:10" ht="15.75">
      <c r="I58846" s="192"/>
      <c r="J58846" s="192"/>
    </row>
    <row r="58847" spans="9:10" ht="15.75">
      <c r="I58847" s="192"/>
      <c r="J58847" s="192"/>
    </row>
    <row r="58848" spans="9:10" ht="15.75">
      <c r="I58848" s="192"/>
      <c r="J58848" s="192"/>
    </row>
    <row r="58849" spans="9:10" ht="15.75">
      <c r="I58849" s="192"/>
      <c r="J58849" s="192"/>
    </row>
    <row r="58850" spans="9:10" ht="15.75">
      <c r="I58850" s="192"/>
      <c r="J58850" s="192"/>
    </row>
    <row r="58851" spans="9:10" ht="15.75">
      <c r="I58851" s="192"/>
      <c r="J58851" s="192"/>
    </row>
    <row r="58852" spans="9:10" ht="15.75">
      <c r="I58852" s="192"/>
      <c r="J58852" s="192"/>
    </row>
    <row r="58853" spans="9:10" ht="15.75">
      <c r="I58853" s="192"/>
      <c r="J58853" s="192"/>
    </row>
    <row r="58854" spans="9:10" ht="15.75">
      <c r="I58854" s="192"/>
      <c r="J58854" s="192"/>
    </row>
    <row r="58855" spans="9:10" ht="15.75">
      <c r="I58855" s="192"/>
      <c r="J58855" s="192"/>
    </row>
    <row r="58856" spans="9:10" ht="15.75">
      <c r="I58856" s="192"/>
      <c r="J58856" s="192"/>
    </row>
    <row r="58857" spans="9:10" ht="15.75">
      <c r="I58857" s="192"/>
      <c r="J58857" s="192"/>
    </row>
    <row r="58858" spans="9:10" ht="15.75">
      <c r="I58858" s="192"/>
      <c r="J58858" s="192"/>
    </row>
    <row r="58859" spans="9:10" ht="15.75">
      <c r="I58859" s="192"/>
      <c r="J58859" s="192"/>
    </row>
    <row r="58860" spans="9:10" ht="15.75">
      <c r="I58860" s="192"/>
      <c r="J58860" s="192"/>
    </row>
    <row r="58861" spans="9:10" ht="15.75">
      <c r="I58861" s="192"/>
      <c r="J58861" s="192"/>
    </row>
    <row r="58862" spans="9:10" ht="15.75">
      <c r="I58862" s="192"/>
      <c r="J58862" s="192"/>
    </row>
    <row r="58863" spans="9:10" ht="15.75">
      <c r="I58863" s="192"/>
      <c r="J58863" s="192"/>
    </row>
    <row r="58864" spans="9:10" ht="15.75">
      <c r="I58864" s="192"/>
      <c r="J58864" s="192"/>
    </row>
    <row r="58865" spans="9:10" ht="15.75">
      <c r="I58865" s="192"/>
      <c r="J58865" s="192"/>
    </row>
    <row r="58866" spans="9:10" ht="15.75">
      <c r="I58866" s="192"/>
      <c r="J58866" s="192"/>
    </row>
    <row r="58867" spans="9:10" ht="15.75">
      <c r="I58867" s="192"/>
      <c r="J58867" s="192"/>
    </row>
    <row r="58868" spans="9:10" ht="15.75">
      <c r="I58868" s="192"/>
      <c r="J58868" s="192"/>
    </row>
    <row r="58869" spans="9:10" ht="15.75">
      <c r="I58869" s="192"/>
      <c r="J58869" s="192"/>
    </row>
    <row r="58870" spans="9:10" ht="15.75">
      <c r="I58870" s="192"/>
      <c r="J58870" s="192"/>
    </row>
    <row r="58871" spans="9:10" ht="15.75">
      <c r="I58871" s="192"/>
      <c r="J58871" s="192"/>
    </row>
    <row r="58872" spans="9:10" ht="15.75">
      <c r="I58872" s="192"/>
      <c r="J58872" s="192"/>
    </row>
    <row r="58873" spans="9:10" ht="15.75">
      <c r="I58873" s="192"/>
      <c r="J58873" s="192"/>
    </row>
    <row r="58874" spans="9:10" ht="15.75">
      <c r="I58874" s="192"/>
      <c r="J58874" s="192"/>
    </row>
    <row r="58875" spans="9:10" ht="15.75">
      <c r="I58875" s="192"/>
      <c r="J58875" s="192"/>
    </row>
    <row r="58876" spans="9:10" ht="15.75">
      <c r="I58876" s="192"/>
      <c r="J58876" s="192"/>
    </row>
    <row r="58877" spans="9:10" ht="15.75">
      <c r="I58877" s="192"/>
      <c r="J58877" s="192"/>
    </row>
    <row r="58878" spans="9:10" ht="15.75">
      <c r="I58878" s="192"/>
      <c r="J58878" s="192"/>
    </row>
    <row r="58879" spans="9:10" ht="15.75">
      <c r="I58879" s="192"/>
      <c r="J58879" s="192"/>
    </row>
    <row r="58880" spans="9:10" ht="15.75">
      <c r="I58880" s="192"/>
      <c r="J58880" s="192"/>
    </row>
    <row r="58881" spans="9:10" ht="15.75">
      <c r="I58881" s="192"/>
      <c r="J58881" s="192"/>
    </row>
    <row r="58882" spans="9:10" ht="15.75">
      <c r="I58882" s="192"/>
      <c r="J58882" s="192"/>
    </row>
    <row r="58883" spans="9:10" ht="15.75">
      <c r="I58883" s="192"/>
      <c r="J58883" s="192"/>
    </row>
    <row r="58884" spans="9:10" ht="15.75">
      <c r="I58884" s="192"/>
      <c r="J58884" s="192"/>
    </row>
    <row r="58885" spans="9:10" ht="15.75">
      <c r="I58885" s="192"/>
      <c r="J58885" s="192"/>
    </row>
    <row r="58886" spans="9:10" ht="15.75">
      <c r="I58886" s="192"/>
      <c r="J58886" s="192"/>
    </row>
    <row r="58887" spans="9:10" ht="15.75">
      <c r="I58887" s="192"/>
      <c r="J58887" s="192"/>
    </row>
    <row r="58888" spans="9:10" ht="15.75">
      <c r="I58888" s="192"/>
      <c r="J58888" s="192"/>
    </row>
    <row r="58889" spans="9:10" ht="15.75">
      <c r="I58889" s="192"/>
      <c r="J58889" s="192"/>
    </row>
    <row r="58890" spans="9:10" ht="15.75">
      <c r="I58890" s="192"/>
      <c r="J58890" s="192"/>
    </row>
    <row r="58891" spans="9:10" ht="15.75">
      <c r="I58891" s="192"/>
      <c r="J58891" s="192"/>
    </row>
    <row r="58892" spans="9:10" ht="15.75">
      <c r="I58892" s="192"/>
      <c r="J58892" s="192"/>
    </row>
    <row r="58893" spans="9:10" ht="15.75">
      <c r="I58893" s="192"/>
      <c r="J58893" s="192"/>
    </row>
    <row r="58894" spans="9:10" ht="15.75">
      <c r="I58894" s="192"/>
      <c r="J58894" s="192"/>
    </row>
    <row r="58895" spans="9:10" ht="15.75">
      <c r="I58895" s="192"/>
      <c r="J58895" s="192"/>
    </row>
    <row r="58896" spans="9:10" ht="15.75">
      <c r="I58896" s="192"/>
      <c r="J58896" s="192"/>
    </row>
    <row r="58897" spans="9:10" ht="15.75">
      <c r="I58897" s="192"/>
      <c r="J58897" s="192"/>
    </row>
    <row r="58898" spans="9:10" ht="15.75">
      <c r="I58898" s="192"/>
      <c r="J58898" s="192"/>
    </row>
    <row r="58899" spans="9:10" ht="15.75">
      <c r="I58899" s="192"/>
      <c r="J58899" s="192"/>
    </row>
    <row r="58900" spans="9:10" ht="15.75">
      <c r="I58900" s="192"/>
      <c r="J58900" s="192"/>
    </row>
    <row r="58901" spans="9:10" ht="15.75">
      <c r="I58901" s="192"/>
      <c r="J58901" s="192"/>
    </row>
    <row r="58902" spans="9:10" ht="15.75">
      <c r="I58902" s="192"/>
      <c r="J58902" s="192"/>
    </row>
    <row r="58903" spans="9:10" ht="15.75">
      <c r="I58903" s="192"/>
      <c r="J58903" s="192"/>
    </row>
    <row r="58904" spans="9:10" ht="15.75">
      <c r="I58904" s="192"/>
      <c r="J58904" s="192"/>
    </row>
    <row r="58905" spans="9:10" ht="15.75">
      <c r="I58905" s="192"/>
      <c r="J58905" s="192"/>
    </row>
    <row r="58906" spans="9:10" ht="15.75">
      <c r="I58906" s="192"/>
      <c r="J58906" s="192"/>
    </row>
    <row r="58907" spans="9:10" ht="15.75">
      <c r="I58907" s="192"/>
      <c r="J58907" s="192"/>
    </row>
    <row r="58908" spans="9:10" ht="15.75">
      <c r="I58908" s="192"/>
      <c r="J58908" s="192"/>
    </row>
    <row r="58909" spans="9:10" ht="15.75">
      <c r="I58909" s="192"/>
      <c r="J58909" s="192"/>
    </row>
    <row r="58910" spans="9:10" ht="15.75">
      <c r="I58910" s="192"/>
      <c r="J58910" s="192"/>
    </row>
    <row r="58911" spans="9:10" ht="15.75">
      <c r="I58911" s="192"/>
      <c r="J58911" s="192"/>
    </row>
    <row r="58912" spans="9:10" ht="15.75">
      <c r="I58912" s="192"/>
      <c r="J58912" s="192"/>
    </row>
    <row r="58913" spans="9:10" ht="15.75">
      <c r="I58913" s="192"/>
      <c r="J58913" s="192"/>
    </row>
    <row r="58914" spans="9:10" ht="15.75">
      <c r="I58914" s="192"/>
      <c r="J58914" s="192"/>
    </row>
    <row r="58915" spans="9:10" ht="15.75">
      <c r="I58915" s="192"/>
      <c r="J58915" s="192"/>
    </row>
    <row r="58916" spans="9:10" ht="15.75">
      <c r="I58916" s="192"/>
      <c r="J58916" s="192"/>
    </row>
    <row r="58917" spans="9:10" ht="15.75">
      <c r="I58917" s="192"/>
      <c r="J58917" s="192"/>
    </row>
    <row r="58918" spans="9:10" ht="15.75">
      <c r="I58918" s="192"/>
      <c r="J58918" s="192"/>
    </row>
    <row r="58919" spans="9:10" ht="15.75">
      <c r="I58919" s="192"/>
      <c r="J58919" s="192"/>
    </row>
    <row r="58920" spans="9:10" ht="15.75">
      <c r="I58920" s="192"/>
      <c r="J58920" s="192"/>
    </row>
    <row r="58921" spans="9:10" ht="15.75">
      <c r="I58921" s="192"/>
      <c r="J58921" s="192"/>
    </row>
    <row r="58922" spans="9:10" ht="15.75">
      <c r="I58922" s="192"/>
      <c r="J58922" s="192"/>
    </row>
    <row r="58923" spans="9:10" ht="15.75">
      <c r="I58923" s="192"/>
      <c r="J58923" s="192"/>
    </row>
    <row r="58924" spans="9:10" ht="15.75">
      <c r="I58924" s="192"/>
      <c r="J58924" s="192"/>
    </row>
    <row r="58925" spans="9:10" ht="15.75">
      <c r="I58925" s="192"/>
      <c r="J58925" s="192"/>
    </row>
    <row r="58926" spans="9:10" ht="15.75">
      <c r="I58926" s="192"/>
      <c r="J58926" s="192"/>
    </row>
    <row r="58927" spans="9:10" ht="15.75">
      <c r="I58927" s="192"/>
      <c r="J58927" s="192"/>
    </row>
    <row r="58928" spans="9:10" ht="15.75">
      <c r="I58928" s="192"/>
      <c r="J58928" s="192"/>
    </row>
    <row r="58929" spans="9:10" ht="15.75">
      <c r="I58929" s="192"/>
      <c r="J58929" s="192"/>
    </row>
    <row r="58930" spans="9:10" ht="15.75">
      <c r="I58930" s="192"/>
      <c r="J58930" s="192"/>
    </row>
    <row r="58931" spans="9:10" ht="15.75">
      <c r="I58931" s="192"/>
      <c r="J58931" s="192"/>
    </row>
    <row r="58932" spans="9:10" ht="15.75">
      <c r="I58932" s="192"/>
      <c r="J58932" s="192"/>
    </row>
    <row r="58933" spans="9:10" ht="15.75">
      <c r="I58933" s="192"/>
      <c r="J58933" s="192"/>
    </row>
    <row r="58934" spans="9:10" ht="15.75">
      <c r="I58934" s="192"/>
      <c r="J58934" s="192"/>
    </row>
    <row r="58935" spans="9:10" ht="15.75">
      <c r="I58935" s="192"/>
      <c r="J58935" s="192"/>
    </row>
    <row r="58936" spans="9:10" ht="15.75">
      <c r="I58936" s="192"/>
      <c r="J58936" s="192"/>
    </row>
    <row r="58937" spans="9:10" ht="15.75">
      <c r="I58937" s="192"/>
      <c r="J58937" s="192"/>
    </row>
    <row r="58938" spans="9:10" ht="15.75">
      <c r="I58938" s="192"/>
      <c r="J58938" s="192"/>
    </row>
    <row r="58939" spans="9:10" ht="15.75">
      <c r="I58939" s="192"/>
      <c r="J58939" s="192"/>
    </row>
    <row r="58940" spans="9:10" ht="15.75">
      <c r="I58940" s="192"/>
      <c r="J58940" s="192"/>
    </row>
    <row r="58941" spans="9:10" ht="15.75">
      <c r="I58941" s="192"/>
      <c r="J58941" s="192"/>
    </row>
    <row r="58942" spans="9:10" ht="15.75">
      <c r="I58942" s="192"/>
      <c r="J58942" s="192"/>
    </row>
    <row r="58943" spans="9:10" ht="15.75">
      <c r="I58943" s="192"/>
      <c r="J58943" s="192"/>
    </row>
    <row r="58944" spans="9:10" ht="15.75">
      <c r="I58944" s="192"/>
      <c r="J58944" s="192"/>
    </row>
    <row r="58945" spans="9:10" ht="15.75">
      <c r="I58945" s="192"/>
      <c r="J58945" s="192"/>
    </row>
    <row r="58946" spans="9:10" ht="15.75">
      <c r="I58946" s="192"/>
      <c r="J58946" s="192"/>
    </row>
    <row r="58947" spans="9:10" ht="15.75">
      <c r="I58947" s="192"/>
      <c r="J58947" s="192"/>
    </row>
    <row r="58948" spans="9:10" ht="15.75">
      <c r="I58948" s="192"/>
      <c r="J58948" s="192"/>
    </row>
    <row r="58949" spans="9:10" ht="15.75">
      <c r="I58949" s="192"/>
      <c r="J58949" s="192"/>
    </row>
    <row r="58950" spans="9:10" ht="15.75">
      <c r="I58950" s="192"/>
      <c r="J58950" s="192"/>
    </row>
    <row r="58951" spans="9:10" ht="15.75">
      <c r="I58951" s="192"/>
      <c r="J58951" s="192"/>
    </row>
    <row r="58952" spans="9:10" ht="15.75">
      <c r="I58952" s="192"/>
      <c r="J58952" s="192"/>
    </row>
    <row r="58953" spans="9:10" ht="15.75">
      <c r="I58953" s="192"/>
      <c r="J58953" s="192"/>
    </row>
    <row r="58954" spans="9:10" ht="15.75">
      <c r="I58954" s="192"/>
      <c r="J58954" s="192"/>
    </row>
    <row r="58955" spans="9:10" ht="15.75">
      <c r="I58955" s="192"/>
      <c r="J58955" s="192"/>
    </row>
    <row r="58956" spans="9:10" ht="15.75">
      <c r="I58956" s="192"/>
      <c r="J58956" s="192"/>
    </row>
    <row r="58957" spans="9:10" ht="15.75">
      <c r="I58957" s="192"/>
      <c r="J58957" s="192"/>
    </row>
    <row r="58958" spans="9:10" ht="15.75">
      <c r="I58958" s="192"/>
      <c r="J58958" s="192"/>
    </row>
    <row r="58959" spans="9:10" ht="15.75">
      <c r="I58959" s="192"/>
      <c r="J58959" s="192"/>
    </row>
    <row r="58960" spans="9:10" ht="15.75">
      <c r="I58960" s="192"/>
      <c r="J58960" s="192"/>
    </row>
    <row r="58961" spans="9:10" ht="15.75">
      <c r="I58961" s="192"/>
      <c r="J58961" s="192"/>
    </row>
    <row r="58962" spans="9:10" ht="15.75">
      <c r="I58962" s="192"/>
      <c r="J58962" s="192"/>
    </row>
    <row r="58963" spans="9:10" ht="15.75">
      <c r="I58963" s="192"/>
      <c r="J58963" s="192"/>
    </row>
    <row r="58964" spans="9:10" ht="15.75">
      <c r="I58964" s="192"/>
      <c r="J58964" s="192"/>
    </row>
    <row r="58965" spans="9:10" ht="15.75">
      <c r="I58965" s="192"/>
      <c r="J58965" s="192"/>
    </row>
    <row r="58966" spans="9:10" ht="15.75">
      <c r="I58966" s="192"/>
      <c r="J58966" s="192"/>
    </row>
    <row r="58967" spans="9:10" ht="15.75">
      <c r="I58967" s="192"/>
      <c r="J58967" s="192"/>
    </row>
    <row r="58968" spans="9:10" ht="15.75">
      <c r="I58968" s="192"/>
      <c r="J58968" s="192"/>
    </row>
    <row r="58969" spans="9:10" ht="15.75">
      <c r="I58969" s="192"/>
      <c r="J58969" s="192"/>
    </row>
    <row r="58970" spans="9:10" ht="15.75">
      <c r="I58970" s="192"/>
      <c r="J58970" s="192"/>
    </row>
    <row r="58971" spans="9:10" ht="15.75">
      <c r="I58971" s="192"/>
      <c r="J58971" s="192"/>
    </row>
    <row r="58972" spans="9:10" ht="15.75">
      <c r="I58972" s="192"/>
      <c r="J58972" s="192"/>
    </row>
    <row r="58973" spans="9:10" ht="15.75">
      <c r="I58973" s="192"/>
      <c r="J58973" s="192"/>
    </row>
    <row r="58974" spans="9:10" ht="15.75">
      <c r="I58974" s="192"/>
      <c r="J58974" s="192"/>
    </row>
    <row r="58975" spans="9:10" ht="15.75">
      <c r="I58975" s="192"/>
      <c r="J58975" s="192"/>
    </row>
    <row r="58976" spans="9:10" ht="15.75">
      <c r="I58976" s="192"/>
      <c r="J58976" s="192"/>
    </row>
    <row r="58977" spans="9:10" ht="15.75">
      <c r="I58977" s="192"/>
      <c r="J58977" s="192"/>
    </row>
    <row r="58978" spans="9:10" ht="15.75">
      <c r="I58978" s="192"/>
      <c r="J58978" s="192"/>
    </row>
    <row r="58979" spans="9:10" ht="15.75">
      <c r="I58979" s="192"/>
      <c r="J58979" s="192"/>
    </row>
    <row r="58980" spans="9:10" ht="15.75">
      <c r="I58980" s="192"/>
      <c r="J58980" s="192"/>
    </row>
    <row r="58981" spans="9:10" ht="15.75">
      <c r="I58981" s="192"/>
      <c r="J58981" s="192"/>
    </row>
    <row r="58982" spans="9:10" ht="15.75">
      <c r="I58982" s="192"/>
      <c r="J58982" s="192"/>
    </row>
    <row r="58983" spans="9:10" ht="15.75">
      <c r="I58983" s="192"/>
      <c r="J58983" s="192"/>
    </row>
    <row r="58984" spans="9:10" ht="15.75">
      <c r="I58984" s="192"/>
      <c r="J58984" s="192"/>
    </row>
    <row r="58985" spans="9:10" ht="15.75">
      <c r="I58985" s="192"/>
      <c r="J58985" s="192"/>
    </row>
    <row r="58986" spans="9:10" ht="15.75">
      <c r="I58986" s="192"/>
      <c r="J58986" s="192"/>
    </row>
    <row r="58987" spans="9:10" ht="15.75">
      <c r="I58987" s="192"/>
      <c r="J58987" s="192"/>
    </row>
    <row r="58988" spans="9:10" ht="15.75">
      <c r="I58988" s="192"/>
      <c r="J58988" s="192"/>
    </row>
    <row r="58989" spans="9:10" ht="15.75">
      <c r="I58989" s="192"/>
      <c r="J58989" s="192"/>
    </row>
    <row r="58990" spans="9:10" ht="15.75">
      <c r="I58990" s="192"/>
      <c r="J58990" s="192"/>
    </row>
    <row r="58991" spans="9:10" ht="15.75">
      <c r="I58991" s="192"/>
      <c r="J58991" s="192"/>
    </row>
    <row r="58992" spans="9:10" ht="15.75">
      <c r="I58992" s="192"/>
      <c r="J58992" s="192"/>
    </row>
    <row r="58993" spans="9:10" ht="15.75">
      <c r="I58993" s="192"/>
      <c r="J58993" s="192"/>
    </row>
    <row r="58994" spans="9:10" ht="15.75">
      <c r="I58994" s="192"/>
      <c r="J58994" s="192"/>
    </row>
    <row r="58995" spans="9:10" ht="15.75">
      <c r="I58995" s="192"/>
      <c r="J58995" s="192"/>
    </row>
    <row r="58996" spans="9:10" ht="15.75">
      <c r="I58996" s="192"/>
      <c r="J58996" s="192"/>
    </row>
    <row r="58997" spans="9:10" ht="15.75">
      <c r="I58997" s="192"/>
      <c r="J58997" s="192"/>
    </row>
    <row r="58998" spans="9:10" ht="15.75">
      <c r="I58998" s="192"/>
      <c r="J58998" s="192"/>
    </row>
    <row r="58999" spans="9:10" ht="15.75">
      <c r="I58999" s="192"/>
      <c r="J58999" s="192"/>
    </row>
    <row r="59000" spans="9:10" ht="15.75">
      <c r="I59000" s="192"/>
      <c r="J59000" s="192"/>
    </row>
    <row r="59001" spans="9:10" ht="15.75">
      <c r="I59001" s="192"/>
      <c r="J59001" s="192"/>
    </row>
    <row r="59002" spans="9:10" ht="15.75">
      <c r="I59002" s="192"/>
      <c r="J59002" s="192"/>
    </row>
    <row r="59003" spans="9:10" ht="15.75">
      <c r="I59003" s="192"/>
      <c r="J59003" s="192"/>
    </row>
    <row r="59004" spans="9:10" ht="15.75">
      <c r="I59004" s="192"/>
      <c r="J59004" s="192"/>
    </row>
    <row r="59005" spans="9:10" ht="15.75">
      <c r="I59005" s="192"/>
      <c r="J59005" s="192"/>
    </row>
    <row r="59006" spans="9:10" ht="15.75">
      <c r="I59006" s="192"/>
      <c r="J59006" s="192"/>
    </row>
    <row r="59007" spans="9:10" ht="15.75">
      <c r="I59007" s="192"/>
      <c r="J59007" s="192"/>
    </row>
    <row r="59008" spans="9:10" ht="15.75">
      <c r="I59008" s="192"/>
      <c r="J59008" s="192"/>
    </row>
    <row r="59009" spans="9:10" ht="15.75">
      <c r="I59009" s="192"/>
      <c r="J59009" s="192"/>
    </row>
    <row r="59010" spans="9:10" ht="15.75">
      <c r="I59010" s="192"/>
      <c r="J59010" s="192"/>
    </row>
    <row r="59011" spans="9:10" ht="15.75">
      <c r="I59011" s="192"/>
      <c r="J59011" s="192"/>
    </row>
    <row r="59012" spans="9:10" ht="15.75">
      <c r="I59012" s="192"/>
      <c r="J59012" s="192"/>
    </row>
    <row r="59013" spans="9:10" ht="15.75">
      <c r="I59013" s="192"/>
      <c r="J59013" s="192"/>
    </row>
    <row r="59014" spans="9:10" ht="15.75">
      <c r="I59014" s="192"/>
      <c r="J59014" s="192"/>
    </row>
    <row r="59015" spans="9:10" ht="15.75">
      <c r="I59015" s="192"/>
      <c r="J59015" s="192"/>
    </row>
    <row r="59016" spans="9:10" ht="15.75">
      <c r="I59016" s="192"/>
      <c r="J59016" s="192"/>
    </row>
    <row r="59017" spans="9:10" ht="15.75">
      <c r="I59017" s="192"/>
      <c r="J59017" s="192"/>
    </row>
    <row r="59018" spans="9:10" ht="15.75">
      <c r="I59018" s="192"/>
      <c r="J59018" s="192"/>
    </row>
    <row r="59019" spans="9:10" ht="15.75">
      <c r="I59019" s="192"/>
      <c r="J59019" s="192"/>
    </row>
    <row r="59020" spans="9:10" ht="15.75">
      <c r="I59020" s="192"/>
      <c r="J59020" s="192"/>
    </row>
    <row r="59021" spans="9:10" ht="15.75">
      <c r="I59021" s="192"/>
      <c r="J59021" s="192"/>
    </row>
    <row r="59022" spans="9:10" ht="15.75">
      <c r="I59022" s="192"/>
      <c r="J59022" s="192"/>
    </row>
    <row r="59023" spans="9:10" ht="15.75">
      <c r="I59023" s="192"/>
      <c r="J59023" s="192"/>
    </row>
    <row r="59024" spans="9:10" ht="15.75">
      <c r="I59024" s="192"/>
      <c r="J59024" s="192"/>
    </row>
    <row r="59025" spans="9:10" ht="15.75">
      <c r="I59025" s="192"/>
      <c r="J59025" s="192"/>
    </row>
    <row r="59026" spans="9:10" ht="15.75">
      <c r="I59026" s="192"/>
      <c r="J59026" s="192"/>
    </row>
    <row r="59027" spans="9:10" ht="15.75">
      <c r="I59027" s="192"/>
      <c r="J59027" s="192"/>
    </row>
    <row r="59028" spans="9:10" ht="15.75">
      <c r="I59028" s="192"/>
      <c r="J59028" s="192"/>
    </row>
    <row r="59029" spans="9:10" ht="15.75">
      <c r="I59029" s="192"/>
      <c r="J59029" s="192"/>
    </row>
    <row r="59030" spans="9:10" ht="15.75">
      <c r="I59030" s="192"/>
      <c r="J59030" s="192"/>
    </row>
    <row r="59031" spans="9:10" ht="15.75">
      <c r="I59031" s="192"/>
      <c r="J59031" s="192"/>
    </row>
    <row r="59032" spans="9:10" ht="15.75">
      <c r="I59032" s="192"/>
      <c r="J59032" s="192"/>
    </row>
    <row r="59033" spans="9:10" ht="15.75">
      <c r="I59033" s="192"/>
      <c r="J59033" s="192"/>
    </row>
    <row r="59034" spans="9:10" ht="15.75">
      <c r="I59034" s="192"/>
      <c r="J59034" s="192"/>
    </row>
    <row r="59035" spans="9:10" ht="15.75">
      <c r="I59035" s="192"/>
      <c r="J59035" s="192"/>
    </row>
    <row r="59036" spans="9:10" ht="15.75">
      <c r="I59036" s="192"/>
      <c r="J59036" s="192"/>
    </row>
    <row r="59037" spans="9:10" ht="15.75">
      <c r="I59037" s="192"/>
      <c r="J59037" s="192"/>
    </row>
    <row r="59038" spans="9:10" ht="15.75">
      <c r="I59038" s="192"/>
      <c r="J59038" s="192"/>
    </row>
    <row r="59039" spans="9:10" ht="15.75">
      <c r="I59039" s="192"/>
      <c r="J59039" s="192"/>
    </row>
    <row r="59040" spans="9:10" ht="15.75">
      <c r="I59040" s="192"/>
      <c r="J59040" s="192"/>
    </row>
    <row r="59041" spans="9:10" ht="15.75">
      <c r="I59041" s="192"/>
      <c r="J59041" s="192"/>
    </row>
    <row r="59042" spans="9:10" ht="15.75">
      <c r="I59042" s="192"/>
      <c r="J59042" s="192"/>
    </row>
    <row r="59043" spans="9:10" ht="15.75">
      <c r="I59043" s="192"/>
      <c r="J59043" s="192"/>
    </row>
    <row r="59044" spans="9:10" ht="15.75">
      <c r="I59044" s="192"/>
      <c r="J59044" s="192"/>
    </row>
    <row r="59045" spans="9:10" ht="15.75">
      <c r="I59045" s="192"/>
      <c r="J59045" s="192"/>
    </row>
    <row r="59046" spans="9:10" ht="15.75">
      <c r="I59046" s="192"/>
      <c r="J59046" s="192"/>
    </row>
    <row r="59047" spans="9:10" ht="15.75">
      <c r="I59047" s="192"/>
      <c r="J59047" s="192"/>
    </row>
    <row r="59048" spans="9:10" ht="15.75">
      <c r="I59048" s="192"/>
      <c r="J59048" s="192"/>
    </row>
    <row r="59049" spans="9:10" ht="15.75">
      <c r="I59049" s="192"/>
      <c r="J59049" s="192"/>
    </row>
    <row r="59050" spans="9:10" ht="15.75">
      <c r="I59050" s="192"/>
      <c r="J59050" s="192"/>
    </row>
    <row r="59051" spans="9:10" ht="15.75">
      <c r="I59051" s="192"/>
      <c r="J59051" s="192"/>
    </row>
    <row r="59052" spans="9:10" ht="15.75">
      <c r="I59052" s="192"/>
      <c r="J59052" s="192"/>
    </row>
    <row r="59053" spans="9:10" ht="15.75">
      <c r="I59053" s="192"/>
      <c r="J59053" s="192"/>
    </row>
    <row r="59054" spans="9:10" ht="15.75">
      <c r="I59054" s="192"/>
      <c r="J59054" s="192"/>
    </row>
    <row r="59055" spans="9:10" ht="15.75">
      <c r="I59055" s="192"/>
      <c r="J59055" s="192"/>
    </row>
    <row r="59056" spans="9:10" ht="15.75">
      <c r="I59056" s="192"/>
      <c r="J59056" s="192"/>
    </row>
    <row r="59057" spans="9:10" ht="15.75">
      <c r="I59057" s="192"/>
      <c r="J59057" s="192"/>
    </row>
    <row r="59058" spans="9:10" ht="15.75">
      <c r="I59058" s="192"/>
      <c r="J59058" s="192"/>
    </row>
    <row r="59059" spans="9:10" ht="15.75">
      <c r="I59059" s="192"/>
      <c r="J59059" s="192"/>
    </row>
    <row r="59060" spans="9:10" ht="15.75">
      <c r="I59060" s="192"/>
      <c r="J59060" s="192"/>
    </row>
    <row r="59061" spans="9:10" ht="15.75">
      <c r="I59061" s="192"/>
      <c r="J59061" s="192"/>
    </row>
    <row r="59062" spans="9:10" ht="15.75">
      <c r="I59062" s="192"/>
      <c r="J59062" s="192"/>
    </row>
    <row r="59063" spans="9:10" ht="15.75">
      <c r="I59063" s="192"/>
      <c r="J59063" s="192"/>
    </row>
    <row r="59064" spans="9:10" ht="15.75">
      <c r="I59064" s="192"/>
      <c r="J59064" s="192"/>
    </row>
    <row r="59065" spans="9:10" ht="15.75">
      <c r="I59065" s="192"/>
      <c r="J59065" s="192"/>
    </row>
    <row r="59066" spans="9:10" ht="15.75">
      <c r="I59066" s="192"/>
      <c r="J59066" s="192"/>
    </row>
    <row r="59067" spans="9:10" ht="15.75">
      <c r="I59067" s="192"/>
      <c r="J59067" s="192"/>
    </row>
    <row r="59068" spans="9:10" ht="15.75">
      <c r="I59068" s="192"/>
      <c r="J59068" s="192"/>
    </row>
    <row r="59069" spans="9:10" ht="15.75">
      <c r="I59069" s="192"/>
      <c r="J59069" s="192"/>
    </row>
    <row r="59070" spans="9:10" ht="15.75">
      <c r="I59070" s="192"/>
      <c r="J59070" s="192"/>
    </row>
    <row r="59071" spans="9:10" ht="15.75">
      <c r="I59071" s="192"/>
      <c r="J59071" s="192"/>
    </row>
    <row r="59072" spans="9:10" ht="15.75">
      <c r="I59072" s="192"/>
      <c r="J59072" s="192"/>
    </row>
    <row r="59073" spans="9:10" ht="15.75">
      <c r="I59073" s="192"/>
      <c r="J59073" s="192"/>
    </row>
    <row r="59074" spans="9:10" ht="15.75">
      <c r="I59074" s="192"/>
      <c r="J59074" s="192"/>
    </row>
    <row r="59075" spans="9:10" ht="15.75">
      <c r="I59075" s="192"/>
      <c r="J59075" s="192"/>
    </row>
    <row r="59076" spans="9:10" ht="15.75">
      <c r="I59076" s="192"/>
      <c r="J59076" s="192"/>
    </row>
    <row r="59077" spans="9:10" ht="15.75">
      <c r="I59077" s="192"/>
      <c r="J59077" s="192"/>
    </row>
    <row r="59078" spans="9:10" ht="15.75">
      <c r="I59078" s="192"/>
      <c r="J59078" s="192"/>
    </row>
    <row r="59079" spans="9:10" ht="15.75">
      <c r="I59079" s="192"/>
      <c r="J59079" s="192"/>
    </row>
    <row r="59080" spans="9:10" ht="15.75">
      <c r="I59080" s="192"/>
      <c r="J59080" s="192"/>
    </row>
    <row r="59081" spans="9:10" ht="15.75">
      <c r="I59081" s="192"/>
      <c r="J59081" s="192"/>
    </row>
    <row r="59082" spans="9:10" ht="15.75">
      <c r="I59082" s="192"/>
      <c r="J59082" s="192"/>
    </row>
    <row r="59083" spans="9:10" ht="15.75">
      <c r="I59083" s="192"/>
      <c r="J59083" s="192"/>
    </row>
    <row r="59084" spans="9:10" ht="15.75">
      <c r="I59084" s="192"/>
      <c r="J59084" s="192"/>
    </row>
    <row r="59085" spans="9:10" ht="15.75">
      <c r="I59085" s="192"/>
      <c r="J59085" s="192"/>
    </row>
    <row r="59086" spans="9:10" ht="15.75">
      <c r="I59086" s="192"/>
      <c r="J59086" s="192"/>
    </row>
    <row r="59087" spans="9:10" ht="15.75">
      <c r="I59087" s="192"/>
      <c r="J59087" s="192"/>
    </row>
    <row r="59088" spans="9:10" ht="15.75">
      <c r="I59088" s="192"/>
      <c r="J59088" s="192"/>
    </row>
    <row r="59089" spans="9:10" ht="15.75">
      <c r="I59089" s="192"/>
      <c r="J59089" s="192"/>
    </row>
    <row r="59090" spans="9:10" ht="15.75">
      <c r="I59090" s="192"/>
      <c r="J59090" s="192"/>
    </row>
    <row r="59091" spans="9:10" ht="15.75">
      <c r="I59091" s="192"/>
      <c r="J59091" s="192"/>
    </row>
    <row r="59092" spans="9:10" ht="15.75">
      <c r="I59092" s="192"/>
      <c r="J59092" s="192"/>
    </row>
    <row r="59093" spans="9:10" ht="15.75">
      <c r="I59093" s="192"/>
      <c r="J59093" s="192"/>
    </row>
    <row r="59094" spans="9:10" ht="15.75">
      <c r="I59094" s="192"/>
      <c r="J59094" s="192"/>
    </row>
    <row r="59095" spans="9:10" ht="15.75">
      <c r="I59095" s="192"/>
      <c r="J59095" s="192"/>
    </row>
    <row r="59096" spans="9:10" ht="15.75">
      <c r="I59096" s="192"/>
      <c r="J59096" s="192"/>
    </row>
    <row r="59097" spans="9:10" ht="15.75">
      <c r="I59097" s="192"/>
      <c r="J59097" s="192"/>
    </row>
    <row r="59098" spans="9:10" ht="15.75">
      <c r="I59098" s="192"/>
      <c r="J59098" s="192"/>
    </row>
    <row r="59099" spans="9:10" ht="15.75">
      <c r="I59099" s="192"/>
      <c r="J59099" s="192"/>
    </row>
    <row r="59100" spans="9:10" ht="15.75">
      <c r="I59100" s="192"/>
      <c r="J59100" s="192"/>
    </row>
    <row r="59101" spans="9:10" ht="15.75">
      <c r="I59101" s="192"/>
      <c r="J59101" s="192"/>
    </row>
    <row r="59102" spans="9:10" ht="15.75">
      <c r="I59102" s="192"/>
      <c r="J59102" s="192"/>
    </row>
    <row r="59103" spans="9:10" ht="15.75">
      <c r="I59103" s="192"/>
      <c r="J59103" s="192"/>
    </row>
    <row r="59104" spans="9:10" ht="15.75">
      <c r="I59104" s="192"/>
      <c r="J59104" s="192"/>
    </row>
    <row r="59105" spans="9:10" ht="15.75">
      <c r="I59105" s="192"/>
      <c r="J59105" s="192"/>
    </row>
    <row r="59106" spans="9:10" ht="15.75">
      <c r="I59106" s="192"/>
      <c r="J59106" s="192"/>
    </row>
    <row r="59107" spans="9:10" ht="15.75">
      <c r="I59107" s="192"/>
      <c r="J59107" s="192"/>
    </row>
    <row r="59108" spans="9:10" ht="15.75">
      <c r="I59108" s="192"/>
      <c r="J59108" s="192"/>
    </row>
    <row r="59109" spans="9:10" ht="15.75">
      <c r="I59109" s="192"/>
      <c r="J59109" s="192"/>
    </row>
    <row r="59110" spans="9:10" ht="15.75">
      <c r="I59110" s="192"/>
      <c r="J59110" s="192"/>
    </row>
    <row r="59111" spans="9:10" ht="15.75">
      <c r="I59111" s="192"/>
      <c r="J59111" s="192"/>
    </row>
    <row r="59112" spans="9:10" ht="15.75">
      <c r="I59112" s="192"/>
      <c r="J59112" s="192"/>
    </row>
    <row r="59113" spans="9:10" ht="15.75">
      <c r="I59113" s="192"/>
      <c r="J59113" s="192"/>
    </row>
    <row r="59114" spans="9:10" ht="15.75">
      <c r="I59114" s="192"/>
      <c r="J59114" s="192"/>
    </row>
    <row r="59115" spans="9:10" ht="15.75">
      <c r="I59115" s="192"/>
      <c r="J59115" s="192"/>
    </row>
    <row r="59116" spans="9:10" ht="15.75">
      <c r="I59116" s="192"/>
      <c r="J59116" s="192"/>
    </row>
    <row r="59117" spans="9:10" ht="15.75">
      <c r="I59117" s="192"/>
      <c r="J59117" s="192"/>
    </row>
    <row r="59118" spans="9:10" ht="15.75">
      <c r="I59118" s="192"/>
      <c r="J59118" s="192"/>
    </row>
    <row r="59119" spans="9:10" ht="15.75">
      <c r="I59119" s="192"/>
      <c r="J59119" s="192"/>
    </row>
    <row r="59120" spans="9:10" ht="15.75">
      <c r="I59120" s="192"/>
      <c r="J59120" s="192"/>
    </row>
    <row r="59121" spans="9:10" ht="15.75">
      <c r="I59121" s="192"/>
      <c r="J59121" s="192"/>
    </row>
    <row r="59122" spans="9:10" ht="15.75">
      <c r="I59122" s="192"/>
      <c r="J59122" s="192"/>
    </row>
    <row r="59123" spans="9:10" ht="15.75">
      <c r="I59123" s="192"/>
      <c r="J59123" s="192"/>
    </row>
    <row r="59124" spans="9:10" ht="15.75">
      <c r="I59124" s="192"/>
      <c r="J59124" s="192"/>
    </row>
    <row r="59125" spans="9:10" ht="15.75">
      <c r="I59125" s="192"/>
      <c r="J59125" s="192"/>
    </row>
    <row r="59126" spans="9:10" ht="15.75">
      <c r="I59126" s="192"/>
      <c r="J59126" s="192"/>
    </row>
    <row r="59127" spans="9:10" ht="15.75">
      <c r="I59127" s="192"/>
      <c r="J59127" s="192"/>
    </row>
    <row r="59128" spans="9:10" ht="15.75">
      <c r="I59128" s="192"/>
      <c r="J59128" s="192"/>
    </row>
    <row r="59129" spans="9:10" ht="15.75">
      <c r="I59129" s="192"/>
      <c r="J59129" s="192"/>
    </row>
    <row r="59130" spans="9:10" ht="15.75">
      <c r="I59130" s="192"/>
      <c r="J59130" s="192"/>
    </row>
    <row r="59131" spans="9:10" ht="15.75">
      <c r="I59131" s="192"/>
      <c r="J59131" s="192"/>
    </row>
    <row r="59132" spans="9:10" ht="15.75">
      <c r="I59132" s="192"/>
      <c r="J59132" s="192"/>
    </row>
    <row r="59133" spans="9:10" ht="15.75">
      <c r="I59133" s="192"/>
      <c r="J59133" s="192"/>
    </row>
    <row r="59134" spans="9:10" ht="15.75">
      <c r="I59134" s="192"/>
      <c r="J59134" s="192"/>
    </row>
    <row r="59135" spans="9:10" ht="15.75">
      <c r="I59135" s="192"/>
      <c r="J59135" s="192"/>
    </row>
    <row r="59136" spans="9:10" ht="15.75">
      <c r="I59136" s="192"/>
      <c r="J59136" s="192"/>
    </row>
    <row r="59137" spans="9:10" ht="15.75">
      <c r="I59137" s="192"/>
      <c r="J59137" s="192"/>
    </row>
    <row r="59138" spans="9:10" ht="15.75">
      <c r="I59138" s="192"/>
      <c r="J59138" s="192"/>
    </row>
    <row r="59139" spans="9:10" ht="15.75">
      <c r="I59139" s="192"/>
      <c r="J59139" s="192"/>
    </row>
    <row r="59140" spans="9:10" ht="15.75">
      <c r="I59140" s="192"/>
      <c r="J59140" s="192"/>
    </row>
    <row r="59141" spans="9:10" ht="15.75">
      <c r="I59141" s="192"/>
      <c r="J59141" s="192"/>
    </row>
    <row r="59142" spans="9:10" ht="15.75">
      <c r="I59142" s="192"/>
      <c r="J59142" s="192"/>
    </row>
    <row r="59143" spans="9:10" ht="15.75">
      <c r="I59143" s="192"/>
      <c r="J59143" s="192"/>
    </row>
    <row r="59144" spans="9:10" ht="15.75">
      <c r="I59144" s="192"/>
      <c r="J59144" s="192"/>
    </row>
    <row r="59145" spans="9:10" ht="15.75">
      <c r="I59145" s="192"/>
      <c r="J59145" s="192"/>
    </row>
    <row r="59146" spans="9:10" ht="15.75">
      <c r="I59146" s="192"/>
      <c r="J59146" s="192"/>
    </row>
    <row r="59147" spans="9:10" ht="15.75">
      <c r="I59147" s="192"/>
      <c r="J59147" s="192"/>
    </row>
    <row r="59148" spans="9:10" ht="15.75">
      <c r="I59148" s="192"/>
      <c r="J59148" s="192"/>
    </row>
    <row r="59149" spans="9:10" ht="15.75">
      <c r="I59149" s="192"/>
      <c r="J59149" s="192"/>
    </row>
    <row r="59150" spans="9:10" ht="15.75">
      <c r="I59150" s="192"/>
      <c r="J59150" s="192"/>
    </row>
    <row r="59151" spans="9:10" ht="15.75">
      <c r="I59151" s="192"/>
      <c r="J59151" s="192"/>
    </row>
    <row r="59152" spans="9:10" ht="15.75">
      <c r="I59152" s="192"/>
      <c r="J59152" s="192"/>
    </row>
    <row r="59153" spans="9:10" ht="15.75">
      <c r="I59153" s="192"/>
      <c r="J59153" s="192"/>
    </row>
    <row r="59154" spans="9:10" ht="15.75">
      <c r="I59154" s="192"/>
      <c r="J59154" s="192"/>
    </row>
    <row r="59155" spans="9:10" ht="15.75">
      <c r="I59155" s="192"/>
      <c r="J59155" s="192"/>
    </row>
    <row r="59156" spans="9:10" ht="15.75">
      <c r="I59156" s="192"/>
      <c r="J59156" s="192"/>
    </row>
    <row r="59157" spans="9:10" ht="15.75">
      <c r="I59157" s="192"/>
      <c r="J59157" s="192"/>
    </row>
    <row r="59158" spans="9:10" ht="15.75">
      <c r="I59158" s="192"/>
      <c r="J59158" s="192"/>
    </row>
    <row r="59159" spans="9:10" ht="15.75">
      <c r="I59159" s="192"/>
      <c r="J59159" s="192"/>
    </row>
    <row r="59160" spans="9:10" ht="15.75">
      <c r="I59160" s="192"/>
      <c r="J59160" s="192"/>
    </row>
    <row r="59161" spans="9:10" ht="15.75">
      <c r="I59161" s="192"/>
      <c r="J59161" s="192"/>
    </row>
    <row r="59162" spans="9:10" ht="15.75">
      <c r="I59162" s="192"/>
      <c r="J59162" s="192"/>
    </row>
    <row r="59163" spans="9:10" ht="15.75">
      <c r="I59163" s="192"/>
      <c r="J59163" s="192"/>
    </row>
    <row r="59164" spans="9:10" ht="15.75">
      <c r="I59164" s="192"/>
      <c r="J59164" s="192"/>
    </row>
    <row r="59165" spans="9:10" ht="15.75">
      <c r="I59165" s="192"/>
      <c r="J59165" s="192"/>
    </row>
    <row r="59166" spans="9:10" ht="15.75">
      <c r="I59166" s="192"/>
      <c r="J59166" s="192"/>
    </row>
    <row r="59167" spans="9:10" ht="15.75">
      <c r="I59167" s="192"/>
      <c r="J59167" s="192"/>
    </row>
    <row r="59168" spans="9:10" ht="15.75">
      <c r="I59168" s="192"/>
      <c r="J59168" s="192"/>
    </row>
    <row r="59169" spans="9:10" ht="15.75">
      <c r="I59169" s="192"/>
      <c r="J59169" s="192"/>
    </row>
    <row r="59170" spans="9:10" ht="15.75">
      <c r="I59170" s="192"/>
      <c r="J59170" s="192"/>
    </row>
    <row r="59171" spans="9:10" ht="15.75">
      <c r="I59171" s="192"/>
      <c r="J59171" s="192"/>
    </row>
    <row r="59172" spans="9:10" ht="15.75">
      <c r="I59172" s="192"/>
      <c r="J59172" s="192"/>
    </row>
    <row r="59173" spans="9:10" ht="15.75">
      <c r="I59173" s="192"/>
      <c r="J59173" s="192"/>
    </row>
    <row r="59174" spans="9:10" ht="15.75">
      <c r="I59174" s="192"/>
      <c r="J59174" s="192"/>
    </row>
    <row r="59175" spans="9:10" ht="15.75">
      <c r="I59175" s="192"/>
      <c r="J59175" s="192"/>
    </row>
    <row r="59176" spans="9:10" ht="15.75">
      <c r="I59176" s="192"/>
      <c r="J59176" s="192"/>
    </row>
    <row r="59177" spans="9:10" ht="15.75">
      <c r="I59177" s="192"/>
      <c r="J59177" s="192"/>
    </row>
    <row r="59178" spans="9:10" ht="15.75">
      <c r="I59178" s="192"/>
      <c r="J59178" s="192"/>
    </row>
    <row r="59179" spans="9:10" ht="15.75">
      <c r="I59179" s="192"/>
      <c r="J59179" s="192"/>
    </row>
    <row r="59180" spans="9:10" ht="15.75">
      <c r="I59180" s="192"/>
      <c r="J59180" s="192"/>
    </row>
    <row r="59181" spans="9:10" ht="15.75">
      <c r="I59181" s="192"/>
      <c r="J59181" s="192"/>
    </row>
    <row r="59182" spans="9:10" ht="15.75">
      <c r="I59182" s="192"/>
      <c r="J59182" s="192"/>
    </row>
    <row r="59183" spans="9:10" ht="15.75">
      <c r="I59183" s="192"/>
      <c r="J59183" s="192"/>
    </row>
    <row r="59184" spans="9:10" ht="15.75">
      <c r="I59184" s="192"/>
      <c r="J59184" s="192"/>
    </row>
    <row r="59185" spans="9:10" ht="15.75">
      <c r="I59185" s="192"/>
      <c r="J59185" s="192"/>
    </row>
    <row r="59186" spans="9:10" ht="15.75">
      <c r="I59186" s="192"/>
      <c r="J59186" s="192"/>
    </row>
    <row r="59187" spans="9:10" ht="15.75">
      <c r="I59187" s="192"/>
      <c r="J59187" s="192"/>
    </row>
    <row r="59188" spans="9:10" ht="15.75">
      <c r="I59188" s="192"/>
      <c r="J59188" s="192"/>
    </row>
    <row r="59189" spans="9:10" ht="15.75">
      <c r="I59189" s="192"/>
      <c r="J59189" s="192"/>
    </row>
    <row r="59190" spans="9:10" ht="15.75">
      <c r="I59190" s="192"/>
      <c r="J59190" s="192"/>
    </row>
    <row r="59191" spans="9:10" ht="15.75">
      <c r="I59191" s="192"/>
      <c r="J59191" s="192"/>
    </row>
    <row r="59192" spans="9:10" ht="15.75">
      <c r="I59192" s="192"/>
      <c r="J59192" s="192"/>
    </row>
    <row r="59193" spans="9:10" ht="15.75">
      <c r="I59193" s="192"/>
      <c r="J59193" s="192"/>
    </row>
    <row r="59194" spans="9:10" ht="15.75">
      <c r="I59194" s="192"/>
      <c r="J59194" s="192"/>
    </row>
    <row r="59195" spans="9:10" ht="15.75">
      <c r="I59195" s="192"/>
      <c r="J59195" s="192"/>
    </row>
    <row r="59196" spans="9:10" ht="15.75">
      <c r="I59196" s="192"/>
      <c r="J59196" s="192"/>
    </row>
    <row r="59197" spans="9:10" ht="15.75">
      <c r="I59197" s="192"/>
      <c r="J59197" s="192"/>
    </row>
    <row r="59198" spans="9:10" ht="15.75">
      <c r="I59198" s="192"/>
      <c r="J59198" s="192"/>
    </row>
    <row r="59199" spans="9:10" ht="15.75">
      <c r="I59199" s="192"/>
      <c r="J59199" s="192"/>
    </row>
    <row r="59200" spans="9:10" ht="15.75">
      <c r="I59200" s="192"/>
      <c r="J59200" s="192"/>
    </row>
    <row r="59201" spans="9:10" ht="15.75">
      <c r="I59201" s="192"/>
      <c r="J59201" s="192"/>
    </row>
    <row r="59202" spans="9:10" ht="15.75">
      <c r="I59202" s="192"/>
      <c r="J59202" s="192"/>
    </row>
    <row r="59203" spans="9:10" ht="15.75">
      <c r="I59203" s="192"/>
      <c r="J59203" s="192"/>
    </row>
    <row r="59204" spans="9:10" ht="15.75">
      <c r="I59204" s="192"/>
      <c r="J59204" s="192"/>
    </row>
    <row r="59205" spans="9:10" ht="15.75">
      <c r="I59205" s="192"/>
      <c r="J59205" s="192"/>
    </row>
    <row r="59206" spans="9:10" ht="15.75">
      <c r="I59206" s="192"/>
      <c r="J59206" s="192"/>
    </row>
    <row r="59207" spans="9:10" ht="15.75">
      <c r="I59207" s="192"/>
      <c r="J59207" s="192"/>
    </row>
    <row r="59208" spans="9:10" ht="15.75">
      <c r="I59208" s="192"/>
      <c r="J59208" s="192"/>
    </row>
    <row r="59209" spans="9:10" ht="15.75">
      <c r="I59209" s="192"/>
      <c r="J59209" s="192"/>
    </row>
    <row r="59210" spans="9:10" ht="15.75">
      <c r="I59210" s="192"/>
      <c r="J59210" s="192"/>
    </row>
    <row r="59211" spans="9:10" ht="15.75">
      <c r="I59211" s="192"/>
      <c r="J59211" s="192"/>
    </row>
    <row r="59212" spans="9:10" ht="15.75">
      <c r="I59212" s="192"/>
      <c r="J59212" s="192"/>
    </row>
    <row r="59213" spans="9:10" ht="15.75">
      <c r="I59213" s="192"/>
      <c r="J59213" s="192"/>
    </row>
    <row r="59214" spans="9:10" ht="15.75">
      <c r="I59214" s="192"/>
      <c r="J59214" s="192"/>
    </row>
    <row r="59215" spans="9:10" ht="15.75">
      <c r="I59215" s="192"/>
      <c r="J59215" s="192"/>
    </row>
    <row r="59216" spans="9:10" ht="15.75">
      <c r="I59216" s="192"/>
      <c r="J59216" s="192"/>
    </row>
    <row r="59217" spans="9:10" ht="15.75">
      <c r="I59217" s="192"/>
      <c r="J59217" s="192"/>
    </row>
    <row r="59218" spans="9:10" ht="15.75">
      <c r="I59218" s="192"/>
      <c r="J59218" s="192"/>
    </row>
    <row r="59219" spans="9:10" ht="15.75">
      <c r="I59219" s="192"/>
      <c r="J59219" s="192"/>
    </row>
    <row r="59220" spans="9:10" ht="15.75">
      <c r="I59220" s="192"/>
      <c r="J59220" s="192"/>
    </row>
    <row r="59221" spans="9:10" ht="15.75">
      <c r="I59221" s="192"/>
      <c r="J59221" s="192"/>
    </row>
    <row r="59222" spans="9:10" ht="15.75">
      <c r="I59222" s="192"/>
      <c r="J59222" s="192"/>
    </row>
    <row r="59223" spans="9:10" ht="15.75">
      <c r="I59223" s="192"/>
      <c r="J59223" s="192"/>
    </row>
    <row r="59224" spans="9:10" ht="15.75">
      <c r="I59224" s="192"/>
      <c r="J59224" s="192"/>
    </row>
    <row r="59225" spans="9:10" ht="15.75">
      <c r="I59225" s="192"/>
      <c r="J59225" s="192"/>
    </row>
    <row r="59226" spans="9:10" ht="15.75">
      <c r="I59226" s="192"/>
      <c r="J59226" s="192"/>
    </row>
    <row r="59227" spans="9:10" ht="15.75">
      <c r="I59227" s="192"/>
      <c r="J59227" s="192"/>
    </row>
    <row r="59228" spans="9:10" ht="15.75">
      <c r="I59228" s="192"/>
      <c r="J59228" s="192"/>
    </row>
    <row r="59229" spans="9:10" ht="15.75">
      <c r="I59229" s="192"/>
      <c r="J59229" s="192"/>
    </row>
    <row r="59230" spans="9:10" ht="15.75">
      <c r="I59230" s="192"/>
      <c r="J59230" s="192"/>
    </row>
    <row r="59231" spans="9:10" ht="15.75">
      <c r="I59231" s="192"/>
      <c r="J59231" s="192"/>
    </row>
    <row r="59232" spans="9:10" ht="15.75">
      <c r="I59232" s="192"/>
      <c r="J59232" s="192"/>
    </row>
    <row r="59233" spans="9:10" ht="15.75">
      <c r="I59233" s="192"/>
      <c r="J59233" s="192"/>
    </row>
    <row r="59234" spans="9:10" ht="15.75">
      <c r="I59234" s="192"/>
      <c r="J59234" s="192"/>
    </row>
    <row r="59235" spans="9:10" ht="15.75">
      <c r="I59235" s="192"/>
      <c r="J59235" s="192"/>
    </row>
    <row r="59236" spans="9:10" ht="15.75">
      <c r="I59236" s="192"/>
      <c r="J59236" s="192"/>
    </row>
    <row r="59237" spans="9:10" ht="15.75">
      <c r="I59237" s="192"/>
      <c r="J59237" s="192"/>
    </row>
    <row r="59238" spans="9:10" ht="15.75">
      <c r="I59238" s="192"/>
      <c r="J59238" s="192"/>
    </row>
    <row r="59239" spans="9:10" ht="15.75">
      <c r="I59239" s="192"/>
      <c r="J59239" s="192"/>
    </row>
    <row r="59240" spans="9:10" ht="15.75">
      <c r="I59240" s="192"/>
      <c r="J59240" s="192"/>
    </row>
    <row r="59241" spans="9:10" ht="15.75">
      <c r="I59241" s="192"/>
      <c r="J59241" s="192"/>
    </row>
    <row r="59242" spans="9:10" ht="15.75">
      <c r="I59242" s="192"/>
      <c r="J59242" s="192"/>
    </row>
    <row r="59243" spans="9:10" ht="15.75">
      <c r="I59243" s="192"/>
      <c r="J59243" s="192"/>
    </row>
    <row r="59244" spans="9:10" ht="15.75">
      <c r="I59244" s="192"/>
      <c r="J59244" s="192"/>
    </row>
    <row r="59245" spans="9:10" ht="15.75">
      <c r="I59245" s="192"/>
      <c r="J59245" s="192"/>
    </row>
    <row r="59246" spans="9:10" ht="15.75">
      <c r="I59246" s="192"/>
      <c r="J59246" s="192"/>
    </row>
    <row r="59247" spans="9:10" ht="15.75">
      <c r="I59247" s="192"/>
      <c r="J59247" s="192"/>
    </row>
    <row r="59248" spans="9:10" ht="15.75">
      <c r="I59248" s="192"/>
      <c r="J59248" s="192"/>
    </row>
    <row r="59249" spans="9:10" ht="15.75">
      <c r="I59249" s="192"/>
      <c r="J59249" s="192"/>
    </row>
    <row r="59250" spans="9:10" ht="15.75">
      <c r="I59250" s="192"/>
      <c r="J59250" s="192"/>
    </row>
    <row r="59251" spans="9:10" ht="15.75">
      <c r="I59251" s="192"/>
      <c r="J59251" s="192"/>
    </row>
    <row r="59252" spans="9:10" ht="15.75">
      <c r="I59252" s="192"/>
      <c r="J59252" s="192"/>
    </row>
    <row r="59253" spans="9:10" ht="15.75">
      <c r="I59253" s="192"/>
      <c r="J59253" s="192"/>
    </row>
    <row r="59254" spans="9:10" ht="15.75">
      <c r="I59254" s="192"/>
      <c r="J59254" s="192"/>
    </row>
    <row r="59255" spans="9:10" ht="15.75">
      <c r="I59255" s="192"/>
      <c r="J59255" s="192"/>
    </row>
    <row r="59256" spans="9:10" ht="15.75">
      <c r="I59256" s="192"/>
      <c r="J59256" s="192"/>
    </row>
    <row r="59257" spans="9:10" ht="15.75">
      <c r="I59257" s="192"/>
      <c r="J59257" s="192"/>
    </row>
    <row r="59258" spans="9:10" ht="15.75">
      <c r="I59258" s="192"/>
      <c r="J59258" s="192"/>
    </row>
    <row r="59259" spans="9:10" ht="15.75">
      <c r="I59259" s="192"/>
      <c r="J59259" s="192"/>
    </row>
    <row r="59260" spans="9:10" ht="15.75">
      <c r="I59260" s="192"/>
      <c r="J59260" s="192"/>
    </row>
    <row r="59261" spans="9:10" ht="15.75">
      <c r="I59261" s="192"/>
      <c r="J59261" s="192"/>
    </row>
    <row r="59262" spans="9:10" ht="15.75">
      <c r="I59262" s="192"/>
      <c r="J59262" s="192"/>
    </row>
    <row r="59263" spans="9:10" ht="15.75">
      <c r="I59263" s="192"/>
      <c r="J59263" s="192"/>
    </row>
    <row r="59264" spans="9:10" ht="15.75">
      <c r="I59264" s="192"/>
      <c r="J59264" s="192"/>
    </row>
    <row r="59265" spans="9:10" ht="15.75">
      <c r="I59265" s="192"/>
      <c r="J59265" s="192"/>
    </row>
    <row r="59266" spans="9:10" ht="15.75">
      <c r="I59266" s="192"/>
      <c r="J59266" s="192"/>
    </row>
    <row r="59267" spans="9:10" ht="15.75">
      <c r="I59267" s="192"/>
      <c r="J59267" s="192"/>
    </row>
    <row r="59268" spans="9:10" ht="15.75">
      <c r="I59268" s="192"/>
      <c r="J59268" s="192"/>
    </row>
    <row r="59269" spans="9:10" ht="15.75">
      <c r="I59269" s="192"/>
      <c r="J59269" s="192"/>
    </row>
    <row r="59270" spans="9:10" ht="15.75">
      <c r="I59270" s="192"/>
      <c r="J59270" s="192"/>
    </row>
    <row r="59271" spans="9:10" ht="15.75">
      <c r="I59271" s="192"/>
      <c r="J59271" s="192"/>
    </row>
    <row r="59272" spans="9:10" ht="15.75">
      <c r="I59272" s="192"/>
      <c r="J59272" s="192"/>
    </row>
    <row r="59273" spans="9:10" ht="15.75">
      <c r="I59273" s="192"/>
      <c r="J59273" s="192"/>
    </row>
    <row r="59274" spans="9:10" ht="15.75">
      <c r="I59274" s="192"/>
      <c r="J59274" s="192"/>
    </row>
    <row r="59275" spans="9:10" ht="15.75">
      <c r="I59275" s="192"/>
      <c r="J59275" s="192"/>
    </row>
    <row r="59276" spans="9:10" ht="15.75">
      <c r="I59276" s="192"/>
      <c r="J59276" s="192"/>
    </row>
    <row r="59277" spans="9:10" ht="15.75">
      <c r="I59277" s="192"/>
      <c r="J59277" s="192"/>
    </row>
    <row r="59278" spans="9:10" ht="15.75">
      <c r="I59278" s="192"/>
      <c r="J59278" s="192"/>
    </row>
    <row r="59279" spans="9:10" ht="15.75">
      <c r="I59279" s="192"/>
      <c r="J59279" s="192"/>
    </row>
    <row r="59280" spans="9:10" ht="15.75">
      <c r="I59280" s="192"/>
      <c r="J59280" s="192"/>
    </row>
    <row r="59281" spans="9:10" ht="15.75">
      <c r="I59281" s="192"/>
      <c r="J59281" s="192"/>
    </row>
    <row r="59282" spans="9:10" ht="15.75">
      <c r="I59282" s="192"/>
      <c r="J59282" s="192"/>
    </row>
    <row r="59283" spans="9:10" ht="15.75">
      <c r="I59283" s="192"/>
      <c r="J59283" s="192"/>
    </row>
    <row r="59284" spans="9:10" ht="15.75">
      <c r="I59284" s="192"/>
      <c r="J59284" s="192"/>
    </row>
    <row r="59285" spans="9:10" ht="15.75">
      <c r="I59285" s="192"/>
      <c r="J59285" s="192"/>
    </row>
    <row r="59286" spans="9:10" ht="15.75">
      <c r="I59286" s="192"/>
      <c r="J59286" s="192"/>
    </row>
    <row r="59287" spans="9:10" ht="15.75">
      <c r="I59287" s="192"/>
      <c r="J59287" s="192"/>
    </row>
    <row r="59288" spans="9:10" ht="15.75">
      <c r="I59288" s="192"/>
      <c r="J59288" s="192"/>
    </row>
    <row r="59289" spans="9:10" ht="15.75">
      <c r="I59289" s="192"/>
      <c r="J59289" s="192"/>
    </row>
    <row r="59290" spans="9:10" ht="15.75">
      <c r="I59290" s="192"/>
      <c r="J59290" s="192"/>
    </row>
    <row r="59291" spans="9:10" ht="15.75">
      <c r="I59291" s="192"/>
      <c r="J59291" s="192"/>
    </row>
    <row r="59292" spans="9:10" ht="15.75">
      <c r="I59292" s="192"/>
      <c r="J59292" s="192"/>
    </row>
    <row r="59293" spans="9:10" ht="15.75">
      <c r="I59293" s="192"/>
      <c r="J59293" s="192"/>
    </row>
    <row r="59294" spans="9:10" ht="15.75">
      <c r="I59294" s="192"/>
      <c r="J59294" s="192"/>
    </row>
    <row r="59295" spans="9:10" ht="15.75">
      <c r="I59295" s="192"/>
      <c r="J59295" s="192"/>
    </row>
    <row r="59296" spans="9:10" ht="15.75">
      <c r="I59296" s="192"/>
      <c r="J59296" s="192"/>
    </row>
    <row r="59297" spans="9:10" ht="15.75">
      <c r="I59297" s="192"/>
      <c r="J59297" s="192"/>
    </row>
    <row r="59298" spans="9:10" ht="15.75">
      <c r="I59298" s="192"/>
      <c r="J59298" s="192"/>
    </row>
    <row r="59299" spans="9:10" ht="15.75">
      <c r="I59299" s="192"/>
      <c r="J59299" s="192"/>
    </row>
    <row r="59300" spans="9:10" ht="15.75">
      <c r="I59300" s="192"/>
      <c r="J59300" s="192"/>
    </row>
    <row r="59301" spans="9:10" ht="15.75">
      <c r="I59301" s="192"/>
      <c r="J59301" s="192"/>
    </row>
    <row r="59302" spans="9:10" ht="15.75">
      <c r="I59302" s="192"/>
      <c r="J59302" s="192"/>
    </row>
    <row r="59303" spans="9:10" ht="15.75">
      <c r="I59303" s="192"/>
      <c r="J59303" s="192"/>
    </row>
    <row r="59304" spans="9:10" ht="15.75">
      <c r="I59304" s="192"/>
      <c r="J59304" s="192"/>
    </row>
    <row r="59305" spans="9:10" ht="15.75">
      <c r="I59305" s="192"/>
      <c r="J59305" s="192"/>
    </row>
    <row r="59306" spans="9:10" ht="15.75">
      <c r="I59306" s="192"/>
      <c r="J59306" s="192"/>
    </row>
    <row r="59307" spans="9:10" ht="15.75">
      <c r="I59307" s="192"/>
      <c r="J59307" s="192"/>
    </row>
    <row r="59308" spans="9:10" ht="15.75">
      <c r="I59308" s="192"/>
      <c r="J59308" s="192"/>
    </row>
    <row r="59309" spans="9:10" ht="15.75">
      <c r="I59309" s="192"/>
      <c r="J59309" s="192"/>
    </row>
    <row r="59310" spans="9:10" ht="15.75">
      <c r="I59310" s="192"/>
      <c r="J59310" s="192"/>
    </row>
    <row r="59311" spans="9:10" ht="15.75">
      <c r="I59311" s="192"/>
      <c r="J59311" s="192"/>
    </row>
    <row r="59312" spans="9:10" ht="15.75">
      <c r="I59312" s="192"/>
      <c r="J59312" s="192"/>
    </row>
    <row r="59313" spans="9:10" ht="15.75">
      <c r="I59313" s="192"/>
      <c r="J59313" s="192"/>
    </row>
    <row r="59314" spans="9:10" ht="15.75">
      <c r="I59314" s="192"/>
      <c r="J59314" s="192"/>
    </row>
    <row r="59315" spans="9:10" ht="15.75">
      <c r="I59315" s="192"/>
      <c r="J59315" s="192"/>
    </row>
    <row r="59316" spans="9:10" ht="15.75">
      <c r="I59316" s="192"/>
      <c r="J59316" s="192"/>
    </row>
    <row r="59317" spans="9:10" ht="15.75">
      <c r="I59317" s="192"/>
      <c r="J59317" s="192"/>
    </row>
    <row r="59318" spans="9:10" ht="15.75">
      <c r="I59318" s="192"/>
      <c r="J59318" s="192"/>
    </row>
    <row r="59319" spans="9:10" ht="15.75">
      <c r="I59319" s="192"/>
      <c r="J59319" s="192"/>
    </row>
    <row r="59320" spans="9:10" ht="15.75">
      <c r="I59320" s="192"/>
      <c r="J59320" s="192"/>
    </row>
    <row r="59321" spans="9:10" ht="15.75">
      <c r="I59321" s="192"/>
      <c r="J59321" s="192"/>
    </row>
    <row r="59322" spans="9:10" ht="15.75">
      <c r="I59322" s="192"/>
      <c r="J59322" s="192"/>
    </row>
    <row r="59323" spans="9:10" ht="15.75">
      <c r="I59323" s="192"/>
      <c r="J59323" s="192"/>
    </row>
    <row r="59324" spans="9:10" ht="15.75">
      <c r="I59324" s="192"/>
      <c r="J59324" s="192"/>
    </row>
    <row r="59325" spans="9:10" ht="15.75">
      <c r="I59325" s="192"/>
      <c r="J59325" s="192"/>
    </row>
    <row r="59326" spans="9:10" ht="15.75">
      <c r="I59326" s="192"/>
      <c r="J59326" s="192"/>
    </row>
    <row r="59327" spans="9:10" ht="15.75">
      <c r="I59327" s="192"/>
      <c r="J59327" s="192"/>
    </row>
    <row r="59328" spans="9:10" ht="15.75">
      <c r="I59328" s="192"/>
      <c r="J59328" s="192"/>
    </row>
    <row r="59329" spans="9:10" ht="15.75">
      <c r="I59329" s="192"/>
      <c r="J59329" s="192"/>
    </row>
    <row r="59330" spans="9:10" ht="15.75">
      <c r="I59330" s="192"/>
      <c r="J59330" s="192"/>
    </row>
    <row r="59331" spans="9:10" ht="15.75">
      <c r="I59331" s="192"/>
      <c r="J59331" s="192"/>
    </row>
    <row r="59332" spans="9:10" ht="15.75">
      <c r="I59332" s="192"/>
      <c r="J59332" s="192"/>
    </row>
    <row r="59333" spans="9:10" ht="15.75">
      <c r="I59333" s="192"/>
      <c r="J59333" s="192"/>
    </row>
    <row r="59334" spans="9:10" ht="15.75">
      <c r="I59334" s="192"/>
      <c r="J59334" s="192"/>
    </row>
    <row r="59335" spans="9:10" ht="15.75">
      <c r="I59335" s="192"/>
      <c r="J59335" s="192"/>
    </row>
    <row r="59336" spans="9:10" ht="15.75">
      <c r="I59336" s="192"/>
      <c r="J59336" s="192"/>
    </row>
    <row r="59337" spans="9:10" ht="15.75">
      <c r="I59337" s="192"/>
      <c r="J59337" s="192"/>
    </row>
    <row r="59338" spans="9:10" ht="15.75">
      <c r="I59338" s="192"/>
      <c r="J59338" s="192"/>
    </row>
    <row r="59339" spans="9:10" ht="15.75">
      <c r="I59339" s="192"/>
      <c r="J59339" s="192"/>
    </row>
    <row r="59340" spans="9:10" ht="15.75">
      <c r="I59340" s="192"/>
      <c r="J59340" s="192"/>
    </row>
    <row r="59341" spans="9:10" ht="15.75">
      <c r="I59341" s="192"/>
      <c r="J59341" s="192"/>
    </row>
    <row r="59342" spans="9:10" ht="15.75">
      <c r="I59342" s="192"/>
      <c r="J59342" s="192"/>
    </row>
    <row r="59343" spans="9:10" ht="15.75">
      <c r="I59343" s="192"/>
      <c r="J59343" s="192"/>
    </row>
    <row r="59344" spans="9:10" ht="15.75">
      <c r="I59344" s="192"/>
      <c r="J59344" s="192"/>
    </row>
    <row r="59345" spans="9:10" ht="15.75">
      <c r="I59345" s="192"/>
      <c r="J59345" s="192"/>
    </row>
    <row r="59346" spans="9:10" ht="15.75">
      <c r="I59346" s="192"/>
      <c r="J59346" s="192"/>
    </row>
    <row r="59347" spans="9:10" ht="15.75">
      <c r="I59347" s="192"/>
      <c r="J59347" s="192"/>
    </row>
    <row r="59348" spans="9:10" ht="15.75">
      <c r="I59348" s="192"/>
      <c r="J59348" s="192"/>
    </row>
    <row r="59349" spans="9:10" ht="15.75">
      <c r="I59349" s="192"/>
      <c r="J59349" s="192"/>
    </row>
    <row r="59350" spans="9:10" ht="15.75">
      <c r="I59350" s="192"/>
      <c r="J59350" s="192"/>
    </row>
    <row r="59351" spans="9:10" ht="15.75">
      <c r="I59351" s="192"/>
      <c r="J59351" s="192"/>
    </row>
    <row r="59352" spans="9:10" ht="15.75">
      <c r="I59352" s="192"/>
      <c r="J59352" s="192"/>
    </row>
    <row r="59353" spans="9:10" ht="15.75">
      <c r="I59353" s="192"/>
      <c r="J59353" s="192"/>
    </row>
    <row r="59354" spans="9:10" ht="15.75">
      <c r="I59354" s="192"/>
      <c r="J59354" s="192"/>
    </row>
    <row r="59355" spans="9:10" ht="15.75">
      <c r="I59355" s="192"/>
      <c r="J59355" s="192"/>
    </row>
    <row r="59356" spans="9:10" ht="15.75">
      <c r="I59356" s="192"/>
      <c r="J59356" s="192"/>
    </row>
    <row r="59357" spans="9:10" ht="15.75">
      <c r="I59357" s="192"/>
      <c r="J59357" s="192"/>
    </row>
    <row r="59358" spans="9:10" ht="15.75">
      <c r="I59358" s="192"/>
      <c r="J59358" s="192"/>
    </row>
    <row r="59359" spans="9:10" ht="15.75">
      <c r="I59359" s="192"/>
      <c r="J59359" s="192"/>
    </row>
    <row r="59360" spans="9:10" ht="15.75">
      <c r="I59360" s="192"/>
      <c r="J59360" s="192"/>
    </row>
    <row r="59361" spans="9:10" ht="15.75">
      <c r="I59361" s="192"/>
      <c r="J59361" s="192"/>
    </row>
    <row r="59362" spans="9:10" ht="15.75">
      <c r="I59362" s="192"/>
      <c r="J59362" s="192"/>
    </row>
    <row r="59363" spans="9:10" ht="15.75">
      <c r="I59363" s="192"/>
      <c r="J59363" s="192"/>
    </row>
    <row r="59364" spans="9:10" ht="15.75">
      <c r="I59364" s="192"/>
      <c r="J59364" s="192"/>
    </row>
    <row r="59365" spans="9:10" ht="15.75">
      <c r="I59365" s="192"/>
      <c r="J59365" s="192"/>
    </row>
    <row r="59366" spans="9:10" ht="15.75">
      <c r="I59366" s="192"/>
      <c r="J59366" s="192"/>
    </row>
    <row r="59367" spans="9:10" ht="15.75">
      <c r="I59367" s="192"/>
      <c r="J59367" s="192"/>
    </row>
    <row r="59368" spans="9:10" ht="15.75">
      <c r="I59368" s="192"/>
      <c r="J59368" s="192"/>
    </row>
    <row r="59369" spans="9:10" ht="15.75">
      <c r="I59369" s="192"/>
      <c r="J59369" s="192"/>
    </row>
    <row r="59370" spans="9:10" ht="15.75">
      <c r="I59370" s="192"/>
      <c r="J59370" s="192"/>
    </row>
    <row r="59371" spans="9:10" ht="15.75">
      <c r="I59371" s="192"/>
      <c r="J59371" s="192"/>
    </row>
    <row r="59372" spans="9:10" ht="15.75">
      <c r="I59372" s="192"/>
      <c r="J59372" s="192"/>
    </row>
    <row r="59373" spans="9:10" ht="15.75">
      <c r="I59373" s="192"/>
      <c r="J59373" s="192"/>
    </row>
    <row r="59374" spans="9:10" ht="15.75">
      <c r="I59374" s="192"/>
      <c r="J59374" s="192"/>
    </row>
    <row r="59375" spans="9:10" ht="15.75">
      <c r="I59375" s="192"/>
      <c r="J59375" s="192"/>
    </row>
    <row r="59376" spans="9:10" ht="15.75">
      <c r="I59376" s="192"/>
      <c r="J59376" s="192"/>
    </row>
    <row r="59377" spans="9:10" ht="15.75">
      <c r="I59377" s="192"/>
      <c r="J59377" s="192"/>
    </row>
    <row r="59378" spans="9:10" ht="15.75">
      <c r="I59378" s="192"/>
      <c r="J59378" s="192"/>
    </row>
    <row r="59379" spans="9:10" ht="15.75">
      <c r="I59379" s="192"/>
      <c r="J59379" s="192"/>
    </row>
    <row r="59380" spans="9:10" ht="15.75">
      <c r="I59380" s="192"/>
      <c r="J59380" s="192"/>
    </row>
    <row r="59381" spans="9:10" ht="15.75">
      <c r="I59381" s="192"/>
      <c r="J59381" s="192"/>
    </row>
    <row r="59382" spans="9:10" ht="15.75">
      <c r="I59382" s="192"/>
      <c r="J59382" s="192"/>
    </row>
    <row r="59383" spans="9:10" ht="15.75">
      <c r="I59383" s="192"/>
      <c r="J59383" s="192"/>
    </row>
    <row r="59384" spans="9:10" ht="15.75">
      <c r="I59384" s="192"/>
      <c r="J59384" s="192"/>
    </row>
    <row r="59385" spans="9:10" ht="15.75">
      <c r="I59385" s="192"/>
      <c r="J59385" s="192"/>
    </row>
    <row r="59386" spans="9:10" ht="15.75">
      <c r="I59386" s="192"/>
      <c r="J59386" s="192"/>
    </row>
    <row r="59387" spans="9:10" ht="15.75">
      <c r="I59387" s="192"/>
      <c r="J59387" s="192"/>
    </row>
    <row r="59388" spans="9:10" ht="15.75">
      <c r="I59388" s="192"/>
      <c r="J59388" s="192"/>
    </row>
    <row r="59389" spans="9:10" ht="15.75">
      <c r="I59389" s="192"/>
      <c r="J59389" s="192"/>
    </row>
    <row r="59390" spans="9:10" ht="15.75">
      <c r="I59390" s="192"/>
      <c r="J59390" s="192"/>
    </row>
    <row r="59391" spans="9:10" ht="15.75">
      <c r="I59391" s="192"/>
      <c r="J59391" s="192"/>
    </row>
    <row r="59392" spans="9:10" ht="15.75">
      <c r="I59392" s="192"/>
      <c r="J59392" s="192"/>
    </row>
    <row r="59393" spans="9:10" ht="15.75">
      <c r="I59393" s="192"/>
      <c r="J59393" s="192"/>
    </row>
    <row r="59394" spans="9:10" ht="15.75">
      <c r="I59394" s="192"/>
      <c r="J59394" s="192"/>
    </row>
    <row r="59395" spans="9:10" ht="15.75">
      <c r="I59395" s="192"/>
      <c r="J59395" s="192"/>
    </row>
    <row r="59396" spans="9:10" ht="15.75">
      <c r="I59396" s="192"/>
      <c r="J59396" s="192"/>
    </row>
    <row r="59397" spans="9:10" ht="15.75">
      <c r="I59397" s="192"/>
      <c r="J59397" s="192"/>
    </row>
    <row r="59398" spans="9:10" ht="15.75">
      <c r="I59398" s="192"/>
      <c r="J59398" s="192"/>
    </row>
    <row r="59399" spans="9:10" ht="15.75">
      <c r="I59399" s="192"/>
      <c r="J59399" s="192"/>
    </row>
    <row r="59400" spans="9:10" ht="15.75">
      <c r="I59400" s="192"/>
      <c r="J59400" s="192"/>
    </row>
    <row r="59401" spans="9:10" ht="15.75">
      <c r="I59401" s="192"/>
      <c r="J59401" s="192"/>
    </row>
    <row r="59402" spans="9:10" ht="15.75">
      <c r="I59402" s="192"/>
      <c r="J59402" s="192"/>
    </row>
    <row r="59403" spans="9:10" ht="15.75">
      <c r="I59403" s="192"/>
      <c r="J59403" s="192"/>
    </row>
    <row r="59404" spans="9:10" ht="15.75">
      <c r="I59404" s="192"/>
      <c r="J59404" s="192"/>
    </row>
    <row r="59405" spans="9:10" ht="15.75">
      <c r="I59405" s="192"/>
      <c r="J59405" s="192"/>
    </row>
    <row r="59406" spans="9:10" ht="15.75">
      <c r="I59406" s="192"/>
      <c r="J59406" s="192"/>
    </row>
    <row r="59407" spans="9:10" ht="15.75">
      <c r="I59407" s="192"/>
      <c r="J59407" s="192"/>
    </row>
    <row r="59408" spans="9:10" ht="15.75">
      <c r="I59408" s="192"/>
      <c r="J59408" s="192"/>
    </row>
    <row r="59409" spans="9:10" ht="15.75">
      <c r="I59409" s="192"/>
      <c r="J59409" s="192"/>
    </row>
    <row r="59410" spans="9:10" ht="15.75">
      <c r="I59410" s="192"/>
      <c r="J59410" s="192"/>
    </row>
    <row r="59411" spans="9:10" ht="15.75">
      <c r="I59411" s="192"/>
      <c r="J59411" s="192"/>
    </row>
    <row r="59412" spans="9:10" ht="15.75">
      <c r="I59412" s="192"/>
      <c r="J59412" s="192"/>
    </row>
    <row r="59413" spans="9:10" ht="15.75">
      <c r="I59413" s="192"/>
      <c r="J59413" s="192"/>
    </row>
    <row r="59414" spans="9:10" ht="15.75">
      <c r="I59414" s="192"/>
      <c r="J59414" s="192"/>
    </row>
    <row r="59415" spans="9:10" ht="15.75">
      <c r="I59415" s="192"/>
      <c r="J59415" s="192"/>
    </row>
    <row r="59416" spans="9:10" ht="15.75">
      <c r="I59416" s="192"/>
      <c r="J59416" s="192"/>
    </row>
    <row r="59417" spans="9:10" ht="15.75">
      <c r="I59417" s="192"/>
      <c r="J59417" s="192"/>
    </row>
    <row r="59418" spans="9:10" ht="15.75">
      <c r="I59418" s="192"/>
      <c r="J59418" s="192"/>
    </row>
    <row r="59419" spans="9:10" ht="15.75">
      <c r="I59419" s="192"/>
      <c r="J59419" s="192"/>
    </row>
    <row r="59420" spans="9:10" ht="15.75">
      <c r="I59420" s="192"/>
      <c r="J59420" s="192"/>
    </row>
    <row r="59421" spans="9:10" ht="15.75">
      <c r="I59421" s="192"/>
      <c r="J59421" s="192"/>
    </row>
    <row r="59422" spans="9:10" ht="15.75">
      <c r="I59422" s="192"/>
      <c r="J59422" s="192"/>
    </row>
    <row r="59423" spans="9:10" ht="15.75">
      <c r="I59423" s="192"/>
      <c r="J59423" s="192"/>
    </row>
    <row r="59424" spans="9:10" ht="15.75">
      <c r="I59424" s="192"/>
      <c r="J59424" s="192"/>
    </row>
    <row r="59425" spans="9:10" ht="15.75">
      <c r="I59425" s="192"/>
      <c r="J59425" s="192"/>
    </row>
    <row r="59426" spans="9:10" ht="15.75">
      <c r="I59426" s="192"/>
      <c r="J59426" s="192"/>
    </row>
    <row r="59427" spans="9:10" ht="15.75">
      <c r="I59427" s="192"/>
      <c r="J59427" s="192"/>
    </row>
    <row r="59428" spans="9:10" ht="15.75">
      <c r="I59428" s="192"/>
      <c r="J59428" s="192"/>
    </row>
    <row r="59429" spans="9:10" ht="15.75">
      <c r="I59429" s="192"/>
      <c r="J59429" s="192"/>
    </row>
    <row r="59430" spans="9:10" ht="15.75">
      <c r="I59430" s="192"/>
      <c r="J59430" s="192"/>
    </row>
    <row r="59431" spans="9:10" ht="15.75">
      <c r="I59431" s="192"/>
      <c r="J59431" s="192"/>
    </row>
    <row r="59432" spans="9:10" ht="15.75">
      <c r="I59432" s="192"/>
      <c r="J59432" s="192"/>
    </row>
    <row r="59433" spans="9:10" ht="15.75">
      <c r="I59433" s="192"/>
      <c r="J59433" s="192"/>
    </row>
    <row r="59434" spans="9:10" ht="15.75">
      <c r="I59434" s="192"/>
      <c r="J59434" s="192"/>
    </row>
    <row r="59435" spans="9:10" ht="15.75">
      <c r="I59435" s="192"/>
      <c r="J59435" s="192"/>
    </row>
    <row r="59436" spans="9:10" ht="15.75">
      <c r="I59436" s="192"/>
      <c r="J59436" s="192"/>
    </row>
    <row r="59437" spans="9:10" ht="15.75">
      <c r="I59437" s="192"/>
      <c r="J59437" s="192"/>
    </row>
    <row r="59438" spans="9:10" ht="15.75">
      <c r="I59438" s="192"/>
      <c r="J59438" s="192"/>
    </row>
    <row r="59439" spans="9:10" ht="15.75">
      <c r="I59439" s="192"/>
      <c r="J59439" s="192"/>
    </row>
    <row r="59440" spans="9:10" ht="15.75">
      <c r="I59440" s="192"/>
      <c r="J59440" s="192"/>
    </row>
    <row r="59441" spans="9:10" ht="15.75">
      <c r="I59441" s="192"/>
      <c r="J59441" s="192"/>
    </row>
    <row r="59442" spans="9:10" ht="15.75">
      <c r="I59442" s="192"/>
      <c r="J59442" s="192"/>
    </row>
    <row r="59443" spans="9:10" ht="15.75">
      <c r="I59443" s="192"/>
      <c r="J59443" s="192"/>
    </row>
    <row r="59444" spans="9:10" ht="15.75">
      <c r="I59444" s="192"/>
      <c r="J59444" s="192"/>
    </row>
    <row r="59445" spans="9:10" ht="15.75">
      <c r="I59445" s="192"/>
      <c r="J59445" s="192"/>
    </row>
    <row r="59446" spans="9:10" ht="15.75">
      <c r="I59446" s="192"/>
      <c r="J59446" s="192"/>
    </row>
    <row r="59447" spans="9:10" ht="15.75">
      <c r="I59447" s="192"/>
      <c r="J59447" s="192"/>
    </row>
    <row r="59448" spans="9:10" ht="15.75">
      <c r="I59448" s="192"/>
      <c r="J59448" s="192"/>
    </row>
    <row r="59449" spans="9:10" ht="15.75">
      <c r="I59449" s="192"/>
      <c r="J59449" s="192"/>
    </row>
    <row r="59450" spans="9:10" ht="15.75">
      <c r="I59450" s="192"/>
      <c r="J59450" s="192"/>
    </row>
    <row r="59451" spans="9:10" ht="15.75">
      <c r="I59451" s="192"/>
      <c r="J59451" s="192"/>
    </row>
    <row r="59452" spans="9:10" ht="15.75">
      <c r="I59452" s="192"/>
      <c r="J59452" s="192"/>
    </row>
    <row r="59453" spans="9:10" ht="15.75">
      <c r="I59453" s="192"/>
      <c r="J59453" s="192"/>
    </row>
    <row r="59454" spans="9:10" ht="15.75">
      <c r="I59454" s="192"/>
      <c r="J59454" s="192"/>
    </row>
    <row r="59455" spans="9:10" ht="15.75">
      <c r="I59455" s="192"/>
      <c r="J59455" s="192"/>
    </row>
    <row r="59456" spans="9:10" ht="15.75">
      <c r="I59456" s="192"/>
      <c r="J59456" s="192"/>
    </row>
    <row r="59457" spans="9:10" ht="15.75">
      <c r="I59457" s="192"/>
      <c r="J59457" s="192"/>
    </row>
    <row r="59458" spans="9:10" ht="15.75">
      <c r="I59458" s="192"/>
      <c r="J59458" s="192"/>
    </row>
    <row r="59459" spans="9:10" ht="15.75">
      <c r="I59459" s="192"/>
      <c r="J59459" s="192"/>
    </row>
    <row r="59460" spans="9:10" ht="15.75">
      <c r="I59460" s="192"/>
      <c r="J59460" s="192"/>
    </row>
    <row r="59461" spans="9:10" ht="15.75">
      <c r="I59461" s="192"/>
      <c r="J59461" s="192"/>
    </row>
    <row r="59462" spans="9:10" ht="15.75">
      <c r="I59462" s="192"/>
      <c r="J59462" s="192"/>
    </row>
    <row r="59463" spans="9:10" ht="15.75">
      <c r="I59463" s="192"/>
      <c r="J59463" s="192"/>
    </row>
    <row r="59464" spans="9:10" ht="15.75">
      <c r="I59464" s="192"/>
      <c r="J59464" s="192"/>
    </row>
    <row r="59465" spans="9:10" ht="15.75">
      <c r="I59465" s="192"/>
      <c r="J59465" s="192"/>
    </row>
    <row r="59466" spans="9:10" ht="15.75">
      <c r="I59466" s="192"/>
      <c r="J59466" s="192"/>
    </row>
    <row r="59467" spans="9:10" ht="15.75">
      <c r="I59467" s="192"/>
      <c r="J59467" s="192"/>
    </row>
    <row r="59468" spans="9:10" ht="15.75">
      <c r="I59468" s="192"/>
      <c r="J59468" s="192"/>
    </row>
    <row r="59469" spans="9:10" ht="15.75">
      <c r="I59469" s="192"/>
      <c r="J59469" s="192"/>
    </row>
    <row r="59470" spans="9:10" ht="15.75">
      <c r="I59470" s="192"/>
      <c r="J59470" s="192"/>
    </row>
    <row r="59471" spans="9:10" ht="15.75">
      <c r="I59471" s="192"/>
      <c r="J59471" s="192"/>
    </row>
    <row r="59472" spans="9:10" ht="15.75">
      <c r="I59472" s="192"/>
      <c r="J59472" s="192"/>
    </row>
    <row r="59473" spans="9:10" ht="15.75">
      <c r="I59473" s="192"/>
      <c r="J59473" s="192"/>
    </row>
    <row r="59474" spans="9:10" ht="15.75">
      <c r="I59474" s="192"/>
      <c r="J59474" s="192"/>
    </row>
    <row r="59475" spans="9:10" ht="15.75">
      <c r="I59475" s="192"/>
      <c r="J59475" s="192"/>
    </row>
    <row r="59476" spans="9:10" ht="15.75">
      <c r="I59476" s="192"/>
      <c r="J59476" s="192"/>
    </row>
    <row r="59477" spans="9:10" ht="15.75">
      <c r="I59477" s="192"/>
      <c r="J59477" s="192"/>
    </row>
    <row r="59478" spans="9:10" ht="15.75">
      <c r="I59478" s="192"/>
      <c r="J59478" s="192"/>
    </row>
    <row r="59479" spans="9:10" ht="15.75">
      <c r="I59479" s="192"/>
      <c r="J59479" s="192"/>
    </row>
    <row r="59480" spans="9:10" ht="15.75">
      <c r="I59480" s="192"/>
      <c r="J59480" s="192"/>
    </row>
    <row r="59481" spans="9:10" ht="15.75">
      <c r="I59481" s="192"/>
      <c r="J59481" s="192"/>
    </row>
    <row r="59482" spans="9:10" ht="15.75">
      <c r="I59482" s="192"/>
      <c r="J59482" s="192"/>
    </row>
    <row r="59483" spans="9:10" ht="15.75">
      <c r="I59483" s="192"/>
      <c r="J59483" s="192"/>
    </row>
    <row r="59484" spans="9:10" ht="15.75">
      <c r="I59484" s="192"/>
      <c r="J59484" s="192"/>
    </row>
    <row r="59485" spans="9:10" ht="15.75">
      <c r="I59485" s="192"/>
      <c r="J59485" s="192"/>
    </row>
    <row r="59486" spans="9:10" ht="15.75">
      <c r="I59486" s="192"/>
      <c r="J59486" s="192"/>
    </row>
    <row r="59487" spans="9:10" ht="15.75">
      <c r="I59487" s="192"/>
      <c r="J59487" s="192"/>
    </row>
    <row r="59488" spans="9:10" ht="15.75">
      <c r="I59488" s="192"/>
      <c r="J59488" s="192"/>
    </row>
    <row r="59489" spans="9:10" ht="15.75">
      <c r="I59489" s="192"/>
      <c r="J59489" s="192"/>
    </row>
    <row r="59490" spans="9:10" ht="15.75">
      <c r="I59490" s="192"/>
      <c r="J59490" s="192"/>
    </row>
    <row r="59491" spans="9:10" ht="15.75">
      <c r="I59491" s="192"/>
      <c r="J59491" s="192"/>
    </row>
    <row r="59492" spans="9:10" ht="15.75">
      <c r="I59492" s="192"/>
      <c r="J59492" s="192"/>
    </row>
    <row r="59493" spans="9:10" ht="15.75">
      <c r="I59493" s="192"/>
      <c r="J59493" s="192"/>
    </row>
    <row r="59494" spans="9:10" ht="15.75">
      <c r="I59494" s="192"/>
      <c r="J59494" s="192"/>
    </row>
    <row r="59495" spans="9:10" ht="15.75">
      <c r="I59495" s="192"/>
      <c r="J59495" s="192"/>
    </row>
    <row r="59496" spans="9:10" ht="15.75">
      <c r="I59496" s="192"/>
      <c r="J59496" s="192"/>
    </row>
    <row r="59497" spans="9:10" ht="15.75">
      <c r="I59497" s="192"/>
      <c r="J59497" s="192"/>
    </row>
    <row r="59498" spans="9:10" ht="15.75">
      <c r="I59498" s="192"/>
      <c r="J59498" s="192"/>
    </row>
    <row r="59499" spans="9:10" ht="15.75">
      <c r="I59499" s="192"/>
      <c r="J59499" s="192"/>
    </row>
    <row r="59500" spans="9:10" ht="15.75">
      <c r="I59500" s="192"/>
      <c r="J59500" s="192"/>
    </row>
    <row r="59501" spans="9:10" ht="15.75">
      <c r="I59501" s="192"/>
      <c r="J59501" s="192"/>
    </row>
    <row r="59502" spans="9:10" ht="15.75">
      <c r="I59502" s="192"/>
      <c r="J59502" s="192"/>
    </row>
    <row r="59503" spans="9:10" ht="15.75">
      <c r="I59503" s="192"/>
      <c r="J59503" s="192"/>
    </row>
    <row r="59504" spans="9:10" ht="15.75">
      <c r="I59504" s="192"/>
      <c r="J59504" s="192"/>
    </row>
    <row r="59505" spans="9:10" ht="15.75">
      <c r="I59505" s="192"/>
      <c r="J59505" s="192"/>
    </row>
    <row r="59506" spans="9:10" ht="15.75">
      <c r="I59506" s="192"/>
      <c r="J59506" s="192"/>
    </row>
    <row r="59507" spans="9:10" ht="15.75">
      <c r="I59507" s="192"/>
      <c r="J59507" s="192"/>
    </row>
    <row r="59508" spans="9:10" ht="15.75">
      <c r="I59508" s="192"/>
      <c r="J59508" s="192"/>
    </row>
    <row r="59509" spans="9:10" ht="15.75">
      <c r="I59509" s="192"/>
      <c r="J59509" s="192"/>
    </row>
    <row r="59510" spans="9:10" ht="15.75">
      <c r="I59510" s="192"/>
      <c r="J59510" s="192"/>
    </row>
    <row r="59511" spans="9:10" ht="15.75">
      <c r="I59511" s="192"/>
      <c r="J59511" s="192"/>
    </row>
    <row r="59512" spans="9:10" ht="15.75">
      <c r="I59512" s="192"/>
      <c r="J59512" s="192"/>
    </row>
    <row r="59513" spans="9:10" ht="15.75">
      <c r="I59513" s="192"/>
      <c r="J59513" s="192"/>
    </row>
    <row r="59514" spans="9:10" ht="15.75">
      <c r="I59514" s="192"/>
      <c r="J59514" s="192"/>
    </row>
    <row r="59515" spans="9:10" ht="15.75">
      <c r="I59515" s="192"/>
      <c r="J59515" s="192"/>
    </row>
    <row r="59516" spans="9:10" ht="15.75">
      <c r="I59516" s="192"/>
      <c r="J59516" s="192"/>
    </row>
    <row r="59517" spans="9:10" ht="15.75">
      <c r="I59517" s="192"/>
      <c r="J59517" s="192"/>
    </row>
    <row r="59518" spans="9:10" ht="15.75">
      <c r="I59518" s="192"/>
      <c r="J59518" s="192"/>
    </row>
    <row r="59519" spans="9:10" ht="15.75">
      <c r="I59519" s="192"/>
      <c r="J59519" s="192"/>
    </row>
    <row r="59520" spans="9:10" ht="15.75">
      <c r="I59520" s="192"/>
      <c r="J59520" s="192"/>
    </row>
    <row r="59521" spans="9:10" ht="15.75">
      <c r="I59521" s="192"/>
      <c r="J59521" s="192"/>
    </row>
    <row r="59522" spans="9:10" ht="15.75">
      <c r="I59522" s="192"/>
      <c r="J59522" s="192"/>
    </row>
    <row r="59523" spans="9:10" ht="15.75">
      <c r="I59523" s="192"/>
      <c r="J59523" s="192"/>
    </row>
    <row r="59524" spans="9:10" ht="15.75">
      <c r="I59524" s="192"/>
      <c r="J59524" s="192"/>
    </row>
    <row r="59525" spans="9:10" ht="15.75">
      <c r="I59525" s="192"/>
      <c r="J59525" s="192"/>
    </row>
    <row r="59526" spans="9:10" ht="15.75">
      <c r="I59526" s="192"/>
      <c r="J59526" s="192"/>
    </row>
    <row r="59527" spans="9:10" ht="15.75">
      <c r="I59527" s="192"/>
      <c r="J59527" s="192"/>
    </row>
    <row r="59528" spans="9:10" ht="15.75">
      <c r="I59528" s="192"/>
      <c r="J59528" s="192"/>
    </row>
    <row r="59529" spans="9:10" ht="15.75">
      <c r="I59529" s="192"/>
      <c r="J59529" s="192"/>
    </row>
    <row r="59530" spans="9:10" ht="15.75">
      <c r="I59530" s="192"/>
      <c r="J59530" s="192"/>
    </row>
    <row r="59531" spans="9:10" ht="15.75">
      <c r="I59531" s="192"/>
      <c r="J59531" s="192"/>
    </row>
    <row r="59532" spans="9:10" ht="15.75">
      <c r="I59532" s="192"/>
      <c r="J59532" s="192"/>
    </row>
    <row r="59533" spans="9:10" ht="15.75">
      <c r="I59533" s="192"/>
      <c r="J59533" s="192"/>
    </row>
    <row r="59534" spans="9:10" ht="15.75">
      <c r="I59534" s="192"/>
      <c r="J59534" s="192"/>
    </row>
    <row r="59535" spans="9:10" ht="15.75">
      <c r="I59535" s="192"/>
      <c r="J59535" s="192"/>
    </row>
    <row r="59536" spans="9:10" ht="15.75">
      <c r="I59536" s="192"/>
      <c r="J59536" s="192"/>
    </row>
    <row r="59537" spans="9:10" ht="15.75">
      <c r="I59537" s="192"/>
      <c r="J59537" s="192"/>
    </row>
    <row r="59538" spans="9:10" ht="15.75">
      <c r="I59538" s="192"/>
      <c r="J59538" s="192"/>
    </row>
    <row r="59539" spans="9:10" ht="15.75">
      <c r="I59539" s="192"/>
      <c r="J59539" s="192"/>
    </row>
    <row r="59540" spans="9:10" ht="15.75">
      <c r="I59540" s="192"/>
      <c r="J59540" s="192"/>
    </row>
    <row r="59541" spans="9:10" ht="15.75">
      <c r="I59541" s="192"/>
      <c r="J59541" s="192"/>
    </row>
    <row r="59542" spans="9:10" ht="15.75">
      <c r="I59542" s="192"/>
      <c r="J59542" s="192"/>
    </row>
    <row r="59543" spans="9:10" ht="15.75">
      <c r="I59543" s="192"/>
      <c r="J59543" s="192"/>
    </row>
    <row r="59544" spans="9:10" ht="15.75">
      <c r="I59544" s="192"/>
      <c r="J59544" s="192"/>
    </row>
    <row r="59545" spans="9:10" ht="15.75">
      <c r="I59545" s="192"/>
      <c r="J59545" s="192"/>
    </row>
    <row r="59546" spans="9:10" ht="15.75">
      <c r="I59546" s="192"/>
      <c r="J59546" s="192"/>
    </row>
    <row r="59547" spans="9:10" ht="15.75">
      <c r="I59547" s="192"/>
      <c r="J59547" s="192"/>
    </row>
    <row r="59548" spans="9:10" ht="15.75">
      <c r="I59548" s="192"/>
      <c r="J59548" s="192"/>
    </row>
    <row r="59549" spans="9:10" ht="15.75">
      <c r="I59549" s="192"/>
      <c r="J59549" s="192"/>
    </row>
    <row r="59550" spans="9:10" ht="15.75">
      <c r="I59550" s="192"/>
      <c r="J59550" s="192"/>
    </row>
    <row r="59551" spans="9:10" ht="15.75">
      <c r="I59551" s="192"/>
      <c r="J59551" s="192"/>
    </row>
    <row r="59552" spans="9:10" ht="15.75">
      <c r="I59552" s="192"/>
      <c r="J59552" s="192"/>
    </row>
    <row r="59553" spans="9:10" ht="15.75">
      <c r="I59553" s="192"/>
      <c r="J59553" s="192"/>
    </row>
    <row r="59554" spans="9:10" ht="15.75">
      <c r="I59554" s="192"/>
      <c r="J59554" s="192"/>
    </row>
    <row r="59555" spans="9:10" ht="15.75">
      <c r="I59555" s="192"/>
      <c r="J59555" s="192"/>
    </row>
    <row r="59556" spans="9:10" ht="15.75">
      <c r="I59556" s="192"/>
      <c r="J59556" s="192"/>
    </row>
    <row r="59557" spans="9:10" ht="15.75">
      <c r="I59557" s="192"/>
      <c r="J59557" s="192"/>
    </row>
    <row r="59558" spans="9:10" ht="15.75">
      <c r="I59558" s="192"/>
      <c r="J59558" s="192"/>
    </row>
    <row r="59559" spans="9:10" ht="15.75">
      <c r="I59559" s="192"/>
      <c r="J59559" s="192"/>
    </row>
    <row r="59560" spans="9:10" ht="15.75">
      <c r="I59560" s="192"/>
      <c r="J59560" s="192"/>
    </row>
    <row r="59561" spans="9:10" ht="15.75">
      <c r="I59561" s="192"/>
      <c r="J59561" s="192"/>
    </row>
    <row r="59562" spans="9:10" ht="15.75">
      <c r="I59562" s="192"/>
      <c r="J59562" s="192"/>
    </row>
    <row r="59563" spans="9:10" ht="15.75">
      <c r="I59563" s="192"/>
      <c r="J59563" s="192"/>
    </row>
    <row r="59564" spans="9:10" ht="15.75">
      <c r="I59564" s="192"/>
      <c r="J59564" s="192"/>
    </row>
    <row r="59565" spans="9:10" ht="15.75">
      <c r="I59565" s="192"/>
      <c r="J59565" s="192"/>
    </row>
    <row r="59566" spans="9:10" ht="15.75">
      <c r="I59566" s="192"/>
      <c r="J59566" s="192"/>
    </row>
    <row r="59567" spans="9:10" ht="15.75">
      <c r="I59567" s="192"/>
      <c r="J59567" s="192"/>
    </row>
    <row r="59568" spans="9:10" ht="15.75">
      <c r="I59568" s="192"/>
      <c r="J59568" s="192"/>
    </row>
    <row r="59569" spans="9:10" ht="15.75">
      <c r="I59569" s="192"/>
      <c r="J59569" s="192"/>
    </row>
    <row r="59570" spans="9:10" ht="15.75">
      <c r="I59570" s="192"/>
      <c r="J59570" s="192"/>
    </row>
    <row r="59571" spans="9:10" ht="15.75">
      <c r="I59571" s="192"/>
      <c r="J59571" s="192"/>
    </row>
    <row r="59572" spans="9:10" ht="15.75">
      <c r="I59572" s="192"/>
      <c r="J59572" s="192"/>
    </row>
    <row r="59573" spans="9:10" ht="15.75">
      <c r="I59573" s="192"/>
      <c r="J59573" s="192"/>
    </row>
    <row r="59574" spans="9:10" ht="15.75">
      <c r="I59574" s="192"/>
      <c r="J59574" s="192"/>
    </row>
    <row r="59575" spans="9:10" ht="15.75">
      <c r="I59575" s="192"/>
      <c r="J59575" s="192"/>
    </row>
    <row r="59576" spans="9:10" ht="15.75">
      <c r="I59576" s="192"/>
      <c r="J59576" s="192"/>
    </row>
    <row r="59577" spans="9:10" ht="15.75">
      <c r="I59577" s="192"/>
      <c r="J59577" s="192"/>
    </row>
    <row r="59578" spans="9:10" ht="15.75">
      <c r="I59578" s="192"/>
      <c r="J59578" s="192"/>
    </row>
    <row r="59579" spans="9:10" ht="15.75">
      <c r="I59579" s="192"/>
      <c r="J59579" s="192"/>
    </row>
    <row r="59580" spans="9:10" ht="15.75">
      <c r="I59580" s="192"/>
      <c r="J59580" s="192"/>
    </row>
    <row r="59581" spans="9:10" ht="15.75">
      <c r="I59581" s="192"/>
      <c r="J59581" s="192"/>
    </row>
    <row r="59582" spans="9:10" ht="15.75">
      <c r="I59582" s="192"/>
      <c r="J59582" s="192"/>
    </row>
    <row r="59583" spans="9:10" ht="15.75">
      <c r="I59583" s="192"/>
      <c r="J59583" s="192"/>
    </row>
    <row r="59584" spans="9:10" ht="15.75">
      <c r="I59584" s="192"/>
      <c r="J59584" s="192"/>
    </row>
    <row r="59585" spans="9:10" ht="15.75">
      <c r="I59585" s="192"/>
      <c r="J59585" s="192"/>
    </row>
    <row r="59586" spans="9:10" ht="15.75">
      <c r="I59586" s="192"/>
      <c r="J59586" s="192"/>
    </row>
    <row r="59587" spans="9:10" ht="15.75">
      <c r="I59587" s="192"/>
      <c r="J59587" s="192"/>
    </row>
    <row r="59588" spans="9:10" ht="15.75">
      <c r="I59588" s="192"/>
      <c r="J59588" s="192"/>
    </row>
    <row r="59589" spans="9:10" ht="15.75">
      <c r="I59589" s="192"/>
      <c r="J59589" s="192"/>
    </row>
    <row r="59590" spans="9:10" ht="15.75">
      <c r="I59590" s="192"/>
      <c r="J59590" s="192"/>
    </row>
    <row r="59591" spans="9:10" ht="15.75">
      <c r="I59591" s="192"/>
      <c r="J59591" s="192"/>
    </row>
    <row r="59592" spans="9:10" ht="15.75">
      <c r="I59592" s="192"/>
      <c r="J59592" s="192"/>
    </row>
    <row r="59593" spans="9:10" ht="15.75">
      <c r="I59593" s="192"/>
      <c r="J59593" s="192"/>
    </row>
    <row r="59594" spans="9:10" ht="15.75">
      <c r="I59594" s="192"/>
      <c r="J59594" s="192"/>
    </row>
    <row r="59595" spans="9:10" ht="15.75">
      <c r="I59595" s="192"/>
      <c r="J59595" s="192"/>
    </row>
    <row r="59596" spans="9:10" ht="15.75">
      <c r="I59596" s="192"/>
      <c r="J59596" s="192"/>
    </row>
    <row r="59597" spans="9:10" ht="15.75">
      <c r="I59597" s="192"/>
      <c r="J59597" s="192"/>
    </row>
    <row r="59598" spans="9:10" ht="15.75">
      <c r="I59598" s="192"/>
      <c r="J59598" s="192"/>
    </row>
    <row r="59599" spans="9:10" ht="15.75">
      <c r="I59599" s="192"/>
      <c r="J59599" s="192"/>
    </row>
    <row r="59600" spans="9:10" ht="15.75">
      <c r="I59600" s="192"/>
      <c r="J59600" s="192"/>
    </row>
    <row r="59601" spans="9:10" ht="15.75">
      <c r="I59601" s="192"/>
      <c r="J59601" s="192"/>
    </row>
    <row r="59602" spans="9:10" ht="15.75">
      <c r="I59602" s="192"/>
      <c r="J59602" s="192"/>
    </row>
    <row r="59603" spans="9:10" ht="15.75">
      <c r="I59603" s="192"/>
      <c r="J59603" s="192"/>
    </row>
    <row r="59604" spans="9:10" ht="15.75">
      <c r="I59604" s="192"/>
      <c r="J59604" s="192"/>
    </row>
    <row r="59605" spans="9:10" ht="15.75">
      <c r="I59605" s="192"/>
      <c r="J59605" s="192"/>
    </row>
    <row r="59606" spans="9:10" ht="15.75">
      <c r="I59606" s="192"/>
      <c r="J59606" s="192"/>
    </row>
    <row r="59607" spans="9:10" ht="15.75">
      <c r="I59607" s="192"/>
      <c r="J59607" s="192"/>
    </row>
    <row r="59608" spans="9:10" ht="15.75">
      <c r="I59608" s="192"/>
      <c r="J59608" s="192"/>
    </row>
    <row r="59609" spans="9:10" ht="15.75">
      <c r="I59609" s="192"/>
      <c r="J59609" s="192"/>
    </row>
    <row r="59610" spans="9:10" ht="15.75">
      <c r="I59610" s="192"/>
      <c r="J59610" s="192"/>
    </row>
    <row r="59611" spans="9:10" ht="15.75">
      <c r="I59611" s="192"/>
      <c r="J59611" s="192"/>
    </row>
    <row r="59612" spans="9:10" ht="15.75">
      <c r="I59612" s="192"/>
      <c r="J59612" s="192"/>
    </row>
    <row r="59613" spans="9:10" ht="15.75">
      <c r="I59613" s="192"/>
      <c r="J59613" s="192"/>
    </row>
    <row r="59614" spans="9:10" ht="15.75">
      <c r="I59614" s="192"/>
      <c r="J59614" s="192"/>
    </row>
    <row r="59615" spans="9:10" ht="15.75">
      <c r="I59615" s="192"/>
      <c r="J59615" s="192"/>
    </row>
    <row r="59616" spans="9:10" ht="15.75">
      <c r="I59616" s="192"/>
      <c r="J59616" s="192"/>
    </row>
    <row r="59617" spans="9:10" ht="15.75">
      <c r="I59617" s="192"/>
      <c r="J59617" s="192"/>
    </row>
    <row r="59618" spans="9:10" ht="15.75">
      <c r="I59618" s="192"/>
      <c r="J59618" s="192"/>
    </row>
    <row r="59619" spans="9:10" ht="15.75">
      <c r="I59619" s="192"/>
      <c r="J59619" s="192"/>
    </row>
    <row r="59620" spans="9:10" ht="15.75">
      <c r="I59620" s="192"/>
      <c r="J59620" s="192"/>
    </row>
    <row r="59621" spans="9:10" ht="15.75">
      <c r="I59621" s="192"/>
      <c r="J59621" s="192"/>
    </row>
    <row r="59622" spans="9:10" ht="15.75">
      <c r="I59622" s="192"/>
      <c r="J59622" s="192"/>
    </row>
    <row r="59623" spans="9:10" ht="15.75">
      <c r="I59623" s="192"/>
      <c r="J59623" s="192"/>
    </row>
    <row r="59624" spans="9:10" ht="15.75">
      <c r="I59624" s="192"/>
      <c r="J59624" s="192"/>
    </row>
    <row r="59625" spans="9:10" ht="15.75">
      <c r="I59625" s="192"/>
      <c r="J59625" s="192"/>
    </row>
    <row r="59626" spans="9:10" ht="15.75">
      <c r="I59626" s="192"/>
      <c r="J59626" s="192"/>
    </row>
    <row r="59627" spans="9:10" ht="15.75">
      <c r="I59627" s="192"/>
      <c r="J59627" s="192"/>
    </row>
    <row r="59628" spans="9:10" ht="15.75">
      <c r="I59628" s="192"/>
      <c r="J59628" s="192"/>
    </row>
    <row r="59629" spans="9:10" ht="15.75">
      <c r="I59629" s="192"/>
      <c r="J59629" s="192"/>
    </row>
    <row r="59630" spans="9:10" ht="15.75">
      <c r="I59630" s="192"/>
      <c r="J59630" s="192"/>
    </row>
    <row r="59631" spans="9:10" ht="15.75">
      <c r="I59631" s="192"/>
      <c r="J59631" s="192"/>
    </row>
    <row r="59632" spans="9:10" ht="15.75">
      <c r="I59632" s="192"/>
      <c r="J59632" s="192"/>
    </row>
    <row r="59633" spans="9:10" ht="15.75">
      <c r="I59633" s="192"/>
      <c r="J59633" s="192"/>
    </row>
    <row r="59634" spans="9:10" ht="15.75">
      <c r="I59634" s="192"/>
      <c r="J59634" s="192"/>
    </row>
    <row r="59635" spans="9:10" ht="15.75">
      <c r="I59635" s="192"/>
      <c r="J59635" s="192"/>
    </row>
    <row r="59636" spans="9:10" ht="15.75">
      <c r="I59636" s="192"/>
      <c r="J59636" s="192"/>
    </row>
    <row r="59637" spans="9:10" ht="15.75">
      <c r="I59637" s="192"/>
      <c r="J59637" s="192"/>
    </row>
    <row r="59638" spans="9:10" ht="15.75">
      <c r="I59638" s="192"/>
      <c r="J59638" s="192"/>
    </row>
    <row r="59639" spans="9:10" ht="15.75">
      <c r="I59639" s="192"/>
      <c r="J59639" s="192"/>
    </row>
    <row r="59640" spans="9:10" ht="15.75">
      <c r="I59640" s="192"/>
      <c r="J59640" s="192"/>
    </row>
    <row r="59641" spans="9:10" ht="15.75">
      <c r="I59641" s="192"/>
      <c r="J59641" s="192"/>
    </row>
    <row r="59642" spans="9:10" ht="15.75">
      <c r="I59642" s="192"/>
      <c r="J59642" s="192"/>
    </row>
    <row r="59643" spans="9:10" ht="15.75">
      <c r="I59643" s="192"/>
      <c r="J59643" s="192"/>
    </row>
    <row r="59644" spans="9:10" ht="15.75">
      <c r="I59644" s="192"/>
      <c r="J59644" s="192"/>
    </row>
    <row r="59645" spans="9:10" ht="15.75">
      <c r="I59645" s="192"/>
      <c r="J59645" s="192"/>
    </row>
    <row r="59646" spans="9:10" ht="15.75">
      <c r="I59646" s="192"/>
      <c r="J59646" s="192"/>
    </row>
    <row r="59647" spans="9:10" ht="15.75">
      <c r="I59647" s="192"/>
      <c r="J59647" s="192"/>
    </row>
    <row r="59648" spans="9:10" ht="15.75">
      <c r="I59648" s="192"/>
      <c r="J59648" s="192"/>
    </row>
    <row r="59649" spans="9:10" ht="15.75">
      <c r="I59649" s="192"/>
      <c r="J59649" s="192"/>
    </row>
    <row r="59650" spans="9:10" ht="15.75">
      <c r="I59650" s="192"/>
      <c r="J59650" s="192"/>
    </row>
    <row r="59651" spans="9:10" ht="15.75">
      <c r="I59651" s="192"/>
      <c r="J59651" s="192"/>
    </row>
    <row r="59652" spans="9:10" ht="15.75">
      <c r="I59652" s="192"/>
      <c r="J59652" s="192"/>
    </row>
    <row r="59653" spans="9:10" ht="15.75">
      <c r="I59653" s="192"/>
      <c r="J59653" s="192"/>
    </row>
    <row r="59654" spans="9:10" ht="15.75">
      <c r="I59654" s="192"/>
      <c r="J59654" s="192"/>
    </row>
    <row r="59655" spans="9:10" ht="15.75">
      <c r="I59655" s="192"/>
      <c r="J59655" s="192"/>
    </row>
    <row r="59656" spans="9:10" ht="15.75">
      <c r="I59656" s="192"/>
      <c r="J59656" s="192"/>
    </row>
    <row r="59657" spans="9:10" ht="15.75">
      <c r="I59657" s="192"/>
      <c r="J59657" s="192"/>
    </row>
    <row r="59658" spans="9:10" ht="15.75">
      <c r="I59658" s="192"/>
      <c r="J59658" s="192"/>
    </row>
    <row r="59659" spans="9:10" ht="15.75">
      <c r="I59659" s="192"/>
      <c r="J59659" s="192"/>
    </row>
    <row r="59660" spans="9:10" ht="15.75">
      <c r="I59660" s="192"/>
      <c r="J59660" s="192"/>
    </row>
    <row r="59661" spans="9:10" ht="15.75">
      <c r="I59661" s="192"/>
      <c r="J59661" s="192"/>
    </row>
    <row r="59662" spans="9:10" ht="15.75">
      <c r="I59662" s="192"/>
      <c r="J59662" s="192"/>
    </row>
    <row r="59663" spans="9:10" ht="15.75">
      <c r="I59663" s="192"/>
      <c r="J59663" s="192"/>
    </row>
    <row r="59664" spans="9:10" ht="15.75">
      <c r="I59664" s="192"/>
      <c r="J59664" s="192"/>
    </row>
    <row r="59665" spans="9:10" ht="15.75">
      <c r="I59665" s="192"/>
      <c r="J59665" s="192"/>
    </row>
    <row r="59666" spans="9:10" ht="15.75">
      <c r="I59666" s="192"/>
      <c r="J59666" s="192"/>
    </row>
    <row r="59667" spans="9:10" ht="15.75">
      <c r="I59667" s="192"/>
      <c r="J59667" s="192"/>
    </row>
    <row r="59668" spans="9:10" ht="15.75">
      <c r="I59668" s="192"/>
      <c r="J59668" s="192"/>
    </row>
    <row r="59669" spans="9:10" ht="15.75">
      <c r="I59669" s="192"/>
      <c r="J59669" s="192"/>
    </row>
    <row r="59670" spans="9:10" ht="15.75">
      <c r="I59670" s="192"/>
      <c r="J59670" s="192"/>
    </row>
    <row r="59671" spans="9:10" ht="15.75">
      <c r="I59671" s="192"/>
      <c r="J59671" s="192"/>
    </row>
    <row r="59672" spans="9:10" ht="15.75">
      <c r="I59672" s="192"/>
      <c r="J59672" s="192"/>
    </row>
    <row r="59673" spans="9:10" ht="15.75">
      <c r="I59673" s="192"/>
      <c r="J59673" s="192"/>
    </row>
    <row r="59674" spans="9:10" ht="15.75">
      <c r="I59674" s="192"/>
      <c r="J59674" s="192"/>
    </row>
    <row r="59675" spans="9:10" ht="15.75">
      <c r="I59675" s="192"/>
      <c r="J59675" s="192"/>
    </row>
    <row r="59676" spans="9:10" ht="15.75">
      <c r="I59676" s="192"/>
      <c r="J59676" s="192"/>
    </row>
    <row r="59677" spans="9:10" ht="15.75">
      <c r="I59677" s="192"/>
      <c r="J59677" s="192"/>
    </row>
    <row r="59678" spans="9:10" ht="15.75">
      <c r="I59678" s="192"/>
      <c r="J59678" s="192"/>
    </row>
    <row r="59679" spans="9:10" ht="15.75">
      <c r="I59679" s="192"/>
      <c r="J59679" s="192"/>
    </row>
    <row r="59680" spans="9:10" ht="15.75">
      <c r="I59680" s="192"/>
      <c r="J59680" s="192"/>
    </row>
    <row r="59681" spans="9:10" ht="15.75">
      <c r="I59681" s="192"/>
      <c r="J59681" s="192"/>
    </row>
    <row r="59682" spans="9:10" ht="15.75">
      <c r="I59682" s="192"/>
      <c r="J59682" s="192"/>
    </row>
    <row r="59683" spans="9:10" ht="15.75">
      <c r="I59683" s="192"/>
      <c r="J59683" s="192"/>
    </row>
    <row r="59684" spans="9:10" ht="15.75">
      <c r="I59684" s="192"/>
      <c r="J59684" s="192"/>
    </row>
    <row r="59685" spans="9:10" ht="15.75">
      <c r="I59685" s="192"/>
      <c r="J59685" s="192"/>
    </row>
    <row r="59686" spans="9:10" ht="15.75">
      <c r="I59686" s="192"/>
      <c r="J59686" s="192"/>
    </row>
    <row r="59687" spans="9:10" ht="15.75">
      <c r="I59687" s="192"/>
      <c r="J59687" s="192"/>
    </row>
    <row r="59688" spans="9:10" ht="15.75">
      <c r="I59688" s="192"/>
      <c r="J59688" s="192"/>
    </row>
    <row r="59689" spans="9:10" ht="15.75">
      <c r="I59689" s="192"/>
      <c r="J59689" s="192"/>
    </row>
    <row r="59690" spans="9:10" ht="15.75">
      <c r="I59690" s="192"/>
      <c r="J59690" s="192"/>
    </row>
    <row r="59691" spans="9:10" ht="15.75">
      <c r="I59691" s="192"/>
      <c r="J59691" s="192"/>
    </row>
    <row r="59692" spans="9:10" ht="15.75">
      <c r="I59692" s="192"/>
      <c r="J59692" s="192"/>
    </row>
    <row r="59693" spans="9:10" ht="15.75">
      <c r="I59693" s="192"/>
      <c r="J59693" s="192"/>
    </row>
    <row r="59694" spans="9:10" ht="15.75">
      <c r="I59694" s="192"/>
      <c r="J59694" s="192"/>
    </row>
    <row r="59695" spans="9:10" ht="15.75">
      <c r="I59695" s="192"/>
      <c r="J59695" s="192"/>
    </row>
    <row r="59696" spans="9:10" ht="15.75">
      <c r="I59696" s="192"/>
      <c r="J59696" s="192"/>
    </row>
    <row r="59697" spans="9:10" ht="15.75">
      <c r="I59697" s="192"/>
      <c r="J59697" s="192"/>
    </row>
    <row r="59698" spans="9:10" ht="15.75">
      <c r="I59698" s="192"/>
      <c r="J59698" s="192"/>
    </row>
    <row r="59699" spans="9:10" ht="15.75">
      <c r="I59699" s="192"/>
      <c r="J59699" s="192"/>
    </row>
    <row r="59700" spans="9:10" ht="15.75">
      <c r="I59700" s="192"/>
      <c r="J59700" s="192"/>
    </row>
    <row r="59701" spans="9:10" ht="15.75">
      <c r="I59701" s="192"/>
      <c r="J59701" s="192"/>
    </row>
    <row r="59702" spans="9:10" ht="15.75">
      <c r="I59702" s="192"/>
      <c r="J59702" s="192"/>
    </row>
    <row r="59703" spans="9:10" ht="15.75">
      <c r="I59703" s="192"/>
      <c r="J59703" s="192"/>
    </row>
    <row r="59704" spans="9:10" ht="15.75">
      <c r="I59704" s="192"/>
      <c r="J59704" s="192"/>
    </row>
    <row r="59705" spans="9:10" ht="15.75">
      <c r="I59705" s="192"/>
      <c r="J59705" s="192"/>
    </row>
    <row r="59706" spans="9:10" ht="15.75">
      <c r="I59706" s="192"/>
      <c r="J59706" s="192"/>
    </row>
    <row r="59707" spans="9:10" ht="15.75">
      <c r="I59707" s="192"/>
      <c r="J59707" s="192"/>
    </row>
    <row r="59708" spans="9:10" ht="15.75">
      <c r="I59708" s="192"/>
      <c r="J59708" s="192"/>
    </row>
    <row r="59709" spans="9:10" ht="15.75">
      <c r="I59709" s="192"/>
      <c r="J59709" s="192"/>
    </row>
    <row r="59710" spans="9:10" ht="15.75">
      <c r="I59710" s="192"/>
      <c r="J59710" s="192"/>
    </row>
    <row r="59711" spans="9:10" ht="15.75">
      <c r="I59711" s="192"/>
      <c r="J59711" s="192"/>
    </row>
    <row r="59712" spans="9:10" ht="15.75">
      <c r="I59712" s="192"/>
      <c r="J59712" s="192"/>
    </row>
    <row r="59713" spans="9:10" ht="15.75">
      <c r="I59713" s="192"/>
      <c r="J59713" s="192"/>
    </row>
    <row r="59714" spans="9:10" ht="15.75">
      <c r="I59714" s="192"/>
      <c r="J59714" s="192"/>
    </row>
    <row r="59715" spans="9:10" ht="15.75">
      <c r="I59715" s="192"/>
      <c r="J59715" s="192"/>
    </row>
    <row r="59716" spans="9:10" ht="15.75">
      <c r="I59716" s="192"/>
      <c r="J59716" s="192"/>
    </row>
    <row r="59717" spans="9:10" ht="15.75">
      <c r="I59717" s="192"/>
      <c r="J59717" s="192"/>
    </row>
    <row r="59718" spans="9:10" ht="15.75">
      <c r="I59718" s="192"/>
      <c r="J59718" s="192"/>
    </row>
    <row r="59719" spans="9:10" ht="15.75">
      <c r="I59719" s="192"/>
      <c r="J59719" s="192"/>
    </row>
    <row r="59720" spans="9:10" ht="15.75">
      <c r="I59720" s="192"/>
      <c r="J59720" s="192"/>
    </row>
    <row r="59721" spans="9:10" ht="15.75">
      <c r="I59721" s="192"/>
      <c r="J59721" s="192"/>
    </row>
    <row r="59722" spans="9:10" ht="15.75">
      <c r="I59722" s="192"/>
      <c r="J59722" s="192"/>
    </row>
    <row r="59723" spans="9:10" ht="15.75">
      <c r="I59723" s="192"/>
      <c r="J59723" s="192"/>
    </row>
    <row r="59724" spans="9:10" ht="15.75">
      <c r="I59724" s="192"/>
      <c r="J59724" s="192"/>
    </row>
    <row r="59725" spans="9:10" ht="15.75">
      <c r="I59725" s="192"/>
      <c r="J59725" s="192"/>
    </row>
    <row r="59726" spans="9:10" ht="15.75">
      <c r="I59726" s="192"/>
      <c r="J59726" s="192"/>
    </row>
    <row r="59727" spans="9:10" ht="15.75">
      <c r="I59727" s="192"/>
      <c r="J59727" s="192"/>
    </row>
    <row r="59728" spans="9:10" ht="15.75">
      <c r="I59728" s="192"/>
      <c r="J59728" s="192"/>
    </row>
    <row r="59729" spans="9:10" ht="15.75">
      <c r="I59729" s="192"/>
      <c r="J59729" s="192"/>
    </row>
    <row r="59730" spans="9:10" ht="15.75">
      <c r="I59730" s="192"/>
      <c r="J59730" s="192"/>
    </row>
    <row r="59731" spans="9:10" ht="15.75">
      <c r="I59731" s="192"/>
      <c r="J59731" s="192"/>
    </row>
    <row r="59732" spans="9:10" ht="15.75">
      <c r="I59732" s="192"/>
      <c r="J59732" s="192"/>
    </row>
    <row r="59733" spans="9:10" ht="15.75">
      <c r="I59733" s="192"/>
      <c r="J59733" s="192"/>
    </row>
    <row r="59734" spans="9:10" ht="15.75">
      <c r="I59734" s="192"/>
      <c r="J59734" s="192"/>
    </row>
    <row r="59735" spans="9:10" ht="15.75">
      <c r="I59735" s="192"/>
      <c r="J59735" s="192"/>
    </row>
    <row r="59736" spans="9:10" ht="15.75">
      <c r="I59736" s="192"/>
      <c r="J59736" s="192"/>
    </row>
    <row r="59737" spans="9:10" ht="15.75">
      <c r="I59737" s="192"/>
      <c r="J59737" s="192"/>
    </row>
    <row r="59738" spans="9:10" ht="15.75">
      <c r="I59738" s="192"/>
      <c r="J59738" s="192"/>
    </row>
    <row r="59739" spans="9:10" ht="15.75">
      <c r="I59739" s="192"/>
      <c r="J59739" s="192"/>
    </row>
    <row r="59740" spans="9:10" ht="15.75">
      <c r="I59740" s="192"/>
      <c r="J59740" s="192"/>
    </row>
    <row r="59741" spans="9:10" ht="15.75">
      <c r="I59741" s="192"/>
      <c r="J59741" s="192"/>
    </row>
    <row r="59742" spans="9:10" ht="15.75">
      <c r="I59742" s="192"/>
      <c r="J59742" s="192"/>
    </row>
    <row r="59743" spans="9:10" ht="15.75">
      <c r="I59743" s="192"/>
      <c r="J59743" s="192"/>
    </row>
    <row r="59744" spans="9:10" ht="15.75">
      <c r="I59744" s="192"/>
      <c r="J59744" s="192"/>
    </row>
    <row r="59745" spans="9:10" ht="15.75">
      <c r="I59745" s="192"/>
      <c r="J59745" s="192"/>
    </row>
    <row r="59746" spans="9:10" ht="15.75">
      <c r="I59746" s="192"/>
      <c r="J59746" s="192"/>
    </row>
    <row r="59747" spans="9:10" ht="15.75">
      <c r="I59747" s="192"/>
      <c r="J59747" s="192"/>
    </row>
    <row r="59748" spans="9:10" ht="15.75">
      <c r="I59748" s="192"/>
      <c r="J59748" s="192"/>
    </row>
    <row r="59749" spans="9:10" ht="15.75">
      <c r="I59749" s="192"/>
      <c r="J59749" s="192"/>
    </row>
    <row r="59750" spans="9:10" ht="15.75">
      <c r="I59750" s="192"/>
      <c r="J59750" s="192"/>
    </row>
    <row r="59751" spans="9:10" ht="15.75">
      <c r="I59751" s="192"/>
      <c r="J59751" s="192"/>
    </row>
    <row r="59752" spans="9:10" ht="15.75">
      <c r="I59752" s="192"/>
      <c r="J59752" s="192"/>
    </row>
    <row r="59753" spans="9:10" ht="15.75">
      <c r="I59753" s="192"/>
      <c r="J59753" s="192"/>
    </row>
    <row r="59754" spans="9:10" ht="15.75">
      <c r="I59754" s="192"/>
      <c r="J59754" s="192"/>
    </row>
    <row r="59755" spans="9:10" ht="15.75">
      <c r="I59755" s="192"/>
      <c r="J59755" s="192"/>
    </row>
    <row r="59756" spans="9:10" ht="15.75">
      <c r="I59756" s="192"/>
      <c r="J59756" s="192"/>
    </row>
    <row r="59757" spans="9:10" ht="15.75">
      <c r="I59757" s="192"/>
      <c r="J59757" s="192"/>
    </row>
    <row r="59758" spans="9:10" ht="15.75">
      <c r="I59758" s="192"/>
      <c r="J59758" s="192"/>
    </row>
    <row r="59759" spans="9:10" ht="15.75">
      <c r="I59759" s="192"/>
      <c r="J59759" s="192"/>
    </row>
    <row r="59760" spans="9:10" ht="15.75">
      <c r="I59760" s="192"/>
      <c r="J59760" s="192"/>
    </row>
    <row r="59761" spans="9:10" ht="15.75">
      <c r="I59761" s="192"/>
      <c r="J59761" s="192"/>
    </row>
    <row r="59762" spans="9:10" ht="15.75">
      <c r="I59762" s="192"/>
      <c r="J59762" s="192"/>
    </row>
    <row r="59763" spans="9:10" ht="15.75">
      <c r="I59763" s="192"/>
      <c r="J59763" s="192"/>
    </row>
    <row r="59764" spans="9:10" ht="15.75">
      <c r="I59764" s="192"/>
      <c r="J59764" s="192"/>
    </row>
    <row r="59765" spans="9:10" ht="15.75">
      <c r="I59765" s="192"/>
      <c r="J59765" s="192"/>
    </row>
    <row r="59766" spans="9:10" ht="15.75">
      <c r="I59766" s="192"/>
      <c r="J59766" s="192"/>
    </row>
    <row r="59767" spans="9:10" ht="15.75">
      <c r="I59767" s="192"/>
      <c r="J59767" s="192"/>
    </row>
    <row r="59768" spans="9:10" ht="15.75">
      <c r="I59768" s="192"/>
      <c r="J59768" s="192"/>
    </row>
    <row r="59769" spans="9:10" ht="15.75">
      <c r="I59769" s="192"/>
      <c r="J59769" s="192"/>
    </row>
    <row r="59770" spans="9:10" ht="15.75">
      <c r="I59770" s="192"/>
      <c r="J59770" s="192"/>
    </row>
    <row r="59771" spans="9:10" ht="15.75">
      <c r="I59771" s="192"/>
      <c r="J59771" s="192"/>
    </row>
    <row r="59772" spans="9:10" ht="15.75">
      <c r="I59772" s="192"/>
      <c r="J59772" s="192"/>
    </row>
    <row r="59773" spans="9:10" ht="15.75">
      <c r="I59773" s="192"/>
      <c r="J59773" s="192"/>
    </row>
    <row r="59774" spans="9:10" ht="15.75">
      <c r="I59774" s="192"/>
      <c r="J59774" s="192"/>
    </row>
    <row r="59775" spans="9:10" ht="15.75">
      <c r="I59775" s="192"/>
      <c r="J59775" s="192"/>
    </row>
    <row r="59776" spans="9:10" ht="15.75">
      <c r="I59776" s="192"/>
      <c r="J59776" s="192"/>
    </row>
    <row r="59777" spans="9:10" ht="15.75">
      <c r="I59777" s="192"/>
      <c r="J59777" s="192"/>
    </row>
    <row r="59778" spans="9:10" ht="15.75">
      <c r="I59778" s="192"/>
      <c r="J59778" s="192"/>
    </row>
    <row r="59779" spans="9:10" ht="15.75">
      <c r="I59779" s="192"/>
      <c r="J59779" s="192"/>
    </row>
    <row r="59780" spans="9:10" ht="15.75">
      <c r="I59780" s="192"/>
      <c r="J59780" s="192"/>
    </row>
    <row r="59781" spans="9:10" ht="15.75">
      <c r="I59781" s="192"/>
      <c r="J59781" s="192"/>
    </row>
    <row r="59782" spans="9:10" ht="15.75">
      <c r="I59782" s="192"/>
      <c r="J59782" s="192"/>
    </row>
    <row r="59783" spans="9:10" ht="15.75">
      <c r="I59783" s="192"/>
      <c r="J59783" s="192"/>
    </row>
    <row r="59784" spans="9:10" ht="15.75">
      <c r="I59784" s="192"/>
      <c r="J59784" s="192"/>
    </row>
    <row r="59785" spans="9:10" ht="15.75">
      <c r="I59785" s="192"/>
      <c r="J59785" s="192"/>
    </row>
    <row r="59786" spans="9:10" ht="15.75">
      <c r="I59786" s="192"/>
      <c r="J59786" s="192"/>
    </row>
    <row r="59787" spans="9:10" ht="15.75">
      <c r="I59787" s="192"/>
      <c r="J59787" s="192"/>
    </row>
    <row r="59788" spans="9:10" ht="15.75">
      <c r="I59788" s="192"/>
      <c r="J59788" s="192"/>
    </row>
    <row r="59789" spans="9:10" ht="15.75">
      <c r="I59789" s="192"/>
      <c r="J59789" s="192"/>
    </row>
    <row r="59790" spans="9:10" ht="15.75">
      <c r="I59790" s="192"/>
      <c r="J59790" s="192"/>
    </row>
    <row r="59791" spans="9:10" ht="15.75">
      <c r="I59791" s="192"/>
      <c r="J59791" s="192"/>
    </row>
    <row r="59792" spans="9:10" ht="15.75">
      <c r="I59792" s="192"/>
      <c r="J59792" s="192"/>
    </row>
    <row r="59793" spans="9:10" ht="15.75">
      <c r="I59793" s="192"/>
      <c r="J59793" s="192"/>
    </row>
    <row r="59794" spans="9:10" ht="15.75">
      <c r="I59794" s="192"/>
      <c r="J59794" s="192"/>
    </row>
    <row r="59795" spans="9:10" ht="15.75">
      <c r="I59795" s="192"/>
      <c r="J59795" s="192"/>
    </row>
    <row r="59796" spans="9:10" ht="15.75">
      <c r="I59796" s="192"/>
      <c r="J59796" s="192"/>
    </row>
    <row r="59797" spans="9:10" ht="15.75">
      <c r="I59797" s="192"/>
      <c r="J59797" s="192"/>
    </row>
    <row r="59798" spans="9:10" ht="15.75">
      <c r="I59798" s="192"/>
      <c r="J59798" s="192"/>
    </row>
    <row r="59799" spans="9:10" ht="15.75">
      <c r="I59799" s="192"/>
      <c r="J59799" s="192"/>
    </row>
    <row r="59800" spans="9:10" ht="15.75">
      <c r="I59800" s="192"/>
      <c r="J59800" s="192"/>
    </row>
    <row r="59801" spans="9:10" ht="15.75">
      <c r="I59801" s="192"/>
      <c r="J59801" s="192"/>
    </row>
    <row r="59802" spans="9:10" ht="15.75">
      <c r="I59802" s="192"/>
      <c r="J59802" s="192"/>
    </row>
    <row r="59803" spans="9:10" ht="15.75">
      <c r="I59803" s="192"/>
      <c r="J59803" s="192"/>
    </row>
    <row r="59804" spans="9:10" ht="15.75">
      <c r="I59804" s="192"/>
      <c r="J59804" s="192"/>
    </row>
    <row r="59805" spans="9:10" ht="15.75">
      <c r="I59805" s="192"/>
      <c r="J59805" s="192"/>
    </row>
    <row r="59806" spans="9:10" ht="15.75">
      <c r="I59806" s="192"/>
      <c r="J59806" s="192"/>
    </row>
    <row r="59807" spans="9:10" ht="15.75">
      <c r="I59807" s="192"/>
      <c r="J59807" s="192"/>
    </row>
    <row r="59808" spans="9:10" ht="15.75">
      <c r="I59808" s="192"/>
      <c r="J59808" s="192"/>
    </row>
    <row r="59809" spans="9:10" ht="15.75">
      <c r="I59809" s="192"/>
      <c r="J59809" s="192"/>
    </row>
    <row r="59810" spans="9:10" ht="15.75">
      <c r="I59810" s="192"/>
      <c r="J59810" s="192"/>
    </row>
    <row r="59811" spans="9:10" ht="15.75">
      <c r="I59811" s="192"/>
      <c r="J59811" s="192"/>
    </row>
    <row r="59812" spans="9:10" ht="15.75">
      <c r="I59812" s="192"/>
      <c r="J59812" s="192"/>
    </row>
    <row r="59813" spans="9:10" ht="15.75">
      <c r="I59813" s="192"/>
      <c r="J59813" s="192"/>
    </row>
    <row r="59814" spans="9:10" ht="15.75">
      <c r="I59814" s="192"/>
      <c r="J59814" s="192"/>
    </row>
    <row r="59815" spans="9:10" ht="15.75">
      <c r="I59815" s="192"/>
      <c r="J59815" s="192"/>
    </row>
    <row r="59816" spans="9:10" ht="15.75">
      <c r="I59816" s="192"/>
      <c r="J59816" s="192"/>
    </row>
    <row r="59817" spans="9:10" ht="15.75">
      <c r="I59817" s="192"/>
      <c r="J59817" s="192"/>
    </row>
    <row r="59818" spans="9:10" ht="15.75">
      <c r="I59818" s="192"/>
      <c r="J59818" s="192"/>
    </row>
    <row r="59819" spans="9:10" ht="15.75">
      <c r="I59819" s="192"/>
      <c r="J59819" s="192"/>
    </row>
    <row r="59820" spans="9:10" ht="15.75">
      <c r="I59820" s="192"/>
      <c r="J59820" s="192"/>
    </row>
    <row r="59821" spans="9:10" ht="15.75">
      <c r="I59821" s="192"/>
      <c r="J59821" s="192"/>
    </row>
    <row r="59822" spans="9:10" ht="15.75">
      <c r="I59822" s="192"/>
      <c r="J59822" s="192"/>
    </row>
    <row r="59823" spans="9:10" ht="15.75">
      <c r="I59823" s="192"/>
      <c r="J59823" s="192"/>
    </row>
    <row r="59824" spans="9:10" ht="15.75">
      <c r="I59824" s="192"/>
      <c r="J59824" s="192"/>
    </row>
    <row r="59825" spans="9:10" ht="15.75">
      <c r="I59825" s="192"/>
      <c r="J59825" s="192"/>
    </row>
    <row r="59826" spans="9:10" ht="15.75">
      <c r="I59826" s="192"/>
      <c r="J59826" s="192"/>
    </row>
    <row r="59827" spans="9:10" ht="15.75">
      <c r="I59827" s="192"/>
      <c r="J59827" s="192"/>
    </row>
    <row r="59828" spans="9:10" ht="15.75">
      <c r="I59828" s="192"/>
      <c r="J59828" s="192"/>
    </row>
    <row r="59829" spans="9:10" ht="15.75">
      <c r="I59829" s="192"/>
      <c r="J59829" s="192"/>
    </row>
    <row r="59830" spans="9:10" ht="15.75">
      <c r="I59830" s="192"/>
      <c r="J59830" s="192"/>
    </row>
    <row r="59831" spans="9:10" ht="15.75">
      <c r="I59831" s="192"/>
      <c r="J59831" s="192"/>
    </row>
    <row r="59832" spans="9:10" ht="15.75">
      <c r="I59832" s="192"/>
      <c r="J59832" s="192"/>
    </row>
    <row r="59833" spans="9:10" ht="15.75">
      <c r="I59833" s="192"/>
      <c r="J59833" s="192"/>
    </row>
    <row r="59834" spans="9:10" ht="15.75">
      <c r="I59834" s="192"/>
      <c r="J59834" s="192"/>
    </row>
    <row r="59835" spans="9:10" ht="15.75">
      <c r="I59835" s="192"/>
      <c r="J59835" s="192"/>
    </row>
    <row r="59836" spans="9:10" ht="15.75">
      <c r="I59836" s="192"/>
      <c r="J59836" s="192"/>
    </row>
    <row r="59837" spans="9:10" ht="15.75">
      <c r="I59837" s="192"/>
      <c r="J59837" s="192"/>
    </row>
    <row r="59838" spans="9:10" ht="15.75">
      <c r="I59838" s="192"/>
      <c r="J59838" s="192"/>
    </row>
    <row r="59839" spans="9:10" ht="15.75">
      <c r="I59839" s="192"/>
      <c r="J59839" s="192"/>
    </row>
    <row r="59840" spans="9:10" ht="15.75">
      <c r="I59840" s="192"/>
      <c r="J59840" s="192"/>
    </row>
    <row r="59841" spans="9:10" ht="15.75">
      <c r="I59841" s="192"/>
      <c r="J59841" s="192"/>
    </row>
    <row r="59842" spans="9:10" ht="15.75">
      <c r="I59842" s="192"/>
      <c r="J59842" s="192"/>
    </row>
    <row r="59843" spans="9:10" ht="15.75">
      <c r="I59843" s="192"/>
      <c r="J59843" s="192"/>
    </row>
    <row r="59844" spans="9:10" ht="15.75">
      <c r="I59844" s="192"/>
      <c r="J59844" s="192"/>
    </row>
    <row r="59845" spans="9:10" ht="15.75">
      <c r="I59845" s="192"/>
      <c r="J59845" s="192"/>
    </row>
    <row r="59846" spans="9:10" ht="15.75">
      <c r="I59846" s="192"/>
      <c r="J59846" s="192"/>
    </row>
    <row r="59847" spans="9:10" ht="15.75">
      <c r="I59847" s="192"/>
      <c r="J59847" s="192"/>
    </row>
    <row r="59848" spans="9:10" ht="15.75">
      <c r="I59848" s="192"/>
      <c r="J59848" s="192"/>
    </row>
    <row r="59849" spans="9:10" ht="15.75">
      <c r="I59849" s="192"/>
      <c r="J59849" s="192"/>
    </row>
    <row r="59850" spans="9:10" ht="15.75">
      <c r="I59850" s="192"/>
      <c r="J59850" s="192"/>
    </row>
    <row r="59851" spans="9:10" ht="15.75">
      <c r="I59851" s="192"/>
      <c r="J59851" s="192"/>
    </row>
    <row r="59852" spans="9:10" ht="15.75">
      <c r="I59852" s="192"/>
      <c r="J59852" s="192"/>
    </row>
    <row r="59853" spans="9:10" ht="15.75">
      <c r="I59853" s="192"/>
      <c r="J59853" s="192"/>
    </row>
    <row r="59854" spans="9:10" ht="15.75">
      <c r="I59854" s="192"/>
      <c r="J59854" s="192"/>
    </row>
    <row r="59855" spans="9:10" ht="15.75">
      <c r="I59855" s="192"/>
      <c r="J59855" s="192"/>
    </row>
    <row r="59856" spans="9:10" ht="15.75">
      <c r="I59856" s="192"/>
      <c r="J59856" s="192"/>
    </row>
    <row r="59857" spans="9:10" ht="15.75">
      <c r="I59857" s="192"/>
      <c r="J59857" s="192"/>
    </row>
    <row r="59858" spans="9:10" ht="15.75">
      <c r="I59858" s="192"/>
      <c r="J59858" s="192"/>
    </row>
    <row r="59859" spans="9:10" ht="15.75">
      <c r="I59859" s="192"/>
      <c r="J59859" s="192"/>
    </row>
    <row r="59860" spans="9:10" ht="15.75">
      <c r="I59860" s="192"/>
      <c r="J59860" s="192"/>
    </row>
    <row r="59861" spans="9:10" ht="15.75">
      <c r="I59861" s="192"/>
      <c r="J59861" s="192"/>
    </row>
    <row r="59862" spans="9:10" ht="15.75">
      <c r="I59862" s="192"/>
      <c r="J59862" s="192"/>
    </row>
    <row r="59863" spans="9:10" ht="15.75">
      <c r="I59863" s="192"/>
      <c r="J59863" s="192"/>
    </row>
    <row r="59864" spans="9:10" ht="15.75">
      <c r="I59864" s="192"/>
      <c r="J59864" s="192"/>
    </row>
    <row r="59865" spans="9:10" ht="15.75">
      <c r="I59865" s="192"/>
      <c r="J59865" s="192"/>
    </row>
    <row r="59866" spans="9:10" ht="15.75">
      <c r="I59866" s="192"/>
      <c r="J59866" s="192"/>
    </row>
    <row r="59867" spans="9:10" ht="15.75">
      <c r="I59867" s="192"/>
      <c r="J59867" s="192"/>
    </row>
    <row r="59868" spans="9:10" ht="15.75">
      <c r="I59868" s="192"/>
      <c r="J59868" s="192"/>
    </row>
    <row r="59869" spans="9:10" ht="15.75">
      <c r="I59869" s="192"/>
      <c r="J59869" s="192"/>
    </row>
    <row r="59870" spans="9:10" ht="15.75">
      <c r="I59870" s="192"/>
      <c r="J59870" s="192"/>
    </row>
    <row r="59871" spans="9:10" ht="15.75">
      <c r="I59871" s="192"/>
      <c r="J59871" s="192"/>
    </row>
    <row r="59872" spans="9:10" ht="15.75">
      <c r="I59872" s="192"/>
      <c r="J59872" s="192"/>
    </row>
    <row r="59873" spans="9:10" ht="15.75">
      <c r="I59873" s="192"/>
      <c r="J59873" s="192"/>
    </row>
    <row r="59874" spans="9:10" ht="15.75">
      <c r="I59874" s="192"/>
      <c r="J59874" s="192"/>
    </row>
    <row r="59875" spans="9:10" ht="15.75">
      <c r="I59875" s="192"/>
      <c r="J59875" s="192"/>
    </row>
    <row r="59876" spans="9:10" ht="15.75">
      <c r="I59876" s="192"/>
      <c r="J59876" s="192"/>
    </row>
    <row r="59877" spans="9:10" ht="15.75">
      <c r="I59877" s="192"/>
      <c r="J59877" s="192"/>
    </row>
    <row r="59878" spans="9:10" ht="15.75">
      <c r="I59878" s="192"/>
      <c r="J59878" s="192"/>
    </row>
    <row r="59879" spans="9:10" ht="15.75">
      <c r="I59879" s="192"/>
      <c r="J59879" s="192"/>
    </row>
    <row r="59880" spans="9:10" ht="15.75">
      <c r="I59880" s="192"/>
      <c r="J59880" s="192"/>
    </row>
    <row r="59881" spans="9:10" ht="15.75">
      <c r="I59881" s="192"/>
      <c r="J59881" s="192"/>
    </row>
    <row r="59882" spans="9:10" ht="15.75">
      <c r="I59882" s="192"/>
      <c r="J59882" s="192"/>
    </row>
    <row r="59883" spans="9:10" ht="15.75">
      <c r="I59883" s="192"/>
      <c r="J59883" s="192"/>
    </row>
    <row r="59884" spans="9:10" ht="15.75">
      <c r="I59884" s="192"/>
      <c r="J59884" s="192"/>
    </row>
    <row r="59885" spans="9:10" ht="15.75">
      <c r="I59885" s="192"/>
      <c r="J59885" s="192"/>
    </row>
    <row r="59886" spans="9:10" ht="15.75">
      <c r="I59886" s="192"/>
      <c r="J59886" s="192"/>
    </row>
    <row r="59887" spans="9:10" ht="15.75">
      <c r="I59887" s="192"/>
      <c r="J59887" s="192"/>
    </row>
    <row r="59888" spans="9:10" ht="15.75">
      <c r="I59888" s="192"/>
      <c r="J59888" s="192"/>
    </row>
    <row r="59889" spans="9:10" ht="15.75">
      <c r="I59889" s="192"/>
      <c r="J59889" s="192"/>
    </row>
    <row r="59890" spans="9:10" ht="15.75">
      <c r="I59890" s="192"/>
      <c r="J59890" s="192"/>
    </row>
    <row r="59891" spans="9:10" ht="15.75">
      <c r="I59891" s="192"/>
      <c r="J59891" s="192"/>
    </row>
    <row r="59892" spans="9:10" ht="15.75">
      <c r="I59892" s="192"/>
      <c r="J59892" s="192"/>
    </row>
    <row r="59893" spans="9:10" ht="15.75">
      <c r="I59893" s="192"/>
      <c r="J59893" s="192"/>
    </row>
    <row r="59894" spans="9:10" ht="15.75">
      <c r="I59894" s="192"/>
      <c r="J59894" s="192"/>
    </row>
    <row r="59895" spans="9:10" ht="15.75">
      <c r="I59895" s="192"/>
      <c r="J59895" s="192"/>
    </row>
    <row r="59896" spans="9:10" ht="15.75">
      <c r="I59896" s="192"/>
      <c r="J59896" s="192"/>
    </row>
    <row r="59897" spans="9:10" ht="15.75">
      <c r="I59897" s="192"/>
      <c r="J59897" s="192"/>
    </row>
    <row r="59898" spans="9:10" ht="15.75">
      <c r="I59898" s="192"/>
      <c r="J59898" s="192"/>
    </row>
    <row r="59899" spans="9:10" ht="15.75">
      <c r="I59899" s="192"/>
      <c r="J59899" s="192"/>
    </row>
    <row r="59900" spans="9:10" ht="15.75">
      <c r="I59900" s="192"/>
      <c r="J59900" s="192"/>
    </row>
    <row r="59901" spans="9:10" ht="15.75">
      <c r="I59901" s="192"/>
      <c r="J59901" s="192"/>
    </row>
    <row r="59902" spans="9:10" ht="15.75">
      <c r="I59902" s="192"/>
      <c r="J59902" s="192"/>
    </row>
    <row r="59903" spans="9:10" ht="15.75">
      <c r="I59903" s="192"/>
      <c r="J59903" s="192"/>
    </row>
    <row r="59904" spans="9:10" ht="15.75">
      <c r="I59904" s="192"/>
      <c r="J59904" s="192"/>
    </row>
    <row r="59905" spans="9:10" ht="15.75">
      <c r="I59905" s="192"/>
      <c r="J59905" s="192"/>
    </row>
    <row r="59906" spans="9:10" ht="15.75">
      <c r="I59906" s="192"/>
      <c r="J59906" s="192"/>
    </row>
    <row r="59907" spans="9:10" ht="15.75">
      <c r="I59907" s="192"/>
      <c r="J59907" s="192"/>
    </row>
    <row r="59908" spans="9:10" ht="15.75">
      <c r="I59908" s="192"/>
      <c r="J59908" s="192"/>
    </row>
    <row r="59909" spans="9:10" ht="15.75">
      <c r="I59909" s="192"/>
      <c r="J59909" s="192"/>
    </row>
    <row r="59910" spans="9:10" ht="15.75">
      <c r="I59910" s="192"/>
      <c r="J59910" s="192"/>
    </row>
    <row r="59911" spans="9:10" ht="15.75">
      <c r="I59911" s="192"/>
      <c r="J59911" s="192"/>
    </row>
    <row r="59912" spans="9:10" ht="15.75">
      <c r="I59912" s="192"/>
      <c r="J59912" s="192"/>
    </row>
    <row r="59913" spans="9:10" ht="15.75">
      <c r="I59913" s="192"/>
      <c r="J59913" s="192"/>
    </row>
    <row r="59914" spans="9:10" ht="15.75">
      <c r="I59914" s="192"/>
      <c r="J59914" s="192"/>
    </row>
    <row r="59915" spans="9:10" ht="15.75">
      <c r="I59915" s="192"/>
      <c r="J59915" s="192"/>
    </row>
    <row r="59916" spans="9:10" ht="15.75">
      <c r="I59916" s="192"/>
      <c r="J59916" s="192"/>
    </row>
    <row r="59917" spans="9:10" ht="15.75">
      <c r="I59917" s="192"/>
      <c r="J59917" s="192"/>
    </row>
    <row r="59918" spans="9:10" ht="15.75">
      <c r="I59918" s="192"/>
      <c r="J59918" s="192"/>
    </row>
    <row r="59919" spans="9:10" ht="15.75">
      <c r="I59919" s="192"/>
      <c r="J59919" s="192"/>
    </row>
    <row r="59920" spans="9:10" ht="15.75">
      <c r="I59920" s="192"/>
      <c r="J59920" s="192"/>
    </row>
    <row r="59921" spans="9:10" ht="15.75">
      <c r="I59921" s="192"/>
      <c r="J59921" s="192"/>
    </row>
    <row r="59922" spans="9:10" ht="15.75">
      <c r="I59922" s="192"/>
      <c r="J59922" s="192"/>
    </row>
    <row r="59923" spans="9:10" ht="15.75">
      <c r="I59923" s="192"/>
      <c r="J59923" s="192"/>
    </row>
    <row r="59924" spans="9:10" ht="15.75">
      <c r="I59924" s="192"/>
      <c r="J59924" s="192"/>
    </row>
    <row r="59925" spans="9:10" ht="15.75">
      <c r="I59925" s="192"/>
      <c r="J59925" s="192"/>
    </row>
    <row r="59926" spans="9:10" ht="15.75">
      <c r="I59926" s="192"/>
      <c r="J59926" s="192"/>
    </row>
    <row r="59927" spans="9:10" ht="15.75">
      <c r="I59927" s="192"/>
      <c r="J59927" s="192"/>
    </row>
    <row r="59928" spans="9:10" ht="15.75">
      <c r="I59928" s="192"/>
      <c r="J59928" s="192"/>
    </row>
    <row r="59929" spans="9:10" ht="15.75">
      <c r="I59929" s="192"/>
      <c r="J59929" s="192"/>
    </row>
    <row r="59930" spans="9:10" ht="15.75">
      <c r="I59930" s="192"/>
      <c r="J59930" s="192"/>
    </row>
    <row r="59931" spans="9:10" ht="15.75">
      <c r="I59931" s="192"/>
      <c r="J59931" s="192"/>
    </row>
    <row r="59932" spans="9:10" ht="15.75">
      <c r="I59932" s="192"/>
      <c r="J59932" s="192"/>
    </row>
    <row r="59933" spans="9:10" ht="15.75">
      <c r="I59933" s="192"/>
      <c r="J59933" s="192"/>
    </row>
    <row r="59934" spans="9:10" ht="15.75">
      <c r="I59934" s="192"/>
      <c r="J59934" s="192"/>
    </row>
    <row r="59935" spans="9:10" ht="15.75">
      <c r="I59935" s="192"/>
      <c r="J59935" s="192"/>
    </row>
    <row r="59936" spans="9:10" ht="15.75">
      <c r="I59936" s="192"/>
      <c r="J59936" s="192"/>
    </row>
    <row r="59937" spans="9:10" ht="15.75">
      <c r="I59937" s="192"/>
      <c r="J59937" s="192"/>
    </row>
    <row r="59938" spans="9:10" ht="15.75">
      <c r="I59938" s="192"/>
      <c r="J59938" s="192"/>
    </row>
    <row r="59939" spans="9:10" ht="15.75">
      <c r="I59939" s="192"/>
      <c r="J59939" s="192"/>
    </row>
    <row r="59940" spans="9:10" ht="15.75">
      <c r="I59940" s="192"/>
      <c r="J59940" s="192"/>
    </row>
    <row r="59941" spans="9:10" ht="15.75">
      <c r="I59941" s="192"/>
      <c r="J59941" s="192"/>
    </row>
    <row r="59942" spans="9:10" ht="15.75">
      <c r="I59942" s="192"/>
      <c r="J59942" s="192"/>
    </row>
    <row r="59943" spans="9:10" ht="15.75">
      <c r="I59943" s="192"/>
      <c r="J59943" s="192"/>
    </row>
    <row r="59944" spans="9:10" ht="15.75">
      <c r="I59944" s="192"/>
      <c r="J59944" s="192"/>
    </row>
    <row r="59945" spans="9:10" ht="15.75">
      <c r="I59945" s="192"/>
      <c r="J59945" s="192"/>
    </row>
    <row r="59946" spans="9:10" ht="15.75">
      <c r="I59946" s="192"/>
      <c r="J59946" s="192"/>
    </row>
    <row r="59947" spans="9:10" ht="15.75">
      <c r="I59947" s="192"/>
      <c r="J59947" s="192"/>
    </row>
    <row r="59948" spans="9:10" ht="15.75">
      <c r="I59948" s="192"/>
      <c r="J59948" s="192"/>
    </row>
    <row r="59949" spans="9:10" ht="15.75">
      <c r="I59949" s="192"/>
      <c r="J59949" s="192"/>
    </row>
    <row r="59950" spans="9:10" ht="15.75">
      <c r="I59950" s="192"/>
      <c r="J59950" s="192"/>
    </row>
    <row r="59951" spans="9:10" ht="15.75">
      <c r="I59951" s="192"/>
      <c r="J59951" s="192"/>
    </row>
    <row r="59952" spans="9:10" ht="15.75">
      <c r="I59952" s="192"/>
      <c r="J59952" s="192"/>
    </row>
    <row r="59953" spans="9:10" ht="15.75">
      <c r="I59953" s="192"/>
      <c r="J59953" s="192"/>
    </row>
    <row r="59954" spans="9:10" ht="15.75">
      <c r="I59954" s="192"/>
      <c r="J59954" s="192"/>
    </row>
    <row r="59955" spans="9:10" ht="15.75">
      <c r="I59955" s="192"/>
      <c r="J59955" s="192"/>
    </row>
    <row r="59956" spans="9:10" ht="15.75">
      <c r="I59956" s="192"/>
      <c r="J59956" s="192"/>
    </row>
    <row r="59957" spans="9:10" ht="15.75">
      <c r="I59957" s="192"/>
      <c r="J59957" s="192"/>
    </row>
    <row r="59958" spans="9:10" ht="15.75">
      <c r="I59958" s="192"/>
      <c r="J59958" s="192"/>
    </row>
    <row r="59959" spans="9:10" ht="15.75">
      <c r="I59959" s="192"/>
      <c r="J59959" s="192"/>
    </row>
    <row r="59960" spans="9:10" ht="15.75">
      <c r="I59960" s="192"/>
      <c r="J59960" s="192"/>
    </row>
    <row r="59961" spans="9:10" ht="15.75">
      <c r="I59961" s="192"/>
      <c r="J59961" s="192"/>
    </row>
    <row r="59962" spans="9:10" ht="15.75">
      <c r="I59962" s="192"/>
      <c r="J59962" s="192"/>
    </row>
    <row r="59963" spans="9:10" ht="15.75">
      <c r="I59963" s="192"/>
      <c r="J59963" s="192"/>
    </row>
    <row r="59964" spans="9:10" ht="15.75">
      <c r="I59964" s="192"/>
      <c r="J59964" s="192"/>
    </row>
    <row r="59965" spans="9:10" ht="15.75">
      <c r="I59965" s="192"/>
      <c r="J59965" s="192"/>
    </row>
    <row r="59966" spans="9:10" ht="15.75">
      <c r="I59966" s="192"/>
      <c r="J59966" s="192"/>
    </row>
    <row r="59967" spans="9:10" ht="15.75">
      <c r="I59967" s="192"/>
      <c r="J59967" s="192"/>
    </row>
    <row r="59968" spans="9:10" ht="15.75">
      <c r="I59968" s="192"/>
      <c r="J59968" s="192"/>
    </row>
    <row r="59969" spans="9:10" ht="15.75">
      <c r="I59969" s="192"/>
      <c r="J59969" s="192"/>
    </row>
    <row r="59970" spans="9:10" ht="15.75">
      <c r="I59970" s="192"/>
      <c r="J59970" s="192"/>
    </row>
    <row r="59971" spans="9:10" ht="15.75">
      <c r="I59971" s="192"/>
      <c r="J59971" s="192"/>
    </row>
    <row r="59972" spans="9:10" ht="15.75">
      <c r="I59972" s="192"/>
      <c r="J59972" s="192"/>
    </row>
    <row r="59973" spans="9:10" ht="15.75">
      <c r="I59973" s="192"/>
      <c r="J59973" s="192"/>
    </row>
    <row r="59974" spans="9:10" ht="15.75">
      <c r="I59974" s="192"/>
      <c r="J59974" s="192"/>
    </row>
    <row r="59975" spans="9:10" ht="15.75">
      <c r="I59975" s="192"/>
      <c r="J59975" s="192"/>
    </row>
    <row r="59976" spans="9:10" ht="15.75">
      <c r="I59976" s="192"/>
      <c r="J59976" s="192"/>
    </row>
    <row r="59977" spans="9:10" ht="15.75">
      <c r="I59977" s="192"/>
      <c r="J59977" s="192"/>
    </row>
    <row r="59978" spans="9:10" ht="15.75">
      <c r="I59978" s="192"/>
      <c r="J59978" s="192"/>
    </row>
    <row r="59979" spans="9:10" ht="15.75">
      <c r="I59979" s="192"/>
      <c r="J59979" s="192"/>
    </row>
    <row r="59980" spans="9:10" ht="15.75">
      <c r="I59980" s="192"/>
      <c r="J59980" s="192"/>
    </row>
    <row r="59981" spans="9:10" ht="15.75">
      <c r="I59981" s="192"/>
      <c r="J59981" s="192"/>
    </row>
    <row r="59982" spans="9:10" ht="15.75">
      <c r="I59982" s="192"/>
      <c r="J59982" s="192"/>
    </row>
    <row r="59983" spans="9:10" ht="15.75">
      <c r="I59983" s="192"/>
      <c r="J59983" s="192"/>
    </row>
    <row r="59984" spans="9:10" ht="15.75">
      <c r="I59984" s="192"/>
      <c r="J59984" s="192"/>
    </row>
    <row r="59985" spans="9:10" ht="15.75">
      <c r="I59985" s="192"/>
      <c r="J59985" s="192"/>
    </row>
    <row r="59986" spans="9:10" ht="15.75">
      <c r="I59986" s="192"/>
      <c r="J59986" s="192"/>
    </row>
    <row r="59987" spans="9:10" ht="15.75">
      <c r="I59987" s="192"/>
      <c r="J59987" s="192"/>
    </row>
    <row r="59988" spans="9:10" ht="15.75">
      <c r="I59988" s="192"/>
      <c r="J59988" s="192"/>
    </row>
    <row r="59989" spans="9:10" ht="15.75">
      <c r="I59989" s="192"/>
      <c r="J59989" s="192"/>
    </row>
    <row r="59990" spans="9:10" ht="15.75">
      <c r="I59990" s="192"/>
      <c r="J59990" s="192"/>
    </row>
    <row r="59991" spans="9:10" ht="15.75">
      <c r="I59991" s="192"/>
      <c r="J59991" s="192"/>
    </row>
    <row r="59992" spans="9:10" ht="15.75">
      <c r="I59992" s="192"/>
      <c r="J59992" s="192"/>
    </row>
    <row r="59993" spans="9:10" ht="15.75">
      <c r="I59993" s="192"/>
      <c r="J59993" s="192"/>
    </row>
    <row r="59994" spans="9:10" ht="15.75">
      <c r="I59994" s="192"/>
      <c r="J59994" s="192"/>
    </row>
    <row r="59995" spans="9:10" ht="15.75">
      <c r="I59995" s="192"/>
      <c r="J59995" s="192"/>
    </row>
    <row r="59996" spans="9:10" ht="15.75">
      <c r="I59996" s="192"/>
      <c r="J59996" s="192"/>
    </row>
    <row r="59997" spans="9:10" ht="15.75">
      <c r="I59997" s="192"/>
      <c r="J59997" s="192"/>
    </row>
    <row r="59998" spans="9:10" ht="15.75">
      <c r="I59998" s="192"/>
      <c r="J59998" s="192"/>
    </row>
    <row r="59999" spans="9:10" ht="15.75">
      <c r="I59999" s="192"/>
      <c r="J59999" s="192"/>
    </row>
    <row r="60000" spans="9:10" ht="15.75">
      <c r="I60000" s="192"/>
      <c r="J60000" s="192"/>
    </row>
    <row r="60001" spans="9:10" ht="15.75">
      <c r="I60001" s="192"/>
      <c r="J60001" s="192"/>
    </row>
    <row r="60002" spans="9:10" ht="15.75">
      <c r="I60002" s="192"/>
      <c r="J60002" s="192"/>
    </row>
    <row r="60003" spans="9:10" ht="15.75">
      <c r="I60003" s="192"/>
      <c r="J60003" s="192"/>
    </row>
    <row r="60004" spans="9:10" ht="15.75">
      <c r="I60004" s="192"/>
      <c r="J60004" s="192"/>
    </row>
    <row r="60005" spans="9:10" ht="15.75">
      <c r="I60005" s="192"/>
      <c r="J60005" s="192"/>
    </row>
    <row r="60006" spans="9:10" ht="15.75">
      <c r="I60006" s="192"/>
      <c r="J60006" s="192"/>
    </row>
    <row r="60007" spans="9:10" ht="15.75">
      <c r="I60007" s="192"/>
      <c r="J60007" s="192"/>
    </row>
    <row r="60008" spans="9:10" ht="15.75">
      <c r="I60008" s="192"/>
      <c r="J60008" s="192"/>
    </row>
    <row r="60009" spans="9:10" ht="15.75">
      <c r="I60009" s="192"/>
      <c r="J60009" s="192"/>
    </row>
    <row r="60010" spans="9:10" ht="15.75">
      <c r="I60010" s="192"/>
      <c r="J60010" s="192"/>
    </row>
    <row r="60011" spans="9:10" ht="15.75">
      <c r="I60011" s="192"/>
      <c r="J60011" s="192"/>
    </row>
    <row r="60012" spans="9:10" ht="15.75">
      <c r="I60012" s="192"/>
      <c r="J60012" s="192"/>
    </row>
    <row r="60013" spans="9:10" ht="15.75">
      <c r="I60013" s="192"/>
      <c r="J60013" s="192"/>
    </row>
    <row r="60014" spans="9:10" ht="15.75">
      <c r="I60014" s="192"/>
      <c r="J60014" s="192"/>
    </row>
    <row r="60015" spans="9:10" ht="15.75">
      <c r="I60015" s="192"/>
      <c r="J60015" s="192"/>
    </row>
    <row r="60016" spans="9:10" ht="15.75">
      <c r="I60016" s="192"/>
      <c r="J60016" s="192"/>
    </row>
    <row r="60017" spans="9:10" ht="15.75">
      <c r="I60017" s="192"/>
      <c r="J60017" s="192"/>
    </row>
    <row r="60018" spans="9:10" ht="15.75">
      <c r="I60018" s="192"/>
      <c r="J60018" s="192"/>
    </row>
    <row r="60019" spans="9:10" ht="15.75">
      <c r="I60019" s="192"/>
      <c r="J60019" s="192"/>
    </row>
    <row r="60020" spans="9:10" ht="15.75">
      <c r="I60020" s="192"/>
      <c r="J60020" s="192"/>
    </row>
    <row r="60021" spans="9:10" ht="15.75">
      <c r="I60021" s="192"/>
      <c r="J60021" s="192"/>
    </row>
    <row r="60022" spans="9:10" ht="15.75">
      <c r="I60022" s="192"/>
      <c r="J60022" s="192"/>
    </row>
    <row r="60023" spans="9:10" ht="15.75">
      <c r="I60023" s="192"/>
      <c r="J60023" s="192"/>
    </row>
    <row r="60024" spans="9:10" ht="15.75">
      <c r="I60024" s="192"/>
      <c r="J60024" s="192"/>
    </row>
    <row r="60025" spans="9:10" ht="15.75">
      <c r="I60025" s="192"/>
      <c r="J60025" s="192"/>
    </row>
    <row r="60026" spans="9:10" ht="15.75">
      <c r="I60026" s="192"/>
      <c r="J60026" s="192"/>
    </row>
    <row r="60027" spans="9:10" ht="15.75">
      <c r="I60027" s="192"/>
      <c r="J60027" s="192"/>
    </row>
    <row r="60028" spans="9:10" ht="15.75">
      <c r="I60028" s="192"/>
      <c r="J60028" s="192"/>
    </row>
    <row r="60029" spans="9:10" ht="15.75">
      <c r="I60029" s="192"/>
      <c r="J60029" s="192"/>
    </row>
    <row r="60030" spans="9:10" ht="15.75">
      <c r="I60030" s="192"/>
      <c r="J60030" s="192"/>
    </row>
    <row r="60031" spans="9:10" ht="15.75">
      <c r="I60031" s="192"/>
      <c r="J60031" s="192"/>
    </row>
    <row r="60032" spans="9:10" ht="15.75">
      <c r="I60032" s="192"/>
      <c r="J60032" s="192"/>
    </row>
    <row r="60033" spans="9:10" ht="15.75">
      <c r="I60033" s="192"/>
      <c r="J60033" s="192"/>
    </row>
    <row r="60034" spans="9:10" ht="15.75">
      <c r="I60034" s="192"/>
      <c r="J60034" s="192"/>
    </row>
    <row r="60035" spans="9:10" ht="15.75">
      <c r="I60035" s="192"/>
      <c r="J60035" s="192"/>
    </row>
    <row r="60036" spans="9:10" ht="15.75">
      <c r="I60036" s="192"/>
      <c r="J60036" s="192"/>
    </row>
    <row r="60037" spans="9:10" ht="15.75">
      <c r="I60037" s="192"/>
      <c r="J60037" s="192"/>
    </row>
    <row r="60038" spans="9:10" ht="15.75">
      <c r="I60038" s="192"/>
      <c r="J60038" s="192"/>
    </row>
    <row r="60039" spans="9:10" ht="15.75">
      <c r="I60039" s="192"/>
      <c r="J60039" s="192"/>
    </row>
    <row r="60040" spans="9:10" ht="15.75">
      <c r="I60040" s="192"/>
      <c r="J60040" s="192"/>
    </row>
    <row r="60041" spans="9:10" ht="15.75">
      <c r="I60041" s="192"/>
      <c r="J60041" s="192"/>
    </row>
    <row r="60042" spans="9:10" ht="15.75">
      <c r="I60042" s="192"/>
      <c r="J60042" s="192"/>
    </row>
    <row r="60043" spans="9:10" ht="15.75">
      <c r="I60043" s="192"/>
      <c r="J60043" s="192"/>
    </row>
    <row r="60044" spans="9:10" ht="15.75">
      <c r="I60044" s="192"/>
      <c r="J60044" s="192"/>
    </row>
    <row r="60045" spans="9:10" ht="15.75">
      <c r="I60045" s="192"/>
      <c r="J60045" s="192"/>
    </row>
    <row r="60046" spans="9:10" ht="15.75">
      <c r="I60046" s="192"/>
      <c r="J60046" s="192"/>
    </row>
    <row r="60047" spans="9:10" ht="15.75">
      <c r="I60047" s="192"/>
      <c r="J60047" s="192"/>
    </row>
    <row r="60048" spans="9:10" ht="15.75">
      <c r="I60048" s="192"/>
      <c r="J60048" s="192"/>
    </row>
    <row r="60049" spans="9:10" ht="15.75">
      <c r="I60049" s="192"/>
      <c r="J60049" s="192"/>
    </row>
    <row r="60050" spans="9:10" ht="15.75">
      <c r="I60050" s="192"/>
      <c r="J60050" s="192"/>
    </row>
    <row r="60051" spans="9:10" ht="15.75">
      <c r="I60051" s="192"/>
      <c r="J60051" s="192"/>
    </row>
    <row r="60052" spans="9:10" ht="15.75">
      <c r="I60052" s="192"/>
      <c r="J60052" s="192"/>
    </row>
    <row r="60053" spans="9:10" ht="15.75">
      <c r="I60053" s="192"/>
      <c r="J60053" s="192"/>
    </row>
    <row r="60054" spans="9:10" ht="15.75">
      <c r="I60054" s="192"/>
      <c r="J60054" s="192"/>
    </row>
    <row r="60055" spans="9:10" ht="15.75">
      <c r="I60055" s="192"/>
      <c r="J60055" s="192"/>
    </row>
    <row r="60056" spans="9:10" ht="15.75">
      <c r="I60056" s="192"/>
      <c r="J60056" s="192"/>
    </row>
    <row r="60057" spans="9:10" ht="15.75">
      <c r="I60057" s="192"/>
      <c r="J60057" s="192"/>
    </row>
    <row r="60058" spans="9:10" ht="15.75">
      <c r="I60058" s="192"/>
      <c r="J60058" s="192"/>
    </row>
    <row r="60059" spans="9:10" ht="15.75">
      <c r="I60059" s="192"/>
      <c r="J60059" s="192"/>
    </row>
    <row r="60060" spans="9:10" ht="15.75">
      <c r="I60060" s="192"/>
      <c r="J60060" s="192"/>
    </row>
    <row r="60061" spans="9:10" ht="15.75">
      <c r="I60061" s="192"/>
      <c r="J60061" s="192"/>
    </row>
    <row r="60062" spans="9:10" ht="15.75">
      <c r="I60062" s="192"/>
      <c r="J60062" s="192"/>
    </row>
    <row r="60063" spans="9:10" ht="15.75">
      <c r="I60063" s="192"/>
      <c r="J60063" s="192"/>
    </row>
    <row r="60064" spans="9:10" ht="15.75">
      <c r="I60064" s="192"/>
      <c r="J60064" s="192"/>
    </row>
    <row r="60065" spans="9:10" ht="15.75">
      <c r="I60065" s="192"/>
      <c r="J60065" s="192"/>
    </row>
    <row r="60066" spans="9:10" ht="15.75">
      <c r="I60066" s="192"/>
      <c r="J60066" s="192"/>
    </row>
    <row r="60067" spans="9:10" ht="15.75">
      <c r="I60067" s="192"/>
      <c r="J60067" s="192"/>
    </row>
    <row r="60068" spans="9:10" ht="15.75">
      <c r="I60068" s="192"/>
      <c r="J60068" s="192"/>
    </row>
    <row r="60069" spans="9:10" ht="15.75">
      <c r="I60069" s="192"/>
      <c r="J60069" s="192"/>
    </row>
    <row r="60070" spans="9:10" ht="15.75">
      <c r="I60070" s="192"/>
      <c r="J60070" s="192"/>
    </row>
    <row r="60071" spans="9:10" ht="15.75">
      <c r="I60071" s="192"/>
      <c r="J60071" s="192"/>
    </row>
    <row r="60072" spans="9:10" ht="15.75">
      <c r="I60072" s="192"/>
      <c r="J60072" s="192"/>
    </row>
    <row r="60073" spans="9:10" ht="15.75">
      <c r="I60073" s="192"/>
      <c r="J60073" s="192"/>
    </row>
    <row r="60074" spans="9:10" ht="15.75">
      <c r="I60074" s="192"/>
      <c r="J60074" s="192"/>
    </row>
    <row r="60075" spans="9:10" ht="15.75">
      <c r="I60075" s="192"/>
      <c r="J60075" s="192"/>
    </row>
    <row r="60076" spans="9:10" ht="15.75">
      <c r="I60076" s="192"/>
      <c r="J60076" s="192"/>
    </row>
    <row r="60077" spans="9:10" ht="15.75">
      <c r="I60077" s="192"/>
      <c r="J60077" s="192"/>
    </row>
    <row r="60078" spans="9:10" ht="15.75">
      <c r="I60078" s="192"/>
      <c r="J60078" s="192"/>
    </row>
    <row r="60079" spans="9:10" ht="15.75">
      <c r="I60079" s="192"/>
      <c r="J60079" s="192"/>
    </row>
    <row r="60080" spans="9:10" ht="15.75">
      <c r="I60080" s="192"/>
      <c r="J60080" s="192"/>
    </row>
    <row r="60081" spans="9:10" ht="15.75">
      <c r="I60081" s="192"/>
      <c r="J60081" s="192"/>
    </row>
    <row r="60082" spans="9:10" ht="15.75">
      <c r="I60082" s="192"/>
      <c r="J60082" s="192"/>
    </row>
    <row r="60083" spans="9:10" ht="15.75">
      <c r="I60083" s="192"/>
      <c r="J60083" s="192"/>
    </row>
    <row r="60084" spans="9:10" ht="15.75">
      <c r="I60084" s="192"/>
      <c r="J60084" s="192"/>
    </row>
    <row r="60085" spans="9:10" ht="15.75">
      <c r="I60085" s="192"/>
      <c r="J60085" s="192"/>
    </row>
    <row r="60086" spans="9:10" ht="15.75">
      <c r="I60086" s="192"/>
      <c r="J60086" s="192"/>
    </row>
    <row r="60087" spans="9:10" ht="15.75">
      <c r="I60087" s="192"/>
      <c r="J60087" s="192"/>
    </row>
    <row r="60088" spans="9:10" ht="15.75">
      <c r="I60088" s="192"/>
      <c r="J60088" s="192"/>
    </row>
    <row r="60089" spans="9:10" ht="15.75">
      <c r="I60089" s="192"/>
      <c r="J60089" s="192"/>
    </row>
    <row r="60090" spans="9:10" ht="15.75">
      <c r="I60090" s="192"/>
      <c r="J60090" s="192"/>
    </row>
    <row r="60091" spans="9:10" ht="15.75">
      <c r="I60091" s="192"/>
      <c r="J60091" s="192"/>
    </row>
    <row r="60092" spans="9:10" ht="15.75">
      <c r="I60092" s="192"/>
      <c r="J60092" s="192"/>
    </row>
    <row r="60093" spans="9:10" ht="15.75">
      <c r="I60093" s="192"/>
      <c r="J60093" s="192"/>
    </row>
    <row r="60094" spans="9:10" ht="15.75">
      <c r="I60094" s="192"/>
      <c r="J60094" s="192"/>
    </row>
    <row r="60095" spans="9:10" ht="15.75">
      <c r="I60095" s="192"/>
      <c r="J60095" s="192"/>
    </row>
    <row r="60096" spans="9:10" ht="15.75">
      <c r="I60096" s="192"/>
      <c r="J60096" s="192"/>
    </row>
    <row r="60097" spans="9:10" ht="15.75">
      <c r="I60097" s="192"/>
      <c r="J60097" s="192"/>
    </row>
    <row r="60098" spans="9:10" ht="15.75">
      <c r="I60098" s="192"/>
      <c r="J60098" s="192"/>
    </row>
    <row r="60099" spans="9:10" ht="15.75">
      <c r="I60099" s="192"/>
      <c r="J60099" s="192"/>
    </row>
    <row r="60100" spans="9:10" ht="15.75">
      <c r="I60100" s="192"/>
      <c r="J60100" s="192"/>
    </row>
    <row r="60101" spans="9:10" ht="15.75">
      <c r="I60101" s="192"/>
      <c r="J60101" s="192"/>
    </row>
    <row r="60102" spans="9:10" ht="15.75">
      <c r="I60102" s="192"/>
      <c r="J60102" s="192"/>
    </row>
    <row r="60103" spans="9:10" ht="15.75">
      <c r="I60103" s="192"/>
      <c r="J60103" s="192"/>
    </row>
    <row r="60104" spans="9:10" ht="15.75">
      <c r="I60104" s="192"/>
      <c r="J60104" s="192"/>
    </row>
    <row r="60105" spans="9:10" ht="15.75">
      <c r="I60105" s="192"/>
      <c r="J60105" s="192"/>
    </row>
    <row r="60106" spans="9:10" ht="15.75">
      <c r="I60106" s="192"/>
      <c r="J60106" s="192"/>
    </row>
    <row r="60107" spans="9:10" ht="15.75">
      <c r="I60107" s="192"/>
      <c r="J60107" s="192"/>
    </row>
    <row r="60108" spans="9:10" ht="15.75">
      <c r="I60108" s="192"/>
      <c r="J60108" s="192"/>
    </row>
    <row r="60109" spans="9:10" ht="15.75">
      <c r="I60109" s="192"/>
      <c r="J60109" s="192"/>
    </row>
    <row r="60110" spans="9:10" ht="15.75">
      <c r="I60110" s="192"/>
      <c r="J60110" s="192"/>
    </row>
    <row r="60111" spans="9:10" ht="15.75">
      <c r="I60111" s="192"/>
      <c r="J60111" s="192"/>
    </row>
    <row r="60112" spans="9:10" ht="15.75">
      <c r="I60112" s="192"/>
      <c r="J60112" s="192"/>
    </row>
    <row r="60113" spans="9:10" ht="15.75">
      <c r="I60113" s="192"/>
      <c r="J60113" s="192"/>
    </row>
    <row r="60114" spans="9:10" ht="15.75">
      <c r="I60114" s="192"/>
      <c r="J60114" s="192"/>
    </row>
    <row r="60115" spans="9:10" ht="15.75">
      <c r="I60115" s="192"/>
      <c r="J60115" s="192"/>
    </row>
    <row r="60116" spans="9:10" ht="15.75">
      <c r="I60116" s="192"/>
      <c r="J60116" s="192"/>
    </row>
    <row r="60117" spans="9:10" ht="15.75">
      <c r="I60117" s="192"/>
      <c r="J60117" s="192"/>
    </row>
    <row r="60118" spans="9:10" ht="15.75">
      <c r="I60118" s="192"/>
      <c r="J60118" s="192"/>
    </row>
    <row r="60119" spans="9:10" ht="15.75">
      <c r="I60119" s="192"/>
      <c r="J60119" s="192"/>
    </row>
    <row r="60120" spans="9:10" ht="15.75">
      <c r="I60120" s="192"/>
      <c r="J60120" s="192"/>
    </row>
    <row r="60121" spans="9:10" ht="15.75">
      <c r="I60121" s="192"/>
      <c r="J60121" s="192"/>
    </row>
    <row r="60122" spans="9:10" ht="15.75">
      <c r="I60122" s="192"/>
      <c r="J60122" s="192"/>
    </row>
    <row r="60123" spans="9:10" ht="15.75">
      <c r="I60123" s="192"/>
      <c r="J60123" s="192"/>
    </row>
    <row r="60124" spans="9:10" ht="15.75">
      <c r="I60124" s="192"/>
      <c r="J60124" s="192"/>
    </row>
    <row r="60125" spans="9:10" ht="15.75">
      <c r="I60125" s="192"/>
      <c r="J60125" s="192"/>
    </row>
    <row r="60126" spans="9:10" ht="15.75">
      <c r="I60126" s="192"/>
      <c r="J60126" s="192"/>
    </row>
    <row r="60127" spans="9:10" ht="15.75">
      <c r="I60127" s="192"/>
      <c r="J60127" s="192"/>
    </row>
    <row r="60128" spans="9:10" ht="15.75">
      <c r="I60128" s="192"/>
      <c r="J60128" s="192"/>
    </row>
    <row r="60129" spans="9:10" ht="15.75">
      <c r="I60129" s="192"/>
      <c r="J60129" s="192"/>
    </row>
    <row r="60130" spans="9:10" ht="15.75">
      <c r="I60130" s="192"/>
      <c r="J60130" s="192"/>
    </row>
    <row r="60131" spans="9:10" ht="15.75">
      <c r="I60131" s="192"/>
      <c r="J60131" s="192"/>
    </row>
    <row r="60132" spans="9:10" ht="15.75">
      <c r="I60132" s="192"/>
      <c r="J60132" s="192"/>
    </row>
    <row r="60133" spans="9:10" ht="15.75">
      <c r="I60133" s="192"/>
      <c r="J60133" s="192"/>
    </row>
    <row r="60134" spans="9:10" ht="15.75">
      <c r="I60134" s="192"/>
      <c r="J60134" s="192"/>
    </row>
    <row r="60135" spans="9:10" ht="15.75">
      <c r="I60135" s="192"/>
      <c r="J60135" s="192"/>
    </row>
    <row r="60136" spans="9:10" ht="15.75">
      <c r="I60136" s="192"/>
      <c r="J60136" s="192"/>
    </row>
    <row r="60137" spans="9:10" ht="15.75">
      <c r="I60137" s="192"/>
      <c r="J60137" s="192"/>
    </row>
    <row r="60138" spans="9:10" ht="15.75">
      <c r="I60138" s="192"/>
      <c r="J60138" s="192"/>
    </row>
    <row r="60139" spans="9:10" ht="15.75">
      <c r="I60139" s="192"/>
      <c r="J60139" s="192"/>
    </row>
    <row r="60140" spans="9:10" ht="15.75">
      <c r="I60140" s="192"/>
      <c r="J60140" s="192"/>
    </row>
    <row r="60141" spans="9:10" ht="15.75">
      <c r="I60141" s="192"/>
      <c r="J60141" s="192"/>
    </row>
    <row r="60142" spans="9:10" ht="15.75">
      <c r="I60142" s="192"/>
      <c r="J60142" s="192"/>
    </row>
    <row r="60143" spans="9:10" ht="15.75">
      <c r="I60143" s="192"/>
      <c r="J60143" s="192"/>
    </row>
    <row r="60144" spans="9:10" ht="15.75">
      <c r="I60144" s="192"/>
      <c r="J60144" s="192"/>
    </row>
    <row r="60145" spans="9:10" ht="15.75">
      <c r="I60145" s="192"/>
      <c r="J60145" s="192"/>
    </row>
    <row r="60146" spans="9:10" ht="15.75">
      <c r="I60146" s="192"/>
      <c r="J60146" s="192"/>
    </row>
    <row r="60147" spans="9:10" ht="15.75">
      <c r="I60147" s="192"/>
      <c r="J60147" s="192"/>
    </row>
    <row r="60148" spans="9:10" ht="15.75">
      <c r="I60148" s="192"/>
      <c r="J60148" s="192"/>
    </row>
    <row r="60149" spans="9:10" ht="15.75">
      <c r="I60149" s="192"/>
      <c r="J60149" s="192"/>
    </row>
    <row r="60150" spans="9:10" ht="15.75">
      <c r="I60150" s="192"/>
      <c r="J60150" s="192"/>
    </row>
    <row r="60151" spans="9:10" ht="15.75">
      <c r="I60151" s="192"/>
      <c r="J60151" s="192"/>
    </row>
    <row r="60152" spans="9:10" ht="15.75">
      <c r="I60152" s="192"/>
      <c r="J60152" s="192"/>
    </row>
    <row r="60153" spans="9:10" ht="15.75">
      <c r="I60153" s="192"/>
      <c r="J60153" s="192"/>
    </row>
    <row r="60154" spans="9:10" ht="15.75">
      <c r="I60154" s="192"/>
      <c r="J60154" s="192"/>
    </row>
    <row r="60155" spans="9:10" ht="15.75">
      <c r="I60155" s="192"/>
      <c r="J60155" s="192"/>
    </row>
    <row r="60156" spans="9:10" ht="15.75">
      <c r="I60156" s="192"/>
      <c r="J60156" s="192"/>
    </row>
    <row r="60157" spans="9:10" ht="15.75">
      <c r="I60157" s="192"/>
      <c r="J60157" s="192"/>
    </row>
    <row r="60158" spans="9:10" ht="15.75">
      <c r="I60158" s="192"/>
      <c r="J60158" s="192"/>
    </row>
    <row r="60159" spans="9:10" ht="15.75">
      <c r="I60159" s="192"/>
      <c r="J60159" s="192"/>
    </row>
    <row r="60160" spans="9:10" ht="15.75">
      <c r="I60160" s="192"/>
      <c r="J60160" s="192"/>
    </row>
    <row r="60161" spans="9:10" ht="15.75">
      <c r="I60161" s="192"/>
      <c r="J60161" s="192"/>
    </row>
    <row r="60162" spans="9:10" ht="15.75">
      <c r="I60162" s="192"/>
      <c r="J60162" s="192"/>
    </row>
    <row r="60163" spans="9:10" ht="15.75">
      <c r="I60163" s="192"/>
      <c r="J60163" s="192"/>
    </row>
    <row r="60164" spans="9:10" ht="15.75">
      <c r="I60164" s="192"/>
      <c r="J60164" s="192"/>
    </row>
    <row r="60165" spans="9:10" ht="15.75">
      <c r="I60165" s="192"/>
      <c r="J60165" s="192"/>
    </row>
    <row r="60166" spans="9:10" ht="15.75">
      <c r="I60166" s="192"/>
      <c r="J60166" s="192"/>
    </row>
    <row r="60167" spans="9:10" ht="15.75">
      <c r="I60167" s="192"/>
      <c r="J60167" s="192"/>
    </row>
    <row r="60168" spans="9:10" ht="15.75">
      <c r="I60168" s="192"/>
      <c r="J60168" s="192"/>
    </row>
    <row r="60169" spans="9:10" ht="15.75">
      <c r="I60169" s="192"/>
      <c r="J60169" s="192"/>
    </row>
    <row r="60170" spans="9:10" ht="15.75">
      <c r="I60170" s="192"/>
      <c r="J60170" s="192"/>
    </row>
    <row r="60171" spans="9:10" ht="15.75">
      <c r="I60171" s="192"/>
      <c r="J60171" s="192"/>
    </row>
    <row r="60172" spans="9:10" ht="15.75">
      <c r="I60172" s="192"/>
      <c r="J60172" s="192"/>
    </row>
    <row r="60173" spans="9:10" ht="15.75">
      <c r="I60173" s="192"/>
      <c r="J60173" s="192"/>
    </row>
    <row r="60174" spans="9:10" ht="15.75">
      <c r="I60174" s="192"/>
      <c r="J60174" s="192"/>
    </row>
    <row r="60175" spans="9:10" ht="15.75">
      <c r="I60175" s="192"/>
      <c r="J60175" s="192"/>
    </row>
    <row r="60176" spans="9:10" ht="15.75">
      <c r="I60176" s="192"/>
      <c r="J60176" s="192"/>
    </row>
    <row r="60177" spans="9:10" ht="15.75">
      <c r="I60177" s="192"/>
      <c r="J60177" s="192"/>
    </row>
    <row r="60178" spans="9:10" ht="15.75">
      <c r="I60178" s="192"/>
      <c r="J60178" s="192"/>
    </row>
    <row r="60179" spans="9:10" ht="15.75">
      <c r="I60179" s="192"/>
      <c r="J60179" s="192"/>
    </row>
    <row r="60180" spans="9:10" ht="15.75">
      <c r="I60180" s="192"/>
      <c r="J60180" s="192"/>
    </row>
    <row r="60181" spans="9:10" ht="15.75">
      <c r="I60181" s="192"/>
      <c r="J60181" s="192"/>
    </row>
    <row r="60182" spans="9:10" ht="15.75">
      <c r="I60182" s="192"/>
      <c r="J60182" s="192"/>
    </row>
    <row r="60183" spans="9:10" ht="15.75">
      <c r="I60183" s="192"/>
      <c r="J60183" s="192"/>
    </row>
    <row r="60184" spans="9:10" ht="15.75">
      <c r="I60184" s="192"/>
      <c r="J60184" s="192"/>
    </row>
    <row r="60185" spans="9:10" ht="15.75">
      <c r="I60185" s="192"/>
      <c r="J60185" s="192"/>
    </row>
    <row r="60186" spans="9:10" ht="15.75">
      <c r="I60186" s="192"/>
      <c r="J60186" s="192"/>
    </row>
    <row r="60187" spans="9:10" ht="15.75">
      <c r="I60187" s="192"/>
      <c r="J60187" s="192"/>
    </row>
    <row r="60188" spans="9:10" ht="15.75">
      <c r="I60188" s="192"/>
      <c r="J60188" s="192"/>
    </row>
    <row r="60189" spans="9:10" ht="15.75">
      <c r="I60189" s="192"/>
      <c r="J60189" s="192"/>
    </row>
    <row r="60190" spans="9:10" ht="15.75">
      <c r="I60190" s="192"/>
      <c r="J60190" s="192"/>
    </row>
    <row r="60191" spans="9:10" ht="15.75">
      <c r="I60191" s="192"/>
      <c r="J60191" s="192"/>
    </row>
    <row r="60192" spans="9:10" ht="15.75">
      <c r="I60192" s="192"/>
      <c r="J60192" s="192"/>
    </row>
    <row r="60193" spans="9:10" ht="15.75">
      <c r="I60193" s="192"/>
      <c r="J60193" s="192"/>
    </row>
    <row r="60194" spans="9:10" ht="15.75">
      <c r="I60194" s="192"/>
      <c r="J60194" s="192"/>
    </row>
    <row r="60195" spans="9:10" ht="15.75">
      <c r="I60195" s="192"/>
      <c r="J60195" s="192"/>
    </row>
    <row r="60196" spans="9:10" ht="15.75">
      <c r="I60196" s="192"/>
      <c r="J60196" s="192"/>
    </row>
    <row r="60197" spans="9:10" ht="15.75">
      <c r="I60197" s="192"/>
      <c r="J60197" s="192"/>
    </row>
    <row r="60198" spans="9:10" ht="15.75">
      <c r="I60198" s="192"/>
      <c r="J60198" s="192"/>
    </row>
    <row r="60199" spans="9:10" ht="15.75">
      <c r="I60199" s="192"/>
      <c r="J60199" s="192"/>
    </row>
    <row r="60200" spans="9:10" ht="15.75">
      <c r="I60200" s="192"/>
      <c r="J60200" s="192"/>
    </row>
    <row r="60201" spans="9:10" ht="15.75">
      <c r="I60201" s="192"/>
      <c r="J60201" s="192"/>
    </row>
    <row r="60202" spans="9:10" ht="15.75">
      <c r="I60202" s="192"/>
      <c r="J60202" s="192"/>
    </row>
    <row r="60203" spans="9:10" ht="15.75">
      <c r="I60203" s="192"/>
      <c r="J60203" s="192"/>
    </row>
    <row r="60204" spans="9:10" ht="15.75">
      <c r="I60204" s="192"/>
      <c r="J60204" s="192"/>
    </row>
    <row r="60205" spans="9:10" ht="15.75">
      <c r="I60205" s="192"/>
      <c r="J60205" s="192"/>
    </row>
    <row r="60206" spans="9:10" ht="15.75">
      <c r="I60206" s="192"/>
      <c r="J60206" s="192"/>
    </row>
    <row r="60207" spans="9:10" ht="15.75">
      <c r="I60207" s="192"/>
      <c r="J60207" s="192"/>
    </row>
    <row r="60208" spans="9:10" ht="15.75">
      <c r="I60208" s="192"/>
      <c r="J60208" s="192"/>
    </row>
    <row r="60209" spans="9:10" ht="15.75">
      <c r="I60209" s="192"/>
      <c r="J60209" s="192"/>
    </row>
    <row r="60210" spans="9:10" ht="15.75">
      <c r="I60210" s="192"/>
      <c r="J60210" s="192"/>
    </row>
    <row r="60211" spans="9:10" ht="15.75">
      <c r="I60211" s="192"/>
      <c r="J60211" s="192"/>
    </row>
    <row r="60212" spans="9:10" ht="15.75">
      <c r="I60212" s="192"/>
      <c r="J60212" s="192"/>
    </row>
    <row r="60213" spans="9:10" ht="15.75">
      <c r="I60213" s="192"/>
      <c r="J60213" s="192"/>
    </row>
    <row r="60214" spans="9:10" ht="15.75">
      <c r="I60214" s="192"/>
      <c r="J60214" s="192"/>
    </row>
    <row r="60215" spans="9:10" ht="15.75">
      <c r="I60215" s="192"/>
      <c r="J60215" s="192"/>
    </row>
    <row r="60216" spans="9:10" ht="15.75">
      <c r="I60216" s="192"/>
      <c r="J60216" s="192"/>
    </row>
    <row r="60217" spans="9:10" ht="15.75">
      <c r="I60217" s="192"/>
      <c r="J60217" s="192"/>
    </row>
    <row r="60218" spans="9:10" ht="15.75">
      <c r="I60218" s="192"/>
      <c r="J60218" s="192"/>
    </row>
    <row r="60219" spans="9:10" ht="15.75">
      <c r="I60219" s="192"/>
      <c r="J60219" s="192"/>
    </row>
    <row r="60220" spans="9:10" ht="15.75">
      <c r="I60220" s="192"/>
      <c r="J60220" s="192"/>
    </row>
    <row r="60221" spans="9:10" ht="15.75">
      <c r="I60221" s="192"/>
      <c r="J60221" s="192"/>
    </row>
    <row r="60222" spans="9:10" ht="15.75">
      <c r="I60222" s="192"/>
      <c r="J60222" s="192"/>
    </row>
    <row r="60223" spans="9:10" ht="15.75">
      <c r="I60223" s="192"/>
      <c r="J60223" s="192"/>
    </row>
    <row r="60224" spans="9:10" ht="15.75">
      <c r="I60224" s="192"/>
      <c r="J60224" s="192"/>
    </row>
    <row r="60225" spans="9:10" ht="15.75">
      <c r="I60225" s="192"/>
      <c r="J60225" s="192"/>
    </row>
    <row r="60226" spans="9:10" ht="15.75">
      <c r="I60226" s="192"/>
      <c r="J60226" s="192"/>
    </row>
    <row r="60227" spans="9:10" ht="15.75">
      <c r="I60227" s="192"/>
      <c r="J60227" s="192"/>
    </row>
    <row r="60228" spans="9:10" ht="15.75">
      <c r="I60228" s="192"/>
      <c r="J60228" s="192"/>
    </row>
    <row r="60229" spans="9:10" ht="15.75">
      <c r="I60229" s="192"/>
      <c r="J60229" s="192"/>
    </row>
    <row r="60230" spans="9:10" ht="15.75">
      <c r="I60230" s="192"/>
      <c r="J60230" s="192"/>
    </row>
    <row r="60231" spans="9:10" ht="15.75">
      <c r="I60231" s="192"/>
      <c r="J60231" s="192"/>
    </row>
    <row r="60232" spans="9:10" ht="15.75">
      <c r="I60232" s="192"/>
      <c r="J60232" s="192"/>
    </row>
    <row r="60233" spans="9:10" ht="15.75">
      <c r="I60233" s="192"/>
      <c r="J60233" s="192"/>
    </row>
    <row r="60234" spans="9:10" ht="15.75">
      <c r="I60234" s="192"/>
      <c r="J60234" s="192"/>
    </row>
    <row r="60235" spans="9:10" ht="15.75">
      <c r="I60235" s="192"/>
      <c r="J60235" s="192"/>
    </row>
    <row r="60236" spans="9:10" ht="15.75">
      <c r="I60236" s="192"/>
      <c r="J60236" s="192"/>
    </row>
    <row r="60237" spans="9:10" ht="15.75">
      <c r="I60237" s="192"/>
      <c r="J60237" s="192"/>
    </row>
    <row r="60238" spans="9:10" ht="15.75">
      <c r="I60238" s="192"/>
      <c r="J60238" s="192"/>
    </row>
    <row r="60239" spans="9:10" ht="15.75">
      <c r="I60239" s="192"/>
      <c r="J60239" s="192"/>
    </row>
    <row r="60240" spans="9:10" ht="15.75">
      <c r="I60240" s="192"/>
      <c r="J60240" s="192"/>
    </row>
    <row r="60241" spans="9:10" ht="15.75">
      <c r="I60241" s="192"/>
      <c r="J60241" s="192"/>
    </row>
    <row r="60242" spans="9:10" ht="15.75">
      <c r="I60242" s="192"/>
      <c r="J60242" s="192"/>
    </row>
    <row r="60243" spans="9:10" ht="15.75">
      <c r="I60243" s="192"/>
      <c r="J60243" s="192"/>
    </row>
    <row r="60244" spans="9:10" ht="15.75">
      <c r="I60244" s="192"/>
      <c r="J60244" s="192"/>
    </row>
    <row r="60245" spans="9:10" ht="15.75">
      <c r="I60245" s="192"/>
      <c r="J60245" s="192"/>
    </row>
    <row r="60246" spans="9:10" ht="15.75">
      <c r="I60246" s="192"/>
      <c r="J60246" s="192"/>
    </row>
    <row r="60247" spans="9:10" ht="15.75">
      <c r="I60247" s="192"/>
      <c r="J60247" s="192"/>
    </row>
    <row r="60248" spans="9:10" ht="15.75">
      <c r="I60248" s="192"/>
      <c r="J60248" s="192"/>
    </row>
    <row r="60249" spans="9:10" ht="15.75">
      <c r="I60249" s="192"/>
      <c r="J60249" s="192"/>
    </row>
    <row r="60250" spans="9:10" ht="15.75">
      <c r="I60250" s="192"/>
      <c r="J60250" s="192"/>
    </row>
    <row r="60251" spans="9:10" ht="15.75">
      <c r="I60251" s="192"/>
      <c r="J60251" s="192"/>
    </row>
    <row r="60252" spans="9:10" ht="15.75">
      <c r="I60252" s="192"/>
      <c r="J60252" s="192"/>
    </row>
    <row r="60253" spans="9:10" ht="15.75">
      <c r="I60253" s="192"/>
      <c r="J60253" s="192"/>
    </row>
    <row r="60254" spans="9:10" ht="15.75">
      <c r="I60254" s="192"/>
      <c r="J60254" s="192"/>
    </row>
    <row r="60255" spans="9:10" ht="15.75">
      <c r="I60255" s="192"/>
      <c r="J60255" s="192"/>
    </row>
    <row r="60256" spans="9:10" ht="15.75">
      <c r="I60256" s="192"/>
      <c r="J60256" s="192"/>
    </row>
    <row r="60257" spans="9:10" ht="15.75">
      <c r="I60257" s="192"/>
      <c r="J60257" s="192"/>
    </row>
    <row r="60258" spans="9:10" ht="15.75">
      <c r="I60258" s="192"/>
      <c r="J60258" s="192"/>
    </row>
    <row r="60259" spans="9:10" ht="15.75">
      <c r="I60259" s="192"/>
      <c r="J60259" s="192"/>
    </row>
    <row r="60260" spans="9:10" ht="15.75">
      <c r="I60260" s="192"/>
      <c r="J60260" s="192"/>
    </row>
    <row r="60261" spans="9:10" ht="15.75">
      <c r="I60261" s="192"/>
      <c r="J60261" s="192"/>
    </row>
    <row r="60262" spans="9:10" ht="15.75">
      <c r="I60262" s="192"/>
      <c r="J60262" s="192"/>
    </row>
    <row r="60263" spans="9:10" ht="15.75">
      <c r="I60263" s="192"/>
      <c r="J60263" s="192"/>
    </row>
    <row r="60264" spans="9:10" ht="15.75">
      <c r="I60264" s="192"/>
      <c r="J60264" s="192"/>
    </row>
    <row r="60265" spans="9:10" ht="15.75">
      <c r="I60265" s="192"/>
      <c r="J60265" s="192"/>
    </row>
    <row r="60266" spans="9:10" ht="15.75">
      <c r="I60266" s="192"/>
      <c r="J60266" s="192"/>
    </row>
    <row r="60267" spans="9:10" ht="15.75">
      <c r="I60267" s="192"/>
      <c r="J60267" s="192"/>
    </row>
    <row r="60268" spans="9:10" ht="15.75">
      <c r="I60268" s="192"/>
      <c r="J60268" s="192"/>
    </row>
    <row r="60269" spans="9:10" ht="15.75">
      <c r="I60269" s="192"/>
      <c r="J60269" s="192"/>
    </row>
    <row r="60270" spans="9:10" ht="15.75">
      <c r="I60270" s="192"/>
      <c r="J60270" s="192"/>
    </row>
    <row r="60271" spans="9:10" ht="15.75">
      <c r="I60271" s="192"/>
      <c r="J60271" s="192"/>
    </row>
    <row r="60272" spans="9:10" ht="15.75">
      <c r="I60272" s="192"/>
      <c r="J60272" s="192"/>
    </row>
    <row r="60273" spans="9:10" ht="15.75">
      <c r="I60273" s="192"/>
      <c r="J60273" s="192"/>
    </row>
    <row r="60274" spans="9:10" ht="15.75">
      <c r="I60274" s="192"/>
      <c r="J60274" s="192"/>
    </row>
    <row r="60275" spans="9:10" ht="15.75">
      <c r="I60275" s="192"/>
      <c r="J60275" s="192"/>
    </row>
    <row r="60276" spans="9:10" ht="15.75">
      <c r="I60276" s="192"/>
      <c r="J60276" s="192"/>
    </row>
    <row r="60277" spans="9:10" ht="15.75">
      <c r="I60277" s="192"/>
      <c r="J60277" s="192"/>
    </row>
    <row r="60278" spans="9:10" ht="15.75">
      <c r="I60278" s="192"/>
      <c r="J60278" s="192"/>
    </row>
    <row r="60279" spans="9:10" ht="15.75">
      <c r="I60279" s="192"/>
      <c r="J60279" s="192"/>
    </row>
    <row r="60280" spans="9:10" ht="15.75">
      <c r="I60280" s="192"/>
      <c r="J60280" s="192"/>
    </row>
    <row r="60281" spans="9:10" ht="15.75">
      <c r="I60281" s="192"/>
      <c r="J60281" s="192"/>
    </row>
    <row r="60282" spans="9:10" ht="15.75">
      <c r="I60282" s="192"/>
      <c r="J60282" s="192"/>
    </row>
    <row r="60283" spans="9:10" ht="15.75">
      <c r="I60283" s="192"/>
      <c r="J60283" s="192"/>
    </row>
    <row r="60284" spans="9:10" ht="15.75">
      <c r="I60284" s="192"/>
      <c r="J60284" s="192"/>
    </row>
    <row r="60285" spans="9:10" ht="15.75">
      <c r="I60285" s="192"/>
      <c r="J60285" s="192"/>
    </row>
    <row r="60286" spans="9:10" ht="15.75">
      <c r="I60286" s="192"/>
      <c r="J60286" s="192"/>
    </row>
    <row r="60287" spans="9:10" ht="15.75">
      <c r="I60287" s="192"/>
      <c r="J60287" s="192"/>
    </row>
    <row r="60288" spans="9:10" ht="15.75">
      <c r="I60288" s="192"/>
      <c r="J60288" s="192"/>
    </row>
    <row r="60289" spans="9:10" ht="15.75">
      <c r="I60289" s="192"/>
      <c r="J60289" s="192"/>
    </row>
    <row r="60290" spans="9:10" ht="15.75">
      <c r="I60290" s="192"/>
      <c r="J60290" s="192"/>
    </row>
    <row r="60291" spans="9:10" ht="15.75">
      <c r="I60291" s="192"/>
      <c r="J60291" s="192"/>
    </row>
    <row r="60292" spans="9:10" ht="15.75">
      <c r="I60292" s="192"/>
      <c r="J60292" s="192"/>
    </row>
    <row r="60293" spans="9:10" ht="15.75">
      <c r="I60293" s="192"/>
      <c r="J60293" s="192"/>
    </row>
    <row r="60294" spans="9:10" ht="15.75">
      <c r="I60294" s="192"/>
      <c r="J60294" s="192"/>
    </row>
    <row r="60295" spans="9:10" ht="15.75">
      <c r="I60295" s="192"/>
      <c r="J60295" s="192"/>
    </row>
    <row r="60296" spans="9:10" ht="15.75">
      <c r="I60296" s="192"/>
      <c r="J60296" s="192"/>
    </row>
    <row r="60297" spans="9:10" ht="15.75">
      <c r="I60297" s="192"/>
      <c r="J60297" s="192"/>
    </row>
    <row r="60298" spans="9:10" ht="15.75">
      <c r="I60298" s="192"/>
      <c r="J60298" s="192"/>
    </row>
    <row r="60299" spans="9:10" ht="15.75">
      <c r="I60299" s="192"/>
      <c r="J60299" s="192"/>
    </row>
    <row r="60300" spans="9:10" ht="15.75">
      <c r="I60300" s="192"/>
      <c r="J60300" s="192"/>
    </row>
    <row r="60301" spans="9:10" ht="15.75">
      <c r="I60301" s="192"/>
      <c r="J60301" s="192"/>
    </row>
    <row r="60302" spans="9:10" ht="15.75">
      <c r="I60302" s="192"/>
      <c r="J60302" s="192"/>
    </row>
    <row r="60303" spans="9:10" ht="15.75">
      <c r="I60303" s="192"/>
      <c r="J60303" s="192"/>
    </row>
    <row r="60304" spans="9:10" ht="15.75">
      <c r="I60304" s="192"/>
      <c r="J60304" s="192"/>
    </row>
    <row r="60305" spans="9:10" ht="15.75">
      <c r="I60305" s="192"/>
      <c r="J60305" s="192"/>
    </row>
    <row r="60306" spans="9:10" ht="15.75">
      <c r="I60306" s="192"/>
      <c r="J60306" s="192"/>
    </row>
    <row r="60307" spans="9:10" ht="15.75">
      <c r="I60307" s="192"/>
      <c r="J60307" s="192"/>
    </row>
    <row r="60308" spans="9:10" ht="15.75">
      <c r="I60308" s="192"/>
      <c r="J60308" s="192"/>
    </row>
    <row r="60309" spans="9:10" ht="15.75">
      <c r="I60309" s="192"/>
      <c r="J60309" s="192"/>
    </row>
    <row r="60310" spans="9:10" ht="15.75">
      <c r="I60310" s="192"/>
      <c r="J60310" s="192"/>
    </row>
    <row r="60311" spans="9:10" ht="15.75">
      <c r="I60311" s="192"/>
      <c r="J60311" s="192"/>
    </row>
    <row r="60312" spans="9:10" ht="15.75">
      <c r="I60312" s="192"/>
      <c r="J60312" s="192"/>
    </row>
    <row r="60313" spans="9:10" ht="15.75">
      <c r="I60313" s="192"/>
      <c r="J60313" s="192"/>
    </row>
    <row r="60314" spans="9:10" ht="15.75">
      <c r="I60314" s="192"/>
      <c r="J60314" s="192"/>
    </row>
    <row r="60315" spans="9:10" ht="15.75">
      <c r="I60315" s="192"/>
      <c r="J60315" s="192"/>
    </row>
    <row r="60316" spans="9:10" ht="15.75">
      <c r="I60316" s="192"/>
      <c r="J60316" s="192"/>
    </row>
    <row r="60317" spans="9:10" ht="15.75">
      <c r="I60317" s="192"/>
      <c r="J60317" s="192"/>
    </row>
    <row r="60318" spans="9:10" ht="15.75">
      <c r="I60318" s="192"/>
      <c r="J60318" s="192"/>
    </row>
    <row r="60319" spans="9:10" ht="15.75">
      <c r="I60319" s="192"/>
      <c r="J60319" s="192"/>
    </row>
    <row r="60320" spans="9:10" ht="15.75">
      <c r="I60320" s="192"/>
      <c r="J60320" s="192"/>
    </row>
    <row r="60321" spans="9:10" ht="15.75">
      <c r="I60321" s="192"/>
      <c r="J60321" s="192"/>
    </row>
    <row r="60322" spans="9:10" ht="15.75">
      <c r="I60322" s="192"/>
      <c r="J60322" s="192"/>
    </row>
    <row r="60323" spans="9:10" ht="15.75">
      <c r="I60323" s="192"/>
      <c r="J60323" s="192"/>
    </row>
    <row r="60324" spans="9:10" ht="15.75">
      <c r="I60324" s="192"/>
      <c r="J60324" s="192"/>
    </row>
    <row r="60325" spans="9:10" ht="15.75">
      <c r="I60325" s="192"/>
      <c r="J60325" s="192"/>
    </row>
    <row r="60326" spans="9:10" ht="15.75">
      <c r="I60326" s="192"/>
      <c r="J60326" s="192"/>
    </row>
    <row r="60327" spans="9:10" ht="15.75">
      <c r="I60327" s="192"/>
      <c r="J60327" s="192"/>
    </row>
    <row r="60328" spans="9:10" ht="15.75">
      <c r="I60328" s="192"/>
      <c r="J60328" s="192"/>
    </row>
    <row r="60329" spans="9:10" ht="15.75">
      <c r="I60329" s="192"/>
      <c r="J60329" s="192"/>
    </row>
    <row r="60330" spans="9:10" ht="15.75">
      <c r="I60330" s="192"/>
      <c r="J60330" s="192"/>
    </row>
    <row r="60331" spans="9:10" ht="15.75">
      <c r="I60331" s="192"/>
      <c r="J60331" s="192"/>
    </row>
    <row r="60332" spans="9:10" ht="15.75">
      <c r="I60332" s="192"/>
      <c r="J60332" s="192"/>
    </row>
    <row r="60333" spans="9:10" ht="15.75">
      <c r="I60333" s="192"/>
      <c r="J60333" s="192"/>
    </row>
    <row r="60334" spans="9:10" ht="15.75">
      <c r="I60334" s="192"/>
      <c r="J60334" s="192"/>
    </row>
    <row r="60335" spans="9:10" ht="15.75">
      <c r="I60335" s="192"/>
      <c r="J60335" s="192"/>
    </row>
    <row r="60336" spans="9:10" ht="15.75">
      <c r="I60336" s="192"/>
      <c r="J60336" s="192"/>
    </row>
    <row r="60337" spans="9:10" ht="15.75">
      <c r="I60337" s="192"/>
      <c r="J60337" s="192"/>
    </row>
    <row r="60338" spans="9:10" ht="15.75">
      <c r="I60338" s="192"/>
      <c r="J60338" s="192"/>
    </row>
    <row r="60339" spans="9:10" ht="15.75">
      <c r="I60339" s="192"/>
      <c r="J60339" s="192"/>
    </row>
    <row r="60340" spans="9:10" ht="15.75">
      <c r="I60340" s="192"/>
      <c r="J60340" s="192"/>
    </row>
    <row r="60341" spans="9:10" ht="15.75">
      <c r="I60341" s="192"/>
      <c r="J60341" s="192"/>
    </row>
    <row r="60342" spans="9:10" ht="15.75">
      <c r="I60342" s="192"/>
      <c r="J60342" s="192"/>
    </row>
    <row r="60343" spans="9:10" ht="15.75">
      <c r="I60343" s="192"/>
      <c r="J60343" s="192"/>
    </row>
    <row r="60344" spans="9:10" ht="15.75">
      <c r="I60344" s="192"/>
      <c r="J60344" s="192"/>
    </row>
    <row r="60345" spans="9:10" ht="15.75">
      <c r="I60345" s="192"/>
      <c r="J60345" s="192"/>
    </row>
    <row r="60346" spans="9:10" ht="15.75">
      <c r="I60346" s="192"/>
      <c r="J60346" s="192"/>
    </row>
    <row r="60347" spans="9:10" ht="15.75">
      <c r="I60347" s="192"/>
      <c r="J60347" s="192"/>
    </row>
    <row r="60348" spans="9:10" ht="15.75">
      <c r="I60348" s="192"/>
      <c r="J60348" s="192"/>
    </row>
    <row r="60349" spans="9:10" ht="15.75">
      <c r="I60349" s="192"/>
      <c r="J60349" s="192"/>
    </row>
    <row r="60350" spans="9:10" ht="15.75">
      <c r="I60350" s="192"/>
      <c r="J60350" s="192"/>
    </row>
    <row r="60351" spans="9:10" ht="15.75">
      <c r="I60351" s="192"/>
      <c r="J60351" s="192"/>
    </row>
    <row r="60352" spans="9:10" ht="15.75">
      <c r="I60352" s="192"/>
      <c r="J60352" s="192"/>
    </row>
    <row r="60353" spans="9:10" ht="15.75">
      <c r="I60353" s="192"/>
      <c r="J60353" s="192"/>
    </row>
    <row r="60354" spans="9:10" ht="15.75">
      <c r="I60354" s="192"/>
      <c r="J60354" s="192"/>
    </row>
    <row r="60355" spans="9:10" ht="15.75">
      <c r="I60355" s="192"/>
      <c r="J60355" s="192"/>
    </row>
    <row r="60356" spans="9:10" ht="15.75">
      <c r="I60356" s="192"/>
      <c r="J60356" s="192"/>
    </row>
    <row r="60357" spans="9:10" ht="15.75">
      <c r="I60357" s="192"/>
      <c r="J60357" s="192"/>
    </row>
    <row r="60358" spans="9:10" ht="15.75">
      <c r="I60358" s="192"/>
      <c r="J60358" s="192"/>
    </row>
    <row r="60359" spans="9:10" ht="15.75">
      <c r="I60359" s="192"/>
      <c r="J60359" s="192"/>
    </row>
    <row r="60360" spans="9:10" ht="15.75">
      <c r="I60360" s="192"/>
      <c r="J60360" s="192"/>
    </row>
    <row r="60361" spans="9:10" ht="15.75">
      <c r="I60361" s="192"/>
      <c r="J60361" s="192"/>
    </row>
    <row r="60362" spans="9:10" ht="15.75">
      <c r="I60362" s="192"/>
      <c r="J60362" s="192"/>
    </row>
    <row r="60363" spans="9:10" ht="15.75">
      <c r="I60363" s="192"/>
      <c r="J60363" s="192"/>
    </row>
    <row r="60364" spans="9:10" ht="15.75">
      <c r="I60364" s="192"/>
      <c r="J60364" s="192"/>
    </row>
    <row r="60365" spans="9:10" ht="15.75">
      <c r="I60365" s="192"/>
      <c r="J60365" s="192"/>
    </row>
    <row r="60366" spans="9:10" ht="15.75">
      <c r="I60366" s="192"/>
      <c r="J60366" s="192"/>
    </row>
    <row r="60367" spans="9:10" ht="15.75">
      <c r="I60367" s="192"/>
      <c r="J60367" s="192"/>
    </row>
    <row r="60368" spans="9:10" ht="15.75">
      <c r="I60368" s="192"/>
      <c r="J60368" s="192"/>
    </row>
    <row r="60369" spans="9:10" ht="15.75">
      <c r="I60369" s="192"/>
      <c r="J60369" s="192"/>
    </row>
    <row r="60370" spans="9:10" ht="15.75">
      <c r="I60370" s="192"/>
      <c r="J60370" s="192"/>
    </row>
    <row r="60371" spans="9:10" ht="15.75">
      <c r="I60371" s="192"/>
      <c r="J60371" s="192"/>
    </row>
    <row r="60372" spans="9:10" ht="15.75">
      <c r="I60372" s="192"/>
      <c r="J60372" s="192"/>
    </row>
    <row r="60373" spans="9:10" ht="15.75">
      <c r="I60373" s="192"/>
      <c r="J60373" s="192"/>
    </row>
    <row r="60374" spans="9:10" ht="15.75">
      <c r="I60374" s="192"/>
      <c r="J60374" s="192"/>
    </row>
    <row r="60375" spans="9:10" ht="15.75">
      <c r="I60375" s="192"/>
      <c r="J60375" s="192"/>
    </row>
    <row r="60376" spans="9:10" ht="15.75">
      <c r="I60376" s="192"/>
      <c r="J60376" s="192"/>
    </row>
    <row r="60377" spans="9:10" ht="15.75">
      <c r="I60377" s="192"/>
      <c r="J60377" s="192"/>
    </row>
    <row r="60378" spans="9:10" ht="15.75">
      <c r="I60378" s="192"/>
      <c r="J60378" s="192"/>
    </row>
    <row r="60379" spans="9:10" ht="15.75">
      <c r="I60379" s="192"/>
      <c r="J60379" s="192"/>
    </row>
    <row r="60380" spans="9:10" ht="15.75">
      <c r="I60380" s="192"/>
      <c r="J60380" s="192"/>
    </row>
    <row r="60381" spans="9:10" ht="15.75">
      <c r="I60381" s="192"/>
      <c r="J60381" s="192"/>
    </row>
    <row r="60382" spans="9:10" ht="15.75">
      <c r="I60382" s="192"/>
      <c r="J60382" s="192"/>
    </row>
    <row r="60383" spans="9:10" ht="15.75">
      <c r="I60383" s="192"/>
      <c r="J60383" s="192"/>
    </row>
    <row r="60384" spans="9:10" ht="15.75">
      <c r="I60384" s="192"/>
      <c r="J60384" s="192"/>
    </row>
    <row r="60385" spans="9:10" ht="15.75">
      <c r="I60385" s="192"/>
      <c r="J60385" s="192"/>
    </row>
    <row r="60386" spans="9:10" ht="15.75">
      <c r="I60386" s="192"/>
      <c r="J60386" s="192"/>
    </row>
    <row r="60387" spans="9:10" ht="15.75">
      <c r="I60387" s="192"/>
      <c r="J60387" s="192"/>
    </row>
    <row r="60388" spans="9:10" ht="15.75">
      <c r="I60388" s="192"/>
      <c r="J60388" s="192"/>
    </row>
    <row r="60389" spans="9:10" ht="15.75">
      <c r="I60389" s="192"/>
      <c r="J60389" s="192"/>
    </row>
    <row r="60390" spans="9:10" ht="15.75">
      <c r="I60390" s="192"/>
      <c r="J60390" s="192"/>
    </row>
    <row r="60391" spans="9:10" ht="15.75">
      <c r="I60391" s="192"/>
      <c r="J60391" s="192"/>
    </row>
    <row r="60392" spans="9:10" ht="15.75">
      <c r="I60392" s="192"/>
      <c r="J60392" s="192"/>
    </row>
    <row r="60393" spans="9:10" ht="15.75">
      <c r="I60393" s="192"/>
      <c r="J60393" s="192"/>
    </row>
    <row r="60394" spans="9:10" ht="15.75">
      <c r="I60394" s="192"/>
      <c r="J60394" s="192"/>
    </row>
    <row r="60395" spans="9:10" ht="15.75">
      <c r="I60395" s="192"/>
      <c r="J60395" s="192"/>
    </row>
    <row r="60396" spans="9:10" ht="15.75">
      <c r="I60396" s="192"/>
      <c r="J60396" s="192"/>
    </row>
    <row r="60397" spans="9:10" ht="15.75">
      <c r="I60397" s="192"/>
      <c r="J60397" s="192"/>
    </row>
    <row r="60398" spans="9:10" ht="15.75">
      <c r="I60398" s="192"/>
      <c r="J60398" s="192"/>
    </row>
    <row r="60399" spans="9:10" ht="15.75">
      <c r="I60399" s="192"/>
      <c r="J60399" s="192"/>
    </row>
    <row r="60400" spans="9:10" ht="15.75">
      <c r="I60400" s="192"/>
      <c r="J60400" s="192"/>
    </row>
    <row r="60401" spans="9:10" ht="15.75">
      <c r="I60401" s="192"/>
      <c r="J60401" s="192"/>
    </row>
    <row r="60402" spans="9:10" ht="15.75">
      <c r="I60402" s="192"/>
      <c r="J60402" s="192"/>
    </row>
    <row r="60403" spans="9:10" ht="15.75">
      <c r="I60403" s="192"/>
      <c r="J60403" s="192"/>
    </row>
    <row r="60404" spans="9:10" ht="15.75">
      <c r="I60404" s="192"/>
      <c r="J60404" s="192"/>
    </row>
    <row r="60405" spans="9:10" ht="15.75">
      <c r="I60405" s="192"/>
      <c r="J60405" s="192"/>
    </row>
    <row r="60406" spans="9:10" ht="15.75">
      <c r="I60406" s="192"/>
      <c r="J60406" s="192"/>
    </row>
    <row r="60407" spans="9:10" ht="15.75">
      <c r="I60407" s="192"/>
      <c r="J60407" s="192"/>
    </row>
    <row r="60408" spans="9:10" ht="15.75">
      <c r="I60408" s="192"/>
      <c r="J60408" s="192"/>
    </row>
    <row r="60409" spans="9:10" ht="15.75">
      <c r="I60409" s="192"/>
      <c r="J60409" s="192"/>
    </row>
    <row r="60410" spans="9:10" ht="15.75">
      <c r="I60410" s="192"/>
      <c r="J60410" s="192"/>
    </row>
    <row r="60411" spans="9:10" ht="15.75">
      <c r="I60411" s="192"/>
      <c r="J60411" s="192"/>
    </row>
    <row r="60412" spans="9:10" ht="15.75">
      <c r="I60412" s="192"/>
      <c r="J60412" s="192"/>
    </row>
    <row r="60413" spans="9:10" ht="15.75">
      <c r="I60413" s="192"/>
      <c r="J60413" s="192"/>
    </row>
    <row r="60414" spans="9:10" ht="15.75">
      <c r="I60414" s="192"/>
      <c r="J60414" s="192"/>
    </row>
    <row r="60415" spans="9:10" ht="15.75">
      <c r="I60415" s="192"/>
      <c r="J60415" s="192"/>
    </row>
    <row r="60416" spans="9:10" ht="15.75">
      <c r="I60416" s="192"/>
      <c r="J60416" s="192"/>
    </row>
    <row r="60417" spans="9:10" ht="15.75">
      <c r="I60417" s="192"/>
      <c r="J60417" s="192"/>
    </row>
    <row r="60418" spans="9:10" ht="15.75">
      <c r="I60418" s="192"/>
      <c r="J60418" s="192"/>
    </row>
    <row r="60419" spans="9:10" ht="15.75">
      <c r="I60419" s="192"/>
      <c r="J60419" s="192"/>
    </row>
    <row r="60420" spans="9:10" ht="15.75">
      <c r="I60420" s="192"/>
      <c r="J60420" s="192"/>
    </row>
    <row r="60421" spans="9:10" ht="15.75">
      <c r="I60421" s="192"/>
      <c r="J60421" s="192"/>
    </row>
    <row r="60422" spans="9:10" ht="15.75">
      <c r="I60422" s="192"/>
      <c r="J60422" s="192"/>
    </row>
    <row r="60423" spans="9:10" ht="15.75">
      <c r="I60423" s="192"/>
      <c r="J60423" s="192"/>
    </row>
    <row r="60424" spans="9:10" ht="15.75">
      <c r="I60424" s="192"/>
      <c r="J60424" s="192"/>
    </row>
    <row r="60425" spans="9:10" ht="15.75">
      <c r="I60425" s="192"/>
      <c r="J60425" s="192"/>
    </row>
    <row r="60426" spans="9:10" ht="15.75">
      <c r="I60426" s="192"/>
      <c r="J60426" s="192"/>
    </row>
    <row r="60427" spans="9:10" ht="15.75">
      <c r="I60427" s="192"/>
      <c r="J60427" s="192"/>
    </row>
    <row r="60428" spans="9:10" ht="15.75">
      <c r="I60428" s="192"/>
      <c r="J60428" s="192"/>
    </row>
    <row r="60429" spans="9:10" ht="15.75">
      <c r="I60429" s="192"/>
      <c r="J60429" s="192"/>
    </row>
    <row r="60430" spans="9:10" ht="15.75">
      <c r="I60430" s="192"/>
      <c r="J60430" s="192"/>
    </row>
    <row r="60431" spans="9:10" ht="15.75">
      <c r="I60431" s="192"/>
      <c r="J60431" s="192"/>
    </row>
    <row r="60432" spans="9:10" ht="15.75">
      <c r="I60432" s="192"/>
      <c r="J60432" s="192"/>
    </row>
    <row r="60433" spans="9:10" ht="15.75">
      <c r="I60433" s="192"/>
      <c r="J60433" s="192"/>
    </row>
    <row r="60434" spans="9:10" ht="15.75">
      <c r="I60434" s="192"/>
      <c r="J60434" s="192"/>
    </row>
    <row r="60435" spans="9:10" ht="15.75">
      <c r="I60435" s="192"/>
      <c r="J60435" s="192"/>
    </row>
    <row r="60436" spans="9:10" ht="15.75">
      <c r="I60436" s="192"/>
      <c r="J60436" s="192"/>
    </row>
    <row r="60437" spans="9:10" ht="15.75">
      <c r="I60437" s="192"/>
      <c r="J60437" s="192"/>
    </row>
    <row r="60438" spans="9:10" ht="15.75">
      <c r="I60438" s="192"/>
      <c r="J60438" s="192"/>
    </row>
    <row r="60439" spans="9:10" ht="15.75">
      <c r="I60439" s="192"/>
      <c r="J60439" s="192"/>
    </row>
    <row r="60440" spans="9:10" ht="15.75">
      <c r="I60440" s="192"/>
      <c r="J60440" s="192"/>
    </row>
    <row r="60441" spans="9:10" ht="15.75">
      <c r="I60441" s="192"/>
      <c r="J60441" s="192"/>
    </row>
    <row r="60442" spans="9:10" ht="15.75">
      <c r="I60442" s="192"/>
      <c r="J60442" s="192"/>
    </row>
    <row r="60443" spans="9:10" ht="15.75">
      <c r="I60443" s="192"/>
      <c r="J60443" s="192"/>
    </row>
    <row r="60444" spans="9:10" ht="15.75">
      <c r="I60444" s="192"/>
      <c r="J60444" s="192"/>
    </row>
    <row r="60445" spans="9:10" ht="15.75">
      <c r="I60445" s="192"/>
      <c r="J60445" s="192"/>
    </row>
    <row r="60446" spans="9:10" ht="15.75">
      <c r="I60446" s="192"/>
      <c r="J60446" s="192"/>
    </row>
    <row r="60447" spans="9:10" ht="15.75">
      <c r="I60447" s="192"/>
      <c r="J60447" s="192"/>
    </row>
    <row r="60448" spans="9:10" ht="15.75">
      <c r="I60448" s="192"/>
      <c r="J60448" s="192"/>
    </row>
    <row r="60449" spans="9:10" ht="15.75">
      <c r="I60449" s="192"/>
      <c r="J60449" s="192"/>
    </row>
    <row r="60450" spans="9:10" ht="15.75">
      <c r="I60450" s="192"/>
      <c r="J60450" s="192"/>
    </row>
    <row r="60451" spans="9:10" ht="15.75">
      <c r="I60451" s="192"/>
      <c r="J60451" s="192"/>
    </row>
    <row r="60452" spans="9:10" ht="15.75">
      <c r="I60452" s="192"/>
      <c r="J60452" s="192"/>
    </row>
    <row r="60453" spans="9:10" ht="15.75">
      <c r="I60453" s="192"/>
      <c r="J60453" s="192"/>
    </row>
    <row r="60454" spans="9:10" ht="15.75">
      <c r="I60454" s="192"/>
      <c r="J60454" s="192"/>
    </row>
    <row r="60455" spans="9:10" ht="15.75">
      <c r="I60455" s="192"/>
      <c r="J60455" s="192"/>
    </row>
    <row r="60456" spans="9:10" ht="15.75">
      <c r="I60456" s="192"/>
      <c r="J60456" s="192"/>
    </row>
    <row r="60457" spans="9:10" ht="15.75">
      <c r="I60457" s="192"/>
      <c r="J60457" s="192"/>
    </row>
    <row r="60458" spans="9:10" ht="15.75">
      <c r="I60458" s="192"/>
      <c r="J60458" s="192"/>
    </row>
    <row r="60459" spans="9:10" ht="15.75">
      <c r="I60459" s="192"/>
      <c r="J60459" s="192"/>
    </row>
    <row r="60460" spans="9:10" ht="15.75">
      <c r="I60460" s="192"/>
      <c r="J60460" s="192"/>
    </row>
    <row r="60461" spans="9:10" ht="15.75">
      <c r="I60461" s="192"/>
      <c r="J60461" s="192"/>
    </row>
    <row r="60462" spans="9:10" ht="15.75">
      <c r="I60462" s="192"/>
      <c r="J60462" s="192"/>
    </row>
    <row r="60463" spans="9:10" ht="15.75">
      <c r="I60463" s="192"/>
      <c r="J60463" s="192"/>
    </row>
    <row r="60464" spans="9:10" ht="15.75">
      <c r="I60464" s="192"/>
      <c r="J60464" s="192"/>
    </row>
    <row r="60465" spans="9:10" ht="15.75">
      <c r="I60465" s="192"/>
      <c r="J60465" s="192"/>
    </row>
    <row r="60466" spans="9:10" ht="15.75">
      <c r="I60466" s="192"/>
      <c r="J60466" s="192"/>
    </row>
    <row r="60467" spans="9:10" ht="15.75">
      <c r="I60467" s="192"/>
      <c r="J60467" s="192"/>
    </row>
    <row r="60468" spans="9:10" ht="15.75">
      <c r="I60468" s="192"/>
      <c r="J60468" s="192"/>
    </row>
    <row r="60469" spans="9:10" ht="15.75">
      <c r="I60469" s="192"/>
      <c r="J60469" s="192"/>
    </row>
    <row r="60470" spans="9:10" ht="15.75">
      <c r="I60470" s="192"/>
      <c r="J60470" s="192"/>
    </row>
    <row r="60471" spans="9:10" ht="15.75">
      <c r="I60471" s="192"/>
      <c r="J60471" s="192"/>
    </row>
    <row r="60472" spans="9:10" ht="15.75">
      <c r="I60472" s="192"/>
      <c r="J60472" s="192"/>
    </row>
    <row r="60473" spans="9:10" ht="15.75">
      <c r="I60473" s="192"/>
      <c r="J60473" s="192"/>
    </row>
    <row r="60474" spans="9:10" ht="15.75">
      <c r="I60474" s="192"/>
      <c r="J60474" s="192"/>
    </row>
    <row r="60475" spans="9:10" ht="15.75">
      <c r="I60475" s="192"/>
      <c r="J60475" s="192"/>
    </row>
    <row r="60476" spans="9:10" ht="15.75">
      <c r="I60476" s="192"/>
      <c r="J60476" s="192"/>
    </row>
    <row r="60477" spans="9:10" ht="15.75">
      <c r="I60477" s="192"/>
      <c r="J60477" s="192"/>
    </row>
    <row r="60478" spans="9:10" ht="15.75">
      <c r="I60478" s="192"/>
      <c r="J60478" s="192"/>
    </row>
    <row r="60479" spans="9:10" ht="15.75">
      <c r="I60479" s="192"/>
      <c r="J60479" s="192"/>
    </row>
    <row r="60480" spans="9:10" ht="15.75">
      <c r="I60480" s="192"/>
      <c r="J60480" s="192"/>
    </row>
    <row r="60481" spans="9:10" ht="15.75">
      <c r="I60481" s="192"/>
      <c r="J60481" s="192"/>
    </row>
    <row r="60482" spans="9:10" ht="15.75">
      <c r="I60482" s="192"/>
      <c r="J60482" s="192"/>
    </row>
    <row r="60483" spans="9:10" ht="15.75">
      <c r="I60483" s="192"/>
      <c r="J60483" s="192"/>
    </row>
    <row r="60484" spans="9:10" ht="15.75">
      <c r="I60484" s="192"/>
      <c r="J60484" s="192"/>
    </row>
    <row r="60485" spans="9:10" ht="15.75">
      <c r="I60485" s="192"/>
      <c r="J60485" s="192"/>
    </row>
    <row r="60486" spans="9:10" ht="15.75">
      <c r="I60486" s="192"/>
      <c r="J60486" s="192"/>
    </row>
    <row r="60487" spans="9:10" ht="15.75">
      <c r="I60487" s="192"/>
      <c r="J60487" s="192"/>
    </row>
    <row r="60488" spans="9:10" ht="15.75">
      <c r="I60488" s="192"/>
      <c r="J60488" s="192"/>
    </row>
    <row r="60489" spans="9:10" ht="15.75">
      <c r="I60489" s="192"/>
      <c r="J60489" s="192"/>
    </row>
    <row r="60490" spans="9:10" ht="15.75">
      <c r="I60490" s="192"/>
      <c r="J60490" s="192"/>
    </row>
    <row r="60491" spans="9:10" ht="15.75">
      <c r="I60491" s="192"/>
      <c r="J60491" s="192"/>
    </row>
    <row r="60492" spans="9:10" ht="15.75">
      <c r="I60492" s="192"/>
      <c r="J60492" s="192"/>
    </row>
    <row r="60493" spans="9:10" ht="15.75">
      <c r="I60493" s="192"/>
      <c r="J60493" s="192"/>
    </row>
    <row r="60494" spans="9:10" ht="15.75">
      <c r="I60494" s="192"/>
      <c r="J60494" s="192"/>
    </row>
    <row r="60495" spans="9:10" ht="15.75">
      <c r="I60495" s="192"/>
      <c r="J60495" s="192"/>
    </row>
    <row r="60496" spans="9:10" ht="15.75">
      <c r="I60496" s="192"/>
      <c r="J60496" s="192"/>
    </row>
    <row r="60497" spans="9:10" ht="15.75">
      <c r="I60497" s="192"/>
      <c r="J60497" s="192"/>
    </row>
    <row r="60498" spans="9:10" ht="15.75">
      <c r="I60498" s="192"/>
      <c r="J60498" s="192"/>
    </row>
    <row r="60499" spans="9:10" ht="15.75">
      <c r="I60499" s="192"/>
      <c r="J60499" s="192"/>
    </row>
    <row r="60500" spans="9:10" ht="15.75">
      <c r="I60500" s="192"/>
      <c r="J60500" s="192"/>
    </row>
    <row r="60501" spans="9:10" ht="15.75">
      <c r="I60501" s="192"/>
      <c r="J60501" s="192"/>
    </row>
    <row r="60502" spans="9:10" ht="15.75">
      <c r="I60502" s="192"/>
      <c r="J60502" s="192"/>
    </row>
    <row r="60503" spans="9:10" ht="15.75">
      <c r="I60503" s="192"/>
      <c r="J60503" s="192"/>
    </row>
    <row r="60504" spans="9:10" ht="15.75">
      <c r="I60504" s="192"/>
      <c r="J60504" s="192"/>
    </row>
    <row r="60505" spans="9:10" ht="15.75">
      <c r="I60505" s="192"/>
      <c r="J60505" s="192"/>
    </row>
    <row r="60506" spans="9:10" ht="15.75">
      <c r="I60506" s="192"/>
      <c r="J60506" s="192"/>
    </row>
    <row r="60507" spans="9:10" ht="15.75">
      <c r="I60507" s="192"/>
      <c r="J60507" s="192"/>
    </row>
    <row r="60508" spans="9:10" ht="15.75">
      <c r="I60508" s="192"/>
      <c r="J60508" s="192"/>
    </row>
    <row r="60509" spans="9:10" ht="15.75">
      <c r="I60509" s="192"/>
      <c r="J60509" s="192"/>
    </row>
    <row r="60510" spans="9:10" ht="15.75">
      <c r="I60510" s="192"/>
      <c r="J60510" s="192"/>
    </row>
    <row r="60511" spans="9:10" ht="15.75">
      <c r="I60511" s="192"/>
      <c r="J60511" s="192"/>
    </row>
    <row r="60512" spans="9:10" ht="15.75">
      <c r="I60512" s="192"/>
      <c r="J60512" s="192"/>
    </row>
    <row r="60513" spans="9:10" ht="15.75">
      <c r="I60513" s="192"/>
      <c r="J60513" s="192"/>
    </row>
    <row r="60514" spans="9:10" ht="15.75">
      <c r="I60514" s="192"/>
      <c r="J60514" s="192"/>
    </row>
    <row r="60515" spans="9:10" ht="15.75">
      <c r="I60515" s="192"/>
      <c r="J60515" s="192"/>
    </row>
    <row r="60516" spans="9:10" ht="15.75">
      <c r="I60516" s="192"/>
      <c r="J60516" s="192"/>
    </row>
    <row r="60517" spans="9:10" ht="15.75">
      <c r="I60517" s="192"/>
      <c r="J60517" s="192"/>
    </row>
    <row r="60518" spans="9:10" ht="15.75">
      <c r="I60518" s="192"/>
      <c r="J60518" s="192"/>
    </row>
    <row r="60519" spans="9:10" ht="15.75">
      <c r="I60519" s="192"/>
      <c r="J60519" s="192"/>
    </row>
    <row r="60520" spans="9:10" ht="15.75">
      <c r="I60520" s="192"/>
      <c r="J60520" s="192"/>
    </row>
    <row r="60521" spans="9:10" ht="15.75">
      <c r="I60521" s="192"/>
      <c r="J60521" s="192"/>
    </row>
    <row r="60522" spans="9:10" ht="15.75">
      <c r="I60522" s="192"/>
      <c r="J60522" s="192"/>
    </row>
    <row r="60523" spans="9:10" ht="15.75">
      <c r="I60523" s="192"/>
      <c r="J60523" s="192"/>
    </row>
    <row r="60524" spans="9:10" ht="15.75">
      <c r="I60524" s="192"/>
      <c r="J60524" s="192"/>
    </row>
    <row r="60525" spans="9:10" ht="15.75">
      <c r="I60525" s="192"/>
      <c r="J60525" s="192"/>
    </row>
    <row r="60526" spans="9:10" ht="15.75">
      <c r="I60526" s="192"/>
      <c r="J60526" s="192"/>
    </row>
    <row r="60527" spans="9:10" ht="15.75">
      <c r="I60527" s="192"/>
      <c r="J60527" s="192"/>
    </row>
    <row r="60528" spans="9:10" ht="15.75">
      <c r="I60528" s="192"/>
      <c r="J60528" s="192"/>
    </row>
    <row r="60529" spans="9:10" ht="15.75">
      <c r="I60529" s="192"/>
      <c r="J60529" s="192"/>
    </row>
    <row r="60530" spans="9:10" ht="15.75">
      <c r="I60530" s="192"/>
      <c r="J60530" s="192"/>
    </row>
    <row r="60531" spans="9:10" ht="15.75">
      <c r="I60531" s="192"/>
      <c r="J60531" s="192"/>
    </row>
    <row r="60532" spans="9:10" ht="15.75">
      <c r="I60532" s="192"/>
      <c r="J60532" s="192"/>
    </row>
    <row r="60533" spans="9:10" ht="15.75">
      <c r="I60533" s="192"/>
      <c r="J60533" s="192"/>
    </row>
    <row r="60534" spans="9:10" ht="15.75">
      <c r="I60534" s="192"/>
      <c r="J60534" s="192"/>
    </row>
    <row r="60535" spans="9:10" ht="15.75">
      <c r="I60535" s="192"/>
      <c r="J60535" s="192"/>
    </row>
    <row r="60536" spans="9:10" ht="15.75">
      <c r="I60536" s="192"/>
      <c r="J60536" s="192"/>
    </row>
    <row r="60537" spans="9:10" ht="15.75">
      <c r="I60537" s="192"/>
      <c r="J60537" s="192"/>
    </row>
    <row r="60538" spans="9:10" ht="15.75">
      <c r="I60538" s="192"/>
      <c r="J60538" s="192"/>
    </row>
    <row r="60539" spans="9:10" ht="15.75">
      <c r="I60539" s="192"/>
      <c r="J60539" s="192"/>
    </row>
    <row r="60540" spans="9:10" ht="15.75">
      <c r="I60540" s="192"/>
      <c r="J60540" s="192"/>
    </row>
    <row r="60541" spans="9:10" ht="15.75">
      <c r="I60541" s="192"/>
      <c r="J60541" s="192"/>
    </row>
    <row r="60542" spans="9:10" ht="15.75">
      <c r="I60542" s="192"/>
      <c r="J60542" s="192"/>
    </row>
    <row r="60543" spans="9:10" ht="15.75">
      <c r="I60543" s="192"/>
      <c r="J60543" s="192"/>
    </row>
    <row r="60544" spans="9:10" ht="15.75">
      <c r="I60544" s="192"/>
      <c r="J60544" s="192"/>
    </row>
    <row r="60545" spans="9:10" ht="15.75">
      <c r="I60545" s="192"/>
      <c r="J60545" s="192"/>
    </row>
    <row r="60546" spans="9:10" ht="15.75">
      <c r="I60546" s="192"/>
      <c r="J60546" s="192"/>
    </row>
    <row r="60547" spans="9:10" ht="15.75">
      <c r="I60547" s="192"/>
      <c r="J60547" s="192"/>
    </row>
    <row r="60548" spans="9:10" ht="15.75">
      <c r="I60548" s="192"/>
      <c r="J60548" s="192"/>
    </row>
    <row r="60549" spans="9:10" ht="15.75">
      <c r="I60549" s="192"/>
      <c r="J60549" s="192"/>
    </row>
    <row r="60550" spans="9:10" ht="15.75">
      <c r="I60550" s="192"/>
      <c r="J60550" s="192"/>
    </row>
    <row r="60551" spans="9:10" ht="15.75">
      <c r="I60551" s="192"/>
      <c r="J60551" s="192"/>
    </row>
    <row r="60552" spans="9:10" ht="15.75">
      <c r="I60552" s="192"/>
      <c r="J60552" s="192"/>
    </row>
    <row r="60553" spans="9:10" ht="15.75">
      <c r="I60553" s="192"/>
      <c r="J60553" s="192"/>
    </row>
    <row r="60554" spans="9:10" ht="15.75">
      <c r="I60554" s="192"/>
      <c r="J60554" s="192"/>
    </row>
    <row r="60555" spans="9:10" ht="15.75">
      <c r="I60555" s="192"/>
      <c r="J60555" s="192"/>
    </row>
    <row r="60556" spans="9:10" ht="15.75">
      <c r="I60556" s="192"/>
      <c r="J60556" s="192"/>
    </row>
    <row r="60557" spans="9:10" ht="15.75">
      <c r="I60557" s="192"/>
      <c r="J60557" s="192"/>
    </row>
    <row r="60558" spans="9:10" ht="15.75">
      <c r="I60558" s="192"/>
      <c r="J60558" s="192"/>
    </row>
    <row r="60559" spans="9:10" ht="15.75">
      <c r="I60559" s="192"/>
      <c r="J60559" s="192"/>
    </row>
    <row r="60560" spans="9:10" ht="15.75">
      <c r="I60560" s="192"/>
      <c r="J60560" s="192"/>
    </row>
    <row r="60561" spans="9:10" ht="15.75">
      <c r="I60561" s="192"/>
      <c r="J60561" s="192"/>
    </row>
    <row r="60562" spans="9:10" ht="15.75">
      <c r="I60562" s="192"/>
      <c r="J60562" s="192"/>
    </row>
    <row r="60563" spans="9:10" ht="15.75">
      <c r="I60563" s="192"/>
      <c r="J60563" s="192"/>
    </row>
    <row r="60564" spans="9:10" ht="15.75">
      <c r="I60564" s="192"/>
      <c r="J60564" s="192"/>
    </row>
    <row r="60565" spans="9:10" ht="15.75">
      <c r="I60565" s="192"/>
      <c r="J60565" s="192"/>
    </row>
    <row r="60566" spans="9:10" ht="15.75">
      <c r="I60566" s="192"/>
      <c r="J60566" s="192"/>
    </row>
    <row r="60567" spans="9:10" ht="15.75">
      <c r="I60567" s="192"/>
      <c r="J60567" s="192"/>
    </row>
    <row r="60568" spans="9:10" ht="15.75">
      <c r="I60568" s="192"/>
      <c r="J60568" s="192"/>
    </row>
    <row r="60569" spans="9:10" ht="15.75">
      <c r="I60569" s="192"/>
      <c r="J60569" s="192"/>
    </row>
    <row r="60570" spans="9:10" ht="15.75">
      <c r="I60570" s="192"/>
      <c r="J60570" s="192"/>
    </row>
    <row r="60571" spans="9:10" ht="15.75">
      <c r="I60571" s="192"/>
      <c r="J60571" s="192"/>
    </row>
    <row r="60572" spans="9:10" ht="15.75">
      <c r="I60572" s="192"/>
      <c r="J60572" s="192"/>
    </row>
    <row r="60573" spans="9:10" ht="15.75">
      <c r="I60573" s="192"/>
      <c r="J60573" s="192"/>
    </row>
    <row r="60574" spans="9:10" ht="15.75">
      <c r="I60574" s="192"/>
      <c r="J60574" s="192"/>
    </row>
    <row r="60575" spans="9:10" ht="15.75">
      <c r="I60575" s="192"/>
      <c r="J60575" s="192"/>
    </row>
    <row r="60576" spans="9:10" ht="15.75">
      <c r="I60576" s="192"/>
      <c r="J60576" s="192"/>
    </row>
    <row r="60577" spans="9:10" ht="15.75">
      <c r="I60577" s="192"/>
      <c r="J60577" s="192"/>
    </row>
    <row r="60578" spans="9:10" ht="15.75">
      <c r="I60578" s="192"/>
      <c r="J60578" s="192"/>
    </row>
    <row r="60579" spans="9:10" ht="15.75">
      <c r="I60579" s="192"/>
      <c r="J60579" s="192"/>
    </row>
    <row r="60580" spans="9:10" ht="15.75">
      <c r="I60580" s="192"/>
      <c r="J60580" s="192"/>
    </row>
    <row r="60581" spans="9:10" ht="15.75">
      <c r="I60581" s="192"/>
      <c r="J60581" s="192"/>
    </row>
    <row r="60582" spans="9:10" ht="15.75">
      <c r="I60582" s="192"/>
      <c r="J60582" s="192"/>
    </row>
    <row r="60583" spans="9:10" ht="15.75">
      <c r="I60583" s="192"/>
      <c r="J60583" s="192"/>
    </row>
    <row r="60584" spans="9:10" ht="15.75">
      <c r="I60584" s="192"/>
      <c r="J60584" s="192"/>
    </row>
    <row r="60585" spans="9:10" ht="15.75">
      <c r="I60585" s="192"/>
      <c r="J60585" s="192"/>
    </row>
    <row r="60586" spans="9:10" ht="15.75">
      <c r="I60586" s="192"/>
      <c r="J60586" s="192"/>
    </row>
    <row r="60587" spans="9:10" ht="15.75">
      <c r="I60587" s="192"/>
      <c r="J60587" s="192"/>
    </row>
    <row r="60588" spans="9:10" ht="15.75">
      <c r="I60588" s="192"/>
      <c r="J60588" s="192"/>
    </row>
    <row r="60589" spans="9:10" ht="15.75">
      <c r="I60589" s="192"/>
      <c r="J60589" s="192"/>
    </row>
    <row r="60590" spans="9:10" ht="15.75">
      <c r="I60590" s="192"/>
      <c r="J60590" s="192"/>
    </row>
    <row r="60591" spans="9:10" ht="15.75">
      <c r="I60591" s="192"/>
      <c r="J60591" s="192"/>
    </row>
    <row r="60592" spans="9:10" ht="15.75">
      <c r="I60592" s="192"/>
      <c r="J60592" s="192"/>
    </row>
    <row r="60593" spans="9:10" ht="15.75">
      <c r="I60593" s="192"/>
      <c r="J60593" s="192"/>
    </row>
    <row r="60594" spans="9:10" ht="15.75">
      <c r="I60594" s="192"/>
      <c r="J60594" s="192"/>
    </row>
    <row r="60595" spans="9:10" ht="15.75">
      <c r="I60595" s="192"/>
      <c r="J60595" s="192"/>
    </row>
    <row r="60596" spans="9:10" ht="15.75">
      <c r="I60596" s="192"/>
      <c r="J60596" s="192"/>
    </row>
    <row r="60597" spans="9:10" ht="15.75">
      <c r="I60597" s="192"/>
      <c r="J60597" s="192"/>
    </row>
    <row r="60598" spans="9:10" ht="15.75">
      <c r="I60598" s="192"/>
      <c r="J60598" s="192"/>
    </row>
    <row r="60599" spans="9:10" ht="15.75">
      <c r="I60599" s="192"/>
      <c r="J60599" s="192"/>
    </row>
    <row r="60600" spans="9:10" ht="15.75">
      <c r="I60600" s="192"/>
      <c r="J60600" s="192"/>
    </row>
    <row r="60601" spans="9:10" ht="15.75">
      <c r="I60601" s="192"/>
      <c r="J60601" s="192"/>
    </row>
    <row r="60602" spans="9:10" ht="15.75">
      <c r="I60602" s="192"/>
      <c r="J60602" s="192"/>
    </row>
    <row r="60603" spans="9:10" ht="15.75">
      <c r="I60603" s="192"/>
      <c r="J60603" s="192"/>
    </row>
    <row r="60604" spans="9:10" ht="15.75">
      <c r="I60604" s="192"/>
      <c r="J60604" s="192"/>
    </row>
    <row r="60605" spans="9:10" ht="15.75">
      <c r="I60605" s="192"/>
      <c r="J60605" s="192"/>
    </row>
    <row r="60606" spans="9:10" ht="15.75">
      <c r="I60606" s="192"/>
      <c r="J60606" s="192"/>
    </row>
    <row r="60607" spans="9:10" ht="15.75">
      <c r="I60607" s="192"/>
      <c r="J60607" s="192"/>
    </row>
    <row r="60608" spans="9:10" ht="15.75">
      <c r="I60608" s="192"/>
      <c r="J60608" s="192"/>
    </row>
    <row r="60609" spans="9:10" ht="15.75">
      <c r="I60609" s="192"/>
      <c r="J60609" s="192"/>
    </row>
    <row r="60610" spans="9:10" ht="15.75">
      <c r="I60610" s="192"/>
      <c r="J60610" s="192"/>
    </row>
    <row r="60611" spans="9:10" ht="15.75">
      <c r="I60611" s="192"/>
      <c r="J60611" s="192"/>
    </row>
    <row r="60612" spans="9:10" ht="15.75">
      <c r="I60612" s="192"/>
      <c r="J60612" s="192"/>
    </row>
    <row r="60613" spans="9:10" ht="15.75">
      <c r="I60613" s="192"/>
      <c r="J60613" s="192"/>
    </row>
    <row r="60614" spans="9:10" ht="15.75">
      <c r="I60614" s="192"/>
      <c r="J60614" s="192"/>
    </row>
    <row r="60615" spans="9:10" ht="15.75">
      <c r="I60615" s="192"/>
      <c r="J60615" s="192"/>
    </row>
    <row r="60616" spans="9:10" ht="15.75">
      <c r="I60616" s="192"/>
      <c r="J60616" s="192"/>
    </row>
    <row r="60617" spans="9:10" ht="15.75">
      <c r="I60617" s="192"/>
      <c r="J60617" s="192"/>
    </row>
    <row r="60618" spans="9:10" ht="15.75">
      <c r="I60618" s="192"/>
      <c r="J60618" s="192"/>
    </row>
    <row r="60619" spans="9:10" ht="15.75">
      <c r="I60619" s="192"/>
      <c r="J60619" s="192"/>
    </row>
    <row r="60620" spans="9:10" ht="15.75">
      <c r="I60620" s="192"/>
      <c r="J60620" s="192"/>
    </row>
    <row r="60621" spans="9:10" ht="15.75">
      <c r="I60621" s="192"/>
      <c r="J60621" s="192"/>
    </row>
    <row r="60622" spans="9:10" ht="15.75">
      <c r="I60622" s="192"/>
      <c r="J60622" s="192"/>
    </row>
    <row r="60623" spans="9:10" ht="15.75">
      <c r="I60623" s="192"/>
      <c r="J60623" s="192"/>
    </row>
    <row r="60624" spans="9:10" ht="15.75">
      <c r="I60624" s="192"/>
      <c r="J60624" s="192"/>
    </row>
    <row r="60625" spans="9:10" ht="15.75">
      <c r="I60625" s="192"/>
      <c r="J60625" s="192"/>
    </row>
    <row r="60626" spans="9:10" ht="15.75">
      <c r="I60626" s="192"/>
      <c r="J60626" s="192"/>
    </row>
    <row r="60627" spans="9:10" ht="15.75">
      <c r="I60627" s="192"/>
      <c r="J60627" s="192"/>
    </row>
    <row r="60628" spans="9:10" ht="15.75">
      <c r="I60628" s="192"/>
      <c r="J60628" s="192"/>
    </row>
    <row r="60629" spans="9:10" ht="15.75">
      <c r="I60629" s="192"/>
      <c r="J60629" s="192"/>
    </row>
    <row r="60630" spans="9:10" ht="15.75">
      <c r="I60630" s="192"/>
      <c r="J60630" s="192"/>
    </row>
    <row r="60631" spans="9:10" ht="15.75">
      <c r="I60631" s="192"/>
      <c r="J60631" s="192"/>
    </row>
    <row r="60632" spans="9:10" ht="15.75">
      <c r="I60632" s="192"/>
      <c r="J60632" s="192"/>
    </row>
    <row r="60633" spans="9:10" ht="15.75">
      <c r="I60633" s="192"/>
      <c r="J60633" s="192"/>
    </row>
    <row r="60634" spans="9:10" ht="15.75">
      <c r="I60634" s="192"/>
      <c r="J60634" s="192"/>
    </row>
    <row r="60635" spans="9:10" ht="15.75">
      <c r="I60635" s="192"/>
      <c r="J60635" s="192"/>
    </row>
    <row r="60636" spans="9:10" ht="15.75">
      <c r="I60636" s="192"/>
      <c r="J60636" s="192"/>
    </row>
    <row r="60637" spans="9:10" ht="15.75">
      <c r="I60637" s="192"/>
      <c r="J60637" s="192"/>
    </row>
    <row r="60638" spans="9:10" ht="15.75">
      <c r="I60638" s="192"/>
      <c r="J60638" s="192"/>
    </row>
    <row r="60639" spans="9:10" ht="15.75">
      <c r="I60639" s="192"/>
      <c r="J60639" s="192"/>
    </row>
    <row r="60640" spans="9:10" ht="15.75">
      <c r="I60640" s="192"/>
      <c r="J60640" s="192"/>
    </row>
    <row r="60641" spans="9:10" ht="15.75">
      <c r="I60641" s="192"/>
      <c r="J60641" s="192"/>
    </row>
    <row r="60642" spans="9:10" ht="15.75">
      <c r="I60642" s="192"/>
      <c r="J60642" s="192"/>
    </row>
    <row r="60643" spans="9:10" ht="15.75">
      <c r="I60643" s="192"/>
      <c r="J60643" s="192"/>
    </row>
    <row r="60644" spans="9:10" ht="15.75">
      <c r="I60644" s="192"/>
      <c r="J60644" s="192"/>
    </row>
    <row r="60645" spans="9:10" ht="15.75">
      <c r="I60645" s="192"/>
      <c r="J60645" s="192"/>
    </row>
    <row r="60646" spans="9:10" ht="15.75">
      <c r="I60646" s="192"/>
      <c r="J60646" s="192"/>
    </row>
    <row r="60647" spans="9:10" ht="15.75">
      <c r="I60647" s="192"/>
      <c r="J60647" s="192"/>
    </row>
    <row r="60648" spans="9:10" ht="15.75">
      <c r="I60648" s="192"/>
      <c r="J60648" s="192"/>
    </row>
    <row r="60649" spans="9:10" ht="15.75">
      <c r="I60649" s="192"/>
      <c r="J60649" s="192"/>
    </row>
    <row r="60650" spans="9:10" ht="15.75">
      <c r="I60650" s="192"/>
      <c r="J60650" s="192"/>
    </row>
    <row r="60651" spans="9:10" ht="15.75">
      <c r="I60651" s="192"/>
      <c r="J60651" s="192"/>
    </row>
    <row r="60652" spans="9:10" ht="15.75">
      <c r="I60652" s="192"/>
      <c r="J60652" s="192"/>
    </row>
    <row r="60653" spans="9:10" ht="15.75">
      <c r="I60653" s="192"/>
      <c r="J60653" s="192"/>
    </row>
    <row r="60654" spans="9:10" ht="15.75">
      <c r="I60654" s="192"/>
      <c r="J60654" s="192"/>
    </row>
    <row r="60655" spans="9:10" ht="15.75">
      <c r="I60655" s="192"/>
      <c r="J60655" s="192"/>
    </row>
    <row r="60656" spans="9:10" ht="15.75">
      <c r="I60656" s="192"/>
      <c r="J60656" s="192"/>
    </row>
    <row r="60657" spans="9:10" ht="15.75">
      <c r="I60657" s="192"/>
      <c r="J60657" s="192"/>
    </row>
    <row r="60658" spans="9:10" ht="15.75">
      <c r="I60658" s="192"/>
      <c r="J60658" s="192"/>
    </row>
    <row r="60659" spans="9:10" ht="15.75">
      <c r="I60659" s="192"/>
      <c r="J60659" s="192"/>
    </row>
    <row r="60660" spans="9:10" ht="15.75">
      <c r="I60660" s="192"/>
      <c r="J60660" s="192"/>
    </row>
    <row r="60661" spans="9:10" ht="15.75">
      <c r="I60661" s="192"/>
      <c r="J60661" s="192"/>
    </row>
    <row r="60662" spans="9:10" ht="15.75">
      <c r="I60662" s="192"/>
      <c r="J60662" s="192"/>
    </row>
    <row r="60663" spans="9:10" ht="15.75">
      <c r="I60663" s="192"/>
      <c r="J60663" s="192"/>
    </row>
    <row r="60664" spans="9:10" ht="15.75">
      <c r="I60664" s="192"/>
      <c r="J60664" s="192"/>
    </row>
    <row r="60665" spans="9:10" ht="15.75">
      <c r="I60665" s="192"/>
      <c r="J60665" s="192"/>
    </row>
    <row r="60666" spans="9:10" ht="15.75">
      <c r="I60666" s="192"/>
      <c r="J60666" s="192"/>
    </row>
    <row r="60667" spans="9:10" ht="15.75">
      <c r="I60667" s="192"/>
      <c r="J60667" s="192"/>
    </row>
    <row r="60668" spans="9:10" ht="15.75">
      <c r="I60668" s="192"/>
      <c r="J60668" s="192"/>
    </row>
    <row r="60669" spans="9:10" ht="15.75">
      <c r="I60669" s="192"/>
      <c r="J60669" s="192"/>
    </row>
    <row r="60670" spans="9:10" ht="15.75">
      <c r="I60670" s="192"/>
      <c r="J60670" s="192"/>
    </row>
    <row r="60671" spans="9:10" ht="15.75">
      <c r="I60671" s="192"/>
      <c r="J60671" s="192"/>
    </row>
    <row r="60672" spans="9:10" ht="15.75">
      <c r="I60672" s="192"/>
      <c r="J60672" s="192"/>
    </row>
    <row r="60673" spans="9:10" ht="15.75">
      <c r="I60673" s="192"/>
      <c r="J60673" s="192"/>
    </row>
    <row r="60674" spans="9:10" ht="15.75">
      <c r="I60674" s="192"/>
      <c r="J60674" s="192"/>
    </row>
    <row r="60675" spans="9:10" ht="15.75">
      <c r="I60675" s="192"/>
      <c r="J60675" s="192"/>
    </row>
    <row r="60676" spans="9:10" ht="15.75">
      <c r="I60676" s="192"/>
      <c r="J60676" s="192"/>
    </row>
    <row r="60677" spans="9:10" ht="15.75">
      <c r="I60677" s="192"/>
      <c r="J60677" s="192"/>
    </row>
    <row r="60678" spans="9:10" ht="15.75">
      <c r="I60678" s="192"/>
      <c r="J60678" s="192"/>
    </row>
    <row r="60679" spans="9:10" ht="15.75">
      <c r="I60679" s="192"/>
      <c r="J60679" s="192"/>
    </row>
    <row r="60680" spans="9:10" ht="15.75">
      <c r="I60680" s="192"/>
      <c r="J60680" s="192"/>
    </row>
    <row r="60681" spans="9:10" ht="15.75">
      <c r="I60681" s="192"/>
      <c r="J60681" s="192"/>
    </row>
    <row r="60682" spans="9:10" ht="15.75">
      <c r="I60682" s="192"/>
      <c r="J60682" s="192"/>
    </row>
    <row r="60683" spans="9:10" ht="15.75">
      <c r="I60683" s="192"/>
      <c r="J60683" s="192"/>
    </row>
    <row r="60684" spans="9:10" ht="15.75">
      <c r="I60684" s="192"/>
      <c r="J60684" s="192"/>
    </row>
    <row r="60685" spans="9:10" ht="15.75">
      <c r="I60685" s="192"/>
      <c r="J60685" s="192"/>
    </row>
    <row r="60686" spans="9:10" ht="15.75">
      <c r="I60686" s="192"/>
      <c r="J60686" s="192"/>
    </row>
    <row r="60687" spans="9:10" ht="15.75">
      <c r="I60687" s="192"/>
      <c r="J60687" s="192"/>
    </row>
    <row r="60688" spans="9:10" ht="15.75">
      <c r="I60688" s="192"/>
      <c r="J60688" s="192"/>
    </row>
    <row r="60689" spans="9:10" ht="15.75">
      <c r="I60689" s="192"/>
      <c r="J60689" s="192"/>
    </row>
    <row r="60690" spans="9:10" ht="15.75">
      <c r="I60690" s="192"/>
      <c r="J60690" s="192"/>
    </row>
    <row r="60691" spans="9:10" ht="15.75">
      <c r="I60691" s="192"/>
      <c r="J60691" s="192"/>
    </row>
    <row r="60692" spans="9:10" ht="15.75">
      <c r="I60692" s="192"/>
      <c r="J60692" s="192"/>
    </row>
    <row r="60693" spans="9:10" ht="15.75">
      <c r="I60693" s="192"/>
      <c r="J60693" s="192"/>
    </row>
    <row r="60694" spans="9:10" ht="15.75">
      <c r="I60694" s="192"/>
      <c r="J60694" s="192"/>
    </row>
    <row r="60695" spans="9:10" ht="15.75">
      <c r="I60695" s="192"/>
      <c r="J60695" s="192"/>
    </row>
    <row r="60696" spans="9:10" ht="15.75">
      <c r="I60696" s="192"/>
      <c r="J60696" s="192"/>
    </row>
    <row r="60697" spans="9:10" ht="15.75">
      <c r="I60697" s="192"/>
      <c r="J60697" s="192"/>
    </row>
    <row r="60698" spans="9:10" ht="15.75">
      <c r="I60698" s="192"/>
      <c r="J60698" s="192"/>
    </row>
    <row r="60699" spans="9:10" ht="15.75">
      <c r="I60699" s="192"/>
      <c r="J60699" s="192"/>
    </row>
    <row r="60700" spans="9:10" ht="15.75">
      <c r="I60700" s="192"/>
      <c r="J60700" s="192"/>
    </row>
    <row r="60701" spans="9:10" ht="15.75">
      <c r="I60701" s="192"/>
      <c r="J60701" s="192"/>
    </row>
    <row r="60702" spans="9:10" ht="15.75">
      <c r="I60702" s="192"/>
      <c r="J60702" s="192"/>
    </row>
    <row r="60703" spans="9:10" ht="15.75">
      <c r="I60703" s="192"/>
      <c r="J60703" s="192"/>
    </row>
    <row r="60704" spans="9:10" ht="15.75">
      <c r="I60704" s="192"/>
      <c r="J60704" s="192"/>
    </row>
    <row r="60705" spans="9:10" ht="15.75">
      <c r="I60705" s="192"/>
      <c r="J60705" s="192"/>
    </row>
    <row r="60706" spans="9:10" ht="15.75">
      <c r="I60706" s="192"/>
      <c r="J60706" s="192"/>
    </row>
    <row r="60707" spans="9:10" ht="15.75">
      <c r="I60707" s="192"/>
      <c r="J60707" s="192"/>
    </row>
    <row r="60708" spans="9:10" ht="15.75">
      <c r="I60708" s="192"/>
      <c r="J60708" s="192"/>
    </row>
    <row r="60709" spans="9:10" ht="15.75">
      <c r="I60709" s="192"/>
      <c r="J60709" s="192"/>
    </row>
    <row r="60710" spans="9:10" ht="15.75">
      <c r="I60710" s="192"/>
      <c r="J60710" s="192"/>
    </row>
    <row r="60711" spans="9:10" ht="15.75">
      <c r="I60711" s="192"/>
      <c r="J60711" s="192"/>
    </row>
    <row r="60712" spans="9:10" ht="15.75">
      <c r="I60712" s="192"/>
      <c r="J60712" s="192"/>
    </row>
    <row r="60713" spans="9:10" ht="15.75">
      <c r="I60713" s="192"/>
      <c r="J60713" s="192"/>
    </row>
    <row r="60714" spans="9:10" ht="15.75">
      <c r="I60714" s="192"/>
      <c r="J60714" s="192"/>
    </row>
    <row r="60715" spans="9:10" ht="15.75">
      <c r="I60715" s="192"/>
      <c r="J60715" s="192"/>
    </row>
    <row r="60716" spans="9:10" ht="15.75">
      <c r="I60716" s="192"/>
      <c r="J60716" s="192"/>
    </row>
    <row r="60717" spans="9:10" ht="15.75">
      <c r="I60717" s="192"/>
      <c r="J60717" s="192"/>
    </row>
    <row r="60718" spans="9:10" ht="15.75">
      <c r="I60718" s="192"/>
      <c r="J60718" s="192"/>
    </row>
    <row r="60719" spans="9:10" ht="15.75">
      <c r="I60719" s="192"/>
      <c r="J60719" s="192"/>
    </row>
    <row r="60720" spans="9:10" ht="15.75">
      <c r="I60720" s="192"/>
      <c r="J60720" s="192"/>
    </row>
    <row r="60721" spans="9:10" ht="15.75">
      <c r="I60721" s="192"/>
      <c r="J60721" s="192"/>
    </row>
    <row r="60722" spans="9:10" ht="15.75">
      <c r="I60722" s="192"/>
      <c r="J60722" s="192"/>
    </row>
    <row r="60723" spans="9:10" ht="15.75">
      <c r="I60723" s="192"/>
      <c r="J60723" s="192"/>
    </row>
    <row r="60724" spans="9:10" ht="15.75">
      <c r="I60724" s="192"/>
      <c r="J60724" s="192"/>
    </row>
    <row r="60725" spans="9:10" ht="15.75">
      <c r="I60725" s="192"/>
      <c r="J60725" s="192"/>
    </row>
    <row r="60726" spans="9:10" ht="15.75">
      <c r="I60726" s="192"/>
      <c r="J60726" s="192"/>
    </row>
    <row r="60727" spans="9:10" ht="15.75">
      <c r="I60727" s="192"/>
      <c r="J60727" s="192"/>
    </row>
    <row r="60728" spans="9:10" ht="15.75">
      <c r="I60728" s="192"/>
      <c r="J60728" s="192"/>
    </row>
    <row r="60729" spans="9:10" ht="15.75">
      <c r="I60729" s="192"/>
      <c r="J60729" s="192"/>
    </row>
    <row r="60730" spans="9:10" ht="15.75">
      <c r="I60730" s="192"/>
      <c r="J60730" s="192"/>
    </row>
    <row r="60731" spans="9:10" ht="15.75">
      <c r="I60731" s="192"/>
      <c r="J60731" s="192"/>
    </row>
    <row r="60732" spans="9:10" ht="15.75">
      <c r="I60732" s="192"/>
      <c r="J60732" s="192"/>
    </row>
    <row r="60733" spans="9:10" ht="15.75">
      <c r="I60733" s="192"/>
      <c r="J60733" s="192"/>
    </row>
    <row r="60734" spans="9:10" ht="15.75">
      <c r="I60734" s="192"/>
      <c r="J60734" s="192"/>
    </row>
    <row r="60735" spans="9:10" ht="15.75">
      <c r="I60735" s="192"/>
      <c r="J60735" s="192"/>
    </row>
    <row r="60736" spans="9:10" ht="15.75">
      <c r="I60736" s="192"/>
      <c r="J60736" s="192"/>
    </row>
    <row r="60737" spans="9:10" ht="15.75">
      <c r="I60737" s="192"/>
      <c r="J60737" s="192"/>
    </row>
    <row r="60738" spans="9:10" ht="15.75">
      <c r="I60738" s="192"/>
      <c r="J60738" s="192"/>
    </row>
    <row r="60739" spans="9:10" ht="15.75">
      <c r="I60739" s="192"/>
      <c r="J60739" s="192"/>
    </row>
    <row r="60740" spans="9:10" ht="15.75">
      <c r="I60740" s="192"/>
      <c r="J60740" s="192"/>
    </row>
    <row r="60741" spans="9:10" ht="15.75">
      <c r="I60741" s="192"/>
      <c r="J60741" s="192"/>
    </row>
    <row r="60742" spans="9:10" ht="15.75">
      <c r="I60742" s="192"/>
      <c r="J60742" s="192"/>
    </row>
    <row r="60743" spans="9:10" ht="15.75">
      <c r="I60743" s="192"/>
      <c r="J60743" s="192"/>
    </row>
    <row r="60744" spans="9:10" ht="15.75">
      <c r="I60744" s="192"/>
      <c r="J60744" s="192"/>
    </row>
    <row r="60745" spans="9:10" ht="15.75">
      <c r="I60745" s="192"/>
      <c r="J60745" s="192"/>
    </row>
    <row r="60746" spans="9:10" ht="15.75">
      <c r="I60746" s="192"/>
      <c r="J60746" s="192"/>
    </row>
    <row r="60747" spans="9:10" ht="15.75">
      <c r="I60747" s="192"/>
      <c r="J60747" s="192"/>
    </row>
    <row r="60748" spans="9:10" ht="15.75">
      <c r="I60748" s="192"/>
      <c r="J60748" s="192"/>
    </row>
    <row r="60749" spans="9:10" ht="15.75">
      <c r="I60749" s="192"/>
      <c r="J60749" s="192"/>
    </row>
    <row r="60750" spans="9:10" ht="15.75">
      <c r="I60750" s="192"/>
      <c r="J60750" s="192"/>
    </row>
    <row r="60751" spans="9:10" ht="15.75">
      <c r="I60751" s="192"/>
      <c r="J60751" s="192"/>
    </row>
    <row r="60752" spans="9:10" ht="15.75">
      <c r="I60752" s="192"/>
      <c r="J60752" s="192"/>
    </row>
    <row r="60753" spans="9:10" ht="15.75">
      <c r="I60753" s="192"/>
      <c r="J60753" s="192"/>
    </row>
    <row r="60754" spans="9:10" ht="15.75">
      <c r="I60754" s="192"/>
      <c r="J60754" s="192"/>
    </row>
    <row r="60755" spans="9:10" ht="15.75">
      <c r="I60755" s="192"/>
      <c r="J60755" s="192"/>
    </row>
    <row r="60756" spans="9:10" ht="15.75">
      <c r="I60756" s="192"/>
      <c r="J60756" s="192"/>
    </row>
    <row r="60757" spans="9:10" ht="15.75">
      <c r="I60757" s="192"/>
      <c r="J60757" s="192"/>
    </row>
    <row r="60758" spans="9:10" ht="15.75">
      <c r="I60758" s="192"/>
      <c r="J60758" s="192"/>
    </row>
    <row r="60759" spans="9:10" ht="15.75">
      <c r="I60759" s="192"/>
      <c r="J60759" s="192"/>
    </row>
    <row r="60760" spans="9:10" ht="15.75">
      <c r="I60760" s="192"/>
      <c r="J60760" s="192"/>
    </row>
    <row r="60761" spans="9:10" ht="15.75">
      <c r="I60761" s="192"/>
      <c r="J60761" s="192"/>
    </row>
    <row r="60762" spans="9:10" ht="15.75">
      <c r="I60762" s="192"/>
      <c r="J60762" s="192"/>
    </row>
    <row r="60763" spans="9:10" ht="15.75">
      <c r="I60763" s="192"/>
      <c r="J60763" s="192"/>
    </row>
    <row r="60764" spans="9:10" ht="15.75">
      <c r="I60764" s="192"/>
      <c r="J60764" s="192"/>
    </row>
    <row r="60765" spans="9:10" ht="15.75">
      <c r="I60765" s="192"/>
      <c r="J60765" s="192"/>
    </row>
    <row r="60766" spans="9:10" ht="15.75">
      <c r="I60766" s="192"/>
      <c r="J60766" s="192"/>
    </row>
    <row r="60767" spans="9:10" ht="15.75">
      <c r="I60767" s="192"/>
      <c r="J60767" s="192"/>
    </row>
    <row r="60768" spans="9:10" ht="15.75">
      <c r="I60768" s="192"/>
      <c r="J60768" s="192"/>
    </row>
    <row r="60769" spans="9:10" ht="15.75">
      <c r="I60769" s="192"/>
      <c r="J60769" s="192"/>
    </row>
    <row r="60770" spans="9:10" ht="15.75">
      <c r="I60770" s="192"/>
      <c r="J60770" s="192"/>
    </row>
    <row r="60771" spans="9:10" ht="15.75">
      <c r="I60771" s="192"/>
      <c r="J60771" s="192"/>
    </row>
    <row r="60772" spans="9:10" ht="15.75">
      <c r="I60772" s="192"/>
      <c r="J60772" s="192"/>
    </row>
    <row r="60773" spans="9:10" ht="15.75">
      <c r="I60773" s="192"/>
      <c r="J60773" s="192"/>
    </row>
    <row r="60774" spans="9:10" ht="15.75">
      <c r="I60774" s="192"/>
      <c r="J60774" s="192"/>
    </row>
    <row r="60775" spans="9:10" ht="15.75">
      <c r="I60775" s="192"/>
      <c r="J60775" s="192"/>
    </row>
    <row r="60776" spans="9:10" ht="15.75">
      <c r="I60776" s="192"/>
      <c r="J60776" s="192"/>
    </row>
    <row r="60777" spans="9:10" ht="15.75">
      <c r="I60777" s="192"/>
      <c r="J60777" s="192"/>
    </row>
    <row r="60778" spans="9:10" ht="15.75">
      <c r="I60778" s="192"/>
      <c r="J60778" s="192"/>
    </row>
    <row r="60779" spans="9:10" ht="15.75">
      <c r="I60779" s="192"/>
      <c r="J60779" s="192"/>
    </row>
    <row r="60780" spans="9:10" ht="15.75">
      <c r="I60780" s="192"/>
      <c r="J60780" s="192"/>
    </row>
    <row r="60781" spans="9:10" ht="15.75">
      <c r="I60781" s="192"/>
      <c r="J60781" s="192"/>
    </row>
    <row r="60782" spans="9:10" ht="15.75">
      <c r="I60782" s="192"/>
      <c r="J60782" s="192"/>
    </row>
    <row r="60783" spans="9:10" ht="15.75">
      <c r="I60783" s="192"/>
      <c r="J60783" s="192"/>
    </row>
    <row r="60784" spans="9:10" ht="15.75">
      <c r="I60784" s="192"/>
      <c r="J60784" s="192"/>
    </row>
    <row r="60785" spans="9:10" ht="15.75">
      <c r="I60785" s="192"/>
      <c r="J60785" s="192"/>
    </row>
    <row r="60786" spans="9:10" ht="15.75">
      <c r="I60786" s="192"/>
      <c r="J60786" s="192"/>
    </row>
    <row r="60787" spans="9:10" ht="15.75">
      <c r="I60787" s="192"/>
      <c r="J60787" s="192"/>
    </row>
    <row r="60788" spans="9:10" ht="15.75">
      <c r="I60788" s="192"/>
      <c r="J60788" s="192"/>
    </row>
    <row r="60789" spans="9:10" ht="15.75">
      <c r="I60789" s="192"/>
      <c r="J60789" s="192"/>
    </row>
    <row r="60790" spans="9:10" ht="15.75">
      <c r="I60790" s="192"/>
      <c r="J60790" s="192"/>
    </row>
    <row r="60791" spans="9:10" ht="15.75">
      <c r="I60791" s="192"/>
      <c r="J60791" s="192"/>
    </row>
    <row r="60792" spans="9:10" ht="15.75">
      <c r="I60792" s="192"/>
      <c r="J60792" s="192"/>
    </row>
    <row r="60793" spans="9:10" ht="15.75">
      <c r="I60793" s="192"/>
      <c r="J60793" s="192"/>
    </row>
    <row r="60794" spans="9:10" ht="15.75">
      <c r="I60794" s="192"/>
      <c r="J60794" s="192"/>
    </row>
    <row r="60795" spans="9:10" ht="15.75">
      <c r="I60795" s="192"/>
      <c r="J60795" s="192"/>
    </row>
    <row r="60796" spans="9:10" ht="15.75">
      <c r="I60796" s="192"/>
      <c r="J60796" s="192"/>
    </row>
    <row r="60797" spans="9:10" ht="15.75">
      <c r="I60797" s="192"/>
      <c r="J60797" s="192"/>
    </row>
    <row r="60798" spans="9:10" ht="15.75">
      <c r="I60798" s="192"/>
      <c r="J60798" s="192"/>
    </row>
    <row r="60799" spans="9:10" ht="15.75">
      <c r="I60799" s="192"/>
      <c r="J60799" s="192"/>
    </row>
    <row r="60800" spans="9:10" ht="15.75">
      <c r="I60800" s="192"/>
      <c r="J60800" s="192"/>
    </row>
    <row r="60801" spans="9:10" ht="15.75">
      <c r="I60801" s="192"/>
      <c r="J60801" s="192"/>
    </row>
    <row r="60802" spans="9:10" ht="15.75">
      <c r="I60802" s="192"/>
      <c r="J60802" s="192"/>
    </row>
    <row r="60803" spans="9:10" ht="15.75">
      <c r="I60803" s="192"/>
      <c r="J60803" s="192"/>
    </row>
    <row r="60804" spans="9:10" ht="15.75">
      <c r="I60804" s="192"/>
      <c r="J60804" s="192"/>
    </row>
    <row r="60805" spans="9:10" ht="15.75">
      <c r="I60805" s="192"/>
      <c r="J60805" s="192"/>
    </row>
    <row r="60806" spans="9:10" ht="15.75">
      <c r="I60806" s="192"/>
      <c r="J60806" s="192"/>
    </row>
    <row r="60807" spans="9:10" ht="15.75">
      <c r="I60807" s="192"/>
      <c r="J60807" s="192"/>
    </row>
    <row r="60808" spans="9:10" ht="15.75">
      <c r="I60808" s="192"/>
      <c r="J60808" s="192"/>
    </row>
    <row r="60809" spans="9:10" ht="15.75">
      <c r="I60809" s="192"/>
      <c r="J60809" s="192"/>
    </row>
    <row r="60810" spans="9:10" ht="15.75">
      <c r="I60810" s="192"/>
      <c r="J60810" s="192"/>
    </row>
    <row r="60811" spans="9:10" ht="15.75">
      <c r="I60811" s="192"/>
      <c r="J60811" s="192"/>
    </row>
    <row r="60812" spans="9:10" ht="15.75">
      <c r="I60812" s="192"/>
      <c r="J60812" s="192"/>
    </row>
    <row r="60813" spans="9:10" ht="15.75">
      <c r="I60813" s="192"/>
      <c r="J60813" s="192"/>
    </row>
    <row r="60814" spans="9:10" ht="15.75">
      <c r="I60814" s="192"/>
      <c r="J60814" s="192"/>
    </row>
    <row r="60815" spans="9:10" ht="15.75">
      <c r="I60815" s="192"/>
      <c r="J60815" s="192"/>
    </row>
    <row r="60816" spans="9:10" ht="15.75">
      <c r="I60816" s="192"/>
      <c r="J60816" s="192"/>
    </row>
    <row r="60817" spans="9:10" ht="15.75">
      <c r="I60817" s="192"/>
      <c r="J60817" s="192"/>
    </row>
    <row r="60818" spans="9:10" ht="15.75">
      <c r="I60818" s="192"/>
      <c r="J60818" s="192"/>
    </row>
    <row r="60819" spans="9:10" ht="15.75">
      <c r="I60819" s="192"/>
      <c r="J60819" s="192"/>
    </row>
    <row r="60820" spans="9:10" ht="15.75">
      <c r="I60820" s="192"/>
      <c r="J60820" s="192"/>
    </row>
    <row r="60821" spans="9:10" ht="15.75">
      <c r="I60821" s="192"/>
      <c r="J60821" s="192"/>
    </row>
    <row r="60822" spans="9:10" ht="15.75">
      <c r="I60822" s="192"/>
      <c r="J60822" s="192"/>
    </row>
    <row r="60823" spans="9:10" ht="15.75">
      <c r="I60823" s="192"/>
      <c r="J60823" s="192"/>
    </row>
    <row r="60824" spans="9:10" ht="15.75">
      <c r="I60824" s="192"/>
      <c r="J60824" s="192"/>
    </row>
    <row r="60825" spans="9:10" ht="15.75">
      <c r="I60825" s="192"/>
      <c r="J60825" s="192"/>
    </row>
    <row r="60826" spans="9:10" ht="15.75">
      <c r="I60826" s="192"/>
      <c r="J60826" s="192"/>
    </row>
    <row r="60827" spans="9:10" ht="15.75">
      <c r="I60827" s="192"/>
      <c r="J60827" s="192"/>
    </row>
    <row r="60828" spans="9:10" ht="15.75">
      <c r="I60828" s="192"/>
      <c r="J60828" s="192"/>
    </row>
    <row r="60829" spans="9:10" ht="15.75">
      <c r="I60829" s="192"/>
      <c r="J60829" s="192"/>
    </row>
    <row r="60830" spans="9:10" ht="15.75">
      <c r="I60830" s="192"/>
      <c r="J60830" s="192"/>
    </row>
    <row r="60831" spans="9:10" ht="15.75">
      <c r="I60831" s="192"/>
      <c r="J60831" s="192"/>
    </row>
    <row r="60832" spans="9:10" ht="15.75">
      <c r="I60832" s="192"/>
      <c r="J60832" s="192"/>
    </row>
    <row r="60833" spans="9:10" ht="15.75">
      <c r="I60833" s="192"/>
      <c r="J60833" s="192"/>
    </row>
    <row r="60834" spans="9:10" ht="15.75">
      <c r="I60834" s="192"/>
      <c r="J60834" s="192"/>
    </row>
    <row r="60835" spans="9:10" ht="15.75">
      <c r="I60835" s="192"/>
      <c r="J60835" s="192"/>
    </row>
    <row r="60836" spans="9:10" ht="15.75">
      <c r="I60836" s="192"/>
      <c r="J60836" s="192"/>
    </row>
    <row r="60837" spans="9:10" ht="15.75">
      <c r="I60837" s="192"/>
      <c r="J60837" s="192"/>
    </row>
    <row r="60838" spans="9:10" ht="15.75">
      <c r="I60838" s="192"/>
      <c r="J60838" s="192"/>
    </row>
    <row r="60839" spans="9:10" ht="15.75">
      <c r="I60839" s="192"/>
      <c r="J60839" s="192"/>
    </row>
    <row r="60840" spans="9:10" ht="15.75">
      <c r="I60840" s="192"/>
      <c r="J60840" s="192"/>
    </row>
    <row r="60841" spans="9:10" ht="15.75">
      <c r="I60841" s="192"/>
      <c r="J60841" s="192"/>
    </row>
    <row r="60842" spans="9:10" ht="15.75">
      <c r="I60842" s="192"/>
      <c r="J60842" s="192"/>
    </row>
    <row r="60843" spans="9:10" ht="15.75">
      <c r="I60843" s="192"/>
      <c r="J60843" s="192"/>
    </row>
    <row r="60844" spans="9:10" ht="15.75">
      <c r="I60844" s="192"/>
      <c r="J60844" s="192"/>
    </row>
    <row r="60845" spans="9:10" ht="15.75">
      <c r="I60845" s="192"/>
      <c r="J60845" s="192"/>
    </row>
    <row r="60846" spans="9:10" ht="15.75">
      <c r="I60846" s="192"/>
      <c r="J60846" s="192"/>
    </row>
    <row r="60847" spans="9:10" ht="15.75">
      <c r="I60847" s="192"/>
      <c r="J60847" s="192"/>
    </row>
    <row r="60848" spans="9:10" ht="15.75">
      <c r="I60848" s="192"/>
      <c r="J60848" s="192"/>
    </row>
    <row r="60849" spans="9:10" ht="15.75">
      <c r="I60849" s="192"/>
      <c r="J60849" s="192"/>
    </row>
    <row r="60850" spans="9:10" ht="15.75">
      <c r="I60850" s="192"/>
      <c r="J60850" s="192"/>
    </row>
    <row r="60851" spans="9:10" ht="15.75">
      <c r="I60851" s="192"/>
      <c r="J60851" s="192"/>
    </row>
    <row r="60852" spans="9:10" ht="15.75">
      <c r="I60852" s="192"/>
      <c r="J60852" s="192"/>
    </row>
    <row r="60853" spans="9:10" ht="15.75">
      <c r="I60853" s="192"/>
      <c r="J60853" s="192"/>
    </row>
    <row r="60854" spans="9:10" ht="15.75">
      <c r="I60854" s="192"/>
      <c r="J60854" s="192"/>
    </row>
    <row r="60855" spans="9:10" ht="15.75">
      <c r="I60855" s="192"/>
      <c r="J60855" s="192"/>
    </row>
    <row r="60856" spans="9:10" ht="15.75">
      <c r="I60856" s="192"/>
      <c r="J60856" s="192"/>
    </row>
    <row r="60857" spans="9:10" ht="15.75">
      <c r="I60857" s="192"/>
      <c r="J60857" s="192"/>
    </row>
    <row r="60858" spans="9:10" ht="15.75">
      <c r="I60858" s="192"/>
      <c r="J60858" s="192"/>
    </row>
    <row r="60859" spans="9:10" ht="15.75">
      <c r="I60859" s="192"/>
      <c r="J60859" s="192"/>
    </row>
    <row r="60860" spans="9:10" ht="15.75">
      <c r="I60860" s="192"/>
      <c r="J60860" s="192"/>
    </row>
    <row r="60861" spans="9:10" ht="15.75">
      <c r="I60861" s="192"/>
      <c r="J60861" s="192"/>
    </row>
    <row r="60862" spans="9:10" ht="15.75">
      <c r="I60862" s="192"/>
      <c r="J60862" s="192"/>
    </row>
    <row r="60863" spans="9:10" ht="15.75">
      <c r="I60863" s="192"/>
      <c r="J60863" s="192"/>
    </row>
    <row r="60864" spans="9:10" ht="15.75">
      <c r="I60864" s="192"/>
      <c r="J60864" s="192"/>
    </row>
    <row r="60865" spans="9:10" ht="15.75">
      <c r="I60865" s="192"/>
      <c r="J60865" s="192"/>
    </row>
    <row r="60866" spans="9:10" ht="15.75">
      <c r="I60866" s="192"/>
      <c r="J60866" s="192"/>
    </row>
    <row r="60867" spans="9:10" ht="15.75">
      <c r="I60867" s="192"/>
      <c r="J60867" s="192"/>
    </row>
    <row r="60868" spans="9:10" ht="15.75">
      <c r="I60868" s="192"/>
      <c r="J60868" s="192"/>
    </row>
    <row r="60869" spans="9:10" ht="15.75">
      <c r="I60869" s="192"/>
      <c r="J60869" s="192"/>
    </row>
    <row r="60870" spans="9:10" ht="15.75">
      <c r="I60870" s="192"/>
      <c r="J60870" s="192"/>
    </row>
    <row r="60871" spans="9:10" ht="15.75">
      <c r="I60871" s="192"/>
      <c r="J60871" s="192"/>
    </row>
    <row r="60872" spans="9:10" ht="15.75">
      <c r="I60872" s="192"/>
      <c r="J60872" s="192"/>
    </row>
    <row r="60873" spans="9:10" ht="15.75">
      <c r="I60873" s="192"/>
      <c r="J60873" s="192"/>
    </row>
    <row r="60874" spans="9:10" ht="15.75">
      <c r="I60874" s="192"/>
      <c r="J60874" s="192"/>
    </row>
    <row r="60875" spans="9:10" ht="15.75">
      <c r="I60875" s="192"/>
      <c r="J60875" s="192"/>
    </row>
    <row r="60876" spans="9:10" ht="15.75">
      <c r="I60876" s="192"/>
      <c r="J60876" s="192"/>
    </row>
    <row r="60877" spans="9:10" ht="15.75">
      <c r="I60877" s="192"/>
      <c r="J60877" s="192"/>
    </row>
    <row r="60878" spans="9:10" ht="15.75">
      <c r="I60878" s="192"/>
      <c r="J60878" s="192"/>
    </row>
    <row r="60879" spans="9:10" ht="15.75">
      <c r="I60879" s="192"/>
      <c r="J60879" s="192"/>
    </row>
    <row r="60880" spans="9:10" ht="15.75">
      <c r="I60880" s="192"/>
      <c r="J60880" s="192"/>
    </row>
    <row r="60881" spans="9:10" ht="15.75">
      <c r="I60881" s="192"/>
      <c r="J60881" s="192"/>
    </row>
    <row r="60882" spans="9:10" ht="15.75">
      <c r="I60882" s="192"/>
      <c r="J60882" s="192"/>
    </row>
    <row r="60883" spans="9:10" ht="15.75">
      <c r="I60883" s="192"/>
      <c r="J60883" s="192"/>
    </row>
    <row r="60884" spans="9:10" ht="15.75">
      <c r="I60884" s="192"/>
      <c r="J60884" s="192"/>
    </row>
    <row r="60885" spans="9:10" ht="15.75">
      <c r="I60885" s="192"/>
      <c r="J60885" s="192"/>
    </row>
    <row r="60886" spans="9:10" ht="15.75">
      <c r="I60886" s="192"/>
      <c r="J60886" s="192"/>
    </row>
    <row r="60887" spans="9:10" ht="15.75">
      <c r="I60887" s="192"/>
      <c r="J60887" s="192"/>
    </row>
    <row r="60888" spans="9:10" ht="15.75">
      <c r="I60888" s="192"/>
      <c r="J60888" s="192"/>
    </row>
    <row r="60889" spans="9:10" ht="15.75">
      <c r="I60889" s="192"/>
      <c r="J60889" s="192"/>
    </row>
    <row r="60890" spans="9:10" ht="15.75">
      <c r="I60890" s="192"/>
      <c r="J60890" s="192"/>
    </row>
    <row r="60891" spans="9:10" ht="15.75">
      <c r="I60891" s="192"/>
      <c r="J60891" s="192"/>
    </row>
    <row r="60892" spans="9:10" ht="15.75">
      <c r="I60892" s="192"/>
      <c r="J60892" s="192"/>
    </row>
    <row r="60893" spans="9:10" ht="15.75">
      <c r="I60893" s="192"/>
      <c r="J60893" s="192"/>
    </row>
    <row r="60894" spans="9:10" ht="15.75">
      <c r="I60894" s="192"/>
      <c r="J60894" s="192"/>
    </row>
    <row r="60895" spans="9:10" ht="15.75">
      <c r="I60895" s="192"/>
      <c r="J60895" s="192"/>
    </row>
    <row r="60896" spans="9:10" ht="15.75">
      <c r="I60896" s="192"/>
      <c r="J60896" s="192"/>
    </row>
    <row r="60897" spans="9:10" ht="15.75">
      <c r="I60897" s="192"/>
      <c r="J60897" s="192"/>
    </row>
    <row r="60898" spans="9:10" ht="15.75">
      <c r="I60898" s="192"/>
      <c r="J60898" s="192"/>
    </row>
    <row r="60899" spans="9:10" ht="15.75">
      <c r="I60899" s="192"/>
      <c r="J60899" s="192"/>
    </row>
    <row r="60900" spans="9:10" ht="15.75">
      <c r="I60900" s="192"/>
      <c r="J60900" s="192"/>
    </row>
    <row r="60901" spans="9:10" ht="15.75">
      <c r="I60901" s="192"/>
      <c r="J60901" s="192"/>
    </row>
    <row r="60902" spans="9:10" ht="15.75">
      <c r="I60902" s="192"/>
      <c r="J60902" s="192"/>
    </row>
    <row r="60903" spans="9:10" ht="15.75">
      <c r="I60903" s="192"/>
      <c r="J60903" s="192"/>
    </row>
    <row r="60904" spans="9:10" ht="15.75">
      <c r="I60904" s="192"/>
      <c r="J60904" s="192"/>
    </row>
    <row r="60905" spans="9:10" ht="15.75">
      <c r="I60905" s="192"/>
      <c r="J60905" s="192"/>
    </row>
    <row r="60906" spans="9:10" ht="15.75">
      <c r="I60906" s="192"/>
      <c r="J60906" s="192"/>
    </row>
    <row r="60907" spans="9:10" ht="15.75">
      <c r="I60907" s="192"/>
      <c r="J60907" s="192"/>
    </row>
    <row r="60908" spans="9:10" ht="15.75">
      <c r="I60908" s="192"/>
      <c r="J60908" s="192"/>
    </row>
    <row r="60909" spans="9:10" ht="15.75">
      <c r="I60909" s="192"/>
      <c r="J60909" s="192"/>
    </row>
    <row r="60910" spans="9:10" ht="15.75">
      <c r="I60910" s="192"/>
      <c r="J60910" s="192"/>
    </row>
    <row r="60911" spans="9:10" ht="15.75">
      <c r="I60911" s="192"/>
      <c r="J60911" s="192"/>
    </row>
    <row r="60912" spans="9:10" ht="15.75">
      <c r="I60912" s="192"/>
      <c r="J60912" s="192"/>
    </row>
    <row r="60913" spans="9:10" ht="15.75">
      <c r="I60913" s="192"/>
      <c r="J60913" s="192"/>
    </row>
    <row r="60914" spans="9:10" ht="15.75">
      <c r="I60914" s="192"/>
      <c r="J60914" s="192"/>
    </row>
    <row r="60915" spans="9:10" ht="15.75">
      <c r="I60915" s="192"/>
      <c r="J60915" s="192"/>
    </row>
    <row r="60916" spans="9:10" ht="15.75">
      <c r="I60916" s="192"/>
      <c r="J60916" s="192"/>
    </row>
    <row r="60917" spans="9:10" ht="15.75">
      <c r="I60917" s="192"/>
      <c r="J60917" s="192"/>
    </row>
    <row r="60918" spans="9:10" ht="15.75">
      <c r="I60918" s="192"/>
      <c r="J60918" s="192"/>
    </row>
    <row r="60919" spans="9:10" ht="15.75">
      <c r="I60919" s="192"/>
      <c r="J60919" s="192"/>
    </row>
    <row r="60920" spans="9:10" ht="15.75">
      <c r="I60920" s="192"/>
      <c r="J60920" s="192"/>
    </row>
    <row r="60921" spans="9:10" ht="15.75">
      <c r="I60921" s="192"/>
      <c r="J60921" s="192"/>
    </row>
    <row r="60922" spans="9:10" ht="15.75">
      <c r="I60922" s="192"/>
      <c r="J60922" s="192"/>
    </row>
    <row r="60923" spans="9:10" ht="15.75">
      <c r="I60923" s="192"/>
      <c r="J60923" s="192"/>
    </row>
    <row r="60924" spans="9:10" ht="15.75">
      <c r="I60924" s="192"/>
      <c r="J60924" s="192"/>
    </row>
    <row r="60925" spans="9:10" ht="15.75">
      <c r="I60925" s="192"/>
      <c r="J60925" s="192"/>
    </row>
    <row r="60926" spans="9:10" ht="15.75">
      <c r="I60926" s="192"/>
      <c r="J60926" s="192"/>
    </row>
    <row r="60927" spans="9:10" ht="15.75">
      <c r="I60927" s="192"/>
      <c r="J60927" s="192"/>
    </row>
    <row r="60928" spans="9:10" ht="15.75">
      <c r="I60928" s="192"/>
      <c r="J60928" s="192"/>
    </row>
    <row r="60929" spans="9:10" ht="15.75">
      <c r="I60929" s="192"/>
      <c r="J60929" s="192"/>
    </row>
    <row r="60930" spans="9:10" ht="15.75">
      <c r="I60930" s="192"/>
      <c r="J60930" s="192"/>
    </row>
    <row r="60931" spans="9:10" ht="15.75">
      <c r="I60931" s="192"/>
      <c r="J60931" s="192"/>
    </row>
    <row r="60932" spans="9:10" ht="15.75">
      <c r="I60932" s="192"/>
      <c r="J60932" s="192"/>
    </row>
    <row r="60933" spans="9:10" ht="15.75">
      <c r="I60933" s="192"/>
      <c r="J60933" s="192"/>
    </row>
    <row r="60934" spans="9:10" ht="15.75">
      <c r="I60934" s="192"/>
      <c r="J60934" s="192"/>
    </row>
    <row r="60935" spans="9:10" ht="15.75">
      <c r="I60935" s="192"/>
      <c r="J60935" s="192"/>
    </row>
    <row r="60936" spans="9:10" ht="15.75">
      <c r="I60936" s="192"/>
      <c r="J60936" s="192"/>
    </row>
    <row r="60937" spans="9:10" ht="15.75">
      <c r="I60937" s="192"/>
      <c r="J60937" s="192"/>
    </row>
    <row r="60938" spans="9:10" ht="15.75">
      <c r="I60938" s="192"/>
      <c r="J60938" s="192"/>
    </row>
    <row r="60939" spans="9:10" ht="15.75">
      <c r="I60939" s="192"/>
      <c r="J60939" s="192"/>
    </row>
    <row r="60940" spans="9:10" ht="15.75">
      <c r="I60940" s="192"/>
      <c r="J60940" s="192"/>
    </row>
    <row r="60941" spans="9:10" ht="15.75">
      <c r="I60941" s="192"/>
      <c r="J60941" s="192"/>
    </row>
    <row r="60942" spans="9:10" ht="15.75">
      <c r="I60942" s="192"/>
      <c r="J60942" s="192"/>
    </row>
    <row r="60943" spans="9:10" ht="15.75">
      <c r="I60943" s="192"/>
      <c r="J60943" s="192"/>
    </row>
    <row r="60944" spans="9:10" ht="15.75">
      <c r="I60944" s="192"/>
      <c r="J60944" s="192"/>
    </row>
    <row r="60945" spans="9:10" ht="15.75">
      <c r="I60945" s="192"/>
      <c r="J60945" s="192"/>
    </row>
    <row r="60946" spans="9:10" ht="15.75">
      <c r="I60946" s="192"/>
      <c r="J60946" s="192"/>
    </row>
    <row r="60947" spans="9:10" ht="15.75">
      <c r="I60947" s="192"/>
      <c r="J60947" s="192"/>
    </row>
    <row r="60948" spans="9:10" ht="15.75">
      <c r="I60948" s="192"/>
      <c r="J60948" s="192"/>
    </row>
    <row r="60949" spans="9:10" ht="15.75">
      <c r="I60949" s="192"/>
      <c r="J60949" s="192"/>
    </row>
    <row r="60950" spans="9:10" ht="15.75">
      <c r="I60950" s="192"/>
      <c r="J60950" s="192"/>
    </row>
    <row r="60951" spans="9:10" ht="15.75">
      <c r="I60951" s="192"/>
      <c r="J60951" s="192"/>
    </row>
    <row r="60952" spans="9:10" ht="15.75">
      <c r="I60952" s="192"/>
      <c r="J60952" s="192"/>
    </row>
    <row r="60953" spans="9:10" ht="15.75">
      <c r="I60953" s="192"/>
      <c r="J60953" s="192"/>
    </row>
    <row r="60954" spans="9:10" ht="15.75">
      <c r="I60954" s="192"/>
      <c r="J60954" s="192"/>
    </row>
    <row r="60955" spans="9:10" ht="15.75">
      <c r="I60955" s="192"/>
      <c r="J60955" s="192"/>
    </row>
    <row r="60956" spans="9:10" ht="15.75">
      <c r="I60956" s="192"/>
      <c r="J60956" s="192"/>
    </row>
    <row r="60957" spans="9:10" ht="15.75">
      <c r="I60957" s="192"/>
      <c r="J60957" s="192"/>
    </row>
    <row r="60958" spans="9:10" ht="15.75">
      <c r="I60958" s="192"/>
      <c r="J60958" s="192"/>
    </row>
    <row r="60959" spans="9:10" ht="15.75">
      <c r="I60959" s="192"/>
      <c r="J60959" s="192"/>
    </row>
    <row r="60960" spans="9:10" ht="15.75">
      <c r="I60960" s="192"/>
      <c r="J60960" s="192"/>
    </row>
    <row r="60961" spans="9:10" ht="15.75">
      <c r="I60961" s="192"/>
      <c r="J60961" s="192"/>
    </row>
    <row r="60962" spans="9:10" ht="15.75">
      <c r="I60962" s="192"/>
      <c r="J60962" s="192"/>
    </row>
    <row r="60963" spans="9:10" ht="15.75">
      <c r="I60963" s="192"/>
      <c r="J60963" s="192"/>
    </row>
    <row r="60964" spans="9:10" ht="15.75">
      <c r="I60964" s="192"/>
      <c r="J60964" s="192"/>
    </row>
    <row r="60965" spans="9:10" ht="15.75">
      <c r="I60965" s="192"/>
      <c r="J60965" s="192"/>
    </row>
    <row r="60966" spans="9:10" ht="15.75">
      <c r="I60966" s="192"/>
      <c r="J60966" s="192"/>
    </row>
    <row r="60967" spans="9:10" ht="15.75">
      <c r="I60967" s="192"/>
      <c r="J60967" s="192"/>
    </row>
    <row r="60968" spans="9:10" ht="15.75">
      <c r="I60968" s="192"/>
      <c r="J60968" s="192"/>
    </row>
    <row r="60969" spans="9:10" ht="15.75">
      <c r="I60969" s="192"/>
      <c r="J60969" s="192"/>
    </row>
    <row r="60970" spans="9:10" ht="15.75">
      <c r="I60970" s="192"/>
      <c r="J60970" s="192"/>
    </row>
    <row r="60971" spans="9:10" ht="15.75">
      <c r="I60971" s="192"/>
      <c r="J60971" s="192"/>
    </row>
    <row r="60972" spans="9:10" ht="15.75">
      <c r="I60972" s="192"/>
      <c r="J60972" s="192"/>
    </row>
    <row r="60973" spans="9:10" ht="15.75">
      <c r="I60973" s="192"/>
      <c r="J60973" s="192"/>
    </row>
    <row r="60974" spans="9:10" ht="15.75">
      <c r="I60974" s="192"/>
      <c r="J60974" s="192"/>
    </row>
    <row r="60975" spans="9:10" ht="15.75">
      <c r="I60975" s="192"/>
      <c r="J60975" s="192"/>
    </row>
    <row r="60976" spans="9:10" ht="15.75">
      <c r="I60976" s="192"/>
      <c r="J60976" s="192"/>
    </row>
    <row r="60977" spans="9:10" ht="15.75">
      <c r="I60977" s="192"/>
      <c r="J60977" s="192"/>
    </row>
    <row r="60978" spans="9:10" ht="15.75">
      <c r="I60978" s="192"/>
      <c r="J60978" s="192"/>
    </row>
    <row r="60979" spans="9:10" ht="15.75">
      <c r="I60979" s="192"/>
      <c r="J60979" s="192"/>
    </row>
    <row r="60980" spans="9:10" ht="15.75">
      <c r="I60980" s="192"/>
      <c r="J60980" s="192"/>
    </row>
    <row r="60981" spans="9:10" ht="15.75">
      <c r="I60981" s="192"/>
      <c r="J60981" s="192"/>
    </row>
    <row r="60982" spans="9:10" ht="15.75">
      <c r="I60982" s="192"/>
      <c r="J60982" s="192"/>
    </row>
    <row r="60983" spans="9:10" ht="15.75">
      <c r="I60983" s="192"/>
      <c r="J60983" s="192"/>
    </row>
    <row r="60984" spans="9:10" ht="15.75">
      <c r="I60984" s="192"/>
      <c r="J60984" s="192"/>
    </row>
    <row r="60985" spans="9:10" ht="15.75">
      <c r="I60985" s="192"/>
      <c r="J60985" s="192"/>
    </row>
    <row r="60986" spans="9:10" ht="15.75">
      <c r="I60986" s="192"/>
      <c r="J60986" s="192"/>
    </row>
    <row r="60987" spans="9:10" ht="15.75">
      <c r="I60987" s="192"/>
      <c r="J60987" s="192"/>
    </row>
    <row r="60988" spans="9:10" ht="15.75">
      <c r="I60988" s="192"/>
      <c r="J60988" s="192"/>
    </row>
    <row r="60989" spans="9:10" ht="15.75">
      <c r="I60989" s="192"/>
      <c r="J60989" s="192"/>
    </row>
    <row r="60990" spans="9:10" ht="15.75">
      <c r="I60990" s="192"/>
      <c r="J60990" s="192"/>
    </row>
    <row r="60991" spans="9:10" ht="15.75">
      <c r="I60991" s="192"/>
      <c r="J60991" s="192"/>
    </row>
    <row r="60992" spans="9:10" ht="15.75">
      <c r="I60992" s="192"/>
      <c r="J60992" s="192"/>
    </row>
    <row r="60993" spans="9:10" ht="15.75">
      <c r="I60993" s="192"/>
      <c r="J60993" s="192"/>
    </row>
    <row r="60994" spans="9:10" ht="15.75">
      <c r="I60994" s="192"/>
      <c r="J60994" s="192"/>
    </row>
    <row r="60995" spans="9:10" ht="15.75">
      <c r="I60995" s="192"/>
      <c r="J60995" s="192"/>
    </row>
    <row r="60996" spans="9:10" ht="15.75">
      <c r="I60996" s="192"/>
      <c r="J60996" s="192"/>
    </row>
    <row r="60997" spans="9:10" ht="15.75">
      <c r="I60997" s="192"/>
      <c r="J60997" s="192"/>
    </row>
    <row r="60998" spans="9:10" ht="15.75">
      <c r="I60998" s="192"/>
      <c r="J60998" s="192"/>
    </row>
    <row r="60999" spans="9:10" ht="15.75">
      <c r="I60999" s="192"/>
      <c r="J60999" s="192"/>
    </row>
    <row r="61000" spans="9:10" ht="15.75">
      <c r="I61000" s="192"/>
      <c r="J61000" s="192"/>
    </row>
    <row r="61001" spans="9:10" ht="15.75">
      <c r="I61001" s="192"/>
      <c r="J61001" s="192"/>
    </row>
    <row r="61002" spans="9:10" ht="15.75">
      <c r="I61002" s="192"/>
      <c r="J61002" s="192"/>
    </row>
    <row r="61003" spans="9:10" ht="15.75">
      <c r="I61003" s="192"/>
      <c r="J61003" s="192"/>
    </row>
    <row r="61004" spans="9:10" ht="15.75">
      <c r="I61004" s="192"/>
      <c r="J61004" s="192"/>
    </row>
    <row r="61005" spans="9:10" ht="15.75">
      <c r="I61005" s="192"/>
      <c r="J61005" s="192"/>
    </row>
    <row r="61006" spans="9:10" ht="15.75">
      <c r="I61006" s="192"/>
      <c r="J61006" s="192"/>
    </row>
    <row r="61007" spans="9:10" ht="15.75">
      <c r="I61007" s="192"/>
      <c r="J61007" s="192"/>
    </row>
    <row r="61008" spans="9:10" ht="15.75">
      <c r="I61008" s="192"/>
      <c r="J61008" s="192"/>
    </row>
    <row r="61009" spans="9:10" ht="15.75">
      <c r="I61009" s="192"/>
      <c r="J61009" s="192"/>
    </row>
    <row r="61010" spans="9:10" ht="15.75">
      <c r="I61010" s="192"/>
      <c r="J61010" s="192"/>
    </row>
    <row r="61011" spans="9:10" ht="15.75">
      <c r="I61011" s="192"/>
      <c r="J61011" s="192"/>
    </row>
    <row r="61012" spans="9:10" ht="15.75">
      <c r="I61012" s="192"/>
      <c r="J61012" s="192"/>
    </row>
    <row r="61013" spans="9:10" ht="15.75">
      <c r="I61013" s="192"/>
      <c r="J61013" s="192"/>
    </row>
    <row r="61014" spans="9:10" ht="15.75">
      <c r="I61014" s="192"/>
      <c r="J61014" s="192"/>
    </row>
    <row r="61015" spans="9:10" ht="15.75">
      <c r="I61015" s="192"/>
      <c r="J61015" s="192"/>
    </row>
    <row r="61016" spans="9:10" ht="15.75">
      <c r="I61016" s="192"/>
      <c r="J61016" s="192"/>
    </row>
    <row r="61017" spans="9:10" ht="15.75">
      <c r="I61017" s="192"/>
      <c r="J61017" s="192"/>
    </row>
    <row r="61018" spans="9:10" ht="15.75">
      <c r="I61018" s="192"/>
      <c r="J61018" s="192"/>
    </row>
    <row r="61019" spans="9:10" ht="15.75">
      <c r="I61019" s="192"/>
      <c r="J61019" s="192"/>
    </row>
    <row r="61020" spans="9:10" ht="15.75">
      <c r="I61020" s="192"/>
      <c r="J61020" s="192"/>
    </row>
    <row r="61021" spans="9:10" ht="15.75">
      <c r="I61021" s="192"/>
      <c r="J61021" s="192"/>
    </row>
    <row r="61022" spans="9:10" ht="15.75">
      <c r="I61022" s="192"/>
      <c r="J61022" s="192"/>
    </row>
    <row r="61023" spans="9:10" ht="15.75">
      <c r="I61023" s="192"/>
      <c r="J61023" s="192"/>
    </row>
    <row r="61024" spans="9:10" ht="15.75">
      <c r="I61024" s="192"/>
      <c r="J61024" s="192"/>
    </row>
    <row r="61025" spans="9:10" ht="15.75">
      <c r="I61025" s="192"/>
      <c r="J61025" s="192"/>
    </row>
    <row r="61026" spans="9:10" ht="15.75">
      <c r="I61026" s="192"/>
      <c r="J61026" s="192"/>
    </row>
    <row r="61027" spans="9:10" ht="15.75">
      <c r="I61027" s="192"/>
      <c r="J61027" s="192"/>
    </row>
    <row r="61028" spans="9:10" ht="15.75">
      <c r="I61028" s="192"/>
      <c r="J61028" s="192"/>
    </row>
    <row r="61029" spans="9:10" ht="15.75">
      <c r="I61029" s="192"/>
      <c r="J61029" s="192"/>
    </row>
    <row r="61030" spans="9:10" ht="15.75">
      <c r="I61030" s="192"/>
      <c r="J61030" s="192"/>
    </row>
    <row r="61031" spans="9:10" ht="15.75">
      <c r="I61031" s="192"/>
      <c r="J61031" s="192"/>
    </row>
    <row r="61032" spans="9:10" ht="15.75">
      <c r="I61032" s="192"/>
      <c r="J61032" s="192"/>
    </row>
    <row r="61033" spans="9:10" ht="15.75">
      <c r="I61033" s="192"/>
      <c r="J61033" s="192"/>
    </row>
    <row r="61034" spans="9:10" ht="15.75">
      <c r="I61034" s="192"/>
      <c r="J61034" s="192"/>
    </row>
    <row r="61035" spans="9:10" ht="15.75">
      <c r="I61035" s="192"/>
      <c r="J61035" s="192"/>
    </row>
    <row r="61036" spans="9:10" ht="15.75">
      <c r="I61036" s="192"/>
      <c r="J61036" s="192"/>
    </row>
    <row r="61037" spans="9:10" ht="15.75">
      <c r="I61037" s="192"/>
      <c r="J61037" s="192"/>
    </row>
    <row r="61038" spans="9:10" ht="15.75">
      <c r="I61038" s="192"/>
      <c r="J61038" s="192"/>
    </row>
    <row r="61039" spans="9:10" ht="15.75">
      <c r="I61039" s="192"/>
      <c r="J61039" s="192"/>
    </row>
    <row r="61040" spans="9:10" ht="15.75">
      <c r="I61040" s="192"/>
      <c r="J61040" s="192"/>
    </row>
    <row r="61041" spans="9:10" ht="15.75">
      <c r="I61041" s="192"/>
      <c r="J61041" s="192"/>
    </row>
    <row r="61042" spans="9:10" ht="15.75">
      <c r="I61042" s="192"/>
      <c r="J61042" s="192"/>
    </row>
    <row r="61043" spans="9:10" ht="15.75">
      <c r="I61043" s="192"/>
      <c r="J61043" s="192"/>
    </row>
    <row r="61044" spans="9:10" ht="15.75">
      <c r="I61044" s="192"/>
      <c r="J61044" s="192"/>
    </row>
    <row r="61045" spans="9:10" ht="15.75">
      <c r="I61045" s="192"/>
      <c r="J61045" s="192"/>
    </row>
    <row r="61046" spans="9:10" ht="15.75">
      <c r="I61046" s="192"/>
      <c r="J61046" s="192"/>
    </row>
    <row r="61047" spans="9:10" ht="15.75">
      <c r="I61047" s="192"/>
      <c r="J61047" s="192"/>
    </row>
    <row r="61048" spans="9:10" ht="15.75">
      <c r="I61048" s="192"/>
      <c r="J61048" s="192"/>
    </row>
    <row r="61049" spans="9:10" ht="15.75">
      <c r="I61049" s="192"/>
      <c r="J61049" s="192"/>
    </row>
    <row r="61050" spans="9:10" ht="15.75">
      <c r="I61050" s="192"/>
      <c r="J61050" s="192"/>
    </row>
    <row r="61051" spans="9:10" ht="15.75">
      <c r="I61051" s="192"/>
      <c r="J61051" s="192"/>
    </row>
    <row r="61052" spans="9:10" ht="15.75">
      <c r="I61052" s="192"/>
      <c r="J61052" s="192"/>
    </row>
    <row r="61053" spans="9:10" ht="15.75">
      <c r="I61053" s="192"/>
      <c r="J61053" s="192"/>
    </row>
    <row r="61054" spans="9:10" ht="15.75">
      <c r="I61054" s="192"/>
      <c r="J61054" s="192"/>
    </row>
    <row r="61055" spans="9:10" ht="15.75">
      <c r="I61055" s="192"/>
      <c r="J61055" s="192"/>
    </row>
    <row r="61056" spans="9:10" ht="15.75">
      <c r="I61056" s="192"/>
      <c r="J61056" s="192"/>
    </row>
    <row r="61057" spans="9:10" ht="15.75">
      <c r="I61057" s="192"/>
      <c r="J61057" s="192"/>
    </row>
    <row r="61058" spans="9:10" ht="15.75">
      <c r="I61058" s="192"/>
      <c r="J61058" s="192"/>
    </row>
    <row r="61059" spans="9:10" ht="15.75">
      <c r="I61059" s="192"/>
      <c r="J61059" s="192"/>
    </row>
    <row r="61060" spans="9:10" ht="15.75">
      <c r="I61060" s="192"/>
      <c r="J61060" s="192"/>
    </row>
    <row r="61061" spans="9:10" ht="15.75">
      <c r="I61061" s="192"/>
      <c r="J61061" s="192"/>
    </row>
    <row r="61062" spans="9:10" ht="15.75">
      <c r="I61062" s="192"/>
      <c r="J61062" s="192"/>
    </row>
    <row r="61063" spans="9:10" ht="15.75">
      <c r="I61063" s="192"/>
      <c r="J61063" s="192"/>
    </row>
    <row r="61064" spans="9:10" ht="15.75">
      <c r="I61064" s="192"/>
      <c r="J61064" s="192"/>
    </row>
    <row r="61065" spans="9:10" ht="15.75">
      <c r="I61065" s="192"/>
      <c r="J61065" s="192"/>
    </row>
    <row r="61066" spans="9:10" ht="15.75">
      <c r="I61066" s="192"/>
      <c r="J61066" s="192"/>
    </row>
    <row r="61067" spans="9:10" ht="15.75">
      <c r="I61067" s="192"/>
      <c r="J61067" s="192"/>
    </row>
    <row r="61068" spans="9:10" ht="15.75">
      <c r="I61068" s="192"/>
      <c r="J61068" s="192"/>
    </row>
    <row r="61069" spans="9:10" ht="15.75">
      <c r="I61069" s="192"/>
      <c r="J61069" s="192"/>
    </row>
    <row r="61070" spans="9:10" ht="15.75">
      <c r="I61070" s="192"/>
      <c r="J61070" s="192"/>
    </row>
    <row r="61071" spans="9:10" ht="15.75">
      <c r="I61071" s="192"/>
      <c r="J61071" s="192"/>
    </row>
    <row r="61072" spans="9:10" ht="15.75">
      <c r="I61072" s="192"/>
      <c r="J61072" s="192"/>
    </row>
    <row r="61073" spans="9:10" ht="15.75">
      <c r="I61073" s="192"/>
      <c r="J61073" s="192"/>
    </row>
    <row r="61074" spans="9:10" ht="15.75">
      <c r="I61074" s="192"/>
      <c r="J61074" s="192"/>
    </row>
    <row r="61075" spans="9:10" ht="15.75">
      <c r="I61075" s="192"/>
      <c r="J61075" s="192"/>
    </row>
    <row r="61076" spans="9:10" ht="15.75">
      <c r="I61076" s="192"/>
      <c r="J61076" s="192"/>
    </row>
    <row r="61077" spans="9:10" ht="15.75">
      <c r="I61077" s="192"/>
      <c r="J61077" s="192"/>
    </row>
    <row r="61078" spans="9:10" ht="15.75">
      <c r="I61078" s="192"/>
      <c r="J61078" s="192"/>
    </row>
    <row r="61079" spans="9:10" ht="15.75">
      <c r="I61079" s="192"/>
      <c r="J61079" s="192"/>
    </row>
    <row r="61080" spans="9:10" ht="15.75">
      <c r="I61080" s="192"/>
      <c r="J61080" s="192"/>
    </row>
    <row r="61081" spans="9:10" ht="15.75">
      <c r="I61081" s="192"/>
      <c r="J61081" s="192"/>
    </row>
    <row r="61082" spans="9:10" ht="15.75">
      <c r="I61082" s="192"/>
      <c r="J61082" s="192"/>
    </row>
    <row r="61083" spans="9:10" ht="15.75">
      <c r="I61083" s="192"/>
      <c r="J61083" s="192"/>
    </row>
    <row r="61084" spans="9:10" ht="15.75">
      <c r="I61084" s="192"/>
      <c r="J61084" s="192"/>
    </row>
    <row r="61085" spans="9:10" ht="15.75">
      <c r="I61085" s="192"/>
      <c r="J61085" s="192"/>
    </row>
    <row r="61086" spans="9:10" ht="15.75">
      <c r="I61086" s="192"/>
      <c r="J61086" s="192"/>
    </row>
    <row r="61087" spans="9:10" ht="15.75">
      <c r="I61087" s="192"/>
      <c r="J61087" s="192"/>
    </row>
    <row r="61088" spans="9:10" ht="15.75">
      <c r="I61088" s="192"/>
      <c r="J61088" s="192"/>
    </row>
    <row r="61089" spans="9:10" ht="15.75">
      <c r="I61089" s="192"/>
      <c r="J61089" s="192"/>
    </row>
    <row r="61090" spans="9:10" ht="15.75">
      <c r="I61090" s="192"/>
      <c r="J61090" s="192"/>
    </row>
    <row r="61091" spans="9:10" ht="15.75">
      <c r="I61091" s="192"/>
      <c r="J61091" s="192"/>
    </row>
    <row r="61092" spans="9:10" ht="15.75">
      <c r="I61092" s="192"/>
      <c r="J61092" s="192"/>
    </row>
    <row r="61093" spans="9:10" ht="15.75">
      <c r="I61093" s="192"/>
      <c r="J61093" s="192"/>
    </row>
    <row r="61094" spans="9:10" ht="15.75">
      <c r="I61094" s="192"/>
      <c r="J61094" s="192"/>
    </row>
    <row r="61095" spans="9:10" ht="15.75">
      <c r="I61095" s="192"/>
      <c r="J61095" s="192"/>
    </row>
    <row r="61096" spans="9:10" ht="15.75">
      <c r="I61096" s="192"/>
      <c r="J61096" s="192"/>
    </row>
    <row r="61097" spans="9:10" ht="15.75">
      <c r="I61097" s="192"/>
      <c r="J61097" s="192"/>
    </row>
    <row r="61098" spans="9:10" ht="15.75">
      <c r="I61098" s="192"/>
      <c r="J61098" s="192"/>
    </row>
    <row r="61099" spans="9:10" ht="15.75">
      <c r="I61099" s="192"/>
      <c r="J61099" s="192"/>
    </row>
    <row r="61100" spans="9:10" ht="15.75">
      <c r="I61100" s="192"/>
      <c r="J61100" s="192"/>
    </row>
    <row r="61101" spans="9:10" ht="15.75">
      <c r="I61101" s="192"/>
      <c r="J61101" s="192"/>
    </row>
    <row r="61102" spans="9:10" ht="15.75">
      <c r="I61102" s="192"/>
      <c r="J61102" s="192"/>
    </row>
    <row r="61103" spans="9:10" ht="15.75">
      <c r="I61103" s="192"/>
      <c r="J61103" s="192"/>
    </row>
    <row r="61104" spans="9:10" ht="15.75">
      <c r="I61104" s="192"/>
      <c r="J61104" s="192"/>
    </row>
    <row r="61105" spans="9:10" ht="15.75">
      <c r="I61105" s="192"/>
      <c r="J61105" s="192"/>
    </row>
    <row r="61106" spans="9:10" ht="15.75">
      <c r="I61106" s="192"/>
      <c r="J61106" s="192"/>
    </row>
    <row r="61107" spans="9:10" ht="15.75">
      <c r="I61107" s="192"/>
      <c r="J61107" s="192"/>
    </row>
    <row r="61108" spans="9:10" ht="15.75">
      <c r="I61108" s="192"/>
      <c r="J61108" s="192"/>
    </row>
    <row r="61109" spans="9:10" ht="15.75">
      <c r="I61109" s="192"/>
      <c r="J61109" s="192"/>
    </row>
    <row r="61110" spans="9:10" ht="15.75">
      <c r="I61110" s="192"/>
      <c r="J61110" s="192"/>
    </row>
    <row r="61111" spans="9:10" ht="15.75">
      <c r="I61111" s="192"/>
      <c r="J61111" s="192"/>
    </row>
    <row r="61112" spans="9:10" ht="15.75">
      <c r="I61112" s="192"/>
      <c r="J61112" s="192"/>
    </row>
    <row r="61113" spans="9:10" ht="15.75">
      <c r="I61113" s="192"/>
      <c r="J61113" s="192"/>
    </row>
    <row r="61114" spans="9:10" ht="15.75">
      <c r="I61114" s="192"/>
      <c r="J61114" s="192"/>
    </row>
    <row r="61115" spans="9:10" ht="15.75">
      <c r="I61115" s="192"/>
      <c r="J61115" s="192"/>
    </row>
    <row r="61116" spans="9:10" ht="15.75">
      <c r="I61116" s="192"/>
      <c r="J61116" s="192"/>
    </row>
    <row r="61117" spans="9:10" ht="15.75">
      <c r="I61117" s="192"/>
      <c r="J61117" s="192"/>
    </row>
    <row r="61118" spans="9:10" ht="15.75">
      <c r="I61118" s="192"/>
      <c r="J61118" s="192"/>
    </row>
    <row r="61119" spans="9:10" ht="15.75">
      <c r="I61119" s="192"/>
      <c r="J61119" s="192"/>
    </row>
    <row r="61120" spans="9:10" ht="15.75">
      <c r="I61120" s="192"/>
      <c r="J61120" s="192"/>
    </row>
    <row r="61121" spans="9:10" ht="15.75">
      <c r="I61121" s="192"/>
      <c r="J61121" s="192"/>
    </row>
    <row r="61122" spans="9:10" ht="15.75">
      <c r="I61122" s="192"/>
      <c r="J61122" s="192"/>
    </row>
    <row r="61123" spans="9:10" ht="15.75">
      <c r="I61123" s="192"/>
      <c r="J61123" s="192"/>
    </row>
    <row r="61124" spans="9:10" ht="15.75">
      <c r="I61124" s="192"/>
      <c r="J61124" s="192"/>
    </row>
    <row r="61125" spans="9:10" ht="15.75">
      <c r="I61125" s="192"/>
      <c r="J61125" s="192"/>
    </row>
    <row r="61126" spans="9:10" ht="15.75">
      <c r="I61126" s="192"/>
      <c r="J61126" s="192"/>
    </row>
    <row r="61127" spans="9:10" ht="15.75">
      <c r="I61127" s="192"/>
      <c r="J61127" s="192"/>
    </row>
    <row r="61128" spans="9:10" ht="15.75">
      <c r="I61128" s="192"/>
      <c r="J61128" s="192"/>
    </row>
    <row r="61129" spans="9:10" ht="15.75">
      <c r="I61129" s="192"/>
      <c r="J61129" s="192"/>
    </row>
    <row r="61130" spans="9:10" ht="15.75">
      <c r="I61130" s="192"/>
      <c r="J61130" s="192"/>
    </row>
    <row r="61131" spans="9:10" ht="15.75">
      <c r="I61131" s="192"/>
      <c r="J61131" s="192"/>
    </row>
    <row r="61132" spans="9:10" ht="15.75">
      <c r="I61132" s="192"/>
      <c r="J61132" s="192"/>
    </row>
    <row r="61133" spans="9:10" ht="15.75">
      <c r="I61133" s="192"/>
      <c r="J61133" s="192"/>
    </row>
    <row r="61134" spans="9:10" ht="15.75">
      <c r="I61134" s="192"/>
      <c r="J61134" s="192"/>
    </row>
    <row r="61135" spans="9:10" ht="15.75">
      <c r="I61135" s="192"/>
      <c r="J61135" s="192"/>
    </row>
    <row r="61136" spans="9:10" ht="15.75">
      <c r="I61136" s="192"/>
      <c r="J61136" s="192"/>
    </row>
    <row r="61137" spans="9:10" ht="15.75">
      <c r="I61137" s="192"/>
      <c r="J61137" s="192"/>
    </row>
    <row r="61138" spans="9:10" ht="15.75">
      <c r="I61138" s="192"/>
      <c r="J61138" s="192"/>
    </row>
    <row r="61139" spans="9:10" ht="15.75">
      <c r="I61139" s="192"/>
      <c r="J61139" s="192"/>
    </row>
    <row r="61140" spans="9:10" ht="15.75">
      <c r="I61140" s="192"/>
      <c r="J61140" s="192"/>
    </row>
    <row r="61141" spans="9:10" ht="15.75">
      <c r="I61141" s="192"/>
      <c r="J61141" s="192"/>
    </row>
    <row r="61142" spans="9:10" ht="15.75">
      <c r="I61142" s="192"/>
      <c r="J61142" s="192"/>
    </row>
    <row r="61143" spans="9:10" ht="15.75">
      <c r="I61143" s="192"/>
      <c r="J61143" s="192"/>
    </row>
    <row r="61144" spans="9:10" ht="15.75">
      <c r="I61144" s="192"/>
      <c r="J61144" s="192"/>
    </row>
    <row r="61145" spans="9:10" ht="15.75">
      <c r="I61145" s="192"/>
      <c r="J61145" s="192"/>
    </row>
    <row r="61146" spans="9:10" ht="15.75">
      <c r="I61146" s="192"/>
      <c r="J61146" s="192"/>
    </row>
    <row r="61147" spans="9:10" ht="15.75">
      <c r="I61147" s="192"/>
      <c r="J61147" s="192"/>
    </row>
    <row r="61148" spans="9:10" ht="15.75">
      <c r="I61148" s="192"/>
      <c r="J61148" s="192"/>
    </row>
    <row r="61149" spans="9:10" ht="15.75">
      <c r="I61149" s="192"/>
      <c r="J61149" s="192"/>
    </row>
    <row r="61150" spans="9:10" ht="15.75">
      <c r="I61150" s="192"/>
      <c r="J61150" s="192"/>
    </row>
    <row r="61151" spans="9:10" ht="15.75">
      <c r="I61151" s="192"/>
      <c r="J61151" s="192"/>
    </row>
    <row r="61152" spans="9:10" ht="15.75">
      <c r="I61152" s="192"/>
      <c r="J61152" s="192"/>
    </row>
    <row r="61153" spans="9:10" ht="15.75">
      <c r="I61153" s="192"/>
      <c r="J61153" s="192"/>
    </row>
    <row r="61154" spans="9:10" ht="15.75">
      <c r="I61154" s="192"/>
      <c r="J61154" s="192"/>
    </row>
    <row r="61155" spans="9:10" ht="15.75">
      <c r="I61155" s="192"/>
      <c r="J61155" s="192"/>
    </row>
    <row r="61156" spans="9:10" ht="15.75">
      <c r="I61156" s="192"/>
      <c r="J61156" s="192"/>
    </row>
    <row r="61157" spans="9:10" ht="15.75">
      <c r="I61157" s="192"/>
      <c r="J61157" s="192"/>
    </row>
    <row r="61158" spans="9:10" ht="15.75">
      <c r="I61158" s="192"/>
      <c r="J61158" s="192"/>
    </row>
    <row r="61159" spans="9:10" ht="15.75">
      <c r="I61159" s="192"/>
      <c r="J61159" s="192"/>
    </row>
    <row r="61160" spans="9:10" ht="15.75">
      <c r="I61160" s="192"/>
      <c r="J61160" s="192"/>
    </row>
    <row r="61161" spans="9:10" ht="15.75">
      <c r="I61161" s="192"/>
      <c r="J61161" s="192"/>
    </row>
    <row r="61162" spans="9:10" ht="15.75">
      <c r="I61162" s="192"/>
      <c r="J61162" s="192"/>
    </row>
    <row r="61163" spans="9:10" ht="15.75">
      <c r="I61163" s="192"/>
      <c r="J61163" s="192"/>
    </row>
    <row r="61164" spans="9:10" ht="15.75">
      <c r="I61164" s="192"/>
      <c r="J61164" s="192"/>
    </row>
    <row r="61165" spans="9:10" ht="15.75">
      <c r="I61165" s="192"/>
      <c r="J61165" s="192"/>
    </row>
    <row r="61166" spans="9:10" ht="15.75">
      <c r="I61166" s="192"/>
      <c r="J61166" s="192"/>
    </row>
    <row r="61167" spans="9:10" ht="15.75">
      <c r="I61167" s="192"/>
      <c r="J61167" s="192"/>
    </row>
    <row r="61168" spans="9:10" ht="15.75">
      <c r="I61168" s="192"/>
      <c r="J61168" s="192"/>
    </row>
    <row r="61169" spans="9:10" ht="15.75">
      <c r="I61169" s="192"/>
      <c r="J61169" s="192"/>
    </row>
    <row r="61170" spans="9:10" ht="15.75">
      <c r="I61170" s="192"/>
      <c r="J61170" s="192"/>
    </row>
    <row r="61171" spans="9:10" ht="15.75">
      <c r="I61171" s="192"/>
      <c r="J61171" s="192"/>
    </row>
    <row r="61172" spans="9:10" ht="15.75">
      <c r="I61172" s="192"/>
      <c r="J61172" s="192"/>
    </row>
    <row r="61173" spans="9:10" ht="15.75">
      <c r="I61173" s="192"/>
      <c r="J61173" s="192"/>
    </row>
    <row r="61174" spans="9:10" ht="15.75">
      <c r="I61174" s="192"/>
      <c r="J61174" s="192"/>
    </row>
    <row r="61175" spans="9:10" ht="15.75">
      <c r="I61175" s="192"/>
      <c r="J61175" s="192"/>
    </row>
    <row r="61176" spans="9:10" ht="15.75">
      <c r="I61176" s="192"/>
      <c r="J61176" s="192"/>
    </row>
    <row r="61177" spans="9:10" ht="15.75">
      <c r="I61177" s="192"/>
      <c r="J61177" s="192"/>
    </row>
    <row r="61178" spans="9:10" ht="15.75">
      <c r="I61178" s="192"/>
      <c r="J61178" s="192"/>
    </row>
    <row r="61179" spans="9:10" ht="15.75">
      <c r="I61179" s="192"/>
      <c r="J61179" s="192"/>
    </row>
    <row r="61180" spans="9:10" ht="15.75">
      <c r="I61180" s="192"/>
      <c r="J61180" s="192"/>
    </row>
    <row r="61181" spans="9:10" ht="15.75">
      <c r="I61181" s="192"/>
      <c r="J61181" s="192"/>
    </row>
    <row r="61182" spans="9:10" ht="15.75">
      <c r="I61182" s="192"/>
      <c r="J61182" s="192"/>
    </row>
    <row r="61183" spans="9:10" ht="15.75">
      <c r="I61183" s="192"/>
      <c r="J61183" s="192"/>
    </row>
    <row r="61184" spans="9:10" ht="15.75">
      <c r="I61184" s="192"/>
      <c r="J61184" s="192"/>
    </row>
    <row r="61185" spans="9:10" ht="15.75">
      <c r="I61185" s="192"/>
      <c r="J61185" s="192"/>
    </row>
    <row r="61186" spans="9:10" ht="15.75">
      <c r="I61186" s="192"/>
      <c r="J61186" s="192"/>
    </row>
    <row r="61187" spans="9:10" ht="15.75">
      <c r="I61187" s="192"/>
      <c r="J61187" s="192"/>
    </row>
    <row r="61188" spans="9:10" ht="15.75">
      <c r="I61188" s="192"/>
      <c r="J61188" s="192"/>
    </row>
    <row r="61189" spans="9:10" ht="15.75">
      <c r="I61189" s="192"/>
      <c r="J61189" s="192"/>
    </row>
    <row r="61190" spans="9:10" ht="15.75">
      <c r="I61190" s="192"/>
      <c r="J61190" s="192"/>
    </row>
    <row r="61191" spans="9:10" ht="15.75">
      <c r="I61191" s="192"/>
      <c r="J61191" s="192"/>
    </row>
    <row r="61192" spans="9:10" ht="15.75">
      <c r="I61192" s="192"/>
      <c r="J61192" s="192"/>
    </row>
    <row r="61193" spans="9:10" ht="15.75">
      <c r="I61193" s="192"/>
      <c r="J61193" s="192"/>
    </row>
    <row r="61194" spans="9:10" ht="15.75">
      <c r="I61194" s="192"/>
      <c r="J61194" s="192"/>
    </row>
    <row r="61195" spans="9:10" ht="15.75">
      <c r="I61195" s="192"/>
      <c r="J61195" s="192"/>
    </row>
    <row r="61196" spans="9:10" ht="15.75">
      <c r="I61196" s="192"/>
      <c r="J61196" s="192"/>
    </row>
    <row r="61197" spans="9:10" ht="15.75">
      <c r="I61197" s="192"/>
      <c r="J61197" s="192"/>
    </row>
    <row r="61198" spans="9:10" ht="15.75">
      <c r="I61198" s="192"/>
      <c r="J61198" s="192"/>
    </row>
    <row r="61199" spans="9:10" ht="15.75">
      <c r="I61199" s="192"/>
      <c r="J61199" s="192"/>
    </row>
    <row r="61200" spans="9:10" ht="15.75">
      <c r="I61200" s="192"/>
      <c r="J61200" s="192"/>
    </row>
    <row r="61201" spans="9:10" ht="15.75">
      <c r="I61201" s="192"/>
      <c r="J61201" s="192"/>
    </row>
    <row r="61202" spans="9:10" ht="15.75">
      <c r="I61202" s="192"/>
      <c r="J61202" s="192"/>
    </row>
    <row r="61203" spans="9:10" ht="15.75">
      <c r="I61203" s="192"/>
      <c r="J61203" s="192"/>
    </row>
    <row r="61204" spans="9:10" ht="15.75">
      <c r="I61204" s="192"/>
      <c r="J61204" s="192"/>
    </row>
    <row r="61205" spans="9:10" ht="15.75">
      <c r="I61205" s="192"/>
      <c r="J61205" s="192"/>
    </row>
    <row r="61206" spans="9:10" ht="15.75">
      <c r="I61206" s="192"/>
      <c r="J61206" s="192"/>
    </row>
    <row r="61207" spans="9:10" ht="15.75">
      <c r="I61207" s="192"/>
      <c r="J61207" s="192"/>
    </row>
    <row r="61208" spans="9:10" ht="15.75">
      <c r="I61208" s="192"/>
      <c r="J61208" s="192"/>
    </row>
    <row r="61209" spans="9:10" ht="15.75">
      <c r="I61209" s="192"/>
      <c r="J61209" s="192"/>
    </row>
    <row r="61210" spans="9:10" ht="15.75">
      <c r="I61210" s="192"/>
      <c r="J61210" s="192"/>
    </row>
    <row r="61211" spans="9:10" ht="15.75">
      <c r="I61211" s="192"/>
      <c r="J61211" s="192"/>
    </row>
    <row r="61212" spans="9:10" ht="15.75">
      <c r="I61212" s="192"/>
      <c r="J61212" s="192"/>
    </row>
    <row r="61213" spans="9:10" ht="15.75">
      <c r="I61213" s="192"/>
      <c r="J61213" s="192"/>
    </row>
    <row r="61214" spans="9:10" ht="15.75">
      <c r="I61214" s="192"/>
      <c r="J61214" s="192"/>
    </row>
    <row r="61215" spans="9:10" ht="15.75">
      <c r="I61215" s="192"/>
      <c r="J61215" s="192"/>
    </row>
    <row r="61216" spans="9:10" ht="15.75">
      <c r="I61216" s="192"/>
      <c r="J61216" s="192"/>
    </row>
    <row r="61217" spans="9:10" ht="15.75">
      <c r="I61217" s="192"/>
      <c r="J61217" s="192"/>
    </row>
    <row r="61218" spans="9:10" ht="15.75">
      <c r="I61218" s="192"/>
      <c r="J61218" s="192"/>
    </row>
    <row r="61219" spans="9:10" ht="15.75">
      <c r="I61219" s="192"/>
      <c r="J61219" s="192"/>
    </row>
    <row r="61220" spans="9:10" ht="15.75">
      <c r="I61220" s="192"/>
      <c r="J61220" s="192"/>
    </row>
    <row r="61221" spans="9:10" ht="15.75">
      <c r="I61221" s="192"/>
      <c r="J61221" s="192"/>
    </row>
    <row r="61222" spans="9:10" ht="15.75">
      <c r="I61222" s="192"/>
      <c r="J61222" s="192"/>
    </row>
    <row r="61223" spans="9:10" ht="15.75">
      <c r="I61223" s="192"/>
      <c r="J61223" s="192"/>
    </row>
    <row r="61224" spans="9:10" ht="15.75">
      <c r="I61224" s="192"/>
      <c r="J61224" s="192"/>
    </row>
    <row r="61225" spans="9:10" ht="15.75">
      <c r="I61225" s="192"/>
      <c r="J61225" s="192"/>
    </row>
    <row r="61226" spans="9:10" ht="15.75">
      <c r="I61226" s="192"/>
      <c r="J61226" s="192"/>
    </row>
    <row r="61227" spans="9:10" ht="15.75">
      <c r="I61227" s="192"/>
      <c r="J61227" s="192"/>
    </row>
    <row r="61228" spans="9:10" ht="15.75">
      <c r="I61228" s="192"/>
      <c r="J61228" s="192"/>
    </row>
    <row r="61229" spans="9:10" ht="15.75">
      <c r="I61229" s="192"/>
      <c r="J61229" s="192"/>
    </row>
    <row r="61230" spans="9:10" ht="15.75">
      <c r="I61230" s="192"/>
      <c r="J61230" s="192"/>
    </row>
    <row r="61231" spans="9:10" ht="15.75">
      <c r="I61231" s="192"/>
      <c r="J61231" s="192"/>
    </row>
    <row r="61232" spans="9:10" ht="15.75">
      <c r="I61232" s="192"/>
      <c r="J61232" s="192"/>
    </row>
    <row r="61233" spans="9:10" ht="15.75">
      <c r="I61233" s="192"/>
      <c r="J61233" s="192"/>
    </row>
    <row r="61234" spans="9:10" ht="15.75">
      <c r="I61234" s="192"/>
      <c r="J61234" s="192"/>
    </row>
    <row r="61235" spans="9:10" ht="15.75">
      <c r="I61235" s="192"/>
      <c r="J61235" s="192"/>
    </row>
    <row r="61236" spans="9:10" ht="15.75">
      <c r="I61236" s="192"/>
      <c r="J61236" s="192"/>
    </row>
    <row r="61237" spans="9:10" ht="15.75">
      <c r="I61237" s="192"/>
      <c r="J61237" s="192"/>
    </row>
    <row r="61238" spans="9:10" ht="15.75">
      <c r="I61238" s="192"/>
      <c r="J61238" s="192"/>
    </row>
    <row r="61239" spans="9:10" ht="15.75">
      <c r="I61239" s="192"/>
      <c r="J61239" s="192"/>
    </row>
    <row r="61240" spans="9:10" ht="15.75">
      <c r="I61240" s="192"/>
      <c r="J61240" s="192"/>
    </row>
    <row r="61241" spans="9:10" ht="15.75">
      <c r="I61241" s="192"/>
      <c r="J61241" s="192"/>
    </row>
    <row r="61242" spans="9:10" ht="15.75">
      <c r="I61242" s="192"/>
      <c r="J61242" s="192"/>
    </row>
    <row r="61243" spans="9:10" ht="15.75">
      <c r="I61243" s="192"/>
      <c r="J61243" s="192"/>
    </row>
    <row r="61244" spans="9:10" ht="15.75">
      <c r="I61244" s="192"/>
      <c r="J61244" s="192"/>
    </row>
    <row r="61245" spans="9:10" ht="15.75">
      <c r="I61245" s="192"/>
      <c r="J61245" s="192"/>
    </row>
    <row r="61246" spans="9:10" ht="15.75">
      <c r="I61246" s="192"/>
      <c r="J61246" s="192"/>
    </row>
    <row r="61247" spans="9:10" ht="15.75">
      <c r="I61247" s="192"/>
      <c r="J61247" s="192"/>
    </row>
    <row r="61248" spans="9:10" ht="15.75">
      <c r="I61248" s="192"/>
      <c r="J61248" s="192"/>
    </row>
    <row r="61249" spans="9:10" ht="15.75">
      <c r="I61249" s="192"/>
      <c r="J61249" s="192"/>
    </row>
    <row r="61250" spans="9:10" ht="15.75">
      <c r="I61250" s="192"/>
      <c r="J61250" s="192"/>
    </row>
    <row r="61251" spans="9:10" ht="15.75">
      <c r="I61251" s="192"/>
      <c r="J61251" s="192"/>
    </row>
    <row r="61252" spans="9:10" ht="15.75">
      <c r="I61252" s="192"/>
      <c r="J61252" s="192"/>
    </row>
    <row r="61253" spans="9:10" ht="15.75">
      <c r="I61253" s="192"/>
      <c r="J61253" s="192"/>
    </row>
    <row r="61254" spans="9:10" ht="15.75">
      <c r="I61254" s="192"/>
      <c r="J61254" s="192"/>
    </row>
    <row r="61255" spans="9:10" ht="15.75">
      <c r="I61255" s="192"/>
      <c r="J61255" s="192"/>
    </row>
    <row r="61256" spans="9:10" ht="15.75">
      <c r="I61256" s="192"/>
      <c r="J61256" s="192"/>
    </row>
    <row r="61257" spans="9:10" ht="15.75">
      <c r="I61257" s="192"/>
      <c r="J61257" s="192"/>
    </row>
    <row r="61258" spans="9:10" ht="15.75">
      <c r="I61258" s="192"/>
      <c r="J61258" s="192"/>
    </row>
    <row r="61259" spans="9:10" ht="15.75">
      <c r="I61259" s="192"/>
      <c r="J61259" s="192"/>
    </row>
    <row r="61260" spans="9:10" ht="15.75">
      <c r="I61260" s="192"/>
      <c r="J61260" s="192"/>
    </row>
    <row r="61261" spans="9:10" ht="15.75">
      <c r="I61261" s="192"/>
      <c r="J61261" s="192"/>
    </row>
    <row r="61262" spans="9:10" ht="15.75">
      <c r="I61262" s="192"/>
      <c r="J61262" s="192"/>
    </row>
    <row r="61263" spans="9:10" ht="15.75">
      <c r="I61263" s="192"/>
      <c r="J61263" s="192"/>
    </row>
    <row r="61264" spans="9:10" ht="15.75">
      <c r="I61264" s="192"/>
      <c r="J61264" s="192"/>
    </row>
    <row r="61265" spans="9:10" ht="15.75">
      <c r="I61265" s="192"/>
      <c r="J61265" s="192"/>
    </row>
    <row r="61266" spans="9:10" ht="15.75">
      <c r="I61266" s="192"/>
      <c r="J61266" s="192"/>
    </row>
    <row r="61267" spans="9:10" ht="15.75">
      <c r="I61267" s="192"/>
      <c r="J61267" s="192"/>
    </row>
    <row r="61268" spans="9:10" ht="15.75">
      <c r="I61268" s="192"/>
      <c r="J61268" s="192"/>
    </row>
    <row r="61269" spans="9:10" ht="15.75">
      <c r="I61269" s="192"/>
      <c r="J61269" s="192"/>
    </row>
    <row r="61270" spans="9:10" ht="15.75">
      <c r="I61270" s="192"/>
      <c r="J61270" s="192"/>
    </row>
    <row r="61271" spans="9:10" ht="15.75">
      <c r="I61271" s="192"/>
      <c r="J61271" s="192"/>
    </row>
    <row r="61272" spans="9:10" ht="15.75">
      <c r="I61272" s="192"/>
      <c r="J61272" s="192"/>
    </row>
    <row r="61273" spans="9:10" ht="15.75">
      <c r="I61273" s="192"/>
      <c r="J61273" s="192"/>
    </row>
    <row r="61274" spans="9:10" ht="15.75">
      <c r="I61274" s="192"/>
      <c r="J61274" s="192"/>
    </row>
    <row r="61275" spans="9:10" ht="15.75">
      <c r="I61275" s="192"/>
      <c r="J61275" s="192"/>
    </row>
    <row r="61276" spans="9:10" ht="15.75">
      <c r="I61276" s="192"/>
      <c r="J61276" s="192"/>
    </row>
    <row r="61277" spans="9:10" ht="15.75">
      <c r="I61277" s="192"/>
      <c r="J61277" s="192"/>
    </row>
    <row r="61278" spans="9:10" ht="15.75">
      <c r="I61278" s="192"/>
      <c r="J61278" s="192"/>
    </row>
    <row r="61279" spans="9:10" ht="15.75">
      <c r="I61279" s="192"/>
      <c r="J61279" s="192"/>
    </row>
    <row r="61280" spans="9:10" ht="15.75">
      <c r="I61280" s="192"/>
      <c r="J61280" s="192"/>
    </row>
    <row r="61281" spans="9:10" ht="15.75">
      <c r="I61281" s="192"/>
      <c r="J61281" s="192"/>
    </row>
    <row r="61282" spans="9:10" ht="15.75">
      <c r="I61282" s="192"/>
      <c r="J61282" s="192"/>
    </row>
    <row r="61283" spans="9:10" ht="15.75">
      <c r="I61283" s="192"/>
      <c r="J61283" s="192"/>
    </row>
    <row r="61284" spans="9:10" ht="15.75">
      <c r="I61284" s="192"/>
      <c r="J61284" s="192"/>
    </row>
    <row r="61285" spans="9:10" ht="15.75">
      <c r="I61285" s="192"/>
      <c r="J61285" s="192"/>
    </row>
    <row r="61286" spans="9:10" ht="15.75">
      <c r="I61286" s="192"/>
      <c r="J61286" s="192"/>
    </row>
    <row r="61287" spans="9:10" ht="15.75">
      <c r="I61287" s="192"/>
      <c r="J61287" s="192"/>
    </row>
    <row r="61288" spans="9:10" ht="15.75">
      <c r="I61288" s="192"/>
      <c r="J61288" s="192"/>
    </row>
    <row r="61289" spans="9:10" ht="15.75">
      <c r="I61289" s="192"/>
      <c r="J61289" s="192"/>
    </row>
    <row r="61290" spans="9:10" ht="15.75">
      <c r="I61290" s="192"/>
      <c r="J61290" s="192"/>
    </row>
    <row r="61291" spans="9:10" ht="15.75">
      <c r="I61291" s="192"/>
      <c r="J61291" s="192"/>
    </row>
    <row r="61292" spans="9:10" ht="15.75">
      <c r="I61292" s="192"/>
      <c r="J61292" s="192"/>
    </row>
    <row r="61293" spans="9:10" ht="15.75">
      <c r="I61293" s="192"/>
      <c r="J61293" s="192"/>
    </row>
    <row r="61294" spans="9:10" ht="15.75">
      <c r="I61294" s="192"/>
      <c r="J61294" s="192"/>
    </row>
    <row r="61295" spans="9:10" ht="15.75">
      <c r="I61295" s="192"/>
      <c r="J61295" s="192"/>
    </row>
    <row r="61296" spans="9:10" ht="15.75">
      <c r="I61296" s="192"/>
      <c r="J61296" s="192"/>
    </row>
    <row r="61297" spans="9:10" ht="15.75">
      <c r="I61297" s="192"/>
      <c r="J61297" s="192"/>
    </row>
    <row r="61298" spans="9:10" ht="15.75">
      <c r="I61298" s="192"/>
      <c r="J61298" s="192"/>
    </row>
    <row r="61299" spans="9:10" ht="15.75">
      <c r="I61299" s="192"/>
      <c r="J61299" s="192"/>
    </row>
    <row r="61300" spans="9:10" ht="15.75">
      <c r="I61300" s="192"/>
      <c r="J61300" s="192"/>
    </row>
    <row r="61301" spans="9:10" ht="15.75">
      <c r="I61301" s="192"/>
      <c r="J61301" s="192"/>
    </row>
    <row r="61302" spans="9:10" ht="15.75">
      <c r="I61302" s="192"/>
      <c r="J61302" s="192"/>
    </row>
    <row r="61303" spans="9:10" ht="15.75">
      <c r="I61303" s="192"/>
      <c r="J61303" s="192"/>
    </row>
    <row r="61304" spans="9:10" ht="15.75">
      <c r="I61304" s="192"/>
      <c r="J61304" s="192"/>
    </row>
    <row r="61305" spans="9:10" ht="15.75">
      <c r="I61305" s="192"/>
      <c r="J61305" s="192"/>
    </row>
    <row r="61306" spans="9:10" ht="15.75">
      <c r="I61306" s="192"/>
      <c r="J61306" s="192"/>
    </row>
    <row r="61307" spans="9:10" ht="15.75">
      <c r="I61307" s="192"/>
      <c r="J61307" s="192"/>
    </row>
    <row r="61308" spans="9:10" ht="15.75">
      <c r="I61308" s="192"/>
      <c r="J61308" s="192"/>
    </row>
    <row r="61309" spans="9:10" ht="15.75">
      <c r="I61309" s="192"/>
      <c r="J61309" s="192"/>
    </row>
    <row r="61310" spans="9:10" ht="15.75">
      <c r="I61310" s="192"/>
      <c r="J61310" s="192"/>
    </row>
    <row r="61311" spans="9:10" ht="15.75">
      <c r="I61311" s="192"/>
      <c r="J61311" s="192"/>
    </row>
    <row r="61312" spans="9:10" ht="15.75">
      <c r="I61312" s="192"/>
      <c r="J61312" s="192"/>
    </row>
    <row r="61313" spans="9:10" ht="15.75">
      <c r="I61313" s="192"/>
      <c r="J61313" s="192"/>
    </row>
    <row r="61314" spans="9:10" ht="15.75">
      <c r="I61314" s="192"/>
      <c r="J61314" s="192"/>
    </row>
    <row r="61315" spans="9:10" ht="15.75">
      <c r="I61315" s="192"/>
      <c r="J61315" s="192"/>
    </row>
    <row r="61316" spans="9:10" ht="15.75">
      <c r="I61316" s="192"/>
      <c r="J61316" s="192"/>
    </row>
    <row r="61317" spans="9:10" ht="15.75">
      <c r="I61317" s="192"/>
      <c r="J61317" s="192"/>
    </row>
    <row r="61318" spans="9:10" ht="15.75">
      <c r="I61318" s="192"/>
      <c r="J61318" s="192"/>
    </row>
    <row r="61319" spans="9:10" ht="15.75">
      <c r="I61319" s="192"/>
      <c r="J61319" s="192"/>
    </row>
    <row r="61320" spans="9:10" ht="15.75">
      <c r="I61320" s="192"/>
      <c r="J61320" s="192"/>
    </row>
    <row r="61321" spans="9:10" ht="15.75">
      <c r="I61321" s="192"/>
      <c r="J61321" s="192"/>
    </row>
    <row r="61322" spans="9:10" ht="15.75">
      <c r="I61322" s="192"/>
      <c r="J61322" s="192"/>
    </row>
    <row r="61323" spans="9:10" ht="15.75">
      <c r="I61323" s="192"/>
      <c r="J61323" s="192"/>
    </row>
    <row r="61324" spans="9:10" ht="15.75">
      <c r="I61324" s="192"/>
      <c r="J61324" s="192"/>
    </row>
    <row r="61325" spans="9:10" ht="15.75">
      <c r="I61325" s="192"/>
      <c r="J61325" s="192"/>
    </row>
    <row r="61326" spans="9:10" ht="15.75">
      <c r="I61326" s="192"/>
      <c r="J61326" s="192"/>
    </row>
    <row r="61327" spans="9:10" ht="15.75">
      <c r="I61327" s="192"/>
      <c r="J61327" s="192"/>
    </row>
    <row r="61328" spans="9:10" ht="15.75">
      <c r="I61328" s="192"/>
      <c r="J61328" s="192"/>
    </row>
    <row r="61329" spans="9:10" ht="15.75">
      <c r="I61329" s="192"/>
      <c r="J61329" s="192"/>
    </row>
    <row r="61330" spans="9:10" ht="15.75">
      <c r="I61330" s="192"/>
      <c r="J61330" s="192"/>
    </row>
    <row r="61331" spans="9:10" ht="15.75">
      <c r="I61331" s="192"/>
      <c r="J61331" s="192"/>
    </row>
    <row r="61332" spans="9:10" ht="15.75">
      <c r="I61332" s="192"/>
      <c r="J61332" s="192"/>
    </row>
    <row r="61333" spans="9:10" ht="15.75">
      <c r="I61333" s="192"/>
      <c r="J61333" s="192"/>
    </row>
    <row r="61334" spans="9:10" ht="15.75">
      <c r="I61334" s="192"/>
      <c r="J61334" s="192"/>
    </row>
    <row r="61335" spans="9:10" ht="15.75">
      <c r="I61335" s="192"/>
      <c r="J61335" s="192"/>
    </row>
    <row r="61336" spans="9:10" ht="15.75">
      <c r="I61336" s="192"/>
      <c r="J61336" s="192"/>
    </row>
    <row r="61337" spans="9:10" ht="15.75">
      <c r="I61337" s="192"/>
      <c r="J61337" s="192"/>
    </row>
    <row r="61338" spans="9:10" ht="15.75">
      <c r="I61338" s="192"/>
      <c r="J61338" s="192"/>
    </row>
    <row r="61339" spans="9:10" ht="15.75">
      <c r="I61339" s="192"/>
      <c r="J61339" s="192"/>
    </row>
    <row r="61340" spans="9:10" ht="15.75">
      <c r="I61340" s="192"/>
      <c r="J61340" s="192"/>
    </row>
    <row r="61341" spans="9:10" ht="15.75">
      <c r="I61341" s="192"/>
      <c r="J61341" s="192"/>
    </row>
    <row r="61342" spans="9:10" ht="15.75">
      <c r="I61342" s="192"/>
      <c r="J61342" s="192"/>
    </row>
    <row r="61343" spans="9:10" ht="15.75">
      <c r="I61343" s="192"/>
      <c r="J61343" s="192"/>
    </row>
    <row r="61344" spans="9:10" ht="15.75">
      <c r="I61344" s="192"/>
      <c r="J61344" s="192"/>
    </row>
    <row r="61345" spans="9:10" ht="15.75">
      <c r="I61345" s="192"/>
      <c r="J61345" s="192"/>
    </row>
    <row r="61346" spans="9:10" ht="15.75">
      <c r="I61346" s="192"/>
      <c r="J61346" s="192"/>
    </row>
    <row r="61347" spans="9:10" ht="15.75">
      <c r="I61347" s="192"/>
      <c r="J61347" s="192"/>
    </row>
    <row r="61348" spans="9:10" ht="15.75">
      <c r="I61348" s="192"/>
      <c r="J61348" s="192"/>
    </row>
    <row r="61349" spans="9:10" ht="15.75">
      <c r="I61349" s="192"/>
      <c r="J61349" s="192"/>
    </row>
    <row r="61350" spans="9:10" ht="15.75">
      <c r="I61350" s="192"/>
      <c r="J61350" s="192"/>
    </row>
    <row r="61351" spans="9:10" ht="15.75">
      <c r="I61351" s="192"/>
      <c r="J61351" s="192"/>
    </row>
    <row r="61352" spans="9:10" ht="15.75">
      <c r="I61352" s="192"/>
      <c r="J61352" s="192"/>
    </row>
    <row r="61353" spans="9:10" ht="15.75">
      <c r="I61353" s="192"/>
      <c r="J61353" s="192"/>
    </row>
    <row r="61354" spans="9:10" ht="15.75">
      <c r="I61354" s="192"/>
      <c r="J61354" s="192"/>
    </row>
    <row r="61355" spans="9:10" ht="15.75">
      <c r="I61355" s="192"/>
      <c r="J61355" s="192"/>
    </row>
    <row r="61356" spans="9:10" ht="15.75">
      <c r="I61356" s="192"/>
      <c r="J61356" s="192"/>
    </row>
    <row r="61357" spans="9:10" ht="15.75">
      <c r="I61357" s="192"/>
      <c r="J61357" s="192"/>
    </row>
    <row r="61358" spans="9:10" ht="15.75">
      <c r="I61358" s="192"/>
      <c r="J61358" s="192"/>
    </row>
    <row r="61359" spans="9:10" ht="15.75">
      <c r="I61359" s="192"/>
      <c r="J61359" s="192"/>
    </row>
    <row r="61360" spans="9:10" ht="15.75">
      <c r="I61360" s="192"/>
      <c r="J61360" s="192"/>
    </row>
    <row r="61361" spans="9:10" ht="15.75">
      <c r="I61361" s="192"/>
      <c r="J61361" s="192"/>
    </row>
    <row r="61362" spans="9:10" ht="15.75">
      <c r="I61362" s="192"/>
      <c r="J61362" s="192"/>
    </row>
    <row r="61363" spans="9:10" ht="15.75">
      <c r="I61363" s="192"/>
      <c r="J61363" s="192"/>
    </row>
    <row r="61364" spans="9:10" ht="15.75">
      <c r="I61364" s="192"/>
      <c r="J61364" s="192"/>
    </row>
    <row r="61365" spans="9:10" ht="15.75">
      <c r="I61365" s="192"/>
      <c r="J61365" s="192"/>
    </row>
    <row r="61366" spans="9:10" ht="15.75">
      <c r="I61366" s="192"/>
      <c r="J61366" s="192"/>
    </row>
    <row r="61367" spans="9:10" ht="15.75">
      <c r="I61367" s="192"/>
      <c r="J61367" s="192"/>
    </row>
    <row r="61368" spans="9:10" ht="15.75">
      <c r="I61368" s="192"/>
      <c r="J61368" s="192"/>
    </row>
    <row r="61369" spans="9:10" ht="15.75">
      <c r="I61369" s="192"/>
      <c r="J61369" s="192"/>
    </row>
    <row r="61370" spans="9:10" ht="15.75">
      <c r="I61370" s="192"/>
      <c r="J61370" s="192"/>
    </row>
    <row r="61371" spans="9:10" ht="15.75">
      <c r="I61371" s="192"/>
      <c r="J61371" s="192"/>
    </row>
    <row r="61372" spans="9:10" ht="15.75">
      <c r="I61372" s="192"/>
      <c r="J61372" s="192"/>
    </row>
    <row r="61373" spans="9:10" ht="15.75">
      <c r="I61373" s="192"/>
      <c r="J61373" s="192"/>
    </row>
    <row r="61374" spans="9:10" ht="15.75">
      <c r="I61374" s="192"/>
      <c r="J61374" s="192"/>
    </row>
    <row r="61375" spans="9:10" ht="15.75">
      <c r="I61375" s="192"/>
      <c r="J61375" s="192"/>
    </row>
    <row r="61376" spans="9:10" ht="15.75">
      <c r="I61376" s="192"/>
      <c r="J61376" s="192"/>
    </row>
    <row r="61377" spans="9:10" ht="15.75">
      <c r="I61377" s="192"/>
      <c r="J61377" s="192"/>
    </row>
    <row r="61378" spans="9:10" ht="15.75">
      <c r="I61378" s="192"/>
      <c r="J61378" s="192"/>
    </row>
    <row r="61379" spans="9:10" ht="15.75">
      <c r="I61379" s="192"/>
      <c r="J61379" s="192"/>
    </row>
    <row r="61380" spans="9:10" ht="15.75">
      <c r="I61380" s="192"/>
      <c r="J61380" s="192"/>
    </row>
    <row r="61381" spans="9:10" ht="15.75">
      <c r="I61381" s="192"/>
      <c r="J61381" s="192"/>
    </row>
    <row r="61382" spans="9:10" ht="15.75">
      <c r="I61382" s="192"/>
      <c r="J61382" s="192"/>
    </row>
    <row r="61383" spans="9:10" ht="15.75">
      <c r="I61383" s="192"/>
      <c r="J61383" s="192"/>
    </row>
    <row r="61384" spans="9:10" ht="15.75">
      <c r="I61384" s="192"/>
      <c r="J61384" s="192"/>
    </row>
    <row r="61385" spans="9:10" ht="15.75">
      <c r="I61385" s="192"/>
      <c r="J61385" s="192"/>
    </row>
    <row r="61386" spans="9:10" ht="15.75">
      <c r="I61386" s="192"/>
      <c r="J61386" s="192"/>
    </row>
    <row r="61387" spans="9:10" ht="15.75">
      <c r="I61387" s="192"/>
      <c r="J61387" s="192"/>
    </row>
    <row r="61388" spans="9:10" ht="15.75">
      <c r="I61388" s="192"/>
      <c r="J61388" s="192"/>
    </row>
    <row r="61389" spans="9:10" ht="15.75">
      <c r="I61389" s="192"/>
      <c r="J61389" s="192"/>
    </row>
    <row r="61390" spans="9:10" ht="15.75">
      <c r="I61390" s="192"/>
      <c r="J61390" s="192"/>
    </row>
    <row r="61391" spans="9:10" ht="15.75">
      <c r="I61391" s="192"/>
      <c r="J61391" s="192"/>
    </row>
    <row r="61392" spans="9:10" ht="15.75">
      <c r="I61392" s="192"/>
      <c r="J61392" s="192"/>
    </row>
    <row r="61393" spans="9:10" ht="15.75">
      <c r="I61393" s="192"/>
      <c r="J61393" s="192"/>
    </row>
    <row r="61394" spans="9:10" ht="15.75">
      <c r="I61394" s="192"/>
      <c r="J61394" s="192"/>
    </row>
    <row r="61395" spans="9:10" ht="15.75">
      <c r="I61395" s="192"/>
      <c r="J61395" s="192"/>
    </row>
    <row r="61396" spans="9:10" ht="15.75">
      <c r="I61396" s="192"/>
      <c r="J61396" s="192"/>
    </row>
    <row r="61397" spans="9:10" ht="15.75">
      <c r="I61397" s="192"/>
      <c r="J61397" s="192"/>
    </row>
    <row r="61398" spans="9:10" ht="15.75">
      <c r="I61398" s="192"/>
      <c r="J61398" s="192"/>
    </row>
    <row r="61399" spans="9:10" ht="15.75">
      <c r="I61399" s="192"/>
      <c r="J61399" s="192"/>
    </row>
    <row r="61400" spans="9:10" ht="15.75">
      <c r="I61400" s="192"/>
      <c r="J61400" s="192"/>
    </row>
    <row r="61401" spans="9:10" ht="15.75">
      <c r="I61401" s="192"/>
      <c r="J61401" s="192"/>
    </row>
    <row r="61402" spans="9:10" ht="15.75">
      <c r="I61402" s="192"/>
      <c r="J61402" s="192"/>
    </row>
    <row r="61403" spans="9:10" ht="15.75">
      <c r="I61403" s="192"/>
      <c r="J61403" s="192"/>
    </row>
    <row r="61404" spans="9:10" ht="15.75">
      <c r="I61404" s="192"/>
      <c r="J61404" s="192"/>
    </row>
    <row r="61405" spans="9:10" ht="15.75">
      <c r="I61405" s="192"/>
      <c r="J61405" s="192"/>
    </row>
    <row r="61406" spans="9:10" ht="15.75">
      <c r="I61406" s="192"/>
      <c r="J61406" s="192"/>
    </row>
    <row r="61407" spans="9:10" ht="15.75">
      <c r="I61407" s="192"/>
      <c r="J61407" s="192"/>
    </row>
    <row r="61408" spans="9:10" ht="15.75">
      <c r="I61408" s="192"/>
      <c r="J61408" s="192"/>
    </row>
    <row r="61409" spans="9:10" ht="15.75">
      <c r="I61409" s="192"/>
      <c r="J61409" s="192"/>
    </row>
    <row r="61410" spans="9:10" ht="15.75">
      <c r="I61410" s="192"/>
      <c r="J61410" s="192"/>
    </row>
    <row r="61411" spans="9:10" ht="15.75">
      <c r="I61411" s="192"/>
      <c r="J61411" s="192"/>
    </row>
    <row r="61412" spans="9:10" ht="15.75">
      <c r="I61412" s="192"/>
      <c r="J61412" s="192"/>
    </row>
    <row r="61413" spans="9:10" ht="15.75">
      <c r="I61413" s="192"/>
      <c r="J61413" s="192"/>
    </row>
    <row r="61414" spans="9:10" ht="15.75">
      <c r="I61414" s="192"/>
      <c r="J61414" s="192"/>
    </row>
    <row r="61415" spans="9:10" ht="15.75">
      <c r="I61415" s="192"/>
      <c r="J61415" s="192"/>
    </row>
    <row r="61416" spans="9:10" ht="15.75">
      <c r="I61416" s="192"/>
      <c r="J61416" s="192"/>
    </row>
    <row r="61417" spans="9:10" ht="15.75">
      <c r="I61417" s="192"/>
      <c r="J61417" s="192"/>
    </row>
    <row r="61418" spans="9:10" ht="15.75">
      <c r="I61418" s="192"/>
      <c r="J61418" s="192"/>
    </row>
    <row r="61419" spans="9:10" ht="15.75">
      <c r="I61419" s="192"/>
      <c r="J61419" s="192"/>
    </row>
    <row r="61420" spans="9:10" ht="15.75">
      <c r="I61420" s="192"/>
      <c r="J61420" s="192"/>
    </row>
    <row r="61421" spans="9:10" ht="15.75">
      <c r="I61421" s="192"/>
      <c r="J61421" s="192"/>
    </row>
    <row r="61422" spans="9:10" ht="15.75">
      <c r="I61422" s="192"/>
      <c r="J61422" s="192"/>
    </row>
    <row r="61423" spans="9:10" ht="15.75">
      <c r="I61423" s="192"/>
      <c r="J61423" s="192"/>
    </row>
    <row r="61424" spans="9:10" ht="15.75">
      <c r="I61424" s="192"/>
      <c r="J61424" s="192"/>
    </row>
    <row r="61425" spans="9:10" ht="15.75">
      <c r="I61425" s="192"/>
      <c r="J61425" s="192"/>
    </row>
    <row r="61426" spans="9:10" ht="15.75">
      <c r="I61426" s="192"/>
      <c r="J61426" s="192"/>
    </row>
    <row r="61427" spans="9:10" ht="15.75">
      <c r="I61427" s="192"/>
      <c r="J61427" s="192"/>
    </row>
    <row r="61428" spans="9:10" ht="15.75">
      <c r="I61428" s="192"/>
      <c r="J61428" s="192"/>
    </row>
    <row r="61429" spans="9:10" ht="15.75">
      <c r="I61429" s="192"/>
      <c r="J61429" s="192"/>
    </row>
    <row r="61430" spans="9:10" ht="15.75">
      <c r="I61430" s="192"/>
      <c r="J61430" s="192"/>
    </row>
    <row r="61431" spans="9:10" ht="15.75">
      <c r="I61431" s="192"/>
      <c r="J61431" s="192"/>
    </row>
    <row r="61432" spans="9:10" ht="15.75">
      <c r="I61432" s="192"/>
      <c r="J61432" s="192"/>
    </row>
    <row r="61433" spans="9:10" ht="15.75">
      <c r="I61433" s="192"/>
      <c r="J61433" s="192"/>
    </row>
    <row r="61434" spans="9:10" ht="15.75">
      <c r="I61434" s="192"/>
      <c r="J61434" s="192"/>
    </row>
    <row r="61435" spans="9:10" ht="15.75">
      <c r="I61435" s="192"/>
      <c r="J61435" s="192"/>
    </row>
    <row r="61436" spans="9:10" ht="15.75">
      <c r="I61436" s="192"/>
      <c r="J61436" s="192"/>
    </row>
    <row r="61437" spans="9:10" ht="15.75">
      <c r="I61437" s="192"/>
      <c r="J61437" s="192"/>
    </row>
    <row r="61438" spans="9:10" ht="15.75">
      <c r="I61438" s="192"/>
      <c r="J61438" s="192"/>
    </row>
    <row r="61439" spans="9:10" ht="15.75">
      <c r="I61439" s="192"/>
      <c r="J61439" s="192"/>
    </row>
    <row r="61440" spans="9:10" ht="15.75">
      <c r="I61440" s="192"/>
      <c r="J61440" s="192"/>
    </row>
    <row r="61441" spans="9:10" ht="15.75">
      <c r="I61441" s="192"/>
      <c r="J61441" s="192"/>
    </row>
    <row r="61442" spans="9:10" ht="15.75">
      <c r="I61442" s="192"/>
      <c r="J61442" s="192"/>
    </row>
    <row r="61443" spans="9:10" ht="15.75">
      <c r="I61443" s="192"/>
      <c r="J61443" s="192"/>
    </row>
    <row r="61444" spans="9:10" ht="15.75">
      <c r="I61444" s="192"/>
      <c r="J61444" s="192"/>
    </row>
    <row r="61445" spans="9:10" ht="15.75">
      <c r="I61445" s="192"/>
      <c r="J61445" s="192"/>
    </row>
    <row r="61446" spans="9:10" ht="15.75">
      <c r="I61446" s="192"/>
      <c r="J61446" s="192"/>
    </row>
    <row r="61447" spans="9:10" ht="15.75">
      <c r="I61447" s="192"/>
      <c r="J61447" s="192"/>
    </row>
    <row r="61448" spans="9:10" ht="15.75">
      <c r="I61448" s="192"/>
      <c r="J61448" s="192"/>
    </row>
    <row r="61449" spans="9:10" ht="15.75">
      <c r="I61449" s="192"/>
      <c r="J61449" s="192"/>
    </row>
    <row r="61450" spans="9:10" ht="15.75">
      <c r="I61450" s="192"/>
      <c r="J61450" s="192"/>
    </row>
    <row r="61451" spans="9:10" ht="15.75">
      <c r="I61451" s="192"/>
      <c r="J61451" s="192"/>
    </row>
    <row r="61452" spans="9:10" ht="15.75">
      <c r="I61452" s="192"/>
      <c r="J61452" s="192"/>
    </row>
    <row r="61453" spans="9:10" ht="15.75">
      <c r="I61453" s="192"/>
      <c r="J61453" s="192"/>
    </row>
    <row r="61454" spans="9:10" ht="15.75">
      <c r="I61454" s="192"/>
      <c r="J61454" s="192"/>
    </row>
    <row r="61455" spans="9:10" ht="15.75">
      <c r="I61455" s="192"/>
      <c r="J61455" s="192"/>
    </row>
    <row r="61456" spans="9:10" ht="15.75">
      <c r="I61456" s="192"/>
      <c r="J61456" s="192"/>
    </row>
    <row r="61457" spans="9:10" ht="15.75">
      <c r="I61457" s="192"/>
      <c r="J61457" s="192"/>
    </row>
    <row r="61458" spans="9:10" ht="15.75">
      <c r="I61458" s="192"/>
      <c r="J61458" s="192"/>
    </row>
    <row r="61459" spans="9:10" ht="15.75">
      <c r="I61459" s="192"/>
      <c r="J61459" s="192"/>
    </row>
    <row r="61460" spans="9:10" ht="15.75">
      <c r="I61460" s="192"/>
      <c r="J61460" s="192"/>
    </row>
    <row r="61461" spans="9:10" ht="15.75">
      <c r="I61461" s="192"/>
      <c r="J61461" s="192"/>
    </row>
    <row r="61462" spans="9:10" ht="15.75">
      <c r="I61462" s="192"/>
      <c r="J61462" s="192"/>
    </row>
    <row r="61463" spans="9:10" ht="15.75">
      <c r="I61463" s="192"/>
      <c r="J61463" s="192"/>
    </row>
    <row r="61464" spans="9:10" ht="15.75">
      <c r="I61464" s="192"/>
      <c r="J61464" s="192"/>
    </row>
    <row r="61465" spans="9:10" ht="15.75">
      <c r="I61465" s="192"/>
      <c r="J61465" s="192"/>
    </row>
    <row r="61466" spans="9:10" ht="15.75">
      <c r="I61466" s="192"/>
      <c r="J61466" s="192"/>
    </row>
    <row r="61467" spans="9:10" ht="15.75">
      <c r="I61467" s="192"/>
      <c r="J61467" s="192"/>
    </row>
    <row r="61468" spans="9:10" ht="15.75">
      <c r="I61468" s="192"/>
      <c r="J61468" s="192"/>
    </row>
    <row r="61469" spans="9:10" ht="15.75">
      <c r="I61469" s="192"/>
      <c r="J61469" s="192"/>
    </row>
    <row r="61470" spans="9:10" ht="15.75">
      <c r="I61470" s="192"/>
      <c r="J61470" s="192"/>
    </row>
    <row r="61471" spans="9:10" ht="15.75">
      <c r="I61471" s="192"/>
      <c r="J61471" s="192"/>
    </row>
    <row r="61472" spans="9:10" ht="15.75">
      <c r="I61472" s="192"/>
      <c r="J61472" s="192"/>
    </row>
    <row r="61473" spans="9:10" ht="15.75">
      <c r="I61473" s="192"/>
      <c r="J61473" s="192"/>
    </row>
    <row r="61474" spans="9:10" ht="15.75">
      <c r="I61474" s="192"/>
      <c r="J61474" s="192"/>
    </row>
    <row r="61475" spans="9:10" ht="15.75">
      <c r="I61475" s="192"/>
      <c r="J61475" s="192"/>
    </row>
    <row r="61476" spans="9:10" ht="15.75">
      <c r="I61476" s="192"/>
      <c r="J61476" s="192"/>
    </row>
    <row r="61477" spans="9:10" ht="15.75">
      <c r="I61477" s="192"/>
      <c r="J61477" s="192"/>
    </row>
    <row r="61478" spans="9:10" ht="15.75">
      <c r="I61478" s="192"/>
      <c r="J61478" s="192"/>
    </row>
    <row r="61479" spans="9:10" ht="15.75">
      <c r="I61479" s="192"/>
      <c r="J61479" s="192"/>
    </row>
    <row r="61480" spans="9:10" ht="15.75">
      <c r="I61480" s="192"/>
      <c r="J61480" s="192"/>
    </row>
    <row r="61481" spans="9:10" ht="15.75">
      <c r="I61481" s="192"/>
      <c r="J61481" s="192"/>
    </row>
    <row r="61482" spans="9:10" ht="15.75">
      <c r="I61482" s="192"/>
      <c r="J61482" s="192"/>
    </row>
    <row r="61483" spans="9:10" ht="15.75">
      <c r="I61483" s="192"/>
      <c r="J61483" s="192"/>
    </row>
    <row r="61484" spans="9:10" ht="15.75">
      <c r="I61484" s="192"/>
      <c r="J61484" s="192"/>
    </row>
    <row r="61485" spans="9:10" ht="15.75">
      <c r="I61485" s="192"/>
      <c r="J61485" s="192"/>
    </row>
    <row r="61486" spans="9:10" ht="15.75">
      <c r="I61486" s="192"/>
      <c r="J61486" s="192"/>
    </row>
    <row r="61487" spans="9:10" ht="15.75">
      <c r="I61487" s="192"/>
      <c r="J61487" s="192"/>
    </row>
    <row r="61488" spans="9:10" ht="15.75">
      <c r="I61488" s="192"/>
      <c r="J61488" s="192"/>
    </row>
    <row r="61489" spans="9:10" ht="15.75">
      <c r="I61489" s="192"/>
      <c r="J61489" s="192"/>
    </row>
    <row r="61490" spans="9:10" ht="15.75">
      <c r="I61490" s="192"/>
      <c r="J61490" s="192"/>
    </row>
    <row r="61491" spans="9:10" ht="15.75">
      <c r="I61491" s="192"/>
      <c r="J61491" s="192"/>
    </row>
    <row r="61492" spans="9:10" ht="15.75">
      <c r="I61492" s="192"/>
      <c r="J61492" s="192"/>
    </row>
    <row r="61493" spans="9:10" ht="15.75">
      <c r="I61493" s="192"/>
      <c r="J61493" s="192"/>
    </row>
    <row r="61494" spans="9:10" ht="15.75">
      <c r="I61494" s="192"/>
      <c r="J61494" s="192"/>
    </row>
    <row r="61495" spans="9:10" ht="15.75">
      <c r="I61495" s="192"/>
      <c r="J61495" s="192"/>
    </row>
    <row r="61496" spans="9:10" ht="15.75">
      <c r="I61496" s="192"/>
      <c r="J61496" s="192"/>
    </row>
    <row r="61497" spans="9:10" ht="15.75">
      <c r="I61497" s="192"/>
      <c r="J61497" s="192"/>
    </row>
    <row r="61498" spans="9:10" ht="15.75">
      <c r="I61498" s="192"/>
      <c r="J61498" s="192"/>
    </row>
    <row r="61499" spans="9:10" ht="15.75">
      <c r="I61499" s="192"/>
      <c r="J61499" s="192"/>
    </row>
    <row r="61500" spans="9:10" ht="15.75">
      <c r="I61500" s="192"/>
      <c r="J61500" s="192"/>
    </row>
    <row r="61501" spans="9:10" ht="15.75">
      <c r="I61501" s="192"/>
      <c r="J61501" s="192"/>
    </row>
    <row r="61502" spans="9:10" ht="15.75">
      <c r="I61502" s="192"/>
      <c r="J61502" s="192"/>
    </row>
    <row r="61503" spans="9:10" ht="15.75">
      <c r="I61503" s="192"/>
      <c r="J61503" s="192"/>
    </row>
    <row r="61504" spans="9:10" ht="15.75">
      <c r="I61504" s="192"/>
      <c r="J61504" s="192"/>
    </row>
    <row r="61505" spans="9:10" ht="15.75">
      <c r="I61505" s="192"/>
      <c r="J61505" s="192"/>
    </row>
    <row r="61506" spans="9:10" ht="15.75">
      <c r="I61506" s="192"/>
      <c r="J61506" s="192"/>
    </row>
    <row r="61507" spans="9:10" ht="15.75">
      <c r="I61507" s="192"/>
      <c r="J61507" s="192"/>
    </row>
    <row r="61508" spans="9:10" ht="15.75">
      <c r="I61508" s="192"/>
      <c r="J61508" s="192"/>
    </row>
    <row r="61509" spans="9:10" ht="15.75">
      <c r="I61509" s="192"/>
      <c r="J61509" s="192"/>
    </row>
    <row r="61510" spans="9:10" ht="15.75">
      <c r="I61510" s="192"/>
      <c r="J61510" s="192"/>
    </row>
    <row r="61511" spans="9:10" ht="15.75">
      <c r="I61511" s="192"/>
      <c r="J61511" s="192"/>
    </row>
    <row r="61512" spans="9:10" ht="15.75">
      <c r="I61512" s="192"/>
      <c r="J61512" s="192"/>
    </row>
    <row r="61513" spans="9:10" ht="15.75">
      <c r="I61513" s="192"/>
      <c r="J61513" s="192"/>
    </row>
    <row r="61514" spans="9:10" ht="15.75">
      <c r="I61514" s="192"/>
      <c r="J61514" s="192"/>
    </row>
    <row r="61515" spans="9:10" ht="15.75">
      <c r="I61515" s="192"/>
      <c r="J61515" s="192"/>
    </row>
    <row r="61516" spans="9:10" ht="15.75">
      <c r="I61516" s="192"/>
      <c r="J61516" s="192"/>
    </row>
    <row r="61517" spans="9:10" ht="15.75">
      <c r="I61517" s="192"/>
      <c r="J61517" s="192"/>
    </row>
    <row r="61518" spans="9:10" ht="15.75">
      <c r="I61518" s="192"/>
      <c r="J61518" s="192"/>
    </row>
    <row r="61519" spans="9:10" ht="15.75">
      <c r="I61519" s="192"/>
      <c r="J61519" s="192"/>
    </row>
    <row r="61520" spans="9:10" ht="15.75">
      <c r="I61520" s="192"/>
      <c r="J61520" s="192"/>
    </row>
    <row r="61521" spans="9:10" ht="15.75">
      <c r="I61521" s="192"/>
      <c r="J61521" s="192"/>
    </row>
    <row r="61522" spans="9:10" ht="15.75">
      <c r="I61522" s="192"/>
      <c r="J61522" s="192"/>
    </row>
    <row r="61523" spans="9:10" ht="15.75">
      <c r="I61523" s="192"/>
      <c r="J61523" s="192"/>
    </row>
    <row r="61524" spans="9:10" ht="15.75">
      <c r="I61524" s="192"/>
      <c r="J61524" s="192"/>
    </row>
    <row r="61525" spans="9:10" ht="15.75">
      <c r="I61525" s="192"/>
      <c r="J61525" s="192"/>
    </row>
    <row r="61526" spans="9:10" ht="15.75">
      <c r="I61526" s="192"/>
      <c r="J61526" s="192"/>
    </row>
    <row r="61527" spans="9:10" ht="15.75">
      <c r="I61527" s="192"/>
      <c r="J61527" s="192"/>
    </row>
    <row r="61528" spans="9:10" ht="15.75">
      <c r="I61528" s="192"/>
      <c r="J61528" s="192"/>
    </row>
    <row r="61529" spans="9:10" ht="15.75">
      <c r="I61529" s="192"/>
      <c r="J61529" s="192"/>
    </row>
    <row r="61530" spans="9:10" ht="15.75">
      <c r="I61530" s="192"/>
      <c r="J61530" s="192"/>
    </row>
    <row r="61531" spans="9:10" ht="15.75">
      <c r="I61531" s="192"/>
      <c r="J61531" s="192"/>
    </row>
    <row r="61532" spans="9:10" ht="15.75">
      <c r="I61532" s="192"/>
      <c r="J61532" s="192"/>
    </row>
    <row r="61533" spans="9:10" ht="15.75">
      <c r="I61533" s="192"/>
      <c r="J61533" s="192"/>
    </row>
    <row r="61534" spans="9:10" ht="15.75">
      <c r="I61534" s="192"/>
      <c r="J61534" s="192"/>
    </row>
    <row r="61535" spans="9:10" ht="15.75">
      <c r="I61535" s="192"/>
      <c r="J61535" s="192"/>
    </row>
    <row r="61536" spans="9:10" ht="15.75">
      <c r="I61536" s="192"/>
      <c r="J61536" s="192"/>
    </row>
    <row r="61537" spans="9:10" ht="15.75">
      <c r="I61537" s="192"/>
      <c r="J61537" s="192"/>
    </row>
    <row r="61538" spans="9:10" ht="15.75">
      <c r="I61538" s="192"/>
      <c r="J61538" s="192"/>
    </row>
    <row r="61539" spans="9:10" ht="15.75">
      <c r="I61539" s="192"/>
      <c r="J61539" s="192"/>
    </row>
    <row r="61540" spans="9:10" ht="15.75">
      <c r="I61540" s="192"/>
      <c r="J61540" s="192"/>
    </row>
    <row r="61541" spans="9:10" ht="15.75">
      <c r="I61541" s="192"/>
      <c r="J61541" s="192"/>
    </row>
    <row r="61542" spans="9:10" ht="15.75">
      <c r="I61542" s="192"/>
      <c r="J61542" s="192"/>
    </row>
    <row r="61543" spans="9:10" ht="15.75">
      <c r="I61543" s="192"/>
      <c r="J61543" s="192"/>
    </row>
    <row r="61544" spans="9:10" ht="15.75">
      <c r="I61544" s="192"/>
      <c r="J61544" s="192"/>
    </row>
    <row r="61545" spans="9:10" ht="15.75">
      <c r="I61545" s="192"/>
      <c r="J61545" s="192"/>
    </row>
    <row r="61546" spans="9:10" ht="15.75">
      <c r="I61546" s="192"/>
      <c r="J61546" s="192"/>
    </row>
    <row r="61547" spans="9:10" ht="15.75">
      <c r="I61547" s="192"/>
      <c r="J61547" s="192"/>
    </row>
    <row r="61548" spans="9:10" ht="15.75">
      <c r="I61548" s="192"/>
      <c r="J61548" s="192"/>
    </row>
    <row r="61549" spans="9:10" ht="15.75">
      <c r="I61549" s="192"/>
      <c r="J61549" s="192"/>
    </row>
    <row r="61550" spans="9:10" ht="15.75">
      <c r="I61550" s="192"/>
      <c r="J61550" s="192"/>
    </row>
    <row r="61551" spans="9:10" ht="15.75">
      <c r="I61551" s="192"/>
      <c r="J61551" s="192"/>
    </row>
    <row r="61552" spans="9:10" ht="15.75">
      <c r="I61552" s="192"/>
      <c r="J61552" s="192"/>
    </row>
    <row r="61553" spans="9:10" ht="15.75">
      <c r="I61553" s="192"/>
      <c r="J61553" s="192"/>
    </row>
    <row r="61554" spans="9:10" ht="15.75">
      <c r="I61554" s="192"/>
      <c r="J61554" s="192"/>
    </row>
    <row r="61555" spans="9:10" ht="15.75">
      <c r="I61555" s="192"/>
      <c r="J61555" s="192"/>
    </row>
    <row r="61556" spans="9:10" ht="15.75">
      <c r="I61556" s="192"/>
      <c r="J61556" s="192"/>
    </row>
    <row r="61557" spans="9:10" ht="15.75">
      <c r="I61557" s="192"/>
      <c r="J61557" s="192"/>
    </row>
    <row r="61558" spans="9:10" ht="15.75">
      <c r="I61558" s="192"/>
      <c r="J61558" s="192"/>
    </row>
    <row r="61559" spans="9:10" ht="15.75">
      <c r="I61559" s="192"/>
      <c r="J61559" s="192"/>
    </row>
    <row r="61560" spans="9:10" ht="15.75">
      <c r="I61560" s="192"/>
      <c r="J61560" s="192"/>
    </row>
    <row r="61561" spans="9:10" ht="15.75">
      <c r="I61561" s="192"/>
      <c r="J61561" s="192"/>
    </row>
    <row r="61562" spans="9:10" ht="15.75">
      <c r="I61562" s="192"/>
      <c r="J61562" s="192"/>
    </row>
    <row r="61563" spans="9:10" ht="15.75">
      <c r="I61563" s="192"/>
      <c r="J61563" s="192"/>
    </row>
    <row r="61564" spans="9:10" ht="15.75">
      <c r="I61564" s="192"/>
      <c r="J61564" s="192"/>
    </row>
    <row r="61565" spans="9:10" ht="15.75">
      <c r="I61565" s="192"/>
      <c r="J61565" s="192"/>
    </row>
    <row r="61566" spans="9:10" ht="15.75">
      <c r="I61566" s="192"/>
      <c r="J61566" s="192"/>
    </row>
    <row r="61567" spans="9:10" ht="15.75">
      <c r="I61567" s="192"/>
      <c r="J61567" s="192"/>
    </row>
    <row r="61568" spans="9:10" ht="15.75">
      <c r="I61568" s="192"/>
      <c r="J61568" s="192"/>
    </row>
    <row r="61569" spans="9:10" ht="15.75">
      <c r="I61569" s="192"/>
      <c r="J61569" s="192"/>
    </row>
    <row r="61570" spans="9:10" ht="15.75">
      <c r="I61570" s="192"/>
      <c r="J61570" s="192"/>
    </row>
    <row r="61571" spans="9:10" ht="15.75">
      <c r="I61571" s="192"/>
      <c r="J61571" s="192"/>
    </row>
    <row r="61572" spans="9:10" ht="15.75">
      <c r="I61572" s="192"/>
      <c r="J61572" s="192"/>
    </row>
    <row r="61573" spans="9:10" ht="15.75">
      <c r="I61573" s="192"/>
      <c r="J61573" s="192"/>
    </row>
    <row r="61574" spans="9:10" ht="15.75">
      <c r="I61574" s="192"/>
      <c r="J61574" s="192"/>
    </row>
    <row r="61575" spans="9:10" ht="15.75">
      <c r="I61575" s="192"/>
      <c r="J61575" s="192"/>
    </row>
    <row r="61576" spans="9:10" ht="15.75">
      <c r="I61576" s="192"/>
      <c r="J61576" s="192"/>
    </row>
    <row r="61577" spans="9:10" ht="15.75">
      <c r="I61577" s="192"/>
      <c r="J61577" s="192"/>
    </row>
    <row r="61578" spans="9:10" ht="15.75">
      <c r="I61578" s="192"/>
      <c r="J61578" s="192"/>
    </row>
    <row r="61579" spans="9:10" ht="15.75">
      <c r="I61579" s="192"/>
      <c r="J61579" s="192"/>
    </row>
    <row r="61580" spans="9:10" ht="15.75">
      <c r="I61580" s="192"/>
      <c r="J61580" s="192"/>
    </row>
    <row r="61581" spans="9:10" ht="15.75">
      <c r="I61581" s="192"/>
      <c r="J61581" s="192"/>
    </row>
    <row r="61582" spans="9:10" ht="15.75">
      <c r="I61582" s="192"/>
      <c r="J61582" s="192"/>
    </row>
    <row r="61583" spans="9:10" ht="15.75">
      <c r="I61583" s="192"/>
      <c r="J61583" s="192"/>
    </row>
    <row r="61584" spans="9:10" ht="15.75">
      <c r="I61584" s="192"/>
      <c r="J61584" s="192"/>
    </row>
    <row r="61585" spans="9:10" ht="15.75">
      <c r="I61585" s="192"/>
      <c r="J61585" s="192"/>
    </row>
    <row r="61586" spans="9:10" ht="15.75">
      <c r="I61586" s="192"/>
      <c r="J61586" s="192"/>
    </row>
    <row r="61587" spans="9:10" ht="15.75">
      <c r="I61587" s="192"/>
      <c r="J61587" s="192"/>
    </row>
    <row r="61588" spans="9:10" ht="15.75">
      <c r="I61588" s="192"/>
      <c r="J61588" s="192"/>
    </row>
    <row r="61589" spans="9:10" ht="15.75">
      <c r="I61589" s="192"/>
      <c r="J61589" s="192"/>
    </row>
    <row r="61590" spans="9:10" ht="15.75">
      <c r="I61590" s="192"/>
      <c r="J61590" s="192"/>
    </row>
    <row r="61591" spans="9:10" ht="15.75">
      <c r="I61591" s="192"/>
      <c r="J61591" s="192"/>
    </row>
    <row r="61592" spans="9:10" ht="15.75">
      <c r="I61592" s="192"/>
      <c r="J61592" s="192"/>
    </row>
    <row r="61593" spans="9:10" ht="15.75">
      <c r="I61593" s="192"/>
      <c r="J61593" s="192"/>
    </row>
    <row r="61594" spans="9:10" ht="15.75">
      <c r="I61594" s="192"/>
      <c r="J61594" s="192"/>
    </row>
    <row r="61595" spans="9:10" ht="15.75">
      <c r="I61595" s="192"/>
      <c r="J61595" s="192"/>
    </row>
    <row r="61596" spans="9:10" ht="15.75">
      <c r="I61596" s="192"/>
      <c r="J61596" s="192"/>
    </row>
    <row r="61597" spans="9:10" ht="15.75">
      <c r="I61597" s="192"/>
      <c r="J61597" s="192"/>
    </row>
    <row r="61598" spans="9:10" ht="15.75">
      <c r="I61598" s="192"/>
      <c r="J61598" s="192"/>
    </row>
    <row r="61599" spans="9:10" ht="15.75">
      <c r="I61599" s="192"/>
      <c r="J61599" s="192"/>
    </row>
    <row r="61600" spans="9:10" ht="15.75">
      <c r="I61600" s="192"/>
      <c r="J61600" s="192"/>
    </row>
    <row r="61601" spans="9:10" ht="15.75">
      <c r="I61601" s="192"/>
      <c r="J61601" s="192"/>
    </row>
    <row r="61602" spans="9:10" ht="15.75">
      <c r="I61602" s="192"/>
      <c r="J61602" s="192"/>
    </row>
    <row r="61603" spans="9:10" ht="15.75">
      <c r="I61603" s="192"/>
      <c r="J61603" s="192"/>
    </row>
    <row r="61604" spans="9:10" ht="15.75">
      <c r="I61604" s="192"/>
      <c r="J61604" s="192"/>
    </row>
    <row r="61605" spans="9:10" ht="15.75">
      <c r="I61605" s="192"/>
      <c r="J61605" s="192"/>
    </row>
    <row r="61606" spans="9:10" ht="15.75">
      <c r="I61606" s="192"/>
      <c r="J61606" s="192"/>
    </row>
    <row r="61607" spans="9:10" ht="15.75">
      <c r="I61607" s="192"/>
      <c r="J61607" s="192"/>
    </row>
    <row r="61608" spans="9:10" ht="15.75">
      <c r="I61608" s="192"/>
      <c r="J61608" s="192"/>
    </row>
    <row r="61609" spans="9:10" ht="15.75">
      <c r="I61609" s="192"/>
      <c r="J61609" s="192"/>
    </row>
    <row r="61610" spans="9:10" ht="15.75">
      <c r="I61610" s="192"/>
      <c r="J61610" s="192"/>
    </row>
    <row r="61611" spans="9:10" ht="15.75">
      <c r="I61611" s="192"/>
      <c r="J61611" s="192"/>
    </row>
    <row r="61612" spans="9:10" ht="15.75">
      <c r="I61612" s="192"/>
      <c r="J61612" s="192"/>
    </row>
    <row r="61613" spans="9:10" ht="15.75">
      <c r="I61613" s="192"/>
      <c r="J61613" s="192"/>
    </row>
    <row r="61614" spans="9:10" ht="15.75">
      <c r="I61614" s="192"/>
      <c r="J61614" s="192"/>
    </row>
    <row r="61615" spans="9:10" ht="15.75">
      <c r="I61615" s="192"/>
      <c r="J61615" s="192"/>
    </row>
    <row r="61616" spans="9:10" ht="15.75">
      <c r="I61616" s="192"/>
      <c r="J61616" s="192"/>
    </row>
    <row r="61617" spans="9:10" ht="15.75">
      <c r="I61617" s="192"/>
      <c r="J61617" s="192"/>
    </row>
    <row r="61618" spans="9:10" ht="15.75">
      <c r="I61618" s="192"/>
      <c r="J61618" s="192"/>
    </row>
    <row r="61619" spans="9:10" ht="15.75">
      <c r="I61619" s="192"/>
      <c r="J61619" s="192"/>
    </row>
    <row r="61620" spans="9:10" ht="15.75">
      <c r="I61620" s="192"/>
      <c r="J61620" s="192"/>
    </row>
    <row r="61621" spans="9:10" ht="15.75">
      <c r="I61621" s="192"/>
      <c r="J61621" s="192"/>
    </row>
    <row r="61622" spans="9:10" ht="15.75">
      <c r="I61622" s="192"/>
      <c r="J61622" s="192"/>
    </row>
    <row r="61623" spans="9:10" ht="15.75">
      <c r="I61623" s="192"/>
      <c r="J61623" s="192"/>
    </row>
    <row r="61624" spans="9:10" ht="15.75">
      <c r="I61624" s="192"/>
      <c r="J61624" s="192"/>
    </row>
    <row r="61625" spans="9:10" ht="15.75">
      <c r="I61625" s="192"/>
      <c r="J61625" s="192"/>
    </row>
    <row r="61626" spans="9:10" ht="15.75">
      <c r="I61626" s="192"/>
      <c r="J61626" s="192"/>
    </row>
    <row r="61627" spans="9:10" ht="15.75">
      <c r="I61627" s="192"/>
      <c r="J61627" s="192"/>
    </row>
    <row r="61628" spans="9:10" ht="15.75">
      <c r="I61628" s="192"/>
      <c r="J61628" s="192"/>
    </row>
    <row r="61629" spans="9:10" ht="15.75">
      <c r="I61629" s="192"/>
      <c r="J61629" s="192"/>
    </row>
    <row r="61630" spans="9:10" ht="15.75">
      <c r="I61630" s="192"/>
      <c r="J61630" s="192"/>
    </row>
    <row r="61631" spans="9:10" ht="15.75">
      <c r="I61631" s="192"/>
      <c r="J61631" s="192"/>
    </row>
    <row r="61632" spans="9:10" ht="15.75">
      <c r="I61632" s="192"/>
      <c r="J61632" s="192"/>
    </row>
    <row r="61633" spans="9:10" ht="15.75">
      <c r="I61633" s="192"/>
      <c r="J61633" s="192"/>
    </row>
    <row r="61634" spans="9:10" ht="15.75">
      <c r="I61634" s="192"/>
      <c r="J61634" s="192"/>
    </row>
    <row r="61635" spans="9:10" ht="15.75">
      <c r="I61635" s="192"/>
      <c r="J61635" s="192"/>
    </row>
    <row r="61636" spans="9:10" ht="15.75">
      <c r="I61636" s="192"/>
      <c r="J61636" s="192"/>
    </row>
    <row r="61637" spans="9:10" ht="15.75">
      <c r="I61637" s="192"/>
      <c r="J61637" s="192"/>
    </row>
    <row r="61638" spans="9:10" ht="15.75">
      <c r="I61638" s="192"/>
      <c r="J61638" s="192"/>
    </row>
    <row r="61639" spans="9:10" ht="15.75">
      <c r="I61639" s="192"/>
      <c r="J61639" s="192"/>
    </row>
    <row r="61640" spans="9:10" ht="15.75">
      <c r="I61640" s="192"/>
      <c r="J61640" s="192"/>
    </row>
    <row r="61641" spans="9:10" ht="15.75">
      <c r="I61641" s="192"/>
      <c r="J61641" s="192"/>
    </row>
    <row r="61642" spans="9:10" ht="15.75">
      <c r="I61642" s="192"/>
      <c r="J61642" s="192"/>
    </row>
    <row r="61643" spans="9:10" ht="15.75">
      <c r="I61643" s="192"/>
      <c r="J61643" s="192"/>
    </row>
    <row r="61644" spans="9:10" ht="15.75">
      <c r="I61644" s="192"/>
      <c r="J61644" s="192"/>
    </row>
    <row r="61645" spans="9:10" ht="15.75">
      <c r="I61645" s="192"/>
      <c r="J61645" s="192"/>
    </row>
    <row r="61646" spans="9:10" ht="15.75">
      <c r="I61646" s="192"/>
      <c r="J61646" s="192"/>
    </row>
    <row r="61647" spans="9:10" ht="15.75">
      <c r="I61647" s="192"/>
      <c r="J61647" s="192"/>
    </row>
    <row r="61648" spans="9:10" ht="15.75">
      <c r="I61648" s="192"/>
      <c r="J61648" s="192"/>
    </row>
    <row r="61649" spans="9:10" ht="15.75">
      <c r="I61649" s="192"/>
      <c r="J61649" s="192"/>
    </row>
    <row r="61650" spans="9:10" ht="15.75">
      <c r="I61650" s="192"/>
      <c r="J61650" s="192"/>
    </row>
    <row r="61651" spans="9:10" ht="15.75">
      <c r="I61651" s="192"/>
      <c r="J61651" s="192"/>
    </row>
    <row r="61652" spans="9:10" ht="15.75">
      <c r="I61652" s="192"/>
      <c r="J61652" s="192"/>
    </row>
    <row r="61653" spans="9:10" ht="15.75">
      <c r="I61653" s="192"/>
      <c r="J61653" s="192"/>
    </row>
    <row r="61654" spans="9:10" ht="15.75">
      <c r="I61654" s="192"/>
      <c r="J61654" s="192"/>
    </row>
    <row r="61655" spans="9:10" ht="15.75">
      <c r="I61655" s="192"/>
      <c r="J61655" s="192"/>
    </row>
    <row r="61656" spans="9:10" ht="15.75">
      <c r="I61656" s="192"/>
      <c r="J61656" s="192"/>
    </row>
    <row r="61657" spans="9:10" ht="15.75">
      <c r="I61657" s="192"/>
      <c r="J61657" s="192"/>
    </row>
    <row r="61658" spans="9:10" ht="15.75">
      <c r="I61658" s="192"/>
      <c r="J61658" s="192"/>
    </row>
    <row r="61659" spans="9:10" ht="15.75">
      <c r="I61659" s="192"/>
      <c r="J61659" s="192"/>
    </row>
    <row r="61660" spans="9:10" ht="15.75">
      <c r="I61660" s="192"/>
      <c r="J61660" s="192"/>
    </row>
    <row r="61661" spans="9:10" ht="15.75">
      <c r="I61661" s="192"/>
      <c r="J61661" s="192"/>
    </row>
    <row r="61662" spans="9:10" ht="15.75">
      <c r="I61662" s="192"/>
      <c r="J61662" s="192"/>
    </row>
    <row r="61663" spans="9:10" ht="15.75">
      <c r="I61663" s="192"/>
      <c r="J61663" s="192"/>
    </row>
    <row r="61664" spans="9:10" ht="15.75">
      <c r="I61664" s="192"/>
      <c r="J61664" s="192"/>
    </row>
    <row r="61665" spans="9:10" ht="15.75">
      <c r="I61665" s="192"/>
      <c r="J61665" s="192"/>
    </row>
    <row r="61666" spans="9:10" ht="15.75">
      <c r="I61666" s="192"/>
      <c r="J61666" s="192"/>
    </row>
    <row r="61667" spans="9:10" ht="15.75">
      <c r="I61667" s="192"/>
      <c r="J61667" s="192"/>
    </row>
    <row r="61668" spans="9:10" ht="15.75">
      <c r="I61668" s="192"/>
      <c r="J61668" s="192"/>
    </row>
    <row r="61669" spans="9:10" ht="15.75">
      <c r="I61669" s="192"/>
      <c r="J61669" s="192"/>
    </row>
    <row r="61670" spans="9:10" ht="15.75">
      <c r="I61670" s="192"/>
      <c r="J61670" s="192"/>
    </row>
    <row r="61671" spans="9:10" ht="15.75">
      <c r="I61671" s="192"/>
      <c r="J61671" s="192"/>
    </row>
    <row r="61672" spans="9:10" ht="15.75">
      <c r="I61672" s="192"/>
      <c r="J61672" s="192"/>
    </row>
    <row r="61673" spans="9:10" ht="15.75">
      <c r="I61673" s="192"/>
      <c r="J61673" s="192"/>
    </row>
    <row r="61674" spans="9:10" ht="15.75">
      <c r="I61674" s="192"/>
      <c r="J61674" s="192"/>
    </row>
    <row r="61675" spans="9:10" ht="15.75">
      <c r="I61675" s="192"/>
      <c r="J61675" s="192"/>
    </row>
    <row r="61676" spans="9:10" ht="15.75">
      <c r="I61676" s="192"/>
      <c r="J61676" s="192"/>
    </row>
    <row r="61677" spans="9:10" ht="15.75">
      <c r="I61677" s="192"/>
      <c r="J61677" s="192"/>
    </row>
    <row r="61678" spans="9:10" ht="15.75">
      <c r="I61678" s="192"/>
      <c r="J61678" s="192"/>
    </row>
    <row r="61679" spans="9:10" ht="15.75">
      <c r="I61679" s="192"/>
      <c r="J61679" s="192"/>
    </row>
    <row r="61680" spans="9:10" ht="15.75">
      <c r="I61680" s="192"/>
      <c r="J61680" s="192"/>
    </row>
    <row r="61681" spans="9:10" ht="15.75">
      <c r="I61681" s="192"/>
      <c r="J61681" s="192"/>
    </row>
    <row r="61682" spans="9:10" ht="15.75">
      <c r="I61682" s="192"/>
      <c r="J61682" s="192"/>
    </row>
    <row r="61683" spans="9:10" ht="15.75">
      <c r="I61683" s="192"/>
      <c r="J61683" s="192"/>
    </row>
    <row r="61684" spans="9:10" ht="15.75">
      <c r="I61684" s="192"/>
      <c r="J61684" s="192"/>
    </row>
    <row r="61685" spans="9:10" ht="15.75">
      <c r="I61685" s="192"/>
      <c r="J61685" s="192"/>
    </row>
    <row r="61686" spans="9:10" ht="15.75">
      <c r="I61686" s="192"/>
      <c r="J61686" s="192"/>
    </row>
    <row r="61687" spans="9:10" ht="15.75">
      <c r="I61687" s="192"/>
      <c r="J61687" s="192"/>
    </row>
    <row r="61688" spans="9:10" ht="15.75">
      <c r="I61688" s="192"/>
      <c r="J61688" s="192"/>
    </row>
    <row r="61689" spans="9:10" ht="15.75">
      <c r="I61689" s="192"/>
      <c r="J61689" s="192"/>
    </row>
    <row r="61690" spans="9:10" ht="15.75">
      <c r="I61690" s="192"/>
      <c r="J61690" s="192"/>
    </row>
    <row r="61691" spans="9:10" ht="15.75">
      <c r="I61691" s="192"/>
      <c r="J61691" s="192"/>
    </row>
    <row r="61692" spans="9:10" ht="15.75">
      <c r="I61692" s="192"/>
      <c r="J61692" s="192"/>
    </row>
    <row r="61693" spans="9:10" ht="15.75">
      <c r="I61693" s="192"/>
      <c r="J61693" s="192"/>
    </row>
    <row r="61694" spans="9:10" ht="15.75">
      <c r="I61694" s="192"/>
      <c r="J61694" s="192"/>
    </row>
    <row r="61695" spans="9:10" ht="15.75">
      <c r="I61695" s="192"/>
      <c r="J61695" s="192"/>
    </row>
    <row r="61696" spans="9:10" ht="15.75">
      <c r="I61696" s="192"/>
      <c r="J61696" s="192"/>
    </row>
    <row r="61697" spans="9:10" ht="15.75">
      <c r="I61697" s="192"/>
      <c r="J61697" s="192"/>
    </row>
    <row r="61698" spans="9:10" ht="15.75">
      <c r="I61698" s="192"/>
      <c r="J61698" s="192"/>
    </row>
    <row r="61699" spans="9:10" ht="15.75">
      <c r="I61699" s="192"/>
      <c r="J61699" s="192"/>
    </row>
    <row r="61700" spans="9:10" ht="15.75">
      <c r="I61700" s="192"/>
      <c r="J61700" s="192"/>
    </row>
    <row r="61701" spans="9:10" ht="15.75">
      <c r="I61701" s="192"/>
      <c r="J61701" s="192"/>
    </row>
    <row r="61702" spans="9:10" ht="15.75">
      <c r="I61702" s="192"/>
      <c r="J61702" s="192"/>
    </row>
    <row r="61703" spans="9:10" ht="15.75">
      <c r="I61703" s="192"/>
      <c r="J61703" s="192"/>
    </row>
    <row r="61704" spans="9:10" ht="15.75">
      <c r="I61704" s="192"/>
      <c r="J61704" s="192"/>
    </row>
    <row r="61705" spans="9:10" ht="15.75">
      <c r="I61705" s="192"/>
      <c r="J61705" s="192"/>
    </row>
    <row r="61706" spans="9:10" ht="15.75">
      <c r="I61706" s="192"/>
      <c r="J61706" s="192"/>
    </row>
    <row r="61707" spans="9:10" ht="15.75">
      <c r="I61707" s="192"/>
      <c r="J61707" s="192"/>
    </row>
    <row r="61708" spans="9:10" ht="15.75">
      <c r="I61708" s="192"/>
      <c r="J61708" s="192"/>
    </row>
    <row r="61709" spans="9:10" ht="15.75">
      <c r="I61709" s="192"/>
      <c r="J61709" s="192"/>
    </row>
    <row r="61710" spans="9:10" ht="15.75">
      <c r="I61710" s="192"/>
      <c r="J61710" s="192"/>
    </row>
    <row r="61711" spans="9:10" ht="15.75">
      <c r="I61711" s="192"/>
      <c r="J61711" s="192"/>
    </row>
    <row r="61712" spans="9:10" ht="15.75">
      <c r="I61712" s="192"/>
      <c r="J61712" s="192"/>
    </row>
    <row r="61713" spans="9:10" ht="15.75">
      <c r="I61713" s="192"/>
      <c r="J61713" s="192"/>
    </row>
    <row r="61714" spans="9:10" ht="15.75">
      <c r="I61714" s="192"/>
      <c r="J61714" s="192"/>
    </row>
    <row r="61715" spans="9:10" ht="15.75">
      <c r="I61715" s="192"/>
      <c r="J61715" s="192"/>
    </row>
    <row r="61716" spans="9:10" ht="15.75">
      <c r="I61716" s="192"/>
      <c r="J61716" s="192"/>
    </row>
    <row r="61717" spans="9:10" ht="15.75">
      <c r="I61717" s="192"/>
      <c r="J61717" s="192"/>
    </row>
    <row r="61718" spans="9:10" ht="15.75">
      <c r="I61718" s="192"/>
      <c r="J61718" s="192"/>
    </row>
    <row r="61719" spans="9:10" ht="15.75">
      <c r="I61719" s="192"/>
      <c r="J61719" s="192"/>
    </row>
    <row r="61720" spans="9:10" ht="15.75">
      <c r="I61720" s="192"/>
      <c r="J61720" s="192"/>
    </row>
    <row r="61721" spans="9:10" ht="15.75">
      <c r="I61721" s="192"/>
      <c r="J61721" s="192"/>
    </row>
    <row r="61722" spans="9:10" ht="15.75">
      <c r="I61722" s="192"/>
      <c r="J61722" s="192"/>
    </row>
    <row r="61723" spans="9:10" ht="15.75">
      <c r="I61723" s="192"/>
      <c r="J61723" s="192"/>
    </row>
    <row r="61724" spans="9:10" ht="15.75">
      <c r="I61724" s="192"/>
      <c r="J61724" s="192"/>
    </row>
    <row r="61725" spans="9:10" ht="15.75">
      <c r="I61725" s="192"/>
      <c r="J61725" s="192"/>
    </row>
    <row r="61726" spans="9:10" ht="15.75">
      <c r="I61726" s="192"/>
      <c r="J61726" s="192"/>
    </row>
    <row r="61727" spans="9:10" ht="15.75">
      <c r="I61727" s="192"/>
      <c r="J61727" s="192"/>
    </row>
    <row r="61728" spans="9:10" ht="15.75">
      <c r="I61728" s="192"/>
      <c r="J61728" s="192"/>
    </row>
    <row r="61729" spans="9:10" ht="15.75">
      <c r="I61729" s="192"/>
      <c r="J61729" s="192"/>
    </row>
    <row r="61730" spans="9:10" ht="15.75">
      <c r="I61730" s="192"/>
      <c r="J61730" s="192"/>
    </row>
    <row r="61731" spans="9:10" ht="15.75">
      <c r="I61731" s="192"/>
      <c r="J61731" s="192"/>
    </row>
    <row r="61732" spans="9:10" ht="15.75">
      <c r="I61732" s="192"/>
      <c r="J61732" s="192"/>
    </row>
    <row r="61733" spans="9:10" ht="15.75">
      <c r="I61733" s="192"/>
      <c r="J61733" s="192"/>
    </row>
    <row r="61734" spans="9:10" ht="15.75">
      <c r="I61734" s="192"/>
      <c r="J61734" s="192"/>
    </row>
    <row r="61735" spans="9:10" ht="15.75">
      <c r="I61735" s="192"/>
      <c r="J61735" s="192"/>
    </row>
    <row r="61736" spans="9:10" ht="15.75">
      <c r="I61736" s="192"/>
      <c r="J61736" s="192"/>
    </row>
    <row r="61737" spans="9:10" ht="15.75">
      <c r="I61737" s="192"/>
      <c r="J61737" s="192"/>
    </row>
    <row r="61738" spans="9:10" ht="15.75">
      <c r="I61738" s="192"/>
      <c r="J61738" s="192"/>
    </row>
    <row r="61739" spans="9:10" ht="15.75">
      <c r="I61739" s="192"/>
      <c r="J61739" s="192"/>
    </row>
    <row r="61740" spans="9:10" ht="15.75">
      <c r="I61740" s="192"/>
      <c r="J61740" s="192"/>
    </row>
    <row r="61741" spans="9:10" ht="15.75">
      <c r="I61741" s="192"/>
      <c r="J61741" s="192"/>
    </row>
    <row r="61742" spans="9:10" ht="15.75">
      <c r="I61742" s="192"/>
      <c r="J61742" s="192"/>
    </row>
    <row r="61743" spans="9:10" ht="15.75">
      <c r="I61743" s="192"/>
      <c r="J61743" s="192"/>
    </row>
    <row r="61744" spans="9:10" ht="15.75">
      <c r="I61744" s="192"/>
      <c r="J61744" s="192"/>
    </row>
    <row r="61745" spans="9:10" ht="15.75">
      <c r="I61745" s="192"/>
      <c r="J61745" s="192"/>
    </row>
    <row r="61746" spans="9:10" ht="15.75">
      <c r="I61746" s="192"/>
      <c r="J61746" s="192"/>
    </row>
    <row r="61747" spans="9:10" ht="15.75">
      <c r="I61747" s="192"/>
      <c r="J61747" s="192"/>
    </row>
    <row r="61748" spans="9:10" ht="15.75">
      <c r="I61748" s="192"/>
      <c r="J61748" s="192"/>
    </row>
    <row r="61749" spans="9:10" ht="15.75">
      <c r="I61749" s="192"/>
      <c r="J61749" s="192"/>
    </row>
    <row r="61750" spans="9:10" ht="15.75">
      <c r="I61750" s="192"/>
      <c r="J61750" s="192"/>
    </row>
    <row r="61751" spans="9:10" ht="15.75">
      <c r="I61751" s="192"/>
      <c r="J61751" s="192"/>
    </row>
    <row r="61752" spans="9:10" ht="15.75">
      <c r="I61752" s="192"/>
      <c r="J61752" s="192"/>
    </row>
    <row r="61753" spans="9:10" ht="15.75">
      <c r="I61753" s="192"/>
      <c r="J61753" s="192"/>
    </row>
    <row r="61754" spans="9:10" ht="15.75">
      <c r="I61754" s="192"/>
      <c r="J61754" s="192"/>
    </row>
    <row r="61755" spans="9:10" ht="15.75">
      <c r="I61755" s="192"/>
      <c r="J61755" s="192"/>
    </row>
    <row r="61756" spans="9:10" ht="15.75">
      <c r="I61756" s="192"/>
      <c r="J61756" s="192"/>
    </row>
    <row r="61757" spans="9:10" ht="15.75">
      <c r="I61757" s="192"/>
      <c r="J61757" s="192"/>
    </row>
    <row r="61758" spans="9:10" ht="15.75">
      <c r="I61758" s="192"/>
      <c r="J61758" s="192"/>
    </row>
    <row r="61759" spans="9:10" ht="15.75">
      <c r="I61759" s="192"/>
      <c r="J61759" s="192"/>
    </row>
    <row r="61760" spans="9:10" ht="15.75">
      <c r="I61760" s="192"/>
      <c r="J61760" s="192"/>
    </row>
    <row r="61761" spans="9:10" ht="15.75">
      <c r="I61761" s="192"/>
      <c r="J61761" s="192"/>
    </row>
    <row r="61762" spans="9:10" ht="15.75">
      <c r="I61762" s="192"/>
      <c r="J61762" s="192"/>
    </row>
    <row r="61763" spans="9:10" ht="15.75">
      <c r="I61763" s="192"/>
      <c r="J61763" s="192"/>
    </row>
    <row r="61764" spans="9:10" ht="15.75">
      <c r="I61764" s="192"/>
      <c r="J61764" s="192"/>
    </row>
    <row r="61765" spans="9:10" ht="15.75">
      <c r="I61765" s="192"/>
      <c r="J61765" s="192"/>
    </row>
    <row r="61766" spans="9:10" ht="15.75">
      <c r="I61766" s="192"/>
      <c r="J61766" s="192"/>
    </row>
    <row r="61767" spans="9:10" ht="15.75">
      <c r="I61767" s="192"/>
      <c r="J61767" s="192"/>
    </row>
    <row r="61768" spans="9:10" ht="15.75">
      <c r="I61768" s="192"/>
      <c r="J61768" s="192"/>
    </row>
    <row r="61769" spans="9:10" ht="15.75">
      <c r="I61769" s="192"/>
      <c r="J61769" s="192"/>
    </row>
    <row r="61770" spans="9:10" ht="15.75">
      <c r="I61770" s="192"/>
      <c r="J61770" s="192"/>
    </row>
    <row r="61771" spans="9:10" ht="15.75">
      <c r="I61771" s="192"/>
      <c r="J61771" s="192"/>
    </row>
    <row r="61772" spans="9:10" ht="15.75">
      <c r="I61772" s="192"/>
      <c r="J61772" s="192"/>
    </row>
    <row r="61773" spans="9:10" ht="15.75">
      <c r="I61773" s="192"/>
      <c r="J61773" s="192"/>
    </row>
    <row r="61774" spans="9:10" ht="15.75">
      <c r="I61774" s="192"/>
      <c r="J61774" s="192"/>
    </row>
    <row r="61775" spans="9:10" ht="15.75">
      <c r="I61775" s="192"/>
      <c r="J61775" s="192"/>
    </row>
    <row r="61776" spans="9:10" ht="15.75">
      <c r="I61776" s="192"/>
      <c r="J61776" s="192"/>
    </row>
    <row r="61777" spans="9:10" ht="15.75">
      <c r="I61777" s="192"/>
      <c r="J61777" s="192"/>
    </row>
    <row r="61778" spans="9:10" ht="15.75">
      <c r="I61778" s="192"/>
      <c r="J61778" s="192"/>
    </row>
    <row r="61779" spans="9:10" ht="15.75">
      <c r="I61779" s="192"/>
      <c r="J61779" s="192"/>
    </row>
    <row r="61780" spans="9:10" ht="15.75">
      <c r="I61780" s="192"/>
      <c r="J61780" s="192"/>
    </row>
    <row r="61781" spans="9:10" ht="15.75">
      <c r="I61781" s="192"/>
      <c r="J61781" s="192"/>
    </row>
    <row r="61782" spans="9:10" ht="15.75">
      <c r="I61782" s="192"/>
      <c r="J61782" s="192"/>
    </row>
    <row r="61783" spans="9:10" ht="15.75">
      <c r="I61783" s="192"/>
      <c r="J61783" s="192"/>
    </row>
    <row r="61784" spans="9:10" ht="15.75">
      <c r="I61784" s="192"/>
      <c r="J61784" s="192"/>
    </row>
    <row r="61785" spans="9:10" ht="15.75">
      <c r="I61785" s="192"/>
      <c r="J61785" s="192"/>
    </row>
    <row r="61786" spans="9:10" ht="15.75">
      <c r="I61786" s="192"/>
      <c r="J61786" s="192"/>
    </row>
    <row r="61787" spans="9:10" ht="15.75">
      <c r="I61787" s="192"/>
      <c r="J61787" s="192"/>
    </row>
    <row r="61788" spans="9:10" ht="15.75">
      <c r="I61788" s="192"/>
      <c r="J61788" s="192"/>
    </row>
    <row r="61789" spans="9:10" ht="15.75">
      <c r="I61789" s="192"/>
      <c r="J61789" s="192"/>
    </row>
    <row r="61790" spans="9:10" ht="15.75">
      <c r="I61790" s="192"/>
      <c r="J61790" s="192"/>
    </row>
    <row r="61791" spans="9:10" ht="15.75">
      <c r="I61791" s="192"/>
      <c r="J61791" s="192"/>
    </row>
    <row r="61792" spans="9:10" ht="15.75">
      <c r="I61792" s="192"/>
      <c r="J61792" s="192"/>
    </row>
    <row r="61793" spans="9:10" ht="15.75">
      <c r="I61793" s="192"/>
      <c r="J61793" s="192"/>
    </row>
    <row r="61794" spans="9:10" ht="15.75">
      <c r="I61794" s="192"/>
      <c r="J61794" s="192"/>
    </row>
    <row r="61795" spans="9:10" ht="15.75">
      <c r="I61795" s="192"/>
      <c r="J61795" s="192"/>
    </row>
    <row r="61796" spans="9:10" ht="15.75">
      <c r="I61796" s="192"/>
      <c r="J61796" s="192"/>
    </row>
    <row r="61797" spans="9:10" ht="15.75">
      <c r="I61797" s="192"/>
      <c r="J61797" s="192"/>
    </row>
    <row r="61798" spans="9:10" ht="15.75">
      <c r="I61798" s="192"/>
      <c r="J61798" s="192"/>
    </row>
    <row r="61799" spans="9:10" ht="15.75">
      <c r="I61799" s="192"/>
      <c r="J61799" s="192"/>
    </row>
    <row r="61800" spans="9:10" ht="15.75">
      <c r="I61800" s="192"/>
      <c r="J61800" s="192"/>
    </row>
    <row r="61801" spans="9:10" ht="15.75">
      <c r="I61801" s="192"/>
      <c r="J61801" s="192"/>
    </row>
    <row r="61802" spans="9:10" ht="15.75">
      <c r="I61802" s="192"/>
      <c r="J61802" s="192"/>
    </row>
    <row r="61803" spans="9:10" ht="15.75">
      <c r="I61803" s="192"/>
      <c r="J61803" s="192"/>
    </row>
    <row r="61804" spans="9:10" ht="15.75">
      <c r="I61804" s="192"/>
      <c r="J61804" s="192"/>
    </row>
    <row r="61805" spans="9:10" ht="15.75">
      <c r="I61805" s="192"/>
      <c r="J61805" s="192"/>
    </row>
    <row r="61806" spans="9:10" ht="15.75">
      <c r="I61806" s="192"/>
      <c r="J61806" s="192"/>
    </row>
    <row r="61807" spans="9:10" ht="15.75">
      <c r="I61807" s="192"/>
      <c r="J61807" s="192"/>
    </row>
    <row r="61808" spans="9:10" ht="15.75">
      <c r="I61808" s="192"/>
      <c r="J61808" s="192"/>
    </row>
    <row r="61809" spans="9:10" ht="15.75">
      <c r="I61809" s="192"/>
      <c r="J61809" s="192"/>
    </row>
    <row r="61810" spans="9:10" ht="15.75">
      <c r="I61810" s="192"/>
      <c r="J61810" s="192"/>
    </row>
    <row r="61811" spans="9:10" ht="15.75">
      <c r="I61811" s="192"/>
      <c r="J61811" s="192"/>
    </row>
    <row r="61812" spans="9:10" ht="15.75">
      <c r="I61812" s="192"/>
      <c r="J61812" s="192"/>
    </row>
    <row r="61813" spans="9:10" ht="15.75">
      <c r="I61813" s="192"/>
      <c r="J61813" s="192"/>
    </row>
    <row r="61814" spans="9:10" ht="15.75">
      <c r="I61814" s="192"/>
      <c r="J61814" s="192"/>
    </row>
    <row r="61815" spans="9:10" ht="15.75">
      <c r="I61815" s="192"/>
      <c r="J61815" s="192"/>
    </row>
    <row r="61816" spans="9:10" ht="15.75">
      <c r="I61816" s="192"/>
      <c r="J61816" s="192"/>
    </row>
    <row r="61817" spans="9:10" ht="15.75">
      <c r="I61817" s="192"/>
      <c r="J61817" s="192"/>
    </row>
    <row r="61818" spans="9:10" ht="15.75">
      <c r="I61818" s="192"/>
      <c r="J61818" s="192"/>
    </row>
    <row r="61819" spans="9:10" ht="15.75">
      <c r="I61819" s="192"/>
      <c r="J61819" s="192"/>
    </row>
    <row r="61820" spans="9:10" ht="15.75">
      <c r="I61820" s="192"/>
      <c r="J61820" s="192"/>
    </row>
    <row r="61821" spans="9:10" ht="15.75">
      <c r="I61821" s="192"/>
      <c r="J61821" s="192"/>
    </row>
    <row r="61822" spans="9:10" ht="15.75">
      <c r="I61822" s="192"/>
      <c r="J61822" s="192"/>
    </row>
    <row r="61823" spans="9:10" ht="15.75">
      <c r="I61823" s="192"/>
      <c r="J61823" s="192"/>
    </row>
    <row r="61824" spans="9:10" ht="15.75">
      <c r="I61824" s="192"/>
      <c r="J61824" s="192"/>
    </row>
    <row r="61825" spans="9:10" ht="15.75">
      <c r="I61825" s="192"/>
      <c r="J61825" s="192"/>
    </row>
    <row r="61826" spans="9:10" ht="15.75">
      <c r="I61826" s="192"/>
      <c r="J61826" s="192"/>
    </row>
    <row r="61827" spans="9:10" ht="15.75">
      <c r="I61827" s="192"/>
      <c r="J61827" s="192"/>
    </row>
    <row r="61828" spans="9:10" ht="15.75">
      <c r="I61828" s="192"/>
      <c r="J61828" s="192"/>
    </row>
    <row r="61829" spans="9:10" ht="15.75">
      <c r="I61829" s="192"/>
      <c r="J61829" s="192"/>
    </row>
    <row r="61830" spans="9:10" ht="15.75">
      <c r="I61830" s="192"/>
      <c r="J61830" s="192"/>
    </row>
    <row r="61831" spans="9:10" ht="15.75">
      <c r="I61831" s="192"/>
      <c r="J61831" s="192"/>
    </row>
    <row r="61832" spans="9:10" ht="15.75">
      <c r="I61832" s="192"/>
      <c r="J61832" s="192"/>
    </row>
    <row r="61833" spans="9:10" ht="15.75">
      <c r="I61833" s="192"/>
      <c r="J61833" s="192"/>
    </row>
    <row r="61834" spans="9:10" ht="15.75">
      <c r="I61834" s="192"/>
      <c r="J61834" s="192"/>
    </row>
    <row r="61835" spans="9:10" ht="15.75">
      <c r="I61835" s="192"/>
      <c r="J61835" s="192"/>
    </row>
    <row r="61836" spans="9:10" ht="15.75">
      <c r="I61836" s="192"/>
      <c r="J61836" s="192"/>
    </row>
    <row r="61837" spans="9:10" ht="15.75">
      <c r="I61837" s="192"/>
      <c r="J61837" s="192"/>
    </row>
    <row r="61838" spans="9:10" ht="15.75">
      <c r="I61838" s="192"/>
      <c r="J61838" s="192"/>
    </row>
    <row r="61839" spans="9:10" ht="15.75">
      <c r="I61839" s="192"/>
      <c r="J61839" s="192"/>
    </row>
    <row r="61840" spans="9:10" ht="15.75">
      <c r="I61840" s="192"/>
      <c r="J61840" s="192"/>
    </row>
    <row r="61841" spans="9:10" ht="15.75">
      <c r="I61841" s="192"/>
      <c r="J61841" s="192"/>
    </row>
    <row r="61842" spans="9:10" ht="15.75">
      <c r="I61842" s="192"/>
      <c r="J61842" s="192"/>
    </row>
    <row r="61843" spans="9:10" ht="15.75">
      <c r="I61843" s="192"/>
      <c r="J61843" s="192"/>
    </row>
    <row r="61844" spans="9:10" ht="15.75">
      <c r="I61844" s="192"/>
      <c r="J61844" s="192"/>
    </row>
    <row r="61845" spans="9:10" ht="15.75">
      <c r="I61845" s="192"/>
      <c r="J61845" s="192"/>
    </row>
    <row r="61846" spans="9:10" ht="15.75">
      <c r="I61846" s="192"/>
      <c r="J61846" s="192"/>
    </row>
    <row r="61847" spans="9:10" ht="15.75">
      <c r="I61847" s="192"/>
      <c r="J61847" s="192"/>
    </row>
    <row r="61848" spans="9:10" ht="15.75">
      <c r="I61848" s="192"/>
      <c r="J61848" s="192"/>
    </row>
    <row r="61849" spans="9:10" ht="15.75">
      <c r="I61849" s="192"/>
      <c r="J61849" s="192"/>
    </row>
    <row r="61850" spans="9:10" ht="15.75">
      <c r="I61850" s="192"/>
      <c r="J61850" s="192"/>
    </row>
    <row r="61851" spans="9:10" ht="15.75">
      <c r="I61851" s="192"/>
      <c r="J61851" s="192"/>
    </row>
    <row r="61852" spans="9:10" ht="15.75">
      <c r="I61852" s="192"/>
      <c r="J61852" s="192"/>
    </row>
    <row r="61853" spans="9:10" ht="15.75">
      <c r="I61853" s="192"/>
      <c r="J61853" s="192"/>
    </row>
    <row r="61854" spans="9:10" ht="15.75">
      <c r="I61854" s="192"/>
      <c r="J61854" s="192"/>
    </row>
    <row r="61855" spans="9:10" ht="15.75">
      <c r="I61855" s="192"/>
      <c r="J61855" s="192"/>
    </row>
    <row r="61856" spans="9:10" ht="15.75">
      <c r="I61856" s="192"/>
      <c r="J61856" s="192"/>
    </row>
    <row r="61857" spans="9:10" ht="15.75">
      <c r="I61857" s="192"/>
      <c r="J61857" s="192"/>
    </row>
    <row r="61858" spans="9:10" ht="15.75">
      <c r="I61858" s="192"/>
      <c r="J61858" s="192"/>
    </row>
    <row r="61859" spans="9:10" ht="15.75">
      <c r="I61859" s="192"/>
      <c r="J61859" s="192"/>
    </row>
    <row r="61860" spans="9:10" ht="15.75">
      <c r="I61860" s="192"/>
      <c r="J61860" s="192"/>
    </row>
    <row r="61861" spans="9:10" ht="15.75">
      <c r="I61861" s="192"/>
      <c r="J61861" s="192"/>
    </row>
    <row r="61862" spans="9:10" ht="15.75">
      <c r="I61862" s="192"/>
      <c r="J61862" s="192"/>
    </row>
    <row r="61863" spans="9:10" ht="15.75">
      <c r="I61863" s="192"/>
      <c r="J61863" s="192"/>
    </row>
    <row r="61864" spans="9:10" ht="15.75">
      <c r="I61864" s="192"/>
      <c r="J61864" s="192"/>
    </row>
    <row r="61865" spans="9:10" ht="15.75">
      <c r="I61865" s="192"/>
      <c r="J61865" s="192"/>
    </row>
    <row r="61866" spans="9:10" ht="15.75">
      <c r="I61866" s="192"/>
      <c r="J61866" s="192"/>
    </row>
    <row r="61867" spans="9:10" ht="15.75">
      <c r="I61867" s="192"/>
      <c r="J61867" s="192"/>
    </row>
    <row r="61868" spans="9:10" ht="15.75">
      <c r="I61868" s="192"/>
      <c r="J61868" s="192"/>
    </row>
    <row r="61869" spans="9:10" ht="15.75">
      <c r="I61869" s="192"/>
      <c r="J61869" s="192"/>
    </row>
    <row r="61870" spans="9:10" ht="15.75">
      <c r="I61870" s="192"/>
      <c r="J61870" s="192"/>
    </row>
    <row r="61871" spans="9:10" ht="15.75">
      <c r="I61871" s="192"/>
      <c r="J61871" s="192"/>
    </row>
    <row r="61872" spans="9:10" ht="15.75">
      <c r="I61872" s="192"/>
      <c r="J61872" s="192"/>
    </row>
    <row r="61873" spans="9:10" ht="15.75">
      <c r="I61873" s="192"/>
      <c r="J61873" s="192"/>
    </row>
    <row r="61874" spans="9:10" ht="15.75">
      <c r="I61874" s="192"/>
      <c r="J61874" s="192"/>
    </row>
    <row r="61875" spans="9:10" ht="15.75">
      <c r="I61875" s="192"/>
      <c r="J61875" s="192"/>
    </row>
    <row r="61876" spans="9:10" ht="15.75">
      <c r="I61876" s="192"/>
      <c r="J61876" s="192"/>
    </row>
    <row r="61877" spans="9:10" ht="15.75">
      <c r="I61877" s="192"/>
      <c r="J61877" s="192"/>
    </row>
    <row r="61878" spans="9:10" ht="15.75">
      <c r="I61878" s="192"/>
      <c r="J61878" s="192"/>
    </row>
    <row r="61879" spans="9:10" ht="15.75">
      <c r="I61879" s="192"/>
      <c r="J61879" s="192"/>
    </row>
    <row r="61880" spans="9:10" ht="15.75">
      <c r="I61880" s="192"/>
      <c r="J61880" s="192"/>
    </row>
    <row r="61881" spans="9:10" ht="15.75">
      <c r="I61881" s="192"/>
      <c r="J61881" s="192"/>
    </row>
    <row r="61882" spans="9:10" ht="15.75">
      <c r="I61882" s="192"/>
      <c r="J61882" s="192"/>
    </row>
    <row r="61883" spans="9:10" ht="15.75">
      <c r="I61883" s="192"/>
      <c r="J61883" s="192"/>
    </row>
    <row r="61884" spans="9:10" ht="15.75">
      <c r="I61884" s="192"/>
      <c r="J61884" s="192"/>
    </row>
    <row r="61885" spans="9:10" ht="15.75">
      <c r="I61885" s="192"/>
      <c r="J61885" s="192"/>
    </row>
    <row r="61886" spans="9:10" ht="15.75">
      <c r="I61886" s="192"/>
      <c r="J61886" s="192"/>
    </row>
    <row r="61887" spans="9:10" ht="15.75">
      <c r="I61887" s="192"/>
      <c r="J61887" s="192"/>
    </row>
    <row r="61888" spans="9:10" ht="15.75">
      <c r="I61888" s="192"/>
      <c r="J61888" s="192"/>
    </row>
    <row r="61889" spans="9:10" ht="15.75">
      <c r="I61889" s="192"/>
      <c r="J61889" s="192"/>
    </row>
    <row r="61890" spans="9:10" ht="15.75">
      <c r="I61890" s="192"/>
      <c r="J61890" s="192"/>
    </row>
    <row r="61891" spans="9:10" ht="15.75">
      <c r="I61891" s="192"/>
      <c r="J61891" s="192"/>
    </row>
    <row r="61892" spans="9:10" ht="15.75">
      <c r="I61892" s="192"/>
      <c r="J61892" s="192"/>
    </row>
    <row r="61893" spans="9:10" ht="15.75">
      <c r="I61893" s="192"/>
      <c r="J61893" s="192"/>
    </row>
    <row r="61894" spans="9:10" ht="15.75">
      <c r="I61894" s="192"/>
      <c r="J61894" s="192"/>
    </row>
    <row r="61895" spans="9:10" ht="15.75">
      <c r="I61895" s="192"/>
      <c r="J61895" s="192"/>
    </row>
    <row r="61896" spans="9:10" ht="15.75">
      <c r="I61896" s="192"/>
      <c r="J61896" s="192"/>
    </row>
    <row r="61897" spans="9:10" ht="15.75">
      <c r="I61897" s="192"/>
      <c r="J61897" s="192"/>
    </row>
    <row r="61898" spans="9:10" ht="15.75">
      <c r="I61898" s="192"/>
      <c r="J61898" s="192"/>
    </row>
    <row r="61899" spans="9:10" ht="15.75">
      <c r="I61899" s="192"/>
      <c r="J61899" s="192"/>
    </row>
    <row r="61900" spans="9:10" ht="15.75">
      <c r="I61900" s="192"/>
      <c r="J61900" s="192"/>
    </row>
    <row r="61901" spans="9:10" ht="15.75">
      <c r="I61901" s="192"/>
      <c r="J61901" s="192"/>
    </row>
    <row r="61902" spans="9:10" ht="15.75">
      <c r="I61902" s="192"/>
      <c r="J61902" s="192"/>
    </row>
    <row r="61903" spans="9:10" ht="15.75">
      <c r="I61903" s="192"/>
      <c r="J61903" s="192"/>
    </row>
    <row r="61904" spans="9:10" ht="15.75">
      <c r="I61904" s="192"/>
      <c r="J61904" s="192"/>
    </row>
    <row r="61905" spans="9:10" ht="15.75">
      <c r="I61905" s="192"/>
      <c r="J61905" s="192"/>
    </row>
    <row r="61906" spans="9:10" ht="15.75">
      <c r="I61906" s="192"/>
      <c r="J61906" s="192"/>
    </row>
    <row r="61907" spans="9:10" ht="15.75">
      <c r="I61907" s="192"/>
      <c r="J61907" s="192"/>
    </row>
    <row r="61908" spans="9:10" ht="15.75">
      <c r="I61908" s="192"/>
      <c r="J61908" s="192"/>
    </row>
    <row r="61909" spans="9:10" ht="15.75">
      <c r="I61909" s="192"/>
      <c r="J61909" s="192"/>
    </row>
    <row r="61910" spans="9:10" ht="15.75">
      <c r="I61910" s="192"/>
      <c r="J61910" s="192"/>
    </row>
    <row r="61911" spans="9:10" ht="15.75">
      <c r="I61911" s="192"/>
      <c r="J61911" s="192"/>
    </row>
    <row r="61912" spans="9:10" ht="15.75">
      <c r="I61912" s="192"/>
      <c r="J61912" s="192"/>
    </row>
    <row r="61913" spans="9:10" ht="15.75">
      <c r="I61913" s="192"/>
      <c r="J61913" s="192"/>
    </row>
    <row r="61914" spans="9:10" ht="15.75">
      <c r="I61914" s="192"/>
      <c r="J61914" s="192"/>
    </row>
    <row r="61915" spans="9:10" ht="15.75">
      <c r="I61915" s="192"/>
      <c r="J61915" s="192"/>
    </row>
    <row r="61916" spans="9:10" ht="15.75">
      <c r="I61916" s="192"/>
      <c r="J61916" s="192"/>
    </row>
    <row r="61917" spans="9:10" ht="15.75">
      <c r="I61917" s="192"/>
      <c r="J61917" s="192"/>
    </row>
    <row r="61918" spans="9:10" ht="15.75">
      <c r="I61918" s="192"/>
      <c r="J61918" s="192"/>
    </row>
    <row r="61919" spans="9:10" ht="15.75">
      <c r="I61919" s="192"/>
      <c r="J61919" s="192"/>
    </row>
    <row r="61920" spans="9:10" ht="15.75">
      <c r="I61920" s="192"/>
      <c r="J61920" s="192"/>
    </row>
    <row r="61921" spans="9:10" ht="15.75">
      <c r="I61921" s="192"/>
      <c r="J61921" s="192"/>
    </row>
    <row r="61922" spans="9:10" ht="15.75">
      <c r="I61922" s="192"/>
      <c r="J61922" s="192"/>
    </row>
    <row r="61923" spans="9:10" ht="15.75">
      <c r="I61923" s="192"/>
      <c r="J61923" s="192"/>
    </row>
    <row r="61924" spans="9:10" ht="15.75">
      <c r="I61924" s="192"/>
      <c r="J61924" s="192"/>
    </row>
    <row r="61925" spans="9:10" ht="15.75">
      <c r="I61925" s="192"/>
      <c r="J61925" s="192"/>
    </row>
    <row r="61926" spans="9:10" ht="15.75">
      <c r="I61926" s="192"/>
      <c r="J61926" s="192"/>
    </row>
    <row r="61927" spans="9:10" ht="15.75">
      <c r="I61927" s="192"/>
      <c r="J61927" s="192"/>
    </row>
    <row r="61928" spans="9:10" ht="15.75">
      <c r="I61928" s="192"/>
      <c r="J61928" s="192"/>
    </row>
    <row r="61929" spans="9:10" ht="15.75">
      <c r="I61929" s="192"/>
      <c r="J61929" s="192"/>
    </row>
    <row r="61930" spans="9:10" ht="15.75">
      <c r="I61930" s="192"/>
      <c r="J61930" s="192"/>
    </row>
    <row r="61931" spans="9:10" ht="15.75">
      <c r="I61931" s="192"/>
      <c r="J61931" s="192"/>
    </row>
    <row r="61932" spans="9:10" ht="15.75">
      <c r="I61932" s="192"/>
      <c r="J61932" s="192"/>
    </row>
    <row r="61933" spans="9:10" ht="15.75">
      <c r="I61933" s="192"/>
      <c r="J61933" s="192"/>
    </row>
    <row r="61934" spans="9:10" ht="15.75">
      <c r="I61934" s="192"/>
      <c r="J61934" s="192"/>
    </row>
    <row r="61935" spans="9:10" ht="15.75">
      <c r="I61935" s="192"/>
      <c r="J61935" s="192"/>
    </row>
    <row r="61936" spans="9:10" ht="15.75">
      <c r="I61936" s="192"/>
      <c r="J61936" s="192"/>
    </row>
    <row r="61937" spans="9:10" ht="15.75">
      <c r="I61937" s="192"/>
      <c r="J61937" s="192"/>
    </row>
    <row r="61938" spans="9:10" ht="15.75">
      <c r="I61938" s="192"/>
      <c r="J61938" s="192"/>
    </row>
    <row r="61939" spans="9:10" ht="15.75">
      <c r="I61939" s="192"/>
      <c r="J61939" s="192"/>
    </row>
    <row r="61940" spans="9:10" ht="15.75">
      <c r="I61940" s="192"/>
      <c r="J61940" s="192"/>
    </row>
    <row r="61941" spans="9:10" ht="15.75">
      <c r="I61941" s="192"/>
      <c r="J61941" s="192"/>
    </row>
    <row r="61942" spans="9:10" ht="15.75">
      <c r="I61942" s="192"/>
      <c r="J61942" s="192"/>
    </row>
    <row r="61943" spans="9:10" ht="15.75">
      <c r="I61943" s="192"/>
      <c r="J61943" s="192"/>
    </row>
    <row r="61944" spans="9:10" ht="15.75">
      <c r="I61944" s="192"/>
      <c r="J61944" s="192"/>
    </row>
    <row r="61945" spans="9:10" ht="15.75">
      <c r="I61945" s="192"/>
      <c r="J61945" s="192"/>
    </row>
    <row r="61946" spans="9:10" ht="15.75">
      <c r="I61946" s="192"/>
      <c r="J61946" s="192"/>
    </row>
    <row r="61947" spans="9:10" ht="15.75">
      <c r="I61947" s="192"/>
      <c r="J61947" s="192"/>
    </row>
    <row r="61948" spans="9:10" ht="15.75">
      <c r="I61948" s="192"/>
      <c r="J61948" s="192"/>
    </row>
    <row r="61949" spans="9:10" ht="15.75">
      <c r="I61949" s="192"/>
      <c r="J61949" s="192"/>
    </row>
    <row r="61950" spans="9:10" ht="15.75">
      <c r="I61950" s="192"/>
      <c r="J61950" s="192"/>
    </row>
    <row r="61951" spans="9:10" ht="15.75">
      <c r="I61951" s="192"/>
      <c r="J61951" s="192"/>
    </row>
    <row r="61952" spans="9:10" ht="15.75">
      <c r="I61952" s="192"/>
      <c r="J61952" s="192"/>
    </row>
    <row r="61953" spans="9:10" ht="15.75">
      <c r="I61953" s="192"/>
      <c r="J61953" s="192"/>
    </row>
    <row r="61954" spans="9:10" ht="15.75">
      <c r="I61954" s="192"/>
      <c r="J61954" s="192"/>
    </row>
    <row r="61955" spans="9:10" ht="15.75">
      <c r="I61955" s="192"/>
      <c r="J61955" s="192"/>
    </row>
    <row r="61956" spans="9:10" ht="15.75">
      <c r="I61956" s="192"/>
      <c r="J61956" s="192"/>
    </row>
    <row r="61957" spans="9:10" ht="15.75">
      <c r="I61957" s="192"/>
      <c r="J61957" s="192"/>
    </row>
    <row r="61958" spans="9:10" ht="15.75">
      <c r="I61958" s="192"/>
      <c r="J61958" s="192"/>
    </row>
    <row r="61959" spans="9:10" ht="15.75">
      <c r="I61959" s="192"/>
      <c r="J61959" s="192"/>
    </row>
    <row r="61960" spans="9:10" ht="15.75">
      <c r="I61960" s="192"/>
      <c r="J61960" s="192"/>
    </row>
    <row r="61961" spans="9:10" ht="15.75">
      <c r="I61961" s="192"/>
      <c r="J61961" s="192"/>
    </row>
    <row r="61962" spans="9:10" ht="15.75">
      <c r="I61962" s="192"/>
      <c r="J61962" s="192"/>
    </row>
    <row r="61963" spans="9:10" ht="15.75">
      <c r="I61963" s="192"/>
      <c r="J61963" s="192"/>
    </row>
    <row r="61964" spans="9:10" ht="15.75">
      <c r="I61964" s="192"/>
      <c r="J61964" s="192"/>
    </row>
    <row r="61965" spans="9:10" ht="15.75">
      <c r="I61965" s="192"/>
      <c r="J61965" s="192"/>
    </row>
    <row r="61966" spans="9:10" ht="15.75">
      <c r="I61966" s="192"/>
      <c r="J61966" s="192"/>
    </row>
    <row r="61967" spans="9:10" ht="15.75">
      <c r="I61967" s="192"/>
      <c r="J61967" s="192"/>
    </row>
    <row r="61968" spans="9:10" ht="15.75">
      <c r="I61968" s="192"/>
      <c r="J61968" s="192"/>
    </row>
    <row r="61969" spans="9:10" ht="15.75">
      <c r="I61969" s="192"/>
      <c r="J61969" s="192"/>
    </row>
    <row r="61970" spans="9:10" ht="15.75">
      <c r="I61970" s="192"/>
      <c r="J61970" s="192"/>
    </row>
    <row r="61971" spans="9:10" ht="15.75">
      <c r="I61971" s="192"/>
      <c r="J61971" s="192"/>
    </row>
    <row r="61972" spans="9:10" ht="15.75">
      <c r="I61972" s="192"/>
      <c r="J61972" s="192"/>
    </row>
    <row r="61973" spans="9:10" ht="15.75">
      <c r="I61973" s="192"/>
      <c r="J61973" s="192"/>
    </row>
    <row r="61974" spans="9:10" ht="15.75">
      <c r="I61974" s="192"/>
      <c r="J61974" s="192"/>
    </row>
    <row r="61975" spans="9:10" ht="15.75">
      <c r="I61975" s="192"/>
      <c r="J61975" s="192"/>
    </row>
    <row r="61976" spans="9:10" ht="15.75">
      <c r="I61976" s="192"/>
      <c r="J61976" s="192"/>
    </row>
    <row r="61977" spans="9:10" ht="15.75">
      <c r="I61977" s="192"/>
      <c r="J61977" s="192"/>
    </row>
    <row r="61978" spans="9:10" ht="15.75">
      <c r="I61978" s="192"/>
      <c r="J61978" s="192"/>
    </row>
    <row r="61979" spans="9:10" ht="15.75">
      <c r="I61979" s="192"/>
      <c r="J61979" s="192"/>
    </row>
    <row r="61980" spans="9:10" ht="15.75">
      <c r="I61980" s="192"/>
      <c r="J61980" s="192"/>
    </row>
    <row r="61981" spans="9:10" ht="15.75">
      <c r="I61981" s="192"/>
      <c r="J61981" s="192"/>
    </row>
    <row r="61982" spans="9:10" ht="15.75">
      <c r="I61982" s="192"/>
      <c r="J61982" s="192"/>
    </row>
    <row r="61983" spans="9:10" ht="15.75">
      <c r="I61983" s="192"/>
      <c r="J61983" s="192"/>
    </row>
    <row r="61984" spans="9:10" ht="15.75">
      <c r="I61984" s="192"/>
      <c r="J61984" s="192"/>
    </row>
    <row r="61985" spans="9:10" ht="15.75">
      <c r="I61985" s="192"/>
      <c r="J61985" s="192"/>
    </row>
    <row r="61986" spans="9:10" ht="15.75">
      <c r="I61986" s="192"/>
      <c r="J61986" s="192"/>
    </row>
    <row r="61987" spans="9:10" ht="15.75">
      <c r="I61987" s="192"/>
      <c r="J61987" s="192"/>
    </row>
    <row r="61988" spans="9:10" ht="15.75">
      <c r="I61988" s="192"/>
      <c r="J61988" s="192"/>
    </row>
    <row r="61989" spans="9:10" ht="15.75">
      <c r="I61989" s="192"/>
      <c r="J61989" s="192"/>
    </row>
    <row r="61990" spans="9:10" ht="15.75">
      <c r="I61990" s="192"/>
      <c r="J61990" s="192"/>
    </row>
    <row r="61991" spans="9:10" ht="15.75">
      <c r="I61991" s="192"/>
      <c r="J61991" s="192"/>
    </row>
    <row r="61992" spans="9:10" ht="15.75">
      <c r="I61992" s="192"/>
      <c r="J61992" s="192"/>
    </row>
    <row r="61993" spans="9:10" ht="15.75">
      <c r="I61993" s="192"/>
      <c r="J61993" s="192"/>
    </row>
    <row r="61994" spans="9:10" ht="15.75">
      <c r="I61994" s="192"/>
      <c r="J61994" s="192"/>
    </row>
    <row r="61995" spans="9:10" ht="15.75">
      <c r="I61995" s="192"/>
      <c r="J61995" s="192"/>
    </row>
    <row r="61996" spans="9:10" ht="15.75">
      <c r="I61996" s="192"/>
      <c r="J61996" s="192"/>
    </row>
    <row r="61997" spans="9:10" ht="15.75">
      <c r="I61997" s="192"/>
      <c r="J61997" s="192"/>
    </row>
    <row r="61998" spans="9:10" ht="15.75">
      <c r="I61998" s="192"/>
      <c r="J61998" s="192"/>
    </row>
    <row r="61999" spans="9:10" ht="15.75">
      <c r="I61999" s="192"/>
      <c r="J61999" s="192"/>
    </row>
    <row r="62000" spans="9:10" ht="15.75">
      <c r="I62000" s="192"/>
      <c r="J62000" s="192"/>
    </row>
    <row r="62001" spans="9:10" ht="15.75">
      <c r="I62001" s="192"/>
      <c r="J62001" s="192"/>
    </row>
    <row r="62002" spans="9:10" ht="15.75">
      <c r="I62002" s="192"/>
      <c r="J62002" s="192"/>
    </row>
    <row r="62003" spans="9:10" ht="15.75">
      <c r="I62003" s="192"/>
      <c r="J62003" s="192"/>
    </row>
    <row r="62004" spans="9:10" ht="15.75">
      <c r="I62004" s="192"/>
      <c r="J62004" s="192"/>
    </row>
    <row r="62005" spans="9:10" ht="15.75">
      <c r="I62005" s="192"/>
      <c r="J62005" s="192"/>
    </row>
    <row r="62006" spans="9:10" ht="15.75">
      <c r="I62006" s="192"/>
      <c r="J62006" s="192"/>
    </row>
    <row r="62007" spans="9:10" ht="15.75">
      <c r="I62007" s="192"/>
      <c r="J62007" s="192"/>
    </row>
    <row r="62008" spans="9:10" ht="15.75">
      <c r="I62008" s="192"/>
      <c r="J62008" s="192"/>
    </row>
    <row r="62009" spans="9:10" ht="15.75">
      <c r="I62009" s="192"/>
      <c r="J62009" s="192"/>
    </row>
    <row r="62010" spans="9:10" ht="15.75">
      <c r="I62010" s="192"/>
      <c r="J62010" s="192"/>
    </row>
    <row r="62011" spans="9:10" ht="15.75">
      <c r="I62011" s="192"/>
      <c r="J62011" s="192"/>
    </row>
    <row r="62012" spans="9:10" ht="15.75">
      <c r="I62012" s="192"/>
      <c r="J62012" s="192"/>
    </row>
    <row r="62013" spans="9:10" ht="15.75">
      <c r="I62013" s="192"/>
      <c r="J62013" s="192"/>
    </row>
    <row r="62014" spans="9:10" ht="15.75">
      <c r="I62014" s="192"/>
      <c r="J62014" s="192"/>
    </row>
    <row r="62015" spans="9:10" ht="15.75">
      <c r="I62015" s="192"/>
      <c r="J62015" s="192"/>
    </row>
    <row r="62016" spans="9:10" ht="15.75">
      <c r="I62016" s="192"/>
      <c r="J62016" s="192"/>
    </row>
    <row r="62017" spans="9:10" ht="15.75">
      <c r="I62017" s="192"/>
      <c r="J62017" s="192"/>
    </row>
    <row r="62018" spans="9:10" ht="15.75">
      <c r="I62018" s="192"/>
      <c r="J62018" s="192"/>
    </row>
    <row r="62019" spans="9:10" ht="15.75">
      <c r="I62019" s="192"/>
      <c r="J62019" s="192"/>
    </row>
    <row r="62020" spans="9:10" ht="15.75">
      <c r="I62020" s="192"/>
      <c r="J62020" s="192"/>
    </row>
    <row r="62021" spans="9:10" ht="15.75">
      <c r="I62021" s="192"/>
      <c r="J62021" s="192"/>
    </row>
    <row r="62022" spans="9:10" ht="15.75">
      <c r="I62022" s="192"/>
      <c r="J62022" s="192"/>
    </row>
    <row r="62023" spans="9:10" ht="15.75">
      <c r="I62023" s="192"/>
      <c r="J62023" s="192"/>
    </row>
    <row r="62024" spans="9:10" ht="15.75">
      <c r="I62024" s="192"/>
      <c r="J62024" s="192"/>
    </row>
    <row r="62025" spans="9:10" ht="15.75">
      <c r="I62025" s="192"/>
      <c r="J62025" s="192"/>
    </row>
    <row r="62026" spans="9:10" ht="15.75">
      <c r="I62026" s="192"/>
      <c r="J62026" s="192"/>
    </row>
    <row r="62027" spans="9:10" ht="15.75">
      <c r="I62027" s="192"/>
      <c r="J62027" s="192"/>
    </row>
    <row r="62028" spans="9:10" ht="15.75">
      <c r="I62028" s="192"/>
      <c r="J62028" s="192"/>
    </row>
    <row r="62029" spans="9:10" ht="15.75">
      <c r="I62029" s="192"/>
      <c r="J62029" s="192"/>
    </row>
    <row r="62030" spans="9:10" ht="15.75">
      <c r="I62030" s="192"/>
      <c r="J62030" s="192"/>
    </row>
    <row r="62031" spans="9:10" ht="15.75">
      <c r="I62031" s="192"/>
      <c r="J62031" s="192"/>
    </row>
    <row r="62032" spans="9:10" ht="15.75">
      <c r="I62032" s="192"/>
      <c r="J62032" s="192"/>
    </row>
    <row r="62033" spans="9:10" ht="15.75">
      <c r="I62033" s="192"/>
      <c r="J62033" s="192"/>
    </row>
    <row r="62034" spans="9:10" ht="15.75">
      <c r="I62034" s="192"/>
      <c r="J62034" s="192"/>
    </row>
    <row r="62035" spans="9:10" ht="15.75">
      <c r="I62035" s="192"/>
      <c r="J62035" s="192"/>
    </row>
    <row r="62036" spans="9:10" ht="15.75">
      <c r="I62036" s="192"/>
      <c r="J62036" s="192"/>
    </row>
    <row r="62037" spans="9:10" ht="15.75">
      <c r="I62037" s="192"/>
      <c r="J62037" s="192"/>
    </row>
    <row r="62038" spans="9:10" ht="15.75">
      <c r="I62038" s="192"/>
      <c r="J62038" s="192"/>
    </row>
    <row r="62039" spans="9:10" ht="15.75">
      <c r="I62039" s="192"/>
      <c r="J62039" s="192"/>
    </row>
    <row r="62040" spans="9:10" ht="15.75">
      <c r="I62040" s="192"/>
      <c r="J62040" s="192"/>
    </row>
    <row r="62041" spans="9:10" ht="15.75">
      <c r="I62041" s="192"/>
      <c r="J62041" s="192"/>
    </row>
    <row r="62042" spans="9:10" ht="15.75">
      <c r="I62042" s="192"/>
      <c r="J62042" s="192"/>
    </row>
    <row r="62043" spans="9:10" ht="15.75">
      <c r="I62043" s="192"/>
      <c r="J62043" s="192"/>
    </row>
    <row r="62044" spans="9:10" ht="15.75">
      <c r="I62044" s="192"/>
      <c r="J62044" s="192"/>
    </row>
    <row r="62045" spans="9:10" ht="15.75">
      <c r="I62045" s="192"/>
      <c r="J62045" s="192"/>
    </row>
    <row r="62046" spans="9:10" ht="15.75">
      <c r="I62046" s="192"/>
      <c r="J62046" s="192"/>
    </row>
    <row r="62047" spans="9:10" ht="15.75">
      <c r="I62047" s="192"/>
      <c r="J62047" s="192"/>
    </row>
    <row r="62048" spans="9:10" ht="15.75">
      <c r="I62048" s="192"/>
      <c r="J62048" s="192"/>
    </row>
    <row r="62049" spans="9:10" ht="15.75">
      <c r="I62049" s="192"/>
      <c r="J62049" s="192"/>
    </row>
    <row r="62050" spans="9:10" ht="15.75">
      <c r="I62050" s="192"/>
      <c r="J62050" s="192"/>
    </row>
    <row r="62051" spans="9:10" ht="15.75">
      <c r="I62051" s="192"/>
      <c r="J62051" s="192"/>
    </row>
    <row r="62052" spans="9:10" ht="15.75">
      <c r="I62052" s="192"/>
      <c r="J62052" s="192"/>
    </row>
    <row r="62053" spans="9:10" ht="15.75">
      <c r="I62053" s="192"/>
      <c r="J62053" s="192"/>
    </row>
    <row r="62054" spans="9:10" ht="15.75">
      <c r="I62054" s="192"/>
      <c r="J62054" s="192"/>
    </row>
    <row r="62055" spans="9:10" ht="15.75">
      <c r="I62055" s="192"/>
      <c r="J62055" s="192"/>
    </row>
    <row r="62056" spans="9:10" ht="15.75">
      <c r="I62056" s="192"/>
      <c r="J62056" s="192"/>
    </row>
    <row r="62057" spans="9:10" ht="15.75">
      <c r="I62057" s="192"/>
      <c r="J62057" s="192"/>
    </row>
    <row r="62058" spans="9:10" ht="15.75">
      <c r="I62058" s="192"/>
      <c r="J62058" s="192"/>
    </row>
    <row r="62059" spans="9:10" ht="15.75">
      <c r="I62059" s="192"/>
      <c r="J62059" s="192"/>
    </row>
    <row r="62060" spans="9:10" ht="15.75">
      <c r="I62060" s="192"/>
      <c r="J62060" s="192"/>
    </row>
    <row r="62061" spans="9:10" ht="15.75">
      <c r="I62061" s="192"/>
      <c r="J62061" s="192"/>
    </row>
    <row r="62062" spans="9:10" ht="15.75">
      <c r="I62062" s="192"/>
      <c r="J62062" s="192"/>
    </row>
    <row r="62063" spans="9:10" ht="15.75">
      <c r="I62063" s="192"/>
      <c r="J62063" s="192"/>
    </row>
    <row r="62064" spans="9:10" ht="15.75">
      <c r="I62064" s="192"/>
      <c r="J62064" s="192"/>
    </row>
    <row r="62065" spans="9:10" ht="15.75">
      <c r="I62065" s="192"/>
      <c r="J62065" s="192"/>
    </row>
    <row r="62066" spans="9:10" ht="15.75">
      <c r="I62066" s="192"/>
      <c r="J62066" s="192"/>
    </row>
    <row r="62067" spans="9:10" ht="15.75">
      <c r="I62067" s="192"/>
      <c r="J62067" s="192"/>
    </row>
    <row r="62068" spans="9:10" ht="15.75">
      <c r="I62068" s="192"/>
      <c r="J62068" s="192"/>
    </row>
    <row r="62069" spans="9:10" ht="15.75">
      <c r="I62069" s="192"/>
      <c r="J62069" s="192"/>
    </row>
    <row r="62070" spans="9:10" ht="15.75">
      <c r="I62070" s="192"/>
      <c r="J62070" s="192"/>
    </row>
    <row r="62071" spans="9:10" ht="15.75">
      <c r="I62071" s="192"/>
      <c r="J62071" s="192"/>
    </row>
    <row r="62072" spans="9:10" ht="15.75">
      <c r="I62072" s="192"/>
      <c r="J62072" s="192"/>
    </row>
    <row r="62073" spans="9:10" ht="15.75">
      <c r="I62073" s="192"/>
      <c r="J62073" s="192"/>
    </row>
    <row r="62074" spans="9:10" ht="15.75">
      <c r="I62074" s="192"/>
      <c r="J62074" s="192"/>
    </row>
    <row r="62075" spans="9:10" ht="15.75">
      <c r="I62075" s="192"/>
      <c r="J62075" s="192"/>
    </row>
    <row r="62076" spans="9:10" ht="15.75">
      <c r="I62076" s="192"/>
      <c r="J62076" s="192"/>
    </row>
    <row r="62077" spans="9:10" ht="15.75">
      <c r="I62077" s="192"/>
      <c r="J62077" s="192"/>
    </row>
    <row r="62078" spans="9:10" ht="15.75">
      <c r="I62078" s="192"/>
      <c r="J62078" s="192"/>
    </row>
    <row r="62079" spans="9:10" ht="15.75">
      <c r="I62079" s="192"/>
      <c r="J62079" s="192"/>
    </row>
    <row r="62080" spans="9:10" ht="15.75">
      <c r="I62080" s="192"/>
      <c r="J62080" s="192"/>
    </row>
    <row r="62081" spans="9:10" ht="15.75">
      <c r="I62081" s="192"/>
      <c r="J62081" s="192"/>
    </row>
    <row r="62082" spans="9:10" ht="15.75">
      <c r="I62082" s="192"/>
      <c r="J62082" s="192"/>
    </row>
    <row r="62083" spans="9:10" ht="15.75">
      <c r="I62083" s="192"/>
      <c r="J62083" s="192"/>
    </row>
    <row r="62084" spans="9:10" ht="15.75">
      <c r="I62084" s="192"/>
      <c r="J62084" s="192"/>
    </row>
    <row r="62085" spans="9:10" ht="15.75">
      <c r="I62085" s="192"/>
      <c r="J62085" s="192"/>
    </row>
    <row r="62086" spans="9:10" ht="15.75">
      <c r="I62086" s="192"/>
      <c r="J62086" s="192"/>
    </row>
    <row r="62087" spans="9:10" ht="15.75">
      <c r="I62087" s="192"/>
      <c r="J62087" s="192"/>
    </row>
    <row r="62088" spans="9:10" ht="15.75">
      <c r="I62088" s="192"/>
      <c r="J62088" s="192"/>
    </row>
    <row r="62089" spans="9:10" ht="15.75">
      <c r="I62089" s="192"/>
      <c r="J62089" s="192"/>
    </row>
    <row r="62090" spans="9:10" ht="15.75">
      <c r="I62090" s="192"/>
      <c r="J62090" s="192"/>
    </row>
    <row r="62091" spans="9:10" ht="15.75">
      <c r="I62091" s="192"/>
      <c r="J62091" s="192"/>
    </row>
    <row r="62092" spans="9:10" ht="15.75">
      <c r="I62092" s="192"/>
      <c r="J62092" s="192"/>
    </row>
    <row r="62093" spans="9:10" ht="15.75">
      <c r="I62093" s="192"/>
      <c r="J62093" s="192"/>
    </row>
    <row r="62094" spans="9:10" ht="15.75">
      <c r="I62094" s="192"/>
      <c r="J62094" s="192"/>
    </row>
    <row r="62095" spans="9:10" ht="15.75">
      <c r="I62095" s="192"/>
      <c r="J62095" s="192"/>
    </row>
    <row r="62096" spans="9:10" ht="15.75">
      <c r="I62096" s="192"/>
      <c r="J62096" s="192"/>
    </row>
    <row r="62097" spans="9:10" ht="15.75">
      <c r="I62097" s="192"/>
      <c r="J62097" s="192"/>
    </row>
    <row r="62098" spans="9:10" ht="15.75">
      <c r="I62098" s="192"/>
      <c r="J62098" s="192"/>
    </row>
    <row r="62099" spans="9:10" ht="15.75">
      <c r="I62099" s="192"/>
      <c r="J62099" s="192"/>
    </row>
    <row r="62100" spans="9:10" ht="15.75">
      <c r="I62100" s="192"/>
      <c r="J62100" s="192"/>
    </row>
    <row r="62101" spans="9:10" ht="15.75">
      <c r="I62101" s="192"/>
      <c r="J62101" s="192"/>
    </row>
    <row r="62102" spans="9:10" ht="15.75">
      <c r="I62102" s="192"/>
      <c r="J62102" s="192"/>
    </row>
    <row r="62103" spans="9:10" ht="15.75">
      <c r="I62103" s="192"/>
      <c r="J62103" s="192"/>
    </row>
    <row r="62104" spans="9:10" ht="15.75">
      <c r="I62104" s="192"/>
      <c r="J62104" s="192"/>
    </row>
    <row r="62105" spans="9:10" ht="15.75">
      <c r="I62105" s="192"/>
      <c r="J62105" s="192"/>
    </row>
    <row r="62106" spans="9:10" ht="15.75">
      <c r="I62106" s="192"/>
      <c r="J62106" s="192"/>
    </row>
    <row r="62107" spans="9:10" ht="15.75">
      <c r="I62107" s="192"/>
      <c r="J62107" s="192"/>
    </row>
    <row r="62108" spans="9:10" ht="15.75">
      <c r="I62108" s="192"/>
      <c r="J62108" s="192"/>
    </row>
    <row r="62109" spans="9:10" ht="15.75">
      <c r="I62109" s="192"/>
      <c r="J62109" s="192"/>
    </row>
    <row r="62110" spans="9:10" ht="15.75">
      <c r="I62110" s="192"/>
      <c r="J62110" s="192"/>
    </row>
    <row r="62111" spans="9:10" ht="15.75">
      <c r="I62111" s="192"/>
      <c r="J62111" s="192"/>
    </row>
    <row r="62112" spans="9:10" ht="15.75">
      <c r="I62112" s="192"/>
      <c r="J62112" s="192"/>
    </row>
    <row r="62113" spans="9:10" ht="15.75">
      <c r="I62113" s="192"/>
      <c r="J62113" s="192"/>
    </row>
    <row r="62114" spans="9:10" ht="15.75">
      <c r="I62114" s="192"/>
      <c r="J62114" s="192"/>
    </row>
    <row r="62115" spans="9:10" ht="15.75">
      <c r="I62115" s="192"/>
      <c r="J62115" s="192"/>
    </row>
    <row r="62116" spans="9:10" ht="15.75">
      <c r="I62116" s="192"/>
      <c r="J62116" s="192"/>
    </row>
    <row r="62117" spans="9:10" ht="15.75">
      <c r="I62117" s="192"/>
      <c r="J62117" s="192"/>
    </row>
    <row r="62118" spans="9:10" ht="15.75">
      <c r="I62118" s="192"/>
      <c r="J62118" s="192"/>
    </row>
    <row r="62119" spans="9:10" ht="15.75">
      <c r="I62119" s="192"/>
      <c r="J62119" s="192"/>
    </row>
    <row r="62120" spans="9:10" ht="15.75">
      <c r="I62120" s="192"/>
      <c r="J62120" s="192"/>
    </row>
    <row r="62121" spans="9:10" ht="15.75">
      <c r="I62121" s="192"/>
      <c r="J62121" s="192"/>
    </row>
    <row r="62122" spans="9:10" ht="15.75">
      <c r="I62122" s="192"/>
      <c r="J62122" s="192"/>
    </row>
    <row r="62123" spans="9:10" ht="15.75">
      <c r="I62123" s="192"/>
      <c r="J62123" s="192"/>
    </row>
    <row r="62124" spans="9:10" ht="15.75">
      <c r="I62124" s="192"/>
      <c r="J62124" s="192"/>
    </row>
    <row r="62125" spans="9:10" ht="15.75">
      <c r="I62125" s="192"/>
      <c r="J62125" s="192"/>
    </row>
    <row r="62126" spans="9:10" ht="15.75">
      <c r="I62126" s="192"/>
      <c r="J62126" s="192"/>
    </row>
    <row r="62127" spans="9:10" ht="15.75">
      <c r="I62127" s="192"/>
      <c r="J62127" s="192"/>
    </row>
    <row r="62128" spans="9:10" ht="15.75">
      <c r="I62128" s="192"/>
      <c r="J62128" s="192"/>
    </row>
    <row r="62129" spans="9:10" ht="15.75">
      <c r="I62129" s="192"/>
      <c r="J62129" s="192"/>
    </row>
    <row r="62130" spans="9:10" ht="15.75">
      <c r="I62130" s="192"/>
      <c r="J62130" s="192"/>
    </row>
    <row r="62131" spans="9:10" ht="15.75">
      <c r="I62131" s="192"/>
      <c r="J62131" s="192"/>
    </row>
    <row r="62132" spans="9:10" ht="15.75">
      <c r="I62132" s="192"/>
      <c r="J62132" s="192"/>
    </row>
    <row r="62133" spans="9:10" ht="15.75">
      <c r="I62133" s="192"/>
      <c r="J62133" s="192"/>
    </row>
    <row r="62134" spans="9:10" ht="15.75">
      <c r="I62134" s="192"/>
      <c r="J62134" s="192"/>
    </row>
    <row r="62135" spans="9:10" ht="15.75">
      <c r="I62135" s="192"/>
      <c r="J62135" s="192"/>
    </row>
    <row r="62136" spans="9:10" ht="15.75">
      <c r="I62136" s="192"/>
      <c r="J62136" s="192"/>
    </row>
    <row r="62137" spans="9:10" ht="15.75">
      <c r="I62137" s="192"/>
      <c r="J62137" s="192"/>
    </row>
    <row r="62138" spans="9:10" ht="15.75">
      <c r="I62138" s="192"/>
      <c r="J62138" s="192"/>
    </row>
    <row r="62139" spans="9:10" ht="15.75">
      <c r="I62139" s="192"/>
      <c r="J62139" s="192"/>
    </row>
    <row r="62140" spans="9:10" ht="15.75">
      <c r="I62140" s="192"/>
      <c r="J62140" s="192"/>
    </row>
    <row r="62141" spans="9:10" ht="15.75">
      <c r="I62141" s="192"/>
      <c r="J62141" s="192"/>
    </row>
    <row r="62142" spans="9:10" ht="15.75">
      <c r="I62142" s="192"/>
      <c r="J62142" s="192"/>
    </row>
    <row r="62143" spans="9:10" ht="15.75">
      <c r="I62143" s="192"/>
      <c r="J62143" s="192"/>
    </row>
    <row r="62144" spans="9:10" ht="15.75">
      <c r="I62144" s="192"/>
      <c r="J62144" s="192"/>
    </row>
    <row r="62145" spans="9:10" ht="15.75">
      <c r="I62145" s="192"/>
      <c r="J62145" s="192"/>
    </row>
    <row r="62146" spans="9:10" ht="15.75">
      <c r="I62146" s="192"/>
      <c r="J62146" s="192"/>
    </row>
    <row r="62147" spans="9:10" ht="15.75">
      <c r="I62147" s="192"/>
      <c r="J62147" s="192"/>
    </row>
    <row r="62148" spans="9:10" ht="15.75">
      <c r="I62148" s="192"/>
      <c r="J62148" s="192"/>
    </row>
    <row r="62149" spans="9:10" ht="15.75">
      <c r="I62149" s="192"/>
      <c r="J62149" s="192"/>
    </row>
    <row r="62150" spans="9:10" ht="15.75">
      <c r="I62150" s="192"/>
      <c r="J62150" s="192"/>
    </row>
    <row r="62151" spans="9:10" ht="15.75">
      <c r="I62151" s="192"/>
      <c r="J62151" s="192"/>
    </row>
    <row r="62152" spans="9:10" ht="15.75">
      <c r="I62152" s="192"/>
      <c r="J62152" s="192"/>
    </row>
    <row r="62153" spans="9:10" ht="15.75">
      <c r="I62153" s="192"/>
      <c r="J62153" s="192"/>
    </row>
    <row r="62154" spans="9:10" ht="15.75">
      <c r="I62154" s="192"/>
      <c r="J62154" s="192"/>
    </row>
    <row r="62155" spans="9:10" ht="15.75">
      <c r="I62155" s="192"/>
      <c r="J62155" s="192"/>
    </row>
    <row r="62156" spans="9:10" ht="15.75">
      <c r="I62156" s="192"/>
      <c r="J62156" s="192"/>
    </row>
    <row r="62157" spans="9:10" ht="15.75">
      <c r="I62157" s="192"/>
      <c r="J62157" s="192"/>
    </row>
    <row r="62158" spans="9:10" ht="15.75">
      <c r="I62158" s="192"/>
      <c r="J62158" s="192"/>
    </row>
    <row r="62159" spans="9:10" ht="15.75">
      <c r="I62159" s="192"/>
      <c r="J62159" s="192"/>
    </row>
    <row r="62160" spans="9:10" ht="15.75">
      <c r="I62160" s="192"/>
      <c r="J62160" s="192"/>
    </row>
    <row r="62161" spans="9:10" ht="15.75">
      <c r="I62161" s="192"/>
      <c r="J62161" s="192"/>
    </row>
    <row r="62162" spans="9:10" ht="15.75">
      <c r="I62162" s="192"/>
      <c r="J62162" s="192"/>
    </row>
    <row r="62163" spans="9:10" ht="15.75">
      <c r="I62163" s="192"/>
      <c r="J62163" s="192"/>
    </row>
    <row r="62164" spans="9:10" ht="15.75">
      <c r="I62164" s="192"/>
      <c r="J62164" s="192"/>
    </row>
    <row r="62165" spans="9:10" ht="15.75">
      <c r="I62165" s="192"/>
      <c r="J62165" s="192"/>
    </row>
    <row r="62166" spans="9:10" ht="15.75">
      <c r="I62166" s="192"/>
      <c r="J62166" s="192"/>
    </row>
    <row r="62167" spans="9:10" ht="15.75">
      <c r="I62167" s="192"/>
      <c r="J62167" s="192"/>
    </row>
    <row r="62168" spans="9:10" ht="15.75">
      <c r="I62168" s="192"/>
      <c r="J62168" s="192"/>
    </row>
    <row r="62169" spans="9:10" ht="15.75">
      <c r="I62169" s="192"/>
      <c r="J62169" s="192"/>
    </row>
    <row r="62170" spans="9:10" ht="15.75">
      <c r="I62170" s="192"/>
      <c r="J62170" s="192"/>
    </row>
    <row r="62171" spans="9:10" ht="15.75">
      <c r="I62171" s="192"/>
      <c r="J62171" s="192"/>
    </row>
    <row r="62172" spans="9:10" ht="15.75">
      <c r="I62172" s="192"/>
      <c r="J62172" s="192"/>
    </row>
    <row r="62173" spans="9:10" ht="15.75">
      <c r="I62173" s="192"/>
      <c r="J62173" s="192"/>
    </row>
    <row r="62174" spans="9:10" ht="15.75">
      <c r="I62174" s="192"/>
      <c r="J62174" s="192"/>
    </row>
    <row r="62175" spans="9:10" ht="15.75">
      <c r="I62175" s="192"/>
      <c r="J62175" s="192"/>
    </row>
    <row r="62176" spans="9:10" ht="15.75">
      <c r="I62176" s="192"/>
      <c r="J62176" s="192"/>
    </row>
    <row r="62177" spans="9:10" ht="15.75">
      <c r="I62177" s="192"/>
      <c r="J62177" s="192"/>
    </row>
    <row r="62178" spans="9:10" ht="15.75">
      <c r="I62178" s="192"/>
      <c r="J62178" s="192"/>
    </row>
    <row r="62179" spans="9:10" ht="15.75">
      <c r="I62179" s="192"/>
      <c r="J62179" s="192"/>
    </row>
    <row r="62180" spans="9:10" ht="15.75">
      <c r="I62180" s="192"/>
      <c r="J62180" s="192"/>
    </row>
    <row r="62181" spans="9:10" ht="15.75">
      <c r="I62181" s="192"/>
      <c r="J62181" s="192"/>
    </row>
    <row r="62182" spans="9:10" ht="15.75">
      <c r="I62182" s="192"/>
      <c r="J62182" s="192"/>
    </row>
    <row r="62183" spans="9:10" ht="15.75">
      <c r="I62183" s="192"/>
      <c r="J62183" s="192"/>
    </row>
    <row r="62184" spans="9:10" ht="15.75">
      <c r="I62184" s="192"/>
      <c r="J62184" s="192"/>
    </row>
    <row r="62185" spans="9:10" ht="15.75">
      <c r="I62185" s="192"/>
      <c r="J62185" s="192"/>
    </row>
    <row r="62186" spans="9:10" ht="15.75">
      <c r="I62186" s="192"/>
      <c r="J62186" s="192"/>
    </row>
    <row r="62187" spans="9:10" ht="15.75">
      <c r="I62187" s="192"/>
      <c r="J62187" s="192"/>
    </row>
    <row r="62188" spans="9:10" ht="15.75">
      <c r="I62188" s="192"/>
      <c r="J62188" s="192"/>
    </row>
    <row r="62189" spans="9:10" ht="15.75">
      <c r="I62189" s="192"/>
      <c r="J62189" s="192"/>
    </row>
    <row r="62190" spans="9:10" ht="15.75">
      <c r="I62190" s="192"/>
      <c r="J62190" s="192"/>
    </row>
    <row r="62191" spans="9:10" ht="15.75">
      <c r="I62191" s="192"/>
      <c r="J62191" s="192"/>
    </row>
    <row r="62192" spans="9:10" ht="15.75">
      <c r="I62192" s="192"/>
      <c r="J62192" s="192"/>
    </row>
    <row r="62193" spans="9:10" ht="15.75">
      <c r="I62193" s="192"/>
      <c r="J62193" s="192"/>
    </row>
    <row r="62194" spans="9:10" ht="15.75">
      <c r="I62194" s="192"/>
      <c r="J62194" s="192"/>
    </row>
    <row r="62195" spans="9:10" ht="15.75">
      <c r="I62195" s="192"/>
      <c r="J62195" s="192"/>
    </row>
    <row r="62196" spans="9:10" ht="15.75">
      <c r="I62196" s="192"/>
      <c r="J62196" s="192"/>
    </row>
    <row r="62197" spans="9:10" ht="15.75">
      <c r="I62197" s="192"/>
      <c r="J62197" s="192"/>
    </row>
    <row r="62198" spans="9:10" ht="15.75">
      <c r="I62198" s="192"/>
      <c r="J62198" s="192"/>
    </row>
    <row r="62199" spans="9:10" ht="15.75">
      <c r="I62199" s="192"/>
      <c r="J62199" s="192"/>
    </row>
    <row r="62200" spans="9:10" ht="15.75">
      <c r="I62200" s="192"/>
      <c r="J62200" s="192"/>
    </row>
    <row r="62201" spans="9:10" ht="15.75">
      <c r="I62201" s="192"/>
      <c r="J62201" s="192"/>
    </row>
    <row r="62202" spans="9:10" ht="15.75">
      <c r="I62202" s="192"/>
      <c r="J62202" s="192"/>
    </row>
    <row r="62203" spans="9:10" ht="15.75">
      <c r="I62203" s="192"/>
      <c r="J62203" s="192"/>
    </row>
    <row r="62204" spans="9:10" ht="15.75">
      <c r="I62204" s="192"/>
      <c r="J62204" s="192"/>
    </row>
    <row r="62205" spans="9:10" ht="15.75">
      <c r="I62205" s="192"/>
      <c r="J62205" s="192"/>
    </row>
    <row r="62206" spans="9:10" ht="15.75">
      <c r="I62206" s="192"/>
      <c r="J62206" s="192"/>
    </row>
    <row r="62207" spans="9:10" ht="15.75">
      <c r="I62207" s="192"/>
      <c r="J62207" s="192"/>
    </row>
    <row r="62208" spans="9:10" ht="15.75">
      <c r="I62208" s="192"/>
      <c r="J62208" s="192"/>
    </row>
    <row r="62209" spans="9:10" ht="15.75">
      <c r="I62209" s="192"/>
      <c r="J62209" s="192"/>
    </row>
    <row r="62210" spans="9:10" ht="15.75">
      <c r="I62210" s="192"/>
      <c r="J62210" s="192"/>
    </row>
    <row r="62211" spans="9:10" ht="15.75">
      <c r="I62211" s="192"/>
      <c r="J62211" s="192"/>
    </row>
    <row r="62212" spans="9:10" ht="15.75">
      <c r="I62212" s="192"/>
      <c r="J62212" s="192"/>
    </row>
    <row r="62213" spans="9:10" ht="15.75">
      <c r="I62213" s="192"/>
      <c r="J62213" s="192"/>
    </row>
    <row r="62214" spans="9:10" ht="15.75">
      <c r="I62214" s="192"/>
      <c r="J62214" s="192"/>
    </row>
    <row r="62215" spans="9:10" ht="15.75">
      <c r="I62215" s="192"/>
      <c r="J62215" s="192"/>
    </row>
    <row r="62216" spans="9:10" ht="15.75">
      <c r="I62216" s="192"/>
      <c r="J62216" s="192"/>
    </row>
    <row r="62217" spans="9:10" ht="15.75">
      <c r="I62217" s="192"/>
      <c r="J62217" s="192"/>
    </row>
    <row r="62218" spans="9:10" ht="15.75">
      <c r="I62218" s="192"/>
      <c r="J62218" s="192"/>
    </row>
    <row r="62219" spans="9:10" ht="15.75">
      <c r="I62219" s="192"/>
      <c r="J62219" s="192"/>
    </row>
    <row r="62220" spans="9:10" ht="15.75">
      <c r="I62220" s="192"/>
      <c r="J62220" s="192"/>
    </row>
    <row r="62221" spans="9:10" ht="15.75">
      <c r="I62221" s="192"/>
      <c r="J62221" s="192"/>
    </row>
    <row r="62222" spans="9:10" ht="15.75">
      <c r="I62222" s="192"/>
      <c r="J62222" s="192"/>
    </row>
    <row r="62223" spans="9:10" ht="15.75">
      <c r="I62223" s="192"/>
      <c r="J62223" s="192"/>
    </row>
    <row r="62224" spans="9:10" ht="15.75">
      <c r="I62224" s="192"/>
      <c r="J62224" s="192"/>
    </row>
    <row r="62225" spans="9:10" ht="15.75">
      <c r="I62225" s="192"/>
      <c r="J62225" s="192"/>
    </row>
    <row r="62226" spans="9:10" ht="15.75">
      <c r="I62226" s="192"/>
      <c r="J62226" s="192"/>
    </row>
    <row r="62227" spans="9:10" ht="15.75">
      <c r="I62227" s="192"/>
      <c r="J62227" s="192"/>
    </row>
    <row r="62228" spans="9:10" ht="15.75">
      <c r="I62228" s="192"/>
      <c r="J62228" s="192"/>
    </row>
    <row r="62229" spans="9:10" ht="15.75">
      <c r="I62229" s="192"/>
      <c r="J62229" s="192"/>
    </row>
    <row r="62230" spans="9:10" ht="15.75">
      <c r="I62230" s="192"/>
      <c r="J62230" s="192"/>
    </row>
    <row r="62231" spans="9:10" ht="15.75">
      <c r="I62231" s="192"/>
      <c r="J62231" s="192"/>
    </row>
    <row r="62232" spans="9:10" ht="15.75">
      <c r="I62232" s="192"/>
      <c r="J62232" s="192"/>
    </row>
    <row r="62233" spans="9:10" ht="15.75">
      <c r="I62233" s="192"/>
      <c r="J62233" s="192"/>
    </row>
    <row r="62234" spans="9:10" ht="15.75">
      <c r="I62234" s="192"/>
      <c r="J62234" s="192"/>
    </row>
    <row r="62235" spans="9:10" ht="15.75">
      <c r="I62235" s="192"/>
      <c r="J62235" s="192"/>
    </row>
    <row r="62236" spans="9:10" ht="15.75">
      <c r="I62236" s="192"/>
      <c r="J62236" s="192"/>
    </row>
    <row r="62237" spans="9:10" ht="15.75">
      <c r="I62237" s="192"/>
      <c r="J62237" s="192"/>
    </row>
    <row r="62238" spans="9:10" ht="15.75">
      <c r="I62238" s="192"/>
      <c r="J62238" s="192"/>
    </row>
    <row r="62239" spans="9:10" ht="15.75">
      <c r="I62239" s="192"/>
      <c r="J62239" s="192"/>
    </row>
    <row r="62240" spans="9:10" ht="15.75">
      <c r="I62240" s="192"/>
      <c r="J62240" s="192"/>
    </row>
    <row r="62241" spans="9:10" ht="15.75">
      <c r="I62241" s="192"/>
      <c r="J62241" s="192"/>
    </row>
    <row r="62242" spans="9:10" ht="15.75">
      <c r="I62242" s="192"/>
      <c r="J62242" s="192"/>
    </row>
    <row r="62243" spans="9:10" ht="15.75">
      <c r="I62243" s="192"/>
      <c r="J62243" s="192"/>
    </row>
    <row r="62244" spans="9:10" ht="15.75">
      <c r="I62244" s="192"/>
      <c r="J62244" s="192"/>
    </row>
    <row r="62245" spans="9:10" ht="15.75">
      <c r="I62245" s="192"/>
      <c r="J62245" s="192"/>
    </row>
    <row r="62246" spans="9:10" ht="15.75">
      <c r="I62246" s="192"/>
      <c r="J62246" s="192"/>
    </row>
    <row r="62247" spans="9:10" ht="15.75">
      <c r="I62247" s="192"/>
      <c r="J62247" s="192"/>
    </row>
    <row r="62248" spans="9:10" ht="15.75">
      <c r="I62248" s="192"/>
      <c r="J62248" s="192"/>
    </row>
    <row r="62249" spans="9:10" ht="15.75">
      <c r="I62249" s="192"/>
      <c r="J62249" s="192"/>
    </row>
    <row r="62250" spans="9:10" ht="15.75">
      <c r="I62250" s="192"/>
      <c r="J62250" s="192"/>
    </row>
    <row r="62251" spans="9:10" ht="15.75">
      <c r="I62251" s="192"/>
      <c r="J62251" s="192"/>
    </row>
    <row r="62252" spans="9:10" ht="15.75">
      <c r="I62252" s="192"/>
      <c r="J62252" s="192"/>
    </row>
    <row r="62253" spans="9:10" ht="15.75">
      <c r="I62253" s="192"/>
      <c r="J62253" s="192"/>
    </row>
    <row r="62254" spans="9:10" ht="15.75">
      <c r="I62254" s="192"/>
      <c r="J62254" s="192"/>
    </row>
    <row r="62255" spans="9:10" ht="15.75">
      <c r="I62255" s="192"/>
      <c r="J62255" s="192"/>
    </row>
    <row r="62256" spans="9:10" ht="15.75">
      <c r="I62256" s="192"/>
      <c r="J62256" s="192"/>
    </row>
    <row r="62257" spans="9:10" ht="15.75">
      <c r="I62257" s="192"/>
      <c r="J62257" s="192"/>
    </row>
    <row r="62258" spans="9:10" ht="15.75">
      <c r="I62258" s="192"/>
      <c r="J62258" s="192"/>
    </row>
    <row r="62259" spans="9:10" ht="15.75">
      <c r="I62259" s="192"/>
      <c r="J62259" s="192"/>
    </row>
    <row r="62260" spans="9:10" ht="15.75">
      <c r="I62260" s="192"/>
      <c r="J62260" s="192"/>
    </row>
    <row r="62261" spans="9:10" ht="15.75">
      <c r="I62261" s="192"/>
      <c r="J62261" s="192"/>
    </row>
    <row r="62262" spans="9:10" ht="15.75">
      <c r="I62262" s="192"/>
      <c r="J62262" s="192"/>
    </row>
    <row r="62263" spans="9:10" ht="15.75">
      <c r="I62263" s="192"/>
      <c r="J62263" s="192"/>
    </row>
    <row r="62264" spans="9:10" ht="15.75">
      <c r="I62264" s="192"/>
      <c r="J62264" s="192"/>
    </row>
    <row r="62265" spans="9:10" ht="15.75">
      <c r="I62265" s="192"/>
      <c r="J62265" s="192"/>
    </row>
    <row r="62266" spans="9:10" ht="15.75">
      <c r="I62266" s="192"/>
      <c r="J62266" s="192"/>
    </row>
    <row r="62267" spans="9:10" ht="15.75">
      <c r="I62267" s="192"/>
      <c r="J62267" s="192"/>
    </row>
    <row r="62268" spans="9:10" ht="15.75">
      <c r="I62268" s="192"/>
      <c r="J62268" s="192"/>
    </row>
    <row r="62269" spans="9:10" ht="15.75">
      <c r="I62269" s="192"/>
      <c r="J62269" s="192"/>
    </row>
    <row r="62270" spans="9:10" ht="15.75">
      <c r="I62270" s="192"/>
      <c r="J62270" s="192"/>
    </row>
    <row r="62271" spans="9:10" ht="15.75">
      <c r="I62271" s="192"/>
      <c r="J62271" s="192"/>
    </row>
    <row r="62272" spans="9:10" ht="15.75">
      <c r="I62272" s="192"/>
      <c r="J62272" s="192"/>
    </row>
    <row r="62273" spans="9:10" ht="15.75">
      <c r="I62273" s="192"/>
      <c r="J62273" s="192"/>
    </row>
    <row r="62274" spans="9:10" ht="15.75">
      <c r="I62274" s="192"/>
      <c r="J62274" s="192"/>
    </row>
    <row r="62275" spans="9:10" ht="15.75">
      <c r="I62275" s="192"/>
      <c r="J62275" s="192"/>
    </row>
    <row r="62276" spans="9:10" ht="15.75">
      <c r="I62276" s="192"/>
      <c r="J62276" s="192"/>
    </row>
    <row r="62277" spans="9:10" ht="15.75">
      <c r="I62277" s="192"/>
      <c r="J62277" s="192"/>
    </row>
    <row r="62278" spans="9:10" ht="15.75">
      <c r="I62278" s="192"/>
      <c r="J62278" s="192"/>
    </row>
    <row r="62279" spans="9:10" ht="15.75">
      <c r="I62279" s="192"/>
      <c r="J62279" s="192"/>
    </row>
    <row r="62280" spans="9:10" ht="15.75">
      <c r="I62280" s="192"/>
      <c r="J62280" s="192"/>
    </row>
    <row r="62281" spans="9:10" ht="15.75">
      <c r="I62281" s="192"/>
      <c r="J62281" s="192"/>
    </row>
    <row r="62282" spans="9:10" ht="15.75">
      <c r="I62282" s="192"/>
      <c r="J62282" s="192"/>
    </row>
    <row r="62283" spans="9:10" ht="15.75">
      <c r="I62283" s="192"/>
      <c r="J62283" s="192"/>
    </row>
    <row r="62284" spans="9:10" ht="15.75">
      <c r="I62284" s="192"/>
      <c r="J62284" s="192"/>
    </row>
    <row r="62285" spans="9:10" ht="15.75">
      <c r="I62285" s="192"/>
      <c r="J62285" s="192"/>
    </row>
    <row r="62286" spans="9:10" ht="15.75">
      <c r="I62286" s="192"/>
      <c r="J62286" s="192"/>
    </row>
    <row r="62287" spans="9:10" ht="15.75">
      <c r="I62287" s="192"/>
      <c r="J62287" s="192"/>
    </row>
    <row r="62288" spans="9:10" ht="15.75">
      <c r="I62288" s="192"/>
      <c r="J62288" s="192"/>
    </row>
    <row r="62289" spans="9:10" ht="15.75">
      <c r="I62289" s="192"/>
      <c r="J62289" s="192"/>
    </row>
    <row r="62290" spans="9:10" ht="15.75">
      <c r="I62290" s="192"/>
      <c r="J62290" s="192"/>
    </row>
    <row r="62291" spans="9:10" ht="15.75">
      <c r="I62291" s="192"/>
      <c r="J62291" s="192"/>
    </row>
    <row r="62292" spans="9:10" ht="15.75">
      <c r="I62292" s="192"/>
      <c r="J62292" s="192"/>
    </row>
    <row r="62293" spans="9:10" ht="15.75">
      <c r="I62293" s="192"/>
      <c r="J62293" s="192"/>
    </row>
    <row r="62294" spans="9:10" ht="15.75">
      <c r="I62294" s="192"/>
      <c r="J62294" s="192"/>
    </row>
    <row r="62295" spans="9:10" ht="15.75">
      <c r="I62295" s="192"/>
      <c r="J62295" s="192"/>
    </row>
    <row r="62296" spans="9:10" ht="15.75">
      <c r="I62296" s="192"/>
      <c r="J62296" s="192"/>
    </row>
    <row r="62297" spans="9:10" ht="15.75">
      <c r="I62297" s="192"/>
      <c r="J62297" s="192"/>
    </row>
    <row r="62298" spans="9:10" ht="15.75">
      <c r="I62298" s="192"/>
      <c r="J62298" s="192"/>
    </row>
    <row r="62299" spans="9:10" ht="15.75">
      <c r="I62299" s="192"/>
      <c r="J62299" s="192"/>
    </row>
    <row r="62300" spans="9:10" ht="15.75">
      <c r="I62300" s="192"/>
      <c r="J62300" s="192"/>
    </row>
    <row r="62301" spans="9:10" ht="15.75">
      <c r="I62301" s="192"/>
      <c r="J62301" s="192"/>
    </row>
    <row r="62302" spans="9:10" ht="15.75">
      <c r="I62302" s="192"/>
      <c r="J62302" s="192"/>
    </row>
    <row r="62303" spans="9:10" ht="15.75">
      <c r="I62303" s="192"/>
      <c r="J62303" s="192"/>
    </row>
    <row r="62304" spans="9:10" ht="15.75">
      <c r="I62304" s="192"/>
      <c r="J62304" s="192"/>
    </row>
    <row r="62305" spans="9:10" ht="15.75">
      <c r="I62305" s="192"/>
      <c r="J62305" s="192"/>
    </row>
    <row r="62306" spans="9:10" ht="15.75">
      <c r="I62306" s="192"/>
      <c r="J62306" s="192"/>
    </row>
    <row r="62307" spans="9:10" ht="15.75">
      <c r="I62307" s="192"/>
      <c r="J62307" s="192"/>
    </row>
    <row r="62308" spans="9:10" ht="15.75">
      <c r="I62308" s="192"/>
      <c r="J62308" s="192"/>
    </row>
    <row r="62309" spans="9:10" ht="15.75">
      <c r="I62309" s="192"/>
      <c r="J62309" s="192"/>
    </row>
    <row r="62310" spans="9:10" ht="15.75">
      <c r="I62310" s="192"/>
      <c r="J62310" s="192"/>
    </row>
    <row r="62311" spans="9:10" ht="15.75">
      <c r="I62311" s="192"/>
      <c r="J62311" s="192"/>
    </row>
    <row r="62312" spans="9:10" ht="15.75">
      <c r="I62312" s="192"/>
      <c r="J62312" s="192"/>
    </row>
    <row r="62313" spans="9:10" ht="15.75">
      <c r="I62313" s="192"/>
      <c r="J62313" s="192"/>
    </row>
    <row r="62314" spans="9:10" ht="15.75">
      <c r="I62314" s="192"/>
      <c r="J62314" s="192"/>
    </row>
    <row r="62315" spans="9:10" ht="15.75">
      <c r="I62315" s="192"/>
      <c r="J62315" s="192"/>
    </row>
    <row r="62316" spans="9:10" ht="15.75">
      <c r="I62316" s="192"/>
      <c r="J62316" s="192"/>
    </row>
    <row r="62317" spans="9:10" ht="15.75">
      <c r="I62317" s="192"/>
      <c r="J62317" s="192"/>
    </row>
    <row r="62318" spans="9:10" ht="15.75">
      <c r="I62318" s="192"/>
      <c r="J62318" s="192"/>
    </row>
    <row r="62319" spans="9:10" ht="15.75">
      <c r="I62319" s="192"/>
      <c r="J62319" s="192"/>
    </row>
    <row r="62320" spans="9:10" ht="15.75">
      <c r="I62320" s="192"/>
      <c r="J62320" s="192"/>
    </row>
    <row r="62321" spans="9:10" ht="15.75">
      <c r="I62321" s="192"/>
      <c r="J62321" s="192"/>
    </row>
    <row r="62322" spans="9:10" ht="15.75">
      <c r="I62322" s="192"/>
      <c r="J62322" s="192"/>
    </row>
    <row r="62323" spans="9:10" ht="15.75">
      <c r="I62323" s="192"/>
      <c r="J62323" s="192"/>
    </row>
    <row r="62324" spans="9:10" ht="15.75">
      <c r="I62324" s="192"/>
      <c r="J62324" s="192"/>
    </row>
    <row r="62325" spans="9:10" ht="15.75">
      <c r="I62325" s="192"/>
      <c r="J62325" s="192"/>
    </row>
    <row r="62326" spans="9:10" ht="15.75">
      <c r="I62326" s="192"/>
      <c r="J62326" s="192"/>
    </row>
    <row r="62327" spans="9:10" ht="15.75">
      <c r="I62327" s="192"/>
      <c r="J62327" s="192"/>
    </row>
    <row r="62328" spans="9:10" ht="15.75">
      <c r="I62328" s="192"/>
      <c r="J62328" s="192"/>
    </row>
    <row r="62329" spans="9:10" ht="15.75">
      <c r="I62329" s="192"/>
      <c r="J62329" s="192"/>
    </row>
    <row r="62330" spans="9:10" ht="15.75">
      <c r="I62330" s="192"/>
      <c r="J62330" s="192"/>
    </row>
    <row r="62331" spans="9:10" ht="15.75">
      <c r="I62331" s="192"/>
      <c r="J62331" s="192"/>
    </row>
    <row r="62332" spans="9:10" ht="15.75">
      <c r="I62332" s="192"/>
      <c r="J62332" s="192"/>
    </row>
    <row r="62333" spans="9:10" ht="15.75">
      <c r="I62333" s="192"/>
      <c r="J62333" s="192"/>
    </row>
    <row r="62334" spans="9:10" ht="15.75">
      <c r="I62334" s="192"/>
      <c r="J62334" s="192"/>
    </row>
    <row r="62335" spans="9:10" ht="15.75">
      <c r="I62335" s="192"/>
      <c r="J62335" s="192"/>
    </row>
    <row r="62336" spans="9:10" ht="15.75">
      <c r="I62336" s="192"/>
      <c r="J62336" s="192"/>
    </row>
    <row r="62337" spans="9:10" ht="15.75">
      <c r="I62337" s="192"/>
      <c r="J62337" s="192"/>
    </row>
    <row r="62338" spans="9:10" ht="15.75">
      <c r="I62338" s="192"/>
      <c r="J62338" s="192"/>
    </row>
    <row r="62339" spans="9:10" ht="15.75">
      <c r="I62339" s="192"/>
      <c r="J62339" s="192"/>
    </row>
    <row r="62340" spans="9:10" ht="15.75">
      <c r="I62340" s="192"/>
      <c r="J62340" s="192"/>
    </row>
    <row r="62341" spans="9:10" ht="15.75">
      <c r="I62341" s="192"/>
      <c r="J62341" s="192"/>
    </row>
    <row r="62342" spans="9:10" ht="15.75">
      <c r="I62342" s="192"/>
      <c r="J62342" s="192"/>
    </row>
    <row r="62343" spans="9:10" ht="15.75">
      <c r="I62343" s="192"/>
      <c r="J62343" s="192"/>
    </row>
    <row r="62344" spans="9:10" ht="15.75">
      <c r="I62344" s="192"/>
      <c r="J62344" s="192"/>
    </row>
    <row r="62345" spans="9:10" ht="15.75">
      <c r="I62345" s="192"/>
      <c r="J62345" s="192"/>
    </row>
    <row r="62346" spans="9:10" ht="15.75">
      <c r="I62346" s="192"/>
      <c r="J62346" s="192"/>
    </row>
    <row r="62347" spans="9:10" ht="15.75">
      <c r="I62347" s="192"/>
      <c r="J62347" s="192"/>
    </row>
    <row r="62348" spans="9:10" ht="15.75">
      <c r="I62348" s="192"/>
      <c r="J62348" s="192"/>
    </row>
    <row r="62349" spans="9:10" ht="15.75">
      <c r="I62349" s="192"/>
      <c r="J62349" s="192"/>
    </row>
    <row r="62350" spans="9:10" ht="15.75">
      <c r="I62350" s="192"/>
      <c r="J62350" s="192"/>
    </row>
    <row r="62351" spans="9:10" ht="15.75">
      <c r="I62351" s="192"/>
      <c r="J62351" s="192"/>
    </row>
    <row r="62352" spans="9:10" ht="15.75">
      <c r="I62352" s="192"/>
      <c r="J62352" s="192"/>
    </row>
    <row r="62353" spans="9:10" ht="15.75">
      <c r="I62353" s="192"/>
      <c r="J62353" s="192"/>
    </row>
    <row r="62354" spans="9:10" ht="15.75">
      <c r="I62354" s="192"/>
      <c r="J62354" s="192"/>
    </row>
    <row r="62355" spans="9:10" ht="15.75">
      <c r="I62355" s="192"/>
      <c r="J62355" s="192"/>
    </row>
    <row r="62356" spans="9:10" ht="15.75">
      <c r="I62356" s="192"/>
      <c r="J62356" s="192"/>
    </row>
    <row r="62357" spans="9:10" ht="15.75">
      <c r="I62357" s="192"/>
      <c r="J62357" s="192"/>
    </row>
    <row r="62358" spans="9:10" ht="15.75">
      <c r="I62358" s="192"/>
      <c r="J62358" s="192"/>
    </row>
    <row r="62359" spans="9:10" ht="15.75">
      <c r="I62359" s="192"/>
      <c r="J62359" s="192"/>
    </row>
    <row r="62360" spans="9:10" ht="15.75">
      <c r="I62360" s="192"/>
      <c r="J62360" s="192"/>
    </row>
    <row r="62361" spans="9:10" ht="15.75">
      <c r="I62361" s="192"/>
      <c r="J62361" s="192"/>
    </row>
    <row r="62362" spans="9:10" ht="15.75">
      <c r="I62362" s="192"/>
      <c r="J62362" s="192"/>
    </row>
    <row r="62363" spans="9:10" ht="15.75">
      <c r="I62363" s="192"/>
      <c r="J62363" s="192"/>
    </row>
    <row r="62364" spans="9:10" ht="15.75">
      <c r="I62364" s="192"/>
      <c r="J62364" s="192"/>
    </row>
    <row r="62365" spans="9:10" ht="15.75">
      <c r="I62365" s="192"/>
      <c r="J62365" s="192"/>
    </row>
    <row r="62366" spans="9:10" ht="15.75">
      <c r="I62366" s="192"/>
      <c r="J62366" s="192"/>
    </row>
    <row r="62367" spans="9:10" ht="15.75">
      <c r="I62367" s="192"/>
      <c r="J62367" s="192"/>
    </row>
    <row r="62368" spans="9:10" ht="15.75">
      <c r="I62368" s="192"/>
      <c r="J62368" s="192"/>
    </row>
    <row r="62369" spans="9:10" ht="15.75">
      <c r="I62369" s="192"/>
      <c r="J62369" s="192"/>
    </row>
    <row r="62370" spans="9:10" ht="15.75">
      <c r="I62370" s="192"/>
      <c r="J62370" s="192"/>
    </row>
    <row r="62371" spans="9:10" ht="15.75">
      <c r="I62371" s="192"/>
      <c r="J62371" s="192"/>
    </row>
    <row r="62372" spans="9:10" ht="15.75">
      <c r="I62372" s="192"/>
      <c r="J62372" s="192"/>
    </row>
    <row r="62373" spans="9:10" ht="15.75">
      <c r="I62373" s="192"/>
      <c r="J62373" s="192"/>
    </row>
    <row r="62374" spans="9:10" ht="15.75">
      <c r="I62374" s="192"/>
      <c r="J62374" s="192"/>
    </row>
    <row r="62375" spans="9:10" ht="15.75">
      <c r="I62375" s="192"/>
      <c r="J62375" s="192"/>
    </row>
    <row r="62376" spans="9:10" ht="15.75">
      <c r="I62376" s="192"/>
      <c r="J62376" s="192"/>
    </row>
    <row r="62377" spans="9:10" ht="15.75">
      <c r="I62377" s="192"/>
      <c r="J62377" s="192"/>
    </row>
    <row r="62378" spans="9:10" ht="15.75">
      <c r="I62378" s="192"/>
      <c r="J62378" s="192"/>
    </row>
    <row r="62379" spans="9:10" ht="15.75">
      <c r="I62379" s="192"/>
      <c r="J62379" s="192"/>
    </row>
    <row r="62380" spans="9:10" ht="15.75">
      <c r="I62380" s="192"/>
      <c r="J62380" s="192"/>
    </row>
    <row r="62381" spans="9:10" ht="15.75">
      <c r="I62381" s="192"/>
      <c r="J62381" s="192"/>
    </row>
    <row r="62382" spans="9:10" ht="15.75">
      <c r="I62382" s="192"/>
      <c r="J62382" s="192"/>
    </row>
    <row r="62383" spans="9:10" ht="15.75">
      <c r="I62383" s="192"/>
      <c r="J62383" s="192"/>
    </row>
    <row r="62384" spans="9:10" ht="15.75">
      <c r="I62384" s="192"/>
      <c r="J62384" s="192"/>
    </row>
    <row r="62385" spans="9:10" ht="15.75">
      <c r="I62385" s="192"/>
      <c r="J62385" s="192"/>
    </row>
    <row r="62386" spans="9:10" ht="15.75">
      <c r="I62386" s="192"/>
      <c r="J62386" s="192"/>
    </row>
    <row r="62387" spans="9:10" ht="15.75">
      <c r="I62387" s="192"/>
      <c r="J62387" s="192"/>
    </row>
    <row r="62388" spans="9:10" ht="15.75">
      <c r="I62388" s="192"/>
      <c r="J62388" s="192"/>
    </row>
    <row r="62389" spans="9:10" ht="15.75">
      <c r="I62389" s="192"/>
      <c r="J62389" s="192"/>
    </row>
    <row r="62390" spans="9:10" ht="15.75">
      <c r="I62390" s="192"/>
      <c r="J62390" s="192"/>
    </row>
    <row r="62391" spans="9:10" ht="15.75">
      <c r="I62391" s="192"/>
      <c r="J62391" s="192"/>
    </row>
    <row r="62392" spans="9:10" ht="15.75">
      <c r="I62392" s="192"/>
      <c r="J62392" s="192"/>
    </row>
    <row r="62393" spans="9:10" ht="15.75">
      <c r="I62393" s="192"/>
      <c r="J62393" s="192"/>
    </row>
    <row r="62394" spans="9:10" ht="15.75">
      <c r="I62394" s="192"/>
      <c r="J62394" s="192"/>
    </row>
    <row r="62395" spans="9:10" ht="15.75">
      <c r="I62395" s="192"/>
      <c r="J62395" s="192"/>
    </row>
    <row r="62396" spans="9:10" ht="15.75">
      <c r="I62396" s="192"/>
      <c r="J62396" s="192"/>
    </row>
    <row r="62397" spans="9:10" ht="15.75">
      <c r="I62397" s="192"/>
      <c r="J62397" s="192"/>
    </row>
    <row r="62398" spans="9:10" ht="15.75">
      <c r="I62398" s="192"/>
      <c r="J62398" s="192"/>
    </row>
    <row r="62399" spans="9:10" ht="15.75">
      <c r="I62399" s="192"/>
      <c r="J62399" s="192"/>
    </row>
    <row r="62400" spans="9:10" ht="15.75">
      <c r="I62400" s="192"/>
      <c r="J62400" s="192"/>
    </row>
    <row r="62401" spans="9:10" ht="15.75">
      <c r="I62401" s="192"/>
      <c r="J62401" s="192"/>
    </row>
    <row r="62402" spans="9:10" ht="15.75">
      <c r="I62402" s="192"/>
      <c r="J62402" s="192"/>
    </row>
    <row r="62403" spans="9:10" ht="15.75">
      <c r="I62403" s="192"/>
      <c r="J62403" s="192"/>
    </row>
    <row r="62404" spans="9:10" ht="15.75">
      <c r="I62404" s="192"/>
      <c r="J62404" s="192"/>
    </row>
    <row r="62405" spans="9:10" ht="15.75">
      <c r="I62405" s="192"/>
      <c r="J62405" s="192"/>
    </row>
    <row r="62406" spans="9:10" ht="15.75">
      <c r="I62406" s="192"/>
      <c r="J62406" s="192"/>
    </row>
    <row r="62407" spans="9:10" ht="15.75">
      <c r="I62407" s="192"/>
      <c r="J62407" s="192"/>
    </row>
    <row r="62408" spans="9:10" ht="15.75">
      <c r="I62408" s="192"/>
      <c r="J62408" s="192"/>
    </row>
    <row r="62409" spans="9:10" ht="15.75">
      <c r="I62409" s="192"/>
      <c r="J62409" s="192"/>
    </row>
    <row r="62410" spans="9:10" ht="15.75">
      <c r="I62410" s="192"/>
      <c r="J62410" s="192"/>
    </row>
    <row r="62411" spans="9:10" ht="15.75">
      <c r="I62411" s="192"/>
      <c r="J62411" s="192"/>
    </row>
    <row r="62412" spans="9:10" ht="15.75">
      <c r="I62412" s="192"/>
      <c r="J62412" s="192"/>
    </row>
    <row r="62413" spans="9:10" ht="15.75">
      <c r="I62413" s="192"/>
      <c r="J62413" s="192"/>
    </row>
    <row r="62414" spans="9:10" ht="15.75">
      <c r="I62414" s="192"/>
      <c r="J62414" s="192"/>
    </row>
    <row r="62415" spans="9:10" ht="15.75">
      <c r="I62415" s="192"/>
      <c r="J62415" s="192"/>
    </row>
    <row r="62416" spans="9:10" ht="15.75">
      <c r="I62416" s="192"/>
      <c r="J62416" s="192"/>
    </row>
    <row r="62417" spans="9:10" ht="15.75">
      <c r="I62417" s="192"/>
      <c r="J62417" s="192"/>
    </row>
    <row r="62418" spans="9:10" ht="15.75">
      <c r="I62418" s="192"/>
      <c r="J62418" s="192"/>
    </row>
    <row r="62419" spans="9:10" ht="15.75">
      <c r="I62419" s="192"/>
      <c r="J62419" s="192"/>
    </row>
    <row r="62420" spans="9:10" ht="15.75">
      <c r="I62420" s="192"/>
      <c r="J62420" s="192"/>
    </row>
    <row r="62421" spans="9:10" ht="15.75">
      <c r="I62421" s="192"/>
      <c r="J62421" s="192"/>
    </row>
    <row r="62422" spans="9:10" ht="15.75">
      <c r="I62422" s="192"/>
      <c r="J62422" s="192"/>
    </row>
    <row r="62423" spans="9:10" ht="15.75">
      <c r="I62423" s="192"/>
      <c r="J62423" s="192"/>
    </row>
    <row r="62424" spans="9:10" ht="15.75">
      <c r="I62424" s="192"/>
      <c r="J62424" s="192"/>
    </row>
    <row r="62425" spans="9:10" ht="15.75">
      <c r="I62425" s="192"/>
      <c r="J62425" s="192"/>
    </row>
    <row r="62426" spans="9:10" ht="15.75">
      <c r="I62426" s="192"/>
      <c r="J62426" s="192"/>
    </row>
    <row r="62427" spans="9:10" ht="15.75">
      <c r="I62427" s="192"/>
      <c r="J62427" s="192"/>
    </row>
    <row r="62428" spans="9:10" ht="15.75">
      <c r="I62428" s="192"/>
      <c r="J62428" s="192"/>
    </row>
    <row r="62429" spans="9:10" ht="15.75">
      <c r="I62429" s="192"/>
      <c r="J62429" s="192"/>
    </row>
    <row r="62430" spans="9:10" ht="15.75">
      <c r="I62430" s="192"/>
      <c r="J62430" s="192"/>
    </row>
    <row r="62431" spans="9:10" ht="15.75">
      <c r="I62431" s="192"/>
      <c r="J62431" s="192"/>
    </row>
    <row r="62432" spans="9:10" ht="15.75">
      <c r="I62432" s="192"/>
      <c r="J62432" s="192"/>
    </row>
    <row r="62433" spans="9:10" ht="15.75">
      <c r="I62433" s="192"/>
      <c r="J62433" s="192"/>
    </row>
    <row r="62434" spans="9:10" ht="15.75">
      <c r="I62434" s="192"/>
      <c r="J62434" s="192"/>
    </row>
    <row r="62435" spans="9:10" ht="15.75">
      <c r="I62435" s="192"/>
      <c r="J62435" s="192"/>
    </row>
    <row r="62436" spans="9:10" ht="15.75">
      <c r="I62436" s="192"/>
      <c r="J62436" s="192"/>
    </row>
    <row r="62437" spans="9:10" ht="15.75">
      <c r="I62437" s="192"/>
      <c r="J62437" s="192"/>
    </row>
    <row r="62438" spans="9:10" ht="15.75">
      <c r="I62438" s="192"/>
      <c r="J62438" s="192"/>
    </row>
    <row r="62439" spans="9:10" ht="15.75">
      <c r="I62439" s="192"/>
      <c r="J62439" s="192"/>
    </row>
    <row r="62440" spans="9:10" ht="15.75">
      <c r="I62440" s="192"/>
      <c r="J62440" s="192"/>
    </row>
    <row r="62441" spans="9:10" ht="15.75">
      <c r="I62441" s="192"/>
      <c r="J62441" s="192"/>
    </row>
    <row r="62442" spans="9:10" ht="15.75">
      <c r="I62442" s="192"/>
      <c r="J62442" s="192"/>
    </row>
    <row r="62443" spans="9:10" ht="15.75">
      <c r="I62443" s="192"/>
      <c r="J62443" s="192"/>
    </row>
    <row r="62444" spans="9:10" ht="15.75">
      <c r="I62444" s="192"/>
      <c r="J62444" s="192"/>
    </row>
    <row r="62445" spans="9:10" ht="15.75">
      <c r="I62445" s="192"/>
      <c r="J62445" s="192"/>
    </row>
    <row r="62446" spans="9:10" ht="15.75">
      <c r="I62446" s="192"/>
      <c r="J62446" s="192"/>
    </row>
    <row r="62447" spans="9:10" ht="15.75">
      <c r="I62447" s="192"/>
      <c r="J62447" s="192"/>
    </row>
    <row r="62448" spans="9:10" ht="15.75">
      <c r="I62448" s="192"/>
      <c r="J62448" s="192"/>
    </row>
    <row r="62449" spans="9:10" ht="15.75">
      <c r="I62449" s="192"/>
      <c r="J62449" s="192"/>
    </row>
    <row r="62450" spans="9:10" ht="15.75">
      <c r="I62450" s="192"/>
      <c r="J62450" s="192"/>
    </row>
    <row r="62451" spans="9:10" ht="15.75">
      <c r="I62451" s="192"/>
      <c r="J62451" s="192"/>
    </row>
    <row r="62452" spans="9:10" ht="15.75">
      <c r="I62452" s="192"/>
      <c r="J62452" s="192"/>
    </row>
    <row r="62453" spans="9:10" ht="15.75">
      <c r="I62453" s="192"/>
      <c r="J62453" s="192"/>
    </row>
    <row r="62454" spans="9:10" ht="15.75">
      <c r="I62454" s="192"/>
      <c r="J62454" s="192"/>
    </row>
    <row r="62455" spans="9:10" ht="15.75">
      <c r="I62455" s="192"/>
      <c r="J62455" s="192"/>
    </row>
    <row r="62456" spans="9:10" ht="15.75">
      <c r="I62456" s="192"/>
      <c r="J62456" s="192"/>
    </row>
    <row r="62457" spans="9:10" ht="15.75">
      <c r="I62457" s="192"/>
      <c r="J62457" s="192"/>
    </row>
    <row r="62458" spans="9:10" ht="15.75">
      <c r="I62458" s="192"/>
      <c r="J62458" s="192"/>
    </row>
    <row r="62459" spans="9:10" ht="15.75">
      <c r="I62459" s="192"/>
      <c r="J62459" s="192"/>
    </row>
    <row r="62460" spans="9:10" ht="15.75">
      <c r="I62460" s="192"/>
      <c r="J62460" s="192"/>
    </row>
    <row r="62461" spans="9:10" ht="15.75">
      <c r="I62461" s="192"/>
      <c r="J62461" s="192"/>
    </row>
    <row r="62462" spans="9:10" ht="15.75">
      <c r="I62462" s="192"/>
      <c r="J62462" s="192"/>
    </row>
    <row r="62463" spans="9:10" ht="15.75">
      <c r="I62463" s="192"/>
      <c r="J62463" s="192"/>
    </row>
    <row r="62464" spans="9:10" ht="15.75">
      <c r="I62464" s="192"/>
      <c r="J62464" s="192"/>
    </row>
    <row r="62465" spans="9:10" ht="15.75">
      <c r="I62465" s="192"/>
      <c r="J62465" s="192"/>
    </row>
    <row r="62466" spans="9:10" ht="15.75">
      <c r="I62466" s="192"/>
      <c r="J62466" s="192"/>
    </row>
    <row r="62467" spans="9:10" ht="15.75">
      <c r="I62467" s="192"/>
      <c r="J62467" s="192"/>
    </row>
    <row r="62468" spans="9:10" ht="15.75">
      <c r="I62468" s="192"/>
      <c r="J62468" s="192"/>
    </row>
    <row r="62469" spans="9:10" ht="15.75">
      <c r="I62469" s="192"/>
      <c r="J62469" s="192"/>
    </row>
    <row r="62470" spans="9:10" ht="15.75">
      <c r="I62470" s="192"/>
      <c r="J62470" s="192"/>
    </row>
    <row r="62471" spans="9:10" ht="15.75">
      <c r="I62471" s="192"/>
      <c r="J62471" s="192"/>
    </row>
    <row r="62472" spans="9:10" ht="15.75">
      <c r="I62472" s="192"/>
      <c r="J62472" s="192"/>
    </row>
    <row r="62473" spans="9:10" ht="15.75">
      <c r="I62473" s="192"/>
      <c r="J62473" s="192"/>
    </row>
    <row r="62474" spans="9:10" ht="15.75">
      <c r="I62474" s="192"/>
      <c r="J62474" s="192"/>
    </row>
    <row r="62475" spans="9:10" ht="15.75">
      <c r="I62475" s="192"/>
      <c r="J62475" s="192"/>
    </row>
    <row r="62476" spans="9:10" ht="15.75">
      <c r="I62476" s="192"/>
      <c r="J62476" s="192"/>
    </row>
    <row r="62477" spans="9:10" ht="15.75">
      <c r="I62477" s="192"/>
      <c r="J62477" s="192"/>
    </row>
    <row r="62478" spans="9:10" ht="15.75">
      <c r="I62478" s="192"/>
      <c r="J62478" s="192"/>
    </row>
    <row r="62479" spans="9:10" ht="15.75">
      <c r="I62479" s="192"/>
      <c r="J62479" s="192"/>
    </row>
    <row r="62480" spans="9:10" ht="15.75">
      <c r="I62480" s="192"/>
      <c r="J62480" s="192"/>
    </row>
    <row r="62481" spans="9:10" ht="15.75">
      <c r="I62481" s="192"/>
      <c r="J62481" s="192"/>
    </row>
    <row r="62482" spans="9:10" ht="15.75">
      <c r="I62482" s="192"/>
      <c r="J62482" s="192"/>
    </row>
    <row r="62483" spans="9:10" ht="15.75">
      <c r="I62483" s="192"/>
      <c r="J62483" s="192"/>
    </row>
    <row r="62484" spans="9:10" ht="15.75">
      <c r="I62484" s="192"/>
      <c r="J62484" s="192"/>
    </row>
    <row r="62485" spans="9:10" ht="15.75">
      <c r="I62485" s="192"/>
      <c r="J62485" s="192"/>
    </row>
    <row r="62486" spans="9:10" ht="15.75">
      <c r="I62486" s="192"/>
      <c r="J62486" s="192"/>
    </row>
    <row r="62487" spans="9:10" ht="15.75">
      <c r="I62487" s="192"/>
      <c r="J62487" s="192"/>
    </row>
    <row r="62488" spans="9:10" ht="15.75">
      <c r="I62488" s="192"/>
      <c r="J62488" s="192"/>
    </row>
    <row r="62489" spans="9:10" ht="15.75">
      <c r="I62489" s="192"/>
      <c r="J62489" s="192"/>
    </row>
    <row r="62490" spans="9:10" ht="15.75">
      <c r="I62490" s="192"/>
      <c r="J62490" s="192"/>
    </row>
    <row r="62491" spans="9:10" ht="15.75">
      <c r="I62491" s="192"/>
      <c r="J62491" s="192"/>
    </row>
    <row r="62492" spans="9:10" ht="15.75">
      <c r="I62492" s="192"/>
      <c r="J62492" s="192"/>
    </row>
    <row r="62493" spans="9:10" ht="15.75">
      <c r="I62493" s="192"/>
      <c r="J62493" s="192"/>
    </row>
    <row r="62494" spans="9:10" ht="15.75">
      <c r="I62494" s="192"/>
      <c r="J62494" s="192"/>
    </row>
    <row r="62495" spans="9:10" ht="15.75">
      <c r="I62495" s="192"/>
      <c r="J62495" s="192"/>
    </row>
    <row r="62496" spans="9:10" ht="15.75">
      <c r="I62496" s="192"/>
      <c r="J62496" s="192"/>
    </row>
    <row r="62497" spans="9:10" ht="15.75">
      <c r="I62497" s="192"/>
      <c r="J62497" s="192"/>
    </row>
    <row r="62498" spans="9:10" ht="15.75">
      <c r="I62498" s="192"/>
      <c r="J62498" s="192"/>
    </row>
    <row r="62499" spans="9:10" ht="15.75">
      <c r="I62499" s="192"/>
      <c r="J62499" s="192"/>
    </row>
    <row r="62500" spans="9:10" ht="15.75">
      <c r="I62500" s="192"/>
      <c r="J62500" s="192"/>
    </row>
    <row r="62501" spans="9:10" ht="15.75">
      <c r="I62501" s="192"/>
      <c r="J62501" s="192"/>
    </row>
    <row r="62502" spans="9:10" ht="15.75">
      <c r="I62502" s="192"/>
      <c r="J62502" s="192"/>
    </row>
    <row r="62503" spans="9:10" ht="15.75">
      <c r="I62503" s="192"/>
      <c r="J62503" s="192"/>
    </row>
    <row r="62504" spans="9:10" ht="15.75">
      <c r="I62504" s="192"/>
      <c r="J62504" s="192"/>
    </row>
    <row r="62505" spans="9:10" ht="15.75">
      <c r="I62505" s="192"/>
      <c r="J62505" s="192"/>
    </row>
    <row r="62506" spans="9:10" ht="15.75">
      <c r="I62506" s="192"/>
      <c r="J62506" s="192"/>
    </row>
    <row r="62507" spans="9:10" ht="15.75">
      <c r="I62507" s="192"/>
      <c r="J62507" s="192"/>
    </row>
    <row r="62508" spans="9:10" ht="15.75">
      <c r="I62508" s="192"/>
      <c r="J62508" s="192"/>
    </row>
    <row r="62509" spans="9:10" ht="15.75">
      <c r="I62509" s="192"/>
      <c r="J62509" s="192"/>
    </row>
    <row r="62510" spans="9:10" ht="15.75">
      <c r="I62510" s="192"/>
      <c r="J62510" s="192"/>
    </row>
    <row r="62511" spans="9:10" ht="15.75">
      <c r="I62511" s="192"/>
      <c r="J62511" s="192"/>
    </row>
    <row r="62512" spans="9:10" ht="15.75">
      <c r="I62512" s="192"/>
      <c r="J62512" s="192"/>
    </row>
    <row r="62513" spans="9:10" ht="15.75">
      <c r="I62513" s="192"/>
      <c r="J62513" s="192"/>
    </row>
    <row r="62514" spans="9:10" ht="15.75">
      <c r="I62514" s="192"/>
      <c r="J62514" s="192"/>
    </row>
    <row r="62515" spans="9:10" ht="15.75">
      <c r="I62515" s="192"/>
      <c r="J62515" s="192"/>
    </row>
    <row r="62516" spans="9:10" ht="15.75">
      <c r="I62516" s="192"/>
      <c r="J62516" s="192"/>
    </row>
    <row r="62517" spans="9:10" ht="15.75">
      <c r="I62517" s="192"/>
      <c r="J62517" s="192"/>
    </row>
    <row r="62518" spans="9:10" ht="15.75">
      <c r="I62518" s="192"/>
      <c r="J62518" s="192"/>
    </row>
    <row r="62519" spans="9:10" ht="15.75">
      <c r="I62519" s="192"/>
      <c r="J62519" s="192"/>
    </row>
    <row r="62520" spans="9:10" ht="15.75">
      <c r="I62520" s="192"/>
      <c r="J62520" s="192"/>
    </row>
    <row r="62521" spans="9:10" ht="15.75">
      <c r="I62521" s="192"/>
      <c r="J62521" s="192"/>
    </row>
    <row r="62522" spans="9:10" ht="15.75">
      <c r="I62522" s="192"/>
      <c r="J62522" s="192"/>
    </row>
    <row r="62523" spans="9:10" ht="15.75">
      <c r="I62523" s="192"/>
      <c r="J62523" s="192"/>
    </row>
    <row r="62524" spans="9:10" ht="15.75">
      <c r="I62524" s="192"/>
      <c r="J62524" s="192"/>
    </row>
    <row r="62525" spans="9:10" ht="15.75">
      <c r="I62525" s="192"/>
      <c r="J62525" s="192"/>
    </row>
    <row r="62526" spans="9:10" ht="15.75">
      <c r="I62526" s="192"/>
      <c r="J62526" s="192"/>
    </row>
    <row r="62527" spans="9:10" ht="15.75">
      <c r="I62527" s="192"/>
      <c r="J62527" s="192"/>
    </row>
    <row r="62528" spans="9:10" ht="15.75">
      <c r="I62528" s="192"/>
      <c r="J62528" s="192"/>
    </row>
    <row r="62529" spans="9:10" ht="15.75">
      <c r="I62529" s="192"/>
      <c r="J62529" s="192"/>
    </row>
    <row r="62530" spans="9:10" ht="15.75">
      <c r="I62530" s="192"/>
      <c r="J62530" s="192"/>
    </row>
    <row r="62531" spans="9:10" ht="15.75">
      <c r="I62531" s="192"/>
      <c r="J62531" s="192"/>
    </row>
    <row r="62532" spans="9:10" ht="15.75">
      <c r="I62532" s="192"/>
      <c r="J62532" s="192"/>
    </row>
    <row r="62533" spans="9:10" ht="15.75">
      <c r="I62533" s="192"/>
      <c r="J62533" s="192"/>
    </row>
    <row r="62534" spans="9:10" ht="15.75">
      <c r="I62534" s="192"/>
      <c r="J62534" s="192"/>
    </row>
    <row r="62535" spans="9:10" ht="15.75">
      <c r="I62535" s="192"/>
      <c r="J62535" s="192"/>
    </row>
    <row r="62536" spans="9:10" ht="15.75">
      <c r="I62536" s="192"/>
      <c r="J62536" s="192"/>
    </row>
    <row r="62537" spans="9:10" ht="15.75">
      <c r="I62537" s="192"/>
      <c r="J62537" s="192"/>
    </row>
    <row r="62538" spans="9:10" ht="15.75">
      <c r="I62538" s="192"/>
      <c r="J62538" s="192"/>
    </row>
    <row r="62539" spans="9:10" ht="15.75">
      <c r="I62539" s="192"/>
      <c r="J62539" s="192"/>
    </row>
    <row r="62540" spans="9:10" ht="15.75">
      <c r="I62540" s="192"/>
      <c r="J62540" s="192"/>
    </row>
    <row r="62541" spans="9:10" ht="15.75">
      <c r="I62541" s="192"/>
      <c r="J62541" s="192"/>
    </row>
    <row r="62542" spans="9:10" ht="15.75">
      <c r="I62542" s="192"/>
      <c r="J62542" s="192"/>
    </row>
    <row r="62543" spans="9:10" ht="15.75">
      <c r="I62543" s="192"/>
      <c r="J62543" s="192"/>
    </row>
    <row r="62544" spans="9:10" ht="15.75">
      <c r="I62544" s="192"/>
      <c r="J62544" s="192"/>
    </row>
    <row r="62545" spans="9:10" ht="15.75">
      <c r="I62545" s="192"/>
      <c r="J62545" s="192"/>
    </row>
    <row r="62546" spans="9:10" ht="15.75">
      <c r="I62546" s="192"/>
      <c r="J62546" s="192"/>
    </row>
    <row r="62547" spans="9:10" ht="15.75">
      <c r="I62547" s="192"/>
      <c r="J62547" s="192"/>
    </row>
    <row r="62548" spans="9:10" ht="15.75">
      <c r="I62548" s="192"/>
      <c r="J62548" s="192"/>
    </row>
    <row r="62549" spans="9:10" ht="15.75">
      <c r="I62549" s="192"/>
      <c r="J62549" s="192"/>
    </row>
    <row r="62550" spans="9:10" ht="15.75">
      <c r="I62550" s="192"/>
      <c r="J62550" s="192"/>
    </row>
    <row r="62551" spans="9:10" ht="15.75">
      <c r="I62551" s="192"/>
      <c r="J62551" s="192"/>
    </row>
    <row r="62552" spans="9:10" ht="15.75">
      <c r="I62552" s="192"/>
      <c r="J62552" s="192"/>
    </row>
    <row r="62553" spans="9:10" ht="15.75">
      <c r="I62553" s="192"/>
      <c r="J62553" s="192"/>
    </row>
    <row r="62554" spans="9:10" ht="15.75">
      <c r="I62554" s="192"/>
      <c r="J62554" s="192"/>
    </row>
    <row r="62555" spans="9:10" ht="15.75">
      <c r="I62555" s="192"/>
      <c r="J62555" s="192"/>
    </row>
    <row r="62556" spans="9:10" ht="15.75">
      <c r="I62556" s="192"/>
      <c r="J62556" s="192"/>
    </row>
    <row r="62557" spans="9:10" ht="15.75">
      <c r="I62557" s="192"/>
      <c r="J62557" s="192"/>
    </row>
    <row r="62558" spans="9:10" ht="15.75">
      <c r="I62558" s="192"/>
      <c r="J62558" s="192"/>
    </row>
    <row r="62559" spans="9:10" ht="15.75">
      <c r="I62559" s="192"/>
      <c r="J62559" s="192"/>
    </row>
    <row r="62560" spans="9:10" ht="15.75">
      <c r="I62560" s="192"/>
      <c r="J62560" s="192"/>
    </row>
    <row r="62561" spans="9:10" ht="15.75">
      <c r="I62561" s="192"/>
      <c r="J62561" s="192"/>
    </row>
    <row r="62562" spans="9:10" ht="15.75">
      <c r="I62562" s="192"/>
      <c r="J62562" s="192"/>
    </row>
    <row r="62563" spans="9:10" ht="15.75">
      <c r="I62563" s="192"/>
      <c r="J62563" s="192"/>
    </row>
    <row r="62564" spans="9:10" ht="15.75">
      <c r="I62564" s="192"/>
      <c r="J62564" s="192"/>
    </row>
    <row r="62565" spans="9:10" ht="15.75">
      <c r="I62565" s="192"/>
      <c r="J62565" s="192"/>
    </row>
    <row r="62566" spans="9:10" ht="15.75">
      <c r="I62566" s="192"/>
      <c r="J62566" s="192"/>
    </row>
    <row r="62567" spans="9:10" ht="15.75">
      <c r="I62567" s="192"/>
      <c r="J62567" s="192"/>
    </row>
    <row r="62568" spans="9:10" ht="15.75">
      <c r="I62568" s="192"/>
      <c r="J62568" s="192"/>
    </row>
    <row r="62569" spans="9:10" ht="15.75">
      <c r="I62569" s="192"/>
      <c r="J62569" s="192"/>
    </row>
    <row r="62570" spans="9:10" ht="15.75">
      <c r="I62570" s="192"/>
      <c r="J62570" s="192"/>
    </row>
    <row r="62571" spans="9:10" ht="15.75">
      <c r="I62571" s="192"/>
      <c r="J62571" s="192"/>
    </row>
    <row r="62572" spans="9:10" ht="15.75">
      <c r="I62572" s="192"/>
      <c r="J62572" s="192"/>
    </row>
    <row r="62573" spans="9:10" ht="15.75">
      <c r="I62573" s="192"/>
      <c r="J62573" s="192"/>
    </row>
    <row r="62574" spans="9:10" ht="15.75">
      <c r="I62574" s="192"/>
      <c r="J62574" s="192"/>
    </row>
    <row r="62575" spans="9:10" ht="15.75">
      <c r="I62575" s="192"/>
      <c r="J62575" s="192"/>
    </row>
    <row r="62576" spans="9:10" ht="15.75">
      <c r="I62576" s="192"/>
      <c r="J62576" s="192"/>
    </row>
    <row r="62577" spans="9:10" ht="15.75">
      <c r="I62577" s="192"/>
      <c r="J62577" s="192"/>
    </row>
    <row r="62578" spans="9:10" ht="15.75">
      <c r="I62578" s="192"/>
      <c r="J62578" s="192"/>
    </row>
    <row r="62579" spans="9:10" ht="15.75">
      <c r="I62579" s="192"/>
      <c r="J62579" s="192"/>
    </row>
    <row r="62580" spans="9:10" ht="15.75">
      <c r="I62580" s="192"/>
      <c r="J62580" s="192"/>
    </row>
    <row r="62581" spans="9:10" ht="15.75">
      <c r="I62581" s="192"/>
      <c r="J62581" s="192"/>
    </row>
    <row r="62582" spans="9:10" ht="15.75">
      <c r="I62582" s="192"/>
      <c r="J62582" s="192"/>
    </row>
    <row r="62583" spans="9:10" ht="15.75">
      <c r="I62583" s="192"/>
      <c r="J62583" s="192"/>
    </row>
    <row r="62584" spans="9:10" ht="15.75">
      <c r="I62584" s="192"/>
      <c r="J62584" s="192"/>
    </row>
    <row r="62585" spans="9:10" ht="15.75">
      <c r="I62585" s="192"/>
      <c r="J62585" s="192"/>
    </row>
    <row r="62586" spans="9:10" ht="15.75">
      <c r="I62586" s="192"/>
      <c r="J62586" s="192"/>
    </row>
    <row r="62587" spans="9:10" ht="15.75">
      <c r="I62587" s="192"/>
      <c r="J62587" s="192"/>
    </row>
    <row r="62588" spans="9:10" ht="15.75">
      <c r="I62588" s="192"/>
      <c r="J62588" s="192"/>
    </row>
    <row r="62589" spans="9:10" ht="15.75">
      <c r="I62589" s="192"/>
      <c r="J62589" s="192"/>
    </row>
    <row r="62590" spans="9:10" ht="15.75">
      <c r="I62590" s="192"/>
      <c r="J62590" s="192"/>
    </row>
    <row r="62591" spans="9:10" ht="15.75">
      <c r="I62591" s="192"/>
      <c r="J62591" s="192"/>
    </row>
    <row r="62592" spans="9:10" ht="15.75">
      <c r="I62592" s="192"/>
      <c r="J62592" s="192"/>
    </row>
    <row r="62593" spans="9:10" ht="15.75">
      <c r="I62593" s="192"/>
      <c r="J62593" s="192"/>
    </row>
    <row r="62594" spans="9:10" ht="15.75">
      <c r="I62594" s="192"/>
      <c r="J62594" s="192"/>
    </row>
    <row r="62595" spans="9:10" ht="15.75">
      <c r="I62595" s="192"/>
      <c r="J62595" s="192"/>
    </row>
    <row r="62596" spans="9:10" ht="15.75">
      <c r="I62596" s="192"/>
      <c r="J62596" s="192"/>
    </row>
    <row r="62597" spans="9:10" ht="15.75">
      <c r="I62597" s="192"/>
      <c r="J62597" s="192"/>
    </row>
    <row r="62598" spans="9:10" ht="15.75">
      <c r="I62598" s="192"/>
      <c r="J62598" s="192"/>
    </row>
    <row r="62599" spans="9:10" ht="15.75">
      <c r="I62599" s="192"/>
      <c r="J62599" s="192"/>
    </row>
    <row r="62600" spans="9:10" ht="15.75">
      <c r="I62600" s="192"/>
      <c r="J62600" s="192"/>
    </row>
    <row r="62601" spans="9:10" ht="15.75">
      <c r="I62601" s="192"/>
      <c r="J62601" s="192"/>
    </row>
    <row r="62602" spans="9:10" ht="15.75">
      <c r="I62602" s="192"/>
      <c r="J62602" s="192"/>
    </row>
    <row r="62603" spans="9:10" ht="15.75">
      <c r="I62603" s="192"/>
      <c r="J62603" s="192"/>
    </row>
    <row r="62604" spans="9:10" ht="15.75">
      <c r="I62604" s="192"/>
      <c r="J62604" s="192"/>
    </row>
    <row r="62605" spans="9:10" ht="15.75">
      <c r="I62605" s="192"/>
      <c r="J62605" s="192"/>
    </row>
    <row r="62606" spans="9:10" ht="15.75">
      <c r="I62606" s="192"/>
      <c r="J62606" s="192"/>
    </row>
    <row r="62607" spans="9:10" ht="15.75">
      <c r="I62607" s="192"/>
      <c r="J62607" s="192"/>
    </row>
    <row r="62608" spans="9:10" ht="15.75">
      <c r="I62608" s="192"/>
      <c r="J62608" s="192"/>
    </row>
    <row r="62609" spans="9:10" ht="15.75">
      <c r="I62609" s="192"/>
      <c r="J62609" s="192"/>
    </row>
    <row r="62610" spans="9:10" ht="15.75">
      <c r="I62610" s="192"/>
      <c r="J62610" s="192"/>
    </row>
    <row r="62611" spans="9:10" ht="15.75">
      <c r="I62611" s="192"/>
      <c r="J62611" s="192"/>
    </row>
    <row r="62612" spans="9:10" ht="15.75">
      <c r="I62612" s="192"/>
      <c r="J62612" s="192"/>
    </row>
    <row r="62613" spans="9:10" ht="15.75">
      <c r="I62613" s="192"/>
      <c r="J62613" s="192"/>
    </row>
    <row r="62614" spans="9:10" ht="15.75">
      <c r="I62614" s="192"/>
      <c r="J62614" s="192"/>
    </row>
    <row r="62615" spans="9:10" ht="15.75">
      <c r="I62615" s="192"/>
      <c r="J62615" s="192"/>
    </row>
    <row r="62616" spans="9:10" ht="15.75">
      <c r="I62616" s="192"/>
      <c r="J62616" s="192"/>
    </row>
    <row r="62617" spans="9:10" ht="15.75">
      <c r="I62617" s="192"/>
      <c r="J62617" s="192"/>
    </row>
    <row r="62618" spans="9:10" ht="15.75">
      <c r="I62618" s="192"/>
      <c r="J62618" s="192"/>
    </row>
    <row r="62619" spans="9:10" ht="15.75">
      <c r="I62619" s="192"/>
      <c r="J62619" s="192"/>
    </row>
    <row r="62620" spans="9:10" ht="15.75">
      <c r="I62620" s="192"/>
      <c r="J62620" s="192"/>
    </row>
    <row r="62621" spans="9:10" ht="15.75">
      <c r="I62621" s="192"/>
      <c r="J62621" s="192"/>
    </row>
    <row r="62622" spans="9:10" ht="15.75">
      <c r="I62622" s="192"/>
      <c r="J62622" s="192"/>
    </row>
    <row r="62623" spans="9:10" ht="15.75">
      <c r="I62623" s="192"/>
      <c r="J62623" s="192"/>
    </row>
    <row r="62624" spans="9:10" ht="15.75">
      <c r="I62624" s="192"/>
      <c r="J62624" s="192"/>
    </row>
    <row r="62625" spans="9:10" ht="15.75">
      <c r="I62625" s="192"/>
      <c r="J62625" s="192"/>
    </row>
    <row r="62626" spans="9:10" ht="15.75">
      <c r="I62626" s="192"/>
      <c r="J62626" s="192"/>
    </row>
    <row r="62627" spans="9:10" ht="15.75">
      <c r="I62627" s="192"/>
      <c r="J62627" s="192"/>
    </row>
    <row r="62628" spans="9:10" ht="15.75">
      <c r="I62628" s="192"/>
      <c r="J62628" s="192"/>
    </row>
    <row r="62629" spans="9:10" ht="15.75">
      <c r="I62629" s="192"/>
      <c r="J62629" s="192"/>
    </row>
    <row r="62630" spans="9:10" ht="15.75">
      <c r="I62630" s="192"/>
      <c r="J62630" s="192"/>
    </row>
    <row r="62631" spans="9:10" ht="15.75">
      <c r="I62631" s="192"/>
      <c r="J62631" s="192"/>
    </row>
    <row r="62632" spans="9:10" ht="15.75">
      <c r="I62632" s="192"/>
      <c r="J62632" s="192"/>
    </row>
    <row r="62633" spans="9:10" ht="15.75">
      <c r="I62633" s="192"/>
      <c r="J62633" s="192"/>
    </row>
    <row r="62634" spans="9:10" ht="15.75">
      <c r="I62634" s="192"/>
      <c r="J62634" s="192"/>
    </row>
    <row r="62635" spans="9:10" ht="15.75">
      <c r="I62635" s="192"/>
      <c r="J62635" s="192"/>
    </row>
    <row r="62636" spans="9:10" ht="15.75">
      <c r="I62636" s="192"/>
      <c r="J62636" s="192"/>
    </row>
    <row r="62637" spans="9:10" ht="15.75">
      <c r="I62637" s="192"/>
      <c r="J62637" s="192"/>
    </row>
    <row r="62638" spans="9:10" ht="15.75">
      <c r="I62638" s="192"/>
      <c r="J62638" s="192"/>
    </row>
    <row r="62639" spans="9:10" ht="15.75">
      <c r="I62639" s="192"/>
      <c r="J62639" s="192"/>
    </row>
    <row r="62640" spans="9:10" ht="15.75">
      <c r="I62640" s="192"/>
      <c r="J62640" s="192"/>
    </row>
    <row r="62641" spans="9:10" ht="15.75">
      <c r="I62641" s="192"/>
      <c r="J62641" s="192"/>
    </row>
    <row r="62642" spans="9:10" ht="15.75">
      <c r="I62642" s="192"/>
      <c r="J62642" s="192"/>
    </row>
    <row r="62643" spans="9:10" ht="15.75">
      <c r="I62643" s="192"/>
      <c r="J62643" s="192"/>
    </row>
    <row r="62644" spans="9:10" ht="15.75">
      <c r="I62644" s="192"/>
      <c r="J62644" s="192"/>
    </row>
    <row r="62645" spans="9:10" ht="15.75">
      <c r="I62645" s="192"/>
      <c r="J62645" s="192"/>
    </row>
    <row r="62646" spans="9:10" ht="15.75">
      <c r="I62646" s="192"/>
      <c r="J62646" s="192"/>
    </row>
    <row r="62647" spans="9:10" ht="15.75">
      <c r="I62647" s="192"/>
      <c r="J62647" s="192"/>
    </row>
    <row r="62648" spans="9:10" ht="15.75">
      <c r="I62648" s="192"/>
      <c r="J62648" s="192"/>
    </row>
    <row r="62649" spans="9:10" ht="15.75">
      <c r="I62649" s="192"/>
      <c r="J62649" s="192"/>
    </row>
    <row r="62650" spans="9:10" ht="15.75">
      <c r="I62650" s="192"/>
      <c r="J62650" s="192"/>
    </row>
    <row r="62651" spans="9:10" ht="15.75">
      <c r="I62651" s="192"/>
      <c r="J62651" s="192"/>
    </row>
    <row r="62652" spans="9:10" ht="15.75">
      <c r="I62652" s="192"/>
      <c r="J62652" s="192"/>
    </row>
    <row r="62653" spans="9:10" ht="15.75">
      <c r="I62653" s="192"/>
      <c r="J62653" s="192"/>
    </row>
    <row r="62654" spans="9:10" ht="15.75">
      <c r="I62654" s="192"/>
      <c r="J62654" s="192"/>
    </row>
    <row r="62655" spans="9:10" ht="15.75">
      <c r="I62655" s="192"/>
      <c r="J62655" s="192"/>
    </row>
    <row r="62656" spans="9:10" ht="15.75">
      <c r="I62656" s="192"/>
      <c r="J62656" s="192"/>
    </row>
    <row r="62657" spans="9:10" ht="15.75">
      <c r="I62657" s="192"/>
      <c r="J62657" s="192"/>
    </row>
    <row r="62658" spans="9:10" ht="15.75">
      <c r="I62658" s="192"/>
      <c r="J62658" s="192"/>
    </row>
    <row r="62659" spans="9:10" ht="15.75">
      <c r="I62659" s="192"/>
      <c r="J62659" s="192"/>
    </row>
    <row r="62660" spans="9:10" ht="15.75">
      <c r="I62660" s="192"/>
      <c r="J62660" s="192"/>
    </row>
    <row r="62661" spans="9:10" ht="15.75">
      <c r="I62661" s="192"/>
      <c r="J62661" s="192"/>
    </row>
    <row r="62662" spans="9:10" ht="15.75">
      <c r="I62662" s="192"/>
      <c r="J62662" s="192"/>
    </row>
    <row r="62663" spans="9:10" ht="15.75">
      <c r="I62663" s="192"/>
      <c r="J62663" s="192"/>
    </row>
    <row r="62664" spans="9:10" ht="15.75">
      <c r="I62664" s="192"/>
      <c r="J62664" s="192"/>
    </row>
    <row r="62665" spans="9:10" ht="15.75">
      <c r="I62665" s="192"/>
      <c r="J62665" s="192"/>
    </row>
    <row r="62666" spans="9:10" ht="15.75">
      <c r="I62666" s="192"/>
      <c r="J62666" s="192"/>
    </row>
    <row r="62667" spans="9:10" ht="15.75">
      <c r="I62667" s="192"/>
      <c r="J62667" s="192"/>
    </row>
    <row r="62668" spans="9:10" ht="15.75">
      <c r="I62668" s="192"/>
      <c r="J62668" s="192"/>
    </row>
    <row r="62669" spans="9:10" ht="15.75">
      <c r="I62669" s="192"/>
      <c r="J62669" s="192"/>
    </row>
    <row r="62670" spans="9:10" ht="15.75">
      <c r="I62670" s="192"/>
      <c r="J62670" s="192"/>
    </row>
    <row r="62671" spans="9:10" ht="15.75">
      <c r="I62671" s="192"/>
      <c r="J62671" s="192"/>
    </row>
    <row r="62672" spans="9:10" ht="15.75">
      <c r="I62672" s="192"/>
      <c r="J62672" s="192"/>
    </row>
    <row r="62673" spans="9:10" ht="15.75">
      <c r="I62673" s="192"/>
      <c r="J62673" s="192"/>
    </row>
    <row r="62674" spans="9:10" ht="15.75">
      <c r="I62674" s="192"/>
      <c r="J62674" s="192"/>
    </row>
    <row r="62675" spans="9:10" ht="15.75">
      <c r="I62675" s="192"/>
      <c r="J62675" s="192"/>
    </row>
    <row r="62676" spans="9:10" ht="15.75">
      <c r="I62676" s="192"/>
      <c r="J62676" s="192"/>
    </row>
    <row r="62677" spans="9:10" ht="15.75">
      <c r="I62677" s="192"/>
      <c r="J62677" s="192"/>
    </row>
    <row r="62678" spans="9:10" ht="15.75">
      <c r="I62678" s="192"/>
      <c r="J62678" s="192"/>
    </row>
    <row r="62679" spans="9:10" ht="15.75">
      <c r="I62679" s="192"/>
      <c r="J62679" s="192"/>
    </row>
    <row r="62680" spans="9:10" ht="15.75">
      <c r="I62680" s="192"/>
      <c r="J62680" s="192"/>
    </row>
    <row r="62681" spans="9:10" ht="15.75">
      <c r="I62681" s="192"/>
      <c r="J62681" s="192"/>
    </row>
    <row r="62682" spans="9:10" ht="15.75">
      <c r="I62682" s="192"/>
      <c r="J62682" s="192"/>
    </row>
    <row r="62683" spans="9:10" ht="15.75">
      <c r="I62683" s="192"/>
      <c r="J62683" s="192"/>
    </row>
    <row r="62684" spans="9:10" ht="15.75">
      <c r="I62684" s="192"/>
      <c r="J62684" s="192"/>
    </row>
    <row r="62685" spans="9:10" ht="15.75">
      <c r="I62685" s="192"/>
      <c r="J62685" s="192"/>
    </row>
    <row r="62686" spans="9:10" ht="15.75">
      <c r="I62686" s="192"/>
      <c r="J62686" s="192"/>
    </row>
    <row r="62687" spans="9:10" ht="15.75">
      <c r="I62687" s="192"/>
      <c r="J62687" s="192"/>
    </row>
    <row r="62688" spans="9:10" ht="15.75">
      <c r="I62688" s="192"/>
      <c r="J62688" s="192"/>
    </row>
    <row r="62689" spans="9:10" ht="15.75">
      <c r="I62689" s="192"/>
      <c r="J62689" s="192"/>
    </row>
    <row r="62690" spans="9:10" ht="15.75">
      <c r="I62690" s="192"/>
      <c r="J62690" s="192"/>
    </row>
    <row r="62691" spans="9:10" ht="15.75">
      <c r="I62691" s="192"/>
      <c r="J62691" s="192"/>
    </row>
    <row r="62692" spans="9:10" ht="15.75">
      <c r="I62692" s="192"/>
      <c r="J62692" s="192"/>
    </row>
    <row r="62693" spans="9:10" ht="15.75">
      <c r="I62693" s="192"/>
      <c r="J62693" s="192"/>
    </row>
    <row r="62694" spans="9:10" ht="15.75">
      <c r="I62694" s="192"/>
      <c r="J62694" s="192"/>
    </row>
    <row r="62695" spans="9:10" ht="15.75">
      <c r="I62695" s="192"/>
      <c r="J62695" s="192"/>
    </row>
    <row r="62696" spans="9:10" ht="15.75">
      <c r="I62696" s="192"/>
      <c r="J62696" s="192"/>
    </row>
    <row r="62697" spans="9:10" ht="15.75">
      <c r="I62697" s="192"/>
      <c r="J62697" s="192"/>
    </row>
    <row r="62698" spans="9:10" ht="15.75">
      <c r="I62698" s="192"/>
      <c r="J62698" s="192"/>
    </row>
    <row r="62699" spans="9:10" ht="15.75">
      <c r="I62699" s="192"/>
      <c r="J62699" s="192"/>
    </row>
    <row r="62700" spans="9:10" ht="15.75">
      <c r="I62700" s="192"/>
      <c r="J62700" s="192"/>
    </row>
    <row r="62701" spans="9:10" ht="15.75">
      <c r="I62701" s="192"/>
      <c r="J62701" s="192"/>
    </row>
    <row r="62702" spans="9:10" ht="15.75">
      <c r="I62702" s="192"/>
      <c r="J62702" s="192"/>
    </row>
    <row r="62703" spans="9:10" ht="15.75">
      <c r="I62703" s="192"/>
      <c r="J62703" s="192"/>
    </row>
    <row r="62704" spans="9:10" ht="15.75">
      <c r="I62704" s="192"/>
      <c r="J62704" s="192"/>
    </row>
    <row r="62705" spans="9:10" ht="15.75">
      <c r="I62705" s="192"/>
      <c r="J62705" s="192"/>
    </row>
    <row r="62706" spans="9:10" ht="15.75">
      <c r="I62706" s="192"/>
      <c r="J62706" s="192"/>
    </row>
    <row r="62707" spans="9:10" ht="15.75">
      <c r="I62707" s="192"/>
      <c r="J62707" s="192"/>
    </row>
    <row r="62708" spans="9:10" ht="15.75">
      <c r="I62708" s="192"/>
      <c r="J62708" s="192"/>
    </row>
    <row r="62709" spans="9:10" ht="15.75">
      <c r="I62709" s="192"/>
      <c r="J62709" s="192"/>
    </row>
    <row r="62710" spans="9:10" ht="15.75">
      <c r="I62710" s="192"/>
      <c r="J62710" s="192"/>
    </row>
    <row r="62711" spans="9:10" ht="15.75">
      <c r="I62711" s="192"/>
      <c r="J62711" s="192"/>
    </row>
    <row r="62712" spans="9:10" ht="15.75">
      <c r="I62712" s="192"/>
      <c r="J62712" s="192"/>
    </row>
    <row r="62713" spans="9:10" ht="15.75">
      <c r="I62713" s="192"/>
      <c r="J62713" s="192"/>
    </row>
    <row r="62714" spans="9:10" ht="15.75">
      <c r="I62714" s="192"/>
      <c r="J62714" s="192"/>
    </row>
    <row r="62715" spans="9:10" ht="15.75">
      <c r="I62715" s="192"/>
      <c r="J62715" s="192"/>
    </row>
    <row r="62716" spans="9:10" ht="15.75">
      <c r="I62716" s="192"/>
      <c r="J62716" s="192"/>
    </row>
    <row r="62717" spans="9:10" ht="15.75">
      <c r="I62717" s="192"/>
      <c r="J62717" s="192"/>
    </row>
    <row r="62718" spans="9:10" ht="15.75">
      <c r="I62718" s="192"/>
      <c r="J62718" s="192"/>
    </row>
    <row r="62719" spans="9:10" ht="15.75">
      <c r="I62719" s="192"/>
      <c r="J62719" s="192"/>
    </row>
    <row r="62720" spans="9:10" ht="15.75">
      <c r="I62720" s="192"/>
      <c r="J62720" s="192"/>
    </row>
    <row r="62721" spans="9:10" ht="15.75">
      <c r="I62721" s="192"/>
      <c r="J62721" s="192"/>
    </row>
    <row r="62722" spans="9:10" ht="15.75">
      <c r="I62722" s="192"/>
      <c r="J62722" s="192"/>
    </row>
    <row r="62723" spans="9:10" ht="15.75">
      <c r="I62723" s="192"/>
      <c r="J62723" s="192"/>
    </row>
    <row r="62724" spans="9:10" ht="15.75">
      <c r="I62724" s="192"/>
      <c r="J62724" s="192"/>
    </row>
    <row r="62725" spans="9:10" ht="15.75">
      <c r="I62725" s="192"/>
      <c r="J62725" s="192"/>
    </row>
    <row r="62726" spans="9:10" ht="15.75">
      <c r="I62726" s="192"/>
      <c r="J62726" s="192"/>
    </row>
    <row r="62727" spans="9:10" ht="15.75">
      <c r="I62727" s="192"/>
      <c r="J62727" s="192"/>
    </row>
    <row r="62728" spans="9:10" ht="15.75">
      <c r="I62728" s="192"/>
      <c r="J62728" s="192"/>
    </row>
    <row r="62729" spans="9:10" ht="15.75">
      <c r="I62729" s="192"/>
      <c r="J62729" s="192"/>
    </row>
    <row r="62730" spans="9:10" ht="15.75">
      <c r="I62730" s="192"/>
      <c r="J62730" s="192"/>
    </row>
    <row r="62731" spans="9:10" ht="15.75">
      <c r="I62731" s="192"/>
      <c r="J62731" s="192"/>
    </row>
    <row r="62732" spans="9:10" ht="15.75">
      <c r="I62732" s="192"/>
      <c r="J62732" s="192"/>
    </row>
    <row r="62733" spans="9:10" ht="15.75">
      <c r="I62733" s="192"/>
      <c r="J62733" s="192"/>
    </row>
    <row r="62734" spans="9:10" ht="15.75">
      <c r="I62734" s="192"/>
      <c r="J62734" s="192"/>
    </row>
    <row r="62735" spans="9:10" ht="15.75">
      <c r="I62735" s="192"/>
      <c r="J62735" s="192"/>
    </row>
    <row r="62736" spans="9:10" ht="15.75">
      <c r="I62736" s="192"/>
      <c r="J62736" s="192"/>
    </row>
    <row r="62737" spans="9:10" ht="15.75">
      <c r="I62737" s="192"/>
      <c r="J62737" s="192"/>
    </row>
    <row r="62738" spans="9:10" ht="15.75">
      <c r="I62738" s="192"/>
      <c r="J62738" s="192"/>
    </row>
    <row r="62739" spans="9:10" ht="15.75">
      <c r="I62739" s="192"/>
      <c r="J62739" s="192"/>
    </row>
    <row r="62740" spans="9:10" ht="15.75">
      <c r="I62740" s="192"/>
      <c r="J62740" s="192"/>
    </row>
    <row r="62741" spans="9:10" ht="15.75">
      <c r="I62741" s="192"/>
      <c r="J62741" s="192"/>
    </row>
    <row r="62742" spans="9:10" ht="15.75">
      <c r="I62742" s="192"/>
      <c r="J62742" s="192"/>
    </row>
    <row r="62743" spans="9:10" ht="15.75">
      <c r="I62743" s="192"/>
      <c r="J62743" s="192"/>
    </row>
    <row r="62744" spans="9:10" ht="15.75">
      <c r="I62744" s="192"/>
      <c r="J62744" s="192"/>
    </row>
    <row r="62745" spans="9:10" ht="15.75">
      <c r="I62745" s="192"/>
      <c r="J62745" s="192"/>
    </row>
    <row r="62746" spans="9:10" ht="15.75">
      <c r="I62746" s="192"/>
      <c r="J62746" s="192"/>
    </row>
    <row r="62747" spans="9:10" ht="15.75">
      <c r="I62747" s="192"/>
      <c r="J62747" s="192"/>
    </row>
    <row r="62748" spans="9:10" ht="15.75">
      <c r="I62748" s="192"/>
      <c r="J62748" s="192"/>
    </row>
    <row r="62749" spans="9:10" ht="15.75">
      <c r="I62749" s="192"/>
      <c r="J62749" s="192"/>
    </row>
    <row r="62750" spans="9:10" ht="15.75">
      <c r="I62750" s="192"/>
      <c r="J62750" s="192"/>
    </row>
    <row r="62751" spans="9:10" ht="15.75">
      <c r="I62751" s="192"/>
      <c r="J62751" s="192"/>
    </row>
    <row r="62752" spans="9:10" ht="15.75">
      <c r="I62752" s="192"/>
      <c r="J62752" s="192"/>
    </row>
    <row r="62753" spans="9:10" ht="15.75">
      <c r="I62753" s="192"/>
      <c r="J62753" s="192"/>
    </row>
    <row r="62754" spans="9:10" ht="15.75">
      <c r="I62754" s="192"/>
      <c r="J62754" s="192"/>
    </row>
    <row r="62755" spans="9:10" ht="15.75">
      <c r="I62755" s="192"/>
      <c r="J62755" s="192"/>
    </row>
    <row r="62756" spans="9:10" ht="15.75">
      <c r="I62756" s="192"/>
      <c r="J62756" s="192"/>
    </row>
    <row r="62757" spans="9:10" ht="15.75">
      <c r="I62757" s="192"/>
      <c r="J62757" s="192"/>
    </row>
    <row r="62758" spans="9:10" ht="15.75">
      <c r="I62758" s="192"/>
      <c r="J62758" s="192"/>
    </row>
    <row r="62759" spans="9:10" ht="15.75">
      <c r="I62759" s="192"/>
      <c r="J62759" s="192"/>
    </row>
    <row r="62760" spans="9:10" ht="15.75">
      <c r="I62760" s="192"/>
      <c r="J62760" s="192"/>
    </row>
    <row r="62761" spans="9:10" ht="15.75">
      <c r="I62761" s="192"/>
      <c r="J62761" s="192"/>
    </row>
    <row r="62762" spans="9:10" ht="15.75">
      <c r="I62762" s="192"/>
      <c r="J62762" s="192"/>
    </row>
    <row r="62763" spans="9:10" ht="15.75">
      <c r="I62763" s="192"/>
      <c r="J62763" s="192"/>
    </row>
    <row r="62764" spans="9:10" ht="15.75">
      <c r="I62764" s="192"/>
      <c r="J62764" s="192"/>
    </row>
    <row r="62765" spans="9:10" ht="15.75">
      <c r="I62765" s="192"/>
      <c r="J62765" s="192"/>
    </row>
    <row r="62766" spans="9:10" ht="15.75">
      <c r="I62766" s="192"/>
      <c r="J62766" s="192"/>
    </row>
    <row r="62767" spans="9:10" ht="15.75">
      <c r="I62767" s="192"/>
      <c r="J62767" s="192"/>
    </row>
    <row r="62768" spans="9:10" ht="15.75">
      <c r="I62768" s="192"/>
      <c r="J62768" s="192"/>
    </row>
    <row r="62769" spans="9:10" ht="15.75">
      <c r="I62769" s="192"/>
      <c r="J62769" s="192"/>
    </row>
    <row r="62770" spans="9:10" ht="15.75">
      <c r="I62770" s="192"/>
      <c r="J62770" s="192"/>
    </row>
    <row r="62771" spans="9:10" ht="15.75">
      <c r="I62771" s="192"/>
      <c r="J62771" s="192"/>
    </row>
    <row r="62772" spans="9:10" ht="15.75">
      <c r="I62772" s="192"/>
      <c r="J62772" s="192"/>
    </row>
    <row r="62773" spans="9:10" ht="15.75">
      <c r="I62773" s="192"/>
      <c r="J62773" s="192"/>
    </row>
    <row r="62774" spans="9:10" ht="15.75">
      <c r="I62774" s="192"/>
      <c r="J62774" s="192"/>
    </row>
    <row r="62775" spans="9:10" ht="15.75">
      <c r="I62775" s="192"/>
      <c r="J62775" s="192"/>
    </row>
    <row r="62776" spans="9:10" ht="15.75">
      <c r="I62776" s="192"/>
      <c r="J62776" s="192"/>
    </row>
    <row r="62777" spans="9:10" ht="15.75">
      <c r="I62777" s="192"/>
      <c r="J62777" s="192"/>
    </row>
    <row r="62778" spans="9:10" ht="15.75">
      <c r="I62778" s="192"/>
      <c r="J62778" s="192"/>
    </row>
    <row r="62779" spans="9:10" ht="15.75">
      <c r="I62779" s="192"/>
      <c r="J62779" s="192"/>
    </row>
    <row r="62780" spans="9:10" ht="15.75">
      <c r="I62780" s="192"/>
      <c r="J62780" s="192"/>
    </row>
    <row r="62781" spans="9:10" ht="15.75">
      <c r="I62781" s="192"/>
      <c r="J62781" s="192"/>
    </row>
    <row r="62782" spans="9:10" ht="15.75">
      <c r="I62782" s="192"/>
      <c r="J62782" s="192"/>
    </row>
    <row r="62783" spans="9:10" ht="15.75">
      <c r="I62783" s="192"/>
      <c r="J62783" s="192"/>
    </row>
    <row r="62784" spans="9:10" ht="15.75">
      <c r="I62784" s="192"/>
      <c r="J62784" s="192"/>
    </row>
    <row r="62785" spans="9:10" ht="15.75">
      <c r="I62785" s="192"/>
      <c r="J62785" s="192"/>
    </row>
    <row r="62786" spans="9:10" ht="15.75">
      <c r="I62786" s="192"/>
      <c r="J62786" s="192"/>
    </row>
    <row r="62787" spans="9:10" ht="15.75">
      <c r="I62787" s="192"/>
      <c r="J62787" s="192"/>
    </row>
    <row r="62788" spans="9:10" ht="15.75">
      <c r="I62788" s="192"/>
      <c r="J62788" s="192"/>
    </row>
    <row r="62789" spans="9:10" ht="15.75">
      <c r="I62789" s="192"/>
      <c r="J62789" s="192"/>
    </row>
    <row r="62790" spans="9:10" ht="15.75">
      <c r="I62790" s="192"/>
      <c r="J62790" s="192"/>
    </row>
    <row r="62791" spans="9:10" ht="15.75">
      <c r="I62791" s="192"/>
      <c r="J62791" s="192"/>
    </row>
    <row r="62792" spans="9:10" ht="15.75">
      <c r="I62792" s="192"/>
      <c r="J62792" s="192"/>
    </row>
    <row r="62793" spans="9:10" ht="15.75">
      <c r="I62793" s="192"/>
      <c r="J62793" s="192"/>
    </row>
    <row r="62794" spans="9:10" ht="15.75">
      <c r="I62794" s="192"/>
      <c r="J62794" s="192"/>
    </row>
    <row r="62795" spans="9:10" ht="15.75">
      <c r="I62795" s="192"/>
      <c r="J62795" s="192"/>
    </row>
    <row r="62796" spans="9:10" ht="15.75">
      <c r="I62796" s="192"/>
      <c r="J62796" s="192"/>
    </row>
    <row r="62797" spans="9:10" ht="15.75">
      <c r="I62797" s="192"/>
      <c r="J62797" s="192"/>
    </row>
    <row r="62798" spans="9:10" ht="15.75">
      <c r="I62798" s="192"/>
      <c r="J62798" s="192"/>
    </row>
    <row r="62799" spans="9:10" ht="15.75">
      <c r="I62799" s="192"/>
      <c r="J62799" s="192"/>
    </row>
    <row r="62800" spans="9:10" ht="15.75">
      <c r="I62800" s="192"/>
      <c r="J62800" s="192"/>
    </row>
    <row r="62801" spans="9:10" ht="15.75">
      <c r="I62801" s="192"/>
      <c r="J62801" s="192"/>
    </row>
    <row r="62802" spans="9:10" ht="15.75">
      <c r="I62802" s="192"/>
      <c r="J62802" s="192"/>
    </row>
    <row r="62803" spans="9:10" ht="15.75">
      <c r="I62803" s="192"/>
      <c r="J62803" s="192"/>
    </row>
    <row r="62804" spans="9:10" ht="15.75">
      <c r="I62804" s="192"/>
      <c r="J62804" s="192"/>
    </row>
    <row r="62805" spans="9:10" ht="15.75">
      <c r="I62805" s="192"/>
      <c r="J62805" s="192"/>
    </row>
    <row r="62806" spans="9:10" ht="15.75">
      <c r="I62806" s="192"/>
      <c r="J62806" s="192"/>
    </row>
    <row r="62807" spans="9:10" ht="15.75">
      <c r="I62807" s="192"/>
      <c r="J62807" s="192"/>
    </row>
    <row r="62808" spans="9:10" ht="15.75">
      <c r="I62808" s="192"/>
      <c r="J62808" s="192"/>
    </row>
    <row r="62809" spans="9:10" ht="15.75">
      <c r="I62809" s="192"/>
      <c r="J62809" s="192"/>
    </row>
    <row r="62810" spans="9:10" ht="15.75">
      <c r="I62810" s="192"/>
      <c r="J62810" s="192"/>
    </row>
    <row r="62811" spans="9:10" ht="15.75">
      <c r="I62811" s="192"/>
      <c r="J62811" s="192"/>
    </row>
    <row r="62812" spans="9:10" ht="15.75">
      <c r="I62812" s="192"/>
      <c r="J62812" s="192"/>
    </row>
    <row r="62813" spans="9:10" ht="15.75">
      <c r="I62813" s="192"/>
      <c r="J62813" s="192"/>
    </row>
    <row r="62814" spans="9:10" ht="15.75">
      <c r="I62814" s="192"/>
      <c r="J62814" s="192"/>
    </row>
    <row r="62815" spans="9:10" ht="15.75">
      <c r="I62815" s="192"/>
      <c r="J62815" s="192"/>
    </row>
    <row r="62816" spans="9:10" ht="15.75">
      <c r="I62816" s="192"/>
      <c r="J62816" s="192"/>
    </row>
    <row r="62817" spans="9:10" ht="15.75">
      <c r="I62817" s="192"/>
      <c r="J62817" s="192"/>
    </row>
    <row r="62818" spans="9:10" ht="15.75">
      <c r="I62818" s="192"/>
      <c r="J62818" s="192"/>
    </row>
    <row r="62819" spans="9:10" ht="15.75">
      <c r="I62819" s="192"/>
      <c r="J62819" s="192"/>
    </row>
    <row r="62820" spans="9:10" ht="15.75">
      <c r="I62820" s="192"/>
      <c r="J62820" s="192"/>
    </row>
    <row r="62821" spans="9:10" ht="15.75">
      <c r="I62821" s="192"/>
      <c r="J62821" s="192"/>
    </row>
    <row r="62822" spans="9:10" ht="15.75">
      <c r="I62822" s="192"/>
      <c r="J62822" s="192"/>
    </row>
    <row r="62823" spans="9:10" ht="15.75">
      <c r="I62823" s="192"/>
      <c r="J62823" s="192"/>
    </row>
    <row r="62824" spans="9:10" ht="15.75">
      <c r="I62824" s="192"/>
      <c r="J62824" s="192"/>
    </row>
    <row r="62825" spans="9:10" ht="15.75">
      <c r="I62825" s="192"/>
      <c r="J62825" s="192"/>
    </row>
    <row r="62826" spans="9:10" ht="15.75">
      <c r="I62826" s="192"/>
      <c r="J62826" s="192"/>
    </row>
    <row r="62827" spans="9:10" ht="15.75">
      <c r="I62827" s="192"/>
      <c r="J62827" s="192"/>
    </row>
    <row r="62828" spans="9:10" ht="15.75">
      <c r="I62828" s="192"/>
      <c r="J62828" s="192"/>
    </row>
    <row r="62829" spans="9:10" ht="15.75">
      <c r="I62829" s="192"/>
      <c r="J62829" s="192"/>
    </row>
    <row r="62830" spans="9:10" ht="15.75">
      <c r="I62830" s="192"/>
      <c r="J62830" s="192"/>
    </row>
    <row r="62831" spans="9:10" ht="15.75">
      <c r="I62831" s="192"/>
      <c r="J62831" s="192"/>
    </row>
    <row r="62832" spans="9:10" ht="15.75">
      <c r="I62832" s="192"/>
      <c r="J62832" s="192"/>
    </row>
    <row r="62833" spans="9:10" ht="15.75">
      <c r="I62833" s="192"/>
      <c r="J62833" s="192"/>
    </row>
    <row r="62834" spans="9:10" ht="15.75">
      <c r="I62834" s="192"/>
      <c r="J62834" s="192"/>
    </row>
    <row r="62835" spans="9:10" ht="15.75">
      <c r="I62835" s="192"/>
      <c r="J62835" s="192"/>
    </row>
    <row r="62836" spans="9:10" ht="15.75">
      <c r="I62836" s="192"/>
      <c r="J62836" s="192"/>
    </row>
    <row r="62837" spans="9:10" ht="15.75">
      <c r="I62837" s="192"/>
      <c r="J62837" s="192"/>
    </row>
    <row r="62838" spans="9:10" ht="15.75">
      <c r="I62838" s="192"/>
      <c r="J62838" s="192"/>
    </row>
    <row r="62839" spans="9:10" ht="15.75">
      <c r="I62839" s="192"/>
      <c r="J62839" s="192"/>
    </row>
    <row r="62840" spans="9:10" ht="15.75">
      <c r="I62840" s="192"/>
      <c r="J62840" s="192"/>
    </row>
    <row r="62841" spans="9:10" ht="15.75">
      <c r="I62841" s="192"/>
      <c r="J62841" s="192"/>
    </row>
    <row r="62842" spans="9:10" ht="15.75">
      <c r="I62842" s="192"/>
      <c r="J62842" s="192"/>
    </row>
    <row r="62843" spans="9:10" ht="15.75">
      <c r="I62843" s="192"/>
      <c r="J62843" s="192"/>
    </row>
    <row r="62844" spans="9:10" ht="15.75">
      <c r="I62844" s="192"/>
      <c r="J62844" s="192"/>
    </row>
    <row r="62845" spans="9:10" ht="15.75">
      <c r="I62845" s="192"/>
      <c r="J62845" s="192"/>
    </row>
    <row r="62846" spans="9:10" ht="15.75">
      <c r="I62846" s="192"/>
      <c r="J62846" s="192"/>
    </row>
    <row r="62847" spans="9:10" ht="15.75">
      <c r="I62847" s="192"/>
      <c r="J62847" s="192"/>
    </row>
    <row r="62848" spans="9:10" ht="15.75">
      <c r="I62848" s="192"/>
      <c r="J62848" s="192"/>
    </row>
    <row r="62849" spans="9:10" ht="15.75">
      <c r="I62849" s="192"/>
      <c r="J62849" s="192"/>
    </row>
    <row r="62850" spans="9:10" ht="15.75">
      <c r="I62850" s="192"/>
      <c r="J62850" s="192"/>
    </row>
    <row r="62851" spans="9:10" ht="15.75">
      <c r="I62851" s="192"/>
      <c r="J62851" s="192"/>
    </row>
    <row r="62852" spans="9:10" ht="15.75">
      <c r="I62852" s="192"/>
      <c r="J62852" s="192"/>
    </row>
    <row r="62853" spans="9:10" ht="15.75">
      <c r="I62853" s="192"/>
      <c r="J62853" s="192"/>
    </row>
    <row r="62854" spans="9:10" ht="15.75">
      <c r="I62854" s="192"/>
      <c r="J62854" s="192"/>
    </row>
    <row r="62855" spans="9:10" ht="15.75">
      <c r="I62855" s="192"/>
      <c r="J62855" s="192"/>
    </row>
    <row r="62856" spans="9:10" ht="15.75">
      <c r="I62856" s="192"/>
      <c r="J62856" s="192"/>
    </row>
    <row r="62857" spans="9:10" ht="15.75">
      <c r="I62857" s="192"/>
      <c r="J62857" s="192"/>
    </row>
    <row r="62858" spans="9:10" ht="15.75">
      <c r="I62858" s="192"/>
      <c r="J62858" s="192"/>
    </row>
    <row r="62859" spans="9:10" ht="15.75">
      <c r="I62859" s="192"/>
      <c r="J62859" s="192"/>
    </row>
    <row r="62860" spans="9:10" ht="15.75">
      <c r="I62860" s="192"/>
      <c r="J62860" s="192"/>
    </row>
    <row r="62861" spans="9:10" ht="15.75">
      <c r="I62861" s="192"/>
      <c r="J62861" s="192"/>
    </row>
    <row r="62862" spans="9:10" ht="15.75">
      <c r="I62862" s="192"/>
      <c r="J62862" s="192"/>
    </row>
    <row r="62863" spans="9:10" ht="15.75">
      <c r="I62863" s="192"/>
      <c r="J62863" s="192"/>
    </row>
    <row r="62864" spans="9:10" ht="15.75">
      <c r="I62864" s="192"/>
      <c r="J62864" s="192"/>
    </row>
    <row r="62865" spans="9:10" ht="15.75">
      <c r="I62865" s="192"/>
      <c r="J62865" s="192"/>
    </row>
    <row r="62866" spans="9:10" ht="15.75">
      <c r="I62866" s="192"/>
      <c r="J62866" s="192"/>
    </row>
    <row r="62867" spans="9:10" ht="15.75">
      <c r="I62867" s="192"/>
      <c r="J62867" s="192"/>
    </row>
    <row r="62868" spans="9:10" ht="15.75">
      <c r="I62868" s="192"/>
      <c r="J62868" s="192"/>
    </row>
    <row r="62869" spans="9:10" ht="15.75">
      <c r="I62869" s="192"/>
      <c r="J62869" s="192"/>
    </row>
    <row r="62870" spans="9:10" ht="15.75">
      <c r="I62870" s="192"/>
      <c r="J62870" s="192"/>
    </row>
    <row r="62871" spans="9:10" ht="15.75">
      <c r="I62871" s="192"/>
      <c r="J62871" s="192"/>
    </row>
    <row r="62872" spans="9:10" ht="15.75">
      <c r="I62872" s="192"/>
      <c r="J62872" s="192"/>
    </row>
    <row r="62873" spans="9:10" ht="15.75">
      <c r="I62873" s="192"/>
      <c r="J62873" s="192"/>
    </row>
    <row r="62874" spans="9:10" ht="15.75">
      <c r="I62874" s="192"/>
      <c r="J62874" s="192"/>
    </row>
    <row r="62875" spans="9:10" ht="15.75">
      <c r="I62875" s="192"/>
      <c r="J62875" s="192"/>
    </row>
    <row r="62876" spans="9:10" ht="15.75">
      <c r="I62876" s="192"/>
      <c r="J62876" s="192"/>
    </row>
    <row r="62877" spans="9:10" ht="15.75">
      <c r="I62877" s="192"/>
      <c r="J62877" s="192"/>
    </row>
    <row r="62878" spans="9:10" ht="15.75">
      <c r="I62878" s="192"/>
      <c r="J62878" s="192"/>
    </row>
    <row r="62879" spans="9:10" ht="15.75">
      <c r="I62879" s="192"/>
      <c r="J62879" s="192"/>
    </row>
    <row r="62880" spans="9:10" ht="15.75">
      <c r="I62880" s="192"/>
      <c r="J62880" s="192"/>
    </row>
    <row r="62881" spans="9:10" ht="15.75">
      <c r="I62881" s="192"/>
      <c r="J62881" s="192"/>
    </row>
    <row r="62882" spans="9:10" ht="15.75">
      <c r="I62882" s="192"/>
      <c r="J62882" s="192"/>
    </row>
    <row r="62883" spans="9:10" ht="15.75">
      <c r="I62883" s="192"/>
      <c r="J62883" s="192"/>
    </row>
    <row r="62884" spans="9:10" ht="15.75">
      <c r="I62884" s="192"/>
      <c r="J62884" s="192"/>
    </row>
    <row r="62885" spans="9:10" ht="15.75">
      <c r="I62885" s="192"/>
      <c r="J62885" s="192"/>
    </row>
    <row r="62886" spans="9:10" ht="15.75">
      <c r="I62886" s="192"/>
      <c r="J62886" s="192"/>
    </row>
    <row r="62887" spans="9:10" ht="15.75">
      <c r="I62887" s="192"/>
      <c r="J62887" s="192"/>
    </row>
    <row r="62888" spans="9:10" ht="15.75">
      <c r="I62888" s="192"/>
      <c r="J62888" s="192"/>
    </row>
    <row r="62889" spans="9:10" ht="15.75">
      <c r="I62889" s="192"/>
      <c r="J62889" s="192"/>
    </row>
    <row r="62890" spans="9:10" ht="15.75">
      <c r="I62890" s="192"/>
      <c r="J62890" s="192"/>
    </row>
    <row r="62891" spans="9:10" ht="15.75">
      <c r="I62891" s="192"/>
      <c r="J62891" s="192"/>
    </row>
    <row r="62892" spans="9:10" ht="15.75">
      <c r="I62892" s="192"/>
      <c r="J62892" s="192"/>
    </row>
    <row r="62893" spans="9:10" ht="15.75">
      <c r="I62893" s="192"/>
      <c r="J62893" s="192"/>
    </row>
    <row r="62894" spans="9:10" ht="15.75">
      <c r="I62894" s="192"/>
      <c r="J62894" s="192"/>
    </row>
    <row r="62895" spans="9:10" ht="15.75">
      <c r="I62895" s="192"/>
      <c r="J62895" s="192"/>
    </row>
    <row r="62896" spans="9:10" ht="15.75">
      <c r="I62896" s="192"/>
      <c r="J62896" s="192"/>
    </row>
    <row r="62897" spans="9:10" ht="15.75">
      <c r="I62897" s="192"/>
      <c r="J62897" s="192"/>
    </row>
    <row r="62898" spans="9:10" ht="15.75">
      <c r="I62898" s="192"/>
      <c r="J62898" s="192"/>
    </row>
    <row r="62899" spans="9:10" ht="15.75">
      <c r="I62899" s="192"/>
      <c r="J62899" s="192"/>
    </row>
    <row r="62900" spans="9:10" ht="15.75">
      <c r="I62900" s="192"/>
      <c r="J62900" s="192"/>
    </row>
    <row r="62901" spans="9:10" ht="15.75">
      <c r="I62901" s="192"/>
      <c r="J62901" s="192"/>
    </row>
    <row r="62902" spans="9:10" ht="15.75">
      <c r="I62902" s="192"/>
      <c r="J62902" s="192"/>
    </row>
    <row r="62903" spans="9:10" ht="15.75">
      <c r="I62903" s="192"/>
      <c r="J62903" s="192"/>
    </row>
    <row r="62904" spans="9:10" ht="15.75">
      <c r="I62904" s="192"/>
      <c r="J62904" s="192"/>
    </row>
    <row r="62905" spans="9:10" ht="15.75">
      <c r="I62905" s="192"/>
      <c r="J62905" s="192"/>
    </row>
    <row r="62906" spans="9:10" ht="15.75">
      <c r="I62906" s="192"/>
      <c r="J62906" s="192"/>
    </row>
    <row r="62907" spans="9:10" ht="15.75">
      <c r="I62907" s="192"/>
      <c r="J62907" s="192"/>
    </row>
    <row r="62908" spans="9:10" ht="15.75">
      <c r="I62908" s="192"/>
      <c r="J62908" s="192"/>
    </row>
    <row r="62909" spans="9:10" ht="15.75">
      <c r="I62909" s="192"/>
      <c r="J62909" s="192"/>
    </row>
    <row r="62910" spans="9:10" ht="15.75">
      <c r="I62910" s="192"/>
      <c r="J62910" s="192"/>
    </row>
    <row r="62911" spans="9:10" ht="15.75">
      <c r="I62911" s="192"/>
      <c r="J62911" s="192"/>
    </row>
    <row r="62912" spans="9:10" ht="15.75">
      <c r="I62912" s="192"/>
      <c r="J62912" s="192"/>
    </row>
    <row r="62913" spans="9:10" ht="15.75">
      <c r="I62913" s="192"/>
      <c r="J62913" s="192"/>
    </row>
    <row r="62914" spans="9:10" ht="15.75">
      <c r="I62914" s="192"/>
      <c r="J62914" s="192"/>
    </row>
    <row r="62915" spans="9:10" ht="15.75">
      <c r="I62915" s="192"/>
      <c r="J62915" s="192"/>
    </row>
    <row r="62916" spans="9:10" ht="15.75">
      <c r="I62916" s="192"/>
      <c r="J62916" s="192"/>
    </row>
    <row r="62917" spans="9:10" ht="15.75">
      <c r="I62917" s="192"/>
      <c r="J62917" s="192"/>
    </row>
    <row r="62918" spans="9:10" ht="15.75">
      <c r="I62918" s="192"/>
      <c r="J62918" s="192"/>
    </row>
    <row r="62919" spans="9:10" ht="15.75">
      <c r="I62919" s="192"/>
      <c r="J62919" s="192"/>
    </row>
    <row r="62920" spans="9:10" ht="15.75">
      <c r="I62920" s="192"/>
      <c r="J62920" s="192"/>
    </row>
    <row r="62921" spans="9:10" ht="15.75">
      <c r="I62921" s="192"/>
      <c r="J62921" s="192"/>
    </row>
    <row r="62922" spans="9:10" ht="15.75">
      <c r="I62922" s="192"/>
      <c r="J62922" s="192"/>
    </row>
    <row r="62923" spans="9:10" ht="15.75">
      <c r="I62923" s="192"/>
      <c r="J62923" s="192"/>
    </row>
    <row r="62924" spans="9:10" ht="15.75">
      <c r="I62924" s="192"/>
      <c r="J62924" s="192"/>
    </row>
    <row r="62925" spans="9:10" ht="15.75">
      <c r="I62925" s="192"/>
      <c r="J62925" s="192"/>
    </row>
    <row r="62926" spans="9:10" ht="15.75">
      <c r="I62926" s="192"/>
      <c r="J62926" s="192"/>
    </row>
    <row r="62927" spans="9:10" ht="15.75">
      <c r="I62927" s="192"/>
      <c r="J62927" s="192"/>
    </row>
    <row r="62928" spans="9:10" ht="15.75">
      <c r="I62928" s="192"/>
      <c r="J62928" s="192"/>
    </row>
    <row r="62929" spans="9:10" ht="15.75">
      <c r="I62929" s="192"/>
      <c r="J62929" s="192"/>
    </row>
    <row r="62930" spans="9:10" ht="15.75">
      <c r="I62930" s="192"/>
      <c r="J62930" s="192"/>
    </row>
    <row r="62931" spans="9:10" ht="15.75">
      <c r="I62931" s="192"/>
      <c r="J62931" s="192"/>
    </row>
    <row r="62932" spans="9:10" ht="15.75">
      <c r="I62932" s="192"/>
      <c r="J62932" s="192"/>
    </row>
    <row r="62933" spans="9:10" ht="15.75">
      <c r="I62933" s="192"/>
      <c r="J62933" s="192"/>
    </row>
    <row r="62934" spans="9:10" ht="15.75">
      <c r="I62934" s="192"/>
      <c r="J62934" s="192"/>
    </row>
    <row r="62935" spans="9:10" ht="15.75">
      <c r="I62935" s="192"/>
      <c r="J62935" s="192"/>
    </row>
    <row r="62936" spans="9:10" ht="15.75">
      <c r="I62936" s="192"/>
      <c r="J62936" s="192"/>
    </row>
    <row r="62937" spans="9:10" ht="15.75">
      <c r="I62937" s="192"/>
      <c r="J62937" s="192"/>
    </row>
    <row r="62938" spans="9:10" ht="15.75">
      <c r="I62938" s="192"/>
      <c r="J62938" s="192"/>
    </row>
    <row r="62939" spans="9:10" ht="15.75">
      <c r="I62939" s="192"/>
      <c r="J62939" s="192"/>
    </row>
    <row r="62940" spans="9:10" ht="15.75">
      <c r="I62940" s="192"/>
      <c r="J62940" s="192"/>
    </row>
    <row r="62941" spans="9:10" ht="15.75">
      <c r="I62941" s="192"/>
      <c r="J62941" s="192"/>
    </row>
    <row r="62942" spans="9:10" ht="15.75">
      <c r="I62942" s="192"/>
      <c r="J62942" s="192"/>
    </row>
    <row r="62943" spans="9:10" ht="15.75">
      <c r="I62943" s="192"/>
      <c r="J62943" s="192"/>
    </row>
    <row r="62944" spans="9:10" ht="15.75">
      <c r="I62944" s="192"/>
      <c r="J62944" s="192"/>
    </row>
    <row r="62945" spans="9:10" ht="15.75">
      <c r="I62945" s="192"/>
      <c r="J62945" s="192"/>
    </row>
    <row r="62946" spans="9:10" ht="15.75">
      <c r="I62946" s="192"/>
      <c r="J62946" s="192"/>
    </row>
    <row r="62947" spans="9:10" ht="15.75">
      <c r="I62947" s="192"/>
      <c r="J62947" s="192"/>
    </row>
    <row r="62948" spans="9:10" ht="15.75">
      <c r="I62948" s="192"/>
      <c r="J62948" s="192"/>
    </row>
    <row r="62949" spans="9:10" ht="15.75">
      <c r="I62949" s="192"/>
      <c r="J62949" s="192"/>
    </row>
    <row r="62950" spans="9:10" ht="15.75">
      <c r="I62950" s="192"/>
      <c r="J62950" s="192"/>
    </row>
    <row r="62951" spans="9:10" ht="15.75">
      <c r="I62951" s="192"/>
      <c r="J62951" s="192"/>
    </row>
    <row r="62952" spans="9:10" ht="15.75">
      <c r="I62952" s="192"/>
      <c r="J62952" s="192"/>
    </row>
    <row r="62953" spans="9:10" ht="15.75">
      <c r="I62953" s="192"/>
      <c r="J62953" s="192"/>
    </row>
    <row r="62954" spans="9:10" ht="15.75">
      <c r="I62954" s="192"/>
      <c r="J62954" s="192"/>
    </row>
    <row r="62955" spans="9:10" ht="15.75">
      <c r="I62955" s="192"/>
      <c r="J62955" s="192"/>
    </row>
    <row r="62956" spans="9:10" ht="15.75">
      <c r="I62956" s="192"/>
      <c r="J62956" s="192"/>
    </row>
    <row r="62957" spans="9:10" ht="15.75">
      <c r="I62957" s="192"/>
      <c r="J62957" s="192"/>
    </row>
    <row r="62958" spans="9:10" ht="15.75">
      <c r="I62958" s="192"/>
      <c r="J62958" s="192"/>
    </row>
    <row r="62959" spans="9:10" ht="15.75">
      <c r="I62959" s="192"/>
      <c r="J62959" s="192"/>
    </row>
    <row r="62960" spans="9:10" ht="15.75">
      <c r="I62960" s="192"/>
      <c r="J62960" s="192"/>
    </row>
    <row r="62961" spans="9:10" ht="15.75">
      <c r="I62961" s="192"/>
      <c r="J62961" s="192"/>
    </row>
    <row r="62962" spans="9:10" ht="15.75">
      <c r="I62962" s="192"/>
      <c r="J62962" s="192"/>
    </row>
    <row r="62963" spans="9:10" ht="15.75">
      <c r="I62963" s="192"/>
      <c r="J62963" s="192"/>
    </row>
    <row r="62964" spans="9:10" ht="15.75">
      <c r="I62964" s="192"/>
      <c r="J62964" s="192"/>
    </row>
    <row r="62965" spans="9:10" ht="15.75">
      <c r="I62965" s="192"/>
      <c r="J62965" s="192"/>
    </row>
    <row r="62966" spans="9:10" ht="15.75">
      <c r="I62966" s="192"/>
      <c r="J62966" s="192"/>
    </row>
    <row r="62967" spans="9:10" ht="15.75">
      <c r="I62967" s="192"/>
      <c r="J62967" s="192"/>
    </row>
    <row r="62968" spans="9:10" ht="15.75">
      <c r="I62968" s="192"/>
      <c r="J62968" s="192"/>
    </row>
    <row r="62969" spans="9:10" ht="15.75">
      <c r="I62969" s="192"/>
      <c r="J62969" s="192"/>
    </row>
    <row r="62970" spans="9:10" ht="15.75">
      <c r="I62970" s="192"/>
      <c r="J62970" s="192"/>
    </row>
    <row r="62971" spans="9:10" ht="15.75">
      <c r="I62971" s="192"/>
      <c r="J62971" s="192"/>
    </row>
    <row r="62972" spans="9:10" ht="15.75">
      <c r="I62972" s="192"/>
      <c r="J62972" s="192"/>
    </row>
    <row r="62973" spans="9:10" ht="15.75">
      <c r="I62973" s="192"/>
      <c r="J62973" s="192"/>
    </row>
    <row r="62974" spans="9:10" ht="15.75">
      <c r="I62974" s="192"/>
      <c r="J62974" s="192"/>
    </row>
    <row r="62975" spans="9:10" ht="15.75">
      <c r="I62975" s="192"/>
      <c r="J62975" s="192"/>
    </row>
    <row r="62976" spans="9:10" ht="15.75">
      <c r="I62976" s="192"/>
      <c r="J62976" s="192"/>
    </row>
    <row r="62977" spans="9:10" ht="15.75">
      <c r="I62977" s="192"/>
      <c r="J62977" s="192"/>
    </row>
    <row r="62978" spans="9:10" ht="15.75">
      <c r="I62978" s="192"/>
      <c r="J62978" s="192"/>
    </row>
    <row r="62979" spans="9:10" ht="15.75">
      <c r="I62979" s="192"/>
      <c r="J62979" s="192"/>
    </row>
    <row r="62980" spans="9:10" ht="15.75">
      <c r="I62980" s="192"/>
      <c r="J62980" s="192"/>
    </row>
    <row r="62981" spans="9:10" ht="15.75">
      <c r="I62981" s="192"/>
      <c r="J62981" s="192"/>
    </row>
    <row r="62982" spans="9:10" ht="15.75">
      <c r="I62982" s="192"/>
      <c r="J62982" s="192"/>
    </row>
    <row r="62983" spans="9:10" ht="15.75">
      <c r="I62983" s="192"/>
      <c r="J62983" s="192"/>
    </row>
    <row r="62984" spans="9:10" ht="15.75">
      <c r="I62984" s="192"/>
      <c r="J62984" s="192"/>
    </row>
    <row r="62985" spans="9:10" ht="15.75">
      <c r="I62985" s="192"/>
      <c r="J62985" s="192"/>
    </row>
    <row r="62986" spans="9:10" ht="15.75">
      <c r="I62986" s="192"/>
      <c r="J62986" s="192"/>
    </row>
    <row r="62987" spans="9:10" ht="15.75">
      <c r="I62987" s="192"/>
      <c r="J62987" s="192"/>
    </row>
    <row r="62988" spans="9:10" ht="15.75">
      <c r="I62988" s="192"/>
      <c r="J62988" s="192"/>
    </row>
    <row r="62989" spans="9:10" ht="15.75">
      <c r="I62989" s="192"/>
      <c r="J62989" s="192"/>
    </row>
    <row r="62990" spans="9:10" ht="15.75">
      <c r="I62990" s="192"/>
      <c r="J62990" s="192"/>
    </row>
    <row r="62991" spans="9:10" ht="15.75">
      <c r="I62991" s="192"/>
      <c r="J62991" s="192"/>
    </row>
    <row r="62992" spans="9:10" ht="15.75">
      <c r="I62992" s="192"/>
      <c r="J62992" s="192"/>
    </row>
    <row r="62993" spans="9:10" ht="15.75">
      <c r="I62993" s="192"/>
      <c r="J62993" s="192"/>
    </row>
    <row r="62994" spans="9:10" ht="15.75">
      <c r="I62994" s="192"/>
      <c r="J62994" s="192"/>
    </row>
    <row r="62995" spans="9:10" ht="15.75">
      <c r="I62995" s="192"/>
      <c r="J62995" s="192"/>
    </row>
    <row r="62996" spans="9:10" ht="15.75">
      <c r="I62996" s="192"/>
      <c r="J62996" s="192"/>
    </row>
    <row r="62997" spans="9:10" ht="15.75">
      <c r="I62997" s="192"/>
      <c r="J62997" s="192"/>
    </row>
    <row r="62998" spans="9:10" ht="15.75">
      <c r="I62998" s="192"/>
      <c r="J62998" s="192"/>
    </row>
    <row r="62999" spans="9:10" ht="15.75">
      <c r="I62999" s="192"/>
      <c r="J62999" s="192"/>
    </row>
    <row r="63000" spans="9:10" ht="15.75">
      <c r="I63000" s="192"/>
      <c r="J63000" s="192"/>
    </row>
    <row r="63001" spans="9:10" ht="15.75">
      <c r="I63001" s="192"/>
      <c r="J63001" s="192"/>
    </row>
    <row r="63002" spans="9:10" ht="15.75">
      <c r="I63002" s="192"/>
      <c r="J63002" s="192"/>
    </row>
    <row r="63003" spans="9:10" ht="15.75">
      <c r="I63003" s="192"/>
      <c r="J63003" s="192"/>
    </row>
    <row r="63004" spans="9:10" ht="15.75">
      <c r="I63004" s="192"/>
      <c r="J63004" s="192"/>
    </row>
    <row r="63005" spans="9:10" ht="15.75">
      <c r="I63005" s="192"/>
      <c r="J63005" s="192"/>
    </row>
    <row r="63006" spans="9:10" ht="15.75">
      <c r="I63006" s="192"/>
      <c r="J63006" s="192"/>
    </row>
    <row r="63007" spans="9:10" ht="15.75">
      <c r="I63007" s="192"/>
      <c r="J63007" s="192"/>
    </row>
    <row r="63008" spans="9:10" ht="15.75">
      <c r="I63008" s="192"/>
      <c r="J63008" s="192"/>
    </row>
    <row r="63009" spans="9:10" ht="15.75">
      <c r="I63009" s="192"/>
      <c r="J63009" s="192"/>
    </row>
    <row r="63010" spans="9:10" ht="15.75">
      <c r="I63010" s="192"/>
      <c r="J63010" s="192"/>
    </row>
    <row r="63011" spans="9:10" ht="15.75">
      <c r="I63011" s="192"/>
      <c r="J63011" s="192"/>
    </row>
    <row r="63012" spans="9:10" ht="15.75">
      <c r="I63012" s="192"/>
      <c r="J63012" s="192"/>
    </row>
    <row r="63013" spans="9:10" ht="15.75">
      <c r="I63013" s="192"/>
      <c r="J63013" s="192"/>
    </row>
    <row r="63014" spans="9:10" ht="15.75">
      <c r="I63014" s="192"/>
      <c r="J63014" s="192"/>
    </row>
    <row r="63015" spans="9:10" ht="15.75">
      <c r="I63015" s="192"/>
      <c r="J63015" s="192"/>
    </row>
    <row r="63016" spans="9:10" ht="15.75">
      <c r="I63016" s="192"/>
      <c r="J63016" s="192"/>
    </row>
    <row r="63017" spans="9:10" ht="15.75">
      <c r="I63017" s="192"/>
      <c r="J63017" s="192"/>
    </row>
    <row r="63018" spans="9:10" ht="15.75">
      <c r="I63018" s="192"/>
      <c r="J63018" s="192"/>
    </row>
    <row r="63019" spans="9:10" ht="15.75">
      <c r="I63019" s="192"/>
      <c r="J63019" s="192"/>
    </row>
    <row r="63020" spans="9:10" ht="15.75">
      <c r="I63020" s="192"/>
      <c r="J63020" s="192"/>
    </row>
    <row r="63021" spans="9:10" ht="15.75">
      <c r="I63021" s="192"/>
      <c r="J63021" s="192"/>
    </row>
    <row r="63022" spans="9:10" ht="15.75">
      <c r="I63022" s="192"/>
      <c r="J63022" s="192"/>
    </row>
    <row r="63023" spans="9:10" ht="15.75">
      <c r="I63023" s="192"/>
      <c r="J63023" s="192"/>
    </row>
    <row r="63024" spans="9:10" ht="15.75">
      <c r="I63024" s="192"/>
      <c r="J63024" s="192"/>
    </row>
    <row r="63025" spans="9:10" ht="15.75">
      <c r="I63025" s="192"/>
      <c r="J63025" s="192"/>
    </row>
    <row r="63026" spans="9:10" ht="15.75">
      <c r="I63026" s="192"/>
      <c r="J63026" s="192"/>
    </row>
    <row r="63027" spans="9:10" ht="15.75">
      <c r="I63027" s="192"/>
      <c r="J63027" s="192"/>
    </row>
    <row r="63028" spans="9:10" ht="15.75">
      <c r="I63028" s="192"/>
      <c r="J63028" s="192"/>
    </row>
    <row r="63029" spans="9:10" ht="15.75">
      <c r="I63029" s="192"/>
      <c r="J63029" s="192"/>
    </row>
    <row r="63030" spans="9:10" ht="15.75">
      <c r="I63030" s="192"/>
      <c r="J63030" s="192"/>
    </row>
    <row r="63031" spans="9:10" ht="15.75">
      <c r="I63031" s="192"/>
      <c r="J63031" s="192"/>
    </row>
    <row r="63032" spans="9:10" ht="15.75">
      <c r="I63032" s="192"/>
      <c r="J63032" s="192"/>
    </row>
    <row r="63033" spans="9:10" ht="15.75">
      <c r="I63033" s="192"/>
      <c r="J63033" s="192"/>
    </row>
    <row r="63034" spans="9:10" ht="15.75">
      <c r="I63034" s="192"/>
      <c r="J63034" s="192"/>
    </row>
    <row r="63035" spans="9:10" ht="15.75">
      <c r="I63035" s="192"/>
      <c r="J63035" s="192"/>
    </row>
    <row r="63036" spans="9:10" ht="15.75">
      <c r="I63036" s="192"/>
      <c r="J63036" s="192"/>
    </row>
    <row r="63037" spans="9:10" ht="15.75">
      <c r="I63037" s="192"/>
      <c r="J63037" s="192"/>
    </row>
    <row r="63038" spans="9:10" ht="15.75">
      <c r="I63038" s="192"/>
      <c r="J63038" s="192"/>
    </row>
    <row r="63039" spans="9:10" ht="15.75">
      <c r="I63039" s="192"/>
      <c r="J63039" s="192"/>
    </row>
    <row r="63040" spans="9:10" ht="15.75">
      <c r="I63040" s="192"/>
      <c r="J63040" s="192"/>
    </row>
    <row r="63041" spans="9:10" ht="15.75">
      <c r="I63041" s="192"/>
      <c r="J63041" s="192"/>
    </row>
    <row r="63042" spans="9:10" ht="15.75">
      <c r="I63042" s="192"/>
      <c r="J63042" s="192"/>
    </row>
    <row r="63043" spans="9:10" ht="15.75">
      <c r="I63043" s="192"/>
      <c r="J63043" s="192"/>
    </row>
    <row r="63044" spans="9:10" ht="15.75">
      <c r="I63044" s="192"/>
      <c r="J63044" s="192"/>
    </row>
    <row r="63045" spans="9:10" ht="15.75">
      <c r="I63045" s="192"/>
      <c r="J63045" s="192"/>
    </row>
    <row r="63046" spans="9:10" ht="15.75">
      <c r="I63046" s="192"/>
      <c r="J63046" s="192"/>
    </row>
    <row r="63047" spans="9:10" ht="15.75">
      <c r="I63047" s="192"/>
      <c r="J63047" s="192"/>
    </row>
    <row r="63048" spans="9:10" ht="15.75">
      <c r="I63048" s="192"/>
      <c r="J63048" s="192"/>
    </row>
    <row r="63049" spans="9:10" ht="15.75">
      <c r="I63049" s="192"/>
      <c r="J63049" s="192"/>
    </row>
    <row r="63050" spans="9:10" ht="15.75">
      <c r="I63050" s="192"/>
      <c r="J63050" s="192"/>
    </row>
    <row r="63051" spans="9:10" ht="15.75">
      <c r="I63051" s="192"/>
      <c r="J63051" s="192"/>
    </row>
    <row r="63052" spans="9:10" ht="15.75">
      <c r="I63052" s="192"/>
      <c r="J63052" s="192"/>
    </row>
    <row r="63053" spans="9:10" ht="15.75">
      <c r="I63053" s="192"/>
      <c r="J63053" s="192"/>
    </row>
    <row r="63054" spans="9:10" ht="15.75">
      <c r="I63054" s="192"/>
      <c r="J63054" s="192"/>
    </row>
    <row r="63055" spans="9:10" ht="15.75">
      <c r="I63055" s="192"/>
      <c r="J63055" s="192"/>
    </row>
    <row r="63056" spans="9:10" ht="15.75">
      <c r="I63056" s="192"/>
      <c r="J63056" s="192"/>
    </row>
    <row r="63057" spans="9:10" ht="15.75">
      <c r="I63057" s="192"/>
      <c r="J63057" s="192"/>
    </row>
    <row r="63058" spans="9:10" ht="15.75">
      <c r="I63058" s="192"/>
      <c r="J63058" s="192"/>
    </row>
    <row r="63059" spans="9:10" ht="15.75">
      <c r="I63059" s="192"/>
      <c r="J63059" s="192"/>
    </row>
    <row r="63060" spans="9:10" ht="15.75">
      <c r="I63060" s="192"/>
      <c r="J63060" s="192"/>
    </row>
    <row r="63061" spans="9:10" ht="15.75">
      <c r="I63061" s="192"/>
      <c r="J63061" s="192"/>
    </row>
    <row r="63062" spans="9:10" ht="15.75">
      <c r="I63062" s="192"/>
      <c r="J63062" s="192"/>
    </row>
    <row r="63063" spans="9:10" ht="15.75">
      <c r="I63063" s="192"/>
      <c r="J63063" s="192"/>
    </row>
    <row r="63064" spans="9:10" ht="15.75">
      <c r="I63064" s="192"/>
      <c r="J63064" s="192"/>
    </row>
    <row r="63065" spans="9:10" ht="15.75">
      <c r="I63065" s="192"/>
      <c r="J63065" s="192"/>
    </row>
    <row r="63066" spans="9:10" ht="15.75">
      <c r="I63066" s="192"/>
      <c r="J63066" s="192"/>
    </row>
    <row r="63067" spans="9:10" ht="15.75">
      <c r="I63067" s="192"/>
      <c r="J63067" s="192"/>
    </row>
    <row r="63068" spans="9:10" ht="15.75">
      <c r="I63068" s="192"/>
      <c r="J63068" s="192"/>
    </row>
    <row r="63069" spans="9:10" ht="15.75">
      <c r="I63069" s="192"/>
      <c r="J63069" s="192"/>
    </row>
    <row r="63070" spans="9:10" ht="15.75">
      <c r="I63070" s="192"/>
      <c r="J63070" s="192"/>
    </row>
    <row r="63071" spans="9:10" ht="15.75">
      <c r="I63071" s="192"/>
      <c r="J63071" s="192"/>
    </row>
    <row r="63072" spans="9:10" ht="15.75">
      <c r="I63072" s="192"/>
      <c r="J63072" s="192"/>
    </row>
    <row r="63073" spans="9:10" ht="15.75">
      <c r="I63073" s="192"/>
      <c r="J63073" s="192"/>
    </row>
    <row r="63074" spans="9:10" ht="15.75">
      <c r="I63074" s="192"/>
      <c r="J63074" s="192"/>
    </row>
    <row r="63075" spans="9:10" ht="15.75">
      <c r="I63075" s="192"/>
      <c r="J63075" s="192"/>
    </row>
    <row r="63076" spans="9:10" ht="15.75">
      <c r="I63076" s="192"/>
      <c r="J63076" s="192"/>
    </row>
    <row r="63077" spans="9:10" ht="15.75">
      <c r="I63077" s="192"/>
      <c r="J63077" s="192"/>
    </row>
    <row r="63078" spans="9:10" ht="15.75">
      <c r="I63078" s="192"/>
      <c r="J63078" s="192"/>
    </row>
    <row r="63079" spans="9:10" ht="15.75">
      <c r="I63079" s="192"/>
      <c r="J63079" s="192"/>
    </row>
    <row r="63080" spans="9:10" ht="15.75">
      <c r="I63080" s="192"/>
      <c r="J63080" s="192"/>
    </row>
    <row r="63081" spans="9:10" ht="15.75">
      <c r="I63081" s="192"/>
      <c r="J63081" s="192"/>
    </row>
    <row r="63082" spans="9:10" ht="15.75">
      <c r="I63082" s="192"/>
      <c r="J63082" s="192"/>
    </row>
    <row r="63083" spans="9:10" ht="15.75">
      <c r="I63083" s="192"/>
      <c r="J63083" s="192"/>
    </row>
    <row r="63084" spans="9:10" ht="15.75">
      <c r="I63084" s="192"/>
      <c r="J63084" s="192"/>
    </row>
    <row r="63085" spans="9:10" ht="15.75">
      <c r="I63085" s="192"/>
      <c r="J63085" s="192"/>
    </row>
    <row r="63086" spans="9:10" ht="15.75">
      <c r="I63086" s="192"/>
      <c r="J63086" s="192"/>
    </row>
    <row r="63087" spans="9:10" ht="15.75">
      <c r="I63087" s="192"/>
      <c r="J63087" s="192"/>
    </row>
    <row r="63088" spans="9:10" ht="15.75">
      <c r="I63088" s="192"/>
      <c r="J63088" s="192"/>
    </row>
    <row r="63089" spans="9:10" ht="15.75">
      <c r="I63089" s="192"/>
      <c r="J63089" s="192"/>
    </row>
    <row r="63090" spans="9:10" ht="15.75">
      <c r="I63090" s="192"/>
      <c r="J63090" s="192"/>
    </row>
    <row r="63091" spans="9:10" ht="15.75">
      <c r="I63091" s="192"/>
      <c r="J63091" s="192"/>
    </row>
    <row r="63092" spans="9:10" ht="15.75">
      <c r="I63092" s="192"/>
      <c r="J63092" s="192"/>
    </row>
    <row r="63093" spans="9:10" ht="15.75">
      <c r="I63093" s="192"/>
      <c r="J63093" s="192"/>
    </row>
    <row r="63094" spans="9:10" ht="15.75">
      <c r="I63094" s="192"/>
      <c r="J63094" s="192"/>
    </row>
    <row r="63095" spans="9:10" ht="15.75">
      <c r="I63095" s="192"/>
      <c r="J63095" s="192"/>
    </row>
    <row r="63096" spans="9:10" ht="15.75">
      <c r="I63096" s="192"/>
      <c r="J63096" s="192"/>
    </row>
    <row r="63097" spans="9:10" ht="15.75">
      <c r="I63097" s="192"/>
      <c r="J63097" s="192"/>
    </row>
    <row r="63098" spans="9:10" ht="15.75">
      <c r="I63098" s="192"/>
      <c r="J63098" s="192"/>
    </row>
    <row r="63099" spans="9:10" ht="15.75">
      <c r="I63099" s="192"/>
      <c r="J63099" s="192"/>
    </row>
    <row r="63100" spans="9:10" ht="15.75">
      <c r="I63100" s="192"/>
      <c r="J63100" s="192"/>
    </row>
    <row r="63101" spans="9:10" ht="15.75">
      <c r="I63101" s="192"/>
      <c r="J63101" s="192"/>
    </row>
    <row r="63102" spans="9:10" ht="15.75">
      <c r="I63102" s="192"/>
      <c r="J63102" s="192"/>
    </row>
    <row r="63103" spans="9:10" ht="15.75">
      <c r="I63103" s="192"/>
      <c r="J63103" s="192"/>
    </row>
    <row r="63104" spans="9:10" ht="15.75">
      <c r="I63104" s="192"/>
      <c r="J63104" s="192"/>
    </row>
    <row r="63105" spans="9:10" ht="15.75">
      <c r="I63105" s="192"/>
      <c r="J63105" s="192"/>
    </row>
    <row r="63106" spans="9:10" ht="15.75">
      <c r="I63106" s="192"/>
      <c r="J63106" s="192"/>
    </row>
    <row r="63107" spans="9:10" ht="15.75">
      <c r="I63107" s="192"/>
      <c r="J63107" s="192"/>
    </row>
    <row r="63108" spans="9:10" ht="15.75">
      <c r="I63108" s="192"/>
      <c r="J63108" s="192"/>
    </row>
    <row r="63109" spans="9:10" ht="15.75">
      <c r="I63109" s="192"/>
      <c r="J63109" s="192"/>
    </row>
    <row r="63110" spans="9:10" ht="15.75">
      <c r="I63110" s="192"/>
      <c r="J63110" s="192"/>
    </row>
    <row r="63111" spans="9:10" ht="15.75">
      <c r="I63111" s="192"/>
      <c r="J63111" s="192"/>
    </row>
    <row r="63112" spans="9:10" ht="15.75">
      <c r="I63112" s="192"/>
      <c r="J63112" s="192"/>
    </row>
    <row r="63113" spans="9:10" ht="15.75">
      <c r="I63113" s="192"/>
      <c r="J63113" s="192"/>
    </row>
    <row r="63114" spans="9:10" ht="15.75">
      <c r="I63114" s="192"/>
      <c r="J63114" s="192"/>
    </row>
    <row r="63115" spans="9:10" ht="15.75">
      <c r="I63115" s="192"/>
      <c r="J63115" s="192"/>
    </row>
    <row r="63116" spans="9:10" ht="15.75">
      <c r="I63116" s="192"/>
      <c r="J63116" s="192"/>
    </row>
    <row r="63117" spans="9:10" ht="15.75">
      <c r="I63117" s="192"/>
      <c r="J63117" s="192"/>
    </row>
    <row r="63118" spans="9:10" ht="15.75">
      <c r="I63118" s="192"/>
      <c r="J63118" s="192"/>
    </row>
    <row r="63119" spans="9:10" ht="15.75">
      <c r="I63119" s="192"/>
      <c r="J63119" s="192"/>
    </row>
    <row r="63120" spans="9:10" ht="15.75">
      <c r="I63120" s="192"/>
      <c r="J63120" s="192"/>
    </row>
    <row r="63121" spans="9:10" ht="15.75">
      <c r="I63121" s="192"/>
      <c r="J63121" s="192"/>
    </row>
    <row r="63122" spans="9:10" ht="15.75">
      <c r="I63122" s="192"/>
      <c r="J63122" s="192"/>
    </row>
    <row r="63123" spans="9:10" ht="15.75">
      <c r="I63123" s="192"/>
      <c r="J63123" s="192"/>
    </row>
    <row r="63124" spans="9:10" ht="15.75">
      <c r="I63124" s="192"/>
      <c r="J63124" s="192"/>
    </row>
    <row r="63125" spans="9:10" ht="15.75">
      <c r="I63125" s="192"/>
      <c r="J63125" s="192"/>
    </row>
    <row r="63126" spans="9:10" ht="15.75">
      <c r="I63126" s="192"/>
      <c r="J63126" s="192"/>
    </row>
    <row r="63127" spans="9:10" ht="15.75">
      <c r="I63127" s="192"/>
      <c r="J63127" s="192"/>
    </row>
    <row r="63128" spans="9:10" ht="15.75">
      <c r="I63128" s="192"/>
      <c r="J63128" s="192"/>
    </row>
    <row r="63129" spans="9:10" ht="15.75">
      <c r="I63129" s="192"/>
      <c r="J63129" s="192"/>
    </row>
    <row r="63130" spans="9:10" ht="15.75">
      <c r="I63130" s="192"/>
      <c r="J63130" s="192"/>
    </row>
    <row r="63131" spans="9:10" ht="15.75">
      <c r="I63131" s="192"/>
      <c r="J63131" s="192"/>
    </row>
    <row r="63132" spans="9:10" ht="15.75">
      <c r="I63132" s="192"/>
      <c r="J63132" s="192"/>
    </row>
    <row r="63133" spans="9:10" ht="15.75">
      <c r="I63133" s="192"/>
      <c r="J63133" s="192"/>
    </row>
    <row r="63134" spans="9:10" ht="15.75">
      <c r="I63134" s="192"/>
      <c r="J63134" s="192"/>
    </row>
    <row r="63135" spans="9:10" ht="15.75">
      <c r="I63135" s="192"/>
      <c r="J63135" s="192"/>
    </row>
    <row r="63136" spans="9:10" ht="15.75">
      <c r="I63136" s="192"/>
      <c r="J63136" s="192"/>
    </row>
    <row r="63137" spans="9:10" ht="15.75">
      <c r="I63137" s="192"/>
      <c r="J63137" s="192"/>
    </row>
    <row r="63138" spans="9:10" ht="15.75">
      <c r="I63138" s="192"/>
      <c r="J63138" s="192"/>
    </row>
    <row r="63139" spans="9:10" ht="15.75">
      <c r="I63139" s="192"/>
      <c r="J63139" s="192"/>
    </row>
    <row r="63140" spans="9:10" ht="15.75">
      <c r="I63140" s="192"/>
      <c r="J63140" s="192"/>
    </row>
    <row r="63141" spans="9:10" ht="15.75">
      <c r="I63141" s="192"/>
      <c r="J63141" s="192"/>
    </row>
    <row r="63142" spans="9:10" ht="15.75">
      <c r="I63142" s="192"/>
      <c r="J63142" s="192"/>
    </row>
    <row r="63143" spans="9:10" ht="15.75">
      <c r="I63143" s="192"/>
      <c r="J63143" s="192"/>
    </row>
    <row r="63144" spans="9:10" ht="15.75">
      <c r="I63144" s="192"/>
      <c r="J63144" s="192"/>
    </row>
    <row r="63145" spans="9:10" ht="15.75">
      <c r="I63145" s="192"/>
      <c r="J63145" s="192"/>
    </row>
    <row r="63146" spans="9:10" ht="15.75">
      <c r="I63146" s="192"/>
      <c r="J63146" s="192"/>
    </row>
    <row r="63147" spans="9:10" ht="15.75">
      <c r="I63147" s="192"/>
      <c r="J63147" s="192"/>
    </row>
    <row r="63148" spans="9:10" ht="15.75">
      <c r="I63148" s="192"/>
      <c r="J63148" s="192"/>
    </row>
    <row r="63149" spans="9:10" ht="15.75">
      <c r="I63149" s="192"/>
      <c r="J63149" s="192"/>
    </row>
    <row r="63150" spans="9:10" ht="15.75">
      <c r="I63150" s="192"/>
      <c r="J63150" s="192"/>
    </row>
    <row r="63151" spans="9:10" ht="15.75">
      <c r="I63151" s="192"/>
      <c r="J63151" s="192"/>
    </row>
    <row r="63152" spans="9:10" ht="15.75">
      <c r="I63152" s="192"/>
      <c r="J63152" s="192"/>
    </row>
    <row r="63153" spans="9:10" ht="15.75">
      <c r="I63153" s="192"/>
      <c r="J63153" s="192"/>
    </row>
    <row r="63154" spans="9:10" ht="15.75">
      <c r="I63154" s="192"/>
      <c r="J63154" s="192"/>
    </row>
    <row r="63155" spans="9:10" ht="15.75">
      <c r="I63155" s="192"/>
      <c r="J63155" s="192"/>
    </row>
    <row r="63156" spans="9:10" ht="15.75">
      <c r="I63156" s="192"/>
      <c r="J63156" s="192"/>
    </row>
    <row r="63157" spans="9:10" ht="15.75">
      <c r="I63157" s="192"/>
      <c r="J63157" s="192"/>
    </row>
    <row r="63158" spans="9:10" ht="15.75">
      <c r="I63158" s="192"/>
      <c r="J63158" s="192"/>
    </row>
    <row r="63159" spans="9:10" ht="15.75">
      <c r="I63159" s="192"/>
      <c r="J63159" s="192"/>
    </row>
    <row r="63160" spans="9:10" ht="15.75">
      <c r="I63160" s="192"/>
      <c r="J63160" s="192"/>
    </row>
    <row r="63161" spans="9:10" ht="15.75">
      <c r="I63161" s="192"/>
      <c r="J63161" s="192"/>
    </row>
    <row r="63162" spans="9:10" ht="15.75">
      <c r="I63162" s="192"/>
      <c r="J63162" s="192"/>
    </row>
    <row r="63163" spans="9:10" ht="15.75">
      <c r="I63163" s="192"/>
      <c r="J63163" s="192"/>
    </row>
    <row r="63164" spans="9:10" ht="15.75">
      <c r="I63164" s="192"/>
      <c r="J63164" s="192"/>
    </row>
    <row r="63165" spans="9:10" ht="15.75">
      <c r="I63165" s="192"/>
      <c r="J63165" s="192"/>
    </row>
    <row r="63166" spans="9:10" ht="15.75">
      <c r="I63166" s="192"/>
      <c r="J63166" s="192"/>
    </row>
    <row r="63167" spans="9:10" ht="15.75">
      <c r="I63167" s="192"/>
      <c r="J63167" s="192"/>
    </row>
    <row r="63168" spans="9:10" ht="15.75">
      <c r="I63168" s="192"/>
      <c r="J63168" s="192"/>
    </row>
    <row r="63169" spans="9:10" ht="15.75">
      <c r="I63169" s="192"/>
      <c r="J63169" s="192"/>
    </row>
    <row r="63170" spans="9:10" ht="15.75">
      <c r="I63170" s="192"/>
      <c r="J63170" s="192"/>
    </row>
    <row r="63171" spans="9:10" ht="15.75">
      <c r="I63171" s="192"/>
      <c r="J63171" s="192"/>
    </row>
    <row r="63172" spans="9:10" ht="15.75">
      <c r="I63172" s="192"/>
      <c r="J63172" s="192"/>
    </row>
    <row r="63173" spans="9:10" ht="15.75">
      <c r="I63173" s="192"/>
      <c r="J63173" s="192"/>
    </row>
    <row r="63174" spans="9:10" ht="15.75">
      <c r="I63174" s="192"/>
      <c r="J63174" s="192"/>
    </row>
    <row r="63175" spans="9:10" ht="15.75">
      <c r="I63175" s="192"/>
      <c r="J63175" s="192"/>
    </row>
    <row r="63176" spans="9:10" ht="15.75">
      <c r="I63176" s="192"/>
      <c r="J63176" s="192"/>
    </row>
    <row r="63177" spans="9:10" ht="15.75">
      <c r="I63177" s="192"/>
      <c r="J63177" s="192"/>
    </row>
    <row r="63178" spans="9:10" ht="15.75">
      <c r="I63178" s="192"/>
      <c r="J63178" s="192"/>
    </row>
    <row r="63179" spans="9:10" ht="15.75">
      <c r="I63179" s="192"/>
      <c r="J63179" s="192"/>
    </row>
    <row r="63180" spans="9:10" ht="15.75">
      <c r="I63180" s="192"/>
      <c r="J63180" s="192"/>
    </row>
    <row r="63181" spans="9:10" ht="15.75">
      <c r="I63181" s="192"/>
      <c r="J63181" s="192"/>
    </row>
    <row r="63182" spans="9:10" ht="15.75">
      <c r="I63182" s="192"/>
      <c r="J63182" s="192"/>
    </row>
    <row r="63183" spans="9:10" ht="15.75">
      <c r="I63183" s="192"/>
      <c r="J63183" s="192"/>
    </row>
    <row r="63184" spans="9:10" ht="15.75">
      <c r="I63184" s="192"/>
      <c r="J63184" s="192"/>
    </row>
    <row r="63185" spans="9:10" ht="15.75">
      <c r="I63185" s="192"/>
      <c r="J63185" s="192"/>
    </row>
    <row r="63186" spans="9:10" ht="15.75">
      <c r="I63186" s="192"/>
      <c r="J63186" s="192"/>
    </row>
    <row r="63187" spans="9:10" ht="15.75">
      <c r="I63187" s="192"/>
      <c r="J63187" s="192"/>
    </row>
    <row r="63188" spans="9:10" ht="15.75">
      <c r="I63188" s="192"/>
      <c r="J63188" s="192"/>
    </row>
    <row r="63189" spans="9:10" ht="15.75">
      <c r="I63189" s="192"/>
      <c r="J63189" s="192"/>
    </row>
    <row r="63190" spans="9:10" ht="15.75">
      <c r="I63190" s="192"/>
      <c r="J63190" s="192"/>
    </row>
    <row r="63191" spans="9:10" ht="15.75">
      <c r="I63191" s="192"/>
      <c r="J63191" s="192"/>
    </row>
    <row r="63192" spans="9:10" ht="15.75">
      <c r="I63192" s="192"/>
      <c r="J63192" s="192"/>
    </row>
    <row r="63193" spans="9:10" ht="15.75">
      <c r="I63193" s="192"/>
      <c r="J63193" s="192"/>
    </row>
    <row r="63194" spans="9:10" ht="15.75">
      <c r="I63194" s="192"/>
      <c r="J63194" s="192"/>
    </row>
    <row r="63195" spans="9:10" ht="15.75">
      <c r="I63195" s="192"/>
      <c r="J63195" s="192"/>
    </row>
    <row r="63196" spans="9:10" ht="15.75">
      <c r="I63196" s="192"/>
      <c r="J63196" s="192"/>
    </row>
    <row r="63197" spans="9:10" ht="15.75">
      <c r="I63197" s="192"/>
      <c r="J63197" s="192"/>
    </row>
    <row r="63198" spans="9:10" ht="15.75">
      <c r="I63198" s="192"/>
      <c r="J63198" s="192"/>
    </row>
    <row r="63199" spans="9:10" ht="15.75">
      <c r="I63199" s="192"/>
      <c r="J63199" s="192"/>
    </row>
    <row r="63200" spans="9:10" ht="15.75">
      <c r="I63200" s="192"/>
      <c r="J63200" s="192"/>
    </row>
    <row r="63201" spans="9:10" ht="15.75">
      <c r="I63201" s="192"/>
      <c r="J63201" s="192"/>
    </row>
    <row r="63202" spans="9:10" ht="15.75">
      <c r="I63202" s="192"/>
      <c r="J63202" s="192"/>
    </row>
    <row r="63203" spans="9:10" ht="15.75">
      <c r="I63203" s="192"/>
      <c r="J63203" s="192"/>
    </row>
    <row r="63204" spans="9:10" ht="15.75">
      <c r="I63204" s="192"/>
      <c r="J63204" s="192"/>
    </row>
    <row r="63205" spans="9:10" ht="15.75">
      <c r="I63205" s="192"/>
      <c r="J63205" s="192"/>
    </row>
    <row r="63206" spans="9:10" ht="15.75">
      <c r="I63206" s="192"/>
      <c r="J63206" s="192"/>
    </row>
    <row r="63207" spans="9:10" ht="15.75">
      <c r="I63207" s="192"/>
      <c r="J63207" s="192"/>
    </row>
    <row r="63208" spans="9:10" ht="15.75">
      <c r="I63208" s="192"/>
      <c r="J63208" s="192"/>
    </row>
    <row r="63209" spans="9:10" ht="15.75">
      <c r="I63209" s="192"/>
      <c r="J63209" s="192"/>
    </row>
    <row r="63210" spans="9:10" ht="15.75">
      <c r="I63210" s="192"/>
      <c r="J63210" s="192"/>
    </row>
    <row r="63211" spans="9:10" ht="15.75">
      <c r="I63211" s="192"/>
      <c r="J63211" s="192"/>
    </row>
    <row r="63212" spans="9:10" ht="15.75">
      <c r="I63212" s="192"/>
      <c r="J63212" s="192"/>
    </row>
    <row r="63213" spans="9:10" ht="15.75">
      <c r="I63213" s="192"/>
      <c r="J63213" s="192"/>
    </row>
    <row r="63214" spans="9:10" ht="15.75">
      <c r="I63214" s="192"/>
      <c r="J63214" s="192"/>
    </row>
    <row r="63215" spans="9:10" ht="15.75">
      <c r="I63215" s="192"/>
      <c r="J63215" s="192"/>
    </row>
    <row r="63216" spans="9:10" ht="15.75">
      <c r="I63216" s="192"/>
      <c r="J63216" s="192"/>
    </row>
    <row r="63217" spans="9:10" ht="15.75">
      <c r="I63217" s="192"/>
      <c r="J63217" s="192"/>
    </row>
    <row r="63218" spans="9:10" ht="15.75">
      <c r="I63218" s="192"/>
      <c r="J63218" s="192"/>
    </row>
    <row r="63219" spans="9:10" ht="15.75">
      <c r="I63219" s="192"/>
      <c r="J63219" s="192"/>
    </row>
    <row r="63220" spans="9:10" ht="15.75">
      <c r="I63220" s="192"/>
      <c r="J63220" s="192"/>
    </row>
    <row r="63221" spans="9:10" ht="15.75">
      <c r="I63221" s="192"/>
      <c r="J63221" s="192"/>
    </row>
    <row r="63222" spans="9:10" ht="15.75">
      <c r="I63222" s="192"/>
      <c r="J63222" s="192"/>
    </row>
    <row r="63223" spans="9:10" ht="15.75">
      <c r="I63223" s="192"/>
      <c r="J63223" s="192"/>
    </row>
    <row r="63224" spans="9:10" ht="15.75">
      <c r="I63224" s="192"/>
      <c r="J63224" s="192"/>
    </row>
    <row r="63225" spans="9:10" ht="15.75">
      <c r="I63225" s="192"/>
      <c r="J63225" s="192"/>
    </row>
    <row r="63226" spans="9:10" ht="15.75">
      <c r="I63226" s="192"/>
      <c r="J63226" s="192"/>
    </row>
    <row r="63227" spans="9:10" ht="15.75">
      <c r="I63227" s="192"/>
      <c r="J63227" s="192"/>
    </row>
    <row r="63228" spans="9:10" ht="15.75">
      <c r="I63228" s="192"/>
      <c r="J63228" s="192"/>
    </row>
    <row r="63229" spans="9:10" ht="15.75">
      <c r="I63229" s="192"/>
      <c r="J63229" s="192"/>
    </row>
    <row r="63230" spans="9:10" ht="15.75">
      <c r="I63230" s="192"/>
      <c r="J63230" s="192"/>
    </row>
    <row r="63231" spans="9:10" ht="15.75">
      <c r="I63231" s="192"/>
      <c r="J63231" s="192"/>
    </row>
    <row r="63232" spans="9:10" ht="15.75">
      <c r="I63232" s="192"/>
      <c r="J63232" s="192"/>
    </row>
    <row r="63233" spans="9:10" ht="15.75">
      <c r="I63233" s="192"/>
      <c r="J63233" s="192"/>
    </row>
    <row r="63234" spans="9:10" ht="15.75">
      <c r="I63234" s="192"/>
      <c r="J63234" s="192"/>
    </row>
    <row r="63235" spans="9:10" ht="15.75">
      <c r="I63235" s="192"/>
      <c r="J63235" s="192"/>
    </row>
    <row r="63236" spans="9:10" ht="15.75">
      <c r="I63236" s="192"/>
      <c r="J63236" s="192"/>
    </row>
    <row r="63237" spans="9:10" ht="15.75">
      <c r="I63237" s="192"/>
      <c r="J63237" s="192"/>
    </row>
    <row r="63238" spans="9:10" ht="15.75">
      <c r="I63238" s="192"/>
      <c r="J63238" s="192"/>
    </row>
    <row r="63239" spans="9:10" ht="15.75">
      <c r="I63239" s="192"/>
      <c r="J63239" s="192"/>
    </row>
    <row r="63240" spans="9:10" ht="15.75">
      <c r="I63240" s="192"/>
      <c r="J63240" s="192"/>
    </row>
    <row r="63241" spans="9:10" ht="15.75">
      <c r="I63241" s="192"/>
      <c r="J63241" s="192"/>
    </row>
    <row r="63242" spans="9:10" ht="15.75">
      <c r="I63242" s="192"/>
      <c r="J63242" s="192"/>
    </row>
    <row r="63243" spans="9:10" ht="15.75">
      <c r="I63243" s="192"/>
      <c r="J63243" s="192"/>
    </row>
    <row r="63244" spans="9:10" ht="15.75">
      <c r="I63244" s="192"/>
      <c r="J63244" s="192"/>
    </row>
    <row r="63245" spans="9:10" ht="15.75">
      <c r="I63245" s="192"/>
      <c r="J63245" s="192"/>
    </row>
    <row r="63246" spans="9:10" ht="15.75">
      <c r="I63246" s="192"/>
      <c r="J63246" s="192"/>
    </row>
    <row r="63247" spans="9:10" ht="15.75">
      <c r="I63247" s="192"/>
      <c r="J63247" s="192"/>
    </row>
    <row r="63248" spans="9:10" ht="15.75">
      <c r="I63248" s="192"/>
      <c r="J63248" s="192"/>
    </row>
    <row r="63249" spans="9:10" ht="15.75">
      <c r="I63249" s="192"/>
      <c r="J63249" s="192"/>
    </row>
    <row r="63250" spans="9:10" ht="15.75">
      <c r="I63250" s="192"/>
      <c r="J63250" s="192"/>
    </row>
    <row r="63251" spans="9:10" ht="15.75">
      <c r="I63251" s="192"/>
      <c r="J63251" s="192"/>
    </row>
    <row r="63252" spans="9:10" ht="15.75">
      <c r="I63252" s="192"/>
      <c r="J63252" s="192"/>
    </row>
    <row r="63253" spans="9:10" ht="15.75">
      <c r="I63253" s="192"/>
      <c r="J63253" s="192"/>
    </row>
    <row r="63254" spans="9:10" ht="15.75">
      <c r="I63254" s="192"/>
      <c r="J63254" s="192"/>
    </row>
    <row r="63255" spans="9:10" ht="15.75">
      <c r="I63255" s="192"/>
      <c r="J63255" s="192"/>
    </row>
    <row r="63256" spans="9:10" ht="15.75">
      <c r="I63256" s="192"/>
      <c r="J63256" s="192"/>
    </row>
    <row r="63257" spans="9:10" ht="15.75">
      <c r="I63257" s="192"/>
      <c r="J63257" s="192"/>
    </row>
    <row r="63258" spans="9:10" ht="15.75">
      <c r="I63258" s="192"/>
      <c r="J63258" s="192"/>
    </row>
    <row r="63259" spans="9:10" ht="15.75">
      <c r="I63259" s="192"/>
      <c r="J63259" s="192"/>
    </row>
    <row r="63260" spans="9:10" ht="15.75">
      <c r="I63260" s="192"/>
      <c r="J63260" s="192"/>
    </row>
    <row r="63261" spans="9:10" ht="15.75">
      <c r="I63261" s="192"/>
      <c r="J63261" s="192"/>
    </row>
    <row r="63262" spans="9:10" ht="15.75">
      <c r="I63262" s="192"/>
      <c r="J63262" s="192"/>
    </row>
    <row r="63263" spans="9:10" ht="15.75">
      <c r="I63263" s="192"/>
      <c r="J63263" s="192"/>
    </row>
    <row r="63264" spans="9:10" ht="15.75">
      <c r="I63264" s="192"/>
      <c r="J63264" s="192"/>
    </row>
    <row r="63265" spans="9:10" ht="15.75">
      <c r="I63265" s="192"/>
      <c r="J63265" s="192"/>
    </row>
    <row r="63266" spans="9:10" ht="15.75">
      <c r="I63266" s="192"/>
      <c r="J63266" s="192"/>
    </row>
    <row r="63267" spans="9:10" ht="15.75">
      <c r="I63267" s="192"/>
      <c r="J63267" s="192"/>
    </row>
    <row r="63268" spans="9:10" ht="15.75">
      <c r="I63268" s="192"/>
      <c r="J63268" s="192"/>
    </row>
    <row r="63269" spans="9:10" ht="15.75">
      <c r="I63269" s="192"/>
      <c r="J63269" s="192"/>
    </row>
    <row r="63270" spans="9:10" ht="15.75">
      <c r="I63270" s="192"/>
      <c r="J63270" s="192"/>
    </row>
    <row r="63271" spans="9:10" ht="15.75">
      <c r="I63271" s="192"/>
      <c r="J63271" s="192"/>
    </row>
    <row r="63272" spans="9:10" ht="15.75">
      <c r="I63272" s="192"/>
      <c r="J63272" s="192"/>
    </row>
    <row r="63273" spans="9:10" ht="15.75">
      <c r="I63273" s="192"/>
      <c r="J63273" s="192"/>
    </row>
    <row r="63274" spans="9:10" ht="15.75">
      <c r="I63274" s="192"/>
      <c r="J63274" s="192"/>
    </row>
    <row r="63275" spans="9:10" ht="15.75">
      <c r="I63275" s="192"/>
      <c r="J63275" s="192"/>
    </row>
    <row r="63276" spans="9:10" ht="15.75">
      <c r="I63276" s="192"/>
      <c r="J63276" s="192"/>
    </row>
    <row r="63277" spans="9:10" ht="15.75">
      <c r="I63277" s="192"/>
      <c r="J63277" s="192"/>
    </row>
    <row r="63278" spans="9:10" ht="15.75">
      <c r="I63278" s="192"/>
      <c r="J63278" s="192"/>
    </row>
    <row r="63279" spans="9:10" ht="15.75">
      <c r="I63279" s="192"/>
      <c r="J63279" s="192"/>
    </row>
    <row r="63280" spans="9:10" ht="15.75">
      <c r="I63280" s="192"/>
      <c r="J63280" s="192"/>
    </row>
    <row r="63281" spans="9:10" ht="15.75">
      <c r="I63281" s="192"/>
      <c r="J63281" s="192"/>
    </row>
    <row r="63282" spans="9:10" ht="15.75">
      <c r="I63282" s="192"/>
      <c r="J63282" s="192"/>
    </row>
    <row r="63283" spans="9:10" ht="15.75">
      <c r="I63283" s="192"/>
      <c r="J63283" s="192"/>
    </row>
    <row r="63284" spans="9:10" ht="15.75">
      <c r="I63284" s="192"/>
      <c r="J63284" s="192"/>
    </row>
    <row r="63285" spans="9:10" ht="15.75">
      <c r="I63285" s="192"/>
      <c r="J63285" s="192"/>
    </row>
    <row r="63286" spans="9:10" ht="15.75">
      <c r="I63286" s="192"/>
      <c r="J63286" s="192"/>
    </row>
    <row r="63287" spans="9:10" ht="15.75">
      <c r="I63287" s="192"/>
      <c r="J63287" s="192"/>
    </row>
    <row r="63288" spans="9:10" ht="15.75">
      <c r="I63288" s="192"/>
      <c r="J63288" s="192"/>
    </row>
    <row r="63289" spans="9:10" ht="15.75">
      <c r="I63289" s="192"/>
      <c r="J63289" s="192"/>
    </row>
    <row r="63290" spans="9:10" ht="15.75">
      <c r="I63290" s="192"/>
      <c r="J63290" s="192"/>
    </row>
    <row r="63291" spans="9:10" ht="15.75">
      <c r="I63291" s="192"/>
      <c r="J63291" s="192"/>
    </row>
    <row r="63292" spans="9:10" ht="15.75">
      <c r="I63292" s="192"/>
      <c r="J63292" s="192"/>
    </row>
    <row r="63293" spans="9:10" ht="15.75">
      <c r="I63293" s="192"/>
      <c r="J63293" s="192"/>
    </row>
    <row r="63294" spans="9:10" ht="15.75">
      <c r="I63294" s="192"/>
      <c r="J63294" s="192"/>
    </row>
    <row r="63295" spans="9:10" ht="15.75">
      <c r="I63295" s="192"/>
      <c r="J63295" s="192"/>
    </row>
    <row r="63296" spans="9:10" ht="15.75">
      <c r="I63296" s="192"/>
      <c r="J63296" s="192"/>
    </row>
    <row r="63297" spans="9:10" ht="15.75">
      <c r="I63297" s="192"/>
      <c r="J63297" s="192"/>
    </row>
    <row r="63298" spans="9:10" ht="15.75">
      <c r="I63298" s="192"/>
      <c r="J63298" s="192"/>
    </row>
    <row r="63299" spans="9:10" ht="15.75">
      <c r="I63299" s="192"/>
      <c r="J63299" s="192"/>
    </row>
    <row r="63300" spans="9:10" ht="15.75">
      <c r="I63300" s="192"/>
      <c r="J63300" s="192"/>
    </row>
    <row r="63301" spans="9:10" ht="15.75">
      <c r="I63301" s="192"/>
      <c r="J63301" s="192"/>
    </row>
    <row r="63302" spans="9:10" ht="15.75">
      <c r="I63302" s="192"/>
      <c r="J63302" s="192"/>
    </row>
    <row r="63303" spans="9:10" ht="15.75">
      <c r="I63303" s="192"/>
      <c r="J63303" s="192"/>
    </row>
    <row r="63304" spans="9:10" ht="15.75">
      <c r="I63304" s="192"/>
      <c r="J63304" s="192"/>
    </row>
    <row r="63305" spans="9:10" ht="15.75">
      <c r="I63305" s="192"/>
      <c r="J63305" s="192"/>
    </row>
    <row r="63306" spans="9:10" ht="15.75">
      <c r="I63306" s="192"/>
      <c r="J63306" s="192"/>
    </row>
    <row r="63307" spans="9:10" ht="15.75">
      <c r="I63307" s="192"/>
      <c r="J63307" s="192"/>
    </row>
    <row r="63308" spans="9:10" ht="15.75">
      <c r="I63308" s="192"/>
      <c r="J63308" s="192"/>
    </row>
    <row r="63309" spans="9:10" ht="15.75">
      <c r="I63309" s="192"/>
      <c r="J63309" s="192"/>
    </row>
    <row r="63310" spans="9:10" ht="15.75">
      <c r="I63310" s="192"/>
      <c r="J63310" s="192"/>
    </row>
    <row r="63311" spans="9:10" ht="15.75">
      <c r="I63311" s="192"/>
      <c r="J63311" s="192"/>
    </row>
    <row r="63312" spans="9:10" ht="15.75">
      <c r="I63312" s="192"/>
      <c r="J63312" s="192"/>
    </row>
    <row r="63313" spans="9:10" ht="15.75">
      <c r="I63313" s="192"/>
      <c r="J63313" s="192"/>
    </row>
    <row r="63314" spans="9:10" ht="15.75">
      <c r="I63314" s="192"/>
      <c r="J63314" s="192"/>
    </row>
    <row r="63315" spans="9:10" ht="15.75">
      <c r="I63315" s="192"/>
      <c r="J63315" s="192"/>
    </row>
    <row r="63316" spans="9:10" ht="15.75">
      <c r="I63316" s="192"/>
      <c r="J63316" s="192"/>
    </row>
    <row r="63317" spans="9:10" ht="15.75">
      <c r="I63317" s="192"/>
      <c r="J63317" s="192"/>
    </row>
    <row r="63318" spans="9:10" ht="15.75">
      <c r="I63318" s="192"/>
      <c r="J63318" s="192"/>
    </row>
    <row r="63319" spans="9:10" ht="15.75">
      <c r="I63319" s="192"/>
      <c r="J63319" s="192"/>
    </row>
    <row r="63320" spans="9:10" ht="15.75">
      <c r="I63320" s="192"/>
      <c r="J63320" s="192"/>
    </row>
    <row r="63321" spans="9:10" ht="15.75">
      <c r="I63321" s="192"/>
      <c r="J63321" s="192"/>
    </row>
    <row r="63322" spans="9:10" ht="15.75">
      <c r="I63322" s="192"/>
      <c r="J63322" s="192"/>
    </row>
    <row r="63323" spans="9:10" ht="15.75">
      <c r="I63323" s="192"/>
      <c r="J63323" s="192"/>
    </row>
    <row r="63324" spans="9:10" ht="15.75">
      <c r="I63324" s="192"/>
      <c r="J63324" s="192"/>
    </row>
    <row r="63325" spans="9:10" ht="15.75">
      <c r="I63325" s="192"/>
      <c r="J63325" s="192"/>
    </row>
    <row r="63326" spans="9:10" ht="15.75">
      <c r="I63326" s="192"/>
      <c r="J63326" s="192"/>
    </row>
    <row r="63327" spans="9:10" ht="15.75">
      <c r="I63327" s="192"/>
      <c r="J63327" s="192"/>
    </row>
    <row r="63328" spans="9:10" ht="15.75">
      <c r="I63328" s="192"/>
      <c r="J63328" s="192"/>
    </row>
    <row r="63329" spans="9:10" ht="15.75">
      <c r="I63329" s="192"/>
      <c r="J63329" s="192"/>
    </row>
    <row r="63330" spans="9:10" ht="15.75">
      <c r="I63330" s="192"/>
      <c r="J63330" s="192"/>
    </row>
    <row r="63331" spans="9:10" ht="15.75">
      <c r="I63331" s="192"/>
      <c r="J63331" s="192"/>
    </row>
    <row r="63332" spans="9:10" ht="15.75">
      <c r="I63332" s="192"/>
      <c r="J63332" s="192"/>
    </row>
    <row r="63333" spans="9:10" ht="15.75">
      <c r="I63333" s="192"/>
      <c r="J63333" s="192"/>
    </row>
    <row r="63334" spans="9:10" ht="15.75">
      <c r="I63334" s="192"/>
      <c r="J63334" s="192"/>
    </row>
    <row r="63335" spans="9:10" ht="15.75">
      <c r="I63335" s="192"/>
      <c r="J63335" s="192"/>
    </row>
    <row r="63336" spans="9:10" ht="15.75">
      <c r="I63336" s="192"/>
      <c r="J63336" s="192"/>
    </row>
    <row r="63337" spans="9:10" ht="15.75">
      <c r="I63337" s="192"/>
      <c r="J63337" s="192"/>
    </row>
    <row r="63338" spans="9:10" ht="15.75">
      <c r="I63338" s="192"/>
      <c r="J63338" s="192"/>
    </row>
    <row r="63339" spans="9:10" ht="15.75">
      <c r="I63339" s="192"/>
      <c r="J63339" s="192"/>
    </row>
    <row r="63340" spans="9:10" ht="15.75">
      <c r="I63340" s="192"/>
      <c r="J63340" s="192"/>
    </row>
    <row r="63341" spans="9:10" ht="15.75">
      <c r="I63341" s="192"/>
      <c r="J63341" s="192"/>
    </row>
    <row r="63342" spans="9:10" ht="15.75">
      <c r="I63342" s="192"/>
      <c r="J63342" s="192"/>
    </row>
    <row r="63343" spans="9:10" ht="15.75">
      <c r="I63343" s="192"/>
      <c r="J63343" s="192"/>
    </row>
    <row r="63344" spans="9:10" ht="15.75">
      <c r="I63344" s="192"/>
      <c r="J63344" s="192"/>
    </row>
    <row r="63345" spans="9:10" ht="15.75">
      <c r="I63345" s="192"/>
      <c r="J63345" s="192"/>
    </row>
    <row r="63346" spans="9:10" ht="15.75">
      <c r="I63346" s="192"/>
      <c r="J63346" s="192"/>
    </row>
    <row r="63347" spans="9:10" ht="15.75">
      <c r="I63347" s="192"/>
      <c r="J63347" s="192"/>
    </row>
    <row r="63348" spans="9:10" ht="15.75">
      <c r="I63348" s="192"/>
      <c r="J63348" s="192"/>
    </row>
    <row r="63349" spans="9:10" ht="15.75">
      <c r="I63349" s="192"/>
      <c r="J63349" s="192"/>
    </row>
    <row r="63350" spans="9:10" ht="15.75">
      <c r="I63350" s="192"/>
      <c r="J63350" s="192"/>
    </row>
    <row r="63351" spans="9:10" ht="15.75">
      <c r="I63351" s="192"/>
      <c r="J63351" s="192"/>
    </row>
    <row r="63352" spans="9:10" ht="15.75">
      <c r="I63352" s="192"/>
      <c r="J63352" s="192"/>
    </row>
    <row r="63353" spans="9:10" ht="15.75">
      <c r="I63353" s="192"/>
      <c r="J63353" s="192"/>
    </row>
    <row r="63354" spans="9:10" ht="15.75">
      <c r="I63354" s="192"/>
      <c r="J63354" s="192"/>
    </row>
    <row r="63355" spans="9:10" ht="15.75">
      <c r="I63355" s="192"/>
      <c r="J63355" s="192"/>
    </row>
    <row r="63356" spans="9:10" ht="15.75">
      <c r="I63356" s="192"/>
      <c r="J63356" s="192"/>
    </row>
    <row r="63357" spans="9:10" ht="15.75">
      <c r="I63357" s="192"/>
      <c r="J63357" s="192"/>
    </row>
    <row r="63358" spans="9:10" ht="15.75">
      <c r="I63358" s="192"/>
      <c r="J63358" s="192"/>
    </row>
    <row r="63359" spans="9:10" ht="15.75">
      <c r="I63359" s="192"/>
      <c r="J63359" s="192"/>
    </row>
    <row r="63360" spans="9:10" ht="15.75">
      <c r="I63360" s="192"/>
      <c r="J63360" s="192"/>
    </row>
    <row r="63361" spans="9:10" ht="15.75">
      <c r="I63361" s="192"/>
      <c r="J63361" s="192"/>
    </row>
    <row r="63362" spans="9:10" ht="15.75">
      <c r="I63362" s="192"/>
      <c r="J63362" s="192"/>
    </row>
    <row r="63363" spans="9:10" ht="15.75">
      <c r="I63363" s="192"/>
      <c r="J63363" s="192"/>
    </row>
    <row r="63364" spans="9:10" ht="15.75">
      <c r="I63364" s="192"/>
      <c r="J63364" s="192"/>
    </row>
    <row r="63365" spans="9:10" ht="15.75">
      <c r="I63365" s="192"/>
      <c r="J63365" s="192"/>
    </row>
    <row r="63366" spans="9:10" ht="15.75">
      <c r="I63366" s="192"/>
      <c r="J63366" s="192"/>
    </row>
    <row r="63367" spans="9:10" ht="15.75">
      <c r="I63367" s="192"/>
      <c r="J63367" s="192"/>
    </row>
    <row r="63368" spans="9:10" ht="15.75">
      <c r="I63368" s="192"/>
      <c r="J63368" s="192"/>
    </row>
    <row r="63369" spans="9:10" ht="15.75">
      <c r="I63369" s="192"/>
      <c r="J63369" s="192"/>
    </row>
    <row r="63370" spans="9:10" ht="15.75">
      <c r="I63370" s="192"/>
      <c r="J63370" s="192"/>
    </row>
    <row r="63371" spans="9:10" ht="15.75">
      <c r="I63371" s="192"/>
      <c r="J63371" s="192"/>
    </row>
    <row r="63372" spans="9:10" ht="15.75">
      <c r="I63372" s="192"/>
      <c r="J63372" s="192"/>
    </row>
    <row r="63373" spans="9:10" ht="15.75">
      <c r="I63373" s="192"/>
      <c r="J63373" s="192"/>
    </row>
    <row r="63374" spans="9:10" ht="15.75">
      <c r="I63374" s="192"/>
      <c r="J63374" s="192"/>
    </row>
    <row r="63375" spans="9:10" ht="15.75">
      <c r="I63375" s="192"/>
      <c r="J63375" s="192"/>
    </row>
    <row r="63376" spans="9:10" ht="15.75">
      <c r="I63376" s="192"/>
      <c r="J63376" s="192"/>
    </row>
    <row r="63377" spans="9:10" ht="15.75">
      <c r="I63377" s="192"/>
      <c r="J63377" s="192"/>
    </row>
    <row r="63378" spans="9:10" ht="15.75">
      <c r="I63378" s="192"/>
      <c r="J63378" s="192"/>
    </row>
    <row r="63379" spans="9:10" ht="15.75">
      <c r="I63379" s="192"/>
      <c r="J63379" s="192"/>
    </row>
    <row r="63380" spans="9:10" ht="15.75">
      <c r="I63380" s="192"/>
      <c r="J63380" s="192"/>
    </row>
    <row r="63381" spans="9:10" ht="15.75">
      <c r="I63381" s="192"/>
      <c r="J63381" s="192"/>
    </row>
    <row r="63382" spans="9:10" ht="15.75">
      <c r="I63382" s="192"/>
      <c r="J63382" s="192"/>
    </row>
    <row r="63383" spans="9:10" ht="15.75">
      <c r="I63383" s="192"/>
      <c r="J63383" s="192"/>
    </row>
    <row r="63384" spans="9:10" ht="15.75">
      <c r="I63384" s="192"/>
      <c r="J63384" s="192"/>
    </row>
    <row r="63385" spans="9:10" ht="15.75">
      <c r="I63385" s="192"/>
      <c r="J63385" s="192"/>
    </row>
    <row r="63386" spans="9:10" ht="15.75">
      <c r="I63386" s="192"/>
      <c r="J63386" s="192"/>
    </row>
    <row r="63387" spans="9:10" ht="15.75">
      <c r="I63387" s="192"/>
      <c r="J63387" s="192"/>
    </row>
    <row r="63388" spans="9:10" ht="15.75">
      <c r="I63388" s="192"/>
      <c r="J63388" s="192"/>
    </row>
    <row r="63389" spans="9:10" ht="15.75">
      <c r="I63389" s="192"/>
      <c r="J63389" s="192"/>
    </row>
    <row r="63390" spans="9:10" ht="15.75">
      <c r="I63390" s="192"/>
      <c r="J63390" s="192"/>
    </row>
    <row r="63391" spans="9:10" ht="15.75">
      <c r="I63391" s="192"/>
      <c r="J63391" s="192"/>
    </row>
    <row r="63392" spans="9:10" ht="15.75">
      <c r="I63392" s="192"/>
      <c r="J63392" s="192"/>
    </row>
    <row r="63393" spans="9:10" ht="15.75">
      <c r="I63393" s="192"/>
      <c r="J63393" s="192"/>
    </row>
    <row r="63394" spans="9:10" ht="15.75">
      <c r="I63394" s="192"/>
      <c r="J63394" s="192"/>
    </row>
    <row r="63395" spans="9:10" ht="15.75">
      <c r="I63395" s="192"/>
      <c r="J63395" s="192"/>
    </row>
    <row r="63396" spans="9:10" ht="15.75">
      <c r="I63396" s="192"/>
      <c r="J63396" s="192"/>
    </row>
    <row r="63397" spans="9:10" ht="15.75">
      <c r="I63397" s="192"/>
      <c r="J63397" s="192"/>
    </row>
    <row r="63398" spans="9:10" ht="15.75">
      <c r="I63398" s="192"/>
      <c r="J63398" s="192"/>
    </row>
    <row r="63399" spans="9:10" ht="15.75">
      <c r="I63399" s="192"/>
      <c r="J63399" s="192"/>
    </row>
    <row r="63400" spans="9:10" ht="15.75">
      <c r="I63400" s="192"/>
      <c r="J63400" s="192"/>
    </row>
    <row r="63401" spans="9:10" ht="15.75">
      <c r="I63401" s="192"/>
      <c r="J63401" s="192"/>
    </row>
    <row r="63402" spans="9:10" ht="15.75">
      <c r="I63402" s="192"/>
      <c r="J63402" s="192"/>
    </row>
    <row r="63403" spans="9:10" ht="15.75">
      <c r="I63403" s="192"/>
      <c r="J63403" s="192"/>
    </row>
    <row r="63404" spans="9:10" ht="15.75">
      <c r="I63404" s="192"/>
      <c r="J63404" s="192"/>
    </row>
    <row r="63405" spans="9:10" ht="15.75">
      <c r="I63405" s="192"/>
      <c r="J63405" s="192"/>
    </row>
    <row r="63406" spans="9:10" ht="15.75">
      <c r="I63406" s="192"/>
      <c r="J63406" s="192"/>
    </row>
    <row r="63407" spans="9:10" ht="15.75">
      <c r="I63407" s="192"/>
      <c r="J63407" s="192"/>
    </row>
    <row r="63408" spans="9:10" ht="15.75">
      <c r="I63408" s="192"/>
      <c r="J63408" s="192"/>
    </row>
    <row r="63409" spans="9:10" ht="15.75">
      <c r="I63409" s="192"/>
      <c r="J63409" s="192"/>
    </row>
    <row r="63410" spans="9:10" ht="15.75">
      <c r="I63410" s="192"/>
      <c r="J63410" s="192"/>
    </row>
    <row r="63411" spans="9:10" ht="15.75">
      <c r="I63411" s="192"/>
      <c r="J63411" s="192"/>
    </row>
    <row r="63412" spans="9:10" ht="15.75">
      <c r="I63412" s="192"/>
      <c r="J63412" s="192"/>
    </row>
    <row r="63413" spans="9:10" ht="15.75">
      <c r="I63413" s="192"/>
      <c r="J63413" s="192"/>
    </row>
    <row r="63414" spans="9:10" ht="15.75">
      <c r="I63414" s="192"/>
      <c r="J63414" s="192"/>
    </row>
    <row r="63415" spans="9:10" ht="15.75">
      <c r="I63415" s="192"/>
      <c r="J63415" s="192"/>
    </row>
    <row r="63416" spans="9:10" ht="15.75">
      <c r="I63416" s="192"/>
      <c r="J63416" s="192"/>
    </row>
    <row r="63417" spans="9:10" ht="15.75">
      <c r="I63417" s="192"/>
      <c r="J63417" s="192"/>
    </row>
    <row r="63418" spans="9:10" ht="15.75">
      <c r="I63418" s="192"/>
      <c r="J63418" s="192"/>
    </row>
    <row r="63419" spans="9:10" ht="15.75">
      <c r="I63419" s="192"/>
      <c r="J63419" s="192"/>
    </row>
    <row r="63420" spans="9:10" ht="15.75">
      <c r="I63420" s="192"/>
      <c r="J63420" s="192"/>
    </row>
    <row r="63421" spans="9:10" ht="15.75">
      <c r="I63421" s="192"/>
      <c r="J63421" s="192"/>
    </row>
    <row r="63422" spans="9:10" ht="15.75">
      <c r="I63422" s="192"/>
      <c r="J63422" s="192"/>
    </row>
    <row r="63423" spans="9:10" ht="15.75">
      <c r="I63423" s="192"/>
      <c r="J63423" s="192"/>
    </row>
    <row r="63424" spans="9:10" ht="15.75">
      <c r="I63424" s="192"/>
      <c r="J63424" s="192"/>
    </row>
    <row r="63425" spans="9:10" ht="15.75">
      <c r="I63425" s="192"/>
      <c r="J63425" s="192"/>
    </row>
    <row r="63426" spans="9:10" ht="15.75">
      <c r="I63426" s="192"/>
      <c r="J63426" s="192"/>
    </row>
    <row r="63427" spans="9:10" ht="15.75">
      <c r="I63427" s="192"/>
      <c r="J63427" s="192"/>
    </row>
    <row r="63428" spans="9:10" ht="15.75">
      <c r="I63428" s="192"/>
      <c r="J63428" s="192"/>
    </row>
    <row r="63429" spans="9:10" ht="15.75">
      <c r="I63429" s="192"/>
      <c r="J63429" s="192"/>
    </row>
    <row r="63430" spans="9:10" ht="15.75">
      <c r="I63430" s="192"/>
      <c r="J63430" s="192"/>
    </row>
    <row r="63431" spans="9:10" ht="15.75">
      <c r="I63431" s="192"/>
      <c r="J63431" s="192"/>
    </row>
    <row r="63432" spans="9:10" ht="15.75">
      <c r="I63432" s="192"/>
      <c r="J63432" s="192"/>
    </row>
    <row r="63433" spans="9:10" ht="15.75">
      <c r="I63433" s="192"/>
      <c r="J63433" s="192"/>
    </row>
    <row r="63434" spans="9:10" ht="15.75">
      <c r="I63434" s="192"/>
      <c r="J63434" s="192"/>
    </row>
    <row r="63435" spans="9:10" ht="15.75">
      <c r="I63435" s="192"/>
      <c r="J63435" s="192"/>
    </row>
    <row r="63436" spans="9:10" ht="15.75">
      <c r="I63436" s="192"/>
      <c r="J63436" s="192"/>
    </row>
    <row r="63437" spans="9:10" ht="15.75">
      <c r="I63437" s="192"/>
      <c r="J63437" s="192"/>
    </row>
    <row r="63438" spans="9:10" ht="15.75">
      <c r="I63438" s="192"/>
      <c r="J63438" s="192"/>
    </row>
    <row r="63439" spans="9:10" ht="15.75">
      <c r="I63439" s="192"/>
      <c r="J63439" s="192"/>
    </row>
    <row r="63440" spans="9:10" ht="15.75">
      <c r="I63440" s="192"/>
      <c r="J63440" s="192"/>
    </row>
    <row r="63441" spans="9:10" ht="15.75">
      <c r="I63441" s="192"/>
      <c r="J63441" s="192"/>
    </row>
    <row r="63442" spans="9:10" ht="15.75">
      <c r="I63442" s="192"/>
      <c r="J63442" s="192"/>
    </row>
    <row r="63443" spans="9:10" ht="15.75">
      <c r="I63443" s="192"/>
      <c r="J63443" s="192"/>
    </row>
    <row r="63444" spans="9:10" ht="15.75">
      <c r="I63444" s="192"/>
      <c r="J63444" s="192"/>
    </row>
    <row r="63445" spans="9:10" ht="15.75">
      <c r="I63445" s="192"/>
      <c r="J63445" s="192"/>
    </row>
    <row r="63446" spans="9:10" ht="15.75">
      <c r="I63446" s="192"/>
      <c r="J63446" s="192"/>
    </row>
    <row r="63447" spans="9:10" ht="15.75">
      <c r="I63447" s="192"/>
      <c r="J63447" s="192"/>
    </row>
    <row r="63448" spans="9:10" ht="15.75">
      <c r="I63448" s="192"/>
      <c r="J63448" s="192"/>
    </row>
    <row r="63449" spans="9:10" ht="15.75">
      <c r="I63449" s="192"/>
      <c r="J63449" s="192"/>
    </row>
    <row r="63450" spans="9:10" ht="15.75">
      <c r="I63450" s="192"/>
      <c r="J63450" s="192"/>
    </row>
    <row r="63451" spans="9:10" ht="15.75">
      <c r="I63451" s="192"/>
      <c r="J63451" s="192"/>
    </row>
    <row r="63452" spans="9:10" ht="15.75">
      <c r="I63452" s="192"/>
      <c r="J63452" s="192"/>
    </row>
    <row r="63453" spans="9:10" ht="15.75">
      <c r="I63453" s="192"/>
      <c r="J63453" s="192"/>
    </row>
    <row r="63454" spans="9:10" ht="15.75">
      <c r="I63454" s="192"/>
      <c r="J63454" s="192"/>
    </row>
    <row r="63455" spans="9:10" ht="15.75">
      <c r="I63455" s="192"/>
      <c r="J63455" s="192"/>
    </row>
    <row r="63456" spans="9:10" ht="15.75">
      <c r="I63456" s="192"/>
      <c r="J63456" s="192"/>
    </row>
    <row r="63457" spans="9:10" ht="15.75">
      <c r="I63457" s="192"/>
      <c r="J63457" s="192"/>
    </row>
    <row r="63458" spans="9:10" ht="15.75">
      <c r="I63458" s="192"/>
      <c r="J63458" s="192"/>
    </row>
    <row r="63459" spans="9:10" ht="15.75">
      <c r="I63459" s="192"/>
      <c r="J63459" s="192"/>
    </row>
    <row r="63460" spans="9:10" ht="15.75">
      <c r="I63460" s="192"/>
      <c r="J63460" s="192"/>
    </row>
    <row r="63461" spans="9:10" ht="15.75">
      <c r="I63461" s="192"/>
      <c r="J63461" s="192"/>
    </row>
    <row r="63462" spans="9:10" ht="15.75">
      <c r="I63462" s="192"/>
      <c r="J63462" s="192"/>
    </row>
    <row r="63463" spans="9:10" ht="15.75">
      <c r="I63463" s="192"/>
      <c r="J63463" s="192"/>
    </row>
    <row r="63464" spans="9:10" ht="15.75">
      <c r="I63464" s="192"/>
      <c r="J63464" s="192"/>
    </row>
    <row r="63465" spans="9:10" ht="15.75">
      <c r="I63465" s="192"/>
      <c r="J63465" s="192"/>
    </row>
    <row r="63466" spans="9:10" ht="15.75">
      <c r="I63466" s="192"/>
      <c r="J63466" s="192"/>
    </row>
    <row r="63467" spans="9:10" ht="15.75">
      <c r="I63467" s="192"/>
      <c r="J63467" s="192"/>
    </row>
    <row r="63468" spans="9:10" ht="15.75">
      <c r="I63468" s="192"/>
      <c r="J63468" s="192"/>
    </row>
    <row r="63469" spans="9:10" ht="15.75">
      <c r="I63469" s="192"/>
      <c r="J63469" s="192"/>
    </row>
    <row r="63470" spans="9:10" ht="15.75">
      <c r="I63470" s="192"/>
      <c r="J63470" s="192"/>
    </row>
    <row r="63471" spans="9:10" ht="15.75">
      <c r="I63471" s="192"/>
      <c r="J63471" s="192"/>
    </row>
    <row r="63472" spans="9:10" ht="15.75">
      <c r="I63472" s="192"/>
      <c r="J63472" s="192"/>
    </row>
    <row r="63473" spans="9:10" ht="15.75">
      <c r="I63473" s="192"/>
      <c r="J63473" s="192"/>
    </row>
    <row r="63474" spans="9:10" ht="15.75">
      <c r="I63474" s="192"/>
      <c r="J63474" s="192"/>
    </row>
    <row r="63475" spans="9:10" ht="15.75">
      <c r="I63475" s="192"/>
      <c r="J63475" s="192"/>
    </row>
    <row r="63476" spans="9:10" ht="15.75">
      <c r="I63476" s="192"/>
      <c r="J63476" s="192"/>
    </row>
    <row r="63477" spans="9:10" ht="15.75">
      <c r="I63477" s="192"/>
      <c r="J63477" s="192"/>
    </row>
    <row r="63478" spans="9:10" ht="15.75">
      <c r="I63478" s="192"/>
      <c r="J63478" s="192"/>
    </row>
    <row r="63479" spans="9:10" ht="15.75">
      <c r="I63479" s="192"/>
      <c r="J63479" s="192"/>
    </row>
    <row r="63480" spans="9:10" ht="15.75">
      <c r="I63480" s="192"/>
      <c r="J63480" s="192"/>
    </row>
    <row r="63481" spans="9:10" ht="15.75">
      <c r="I63481" s="192"/>
      <c r="J63481" s="192"/>
    </row>
    <row r="63482" spans="9:10" ht="15.75">
      <c r="I63482" s="192"/>
      <c r="J63482" s="192"/>
    </row>
    <row r="63483" spans="9:10" ht="15.75">
      <c r="I63483" s="192"/>
      <c r="J63483" s="192"/>
    </row>
    <row r="63484" spans="9:10" ht="15.75">
      <c r="I63484" s="192"/>
      <c r="J63484" s="192"/>
    </row>
    <row r="63485" spans="9:10" ht="15.75">
      <c r="I63485" s="192"/>
      <c r="J63485" s="192"/>
    </row>
    <row r="63486" spans="9:10" ht="15.75">
      <c r="I63486" s="192"/>
      <c r="J63486" s="192"/>
    </row>
    <row r="63487" spans="9:10" ht="15.75">
      <c r="I63487" s="192"/>
      <c r="J63487" s="192"/>
    </row>
    <row r="63488" spans="9:10" ht="15.75">
      <c r="I63488" s="192"/>
      <c r="J63488" s="192"/>
    </row>
    <row r="63489" spans="9:10" ht="15.75">
      <c r="I63489" s="192"/>
      <c r="J63489" s="192"/>
    </row>
    <row r="63490" spans="9:10" ht="15.75">
      <c r="I63490" s="192"/>
      <c r="J63490" s="192"/>
    </row>
    <row r="63491" spans="9:10" ht="15.75">
      <c r="I63491" s="192"/>
      <c r="J63491" s="192"/>
    </row>
    <row r="63492" spans="9:10" ht="15.75">
      <c r="I63492" s="192"/>
      <c r="J63492" s="192"/>
    </row>
    <row r="63493" spans="9:10" ht="15.75">
      <c r="I63493" s="192"/>
      <c r="J63493" s="192"/>
    </row>
    <row r="63494" spans="9:10" ht="15.75">
      <c r="I63494" s="192"/>
      <c r="J63494" s="192"/>
    </row>
    <row r="63495" spans="9:10" ht="15.75">
      <c r="I63495" s="192"/>
      <c r="J63495" s="192"/>
    </row>
    <row r="63496" spans="9:10" ht="15.75">
      <c r="I63496" s="192"/>
      <c r="J63496" s="192"/>
    </row>
    <row r="63497" spans="9:10" ht="15.75">
      <c r="I63497" s="192"/>
      <c r="J63497" s="192"/>
    </row>
    <row r="63498" spans="9:10" ht="15.75">
      <c r="I63498" s="192"/>
      <c r="J63498" s="192"/>
    </row>
    <row r="63499" spans="9:10" ht="15.75">
      <c r="I63499" s="192"/>
      <c r="J63499" s="192"/>
    </row>
    <row r="63500" spans="9:10" ht="15.75">
      <c r="I63500" s="192"/>
      <c r="J63500" s="192"/>
    </row>
    <row r="63501" spans="9:10" ht="15.75">
      <c r="I63501" s="192"/>
      <c r="J63501" s="192"/>
    </row>
    <row r="63502" spans="9:10" ht="15.75">
      <c r="I63502" s="192"/>
      <c r="J63502" s="192"/>
    </row>
    <row r="63503" spans="9:10" ht="15.75">
      <c r="I63503" s="192"/>
      <c r="J63503" s="192"/>
    </row>
    <row r="63504" spans="9:10" ht="15.75">
      <c r="I63504" s="192"/>
      <c r="J63504" s="192"/>
    </row>
    <row r="63505" spans="9:10" ht="15.75">
      <c r="I63505" s="192"/>
      <c r="J63505" s="192"/>
    </row>
    <row r="63506" spans="9:10" ht="15.75">
      <c r="I63506" s="192"/>
      <c r="J63506" s="192"/>
    </row>
    <row r="63507" spans="9:10" ht="15.75">
      <c r="I63507" s="192"/>
      <c r="J63507" s="192"/>
    </row>
    <row r="63508" spans="9:10" ht="15.75">
      <c r="I63508" s="192"/>
      <c r="J63508" s="192"/>
    </row>
    <row r="63509" spans="9:10" ht="15.75">
      <c r="I63509" s="192"/>
      <c r="J63509" s="192"/>
    </row>
    <row r="63510" spans="9:10" ht="15.75">
      <c r="I63510" s="192"/>
      <c r="J63510" s="192"/>
    </row>
    <row r="63511" spans="9:10" ht="15.75">
      <c r="I63511" s="192"/>
      <c r="J63511" s="192"/>
    </row>
    <row r="63512" spans="9:10" ht="15.75">
      <c r="I63512" s="192"/>
      <c r="J63512" s="192"/>
    </row>
    <row r="63513" spans="9:10" ht="15.75">
      <c r="I63513" s="192"/>
      <c r="J63513" s="192"/>
    </row>
    <row r="63514" spans="9:10" ht="15.75">
      <c r="I63514" s="192"/>
      <c r="J63514" s="192"/>
    </row>
    <row r="63515" spans="9:10" ht="15.75">
      <c r="I63515" s="192"/>
      <c r="J63515" s="192"/>
    </row>
    <row r="63516" spans="9:10" ht="15.75">
      <c r="I63516" s="192"/>
      <c r="J63516" s="192"/>
    </row>
    <row r="63517" spans="9:10" ht="15.75">
      <c r="I63517" s="192"/>
      <c r="J63517" s="192"/>
    </row>
    <row r="63518" spans="9:10" ht="15.75">
      <c r="I63518" s="192"/>
      <c r="J63518" s="192"/>
    </row>
    <row r="63519" spans="9:10" ht="15.75">
      <c r="I63519" s="192"/>
      <c r="J63519" s="192"/>
    </row>
    <row r="63520" spans="9:10" ht="15.75">
      <c r="I63520" s="192"/>
      <c r="J63520" s="192"/>
    </row>
    <row r="63521" spans="9:10" ht="15.75">
      <c r="I63521" s="192"/>
      <c r="J63521" s="192"/>
    </row>
    <row r="63522" spans="9:10" ht="15.75">
      <c r="I63522" s="192"/>
      <c r="J63522" s="192"/>
    </row>
    <row r="63523" spans="9:10" ht="15.75">
      <c r="I63523" s="192"/>
      <c r="J63523" s="192"/>
    </row>
    <row r="63524" spans="9:10" ht="15.75">
      <c r="I63524" s="192"/>
      <c r="J63524" s="192"/>
    </row>
    <row r="63525" spans="9:10" ht="15.75">
      <c r="I63525" s="192"/>
      <c r="J63525" s="192"/>
    </row>
    <row r="63526" spans="9:10" ht="15.75">
      <c r="I63526" s="192"/>
      <c r="J63526" s="192"/>
    </row>
    <row r="63527" spans="9:10" ht="15.75">
      <c r="I63527" s="192"/>
      <c r="J63527" s="192"/>
    </row>
    <row r="63528" spans="9:10" ht="15.75">
      <c r="I63528" s="192"/>
      <c r="J63528" s="192"/>
    </row>
    <row r="63529" spans="9:10" ht="15.75">
      <c r="I63529" s="192"/>
      <c r="J63529" s="192"/>
    </row>
    <row r="63530" spans="9:10" ht="15.75">
      <c r="I63530" s="192"/>
      <c r="J63530" s="192"/>
    </row>
    <row r="63531" spans="9:10" ht="15.75">
      <c r="I63531" s="192"/>
      <c r="J63531" s="192"/>
    </row>
    <row r="63532" spans="9:10" ht="15.75">
      <c r="I63532" s="192"/>
      <c r="J63532" s="192"/>
    </row>
    <row r="63533" spans="9:10" ht="15.75">
      <c r="I63533" s="192"/>
      <c r="J63533" s="192"/>
    </row>
    <row r="63534" spans="9:10" ht="15.75">
      <c r="I63534" s="192"/>
      <c r="J63534" s="192"/>
    </row>
    <row r="63535" spans="9:10" ht="15.75">
      <c r="I63535" s="192"/>
      <c r="J63535" s="192"/>
    </row>
    <row r="63536" spans="9:10" ht="15.75">
      <c r="I63536" s="192"/>
      <c r="J63536" s="192"/>
    </row>
    <row r="63537" spans="9:10" ht="15.75">
      <c r="I63537" s="192"/>
      <c r="J63537" s="192"/>
    </row>
    <row r="63538" spans="9:10" ht="15.75">
      <c r="I63538" s="192"/>
      <c r="J63538" s="192"/>
    </row>
    <row r="63539" spans="9:10" ht="15.75">
      <c r="I63539" s="192"/>
      <c r="J63539" s="192"/>
    </row>
    <row r="63540" spans="9:10" ht="15.75">
      <c r="I63540" s="192"/>
      <c r="J63540" s="192"/>
    </row>
    <row r="63541" spans="9:10" ht="15.75">
      <c r="I63541" s="192"/>
      <c r="J63541" s="192"/>
    </row>
    <row r="63542" spans="9:10" ht="15.75">
      <c r="I63542" s="192"/>
      <c r="J63542" s="192"/>
    </row>
    <row r="63543" spans="9:10" ht="15.75">
      <c r="I63543" s="192"/>
      <c r="J63543" s="192"/>
    </row>
    <row r="63544" spans="9:10" ht="15.75">
      <c r="I63544" s="192"/>
      <c r="J63544" s="192"/>
    </row>
    <row r="63545" spans="9:10" ht="15.75">
      <c r="I63545" s="192"/>
      <c r="J63545" s="192"/>
    </row>
    <row r="63546" spans="9:10" ht="15.75">
      <c r="I63546" s="192"/>
      <c r="J63546" s="192"/>
    </row>
    <row r="63547" spans="9:10" ht="15.75">
      <c r="I63547" s="192"/>
      <c r="J63547" s="192"/>
    </row>
    <row r="63548" spans="9:10" ht="15.75">
      <c r="I63548" s="192"/>
      <c r="J63548" s="192"/>
    </row>
    <row r="63549" spans="9:10" ht="15.75">
      <c r="I63549" s="192"/>
      <c r="J63549" s="192"/>
    </row>
    <row r="63550" spans="9:10" ht="15.75">
      <c r="I63550" s="192"/>
      <c r="J63550" s="192"/>
    </row>
    <row r="63551" spans="9:10" ht="15.75">
      <c r="I63551" s="192"/>
      <c r="J63551" s="192"/>
    </row>
    <row r="63552" spans="9:10" ht="15.75">
      <c r="I63552" s="192"/>
      <c r="J63552" s="192"/>
    </row>
    <row r="63553" spans="9:10" ht="15.75">
      <c r="I63553" s="192"/>
      <c r="J63553" s="192"/>
    </row>
    <row r="63554" spans="9:10" ht="15.75">
      <c r="I63554" s="192"/>
      <c r="J63554" s="192"/>
    </row>
    <row r="63555" spans="9:10" ht="15.75">
      <c r="I63555" s="192"/>
      <c r="J63555" s="192"/>
    </row>
    <row r="63556" spans="9:10" ht="15.75">
      <c r="I63556" s="192"/>
      <c r="J63556" s="192"/>
    </row>
    <row r="63557" spans="9:10" ht="15.75">
      <c r="I63557" s="192"/>
      <c r="J63557" s="192"/>
    </row>
    <row r="63558" spans="9:10" ht="15.75">
      <c r="I63558" s="192"/>
      <c r="J63558" s="192"/>
    </row>
    <row r="63559" spans="9:10" ht="15.75">
      <c r="I63559" s="192"/>
      <c r="J63559" s="192"/>
    </row>
    <row r="63560" spans="9:10" ht="15.75">
      <c r="I63560" s="192"/>
      <c r="J63560" s="192"/>
    </row>
    <row r="63561" spans="9:10" ht="15.75">
      <c r="I63561" s="192"/>
      <c r="J63561" s="192"/>
    </row>
    <row r="63562" spans="9:10" ht="15.75">
      <c r="I63562" s="192"/>
      <c r="J63562" s="192"/>
    </row>
    <row r="63563" spans="9:10" ht="15.75">
      <c r="I63563" s="192"/>
      <c r="J63563" s="192"/>
    </row>
    <row r="63564" spans="9:10" ht="15.75">
      <c r="I63564" s="192"/>
      <c r="J63564" s="192"/>
    </row>
    <row r="63565" spans="9:10" ht="15.75">
      <c r="I63565" s="192"/>
      <c r="J63565" s="192"/>
    </row>
    <row r="63566" spans="9:10" ht="15.75">
      <c r="I63566" s="192"/>
      <c r="J63566" s="192"/>
    </row>
    <row r="63567" spans="9:10" ht="15.75">
      <c r="I63567" s="192"/>
      <c r="J63567" s="192"/>
    </row>
    <row r="63568" spans="9:10" ht="15.75">
      <c r="I63568" s="192"/>
      <c r="J63568" s="192"/>
    </row>
    <row r="63569" spans="9:10" ht="15.75">
      <c r="I63569" s="192"/>
      <c r="J63569" s="192"/>
    </row>
    <row r="63570" spans="9:10" ht="15.75">
      <c r="I63570" s="192"/>
      <c r="J63570" s="192"/>
    </row>
    <row r="63571" spans="9:10" ht="15.75">
      <c r="I63571" s="192"/>
      <c r="J63571" s="192"/>
    </row>
    <row r="63572" spans="9:10" ht="15.75">
      <c r="I63572" s="192"/>
      <c r="J63572" s="192"/>
    </row>
    <row r="63573" spans="9:10" ht="15.75">
      <c r="I63573" s="192"/>
      <c r="J63573" s="192"/>
    </row>
    <row r="63574" spans="9:10" ht="15.75">
      <c r="I63574" s="192"/>
      <c r="J63574" s="192"/>
    </row>
    <row r="63575" spans="9:10" ht="15.75">
      <c r="I63575" s="192"/>
      <c r="J63575" s="192"/>
    </row>
    <row r="63576" spans="9:10" ht="15.75">
      <c r="I63576" s="192"/>
      <c r="J63576" s="192"/>
    </row>
    <row r="63577" spans="9:10" ht="15.75">
      <c r="I63577" s="192"/>
      <c r="J63577" s="192"/>
    </row>
    <row r="63578" spans="9:10" ht="15.75">
      <c r="I63578" s="192"/>
      <c r="J63578" s="192"/>
    </row>
    <row r="63579" spans="9:10" ht="15.75">
      <c r="I63579" s="192"/>
      <c r="J63579" s="192"/>
    </row>
    <row r="63580" spans="9:10" ht="15.75">
      <c r="I63580" s="192"/>
      <c r="J63580" s="192"/>
    </row>
    <row r="63581" spans="9:10" ht="15.75">
      <c r="I63581" s="192"/>
      <c r="J63581" s="192"/>
    </row>
    <row r="63582" spans="9:10" ht="15.75">
      <c r="I63582" s="192"/>
      <c r="J63582" s="192"/>
    </row>
    <row r="63583" spans="9:10" ht="15.75">
      <c r="I63583" s="192"/>
      <c r="J63583" s="192"/>
    </row>
    <row r="63584" spans="9:10" ht="15.75">
      <c r="I63584" s="192"/>
      <c r="J63584" s="192"/>
    </row>
    <row r="63585" spans="9:10" ht="15.75">
      <c r="I63585" s="192"/>
      <c r="J63585" s="192"/>
    </row>
    <row r="63586" spans="9:10" ht="15.75">
      <c r="I63586" s="192"/>
      <c r="J63586" s="192"/>
    </row>
    <row r="63587" spans="9:10" ht="15.75">
      <c r="I63587" s="192"/>
      <c r="J63587" s="192"/>
    </row>
    <row r="63588" spans="9:10" ht="15.75">
      <c r="I63588" s="192"/>
      <c r="J63588" s="192"/>
    </row>
    <row r="63589" spans="9:10" ht="15.75">
      <c r="I63589" s="192"/>
      <c r="J63589" s="192"/>
    </row>
    <row r="63590" spans="9:10" ht="15.75">
      <c r="I63590" s="192"/>
      <c r="J63590" s="192"/>
    </row>
    <row r="63591" spans="9:10" ht="15.75">
      <c r="I63591" s="192"/>
      <c r="J63591" s="192"/>
    </row>
    <row r="63592" spans="9:10" ht="15.75">
      <c r="I63592" s="192"/>
      <c r="J63592" s="192"/>
    </row>
    <row r="63593" spans="9:10" ht="15.75">
      <c r="I63593" s="192"/>
      <c r="J63593" s="192"/>
    </row>
    <row r="63594" spans="9:10" ht="15.75">
      <c r="I63594" s="192"/>
      <c r="J63594" s="192"/>
    </row>
    <row r="63595" spans="9:10" ht="15.75">
      <c r="I63595" s="192"/>
      <c r="J63595" s="192"/>
    </row>
    <row r="63596" spans="9:10" ht="15.75">
      <c r="I63596" s="192"/>
      <c r="J63596" s="192"/>
    </row>
    <row r="63597" spans="9:10" ht="15.75">
      <c r="I63597" s="192"/>
      <c r="J63597" s="192"/>
    </row>
    <row r="63598" spans="9:10" ht="15.75">
      <c r="I63598" s="192"/>
      <c r="J63598" s="192"/>
    </row>
    <row r="63599" spans="9:10" ht="15.75">
      <c r="I63599" s="192"/>
      <c r="J63599" s="192"/>
    </row>
    <row r="63600" spans="9:10" ht="15.75">
      <c r="I63600" s="192"/>
      <c r="J63600" s="192"/>
    </row>
    <row r="63601" spans="9:10" ht="15.75">
      <c r="I63601" s="192"/>
      <c r="J63601" s="192"/>
    </row>
    <row r="63602" spans="9:10" ht="15.75">
      <c r="I63602" s="192"/>
      <c r="J63602" s="192"/>
    </row>
    <row r="63603" spans="9:10" ht="15.75">
      <c r="I63603" s="192"/>
      <c r="J63603" s="192"/>
    </row>
    <row r="63604" spans="9:10" ht="15.75">
      <c r="I63604" s="192"/>
      <c r="J63604" s="192"/>
    </row>
    <row r="63605" spans="9:10" ht="15.75">
      <c r="I63605" s="192"/>
      <c r="J63605" s="192"/>
    </row>
    <row r="63606" spans="9:10" ht="15.75">
      <c r="I63606" s="192"/>
      <c r="J63606" s="192"/>
    </row>
    <row r="63607" spans="9:10" ht="15.75">
      <c r="I63607" s="192"/>
      <c r="J63607" s="192"/>
    </row>
    <row r="63608" spans="9:10" ht="15.75">
      <c r="I63608" s="192"/>
      <c r="J63608" s="192"/>
    </row>
    <row r="63609" spans="9:10" ht="15.75">
      <c r="I63609" s="192"/>
      <c r="J63609" s="192"/>
    </row>
    <row r="63610" spans="9:10" ht="15.75">
      <c r="I63610" s="192"/>
      <c r="J63610" s="192"/>
    </row>
    <row r="63611" spans="9:10" ht="15.75">
      <c r="I63611" s="192"/>
      <c r="J63611" s="192"/>
    </row>
    <row r="63612" spans="9:10" ht="15.75">
      <c r="I63612" s="192"/>
      <c r="J63612" s="192"/>
    </row>
    <row r="63613" spans="9:10" ht="15.75">
      <c r="I63613" s="192"/>
      <c r="J63613" s="192"/>
    </row>
    <row r="63614" spans="9:10" ht="15.75">
      <c r="I63614" s="192"/>
      <c r="J63614" s="192"/>
    </row>
    <row r="63615" spans="9:10" ht="15.75">
      <c r="I63615" s="192"/>
      <c r="J63615" s="192"/>
    </row>
    <row r="63616" spans="9:10" ht="15.75">
      <c r="I63616" s="192"/>
      <c r="J63616" s="192"/>
    </row>
    <row r="63617" spans="9:10" ht="15.75">
      <c r="I63617" s="192"/>
      <c r="J63617" s="192"/>
    </row>
    <row r="63618" spans="9:10" ht="15.75">
      <c r="I63618" s="192"/>
      <c r="J63618" s="192"/>
    </row>
    <row r="63619" spans="9:10" ht="15.75">
      <c r="I63619" s="192"/>
      <c r="J63619" s="192"/>
    </row>
    <row r="63620" spans="9:10" ht="15.75">
      <c r="I63620" s="192"/>
      <c r="J63620" s="192"/>
    </row>
    <row r="63621" spans="9:10" ht="15.75">
      <c r="I63621" s="192"/>
      <c r="J63621" s="192"/>
    </row>
    <row r="63622" spans="9:10" ht="15.75">
      <c r="I63622" s="192"/>
      <c r="J63622" s="192"/>
    </row>
    <row r="63623" spans="9:10" ht="15.75">
      <c r="I63623" s="192"/>
      <c r="J63623" s="192"/>
    </row>
    <row r="63624" spans="9:10" ht="15.75">
      <c r="I63624" s="192"/>
      <c r="J63624" s="192"/>
    </row>
    <row r="63625" spans="9:10" ht="15.75">
      <c r="I63625" s="192"/>
      <c r="J63625" s="192"/>
    </row>
    <row r="63626" spans="9:10" ht="15.75">
      <c r="I63626" s="192"/>
      <c r="J63626" s="192"/>
    </row>
    <row r="63627" spans="9:10" ht="15.75">
      <c r="I63627" s="192"/>
      <c r="J63627" s="192"/>
    </row>
    <row r="63628" spans="9:10" ht="15.75">
      <c r="I63628" s="192"/>
      <c r="J63628" s="192"/>
    </row>
    <row r="63629" spans="9:10" ht="15.75">
      <c r="I63629" s="192"/>
      <c r="J63629" s="192"/>
    </row>
    <row r="63630" spans="9:10" ht="15.75">
      <c r="I63630" s="192"/>
      <c r="J63630" s="192"/>
    </row>
    <row r="63631" spans="9:10" ht="15.75">
      <c r="I63631" s="192"/>
      <c r="J63631" s="192"/>
    </row>
    <row r="63632" spans="9:10" ht="15.75">
      <c r="I63632" s="192"/>
      <c r="J63632" s="192"/>
    </row>
    <row r="63633" spans="9:10" ht="15.75">
      <c r="I63633" s="192"/>
      <c r="J63633" s="192"/>
    </row>
    <row r="63634" spans="9:10" ht="15.75">
      <c r="I63634" s="192"/>
      <c r="J63634" s="192"/>
    </row>
    <row r="63635" spans="9:10" ht="15.75">
      <c r="I63635" s="192"/>
      <c r="J63635" s="192"/>
    </row>
    <row r="63636" spans="9:10" ht="15.75">
      <c r="I63636" s="192"/>
      <c r="J63636" s="192"/>
    </row>
    <row r="63637" spans="9:10" ht="15.75">
      <c r="I63637" s="192"/>
      <c r="J63637" s="192"/>
    </row>
    <row r="63638" spans="9:10" ht="15.75">
      <c r="I63638" s="192"/>
      <c r="J63638" s="192"/>
    </row>
    <row r="63639" spans="9:10" ht="15.75">
      <c r="I63639" s="192"/>
      <c r="J63639" s="192"/>
    </row>
    <row r="63640" spans="9:10" ht="15.75">
      <c r="I63640" s="192"/>
      <c r="J63640" s="192"/>
    </row>
    <row r="63641" spans="9:10" ht="15.75">
      <c r="I63641" s="192"/>
      <c r="J63641" s="192"/>
    </row>
    <row r="63642" spans="9:10" ht="15.75">
      <c r="I63642" s="192"/>
      <c r="J63642" s="192"/>
    </row>
    <row r="63643" spans="9:10" ht="15.75">
      <c r="I63643" s="192"/>
      <c r="J63643" s="192"/>
    </row>
    <row r="63644" spans="9:10" ht="15.75">
      <c r="I63644" s="192"/>
      <c r="J63644" s="192"/>
    </row>
    <row r="63645" spans="9:10" ht="15.75">
      <c r="I63645" s="192"/>
      <c r="J63645" s="192"/>
    </row>
    <row r="63646" spans="9:10" ht="15.75">
      <c r="I63646" s="192"/>
      <c r="J63646" s="192"/>
    </row>
    <row r="63647" spans="9:10" ht="15.75">
      <c r="I63647" s="192"/>
      <c r="J63647" s="192"/>
    </row>
    <row r="63648" spans="9:10" ht="15.75">
      <c r="I63648" s="192"/>
      <c r="J63648" s="192"/>
    </row>
    <row r="63649" spans="9:10" ht="15.75">
      <c r="I63649" s="192"/>
      <c r="J63649" s="192"/>
    </row>
    <row r="63650" spans="9:10" ht="15.75">
      <c r="I63650" s="192"/>
      <c r="J63650" s="192"/>
    </row>
    <row r="63651" spans="9:10" ht="15.75">
      <c r="I63651" s="192"/>
      <c r="J63651" s="192"/>
    </row>
    <row r="63652" spans="9:10" ht="15.75">
      <c r="I63652" s="192"/>
      <c r="J63652" s="192"/>
    </row>
    <row r="63653" spans="9:10" ht="15.75">
      <c r="I63653" s="192"/>
      <c r="J63653" s="192"/>
    </row>
    <row r="63654" spans="9:10" ht="15.75">
      <c r="I63654" s="192"/>
      <c r="J63654" s="192"/>
    </row>
    <row r="63655" spans="9:10" ht="15.75">
      <c r="I63655" s="192"/>
      <c r="J63655" s="192"/>
    </row>
    <row r="63656" spans="9:10" ht="15.75">
      <c r="I63656" s="192"/>
      <c r="J63656" s="192"/>
    </row>
    <row r="63657" spans="9:10" ht="15.75">
      <c r="I63657" s="192"/>
      <c r="J63657" s="192"/>
    </row>
    <row r="63658" spans="9:10" ht="15.75">
      <c r="I63658" s="192"/>
      <c r="J63658" s="192"/>
    </row>
    <row r="63659" spans="9:10" ht="15.75">
      <c r="I63659" s="192"/>
      <c r="J63659" s="192"/>
    </row>
    <row r="63660" spans="9:10" ht="15.75">
      <c r="I63660" s="192"/>
      <c r="J63660" s="192"/>
    </row>
    <row r="63661" spans="9:10" ht="15.75">
      <c r="I63661" s="192"/>
      <c r="J63661" s="192"/>
    </row>
    <row r="63662" spans="9:10" ht="15.75">
      <c r="I63662" s="192"/>
      <c r="J63662" s="192"/>
    </row>
    <row r="63663" spans="9:10" ht="15.75">
      <c r="I63663" s="192"/>
      <c r="J63663" s="192"/>
    </row>
    <row r="63664" spans="9:10" ht="15.75">
      <c r="I63664" s="192"/>
      <c r="J63664" s="192"/>
    </row>
    <row r="63665" spans="9:10" ht="15.75">
      <c r="I63665" s="192"/>
      <c r="J63665" s="192"/>
    </row>
    <row r="63666" spans="9:10" ht="15.75">
      <c r="I63666" s="192"/>
      <c r="J63666" s="192"/>
    </row>
    <row r="63667" spans="9:10" ht="15.75">
      <c r="I63667" s="192"/>
      <c r="J63667" s="192"/>
    </row>
    <row r="63668" spans="9:10" ht="15.75">
      <c r="I63668" s="192"/>
      <c r="J63668" s="192"/>
    </row>
    <row r="63669" spans="9:10" ht="15.75">
      <c r="I63669" s="192"/>
      <c r="J63669" s="192"/>
    </row>
    <row r="63670" spans="9:10" ht="15.75">
      <c r="I63670" s="192"/>
      <c r="J63670" s="192"/>
    </row>
    <row r="63671" spans="9:10" ht="15.75">
      <c r="I63671" s="192"/>
      <c r="J63671" s="192"/>
    </row>
    <row r="63672" spans="9:10" ht="15.75">
      <c r="I63672" s="192"/>
      <c r="J63672" s="192"/>
    </row>
    <row r="63673" spans="9:10" ht="15.75">
      <c r="I63673" s="192"/>
      <c r="J63673" s="192"/>
    </row>
    <row r="63674" spans="9:10" ht="15.75">
      <c r="I63674" s="192"/>
      <c r="J63674" s="192"/>
    </row>
    <row r="63675" spans="9:10" ht="15.75">
      <c r="I63675" s="192"/>
      <c r="J63675" s="192"/>
    </row>
    <row r="63676" spans="9:10" ht="15.75">
      <c r="I63676" s="192"/>
      <c r="J63676" s="192"/>
    </row>
    <row r="63677" spans="9:10" ht="15.75">
      <c r="I63677" s="192"/>
      <c r="J63677" s="192"/>
    </row>
    <row r="63678" spans="9:10" ht="15.75">
      <c r="I63678" s="192"/>
      <c r="J63678" s="192"/>
    </row>
    <row r="63679" spans="9:10" ht="15.75">
      <c r="I63679" s="192"/>
      <c r="J63679" s="192"/>
    </row>
    <row r="63680" spans="9:10" ht="15.75">
      <c r="I63680" s="192"/>
      <c r="J63680" s="192"/>
    </row>
    <row r="63681" spans="9:10" ht="15.75">
      <c r="I63681" s="192"/>
      <c r="J63681" s="192"/>
    </row>
    <row r="63682" spans="9:10" ht="15.75">
      <c r="I63682" s="192"/>
      <c r="J63682" s="192"/>
    </row>
    <row r="63683" spans="9:10" ht="15.75">
      <c r="I63683" s="192"/>
      <c r="J63683" s="192"/>
    </row>
    <row r="63684" spans="9:10" ht="15.75">
      <c r="I63684" s="192"/>
      <c r="J63684" s="192"/>
    </row>
    <row r="63685" spans="9:10" ht="15.75">
      <c r="I63685" s="192"/>
      <c r="J63685" s="192"/>
    </row>
    <row r="63686" spans="9:10" ht="15.75">
      <c r="I63686" s="192"/>
      <c r="J63686" s="192"/>
    </row>
    <row r="63687" spans="9:10" ht="15.75">
      <c r="I63687" s="192"/>
      <c r="J63687" s="192"/>
    </row>
    <row r="63688" spans="9:10" ht="15.75">
      <c r="I63688" s="192"/>
      <c r="J63688" s="192"/>
    </row>
    <row r="63689" spans="9:10" ht="15.75">
      <c r="I63689" s="192"/>
      <c r="J63689" s="192"/>
    </row>
    <row r="63690" spans="9:10" ht="15.75">
      <c r="I63690" s="192"/>
      <c r="J63690" s="192"/>
    </row>
    <row r="63691" spans="9:10" ht="15.75">
      <c r="I63691" s="192"/>
      <c r="J63691" s="192"/>
    </row>
    <row r="63692" spans="9:10" ht="15.75">
      <c r="I63692" s="192"/>
      <c r="J63692" s="192"/>
    </row>
    <row r="63693" spans="9:10" ht="15.75">
      <c r="I63693" s="192"/>
      <c r="J63693" s="192"/>
    </row>
    <row r="63694" spans="9:10" ht="15.75">
      <c r="I63694" s="192"/>
      <c r="J63694" s="192"/>
    </row>
    <row r="63695" spans="9:10" ht="15.75">
      <c r="I63695" s="192"/>
      <c r="J63695" s="192"/>
    </row>
    <row r="63696" spans="9:10" ht="15.75">
      <c r="I63696" s="192"/>
      <c r="J63696" s="192"/>
    </row>
    <row r="63697" spans="9:10" ht="15.75">
      <c r="I63697" s="192"/>
      <c r="J63697" s="192"/>
    </row>
    <row r="63698" spans="9:10" ht="15.75">
      <c r="I63698" s="192"/>
      <c r="J63698" s="192"/>
    </row>
    <row r="63699" spans="9:10" ht="15.75">
      <c r="I63699" s="192"/>
      <c r="J63699" s="192"/>
    </row>
    <row r="63700" spans="9:10" ht="15.75">
      <c r="I63700" s="192"/>
      <c r="J63700" s="192"/>
    </row>
    <row r="63701" spans="9:10" ht="15.75">
      <c r="I63701" s="192"/>
      <c r="J63701" s="192"/>
    </row>
    <row r="63702" spans="9:10" ht="15.75">
      <c r="I63702" s="192"/>
      <c r="J63702" s="192"/>
    </row>
    <row r="63703" spans="9:10" ht="15.75">
      <c r="I63703" s="192"/>
      <c r="J63703" s="192"/>
    </row>
    <row r="63704" spans="9:10" ht="15.75">
      <c r="I63704" s="192"/>
      <c r="J63704" s="192"/>
    </row>
    <row r="63705" spans="9:10" ht="15.75">
      <c r="I63705" s="192"/>
      <c r="J63705" s="192"/>
    </row>
    <row r="63706" spans="9:10" ht="15.75">
      <c r="I63706" s="192"/>
      <c r="J63706" s="192"/>
    </row>
    <row r="63707" spans="9:10" ht="15.75">
      <c r="I63707" s="192"/>
      <c r="J63707" s="192"/>
    </row>
    <row r="63708" spans="9:10" ht="15.75">
      <c r="I63708" s="192"/>
      <c r="J63708" s="192"/>
    </row>
    <row r="63709" spans="9:10" ht="15.75">
      <c r="I63709" s="192"/>
      <c r="J63709" s="192"/>
    </row>
    <row r="63710" spans="9:10" ht="15.75">
      <c r="I63710" s="192"/>
      <c r="J63710" s="192"/>
    </row>
    <row r="63711" spans="9:10" ht="15.75">
      <c r="I63711" s="192"/>
      <c r="J63711" s="192"/>
    </row>
    <row r="63712" spans="9:10" ht="15.75">
      <c r="I63712" s="192"/>
      <c r="J63712" s="192"/>
    </row>
    <row r="63713" spans="9:10" ht="15.75">
      <c r="I63713" s="192"/>
      <c r="J63713" s="192"/>
    </row>
    <row r="63714" spans="9:10" ht="15.75">
      <c r="I63714" s="192"/>
      <c r="J63714" s="192"/>
    </row>
    <row r="63715" spans="9:10" ht="15.75">
      <c r="I63715" s="192"/>
      <c r="J63715" s="192"/>
    </row>
    <row r="63716" spans="9:10" ht="15.75">
      <c r="I63716" s="192"/>
      <c r="J63716" s="192"/>
    </row>
    <row r="63717" spans="9:10" ht="15.75">
      <c r="I63717" s="192"/>
      <c r="J63717" s="192"/>
    </row>
    <row r="63718" spans="9:10" ht="15.75">
      <c r="I63718" s="192"/>
      <c r="J63718" s="192"/>
    </row>
    <row r="63719" spans="9:10" ht="15.75">
      <c r="I63719" s="192"/>
      <c r="J63719" s="192"/>
    </row>
    <row r="63720" spans="9:10" ht="15.75">
      <c r="I63720" s="192"/>
      <c r="J63720" s="192"/>
    </row>
    <row r="63721" spans="9:10" ht="15.75">
      <c r="I63721" s="192"/>
      <c r="J63721" s="192"/>
    </row>
    <row r="63722" spans="9:10" ht="15.75">
      <c r="I63722" s="192"/>
      <c r="J63722" s="192"/>
    </row>
    <row r="63723" spans="9:10" ht="15.75">
      <c r="I63723" s="192"/>
      <c r="J63723" s="192"/>
    </row>
    <row r="63724" spans="9:10" ht="15.75">
      <c r="I63724" s="192"/>
      <c r="J63724" s="192"/>
    </row>
    <row r="63725" spans="9:10" ht="15.75">
      <c r="I63725" s="192"/>
      <c r="J63725" s="192"/>
    </row>
    <row r="63726" spans="9:10" ht="15.75">
      <c r="I63726" s="192"/>
      <c r="J63726" s="192"/>
    </row>
    <row r="63727" spans="9:10" ht="15.75">
      <c r="I63727" s="192"/>
      <c r="J63727" s="192"/>
    </row>
    <row r="63728" spans="9:10" ht="15.75">
      <c r="I63728" s="192"/>
      <c r="J63728" s="192"/>
    </row>
    <row r="63729" spans="9:10" ht="15.75">
      <c r="I63729" s="192"/>
      <c r="J63729" s="192"/>
    </row>
    <row r="63730" spans="9:10" ht="15.75">
      <c r="I63730" s="192"/>
      <c r="J63730" s="192"/>
    </row>
    <row r="63731" spans="9:10" ht="15.75">
      <c r="I63731" s="192"/>
      <c r="J63731" s="192"/>
    </row>
    <row r="63732" spans="9:10" ht="15.75">
      <c r="I63732" s="192"/>
      <c r="J63732" s="192"/>
    </row>
    <row r="63733" spans="9:10" ht="15.75">
      <c r="I63733" s="192"/>
      <c r="J63733" s="192"/>
    </row>
    <row r="63734" spans="9:10" ht="15.75">
      <c r="I63734" s="192"/>
      <c r="J63734" s="192"/>
    </row>
    <row r="63735" spans="9:10" ht="15.75">
      <c r="I63735" s="192"/>
      <c r="J63735" s="192"/>
    </row>
    <row r="63736" spans="9:10" ht="15.75">
      <c r="I63736" s="192"/>
      <c r="J63736" s="192"/>
    </row>
    <row r="63737" spans="9:10" ht="15.75">
      <c r="I63737" s="192"/>
      <c r="J63737" s="192"/>
    </row>
    <row r="63738" spans="9:10" ht="15.75">
      <c r="I63738" s="192"/>
      <c r="J63738" s="192"/>
    </row>
    <row r="63739" spans="9:10" ht="15.75">
      <c r="I63739" s="192"/>
      <c r="J63739" s="192"/>
    </row>
    <row r="63740" spans="9:10" ht="15.75">
      <c r="I63740" s="192"/>
      <c r="J63740" s="192"/>
    </row>
    <row r="63741" spans="9:10" ht="15.75">
      <c r="I63741" s="192"/>
      <c r="J63741" s="192"/>
    </row>
    <row r="63742" spans="9:10" ht="15.75">
      <c r="I63742" s="192"/>
      <c r="J63742" s="192"/>
    </row>
    <row r="63743" spans="9:10" ht="15.75">
      <c r="I63743" s="192"/>
      <c r="J63743" s="192"/>
    </row>
    <row r="63744" spans="9:10" ht="15.75">
      <c r="I63744" s="192"/>
      <c r="J63744" s="192"/>
    </row>
    <row r="63745" spans="9:10" ht="15.75">
      <c r="I63745" s="192"/>
      <c r="J63745" s="192"/>
    </row>
    <row r="63746" spans="9:10" ht="15.75">
      <c r="I63746" s="192"/>
      <c r="J63746" s="192"/>
    </row>
    <row r="63747" spans="9:10" ht="15.75">
      <c r="I63747" s="192"/>
      <c r="J63747" s="192"/>
    </row>
    <row r="63748" spans="9:10" ht="15.75">
      <c r="I63748" s="192"/>
      <c r="J63748" s="192"/>
    </row>
    <row r="63749" spans="9:10" ht="15.75">
      <c r="I63749" s="192"/>
      <c r="J63749" s="192"/>
    </row>
    <row r="63750" spans="9:10" ht="15.75">
      <c r="I63750" s="192"/>
      <c r="J63750" s="192"/>
    </row>
    <row r="63751" spans="9:10" ht="15.75">
      <c r="I63751" s="192"/>
      <c r="J63751" s="192"/>
    </row>
    <row r="63752" spans="9:10" ht="15.75">
      <c r="I63752" s="192"/>
      <c r="J63752" s="192"/>
    </row>
    <row r="63753" spans="9:10" ht="15.75">
      <c r="I63753" s="192"/>
      <c r="J63753" s="192"/>
    </row>
    <row r="63754" spans="9:10" ht="15.75">
      <c r="I63754" s="192"/>
      <c r="J63754" s="192"/>
    </row>
    <row r="63755" spans="9:10" ht="15.75">
      <c r="I63755" s="192"/>
      <c r="J63755" s="192"/>
    </row>
    <row r="63756" spans="9:10" ht="15.75">
      <c r="I63756" s="192"/>
      <c r="J63756" s="192"/>
    </row>
    <row r="63757" spans="9:10" ht="15.75">
      <c r="I63757" s="192"/>
      <c r="J63757" s="192"/>
    </row>
    <row r="63758" spans="9:10" ht="15.75">
      <c r="I63758" s="192"/>
      <c r="J63758" s="192"/>
    </row>
    <row r="63759" spans="9:10" ht="15.75">
      <c r="I63759" s="192"/>
      <c r="J63759" s="192"/>
    </row>
    <row r="63760" spans="9:10" ht="15.75">
      <c r="I63760" s="192"/>
      <c r="J63760" s="192"/>
    </row>
    <row r="63761" spans="9:10" ht="15.75">
      <c r="I63761" s="192"/>
      <c r="J63761" s="192"/>
    </row>
    <row r="63762" spans="9:10" ht="15.75">
      <c r="I63762" s="192"/>
      <c r="J63762" s="192"/>
    </row>
    <row r="63763" spans="9:10" ht="15.75">
      <c r="I63763" s="192"/>
      <c r="J63763" s="192"/>
    </row>
    <row r="63764" spans="9:10" ht="15.75">
      <c r="I63764" s="192"/>
      <c r="J63764" s="192"/>
    </row>
    <row r="63765" spans="9:10" ht="15.75">
      <c r="I63765" s="192"/>
      <c r="J63765" s="192"/>
    </row>
    <row r="63766" spans="9:10" ht="15.75">
      <c r="I63766" s="192"/>
      <c r="J63766" s="192"/>
    </row>
    <row r="63767" spans="9:10" ht="15.75">
      <c r="I63767" s="192"/>
      <c r="J63767" s="192"/>
    </row>
    <row r="63768" spans="9:10" ht="15.75">
      <c r="I63768" s="192"/>
      <c r="J63768" s="192"/>
    </row>
    <row r="63769" spans="9:10" ht="15.75">
      <c r="I63769" s="192"/>
      <c r="J63769" s="192"/>
    </row>
    <row r="63770" spans="9:10" ht="15.75">
      <c r="I63770" s="192"/>
      <c r="J63770" s="192"/>
    </row>
    <row r="63771" spans="9:10" ht="15.75">
      <c r="I63771" s="192"/>
      <c r="J63771" s="192"/>
    </row>
    <row r="63772" spans="9:10" ht="15.75">
      <c r="I63772" s="192"/>
      <c r="J63772" s="192"/>
    </row>
    <row r="63773" spans="9:10" ht="15.75">
      <c r="I63773" s="192"/>
      <c r="J63773" s="192"/>
    </row>
    <row r="63774" spans="9:10" ht="15.75">
      <c r="I63774" s="192"/>
      <c r="J63774" s="192"/>
    </row>
    <row r="63775" spans="9:10" ht="15.75">
      <c r="I63775" s="192"/>
      <c r="J63775" s="192"/>
    </row>
    <row r="63776" spans="9:10" ht="15.75">
      <c r="I63776" s="192"/>
      <c r="J63776" s="192"/>
    </row>
    <row r="63777" spans="9:10" ht="15.75">
      <c r="I63777" s="192"/>
      <c r="J63777" s="192"/>
    </row>
    <row r="63778" spans="9:10" ht="15.75">
      <c r="I63778" s="192"/>
      <c r="J63778" s="192"/>
    </row>
    <row r="63779" spans="9:10" ht="15.75">
      <c r="I63779" s="192"/>
      <c r="J63779" s="192"/>
    </row>
    <row r="63780" spans="9:10" ht="15.75">
      <c r="I63780" s="192"/>
      <c r="J63780" s="192"/>
    </row>
    <row r="63781" spans="9:10" ht="15.75">
      <c r="I63781" s="192"/>
      <c r="J63781" s="192"/>
    </row>
    <row r="63782" spans="9:10" ht="15.75">
      <c r="I63782" s="192"/>
      <c r="J63782" s="192"/>
    </row>
    <row r="63783" spans="9:10" ht="15.75">
      <c r="I63783" s="192"/>
      <c r="J63783" s="192"/>
    </row>
    <row r="63784" spans="9:10" ht="15.75">
      <c r="I63784" s="192"/>
      <c r="J63784" s="192"/>
    </row>
    <row r="63785" spans="9:10" ht="15.75">
      <c r="I63785" s="192"/>
      <c r="J63785" s="192"/>
    </row>
    <row r="63786" spans="9:10" ht="15.75">
      <c r="I63786" s="192"/>
      <c r="J63786" s="192"/>
    </row>
    <row r="63787" spans="9:10" ht="15.75">
      <c r="I63787" s="192"/>
      <c r="J63787" s="192"/>
    </row>
    <row r="63788" spans="9:10" ht="15.75">
      <c r="I63788" s="192"/>
      <c r="J63788" s="192"/>
    </row>
    <row r="63789" spans="9:10" ht="15.75">
      <c r="I63789" s="192"/>
      <c r="J63789" s="192"/>
    </row>
    <row r="63790" spans="9:10" ht="15.75">
      <c r="I63790" s="192"/>
      <c r="J63790" s="192"/>
    </row>
    <row r="63791" spans="9:10" ht="15.75">
      <c r="I63791" s="192"/>
      <c r="J63791" s="192"/>
    </row>
    <row r="63792" spans="9:10" ht="15.75">
      <c r="I63792" s="192"/>
      <c r="J63792" s="192"/>
    </row>
    <row r="63793" spans="9:10" ht="15.75">
      <c r="I63793" s="192"/>
      <c r="J63793" s="192"/>
    </row>
    <row r="63794" spans="9:10" ht="15.75">
      <c r="I63794" s="192"/>
      <c r="J63794" s="192"/>
    </row>
    <row r="63795" spans="9:10" ht="15.75">
      <c r="I63795" s="192"/>
      <c r="J63795" s="192"/>
    </row>
    <row r="63796" spans="9:10" ht="15.75">
      <c r="I63796" s="192"/>
      <c r="J63796" s="192"/>
    </row>
    <row r="63797" spans="9:10" ht="15.75">
      <c r="I63797" s="192"/>
      <c r="J63797" s="192"/>
    </row>
    <row r="63798" spans="9:10" ht="15.75">
      <c r="I63798" s="192"/>
      <c r="J63798" s="192"/>
    </row>
    <row r="63799" spans="9:10" ht="15.75">
      <c r="I63799" s="192"/>
      <c r="J63799" s="192"/>
    </row>
    <row r="63800" spans="9:10" ht="15.75">
      <c r="I63800" s="192"/>
      <c r="J63800" s="192"/>
    </row>
    <row r="63801" spans="9:10" ht="15.75">
      <c r="I63801" s="192"/>
      <c r="J63801" s="192"/>
    </row>
    <row r="63802" spans="9:10" ht="15.75">
      <c r="I63802" s="192"/>
      <c r="J63802" s="192"/>
    </row>
    <row r="63803" spans="9:10" ht="15.75">
      <c r="I63803" s="192"/>
      <c r="J63803" s="192"/>
    </row>
    <row r="63804" spans="9:10" ht="15.75">
      <c r="I63804" s="192"/>
      <c r="J63804" s="192"/>
    </row>
    <row r="63805" spans="9:10" ht="15.75">
      <c r="I63805" s="192"/>
      <c r="J63805" s="192"/>
    </row>
    <row r="63806" spans="9:10" ht="15.75">
      <c r="I63806" s="192"/>
      <c r="J63806" s="192"/>
    </row>
    <row r="63807" spans="9:10" ht="15.75">
      <c r="I63807" s="192"/>
      <c r="J63807" s="192"/>
    </row>
    <row r="63808" spans="9:10" ht="15.75">
      <c r="I63808" s="192"/>
      <c r="J63808" s="192"/>
    </row>
    <row r="63809" spans="9:10" ht="15.75">
      <c r="I63809" s="192"/>
      <c r="J63809" s="192"/>
    </row>
    <row r="63810" spans="9:10" ht="15.75">
      <c r="I63810" s="192"/>
      <c r="J63810" s="192"/>
    </row>
    <row r="63811" spans="9:10" ht="15.75">
      <c r="I63811" s="192"/>
      <c r="J63811" s="192"/>
    </row>
    <row r="63812" spans="9:10" ht="15.75">
      <c r="I63812" s="192"/>
      <c r="J63812" s="192"/>
    </row>
    <row r="63813" spans="9:10" ht="15.75">
      <c r="I63813" s="192"/>
      <c r="J63813" s="192"/>
    </row>
    <row r="63814" spans="9:10" ht="15.75">
      <c r="I63814" s="192"/>
      <c r="J63814" s="192"/>
    </row>
    <row r="63815" spans="9:10" ht="15.75">
      <c r="I63815" s="192"/>
      <c r="J63815" s="192"/>
    </row>
    <row r="63816" spans="9:10" ht="15.75">
      <c r="I63816" s="192"/>
      <c r="J63816" s="192"/>
    </row>
    <row r="63817" spans="9:10" ht="15.75">
      <c r="I63817" s="192"/>
      <c r="J63817" s="192"/>
    </row>
    <row r="63818" spans="9:10" ht="15.75">
      <c r="I63818" s="192"/>
      <c r="J63818" s="192"/>
    </row>
    <row r="63819" spans="9:10" ht="15.75">
      <c r="I63819" s="192"/>
      <c r="J63819" s="192"/>
    </row>
    <row r="63820" spans="9:10" ht="15.75">
      <c r="I63820" s="192"/>
      <c r="J63820" s="192"/>
    </row>
    <row r="63821" spans="9:10" ht="15.75">
      <c r="I63821" s="192"/>
      <c r="J63821" s="192"/>
    </row>
    <row r="63822" spans="9:10" ht="15.75">
      <c r="I63822" s="192"/>
      <c r="J63822" s="192"/>
    </row>
    <row r="63823" spans="9:10" ht="15.75">
      <c r="I63823" s="192"/>
      <c r="J63823" s="192"/>
    </row>
    <row r="63824" spans="9:10" ht="15.75">
      <c r="I63824" s="192"/>
      <c r="J63824" s="192"/>
    </row>
    <row r="63825" spans="9:10" ht="15.75">
      <c r="I63825" s="192"/>
      <c r="J63825" s="192"/>
    </row>
    <row r="63826" spans="9:10" ht="15.75">
      <c r="I63826" s="192"/>
      <c r="J63826" s="192"/>
    </row>
    <row r="63827" spans="9:10" ht="15.75">
      <c r="I63827" s="192"/>
      <c r="J63827" s="192"/>
    </row>
    <row r="63828" spans="9:10" ht="15.75">
      <c r="I63828" s="192"/>
      <c r="J63828" s="192"/>
    </row>
    <row r="63829" spans="9:10" ht="15.75">
      <c r="I63829" s="192"/>
      <c r="J63829" s="192"/>
    </row>
    <row r="63830" spans="9:10" ht="15.75">
      <c r="I63830" s="192"/>
      <c r="J63830" s="192"/>
    </row>
    <row r="63831" spans="9:10" ht="15.75">
      <c r="I63831" s="192"/>
      <c r="J63831" s="192"/>
    </row>
    <row r="63832" spans="9:10" ht="15.75">
      <c r="I63832" s="192"/>
      <c r="J63832" s="192"/>
    </row>
    <row r="63833" spans="9:10" ht="15.75">
      <c r="I63833" s="192"/>
      <c r="J63833" s="192"/>
    </row>
    <row r="63834" spans="9:10" ht="15.75">
      <c r="I63834" s="192"/>
      <c r="J63834" s="192"/>
    </row>
    <row r="63835" spans="9:10" ht="15.75">
      <c r="I63835" s="192"/>
      <c r="J63835" s="192"/>
    </row>
    <row r="63836" spans="9:10" ht="15.75">
      <c r="I63836" s="192"/>
      <c r="J63836" s="192"/>
    </row>
    <row r="63837" spans="9:10" ht="15.75">
      <c r="I63837" s="192"/>
      <c r="J63837" s="192"/>
    </row>
    <row r="63838" spans="9:10" ht="15.75">
      <c r="I63838" s="192"/>
      <c r="J63838" s="192"/>
    </row>
    <row r="63839" spans="9:10" ht="15.75">
      <c r="I63839" s="192"/>
      <c r="J63839" s="192"/>
    </row>
    <row r="63840" spans="9:10" ht="15.75">
      <c r="I63840" s="192"/>
      <c r="J63840" s="192"/>
    </row>
    <row r="63841" spans="9:10" ht="15.75">
      <c r="I63841" s="192"/>
      <c r="J63841" s="192"/>
    </row>
    <row r="63842" spans="9:10" ht="15.75">
      <c r="I63842" s="192"/>
      <c r="J63842" s="192"/>
    </row>
    <row r="63843" spans="9:10" ht="15.75">
      <c r="I63843" s="192"/>
      <c r="J63843" s="192"/>
    </row>
    <row r="63844" spans="9:10" ht="15.75">
      <c r="I63844" s="192"/>
      <c r="J63844" s="192"/>
    </row>
    <row r="63845" spans="9:10" ht="15.75">
      <c r="I63845" s="192"/>
      <c r="J63845" s="192"/>
    </row>
    <row r="63846" spans="9:10" ht="15.75">
      <c r="I63846" s="192"/>
      <c r="J63846" s="192"/>
    </row>
    <row r="63847" spans="9:10" ht="15.75">
      <c r="I63847" s="192"/>
      <c r="J63847" s="192"/>
    </row>
    <row r="63848" spans="9:10" ht="15.75">
      <c r="I63848" s="192"/>
      <c r="J63848" s="192"/>
    </row>
    <row r="63849" spans="9:10" ht="15.75">
      <c r="I63849" s="192"/>
      <c r="J63849" s="192"/>
    </row>
    <row r="63850" spans="9:10" ht="15.75">
      <c r="I63850" s="192"/>
      <c r="J63850" s="192"/>
    </row>
    <row r="63851" spans="9:10" ht="15.75">
      <c r="I63851" s="192"/>
      <c r="J63851" s="192"/>
    </row>
    <row r="63852" spans="9:10" ht="15.75">
      <c r="I63852" s="192"/>
      <c r="J63852" s="192"/>
    </row>
    <row r="63853" spans="9:10" ht="15.75">
      <c r="I63853" s="192"/>
      <c r="J63853" s="192"/>
    </row>
    <row r="63854" spans="9:10" ht="15.75">
      <c r="I63854" s="192"/>
      <c r="J63854" s="192"/>
    </row>
    <row r="63855" spans="9:10" ht="15.75">
      <c r="I63855" s="192"/>
      <c r="J63855" s="192"/>
    </row>
    <row r="63856" spans="9:10" ht="15.75">
      <c r="I63856" s="192"/>
      <c r="J63856" s="192"/>
    </row>
    <row r="63857" spans="9:10" ht="15.75">
      <c r="I63857" s="192"/>
      <c r="J63857" s="192"/>
    </row>
    <row r="63858" spans="9:10" ht="15.75">
      <c r="I63858" s="192"/>
      <c r="J63858" s="192"/>
    </row>
    <row r="63859" spans="9:10" ht="15.75">
      <c r="I63859" s="192"/>
      <c r="J63859" s="192"/>
    </row>
    <row r="63860" spans="9:10" ht="15.75">
      <c r="I63860" s="192"/>
      <c r="J63860" s="192"/>
    </row>
    <row r="63861" spans="9:10" ht="15.75">
      <c r="I63861" s="192"/>
      <c r="J63861" s="192"/>
    </row>
    <row r="63862" spans="9:10" ht="15.75">
      <c r="I63862" s="192"/>
      <c r="J63862" s="192"/>
    </row>
    <row r="63863" spans="9:10" ht="15.75">
      <c r="I63863" s="192"/>
      <c r="J63863" s="192"/>
    </row>
    <row r="63864" spans="9:10" ht="15.75">
      <c r="I63864" s="192"/>
      <c r="J63864" s="192"/>
    </row>
    <row r="63865" spans="9:10" ht="15.75">
      <c r="I63865" s="192"/>
      <c r="J63865" s="192"/>
    </row>
    <row r="63866" spans="9:10" ht="15.75">
      <c r="I63866" s="192"/>
      <c r="J63866" s="192"/>
    </row>
    <row r="63867" spans="9:10" ht="15.75">
      <c r="I63867" s="192"/>
      <c r="J63867" s="192"/>
    </row>
    <row r="63868" spans="9:10" ht="15.75">
      <c r="I63868" s="192"/>
      <c r="J63868" s="192"/>
    </row>
    <row r="63869" spans="9:10" ht="15.75">
      <c r="I63869" s="192"/>
      <c r="J63869" s="192"/>
    </row>
    <row r="63870" spans="9:10" ht="15.75">
      <c r="I63870" s="192"/>
      <c r="J63870" s="192"/>
    </row>
    <row r="63871" spans="9:10" ht="15.75">
      <c r="I63871" s="192"/>
      <c r="J63871" s="192"/>
    </row>
    <row r="63872" spans="9:10" ht="15.75">
      <c r="I63872" s="192"/>
      <c r="J63872" s="192"/>
    </row>
    <row r="63873" spans="9:10" ht="15.75">
      <c r="I63873" s="192"/>
      <c r="J63873" s="192"/>
    </row>
    <row r="63874" spans="9:10" ht="15.75">
      <c r="I63874" s="192"/>
      <c r="J63874" s="192"/>
    </row>
    <row r="63875" spans="9:10" ht="15.75">
      <c r="I63875" s="192"/>
      <c r="J63875" s="192"/>
    </row>
    <row r="63876" spans="9:10" ht="15.75">
      <c r="I63876" s="192"/>
      <c r="J63876" s="192"/>
    </row>
    <row r="63877" spans="9:10" ht="15.75">
      <c r="I63877" s="192"/>
      <c r="J63877" s="192"/>
    </row>
    <row r="63878" spans="9:10" ht="15.75">
      <c r="I63878" s="192"/>
      <c r="J63878" s="192"/>
    </row>
    <row r="63879" spans="9:10" ht="15.75">
      <c r="I63879" s="192"/>
      <c r="J63879" s="192"/>
    </row>
    <row r="63880" spans="9:10" ht="15.75">
      <c r="I63880" s="192"/>
      <c r="J63880" s="192"/>
    </row>
    <row r="63881" spans="9:10" ht="15.75">
      <c r="I63881" s="192"/>
      <c r="J63881" s="192"/>
    </row>
    <row r="63882" spans="9:10" ht="15.75">
      <c r="I63882" s="192"/>
      <c r="J63882" s="192"/>
    </row>
    <row r="63883" spans="9:10" ht="15.75">
      <c r="I63883" s="192"/>
      <c r="J63883" s="192"/>
    </row>
    <row r="63884" spans="9:10" ht="15.75">
      <c r="I63884" s="192"/>
      <c r="J63884" s="192"/>
    </row>
    <row r="63885" spans="9:10" ht="15.75">
      <c r="I63885" s="192"/>
      <c r="J63885" s="192"/>
    </row>
    <row r="63886" spans="9:10" ht="15.75">
      <c r="I63886" s="192"/>
      <c r="J63886" s="192"/>
    </row>
    <row r="63887" spans="9:10" ht="15.75">
      <c r="I63887" s="192"/>
      <c r="J63887" s="192"/>
    </row>
    <row r="63888" spans="9:10" ht="15.75">
      <c r="I63888" s="192"/>
      <c r="J63888" s="192"/>
    </row>
    <row r="63889" spans="9:10" ht="15.75">
      <c r="I63889" s="192"/>
      <c r="J63889" s="192"/>
    </row>
    <row r="63890" spans="9:10" ht="15.75">
      <c r="I63890" s="192"/>
      <c r="J63890" s="192"/>
    </row>
    <row r="63891" spans="9:10" ht="15.75">
      <c r="I63891" s="192"/>
      <c r="J63891" s="192"/>
    </row>
    <row r="63892" spans="9:10" ht="15.75">
      <c r="I63892" s="192"/>
      <c r="J63892" s="192"/>
    </row>
    <row r="63893" spans="9:10" ht="15.75">
      <c r="I63893" s="192"/>
      <c r="J63893" s="192"/>
    </row>
    <row r="63894" spans="9:10" ht="15.75">
      <c r="I63894" s="192"/>
      <c r="J63894" s="192"/>
    </row>
    <row r="63895" spans="9:10" ht="15.75">
      <c r="I63895" s="192"/>
      <c r="J63895" s="192"/>
    </row>
    <row r="63896" spans="9:10" ht="15.75">
      <c r="I63896" s="192"/>
      <c r="J63896" s="192"/>
    </row>
    <row r="63897" spans="9:10" ht="15.75">
      <c r="I63897" s="192"/>
      <c r="J63897" s="192"/>
    </row>
    <row r="63898" spans="9:10" ht="15.75">
      <c r="I63898" s="192"/>
      <c r="J63898" s="192"/>
    </row>
    <row r="63899" spans="9:10" ht="15.75">
      <c r="I63899" s="192"/>
      <c r="J63899" s="192"/>
    </row>
    <row r="63900" spans="9:10" ht="15.75">
      <c r="I63900" s="192"/>
      <c r="J63900" s="192"/>
    </row>
    <row r="63901" spans="9:10" ht="15.75">
      <c r="I63901" s="192"/>
      <c r="J63901" s="192"/>
    </row>
    <row r="63902" spans="9:10" ht="15.75">
      <c r="I63902" s="192"/>
      <c r="J63902" s="192"/>
    </row>
    <row r="63903" spans="9:10" ht="15.75">
      <c r="I63903" s="192"/>
      <c r="J63903" s="192"/>
    </row>
    <row r="63904" spans="9:10" ht="15.75">
      <c r="I63904" s="192"/>
      <c r="J63904" s="192"/>
    </row>
    <row r="63905" spans="9:10" ht="15.75">
      <c r="I63905" s="192"/>
      <c r="J63905" s="192"/>
    </row>
    <row r="63906" spans="9:10" ht="15.75">
      <c r="I63906" s="192"/>
      <c r="J63906" s="192"/>
    </row>
    <row r="63907" spans="9:10" ht="15.75">
      <c r="I63907" s="192"/>
      <c r="J63907" s="192"/>
    </row>
    <row r="63908" spans="9:10" ht="15.75">
      <c r="I63908" s="192"/>
      <c r="J63908" s="192"/>
    </row>
    <row r="63909" spans="9:10" ht="15.75">
      <c r="I63909" s="192"/>
      <c r="J63909" s="192"/>
    </row>
    <row r="63910" spans="9:10" ht="15.75">
      <c r="I63910" s="192"/>
      <c r="J63910" s="192"/>
    </row>
    <row r="63911" spans="9:10" ht="15.75">
      <c r="I63911" s="192"/>
      <c r="J63911" s="192"/>
    </row>
    <row r="63912" spans="9:10" ht="15.75">
      <c r="I63912" s="192"/>
      <c r="J63912" s="192"/>
    </row>
    <row r="63913" spans="9:10" ht="15.75">
      <c r="I63913" s="192"/>
      <c r="J63913" s="192"/>
    </row>
    <row r="63914" spans="9:10" ht="15.75">
      <c r="I63914" s="192"/>
      <c r="J63914" s="192"/>
    </row>
    <row r="63915" spans="9:10" ht="15.75">
      <c r="I63915" s="192"/>
      <c r="J63915" s="192"/>
    </row>
    <row r="63916" spans="9:10" ht="15.75">
      <c r="I63916" s="192"/>
      <c r="J63916" s="192"/>
    </row>
    <row r="63917" spans="9:10" ht="15.75">
      <c r="I63917" s="192"/>
      <c r="J63917" s="192"/>
    </row>
    <row r="63918" spans="9:10" ht="15.75">
      <c r="I63918" s="192"/>
      <c r="J63918" s="192"/>
    </row>
    <row r="63919" spans="9:10" ht="15.75">
      <c r="I63919" s="192"/>
      <c r="J63919" s="192"/>
    </row>
    <row r="63920" spans="9:10" ht="15.75">
      <c r="I63920" s="192"/>
      <c r="J63920" s="192"/>
    </row>
    <row r="63921" spans="9:10" ht="15.75">
      <c r="I63921" s="192"/>
      <c r="J63921" s="192"/>
    </row>
    <row r="63922" spans="9:10" ht="15.75">
      <c r="I63922" s="192"/>
      <c r="J63922" s="192"/>
    </row>
    <row r="63923" spans="9:10" ht="15.75">
      <c r="I63923" s="192"/>
      <c r="J63923" s="192"/>
    </row>
    <row r="63924" spans="9:10" ht="15.75">
      <c r="I63924" s="192"/>
      <c r="J63924" s="192"/>
    </row>
    <row r="63925" spans="9:10" ht="15.75">
      <c r="I63925" s="192"/>
      <c r="J63925" s="192"/>
    </row>
    <row r="63926" spans="9:10" ht="15.75">
      <c r="I63926" s="192"/>
      <c r="J63926" s="192"/>
    </row>
    <row r="63927" spans="9:10" ht="15.75">
      <c r="I63927" s="192"/>
      <c r="J63927" s="192"/>
    </row>
    <row r="63928" spans="9:10" ht="15.75">
      <c r="I63928" s="192"/>
      <c r="J63928" s="192"/>
    </row>
    <row r="63929" spans="9:10" ht="15.75">
      <c r="I63929" s="192"/>
      <c r="J63929" s="192"/>
    </row>
    <row r="63930" spans="9:10" ht="15.75">
      <c r="I63930" s="192"/>
      <c r="J63930" s="192"/>
    </row>
    <row r="63931" spans="9:10" ht="15.75">
      <c r="I63931" s="192"/>
      <c r="J63931" s="192"/>
    </row>
    <row r="63932" spans="9:10" ht="15.75">
      <c r="I63932" s="192"/>
      <c r="J63932" s="192"/>
    </row>
    <row r="63933" spans="9:10" ht="15.75">
      <c r="I63933" s="192"/>
      <c r="J63933" s="192"/>
    </row>
    <row r="63934" spans="9:10" ht="15.75">
      <c r="I63934" s="192"/>
      <c r="J63934" s="192"/>
    </row>
    <row r="63935" spans="9:10" ht="15.75">
      <c r="I63935" s="192"/>
      <c r="J63935" s="192"/>
    </row>
    <row r="63936" spans="9:10" ht="15.75">
      <c r="I63936" s="192"/>
      <c r="J63936" s="192"/>
    </row>
    <row r="63937" spans="9:10" ht="15.75">
      <c r="I63937" s="192"/>
      <c r="J63937" s="192"/>
    </row>
    <row r="63938" spans="9:10" ht="15.75">
      <c r="I63938" s="192"/>
      <c r="J63938" s="192"/>
    </row>
    <row r="63939" spans="9:10" ht="15.75">
      <c r="I63939" s="192"/>
      <c r="J63939" s="192"/>
    </row>
    <row r="63940" spans="9:10" ht="15.75">
      <c r="I63940" s="192"/>
      <c r="J63940" s="192"/>
    </row>
    <row r="63941" spans="9:10" ht="15.75">
      <c r="I63941" s="192"/>
      <c r="J63941" s="192"/>
    </row>
    <row r="63942" spans="9:10" ht="15.75">
      <c r="I63942" s="192"/>
      <c r="J63942" s="192"/>
    </row>
    <row r="63943" spans="9:10" ht="15.75">
      <c r="I63943" s="192"/>
      <c r="J63943" s="192"/>
    </row>
    <row r="63944" spans="9:10" ht="15.75">
      <c r="I63944" s="192"/>
      <c r="J63944" s="192"/>
    </row>
    <row r="63945" spans="9:10" ht="15.75">
      <c r="I63945" s="192"/>
      <c r="J63945" s="192"/>
    </row>
    <row r="63946" spans="9:10" ht="15.75">
      <c r="I63946" s="192"/>
      <c r="J63946" s="192"/>
    </row>
    <row r="63947" spans="9:10" ht="15.75">
      <c r="I63947" s="192"/>
      <c r="J63947" s="192"/>
    </row>
    <row r="63948" spans="9:10" ht="15.75">
      <c r="I63948" s="192"/>
      <c r="J63948" s="192"/>
    </row>
    <row r="63949" spans="9:10" ht="15.75">
      <c r="I63949" s="192"/>
      <c r="J63949" s="192"/>
    </row>
    <row r="63950" spans="9:10" ht="15.75">
      <c r="I63950" s="192"/>
      <c r="J63950" s="192"/>
    </row>
    <row r="63951" spans="9:10" ht="15.75">
      <c r="I63951" s="192"/>
      <c r="J63951" s="192"/>
    </row>
    <row r="63952" spans="9:10" ht="15.75">
      <c r="I63952" s="192"/>
      <c r="J63952" s="192"/>
    </row>
    <row r="63953" spans="9:10" ht="15.75">
      <c r="I63953" s="192"/>
      <c r="J63953" s="192"/>
    </row>
    <row r="63954" spans="9:10" ht="15.75">
      <c r="I63954" s="192"/>
      <c r="J63954" s="192"/>
    </row>
    <row r="63955" spans="9:10" ht="15.75">
      <c r="I63955" s="192"/>
      <c r="J63955" s="192"/>
    </row>
    <row r="63956" spans="9:10" ht="15.75">
      <c r="I63956" s="192"/>
      <c r="J63956" s="192"/>
    </row>
    <row r="63957" spans="9:10" ht="15.75">
      <c r="I63957" s="192"/>
      <c r="J63957" s="192"/>
    </row>
    <row r="63958" spans="9:10" ht="15.75">
      <c r="I63958" s="192"/>
      <c r="J63958" s="192"/>
    </row>
    <row r="63959" spans="9:10" ht="15.75">
      <c r="I63959" s="192"/>
      <c r="J63959" s="192"/>
    </row>
    <row r="63960" spans="9:10" ht="15.75">
      <c r="I63960" s="192"/>
      <c r="J63960" s="192"/>
    </row>
    <row r="63961" spans="9:10" ht="15.75">
      <c r="I63961" s="192"/>
      <c r="J63961" s="192"/>
    </row>
    <row r="63962" spans="9:10" ht="15.75">
      <c r="I63962" s="192"/>
      <c r="J63962" s="192"/>
    </row>
    <row r="63963" spans="9:10" ht="15.75">
      <c r="I63963" s="192"/>
      <c r="J63963" s="192"/>
    </row>
    <row r="63964" spans="9:10" ht="15.75">
      <c r="I63964" s="192"/>
      <c r="J63964" s="192"/>
    </row>
    <row r="63965" spans="9:10" ht="15.75">
      <c r="I63965" s="192"/>
      <c r="J63965" s="192"/>
    </row>
    <row r="63966" spans="9:10" ht="15.75">
      <c r="I63966" s="192"/>
      <c r="J63966" s="192"/>
    </row>
    <row r="63967" spans="9:10" ht="15.75">
      <c r="I63967" s="192"/>
      <c r="J63967" s="192"/>
    </row>
    <row r="63968" spans="9:10" ht="15.75">
      <c r="I63968" s="192"/>
      <c r="J63968" s="192"/>
    </row>
    <row r="63969" spans="9:10" ht="15.75">
      <c r="I63969" s="192"/>
      <c r="J63969" s="192"/>
    </row>
    <row r="63970" spans="9:10" ht="15.75">
      <c r="I63970" s="192"/>
      <c r="J63970" s="192"/>
    </row>
    <row r="63971" spans="9:10" ht="15.75">
      <c r="I63971" s="192"/>
      <c r="J63971" s="192"/>
    </row>
    <row r="63972" spans="9:10" ht="15.75">
      <c r="I63972" s="192"/>
      <c r="J63972" s="192"/>
    </row>
    <row r="63973" spans="9:10" ht="15.75">
      <c r="I63973" s="192"/>
      <c r="J63973" s="192"/>
    </row>
    <row r="63974" spans="9:10" ht="15.75">
      <c r="I63974" s="192"/>
      <c r="J63974" s="192"/>
    </row>
    <row r="63975" spans="9:10" ht="15.75">
      <c r="I63975" s="192"/>
      <c r="J63975" s="192"/>
    </row>
    <row r="63976" spans="9:10" ht="15.75">
      <c r="I63976" s="192"/>
      <c r="J63976" s="192"/>
    </row>
    <row r="63977" spans="9:10" ht="15.75">
      <c r="I63977" s="192"/>
      <c r="J63977" s="192"/>
    </row>
    <row r="63978" spans="9:10" ht="15.75">
      <c r="I63978" s="192"/>
      <c r="J63978" s="192"/>
    </row>
    <row r="63979" spans="9:10" ht="15.75">
      <c r="I63979" s="192"/>
      <c r="J63979" s="192"/>
    </row>
    <row r="63980" spans="9:10" ht="15.75">
      <c r="I63980" s="192"/>
      <c r="J63980" s="192"/>
    </row>
    <row r="63981" spans="9:10" ht="15.75">
      <c r="I63981" s="192"/>
      <c r="J63981" s="192"/>
    </row>
    <row r="63982" spans="9:10" ht="15.75">
      <c r="I63982" s="192"/>
      <c r="J63982" s="192"/>
    </row>
    <row r="63983" spans="9:10" ht="15.75">
      <c r="I63983" s="192"/>
      <c r="J63983" s="192"/>
    </row>
    <row r="63984" spans="9:10" ht="15.75">
      <c r="I63984" s="192"/>
      <c r="J63984" s="192"/>
    </row>
    <row r="63985" spans="9:10" ht="15.75">
      <c r="I63985" s="192"/>
      <c r="J63985" s="192"/>
    </row>
    <row r="63986" spans="9:10" ht="15.75">
      <c r="I63986" s="192"/>
      <c r="J63986" s="192"/>
    </row>
    <row r="63987" spans="9:10" ht="15.75">
      <c r="I63987" s="192"/>
      <c r="J63987" s="192"/>
    </row>
    <row r="63988" spans="9:10" ht="15.75">
      <c r="I63988" s="192"/>
      <c r="J63988" s="192"/>
    </row>
    <row r="63989" spans="9:10" ht="15.75">
      <c r="I63989" s="192"/>
      <c r="J63989" s="192"/>
    </row>
    <row r="63990" spans="9:10" ht="15.75">
      <c r="I63990" s="192"/>
      <c r="J63990" s="192"/>
    </row>
    <row r="63991" spans="9:10" ht="15.75">
      <c r="I63991" s="192"/>
      <c r="J63991" s="192"/>
    </row>
    <row r="63992" spans="9:10" ht="15.75">
      <c r="I63992" s="192"/>
      <c r="J63992" s="192"/>
    </row>
    <row r="63993" spans="9:10" ht="15.75">
      <c r="I63993" s="192"/>
      <c r="J63993" s="192"/>
    </row>
    <row r="63994" spans="9:10" ht="15.75">
      <c r="I63994" s="192"/>
      <c r="J63994" s="192"/>
    </row>
    <row r="63995" spans="9:10" ht="15.75">
      <c r="I63995" s="192"/>
      <c r="J63995" s="192"/>
    </row>
    <row r="63996" spans="9:10" ht="15.75">
      <c r="I63996" s="192"/>
      <c r="J63996" s="192"/>
    </row>
    <row r="63997" spans="9:10" ht="15.75">
      <c r="I63997" s="192"/>
      <c r="J63997" s="192"/>
    </row>
    <row r="63998" spans="9:10" ht="15.75">
      <c r="I63998" s="192"/>
      <c r="J63998" s="192"/>
    </row>
    <row r="63999" spans="9:10" ht="15.75">
      <c r="I63999" s="192"/>
      <c r="J63999" s="192"/>
    </row>
    <row r="64000" spans="9:10" ht="15.75">
      <c r="I64000" s="192"/>
      <c r="J64000" s="192"/>
    </row>
    <row r="64001" spans="9:10" ht="15.75">
      <c r="I64001" s="192"/>
      <c r="J64001" s="192"/>
    </row>
    <row r="64002" spans="9:10" ht="15.75">
      <c r="I64002" s="192"/>
      <c r="J64002" s="192"/>
    </row>
    <row r="64003" spans="9:10" ht="15.75">
      <c r="I64003" s="192"/>
      <c r="J64003" s="192"/>
    </row>
    <row r="64004" spans="9:10" ht="15.75">
      <c r="I64004" s="192"/>
      <c r="J64004" s="192"/>
    </row>
    <row r="64005" spans="9:10" ht="15.75">
      <c r="I64005" s="192"/>
      <c r="J64005" s="192"/>
    </row>
    <row r="64006" spans="9:10" ht="15.75">
      <c r="I64006" s="192"/>
      <c r="J64006" s="192"/>
    </row>
    <row r="64007" spans="9:10" ht="15.75">
      <c r="I64007" s="192"/>
      <c r="J64007" s="192"/>
    </row>
    <row r="64008" spans="9:10" ht="15.75">
      <c r="I64008" s="192"/>
      <c r="J64008" s="192"/>
    </row>
    <row r="64009" spans="9:10" ht="15.75">
      <c r="I64009" s="192"/>
      <c r="J64009" s="192"/>
    </row>
    <row r="64010" spans="9:10" ht="15.75">
      <c r="I64010" s="192"/>
      <c r="J64010" s="192"/>
    </row>
    <row r="64011" spans="9:10" ht="15.75">
      <c r="I64011" s="192"/>
      <c r="J64011" s="192"/>
    </row>
    <row r="64012" spans="9:10" ht="15.75">
      <c r="I64012" s="192"/>
      <c r="J64012" s="192"/>
    </row>
    <row r="64013" spans="9:10" ht="15.75">
      <c r="I64013" s="192"/>
      <c r="J64013" s="192"/>
    </row>
    <row r="64014" spans="9:10" ht="15.75">
      <c r="I64014" s="192"/>
      <c r="J64014" s="192"/>
    </row>
    <row r="64015" spans="9:10" ht="15.75">
      <c r="I64015" s="192"/>
      <c r="J64015" s="192"/>
    </row>
    <row r="64016" spans="9:10" ht="15.75">
      <c r="I64016" s="192"/>
      <c r="J64016" s="192"/>
    </row>
    <row r="64017" spans="9:10" ht="15.75">
      <c r="I64017" s="192"/>
      <c r="J64017" s="192"/>
    </row>
    <row r="64018" spans="9:10" ht="15.75">
      <c r="I64018" s="192"/>
      <c r="J64018" s="192"/>
    </row>
    <row r="64019" spans="9:10" ht="15.75">
      <c r="I64019" s="192"/>
      <c r="J64019" s="192"/>
    </row>
    <row r="64020" spans="9:10" ht="15.75">
      <c r="I64020" s="192"/>
      <c r="J64020" s="192"/>
    </row>
    <row r="64021" spans="9:10" ht="15.75">
      <c r="I64021" s="192"/>
      <c r="J64021" s="192"/>
    </row>
    <row r="64022" spans="9:10" ht="15.75">
      <c r="I64022" s="192"/>
      <c r="J64022" s="192"/>
    </row>
    <row r="64023" spans="9:10" ht="15.75">
      <c r="I64023" s="192"/>
      <c r="J64023" s="192"/>
    </row>
    <row r="64024" spans="9:10" ht="15.75">
      <c r="I64024" s="192"/>
      <c r="J64024" s="192"/>
    </row>
    <row r="64025" spans="9:10" ht="15.75">
      <c r="I64025" s="192"/>
      <c r="J64025" s="192"/>
    </row>
    <row r="64026" spans="9:10" ht="15.75">
      <c r="I64026" s="192"/>
      <c r="J64026" s="192"/>
    </row>
    <row r="64027" spans="9:10" ht="15.75">
      <c r="I64027" s="192"/>
      <c r="J64027" s="192"/>
    </row>
    <row r="64028" spans="9:10" ht="15.75">
      <c r="I64028" s="192"/>
      <c r="J64028" s="192"/>
    </row>
    <row r="64029" spans="9:10" ht="15.75">
      <c r="I64029" s="192"/>
      <c r="J64029" s="192"/>
    </row>
    <row r="64030" spans="9:10" ht="15.75">
      <c r="I64030" s="192"/>
      <c r="J64030" s="192"/>
    </row>
    <row r="64031" spans="9:10" ht="15.75">
      <c r="I64031" s="192"/>
      <c r="J64031" s="192"/>
    </row>
    <row r="64032" spans="9:10" ht="15.75">
      <c r="I64032" s="192"/>
      <c r="J64032" s="192"/>
    </row>
    <row r="64033" spans="9:10" ht="15.75">
      <c r="I64033" s="192"/>
      <c r="J64033" s="192"/>
    </row>
    <row r="64034" spans="9:10" ht="15.75">
      <c r="I64034" s="192"/>
      <c r="J64034" s="192"/>
    </row>
    <row r="64035" spans="9:10" ht="15.75">
      <c r="I64035" s="192"/>
      <c r="J64035" s="192"/>
    </row>
    <row r="64036" spans="9:10" ht="15.75">
      <c r="I64036" s="192"/>
      <c r="J64036" s="192"/>
    </row>
    <row r="64037" spans="9:10" ht="15.75">
      <c r="I64037" s="192"/>
      <c r="J64037" s="192"/>
    </row>
    <row r="64038" spans="9:10" ht="15.75">
      <c r="I64038" s="192"/>
      <c r="J64038" s="192"/>
    </row>
    <row r="64039" spans="9:10" ht="15.75">
      <c r="I64039" s="192"/>
      <c r="J64039" s="192"/>
    </row>
    <row r="64040" spans="9:10" ht="15.75">
      <c r="I64040" s="192"/>
      <c r="J64040" s="192"/>
    </row>
    <row r="64041" spans="9:10" ht="15.75">
      <c r="I64041" s="192"/>
      <c r="J64041" s="192"/>
    </row>
    <row r="64042" spans="9:10" ht="15.75">
      <c r="I64042" s="192"/>
      <c r="J64042" s="192"/>
    </row>
    <row r="64043" spans="9:10" ht="15.75">
      <c r="I64043" s="192"/>
      <c r="J64043" s="192"/>
    </row>
    <row r="64044" spans="9:10" ht="15.75">
      <c r="I64044" s="192"/>
      <c r="J64044" s="192"/>
    </row>
    <row r="64045" spans="9:10" ht="15.75">
      <c r="I64045" s="192"/>
      <c r="J64045" s="192"/>
    </row>
    <row r="64046" spans="9:10" ht="15.75">
      <c r="I64046" s="192"/>
      <c r="J64046" s="192"/>
    </row>
    <row r="64047" spans="9:10" ht="15.75">
      <c r="I64047" s="192"/>
      <c r="J64047" s="192"/>
    </row>
    <row r="64048" spans="9:10" ht="15.75">
      <c r="I64048" s="192"/>
      <c r="J64048" s="192"/>
    </row>
    <row r="64049" spans="9:10" ht="15.75">
      <c r="I64049" s="192"/>
      <c r="J64049" s="192"/>
    </row>
    <row r="64050" spans="9:10" ht="15.75">
      <c r="I64050" s="192"/>
      <c r="J64050" s="192"/>
    </row>
    <row r="64051" spans="9:10" ht="15.75">
      <c r="I64051" s="192"/>
      <c r="J64051" s="192"/>
    </row>
    <row r="64052" spans="9:10" ht="15.75">
      <c r="I64052" s="192"/>
      <c r="J64052" s="192"/>
    </row>
    <row r="64053" spans="9:10" ht="15.75">
      <c r="I64053" s="192"/>
      <c r="J64053" s="192"/>
    </row>
    <row r="64054" spans="9:10" ht="15.75">
      <c r="I64054" s="192"/>
      <c r="J64054" s="192"/>
    </row>
    <row r="64055" spans="9:10" ht="15.75">
      <c r="I64055" s="192"/>
      <c r="J64055" s="192"/>
    </row>
    <row r="64056" spans="9:10" ht="15.75">
      <c r="I64056" s="192"/>
      <c r="J64056" s="192"/>
    </row>
    <row r="64057" spans="9:10" ht="15.75">
      <c r="I64057" s="192"/>
      <c r="J64057" s="192"/>
    </row>
    <row r="64058" spans="9:10" ht="15.75">
      <c r="I64058" s="192"/>
      <c r="J64058" s="192"/>
    </row>
    <row r="64059" spans="9:10" ht="15.75">
      <c r="I64059" s="192"/>
      <c r="J64059" s="192"/>
    </row>
    <row r="64060" spans="9:10" ht="15.75">
      <c r="I64060" s="192"/>
      <c r="J64060" s="192"/>
    </row>
    <row r="64061" spans="9:10" ht="15.75">
      <c r="I64061" s="192"/>
      <c r="J64061" s="192"/>
    </row>
    <row r="64062" spans="9:10" ht="15.75">
      <c r="I64062" s="192"/>
      <c r="J64062" s="192"/>
    </row>
    <row r="64063" spans="9:10" ht="15.75">
      <c r="I64063" s="192"/>
      <c r="J64063" s="192"/>
    </row>
    <row r="64064" spans="9:10" ht="15.75">
      <c r="I64064" s="192"/>
      <c r="J64064" s="192"/>
    </row>
    <row r="64065" spans="9:10" ht="15.75">
      <c r="I64065" s="192"/>
      <c r="J64065" s="192"/>
    </row>
    <row r="64066" spans="9:10" ht="15.75">
      <c r="I64066" s="192"/>
      <c r="J64066" s="192"/>
    </row>
    <row r="64067" spans="9:10" ht="15.75">
      <c r="I64067" s="192"/>
      <c r="J64067" s="192"/>
    </row>
    <row r="64068" spans="9:10" ht="15.75">
      <c r="I64068" s="192"/>
      <c r="J64068" s="192"/>
    </row>
    <row r="64069" spans="9:10" ht="15.75">
      <c r="I64069" s="192"/>
      <c r="J64069" s="192"/>
    </row>
    <row r="64070" spans="9:10" ht="15.75">
      <c r="I64070" s="192"/>
      <c r="J64070" s="192"/>
    </row>
    <row r="64071" spans="9:10" ht="15.75">
      <c r="I64071" s="192"/>
      <c r="J64071" s="192"/>
    </row>
    <row r="64072" spans="9:10" ht="15.75">
      <c r="I64072" s="192"/>
      <c r="J64072" s="192"/>
    </row>
    <row r="64073" spans="9:10" ht="15.75">
      <c r="I64073" s="192"/>
      <c r="J64073" s="192"/>
    </row>
    <row r="64074" spans="9:10" ht="15.75">
      <c r="I64074" s="192"/>
      <c r="J64074" s="192"/>
    </row>
    <row r="64075" spans="9:10" ht="15.75">
      <c r="I64075" s="192"/>
      <c r="J64075" s="192"/>
    </row>
    <row r="64076" spans="9:10" ht="15.75">
      <c r="I64076" s="192"/>
      <c r="J64076" s="192"/>
    </row>
    <row r="64077" spans="9:10" ht="15.75">
      <c r="I64077" s="192"/>
      <c r="J64077" s="192"/>
    </row>
    <row r="64078" spans="9:10" ht="15.75">
      <c r="I64078" s="192"/>
      <c r="J64078" s="192"/>
    </row>
    <row r="64079" spans="9:10" ht="15.75">
      <c r="I64079" s="192"/>
      <c r="J64079" s="192"/>
    </row>
    <row r="64080" spans="9:10" ht="15.75">
      <c r="I64080" s="192"/>
      <c r="J64080" s="192"/>
    </row>
    <row r="64081" spans="9:10" ht="15.75">
      <c r="I64081" s="192"/>
      <c r="J64081" s="192"/>
    </row>
    <row r="64082" spans="9:10" ht="15.75">
      <c r="I64082" s="192"/>
      <c r="J64082" s="192"/>
    </row>
    <row r="64083" spans="9:10" ht="15.75">
      <c r="I64083" s="192"/>
      <c r="J64083" s="192"/>
    </row>
    <row r="64084" spans="9:10" ht="15.75">
      <c r="I64084" s="192"/>
      <c r="J64084" s="192"/>
    </row>
    <row r="64085" spans="9:10" ht="15.75">
      <c r="I64085" s="192"/>
      <c r="J64085" s="192"/>
    </row>
    <row r="64086" spans="9:10" ht="15.75">
      <c r="I64086" s="192"/>
      <c r="J64086" s="192"/>
    </row>
    <row r="64087" spans="9:10" ht="15.75">
      <c r="I64087" s="192"/>
      <c r="J64087" s="192"/>
    </row>
    <row r="64088" spans="9:10" ht="15.75">
      <c r="I64088" s="192"/>
      <c r="J64088" s="192"/>
    </row>
    <row r="64089" spans="9:10" ht="15.75">
      <c r="I64089" s="192"/>
      <c r="J64089" s="192"/>
    </row>
    <row r="64090" spans="9:10" ht="15.75">
      <c r="I64090" s="192"/>
      <c r="J64090" s="192"/>
    </row>
    <row r="64091" spans="9:10" ht="15.75">
      <c r="I64091" s="192"/>
      <c r="J64091" s="192"/>
    </row>
    <row r="64092" spans="9:10" ht="15.75">
      <c r="I64092" s="192"/>
      <c r="J64092" s="192"/>
    </row>
    <row r="64093" spans="9:10" ht="15.75">
      <c r="I64093" s="192"/>
      <c r="J64093" s="192"/>
    </row>
    <row r="64094" spans="9:10" ht="15.75">
      <c r="I64094" s="192"/>
      <c r="J64094" s="192"/>
    </row>
    <row r="64095" spans="9:10" ht="15.75">
      <c r="I64095" s="192"/>
      <c r="J64095" s="192"/>
    </row>
    <row r="64096" spans="9:10" ht="15.75">
      <c r="I64096" s="192"/>
      <c r="J64096" s="192"/>
    </row>
    <row r="64097" spans="9:10" ht="15.75">
      <c r="I64097" s="192"/>
      <c r="J64097" s="192"/>
    </row>
    <row r="64098" spans="9:10" ht="15.75">
      <c r="I64098" s="192"/>
      <c r="J64098" s="192"/>
    </row>
    <row r="64099" spans="9:10" ht="15.75">
      <c r="I64099" s="192"/>
      <c r="J64099" s="192"/>
    </row>
    <row r="64100" spans="9:10" ht="15.75">
      <c r="I64100" s="192"/>
      <c r="J64100" s="192"/>
    </row>
    <row r="64101" spans="9:10" ht="15.75">
      <c r="I64101" s="192"/>
      <c r="J64101" s="192"/>
    </row>
    <row r="64102" spans="9:10" ht="15.75">
      <c r="I64102" s="192"/>
      <c r="J64102" s="192"/>
    </row>
    <row r="64103" spans="9:10" ht="15.75">
      <c r="I64103" s="192"/>
      <c r="J64103" s="192"/>
    </row>
    <row r="64104" spans="9:10" ht="15.75">
      <c r="I64104" s="192"/>
      <c r="J64104" s="192"/>
    </row>
    <row r="64105" spans="9:10" ht="15.75">
      <c r="I64105" s="192"/>
      <c r="J64105" s="192"/>
    </row>
    <row r="64106" spans="9:10" ht="15.75">
      <c r="I64106" s="192"/>
      <c r="J64106" s="192"/>
    </row>
    <row r="64107" spans="9:10" ht="15.75">
      <c r="I64107" s="192"/>
      <c r="J64107" s="192"/>
    </row>
    <row r="64108" spans="9:10" ht="15.75">
      <c r="I64108" s="192"/>
      <c r="J64108" s="192"/>
    </row>
    <row r="64109" spans="9:10" ht="15.75">
      <c r="I64109" s="192"/>
      <c r="J64109" s="192"/>
    </row>
    <row r="64110" spans="9:10" ht="15.75">
      <c r="I64110" s="192"/>
      <c r="J64110" s="192"/>
    </row>
    <row r="64111" spans="9:10" ht="15.75">
      <c r="I64111" s="192"/>
      <c r="J64111" s="192"/>
    </row>
    <row r="64112" spans="9:10" ht="15.75">
      <c r="I64112" s="192"/>
      <c r="J64112" s="192"/>
    </row>
    <row r="64113" spans="9:10" ht="15.75">
      <c r="I64113" s="192"/>
      <c r="J64113" s="192"/>
    </row>
    <row r="64114" spans="9:10" ht="15.75">
      <c r="I64114" s="192"/>
      <c r="J64114" s="192"/>
    </row>
    <row r="64115" spans="9:10" ht="15.75">
      <c r="I64115" s="192"/>
      <c r="J64115" s="192"/>
    </row>
    <row r="64116" spans="9:10" ht="15.75">
      <c r="I64116" s="192"/>
      <c r="J64116" s="192"/>
    </row>
    <row r="64117" spans="9:10" ht="15.75">
      <c r="I64117" s="192"/>
      <c r="J64117" s="192"/>
    </row>
    <row r="64118" spans="9:10" ht="15.75">
      <c r="I64118" s="192"/>
      <c r="J64118" s="192"/>
    </row>
    <row r="64119" spans="9:10" ht="15.75">
      <c r="I64119" s="192"/>
      <c r="J64119" s="192"/>
    </row>
    <row r="64120" spans="9:10" ht="15.75">
      <c r="I64120" s="192"/>
      <c r="J64120" s="192"/>
    </row>
    <row r="64121" spans="9:10" ht="15.75">
      <c r="I64121" s="192"/>
      <c r="J64121" s="192"/>
    </row>
    <row r="64122" spans="9:10" ht="15.75">
      <c r="I64122" s="192"/>
      <c r="J64122" s="192"/>
    </row>
    <row r="64123" spans="9:10" ht="15.75">
      <c r="I64123" s="192"/>
      <c r="J64123" s="192"/>
    </row>
    <row r="64124" spans="9:10" ht="15.75">
      <c r="I64124" s="192"/>
      <c r="J64124" s="192"/>
    </row>
    <row r="64125" spans="9:10" ht="15.75">
      <c r="I64125" s="192"/>
      <c r="J64125" s="192"/>
    </row>
    <row r="64126" spans="9:10" ht="15.75">
      <c r="I64126" s="192"/>
      <c r="J64126" s="192"/>
    </row>
    <row r="64127" spans="9:10" ht="15.75">
      <c r="I64127" s="192"/>
      <c r="J64127" s="192"/>
    </row>
    <row r="64128" spans="9:10" ht="15.75">
      <c r="I64128" s="192"/>
      <c r="J64128" s="192"/>
    </row>
    <row r="64129" spans="9:10" ht="15.75">
      <c r="I64129" s="192"/>
      <c r="J64129" s="192"/>
    </row>
    <row r="64130" spans="9:10" ht="15.75">
      <c r="I64130" s="192"/>
      <c r="J64130" s="192"/>
    </row>
    <row r="64131" spans="9:10" ht="15.75">
      <c r="I64131" s="192"/>
      <c r="J64131" s="192"/>
    </row>
    <row r="64132" spans="9:10" ht="15.75">
      <c r="I64132" s="192"/>
      <c r="J64132" s="192"/>
    </row>
    <row r="64133" spans="9:10" ht="15.75">
      <c r="I64133" s="192"/>
      <c r="J64133" s="192"/>
    </row>
    <row r="64134" spans="9:10" ht="15.75">
      <c r="I64134" s="192"/>
      <c r="J64134" s="192"/>
    </row>
    <row r="64135" spans="9:10" ht="15.75">
      <c r="I64135" s="192"/>
      <c r="J64135" s="192"/>
    </row>
    <row r="64136" spans="9:10" ht="15.75">
      <c r="I64136" s="192"/>
      <c r="J64136" s="192"/>
    </row>
    <row r="64137" spans="9:10" ht="15.75">
      <c r="I64137" s="192"/>
      <c r="J64137" s="192"/>
    </row>
    <row r="64138" spans="9:10" ht="15.75">
      <c r="I64138" s="192"/>
      <c r="J64138" s="192"/>
    </row>
    <row r="64139" spans="9:10" ht="15.75">
      <c r="I64139" s="192"/>
      <c r="J64139" s="192"/>
    </row>
    <row r="64140" spans="9:10" ht="15.75">
      <c r="I64140" s="192"/>
      <c r="J64140" s="192"/>
    </row>
    <row r="64141" spans="9:10" ht="15.75">
      <c r="I64141" s="192"/>
      <c r="J64141" s="192"/>
    </row>
    <row r="64142" spans="9:10" ht="15.75">
      <c r="I64142" s="192"/>
      <c r="J64142" s="192"/>
    </row>
    <row r="64143" spans="9:10" ht="15.75">
      <c r="I64143" s="192"/>
      <c r="J64143" s="192"/>
    </row>
    <row r="64144" spans="9:10" ht="15.75">
      <c r="I64144" s="192"/>
      <c r="J64144" s="192"/>
    </row>
    <row r="64145" spans="9:10" ht="15.75">
      <c r="I64145" s="192"/>
      <c r="J64145" s="192"/>
    </row>
    <row r="64146" spans="9:10" ht="15.75">
      <c r="I64146" s="192"/>
      <c r="J64146" s="192"/>
    </row>
    <row r="64147" spans="9:10" ht="15.75">
      <c r="I64147" s="192"/>
      <c r="J64147" s="192"/>
    </row>
    <row r="64148" spans="9:10" ht="15.75">
      <c r="I64148" s="192"/>
      <c r="J64148" s="192"/>
    </row>
    <row r="64149" spans="9:10" ht="15.75">
      <c r="I64149" s="192"/>
      <c r="J64149" s="192"/>
    </row>
    <row r="64150" spans="9:10" ht="15.75">
      <c r="I64150" s="192"/>
      <c r="J64150" s="192"/>
    </row>
    <row r="64151" spans="9:10" ht="15.75">
      <c r="I64151" s="192"/>
      <c r="J64151" s="192"/>
    </row>
    <row r="64152" spans="9:10" ht="15.75">
      <c r="I64152" s="192"/>
      <c r="J64152" s="192"/>
    </row>
    <row r="64153" spans="9:10" ht="15.75">
      <c r="I64153" s="192"/>
      <c r="J64153" s="192"/>
    </row>
    <row r="64154" spans="9:10" ht="15.75">
      <c r="I64154" s="192"/>
      <c r="J64154" s="192"/>
    </row>
    <row r="64155" spans="9:10" ht="15.75">
      <c r="I64155" s="192"/>
      <c r="J64155" s="192"/>
    </row>
    <row r="64156" spans="9:10" ht="15.75">
      <c r="I64156" s="192"/>
      <c r="J64156" s="192"/>
    </row>
    <row r="64157" spans="9:10" ht="15.75">
      <c r="I64157" s="192"/>
      <c r="J64157" s="192"/>
    </row>
    <row r="64158" spans="9:10" ht="15.75">
      <c r="I64158" s="192"/>
      <c r="J64158" s="192"/>
    </row>
    <row r="64159" spans="9:10" ht="15.75">
      <c r="I64159" s="192"/>
      <c r="J64159" s="192"/>
    </row>
    <row r="64160" spans="9:10" ht="15.75">
      <c r="I64160" s="192"/>
      <c r="J64160" s="192"/>
    </row>
    <row r="64161" spans="9:10" ht="15.75">
      <c r="I64161" s="192"/>
      <c r="J64161" s="192"/>
    </row>
    <row r="64162" spans="9:10" ht="15.75">
      <c r="I64162" s="192"/>
      <c r="J64162" s="192"/>
    </row>
    <row r="64163" spans="9:10" ht="15.75">
      <c r="I64163" s="192"/>
      <c r="J64163" s="192"/>
    </row>
    <row r="64164" spans="9:10" ht="15.75">
      <c r="I64164" s="192"/>
      <c r="J64164" s="192"/>
    </row>
    <row r="64165" spans="9:10" ht="15.75">
      <c r="I64165" s="192"/>
      <c r="J64165" s="192"/>
    </row>
    <row r="64166" spans="9:10" ht="15.75">
      <c r="I64166" s="192"/>
      <c r="J64166" s="192"/>
    </row>
    <row r="64167" spans="9:10" ht="15.75">
      <c r="I64167" s="192"/>
      <c r="J64167" s="192"/>
    </row>
    <row r="64168" spans="9:10" ht="15.75">
      <c r="I64168" s="192"/>
      <c r="J64168" s="192"/>
    </row>
    <row r="64169" spans="9:10" ht="15.75">
      <c r="I64169" s="192"/>
      <c r="J64169" s="192"/>
    </row>
    <row r="64170" spans="9:10" ht="15.75">
      <c r="I64170" s="192"/>
      <c r="J64170" s="192"/>
    </row>
    <row r="64171" spans="9:10" ht="15.75">
      <c r="I64171" s="192"/>
      <c r="J64171" s="192"/>
    </row>
    <row r="64172" spans="9:10" ht="15.75">
      <c r="I64172" s="192"/>
      <c r="J64172" s="192"/>
    </row>
    <row r="64173" spans="9:10" ht="15.75">
      <c r="I64173" s="192"/>
      <c r="J64173" s="192"/>
    </row>
    <row r="64174" spans="9:10" ht="15.75">
      <c r="I64174" s="192"/>
      <c r="J64174" s="192"/>
    </row>
    <row r="64175" spans="9:10" ht="15.75">
      <c r="I64175" s="192"/>
      <c r="J64175" s="192"/>
    </row>
    <row r="64176" spans="9:10" ht="15.75">
      <c r="I64176" s="192"/>
      <c r="J64176" s="192"/>
    </row>
    <row r="64177" spans="9:10" ht="15.75">
      <c r="I64177" s="192"/>
      <c r="J64177" s="192"/>
    </row>
    <row r="64178" spans="9:10" ht="15.75">
      <c r="I64178" s="192"/>
      <c r="J64178" s="192"/>
    </row>
    <row r="64179" spans="9:10" ht="15.75">
      <c r="I64179" s="192"/>
      <c r="J64179" s="192"/>
    </row>
    <row r="64180" spans="9:10" ht="15.75">
      <c r="I64180" s="192"/>
      <c r="J64180" s="192"/>
    </row>
    <row r="64181" spans="9:10" ht="15.75">
      <c r="I64181" s="192"/>
      <c r="J64181" s="192"/>
    </row>
    <row r="64182" spans="9:10" ht="15.75">
      <c r="I64182" s="192"/>
      <c r="J64182" s="192"/>
    </row>
    <row r="64183" spans="9:10" ht="15.75">
      <c r="I64183" s="192"/>
      <c r="J64183" s="192"/>
    </row>
    <row r="64184" spans="9:10" ht="15.75">
      <c r="I64184" s="192"/>
      <c r="J64184" s="192"/>
    </row>
    <row r="64185" spans="9:10" ht="15.75">
      <c r="I64185" s="192"/>
      <c r="J64185" s="192"/>
    </row>
    <row r="64186" spans="9:10" ht="15.75">
      <c r="I64186" s="192"/>
      <c r="J64186" s="192"/>
    </row>
    <row r="64187" spans="9:10" ht="15.75">
      <c r="I64187" s="192"/>
      <c r="J64187" s="192"/>
    </row>
    <row r="64188" spans="9:10" ht="15.75">
      <c r="I64188" s="192"/>
      <c r="J64188" s="192"/>
    </row>
    <row r="64189" spans="9:10" ht="15.75">
      <c r="I64189" s="192"/>
      <c r="J64189" s="192"/>
    </row>
    <row r="64190" spans="9:10" ht="15.75">
      <c r="I64190" s="192"/>
      <c r="J64190" s="192"/>
    </row>
    <row r="64191" spans="9:10" ht="15.75">
      <c r="I64191" s="192"/>
      <c r="J64191" s="192"/>
    </row>
    <row r="64192" spans="9:10" ht="15.75">
      <c r="I64192" s="192"/>
      <c r="J64192" s="192"/>
    </row>
    <row r="64193" spans="9:10" ht="15.75">
      <c r="I64193" s="192"/>
      <c r="J64193" s="192"/>
    </row>
    <row r="64194" spans="9:10" ht="15.75">
      <c r="I64194" s="192"/>
      <c r="J64194" s="192"/>
    </row>
    <row r="64195" spans="9:10" ht="15.75">
      <c r="I64195" s="192"/>
      <c r="J64195" s="192"/>
    </row>
    <row r="64196" spans="9:10" ht="15.75">
      <c r="I64196" s="192"/>
      <c r="J64196" s="192"/>
    </row>
    <row r="64197" spans="9:10" ht="15.75">
      <c r="I64197" s="192"/>
      <c r="J64197" s="192"/>
    </row>
    <row r="64198" spans="9:10" ht="15.75">
      <c r="I64198" s="192"/>
      <c r="J64198" s="192"/>
    </row>
    <row r="64199" spans="9:10" ht="15.75">
      <c r="I64199" s="192"/>
      <c r="J64199" s="192"/>
    </row>
    <row r="64200" spans="9:10" ht="15.75">
      <c r="I64200" s="192"/>
      <c r="J64200" s="192"/>
    </row>
    <row r="64201" spans="9:10" ht="15.75">
      <c r="I64201" s="192"/>
      <c r="J64201" s="192"/>
    </row>
    <row r="64202" spans="9:10" ht="15.75">
      <c r="I64202" s="192"/>
      <c r="J64202" s="192"/>
    </row>
    <row r="64203" spans="9:10" ht="15.75">
      <c r="I64203" s="192"/>
      <c r="J64203" s="192"/>
    </row>
    <row r="64204" spans="9:10" ht="15.75">
      <c r="I64204" s="192"/>
      <c r="J64204" s="192"/>
    </row>
    <row r="64205" spans="9:10" ht="15.75">
      <c r="I64205" s="192"/>
      <c r="J64205" s="192"/>
    </row>
    <row r="64206" spans="9:10" ht="15.75">
      <c r="I64206" s="192"/>
      <c r="J64206" s="192"/>
    </row>
    <row r="64207" spans="9:10" ht="15.75">
      <c r="I64207" s="192"/>
      <c r="J64207" s="192"/>
    </row>
    <row r="64208" spans="9:10" ht="15.75">
      <c r="I64208" s="192"/>
      <c r="J64208" s="192"/>
    </row>
    <row r="64209" spans="9:10" ht="15.75">
      <c r="I64209" s="192"/>
      <c r="J64209" s="192"/>
    </row>
    <row r="64210" spans="9:10" ht="15.75">
      <c r="I64210" s="192"/>
      <c r="J64210" s="192"/>
    </row>
    <row r="64211" spans="9:10" ht="15.75">
      <c r="I64211" s="192"/>
      <c r="J64211" s="192"/>
    </row>
    <row r="64212" spans="9:10" ht="15.75">
      <c r="I64212" s="192"/>
      <c r="J64212" s="192"/>
    </row>
    <row r="64213" spans="9:10" ht="15.75">
      <c r="I64213" s="192"/>
      <c r="J64213" s="192"/>
    </row>
    <row r="64214" spans="9:10" ht="15.75">
      <c r="I64214" s="192"/>
      <c r="J64214" s="192"/>
    </row>
    <row r="64215" spans="9:10" ht="15.75">
      <c r="I64215" s="192"/>
      <c r="J64215" s="192"/>
    </row>
    <row r="64216" spans="9:10" ht="15.75">
      <c r="I64216" s="192"/>
      <c r="J64216" s="192"/>
    </row>
    <row r="64217" spans="9:10" ht="15.75">
      <c r="I64217" s="192"/>
      <c r="J64217" s="192"/>
    </row>
    <row r="64218" spans="9:10" ht="15.75">
      <c r="I64218" s="192"/>
      <c r="J64218" s="192"/>
    </row>
    <row r="64219" spans="9:10" ht="15.75">
      <c r="I64219" s="192"/>
      <c r="J64219" s="192"/>
    </row>
    <row r="64220" spans="9:10" ht="15.75">
      <c r="I64220" s="192"/>
      <c r="J64220" s="192"/>
    </row>
    <row r="64221" spans="9:10" ht="15.75">
      <c r="I64221" s="192"/>
      <c r="J64221" s="192"/>
    </row>
    <row r="64222" spans="9:10" ht="15.75">
      <c r="I64222" s="192"/>
      <c r="J64222" s="192"/>
    </row>
    <row r="64223" spans="9:10" ht="15.75">
      <c r="I64223" s="192"/>
      <c r="J64223" s="192"/>
    </row>
    <row r="64224" spans="9:10" ht="15.75">
      <c r="I64224" s="192"/>
      <c r="J64224" s="192"/>
    </row>
    <row r="64225" spans="9:10" ht="15.75">
      <c r="I64225" s="192"/>
      <c r="J64225" s="192"/>
    </row>
    <row r="64226" spans="9:10" ht="15.75">
      <c r="I64226" s="192"/>
      <c r="J64226" s="192"/>
    </row>
    <row r="64227" spans="9:10" ht="15.75">
      <c r="I64227" s="192"/>
      <c r="J64227" s="192"/>
    </row>
    <row r="64228" spans="9:10" ht="15.75">
      <c r="I64228" s="192"/>
      <c r="J64228" s="192"/>
    </row>
    <row r="64229" spans="9:10" ht="15.75">
      <c r="I64229" s="192"/>
      <c r="J64229" s="192"/>
    </row>
    <row r="64230" spans="9:10" ht="15.75">
      <c r="I64230" s="192"/>
      <c r="J64230" s="192"/>
    </row>
    <row r="64231" spans="9:10" ht="15.75">
      <c r="I64231" s="192"/>
      <c r="J64231" s="192"/>
    </row>
    <row r="64232" spans="9:10" ht="15.75">
      <c r="I64232" s="192"/>
      <c r="J64232" s="192"/>
    </row>
    <row r="64233" spans="9:10" ht="15.75">
      <c r="I64233" s="192"/>
      <c r="J64233" s="192"/>
    </row>
    <row r="64234" spans="9:10" ht="15.75">
      <c r="I64234" s="192"/>
      <c r="J64234" s="192"/>
    </row>
    <row r="64235" spans="9:10" ht="15.75">
      <c r="I64235" s="192"/>
      <c r="J64235" s="192"/>
    </row>
    <row r="64236" spans="9:10" ht="15.75">
      <c r="I64236" s="192"/>
      <c r="J64236" s="192"/>
    </row>
    <row r="64237" spans="9:10" ht="15.75">
      <c r="I64237" s="192"/>
      <c r="J64237" s="192"/>
    </row>
    <row r="64238" spans="9:10" ht="15.75">
      <c r="I64238" s="192"/>
      <c r="J64238" s="192"/>
    </row>
    <row r="64239" spans="9:10" ht="15.75">
      <c r="I64239" s="192"/>
      <c r="J64239" s="192"/>
    </row>
    <row r="64240" spans="9:10" ht="15.75">
      <c r="I64240" s="192"/>
      <c r="J64240" s="192"/>
    </row>
    <row r="64241" spans="9:10" ht="15.75">
      <c r="I64241" s="192"/>
      <c r="J64241" s="192"/>
    </row>
    <row r="64242" spans="9:10" ht="15.75">
      <c r="I64242" s="192"/>
      <c r="J64242" s="192"/>
    </row>
    <row r="64243" spans="9:10" ht="15.75">
      <c r="I64243" s="192"/>
      <c r="J64243" s="192"/>
    </row>
    <row r="64244" spans="9:10" ht="15.75">
      <c r="I64244" s="192"/>
      <c r="J64244" s="192"/>
    </row>
    <row r="64245" spans="9:10" ht="15.75">
      <c r="I64245" s="192"/>
      <c r="J64245" s="192"/>
    </row>
    <row r="64246" spans="9:10" ht="15.75">
      <c r="I64246" s="192"/>
      <c r="J64246" s="192"/>
    </row>
    <row r="64247" spans="9:10" ht="15.75">
      <c r="I64247" s="192"/>
      <c r="J64247" s="192"/>
    </row>
    <row r="64248" spans="9:10" ht="15.75">
      <c r="I64248" s="192"/>
      <c r="J64248" s="192"/>
    </row>
    <row r="64249" spans="9:10" ht="15.75">
      <c r="I64249" s="192"/>
      <c r="J64249" s="192"/>
    </row>
    <row r="64250" spans="9:10" ht="15.75">
      <c r="I64250" s="192"/>
      <c r="J64250" s="192"/>
    </row>
    <row r="64251" spans="9:10" ht="15.75">
      <c r="I64251" s="192"/>
      <c r="J64251" s="192"/>
    </row>
    <row r="64252" spans="9:10" ht="15.75">
      <c r="I64252" s="192"/>
      <c r="J64252" s="192"/>
    </row>
    <row r="64253" spans="9:10" ht="15.75">
      <c r="I64253" s="192"/>
      <c r="J64253" s="192"/>
    </row>
    <row r="64254" spans="9:10" ht="15.75">
      <c r="I64254" s="192"/>
      <c r="J64254" s="192"/>
    </row>
    <row r="64255" spans="9:10" ht="15.75">
      <c r="I64255" s="192"/>
      <c r="J64255" s="192"/>
    </row>
    <row r="64256" spans="9:10" ht="15.75">
      <c r="I64256" s="192"/>
      <c r="J64256" s="192"/>
    </row>
    <row r="64257" spans="9:10" ht="15.75">
      <c r="I64257" s="192"/>
      <c r="J64257" s="192"/>
    </row>
    <row r="64258" spans="9:10" ht="15.75">
      <c r="I64258" s="192"/>
      <c r="J64258" s="192"/>
    </row>
    <row r="64259" spans="9:10" ht="15.75">
      <c r="I64259" s="192"/>
      <c r="J64259" s="192"/>
    </row>
    <row r="64260" spans="9:10" ht="15.75">
      <c r="I64260" s="192"/>
      <c r="J64260" s="192"/>
    </row>
    <row r="64261" spans="9:10" ht="15.75">
      <c r="I64261" s="192"/>
      <c r="J64261" s="192"/>
    </row>
    <row r="64262" spans="9:10" ht="15.75">
      <c r="I64262" s="192"/>
      <c r="J64262" s="192"/>
    </row>
    <row r="64263" spans="9:10" ht="15.75">
      <c r="I64263" s="192"/>
      <c r="J64263" s="192"/>
    </row>
    <row r="64264" spans="9:10" ht="15.75">
      <c r="I64264" s="192"/>
      <c r="J64264" s="192"/>
    </row>
    <row r="64265" spans="9:10" ht="15.75">
      <c r="I64265" s="192"/>
      <c r="J64265" s="192"/>
    </row>
    <row r="64266" spans="9:10" ht="15.75">
      <c r="I64266" s="192"/>
      <c r="J64266" s="192"/>
    </row>
    <row r="64267" spans="9:10" ht="15.75">
      <c r="I64267" s="192"/>
      <c r="J64267" s="192"/>
    </row>
    <row r="64268" spans="9:10" ht="15.75">
      <c r="I64268" s="192"/>
      <c r="J64268" s="192"/>
    </row>
    <row r="64269" spans="9:10" ht="15.75">
      <c r="I64269" s="192"/>
      <c r="J64269" s="192"/>
    </row>
    <row r="64270" spans="9:10" ht="15.75">
      <c r="I64270" s="192"/>
      <c r="J64270" s="192"/>
    </row>
    <row r="64271" spans="9:10" ht="15.75">
      <c r="I64271" s="192"/>
      <c r="J64271" s="192"/>
    </row>
    <row r="64272" spans="9:10" ht="15.75">
      <c r="I64272" s="192"/>
      <c r="J64272" s="192"/>
    </row>
    <row r="64273" spans="9:10" ht="15.75">
      <c r="I64273" s="192"/>
      <c r="J64273" s="192"/>
    </row>
    <row r="64274" spans="9:10" ht="15.75">
      <c r="I64274" s="192"/>
      <c r="J64274" s="192"/>
    </row>
    <row r="64275" spans="9:10" ht="15.75">
      <c r="I64275" s="192"/>
      <c r="J64275" s="192"/>
    </row>
    <row r="64276" spans="9:10" ht="15.75">
      <c r="I64276" s="192"/>
      <c r="J64276" s="192"/>
    </row>
    <row r="64277" spans="9:10" ht="15.75">
      <c r="I64277" s="192"/>
      <c r="J64277" s="192"/>
    </row>
    <row r="64278" spans="9:10" ht="15.75">
      <c r="I64278" s="192"/>
      <c r="J64278" s="192"/>
    </row>
    <row r="64279" spans="9:10" ht="15.75">
      <c r="I64279" s="192"/>
      <c r="J64279" s="192"/>
    </row>
    <row r="64280" spans="9:10" ht="15.75">
      <c r="I64280" s="192"/>
      <c r="J64280" s="192"/>
    </row>
    <row r="64281" spans="9:10" ht="15.75">
      <c r="I64281" s="192"/>
      <c r="J64281" s="192"/>
    </row>
    <row r="64282" spans="9:10" ht="15.75">
      <c r="I64282" s="192"/>
      <c r="J64282" s="192"/>
    </row>
    <row r="64283" spans="9:10" ht="15.75">
      <c r="I64283" s="192"/>
      <c r="J64283" s="192"/>
    </row>
    <row r="64284" spans="9:10" ht="15.75">
      <c r="I64284" s="192"/>
      <c r="J64284" s="192"/>
    </row>
    <row r="64285" spans="9:10" ht="15.75">
      <c r="I64285" s="192"/>
      <c r="J64285" s="192"/>
    </row>
    <row r="64286" spans="9:10" ht="15.75">
      <c r="I64286" s="192"/>
      <c r="J64286" s="192"/>
    </row>
    <row r="64287" spans="9:10" ht="15.75">
      <c r="I64287" s="192"/>
      <c r="J64287" s="192"/>
    </row>
    <row r="64288" spans="9:10" ht="15.75">
      <c r="I64288" s="192"/>
      <c r="J64288" s="192"/>
    </row>
    <row r="64289" spans="9:10" ht="15.75">
      <c r="I64289" s="192"/>
      <c r="J64289" s="192"/>
    </row>
    <row r="64290" spans="9:10" ht="15.75">
      <c r="I64290" s="192"/>
      <c r="J64290" s="192"/>
    </row>
    <row r="64291" spans="9:10" ht="15.75">
      <c r="I64291" s="192"/>
      <c r="J64291" s="192"/>
    </row>
    <row r="64292" spans="9:10" ht="15.75">
      <c r="I64292" s="192"/>
      <c r="J64292" s="192"/>
    </row>
    <row r="64293" spans="9:10" ht="15.75">
      <c r="I64293" s="192"/>
      <c r="J64293" s="192"/>
    </row>
    <row r="64294" spans="9:10" ht="15.75">
      <c r="I64294" s="192"/>
      <c r="J64294" s="192"/>
    </row>
    <row r="64295" spans="9:10" ht="15.75">
      <c r="I64295" s="192"/>
      <c r="J64295" s="192"/>
    </row>
    <row r="64296" spans="9:10" ht="15.75">
      <c r="I64296" s="192"/>
      <c r="J64296" s="192"/>
    </row>
    <row r="64297" spans="9:10" ht="15.75">
      <c r="I64297" s="192"/>
      <c r="J64297" s="192"/>
    </row>
    <row r="64298" spans="9:10" ht="15.75">
      <c r="I64298" s="192"/>
      <c r="J64298" s="192"/>
    </row>
    <row r="64299" spans="9:10" ht="15.75">
      <c r="I64299" s="192"/>
      <c r="J64299" s="192"/>
    </row>
    <row r="64300" spans="9:10" ht="15.75">
      <c r="I64300" s="192"/>
      <c r="J64300" s="192"/>
    </row>
    <row r="64301" spans="9:10" ht="15.75">
      <c r="I64301" s="192"/>
      <c r="J64301" s="192"/>
    </row>
    <row r="64302" spans="9:10" ht="15.75">
      <c r="I64302" s="192"/>
      <c r="J64302" s="192"/>
    </row>
    <row r="64303" spans="9:10" ht="15.75">
      <c r="I64303" s="192"/>
      <c r="J64303" s="192"/>
    </row>
    <row r="64304" spans="9:10" ht="15.75">
      <c r="I64304" s="192"/>
      <c r="J64304" s="192"/>
    </row>
    <row r="64305" spans="9:10" ht="15.75">
      <c r="I64305" s="192"/>
      <c r="J64305" s="192"/>
    </row>
    <row r="64306" spans="9:10" ht="15.75">
      <c r="I64306" s="192"/>
      <c r="J64306" s="192"/>
    </row>
    <row r="64307" spans="9:10" ht="15.75">
      <c r="I64307" s="192"/>
      <c r="J64307" s="192"/>
    </row>
    <row r="64308" spans="9:10" ht="15.75">
      <c r="I64308" s="192"/>
      <c r="J64308" s="192"/>
    </row>
    <row r="64309" spans="9:10" ht="15.75">
      <c r="I64309" s="192"/>
      <c r="J64309" s="192"/>
    </row>
    <row r="64310" spans="9:10" ht="15.75">
      <c r="I64310" s="192"/>
      <c r="J64310" s="192"/>
    </row>
    <row r="64311" spans="9:10" ht="15.75">
      <c r="I64311" s="192"/>
      <c r="J64311" s="192"/>
    </row>
    <row r="64312" spans="9:10" ht="15.75">
      <c r="I64312" s="192"/>
      <c r="J64312" s="192"/>
    </row>
    <row r="64313" spans="9:10" ht="15.75">
      <c r="I64313" s="192"/>
      <c r="J64313" s="192"/>
    </row>
    <row r="64314" spans="9:10" ht="15.75">
      <c r="I64314" s="192"/>
      <c r="J64314" s="192"/>
    </row>
    <row r="64315" spans="9:10" ht="15.75">
      <c r="I64315" s="192"/>
      <c r="J64315" s="192"/>
    </row>
    <row r="64316" spans="9:10" ht="15.75">
      <c r="I64316" s="192"/>
      <c r="J64316" s="192"/>
    </row>
    <row r="64317" spans="9:10" ht="15.75">
      <c r="I64317" s="192"/>
      <c r="J64317" s="192"/>
    </row>
    <row r="64318" spans="9:10" ht="15.75">
      <c r="I64318" s="192"/>
      <c r="J64318" s="192"/>
    </row>
    <row r="64319" spans="9:10" ht="15.75">
      <c r="I64319" s="192"/>
      <c r="J64319" s="192"/>
    </row>
    <row r="64320" spans="9:10" ht="15.75">
      <c r="I64320" s="192"/>
      <c r="J64320" s="192"/>
    </row>
    <row r="64321" spans="9:10" ht="15.75">
      <c r="I64321" s="192"/>
      <c r="J64321" s="192"/>
    </row>
    <row r="64322" spans="9:10" ht="15.75">
      <c r="I64322" s="192"/>
      <c r="J64322" s="192"/>
    </row>
    <row r="64323" spans="9:10" ht="15.75">
      <c r="I64323" s="192"/>
      <c r="J64323" s="192"/>
    </row>
    <row r="64324" spans="9:10" ht="15.75">
      <c r="I64324" s="192"/>
      <c r="J64324" s="192"/>
    </row>
    <row r="64325" spans="9:10" ht="15.75">
      <c r="I64325" s="192"/>
      <c r="J64325" s="192"/>
    </row>
    <row r="64326" spans="9:10" ht="15.75">
      <c r="I64326" s="192"/>
      <c r="J64326" s="192"/>
    </row>
    <row r="64327" spans="9:10" ht="15.75">
      <c r="I64327" s="192"/>
      <c r="J64327" s="192"/>
    </row>
    <row r="64328" spans="9:10" ht="15.75">
      <c r="I64328" s="192"/>
      <c r="J64328" s="192"/>
    </row>
    <row r="64329" spans="9:10" ht="15.75">
      <c r="I64329" s="192"/>
      <c r="J64329" s="192"/>
    </row>
    <row r="64330" spans="9:10" ht="15.75">
      <c r="I64330" s="192"/>
      <c r="J64330" s="192"/>
    </row>
    <row r="64331" spans="9:10" ht="15.75">
      <c r="I64331" s="192"/>
      <c r="J64331" s="192"/>
    </row>
    <row r="64332" spans="9:10" ht="15.75">
      <c r="I64332" s="192"/>
      <c r="J64332" s="192"/>
    </row>
    <row r="64333" spans="9:10" ht="15.75">
      <c r="I64333" s="192"/>
      <c r="J64333" s="192"/>
    </row>
    <row r="64334" spans="9:10" ht="15.75">
      <c r="I64334" s="192"/>
      <c r="J64334" s="192"/>
    </row>
    <row r="64335" spans="9:10" ht="15.75">
      <c r="I64335" s="192"/>
      <c r="J64335" s="192"/>
    </row>
    <row r="64336" spans="9:10" ht="15.75">
      <c r="I64336" s="192"/>
      <c r="J64336" s="192"/>
    </row>
    <row r="64337" spans="9:10" ht="15.75">
      <c r="I64337" s="192"/>
      <c r="J64337" s="192"/>
    </row>
    <row r="64338" spans="9:10" ht="15.75">
      <c r="I64338" s="192"/>
      <c r="J64338" s="192"/>
    </row>
    <row r="64339" spans="9:10" ht="15.75">
      <c r="I64339" s="192"/>
      <c r="J64339" s="192"/>
    </row>
    <row r="64340" spans="9:10" ht="15.75">
      <c r="I64340" s="192"/>
      <c r="J64340" s="192"/>
    </row>
    <row r="64341" spans="9:10" ht="15.75">
      <c r="I64341" s="192"/>
      <c r="J64341" s="192"/>
    </row>
    <row r="64342" spans="9:10" ht="15.75">
      <c r="I64342" s="192"/>
      <c r="J64342" s="192"/>
    </row>
    <row r="64343" spans="9:10" ht="15.75">
      <c r="I64343" s="192"/>
      <c r="J64343" s="192"/>
    </row>
    <row r="64344" spans="9:10" ht="15.75">
      <c r="I64344" s="192"/>
      <c r="J64344" s="192"/>
    </row>
    <row r="64345" spans="9:10" ht="15.75">
      <c r="I64345" s="192"/>
      <c r="J64345" s="192"/>
    </row>
    <row r="64346" spans="9:10" ht="15.75">
      <c r="I64346" s="192"/>
      <c r="J64346" s="192"/>
    </row>
    <row r="64347" spans="9:10" ht="15.75">
      <c r="I64347" s="192"/>
      <c r="J64347" s="192"/>
    </row>
    <row r="64348" spans="9:10" ht="15.75">
      <c r="I64348" s="192"/>
      <c r="J64348" s="192"/>
    </row>
    <row r="64349" spans="9:10" ht="15.75">
      <c r="I64349" s="192"/>
      <c r="J64349" s="192"/>
    </row>
    <row r="64350" spans="9:10" ht="15.75">
      <c r="I64350" s="192"/>
      <c r="J64350" s="192"/>
    </row>
    <row r="64351" spans="9:10" ht="15.75">
      <c r="I64351" s="192"/>
      <c r="J64351" s="192"/>
    </row>
    <row r="64352" spans="9:10" ht="15.75">
      <c r="I64352" s="192"/>
      <c r="J64352" s="192"/>
    </row>
    <row r="64353" spans="9:10" ht="15.75">
      <c r="I64353" s="192"/>
      <c r="J64353" s="192"/>
    </row>
    <row r="64354" spans="9:10" ht="15.75">
      <c r="I64354" s="192"/>
      <c r="J64354" s="192"/>
    </row>
    <row r="64355" spans="9:10" ht="15.75">
      <c r="I64355" s="192"/>
      <c r="J64355" s="192"/>
    </row>
    <row r="64356" spans="9:10" ht="15.75">
      <c r="I64356" s="192"/>
      <c r="J64356" s="192"/>
    </row>
    <row r="64357" spans="9:10" ht="15.75">
      <c r="I64357" s="192"/>
      <c r="J64357" s="192"/>
    </row>
    <row r="64358" spans="9:10" ht="15.75">
      <c r="I64358" s="192"/>
      <c r="J64358" s="192"/>
    </row>
    <row r="64359" spans="9:10" ht="15.75">
      <c r="I64359" s="192"/>
      <c r="J64359" s="192"/>
    </row>
    <row r="64360" spans="9:10" ht="15.75">
      <c r="I64360" s="192"/>
      <c r="J64360" s="192"/>
    </row>
    <row r="64361" spans="9:10" ht="15.75">
      <c r="I64361" s="192"/>
      <c r="J64361" s="192"/>
    </row>
    <row r="64362" spans="9:10" ht="15.75">
      <c r="I64362" s="192"/>
      <c r="J64362" s="192"/>
    </row>
    <row r="64363" spans="9:10" ht="15.75">
      <c r="I64363" s="192"/>
      <c r="J64363" s="192"/>
    </row>
    <row r="64364" spans="9:10" ht="15.75">
      <c r="I64364" s="192"/>
      <c r="J64364" s="192"/>
    </row>
    <row r="64365" spans="9:10" ht="15.75">
      <c r="I64365" s="192"/>
      <c r="J64365" s="192"/>
    </row>
    <row r="64366" spans="9:10" ht="15.75">
      <c r="I64366" s="192"/>
      <c r="J64366" s="192"/>
    </row>
    <row r="64367" spans="9:10" ht="15.75">
      <c r="I64367" s="192"/>
      <c r="J64367" s="192"/>
    </row>
    <row r="64368" spans="9:10" ht="15.75">
      <c r="I64368" s="192"/>
      <c r="J64368" s="192"/>
    </row>
    <row r="64369" spans="9:10" ht="15.75">
      <c r="I64369" s="192"/>
      <c r="J64369" s="192"/>
    </row>
    <row r="64370" spans="9:10" ht="15.75">
      <c r="I64370" s="192"/>
      <c r="J64370" s="192"/>
    </row>
    <row r="64371" spans="9:10" ht="15.75">
      <c r="I64371" s="192"/>
      <c r="J64371" s="192"/>
    </row>
    <row r="64372" spans="9:10" ht="15.75">
      <c r="I64372" s="192"/>
      <c r="J64372" s="192"/>
    </row>
    <row r="64373" spans="9:10" ht="15.75">
      <c r="I64373" s="192"/>
      <c r="J64373" s="192"/>
    </row>
    <row r="64374" spans="9:10" ht="15.75">
      <c r="I64374" s="192"/>
      <c r="J64374" s="192"/>
    </row>
    <row r="64375" spans="9:10" ht="15.75">
      <c r="I64375" s="192"/>
      <c r="J64375" s="192"/>
    </row>
    <row r="64376" spans="9:10" ht="15.75">
      <c r="I64376" s="192"/>
      <c r="J64376" s="192"/>
    </row>
    <row r="64377" spans="9:10" ht="15.75">
      <c r="I64377" s="192"/>
      <c r="J64377" s="192"/>
    </row>
    <row r="64378" spans="9:10" ht="15.75">
      <c r="I64378" s="192"/>
      <c r="J64378" s="192"/>
    </row>
    <row r="64379" spans="9:10" ht="15.75">
      <c r="I64379" s="192"/>
      <c r="J64379" s="192"/>
    </row>
    <row r="64380" spans="9:10" ht="15.75">
      <c r="I64380" s="192"/>
      <c r="J64380" s="192"/>
    </row>
    <row r="64381" spans="9:10" ht="15.75">
      <c r="I64381" s="192"/>
      <c r="J64381" s="192"/>
    </row>
    <row r="64382" spans="9:10" ht="15.75">
      <c r="I64382" s="192"/>
      <c r="J64382" s="192"/>
    </row>
    <row r="64383" spans="9:10" ht="15.75">
      <c r="I64383" s="192"/>
      <c r="J64383" s="192"/>
    </row>
    <row r="64384" spans="9:10" ht="15.75">
      <c r="I64384" s="192"/>
      <c r="J64384" s="192"/>
    </row>
    <row r="64385" spans="9:10" ht="15.75">
      <c r="I64385" s="192"/>
      <c r="J64385" s="192"/>
    </row>
    <row r="64386" spans="9:10" ht="15.75">
      <c r="I64386" s="192"/>
      <c r="J64386" s="192"/>
    </row>
    <row r="64387" spans="9:10" ht="15.75">
      <c r="I64387" s="192"/>
      <c r="J64387" s="192"/>
    </row>
    <row r="64388" spans="9:10" ht="15.75">
      <c r="I64388" s="192"/>
      <c r="J64388" s="192"/>
    </row>
    <row r="64389" spans="9:10" ht="15.75">
      <c r="I64389" s="192"/>
      <c r="J64389" s="192"/>
    </row>
    <row r="64390" spans="9:10" ht="15.75">
      <c r="I64390" s="192"/>
      <c r="J64390" s="192"/>
    </row>
    <row r="64391" spans="9:10" ht="15.75">
      <c r="I64391" s="192"/>
      <c r="J64391" s="192"/>
    </row>
    <row r="64392" spans="9:10" ht="15.75">
      <c r="I64392" s="192"/>
      <c r="J64392" s="192"/>
    </row>
    <row r="64393" spans="9:10" ht="15.75">
      <c r="I64393" s="192"/>
      <c r="J64393" s="192"/>
    </row>
    <row r="64394" spans="9:10" ht="15.75">
      <c r="I64394" s="192"/>
      <c r="J64394" s="192"/>
    </row>
    <row r="64395" spans="9:10" ht="15.75">
      <c r="I64395" s="192"/>
      <c r="J64395" s="192"/>
    </row>
    <row r="64396" spans="9:10" ht="15.75">
      <c r="I64396" s="192"/>
      <c r="J64396" s="192"/>
    </row>
    <row r="64397" spans="9:10" ht="15.75">
      <c r="I64397" s="192"/>
      <c r="J64397" s="192"/>
    </row>
    <row r="64398" spans="9:10" ht="15.75">
      <c r="I64398" s="192"/>
      <c r="J64398" s="192"/>
    </row>
    <row r="64399" spans="9:10" ht="15.75">
      <c r="I64399" s="192"/>
      <c r="J64399" s="192"/>
    </row>
    <row r="64400" spans="9:10" ht="15.75">
      <c r="I64400" s="192"/>
      <c r="J64400" s="192"/>
    </row>
    <row r="64401" spans="9:10" ht="15.75">
      <c r="I64401" s="192"/>
      <c r="J64401" s="192"/>
    </row>
    <row r="64402" spans="9:10" ht="15.75">
      <c r="I64402" s="192"/>
      <c r="J64402" s="192"/>
    </row>
    <row r="64403" spans="9:10" ht="15.75">
      <c r="I64403" s="192"/>
      <c r="J64403" s="192"/>
    </row>
    <row r="64404" spans="9:10" ht="15.75">
      <c r="I64404" s="192"/>
      <c r="J64404" s="192"/>
    </row>
    <row r="64405" spans="9:10" ht="15.75">
      <c r="I64405" s="192"/>
      <c r="J64405" s="192"/>
    </row>
    <row r="64406" spans="9:10" ht="15.75">
      <c r="I64406" s="192"/>
      <c r="J64406" s="192"/>
    </row>
    <row r="64407" spans="9:10" ht="15.75">
      <c r="I64407" s="192"/>
      <c r="J64407" s="192"/>
    </row>
    <row r="64408" spans="9:10" ht="15.75">
      <c r="I64408" s="192"/>
      <c r="J64408" s="192"/>
    </row>
    <row r="64409" spans="9:10" ht="15.75">
      <c r="I64409" s="192"/>
      <c r="J64409" s="192"/>
    </row>
    <row r="64410" spans="9:10" ht="15.75">
      <c r="I64410" s="192"/>
      <c r="J64410" s="192"/>
    </row>
    <row r="64411" spans="9:10" ht="15.75">
      <c r="I64411" s="192"/>
      <c r="J64411" s="192"/>
    </row>
    <row r="64412" spans="9:10" ht="15.75">
      <c r="I64412" s="192"/>
      <c r="J64412" s="192"/>
    </row>
    <row r="64413" spans="9:10" ht="15.75">
      <c r="I64413" s="192"/>
      <c r="J64413" s="192"/>
    </row>
    <row r="64414" spans="9:10" ht="15.75">
      <c r="I64414" s="192"/>
      <c r="J64414" s="192"/>
    </row>
    <row r="64415" spans="9:10" ht="15.75">
      <c r="I64415" s="192"/>
      <c r="J64415" s="192"/>
    </row>
    <row r="64416" spans="9:10" ht="15.75">
      <c r="I64416" s="192"/>
      <c r="J64416" s="192"/>
    </row>
    <row r="64417" spans="9:10" ht="15.75">
      <c r="I64417" s="192"/>
      <c r="J64417" s="192"/>
    </row>
    <row r="64418" spans="9:10" ht="15.75">
      <c r="I64418" s="192"/>
      <c r="J64418" s="192"/>
    </row>
    <row r="64419" spans="9:10" ht="15.75">
      <c r="I64419" s="192"/>
      <c r="J64419" s="192"/>
    </row>
    <row r="64420" spans="9:10" ht="15.75">
      <c r="I64420" s="192"/>
      <c r="J64420" s="192"/>
    </row>
    <row r="64421" spans="9:10" ht="15.75">
      <c r="I64421" s="192"/>
      <c r="J64421" s="192"/>
    </row>
    <row r="64422" spans="9:10" ht="15.75">
      <c r="I64422" s="192"/>
      <c r="J64422" s="192"/>
    </row>
    <row r="64423" spans="9:10" ht="15.75">
      <c r="I64423" s="192"/>
      <c r="J64423" s="192"/>
    </row>
    <row r="64424" spans="9:10" ht="15.75">
      <c r="I64424" s="192"/>
      <c r="J64424" s="192"/>
    </row>
    <row r="64425" spans="9:10" ht="15.75">
      <c r="I64425" s="192"/>
      <c r="J64425" s="192"/>
    </row>
    <row r="64426" spans="9:10" ht="15.75">
      <c r="I64426" s="192"/>
      <c r="J64426" s="192"/>
    </row>
    <row r="64427" spans="9:10" ht="15.75">
      <c r="I64427" s="192"/>
      <c r="J64427" s="192"/>
    </row>
    <row r="64428" spans="9:10" ht="15.75">
      <c r="I64428" s="192"/>
      <c r="J64428" s="192"/>
    </row>
    <row r="64429" spans="9:10" ht="15.75">
      <c r="I64429" s="192"/>
      <c r="J64429" s="192"/>
    </row>
    <row r="64430" spans="9:10" ht="15.75">
      <c r="I64430" s="192"/>
      <c r="J64430" s="192"/>
    </row>
    <row r="64431" spans="9:10" ht="15.75">
      <c r="I64431" s="192"/>
      <c r="J64431" s="192"/>
    </row>
    <row r="64432" spans="9:10" ht="15.75">
      <c r="I64432" s="192"/>
      <c r="J64432" s="192"/>
    </row>
    <row r="64433" spans="9:10" ht="15.75">
      <c r="I64433" s="192"/>
      <c r="J64433" s="192"/>
    </row>
    <row r="64434" spans="9:10" ht="15.75">
      <c r="I64434" s="192"/>
      <c r="J64434" s="192"/>
    </row>
    <row r="64435" spans="9:10" ht="15.75">
      <c r="I64435" s="192"/>
      <c r="J64435" s="192"/>
    </row>
    <row r="64436" spans="9:10" ht="15.75">
      <c r="I64436" s="192"/>
      <c r="J64436" s="192"/>
    </row>
    <row r="64437" spans="9:10" ht="15.75">
      <c r="I64437" s="192"/>
      <c r="J64437" s="192"/>
    </row>
    <row r="64438" spans="9:10" ht="15.75">
      <c r="I64438" s="192"/>
      <c r="J64438" s="192"/>
    </row>
    <row r="64439" spans="9:10" ht="15.75">
      <c r="I64439" s="192"/>
      <c r="J64439" s="192"/>
    </row>
    <row r="64440" spans="9:10" ht="15.75">
      <c r="I64440" s="192"/>
      <c r="J64440" s="192"/>
    </row>
    <row r="64441" spans="9:10" ht="15.75">
      <c r="I64441" s="192"/>
      <c r="J64441" s="192"/>
    </row>
    <row r="64442" spans="9:10" ht="15.75">
      <c r="I64442" s="192"/>
      <c r="J64442" s="192"/>
    </row>
    <row r="64443" spans="9:10" ht="15.75">
      <c r="I64443" s="192"/>
      <c r="J64443" s="192"/>
    </row>
    <row r="64444" spans="9:10" ht="15.75">
      <c r="I64444" s="192"/>
      <c r="J64444" s="192"/>
    </row>
    <row r="64445" spans="9:10" ht="15.75">
      <c r="I64445" s="192"/>
      <c r="J64445" s="192"/>
    </row>
    <row r="64446" spans="9:10" ht="15.75">
      <c r="I64446" s="192"/>
      <c r="J64446" s="192"/>
    </row>
    <row r="64447" spans="9:10" ht="15.75">
      <c r="I64447" s="192"/>
      <c r="J64447" s="192"/>
    </row>
    <row r="64448" spans="9:10" ht="15.75">
      <c r="I64448" s="192"/>
      <c r="J64448" s="192"/>
    </row>
    <row r="64449" spans="9:10" ht="15.75">
      <c r="I64449" s="192"/>
      <c r="J64449" s="192"/>
    </row>
    <row r="64450" spans="9:10" ht="15.75">
      <c r="I64450" s="192"/>
      <c r="J64450" s="192"/>
    </row>
    <row r="64451" spans="9:10" ht="15.75">
      <c r="I64451" s="192"/>
      <c r="J64451" s="192"/>
    </row>
    <row r="64452" spans="9:10" ht="15.75">
      <c r="I64452" s="192"/>
      <c r="J64452" s="192"/>
    </row>
    <row r="64453" spans="9:10" ht="15.75">
      <c r="I64453" s="192"/>
      <c r="J64453" s="192"/>
    </row>
    <row r="64454" spans="9:10" ht="15.75">
      <c r="I64454" s="192"/>
      <c r="J64454" s="192"/>
    </row>
    <row r="64455" spans="9:10" ht="15.75">
      <c r="I64455" s="192"/>
      <c r="J64455" s="192"/>
    </row>
    <row r="64456" spans="9:10" ht="15.75">
      <c r="I64456" s="192"/>
      <c r="J64456" s="192"/>
    </row>
    <row r="64457" spans="9:10" ht="15.75">
      <c r="I64457" s="192"/>
      <c r="J64457" s="192"/>
    </row>
    <row r="64458" spans="9:10" ht="15.75">
      <c r="I64458" s="192"/>
      <c r="J64458" s="192"/>
    </row>
    <row r="64459" spans="9:10" ht="15.75">
      <c r="I64459" s="192"/>
      <c r="J64459" s="192"/>
    </row>
    <row r="64460" spans="9:10" ht="15.75">
      <c r="I64460" s="192"/>
      <c r="J64460" s="192"/>
    </row>
    <row r="64461" spans="9:10" ht="15.75">
      <c r="I64461" s="192"/>
      <c r="J64461" s="192"/>
    </row>
    <row r="64462" spans="9:10" ht="15.75">
      <c r="I64462" s="192"/>
      <c r="J64462" s="192"/>
    </row>
    <row r="64463" spans="9:10" ht="15.75">
      <c r="I64463" s="192"/>
      <c r="J64463" s="192"/>
    </row>
    <row r="64464" spans="9:10" ht="15.75">
      <c r="I64464" s="192"/>
      <c r="J64464" s="192"/>
    </row>
    <row r="64465" spans="9:10" ht="15.75">
      <c r="I64465" s="192"/>
      <c r="J64465" s="192"/>
    </row>
    <row r="64466" spans="9:10" ht="15.75">
      <c r="I64466" s="192"/>
      <c r="J64466" s="192"/>
    </row>
    <row r="64467" spans="9:10" ht="15.75">
      <c r="I64467" s="192"/>
      <c r="J64467" s="192"/>
    </row>
    <row r="64468" spans="9:10" ht="15.75">
      <c r="I64468" s="192"/>
      <c r="J64468" s="192"/>
    </row>
    <row r="64469" spans="9:10" ht="15.75">
      <c r="I64469" s="192"/>
      <c r="J64469" s="192"/>
    </row>
    <row r="64470" spans="9:10" ht="15.75">
      <c r="I64470" s="192"/>
      <c r="J64470" s="192"/>
    </row>
    <row r="64471" spans="9:10" ht="15.75">
      <c r="I64471" s="192"/>
      <c r="J64471" s="192"/>
    </row>
    <row r="64472" spans="9:10" ht="15.75">
      <c r="I64472" s="192"/>
      <c r="J64472" s="192"/>
    </row>
    <row r="64473" spans="9:10" ht="15.75">
      <c r="I64473" s="192"/>
      <c r="J64473" s="192"/>
    </row>
    <row r="64474" spans="9:10" ht="15.75">
      <c r="I64474" s="192"/>
      <c r="J64474" s="192"/>
    </row>
    <row r="64475" spans="9:10" ht="15.75">
      <c r="I64475" s="192"/>
      <c r="J64475" s="192"/>
    </row>
    <row r="64476" spans="9:10" ht="15.75">
      <c r="I64476" s="192"/>
      <c r="J64476" s="192"/>
    </row>
    <row r="64477" spans="9:10" ht="15.75">
      <c r="I64477" s="192"/>
      <c r="J64477" s="192"/>
    </row>
    <row r="64478" spans="9:10" ht="15.75">
      <c r="I64478" s="192"/>
      <c r="J64478" s="192"/>
    </row>
    <row r="64479" spans="9:10" ht="15.75">
      <c r="I64479" s="192"/>
      <c r="J64479" s="192"/>
    </row>
    <row r="64480" spans="9:10" ht="15.75">
      <c r="I64480" s="192"/>
      <c r="J64480" s="192"/>
    </row>
    <row r="64481" spans="9:10" ht="15.75">
      <c r="I64481" s="192"/>
      <c r="J64481" s="192"/>
    </row>
    <row r="64482" spans="9:10" ht="15.75">
      <c r="I64482" s="192"/>
      <c r="J64482" s="192"/>
    </row>
    <row r="64483" spans="9:10" ht="15.75">
      <c r="I64483" s="192"/>
      <c r="J64483" s="192"/>
    </row>
    <row r="64484" spans="9:10" ht="15.75">
      <c r="I64484" s="192"/>
      <c r="J64484" s="192"/>
    </row>
    <row r="64485" spans="9:10" ht="15.75">
      <c r="I64485" s="192"/>
      <c r="J64485" s="192"/>
    </row>
    <row r="64486" spans="9:10" ht="15.75">
      <c r="I64486" s="192"/>
      <c r="J64486" s="192"/>
    </row>
    <row r="64487" spans="9:10" ht="15.75">
      <c r="I64487" s="192"/>
      <c r="J64487" s="192"/>
    </row>
    <row r="64488" spans="9:10" ht="15.75">
      <c r="I64488" s="192"/>
      <c r="J64488" s="192"/>
    </row>
    <row r="64489" spans="9:10" ht="15.75">
      <c r="I64489" s="192"/>
      <c r="J64489" s="192"/>
    </row>
    <row r="64490" spans="9:10" ht="15.75">
      <c r="I64490" s="192"/>
      <c r="J64490" s="192"/>
    </row>
    <row r="64491" spans="9:10" ht="15.75">
      <c r="I64491" s="192"/>
      <c r="J64491" s="192"/>
    </row>
    <row r="64492" spans="9:10" ht="15.75">
      <c r="I64492" s="192"/>
      <c r="J64492" s="192"/>
    </row>
    <row r="64493" spans="9:10" ht="15.75">
      <c r="I64493" s="192"/>
      <c r="J64493" s="192"/>
    </row>
    <row r="64494" spans="9:10" ht="15.75">
      <c r="I64494" s="192"/>
      <c r="J64494" s="192"/>
    </row>
    <row r="64495" spans="9:10" ht="15.75">
      <c r="I64495" s="192"/>
      <c r="J64495" s="192"/>
    </row>
    <row r="64496" spans="9:10" ht="15.75">
      <c r="I64496" s="192"/>
      <c r="J64496" s="192"/>
    </row>
    <row r="64497" spans="9:10" ht="15.75">
      <c r="I64497" s="192"/>
      <c r="J64497" s="192"/>
    </row>
    <row r="64498" spans="9:10" ht="15.75">
      <c r="I64498" s="192"/>
      <c r="J64498" s="192"/>
    </row>
    <row r="64499" spans="9:10" ht="15.75">
      <c r="I64499" s="192"/>
      <c r="J64499" s="192"/>
    </row>
    <row r="64500" spans="9:10" ht="15.75">
      <c r="I64500" s="192"/>
      <c r="J64500" s="192"/>
    </row>
    <row r="64501" spans="9:10" ht="15.75">
      <c r="I64501" s="192"/>
      <c r="J64501" s="192"/>
    </row>
    <row r="64502" spans="9:10" ht="15.75">
      <c r="I64502" s="192"/>
      <c r="J64502" s="192"/>
    </row>
    <row r="64503" spans="9:10" ht="15.75">
      <c r="I64503" s="192"/>
      <c r="J64503" s="192"/>
    </row>
    <row r="64504" spans="9:10" ht="15.75">
      <c r="I64504" s="192"/>
      <c r="J64504" s="192"/>
    </row>
    <row r="64505" spans="9:10" ht="15.75">
      <c r="I64505" s="192"/>
      <c r="J64505" s="192"/>
    </row>
    <row r="64506" spans="9:10" ht="15.75">
      <c r="I64506" s="192"/>
      <c r="J64506" s="192"/>
    </row>
    <row r="64507" spans="9:10" ht="15.75">
      <c r="I64507" s="192"/>
      <c r="J64507" s="192"/>
    </row>
    <row r="64508" spans="9:10" ht="15.75">
      <c r="I64508" s="192"/>
      <c r="J64508" s="192"/>
    </row>
    <row r="64509" spans="9:10" ht="15.75">
      <c r="I64509" s="192"/>
      <c r="J64509" s="192"/>
    </row>
    <row r="64510" spans="9:10" ht="15.75">
      <c r="I64510" s="192"/>
      <c r="J64510" s="192"/>
    </row>
    <row r="64511" spans="9:10" ht="15.75">
      <c r="I64511" s="192"/>
      <c r="J64511" s="192"/>
    </row>
    <row r="64512" spans="9:10" ht="15.75">
      <c r="I64512" s="192"/>
      <c r="J64512" s="192"/>
    </row>
    <row r="64513" spans="9:10" ht="15.75">
      <c r="I64513" s="192"/>
      <c r="J64513" s="192"/>
    </row>
    <row r="64514" spans="9:10" ht="15.75">
      <c r="I64514" s="192"/>
      <c r="J64514" s="192"/>
    </row>
    <row r="64515" spans="9:10" ht="15.75">
      <c r="I64515" s="192"/>
      <c r="J64515" s="192"/>
    </row>
    <row r="64516" spans="9:10" ht="15.75">
      <c r="I64516" s="192"/>
      <c r="J64516" s="192"/>
    </row>
    <row r="64517" spans="9:10" ht="15.75">
      <c r="I64517" s="192"/>
      <c r="J64517" s="192"/>
    </row>
    <row r="64518" spans="9:10" ht="15.75">
      <c r="I64518" s="192"/>
      <c r="J64518" s="192"/>
    </row>
    <row r="64519" spans="9:10" ht="15.75">
      <c r="I64519" s="192"/>
      <c r="J64519" s="192"/>
    </row>
    <row r="64520" spans="9:10" ht="15.75">
      <c r="I64520" s="192"/>
      <c r="J64520" s="192"/>
    </row>
    <row r="64521" spans="9:10" ht="15.75">
      <c r="I64521" s="192"/>
      <c r="J64521" s="192"/>
    </row>
    <row r="64522" spans="9:10" ht="15.75">
      <c r="I64522" s="192"/>
      <c r="J64522" s="192"/>
    </row>
    <row r="64523" spans="9:10" ht="15.75">
      <c r="I64523" s="192"/>
      <c r="J64523" s="192"/>
    </row>
    <row r="64524" spans="9:10" ht="15.75">
      <c r="I64524" s="192"/>
      <c r="J64524" s="192"/>
    </row>
    <row r="64525" spans="9:10" ht="15.75">
      <c r="I64525" s="192"/>
      <c r="J64525" s="192"/>
    </row>
    <row r="64526" spans="9:10" ht="15.75">
      <c r="I64526" s="192"/>
      <c r="J64526" s="192"/>
    </row>
    <row r="64527" spans="9:10" ht="15.75">
      <c r="I64527" s="192"/>
      <c r="J64527" s="192"/>
    </row>
    <row r="64528" spans="9:10" ht="15.75">
      <c r="I64528" s="192"/>
      <c r="J64528" s="192"/>
    </row>
    <row r="64529" spans="9:10" ht="15.75">
      <c r="I64529" s="192"/>
      <c r="J64529" s="192"/>
    </row>
    <row r="64530" spans="9:10" ht="15.75">
      <c r="I64530" s="192"/>
      <c r="J64530" s="192"/>
    </row>
    <row r="64531" spans="9:10" ht="15.75">
      <c r="I64531" s="192"/>
      <c r="J64531" s="192"/>
    </row>
    <row r="64532" spans="9:10" ht="15.75">
      <c r="I64532" s="192"/>
      <c r="J64532" s="192"/>
    </row>
    <row r="64533" spans="9:10" ht="15.75">
      <c r="I64533" s="192"/>
      <c r="J64533" s="192"/>
    </row>
    <row r="64534" spans="9:10" ht="15.75">
      <c r="I64534" s="192"/>
      <c r="J64534" s="192"/>
    </row>
    <row r="64535" spans="9:10" ht="15.75">
      <c r="I64535" s="192"/>
      <c r="J64535" s="192"/>
    </row>
    <row r="64536" spans="9:10" ht="15.75">
      <c r="I64536" s="192"/>
      <c r="J64536" s="192"/>
    </row>
    <row r="64537" spans="9:10" ht="15.75">
      <c r="I64537" s="192"/>
      <c r="J64537" s="192"/>
    </row>
    <row r="64538" spans="9:10" ht="15.75">
      <c r="I64538" s="192"/>
      <c r="J64538" s="192"/>
    </row>
    <row r="64539" spans="9:10" ht="15.75">
      <c r="I64539" s="192"/>
      <c r="J64539" s="192"/>
    </row>
    <row r="64540" spans="9:10" ht="15.75">
      <c r="I64540" s="192"/>
      <c r="J64540" s="192"/>
    </row>
    <row r="64541" spans="9:10" ht="15.75">
      <c r="I64541" s="192"/>
      <c r="J64541" s="192"/>
    </row>
    <row r="64542" spans="9:10" ht="15.75">
      <c r="I64542" s="192"/>
      <c r="J64542" s="192"/>
    </row>
    <row r="64543" spans="9:10" ht="15.75">
      <c r="I64543" s="192"/>
      <c r="J64543" s="192"/>
    </row>
    <row r="64544" spans="9:10" ht="15.75">
      <c r="I64544" s="192"/>
      <c r="J64544" s="192"/>
    </row>
    <row r="64545" spans="9:10" ht="15.75">
      <c r="I64545" s="192"/>
      <c r="J64545" s="192"/>
    </row>
    <row r="64546" spans="9:10" ht="15.75">
      <c r="I64546" s="192"/>
      <c r="J64546" s="192"/>
    </row>
    <row r="64547" spans="9:10" ht="15.75">
      <c r="I64547" s="192"/>
      <c r="J64547" s="192"/>
    </row>
    <row r="64548" spans="9:10" ht="15.75">
      <c r="I64548" s="192"/>
      <c r="J64548" s="192"/>
    </row>
    <row r="64549" spans="9:10" ht="15.75">
      <c r="I64549" s="192"/>
      <c r="J64549" s="192"/>
    </row>
    <row r="64550" spans="9:10" ht="15.75">
      <c r="I64550" s="192"/>
      <c r="J64550" s="192"/>
    </row>
    <row r="64551" spans="9:10" ht="15.75">
      <c r="I64551" s="192"/>
      <c r="J64551" s="192"/>
    </row>
    <row r="64552" spans="9:10" ht="15.75">
      <c r="I64552" s="192"/>
      <c r="J64552" s="192"/>
    </row>
    <row r="64553" spans="9:10" ht="15.75">
      <c r="I64553" s="192"/>
      <c r="J64553" s="192"/>
    </row>
    <row r="64554" spans="9:10" ht="15.75">
      <c r="I64554" s="192"/>
      <c r="J64554" s="192"/>
    </row>
    <row r="64555" spans="9:10" ht="15.75">
      <c r="I64555" s="192"/>
      <c r="J64555" s="192"/>
    </row>
    <row r="64556" spans="9:10" ht="15.75">
      <c r="I64556" s="192"/>
      <c r="J64556" s="192"/>
    </row>
    <row r="64557" spans="9:10" ht="15.75">
      <c r="I64557" s="192"/>
      <c r="J64557" s="192"/>
    </row>
    <row r="64558" spans="9:10" ht="15.75">
      <c r="I64558" s="192"/>
      <c r="J64558" s="192"/>
    </row>
    <row r="64559" spans="9:10" ht="15.75">
      <c r="I64559" s="192"/>
      <c r="J64559" s="192"/>
    </row>
    <row r="64560" spans="9:10" ht="15.75">
      <c r="I64560" s="192"/>
      <c r="J64560" s="192"/>
    </row>
    <row r="64561" spans="9:10" ht="15.75">
      <c r="I64561" s="192"/>
      <c r="J64561" s="192"/>
    </row>
    <row r="64562" spans="9:10" ht="15.75">
      <c r="I64562" s="192"/>
      <c r="J64562" s="192"/>
    </row>
    <row r="64563" spans="9:10" ht="15.75">
      <c r="I64563" s="192"/>
      <c r="J64563" s="192"/>
    </row>
    <row r="64564" spans="9:10" ht="15.75">
      <c r="I64564" s="192"/>
      <c r="J64564" s="192"/>
    </row>
    <row r="64565" spans="9:10" ht="15.75">
      <c r="I64565" s="192"/>
      <c r="J64565" s="192"/>
    </row>
    <row r="64566" spans="9:10" ht="15.75">
      <c r="I64566" s="192"/>
      <c r="J64566" s="192"/>
    </row>
    <row r="64567" spans="9:10" ht="15.75">
      <c r="I64567" s="192"/>
      <c r="J64567" s="192"/>
    </row>
    <row r="64568" spans="9:10" ht="15.75">
      <c r="I64568" s="192"/>
      <c r="J64568" s="192"/>
    </row>
    <row r="64569" spans="9:10" ht="15.75">
      <c r="I64569" s="192"/>
      <c r="J64569" s="192"/>
    </row>
    <row r="64570" spans="9:10" ht="15.75">
      <c r="I64570" s="192"/>
      <c r="J64570" s="192"/>
    </row>
    <row r="64571" spans="9:10" ht="15.75">
      <c r="I64571" s="192"/>
      <c r="J64571" s="192"/>
    </row>
    <row r="64572" spans="9:10" ht="15.75">
      <c r="I64572" s="192"/>
      <c r="J64572" s="192"/>
    </row>
    <row r="64573" spans="9:10" ht="15.75">
      <c r="I64573" s="192"/>
      <c r="J64573" s="192"/>
    </row>
    <row r="64574" spans="9:10" ht="15.75">
      <c r="I64574" s="192"/>
      <c r="J64574" s="192"/>
    </row>
    <row r="64575" spans="9:10" ht="15.75">
      <c r="I64575" s="192"/>
      <c r="J64575" s="192"/>
    </row>
    <row r="64576" spans="9:10" ht="15.75">
      <c r="I64576" s="192"/>
      <c r="J64576" s="192"/>
    </row>
    <row r="64577" spans="9:10" ht="15.75">
      <c r="I64577" s="192"/>
      <c r="J64577" s="192"/>
    </row>
    <row r="64578" spans="9:10" ht="15.75">
      <c r="I64578" s="192"/>
      <c r="J64578" s="192"/>
    </row>
    <row r="64579" spans="9:10" ht="15.75">
      <c r="I64579" s="192"/>
      <c r="J64579" s="192"/>
    </row>
    <row r="64580" spans="9:10" ht="15.75">
      <c r="I64580" s="192"/>
      <c r="J64580" s="192"/>
    </row>
    <row r="64581" spans="9:10" ht="15.75">
      <c r="I64581" s="192"/>
      <c r="J64581" s="192"/>
    </row>
    <row r="64582" spans="9:10" ht="15.75">
      <c r="I64582" s="192"/>
      <c r="J64582" s="192"/>
    </row>
    <row r="64583" spans="9:10" ht="15.75">
      <c r="I64583" s="192"/>
      <c r="J64583" s="192"/>
    </row>
    <row r="64584" spans="9:10" ht="15.75">
      <c r="I64584" s="192"/>
      <c r="J64584" s="192"/>
    </row>
    <row r="64585" spans="9:10" ht="15.75">
      <c r="I64585" s="192"/>
      <c r="J64585" s="192"/>
    </row>
    <row r="64586" spans="9:10" ht="15.75">
      <c r="I64586" s="192"/>
      <c r="J64586" s="192"/>
    </row>
    <row r="64587" spans="9:10" ht="15.75">
      <c r="I64587" s="192"/>
      <c r="J64587" s="192"/>
    </row>
    <row r="64588" spans="9:10" ht="15.75">
      <c r="I64588" s="192"/>
      <c r="J64588" s="192"/>
    </row>
    <row r="64589" spans="9:10" ht="15.75">
      <c r="I64589" s="192"/>
      <c r="J64589" s="192"/>
    </row>
    <row r="64590" spans="9:10" ht="15.75">
      <c r="I64590" s="192"/>
      <c r="J64590" s="192"/>
    </row>
    <row r="64591" spans="9:10" ht="15.75">
      <c r="I64591" s="192"/>
      <c r="J64591" s="192"/>
    </row>
    <row r="64592" spans="9:10" ht="15.75">
      <c r="I64592" s="192"/>
      <c r="J64592" s="192"/>
    </row>
    <row r="64593" spans="9:10" ht="15.75">
      <c r="I64593" s="192"/>
      <c r="J64593" s="192"/>
    </row>
    <row r="64594" spans="9:10" ht="15.75">
      <c r="I64594" s="192"/>
      <c r="J64594" s="192"/>
    </row>
    <row r="64595" spans="9:10" ht="15.75">
      <c r="I64595" s="192"/>
      <c r="J64595" s="192"/>
    </row>
    <row r="64596" spans="9:10" ht="15.75">
      <c r="I64596" s="192"/>
      <c r="J64596" s="192"/>
    </row>
    <row r="64597" spans="9:10" ht="15.75">
      <c r="I64597" s="192"/>
      <c r="J64597" s="192"/>
    </row>
    <row r="64598" spans="9:10" ht="15.75">
      <c r="I64598" s="192"/>
      <c r="J64598" s="192"/>
    </row>
    <row r="64599" spans="9:10" ht="15.75">
      <c r="I64599" s="192"/>
      <c r="J64599" s="192"/>
    </row>
    <row r="64600" spans="9:10" ht="15.75">
      <c r="I64600" s="192"/>
      <c r="J64600" s="192"/>
    </row>
    <row r="64601" spans="9:10" ht="15.75">
      <c r="I64601" s="192"/>
      <c r="J64601" s="192"/>
    </row>
    <row r="64602" spans="9:10" ht="15.75">
      <c r="I64602" s="192"/>
      <c r="J64602" s="192"/>
    </row>
    <row r="64603" spans="9:10" ht="15.75">
      <c r="I64603" s="192"/>
      <c r="J64603" s="192"/>
    </row>
    <row r="64604" spans="9:10" ht="15.75">
      <c r="I64604" s="192"/>
      <c r="J64604" s="192"/>
    </row>
    <row r="64605" spans="9:10" ht="15.75">
      <c r="I64605" s="192"/>
      <c r="J64605" s="192"/>
    </row>
    <row r="64606" spans="9:10" ht="15.75">
      <c r="I64606" s="192"/>
      <c r="J64606" s="192"/>
    </row>
    <row r="64607" spans="9:10" ht="15.75">
      <c r="I64607" s="192"/>
      <c r="J64607" s="192"/>
    </row>
    <row r="64608" spans="9:10" ht="15.75">
      <c r="I64608" s="192"/>
      <c r="J64608" s="192"/>
    </row>
    <row r="64609" spans="9:10" ht="15.75">
      <c r="I64609" s="192"/>
      <c r="J64609" s="192"/>
    </row>
    <row r="64610" spans="9:10" ht="15.75">
      <c r="I64610" s="192"/>
      <c r="J64610" s="192"/>
    </row>
    <row r="64611" spans="9:10" ht="15.75">
      <c r="I64611" s="192"/>
      <c r="J64611" s="192"/>
    </row>
    <row r="64612" spans="9:10" ht="15.75">
      <c r="I64612" s="192"/>
      <c r="J64612" s="192"/>
    </row>
    <row r="64613" spans="9:10" ht="15.75">
      <c r="I64613" s="192"/>
      <c r="J64613" s="192"/>
    </row>
    <row r="64614" spans="9:10" ht="15.75">
      <c r="I64614" s="192"/>
      <c r="J64614" s="192"/>
    </row>
    <row r="64615" spans="9:10" ht="15.75">
      <c r="I64615" s="192"/>
      <c r="J64615" s="192"/>
    </row>
    <row r="64616" spans="9:10" ht="15.75">
      <c r="I64616" s="192"/>
      <c r="J64616" s="192"/>
    </row>
    <row r="64617" spans="9:10" ht="15.75">
      <c r="I64617" s="192"/>
      <c r="J64617" s="192"/>
    </row>
    <row r="64618" spans="9:10" ht="15.75">
      <c r="I64618" s="192"/>
      <c r="J64618" s="192"/>
    </row>
    <row r="64619" spans="9:10" ht="15.75">
      <c r="I64619" s="192"/>
      <c r="J64619" s="192"/>
    </row>
    <row r="64620" spans="9:10" ht="15.75">
      <c r="I64620" s="192"/>
      <c r="J64620" s="192"/>
    </row>
    <row r="64621" spans="9:10" ht="15.75">
      <c r="I64621" s="192"/>
      <c r="J64621" s="192"/>
    </row>
    <row r="64622" spans="9:10" ht="15.75">
      <c r="I64622" s="192"/>
      <c r="J64622" s="192"/>
    </row>
    <row r="64623" spans="9:10" ht="15.75">
      <c r="I64623" s="192"/>
      <c r="J64623" s="192"/>
    </row>
    <row r="64624" spans="9:10" ht="15.75">
      <c r="I64624" s="192"/>
      <c r="J64624" s="192"/>
    </row>
    <row r="64625" spans="9:10" ht="15.75">
      <c r="I64625" s="192"/>
      <c r="J64625" s="192"/>
    </row>
    <row r="64626" spans="9:10" ht="15.75">
      <c r="I64626" s="192"/>
      <c r="J64626" s="192"/>
    </row>
    <row r="64627" spans="9:10" ht="15.75">
      <c r="I64627" s="192"/>
      <c r="J64627" s="192"/>
    </row>
    <row r="64628" spans="9:10" ht="15.75">
      <c r="I64628" s="192"/>
      <c r="J64628" s="192"/>
    </row>
    <row r="64629" spans="9:10" ht="15.75">
      <c r="I64629" s="192"/>
      <c r="J64629" s="192"/>
    </row>
    <row r="64630" spans="9:10" ht="15.75">
      <c r="I64630" s="192"/>
      <c r="J64630" s="192"/>
    </row>
    <row r="64631" spans="9:10" ht="15.75">
      <c r="I64631" s="192"/>
      <c r="J64631" s="192"/>
    </row>
    <row r="64632" spans="9:10" ht="15.75">
      <c r="I64632" s="192"/>
      <c r="J64632" s="192"/>
    </row>
    <row r="64633" spans="9:10" ht="15.75">
      <c r="I64633" s="192"/>
      <c r="J64633" s="192"/>
    </row>
    <row r="64634" spans="9:10" ht="15.75">
      <c r="I64634" s="192"/>
      <c r="J64634" s="192"/>
    </row>
    <row r="64635" spans="9:10" ht="15.75">
      <c r="I64635" s="192"/>
      <c r="J64635" s="192"/>
    </row>
    <row r="64636" spans="9:10" ht="15.75">
      <c r="I64636" s="192"/>
      <c r="J64636" s="192"/>
    </row>
    <row r="64637" spans="9:10" ht="15.75">
      <c r="I64637" s="192"/>
      <c r="J64637" s="192"/>
    </row>
    <row r="64638" spans="9:10" ht="15.75">
      <c r="I64638" s="192"/>
      <c r="J64638" s="192"/>
    </row>
    <row r="64639" spans="9:10" ht="15.75">
      <c r="I64639" s="192"/>
      <c r="J64639" s="192"/>
    </row>
    <row r="64640" spans="9:10" ht="15.75">
      <c r="I64640" s="192"/>
      <c r="J64640" s="192"/>
    </row>
    <row r="64641" spans="9:10" ht="15.75">
      <c r="I64641" s="192"/>
      <c r="J64641" s="192"/>
    </row>
    <row r="64642" spans="9:10" ht="15.75">
      <c r="I64642" s="192"/>
      <c r="J64642" s="192"/>
    </row>
    <row r="64643" spans="9:10" ht="15.75">
      <c r="I64643" s="192"/>
      <c r="J64643" s="192"/>
    </row>
    <row r="64644" spans="9:10" ht="15.75">
      <c r="I64644" s="192"/>
      <c r="J64644" s="192"/>
    </row>
    <row r="64645" spans="9:10" ht="15.75">
      <c r="I64645" s="192"/>
      <c r="J64645" s="192"/>
    </row>
    <row r="64646" spans="9:10" ht="15.75">
      <c r="I64646" s="192"/>
      <c r="J64646" s="192"/>
    </row>
    <row r="64647" spans="9:10" ht="15.75">
      <c r="I64647" s="192"/>
      <c r="J64647" s="192"/>
    </row>
    <row r="64648" spans="9:10" ht="15.75">
      <c r="I64648" s="192"/>
      <c r="J64648" s="192"/>
    </row>
    <row r="64649" spans="9:10" ht="15.75">
      <c r="I64649" s="192"/>
      <c r="J64649" s="192"/>
    </row>
    <row r="64650" spans="9:10" ht="15.75">
      <c r="I64650" s="192"/>
      <c r="J64650" s="192"/>
    </row>
    <row r="64651" spans="9:10" ht="15.75">
      <c r="I64651" s="192"/>
      <c r="J64651" s="192"/>
    </row>
    <row r="64652" spans="9:10" ht="15.75">
      <c r="I64652" s="192"/>
      <c r="J64652" s="192"/>
    </row>
    <row r="64653" spans="9:10" ht="15.75">
      <c r="I64653" s="192"/>
      <c r="J64653" s="192"/>
    </row>
    <row r="64654" spans="9:10" ht="15.75">
      <c r="I64654" s="192"/>
      <c r="J64654" s="192"/>
    </row>
    <row r="64655" spans="9:10" ht="15.75">
      <c r="I64655" s="192"/>
      <c r="J64655" s="192"/>
    </row>
    <row r="64656" spans="9:10" ht="15.75">
      <c r="I64656" s="192"/>
      <c r="J64656" s="192"/>
    </row>
    <row r="64657" spans="9:10" ht="15.75">
      <c r="I64657" s="192"/>
      <c r="J64657" s="192"/>
    </row>
    <row r="64658" spans="9:10" ht="15.75">
      <c r="I64658" s="192"/>
      <c r="J64658" s="192"/>
    </row>
    <row r="64659" spans="9:10" ht="15.75">
      <c r="I64659" s="192"/>
      <c r="J64659" s="192"/>
    </row>
    <row r="64660" spans="9:10" ht="15.75">
      <c r="I64660" s="192"/>
      <c r="J64660" s="192"/>
    </row>
    <row r="64661" spans="9:10" ht="15.75">
      <c r="I64661" s="192"/>
      <c r="J64661" s="192"/>
    </row>
    <row r="64662" spans="9:10" ht="15.75">
      <c r="I64662" s="192"/>
      <c r="J64662" s="192"/>
    </row>
    <row r="64663" spans="9:10" ht="15.75">
      <c r="I64663" s="192"/>
      <c r="J64663" s="192"/>
    </row>
    <row r="64664" spans="9:10" ht="15.75">
      <c r="I64664" s="192"/>
      <c r="J64664" s="192"/>
    </row>
    <row r="64665" spans="9:10" ht="15.75">
      <c r="I64665" s="192"/>
      <c r="J64665" s="192"/>
    </row>
    <row r="64666" spans="9:10" ht="15.75">
      <c r="I64666" s="192"/>
      <c r="J64666" s="192"/>
    </row>
    <row r="64667" spans="9:10" ht="15.75">
      <c r="I64667" s="192"/>
      <c r="J64667" s="192"/>
    </row>
    <row r="64668" spans="9:10" ht="15.75">
      <c r="I64668" s="192"/>
      <c r="J64668" s="192"/>
    </row>
    <row r="64669" spans="9:10" ht="15.75">
      <c r="I64669" s="192"/>
      <c r="J64669" s="192"/>
    </row>
    <row r="64670" spans="9:10" ht="15.75">
      <c r="I64670" s="192"/>
      <c r="J64670" s="192"/>
    </row>
    <row r="64671" spans="9:10" ht="15.75">
      <c r="I64671" s="192"/>
      <c r="J64671" s="192"/>
    </row>
    <row r="64672" spans="9:10" ht="15.75">
      <c r="I64672" s="192"/>
      <c r="J64672" s="192"/>
    </row>
    <row r="64673" spans="9:10" ht="15.75">
      <c r="I64673" s="192"/>
      <c r="J64673" s="192"/>
    </row>
    <row r="64674" spans="9:10" ht="15.75">
      <c r="I64674" s="192"/>
      <c r="J64674" s="192"/>
    </row>
    <row r="64675" spans="9:10" ht="15.75">
      <c r="I64675" s="192"/>
      <c r="J64675" s="192"/>
    </row>
    <row r="64676" spans="9:10" ht="15.75">
      <c r="I64676" s="192"/>
      <c r="J64676" s="192"/>
    </row>
    <row r="64677" spans="9:10" ht="15.75">
      <c r="I64677" s="192"/>
      <c r="J64677" s="192"/>
    </row>
    <row r="64678" spans="9:10" ht="15.75">
      <c r="I64678" s="192"/>
      <c r="J64678" s="192"/>
    </row>
    <row r="64679" spans="9:10" ht="15.75">
      <c r="I64679" s="192"/>
      <c r="J64679" s="192"/>
    </row>
    <row r="64680" spans="9:10" ht="15.75">
      <c r="I64680" s="192"/>
      <c r="J64680" s="192"/>
    </row>
    <row r="64681" spans="9:10" ht="15.75">
      <c r="I64681" s="192"/>
      <c r="J64681" s="192"/>
    </row>
    <row r="64682" spans="9:10" ht="15.75">
      <c r="I64682" s="192"/>
      <c r="J64682" s="192"/>
    </row>
    <row r="64683" spans="9:10" ht="15.75">
      <c r="I64683" s="192"/>
      <c r="J64683" s="192"/>
    </row>
    <row r="64684" spans="9:10" ht="15.75">
      <c r="I64684" s="192"/>
      <c r="J64684" s="192"/>
    </row>
    <row r="64685" spans="9:10" ht="15.75">
      <c r="I64685" s="192"/>
      <c r="J64685" s="192"/>
    </row>
    <row r="64686" spans="9:10" ht="15.75">
      <c r="I64686" s="192"/>
      <c r="J64686" s="192"/>
    </row>
    <row r="64687" spans="9:10" ht="15.75">
      <c r="I64687" s="192"/>
      <c r="J64687" s="192"/>
    </row>
    <row r="64688" spans="9:10" ht="15.75">
      <c r="I64688" s="192"/>
      <c r="J64688" s="192"/>
    </row>
    <row r="64689" spans="9:10" ht="15.75">
      <c r="I64689" s="192"/>
      <c r="J64689" s="192"/>
    </row>
    <row r="64690" spans="9:10" ht="15.75">
      <c r="I64690" s="192"/>
      <c r="J64690" s="192"/>
    </row>
    <row r="64691" spans="9:10" ht="15.75">
      <c r="I64691" s="192"/>
      <c r="J64691" s="192"/>
    </row>
    <row r="64692" spans="9:10" ht="15.75">
      <c r="I64692" s="192"/>
      <c r="J64692" s="192"/>
    </row>
    <row r="64693" spans="9:10" ht="15.75">
      <c r="I64693" s="192"/>
      <c r="J64693" s="192"/>
    </row>
    <row r="64694" spans="9:10" ht="15.75">
      <c r="I64694" s="192"/>
      <c r="J64694" s="192"/>
    </row>
    <row r="64695" spans="9:10" ht="15.75">
      <c r="I64695" s="192"/>
      <c r="J64695" s="192"/>
    </row>
    <row r="64696" spans="9:10" ht="15.75">
      <c r="I64696" s="192"/>
      <c r="J64696" s="192"/>
    </row>
    <row r="64697" spans="9:10" ht="15.75">
      <c r="I64697" s="192"/>
      <c r="J64697" s="192"/>
    </row>
    <row r="64698" spans="9:10" ht="15.75">
      <c r="I64698" s="192"/>
      <c r="J64698" s="192"/>
    </row>
    <row r="64699" spans="9:10" ht="15.75">
      <c r="I64699" s="192"/>
      <c r="J64699" s="192"/>
    </row>
    <row r="64700" spans="9:10" ht="15.75">
      <c r="I64700" s="192"/>
      <c r="J64700" s="192"/>
    </row>
    <row r="64701" spans="9:10" ht="15.75">
      <c r="I64701" s="192"/>
      <c r="J64701" s="192"/>
    </row>
    <row r="64702" spans="9:10" ht="15.75">
      <c r="I64702" s="192"/>
      <c r="J64702" s="192"/>
    </row>
    <row r="64703" spans="9:10" ht="15.75">
      <c r="I64703" s="192"/>
      <c r="J64703" s="192"/>
    </row>
    <row r="64704" spans="9:10" ht="15.75">
      <c r="I64704" s="192"/>
      <c r="J64704" s="192"/>
    </row>
    <row r="64705" spans="9:10" ht="15.75">
      <c r="I64705" s="192"/>
      <c r="J64705" s="192"/>
    </row>
    <row r="64706" spans="9:10" ht="15.75">
      <c r="I64706" s="192"/>
      <c r="J64706" s="192"/>
    </row>
    <row r="64707" spans="9:10" ht="15.75">
      <c r="I64707" s="192"/>
      <c r="J64707" s="192"/>
    </row>
    <row r="64708" spans="9:10" ht="15.75">
      <c r="I64708" s="192"/>
      <c r="J64708" s="192"/>
    </row>
    <row r="64709" spans="9:10" ht="15.75">
      <c r="I64709" s="192"/>
      <c r="J64709" s="192"/>
    </row>
    <row r="64710" spans="9:10" ht="15.75">
      <c r="I64710" s="192"/>
      <c r="J64710" s="192"/>
    </row>
    <row r="64711" spans="9:10" ht="15.75">
      <c r="I64711" s="192"/>
      <c r="J64711" s="192"/>
    </row>
    <row r="64712" spans="9:10" ht="15.75">
      <c r="I64712" s="192"/>
      <c r="J64712" s="192"/>
    </row>
    <row r="64713" spans="9:10" ht="15.75">
      <c r="I64713" s="192"/>
      <c r="J64713" s="192"/>
    </row>
    <row r="64714" spans="9:10" ht="15.75">
      <c r="I64714" s="192"/>
      <c r="J64714" s="192"/>
    </row>
    <row r="64715" spans="9:10" ht="15.75">
      <c r="I64715" s="192"/>
      <c r="J64715" s="192"/>
    </row>
    <row r="64716" spans="9:10" ht="15.75">
      <c r="I64716" s="192"/>
      <c r="J64716" s="192"/>
    </row>
    <row r="64717" spans="9:10" ht="15.75">
      <c r="I64717" s="192"/>
      <c r="J64717" s="192"/>
    </row>
    <row r="64718" spans="9:10" ht="15.75">
      <c r="I64718" s="192"/>
      <c r="J64718" s="192"/>
    </row>
    <row r="64719" spans="9:10" ht="15.75">
      <c r="I64719" s="192"/>
      <c r="J64719" s="192"/>
    </row>
    <row r="64720" spans="9:10" ht="15.75">
      <c r="I64720" s="192"/>
      <c r="J64720" s="192"/>
    </row>
    <row r="64721" spans="9:10" ht="15.75">
      <c r="I64721" s="192"/>
      <c r="J64721" s="192"/>
    </row>
    <row r="64722" spans="9:10" ht="15.75">
      <c r="I64722" s="192"/>
      <c r="J64722" s="192"/>
    </row>
    <row r="64723" spans="9:10" ht="15.75">
      <c r="I64723" s="192"/>
      <c r="J64723" s="192"/>
    </row>
    <row r="64724" spans="9:10" ht="15.75">
      <c r="I64724" s="192"/>
      <c r="J64724" s="192"/>
    </row>
    <row r="64725" spans="9:10" ht="15.75">
      <c r="I64725" s="192"/>
      <c r="J64725" s="192"/>
    </row>
    <row r="64726" spans="9:10" ht="15.75">
      <c r="I64726" s="192"/>
      <c r="J64726" s="192"/>
    </row>
    <row r="64727" spans="9:10" ht="15.75">
      <c r="I64727" s="192"/>
      <c r="J64727" s="192"/>
    </row>
    <row r="64728" spans="9:10" ht="15.75">
      <c r="I64728" s="192"/>
      <c r="J64728" s="192"/>
    </row>
    <row r="64729" spans="9:10" ht="15.75">
      <c r="I64729" s="192"/>
      <c r="J64729" s="192"/>
    </row>
    <row r="64730" spans="9:10" ht="15.75">
      <c r="I64730" s="192"/>
      <c r="J64730" s="192"/>
    </row>
    <row r="64731" spans="9:10" ht="15.75">
      <c r="I64731" s="192"/>
      <c r="J64731" s="192"/>
    </row>
    <row r="64732" spans="9:10" ht="15.75">
      <c r="I64732" s="192"/>
      <c r="J64732" s="192"/>
    </row>
    <row r="64733" spans="9:10" ht="15.75">
      <c r="I64733" s="192"/>
      <c r="J64733" s="192"/>
    </row>
    <row r="64734" spans="9:10" ht="15.75">
      <c r="I64734" s="192"/>
      <c r="J64734" s="192"/>
    </row>
    <row r="64735" spans="9:10" ht="15.75">
      <c r="I64735" s="192"/>
      <c r="J64735" s="192"/>
    </row>
    <row r="64736" spans="9:10" ht="15.75">
      <c r="I64736" s="192"/>
      <c r="J64736" s="192"/>
    </row>
    <row r="64737" spans="9:10" ht="15.75">
      <c r="I64737" s="192"/>
      <c r="J64737" s="192"/>
    </row>
    <row r="64738" spans="9:10" ht="15.75">
      <c r="I64738" s="192"/>
      <c r="J64738" s="192"/>
    </row>
    <row r="64739" spans="9:10" ht="15.75">
      <c r="I64739" s="192"/>
      <c r="J64739" s="192"/>
    </row>
    <row r="64740" spans="9:10" ht="15.75">
      <c r="I64740" s="192"/>
      <c r="J64740" s="192"/>
    </row>
    <row r="64741" spans="9:10" ht="15.75">
      <c r="I64741" s="192"/>
      <c r="J64741" s="192"/>
    </row>
    <row r="64742" spans="9:10" ht="15.75">
      <c r="I64742" s="192"/>
      <c r="J64742" s="192"/>
    </row>
    <row r="64743" spans="9:10" ht="15.75">
      <c r="I64743" s="192"/>
      <c r="J64743" s="192"/>
    </row>
    <row r="64744" spans="9:10" ht="15.75">
      <c r="I64744" s="192"/>
      <c r="J64744" s="192"/>
    </row>
    <row r="64745" spans="9:10" ht="15.75">
      <c r="I64745" s="192"/>
      <c r="J64745" s="192"/>
    </row>
    <row r="64746" spans="9:10" ht="15.75">
      <c r="I64746" s="192"/>
      <c r="J64746" s="192"/>
    </row>
    <row r="64747" spans="9:10" ht="15.75">
      <c r="I64747" s="192"/>
      <c r="J64747" s="192"/>
    </row>
    <row r="64748" spans="9:10" ht="15.75">
      <c r="I64748" s="192"/>
      <c r="J64748" s="192"/>
    </row>
    <row r="64749" spans="9:10" ht="15.75">
      <c r="I64749" s="192"/>
      <c r="J64749" s="192"/>
    </row>
    <row r="64750" spans="9:10" ht="15.75">
      <c r="I64750" s="192"/>
      <c r="J64750" s="192"/>
    </row>
    <row r="64751" spans="9:10" ht="15.75">
      <c r="I64751" s="192"/>
      <c r="J64751" s="192"/>
    </row>
    <row r="64752" spans="9:10" ht="15.75">
      <c r="I64752" s="192"/>
      <c r="J64752" s="192"/>
    </row>
    <row r="64753" spans="9:10" ht="15.75">
      <c r="I64753" s="192"/>
      <c r="J64753" s="192"/>
    </row>
    <row r="64754" spans="9:10" ht="15.75">
      <c r="I64754" s="192"/>
      <c r="J64754" s="192"/>
    </row>
    <row r="64755" spans="9:10" ht="15.75">
      <c r="I64755" s="192"/>
      <c r="J64755" s="192"/>
    </row>
    <row r="64756" spans="9:10" ht="15.75">
      <c r="I64756" s="192"/>
      <c r="J64756" s="192"/>
    </row>
    <row r="64757" spans="9:10" ht="15.75">
      <c r="I64757" s="192"/>
      <c r="J64757" s="192"/>
    </row>
    <row r="64758" spans="9:10" ht="15.75">
      <c r="I64758" s="192"/>
      <c r="J64758" s="192"/>
    </row>
    <row r="64759" spans="9:10" ht="15.75">
      <c r="I64759" s="192"/>
      <c r="J64759" s="192"/>
    </row>
    <row r="64760" spans="9:10" ht="15.75">
      <c r="I64760" s="192"/>
      <c r="J64760" s="192"/>
    </row>
    <row r="64761" spans="9:10" ht="15.75">
      <c r="I64761" s="192"/>
      <c r="J64761" s="192"/>
    </row>
    <row r="64762" spans="9:10" ht="15.75">
      <c r="I64762" s="192"/>
      <c r="J64762" s="192"/>
    </row>
    <row r="64763" spans="9:10" ht="15.75">
      <c r="I64763" s="192"/>
      <c r="J64763" s="192"/>
    </row>
    <row r="64764" spans="9:10" ht="15.75">
      <c r="I64764" s="192"/>
      <c r="J64764" s="192"/>
    </row>
    <row r="64765" spans="9:10" ht="15.75">
      <c r="I64765" s="192"/>
      <c r="J64765" s="192"/>
    </row>
    <row r="64766" spans="9:10" ht="15.75">
      <c r="I64766" s="192"/>
      <c r="J64766" s="192"/>
    </row>
    <row r="64767" spans="9:10" ht="15.75">
      <c r="I64767" s="192"/>
      <c r="J64767" s="192"/>
    </row>
    <row r="64768" spans="9:10" ht="15.75">
      <c r="I64768" s="192"/>
      <c r="J64768" s="192"/>
    </row>
    <row r="64769" spans="9:10" ht="15.75">
      <c r="I64769" s="192"/>
      <c r="J64769" s="192"/>
    </row>
    <row r="64770" spans="9:10" ht="15.75">
      <c r="I64770" s="192"/>
      <c r="J64770" s="192"/>
    </row>
    <row r="64771" spans="9:10" ht="15.75">
      <c r="I64771" s="192"/>
      <c r="J64771" s="192"/>
    </row>
    <row r="64772" spans="9:10" ht="15.75">
      <c r="I64772" s="192"/>
      <c r="J64772" s="192"/>
    </row>
    <row r="64773" spans="9:10" ht="15.75">
      <c r="I64773" s="192"/>
      <c r="J64773" s="192"/>
    </row>
    <row r="64774" spans="9:10" ht="15.75">
      <c r="I64774" s="192"/>
      <c r="J64774" s="192"/>
    </row>
    <row r="64775" spans="9:10" ht="15.75">
      <c r="I64775" s="192"/>
      <c r="J64775" s="192"/>
    </row>
    <row r="64776" spans="9:10" ht="15.75">
      <c r="I64776" s="192"/>
      <c r="J64776" s="192"/>
    </row>
    <row r="64777" spans="9:10" ht="15.75">
      <c r="I64777" s="192"/>
      <c r="J64777" s="192"/>
    </row>
    <row r="64778" spans="9:10" ht="15.75">
      <c r="I64778" s="192"/>
      <c r="J64778" s="192"/>
    </row>
    <row r="64779" spans="9:10" ht="15.75">
      <c r="I64779" s="192"/>
      <c r="J64779" s="192"/>
    </row>
    <row r="64780" spans="9:10" ht="15.75">
      <c r="I64780" s="192"/>
      <c r="J64780" s="192"/>
    </row>
    <row r="64781" spans="9:10" ht="15.75">
      <c r="I64781" s="192"/>
      <c r="J64781" s="192"/>
    </row>
    <row r="64782" spans="9:10" ht="15.75">
      <c r="I64782" s="192"/>
      <c r="J64782" s="192"/>
    </row>
    <row r="64783" spans="9:10" ht="15.75">
      <c r="I64783" s="192"/>
      <c r="J64783" s="192"/>
    </row>
    <row r="64784" spans="9:10" ht="15.75">
      <c r="I64784" s="192"/>
      <c r="J64784" s="192"/>
    </row>
    <row r="64785" spans="9:10" ht="15.75">
      <c r="I64785" s="192"/>
      <c r="J64785" s="192"/>
    </row>
    <row r="64786" spans="9:10" ht="15.75">
      <c r="I64786" s="192"/>
      <c r="J64786" s="192"/>
    </row>
    <row r="64787" spans="9:10" ht="15.75">
      <c r="I64787" s="192"/>
      <c r="J64787" s="192"/>
    </row>
    <row r="64788" spans="9:10" ht="15.75">
      <c r="I64788" s="192"/>
      <c r="J64788" s="192"/>
    </row>
    <row r="64789" spans="9:10" ht="15.75">
      <c r="I64789" s="192"/>
      <c r="J64789" s="192"/>
    </row>
    <row r="64790" spans="9:10" ht="15.75">
      <c r="I64790" s="192"/>
      <c r="J64790" s="192"/>
    </row>
    <row r="64791" spans="9:10" ht="15.75">
      <c r="I64791" s="192"/>
      <c r="J64791" s="192"/>
    </row>
    <row r="64792" spans="9:10" ht="15.75">
      <c r="I64792" s="192"/>
      <c r="J64792" s="192"/>
    </row>
    <row r="64793" spans="9:10" ht="15.75">
      <c r="I64793" s="192"/>
      <c r="J64793" s="192"/>
    </row>
    <row r="64794" spans="9:10" ht="15.75">
      <c r="I64794" s="192"/>
      <c r="J64794" s="192"/>
    </row>
    <row r="64795" spans="9:10" ht="15.75">
      <c r="I64795" s="192"/>
      <c r="J64795" s="192"/>
    </row>
    <row r="64796" spans="9:10" ht="15.75">
      <c r="I64796" s="192"/>
      <c r="J64796" s="192"/>
    </row>
    <row r="64797" spans="9:10" ht="15.75">
      <c r="I64797" s="192"/>
      <c r="J64797" s="192"/>
    </row>
    <row r="64798" spans="9:10" ht="15.75">
      <c r="I64798" s="192"/>
      <c r="J64798" s="192"/>
    </row>
    <row r="64799" spans="9:10" ht="15.75">
      <c r="I64799" s="192"/>
      <c r="J64799" s="192"/>
    </row>
    <row r="64800" spans="9:10" ht="15.75">
      <c r="I64800" s="192"/>
      <c r="J64800" s="192"/>
    </row>
    <row r="64801" spans="9:10" ht="15.75">
      <c r="I64801" s="192"/>
      <c r="J64801" s="192"/>
    </row>
    <row r="64802" spans="9:10" ht="15.75">
      <c r="I64802" s="192"/>
      <c r="J64802" s="192"/>
    </row>
    <row r="64803" spans="9:10" ht="15.75">
      <c r="I64803" s="192"/>
      <c r="J64803" s="192"/>
    </row>
    <row r="64804" spans="9:10" ht="15.75">
      <c r="I64804" s="192"/>
      <c r="J64804" s="192"/>
    </row>
    <row r="64805" spans="9:10" ht="15.75">
      <c r="I64805" s="192"/>
      <c r="J64805" s="192"/>
    </row>
    <row r="64806" spans="9:10" ht="15.75">
      <c r="I64806" s="192"/>
      <c r="J64806" s="192"/>
    </row>
    <row r="64807" spans="9:10" ht="15.75">
      <c r="I64807" s="192"/>
      <c r="J64807" s="192"/>
    </row>
    <row r="64808" spans="9:10" ht="15.75">
      <c r="I64808" s="192"/>
      <c r="J64808" s="192"/>
    </row>
    <row r="64809" spans="9:10" ht="15.75">
      <c r="I64809" s="192"/>
      <c r="J64809" s="192"/>
    </row>
    <row r="64810" spans="9:10" ht="15.75">
      <c r="I64810" s="192"/>
      <c r="J64810" s="192"/>
    </row>
    <row r="64811" spans="9:10" ht="15.75">
      <c r="I64811" s="192"/>
      <c r="J64811" s="192"/>
    </row>
    <row r="64812" spans="9:10" ht="15.75">
      <c r="I64812" s="192"/>
      <c r="J64812" s="192"/>
    </row>
    <row r="64813" spans="9:10" ht="15.75">
      <c r="I64813" s="192"/>
      <c r="J64813" s="192"/>
    </row>
    <row r="64814" spans="9:10" ht="15.75">
      <c r="I64814" s="192"/>
      <c r="J64814" s="192"/>
    </row>
    <row r="64815" spans="9:10" ht="15.75">
      <c r="I64815" s="192"/>
      <c r="J64815" s="192"/>
    </row>
    <row r="64816" spans="9:10" ht="15.75">
      <c r="I64816" s="192"/>
      <c r="J64816" s="192"/>
    </row>
    <row r="64817" spans="9:10" ht="15.75">
      <c r="I64817" s="192"/>
      <c r="J64817" s="192"/>
    </row>
    <row r="64818" spans="9:10" ht="15.75">
      <c r="I64818" s="192"/>
      <c r="J64818" s="192"/>
    </row>
    <row r="64819" spans="9:10" ht="15.75">
      <c r="I64819" s="192"/>
      <c r="J64819" s="192"/>
    </row>
    <row r="64820" spans="9:10" ht="15.75">
      <c r="I64820" s="192"/>
      <c r="J64820" s="192"/>
    </row>
    <row r="64821" spans="9:10" ht="15.75">
      <c r="I64821" s="192"/>
      <c r="J64821" s="192"/>
    </row>
    <row r="64822" spans="9:10" ht="15.75">
      <c r="I64822" s="192"/>
      <c r="J64822" s="192"/>
    </row>
    <row r="64823" spans="9:10" ht="15.75">
      <c r="I64823" s="192"/>
      <c r="J64823" s="192"/>
    </row>
    <row r="64824" spans="9:10" ht="15.75">
      <c r="I64824" s="192"/>
      <c r="J64824" s="192"/>
    </row>
    <row r="64825" spans="9:10" ht="15.75">
      <c r="I64825" s="192"/>
      <c r="J64825" s="192"/>
    </row>
    <row r="64826" spans="9:10" ht="15.75">
      <c r="I64826" s="192"/>
      <c r="J64826" s="192"/>
    </row>
    <row r="64827" spans="9:10" ht="15.75">
      <c r="I64827" s="192"/>
      <c r="J64827" s="192"/>
    </row>
    <row r="64828" spans="9:10" ht="15.75">
      <c r="I64828" s="192"/>
      <c r="J64828" s="192"/>
    </row>
    <row r="64829" spans="9:10" ht="15.75">
      <c r="I64829" s="192"/>
      <c r="J64829" s="192"/>
    </row>
    <row r="64830" spans="9:10" ht="15.75">
      <c r="I64830" s="192"/>
      <c r="J64830" s="192"/>
    </row>
    <row r="64831" spans="9:10" ht="15.75">
      <c r="I64831" s="192"/>
      <c r="J64831" s="192"/>
    </row>
    <row r="64832" spans="9:10" ht="15.75">
      <c r="I64832" s="192"/>
      <c r="J64832" s="192"/>
    </row>
    <row r="64833" spans="9:10" ht="15.75">
      <c r="I64833" s="192"/>
      <c r="J64833" s="192"/>
    </row>
    <row r="64834" spans="9:10" ht="15.75">
      <c r="I64834" s="192"/>
      <c r="J64834" s="192"/>
    </row>
    <row r="64835" spans="9:10" ht="15.75">
      <c r="I64835" s="192"/>
      <c r="J64835" s="192"/>
    </row>
    <row r="64836" spans="9:10" ht="15.75">
      <c r="I64836" s="192"/>
      <c r="J64836" s="192"/>
    </row>
    <row r="64837" spans="9:10" ht="15.75">
      <c r="I64837" s="192"/>
      <c r="J64837" s="192"/>
    </row>
    <row r="64838" spans="9:10" ht="15.75">
      <c r="I64838" s="192"/>
      <c r="J64838" s="192"/>
    </row>
    <row r="64839" spans="9:10" ht="15.75">
      <c r="I64839" s="192"/>
      <c r="J64839" s="192"/>
    </row>
    <row r="64840" spans="9:10" ht="15.75">
      <c r="I64840" s="192"/>
      <c r="J64840" s="192"/>
    </row>
    <row r="64841" spans="9:10" ht="15.75">
      <c r="I64841" s="192"/>
      <c r="J64841" s="192"/>
    </row>
    <row r="64842" spans="9:10" ht="15.75">
      <c r="I64842" s="192"/>
      <c r="J64842" s="192"/>
    </row>
    <row r="64843" spans="9:10" ht="15.75">
      <c r="I64843" s="192"/>
      <c r="J64843" s="192"/>
    </row>
    <row r="64844" spans="9:10" ht="15.75">
      <c r="I64844" s="192"/>
      <c r="J64844" s="192"/>
    </row>
    <row r="64845" spans="9:10" ht="15.75">
      <c r="I64845" s="192"/>
      <c r="J64845" s="192"/>
    </row>
    <row r="64846" spans="9:10" ht="15.75">
      <c r="I64846" s="192"/>
      <c r="J64846" s="192"/>
    </row>
    <row r="64847" spans="9:10" ht="15.75">
      <c r="I64847" s="192"/>
      <c r="J64847" s="192"/>
    </row>
    <row r="64848" spans="9:10" ht="15.75">
      <c r="I64848" s="192"/>
      <c r="J64848" s="192"/>
    </row>
    <row r="64849" spans="9:10" ht="15.75">
      <c r="I64849" s="192"/>
      <c r="J64849" s="192"/>
    </row>
    <row r="64850" spans="9:10" ht="15.75">
      <c r="I64850" s="192"/>
      <c r="J64850" s="192"/>
    </row>
    <row r="64851" spans="9:10" ht="15.75">
      <c r="I64851" s="192"/>
      <c r="J64851" s="192"/>
    </row>
    <row r="64852" spans="9:10" ht="15.75">
      <c r="I64852" s="192"/>
      <c r="J64852" s="192"/>
    </row>
    <row r="64853" spans="9:10" ht="15.75">
      <c r="I64853" s="192"/>
      <c r="J64853" s="192"/>
    </row>
    <row r="64854" spans="9:10" ht="15.75">
      <c r="I64854" s="192"/>
      <c r="J64854" s="192"/>
    </row>
    <row r="64855" spans="9:10" ht="15.75">
      <c r="I64855" s="192"/>
      <c r="J64855" s="192"/>
    </row>
    <row r="64856" spans="9:10" ht="15.75">
      <c r="I64856" s="192"/>
      <c r="J64856" s="192"/>
    </row>
    <row r="64857" spans="9:10" ht="15.75">
      <c r="I64857" s="192"/>
      <c r="J64857" s="192"/>
    </row>
    <row r="64858" spans="9:10" ht="15.75">
      <c r="I64858" s="192"/>
      <c r="J64858" s="192"/>
    </row>
    <row r="64859" spans="9:10" ht="15.75">
      <c r="I64859" s="192"/>
      <c r="J64859" s="192"/>
    </row>
    <row r="64860" spans="9:10" ht="15.75">
      <c r="I64860" s="192"/>
      <c r="J64860" s="192"/>
    </row>
    <row r="64861" spans="9:10" ht="15.75">
      <c r="I64861" s="192"/>
      <c r="J64861" s="192"/>
    </row>
    <row r="64862" spans="9:10" ht="15.75">
      <c r="I64862" s="192"/>
      <c r="J64862" s="192"/>
    </row>
    <row r="64863" spans="9:10" ht="15.75">
      <c r="I64863" s="192"/>
      <c r="J64863" s="192"/>
    </row>
    <row r="64864" spans="9:10" ht="15.75">
      <c r="I64864" s="192"/>
      <c r="J64864" s="192"/>
    </row>
    <row r="64865" spans="9:10" ht="15.75">
      <c r="I64865" s="192"/>
      <c r="J64865" s="192"/>
    </row>
    <row r="64866" spans="9:10" ht="15.75">
      <c r="I64866" s="192"/>
      <c r="J64866" s="192"/>
    </row>
    <row r="64867" spans="9:10" ht="15.75">
      <c r="I64867" s="192"/>
      <c r="J64867" s="192"/>
    </row>
    <row r="64868" spans="9:10" ht="15.75">
      <c r="I64868" s="192"/>
      <c r="J64868" s="192"/>
    </row>
    <row r="64869" spans="9:10" ht="15.75">
      <c r="I64869" s="192"/>
      <c r="J64869" s="192"/>
    </row>
    <row r="64870" spans="9:10" ht="15.75">
      <c r="I64870" s="192"/>
      <c r="J64870" s="192"/>
    </row>
    <row r="64871" spans="9:10" ht="15.75">
      <c r="I64871" s="192"/>
      <c r="J64871" s="192"/>
    </row>
    <row r="64872" spans="9:10" ht="15.75">
      <c r="I64872" s="192"/>
      <c r="J64872" s="192"/>
    </row>
    <row r="64873" spans="9:10" ht="15.75">
      <c r="I64873" s="192"/>
      <c r="J64873" s="192"/>
    </row>
    <row r="64874" spans="9:10" ht="15.75">
      <c r="I64874" s="192"/>
      <c r="J64874" s="192"/>
    </row>
    <row r="64875" spans="9:10" ht="15.75">
      <c r="I64875" s="192"/>
      <c r="J64875" s="192"/>
    </row>
    <row r="64876" spans="9:10" ht="15.75">
      <c r="I64876" s="192"/>
      <c r="J64876" s="192"/>
    </row>
    <row r="64877" spans="9:10" ht="15.75">
      <c r="I64877" s="192"/>
      <c r="J64877" s="192"/>
    </row>
    <row r="64878" spans="9:10" ht="15.75">
      <c r="I64878" s="192"/>
      <c r="J64878" s="192"/>
    </row>
    <row r="64879" spans="9:10" ht="15.75">
      <c r="I64879" s="192"/>
      <c r="J64879" s="192"/>
    </row>
    <row r="64880" spans="9:10" ht="15.75">
      <c r="I64880" s="192"/>
      <c r="J64880" s="192"/>
    </row>
    <row r="64881" spans="9:10" ht="15.75">
      <c r="I64881" s="192"/>
      <c r="J64881" s="192"/>
    </row>
    <row r="64882" spans="9:10" ht="15.75">
      <c r="I64882" s="192"/>
      <c r="J64882" s="192"/>
    </row>
    <row r="64883" spans="9:10" ht="15.75">
      <c r="I64883" s="192"/>
      <c r="J64883" s="192"/>
    </row>
    <row r="64884" spans="9:10" ht="15.75">
      <c r="I64884" s="192"/>
      <c r="J64884" s="192"/>
    </row>
    <row r="64885" spans="9:10" ht="15.75">
      <c r="I64885" s="192"/>
      <c r="J64885" s="192"/>
    </row>
    <row r="64886" spans="9:10" ht="15.75">
      <c r="I64886" s="192"/>
      <c r="J64886" s="192"/>
    </row>
    <row r="64887" spans="9:10" ht="15.75">
      <c r="I64887" s="192"/>
      <c r="J64887" s="192"/>
    </row>
    <row r="64888" spans="9:10" ht="15.75">
      <c r="I64888" s="192"/>
      <c r="J64888" s="192"/>
    </row>
    <row r="64889" spans="9:10" ht="15.75">
      <c r="I64889" s="192"/>
      <c r="J64889" s="192"/>
    </row>
    <row r="64890" spans="9:10" ht="15.75">
      <c r="I64890" s="192"/>
      <c r="J64890" s="192"/>
    </row>
    <row r="64891" spans="9:10" ht="15.75">
      <c r="I64891" s="192"/>
      <c r="J64891" s="192"/>
    </row>
    <row r="64892" spans="9:10" ht="15.75">
      <c r="I64892" s="192"/>
      <c r="J64892" s="192"/>
    </row>
    <row r="64893" spans="9:10" ht="15.75">
      <c r="I64893" s="192"/>
      <c r="J64893" s="192"/>
    </row>
    <row r="64894" spans="9:10" ht="15.75">
      <c r="I64894" s="192"/>
      <c r="J64894" s="192"/>
    </row>
    <row r="64895" spans="9:10" ht="15.75">
      <c r="I64895" s="192"/>
      <c r="J64895" s="192"/>
    </row>
    <row r="64896" spans="9:10" ht="15.75">
      <c r="I64896" s="192"/>
      <c r="J64896" s="192"/>
    </row>
    <row r="64897" spans="9:10" ht="15.75">
      <c r="I64897" s="192"/>
      <c r="J64897" s="192"/>
    </row>
    <row r="64898" spans="9:10" ht="15.75">
      <c r="I64898" s="192"/>
      <c r="J64898" s="192"/>
    </row>
    <row r="64899" spans="9:10" ht="15.75">
      <c r="I64899" s="192"/>
      <c r="J64899" s="192"/>
    </row>
    <row r="64900" spans="9:10" ht="15.75">
      <c r="I64900" s="192"/>
      <c r="J64900" s="192"/>
    </row>
    <row r="64901" spans="9:10" ht="15.75">
      <c r="I64901" s="192"/>
      <c r="J64901" s="192"/>
    </row>
    <row r="64902" spans="9:10" ht="15.75">
      <c r="I64902" s="192"/>
      <c r="J64902" s="192"/>
    </row>
    <row r="64903" spans="9:10" ht="15.75">
      <c r="I64903" s="192"/>
      <c r="J64903" s="192"/>
    </row>
    <row r="64904" spans="9:10" ht="15.75">
      <c r="I64904" s="192"/>
      <c r="J64904" s="192"/>
    </row>
    <row r="64905" spans="9:10" ht="15.75">
      <c r="I64905" s="192"/>
      <c r="J64905" s="192"/>
    </row>
    <row r="64906" spans="9:10" ht="15.75">
      <c r="I64906" s="192"/>
      <c r="J64906" s="192"/>
    </row>
    <row r="64907" spans="9:10" ht="15.75">
      <c r="I64907" s="192"/>
      <c r="J64907" s="192"/>
    </row>
    <row r="64908" spans="9:10" ht="15.75">
      <c r="I64908" s="192"/>
      <c r="J64908" s="192"/>
    </row>
    <row r="64909" spans="9:10" ht="15.75">
      <c r="I64909" s="192"/>
      <c r="J64909" s="192"/>
    </row>
    <row r="64910" spans="9:10" ht="15.75">
      <c r="I64910" s="192"/>
      <c r="J64910" s="192"/>
    </row>
    <row r="64911" spans="9:10" ht="15.75">
      <c r="I64911" s="192"/>
      <c r="J64911" s="192"/>
    </row>
    <row r="64912" spans="9:10" ht="15.75">
      <c r="I64912" s="192"/>
      <c r="J64912" s="192"/>
    </row>
    <row r="64913" spans="9:10" ht="15.75">
      <c r="I64913" s="192"/>
      <c r="J64913" s="192"/>
    </row>
    <row r="64914" spans="9:10" ht="15.75">
      <c r="I64914" s="192"/>
      <c r="J64914" s="192"/>
    </row>
    <row r="64915" spans="9:10" ht="15.75">
      <c r="I64915" s="192"/>
      <c r="J64915" s="192"/>
    </row>
    <row r="64916" spans="9:10" ht="15.75">
      <c r="I64916" s="192"/>
      <c r="J64916" s="192"/>
    </row>
    <row r="64917" spans="9:10" ht="15.75">
      <c r="I64917" s="192"/>
      <c r="J64917" s="192"/>
    </row>
    <row r="64918" spans="9:10" ht="15.75">
      <c r="I64918" s="192"/>
      <c r="J64918" s="192"/>
    </row>
    <row r="64919" spans="9:10" ht="15.75">
      <c r="I64919" s="192"/>
      <c r="J64919" s="192"/>
    </row>
    <row r="64920" spans="9:10" ht="15.75">
      <c r="I64920" s="192"/>
      <c r="J64920" s="192"/>
    </row>
    <row r="64921" spans="9:10" ht="15.75">
      <c r="I64921" s="192"/>
      <c r="J64921" s="192"/>
    </row>
    <row r="64922" spans="9:10" ht="15.75">
      <c r="I64922" s="192"/>
      <c r="J64922" s="192"/>
    </row>
    <row r="64923" spans="9:10" ht="15.75">
      <c r="I64923" s="192"/>
      <c r="J64923" s="192"/>
    </row>
    <row r="64924" spans="9:10" ht="15.75">
      <c r="I64924" s="192"/>
      <c r="J64924" s="192"/>
    </row>
    <row r="64925" spans="9:10" ht="15.75">
      <c r="I64925" s="192"/>
      <c r="J64925" s="192"/>
    </row>
    <row r="64926" spans="9:10" ht="15.75">
      <c r="I64926" s="192"/>
      <c r="J64926" s="192"/>
    </row>
    <row r="64927" spans="9:10" ht="15.75">
      <c r="I64927" s="192"/>
      <c r="J64927" s="192"/>
    </row>
    <row r="64928" spans="9:10" ht="15.75">
      <c r="I64928" s="192"/>
      <c r="J64928" s="192"/>
    </row>
    <row r="64929" spans="9:10" ht="15.75">
      <c r="I64929" s="192"/>
      <c r="J64929" s="192"/>
    </row>
    <row r="64930" spans="9:10" ht="15.75">
      <c r="I64930" s="192"/>
      <c r="J64930" s="192"/>
    </row>
    <row r="64931" spans="9:10" ht="15.75">
      <c r="I64931" s="192"/>
      <c r="J64931" s="192"/>
    </row>
    <row r="64932" spans="9:10" ht="15.75">
      <c r="I64932" s="192"/>
      <c r="J64932" s="192"/>
    </row>
    <row r="64933" spans="9:10" ht="15.75">
      <c r="I64933" s="192"/>
      <c r="J64933" s="192"/>
    </row>
    <row r="64934" spans="9:10" ht="15.75">
      <c r="I64934" s="192"/>
      <c r="J64934" s="192"/>
    </row>
    <row r="64935" spans="9:10" ht="15.75">
      <c r="I64935" s="192"/>
      <c r="J64935" s="192"/>
    </row>
    <row r="64936" spans="9:10" ht="15.75">
      <c r="I64936" s="192"/>
      <c r="J64936" s="192"/>
    </row>
    <row r="64937" spans="9:10" ht="15.75">
      <c r="I64937" s="192"/>
      <c r="J64937" s="192"/>
    </row>
    <row r="64938" spans="9:10" ht="15.75">
      <c r="I64938" s="192"/>
      <c r="J64938" s="192"/>
    </row>
    <row r="64939" spans="9:10" ht="15.75">
      <c r="I64939" s="192"/>
      <c r="J64939" s="192"/>
    </row>
    <row r="64940" spans="9:10" ht="15.75">
      <c r="I64940" s="192"/>
      <c r="J64940" s="192"/>
    </row>
    <row r="64941" spans="9:10" ht="15.75">
      <c r="I64941" s="192"/>
      <c r="J64941" s="192"/>
    </row>
    <row r="64942" spans="9:10" ht="15.75">
      <c r="I64942" s="192"/>
      <c r="J64942" s="192"/>
    </row>
    <row r="64943" spans="9:10" ht="15.75">
      <c r="I64943" s="192"/>
      <c r="J64943" s="192"/>
    </row>
    <row r="64944" spans="9:10" ht="15.75">
      <c r="I64944" s="192"/>
      <c r="J64944" s="192"/>
    </row>
    <row r="64945" spans="9:10" ht="15.75">
      <c r="I64945" s="192"/>
      <c r="J64945" s="192"/>
    </row>
    <row r="64946" spans="9:10" ht="15.75">
      <c r="I64946" s="192"/>
      <c r="J64946" s="192"/>
    </row>
    <row r="64947" spans="9:10" ht="15.75">
      <c r="I64947" s="192"/>
      <c r="J64947" s="192"/>
    </row>
    <row r="64948" spans="9:10" ht="15.75">
      <c r="I64948" s="192"/>
      <c r="J64948" s="192"/>
    </row>
    <row r="64949" spans="9:10" ht="15.75">
      <c r="I64949" s="192"/>
      <c r="J64949" s="192"/>
    </row>
    <row r="64950" spans="9:10" ht="15.75">
      <c r="I64950" s="192"/>
      <c r="J64950" s="192"/>
    </row>
    <row r="64951" spans="9:10" ht="15.75">
      <c r="I64951" s="192"/>
      <c r="J64951" s="192"/>
    </row>
    <row r="64952" spans="9:10" ht="15.75">
      <c r="I64952" s="192"/>
      <c r="J64952" s="192"/>
    </row>
    <row r="64953" spans="9:10" ht="15.75">
      <c r="I64953" s="192"/>
      <c r="J64953" s="192"/>
    </row>
    <row r="64954" spans="9:10" ht="15.75">
      <c r="I64954" s="192"/>
      <c r="J64954" s="192"/>
    </row>
    <row r="64955" spans="9:10" ht="15.75">
      <c r="I64955" s="192"/>
      <c r="J64955" s="192"/>
    </row>
    <row r="64956" spans="9:10" ht="15.75">
      <c r="I64956" s="192"/>
      <c r="J64956" s="192"/>
    </row>
    <row r="64957" spans="9:10" ht="15.75">
      <c r="I64957" s="192"/>
      <c r="J64957" s="192"/>
    </row>
    <row r="64958" spans="9:10" ht="15.75">
      <c r="I64958" s="192"/>
      <c r="J64958" s="192"/>
    </row>
    <row r="64959" spans="9:10" ht="15.75">
      <c r="I64959" s="192"/>
      <c r="J64959" s="192"/>
    </row>
    <row r="64960" spans="9:10" ht="15.75">
      <c r="I64960" s="192"/>
      <c r="J64960" s="192"/>
    </row>
    <row r="64961" spans="9:10" ht="15.75">
      <c r="I64961" s="192"/>
      <c r="J64961" s="192"/>
    </row>
    <row r="64962" spans="9:10" ht="15.75">
      <c r="I64962" s="192"/>
      <c r="J64962" s="192"/>
    </row>
    <row r="64963" spans="9:10" ht="15.75">
      <c r="I64963" s="192"/>
      <c r="J64963" s="192"/>
    </row>
    <row r="64964" spans="9:10" ht="15.75">
      <c r="I64964" s="192"/>
      <c r="J64964" s="192"/>
    </row>
    <row r="64965" spans="9:10" ht="15.75">
      <c r="I64965" s="192"/>
      <c r="J64965" s="192"/>
    </row>
    <row r="64966" spans="9:10" ht="15.75">
      <c r="I64966" s="192"/>
      <c r="J64966" s="192"/>
    </row>
    <row r="64967" spans="9:10" ht="15.75">
      <c r="I64967" s="192"/>
      <c r="J64967" s="192"/>
    </row>
    <row r="64968" spans="9:10" ht="15.75">
      <c r="I64968" s="192"/>
      <c r="J64968" s="192"/>
    </row>
    <row r="64969" spans="9:10" ht="15.75">
      <c r="I64969" s="192"/>
      <c r="J64969" s="192"/>
    </row>
    <row r="64970" spans="9:10" ht="15.75">
      <c r="I64970" s="192"/>
      <c r="J64970" s="192"/>
    </row>
    <row r="64971" spans="9:10" ht="15.75">
      <c r="I64971" s="192"/>
      <c r="J64971" s="192"/>
    </row>
    <row r="64972" spans="9:10" ht="15.75">
      <c r="I64972" s="192"/>
      <c r="J64972" s="192"/>
    </row>
    <row r="64973" spans="9:10" ht="15.75">
      <c r="I64973" s="192"/>
      <c r="J64973" s="192"/>
    </row>
    <row r="64974" spans="9:10" ht="15.75">
      <c r="I64974" s="192"/>
      <c r="J64974" s="192"/>
    </row>
    <row r="64975" spans="9:10" ht="15.75">
      <c r="I64975" s="192"/>
      <c r="J64975" s="192"/>
    </row>
    <row r="64976" spans="9:10" ht="15.75">
      <c r="I64976" s="192"/>
      <c r="J64976" s="192"/>
    </row>
    <row r="64977" spans="9:10" ht="15.75">
      <c r="I64977" s="192"/>
      <c r="J64977" s="192"/>
    </row>
    <row r="64978" spans="9:10" ht="15.75">
      <c r="I64978" s="192"/>
      <c r="J64978" s="192"/>
    </row>
    <row r="64979" spans="9:10" ht="15.75">
      <c r="I64979" s="192"/>
      <c r="J64979" s="192"/>
    </row>
    <row r="64980" spans="9:10" ht="15.75">
      <c r="I64980" s="192"/>
      <c r="J64980" s="192"/>
    </row>
    <row r="64981" spans="9:10" ht="15.75">
      <c r="I64981" s="192"/>
      <c r="J64981" s="192"/>
    </row>
    <row r="64982" spans="9:10" ht="15.75">
      <c r="I64982" s="192"/>
      <c r="J64982" s="192"/>
    </row>
    <row r="64983" spans="9:10" ht="15.75">
      <c r="I64983" s="192"/>
      <c r="J64983" s="192"/>
    </row>
    <row r="64984" spans="9:10" ht="15.75">
      <c r="I64984" s="192"/>
      <c r="J64984" s="192"/>
    </row>
    <row r="64985" spans="9:10" ht="15.75">
      <c r="I64985" s="192"/>
      <c r="J64985" s="192"/>
    </row>
    <row r="64986" spans="9:10" ht="15.75">
      <c r="I64986" s="192"/>
      <c r="J64986" s="192"/>
    </row>
    <row r="64987" spans="9:10" ht="15.75">
      <c r="I64987" s="192"/>
      <c r="J64987" s="192"/>
    </row>
    <row r="64988" spans="9:10" ht="15.75">
      <c r="I64988" s="192"/>
      <c r="J64988" s="192"/>
    </row>
    <row r="64989" spans="9:10" ht="15.75">
      <c r="I64989" s="192"/>
      <c r="J64989" s="192"/>
    </row>
    <row r="64990" spans="9:10" ht="15.75">
      <c r="I64990" s="192"/>
      <c r="J64990" s="192"/>
    </row>
    <row r="64991" spans="9:10" ht="15.75">
      <c r="I64991" s="192"/>
      <c r="J64991" s="192"/>
    </row>
    <row r="64992" spans="9:10" ht="15.75">
      <c r="I64992" s="192"/>
      <c r="J64992" s="192"/>
    </row>
    <row r="64993" spans="9:10" ht="15.75">
      <c r="I64993" s="192"/>
      <c r="J64993" s="192"/>
    </row>
    <row r="64994" spans="9:10" ht="15.75">
      <c r="I64994" s="192"/>
      <c r="J64994" s="192"/>
    </row>
    <row r="64995" spans="9:10" ht="15.75">
      <c r="I64995" s="192"/>
      <c r="J64995" s="192"/>
    </row>
    <row r="64996" spans="9:10" ht="15.75">
      <c r="I64996" s="192"/>
      <c r="J64996" s="192"/>
    </row>
    <row r="64997" spans="9:10" ht="15.75">
      <c r="I64997" s="192"/>
      <c r="J64997" s="192"/>
    </row>
    <row r="64998" spans="9:10" ht="15.75">
      <c r="I64998" s="192"/>
      <c r="J64998" s="192"/>
    </row>
    <row r="64999" spans="9:10" ht="15.75">
      <c r="I64999" s="192"/>
      <c r="J64999" s="192"/>
    </row>
    <row r="65000" spans="9:10" ht="15.75">
      <c r="I65000" s="192"/>
      <c r="J65000" s="192"/>
    </row>
    <row r="65001" spans="9:10" ht="15.75">
      <c r="I65001" s="192"/>
      <c r="J65001" s="192"/>
    </row>
    <row r="65002" spans="9:10" ht="15.75">
      <c r="I65002" s="192"/>
      <c r="J65002" s="192"/>
    </row>
    <row r="65003" spans="9:10" ht="15.75">
      <c r="I65003" s="192"/>
      <c r="J65003" s="192"/>
    </row>
    <row r="65004" spans="9:10" ht="15.75">
      <c r="I65004" s="192"/>
      <c r="J65004" s="192"/>
    </row>
    <row r="65005" spans="9:10" ht="15.75">
      <c r="I65005" s="192"/>
      <c r="J65005" s="192"/>
    </row>
    <row r="65006" spans="9:10" ht="15.75">
      <c r="I65006" s="192"/>
      <c r="J65006" s="192"/>
    </row>
    <row r="65007" spans="9:10" ht="15.75">
      <c r="I65007" s="192"/>
      <c r="J65007" s="192"/>
    </row>
    <row r="65008" spans="9:10" ht="15.75">
      <c r="I65008" s="192"/>
      <c r="J65008" s="192"/>
    </row>
    <row r="65009" spans="9:10" ht="15.75">
      <c r="I65009" s="192"/>
      <c r="J65009" s="192"/>
    </row>
    <row r="65010" spans="9:10" ht="15.75">
      <c r="I65010" s="192"/>
      <c r="J65010" s="192"/>
    </row>
    <row r="65011" spans="9:10" ht="15.75">
      <c r="I65011" s="192"/>
      <c r="J65011" s="192"/>
    </row>
    <row r="65012" spans="9:10" ht="15.75">
      <c r="I65012" s="192"/>
      <c r="J65012" s="192"/>
    </row>
    <row r="65013" spans="9:10" ht="15.75">
      <c r="I65013" s="192"/>
      <c r="J65013" s="192"/>
    </row>
    <row r="65014" spans="9:10" ht="15.75">
      <c r="I65014" s="192"/>
      <c r="J65014" s="192"/>
    </row>
    <row r="65015" spans="9:10" ht="15.75">
      <c r="I65015" s="192"/>
      <c r="J65015" s="192"/>
    </row>
    <row r="65016" spans="9:10" ht="15.75">
      <c r="I65016" s="192"/>
      <c r="J65016" s="192"/>
    </row>
    <row r="65017" spans="9:10" ht="15.75">
      <c r="I65017" s="192"/>
      <c r="J65017" s="192"/>
    </row>
    <row r="65018" spans="9:10" ht="15.75">
      <c r="I65018" s="192"/>
      <c r="J65018" s="192"/>
    </row>
    <row r="65019" spans="9:10" ht="15.75">
      <c r="I65019" s="192"/>
      <c r="J65019" s="192"/>
    </row>
    <row r="65020" spans="9:10" ht="15.75">
      <c r="I65020" s="192"/>
      <c r="J65020" s="192"/>
    </row>
    <row r="65021" spans="9:10" ht="15.75">
      <c r="I65021" s="192"/>
      <c r="J65021" s="192"/>
    </row>
    <row r="65022" spans="9:10" ht="15.75">
      <c r="I65022" s="192"/>
      <c r="J65022" s="192"/>
    </row>
    <row r="65023" spans="9:10" ht="15.75">
      <c r="I65023" s="192"/>
      <c r="J65023" s="192"/>
    </row>
    <row r="65024" spans="9:10" ht="15.75">
      <c r="I65024" s="192"/>
      <c r="J65024" s="192"/>
    </row>
    <row r="65025" spans="9:10" ht="15.75">
      <c r="I65025" s="192"/>
      <c r="J65025" s="192"/>
    </row>
    <row r="65026" spans="9:10" ht="15.75">
      <c r="I65026" s="192"/>
      <c r="J65026" s="192"/>
    </row>
    <row r="65027" spans="9:10" ht="15.75">
      <c r="I65027" s="192"/>
      <c r="J65027" s="192"/>
    </row>
    <row r="65028" spans="9:10" ht="15.75">
      <c r="I65028" s="192"/>
      <c r="J65028" s="192"/>
    </row>
    <row r="65029" spans="9:10" ht="15.75">
      <c r="I65029" s="192"/>
      <c r="J65029" s="192"/>
    </row>
    <row r="65030" spans="9:10" ht="15.75">
      <c r="I65030" s="192"/>
      <c r="J65030" s="192"/>
    </row>
    <row r="65031" spans="9:10" ht="15.75">
      <c r="I65031" s="192"/>
      <c r="J65031" s="192"/>
    </row>
    <row r="65032" spans="9:10" ht="15.75">
      <c r="I65032" s="192"/>
      <c r="J65032" s="192"/>
    </row>
    <row r="65033" spans="9:10" ht="15.75">
      <c r="I65033" s="192"/>
      <c r="J65033" s="192"/>
    </row>
    <row r="65034" spans="9:10" ht="15.75">
      <c r="I65034" s="192"/>
      <c r="J65034" s="192"/>
    </row>
    <row r="65035" spans="9:10" ht="15.75">
      <c r="I65035" s="192"/>
      <c r="J65035" s="192"/>
    </row>
    <row r="65036" spans="9:10" ht="15.75">
      <c r="I65036" s="192"/>
      <c r="J65036" s="192"/>
    </row>
    <row r="65037" spans="9:10" ht="15.75">
      <c r="I65037" s="192"/>
      <c r="J65037" s="192"/>
    </row>
    <row r="65038" spans="9:10" ht="15.75">
      <c r="I65038" s="192"/>
      <c r="J65038" s="192"/>
    </row>
    <row r="65039" spans="9:10" ht="15.75">
      <c r="I65039" s="192"/>
      <c r="J65039" s="192"/>
    </row>
    <row r="65040" spans="9:10" ht="15.75">
      <c r="I65040" s="192"/>
      <c r="J65040" s="192"/>
    </row>
    <row r="65041" spans="9:10" ht="15.75">
      <c r="I65041" s="192"/>
      <c r="J65041" s="192"/>
    </row>
    <row r="65042" spans="9:10" ht="15.75">
      <c r="I65042" s="192"/>
      <c r="J65042" s="192"/>
    </row>
    <row r="65043" spans="9:10" ht="15.75">
      <c r="I65043" s="192"/>
      <c r="J65043" s="192"/>
    </row>
    <row r="65044" spans="9:10" ht="15.75">
      <c r="I65044" s="192"/>
      <c r="J65044" s="192"/>
    </row>
    <row r="65045" spans="9:10" ht="15.75">
      <c r="I65045" s="192"/>
      <c r="J65045" s="192"/>
    </row>
    <row r="65046" spans="9:10" ht="15.75">
      <c r="I65046" s="192"/>
      <c r="J65046" s="192"/>
    </row>
    <row r="65047" spans="9:10" ht="15.75">
      <c r="I65047" s="192"/>
      <c r="J65047" s="192"/>
    </row>
    <row r="65048" spans="9:10" ht="15.75">
      <c r="I65048" s="192"/>
      <c r="J65048" s="192"/>
    </row>
    <row r="65049" spans="9:10" ht="15.75">
      <c r="I65049" s="192"/>
      <c r="J65049" s="192"/>
    </row>
    <row r="65050" spans="9:10" ht="15.75">
      <c r="I65050" s="192"/>
      <c r="J65050" s="192"/>
    </row>
    <row r="65051" spans="9:10" ht="15.75">
      <c r="I65051" s="192"/>
      <c r="J65051" s="192"/>
    </row>
    <row r="65052" spans="9:10" ht="15.75">
      <c r="I65052" s="192"/>
      <c r="J65052" s="192"/>
    </row>
    <row r="65053" spans="9:10" ht="15.75">
      <c r="I65053" s="192"/>
      <c r="J65053" s="192"/>
    </row>
    <row r="65054" spans="9:10" ht="15.75">
      <c r="I65054" s="192"/>
      <c r="J65054" s="192"/>
    </row>
    <row r="65055" spans="9:10" ht="15.75">
      <c r="I65055" s="192"/>
      <c r="J65055" s="192"/>
    </row>
    <row r="65056" spans="9:10" ht="15.75">
      <c r="I65056" s="192"/>
      <c r="J65056" s="192"/>
    </row>
    <row r="65057" spans="9:10" ht="15.75">
      <c r="I65057" s="192"/>
      <c r="J65057" s="192"/>
    </row>
    <row r="65058" spans="9:10" ht="15.75">
      <c r="I65058" s="192"/>
      <c r="J65058" s="192"/>
    </row>
    <row r="65059" spans="9:10" ht="15.75">
      <c r="I65059" s="192"/>
      <c r="J65059" s="192"/>
    </row>
    <row r="65060" spans="9:10" ht="15.75">
      <c r="I65060" s="192"/>
      <c r="J65060" s="192"/>
    </row>
    <row r="65061" spans="9:10" ht="15.75">
      <c r="I65061" s="192"/>
      <c r="J65061" s="192"/>
    </row>
    <row r="65062" spans="9:10" ht="15.75">
      <c r="I65062" s="192"/>
      <c r="J65062" s="192"/>
    </row>
    <row r="65063" spans="9:10" ht="15.75">
      <c r="I65063" s="192"/>
      <c r="J65063" s="192"/>
    </row>
    <row r="65064" spans="9:10" ht="15.75">
      <c r="I65064" s="192"/>
      <c r="J65064" s="192"/>
    </row>
    <row r="65065" spans="9:10" ht="15.75">
      <c r="I65065" s="192"/>
      <c r="J65065" s="192"/>
    </row>
    <row r="65066" spans="9:10" ht="15.75">
      <c r="I65066" s="192"/>
      <c r="J65066" s="192"/>
    </row>
    <row r="65067" spans="9:10" ht="15.75">
      <c r="I65067" s="192"/>
      <c r="J65067" s="192"/>
    </row>
    <row r="65068" spans="9:10" ht="15.75">
      <c r="I65068" s="192"/>
      <c r="J65068" s="192"/>
    </row>
    <row r="65069" spans="9:10" ht="15.75">
      <c r="I65069" s="192"/>
      <c r="J65069" s="192"/>
    </row>
    <row r="65070" spans="9:10" ht="15.75">
      <c r="I65070" s="192"/>
      <c r="J65070" s="192"/>
    </row>
    <row r="65071" spans="9:10" ht="15.75">
      <c r="I65071" s="192"/>
      <c r="J65071" s="192"/>
    </row>
    <row r="65072" spans="9:10" ht="15.75">
      <c r="I65072" s="192"/>
      <c r="J65072" s="192"/>
    </row>
    <row r="65073" spans="9:10" ht="15.75">
      <c r="I65073" s="192"/>
      <c r="J65073" s="192"/>
    </row>
    <row r="65074" spans="9:10" ht="15.75">
      <c r="I65074" s="192"/>
      <c r="J65074" s="192"/>
    </row>
    <row r="65075" spans="9:10" ht="15.75">
      <c r="I65075" s="192"/>
      <c r="J65075" s="192"/>
    </row>
    <row r="65076" spans="9:10" ht="15.75">
      <c r="I65076" s="192"/>
      <c r="J65076" s="192"/>
    </row>
    <row r="65077" spans="9:10" ht="15.75">
      <c r="I65077" s="192"/>
      <c r="J65077" s="192"/>
    </row>
    <row r="65078" spans="9:10" ht="15.75">
      <c r="I65078" s="192"/>
      <c r="J65078" s="192"/>
    </row>
    <row r="65079" spans="9:10" ht="15.75">
      <c r="I65079" s="192"/>
      <c r="J65079" s="192"/>
    </row>
    <row r="65080" spans="9:10" ht="15.75">
      <c r="I65080" s="192"/>
      <c r="J65080" s="192"/>
    </row>
    <row r="65081" spans="9:10" ht="15.75">
      <c r="I65081" s="192"/>
      <c r="J65081" s="192"/>
    </row>
    <row r="65082" spans="9:10" ht="15.75">
      <c r="I65082" s="192"/>
      <c r="J65082" s="192"/>
    </row>
    <row r="65083" spans="9:10" ht="15.75">
      <c r="I65083" s="192"/>
      <c r="J65083" s="192"/>
    </row>
    <row r="65084" spans="9:10" ht="15.75">
      <c r="I65084" s="192"/>
      <c r="J65084" s="192"/>
    </row>
    <row r="65085" spans="9:10" ht="15.75">
      <c r="I65085" s="192"/>
      <c r="J65085" s="192"/>
    </row>
    <row r="65086" spans="9:10" ht="15.75">
      <c r="I65086" s="192"/>
      <c r="J65086" s="192"/>
    </row>
    <row r="65087" spans="9:10" ht="15.75">
      <c r="I65087" s="192"/>
      <c r="J65087" s="192"/>
    </row>
    <row r="65088" spans="9:10" ht="15.75">
      <c r="I65088" s="192"/>
      <c r="J65088" s="192"/>
    </row>
    <row r="65089" spans="9:10" ht="15.75">
      <c r="I65089" s="192"/>
      <c r="J65089" s="192"/>
    </row>
    <row r="65090" spans="9:10" ht="15.75">
      <c r="I65090" s="192"/>
      <c r="J65090" s="192"/>
    </row>
    <row r="65091" spans="9:10" ht="15.75">
      <c r="I65091" s="192"/>
      <c r="J65091" s="192"/>
    </row>
    <row r="65092" spans="9:10" ht="15.75">
      <c r="I65092" s="192"/>
      <c r="J65092" s="192"/>
    </row>
    <row r="65093" spans="9:10" ht="15.75">
      <c r="I65093" s="192"/>
      <c r="J65093" s="192"/>
    </row>
    <row r="65094" spans="9:10" ht="15.75">
      <c r="I65094" s="192"/>
      <c r="J65094" s="192"/>
    </row>
    <row r="65095" spans="9:10" ht="15.75">
      <c r="I65095" s="192"/>
      <c r="J65095" s="192"/>
    </row>
    <row r="65096" spans="9:10" ht="15.75">
      <c r="I65096" s="192"/>
      <c r="J65096" s="192"/>
    </row>
    <row r="65097" spans="9:10" ht="15.75">
      <c r="I65097" s="192"/>
      <c r="J65097" s="192"/>
    </row>
    <row r="65098" spans="9:10" ht="15.75">
      <c r="I65098" s="192"/>
      <c r="J65098" s="192"/>
    </row>
    <row r="65099" spans="9:10" ht="15.75">
      <c r="I65099" s="192"/>
      <c r="J65099" s="192"/>
    </row>
    <row r="65100" spans="9:10" ht="15.75">
      <c r="I65100" s="192"/>
      <c r="J65100" s="192"/>
    </row>
    <row r="65101" spans="9:10" ht="15.75">
      <c r="I65101" s="192"/>
      <c r="J65101" s="192"/>
    </row>
    <row r="65102" spans="9:10" ht="15.75">
      <c r="I65102" s="192"/>
      <c r="J65102" s="192"/>
    </row>
    <row r="65103" spans="9:10" ht="15.75">
      <c r="I65103" s="192"/>
      <c r="J65103" s="192"/>
    </row>
    <row r="65104" spans="9:10" ht="15.75">
      <c r="I65104" s="192"/>
      <c r="J65104" s="192"/>
    </row>
    <row r="65105" spans="9:10" ht="15.75">
      <c r="I65105" s="192"/>
      <c r="J65105" s="192"/>
    </row>
    <row r="65106" spans="9:10" ht="15.75">
      <c r="I65106" s="192"/>
      <c r="J65106" s="192"/>
    </row>
    <row r="65107" spans="9:10" ht="15.75">
      <c r="I65107" s="192"/>
      <c r="J65107" s="192"/>
    </row>
    <row r="65108" spans="9:10" ht="15.75">
      <c r="I65108" s="192"/>
      <c r="J65108" s="192"/>
    </row>
    <row r="65109" spans="9:10" ht="15.75">
      <c r="I65109" s="192"/>
      <c r="J65109" s="192"/>
    </row>
    <row r="65110" spans="9:10" ht="15.75">
      <c r="I65110" s="192"/>
      <c r="J65110" s="192"/>
    </row>
    <row r="65111" spans="9:10" ht="15.75">
      <c r="I65111" s="192"/>
      <c r="J65111" s="192"/>
    </row>
    <row r="65112" spans="9:10" ht="15.75">
      <c r="I65112" s="192"/>
      <c r="J65112" s="192"/>
    </row>
    <row r="65113" spans="9:10" ht="15.75">
      <c r="I65113" s="192"/>
      <c r="J65113" s="192"/>
    </row>
    <row r="65114" spans="9:10" ht="15.75">
      <c r="I65114" s="192"/>
      <c r="J65114" s="192"/>
    </row>
    <row r="65115" spans="9:10" ht="15.75">
      <c r="I65115" s="192"/>
      <c r="J65115" s="192"/>
    </row>
    <row r="65116" spans="9:10" ht="15.75">
      <c r="I65116" s="192"/>
      <c r="J65116" s="192"/>
    </row>
    <row r="65117" spans="9:10" ht="15.75">
      <c r="I65117" s="192"/>
      <c r="J65117" s="192"/>
    </row>
    <row r="65118" spans="9:10" ht="15.75">
      <c r="I65118" s="192"/>
      <c r="J65118" s="192"/>
    </row>
    <row r="65119" spans="9:10" ht="15.75">
      <c r="I65119" s="192"/>
      <c r="J65119" s="192"/>
    </row>
    <row r="65120" spans="9:10" ht="15.75">
      <c r="I65120" s="192"/>
      <c r="J65120" s="192"/>
    </row>
    <row r="65121" spans="9:10" ht="15.75">
      <c r="I65121" s="192"/>
      <c r="J65121" s="192"/>
    </row>
    <row r="65122" spans="9:10" ht="15.75">
      <c r="I65122" s="192"/>
      <c r="J65122" s="192"/>
    </row>
    <row r="65123" spans="9:10" ht="15.75">
      <c r="I65123" s="192"/>
      <c r="J65123" s="192"/>
    </row>
    <row r="65124" spans="9:10" ht="15.75">
      <c r="I65124" s="192"/>
      <c r="J65124" s="192"/>
    </row>
    <row r="65125" spans="9:10" ht="15.75">
      <c r="I65125" s="192"/>
      <c r="J65125" s="192"/>
    </row>
    <row r="65126" spans="9:10" ht="15.75">
      <c r="I65126" s="192"/>
      <c r="J65126" s="192"/>
    </row>
    <row r="65127" spans="9:10" ht="15.75">
      <c r="I65127" s="192"/>
      <c r="J65127" s="192"/>
    </row>
    <row r="65128" spans="9:10" ht="15.75">
      <c r="I65128" s="192"/>
      <c r="J65128" s="192"/>
    </row>
    <row r="65129" spans="9:10" ht="15.75">
      <c r="I65129" s="192"/>
      <c r="J65129" s="192"/>
    </row>
    <row r="65130" spans="9:10" ht="15.75">
      <c r="I65130" s="192"/>
      <c r="J65130" s="192"/>
    </row>
    <row r="65131" spans="9:10" ht="15.75">
      <c r="I65131" s="192"/>
      <c r="J65131" s="192"/>
    </row>
    <row r="65132" spans="9:10" ht="15.75">
      <c r="I65132" s="192"/>
      <c r="J65132" s="192"/>
    </row>
    <row r="65133" spans="9:10" ht="15.75">
      <c r="I65133" s="192"/>
      <c r="J65133" s="192"/>
    </row>
    <row r="65134" spans="9:10" ht="15.75">
      <c r="I65134" s="192"/>
      <c r="J65134" s="192"/>
    </row>
    <row r="65135" spans="9:10" ht="15.75">
      <c r="I65135" s="192"/>
      <c r="J65135" s="192"/>
    </row>
    <row r="65136" spans="9:10" ht="15.75">
      <c r="I65136" s="192"/>
      <c r="J65136" s="192"/>
    </row>
    <row r="65137" spans="9:10" ht="15.75">
      <c r="I65137" s="192"/>
      <c r="J65137" s="192"/>
    </row>
    <row r="65138" spans="9:10" ht="15.75">
      <c r="I65138" s="192"/>
      <c r="J65138" s="192"/>
    </row>
    <row r="65139" spans="9:10" ht="15.75">
      <c r="I65139" s="192"/>
      <c r="J65139" s="192"/>
    </row>
    <row r="65140" spans="9:10" ht="15.75">
      <c r="I65140" s="192"/>
      <c r="J65140" s="192"/>
    </row>
    <row r="65141" spans="9:10" ht="15.75">
      <c r="I65141" s="192"/>
      <c r="J65141" s="192"/>
    </row>
    <row r="65142" spans="9:10" ht="15.75">
      <c r="I65142" s="192"/>
      <c r="J65142" s="192"/>
    </row>
    <row r="65143" spans="9:10" ht="15.75">
      <c r="I65143" s="192"/>
      <c r="J65143" s="192"/>
    </row>
    <row r="65144" spans="9:10" ht="15.75">
      <c r="I65144" s="192"/>
      <c r="J65144" s="192"/>
    </row>
    <row r="65145" spans="9:10" ht="15.75">
      <c r="I65145" s="192"/>
      <c r="J65145" s="192"/>
    </row>
    <row r="65146" spans="9:10" ht="15.75">
      <c r="I65146" s="192"/>
      <c r="J65146" s="192"/>
    </row>
    <row r="65147" spans="9:10" ht="15.75">
      <c r="I65147" s="192"/>
      <c r="J65147" s="192"/>
    </row>
    <row r="65148" spans="9:10" ht="15.75">
      <c r="I65148" s="192"/>
      <c r="J65148" s="192"/>
    </row>
    <row r="65149" spans="9:10" ht="15.75">
      <c r="I65149" s="192"/>
      <c r="J65149" s="192"/>
    </row>
    <row r="65150" spans="9:10" ht="15.75">
      <c r="I65150" s="192"/>
      <c r="J65150" s="192"/>
    </row>
    <row r="65151" spans="9:10" ht="15.75">
      <c r="I65151" s="192"/>
      <c r="J65151" s="192"/>
    </row>
    <row r="65152" spans="9:10" ht="15.75">
      <c r="I65152" s="192"/>
      <c r="J65152" s="192"/>
    </row>
    <row r="65153" spans="9:10" ht="15.75">
      <c r="I65153" s="192"/>
      <c r="J65153" s="192"/>
    </row>
    <row r="65154" spans="9:10" ht="15.75">
      <c r="I65154" s="192"/>
      <c r="J65154" s="192"/>
    </row>
    <row r="65155" spans="9:10" ht="15.75">
      <c r="I65155" s="192"/>
      <c r="J65155" s="192"/>
    </row>
    <row r="65156" spans="9:10" ht="15.75">
      <c r="I65156" s="192"/>
      <c r="J65156" s="192"/>
    </row>
    <row r="65157" spans="9:10" ht="15.75">
      <c r="I65157" s="192"/>
      <c r="J65157" s="192"/>
    </row>
    <row r="65158" spans="9:10" ht="15.75">
      <c r="I65158" s="192"/>
      <c r="J65158" s="192"/>
    </row>
    <row r="65159" spans="9:10" ht="15.75">
      <c r="I65159" s="192"/>
      <c r="J65159" s="192"/>
    </row>
    <row r="65160" spans="9:10" ht="15.75">
      <c r="I65160" s="192"/>
      <c r="J65160" s="192"/>
    </row>
    <row r="65161" spans="9:10" ht="15.75">
      <c r="I65161" s="192"/>
      <c r="J65161" s="192"/>
    </row>
    <row r="65162" spans="9:10" ht="15.75">
      <c r="I65162" s="192"/>
      <c r="J65162" s="192"/>
    </row>
    <row r="65163" spans="9:10" ht="15.75">
      <c r="I65163" s="192"/>
      <c r="J65163" s="192"/>
    </row>
    <row r="65164" spans="9:10" ht="15.75">
      <c r="I65164" s="192"/>
      <c r="J65164" s="192"/>
    </row>
    <row r="65165" spans="9:10" ht="15.75">
      <c r="I65165" s="192"/>
      <c r="J65165" s="192"/>
    </row>
    <row r="65166" spans="9:10" ht="15.75">
      <c r="I65166" s="192"/>
      <c r="J65166" s="192"/>
    </row>
    <row r="65167" spans="9:10" ht="15.75">
      <c r="I65167" s="192"/>
      <c r="J65167" s="192"/>
    </row>
    <row r="65168" spans="9:10" ht="15.75">
      <c r="I65168" s="192"/>
      <c r="J65168" s="192"/>
    </row>
    <row r="65169" spans="9:10" ht="15.75">
      <c r="I65169" s="192"/>
      <c r="J65169" s="192"/>
    </row>
    <row r="65170" spans="9:10" ht="15.75">
      <c r="I65170" s="192"/>
      <c r="J65170" s="192"/>
    </row>
    <row r="65171" spans="9:10" ht="15.75">
      <c r="I65171" s="192"/>
      <c r="J65171" s="192"/>
    </row>
    <row r="65172" spans="9:10" ht="15.75">
      <c r="I65172" s="192"/>
      <c r="J65172" s="192"/>
    </row>
    <row r="65173" spans="9:10" ht="15.75">
      <c r="I65173" s="192"/>
      <c r="J65173" s="192"/>
    </row>
    <row r="65174" spans="9:10" ht="15.75">
      <c r="I65174" s="192"/>
      <c r="J65174" s="192"/>
    </row>
    <row r="65175" spans="9:10" ht="15.75">
      <c r="I65175" s="192"/>
      <c r="J65175" s="192"/>
    </row>
    <row r="65176" spans="9:10" ht="15.75">
      <c r="I65176" s="192"/>
      <c r="J65176" s="192"/>
    </row>
    <row r="65177" spans="9:10" ht="15.75">
      <c r="I65177" s="192"/>
      <c r="J65177" s="192"/>
    </row>
    <row r="65178" spans="9:10" ht="15.75">
      <c r="I65178" s="192"/>
      <c r="J65178" s="192"/>
    </row>
    <row r="65179" spans="9:10" ht="15.75">
      <c r="I65179" s="192"/>
      <c r="J65179" s="192"/>
    </row>
    <row r="65180" spans="9:10" ht="15.75">
      <c r="I65180" s="192"/>
      <c r="J65180" s="192"/>
    </row>
    <row r="65181" spans="9:10" ht="15.75">
      <c r="I65181" s="192"/>
      <c r="J65181" s="192"/>
    </row>
    <row r="65182" spans="9:10" ht="15.75">
      <c r="I65182" s="192"/>
      <c r="J65182" s="192"/>
    </row>
    <row r="65183" spans="9:10" ht="15.75">
      <c r="I65183" s="192"/>
      <c r="J65183" s="192"/>
    </row>
    <row r="65184" spans="9:10" ht="15.75">
      <c r="I65184" s="192"/>
      <c r="J65184" s="192"/>
    </row>
    <row r="65185" spans="9:10" ht="15.75">
      <c r="I65185" s="192"/>
      <c r="J65185" s="192"/>
    </row>
    <row r="65186" spans="9:10" ht="15.75">
      <c r="I65186" s="192"/>
      <c r="J65186" s="192"/>
    </row>
    <row r="65187" spans="9:10" ht="15.75">
      <c r="I65187" s="192"/>
      <c r="J65187" s="192"/>
    </row>
    <row r="65188" spans="9:10" ht="15.75">
      <c r="I65188" s="192"/>
      <c r="J65188" s="192"/>
    </row>
    <row r="65189" spans="9:10" ht="15.75">
      <c r="I65189" s="192"/>
      <c r="J65189" s="192"/>
    </row>
    <row r="65190" spans="9:10" ht="15.75">
      <c r="I65190" s="192"/>
      <c r="J65190" s="192"/>
    </row>
    <row r="65191" spans="9:10" ht="15.75">
      <c r="I65191" s="192"/>
      <c r="J65191" s="192"/>
    </row>
    <row r="65192" spans="9:10" ht="15.75">
      <c r="I65192" s="192"/>
      <c r="J65192" s="192"/>
    </row>
    <row r="65193" spans="9:10" ht="15.75">
      <c r="I65193" s="192"/>
      <c r="J65193" s="192"/>
    </row>
    <row r="65194" spans="9:10" ht="15.75">
      <c r="I65194" s="192"/>
      <c r="J65194" s="192"/>
    </row>
    <row r="65195" spans="9:10" ht="15.75">
      <c r="I65195" s="192"/>
      <c r="J65195" s="192"/>
    </row>
    <row r="65196" spans="9:10" ht="15.75">
      <c r="I65196" s="192"/>
      <c r="J65196" s="192"/>
    </row>
    <row r="65197" spans="9:10" ht="15.75">
      <c r="I65197" s="192"/>
      <c r="J65197" s="192"/>
    </row>
    <row r="65198" spans="9:10" ht="15.75">
      <c r="I65198" s="192"/>
      <c r="J65198" s="192"/>
    </row>
    <row r="65199" spans="9:10" ht="15.75">
      <c r="I65199" s="192"/>
      <c r="J65199" s="192"/>
    </row>
    <row r="65200" spans="9:10" ht="15.75">
      <c r="I65200" s="192"/>
      <c r="J65200" s="192"/>
    </row>
    <row r="65201" spans="9:10" ht="15.75">
      <c r="I65201" s="192"/>
      <c r="J65201" s="192"/>
    </row>
    <row r="65202" spans="9:10" ht="15.75">
      <c r="I65202" s="192"/>
      <c r="J65202" s="192"/>
    </row>
    <row r="65203" spans="9:10" ht="15.75">
      <c r="I65203" s="192"/>
      <c r="J65203" s="192"/>
    </row>
    <row r="65204" spans="9:10" ht="15.75">
      <c r="I65204" s="192"/>
      <c r="J65204" s="192"/>
    </row>
    <row r="65205" spans="9:10" ht="15.75">
      <c r="I65205" s="192"/>
      <c r="J65205" s="192"/>
    </row>
    <row r="65206" spans="9:10" ht="15.75">
      <c r="I65206" s="192"/>
      <c r="J65206" s="192"/>
    </row>
    <row r="65207" spans="9:10" ht="15.75">
      <c r="I65207" s="192"/>
      <c r="J65207" s="192"/>
    </row>
    <row r="65208" spans="9:10" ht="15.75">
      <c r="I65208" s="192"/>
      <c r="J65208" s="192"/>
    </row>
    <row r="65209" spans="9:10" ht="15.75">
      <c r="I65209" s="192"/>
      <c r="J65209" s="192"/>
    </row>
    <row r="65210" spans="9:10" ht="15.75">
      <c r="I65210" s="192"/>
      <c r="J65210" s="192"/>
    </row>
    <row r="65211" spans="9:10" ht="15.75">
      <c r="I65211" s="192"/>
      <c r="J65211" s="192"/>
    </row>
    <row r="65212" spans="9:10" ht="15.75">
      <c r="I65212" s="192"/>
      <c r="J65212" s="192"/>
    </row>
    <row r="65213" spans="9:10" ht="15.75">
      <c r="I65213" s="192"/>
      <c r="J65213" s="192"/>
    </row>
    <row r="65214" spans="9:10" ht="15.75">
      <c r="I65214" s="192"/>
      <c r="J65214" s="192"/>
    </row>
    <row r="65215" spans="9:10" ht="15.75">
      <c r="I65215" s="192"/>
      <c r="J65215" s="192"/>
    </row>
    <row r="65216" spans="9:10" ht="15.75">
      <c r="I65216" s="192"/>
      <c r="J65216" s="192"/>
    </row>
    <row r="65217" spans="9:10" ht="15.75">
      <c r="I65217" s="192"/>
      <c r="J65217" s="192"/>
    </row>
    <row r="65218" spans="9:10" ht="15.75">
      <c r="I65218" s="192"/>
      <c r="J65218" s="192"/>
    </row>
    <row r="65219" spans="9:10" ht="15.75">
      <c r="I65219" s="192"/>
      <c r="J65219" s="192"/>
    </row>
    <row r="65220" spans="9:10" ht="15.75">
      <c r="I65220" s="192"/>
      <c r="J65220" s="192"/>
    </row>
    <row r="65221" spans="9:10" ht="15.75">
      <c r="I65221" s="192"/>
      <c r="J65221" s="192"/>
    </row>
    <row r="65222" spans="9:10" ht="15.75">
      <c r="I65222" s="192"/>
      <c r="J65222" s="192"/>
    </row>
    <row r="65223" spans="9:10" ht="15.75">
      <c r="I65223" s="192"/>
      <c r="J65223" s="192"/>
    </row>
    <row r="65224" spans="9:10" ht="15.75">
      <c r="I65224" s="192"/>
      <c r="J65224" s="192"/>
    </row>
    <row r="65225" spans="9:10" ht="15.75">
      <c r="I65225" s="192"/>
      <c r="J65225" s="192"/>
    </row>
    <row r="65226" spans="9:10" ht="15.75">
      <c r="I65226" s="192"/>
      <c r="J65226" s="192"/>
    </row>
    <row r="65227" spans="9:10" ht="15.75">
      <c r="I65227" s="192"/>
      <c r="J65227" s="192"/>
    </row>
    <row r="65228" spans="9:10" ht="15.75">
      <c r="I65228" s="192"/>
      <c r="J65228" s="192"/>
    </row>
    <row r="65229" spans="9:10" ht="15.75">
      <c r="I65229" s="192"/>
      <c r="J65229" s="192"/>
    </row>
    <row r="65230" spans="9:10" ht="15.75">
      <c r="I65230" s="192"/>
      <c r="J65230" s="192"/>
    </row>
    <row r="65231" spans="9:10" ht="15.75">
      <c r="I65231" s="192"/>
      <c r="J65231" s="192"/>
    </row>
    <row r="65232" spans="9:10" ht="15.75">
      <c r="I65232" s="192"/>
      <c r="J65232" s="192"/>
    </row>
    <row r="65233" spans="9:10" ht="15.75">
      <c r="I65233" s="192"/>
      <c r="J65233" s="192"/>
    </row>
    <row r="65234" spans="9:10" ht="15.75">
      <c r="I65234" s="192"/>
      <c r="J65234" s="192"/>
    </row>
    <row r="65235" spans="9:10" ht="15.75">
      <c r="I65235" s="192"/>
      <c r="J65235" s="192"/>
    </row>
    <row r="65236" spans="9:10" ht="15.75">
      <c r="I65236" s="192"/>
      <c r="J65236" s="192"/>
    </row>
    <row r="65237" spans="9:10" ht="15.75">
      <c r="I65237" s="192"/>
      <c r="J65237" s="192"/>
    </row>
    <row r="65238" spans="9:10" ht="15.75">
      <c r="I65238" s="192"/>
      <c r="J65238" s="192"/>
    </row>
    <row r="65239" spans="9:10" ht="15.75">
      <c r="I65239" s="192"/>
      <c r="J65239" s="192"/>
    </row>
    <row r="65240" spans="9:10" ht="15.75">
      <c r="I65240" s="192"/>
      <c r="J65240" s="192"/>
    </row>
    <row r="65241" spans="9:10" ht="15.75">
      <c r="I65241" s="192"/>
      <c r="J65241" s="192"/>
    </row>
    <row r="65242" spans="9:10" ht="15.75">
      <c r="I65242" s="192"/>
      <c r="J65242" s="192"/>
    </row>
    <row r="65243" spans="9:10" ht="15.75">
      <c r="I65243" s="192"/>
      <c r="J65243" s="192"/>
    </row>
    <row r="65244" spans="9:10" ht="15.75">
      <c r="I65244" s="192"/>
      <c r="J65244" s="192"/>
    </row>
    <row r="65245" spans="9:10" ht="15.75">
      <c r="I65245" s="192"/>
      <c r="J65245" s="192"/>
    </row>
    <row r="65246" spans="9:10" ht="15.75">
      <c r="I65246" s="192"/>
      <c r="J65246" s="192"/>
    </row>
    <row r="65247" spans="9:10" ht="15.75">
      <c r="I65247" s="192"/>
      <c r="J65247" s="192"/>
    </row>
    <row r="65248" spans="9:10" ht="15.75">
      <c r="I65248" s="192"/>
      <c r="J65248" s="192"/>
    </row>
    <row r="65249" spans="9:10" ht="15.75">
      <c r="I65249" s="192"/>
      <c r="J65249" s="192"/>
    </row>
    <row r="65250" spans="9:10" ht="15.75">
      <c r="I65250" s="192"/>
      <c r="J65250" s="192"/>
    </row>
    <row r="65251" spans="9:10" ht="15.75">
      <c r="I65251" s="192"/>
      <c r="J65251" s="192"/>
    </row>
    <row r="65252" spans="9:10" ht="15.75">
      <c r="I65252" s="192"/>
      <c r="J65252" s="192"/>
    </row>
    <row r="65253" spans="9:10" ht="15.75">
      <c r="I65253" s="192"/>
      <c r="J65253" s="192"/>
    </row>
    <row r="65254" spans="9:10" ht="15.75">
      <c r="I65254" s="192"/>
      <c r="J65254" s="192"/>
    </row>
    <row r="65255" spans="9:10" ht="15.75">
      <c r="I65255" s="192"/>
      <c r="J65255" s="192"/>
    </row>
    <row r="65256" spans="9:10" ht="15.75">
      <c r="I65256" s="192"/>
      <c r="J65256" s="192"/>
    </row>
    <row r="65257" spans="9:10" ht="15.75">
      <c r="I65257" s="192"/>
      <c r="J65257" s="192"/>
    </row>
    <row r="65258" spans="9:10" ht="15.75">
      <c r="I65258" s="192"/>
      <c r="J65258" s="192"/>
    </row>
    <row r="65259" spans="9:10" ht="15.75">
      <c r="I65259" s="192"/>
      <c r="J65259" s="192"/>
    </row>
    <row r="65260" spans="9:10" ht="15.75">
      <c r="I65260" s="192"/>
      <c r="J65260" s="192"/>
    </row>
    <row r="65261" spans="9:10" ht="15.75">
      <c r="I65261" s="192"/>
      <c r="J65261" s="192"/>
    </row>
    <row r="65262" spans="9:10" ht="15.75">
      <c r="I65262" s="192"/>
      <c r="J65262" s="192"/>
    </row>
    <row r="65263" spans="9:10" ht="15.75">
      <c r="I65263" s="192"/>
      <c r="J65263" s="192"/>
    </row>
    <row r="65264" spans="9:10" ht="15.75">
      <c r="I65264" s="192"/>
      <c r="J65264" s="192"/>
    </row>
    <row r="65265" spans="9:10" ht="15.75">
      <c r="I65265" s="192"/>
      <c r="J65265" s="192"/>
    </row>
    <row r="65266" spans="9:10" ht="15.75">
      <c r="I65266" s="192"/>
      <c r="J65266" s="192"/>
    </row>
    <row r="65267" spans="9:10" ht="15.75">
      <c r="I65267" s="192"/>
      <c r="J65267" s="192"/>
    </row>
    <row r="65268" spans="9:10" ht="15.75">
      <c r="I65268" s="192"/>
      <c r="J65268" s="192"/>
    </row>
    <row r="65269" spans="9:10" ht="15.75">
      <c r="I65269" s="192"/>
      <c r="J65269" s="192"/>
    </row>
    <row r="65270" spans="9:10" ht="15.75">
      <c r="I65270" s="192"/>
      <c r="J65270" s="192"/>
    </row>
    <row r="65271" spans="9:10" ht="15.75">
      <c r="I65271" s="192"/>
      <c r="J65271" s="192"/>
    </row>
    <row r="65272" spans="9:10" ht="15.75">
      <c r="I65272" s="192"/>
      <c r="J65272" s="192"/>
    </row>
    <row r="65273" spans="9:10" ht="15.75">
      <c r="I65273" s="192"/>
      <c r="J65273" s="192"/>
    </row>
    <row r="65274" spans="9:10" ht="15.75">
      <c r="I65274" s="192"/>
      <c r="J65274" s="192"/>
    </row>
    <row r="65275" spans="9:10" ht="15.75">
      <c r="I65275" s="192"/>
      <c r="J65275" s="192"/>
    </row>
    <row r="65276" spans="9:10" ht="15.75">
      <c r="I65276" s="192"/>
      <c r="J65276" s="192"/>
    </row>
    <row r="65277" spans="9:10" ht="15.75">
      <c r="I65277" s="192"/>
      <c r="J65277" s="192"/>
    </row>
    <row r="65278" spans="9:10" ht="15.75">
      <c r="I65278" s="192"/>
      <c r="J65278" s="192"/>
    </row>
    <row r="65279" spans="9:10" ht="15.75">
      <c r="I65279" s="192"/>
      <c r="J65279" s="192"/>
    </row>
    <row r="65280" spans="9:10" ht="15.75">
      <c r="I65280" s="192"/>
      <c r="J65280" s="192"/>
    </row>
    <row r="65281" spans="9:10" ht="15.75">
      <c r="I65281" s="192"/>
      <c r="J65281" s="192"/>
    </row>
    <row r="65282" spans="9:10" ht="15.75">
      <c r="I65282" s="192"/>
      <c r="J65282" s="192"/>
    </row>
    <row r="65283" spans="9:10" ht="15.75">
      <c r="I65283" s="192"/>
      <c r="J65283" s="192"/>
    </row>
    <row r="65284" spans="9:10" ht="15.75">
      <c r="I65284" s="192"/>
      <c r="J65284" s="192"/>
    </row>
    <row r="65285" spans="9:10" ht="15.75">
      <c r="I65285" s="192"/>
      <c r="J65285" s="192"/>
    </row>
    <row r="65286" spans="9:10" ht="15.75">
      <c r="I65286" s="192"/>
      <c r="J65286" s="192"/>
    </row>
    <row r="65287" spans="9:10" ht="15.75">
      <c r="I65287" s="192"/>
      <c r="J65287" s="192"/>
    </row>
    <row r="65288" spans="9:10" ht="15.75">
      <c r="I65288" s="192"/>
      <c r="J65288" s="192"/>
    </row>
    <row r="65289" spans="9:10" ht="15.75">
      <c r="I65289" s="192"/>
      <c r="J65289" s="192"/>
    </row>
    <row r="65290" spans="9:10" ht="15.75">
      <c r="I65290" s="192"/>
      <c r="J65290" s="192"/>
    </row>
    <row r="65291" spans="9:10" ht="15.75">
      <c r="I65291" s="192"/>
      <c r="J65291" s="192"/>
    </row>
    <row r="65292" spans="9:10" ht="15.75">
      <c r="I65292" s="192"/>
      <c r="J65292" s="192"/>
    </row>
    <row r="65293" spans="9:10" ht="15.75">
      <c r="I65293" s="192"/>
      <c r="J65293" s="192"/>
    </row>
    <row r="65294" spans="9:10" ht="15.75">
      <c r="I65294" s="192"/>
      <c r="J65294" s="192"/>
    </row>
    <row r="65295" spans="9:10" ht="15.75">
      <c r="I65295" s="192"/>
      <c r="J65295" s="192"/>
    </row>
    <row r="65296" spans="9:10" ht="15.75">
      <c r="I65296" s="192"/>
      <c r="J65296" s="192"/>
    </row>
    <row r="65297" spans="9:10" ht="15.75">
      <c r="I65297" s="192"/>
      <c r="J65297" s="192"/>
    </row>
    <row r="65298" spans="9:10" ht="15.75">
      <c r="I65298" s="192"/>
      <c r="J65298" s="192"/>
    </row>
    <row r="65299" spans="9:10" ht="15.75">
      <c r="I65299" s="192"/>
      <c r="J65299" s="192"/>
    </row>
    <row r="65300" spans="9:10" ht="15.75">
      <c r="I65300" s="192"/>
      <c r="J65300" s="192"/>
    </row>
    <row r="65301" spans="9:10" ht="15.75">
      <c r="I65301" s="192"/>
      <c r="J65301" s="192"/>
    </row>
    <row r="65302" spans="9:10" ht="15.75">
      <c r="I65302" s="192"/>
      <c r="J65302" s="192"/>
    </row>
    <row r="65303" spans="9:10" ht="15.75">
      <c r="I65303" s="192"/>
      <c r="J65303" s="192"/>
    </row>
    <row r="65304" spans="9:10" ht="15.75">
      <c r="I65304" s="192"/>
      <c r="J65304" s="192"/>
    </row>
    <row r="65305" spans="9:10" ht="15.75">
      <c r="I65305" s="192"/>
      <c r="J65305" s="192"/>
    </row>
    <row r="65306" spans="9:10" ht="15.75">
      <c r="I65306" s="192"/>
      <c r="J65306" s="192"/>
    </row>
    <row r="65307" spans="9:10" ht="15.75">
      <c r="I65307" s="192"/>
      <c r="J65307" s="192"/>
    </row>
    <row r="65308" spans="9:10" ht="15.75">
      <c r="I65308" s="192"/>
      <c r="J65308" s="192"/>
    </row>
    <row r="65309" spans="9:10" ht="15.75">
      <c r="I65309" s="192"/>
      <c r="J65309" s="192"/>
    </row>
    <row r="65310" spans="9:10" ht="15.75">
      <c r="I65310" s="192"/>
      <c r="J65310" s="192"/>
    </row>
    <row r="65311" spans="9:10" ht="15.75">
      <c r="I65311" s="192"/>
      <c r="J65311" s="192"/>
    </row>
    <row r="65312" spans="9:10" ht="15.75">
      <c r="I65312" s="192"/>
      <c r="J65312" s="192"/>
    </row>
    <row r="65313" spans="9:10" ht="15.75">
      <c r="I65313" s="192"/>
      <c r="J65313" s="192"/>
    </row>
    <row r="65314" spans="9:10" ht="15.75">
      <c r="I65314" s="192"/>
      <c r="J65314" s="192"/>
    </row>
    <row r="65315" spans="9:10" ht="15.75">
      <c r="I65315" s="192"/>
      <c r="J65315" s="192"/>
    </row>
    <row r="65316" spans="9:10" ht="15.75">
      <c r="I65316" s="192"/>
      <c r="J65316" s="192"/>
    </row>
    <row r="65317" spans="9:10" ht="15.75">
      <c r="I65317" s="192"/>
      <c r="J65317" s="192"/>
    </row>
    <row r="65318" spans="9:10" ht="15.75">
      <c r="I65318" s="192"/>
      <c r="J65318" s="192"/>
    </row>
    <row r="65319" spans="9:10" ht="15.75">
      <c r="I65319" s="192"/>
      <c r="J65319" s="192"/>
    </row>
    <row r="65320" spans="9:10" ht="15.75">
      <c r="I65320" s="192"/>
      <c r="J65320" s="192"/>
    </row>
    <row r="65321" spans="9:10" ht="15.75">
      <c r="I65321" s="192"/>
      <c r="J65321" s="192"/>
    </row>
    <row r="65322" spans="9:10" ht="15.75">
      <c r="I65322" s="192"/>
      <c r="J65322" s="192"/>
    </row>
    <row r="65323" spans="9:10" ht="15.75">
      <c r="I65323" s="192"/>
      <c r="J65323" s="192"/>
    </row>
    <row r="65324" spans="9:10" ht="15.75">
      <c r="I65324" s="192"/>
      <c r="J65324" s="192"/>
    </row>
    <row r="65325" spans="9:10" ht="15.75">
      <c r="I65325" s="192"/>
      <c r="J65325" s="192"/>
    </row>
    <row r="65326" spans="9:10" ht="15.75">
      <c r="I65326" s="192"/>
      <c r="J65326" s="192"/>
    </row>
    <row r="65327" spans="9:10" ht="15.75">
      <c r="I65327" s="192"/>
      <c r="J65327" s="192"/>
    </row>
    <row r="65328" spans="9:10" ht="15.75">
      <c r="I65328" s="192"/>
      <c r="J65328" s="192"/>
    </row>
    <row r="65329" spans="9:10" ht="15.75">
      <c r="I65329" s="192"/>
      <c r="J65329" s="192"/>
    </row>
    <row r="65330" spans="9:10" ht="15.75">
      <c r="I65330" s="192"/>
      <c r="J65330" s="192"/>
    </row>
    <row r="65331" spans="9:10" ht="15.75">
      <c r="I65331" s="192"/>
      <c r="J65331" s="192"/>
    </row>
    <row r="65332" spans="9:10" ht="15.75">
      <c r="I65332" s="192"/>
      <c r="J65332" s="192"/>
    </row>
    <row r="65333" spans="9:10" ht="15.75">
      <c r="I65333" s="192"/>
      <c r="J65333" s="192"/>
    </row>
    <row r="65334" spans="9:10" ht="15.75">
      <c r="I65334" s="192"/>
      <c r="J65334" s="192"/>
    </row>
    <row r="65335" spans="9:10" ht="15.75">
      <c r="I65335" s="192"/>
      <c r="J65335" s="192"/>
    </row>
    <row r="65336" spans="9:10" ht="15.75">
      <c r="I65336" s="192"/>
      <c r="J65336" s="192"/>
    </row>
    <row r="65337" spans="9:10" ht="15.75">
      <c r="I65337" s="192"/>
      <c r="J65337" s="192"/>
    </row>
    <row r="65338" spans="9:10" ht="15.75">
      <c r="I65338" s="192"/>
      <c r="J65338" s="192"/>
    </row>
    <row r="65339" spans="9:10" ht="15.75">
      <c r="I65339" s="192"/>
      <c r="J65339" s="192"/>
    </row>
    <row r="65340" spans="9:10" ht="15.75">
      <c r="I65340" s="192"/>
      <c r="J65340" s="192"/>
    </row>
    <row r="65341" spans="9:10" ht="15.75">
      <c r="I65341" s="192"/>
      <c r="J65341" s="192"/>
    </row>
    <row r="65342" spans="9:10" ht="15.75">
      <c r="I65342" s="192"/>
      <c r="J65342" s="192"/>
    </row>
    <row r="65343" spans="9:10" ht="15.75">
      <c r="I65343" s="192"/>
      <c r="J65343" s="192"/>
    </row>
    <row r="65344" spans="9:10" ht="15.75">
      <c r="I65344" s="192"/>
      <c r="J65344" s="192"/>
    </row>
  </sheetData>
  <mergeCells count="12">
    <mergeCell ref="B8:J8"/>
    <mergeCell ref="B9:D9"/>
    <mergeCell ref="B15:B16"/>
    <mergeCell ref="C15:C16"/>
    <mergeCell ref="D15:E15"/>
    <mergeCell ref="F15:G15"/>
    <mergeCell ref="H15:H16"/>
    <mergeCell ref="I15:I16"/>
    <mergeCell ref="J15:J16"/>
    <mergeCell ref="D11:D12"/>
    <mergeCell ref="C11:C12"/>
    <mergeCell ref="B11:B12"/>
  </mergeCells>
  <conditionalFormatting sqref="I18:I27">
    <cfRule type="cellIs" dxfId="12" priority="4" stopIfTrue="1" operator="greaterThan">
      <formula>0</formula>
    </cfRule>
    <cfRule type="cellIs" dxfId="11" priority="5" stopIfTrue="1" operator="equal">
      <formula>0</formula>
    </cfRule>
  </conditionalFormatting>
  <conditionalFormatting sqref="H18:H27">
    <cfRule type="cellIs" dxfId="10" priority="2" stopIfTrue="1" operator="equal">
      <formula>"NO"</formula>
    </cfRule>
    <cfRule type="cellIs" dxfId="9" priority="3" stopIfTrue="1" operator="equal">
      <formula>"SI"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45" orientation="landscape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8" tint="-0.499984740745262"/>
    <pageSetUpPr fitToPage="1"/>
  </sheetPr>
  <dimension ref="A1:E23"/>
  <sheetViews>
    <sheetView showGridLines="0" zoomScaleNormal="100" zoomScaleSheetLayoutView="80" workbookViewId="0"/>
  </sheetViews>
  <sheetFormatPr baseColWidth="10" defaultRowHeight="12.75"/>
  <cols>
    <col min="1" max="1" width="1.42578125" style="73" customWidth="1"/>
    <col min="2" max="2" width="10.140625" style="73" bestFit="1" customWidth="1"/>
    <col min="3" max="3" width="35.85546875" style="73" customWidth="1"/>
    <col min="4" max="5" width="17.7109375" style="73" customWidth="1"/>
    <col min="6" max="16384" width="11.42578125" style="73"/>
  </cols>
  <sheetData>
    <row r="1" spans="1:5" s="182" customFormat="1" ht="18" customHeight="1">
      <c r="A1" s="178"/>
      <c r="B1" s="179" t="str">
        <f>[4]PRESUPUESTOS!B1</f>
        <v>INSTITUTO NACIONAL DE VÍAS</v>
      </c>
      <c r="C1" s="180"/>
      <c r="D1" s="180"/>
    </row>
    <row r="2" spans="1:5" s="182" customFormat="1" ht="15.75">
      <c r="A2" s="178"/>
      <c r="B2" s="179" t="str">
        <f>+'Fac.Cal-M1'!B2</f>
        <v>DIRECCIÓN TERRITORIAL PUTUMAYO</v>
      </c>
      <c r="C2" s="183"/>
      <c r="D2" s="183"/>
    </row>
    <row r="3" spans="1:5" s="182" customFormat="1" ht="15.75">
      <c r="A3" s="178"/>
      <c r="B3" s="179"/>
      <c r="C3" s="183"/>
      <c r="D3" s="183"/>
    </row>
    <row r="4" spans="1:5" s="182" customFormat="1">
      <c r="A4" s="178"/>
      <c r="B4" s="179" t="str">
        <f>+PRESUPUESTOS!B3</f>
        <v>LP-DT-PUT-002-2019</v>
      </c>
      <c r="C4" s="184"/>
      <c r="D4" s="184"/>
    </row>
    <row r="5" spans="1:5" s="182" customFormat="1">
      <c r="A5" s="178"/>
      <c r="B5" s="179"/>
      <c r="C5" s="184"/>
      <c r="D5" s="184"/>
    </row>
    <row r="6" spans="1:5" s="182" customFormat="1" ht="38.25">
      <c r="A6" s="178"/>
      <c r="B6" s="179" t="str">
        <f>+PRESUPUESTOS!B5</f>
        <v>OBJETO: MANTENIMIENTO RUTINARIO VÍAS A CARGO DEL INSTITUTO NACIONAL DEL VÍAS DIRECCIÓN TERRITORIAL PUTUMAYO.</v>
      </c>
      <c r="C6" s="184"/>
      <c r="D6" s="184"/>
    </row>
    <row r="7" spans="1:5" s="182" customFormat="1">
      <c r="A7" s="178"/>
      <c r="B7" s="179"/>
      <c r="C7" s="185"/>
      <c r="D7" s="185"/>
    </row>
    <row r="8" spans="1:5" s="182" customFormat="1" ht="12.75" customHeight="1">
      <c r="A8" s="178"/>
      <c r="B8" s="184" t="s">
        <v>106</v>
      </c>
      <c r="C8" s="184"/>
      <c r="D8" s="184"/>
    </row>
    <row r="9" spans="1:5" s="182" customFormat="1" ht="15.75">
      <c r="A9" s="178"/>
      <c r="B9" s="184" t="s">
        <v>107</v>
      </c>
      <c r="C9" s="183"/>
      <c r="D9" s="183"/>
    </row>
    <row r="10" spans="1:5" ht="13.5" thickBot="1"/>
    <row r="11" spans="1:5" ht="13.5" thickTop="1">
      <c r="B11" s="721" t="s">
        <v>60</v>
      </c>
      <c r="C11" s="723" t="s">
        <v>5</v>
      </c>
      <c r="D11" s="725" t="s">
        <v>146</v>
      </c>
      <c r="E11" s="725" t="s">
        <v>147</v>
      </c>
    </row>
    <row r="12" spans="1:5" ht="51.75" customHeight="1" thickBot="1">
      <c r="B12" s="722"/>
      <c r="C12" s="724"/>
      <c r="D12" s="726"/>
      <c r="E12" s="726"/>
    </row>
    <row r="13" spans="1:5" ht="3.75" customHeight="1">
      <c r="B13" s="198">
        <v>0</v>
      </c>
      <c r="C13" s="199"/>
      <c r="D13" s="236"/>
      <c r="E13" s="199"/>
    </row>
    <row r="14" spans="1:5" ht="37.5" customHeight="1">
      <c r="B14" s="449">
        <f t="shared" ref="B14:B23" si="0">IF(C14="","",B13+1)</f>
        <v>1</v>
      </c>
      <c r="C14" s="450" t="str">
        <f>+PROPONENTES!D12</f>
        <v>COOPERATIVA DE TRABAJO ASOCIADO EL REFUGIO DEL TRAMPOLYN</v>
      </c>
      <c r="D14" s="448">
        <f>+'Fac.Cal-M1'!I18</f>
        <v>90</v>
      </c>
      <c r="E14" s="448">
        <v>100</v>
      </c>
    </row>
    <row r="15" spans="1:5" s="279" customFormat="1" ht="24.95" customHeight="1">
      <c r="B15" s="451"/>
      <c r="C15" s="450"/>
      <c r="D15" s="448"/>
      <c r="E15" s="448"/>
    </row>
    <row r="16" spans="1:5" ht="24.95" customHeight="1">
      <c r="B16" s="449"/>
      <c r="C16" s="450"/>
      <c r="D16" s="448"/>
      <c r="E16" s="448"/>
    </row>
    <row r="17" spans="2:5" s="279" customFormat="1" ht="24.95" customHeight="1">
      <c r="B17" s="451"/>
      <c r="C17" s="452"/>
      <c r="D17" s="448"/>
      <c r="E17" s="448"/>
    </row>
    <row r="18" spans="2:5" ht="24.95" customHeight="1">
      <c r="B18" s="449"/>
      <c r="C18" s="450"/>
      <c r="D18" s="448"/>
      <c r="E18" s="448"/>
    </row>
    <row r="19" spans="2:5" s="279" customFormat="1" ht="24.95" customHeight="1">
      <c r="B19" s="451"/>
      <c r="C19" s="452"/>
      <c r="D19" s="448"/>
      <c r="E19" s="448"/>
    </row>
    <row r="20" spans="2:5" ht="24.95" customHeight="1">
      <c r="B20" s="449"/>
      <c r="C20" s="450"/>
      <c r="D20" s="448"/>
      <c r="E20" s="448"/>
    </row>
    <row r="21" spans="2:5" ht="24.95" hidden="1" customHeight="1">
      <c r="B21" s="451">
        <f t="shared" si="0"/>
        <v>1</v>
      </c>
      <c r="C21" s="452">
        <f>+PROPONENTES!D19</f>
        <v>0</v>
      </c>
      <c r="D21" s="448">
        <f>+'Fac.Cal-M1'!I25</f>
        <v>0</v>
      </c>
      <c r="E21" s="448"/>
    </row>
    <row r="22" spans="2:5" ht="24.95" hidden="1" customHeight="1">
      <c r="B22" s="449">
        <f t="shared" si="0"/>
        <v>2</v>
      </c>
      <c r="C22" s="450">
        <f>+PROPONENTES!D20</f>
        <v>0</v>
      </c>
      <c r="D22" s="448">
        <f>+'Fac.Cal-M1'!I26</f>
        <v>0</v>
      </c>
      <c r="E22" s="448"/>
    </row>
    <row r="23" spans="2:5" ht="24.95" hidden="1" customHeight="1">
      <c r="B23" s="451">
        <f t="shared" si="0"/>
        <v>3</v>
      </c>
      <c r="C23" s="452">
        <f>+PROPONENTES!D21</f>
        <v>0</v>
      </c>
      <c r="D23" s="448">
        <f>+'Fac.Cal-M1'!I27</f>
        <v>0</v>
      </c>
      <c r="E23" s="448"/>
    </row>
  </sheetData>
  <mergeCells count="4">
    <mergeCell ref="B11:B12"/>
    <mergeCell ref="C11:C12"/>
    <mergeCell ref="D11:D12"/>
    <mergeCell ref="E11:E12"/>
  </mergeCells>
  <conditionalFormatting sqref="D14:E23">
    <cfRule type="cellIs" dxfId="8" priority="15" stopIfTrue="1" operator="equal">
      <formula>"NA"</formula>
    </cfRule>
    <cfRule type="cellIs" dxfId="7" priority="16" stopIfTrue="1" operator="equal">
      <formula>0</formula>
    </cfRule>
    <cfRule type="cellIs" dxfId="6" priority="17" stopIfTrue="1" operator="equal">
      <formula>100</formula>
    </cfRule>
  </conditionalFormatting>
  <conditionalFormatting sqref="D14:E23">
    <cfRule type="cellIs" dxfId="5" priority="12" stopIfTrue="1" operator="greaterThan">
      <formula>0</formula>
    </cfRule>
    <cfRule type="cellIs" dxfId="4" priority="13" stopIfTrue="1" operator="equal">
      <formula>0</formula>
    </cfRule>
  </conditionalFormatting>
  <conditionalFormatting sqref="D15:E23">
    <cfRule type="cellIs" dxfId="3" priority="9" stopIfTrue="1" operator="greaterThan">
      <formula>0</formula>
    </cfRule>
    <cfRule type="cellIs" dxfId="2" priority="10" stopIfTrue="1" operator="equal">
      <formula>0</formula>
    </cfRule>
  </conditionalFormatting>
  <conditionalFormatting sqref="D15:E23">
    <cfRule type="cellIs" dxfId="1" priority="2" stopIfTrue="1" operator="greaterThan">
      <formula>0</formula>
    </cfRule>
    <cfRule type="cellIs" dxfId="0" priority="3" stopIfTrue="1" operator="equal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view="pageBreakPreview" topLeftCell="A10" zoomScaleNormal="100" zoomScaleSheetLayoutView="100" workbookViewId="0">
      <selection activeCell="D26" sqref="D26"/>
    </sheetView>
  </sheetViews>
  <sheetFormatPr baseColWidth="10" defaultRowHeight="15"/>
  <cols>
    <col min="2" max="2" width="2.140625" customWidth="1"/>
    <col min="3" max="3" width="14.7109375" bestFit="1" customWidth="1"/>
    <col min="5" max="5" width="5.85546875" customWidth="1"/>
  </cols>
  <sheetData>
    <row r="1" spans="1:5">
      <c r="A1" s="727" t="s">
        <v>152</v>
      </c>
      <c r="B1" s="727"/>
      <c r="C1" s="727"/>
      <c r="D1" s="727"/>
      <c r="E1" s="727"/>
    </row>
    <row r="2" spans="1:5" ht="6.75" customHeight="1"/>
    <row r="3" spans="1:5">
      <c r="A3" s="131">
        <v>34700</v>
      </c>
      <c r="B3" s="131"/>
      <c r="C3" s="131">
        <v>35064</v>
      </c>
      <c r="D3" s="132">
        <v>118933.5</v>
      </c>
      <c r="E3" s="133"/>
    </row>
    <row r="4" spans="1:5">
      <c r="A4" s="131">
        <v>35065</v>
      </c>
      <c r="B4" s="131"/>
      <c r="C4" s="131">
        <v>35430</v>
      </c>
      <c r="D4" s="132">
        <v>142125</v>
      </c>
      <c r="E4" s="133">
        <f>+D4/D3-1</f>
        <v>0.19499552270806797</v>
      </c>
    </row>
    <row r="5" spans="1:5">
      <c r="A5" s="131">
        <v>35431</v>
      </c>
      <c r="B5" s="131"/>
      <c r="C5" s="131">
        <v>35795</v>
      </c>
      <c r="D5" s="132">
        <v>172005</v>
      </c>
      <c r="E5" s="133">
        <f>+D5/D4-1</f>
        <v>0.21023746701846968</v>
      </c>
    </row>
    <row r="6" spans="1:5">
      <c r="A6" s="131">
        <v>35796</v>
      </c>
      <c r="B6" s="131"/>
      <c r="C6" s="131">
        <v>36160</v>
      </c>
      <c r="D6" s="132">
        <v>203826</v>
      </c>
      <c r="E6" s="133">
        <f>+D6/D5-1</f>
        <v>0.1850004360338362</v>
      </c>
    </row>
    <row r="7" spans="1:5">
      <c r="A7" s="131">
        <v>36161</v>
      </c>
      <c r="B7" s="131"/>
      <c r="C7" s="131">
        <v>36525</v>
      </c>
      <c r="D7" s="132">
        <v>236460</v>
      </c>
      <c r="E7" s="133">
        <f t="shared" ref="E7:E18" si="0">+D7/D6-1</f>
        <v>0.16010715021636091</v>
      </c>
    </row>
    <row r="8" spans="1:5">
      <c r="A8" s="131">
        <v>36526</v>
      </c>
      <c r="B8" s="131"/>
      <c r="C8" s="131">
        <v>36891</v>
      </c>
      <c r="D8" s="132">
        <v>260100</v>
      </c>
      <c r="E8" s="133">
        <f t="shared" si="0"/>
        <v>9.9974625729510214E-2</v>
      </c>
    </row>
    <row r="9" spans="1:5">
      <c r="A9" s="131">
        <v>36892</v>
      </c>
      <c r="B9" s="131"/>
      <c r="C9" s="131">
        <v>37256</v>
      </c>
      <c r="D9" s="132">
        <v>286000</v>
      </c>
      <c r="E9" s="133">
        <f t="shared" si="0"/>
        <v>9.9577085736255233E-2</v>
      </c>
    </row>
    <row r="10" spans="1:5">
      <c r="A10" s="131">
        <v>37257</v>
      </c>
      <c r="B10" s="131"/>
      <c r="C10" s="131">
        <v>37621</v>
      </c>
      <c r="D10" s="132">
        <v>309000</v>
      </c>
      <c r="E10" s="133">
        <f t="shared" si="0"/>
        <v>8.0419580419580416E-2</v>
      </c>
    </row>
    <row r="11" spans="1:5">
      <c r="A11" s="131">
        <v>37622</v>
      </c>
      <c r="B11" s="131"/>
      <c r="C11" s="131">
        <v>37986</v>
      </c>
      <c r="D11" s="132">
        <v>332000</v>
      </c>
      <c r="E11" s="133">
        <f t="shared" si="0"/>
        <v>7.4433656957928696E-2</v>
      </c>
    </row>
    <row r="12" spans="1:5">
      <c r="A12" s="131">
        <v>37987</v>
      </c>
      <c r="B12" s="131"/>
      <c r="C12" s="131">
        <v>38352</v>
      </c>
      <c r="D12" s="132">
        <v>358000</v>
      </c>
      <c r="E12" s="133">
        <f t="shared" si="0"/>
        <v>7.8313253012048278E-2</v>
      </c>
    </row>
    <row r="13" spans="1:5">
      <c r="A13" s="131">
        <v>38353</v>
      </c>
      <c r="B13" s="131"/>
      <c r="C13" s="131">
        <v>38717</v>
      </c>
      <c r="D13" s="132">
        <v>381500</v>
      </c>
      <c r="E13" s="133">
        <f t="shared" si="0"/>
        <v>6.5642458100558576E-2</v>
      </c>
    </row>
    <row r="14" spans="1:5">
      <c r="A14" s="131">
        <v>38718</v>
      </c>
      <c r="B14" s="131"/>
      <c r="C14" s="131">
        <v>39082</v>
      </c>
      <c r="D14" s="132">
        <v>408000</v>
      </c>
      <c r="E14" s="133">
        <f t="shared" si="0"/>
        <v>6.9462647444298753E-2</v>
      </c>
    </row>
    <row r="15" spans="1:5">
      <c r="A15" s="131">
        <v>39083</v>
      </c>
      <c r="B15" s="131"/>
      <c r="C15" s="131">
        <v>39447</v>
      </c>
      <c r="D15" s="132">
        <v>433700</v>
      </c>
      <c r="E15" s="133">
        <f t="shared" si="0"/>
        <v>6.2990196078431371E-2</v>
      </c>
    </row>
    <row r="16" spans="1:5">
      <c r="A16" s="131">
        <v>39448</v>
      </c>
      <c r="B16" s="131"/>
      <c r="C16" s="131">
        <v>39813</v>
      </c>
      <c r="D16" s="132">
        <v>461500</v>
      </c>
      <c r="E16" s="133">
        <f t="shared" si="0"/>
        <v>6.4099608023979737E-2</v>
      </c>
    </row>
    <row r="17" spans="1:5">
      <c r="A17" s="131">
        <v>39814</v>
      </c>
      <c r="B17" s="131"/>
      <c r="C17" s="131">
        <v>40178</v>
      </c>
      <c r="D17" s="132">
        <v>496900</v>
      </c>
      <c r="E17" s="133">
        <f t="shared" si="0"/>
        <v>7.6706392199350049E-2</v>
      </c>
    </row>
    <row r="18" spans="1:5">
      <c r="A18" s="131">
        <v>40179</v>
      </c>
      <c r="B18" s="131"/>
      <c r="C18" s="131">
        <v>40543</v>
      </c>
      <c r="D18" s="132">
        <v>515000</v>
      </c>
      <c r="E18" s="133">
        <f t="shared" si="0"/>
        <v>3.6425840209297622E-2</v>
      </c>
    </row>
    <row r="19" spans="1:5">
      <c r="A19" s="131">
        <v>40544</v>
      </c>
      <c r="B19" s="131"/>
      <c r="C19" s="131">
        <v>40908</v>
      </c>
      <c r="D19" s="132">
        <v>535600</v>
      </c>
      <c r="E19" s="133">
        <f t="shared" ref="E19:E25" si="1">+D19/D18-1</f>
        <v>4.0000000000000036E-2</v>
      </c>
    </row>
    <row r="20" spans="1:5">
      <c r="A20" s="131">
        <v>40909</v>
      </c>
      <c r="C20" s="131">
        <v>41274</v>
      </c>
      <c r="D20" s="132">
        <v>566700</v>
      </c>
      <c r="E20" s="133">
        <f t="shared" si="1"/>
        <v>5.8065720687079825E-2</v>
      </c>
    </row>
    <row r="21" spans="1:5" s="214" customFormat="1">
      <c r="A21" s="131">
        <v>41275</v>
      </c>
      <c r="C21" s="131">
        <v>41639</v>
      </c>
      <c r="D21" s="132">
        <v>589500</v>
      </c>
      <c r="E21" s="133">
        <f t="shared" si="1"/>
        <v>4.0232927474854518E-2</v>
      </c>
    </row>
    <row r="22" spans="1:5">
      <c r="A22" s="131">
        <v>41640</v>
      </c>
      <c r="B22" s="203"/>
      <c r="C22" s="131">
        <v>42004</v>
      </c>
      <c r="D22" s="132">
        <v>616000</v>
      </c>
      <c r="E22" s="133">
        <f t="shared" si="1"/>
        <v>4.495335029686176E-2</v>
      </c>
    </row>
    <row r="23" spans="1:5">
      <c r="A23" s="131">
        <v>42005</v>
      </c>
      <c r="B23" s="245"/>
      <c r="C23" s="131">
        <v>42369</v>
      </c>
      <c r="D23" s="132">
        <v>644350</v>
      </c>
      <c r="E23" s="133">
        <f t="shared" si="1"/>
        <v>4.6022727272727382E-2</v>
      </c>
    </row>
    <row r="24" spans="1:5">
      <c r="A24" s="131">
        <v>42370</v>
      </c>
      <c r="B24" s="391"/>
      <c r="C24" s="131">
        <v>42735</v>
      </c>
      <c r="D24" s="132">
        <v>689454</v>
      </c>
      <c r="E24" s="133">
        <f t="shared" si="1"/>
        <v>6.9999224024210438E-2</v>
      </c>
    </row>
    <row r="25" spans="1:5">
      <c r="A25" s="131">
        <v>42736</v>
      </c>
      <c r="B25" s="481"/>
      <c r="C25" s="131">
        <v>43100</v>
      </c>
      <c r="D25" s="132">
        <v>737717</v>
      </c>
      <c r="E25" s="133">
        <f t="shared" si="1"/>
        <v>7.0001769516167878E-2</v>
      </c>
    </row>
    <row r="26" spans="1:5" s="539" customFormat="1">
      <c r="A26" s="131">
        <v>43101</v>
      </c>
      <c r="C26" s="131">
        <v>43465</v>
      </c>
      <c r="D26" s="132">
        <v>781242</v>
      </c>
      <c r="E26" s="133">
        <f>+D26/D25-1</f>
        <v>5.8999589273393438E-2</v>
      </c>
    </row>
    <row r="27" spans="1:5" s="536" customFormat="1">
      <c r="A27" s="131">
        <v>43466</v>
      </c>
      <c r="C27" s="131">
        <v>43830</v>
      </c>
      <c r="D27" s="132">
        <v>828116</v>
      </c>
      <c r="E27" s="133">
        <f>+D27/D26-1</f>
        <v>5.9999334393184167E-2</v>
      </c>
    </row>
  </sheetData>
  <mergeCells count="1">
    <mergeCell ref="A1:E1"/>
  </mergeCells>
  <phoneticPr fontId="35" type="noConversion"/>
  <pageMargins left="0.74803149606299213" right="0.74803149606299213" top="0.98425196850393704" bottom="0.98425196850393704" header="0" footer="0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C00000"/>
  </sheetPr>
  <dimension ref="A1:HH502"/>
  <sheetViews>
    <sheetView showGridLines="0" topLeftCell="A7" workbookViewId="0">
      <selection activeCell="F21" sqref="F21"/>
    </sheetView>
  </sheetViews>
  <sheetFormatPr baseColWidth="10" defaultRowHeight="12.75"/>
  <cols>
    <col min="1" max="1" width="12.140625" style="40" bestFit="1" customWidth="1"/>
    <col min="2" max="2" width="2.140625" style="40" customWidth="1"/>
    <col min="3" max="3" width="14.140625" style="40" bestFit="1" customWidth="1"/>
    <col min="4" max="4" width="11.42578125" style="40"/>
    <col min="5" max="5" width="11.42578125" style="79"/>
    <col min="6" max="6" width="11.42578125" style="57"/>
    <col min="7" max="7" width="14" style="57" bestFit="1" customWidth="1"/>
    <col min="8" max="8" width="85.7109375" style="62" bestFit="1" customWidth="1"/>
    <col min="9" max="16384" width="11.42578125" style="40"/>
  </cols>
  <sheetData>
    <row r="1" spans="1:8" s="53" customFormat="1" ht="23.25" thickBot="1">
      <c r="A1" s="728" t="s">
        <v>24</v>
      </c>
      <c r="B1" s="728"/>
      <c r="C1" s="728"/>
      <c r="D1" s="53" t="s">
        <v>25</v>
      </c>
      <c r="E1" s="92" t="s">
        <v>41</v>
      </c>
      <c r="G1" s="90" t="s">
        <v>39</v>
      </c>
      <c r="H1" s="91"/>
    </row>
    <row r="2" spans="1:8" ht="15.75" thickTop="1">
      <c r="A2" s="58">
        <v>29222</v>
      </c>
      <c r="B2" s="59"/>
      <c r="C2" s="59">
        <v>29587</v>
      </c>
      <c r="D2" s="60">
        <v>4500</v>
      </c>
      <c r="G2" s="80" t="s">
        <v>40</v>
      </c>
      <c r="H2" s="81" t="s">
        <v>39</v>
      </c>
    </row>
    <row r="3" spans="1:8">
      <c r="A3" s="59">
        <v>29588</v>
      </c>
      <c r="B3" s="59"/>
      <c r="C3" s="59">
        <v>29952</v>
      </c>
      <c r="D3" s="60">
        <v>5700</v>
      </c>
      <c r="E3" s="79">
        <f>+D3/D2-1</f>
        <v>0.26666666666666661</v>
      </c>
      <c r="G3" s="82">
        <v>1</v>
      </c>
      <c r="H3" s="83"/>
    </row>
    <row r="4" spans="1:8">
      <c r="A4" s="59">
        <v>29953</v>
      </c>
      <c r="B4" s="59"/>
      <c r="C4" s="59">
        <v>30317</v>
      </c>
      <c r="D4" s="60">
        <v>7410</v>
      </c>
      <c r="E4" s="79">
        <f t="shared" ref="E4:E28" si="0">+D4/D3-1</f>
        <v>0.30000000000000004</v>
      </c>
      <c r="G4" s="84">
        <v>2</v>
      </c>
      <c r="H4" s="85"/>
    </row>
    <row r="5" spans="1:8">
      <c r="A5" s="59">
        <v>30318</v>
      </c>
      <c r="B5" s="59"/>
      <c r="C5" s="59">
        <v>30682</v>
      </c>
      <c r="D5" s="60">
        <v>9261</v>
      </c>
      <c r="E5" s="79">
        <f t="shared" si="0"/>
        <v>0.24979757085020249</v>
      </c>
      <c r="G5" s="84">
        <v>3</v>
      </c>
      <c r="H5" s="86"/>
    </row>
    <row r="6" spans="1:8">
      <c r="A6" s="59">
        <v>30683</v>
      </c>
      <c r="B6" s="59"/>
      <c r="C6" s="59">
        <v>31048</v>
      </c>
      <c r="D6" s="60">
        <v>11298</v>
      </c>
      <c r="E6" s="79">
        <f t="shared" si="0"/>
        <v>0.21995464852607705</v>
      </c>
      <c r="G6" s="84">
        <v>4</v>
      </c>
      <c r="H6" s="87"/>
    </row>
    <row r="7" spans="1:8">
      <c r="A7" s="58">
        <v>31049</v>
      </c>
      <c r="B7" s="59"/>
      <c r="C7" s="59">
        <v>31413</v>
      </c>
      <c r="D7" s="60">
        <v>13557.6</v>
      </c>
      <c r="E7" s="79">
        <f t="shared" si="0"/>
        <v>0.19999999999999996</v>
      </c>
      <c r="G7" s="84">
        <v>5</v>
      </c>
      <c r="H7" s="87"/>
    </row>
    <row r="8" spans="1:8">
      <c r="A8" s="59">
        <v>31414</v>
      </c>
      <c r="B8" s="59"/>
      <c r="C8" s="59">
        <v>31778</v>
      </c>
      <c r="D8" s="60">
        <v>16611.400000000001</v>
      </c>
      <c r="E8" s="79">
        <f t="shared" si="0"/>
        <v>0.22524635628724865</v>
      </c>
      <c r="G8" s="84">
        <v>6</v>
      </c>
      <c r="H8" s="87"/>
    </row>
    <row r="9" spans="1:8">
      <c r="A9" s="59">
        <v>31779</v>
      </c>
      <c r="B9" s="59"/>
      <c r="C9" s="59">
        <v>32143</v>
      </c>
      <c r="D9" s="60">
        <v>20509.8</v>
      </c>
      <c r="E9" s="79">
        <f t="shared" si="0"/>
        <v>0.23468220619574498</v>
      </c>
      <c r="G9" s="84">
        <v>7</v>
      </c>
      <c r="H9" s="87"/>
    </row>
    <row r="10" spans="1:8">
      <c r="A10" s="59">
        <v>32144</v>
      </c>
      <c r="B10" s="59"/>
      <c r="C10" s="59">
        <v>32508</v>
      </c>
      <c r="D10" s="60">
        <v>25637.4</v>
      </c>
      <c r="E10" s="79">
        <f t="shared" si="0"/>
        <v>0.25000731357692429</v>
      </c>
      <c r="G10" s="84">
        <v>8</v>
      </c>
      <c r="H10" s="87"/>
    </row>
    <row r="11" spans="1:8" ht="13.5" thickBot="1">
      <c r="A11" s="59">
        <v>32509</v>
      </c>
      <c r="B11" s="59"/>
      <c r="C11" s="59">
        <v>32873</v>
      </c>
      <c r="D11" s="60">
        <v>32559.599999999999</v>
      </c>
      <c r="E11" s="79">
        <f t="shared" si="0"/>
        <v>0.27000397856256853</v>
      </c>
      <c r="G11" s="88">
        <v>9</v>
      </c>
      <c r="H11" s="89"/>
    </row>
    <row r="12" spans="1:8" ht="14.25" thickTop="1" thickBot="1">
      <c r="A12" s="58">
        <v>32874</v>
      </c>
      <c r="B12" s="59"/>
      <c r="C12" s="59">
        <v>33238</v>
      </c>
      <c r="D12" s="60">
        <v>41025</v>
      </c>
      <c r="E12" s="79">
        <f t="shared" si="0"/>
        <v>0.25999705156083008</v>
      </c>
    </row>
    <row r="13" spans="1:8" ht="13.5" thickTop="1">
      <c r="A13" s="59">
        <v>33239</v>
      </c>
      <c r="B13" s="59"/>
      <c r="C13" s="59">
        <v>33603</v>
      </c>
      <c r="D13" s="60">
        <v>51720</v>
      </c>
      <c r="E13" s="79">
        <f t="shared" si="0"/>
        <v>0.26069469835466186</v>
      </c>
      <c r="G13" s="110" t="s">
        <v>43</v>
      </c>
      <c r="H13" s="111" t="s">
        <v>42</v>
      </c>
    </row>
    <row r="14" spans="1:8" ht="13.5" thickBot="1">
      <c r="A14" s="59">
        <v>33604</v>
      </c>
      <c r="B14" s="59"/>
      <c r="C14" s="59">
        <v>33969</v>
      </c>
      <c r="D14" s="60">
        <v>65190</v>
      </c>
      <c r="E14" s="79">
        <f t="shared" si="0"/>
        <v>0.26044083526682127</v>
      </c>
      <c r="G14" s="108">
        <f ca="1">TODAY()</f>
        <v>43776</v>
      </c>
      <c r="H14" s="109">
        <f ca="1">LOOKUP(G14,A2:A32,D2:D32)</f>
        <v>515000</v>
      </c>
    </row>
    <row r="15" spans="1:8" ht="14.25" thickTop="1" thickBot="1">
      <c r="A15" s="59">
        <v>33970</v>
      </c>
      <c r="B15" s="59"/>
      <c r="C15" s="59">
        <v>34334</v>
      </c>
      <c r="D15" s="60">
        <v>81510</v>
      </c>
      <c r="E15" s="79">
        <f t="shared" si="0"/>
        <v>0.25034514496088356</v>
      </c>
    </row>
    <row r="16" spans="1:8" ht="13.5" thickTop="1">
      <c r="A16" s="59">
        <v>34335</v>
      </c>
      <c r="B16" s="59"/>
      <c r="C16" s="59">
        <v>34699</v>
      </c>
      <c r="D16" s="60">
        <v>98700</v>
      </c>
      <c r="E16" s="79">
        <f t="shared" si="0"/>
        <v>0.21089436878910561</v>
      </c>
      <c r="H16" s="115" t="s">
        <v>64</v>
      </c>
    </row>
    <row r="17" spans="1:8">
      <c r="A17" s="58">
        <v>34700</v>
      </c>
      <c r="B17" s="59"/>
      <c r="C17" s="59">
        <v>35064</v>
      </c>
      <c r="D17" s="60">
        <v>118933.5</v>
      </c>
      <c r="E17" s="79">
        <f t="shared" si="0"/>
        <v>0.20500000000000007</v>
      </c>
      <c r="H17" s="114"/>
    </row>
    <row r="18" spans="1:8">
      <c r="A18" s="59">
        <v>35065</v>
      </c>
      <c r="B18" s="59"/>
      <c r="C18" s="59">
        <v>35430</v>
      </c>
      <c r="D18" s="60">
        <v>142125</v>
      </c>
      <c r="E18" s="79">
        <f t="shared" si="0"/>
        <v>0.19499552270806797</v>
      </c>
      <c r="H18" s="112"/>
    </row>
    <row r="19" spans="1:8" ht="13.5" thickBot="1">
      <c r="A19" s="59">
        <v>35431</v>
      </c>
      <c r="B19" s="59"/>
      <c r="C19" s="59">
        <v>35795</v>
      </c>
      <c r="D19" s="60">
        <v>172005</v>
      </c>
      <c r="E19" s="79">
        <f t="shared" si="0"/>
        <v>0.21023746701846968</v>
      </c>
      <c r="H19" s="113"/>
    </row>
    <row r="20" spans="1:8" ht="14.25" thickTop="1" thickBot="1">
      <c r="A20" s="59">
        <v>35796</v>
      </c>
      <c r="B20" s="59"/>
      <c r="C20" s="59">
        <v>36160</v>
      </c>
      <c r="D20" s="60">
        <v>203826</v>
      </c>
      <c r="E20" s="79">
        <f t="shared" si="0"/>
        <v>0.1850004360338362</v>
      </c>
    </row>
    <row r="21" spans="1:8" ht="13.5" thickTop="1">
      <c r="A21" s="59">
        <v>36161</v>
      </c>
      <c r="B21" s="59"/>
      <c r="C21" s="59">
        <v>36525</v>
      </c>
      <c r="D21" s="60">
        <v>236460</v>
      </c>
      <c r="E21" s="79">
        <f t="shared" si="0"/>
        <v>0.16010715021636091</v>
      </c>
      <c r="H21" s="115" t="s">
        <v>65</v>
      </c>
    </row>
    <row r="22" spans="1:8">
      <c r="A22" s="58">
        <v>36526</v>
      </c>
      <c r="B22" s="59"/>
      <c r="C22" s="59">
        <v>36891</v>
      </c>
      <c r="D22" s="60">
        <v>260100</v>
      </c>
      <c r="E22" s="79">
        <f t="shared" si="0"/>
        <v>9.9974625729510214E-2</v>
      </c>
      <c r="H22" s="114" t="s">
        <v>66</v>
      </c>
    </row>
    <row r="23" spans="1:8" ht="13.5" thickBot="1">
      <c r="A23" s="59">
        <v>36892</v>
      </c>
      <c r="B23" s="59"/>
      <c r="C23" s="59">
        <v>37256</v>
      </c>
      <c r="D23" s="60">
        <v>286000</v>
      </c>
      <c r="E23" s="79">
        <f t="shared" si="0"/>
        <v>9.9577085736255233E-2</v>
      </c>
      <c r="H23" s="116" t="s">
        <v>67</v>
      </c>
    </row>
    <row r="24" spans="1:8" ht="14.25" thickTop="1" thickBot="1">
      <c r="A24" s="59">
        <v>37257</v>
      </c>
      <c r="B24" s="59"/>
      <c r="C24" s="59">
        <v>37621</v>
      </c>
      <c r="D24" s="60">
        <v>309000</v>
      </c>
      <c r="E24" s="79">
        <f t="shared" si="0"/>
        <v>8.0419580419580416E-2</v>
      </c>
      <c r="H24" s="117"/>
    </row>
    <row r="25" spans="1:8" ht="13.5" thickTop="1">
      <c r="A25" s="59">
        <v>37622</v>
      </c>
      <c r="B25" s="59"/>
      <c r="C25" s="59">
        <v>37986</v>
      </c>
      <c r="D25" s="60">
        <v>332000</v>
      </c>
      <c r="E25" s="79">
        <f t="shared" si="0"/>
        <v>7.4433656957928696E-2</v>
      </c>
      <c r="H25" s="115" t="s">
        <v>68</v>
      </c>
    </row>
    <row r="26" spans="1:8">
      <c r="A26" s="59">
        <v>37987</v>
      </c>
      <c r="B26" s="59"/>
      <c r="C26" s="59">
        <v>38352</v>
      </c>
      <c r="D26" s="60">
        <v>358000</v>
      </c>
      <c r="E26" s="79">
        <f t="shared" si="0"/>
        <v>7.8313253012048278E-2</v>
      </c>
      <c r="H26" s="114" t="s">
        <v>69</v>
      </c>
    </row>
    <row r="27" spans="1:8">
      <c r="A27" s="58">
        <v>38353</v>
      </c>
      <c r="B27" s="59"/>
      <c r="C27" s="59">
        <v>38717</v>
      </c>
      <c r="D27" s="60">
        <v>381500</v>
      </c>
      <c r="E27" s="79">
        <f t="shared" si="0"/>
        <v>6.5642458100558576E-2</v>
      </c>
      <c r="H27" s="116" t="s">
        <v>70</v>
      </c>
    </row>
    <row r="28" spans="1:8" ht="13.5" thickBot="1">
      <c r="A28" s="59">
        <v>38718</v>
      </c>
      <c r="B28" s="59"/>
      <c r="C28" s="59">
        <v>39082</v>
      </c>
      <c r="D28" s="60">
        <v>408000</v>
      </c>
      <c r="E28" s="79">
        <f t="shared" si="0"/>
        <v>6.9462647444298753E-2</v>
      </c>
      <c r="H28" s="113" t="s">
        <v>71</v>
      </c>
    </row>
    <row r="29" spans="1:8" ht="13.5" thickTop="1">
      <c r="A29" s="59">
        <v>39083</v>
      </c>
      <c r="B29" s="59"/>
      <c r="C29" s="59">
        <v>39447</v>
      </c>
      <c r="D29" s="60">
        <v>433700</v>
      </c>
      <c r="E29" s="79">
        <f>+D29/D28-1</f>
        <v>6.2990196078431371E-2</v>
      </c>
    </row>
    <row r="30" spans="1:8">
      <c r="A30" s="59">
        <v>39448</v>
      </c>
      <c r="B30" s="59"/>
      <c r="C30" s="59">
        <v>39813</v>
      </c>
      <c r="D30" s="60">
        <v>461500</v>
      </c>
      <c r="E30" s="79">
        <f>+D30/D29-1</f>
        <v>6.4099608023979737E-2</v>
      </c>
    </row>
    <row r="31" spans="1:8">
      <c r="A31" s="59">
        <v>39814</v>
      </c>
      <c r="C31" s="59">
        <v>40178</v>
      </c>
      <c r="D31" s="60">
        <v>496900</v>
      </c>
      <c r="E31" s="79">
        <f>+D31/D30-1</f>
        <v>7.6706392199350049E-2</v>
      </c>
    </row>
    <row r="32" spans="1:8">
      <c r="A32" s="59">
        <v>40179</v>
      </c>
      <c r="C32" s="59">
        <v>40543</v>
      </c>
      <c r="D32" s="60">
        <v>515000</v>
      </c>
      <c r="E32" s="79">
        <f>+D32/D31-1</f>
        <v>3.6425840209297622E-2</v>
      </c>
    </row>
    <row r="500" spans="216:216">
      <c r="HH500" s="61">
        <v>39733</v>
      </c>
    </row>
    <row r="501" spans="216:216">
      <c r="HH501" s="54">
        <v>7</v>
      </c>
    </row>
    <row r="502" spans="216:216">
      <c r="HH502" s="54">
        <v>8</v>
      </c>
    </row>
  </sheetData>
  <mergeCells count="1">
    <mergeCell ref="A1:C1"/>
  </mergeCells>
  <phoneticPr fontId="35" type="noConversion"/>
  <pageMargins left="0.75" right="0.75" top="1" bottom="1" header="0" footer="0"/>
  <pageSetup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43</vt:i4>
      </vt:variant>
    </vt:vector>
  </HeadingPairs>
  <TitlesOfParts>
    <vt:vector size="60" baseType="lpstr">
      <vt:lpstr>PRESUPUESTOS</vt:lpstr>
      <vt:lpstr>POA</vt:lpstr>
      <vt:lpstr>Puntajes</vt:lpstr>
      <vt:lpstr>PROPONENTES</vt:lpstr>
      <vt:lpstr>Cap Financiera y Organizacional</vt:lpstr>
      <vt:lpstr>CRC</vt:lpstr>
      <vt:lpstr>Puntaje Exp</vt:lpstr>
      <vt:lpstr>Puntaje CF</vt:lpstr>
      <vt:lpstr>Puntaje CT</vt:lpstr>
      <vt:lpstr>EXPER.GRAL</vt:lpstr>
      <vt:lpstr>EXPERIENCIA</vt:lpstr>
      <vt:lpstr>RESUMEN TECN</vt:lpstr>
      <vt:lpstr>Resultado Evaluación</vt:lpstr>
      <vt:lpstr>Fac.Cal-M1</vt:lpstr>
      <vt:lpstr>RESUMEN-Fac.Cal</vt:lpstr>
      <vt:lpstr>SALARIOS</vt:lpstr>
      <vt:lpstr>Hoja1</vt:lpstr>
      <vt:lpstr>AnticipoM1</vt:lpstr>
      <vt:lpstr>AnticipoM2</vt:lpstr>
      <vt:lpstr>AnticipoM3</vt:lpstr>
      <vt:lpstr>AnticipoM4</vt:lpstr>
      <vt:lpstr>'Cap Financiera y Organizacional'!Área_de_impresión</vt:lpstr>
      <vt:lpstr>CRC!Área_de_impresión</vt:lpstr>
      <vt:lpstr>EXPER.GRAL!Área_de_impresión</vt:lpstr>
      <vt:lpstr>EXPERIENCIA!Área_de_impresión</vt:lpstr>
      <vt:lpstr>'Fac.Cal-M1'!Área_de_impresión</vt:lpstr>
      <vt:lpstr>POA!Área_de_impresión</vt:lpstr>
      <vt:lpstr>PRESUPUESTOS!Área_de_impresión</vt:lpstr>
      <vt:lpstr>'Puntaje CF'!Área_de_impresión</vt:lpstr>
      <vt:lpstr>'Puntaje CT'!Área_de_impresión</vt:lpstr>
      <vt:lpstr>'Puntaje Exp'!Área_de_impresión</vt:lpstr>
      <vt:lpstr>'Resultado Evaluación'!Área_de_impresión</vt:lpstr>
      <vt:lpstr>'RESUMEN TECN'!Área_de_impresión</vt:lpstr>
      <vt:lpstr>'RESUMEN-Fac.Cal'!Área_de_impresión</vt:lpstr>
      <vt:lpstr>SALARIOS!Área_de_impresión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CUMPLIMIENTO</vt:lpstr>
      <vt:lpstr>DEPENDENCIAS</vt:lpstr>
      <vt:lpstr>Experiencia1</vt:lpstr>
      <vt:lpstr>Experiencia2</vt:lpstr>
      <vt:lpstr>Experiencia3</vt:lpstr>
      <vt:lpstr>FECHACIERRE</vt:lpstr>
      <vt:lpstr>FECHAMIN</vt:lpstr>
      <vt:lpstr>PlazoM1</vt:lpstr>
      <vt:lpstr>PlazoM2</vt:lpstr>
      <vt:lpstr>PlazoM3</vt:lpstr>
      <vt:lpstr>PlazoM4</vt:lpstr>
      <vt:lpstr>POA!SALACTUAL</vt:lpstr>
      <vt:lpstr>SALACTUAL</vt:lpstr>
      <vt:lpstr>SINO</vt:lpstr>
      <vt:lpstr>TIPO_PROPIEDAD</vt:lpstr>
      <vt:lpstr>CRC!Títulos_a_imprimir</vt:lpstr>
      <vt:lpstr>EXPER.GRAL!Títulos_a_imprimir</vt:lpstr>
      <vt:lpstr>'Fac.Cal-M1'!Títulos_a_imprimir</vt:lpstr>
      <vt:lpstr>PROPONENTES!Títulos_a_imprimir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G.</dc:creator>
  <cp:lastModifiedBy>CENTRAL</cp:lastModifiedBy>
  <cp:lastPrinted>2017-03-21T22:56:27Z</cp:lastPrinted>
  <dcterms:created xsi:type="dcterms:W3CDTF">2008-07-16T21:11:35Z</dcterms:created>
  <dcterms:modified xsi:type="dcterms:W3CDTF">2019-11-08T00:25:26Z</dcterms:modified>
</cp:coreProperties>
</file>